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-15" yWindow="585" windowWidth="8400" windowHeight="2775" tabRatio="861" firstSheet="19" activeTab="19"/>
  </bookViews>
  <sheets>
    <sheet name="sys_header" sheetId="7" state="hidden" r:id="rId1"/>
    <sheet name="sys_desc" sheetId="9" state="hidden" r:id="rId2"/>
    <sheet name="sys_proj" sheetId="8" state="hidden" r:id="rId3"/>
    <sheet name="sys_data" sheetId="6" state="hidden" r:id="rId4"/>
    <sheet name="Income Data" sheetId="14" state="hidden" r:id="rId5"/>
    <sheet name="Summary (2017)" sheetId="61" state="hidden" r:id="rId6"/>
    <sheet name="TRUE_UP" sheetId="5" state="hidden" r:id="rId7"/>
    <sheet name="Sheet1" sheetId="33" state="hidden" r:id="rId8"/>
    <sheet name="CAP VAR 03" sheetId="36" state="hidden" r:id="rId9"/>
    <sheet name="CAP VAR 04" sheetId="38" state="hidden" r:id="rId10"/>
    <sheet name="CAP VAR 05" sheetId="39" state="hidden" r:id="rId11"/>
    <sheet name="CAP VAR 06" sheetId="40" state="hidden" r:id="rId12"/>
    <sheet name="CAP VAR 07" sheetId="41" state="hidden" r:id="rId13"/>
    <sheet name="CAP VAR 08" sheetId="43" state="hidden" r:id="rId14"/>
    <sheet name="CAP VAR 09" sheetId="44" state="hidden" r:id="rId15"/>
    <sheet name="CAP VAR 10" sheetId="45" state="hidden" r:id="rId16"/>
    <sheet name="CAP VAR 11" sheetId="46" state="hidden" r:id="rId17"/>
    <sheet name="CAP VAR 12" sheetId="50" state="hidden" r:id="rId18"/>
    <sheet name="FINALTU SUM 2016" sheetId="15" state="hidden" r:id="rId19"/>
    <sheet name="Summary (2017) STRATA" sheetId="71" r:id="rId20"/>
    <sheet name="Summary (2018) STRATA" sheetId="66" r:id="rId21"/>
    <sheet name="NRC P1 Base" sheetId="53" r:id="rId22"/>
    <sheet name="WC3" sheetId="37" state="hidden" r:id="rId23"/>
    <sheet name="NRC P2 Base" sheetId="56" r:id="rId24"/>
    <sheet name="Incremental Security P1 Base" sheetId="54" r:id="rId25"/>
    <sheet name="Incremental Security P2 Base" sheetId="57" r:id="rId26"/>
    <sheet name="Incremental Security P1 Inter" sheetId="62" r:id="rId27"/>
    <sheet name="Incremental Security P2 Inter" sheetId="63" r:id="rId28"/>
    <sheet name="Incremental Security P1 Peak" sheetId="64" r:id="rId29"/>
    <sheet name="Incremental Security P2 Peak" sheetId="65" r:id="rId30"/>
    <sheet name="SJRPP" sheetId="72" state="hidden" r:id="rId31"/>
    <sheet name="Indiantown reg assets 2018" sheetId="68" r:id="rId32"/>
    <sheet name="Cedar bay reg assets 2018" sheetId="69" r:id="rId33"/>
    <sheet name="Cedar bay reg liab 2018 " sheetId="70" r:id="rId34"/>
    <sheet name="NCR" sheetId="12" state="hidden" r:id="rId35"/>
    <sheet name="CAP VAR 01" sheetId="34" state="hidden" r:id="rId36"/>
    <sheet name="CAP VAR 0815" sheetId="55" state="hidden" r:id="rId37"/>
    <sheet name="TU 2014" sheetId="32" state="hidden" r:id="rId38"/>
    <sheet name="Sheet2" sheetId="42" state="hidden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\a" localSheetId="35">[1]FTI!#REF!</definedName>
    <definedName name="\a" localSheetId="8">[1]FTI!#REF!</definedName>
    <definedName name="\a" localSheetId="9">[1]FTI!#REF!</definedName>
    <definedName name="\a" localSheetId="10">[1]FTI!#REF!</definedName>
    <definedName name="\a" localSheetId="11">[1]FTI!#REF!</definedName>
    <definedName name="\a" localSheetId="12">[1]FTI!#REF!</definedName>
    <definedName name="\a" localSheetId="13">[1]FTI!#REF!</definedName>
    <definedName name="\a" localSheetId="36">[1]FTI!#REF!</definedName>
    <definedName name="\a" localSheetId="14">[1]FTI!#REF!</definedName>
    <definedName name="\a" localSheetId="15">[1]FTI!#REF!</definedName>
    <definedName name="\a" localSheetId="16">[1]FTI!#REF!</definedName>
    <definedName name="\a" localSheetId="17">[1]FTI!#REF!</definedName>
    <definedName name="\a" localSheetId="32">[1]FTI!#REF!</definedName>
    <definedName name="\a" localSheetId="33">[1]FTI!#REF!</definedName>
    <definedName name="\a" localSheetId="24">[1]FTI!#REF!</definedName>
    <definedName name="\a" localSheetId="26">[1]FTI!#REF!</definedName>
    <definedName name="\a" localSheetId="28">[1]FTI!#REF!</definedName>
    <definedName name="\a" localSheetId="25">[1]FTI!#REF!</definedName>
    <definedName name="\a" localSheetId="27">[1]FTI!#REF!</definedName>
    <definedName name="\a" localSheetId="29">[1]FTI!#REF!</definedName>
    <definedName name="\a" localSheetId="31">[1]FTI!#REF!</definedName>
    <definedName name="\a" localSheetId="23">[1]FTI!#REF!</definedName>
    <definedName name="\a" localSheetId="37">[1]FTI!#REF!</definedName>
    <definedName name="\a">[1]FTI!#REF!</definedName>
    <definedName name="\B" localSheetId="35">#REF!</definedName>
    <definedName name="\B" localSheetId="8">#REF!</definedName>
    <definedName name="\B" localSheetId="9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36">#REF!</definedName>
    <definedName name="\B" localSheetId="14">#REF!</definedName>
    <definedName name="\B" localSheetId="15">#REF!</definedName>
    <definedName name="\B" localSheetId="16">#REF!</definedName>
    <definedName name="\B" localSheetId="17">#REF!</definedName>
    <definedName name="\B" localSheetId="32">#REF!</definedName>
    <definedName name="\B" localSheetId="33">#REF!</definedName>
    <definedName name="\B" localSheetId="18">#REF!</definedName>
    <definedName name="\B" localSheetId="24">#REF!</definedName>
    <definedName name="\B" localSheetId="26">#REF!</definedName>
    <definedName name="\B" localSheetId="28">#REF!</definedName>
    <definedName name="\B" localSheetId="25">#REF!</definedName>
    <definedName name="\B" localSheetId="27">#REF!</definedName>
    <definedName name="\B" localSheetId="29">#REF!</definedName>
    <definedName name="\B" localSheetId="31">#REF!</definedName>
    <definedName name="\B" localSheetId="23">#REF!</definedName>
    <definedName name="\B" localSheetId="37">#REF!</definedName>
    <definedName name="\B">#REF!</definedName>
    <definedName name="\c" localSheetId="35">[2]ISFPLSUB!#REF!</definedName>
    <definedName name="\c" localSheetId="8">[2]ISFPLSUB!#REF!</definedName>
    <definedName name="\c" localSheetId="9">[2]ISFPLSUB!#REF!</definedName>
    <definedName name="\c" localSheetId="10">[2]ISFPLSUB!#REF!</definedName>
    <definedName name="\c" localSheetId="11">[2]ISFPLSUB!#REF!</definedName>
    <definedName name="\c" localSheetId="12">[2]ISFPLSUB!#REF!</definedName>
    <definedName name="\c" localSheetId="13">[2]ISFPLSUB!#REF!</definedName>
    <definedName name="\c" localSheetId="36">[2]ISFPLSUB!#REF!</definedName>
    <definedName name="\c" localSheetId="14">[2]ISFPLSUB!#REF!</definedName>
    <definedName name="\c" localSheetId="15">[2]ISFPLSUB!#REF!</definedName>
    <definedName name="\c" localSheetId="16">[2]ISFPLSUB!#REF!</definedName>
    <definedName name="\c" localSheetId="17">[2]ISFPLSUB!#REF!</definedName>
    <definedName name="\c" localSheetId="32">[2]ISFPLSUB!#REF!</definedName>
    <definedName name="\c" localSheetId="33">[2]ISFPLSUB!#REF!</definedName>
    <definedName name="\c" localSheetId="24">[2]ISFPLSUB!#REF!</definedName>
    <definedName name="\c" localSheetId="26">[2]ISFPLSUB!#REF!</definedName>
    <definedName name="\c" localSheetId="28">[2]ISFPLSUB!#REF!</definedName>
    <definedName name="\c" localSheetId="25">[2]ISFPLSUB!#REF!</definedName>
    <definedName name="\c" localSheetId="27">[2]ISFPLSUB!#REF!</definedName>
    <definedName name="\c" localSheetId="29">[2]ISFPLSUB!#REF!</definedName>
    <definedName name="\c" localSheetId="31">[2]ISFPLSUB!#REF!</definedName>
    <definedName name="\c" localSheetId="23">[2]ISFPLSUB!#REF!</definedName>
    <definedName name="\c" localSheetId="37">[2]ISFPLSUB!#REF!</definedName>
    <definedName name="\c">[2]ISFPLSUB!#REF!</definedName>
    <definedName name="\d" localSheetId="35">[2]ISFPLSUB!#REF!</definedName>
    <definedName name="\d" localSheetId="8">[2]ISFPLSUB!#REF!</definedName>
    <definedName name="\d" localSheetId="9">[2]ISFPLSUB!#REF!</definedName>
    <definedName name="\d" localSheetId="10">[2]ISFPLSUB!#REF!</definedName>
    <definedName name="\d" localSheetId="11">[2]ISFPLSUB!#REF!</definedName>
    <definedName name="\d" localSheetId="12">[2]ISFPLSUB!#REF!</definedName>
    <definedName name="\d" localSheetId="13">[2]ISFPLSUB!#REF!</definedName>
    <definedName name="\d" localSheetId="36">[2]ISFPLSUB!#REF!</definedName>
    <definedName name="\d" localSheetId="14">[2]ISFPLSUB!#REF!</definedName>
    <definedName name="\d" localSheetId="15">[2]ISFPLSUB!#REF!</definedName>
    <definedName name="\d" localSheetId="16">[2]ISFPLSUB!#REF!</definedName>
    <definedName name="\d" localSheetId="17">[2]ISFPLSUB!#REF!</definedName>
    <definedName name="\d" localSheetId="32">[2]ISFPLSUB!#REF!</definedName>
    <definedName name="\d" localSheetId="33">[2]ISFPLSUB!#REF!</definedName>
    <definedName name="\d" localSheetId="24">[2]ISFPLSUB!#REF!</definedName>
    <definedName name="\d" localSheetId="26">[2]ISFPLSUB!#REF!</definedName>
    <definedName name="\d" localSheetId="28">[2]ISFPLSUB!#REF!</definedName>
    <definedName name="\d" localSheetId="25">[2]ISFPLSUB!#REF!</definedName>
    <definedName name="\d" localSheetId="27">[2]ISFPLSUB!#REF!</definedName>
    <definedName name="\d" localSheetId="29">[2]ISFPLSUB!#REF!</definedName>
    <definedName name="\d" localSheetId="31">[2]ISFPLSUB!#REF!</definedName>
    <definedName name="\d" localSheetId="23">[2]ISFPLSUB!#REF!</definedName>
    <definedName name="\d" localSheetId="37">[2]ISFPLSUB!#REF!</definedName>
    <definedName name="\d">[2]ISFPLSUB!#REF!</definedName>
    <definedName name="\K" localSheetId="35">#REF!</definedName>
    <definedName name="\K" localSheetId="8">#REF!</definedName>
    <definedName name="\K" localSheetId="9">#REF!</definedName>
    <definedName name="\K" localSheetId="10">#REF!</definedName>
    <definedName name="\K" localSheetId="11">#REF!</definedName>
    <definedName name="\K" localSheetId="12">#REF!</definedName>
    <definedName name="\K" localSheetId="13">#REF!</definedName>
    <definedName name="\K" localSheetId="36">#REF!</definedName>
    <definedName name="\K" localSheetId="14">#REF!</definedName>
    <definedName name="\K" localSheetId="15">#REF!</definedName>
    <definedName name="\K" localSheetId="16">#REF!</definedName>
    <definedName name="\K" localSheetId="17">#REF!</definedName>
    <definedName name="\K" localSheetId="32">#REF!</definedName>
    <definedName name="\K" localSheetId="33">#REF!</definedName>
    <definedName name="\K" localSheetId="24">#REF!</definedName>
    <definedName name="\K" localSheetId="26">#REF!</definedName>
    <definedName name="\K" localSheetId="28">#REF!</definedName>
    <definedName name="\K" localSheetId="25">#REF!</definedName>
    <definedName name="\K" localSheetId="27">#REF!</definedName>
    <definedName name="\K" localSheetId="29">#REF!</definedName>
    <definedName name="\K" localSheetId="31">#REF!</definedName>
    <definedName name="\K" localSheetId="23">#REF!</definedName>
    <definedName name="\K" localSheetId="37">#REF!</definedName>
    <definedName name="\K">#REF!</definedName>
    <definedName name="\l" localSheetId="35">[2]ISFPLSUB!#REF!</definedName>
    <definedName name="\l" localSheetId="8">[2]ISFPLSUB!#REF!</definedName>
    <definedName name="\l" localSheetId="9">[2]ISFPLSUB!#REF!</definedName>
    <definedName name="\l" localSheetId="10">[2]ISFPLSUB!#REF!</definedName>
    <definedName name="\l" localSheetId="11">[2]ISFPLSUB!#REF!</definedName>
    <definedName name="\l" localSheetId="12">[2]ISFPLSUB!#REF!</definedName>
    <definedName name="\l" localSheetId="13">[2]ISFPLSUB!#REF!</definedName>
    <definedName name="\l" localSheetId="36">[2]ISFPLSUB!#REF!</definedName>
    <definedName name="\l" localSheetId="14">[2]ISFPLSUB!#REF!</definedName>
    <definedName name="\l" localSheetId="15">[2]ISFPLSUB!#REF!</definedName>
    <definedName name="\l" localSheetId="16">[2]ISFPLSUB!#REF!</definedName>
    <definedName name="\l" localSheetId="17">[2]ISFPLSUB!#REF!</definedName>
    <definedName name="\l" localSheetId="32">[2]ISFPLSUB!#REF!</definedName>
    <definedName name="\l" localSheetId="33">[2]ISFPLSUB!#REF!</definedName>
    <definedName name="\l" localSheetId="24">[2]ISFPLSUB!#REF!</definedName>
    <definedName name="\l" localSheetId="26">[2]ISFPLSUB!#REF!</definedName>
    <definedName name="\l" localSheetId="28">[2]ISFPLSUB!#REF!</definedName>
    <definedName name="\l" localSheetId="25">[2]ISFPLSUB!#REF!</definedName>
    <definedName name="\l" localSheetId="27">[2]ISFPLSUB!#REF!</definedName>
    <definedName name="\l" localSheetId="29">[2]ISFPLSUB!#REF!</definedName>
    <definedName name="\l" localSheetId="31">[2]ISFPLSUB!#REF!</definedName>
    <definedName name="\l" localSheetId="23">[2]ISFPLSUB!#REF!</definedName>
    <definedName name="\l" localSheetId="37">[2]ISFPLSUB!#REF!</definedName>
    <definedName name="\l">[2]ISFPLSUB!#REF!</definedName>
    <definedName name="\p">#N/A</definedName>
    <definedName name="\W" localSheetId="35">#REF!</definedName>
    <definedName name="\W" localSheetId="8">#REF!</definedName>
    <definedName name="\W" localSheetId="9">#REF!</definedName>
    <definedName name="\W" localSheetId="10">#REF!</definedName>
    <definedName name="\W" localSheetId="11">#REF!</definedName>
    <definedName name="\W" localSheetId="12">#REF!</definedName>
    <definedName name="\W" localSheetId="13">#REF!</definedName>
    <definedName name="\W" localSheetId="36">#REF!</definedName>
    <definedName name="\W" localSheetId="14">#REF!</definedName>
    <definedName name="\W" localSheetId="15">#REF!</definedName>
    <definedName name="\W" localSheetId="16">#REF!</definedName>
    <definedName name="\W" localSheetId="17">#REF!</definedName>
    <definedName name="\W" localSheetId="32">#REF!</definedName>
    <definedName name="\W" localSheetId="33">#REF!</definedName>
    <definedName name="\W" localSheetId="18">#REF!</definedName>
    <definedName name="\W" localSheetId="24">#REF!</definedName>
    <definedName name="\W" localSheetId="26">#REF!</definedName>
    <definedName name="\W" localSheetId="28">#REF!</definedName>
    <definedName name="\W" localSheetId="25">#REF!</definedName>
    <definedName name="\W" localSheetId="27">#REF!</definedName>
    <definedName name="\W" localSheetId="29">#REF!</definedName>
    <definedName name="\W" localSheetId="31">#REF!</definedName>
    <definedName name="\W" localSheetId="23">#REF!</definedName>
    <definedName name="\W" localSheetId="37">#REF!</definedName>
    <definedName name="\W">#REF!</definedName>
    <definedName name="\y" localSheetId="35">[2]JVTAX.XLS!#REF!</definedName>
    <definedName name="\y" localSheetId="8">[2]JVTAX.XLS!#REF!</definedName>
    <definedName name="\y" localSheetId="9">[2]JVTAX.XLS!#REF!</definedName>
    <definedName name="\y" localSheetId="10">[2]JVTAX.XLS!#REF!</definedName>
    <definedName name="\y" localSheetId="11">[2]JVTAX.XLS!#REF!</definedName>
    <definedName name="\y" localSheetId="12">[2]JVTAX.XLS!#REF!</definedName>
    <definedName name="\y" localSheetId="13">[2]JVTAX.XLS!#REF!</definedName>
    <definedName name="\y" localSheetId="36">[2]JVTAX.XLS!#REF!</definedName>
    <definedName name="\y" localSheetId="14">[2]JVTAX.XLS!#REF!</definedName>
    <definedName name="\y" localSheetId="15">[2]JVTAX.XLS!#REF!</definedName>
    <definedName name="\y" localSheetId="16">[2]JVTAX.XLS!#REF!</definedName>
    <definedName name="\y" localSheetId="17">[2]JVTAX.XLS!#REF!</definedName>
    <definedName name="\y" localSheetId="32">[2]JVTAX.XLS!#REF!</definedName>
    <definedName name="\y" localSheetId="33">[2]JVTAX.XLS!#REF!</definedName>
    <definedName name="\y" localSheetId="24">[2]JVTAX.XLS!#REF!</definedName>
    <definedName name="\y" localSheetId="26">[2]JVTAX.XLS!#REF!</definedName>
    <definedName name="\y" localSheetId="28">[2]JVTAX.XLS!#REF!</definedName>
    <definedName name="\y" localSheetId="25">[2]JVTAX.XLS!#REF!</definedName>
    <definedName name="\y" localSheetId="27">[2]JVTAX.XLS!#REF!</definedName>
    <definedName name="\y" localSheetId="29">[2]JVTAX.XLS!#REF!</definedName>
    <definedName name="\y" localSheetId="31">[2]JVTAX.XLS!#REF!</definedName>
    <definedName name="\y" localSheetId="23">[2]JVTAX.XLS!#REF!</definedName>
    <definedName name="\y" localSheetId="37">[2]JVTAX.XLS!#REF!</definedName>
    <definedName name="\y">[2]JVTAX.XLS!#REF!</definedName>
    <definedName name="_______DOC1" localSheetId="35">#REF!</definedName>
    <definedName name="_______DOC1" localSheetId="8">#REF!</definedName>
    <definedName name="_______DOC1" localSheetId="9">#REF!</definedName>
    <definedName name="_______DOC1" localSheetId="10">#REF!</definedName>
    <definedName name="_______DOC1" localSheetId="11">#REF!</definedName>
    <definedName name="_______DOC1" localSheetId="12">#REF!</definedName>
    <definedName name="_______DOC1" localSheetId="13">#REF!</definedName>
    <definedName name="_______DOC1" localSheetId="36">#REF!</definedName>
    <definedName name="_______DOC1" localSheetId="14">#REF!</definedName>
    <definedName name="_______DOC1" localSheetId="15">#REF!</definedName>
    <definedName name="_______DOC1" localSheetId="16">#REF!</definedName>
    <definedName name="_______DOC1" localSheetId="17">#REF!</definedName>
    <definedName name="_______DOC1" localSheetId="32">#REF!</definedName>
    <definedName name="_______DOC1" localSheetId="33">#REF!</definedName>
    <definedName name="_______DOC1" localSheetId="24">#REF!</definedName>
    <definedName name="_______DOC1" localSheetId="26">#REF!</definedName>
    <definedName name="_______DOC1" localSheetId="28">#REF!</definedName>
    <definedName name="_______DOC1" localSheetId="25">#REF!</definedName>
    <definedName name="_______DOC1" localSheetId="27">#REF!</definedName>
    <definedName name="_______DOC1" localSheetId="29">#REF!</definedName>
    <definedName name="_______DOC1" localSheetId="31">#REF!</definedName>
    <definedName name="_______DOC1" localSheetId="23">#REF!</definedName>
    <definedName name="_______DOC1" localSheetId="37">#REF!</definedName>
    <definedName name="_______DOC1">#REF!</definedName>
    <definedName name="_______DOC2" localSheetId="35">#REF!</definedName>
    <definedName name="_______DOC2" localSheetId="8">#REF!</definedName>
    <definedName name="_______DOC2" localSheetId="9">#REF!</definedName>
    <definedName name="_______DOC2" localSheetId="10">#REF!</definedName>
    <definedName name="_______DOC2" localSheetId="11">#REF!</definedName>
    <definedName name="_______DOC2" localSheetId="12">#REF!</definedName>
    <definedName name="_______DOC2" localSheetId="13">#REF!</definedName>
    <definedName name="_______DOC2" localSheetId="36">#REF!</definedName>
    <definedName name="_______DOC2" localSheetId="14">#REF!</definedName>
    <definedName name="_______DOC2" localSheetId="15">#REF!</definedName>
    <definedName name="_______DOC2" localSheetId="16">#REF!</definedName>
    <definedName name="_______DOC2" localSheetId="17">#REF!</definedName>
    <definedName name="_______DOC2" localSheetId="32">#REF!</definedName>
    <definedName name="_______DOC2" localSheetId="33">#REF!</definedName>
    <definedName name="_______DOC2" localSheetId="24">#REF!</definedName>
    <definedName name="_______DOC2" localSheetId="26">#REF!</definedName>
    <definedName name="_______DOC2" localSheetId="28">#REF!</definedName>
    <definedName name="_______DOC2" localSheetId="25">#REF!</definedName>
    <definedName name="_______DOC2" localSheetId="27">#REF!</definedName>
    <definedName name="_______DOC2" localSheetId="29">#REF!</definedName>
    <definedName name="_______DOC2" localSheetId="31">#REF!</definedName>
    <definedName name="_______DOC2" localSheetId="23">#REF!</definedName>
    <definedName name="_______DOC2" localSheetId="37">#REF!</definedName>
    <definedName name="_______DOC2">#REF!</definedName>
    <definedName name="_______ESY12" localSheetId="35">[2]ISFPLSUB!#REF!</definedName>
    <definedName name="_______ESY12" localSheetId="8">[2]ISFPLSUB!#REF!</definedName>
    <definedName name="_______ESY12" localSheetId="9">[2]ISFPLSUB!#REF!</definedName>
    <definedName name="_______ESY12" localSheetId="10">[2]ISFPLSUB!#REF!</definedName>
    <definedName name="_______ESY12" localSheetId="11">[2]ISFPLSUB!#REF!</definedName>
    <definedName name="_______ESY12" localSheetId="12">[2]ISFPLSUB!#REF!</definedName>
    <definedName name="_______ESY12" localSheetId="13">[2]ISFPLSUB!#REF!</definedName>
    <definedName name="_______ESY12" localSheetId="36">[2]ISFPLSUB!#REF!</definedName>
    <definedName name="_______ESY12" localSheetId="14">[2]ISFPLSUB!#REF!</definedName>
    <definedName name="_______ESY12" localSheetId="15">[2]ISFPLSUB!#REF!</definedName>
    <definedName name="_______ESY12" localSheetId="16">[2]ISFPLSUB!#REF!</definedName>
    <definedName name="_______ESY12" localSheetId="17">[2]ISFPLSUB!#REF!</definedName>
    <definedName name="_______ESY12" localSheetId="32">[2]ISFPLSUB!#REF!</definedName>
    <definedName name="_______ESY12" localSheetId="33">[2]ISFPLSUB!#REF!</definedName>
    <definedName name="_______ESY12" localSheetId="24">[2]ISFPLSUB!#REF!</definedName>
    <definedName name="_______ESY12" localSheetId="26">[2]ISFPLSUB!#REF!</definedName>
    <definedName name="_______ESY12" localSheetId="28">[2]ISFPLSUB!#REF!</definedName>
    <definedName name="_______ESY12" localSheetId="25">[2]ISFPLSUB!#REF!</definedName>
    <definedName name="_______ESY12" localSheetId="27">[2]ISFPLSUB!#REF!</definedName>
    <definedName name="_______ESY12" localSheetId="29">[2]ISFPLSUB!#REF!</definedName>
    <definedName name="_______ESY12" localSheetId="31">[2]ISFPLSUB!#REF!</definedName>
    <definedName name="_______ESY12" localSheetId="23">[2]ISFPLSUB!#REF!</definedName>
    <definedName name="_______ESY12" localSheetId="37">[2]ISFPLSUB!#REF!</definedName>
    <definedName name="_______ESY12" localSheetId="22">[2]ISFPLSUB!#REF!</definedName>
    <definedName name="_______ESY12">[2]ISFPLSUB!#REF!</definedName>
    <definedName name="_______INP5" localSheetId="35">[1]SITRP!#REF!</definedName>
    <definedName name="_______INP5" localSheetId="8">[1]SITRP!#REF!</definedName>
    <definedName name="_______INP5" localSheetId="9">[1]SITRP!#REF!</definedName>
    <definedName name="_______INP5" localSheetId="10">[1]SITRP!#REF!</definedName>
    <definedName name="_______INP5" localSheetId="11">[1]SITRP!#REF!</definedName>
    <definedName name="_______INP5" localSheetId="12">[1]SITRP!#REF!</definedName>
    <definedName name="_______INP5" localSheetId="13">[1]SITRP!#REF!</definedName>
    <definedName name="_______INP5" localSheetId="36">[1]SITRP!#REF!</definedName>
    <definedName name="_______INP5" localSheetId="14">[1]SITRP!#REF!</definedName>
    <definedName name="_______INP5" localSheetId="15">[1]SITRP!#REF!</definedName>
    <definedName name="_______INP5" localSheetId="16">[1]SITRP!#REF!</definedName>
    <definedName name="_______INP5" localSheetId="17">[1]SITRP!#REF!</definedName>
    <definedName name="_______INP5" localSheetId="32">[1]SITRP!#REF!</definedName>
    <definedName name="_______INP5" localSheetId="33">[1]SITRP!#REF!</definedName>
    <definedName name="_______INP5" localSheetId="24">[1]SITRP!#REF!</definedName>
    <definedName name="_______INP5" localSheetId="26">[1]SITRP!#REF!</definedName>
    <definedName name="_______INP5" localSheetId="28">[1]SITRP!#REF!</definedName>
    <definedName name="_______INP5" localSheetId="25">[1]SITRP!#REF!</definedName>
    <definedName name="_______INP5" localSheetId="27">[1]SITRP!#REF!</definedName>
    <definedName name="_______INP5" localSheetId="29">[1]SITRP!#REF!</definedName>
    <definedName name="_______INP5" localSheetId="31">[1]SITRP!#REF!</definedName>
    <definedName name="_______INP5" localSheetId="23">[1]SITRP!#REF!</definedName>
    <definedName name="_______INP5" localSheetId="37">[1]SITRP!#REF!</definedName>
    <definedName name="_______INP5">[1]SITRP!#REF!</definedName>
    <definedName name="_______PG1">#N/A</definedName>
    <definedName name="_______PG2">#N/A</definedName>
    <definedName name="_______PG3">#N/A</definedName>
    <definedName name="_______SCH1" localSheetId="35">#REF!</definedName>
    <definedName name="_______SCH1" localSheetId="8">#REF!</definedName>
    <definedName name="_______SCH1" localSheetId="9">#REF!</definedName>
    <definedName name="_______SCH1" localSheetId="10">#REF!</definedName>
    <definedName name="_______SCH1" localSheetId="11">#REF!</definedName>
    <definedName name="_______SCH1" localSheetId="12">#REF!</definedName>
    <definedName name="_______SCH1" localSheetId="13">#REF!</definedName>
    <definedName name="_______SCH1" localSheetId="36">#REF!</definedName>
    <definedName name="_______SCH1" localSheetId="14">#REF!</definedName>
    <definedName name="_______SCH1" localSheetId="15">#REF!</definedName>
    <definedName name="_______SCH1" localSheetId="16">#REF!</definedName>
    <definedName name="_______SCH1" localSheetId="17">#REF!</definedName>
    <definedName name="_______SCH1" localSheetId="32">#REF!</definedName>
    <definedName name="_______SCH1" localSheetId="33">#REF!</definedName>
    <definedName name="_______SCH1" localSheetId="24">#REF!</definedName>
    <definedName name="_______SCH1" localSheetId="26">#REF!</definedName>
    <definedName name="_______SCH1" localSheetId="28">#REF!</definedName>
    <definedName name="_______SCH1" localSheetId="25">#REF!</definedName>
    <definedName name="_______SCH1" localSheetId="27">#REF!</definedName>
    <definedName name="_______SCH1" localSheetId="29">#REF!</definedName>
    <definedName name="_______SCH1" localSheetId="31">#REF!</definedName>
    <definedName name="_______SCH1" localSheetId="23">#REF!</definedName>
    <definedName name="_______SCH1" localSheetId="37">#REF!</definedName>
    <definedName name="_______SCH1">#REF!</definedName>
    <definedName name="_______SCH2" localSheetId="35">#REF!</definedName>
    <definedName name="_______SCH2" localSheetId="8">#REF!</definedName>
    <definedName name="_______SCH2" localSheetId="9">#REF!</definedName>
    <definedName name="_______SCH2" localSheetId="10">#REF!</definedName>
    <definedName name="_______SCH2" localSheetId="11">#REF!</definedName>
    <definedName name="_______SCH2" localSheetId="12">#REF!</definedName>
    <definedName name="_______SCH2" localSheetId="13">#REF!</definedName>
    <definedName name="_______SCH2" localSheetId="36">#REF!</definedName>
    <definedName name="_______SCH2" localSheetId="14">#REF!</definedName>
    <definedName name="_______SCH2" localSheetId="15">#REF!</definedName>
    <definedName name="_______SCH2" localSheetId="16">#REF!</definedName>
    <definedName name="_______SCH2" localSheetId="17">#REF!</definedName>
    <definedName name="_______SCH2" localSheetId="32">#REF!</definedName>
    <definedName name="_______SCH2" localSheetId="33">#REF!</definedName>
    <definedName name="_______SCH2" localSheetId="24">#REF!</definedName>
    <definedName name="_______SCH2" localSheetId="26">#REF!</definedName>
    <definedName name="_______SCH2" localSheetId="28">#REF!</definedName>
    <definedName name="_______SCH2" localSheetId="25">#REF!</definedName>
    <definedName name="_______SCH2" localSheetId="27">#REF!</definedName>
    <definedName name="_______SCH2" localSheetId="29">#REF!</definedName>
    <definedName name="_______SCH2" localSheetId="31">#REF!</definedName>
    <definedName name="_______SCH2" localSheetId="23">#REF!</definedName>
    <definedName name="_______SCH2" localSheetId="37">#REF!</definedName>
    <definedName name="_______SCH2">#REF!</definedName>
    <definedName name="______C44" localSheetId="35">#REF!</definedName>
    <definedName name="______C44" localSheetId="8">#REF!</definedName>
    <definedName name="______C44" localSheetId="9">#REF!</definedName>
    <definedName name="______C44" localSheetId="10">#REF!</definedName>
    <definedName name="______C44" localSheetId="11">#REF!</definedName>
    <definedName name="______C44" localSheetId="12">#REF!</definedName>
    <definedName name="______C44" localSheetId="13">#REF!</definedName>
    <definedName name="______C44" localSheetId="36">#REF!</definedName>
    <definedName name="______C44" localSheetId="14">#REF!</definedName>
    <definedName name="______C44" localSheetId="15">#REF!</definedName>
    <definedName name="______C44" localSheetId="16">#REF!</definedName>
    <definedName name="______C44" localSheetId="17">#REF!</definedName>
    <definedName name="______C44" localSheetId="32">#REF!</definedName>
    <definedName name="______C44" localSheetId="33">#REF!</definedName>
    <definedName name="______C44" localSheetId="24">#REF!</definedName>
    <definedName name="______C44" localSheetId="26">#REF!</definedName>
    <definedName name="______C44" localSheetId="28">#REF!</definedName>
    <definedName name="______C44" localSheetId="25">#REF!</definedName>
    <definedName name="______C44" localSheetId="27">#REF!</definedName>
    <definedName name="______C44" localSheetId="29">#REF!</definedName>
    <definedName name="______C44" localSheetId="31">#REF!</definedName>
    <definedName name="______C44" localSheetId="23">#REF!</definedName>
    <definedName name="______C44" localSheetId="37">#REF!</definedName>
    <definedName name="______C44">#REF!</definedName>
    <definedName name="______DOC1" localSheetId="35">#REF!</definedName>
    <definedName name="______DOC1" localSheetId="8">#REF!</definedName>
    <definedName name="______DOC1" localSheetId="9">#REF!</definedName>
    <definedName name="______DOC1" localSheetId="10">#REF!</definedName>
    <definedName name="______DOC1" localSheetId="11">#REF!</definedName>
    <definedName name="______DOC1" localSheetId="12">#REF!</definedName>
    <definedName name="______DOC1" localSheetId="13">#REF!</definedName>
    <definedName name="______DOC1" localSheetId="36">#REF!</definedName>
    <definedName name="______DOC1" localSheetId="14">#REF!</definedName>
    <definedName name="______DOC1" localSheetId="15">#REF!</definedName>
    <definedName name="______DOC1" localSheetId="16">#REF!</definedName>
    <definedName name="______DOC1" localSheetId="17">#REF!</definedName>
    <definedName name="______DOC1" localSheetId="32">#REF!</definedName>
    <definedName name="______DOC1" localSheetId="33">#REF!</definedName>
    <definedName name="______DOC1" localSheetId="24">#REF!</definedName>
    <definedName name="______DOC1" localSheetId="26">#REF!</definedName>
    <definedName name="______DOC1" localSheetId="28">#REF!</definedName>
    <definedName name="______DOC1" localSheetId="25">#REF!</definedName>
    <definedName name="______DOC1" localSheetId="27">#REF!</definedName>
    <definedName name="______DOC1" localSheetId="29">#REF!</definedName>
    <definedName name="______DOC1" localSheetId="31">#REF!</definedName>
    <definedName name="______DOC1" localSheetId="23">#REF!</definedName>
    <definedName name="______DOC1" localSheetId="37">#REF!</definedName>
    <definedName name="______DOC1">#REF!</definedName>
    <definedName name="______DOC2" localSheetId="35">#REF!</definedName>
    <definedName name="______DOC2" localSheetId="8">#REF!</definedName>
    <definedName name="______DOC2" localSheetId="9">#REF!</definedName>
    <definedName name="______DOC2" localSheetId="10">#REF!</definedName>
    <definedName name="______DOC2" localSheetId="11">#REF!</definedName>
    <definedName name="______DOC2" localSheetId="12">#REF!</definedName>
    <definedName name="______DOC2" localSheetId="13">#REF!</definedName>
    <definedName name="______DOC2" localSheetId="36">#REF!</definedName>
    <definedName name="______DOC2" localSheetId="14">#REF!</definedName>
    <definedName name="______DOC2" localSheetId="15">#REF!</definedName>
    <definedName name="______DOC2" localSheetId="16">#REF!</definedName>
    <definedName name="______DOC2" localSheetId="17">#REF!</definedName>
    <definedName name="______DOC2" localSheetId="32">#REF!</definedName>
    <definedName name="______DOC2" localSheetId="33">#REF!</definedName>
    <definedName name="______DOC2" localSheetId="24">#REF!</definedName>
    <definedName name="______DOC2" localSheetId="26">#REF!</definedName>
    <definedName name="______DOC2" localSheetId="28">#REF!</definedName>
    <definedName name="______DOC2" localSheetId="25">#REF!</definedName>
    <definedName name="______DOC2" localSheetId="27">#REF!</definedName>
    <definedName name="______DOC2" localSheetId="29">#REF!</definedName>
    <definedName name="______DOC2" localSheetId="31">#REF!</definedName>
    <definedName name="______DOC2" localSheetId="23">#REF!</definedName>
    <definedName name="______DOC2" localSheetId="37">#REF!</definedName>
    <definedName name="______DOC2">#REF!</definedName>
    <definedName name="______ESY12" localSheetId="35">[2]ISFPLSUB!#REF!</definedName>
    <definedName name="______ESY12" localSheetId="8">[2]ISFPLSUB!#REF!</definedName>
    <definedName name="______ESY12" localSheetId="9">[2]ISFPLSUB!#REF!</definedName>
    <definedName name="______ESY12" localSheetId="10">[2]ISFPLSUB!#REF!</definedName>
    <definedName name="______ESY12" localSheetId="11">[2]ISFPLSUB!#REF!</definedName>
    <definedName name="______ESY12" localSheetId="12">[2]ISFPLSUB!#REF!</definedName>
    <definedName name="______ESY12" localSheetId="13">[2]ISFPLSUB!#REF!</definedName>
    <definedName name="______ESY12" localSheetId="36">[2]ISFPLSUB!#REF!</definedName>
    <definedName name="______ESY12" localSheetId="14">[2]ISFPLSUB!#REF!</definedName>
    <definedName name="______ESY12" localSheetId="15">[2]ISFPLSUB!#REF!</definedName>
    <definedName name="______ESY12" localSheetId="16">[2]ISFPLSUB!#REF!</definedName>
    <definedName name="______ESY12" localSheetId="17">[2]ISFPLSUB!#REF!</definedName>
    <definedName name="______ESY12" localSheetId="32">[2]ISFPLSUB!#REF!</definedName>
    <definedName name="______ESY12" localSheetId="33">[2]ISFPLSUB!#REF!</definedName>
    <definedName name="______ESY12" localSheetId="24">[2]ISFPLSUB!#REF!</definedName>
    <definedName name="______ESY12" localSheetId="26">[2]ISFPLSUB!#REF!</definedName>
    <definedName name="______ESY12" localSheetId="28">[2]ISFPLSUB!#REF!</definedName>
    <definedName name="______ESY12" localSheetId="25">[2]ISFPLSUB!#REF!</definedName>
    <definedName name="______ESY12" localSheetId="27">[2]ISFPLSUB!#REF!</definedName>
    <definedName name="______ESY12" localSheetId="29">[2]ISFPLSUB!#REF!</definedName>
    <definedName name="______ESY12" localSheetId="31">[2]ISFPLSUB!#REF!</definedName>
    <definedName name="______ESY12" localSheetId="23">[2]ISFPLSUB!#REF!</definedName>
    <definedName name="______ESY12" localSheetId="37">[2]ISFPLSUB!#REF!</definedName>
    <definedName name="______ESY12" localSheetId="22">[2]ISFPLSUB!#REF!</definedName>
    <definedName name="______ESY12">[2]ISFPLSUB!#REF!</definedName>
    <definedName name="______INP5" localSheetId="35">[1]SITRP!#REF!</definedName>
    <definedName name="______INP5" localSheetId="8">[1]SITRP!#REF!</definedName>
    <definedName name="______INP5" localSheetId="9">[1]SITRP!#REF!</definedName>
    <definedName name="______INP5" localSheetId="10">[1]SITRP!#REF!</definedName>
    <definedName name="______INP5" localSheetId="11">[1]SITRP!#REF!</definedName>
    <definedName name="______INP5" localSheetId="12">[1]SITRP!#REF!</definedName>
    <definedName name="______INP5" localSheetId="13">[1]SITRP!#REF!</definedName>
    <definedName name="______INP5" localSheetId="36">[1]SITRP!#REF!</definedName>
    <definedName name="______INP5" localSheetId="14">[1]SITRP!#REF!</definedName>
    <definedName name="______INP5" localSheetId="15">[1]SITRP!#REF!</definedName>
    <definedName name="______INP5" localSheetId="16">[1]SITRP!#REF!</definedName>
    <definedName name="______INP5" localSheetId="17">[1]SITRP!#REF!</definedName>
    <definedName name="______INP5" localSheetId="32">[1]SITRP!#REF!</definedName>
    <definedName name="______INP5" localSheetId="33">[1]SITRP!#REF!</definedName>
    <definedName name="______INP5" localSheetId="24">[1]SITRP!#REF!</definedName>
    <definedName name="______INP5" localSheetId="26">[1]SITRP!#REF!</definedName>
    <definedName name="______INP5" localSheetId="28">[1]SITRP!#REF!</definedName>
    <definedName name="______INP5" localSheetId="25">[1]SITRP!#REF!</definedName>
    <definedName name="______INP5" localSheetId="27">[1]SITRP!#REF!</definedName>
    <definedName name="______INP5" localSheetId="29">[1]SITRP!#REF!</definedName>
    <definedName name="______INP5" localSheetId="31">[1]SITRP!#REF!</definedName>
    <definedName name="______INP5" localSheetId="23">[1]SITRP!#REF!</definedName>
    <definedName name="______INP5" localSheetId="37">[1]SITRP!#REF!</definedName>
    <definedName name="______INP5">[1]SITRP!#REF!</definedName>
    <definedName name="______PG1">#N/A</definedName>
    <definedName name="______PG2">#N/A</definedName>
    <definedName name="______PG3">#N/A</definedName>
    <definedName name="______PP8" localSheetId="35">#REF!</definedName>
    <definedName name="______PP8" localSheetId="8">#REF!</definedName>
    <definedName name="______PP8" localSheetId="9">#REF!</definedName>
    <definedName name="______PP8" localSheetId="10">#REF!</definedName>
    <definedName name="______PP8" localSheetId="11">#REF!</definedName>
    <definedName name="______PP8" localSheetId="12">#REF!</definedName>
    <definedName name="______PP8" localSheetId="13">#REF!</definedName>
    <definedName name="______PP8" localSheetId="36">#REF!</definedName>
    <definedName name="______PP8" localSheetId="14">#REF!</definedName>
    <definedName name="______PP8" localSheetId="15">#REF!</definedName>
    <definedName name="______PP8" localSheetId="16">#REF!</definedName>
    <definedName name="______PP8" localSheetId="17">#REF!</definedName>
    <definedName name="______PP8" localSheetId="32">#REF!</definedName>
    <definedName name="______PP8" localSheetId="33">#REF!</definedName>
    <definedName name="______PP8" localSheetId="24">#REF!</definedName>
    <definedName name="______PP8" localSheetId="26">#REF!</definedName>
    <definedName name="______PP8" localSheetId="28">#REF!</definedName>
    <definedName name="______PP8" localSheetId="25">#REF!</definedName>
    <definedName name="______PP8" localSheetId="27">#REF!</definedName>
    <definedName name="______PP8" localSheetId="29">#REF!</definedName>
    <definedName name="______PP8" localSheetId="31">#REF!</definedName>
    <definedName name="______PP8" localSheetId="23">#REF!</definedName>
    <definedName name="______PP8" localSheetId="37">#REF!</definedName>
    <definedName name="______PP8">#REF!</definedName>
    <definedName name="______PP9" localSheetId="35">#REF!</definedName>
    <definedName name="______PP9" localSheetId="8">#REF!</definedName>
    <definedName name="______PP9" localSheetId="9">#REF!</definedName>
    <definedName name="______PP9" localSheetId="10">#REF!</definedName>
    <definedName name="______PP9" localSheetId="11">#REF!</definedName>
    <definedName name="______PP9" localSheetId="12">#REF!</definedName>
    <definedName name="______PP9" localSheetId="13">#REF!</definedName>
    <definedName name="______PP9" localSheetId="36">#REF!</definedName>
    <definedName name="______PP9" localSheetId="14">#REF!</definedName>
    <definedName name="______PP9" localSheetId="15">#REF!</definedName>
    <definedName name="______PP9" localSheetId="16">#REF!</definedName>
    <definedName name="______PP9" localSheetId="17">#REF!</definedName>
    <definedName name="______PP9" localSheetId="32">#REF!</definedName>
    <definedName name="______PP9" localSheetId="33">#REF!</definedName>
    <definedName name="______PP9" localSheetId="24">#REF!</definedName>
    <definedName name="______PP9" localSheetId="26">#REF!</definedName>
    <definedName name="______PP9" localSheetId="28">#REF!</definedName>
    <definedName name="______PP9" localSheetId="25">#REF!</definedName>
    <definedName name="______PP9" localSheetId="27">#REF!</definedName>
    <definedName name="______PP9" localSheetId="29">#REF!</definedName>
    <definedName name="______PP9" localSheetId="31">#REF!</definedName>
    <definedName name="______PP9" localSheetId="23">#REF!</definedName>
    <definedName name="______PP9" localSheetId="37">#REF!</definedName>
    <definedName name="______PP9">#REF!</definedName>
    <definedName name="______SCH1" localSheetId="35">#REF!</definedName>
    <definedName name="______SCH1" localSheetId="8">#REF!</definedName>
    <definedName name="______SCH1" localSheetId="9">#REF!</definedName>
    <definedName name="______SCH1" localSheetId="10">#REF!</definedName>
    <definedName name="______SCH1" localSheetId="11">#REF!</definedName>
    <definedName name="______SCH1" localSheetId="12">#REF!</definedName>
    <definedName name="______SCH1" localSheetId="13">#REF!</definedName>
    <definedName name="______SCH1" localSheetId="36">#REF!</definedName>
    <definedName name="______SCH1" localSheetId="14">#REF!</definedName>
    <definedName name="______SCH1" localSheetId="15">#REF!</definedName>
    <definedName name="______SCH1" localSheetId="16">#REF!</definedName>
    <definedName name="______SCH1" localSheetId="17">#REF!</definedName>
    <definedName name="______SCH1" localSheetId="32">#REF!</definedName>
    <definedName name="______SCH1" localSheetId="33">#REF!</definedName>
    <definedName name="______SCH1" localSheetId="24">#REF!</definedName>
    <definedName name="______SCH1" localSheetId="26">#REF!</definedName>
    <definedName name="______SCH1" localSheetId="28">#REF!</definedName>
    <definedName name="______SCH1" localSheetId="25">#REF!</definedName>
    <definedName name="______SCH1" localSheetId="27">#REF!</definedName>
    <definedName name="______SCH1" localSheetId="29">#REF!</definedName>
    <definedName name="______SCH1" localSheetId="31">#REF!</definedName>
    <definedName name="______SCH1" localSheetId="23">#REF!</definedName>
    <definedName name="______SCH1" localSheetId="37">#REF!</definedName>
    <definedName name="______SCH1">#REF!</definedName>
    <definedName name="______SCH2" localSheetId="35">#REF!</definedName>
    <definedName name="______SCH2" localSheetId="8">#REF!</definedName>
    <definedName name="______SCH2" localSheetId="9">#REF!</definedName>
    <definedName name="______SCH2" localSheetId="10">#REF!</definedName>
    <definedName name="______SCH2" localSheetId="11">#REF!</definedName>
    <definedName name="______SCH2" localSheetId="12">#REF!</definedName>
    <definedName name="______SCH2" localSheetId="13">#REF!</definedName>
    <definedName name="______SCH2" localSheetId="36">#REF!</definedName>
    <definedName name="______SCH2" localSheetId="14">#REF!</definedName>
    <definedName name="______SCH2" localSheetId="15">#REF!</definedName>
    <definedName name="______SCH2" localSheetId="16">#REF!</definedName>
    <definedName name="______SCH2" localSheetId="17">#REF!</definedName>
    <definedName name="______SCH2" localSheetId="32">#REF!</definedName>
    <definedName name="______SCH2" localSheetId="33">#REF!</definedName>
    <definedName name="______SCH2" localSheetId="24">#REF!</definedName>
    <definedName name="______SCH2" localSheetId="26">#REF!</definedName>
    <definedName name="______SCH2" localSheetId="28">#REF!</definedName>
    <definedName name="______SCH2" localSheetId="25">#REF!</definedName>
    <definedName name="______SCH2" localSheetId="27">#REF!</definedName>
    <definedName name="______SCH2" localSheetId="29">#REF!</definedName>
    <definedName name="______SCH2" localSheetId="31">#REF!</definedName>
    <definedName name="______SCH2" localSheetId="23">#REF!</definedName>
    <definedName name="______SCH2" localSheetId="37">#REF!</definedName>
    <definedName name="______SCH2">#REF!</definedName>
    <definedName name="______WN1" localSheetId="35">#REF!</definedName>
    <definedName name="______WN1" localSheetId="8">#REF!</definedName>
    <definedName name="______WN1" localSheetId="9">#REF!</definedName>
    <definedName name="______WN1" localSheetId="10">#REF!</definedName>
    <definedName name="______WN1" localSheetId="11">#REF!</definedName>
    <definedName name="______WN1" localSheetId="12">#REF!</definedName>
    <definedName name="______WN1" localSheetId="13">#REF!</definedName>
    <definedName name="______WN1" localSheetId="36">#REF!</definedName>
    <definedName name="______WN1" localSheetId="14">#REF!</definedName>
    <definedName name="______WN1" localSheetId="15">#REF!</definedName>
    <definedName name="______WN1" localSheetId="16">#REF!</definedName>
    <definedName name="______WN1" localSheetId="17">#REF!</definedName>
    <definedName name="______WN1" localSheetId="32">#REF!</definedName>
    <definedName name="______WN1" localSheetId="33">#REF!</definedName>
    <definedName name="______WN1" localSheetId="24">#REF!</definedName>
    <definedName name="______WN1" localSheetId="26">#REF!</definedName>
    <definedName name="______WN1" localSheetId="28">#REF!</definedName>
    <definedName name="______WN1" localSheetId="25">#REF!</definedName>
    <definedName name="______WN1" localSheetId="27">#REF!</definedName>
    <definedName name="______WN1" localSheetId="29">#REF!</definedName>
    <definedName name="______WN1" localSheetId="31">#REF!</definedName>
    <definedName name="______WN1" localSheetId="23">#REF!</definedName>
    <definedName name="______WN1" localSheetId="37">#REF!</definedName>
    <definedName name="______WN1">#REF!</definedName>
    <definedName name="______WN2" localSheetId="35">#REF!</definedName>
    <definedName name="______WN2" localSheetId="8">#REF!</definedName>
    <definedName name="______WN2" localSheetId="9">#REF!</definedName>
    <definedName name="______WN2" localSheetId="10">#REF!</definedName>
    <definedName name="______WN2" localSheetId="11">#REF!</definedName>
    <definedName name="______WN2" localSheetId="12">#REF!</definedName>
    <definedName name="______WN2" localSheetId="13">#REF!</definedName>
    <definedName name="______WN2" localSheetId="36">#REF!</definedName>
    <definedName name="______WN2" localSheetId="14">#REF!</definedName>
    <definedName name="______WN2" localSheetId="15">#REF!</definedName>
    <definedName name="______WN2" localSheetId="16">#REF!</definedName>
    <definedName name="______WN2" localSheetId="17">#REF!</definedName>
    <definedName name="______WN2" localSheetId="32">#REF!</definedName>
    <definedName name="______WN2" localSheetId="33">#REF!</definedName>
    <definedName name="______WN2" localSheetId="24">#REF!</definedName>
    <definedName name="______WN2" localSheetId="26">#REF!</definedName>
    <definedName name="______WN2" localSheetId="28">#REF!</definedName>
    <definedName name="______WN2" localSheetId="25">#REF!</definedName>
    <definedName name="______WN2" localSheetId="27">#REF!</definedName>
    <definedName name="______WN2" localSheetId="29">#REF!</definedName>
    <definedName name="______WN2" localSheetId="31">#REF!</definedName>
    <definedName name="______WN2" localSheetId="23">#REF!</definedName>
    <definedName name="______WN2" localSheetId="37">#REF!</definedName>
    <definedName name="______WN2">#REF!</definedName>
    <definedName name="_____C44" localSheetId="35">#REF!</definedName>
    <definedName name="_____C44" localSheetId="8">#REF!</definedName>
    <definedName name="_____C44" localSheetId="9">#REF!</definedName>
    <definedName name="_____C44" localSheetId="10">#REF!</definedName>
    <definedName name="_____C44" localSheetId="11">#REF!</definedName>
    <definedName name="_____C44" localSheetId="12">#REF!</definedName>
    <definedName name="_____C44" localSheetId="13">#REF!</definedName>
    <definedName name="_____C44" localSheetId="36">#REF!</definedName>
    <definedName name="_____C44" localSheetId="14">#REF!</definedName>
    <definedName name="_____C44" localSheetId="15">#REF!</definedName>
    <definedName name="_____C44" localSheetId="16">#REF!</definedName>
    <definedName name="_____C44" localSheetId="17">#REF!</definedName>
    <definedName name="_____C44" localSheetId="32">#REF!</definedName>
    <definedName name="_____C44" localSheetId="33">#REF!</definedName>
    <definedName name="_____C44" localSheetId="24">#REF!</definedName>
    <definedName name="_____C44" localSheetId="26">#REF!</definedName>
    <definedName name="_____C44" localSheetId="28">#REF!</definedName>
    <definedName name="_____C44" localSheetId="25">#REF!</definedName>
    <definedName name="_____C44" localSheetId="27">#REF!</definedName>
    <definedName name="_____C44" localSheetId="29">#REF!</definedName>
    <definedName name="_____C44" localSheetId="31">#REF!</definedName>
    <definedName name="_____C44" localSheetId="23">#REF!</definedName>
    <definedName name="_____C44" localSheetId="37">#REF!</definedName>
    <definedName name="_____C44">#REF!</definedName>
    <definedName name="_____DOC1" localSheetId="35">#REF!</definedName>
    <definedName name="_____DOC1" localSheetId="8">#REF!</definedName>
    <definedName name="_____DOC1" localSheetId="9">#REF!</definedName>
    <definedName name="_____DOC1" localSheetId="10">#REF!</definedName>
    <definedName name="_____DOC1" localSheetId="11">#REF!</definedName>
    <definedName name="_____DOC1" localSheetId="12">#REF!</definedName>
    <definedName name="_____DOC1" localSheetId="13">#REF!</definedName>
    <definedName name="_____DOC1" localSheetId="36">#REF!</definedName>
    <definedName name="_____DOC1" localSheetId="14">#REF!</definedName>
    <definedName name="_____DOC1" localSheetId="15">#REF!</definedName>
    <definedName name="_____DOC1" localSheetId="16">#REF!</definedName>
    <definedName name="_____DOC1" localSheetId="17">#REF!</definedName>
    <definedName name="_____DOC1" localSheetId="32">#REF!</definedName>
    <definedName name="_____DOC1" localSheetId="33">#REF!</definedName>
    <definedName name="_____DOC1" localSheetId="24">#REF!</definedName>
    <definedName name="_____DOC1" localSheetId="26">#REF!</definedName>
    <definedName name="_____DOC1" localSheetId="28">#REF!</definedName>
    <definedName name="_____DOC1" localSheetId="25">#REF!</definedName>
    <definedName name="_____DOC1" localSheetId="27">#REF!</definedName>
    <definedName name="_____DOC1" localSheetId="29">#REF!</definedName>
    <definedName name="_____DOC1" localSheetId="31">#REF!</definedName>
    <definedName name="_____DOC1" localSheetId="23">#REF!</definedName>
    <definedName name="_____DOC1" localSheetId="37">#REF!</definedName>
    <definedName name="_____DOC1">#REF!</definedName>
    <definedName name="_____DOC2" localSheetId="35">#REF!</definedName>
    <definedName name="_____DOC2" localSheetId="8">#REF!</definedName>
    <definedName name="_____DOC2" localSheetId="9">#REF!</definedName>
    <definedName name="_____DOC2" localSheetId="10">#REF!</definedName>
    <definedName name="_____DOC2" localSheetId="11">#REF!</definedName>
    <definedName name="_____DOC2" localSheetId="12">#REF!</definedName>
    <definedName name="_____DOC2" localSheetId="13">#REF!</definedName>
    <definedName name="_____DOC2" localSheetId="36">#REF!</definedName>
    <definedName name="_____DOC2" localSheetId="14">#REF!</definedName>
    <definedName name="_____DOC2" localSheetId="15">#REF!</definedName>
    <definedName name="_____DOC2" localSheetId="16">#REF!</definedName>
    <definedName name="_____DOC2" localSheetId="17">#REF!</definedName>
    <definedName name="_____DOC2" localSheetId="32">#REF!</definedName>
    <definedName name="_____DOC2" localSheetId="33">#REF!</definedName>
    <definedName name="_____DOC2" localSheetId="24">#REF!</definedName>
    <definedName name="_____DOC2" localSheetId="26">#REF!</definedName>
    <definedName name="_____DOC2" localSheetId="28">#REF!</definedName>
    <definedName name="_____DOC2" localSheetId="25">#REF!</definedName>
    <definedName name="_____DOC2" localSheetId="27">#REF!</definedName>
    <definedName name="_____DOC2" localSheetId="29">#REF!</definedName>
    <definedName name="_____DOC2" localSheetId="31">#REF!</definedName>
    <definedName name="_____DOC2" localSheetId="23">#REF!</definedName>
    <definedName name="_____DOC2" localSheetId="37">#REF!</definedName>
    <definedName name="_____DOC2">#REF!</definedName>
    <definedName name="_____ESY12" localSheetId="35">[2]ISFPLSUB!#REF!</definedName>
    <definedName name="_____ESY12" localSheetId="8">[2]ISFPLSUB!#REF!</definedName>
    <definedName name="_____ESY12" localSheetId="9">[2]ISFPLSUB!#REF!</definedName>
    <definedName name="_____ESY12" localSheetId="10">[2]ISFPLSUB!#REF!</definedName>
    <definedName name="_____ESY12" localSheetId="11">[2]ISFPLSUB!#REF!</definedName>
    <definedName name="_____ESY12" localSheetId="12">[2]ISFPLSUB!#REF!</definedName>
    <definedName name="_____ESY12" localSheetId="13">[2]ISFPLSUB!#REF!</definedName>
    <definedName name="_____ESY12" localSheetId="36">[2]ISFPLSUB!#REF!</definedName>
    <definedName name="_____ESY12" localSheetId="14">[2]ISFPLSUB!#REF!</definedName>
    <definedName name="_____ESY12" localSheetId="15">[2]ISFPLSUB!#REF!</definedName>
    <definedName name="_____ESY12" localSheetId="16">[2]ISFPLSUB!#REF!</definedName>
    <definedName name="_____ESY12" localSheetId="17">[2]ISFPLSUB!#REF!</definedName>
    <definedName name="_____ESY12" localSheetId="32">[2]ISFPLSUB!#REF!</definedName>
    <definedName name="_____ESY12" localSheetId="33">[2]ISFPLSUB!#REF!</definedName>
    <definedName name="_____ESY12" localSheetId="24">[2]ISFPLSUB!#REF!</definedName>
    <definedName name="_____ESY12" localSheetId="26">[2]ISFPLSUB!#REF!</definedName>
    <definedName name="_____ESY12" localSheetId="28">[2]ISFPLSUB!#REF!</definedName>
    <definedName name="_____ESY12" localSheetId="25">[2]ISFPLSUB!#REF!</definedName>
    <definedName name="_____ESY12" localSheetId="27">[2]ISFPLSUB!#REF!</definedName>
    <definedName name="_____ESY12" localSheetId="29">[2]ISFPLSUB!#REF!</definedName>
    <definedName name="_____ESY12" localSheetId="31">[2]ISFPLSUB!#REF!</definedName>
    <definedName name="_____ESY12" localSheetId="23">[2]ISFPLSUB!#REF!</definedName>
    <definedName name="_____ESY12" localSheetId="37">[2]ISFPLSUB!#REF!</definedName>
    <definedName name="_____ESY12" localSheetId="22">[2]ISFPLSUB!#REF!</definedName>
    <definedName name="_____ESY12">[2]ISFPLSUB!#REF!</definedName>
    <definedName name="_____INP5" localSheetId="35">[1]SITRP!#REF!</definedName>
    <definedName name="_____INP5" localSheetId="8">[1]SITRP!#REF!</definedName>
    <definedName name="_____INP5" localSheetId="9">[1]SITRP!#REF!</definedName>
    <definedName name="_____INP5" localSheetId="10">[1]SITRP!#REF!</definedName>
    <definedName name="_____INP5" localSheetId="11">[1]SITRP!#REF!</definedName>
    <definedName name="_____INP5" localSheetId="12">[1]SITRP!#REF!</definedName>
    <definedName name="_____INP5" localSheetId="13">[1]SITRP!#REF!</definedName>
    <definedName name="_____INP5" localSheetId="36">[1]SITRP!#REF!</definedName>
    <definedName name="_____INP5" localSheetId="14">[1]SITRP!#REF!</definedName>
    <definedName name="_____INP5" localSheetId="15">[1]SITRP!#REF!</definedName>
    <definedName name="_____INP5" localSheetId="16">[1]SITRP!#REF!</definedName>
    <definedName name="_____INP5" localSheetId="17">[1]SITRP!#REF!</definedName>
    <definedName name="_____INP5" localSheetId="32">[1]SITRP!#REF!</definedName>
    <definedName name="_____INP5" localSheetId="33">[1]SITRP!#REF!</definedName>
    <definedName name="_____INP5" localSheetId="24">[1]SITRP!#REF!</definedName>
    <definedName name="_____INP5" localSheetId="26">[1]SITRP!#REF!</definedName>
    <definedName name="_____INP5" localSheetId="28">[1]SITRP!#REF!</definedName>
    <definedName name="_____INP5" localSheetId="25">[1]SITRP!#REF!</definedName>
    <definedName name="_____INP5" localSheetId="27">[1]SITRP!#REF!</definedName>
    <definedName name="_____INP5" localSheetId="29">[1]SITRP!#REF!</definedName>
    <definedName name="_____INP5" localSheetId="31">[1]SITRP!#REF!</definedName>
    <definedName name="_____INP5" localSheetId="23">[1]SITRP!#REF!</definedName>
    <definedName name="_____INP5" localSheetId="37">[1]SITRP!#REF!</definedName>
    <definedName name="_____INP5">[1]SITRP!#REF!</definedName>
    <definedName name="_____PG1">#N/A</definedName>
    <definedName name="_____PG2">#N/A</definedName>
    <definedName name="_____PG3">#N/A</definedName>
    <definedName name="_____PP8" localSheetId="35">#REF!</definedName>
    <definedName name="_____PP8" localSheetId="8">#REF!</definedName>
    <definedName name="_____PP8" localSheetId="9">#REF!</definedName>
    <definedName name="_____PP8" localSheetId="10">#REF!</definedName>
    <definedName name="_____PP8" localSheetId="11">#REF!</definedName>
    <definedName name="_____PP8" localSheetId="12">#REF!</definedName>
    <definedName name="_____PP8" localSheetId="13">#REF!</definedName>
    <definedName name="_____PP8" localSheetId="36">#REF!</definedName>
    <definedName name="_____PP8" localSheetId="14">#REF!</definedName>
    <definedName name="_____PP8" localSheetId="15">#REF!</definedName>
    <definedName name="_____PP8" localSheetId="16">#REF!</definedName>
    <definedName name="_____PP8" localSheetId="17">#REF!</definedName>
    <definedName name="_____PP8" localSheetId="32">#REF!</definedName>
    <definedName name="_____PP8" localSheetId="33">#REF!</definedName>
    <definedName name="_____PP8" localSheetId="24">#REF!</definedName>
    <definedName name="_____PP8" localSheetId="26">#REF!</definedName>
    <definedName name="_____PP8" localSheetId="28">#REF!</definedName>
    <definedName name="_____PP8" localSheetId="25">#REF!</definedName>
    <definedName name="_____PP8" localSheetId="27">#REF!</definedName>
    <definedName name="_____PP8" localSheetId="29">#REF!</definedName>
    <definedName name="_____PP8" localSheetId="31">#REF!</definedName>
    <definedName name="_____PP8" localSheetId="23">#REF!</definedName>
    <definedName name="_____PP8" localSheetId="37">#REF!</definedName>
    <definedName name="_____PP8">#REF!</definedName>
    <definedName name="_____PP9" localSheetId="35">#REF!</definedName>
    <definedName name="_____PP9" localSheetId="8">#REF!</definedName>
    <definedName name="_____PP9" localSheetId="9">#REF!</definedName>
    <definedName name="_____PP9" localSheetId="10">#REF!</definedName>
    <definedName name="_____PP9" localSheetId="11">#REF!</definedName>
    <definedName name="_____PP9" localSheetId="12">#REF!</definedName>
    <definedName name="_____PP9" localSheetId="13">#REF!</definedName>
    <definedName name="_____PP9" localSheetId="36">#REF!</definedName>
    <definedName name="_____PP9" localSheetId="14">#REF!</definedName>
    <definedName name="_____PP9" localSheetId="15">#REF!</definedName>
    <definedName name="_____PP9" localSheetId="16">#REF!</definedName>
    <definedName name="_____PP9" localSheetId="17">#REF!</definedName>
    <definedName name="_____PP9" localSheetId="32">#REF!</definedName>
    <definedName name="_____PP9" localSheetId="33">#REF!</definedName>
    <definedName name="_____PP9" localSheetId="24">#REF!</definedName>
    <definedName name="_____PP9" localSheetId="26">#REF!</definedName>
    <definedName name="_____PP9" localSheetId="28">#REF!</definedName>
    <definedName name="_____PP9" localSheetId="25">#REF!</definedName>
    <definedName name="_____PP9" localSheetId="27">#REF!</definedName>
    <definedName name="_____PP9" localSheetId="29">#REF!</definedName>
    <definedName name="_____PP9" localSheetId="31">#REF!</definedName>
    <definedName name="_____PP9" localSheetId="23">#REF!</definedName>
    <definedName name="_____PP9" localSheetId="37">#REF!</definedName>
    <definedName name="_____PP9">#REF!</definedName>
    <definedName name="_____SCH1" localSheetId="35">#REF!</definedName>
    <definedName name="_____SCH1" localSheetId="8">#REF!</definedName>
    <definedName name="_____SCH1" localSheetId="9">#REF!</definedName>
    <definedName name="_____SCH1" localSheetId="10">#REF!</definedName>
    <definedName name="_____SCH1" localSheetId="11">#REF!</definedName>
    <definedName name="_____SCH1" localSheetId="12">#REF!</definedName>
    <definedName name="_____SCH1" localSheetId="13">#REF!</definedName>
    <definedName name="_____SCH1" localSheetId="36">#REF!</definedName>
    <definedName name="_____SCH1" localSheetId="14">#REF!</definedName>
    <definedName name="_____SCH1" localSheetId="15">#REF!</definedName>
    <definedName name="_____SCH1" localSheetId="16">#REF!</definedName>
    <definedName name="_____SCH1" localSheetId="17">#REF!</definedName>
    <definedName name="_____SCH1" localSheetId="32">#REF!</definedName>
    <definedName name="_____SCH1" localSheetId="33">#REF!</definedName>
    <definedName name="_____SCH1" localSheetId="24">#REF!</definedName>
    <definedName name="_____SCH1" localSheetId="26">#REF!</definedName>
    <definedName name="_____SCH1" localSheetId="28">#REF!</definedName>
    <definedName name="_____SCH1" localSheetId="25">#REF!</definedName>
    <definedName name="_____SCH1" localSheetId="27">#REF!</definedName>
    <definedName name="_____SCH1" localSheetId="29">#REF!</definedName>
    <definedName name="_____SCH1" localSheetId="31">#REF!</definedName>
    <definedName name="_____SCH1" localSheetId="23">#REF!</definedName>
    <definedName name="_____SCH1" localSheetId="37">#REF!</definedName>
    <definedName name="_____SCH1">#REF!</definedName>
    <definedName name="_____SCH2" localSheetId="35">#REF!</definedName>
    <definedName name="_____SCH2" localSheetId="8">#REF!</definedName>
    <definedName name="_____SCH2" localSheetId="9">#REF!</definedName>
    <definedName name="_____SCH2" localSheetId="10">#REF!</definedName>
    <definedName name="_____SCH2" localSheetId="11">#REF!</definedName>
    <definedName name="_____SCH2" localSheetId="12">#REF!</definedName>
    <definedName name="_____SCH2" localSheetId="13">#REF!</definedName>
    <definedName name="_____SCH2" localSheetId="36">#REF!</definedName>
    <definedName name="_____SCH2" localSheetId="14">#REF!</definedName>
    <definedName name="_____SCH2" localSheetId="15">#REF!</definedName>
    <definedName name="_____SCH2" localSheetId="16">#REF!</definedName>
    <definedName name="_____SCH2" localSheetId="17">#REF!</definedName>
    <definedName name="_____SCH2" localSheetId="32">#REF!</definedName>
    <definedName name="_____SCH2" localSheetId="33">#REF!</definedName>
    <definedName name="_____SCH2" localSheetId="24">#REF!</definedName>
    <definedName name="_____SCH2" localSheetId="26">#REF!</definedName>
    <definedName name="_____SCH2" localSheetId="28">#REF!</definedName>
    <definedName name="_____SCH2" localSheetId="25">#REF!</definedName>
    <definedName name="_____SCH2" localSheetId="27">#REF!</definedName>
    <definedName name="_____SCH2" localSheetId="29">#REF!</definedName>
    <definedName name="_____SCH2" localSheetId="31">#REF!</definedName>
    <definedName name="_____SCH2" localSheetId="23">#REF!</definedName>
    <definedName name="_____SCH2" localSheetId="37">#REF!</definedName>
    <definedName name="_____SCH2">#REF!</definedName>
    <definedName name="_____WN1" localSheetId="35">#REF!</definedName>
    <definedName name="_____WN1" localSheetId="8">#REF!</definedName>
    <definedName name="_____WN1" localSheetId="9">#REF!</definedName>
    <definedName name="_____WN1" localSheetId="10">#REF!</definedName>
    <definedName name="_____WN1" localSheetId="11">#REF!</definedName>
    <definedName name="_____WN1" localSheetId="12">#REF!</definedName>
    <definedName name="_____WN1" localSheetId="13">#REF!</definedName>
    <definedName name="_____WN1" localSheetId="36">#REF!</definedName>
    <definedName name="_____WN1" localSheetId="14">#REF!</definedName>
    <definedName name="_____WN1" localSheetId="15">#REF!</definedName>
    <definedName name="_____WN1" localSheetId="16">#REF!</definedName>
    <definedName name="_____WN1" localSheetId="17">#REF!</definedName>
    <definedName name="_____WN1" localSheetId="32">#REF!</definedName>
    <definedName name="_____WN1" localSheetId="33">#REF!</definedName>
    <definedName name="_____WN1" localSheetId="24">#REF!</definedName>
    <definedName name="_____WN1" localSheetId="26">#REF!</definedName>
    <definedName name="_____WN1" localSheetId="28">#REF!</definedName>
    <definedName name="_____WN1" localSheetId="25">#REF!</definedName>
    <definedName name="_____WN1" localSheetId="27">#REF!</definedName>
    <definedName name="_____WN1" localSheetId="29">#REF!</definedName>
    <definedName name="_____WN1" localSheetId="31">#REF!</definedName>
    <definedName name="_____WN1" localSheetId="23">#REF!</definedName>
    <definedName name="_____WN1" localSheetId="37">#REF!</definedName>
    <definedName name="_____WN1">#REF!</definedName>
    <definedName name="_____WN2" localSheetId="35">#REF!</definedName>
    <definedName name="_____WN2" localSheetId="8">#REF!</definedName>
    <definedName name="_____WN2" localSheetId="9">#REF!</definedName>
    <definedName name="_____WN2" localSheetId="10">#REF!</definedName>
    <definedName name="_____WN2" localSheetId="11">#REF!</definedName>
    <definedName name="_____WN2" localSheetId="12">#REF!</definedName>
    <definedName name="_____WN2" localSheetId="13">#REF!</definedName>
    <definedName name="_____WN2" localSheetId="36">#REF!</definedName>
    <definedName name="_____WN2" localSheetId="14">#REF!</definedName>
    <definedName name="_____WN2" localSheetId="15">#REF!</definedName>
    <definedName name="_____WN2" localSheetId="16">#REF!</definedName>
    <definedName name="_____WN2" localSheetId="17">#REF!</definedName>
    <definedName name="_____WN2" localSheetId="32">#REF!</definedName>
    <definedName name="_____WN2" localSheetId="33">#REF!</definedName>
    <definedName name="_____WN2" localSheetId="24">#REF!</definedName>
    <definedName name="_____WN2" localSheetId="26">#REF!</definedName>
    <definedName name="_____WN2" localSheetId="28">#REF!</definedName>
    <definedName name="_____WN2" localSheetId="25">#REF!</definedName>
    <definedName name="_____WN2" localSheetId="27">#REF!</definedName>
    <definedName name="_____WN2" localSheetId="29">#REF!</definedName>
    <definedName name="_____WN2" localSheetId="31">#REF!</definedName>
    <definedName name="_____WN2" localSheetId="23">#REF!</definedName>
    <definedName name="_____WN2" localSheetId="37">#REF!</definedName>
    <definedName name="_____WN2">#REF!</definedName>
    <definedName name="____C44" localSheetId="35">#REF!</definedName>
    <definedName name="____C44" localSheetId="8">#REF!</definedName>
    <definedName name="____C44" localSheetId="9">#REF!</definedName>
    <definedName name="____C44" localSheetId="10">#REF!</definedName>
    <definedName name="____C44" localSheetId="11">#REF!</definedName>
    <definedName name="____C44" localSheetId="12">#REF!</definedName>
    <definedName name="____C44" localSheetId="13">#REF!</definedName>
    <definedName name="____C44" localSheetId="36">#REF!</definedName>
    <definedName name="____C44" localSheetId="14">#REF!</definedName>
    <definedName name="____C44" localSheetId="15">#REF!</definedName>
    <definedName name="____C44" localSheetId="16">#REF!</definedName>
    <definedName name="____C44" localSheetId="17">#REF!</definedName>
    <definedName name="____C44" localSheetId="32">#REF!</definedName>
    <definedName name="____C44" localSheetId="33">#REF!</definedName>
    <definedName name="____C44" localSheetId="24">#REF!</definedName>
    <definedName name="____C44" localSheetId="26">#REF!</definedName>
    <definedName name="____C44" localSheetId="28">#REF!</definedName>
    <definedName name="____C44" localSheetId="25">#REF!</definedName>
    <definedName name="____C44" localSheetId="27">#REF!</definedName>
    <definedName name="____C44" localSheetId="29">#REF!</definedName>
    <definedName name="____C44" localSheetId="31">#REF!</definedName>
    <definedName name="____C44" localSheetId="23">#REF!</definedName>
    <definedName name="____C44" localSheetId="37">#REF!</definedName>
    <definedName name="____C44">#REF!</definedName>
    <definedName name="____DOC1" localSheetId="35">#REF!</definedName>
    <definedName name="____DOC1" localSheetId="8">#REF!</definedName>
    <definedName name="____DOC1" localSheetId="9">#REF!</definedName>
    <definedName name="____DOC1" localSheetId="10">#REF!</definedName>
    <definedName name="____DOC1" localSheetId="11">#REF!</definedName>
    <definedName name="____DOC1" localSheetId="12">#REF!</definedName>
    <definedName name="____DOC1" localSheetId="13">#REF!</definedName>
    <definedName name="____DOC1" localSheetId="36">#REF!</definedName>
    <definedName name="____DOC1" localSheetId="14">#REF!</definedName>
    <definedName name="____DOC1" localSheetId="15">#REF!</definedName>
    <definedName name="____DOC1" localSheetId="16">#REF!</definedName>
    <definedName name="____DOC1" localSheetId="17">#REF!</definedName>
    <definedName name="____DOC1" localSheetId="32">#REF!</definedName>
    <definedName name="____DOC1" localSheetId="33">#REF!</definedName>
    <definedName name="____DOC1" localSheetId="24">#REF!</definedName>
    <definedName name="____DOC1" localSheetId="26">#REF!</definedName>
    <definedName name="____DOC1" localSheetId="28">#REF!</definedName>
    <definedName name="____DOC1" localSheetId="25">#REF!</definedName>
    <definedName name="____DOC1" localSheetId="27">#REF!</definedName>
    <definedName name="____DOC1" localSheetId="29">#REF!</definedName>
    <definedName name="____DOC1" localSheetId="31">#REF!</definedName>
    <definedName name="____DOC1" localSheetId="23">#REF!</definedName>
    <definedName name="____DOC1" localSheetId="37">#REF!</definedName>
    <definedName name="____DOC1">#REF!</definedName>
    <definedName name="____DOC2" localSheetId="35">#REF!</definedName>
    <definedName name="____DOC2" localSheetId="8">#REF!</definedName>
    <definedName name="____DOC2" localSheetId="9">#REF!</definedName>
    <definedName name="____DOC2" localSheetId="10">#REF!</definedName>
    <definedName name="____DOC2" localSheetId="11">#REF!</definedName>
    <definedName name="____DOC2" localSheetId="12">#REF!</definedName>
    <definedName name="____DOC2" localSheetId="13">#REF!</definedName>
    <definedName name="____DOC2" localSheetId="36">#REF!</definedName>
    <definedName name="____DOC2" localSheetId="14">#REF!</definedName>
    <definedName name="____DOC2" localSheetId="15">#REF!</definedName>
    <definedName name="____DOC2" localSheetId="16">#REF!</definedName>
    <definedName name="____DOC2" localSheetId="17">#REF!</definedName>
    <definedName name="____DOC2" localSheetId="32">#REF!</definedName>
    <definedName name="____DOC2" localSheetId="33">#REF!</definedName>
    <definedName name="____DOC2" localSheetId="24">#REF!</definedName>
    <definedName name="____DOC2" localSheetId="26">#REF!</definedName>
    <definedName name="____DOC2" localSheetId="28">#REF!</definedName>
    <definedName name="____DOC2" localSheetId="25">#REF!</definedName>
    <definedName name="____DOC2" localSheetId="27">#REF!</definedName>
    <definedName name="____DOC2" localSheetId="29">#REF!</definedName>
    <definedName name="____DOC2" localSheetId="31">#REF!</definedName>
    <definedName name="____DOC2" localSheetId="23">#REF!</definedName>
    <definedName name="____DOC2" localSheetId="37">#REF!</definedName>
    <definedName name="____DOC2">#REF!</definedName>
    <definedName name="____ESY12" localSheetId="35">[2]ISFPLSUB!#REF!</definedName>
    <definedName name="____ESY12" localSheetId="8">[2]ISFPLSUB!#REF!</definedName>
    <definedName name="____ESY12" localSheetId="9">[2]ISFPLSUB!#REF!</definedName>
    <definedName name="____ESY12" localSheetId="10">[2]ISFPLSUB!#REF!</definedName>
    <definedName name="____ESY12" localSheetId="11">[2]ISFPLSUB!#REF!</definedName>
    <definedName name="____ESY12" localSheetId="12">[2]ISFPLSUB!#REF!</definedName>
    <definedName name="____ESY12" localSheetId="13">[2]ISFPLSUB!#REF!</definedName>
    <definedName name="____ESY12" localSheetId="36">[2]ISFPLSUB!#REF!</definedName>
    <definedName name="____ESY12" localSheetId="14">[2]ISFPLSUB!#REF!</definedName>
    <definedName name="____ESY12" localSheetId="15">[2]ISFPLSUB!#REF!</definedName>
    <definedName name="____ESY12" localSheetId="16">[2]ISFPLSUB!#REF!</definedName>
    <definedName name="____ESY12" localSheetId="17">[2]ISFPLSUB!#REF!</definedName>
    <definedName name="____ESY12" localSheetId="32">[2]ISFPLSUB!#REF!</definedName>
    <definedName name="____ESY12" localSheetId="33">[2]ISFPLSUB!#REF!</definedName>
    <definedName name="____ESY12" localSheetId="24">[2]ISFPLSUB!#REF!</definedName>
    <definedName name="____ESY12" localSheetId="26">[2]ISFPLSUB!#REF!</definedName>
    <definedName name="____ESY12" localSheetId="28">[2]ISFPLSUB!#REF!</definedName>
    <definedName name="____ESY12" localSheetId="25">[2]ISFPLSUB!#REF!</definedName>
    <definedName name="____ESY12" localSheetId="27">[2]ISFPLSUB!#REF!</definedName>
    <definedName name="____ESY12" localSheetId="29">[2]ISFPLSUB!#REF!</definedName>
    <definedName name="____ESY12" localSheetId="31">[2]ISFPLSUB!#REF!</definedName>
    <definedName name="____ESY12" localSheetId="23">[2]ISFPLSUB!#REF!</definedName>
    <definedName name="____ESY12" localSheetId="37">[2]ISFPLSUB!#REF!</definedName>
    <definedName name="____ESY12" localSheetId="22">[2]ISFPLSUB!#REF!</definedName>
    <definedName name="____ESY12">[2]ISFPLSUB!#REF!</definedName>
    <definedName name="____INP5" localSheetId="35">[1]SITRP!#REF!</definedName>
    <definedName name="____INP5" localSheetId="8">[1]SITRP!#REF!</definedName>
    <definedName name="____INP5" localSheetId="9">[1]SITRP!#REF!</definedName>
    <definedName name="____INP5" localSheetId="10">[1]SITRP!#REF!</definedName>
    <definedName name="____INP5" localSheetId="11">[1]SITRP!#REF!</definedName>
    <definedName name="____INP5" localSheetId="12">[1]SITRP!#REF!</definedName>
    <definedName name="____INP5" localSheetId="13">[1]SITRP!#REF!</definedName>
    <definedName name="____INP5" localSheetId="36">[1]SITRP!#REF!</definedName>
    <definedName name="____INP5" localSheetId="14">[1]SITRP!#REF!</definedName>
    <definedName name="____INP5" localSheetId="15">[1]SITRP!#REF!</definedName>
    <definedName name="____INP5" localSheetId="16">[1]SITRP!#REF!</definedName>
    <definedName name="____INP5" localSheetId="17">[1]SITRP!#REF!</definedName>
    <definedName name="____INP5" localSheetId="32">[1]SITRP!#REF!</definedName>
    <definedName name="____INP5" localSheetId="33">[1]SITRP!#REF!</definedName>
    <definedName name="____INP5" localSheetId="24">[1]SITRP!#REF!</definedName>
    <definedName name="____INP5" localSheetId="26">[1]SITRP!#REF!</definedName>
    <definedName name="____INP5" localSheetId="28">[1]SITRP!#REF!</definedName>
    <definedName name="____INP5" localSheetId="25">[1]SITRP!#REF!</definedName>
    <definedName name="____INP5" localSheetId="27">[1]SITRP!#REF!</definedName>
    <definedName name="____INP5" localSheetId="29">[1]SITRP!#REF!</definedName>
    <definedName name="____INP5" localSheetId="31">[1]SITRP!#REF!</definedName>
    <definedName name="____INP5" localSheetId="23">[1]SITRP!#REF!</definedName>
    <definedName name="____INP5" localSheetId="37">[1]SITRP!#REF!</definedName>
    <definedName name="____INP5">[1]SITRP!#REF!</definedName>
    <definedName name="____PG1">#N/A</definedName>
    <definedName name="____PG2">#N/A</definedName>
    <definedName name="____PG3">#N/A</definedName>
    <definedName name="____PP8" localSheetId="35">#REF!</definedName>
    <definedName name="____PP8" localSheetId="8">#REF!</definedName>
    <definedName name="____PP8" localSheetId="9">#REF!</definedName>
    <definedName name="____PP8" localSheetId="10">#REF!</definedName>
    <definedName name="____PP8" localSheetId="11">#REF!</definedName>
    <definedName name="____PP8" localSheetId="12">#REF!</definedName>
    <definedName name="____PP8" localSheetId="13">#REF!</definedName>
    <definedName name="____PP8" localSheetId="36">#REF!</definedName>
    <definedName name="____PP8" localSheetId="14">#REF!</definedName>
    <definedName name="____PP8" localSheetId="15">#REF!</definedName>
    <definedName name="____PP8" localSheetId="16">#REF!</definedName>
    <definedName name="____PP8" localSheetId="17">#REF!</definedName>
    <definedName name="____PP8" localSheetId="32">#REF!</definedName>
    <definedName name="____PP8" localSheetId="33">#REF!</definedName>
    <definedName name="____PP8" localSheetId="24">#REF!</definedName>
    <definedName name="____PP8" localSheetId="26">#REF!</definedName>
    <definedName name="____PP8" localSheetId="28">#REF!</definedName>
    <definedName name="____PP8" localSheetId="25">#REF!</definedName>
    <definedName name="____PP8" localSheetId="27">#REF!</definedName>
    <definedName name="____PP8" localSheetId="29">#REF!</definedName>
    <definedName name="____PP8" localSheetId="31">#REF!</definedName>
    <definedName name="____PP8" localSheetId="23">#REF!</definedName>
    <definedName name="____PP8" localSheetId="37">#REF!</definedName>
    <definedName name="____PP8">#REF!</definedName>
    <definedName name="____PP9" localSheetId="35">#REF!</definedName>
    <definedName name="____PP9" localSheetId="8">#REF!</definedName>
    <definedName name="____PP9" localSheetId="9">#REF!</definedName>
    <definedName name="____PP9" localSheetId="10">#REF!</definedName>
    <definedName name="____PP9" localSheetId="11">#REF!</definedName>
    <definedName name="____PP9" localSheetId="12">#REF!</definedName>
    <definedName name="____PP9" localSheetId="13">#REF!</definedName>
    <definedName name="____PP9" localSheetId="36">#REF!</definedName>
    <definedName name="____PP9" localSheetId="14">#REF!</definedName>
    <definedName name="____PP9" localSheetId="15">#REF!</definedName>
    <definedName name="____PP9" localSheetId="16">#REF!</definedName>
    <definedName name="____PP9" localSheetId="17">#REF!</definedName>
    <definedName name="____PP9" localSheetId="32">#REF!</definedName>
    <definedName name="____PP9" localSheetId="33">#REF!</definedName>
    <definedName name="____PP9" localSheetId="24">#REF!</definedName>
    <definedName name="____PP9" localSheetId="26">#REF!</definedName>
    <definedName name="____PP9" localSheetId="28">#REF!</definedName>
    <definedName name="____PP9" localSheetId="25">#REF!</definedName>
    <definedName name="____PP9" localSheetId="27">#REF!</definedName>
    <definedName name="____PP9" localSheetId="29">#REF!</definedName>
    <definedName name="____PP9" localSheetId="31">#REF!</definedName>
    <definedName name="____PP9" localSheetId="23">#REF!</definedName>
    <definedName name="____PP9" localSheetId="37">#REF!</definedName>
    <definedName name="____PP9">#REF!</definedName>
    <definedName name="____SCH1" localSheetId="35">#REF!</definedName>
    <definedName name="____SCH1" localSheetId="8">#REF!</definedName>
    <definedName name="____SCH1" localSheetId="9">#REF!</definedName>
    <definedName name="____SCH1" localSheetId="10">#REF!</definedName>
    <definedName name="____SCH1" localSheetId="11">#REF!</definedName>
    <definedName name="____SCH1" localSheetId="12">#REF!</definedName>
    <definedName name="____SCH1" localSheetId="13">#REF!</definedName>
    <definedName name="____SCH1" localSheetId="36">#REF!</definedName>
    <definedName name="____SCH1" localSheetId="14">#REF!</definedName>
    <definedName name="____SCH1" localSheetId="15">#REF!</definedName>
    <definedName name="____SCH1" localSheetId="16">#REF!</definedName>
    <definedName name="____SCH1" localSheetId="17">#REF!</definedName>
    <definedName name="____SCH1" localSheetId="32">#REF!</definedName>
    <definedName name="____SCH1" localSheetId="33">#REF!</definedName>
    <definedName name="____SCH1" localSheetId="24">#REF!</definedName>
    <definedName name="____SCH1" localSheetId="26">#REF!</definedName>
    <definedName name="____SCH1" localSheetId="28">#REF!</definedName>
    <definedName name="____SCH1" localSheetId="25">#REF!</definedName>
    <definedName name="____SCH1" localSheetId="27">#REF!</definedName>
    <definedName name="____SCH1" localSheetId="29">#REF!</definedName>
    <definedName name="____SCH1" localSheetId="31">#REF!</definedName>
    <definedName name="____SCH1" localSheetId="23">#REF!</definedName>
    <definedName name="____SCH1" localSheetId="37">#REF!</definedName>
    <definedName name="____SCH1">#REF!</definedName>
    <definedName name="____SCH2" localSheetId="35">#REF!</definedName>
    <definedName name="____SCH2" localSheetId="8">#REF!</definedName>
    <definedName name="____SCH2" localSheetId="9">#REF!</definedName>
    <definedName name="____SCH2" localSheetId="10">#REF!</definedName>
    <definedName name="____SCH2" localSheetId="11">#REF!</definedName>
    <definedName name="____SCH2" localSheetId="12">#REF!</definedName>
    <definedName name="____SCH2" localSheetId="13">#REF!</definedName>
    <definedName name="____SCH2" localSheetId="36">#REF!</definedName>
    <definedName name="____SCH2" localSheetId="14">#REF!</definedName>
    <definedName name="____SCH2" localSheetId="15">#REF!</definedName>
    <definedName name="____SCH2" localSheetId="16">#REF!</definedName>
    <definedName name="____SCH2" localSheetId="17">#REF!</definedName>
    <definedName name="____SCH2" localSheetId="32">#REF!</definedName>
    <definedName name="____SCH2" localSheetId="33">#REF!</definedName>
    <definedName name="____SCH2" localSheetId="24">#REF!</definedName>
    <definedName name="____SCH2" localSheetId="26">#REF!</definedName>
    <definedName name="____SCH2" localSheetId="28">#REF!</definedName>
    <definedName name="____SCH2" localSheetId="25">#REF!</definedName>
    <definedName name="____SCH2" localSheetId="27">#REF!</definedName>
    <definedName name="____SCH2" localSheetId="29">#REF!</definedName>
    <definedName name="____SCH2" localSheetId="31">#REF!</definedName>
    <definedName name="____SCH2" localSheetId="23">#REF!</definedName>
    <definedName name="____SCH2" localSheetId="37">#REF!</definedName>
    <definedName name="____SCH2">#REF!</definedName>
    <definedName name="____WN1" localSheetId="35">#REF!</definedName>
    <definedName name="____WN1" localSheetId="8">#REF!</definedName>
    <definedName name="____WN1" localSheetId="9">#REF!</definedName>
    <definedName name="____WN1" localSheetId="10">#REF!</definedName>
    <definedName name="____WN1" localSheetId="11">#REF!</definedName>
    <definedName name="____WN1" localSheetId="12">#REF!</definedName>
    <definedName name="____WN1" localSheetId="13">#REF!</definedName>
    <definedName name="____WN1" localSheetId="36">#REF!</definedName>
    <definedName name="____WN1" localSheetId="14">#REF!</definedName>
    <definedName name="____WN1" localSheetId="15">#REF!</definedName>
    <definedName name="____WN1" localSheetId="16">#REF!</definedName>
    <definedName name="____WN1" localSheetId="17">#REF!</definedName>
    <definedName name="____WN1" localSheetId="32">#REF!</definedName>
    <definedName name="____WN1" localSheetId="33">#REF!</definedName>
    <definedName name="____WN1" localSheetId="24">#REF!</definedName>
    <definedName name="____WN1" localSheetId="26">#REF!</definedName>
    <definedName name="____WN1" localSheetId="28">#REF!</definedName>
    <definedName name="____WN1" localSheetId="25">#REF!</definedName>
    <definedName name="____WN1" localSheetId="27">#REF!</definedName>
    <definedName name="____WN1" localSheetId="29">#REF!</definedName>
    <definedName name="____WN1" localSheetId="31">#REF!</definedName>
    <definedName name="____WN1" localSheetId="23">#REF!</definedName>
    <definedName name="____WN1" localSheetId="37">#REF!</definedName>
    <definedName name="____WN1">#REF!</definedName>
    <definedName name="____WN2" localSheetId="35">#REF!</definedName>
    <definedName name="____WN2" localSheetId="8">#REF!</definedName>
    <definedName name="____WN2" localSheetId="9">#REF!</definedName>
    <definedName name="____WN2" localSheetId="10">#REF!</definedName>
    <definedName name="____WN2" localSheetId="11">#REF!</definedName>
    <definedName name="____WN2" localSheetId="12">#REF!</definedName>
    <definedName name="____WN2" localSheetId="13">#REF!</definedName>
    <definedName name="____WN2" localSheetId="36">#REF!</definedName>
    <definedName name="____WN2" localSheetId="14">#REF!</definedName>
    <definedName name="____WN2" localSheetId="15">#REF!</definedName>
    <definedName name="____WN2" localSheetId="16">#REF!</definedName>
    <definedName name="____WN2" localSheetId="17">#REF!</definedName>
    <definedName name="____WN2" localSheetId="32">#REF!</definedName>
    <definedName name="____WN2" localSheetId="33">#REF!</definedName>
    <definedName name="____WN2" localSheetId="24">#REF!</definedName>
    <definedName name="____WN2" localSheetId="26">#REF!</definedName>
    <definedName name="____WN2" localSheetId="28">#REF!</definedName>
    <definedName name="____WN2" localSheetId="25">#REF!</definedName>
    <definedName name="____WN2" localSheetId="27">#REF!</definedName>
    <definedName name="____WN2" localSheetId="29">#REF!</definedName>
    <definedName name="____WN2" localSheetId="31">#REF!</definedName>
    <definedName name="____WN2" localSheetId="23">#REF!</definedName>
    <definedName name="____WN2" localSheetId="37">#REF!</definedName>
    <definedName name="____WN2">#REF!</definedName>
    <definedName name="___C44" localSheetId="35">#REF!</definedName>
    <definedName name="___C44" localSheetId="8">#REF!</definedName>
    <definedName name="___C44" localSheetId="9">#REF!</definedName>
    <definedName name="___C44" localSheetId="10">#REF!</definedName>
    <definedName name="___C44" localSheetId="11">#REF!</definedName>
    <definedName name="___C44" localSheetId="12">#REF!</definedName>
    <definedName name="___C44" localSheetId="13">#REF!</definedName>
    <definedName name="___C44" localSheetId="36">#REF!</definedName>
    <definedName name="___C44" localSheetId="14">#REF!</definedName>
    <definedName name="___C44" localSheetId="15">#REF!</definedName>
    <definedName name="___C44" localSheetId="16">#REF!</definedName>
    <definedName name="___C44" localSheetId="17">#REF!</definedName>
    <definedName name="___C44" localSheetId="32">#REF!</definedName>
    <definedName name="___C44" localSheetId="33">#REF!</definedName>
    <definedName name="___C44" localSheetId="24">#REF!</definedName>
    <definedName name="___C44" localSheetId="26">#REF!</definedName>
    <definedName name="___C44" localSheetId="28">#REF!</definedName>
    <definedName name="___C44" localSheetId="25">#REF!</definedName>
    <definedName name="___C44" localSheetId="27">#REF!</definedName>
    <definedName name="___C44" localSheetId="29">#REF!</definedName>
    <definedName name="___C44" localSheetId="31">#REF!</definedName>
    <definedName name="___C44" localSheetId="23">#REF!</definedName>
    <definedName name="___C44" localSheetId="37">#REF!</definedName>
    <definedName name="___C44">#REF!</definedName>
    <definedName name="___DOC1" localSheetId="35">#REF!</definedName>
    <definedName name="___DOC1" localSheetId="8">#REF!</definedName>
    <definedName name="___DOC1" localSheetId="9">#REF!</definedName>
    <definedName name="___DOC1" localSheetId="10">#REF!</definedName>
    <definedName name="___DOC1" localSheetId="11">#REF!</definedName>
    <definedName name="___DOC1" localSheetId="12">#REF!</definedName>
    <definedName name="___DOC1" localSheetId="13">#REF!</definedName>
    <definedName name="___DOC1" localSheetId="36">#REF!</definedName>
    <definedName name="___DOC1" localSheetId="14">#REF!</definedName>
    <definedName name="___DOC1" localSheetId="15">#REF!</definedName>
    <definedName name="___DOC1" localSheetId="16">#REF!</definedName>
    <definedName name="___DOC1" localSheetId="17">#REF!</definedName>
    <definedName name="___DOC1" localSheetId="32">#REF!</definedName>
    <definedName name="___DOC1" localSheetId="33">#REF!</definedName>
    <definedName name="___DOC1" localSheetId="24">#REF!</definedName>
    <definedName name="___DOC1" localSheetId="26">#REF!</definedName>
    <definedName name="___DOC1" localSheetId="28">#REF!</definedName>
    <definedName name="___DOC1" localSheetId="25">#REF!</definedName>
    <definedName name="___DOC1" localSheetId="27">#REF!</definedName>
    <definedName name="___DOC1" localSheetId="29">#REF!</definedName>
    <definedName name="___DOC1" localSheetId="31">#REF!</definedName>
    <definedName name="___DOC1" localSheetId="23">#REF!</definedName>
    <definedName name="___DOC1" localSheetId="37">#REF!</definedName>
    <definedName name="___DOC1">#REF!</definedName>
    <definedName name="___DOC2" localSheetId="35">#REF!</definedName>
    <definedName name="___DOC2" localSheetId="8">#REF!</definedName>
    <definedName name="___DOC2" localSheetId="9">#REF!</definedName>
    <definedName name="___DOC2" localSheetId="10">#REF!</definedName>
    <definedName name="___DOC2" localSheetId="11">#REF!</definedName>
    <definedName name="___DOC2" localSheetId="12">#REF!</definedName>
    <definedName name="___DOC2" localSheetId="13">#REF!</definedName>
    <definedName name="___DOC2" localSheetId="36">#REF!</definedName>
    <definedName name="___DOC2" localSheetId="14">#REF!</definedName>
    <definedName name="___DOC2" localSheetId="15">#REF!</definedName>
    <definedName name="___DOC2" localSheetId="16">#REF!</definedName>
    <definedName name="___DOC2" localSheetId="17">#REF!</definedName>
    <definedName name="___DOC2" localSheetId="32">#REF!</definedName>
    <definedName name="___DOC2" localSheetId="33">#REF!</definedName>
    <definedName name="___DOC2" localSheetId="24">#REF!</definedName>
    <definedName name="___DOC2" localSheetId="26">#REF!</definedName>
    <definedName name="___DOC2" localSheetId="28">#REF!</definedName>
    <definedName name="___DOC2" localSheetId="25">#REF!</definedName>
    <definedName name="___DOC2" localSheetId="27">#REF!</definedName>
    <definedName name="___DOC2" localSheetId="29">#REF!</definedName>
    <definedName name="___DOC2" localSheetId="31">#REF!</definedName>
    <definedName name="___DOC2" localSheetId="23">#REF!</definedName>
    <definedName name="___DOC2" localSheetId="37">#REF!</definedName>
    <definedName name="___DOC2">#REF!</definedName>
    <definedName name="___ESY12" localSheetId="35">[2]ISFPLSUB!#REF!</definedName>
    <definedName name="___ESY12" localSheetId="8">[2]ISFPLSUB!#REF!</definedName>
    <definedName name="___ESY12" localSheetId="9">[2]ISFPLSUB!#REF!</definedName>
    <definedName name="___ESY12" localSheetId="10">[2]ISFPLSUB!#REF!</definedName>
    <definedName name="___ESY12" localSheetId="11">[2]ISFPLSUB!#REF!</definedName>
    <definedName name="___ESY12" localSheetId="12">[2]ISFPLSUB!#REF!</definedName>
    <definedName name="___ESY12" localSheetId="13">[2]ISFPLSUB!#REF!</definedName>
    <definedName name="___ESY12" localSheetId="36">[2]ISFPLSUB!#REF!</definedName>
    <definedName name="___ESY12" localSheetId="14">[2]ISFPLSUB!#REF!</definedName>
    <definedName name="___ESY12" localSheetId="15">[2]ISFPLSUB!#REF!</definedName>
    <definedName name="___ESY12" localSheetId="16">[2]ISFPLSUB!#REF!</definedName>
    <definedName name="___ESY12" localSheetId="17">[2]ISFPLSUB!#REF!</definedName>
    <definedName name="___ESY12" localSheetId="32">[2]ISFPLSUB!#REF!</definedName>
    <definedName name="___ESY12" localSheetId="33">[2]ISFPLSUB!#REF!</definedName>
    <definedName name="___ESY12" localSheetId="24">[2]ISFPLSUB!#REF!</definedName>
    <definedName name="___ESY12" localSheetId="26">[2]ISFPLSUB!#REF!</definedName>
    <definedName name="___ESY12" localSheetId="28">[2]ISFPLSUB!#REF!</definedName>
    <definedName name="___ESY12" localSheetId="25">[2]ISFPLSUB!#REF!</definedName>
    <definedName name="___ESY12" localSheetId="27">[2]ISFPLSUB!#REF!</definedName>
    <definedName name="___ESY12" localSheetId="29">[2]ISFPLSUB!#REF!</definedName>
    <definedName name="___ESY12" localSheetId="31">[2]ISFPLSUB!#REF!</definedName>
    <definedName name="___ESY12" localSheetId="23">[2]ISFPLSUB!#REF!</definedName>
    <definedName name="___ESY12" localSheetId="37">[2]ISFPLSUB!#REF!</definedName>
    <definedName name="___ESY12" localSheetId="22">[2]ISFPLSUB!#REF!</definedName>
    <definedName name="___ESY12">[2]ISFPLSUB!#REF!</definedName>
    <definedName name="___INP5" localSheetId="35">[1]SITRP!#REF!</definedName>
    <definedName name="___INP5" localSheetId="8">[1]SITRP!#REF!</definedName>
    <definedName name="___INP5" localSheetId="9">[1]SITRP!#REF!</definedName>
    <definedName name="___INP5" localSheetId="10">[1]SITRP!#REF!</definedName>
    <definedName name="___INP5" localSheetId="11">[1]SITRP!#REF!</definedName>
    <definedName name="___INP5" localSheetId="12">[1]SITRP!#REF!</definedName>
    <definedName name="___INP5" localSheetId="13">[1]SITRP!#REF!</definedName>
    <definedName name="___INP5" localSheetId="36">[1]SITRP!#REF!</definedName>
    <definedName name="___INP5" localSheetId="14">[1]SITRP!#REF!</definedName>
    <definedName name="___INP5" localSheetId="15">[1]SITRP!#REF!</definedName>
    <definedName name="___INP5" localSheetId="16">[1]SITRP!#REF!</definedName>
    <definedName name="___INP5" localSheetId="17">[1]SITRP!#REF!</definedName>
    <definedName name="___INP5" localSheetId="32">[1]SITRP!#REF!</definedName>
    <definedName name="___INP5" localSheetId="33">[1]SITRP!#REF!</definedName>
    <definedName name="___INP5" localSheetId="24">[1]SITRP!#REF!</definedName>
    <definedName name="___INP5" localSheetId="26">[1]SITRP!#REF!</definedName>
    <definedName name="___INP5" localSheetId="28">[1]SITRP!#REF!</definedName>
    <definedName name="___INP5" localSheetId="25">[1]SITRP!#REF!</definedName>
    <definedName name="___INP5" localSheetId="27">[1]SITRP!#REF!</definedName>
    <definedName name="___INP5" localSheetId="29">[1]SITRP!#REF!</definedName>
    <definedName name="___INP5" localSheetId="31">[1]SITRP!#REF!</definedName>
    <definedName name="___INP5" localSheetId="23">[1]SITRP!#REF!</definedName>
    <definedName name="___INP5" localSheetId="37">[1]SITRP!#REF!</definedName>
    <definedName name="___INP5">[1]SITRP!#REF!</definedName>
    <definedName name="___PG1">#N/A</definedName>
    <definedName name="___PG2">#N/A</definedName>
    <definedName name="___PG3">#N/A</definedName>
    <definedName name="___PP8" localSheetId="35">#REF!</definedName>
    <definedName name="___PP8" localSheetId="8">#REF!</definedName>
    <definedName name="___PP8" localSheetId="9">#REF!</definedName>
    <definedName name="___PP8" localSheetId="10">#REF!</definedName>
    <definedName name="___PP8" localSheetId="11">#REF!</definedName>
    <definedName name="___PP8" localSheetId="12">#REF!</definedName>
    <definedName name="___PP8" localSheetId="13">#REF!</definedName>
    <definedName name="___PP8" localSheetId="36">#REF!</definedName>
    <definedName name="___PP8" localSheetId="14">#REF!</definedName>
    <definedName name="___PP8" localSheetId="15">#REF!</definedName>
    <definedName name="___PP8" localSheetId="16">#REF!</definedName>
    <definedName name="___PP8" localSheetId="17">#REF!</definedName>
    <definedName name="___PP8" localSheetId="32">#REF!</definedName>
    <definedName name="___PP8" localSheetId="33">#REF!</definedName>
    <definedName name="___PP8" localSheetId="24">#REF!</definedName>
    <definedName name="___PP8" localSheetId="26">#REF!</definedName>
    <definedName name="___PP8" localSheetId="28">#REF!</definedName>
    <definedName name="___PP8" localSheetId="25">#REF!</definedName>
    <definedName name="___PP8" localSheetId="27">#REF!</definedName>
    <definedName name="___PP8" localSheetId="29">#REF!</definedName>
    <definedName name="___PP8" localSheetId="31">#REF!</definedName>
    <definedName name="___PP8" localSheetId="23">#REF!</definedName>
    <definedName name="___PP8" localSheetId="37">#REF!</definedName>
    <definedName name="___PP8">#REF!</definedName>
    <definedName name="___PP9" localSheetId="35">#REF!</definedName>
    <definedName name="___PP9" localSheetId="8">#REF!</definedName>
    <definedName name="___PP9" localSheetId="9">#REF!</definedName>
    <definedName name="___PP9" localSheetId="10">#REF!</definedName>
    <definedName name="___PP9" localSheetId="11">#REF!</definedName>
    <definedName name="___PP9" localSheetId="12">#REF!</definedName>
    <definedName name="___PP9" localSheetId="13">#REF!</definedName>
    <definedName name="___PP9" localSheetId="36">#REF!</definedName>
    <definedName name="___PP9" localSheetId="14">#REF!</definedName>
    <definedName name="___PP9" localSheetId="15">#REF!</definedName>
    <definedName name="___PP9" localSheetId="16">#REF!</definedName>
    <definedName name="___PP9" localSheetId="17">#REF!</definedName>
    <definedName name="___PP9" localSheetId="32">#REF!</definedName>
    <definedName name="___PP9" localSheetId="33">#REF!</definedName>
    <definedName name="___PP9" localSheetId="24">#REF!</definedName>
    <definedName name="___PP9" localSheetId="26">#REF!</definedName>
    <definedName name="___PP9" localSheetId="28">#REF!</definedName>
    <definedName name="___PP9" localSheetId="25">#REF!</definedName>
    <definedName name="___PP9" localSheetId="27">#REF!</definedName>
    <definedName name="___PP9" localSheetId="29">#REF!</definedName>
    <definedName name="___PP9" localSheetId="31">#REF!</definedName>
    <definedName name="___PP9" localSheetId="23">#REF!</definedName>
    <definedName name="___PP9" localSheetId="37">#REF!</definedName>
    <definedName name="___PP9">#REF!</definedName>
    <definedName name="___SCH1" localSheetId="35">#REF!</definedName>
    <definedName name="___SCH1" localSheetId="8">#REF!</definedName>
    <definedName name="___SCH1" localSheetId="9">#REF!</definedName>
    <definedName name="___SCH1" localSheetId="10">#REF!</definedName>
    <definedName name="___SCH1" localSheetId="11">#REF!</definedName>
    <definedName name="___SCH1" localSheetId="12">#REF!</definedName>
    <definedName name="___SCH1" localSheetId="13">#REF!</definedName>
    <definedName name="___SCH1" localSheetId="36">#REF!</definedName>
    <definedName name="___SCH1" localSheetId="14">#REF!</definedName>
    <definedName name="___SCH1" localSheetId="15">#REF!</definedName>
    <definedName name="___SCH1" localSheetId="16">#REF!</definedName>
    <definedName name="___SCH1" localSheetId="17">#REF!</definedName>
    <definedName name="___SCH1" localSheetId="32">#REF!</definedName>
    <definedName name="___SCH1" localSheetId="33">#REF!</definedName>
    <definedName name="___SCH1" localSheetId="24">#REF!</definedName>
    <definedName name="___SCH1" localSheetId="26">#REF!</definedName>
    <definedName name="___SCH1" localSheetId="28">#REF!</definedName>
    <definedName name="___SCH1" localSheetId="25">#REF!</definedName>
    <definedName name="___SCH1" localSheetId="27">#REF!</definedName>
    <definedName name="___SCH1" localSheetId="29">#REF!</definedName>
    <definedName name="___SCH1" localSheetId="31">#REF!</definedName>
    <definedName name="___SCH1" localSheetId="23">#REF!</definedName>
    <definedName name="___SCH1" localSheetId="37">#REF!</definedName>
    <definedName name="___SCH1">#REF!</definedName>
    <definedName name="___SCH2" localSheetId="35">#REF!</definedName>
    <definedName name="___SCH2" localSheetId="8">#REF!</definedName>
    <definedName name="___SCH2" localSheetId="9">#REF!</definedName>
    <definedName name="___SCH2" localSheetId="10">#REF!</definedName>
    <definedName name="___SCH2" localSheetId="11">#REF!</definedName>
    <definedName name="___SCH2" localSheetId="12">#REF!</definedName>
    <definedName name="___SCH2" localSheetId="13">#REF!</definedName>
    <definedName name="___SCH2" localSheetId="36">#REF!</definedName>
    <definedName name="___SCH2" localSheetId="14">#REF!</definedName>
    <definedName name="___SCH2" localSheetId="15">#REF!</definedName>
    <definedName name="___SCH2" localSheetId="16">#REF!</definedName>
    <definedName name="___SCH2" localSheetId="17">#REF!</definedName>
    <definedName name="___SCH2" localSheetId="32">#REF!</definedName>
    <definedName name="___SCH2" localSheetId="33">#REF!</definedName>
    <definedName name="___SCH2" localSheetId="24">#REF!</definedName>
    <definedName name="___SCH2" localSheetId="26">#REF!</definedName>
    <definedName name="___SCH2" localSheetId="28">#REF!</definedName>
    <definedName name="___SCH2" localSheetId="25">#REF!</definedName>
    <definedName name="___SCH2" localSheetId="27">#REF!</definedName>
    <definedName name="___SCH2" localSheetId="29">#REF!</definedName>
    <definedName name="___SCH2" localSheetId="31">#REF!</definedName>
    <definedName name="___SCH2" localSheetId="23">#REF!</definedName>
    <definedName name="___SCH2" localSheetId="37">#REF!</definedName>
    <definedName name="___SCH2">#REF!</definedName>
    <definedName name="___WN1" localSheetId="35">#REF!</definedName>
    <definedName name="___WN1" localSheetId="8">#REF!</definedName>
    <definedName name="___WN1" localSheetId="9">#REF!</definedName>
    <definedName name="___WN1" localSheetId="10">#REF!</definedName>
    <definedName name="___WN1" localSheetId="11">#REF!</definedName>
    <definedName name="___WN1" localSheetId="12">#REF!</definedName>
    <definedName name="___WN1" localSheetId="13">#REF!</definedName>
    <definedName name="___WN1" localSheetId="36">#REF!</definedName>
    <definedName name="___WN1" localSheetId="14">#REF!</definedName>
    <definedName name="___WN1" localSheetId="15">#REF!</definedName>
    <definedName name="___WN1" localSheetId="16">#REF!</definedName>
    <definedName name="___WN1" localSheetId="17">#REF!</definedName>
    <definedName name="___WN1" localSheetId="32">#REF!</definedName>
    <definedName name="___WN1" localSheetId="33">#REF!</definedName>
    <definedName name="___WN1" localSheetId="24">#REF!</definedName>
    <definedName name="___WN1" localSheetId="26">#REF!</definedName>
    <definedName name="___WN1" localSheetId="28">#REF!</definedName>
    <definedName name="___WN1" localSheetId="25">#REF!</definedName>
    <definedName name="___WN1" localSheetId="27">#REF!</definedName>
    <definedName name="___WN1" localSheetId="29">#REF!</definedName>
    <definedName name="___WN1" localSheetId="31">#REF!</definedName>
    <definedName name="___WN1" localSheetId="23">#REF!</definedName>
    <definedName name="___WN1" localSheetId="37">#REF!</definedName>
    <definedName name="___WN1">#REF!</definedName>
    <definedName name="___WN2" localSheetId="35">#REF!</definedName>
    <definedName name="___WN2" localSheetId="8">#REF!</definedName>
    <definedName name="___WN2" localSheetId="9">#REF!</definedName>
    <definedName name="___WN2" localSheetId="10">#REF!</definedName>
    <definedName name="___WN2" localSheetId="11">#REF!</definedName>
    <definedName name="___WN2" localSheetId="12">#REF!</definedName>
    <definedName name="___WN2" localSheetId="13">#REF!</definedName>
    <definedName name="___WN2" localSheetId="36">#REF!</definedName>
    <definedName name="___WN2" localSheetId="14">#REF!</definedName>
    <definedName name="___WN2" localSheetId="15">#REF!</definedName>
    <definedName name="___WN2" localSheetId="16">#REF!</definedName>
    <definedName name="___WN2" localSheetId="17">#REF!</definedName>
    <definedName name="___WN2" localSheetId="32">#REF!</definedName>
    <definedName name="___WN2" localSheetId="33">#REF!</definedName>
    <definedName name="___WN2" localSheetId="24">#REF!</definedName>
    <definedName name="___WN2" localSheetId="26">#REF!</definedName>
    <definedName name="___WN2" localSheetId="28">#REF!</definedName>
    <definedName name="___WN2" localSheetId="25">#REF!</definedName>
    <definedName name="___WN2" localSheetId="27">#REF!</definedName>
    <definedName name="___WN2" localSheetId="29">#REF!</definedName>
    <definedName name="___WN2" localSheetId="31">#REF!</definedName>
    <definedName name="___WN2" localSheetId="23">#REF!</definedName>
    <definedName name="___WN2" localSheetId="37">#REF!</definedName>
    <definedName name="___WN2">#REF!</definedName>
    <definedName name="__C44" localSheetId="35">#REF!</definedName>
    <definedName name="__C44" localSheetId="8">#REF!</definedName>
    <definedName name="__C44" localSheetId="9">#REF!</definedName>
    <definedName name="__C44" localSheetId="10">#REF!</definedName>
    <definedName name="__C44" localSheetId="11">#REF!</definedName>
    <definedName name="__C44" localSheetId="12">#REF!</definedName>
    <definedName name="__C44" localSheetId="13">#REF!</definedName>
    <definedName name="__C44" localSheetId="36">#REF!</definedName>
    <definedName name="__C44" localSheetId="14">#REF!</definedName>
    <definedName name="__C44" localSheetId="15">#REF!</definedName>
    <definedName name="__C44" localSheetId="16">#REF!</definedName>
    <definedName name="__C44" localSheetId="17">#REF!</definedName>
    <definedName name="__C44" localSheetId="32">#REF!</definedName>
    <definedName name="__C44" localSheetId="33">#REF!</definedName>
    <definedName name="__C44" localSheetId="24">#REF!</definedName>
    <definedName name="__C44" localSheetId="26">#REF!</definedName>
    <definedName name="__C44" localSheetId="28">#REF!</definedName>
    <definedName name="__C44" localSheetId="25">#REF!</definedName>
    <definedName name="__C44" localSheetId="27">#REF!</definedName>
    <definedName name="__C44" localSheetId="29">#REF!</definedName>
    <definedName name="__C44" localSheetId="31">#REF!</definedName>
    <definedName name="__C44" localSheetId="23">#REF!</definedName>
    <definedName name="__C44" localSheetId="37">#REF!</definedName>
    <definedName name="__C44">#REF!</definedName>
    <definedName name="__DOC1" localSheetId="35">#REF!</definedName>
    <definedName name="__DOC1" localSheetId="8">#REF!</definedName>
    <definedName name="__DOC1" localSheetId="9">#REF!</definedName>
    <definedName name="__DOC1" localSheetId="10">#REF!</definedName>
    <definedName name="__DOC1" localSheetId="11">#REF!</definedName>
    <definedName name="__DOC1" localSheetId="12">#REF!</definedName>
    <definedName name="__DOC1" localSheetId="13">#REF!</definedName>
    <definedName name="__DOC1" localSheetId="36">#REF!</definedName>
    <definedName name="__DOC1" localSheetId="14">#REF!</definedName>
    <definedName name="__DOC1" localSheetId="15">#REF!</definedName>
    <definedName name="__DOC1" localSheetId="16">#REF!</definedName>
    <definedName name="__DOC1" localSheetId="17">#REF!</definedName>
    <definedName name="__DOC1" localSheetId="32">#REF!</definedName>
    <definedName name="__DOC1" localSheetId="33">#REF!</definedName>
    <definedName name="__DOC1" localSheetId="24">#REF!</definedName>
    <definedName name="__DOC1" localSheetId="26">#REF!</definedName>
    <definedName name="__DOC1" localSheetId="28">#REF!</definedName>
    <definedName name="__DOC1" localSheetId="25">#REF!</definedName>
    <definedName name="__DOC1" localSheetId="27">#REF!</definedName>
    <definedName name="__DOC1" localSheetId="29">#REF!</definedName>
    <definedName name="__DOC1" localSheetId="31">#REF!</definedName>
    <definedName name="__DOC1" localSheetId="23">#REF!</definedName>
    <definedName name="__DOC1" localSheetId="37">#REF!</definedName>
    <definedName name="__DOC1">#REF!</definedName>
    <definedName name="__DOC2" localSheetId="35">#REF!</definedName>
    <definedName name="__DOC2" localSheetId="8">#REF!</definedName>
    <definedName name="__DOC2" localSheetId="9">#REF!</definedName>
    <definedName name="__DOC2" localSheetId="10">#REF!</definedName>
    <definedName name="__DOC2" localSheetId="11">#REF!</definedName>
    <definedName name="__DOC2" localSheetId="12">#REF!</definedName>
    <definedName name="__DOC2" localSheetId="13">#REF!</definedName>
    <definedName name="__DOC2" localSheetId="36">#REF!</definedName>
    <definedName name="__DOC2" localSheetId="14">#REF!</definedName>
    <definedName name="__DOC2" localSheetId="15">#REF!</definedName>
    <definedName name="__DOC2" localSheetId="16">#REF!</definedName>
    <definedName name="__DOC2" localSheetId="17">#REF!</definedName>
    <definedName name="__DOC2" localSheetId="32">#REF!</definedName>
    <definedName name="__DOC2" localSheetId="33">#REF!</definedName>
    <definedName name="__DOC2" localSheetId="24">#REF!</definedName>
    <definedName name="__DOC2" localSheetId="26">#REF!</definedName>
    <definedName name="__DOC2" localSheetId="28">#REF!</definedName>
    <definedName name="__DOC2" localSheetId="25">#REF!</definedName>
    <definedName name="__DOC2" localSheetId="27">#REF!</definedName>
    <definedName name="__DOC2" localSheetId="29">#REF!</definedName>
    <definedName name="__DOC2" localSheetId="31">#REF!</definedName>
    <definedName name="__DOC2" localSheetId="23">#REF!</definedName>
    <definedName name="__DOC2" localSheetId="37">#REF!</definedName>
    <definedName name="__DOC2">#REF!</definedName>
    <definedName name="__ESY12" localSheetId="35">[2]ISFPLSUB!#REF!</definedName>
    <definedName name="__ESY12" localSheetId="8">[2]ISFPLSUB!#REF!</definedName>
    <definedName name="__ESY12" localSheetId="9">[2]ISFPLSUB!#REF!</definedName>
    <definedName name="__ESY12" localSheetId="10">[2]ISFPLSUB!#REF!</definedName>
    <definedName name="__ESY12" localSheetId="11">[2]ISFPLSUB!#REF!</definedName>
    <definedName name="__ESY12" localSheetId="12">[2]ISFPLSUB!#REF!</definedName>
    <definedName name="__ESY12" localSheetId="13">[2]ISFPLSUB!#REF!</definedName>
    <definedName name="__ESY12" localSheetId="36">[2]ISFPLSUB!#REF!</definedName>
    <definedName name="__ESY12" localSheetId="14">[2]ISFPLSUB!#REF!</definedName>
    <definedName name="__ESY12" localSheetId="15">[2]ISFPLSUB!#REF!</definedName>
    <definedName name="__ESY12" localSheetId="16">[2]ISFPLSUB!#REF!</definedName>
    <definedName name="__ESY12" localSheetId="17">[2]ISFPLSUB!#REF!</definedName>
    <definedName name="__ESY12" localSheetId="32">[2]ISFPLSUB!#REF!</definedName>
    <definedName name="__ESY12" localSheetId="33">[2]ISFPLSUB!#REF!</definedName>
    <definedName name="__ESY12" localSheetId="24">[2]ISFPLSUB!#REF!</definedName>
    <definedName name="__ESY12" localSheetId="26">[2]ISFPLSUB!#REF!</definedName>
    <definedName name="__ESY12" localSheetId="28">[2]ISFPLSUB!#REF!</definedName>
    <definedName name="__ESY12" localSheetId="25">[2]ISFPLSUB!#REF!</definedName>
    <definedName name="__ESY12" localSheetId="27">[2]ISFPLSUB!#REF!</definedName>
    <definedName name="__ESY12" localSheetId="29">[2]ISFPLSUB!#REF!</definedName>
    <definedName name="__ESY12" localSheetId="31">[2]ISFPLSUB!#REF!</definedName>
    <definedName name="__ESY12" localSheetId="23">[2]ISFPLSUB!#REF!</definedName>
    <definedName name="__ESY12" localSheetId="37">[2]ISFPLSUB!#REF!</definedName>
    <definedName name="__ESY12">[2]ISFPLSUB!#REF!</definedName>
    <definedName name="__INP5" localSheetId="35">[1]SITRP!#REF!</definedName>
    <definedName name="__INP5" localSheetId="8">[1]SITRP!#REF!</definedName>
    <definedName name="__INP5" localSheetId="9">[1]SITRP!#REF!</definedName>
    <definedName name="__INP5" localSheetId="10">[1]SITRP!#REF!</definedName>
    <definedName name="__INP5" localSheetId="11">[1]SITRP!#REF!</definedName>
    <definedName name="__INP5" localSheetId="12">[1]SITRP!#REF!</definedName>
    <definedName name="__INP5" localSheetId="13">[1]SITRP!#REF!</definedName>
    <definedName name="__INP5" localSheetId="36">[1]SITRP!#REF!</definedName>
    <definedName name="__INP5" localSheetId="14">[1]SITRP!#REF!</definedName>
    <definedName name="__INP5" localSheetId="15">[1]SITRP!#REF!</definedName>
    <definedName name="__INP5" localSheetId="16">[1]SITRP!#REF!</definedName>
    <definedName name="__INP5" localSheetId="17">[1]SITRP!#REF!</definedName>
    <definedName name="__INP5" localSheetId="32">[1]SITRP!#REF!</definedName>
    <definedName name="__INP5" localSheetId="33">[1]SITRP!#REF!</definedName>
    <definedName name="__INP5" localSheetId="24">[1]SITRP!#REF!</definedName>
    <definedName name="__INP5" localSheetId="26">[1]SITRP!#REF!</definedName>
    <definedName name="__INP5" localSheetId="28">[1]SITRP!#REF!</definedName>
    <definedName name="__INP5" localSheetId="25">[1]SITRP!#REF!</definedName>
    <definedName name="__INP5" localSheetId="27">[1]SITRP!#REF!</definedName>
    <definedName name="__INP5" localSheetId="29">[1]SITRP!#REF!</definedName>
    <definedName name="__INP5" localSheetId="31">[1]SITRP!#REF!</definedName>
    <definedName name="__INP5" localSheetId="23">[1]SITRP!#REF!</definedName>
    <definedName name="__INP5" localSheetId="37">[1]SITRP!#REF!</definedName>
    <definedName name="__INP5">[1]SITRP!#REF!</definedName>
    <definedName name="__PG1">#N/A</definedName>
    <definedName name="__PG2">#N/A</definedName>
    <definedName name="__PG3">#N/A</definedName>
    <definedName name="__PP8" localSheetId="35">#REF!</definedName>
    <definedName name="__PP8" localSheetId="8">#REF!</definedName>
    <definedName name="__PP8" localSheetId="9">#REF!</definedName>
    <definedName name="__PP8" localSheetId="10">#REF!</definedName>
    <definedName name="__PP8" localSheetId="11">#REF!</definedName>
    <definedName name="__PP8" localSheetId="12">#REF!</definedName>
    <definedName name="__PP8" localSheetId="13">#REF!</definedName>
    <definedName name="__PP8" localSheetId="36">#REF!</definedName>
    <definedName name="__PP8" localSheetId="14">#REF!</definedName>
    <definedName name="__PP8" localSheetId="15">#REF!</definedName>
    <definedName name="__PP8" localSheetId="16">#REF!</definedName>
    <definedName name="__PP8" localSheetId="17">#REF!</definedName>
    <definedName name="__PP8" localSheetId="32">#REF!</definedName>
    <definedName name="__PP8" localSheetId="33">#REF!</definedName>
    <definedName name="__PP8" localSheetId="24">#REF!</definedName>
    <definedName name="__PP8" localSheetId="26">#REF!</definedName>
    <definedName name="__PP8" localSheetId="28">#REF!</definedName>
    <definedName name="__PP8" localSheetId="25">#REF!</definedName>
    <definedName name="__PP8" localSheetId="27">#REF!</definedName>
    <definedName name="__PP8" localSheetId="29">#REF!</definedName>
    <definedName name="__PP8" localSheetId="31">#REF!</definedName>
    <definedName name="__PP8" localSheetId="23">#REF!</definedName>
    <definedName name="__PP8" localSheetId="37">#REF!</definedName>
    <definedName name="__PP8">#REF!</definedName>
    <definedName name="__PP9" localSheetId="35">#REF!</definedName>
    <definedName name="__PP9" localSheetId="8">#REF!</definedName>
    <definedName name="__PP9" localSheetId="9">#REF!</definedName>
    <definedName name="__PP9" localSheetId="10">#REF!</definedName>
    <definedName name="__PP9" localSheetId="11">#REF!</definedName>
    <definedName name="__PP9" localSheetId="12">#REF!</definedName>
    <definedName name="__PP9" localSheetId="13">#REF!</definedName>
    <definedName name="__PP9" localSheetId="36">#REF!</definedName>
    <definedName name="__PP9" localSheetId="14">#REF!</definedName>
    <definedName name="__PP9" localSheetId="15">#REF!</definedName>
    <definedName name="__PP9" localSheetId="16">#REF!</definedName>
    <definedName name="__PP9" localSheetId="17">#REF!</definedName>
    <definedName name="__PP9" localSheetId="32">#REF!</definedName>
    <definedName name="__PP9" localSheetId="33">#REF!</definedName>
    <definedName name="__PP9" localSheetId="24">#REF!</definedName>
    <definedName name="__PP9" localSheetId="26">#REF!</definedName>
    <definedName name="__PP9" localSheetId="28">#REF!</definedName>
    <definedName name="__PP9" localSheetId="25">#REF!</definedName>
    <definedName name="__PP9" localSheetId="27">#REF!</definedName>
    <definedName name="__PP9" localSheetId="29">#REF!</definedName>
    <definedName name="__PP9" localSheetId="31">#REF!</definedName>
    <definedName name="__PP9" localSheetId="23">#REF!</definedName>
    <definedName name="__PP9" localSheetId="37">#REF!</definedName>
    <definedName name="__PP9">#REF!</definedName>
    <definedName name="__SCH1" localSheetId="35">#REF!</definedName>
    <definedName name="__SCH1" localSheetId="8">#REF!</definedName>
    <definedName name="__SCH1" localSheetId="9">#REF!</definedName>
    <definedName name="__SCH1" localSheetId="10">#REF!</definedName>
    <definedName name="__SCH1" localSheetId="11">#REF!</definedName>
    <definedName name="__SCH1" localSheetId="12">#REF!</definedName>
    <definedName name="__SCH1" localSheetId="13">#REF!</definedName>
    <definedName name="__SCH1" localSheetId="36">#REF!</definedName>
    <definedName name="__SCH1" localSheetId="14">#REF!</definedName>
    <definedName name="__SCH1" localSheetId="15">#REF!</definedName>
    <definedName name="__SCH1" localSheetId="16">#REF!</definedName>
    <definedName name="__SCH1" localSheetId="17">#REF!</definedName>
    <definedName name="__SCH1" localSheetId="32">#REF!</definedName>
    <definedName name="__SCH1" localSheetId="33">#REF!</definedName>
    <definedName name="__SCH1" localSheetId="24">#REF!</definedName>
    <definedName name="__SCH1" localSheetId="26">#REF!</definedName>
    <definedName name="__SCH1" localSheetId="28">#REF!</definedName>
    <definedName name="__SCH1" localSheetId="25">#REF!</definedName>
    <definedName name="__SCH1" localSheetId="27">#REF!</definedName>
    <definedName name="__SCH1" localSheetId="29">#REF!</definedName>
    <definedName name="__SCH1" localSheetId="31">#REF!</definedName>
    <definedName name="__SCH1" localSheetId="23">#REF!</definedName>
    <definedName name="__SCH1" localSheetId="37">#REF!</definedName>
    <definedName name="__SCH1">#REF!</definedName>
    <definedName name="__SCH2" localSheetId="35">#REF!</definedName>
    <definedName name="__SCH2" localSheetId="8">#REF!</definedName>
    <definedName name="__SCH2" localSheetId="9">#REF!</definedName>
    <definedName name="__SCH2" localSheetId="10">#REF!</definedName>
    <definedName name="__SCH2" localSheetId="11">#REF!</definedName>
    <definedName name="__SCH2" localSheetId="12">#REF!</definedName>
    <definedName name="__SCH2" localSheetId="13">#REF!</definedName>
    <definedName name="__SCH2" localSheetId="36">#REF!</definedName>
    <definedName name="__SCH2" localSheetId="14">#REF!</definedName>
    <definedName name="__SCH2" localSheetId="15">#REF!</definedName>
    <definedName name="__SCH2" localSheetId="16">#REF!</definedName>
    <definedName name="__SCH2" localSheetId="17">#REF!</definedName>
    <definedName name="__SCH2" localSheetId="32">#REF!</definedName>
    <definedName name="__SCH2" localSheetId="33">#REF!</definedName>
    <definedName name="__SCH2" localSheetId="24">#REF!</definedName>
    <definedName name="__SCH2" localSheetId="26">#REF!</definedName>
    <definedName name="__SCH2" localSheetId="28">#REF!</definedName>
    <definedName name="__SCH2" localSheetId="25">#REF!</definedName>
    <definedName name="__SCH2" localSheetId="27">#REF!</definedName>
    <definedName name="__SCH2" localSheetId="29">#REF!</definedName>
    <definedName name="__SCH2" localSheetId="31">#REF!</definedName>
    <definedName name="__SCH2" localSheetId="23">#REF!</definedName>
    <definedName name="__SCH2" localSheetId="37">#REF!</definedName>
    <definedName name="__SCH2">#REF!</definedName>
    <definedName name="__WN1" localSheetId="35">#REF!</definedName>
    <definedName name="__WN1" localSheetId="8">#REF!</definedName>
    <definedName name="__WN1" localSheetId="9">#REF!</definedName>
    <definedName name="__WN1" localSheetId="10">#REF!</definedName>
    <definedName name="__WN1" localSheetId="11">#REF!</definedName>
    <definedName name="__WN1" localSheetId="12">#REF!</definedName>
    <definedName name="__WN1" localSheetId="13">#REF!</definedName>
    <definedName name="__WN1" localSheetId="36">#REF!</definedName>
    <definedName name="__WN1" localSheetId="14">#REF!</definedName>
    <definedName name="__WN1" localSheetId="15">#REF!</definedName>
    <definedName name="__WN1" localSheetId="16">#REF!</definedName>
    <definedName name="__WN1" localSheetId="17">#REF!</definedName>
    <definedName name="__WN1" localSheetId="32">#REF!</definedName>
    <definedName name="__WN1" localSheetId="33">#REF!</definedName>
    <definedName name="__WN1" localSheetId="24">#REF!</definedName>
    <definedName name="__WN1" localSheetId="26">#REF!</definedName>
    <definedName name="__WN1" localSheetId="28">#REF!</definedName>
    <definedName name="__WN1" localSheetId="25">#REF!</definedName>
    <definedName name="__WN1" localSheetId="27">#REF!</definedName>
    <definedName name="__WN1" localSheetId="29">#REF!</definedName>
    <definedName name="__WN1" localSheetId="31">#REF!</definedName>
    <definedName name="__WN1" localSheetId="23">#REF!</definedName>
    <definedName name="__WN1" localSheetId="37">#REF!</definedName>
    <definedName name="__WN1">#REF!</definedName>
    <definedName name="__WN2" localSheetId="35">#REF!</definedName>
    <definedName name="__WN2" localSheetId="8">#REF!</definedName>
    <definedName name="__WN2" localSheetId="9">#REF!</definedName>
    <definedName name="__WN2" localSheetId="10">#REF!</definedName>
    <definedName name="__WN2" localSheetId="11">#REF!</definedName>
    <definedName name="__WN2" localSheetId="12">#REF!</definedName>
    <definedName name="__WN2" localSheetId="13">#REF!</definedName>
    <definedName name="__WN2" localSheetId="36">#REF!</definedName>
    <definedName name="__WN2" localSheetId="14">#REF!</definedName>
    <definedName name="__WN2" localSheetId="15">#REF!</definedName>
    <definedName name="__WN2" localSheetId="16">#REF!</definedName>
    <definedName name="__WN2" localSheetId="17">#REF!</definedName>
    <definedName name="__WN2" localSheetId="32">#REF!</definedName>
    <definedName name="__WN2" localSheetId="33">#REF!</definedName>
    <definedName name="__WN2" localSheetId="24">#REF!</definedName>
    <definedName name="__WN2" localSheetId="26">#REF!</definedName>
    <definedName name="__WN2" localSheetId="28">#REF!</definedName>
    <definedName name="__WN2" localSheetId="25">#REF!</definedName>
    <definedName name="__WN2" localSheetId="27">#REF!</definedName>
    <definedName name="__WN2" localSheetId="29">#REF!</definedName>
    <definedName name="__WN2" localSheetId="31">#REF!</definedName>
    <definedName name="__WN2" localSheetId="23">#REF!</definedName>
    <definedName name="__WN2" localSheetId="37">#REF!</definedName>
    <definedName name="__WN2">#REF!</definedName>
    <definedName name="_10PG_1" localSheetId="35">#REF!</definedName>
    <definedName name="_10PG_1" localSheetId="8">#REF!</definedName>
    <definedName name="_10PG_1" localSheetId="9">#REF!</definedName>
    <definedName name="_10PG_1" localSheetId="10">#REF!</definedName>
    <definedName name="_10PG_1" localSheetId="11">#REF!</definedName>
    <definedName name="_10PG_1" localSheetId="12">#REF!</definedName>
    <definedName name="_10PG_1" localSheetId="13">#REF!</definedName>
    <definedName name="_10PG_1" localSheetId="36">#REF!</definedName>
    <definedName name="_10PG_1" localSheetId="14">#REF!</definedName>
    <definedName name="_10PG_1" localSheetId="15">#REF!</definedName>
    <definedName name="_10PG_1" localSheetId="16">#REF!</definedName>
    <definedName name="_10PG_1" localSheetId="17">#REF!</definedName>
    <definedName name="_10PG_1" localSheetId="32">#REF!</definedName>
    <definedName name="_10PG_1" localSheetId="33">#REF!</definedName>
    <definedName name="_10PG_1" localSheetId="24">#REF!</definedName>
    <definedName name="_10PG_1" localSheetId="26">#REF!</definedName>
    <definedName name="_10PG_1" localSheetId="28">#REF!</definedName>
    <definedName name="_10PG_1" localSheetId="25">#REF!</definedName>
    <definedName name="_10PG_1" localSheetId="27">#REF!</definedName>
    <definedName name="_10PG_1" localSheetId="29">#REF!</definedName>
    <definedName name="_10PG_1" localSheetId="31">#REF!</definedName>
    <definedName name="_10PG_1" localSheetId="23">#REF!</definedName>
    <definedName name="_10PG_1" localSheetId="37">#REF!</definedName>
    <definedName name="_10PG_1">#REF!</definedName>
    <definedName name="_12MOS" localSheetId="35">[2]ISFPLSUB!#REF!</definedName>
    <definedName name="_12MOS" localSheetId="8">[2]ISFPLSUB!#REF!</definedName>
    <definedName name="_12MOS" localSheetId="9">[2]ISFPLSUB!#REF!</definedName>
    <definedName name="_12MOS" localSheetId="10">[2]ISFPLSUB!#REF!</definedName>
    <definedName name="_12MOS" localSheetId="11">[2]ISFPLSUB!#REF!</definedName>
    <definedName name="_12MOS" localSheetId="12">[2]ISFPLSUB!#REF!</definedName>
    <definedName name="_12MOS" localSheetId="13">[2]ISFPLSUB!#REF!</definedName>
    <definedName name="_12MOS" localSheetId="36">[2]ISFPLSUB!#REF!</definedName>
    <definedName name="_12MOS" localSheetId="14">[2]ISFPLSUB!#REF!</definedName>
    <definedName name="_12MOS" localSheetId="15">[2]ISFPLSUB!#REF!</definedName>
    <definedName name="_12MOS" localSheetId="16">[2]ISFPLSUB!#REF!</definedName>
    <definedName name="_12MOS" localSheetId="17">[2]ISFPLSUB!#REF!</definedName>
    <definedName name="_12MOS" localSheetId="32">[2]ISFPLSUB!#REF!</definedName>
    <definedName name="_12MOS" localSheetId="33">[2]ISFPLSUB!#REF!</definedName>
    <definedName name="_12MOS" localSheetId="24">[2]ISFPLSUB!#REF!</definedName>
    <definedName name="_12MOS" localSheetId="26">[2]ISFPLSUB!#REF!</definedName>
    <definedName name="_12MOS" localSheetId="28">[2]ISFPLSUB!#REF!</definedName>
    <definedName name="_12MOS" localSheetId="25">[2]ISFPLSUB!#REF!</definedName>
    <definedName name="_12MOS" localSheetId="27">[2]ISFPLSUB!#REF!</definedName>
    <definedName name="_12MOS" localSheetId="29">[2]ISFPLSUB!#REF!</definedName>
    <definedName name="_12MOS" localSheetId="31">[2]ISFPLSUB!#REF!</definedName>
    <definedName name="_12MOS" localSheetId="23">[2]ISFPLSUB!#REF!</definedName>
    <definedName name="_12MOS" localSheetId="37">[2]ISFPLSUB!#REF!</definedName>
    <definedName name="_12MOS">[2]ISFPLSUB!#REF!</definedName>
    <definedName name="_12MOSA" localSheetId="35">[2]ISFPLSUB!#REF!</definedName>
    <definedName name="_12MOSA" localSheetId="8">[2]ISFPLSUB!#REF!</definedName>
    <definedName name="_12MOSA" localSheetId="9">[2]ISFPLSUB!#REF!</definedName>
    <definedName name="_12MOSA" localSheetId="10">[2]ISFPLSUB!#REF!</definedName>
    <definedName name="_12MOSA" localSheetId="11">[2]ISFPLSUB!#REF!</definedName>
    <definedName name="_12MOSA" localSheetId="12">[2]ISFPLSUB!#REF!</definedName>
    <definedName name="_12MOSA" localSheetId="13">[2]ISFPLSUB!#REF!</definedName>
    <definedName name="_12MOSA" localSheetId="36">[2]ISFPLSUB!#REF!</definedName>
    <definedName name="_12MOSA" localSheetId="14">[2]ISFPLSUB!#REF!</definedName>
    <definedName name="_12MOSA" localSheetId="15">[2]ISFPLSUB!#REF!</definedName>
    <definedName name="_12MOSA" localSheetId="16">[2]ISFPLSUB!#REF!</definedName>
    <definedName name="_12MOSA" localSheetId="17">[2]ISFPLSUB!#REF!</definedName>
    <definedName name="_12MOSA" localSheetId="32">[2]ISFPLSUB!#REF!</definedName>
    <definedName name="_12MOSA" localSheetId="33">[2]ISFPLSUB!#REF!</definedName>
    <definedName name="_12MOSA" localSheetId="24">[2]ISFPLSUB!#REF!</definedName>
    <definedName name="_12MOSA" localSheetId="26">[2]ISFPLSUB!#REF!</definedName>
    <definedName name="_12MOSA" localSheetId="28">[2]ISFPLSUB!#REF!</definedName>
    <definedName name="_12MOSA" localSheetId="25">[2]ISFPLSUB!#REF!</definedName>
    <definedName name="_12MOSA" localSheetId="27">[2]ISFPLSUB!#REF!</definedName>
    <definedName name="_12MOSA" localSheetId="29">[2]ISFPLSUB!#REF!</definedName>
    <definedName name="_12MOSA" localSheetId="31">[2]ISFPLSUB!#REF!</definedName>
    <definedName name="_12MOSA" localSheetId="23">[2]ISFPLSUB!#REF!</definedName>
    <definedName name="_12MOSA" localSheetId="37">[2]ISFPLSUB!#REF!</definedName>
    <definedName name="_12MOSA">[2]ISFPLSUB!#REF!</definedName>
    <definedName name="_1990" localSheetId="35">[1]SITRP!#REF!</definedName>
    <definedName name="_1990" localSheetId="8">[1]SITRP!#REF!</definedName>
    <definedName name="_1990" localSheetId="9">[1]SITRP!#REF!</definedName>
    <definedName name="_1990" localSheetId="10">[1]SITRP!#REF!</definedName>
    <definedName name="_1990" localSheetId="11">[1]SITRP!#REF!</definedName>
    <definedName name="_1990" localSheetId="12">[1]SITRP!#REF!</definedName>
    <definedName name="_1990" localSheetId="13">[1]SITRP!#REF!</definedName>
    <definedName name="_1990" localSheetId="36">[1]SITRP!#REF!</definedName>
    <definedName name="_1990" localSheetId="14">[1]SITRP!#REF!</definedName>
    <definedName name="_1990" localSheetId="15">[1]SITRP!#REF!</definedName>
    <definedName name="_1990" localSheetId="16">[1]SITRP!#REF!</definedName>
    <definedName name="_1990" localSheetId="17">[1]SITRP!#REF!</definedName>
    <definedName name="_1990" localSheetId="32">[1]SITRP!#REF!</definedName>
    <definedName name="_1990" localSheetId="33">[1]SITRP!#REF!</definedName>
    <definedName name="_1990" localSheetId="24">[1]SITRP!#REF!</definedName>
    <definedName name="_1990" localSheetId="26">[1]SITRP!#REF!</definedName>
    <definedName name="_1990" localSheetId="28">[1]SITRP!#REF!</definedName>
    <definedName name="_1990" localSheetId="25">[1]SITRP!#REF!</definedName>
    <definedName name="_1990" localSheetId="27">[1]SITRP!#REF!</definedName>
    <definedName name="_1990" localSheetId="29">[1]SITRP!#REF!</definedName>
    <definedName name="_1990" localSheetId="31">[1]SITRP!#REF!</definedName>
    <definedName name="_1990" localSheetId="23">[1]SITRP!#REF!</definedName>
    <definedName name="_1990" localSheetId="37">[1]SITRP!#REF!</definedName>
    <definedName name="_1990">[1]SITRP!#REF!</definedName>
    <definedName name="_1990C" localSheetId="35">[1]SITRP!#REF!</definedName>
    <definedName name="_1990C" localSheetId="8">[1]SITRP!#REF!</definedName>
    <definedName name="_1990C" localSheetId="9">[1]SITRP!#REF!</definedName>
    <definedName name="_1990C" localSheetId="10">[1]SITRP!#REF!</definedName>
    <definedName name="_1990C" localSheetId="11">[1]SITRP!#REF!</definedName>
    <definedName name="_1990C" localSheetId="12">[1]SITRP!#REF!</definedName>
    <definedName name="_1990C" localSheetId="13">[1]SITRP!#REF!</definedName>
    <definedName name="_1990C" localSheetId="36">[1]SITRP!#REF!</definedName>
    <definedName name="_1990C" localSheetId="14">[1]SITRP!#REF!</definedName>
    <definedName name="_1990C" localSheetId="15">[1]SITRP!#REF!</definedName>
    <definedName name="_1990C" localSheetId="16">[1]SITRP!#REF!</definedName>
    <definedName name="_1990C" localSheetId="17">[1]SITRP!#REF!</definedName>
    <definedName name="_1990C" localSheetId="32">[1]SITRP!#REF!</definedName>
    <definedName name="_1990C" localSheetId="33">[1]SITRP!#REF!</definedName>
    <definedName name="_1990C" localSheetId="24">[1]SITRP!#REF!</definedName>
    <definedName name="_1990C" localSheetId="26">[1]SITRP!#REF!</definedName>
    <definedName name="_1990C" localSheetId="28">[1]SITRP!#REF!</definedName>
    <definedName name="_1990C" localSheetId="25">[1]SITRP!#REF!</definedName>
    <definedName name="_1990C" localSheetId="27">[1]SITRP!#REF!</definedName>
    <definedName name="_1990C" localSheetId="29">[1]SITRP!#REF!</definedName>
    <definedName name="_1990C" localSheetId="31">[1]SITRP!#REF!</definedName>
    <definedName name="_1990C" localSheetId="23">[1]SITRP!#REF!</definedName>
    <definedName name="_1990C" localSheetId="37">[1]SITRP!#REF!</definedName>
    <definedName name="_1990C">[1]SITRP!#REF!</definedName>
    <definedName name="_1991" localSheetId="35">[1]SITRP!#REF!</definedName>
    <definedName name="_1991" localSheetId="8">[1]SITRP!#REF!</definedName>
    <definedName name="_1991" localSheetId="9">[1]SITRP!#REF!</definedName>
    <definedName name="_1991" localSheetId="10">[1]SITRP!#REF!</definedName>
    <definedName name="_1991" localSheetId="11">[1]SITRP!#REF!</definedName>
    <definedName name="_1991" localSheetId="12">[1]SITRP!#REF!</definedName>
    <definedName name="_1991" localSheetId="13">[1]SITRP!#REF!</definedName>
    <definedName name="_1991" localSheetId="36">[1]SITRP!#REF!</definedName>
    <definedName name="_1991" localSheetId="14">[1]SITRP!#REF!</definedName>
    <definedName name="_1991" localSheetId="15">[1]SITRP!#REF!</definedName>
    <definedName name="_1991" localSheetId="16">[1]SITRP!#REF!</definedName>
    <definedName name="_1991" localSheetId="17">[1]SITRP!#REF!</definedName>
    <definedName name="_1991" localSheetId="32">[1]SITRP!#REF!</definedName>
    <definedName name="_1991" localSheetId="33">[1]SITRP!#REF!</definedName>
    <definedName name="_1991" localSheetId="24">[1]SITRP!#REF!</definedName>
    <definedName name="_1991" localSheetId="26">[1]SITRP!#REF!</definedName>
    <definedName name="_1991" localSheetId="28">[1]SITRP!#REF!</definedName>
    <definedName name="_1991" localSheetId="25">[1]SITRP!#REF!</definedName>
    <definedName name="_1991" localSheetId="27">[1]SITRP!#REF!</definedName>
    <definedName name="_1991" localSheetId="29">[1]SITRP!#REF!</definedName>
    <definedName name="_1991" localSheetId="31">[1]SITRP!#REF!</definedName>
    <definedName name="_1991" localSheetId="23">[1]SITRP!#REF!</definedName>
    <definedName name="_1991" localSheetId="37">[1]SITRP!#REF!</definedName>
    <definedName name="_1991">[1]SITRP!#REF!</definedName>
    <definedName name="_1991C" localSheetId="35">[1]SITRP!#REF!</definedName>
    <definedName name="_1991C" localSheetId="8">[1]SITRP!#REF!</definedName>
    <definedName name="_1991C" localSheetId="9">[1]SITRP!#REF!</definedName>
    <definedName name="_1991C" localSheetId="10">[1]SITRP!#REF!</definedName>
    <definedName name="_1991C" localSheetId="11">[1]SITRP!#REF!</definedName>
    <definedName name="_1991C" localSheetId="12">[1]SITRP!#REF!</definedName>
    <definedName name="_1991C" localSheetId="13">[1]SITRP!#REF!</definedName>
    <definedName name="_1991C" localSheetId="36">[1]SITRP!#REF!</definedName>
    <definedName name="_1991C" localSheetId="14">[1]SITRP!#REF!</definedName>
    <definedName name="_1991C" localSheetId="15">[1]SITRP!#REF!</definedName>
    <definedName name="_1991C" localSheetId="16">[1]SITRP!#REF!</definedName>
    <definedName name="_1991C" localSheetId="17">[1]SITRP!#REF!</definedName>
    <definedName name="_1991C" localSheetId="32">[1]SITRP!#REF!</definedName>
    <definedName name="_1991C" localSheetId="33">[1]SITRP!#REF!</definedName>
    <definedName name="_1991C" localSheetId="24">[1]SITRP!#REF!</definedName>
    <definedName name="_1991C" localSheetId="26">[1]SITRP!#REF!</definedName>
    <definedName name="_1991C" localSheetId="28">[1]SITRP!#REF!</definedName>
    <definedName name="_1991C" localSheetId="25">[1]SITRP!#REF!</definedName>
    <definedName name="_1991C" localSheetId="27">[1]SITRP!#REF!</definedName>
    <definedName name="_1991C" localSheetId="29">[1]SITRP!#REF!</definedName>
    <definedName name="_1991C" localSheetId="31">[1]SITRP!#REF!</definedName>
    <definedName name="_1991C" localSheetId="23">[1]SITRP!#REF!</definedName>
    <definedName name="_1991C" localSheetId="37">[1]SITRP!#REF!</definedName>
    <definedName name="_1991C">[1]SITRP!#REF!</definedName>
    <definedName name="_1B_7_2OF3" localSheetId="35">#REF!</definedName>
    <definedName name="_1B_7_2OF3" localSheetId="8">#REF!</definedName>
    <definedName name="_1B_7_2OF3" localSheetId="9">#REF!</definedName>
    <definedName name="_1B_7_2OF3" localSheetId="10">#REF!</definedName>
    <definedName name="_1B_7_2OF3" localSheetId="11">#REF!</definedName>
    <definedName name="_1B_7_2OF3" localSheetId="12">#REF!</definedName>
    <definedName name="_1B_7_2OF3" localSheetId="13">#REF!</definedName>
    <definedName name="_1B_7_2OF3" localSheetId="36">#REF!</definedName>
    <definedName name="_1B_7_2OF3" localSheetId="14">#REF!</definedName>
    <definedName name="_1B_7_2OF3" localSheetId="15">#REF!</definedName>
    <definedName name="_1B_7_2OF3" localSheetId="16">#REF!</definedName>
    <definedName name="_1B_7_2OF3" localSheetId="17">#REF!</definedName>
    <definedName name="_1B_7_2OF3" localSheetId="32">#REF!</definedName>
    <definedName name="_1B_7_2OF3" localSheetId="33">#REF!</definedName>
    <definedName name="_1B_7_2OF3" localSheetId="24">#REF!</definedName>
    <definedName name="_1B_7_2OF3" localSheetId="26">#REF!</definedName>
    <definedName name="_1B_7_2OF3" localSheetId="28">#REF!</definedName>
    <definedName name="_1B_7_2OF3" localSheetId="25">#REF!</definedName>
    <definedName name="_1B_7_2OF3" localSheetId="27">#REF!</definedName>
    <definedName name="_1B_7_2OF3" localSheetId="29">#REF!</definedName>
    <definedName name="_1B_7_2OF3" localSheetId="31">#REF!</definedName>
    <definedName name="_1B_7_2OF3" localSheetId="23">#REF!</definedName>
    <definedName name="_1B_7_2OF3" localSheetId="37">#REF!</definedName>
    <definedName name="_1B_7_2OF3">#REF!</definedName>
    <definedName name="_2B_7_3OF3" localSheetId="35">#REF!</definedName>
    <definedName name="_2B_7_3OF3" localSheetId="8">#REF!</definedName>
    <definedName name="_2B_7_3OF3" localSheetId="9">#REF!</definedName>
    <definedName name="_2B_7_3OF3" localSheetId="10">#REF!</definedName>
    <definedName name="_2B_7_3OF3" localSheetId="11">#REF!</definedName>
    <definedName name="_2B_7_3OF3" localSheetId="12">#REF!</definedName>
    <definedName name="_2B_7_3OF3" localSheetId="13">#REF!</definedName>
    <definedName name="_2B_7_3OF3" localSheetId="36">#REF!</definedName>
    <definedName name="_2B_7_3OF3" localSheetId="14">#REF!</definedName>
    <definedName name="_2B_7_3OF3" localSheetId="15">#REF!</definedName>
    <definedName name="_2B_7_3OF3" localSheetId="16">#REF!</definedName>
    <definedName name="_2B_7_3OF3" localSheetId="17">#REF!</definedName>
    <definedName name="_2B_7_3OF3" localSheetId="32">#REF!</definedName>
    <definedName name="_2B_7_3OF3" localSheetId="33">#REF!</definedName>
    <definedName name="_2B_7_3OF3" localSheetId="24">#REF!</definedName>
    <definedName name="_2B_7_3OF3" localSheetId="26">#REF!</definedName>
    <definedName name="_2B_7_3OF3" localSheetId="28">#REF!</definedName>
    <definedName name="_2B_7_3OF3" localSheetId="25">#REF!</definedName>
    <definedName name="_2B_7_3OF3" localSheetId="27">#REF!</definedName>
    <definedName name="_2B_7_3OF3" localSheetId="29">#REF!</definedName>
    <definedName name="_2B_7_3OF3" localSheetId="31">#REF!</definedName>
    <definedName name="_2B_7_3OF3" localSheetId="23">#REF!</definedName>
    <definedName name="_2B_7_3OF3" localSheetId="37">#REF!</definedName>
    <definedName name="_2B_7_3OF3">#REF!</definedName>
    <definedName name="_3B_9A" localSheetId="35">#REF!</definedName>
    <definedName name="_3B_9A" localSheetId="8">#REF!</definedName>
    <definedName name="_3B_9A" localSheetId="9">#REF!</definedName>
    <definedName name="_3B_9A" localSheetId="10">#REF!</definedName>
    <definedName name="_3B_9A" localSheetId="11">#REF!</definedName>
    <definedName name="_3B_9A" localSheetId="12">#REF!</definedName>
    <definedName name="_3B_9A" localSheetId="13">#REF!</definedName>
    <definedName name="_3B_9A" localSheetId="36">#REF!</definedName>
    <definedName name="_3B_9A" localSheetId="14">#REF!</definedName>
    <definedName name="_3B_9A" localSheetId="15">#REF!</definedName>
    <definedName name="_3B_9A" localSheetId="16">#REF!</definedName>
    <definedName name="_3B_9A" localSheetId="17">#REF!</definedName>
    <definedName name="_3B_9A" localSheetId="32">#REF!</definedName>
    <definedName name="_3B_9A" localSheetId="33">#REF!</definedName>
    <definedName name="_3B_9A" localSheetId="24">#REF!</definedName>
    <definedName name="_3B_9A" localSheetId="26">#REF!</definedName>
    <definedName name="_3B_9A" localSheetId="28">#REF!</definedName>
    <definedName name="_3B_9A" localSheetId="25">#REF!</definedName>
    <definedName name="_3B_9A" localSheetId="27">#REF!</definedName>
    <definedName name="_3B_9A" localSheetId="29">#REF!</definedName>
    <definedName name="_3B_9A" localSheetId="31">#REF!</definedName>
    <definedName name="_3B_9A" localSheetId="23">#REF!</definedName>
    <definedName name="_3B_9A" localSheetId="37">#REF!</definedName>
    <definedName name="_3B_9A">#REF!</definedName>
    <definedName name="_4B_9B" localSheetId="35">#REF!</definedName>
    <definedName name="_4B_9B" localSheetId="8">#REF!</definedName>
    <definedName name="_4B_9B" localSheetId="9">#REF!</definedName>
    <definedName name="_4B_9B" localSheetId="10">#REF!</definedName>
    <definedName name="_4B_9B" localSheetId="11">#REF!</definedName>
    <definedName name="_4B_9B" localSheetId="12">#REF!</definedName>
    <definedName name="_4B_9B" localSheetId="13">#REF!</definedName>
    <definedName name="_4B_9B" localSheetId="36">#REF!</definedName>
    <definedName name="_4B_9B" localSheetId="14">#REF!</definedName>
    <definedName name="_4B_9B" localSheetId="15">#REF!</definedName>
    <definedName name="_4B_9B" localSheetId="16">#REF!</definedName>
    <definedName name="_4B_9B" localSheetId="17">#REF!</definedName>
    <definedName name="_4B_9B" localSheetId="32">#REF!</definedName>
    <definedName name="_4B_9B" localSheetId="33">#REF!</definedName>
    <definedName name="_4B_9B" localSheetId="24">#REF!</definedName>
    <definedName name="_4B_9B" localSheetId="26">#REF!</definedName>
    <definedName name="_4B_9B" localSheetId="28">#REF!</definedName>
    <definedName name="_4B_9B" localSheetId="25">#REF!</definedName>
    <definedName name="_4B_9B" localSheetId="27">#REF!</definedName>
    <definedName name="_4B_9B" localSheetId="29">#REF!</definedName>
    <definedName name="_4B_9B" localSheetId="31">#REF!</definedName>
    <definedName name="_4B_9B" localSheetId="23">#REF!</definedName>
    <definedName name="_4B_9B" localSheetId="37">#REF!</definedName>
    <definedName name="_4B_9B">#REF!</definedName>
    <definedName name="_5C_12">[3]REPORT!$A$1:$AB$56</definedName>
    <definedName name="_6C_38B">[4]REPORT!$A$1:$N$56</definedName>
    <definedName name="_7C_56">[5]REPORT!$A$1:$P$56</definedName>
    <definedName name="_8C_9" localSheetId="35">#REF!</definedName>
    <definedName name="_8C_9" localSheetId="8">#REF!</definedName>
    <definedName name="_8C_9" localSheetId="9">#REF!</definedName>
    <definedName name="_8C_9" localSheetId="10">#REF!</definedName>
    <definedName name="_8C_9" localSheetId="11">#REF!</definedName>
    <definedName name="_8C_9" localSheetId="12">#REF!</definedName>
    <definedName name="_8C_9" localSheetId="13">#REF!</definedName>
    <definedName name="_8C_9" localSheetId="36">#REF!</definedName>
    <definedName name="_8C_9" localSheetId="14">#REF!</definedName>
    <definedName name="_8C_9" localSheetId="15">#REF!</definedName>
    <definedName name="_8C_9" localSheetId="16">#REF!</definedName>
    <definedName name="_8C_9" localSheetId="17">#REF!</definedName>
    <definedName name="_8C_9" localSheetId="32">#REF!</definedName>
    <definedName name="_8C_9" localSheetId="33">#REF!</definedName>
    <definedName name="_8C_9" localSheetId="24">#REF!</definedName>
    <definedName name="_8C_9" localSheetId="26">#REF!</definedName>
    <definedName name="_8C_9" localSheetId="28">#REF!</definedName>
    <definedName name="_8C_9" localSheetId="25">#REF!</definedName>
    <definedName name="_8C_9" localSheetId="27">#REF!</definedName>
    <definedName name="_8C_9" localSheetId="29">#REF!</definedName>
    <definedName name="_8C_9" localSheetId="31">#REF!</definedName>
    <definedName name="_8C_9" localSheetId="23">#REF!</definedName>
    <definedName name="_8C_9" localSheetId="37">#REF!</definedName>
    <definedName name="_8C_9">#REF!</definedName>
    <definedName name="_9D_1" localSheetId="35">#REF!</definedName>
    <definedName name="_9D_1" localSheetId="8">#REF!</definedName>
    <definedName name="_9D_1" localSheetId="9">#REF!</definedName>
    <definedName name="_9D_1" localSheetId="10">#REF!</definedName>
    <definedName name="_9D_1" localSheetId="11">#REF!</definedName>
    <definedName name="_9D_1" localSheetId="12">#REF!</definedName>
    <definedName name="_9D_1" localSheetId="13">#REF!</definedName>
    <definedName name="_9D_1" localSheetId="36">#REF!</definedName>
    <definedName name="_9D_1" localSheetId="14">#REF!</definedName>
    <definedName name="_9D_1" localSheetId="15">#REF!</definedName>
    <definedName name="_9D_1" localSheetId="16">#REF!</definedName>
    <definedName name="_9D_1" localSheetId="17">#REF!</definedName>
    <definedName name="_9D_1" localSheetId="32">#REF!</definedName>
    <definedName name="_9D_1" localSheetId="33">#REF!</definedName>
    <definedName name="_9D_1" localSheetId="24">#REF!</definedName>
    <definedName name="_9D_1" localSheetId="26">#REF!</definedName>
    <definedName name="_9D_1" localSheetId="28">#REF!</definedName>
    <definedName name="_9D_1" localSheetId="25">#REF!</definedName>
    <definedName name="_9D_1" localSheetId="27">#REF!</definedName>
    <definedName name="_9D_1" localSheetId="29">#REF!</definedName>
    <definedName name="_9D_1" localSheetId="31">#REF!</definedName>
    <definedName name="_9D_1" localSheetId="23">#REF!</definedName>
    <definedName name="_9D_1" localSheetId="37">#REF!</definedName>
    <definedName name="_9D_1">#REF!</definedName>
    <definedName name="_ATPRegress_Dlg_Results" localSheetId="30" hidden="1">{2;#N/A;"R13C16:R17C16";#N/A;"R13C14:R17C15";FALSE;FALSE;FALSE;95;#N/A;#N/A;"R13C19";#N/A;FALSE;FALSE;FALSE;FALSE;#N/A;"";#N/A;FALSE;"";"";#N/A;#N/A;#N/A}</definedName>
    <definedName name="_ATPRegress_Dlg_Results" localSheetId="37" hidden="1">{2;#N/A;"R13C16:R17C16";#N/A;"R13C14:R17C15";FALSE;FALSE;FALSE;95;#N/A;#N/A;"R13C19";#N/A;FALSE;FALSE;FALSE;FALSE;#N/A;"";#N/A;FALSE;"";"";#N/A;#N/A;#N/A}</definedName>
    <definedName name="_ATPRegress_Dlg_Results" localSheetId="22" hidden="1">{2;#N/A;"R13C16:R17C16";#N/A;"R13C14:R17C15";FALSE;FALSE;FALSE;95;#N/A;#N/A;"R13C19";#N/A;FALSE;FALSE;FALSE;FALSE;#N/A;"";#N/A;FALSE;"";"";#N/A;#N/A;#N/A}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Types" localSheetId="30" hidden="1">{"EXCELHLP.HLP!1802";5;10;5;10;13;13;13;8;5;5;10;14;13;13;13;13;5;10;14;13;5;10;1;2;24}</definedName>
    <definedName name="_ATPRegress_Dlg_Types" localSheetId="37" hidden="1">{"EXCELHLP.HLP!1802";5;10;5;10;13;13;13;8;5;5;10;14;13;13;13;13;5;10;14;13;5;10;1;2;24}</definedName>
    <definedName name="_ATPRegress_Dlg_Types" localSheetId="22" hidden="1">{"EXCELHLP.HLP!1802";5;10;5;10;13;13;13;8;5;5;10;14;13;13;13;13;5;10;14;13;5;10;1;2;24}</definedName>
    <definedName name="_ATPRegress_Dlg_Types" hidden="1">{"EXCELHLP.HLP!1802";5;10;5;10;13;13;13;8;5;5;10;14;13;13;13;13;5;10;14;13;5;10;1;2;24}</definedName>
    <definedName name="_ATPRegress_Range1" localSheetId="35" hidden="1">'[6]ST Corrections'!#REF!</definedName>
    <definedName name="_ATPRegress_Range1" localSheetId="8" hidden="1">'[6]ST Corrections'!#REF!</definedName>
    <definedName name="_ATPRegress_Range1" localSheetId="9" hidden="1">'[6]ST Corrections'!#REF!</definedName>
    <definedName name="_ATPRegress_Range1" localSheetId="10" hidden="1">'[6]ST Corrections'!#REF!</definedName>
    <definedName name="_ATPRegress_Range1" localSheetId="11" hidden="1">'[6]ST Corrections'!#REF!</definedName>
    <definedName name="_ATPRegress_Range1" localSheetId="12" hidden="1">'[6]ST Corrections'!#REF!</definedName>
    <definedName name="_ATPRegress_Range1" localSheetId="13" hidden="1">'[6]ST Corrections'!#REF!</definedName>
    <definedName name="_ATPRegress_Range1" localSheetId="36" hidden="1">'[6]ST Corrections'!#REF!</definedName>
    <definedName name="_ATPRegress_Range1" localSheetId="14" hidden="1">'[6]ST Corrections'!#REF!</definedName>
    <definedName name="_ATPRegress_Range1" localSheetId="15" hidden="1">'[6]ST Corrections'!#REF!</definedName>
    <definedName name="_ATPRegress_Range1" localSheetId="16" hidden="1">'[6]ST Corrections'!#REF!</definedName>
    <definedName name="_ATPRegress_Range1" localSheetId="17" hidden="1">'[6]ST Corrections'!#REF!</definedName>
    <definedName name="_ATPRegress_Range1" localSheetId="32" hidden="1">'[6]ST Corrections'!#REF!</definedName>
    <definedName name="_ATPRegress_Range1" localSheetId="33" hidden="1">'[6]ST Corrections'!#REF!</definedName>
    <definedName name="_ATPRegress_Range1" localSheetId="24" hidden="1">'[6]ST Corrections'!#REF!</definedName>
    <definedName name="_ATPRegress_Range1" localSheetId="26" hidden="1">'[6]ST Corrections'!#REF!</definedName>
    <definedName name="_ATPRegress_Range1" localSheetId="28" hidden="1">'[6]ST Corrections'!#REF!</definedName>
    <definedName name="_ATPRegress_Range1" localSheetId="25" hidden="1">'[6]ST Corrections'!#REF!</definedName>
    <definedName name="_ATPRegress_Range1" localSheetId="27" hidden="1">'[6]ST Corrections'!#REF!</definedName>
    <definedName name="_ATPRegress_Range1" localSheetId="29" hidden="1">'[6]ST Corrections'!#REF!</definedName>
    <definedName name="_ATPRegress_Range1" localSheetId="31" hidden="1">'[6]ST Corrections'!#REF!</definedName>
    <definedName name="_ATPRegress_Range1" localSheetId="23" hidden="1">'[6]ST Corrections'!#REF!</definedName>
    <definedName name="_ATPRegress_Range1" localSheetId="37" hidden="1">'[6]ST Corrections'!#REF!</definedName>
    <definedName name="_ATPRegress_Range1" hidden="1">'[6]ST Corrections'!#REF!</definedName>
    <definedName name="_ATPRegress_Range2" localSheetId="35" hidden="1">'[6]ST Corrections'!#REF!</definedName>
    <definedName name="_ATPRegress_Range2" localSheetId="8" hidden="1">'[6]ST Corrections'!#REF!</definedName>
    <definedName name="_ATPRegress_Range2" localSheetId="9" hidden="1">'[6]ST Corrections'!#REF!</definedName>
    <definedName name="_ATPRegress_Range2" localSheetId="10" hidden="1">'[6]ST Corrections'!#REF!</definedName>
    <definedName name="_ATPRegress_Range2" localSheetId="11" hidden="1">'[6]ST Corrections'!#REF!</definedName>
    <definedName name="_ATPRegress_Range2" localSheetId="12" hidden="1">'[6]ST Corrections'!#REF!</definedName>
    <definedName name="_ATPRegress_Range2" localSheetId="13" hidden="1">'[6]ST Corrections'!#REF!</definedName>
    <definedName name="_ATPRegress_Range2" localSheetId="36" hidden="1">'[6]ST Corrections'!#REF!</definedName>
    <definedName name="_ATPRegress_Range2" localSheetId="14" hidden="1">'[6]ST Corrections'!#REF!</definedName>
    <definedName name="_ATPRegress_Range2" localSheetId="15" hidden="1">'[6]ST Corrections'!#REF!</definedName>
    <definedName name="_ATPRegress_Range2" localSheetId="16" hidden="1">'[6]ST Corrections'!#REF!</definedName>
    <definedName name="_ATPRegress_Range2" localSheetId="17" hidden="1">'[6]ST Corrections'!#REF!</definedName>
    <definedName name="_ATPRegress_Range2" localSheetId="32" hidden="1">'[6]ST Corrections'!#REF!</definedName>
    <definedName name="_ATPRegress_Range2" localSheetId="33" hidden="1">'[6]ST Corrections'!#REF!</definedName>
    <definedName name="_ATPRegress_Range2" localSheetId="24" hidden="1">'[6]ST Corrections'!#REF!</definedName>
    <definedName name="_ATPRegress_Range2" localSheetId="26" hidden="1">'[6]ST Corrections'!#REF!</definedName>
    <definedName name="_ATPRegress_Range2" localSheetId="28" hidden="1">'[6]ST Corrections'!#REF!</definedName>
    <definedName name="_ATPRegress_Range2" localSheetId="25" hidden="1">'[6]ST Corrections'!#REF!</definedName>
    <definedName name="_ATPRegress_Range2" localSheetId="27" hidden="1">'[6]ST Corrections'!#REF!</definedName>
    <definedName name="_ATPRegress_Range2" localSheetId="29" hidden="1">'[6]ST Corrections'!#REF!</definedName>
    <definedName name="_ATPRegress_Range2" localSheetId="31" hidden="1">'[6]ST Corrections'!#REF!</definedName>
    <definedName name="_ATPRegress_Range2" localSheetId="23" hidden="1">'[6]ST Corrections'!#REF!</definedName>
    <definedName name="_ATPRegress_Range2" localSheetId="37" hidden="1">'[6]ST Corrections'!#REF!</definedName>
    <definedName name="_ATPRegress_Range2" hidden="1">'[6]ST Corrections'!#REF!</definedName>
    <definedName name="_ATPRegress_Range3" localSheetId="35" hidden="1">'[6]ST Corrections'!#REF!</definedName>
    <definedName name="_ATPRegress_Range3" localSheetId="8" hidden="1">'[6]ST Corrections'!#REF!</definedName>
    <definedName name="_ATPRegress_Range3" localSheetId="9" hidden="1">'[6]ST Corrections'!#REF!</definedName>
    <definedName name="_ATPRegress_Range3" localSheetId="10" hidden="1">'[6]ST Corrections'!#REF!</definedName>
    <definedName name="_ATPRegress_Range3" localSheetId="11" hidden="1">'[6]ST Corrections'!#REF!</definedName>
    <definedName name="_ATPRegress_Range3" localSheetId="12" hidden="1">'[6]ST Corrections'!#REF!</definedName>
    <definedName name="_ATPRegress_Range3" localSheetId="13" hidden="1">'[6]ST Corrections'!#REF!</definedName>
    <definedName name="_ATPRegress_Range3" localSheetId="36" hidden="1">'[6]ST Corrections'!#REF!</definedName>
    <definedName name="_ATPRegress_Range3" localSheetId="14" hidden="1">'[6]ST Corrections'!#REF!</definedName>
    <definedName name="_ATPRegress_Range3" localSheetId="15" hidden="1">'[6]ST Corrections'!#REF!</definedName>
    <definedName name="_ATPRegress_Range3" localSheetId="16" hidden="1">'[6]ST Corrections'!#REF!</definedName>
    <definedName name="_ATPRegress_Range3" localSheetId="17" hidden="1">'[6]ST Corrections'!#REF!</definedName>
    <definedName name="_ATPRegress_Range3" localSheetId="32" hidden="1">'[6]ST Corrections'!#REF!</definedName>
    <definedName name="_ATPRegress_Range3" localSheetId="33" hidden="1">'[6]ST Corrections'!#REF!</definedName>
    <definedName name="_ATPRegress_Range3" localSheetId="24" hidden="1">'[6]ST Corrections'!#REF!</definedName>
    <definedName name="_ATPRegress_Range3" localSheetId="26" hidden="1">'[6]ST Corrections'!#REF!</definedName>
    <definedName name="_ATPRegress_Range3" localSheetId="28" hidden="1">'[6]ST Corrections'!#REF!</definedName>
    <definedName name="_ATPRegress_Range3" localSheetId="25" hidden="1">'[6]ST Corrections'!#REF!</definedName>
    <definedName name="_ATPRegress_Range3" localSheetId="27" hidden="1">'[6]ST Corrections'!#REF!</definedName>
    <definedName name="_ATPRegress_Range3" localSheetId="29" hidden="1">'[6]ST Corrections'!#REF!</definedName>
    <definedName name="_ATPRegress_Range3" localSheetId="31" hidden="1">'[6]ST Corrections'!#REF!</definedName>
    <definedName name="_ATPRegress_Range3" localSheetId="23" hidden="1">'[6]ST Corrections'!#REF!</definedName>
    <definedName name="_ATPRegress_Range3" localSheetId="37" hidden="1">'[6]ST Corrections'!#REF!</definedName>
    <definedName name="_ATPRegress_Range3" hidden="1">'[6]ST Corrections'!#REF!</definedName>
    <definedName name="_ATPRegress_Range4" hidden="1">"="</definedName>
    <definedName name="_ATPRegress_Range5" hidden="1">"="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C44" localSheetId="35">#REF!</definedName>
    <definedName name="_C44" localSheetId="8">#REF!</definedName>
    <definedName name="_C44" localSheetId="9">#REF!</definedName>
    <definedName name="_C44" localSheetId="10">#REF!</definedName>
    <definedName name="_C44" localSheetId="11">#REF!</definedName>
    <definedName name="_C44" localSheetId="12">#REF!</definedName>
    <definedName name="_C44" localSheetId="13">#REF!</definedName>
    <definedName name="_C44" localSheetId="36">#REF!</definedName>
    <definedName name="_C44" localSheetId="14">#REF!</definedName>
    <definedName name="_C44" localSheetId="15">#REF!</definedName>
    <definedName name="_C44" localSheetId="16">#REF!</definedName>
    <definedName name="_C44" localSheetId="17">#REF!</definedName>
    <definedName name="_C44" localSheetId="32">#REF!</definedName>
    <definedName name="_C44" localSheetId="33">#REF!</definedName>
    <definedName name="_C44" localSheetId="24">#REF!</definedName>
    <definedName name="_C44" localSheetId="26">#REF!</definedName>
    <definedName name="_C44" localSheetId="28">#REF!</definedName>
    <definedName name="_C44" localSheetId="25">#REF!</definedName>
    <definedName name="_C44" localSheetId="27">#REF!</definedName>
    <definedName name="_C44" localSheetId="29">#REF!</definedName>
    <definedName name="_C44" localSheetId="31">#REF!</definedName>
    <definedName name="_C44" localSheetId="23">#REF!</definedName>
    <definedName name="_C44" localSheetId="37">#REF!</definedName>
    <definedName name="_C44">#REF!</definedName>
    <definedName name="_DOC1" localSheetId="35">#REF!</definedName>
    <definedName name="_DOC1" localSheetId="8">#REF!</definedName>
    <definedName name="_DOC1" localSheetId="9">#REF!</definedName>
    <definedName name="_DOC1" localSheetId="10">#REF!</definedName>
    <definedName name="_DOC1" localSheetId="11">#REF!</definedName>
    <definedName name="_DOC1" localSheetId="12">#REF!</definedName>
    <definedName name="_DOC1" localSheetId="13">#REF!</definedName>
    <definedName name="_DOC1" localSheetId="36">#REF!</definedName>
    <definedName name="_DOC1" localSheetId="14">#REF!</definedName>
    <definedName name="_DOC1" localSheetId="15">#REF!</definedName>
    <definedName name="_DOC1" localSheetId="16">#REF!</definedName>
    <definedName name="_DOC1" localSheetId="17">#REF!</definedName>
    <definedName name="_DOC1" localSheetId="32">#REF!</definedName>
    <definedName name="_DOC1" localSheetId="33">#REF!</definedName>
    <definedName name="_DOC1" localSheetId="24">#REF!</definedName>
    <definedName name="_DOC1" localSheetId="26">#REF!</definedName>
    <definedName name="_DOC1" localSheetId="28">#REF!</definedName>
    <definedName name="_DOC1" localSheetId="25">#REF!</definedName>
    <definedName name="_DOC1" localSheetId="27">#REF!</definedName>
    <definedName name="_DOC1" localSheetId="29">#REF!</definedName>
    <definedName name="_DOC1" localSheetId="31">#REF!</definedName>
    <definedName name="_DOC1" localSheetId="23">#REF!</definedName>
    <definedName name="_DOC1" localSheetId="37">#REF!</definedName>
    <definedName name="_DOC1">#REF!</definedName>
    <definedName name="_DOC2" localSheetId="35">#REF!</definedName>
    <definedName name="_DOC2" localSheetId="8">#REF!</definedName>
    <definedName name="_DOC2" localSheetId="9">#REF!</definedName>
    <definedName name="_DOC2" localSheetId="10">#REF!</definedName>
    <definedName name="_DOC2" localSheetId="11">#REF!</definedName>
    <definedName name="_DOC2" localSheetId="12">#REF!</definedName>
    <definedName name="_DOC2" localSheetId="13">#REF!</definedName>
    <definedName name="_DOC2" localSheetId="36">#REF!</definedName>
    <definedName name="_DOC2" localSheetId="14">#REF!</definedName>
    <definedName name="_DOC2" localSheetId="15">#REF!</definedName>
    <definedName name="_DOC2" localSheetId="16">#REF!</definedName>
    <definedName name="_DOC2" localSheetId="17">#REF!</definedName>
    <definedName name="_DOC2" localSheetId="32">#REF!</definedName>
    <definedName name="_DOC2" localSheetId="33">#REF!</definedName>
    <definedName name="_DOC2" localSheetId="24">#REF!</definedName>
    <definedName name="_DOC2" localSheetId="26">#REF!</definedName>
    <definedName name="_DOC2" localSheetId="28">#REF!</definedName>
    <definedName name="_DOC2" localSheetId="25">#REF!</definedName>
    <definedName name="_DOC2" localSheetId="27">#REF!</definedName>
    <definedName name="_DOC2" localSheetId="29">#REF!</definedName>
    <definedName name="_DOC2" localSheetId="31">#REF!</definedName>
    <definedName name="_DOC2" localSheetId="23">#REF!</definedName>
    <definedName name="_DOC2" localSheetId="37">#REF!</definedName>
    <definedName name="_DOC2">#REF!</definedName>
    <definedName name="_ESY12" localSheetId="35">[2]ISFPLSUB!#REF!</definedName>
    <definedName name="_ESY12" localSheetId="8">[2]ISFPLSUB!#REF!</definedName>
    <definedName name="_ESY12" localSheetId="9">[2]ISFPLSUB!#REF!</definedName>
    <definedName name="_ESY12" localSheetId="10">[2]ISFPLSUB!#REF!</definedName>
    <definedName name="_ESY12" localSheetId="11">[2]ISFPLSUB!#REF!</definedName>
    <definedName name="_ESY12" localSheetId="12">[2]ISFPLSUB!#REF!</definedName>
    <definedName name="_ESY12" localSheetId="13">[2]ISFPLSUB!#REF!</definedName>
    <definedName name="_ESY12" localSheetId="36">[2]ISFPLSUB!#REF!</definedName>
    <definedName name="_ESY12" localSheetId="14">[2]ISFPLSUB!#REF!</definedName>
    <definedName name="_ESY12" localSheetId="15">[2]ISFPLSUB!#REF!</definedName>
    <definedName name="_ESY12" localSheetId="16">[2]ISFPLSUB!#REF!</definedName>
    <definedName name="_ESY12" localSheetId="17">[2]ISFPLSUB!#REF!</definedName>
    <definedName name="_ESY12" localSheetId="32">[2]ISFPLSUB!#REF!</definedName>
    <definedName name="_ESY12" localSheetId="33">[2]ISFPLSUB!#REF!</definedName>
    <definedName name="_ESY12" localSheetId="24">[2]ISFPLSUB!#REF!</definedName>
    <definedName name="_ESY12" localSheetId="26">[2]ISFPLSUB!#REF!</definedName>
    <definedName name="_ESY12" localSheetId="28">[2]ISFPLSUB!#REF!</definedName>
    <definedName name="_ESY12" localSheetId="25">[2]ISFPLSUB!#REF!</definedName>
    <definedName name="_ESY12" localSheetId="27">[2]ISFPLSUB!#REF!</definedName>
    <definedName name="_ESY12" localSheetId="29">[2]ISFPLSUB!#REF!</definedName>
    <definedName name="_ESY12" localSheetId="31">[2]ISFPLSUB!#REF!</definedName>
    <definedName name="_ESY12" localSheetId="23">[2]ISFPLSUB!#REF!</definedName>
    <definedName name="_ESY12" localSheetId="37">[2]ISFPLSUB!#REF!</definedName>
    <definedName name="_ESY12">[2]ISFPLSUB!#REF!</definedName>
    <definedName name="_Fill" localSheetId="35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6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32" hidden="1">#REF!</definedName>
    <definedName name="_Fill" localSheetId="33" hidden="1">#REF!</definedName>
    <definedName name="_Fill" localSheetId="24" hidden="1">#REF!</definedName>
    <definedName name="_Fill" localSheetId="26" hidden="1">#REF!</definedName>
    <definedName name="_Fill" localSheetId="28" hidden="1">#REF!</definedName>
    <definedName name="_Fill" localSheetId="25" hidden="1">#REF!</definedName>
    <definedName name="_Fill" localSheetId="27" hidden="1">#REF!</definedName>
    <definedName name="_Fill" localSheetId="29" hidden="1">#REF!</definedName>
    <definedName name="_Fill" localSheetId="31" hidden="1">#REF!</definedName>
    <definedName name="_Fill" localSheetId="23" hidden="1">#REF!</definedName>
    <definedName name="_Fill" localSheetId="37" hidden="1">#REF!</definedName>
    <definedName name="_Fill" hidden="1">#REF!</definedName>
    <definedName name="_xlnm._FilterDatabase" localSheetId="20" hidden="1">'Summary (2018) STRATA'!$A$5:$O$69</definedName>
    <definedName name="_xlnm._FilterDatabase" localSheetId="3" hidden="1">sys_data!$A$1:$N$2720</definedName>
    <definedName name="_xlnm._FilterDatabase" localSheetId="1" hidden="1">sys_desc!$A$1:$D$262</definedName>
    <definedName name="_INP5" localSheetId="35">[1]SITRP!#REF!</definedName>
    <definedName name="_INP5" localSheetId="8">[1]SITRP!#REF!</definedName>
    <definedName name="_INP5" localSheetId="9">[1]SITRP!#REF!</definedName>
    <definedName name="_INP5" localSheetId="10">[1]SITRP!#REF!</definedName>
    <definedName name="_INP5" localSheetId="11">[1]SITRP!#REF!</definedName>
    <definedName name="_INP5" localSheetId="12">[1]SITRP!#REF!</definedName>
    <definedName name="_INP5" localSheetId="13">[1]SITRP!#REF!</definedName>
    <definedName name="_INP5" localSheetId="36">[1]SITRP!#REF!</definedName>
    <definedName name="_INP5" localSheetId="14">[1]SITRP!#REF!</definedName>
    <definedName name="_INP5" localSheetId="15">[1]SITRP!#REF!</definedName>
    <definedName name="_INP5" localSheetId="16">[1]SITRP!#REF!</definedName>
    <definedName name="_INP5" localSheetId="17">[1]SITRP!#REF!</definedName>
    <definedName name="_INP5" localSheetId="32">[1]SITRP!#REF!</definedName>
    <definedName name="_INP5" localSheetId="33">[1]SITRP!#REF!</definedName>
    <definedName name="_INP5" localSheetId="24">[1]SITRP!#REF!</definedName>
    <definedName name="_INP5" localSheetId="26">[1]SITRP!#REF!</definedName>
    <definedName name="_INP5" localSheetId="28">[1]SITRP!#REF!</definedName>
    <definedName name="_INP5" localSheetId="25">[1]SITRP!#REF!</definedName>
    <definedName name="_INP5" localSheetId="27">[1]SITRP!#REF!</definedName>
    <definedName name="_INP5" localSheetId="29">[1]SITRP!#REF!</definedName>
    <definedName name="_INP5" localSheetId="31">[1]SITRP!#REF!</definedName>
    <definedName name="_INP5" localSheetId="23">[1]SITRP!#REF!</definedName>
    <definedName name="_INP5" localSheetId="37">[1]SITRP!#REF!</definedName>
    <definedName name="_INP5" localSheetId="22">[1]SITRP!#REF!</definedName>
    <definedName name="_INP5">[1]SITRP!#REF!</definedName>
    <definedName name="_Key1" hidden="1">'[7]1999'!$D$9</definedName>
    <definedName name="_key2" localSheetId="35" hidden="1">#REF!</definedName>
    <definedName name="_key2" localSheetId="8" hidden="1">#REF!</definedName>
    <definedName name="_key2" localSheetId="9" hidden="1">#REF!</definedName>
    <definedName name="_key2" localSheetId="10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36" hidden="1">#REF!</definedName>
    <definedName name="_key2" localSheetId="14" hidden="1">#REF!</definedName>
    <definedName name="_key2" localSheetId="15" hidden="1">#REF!</definedName>
    <definedName name="_key2" localSheetId="16" hidden="1">#REF!</definedName>
    <definedName name="_key2" localSheetId="17" hidden="1">#REF!</definedName>
    <definedName name="_key2" localSheetId="32" hidden="1">#REF!</definedName>
    <definedName name="_key2" localSheetId="33" hidden="1">#REF!</definedName>
    <definedName name="_key2" localSheetId="24" hidden="1">#REF!</definedName>
    <definedName name="_key2" localSheetId="26" hidden="1">#REF!</definedName>
    <definedName name="_key2" localSheetId="28" hidden="1">#REF!</definedName>
    <definedName name="_key2" localSheetId="25" hidden="1">#REF!</definedName>
    <definedName name="_key2" localSheetId="27" hidden="1">#REF!</definedName>
    <definedName name="_key2" localSheetId="29" hidden="1">#REF!</definedName>
    <definedName name="_key2" localSheetId="31" hidden="1">#REF!</definedName>
    <definedName name="_key2" localSheetId="23" hidden="1">#REF!</definedName>
    <definedName name="_key2" localSheetId="37" hidden="1">#REF!</definedName>
    <definedName name="_key2" hidden="1">#REF!</definedName>
    <definedName name="_Order1" hidden="1">255</definedName>
    <definedName name="_Order2" hidden="1">255</definedName>
    <definedName name="_PG1" localSheetId="18">#N/A</definedName>
    <definedName name="_PG1">#N/A</definedName>
    <definedName name="_PG2">#N/A</definedName>
    <definedName name="_PG3">#N/A</definedName>
    <definedName name="_PP8" localSheetId="35">#REF!</definedName>
    <definedName name="_PP8" localSheetId="8">#REF!</definedName>
    <definedName name="_PP8" localSheetId="9">#REF!</definedName>
    <definedName name="_PP8" localSheetId="10">#REF!</definedName>
    <definedName name="_PP8" localSheetId="11">#REF!</definedName>
    <definedName name="_PP8" localSheetId="12">#REF!</definedName>
    <definedName name="_PP8" localSheetId="13">#REF!</definedName>
    <definedName name="_PP8" localSheetId="36">#REF!</definedName>
    <definedName name="_PP8" localSheetId="14">#REF!</definedName>
    <definedName name="_PP8" localSheetId="15">#REF!</definedName>
    <definedName name="_PP8" localSheetId="16">#REF!</definedName>
    <definedName name="_PP8" localSheetId="17">#REF!</definedName>
    <definedName name="_PP8" localSheetId="32">#REF!</definedName>
    <definedName name="_PP8" localSheetId="33">#REF!</definedName>
    <definedName name="_PP8" localSheetId="24">#REF!</definedName>
    <definedName name="_PP8" localSheetId="26">#REF!</definedName>
    <definedName name="_PP8" localSheetId="28">#REF!</definedName>
    <definedName name="_PP8" localSheetId="25">#REF!</definedName>
    <definedName name="_PP8" localSheetId="27">#REF!</definedName>
    <definedName name="_PP8" localSheetId="29">#REF!</definedName>
    <definedName name="_PP8" localSheetId="31">#REF!</definedName>
    <definedName name="_PP8" localSheetId="23">#REF!</definedName>
    <definedName name="_PP8" localSheetId="37">#REF!</definedName>
    <definedName name="_PP8">#REF!</definedName>
    <definedName name="_PP9" localSheetId="35">#REF!</definedName>
    <definedName name="_PP9" localSheetId="8">#REF!</definedName>
    <definedName name="_PP9" localSheetId="9">#REF!</definedName>
    <definedName name="_PP9" localSheetId="10">#REF!</definedName>
    <definedName name="_PP9" localSheetId="11">#REF!</definedName>
    <definedName name="_PP9" localSheetId="12">#REF!</definedName>
    <definedName name="_PP9" localSheetId="13">#REF!</definedName>
    <definedName name="_PP9" localSheetId="36">#REF!</definedName>
    <definedName name="_PP9" localSheetId="14">#REF!</definedName>
    <definedName name="_PP9" localSheetId="15">#REF!</definedName>
    <definedName name="_PP9" localSheetId="16">#REF!</definedName>
    <definedName name="_PP9" localSheetId="17">#REF!</definedName>
    <definedName name="_PP9" localSheetId="32">#REF!</definedName>
    <definedName name="_PP9" localSheetId="33">#REF!</definedName>
    <definedName name="_PP9" localSheetId="24">#REF!</definedName>
    <definedName name="_PP9" localSheetId="26">#REF!</definedName>
    <definedName name="_PP9" localSheetId="28">#REF!</definedName>
    <definedName name="_PP9" localSheetId="25">#REF!</definedName>
    <definedName name="_PP9" localSheetId="27">#REF!</definedName>
    <definedName name="_PP9" localSheetId="29">#REF!</definedName>
    <definedName name="_PP9" localSheetId="31">#REF!</definedName>
    <definedName name="_PP9" localSheetId="23">#REF!</definedName>
    <definedName name="_PP9" localSheetId="37">#REF!</definedName>
    <definedName name="_PP9">#REF!</definedName>
    <definedName name="_SCH1" localSheetId="35">#REF!</definedName>
    <definedName name="_SCH1" localSheetId="8">#REF!</definedName>
    <definedName name="_SCH1" localSheetId="9">#REF!</definedName>
    <definedName name="_SCH1" localSheetId="10">#REF!</definedName>
    <definedName name="_SCH1" localSheetId="11">#REF!</definedName>
    <definedName name="_SCH1" localSheetId="12">#REF!</definedName>
    <definedName name="_SCH1" localSheetId="13">#REF!</definedName>
    <definedName name="_SCH1" localSheetId="36">#REF!</definedName>
    <definedName name="_SCH1" localSheetId="14">#REF!</definedName>
    <definedName name="_SCH1" localSheetId="15">#REF!</definedName>
    <definedName name="_SCH1" localSheetId="16">#REF!</definedName>
    <definedName name="_SCH1" localSheetId="17">#REF!</definedName>
    <definedName name="_SCH1" localSheetId="32">#REF!</definedName>
    <definedName name="_SCH1" localSheetId="33">#REF!</definedName>
    <definedName name="_SCH1" localSheetId="18">#REF!</definedName>
    <definedName name="_SCH1" localSheetId="24">#REF!</definedName>
    <definedName name="_SCH1" localSheetId="26">#REF!</definedName>
    <definedName name="_SCH1" localSheetId="28">#REF!</definedName>
    <definedName name="_SCH1" localSheetId="25">#REF!</definedName>
    <definedName name="_SCH1" localSheetId="27">#REF!</definedName>
    <definedName name="_SCH1" localSheetId="29">#REF!</definedName>
    <definedName name="_SCH1" localSheetId="31">#REF!</definedName>
    <definedName name="_SCH1" localSheetId="23">#REF!</definedName>
    <definedName name="_SCH1" localSheetId="37">#REF!</definedName>
    <definedName name="_SCH1">#REF!</definedName>
    <definedName name="_SCH2" localSheetId="35">#REF!</definedName>
    <definedName name="_SCH2" localSheetId="8">#REF!</definedName>
    <definedName name="_SCH2" localSheetId="9">#REF!</definedName>
    <definedName name="_SCH2" localSheetId="10">#REF!</definedName>
    <definedName name="_SCH2" localSheetId="11">#REF!</definedName>
    <definedName name="_SCH2" localSheetId="12">#REF!</definedName>
    <definedName name="_SCH2" localSheetId="13">#REF!</definedName>
    <definedName name="_SCH2" localSheetId="36">#REF!</definedName>
    <definedName name="_SCH2" localSheetId="14">#REF!</definedName>
    <definedName name="_SCH2" localSheetId="15">#REF!</definedName>
    <definedName name="_SCH2" localSheetId="16">#REF!</definedName>
    <definedName name="_SCH2" localSheetId="17">#REF!</definedName>
    <definedName name="_SCH2" localSheetId="32">#REF!</definedName>
    <definedName name="_SCH2" localSheetId="33">#REF!</definedName>
    <definedName name="_SCH2" localSheetId="18">#REF!</definedName>
    <definedName name="_SCH2" localSheetId="24">#REF!</definedName>
    <definedName name="_SCH2" localSheetId="26">#REF!</definedName>
    <definedName name="_SCH2" localSheetId="28">#REF!</definedName>
    <definedName name="_SCH2" localSheetId="25">#REF!</definedName>
    <definedName name="_SCH2" localSheetId="27">#REF!</definedName>
    <definedName name="_SCH2" localSheetId="29">#REF!</definedName>
    <definedName name="_SCH2" localSheetId="31">#REF!</definedName>
    <definedName name="_SCH2" localSheetId="23">#REF!</definedName>
    <definedName name="_SCH2" localSheetId="37">#REF!</definedName>
    <definedName name="_SCH2">#REF!</definedName>
    <definedName name="_Sort" localSheetId="35" hidden="1">'[7]1999'!#REF!</definedName>
    <definedName name="_Sort" localSheetId="8" hidden="1">'[7]1999'!#REF!</definedName>
    <definedName name="_Sort" localSheetId="9" hidden="1">'[7]1999'!#REF!</definedName>
    <definedName name="_Sort" localSheetId="10" hidden="1">'[7]1999'!#REF!</definedName>
    <definedName name="_Sort" localSheetId="11" hidden="1">'[7]1999'!#REF!</definedName>
    <definedName name="_Sort" localSheetId="12" hidden="1">'[7]1999'!#REF!</definedName>
    <definedName name="_Sort" localSheetId="13" hidden="1">'[7]1999'!#REF!</definedName>
    <definedName name="_Sort" localSheetId="36" hidden="1">'[7]1999'!#REF!</definedName>
    <definedName name="_Sort" localSheetId="14" hidden="1">'[7]1999'!#REF!</definedName>
    <definedName name="_Sort" localSheetId="15" hidden="1">'[7]1999'!#REF!</definedName>
    <definedName name="_Sort" localSheetId="16" hidden="1">'[7]1999'!#REF!</definedName>
    <definedName name="_Sort" localSheetId="17" hidden="1">'[7]1999'!#REF!</definedName>
    <definedName name="_Sort" localSheetId="32" hidden="1">'[7]1999'!#REF!</definedName>
    <definedName name="_Sort" localSheetId="33" hidden="1">'[7]1999'!#REF!</definedName>
    <definedName name="_Sort" localSheetId="24" hidden="1">'[7]1999'!#REF!</definedName>
    <definedName name="_Sort" localSheetId="26" hidden="1">'[7]1999'!#REF!</definedName>
    <definedName name="_Sort" localSheetId="28" hidden="1">'[7]1999'!#REF!</definedName>
    <definedName name="_Sort" localSheetId="25" hidden="1">'[7]1999'!#REF!</definedName>
    <definedName name="_Sort" localSheetId="27" hidden="1">'[7]1999'!#REF!</definedName>
    <definedName name="_Sort" localSheetId="29" hidden="1">'[7]1999'!#REF!</definedName>
    <definedName name="_Sort" localSheetId="31" hidden="1">'[7]1999'!#REF!</definedName>
    <definedName name="_Sort" localSheetId="23" hidden="1">'[7]1999'!#REF!</definedName>
    <definedName name="_Sort" localSheetId="37" hidden="1">'[7]1999'!#REF!</definedName>
    <definedName name="_Sort" hidden="1">'[7]1999'!#REF!</definedName>
    <definedName name="_WN1" localSheetId="35">#REF!</definedName>
    <definedName name="_WN1" localSheetId="8">#REF!</definedName>
    <definedName name="_WN1" localSheetId="9">#REF!</definedName>
    <definedName name="_WN1" localSheetId="10">#REF!</definedName>
    <definedName name="_WN1" localSheetId="11">#REF!</definedName>
    <definedName name="_WN1" localSheetId="12">#REF!</definedName>
    <definedName name="_WN1" localSheetId="13">#REF!</definedName>
    <definedName name="_WN1" localSheetId="36">#REF!</definedName>
    <definedName name="_WN1" localSheetId="14">#REF!</definedName>
    <definedName name="_WN1" localSheetId="15">#REF!</definedName>
    <definedName name="_WN1" localSheetId="16">#REF!</definedName>
    <definedName name="_WN1" localSheetId="17">#REF!</definedName>
    <definedName name="_WN1" localSheetId="32">#REF!</definedName>
    <definedName name="_WN1" localSheetId="33">#REF!</definedName>
    <definedName name="_WN1" localSheetId="24">#REF!</definedName>
    <definedName name="_WN1" localSheetId="26">#REF!</definedName>
    <definedName name="_WN1" localSheetId="28">#REF!</definedName>
    <definedName name="_WN1" localSheetId="25">#REF!</definedName>
    <definedName name="_WN1" localSheetId="27">#REF!</definedName>
    <definedName name="_WN1" localSheetId="29">#REF!</definedName>
    <definedName name="_WN1" localSheetId="31">#REF!</definedName>
    <definedName name="_WN1" localSheetId="23">#REF!</definedName>
    <definedName name="_WN1" localSheetId="37">#REF!</definedName>
    <definedName name="_WN1">#REF!</definedName>
    <definedName name="_WN2" localSheetId="35">#REF!</definedName>
    <definedName name="_WN2" localSheetId="8">#REF!</definedName>
    <definedName name="_WN2" localSheetId="9">#REF!</definedName>
    <definedName name="_WN2" localSheetId="10">#REF!</definedName>
    <definedName name="_WN2" localSheetId="11">#REF!</definedName>
    <definedName name="_WN2" localSheetId="12">#REF!</definedName>
    <definedName name="_WN2" localSheetId="13">#REF!</definedName>
    <definedName name="_WN2" localSheetId="36">#REF!</definedName>
    <definedName name="_WN2" localSheetId="14">#REF!</definedName>
    <definedName name="_WN2" localSheetId="15">#REF!</definedName>
    <definedName name="_WN2" localSheetId="16">#REF!</definedName>
    <definedName name="_WN2" localSheetId="17">#REF!</definedName>
    <definedName name="_WN2" localSheetId="32">#REF!</definedName>
    <definedName name="_WN2" localSheetId="33">#REF!</definedName>
    <definedName name="_WN2" localSheetId="24">#REF!</definedName>
    <definedName name="_WN2" localSheetId="26">#REF!</definedName>
    <definedName name="_WN2" localSheetId="28">#REF!</definedName>
    <definedName name="_WN2" localSheetId="25">#REF!</definedName>
    <definedName name="_WN2" localSheetId="27">#REF!</definedName>
    <definedName name="_WN2" localSheetId="29">#REF!</definedName>
    <definedName name="_WN2" localSheetId="31">#REF!</definedName>
    <definedName name="_WN2" localSheetId="23">#REF!</definedName>
    <definedName name="_WN2" localSheetId="37">#REF!</definedName>
    <definedName name="_WN2">#REF!</definedName>
    <definedName name="a" localSheetId="35" hidden="1">{"Martin Oct94_Mar95",#N/A,FALSE,"Martin Oct94 - Mar95"}</definedName>
    <definedName name="a" localSheetId="8" hidden="1">{"Martin Oct94_Mar95",#N/A,FALSE,"Martin Oct94 - Mar95"}</definedName>
    <definedName name="a" localSheetId="9" hidden="1">{"Martin Oct94_Mar95",#N/A,FALSE,"Martin Oct94 - Mar95"}</definedName>
    <definedName name="a" localSheetId="10" hidden="1">{"Martin Oct94_Mar95",#N/A,FALSE,"Martin Oct94 - Mar95"}</definedName>
    <definedName name="a" localSheetId="11" hidden="1">{"Martin Oct94_Mar95",#N/A,FALSE,"Martin Oct94 - Mar95"}</definedName>
    <definedName name="a" localSheetId="12" hidden="1">{"Martin Oct94_Mar95",#N/A,FALSE,"Martin Oct94 - Mar95"}</definedName>
    <definedName name="a" localSheetId="13" hidden="1">{"Martin Oct94_Mar95",#N/A,FALSE,"Martin Oct94 - Mar95"}</definedName>
    <definedName name="a" localSheetId="36" hidden="1">{"Martin Oct94_Mar95",#N/A,FALSE,"Martin Oct94 - Mar95"}</definedName>
    <definedName name="a" localSheetId="14" hidden="1">{"Martin Oct94_Mar95",#N/A,FALSE,"Martin Oct94 - Mar95"}</definedName>
    <definedName name="a" localSheetId="15" hidden="1">{"Martin Oct94_Mar95",#N/A,FALSE,"Martin Oct94 - Mar95"}</definedName>
    <definedName name="a" localSheetId="16" hidden="1">{"Martin Oct94_Mar95",#N/A,FALSE,"Martin Oct94 - Mar95"}</definedName>
    <definedName name="a" localSheetId="17" hidden="1">{"Martin Oct94_Mar95",#N/A,FALSE,"Martin Oct94 - Mar95"}</definedName>
    <definedName name="a" localSheetId="30" hidden="1">{"Martin Oct94_Mar95",#N/A,FALSE,"Martin Oct94 - Mar95"}</definedName>
    <definedName name="a" localSheetId="37" hidden="1">{"Martin Oct94_Mar95",#N/A,FALSE,"Martin Oct94 - Mar95"}</definedName>
    <definedName name="a" localSheetId="22" hidden="1">{"Martin Oct94_Mar95",#N/A,FALSE,"Martin Oct94 - Mar95"}</definedName>
    <definedName name="a" hidden="1">{"Martin Oct94_Mar95",#N/A,FALSE,"Martin Oct94 - Mar95"}</definedName>
    <definedName name="A6_" localSheetId="35">[8]A6!#REF!</definedName>
    <definedName name="A6_" localSheetId="8">[8]A6!#REF!</definedName>
    <definedName name="A6_" localSheetId="9">[8]A6!#REF!</definedName>
    <definedName name="A6_" localSheetId="10">[8]A6!#REF!</definedName>
    <definedName name="A6_" localSheetId="11">[8]A6!#REF!</definedName>
    <definedName name="A6_" localSheetId="12">[8]A6!#REF!</definedName>
    <definedName name="A6_" localSheetId="13">[8]A6!#REF!</definedName>
    <definedName name="A6_" localSheetId="36">[8]A6!#REF!</definedName>
    <definedName name="A6_" localSheetId="14">[8]A6!#REF!</definedName>
    <definedName name="A6_" localSheetId="15">[8]A6!#REF!</definedName>
    <definedName name="A6_" localSheetId="16">[8]A6!#REF!</definedName>
    <definedName name="A6_" localSheetId="17">[8]A6!#REF!</definedName>
    <definedName name="A6_" localSheetId="32">[8]A6!#REF!</definedName>
    <definedName name="A6_" localSheetId="33">[8]A6!#REF!</definedName>
    <definedName name="A6_" localSheetId="24">[8]A6!#REF!</definedName>
    <definedName name="A6_" localSheetId="26">[8]A6!#REF!</definedName>
    <definedName name="A6_" localSheetId="28">[8]A6!#REF!</definedName>
    <definedName name="A6_" localSheetId="25">[8]A6!#REF!</definedName>
    <definedName name="A6_" localSheetId="27">[8]A6!#REF!</definedName>
    <definedName name="A6_" localSheetId="29">[8]A6!#REF!</definedName>
    <definedName name="A6_" localSheetId="31">[8]A6!#REF!</definedName>
    <definedName name="A6_" localSheetId="23">[8]A6!#REF!</definedName>
    <definedName name="A6_" localSheetId="37">[8]A6!#REF!</definedName>
    <definedName name="A6_">[8]A6!#REF!</definedName>
    <definedName name="A6_OS" localSheetId="35">[8]A6!#REF!</definedName>
    <definedName name="A6_OS" localSheetId="8">[8]A6!#REF!</definedName>
    <definedName name="A6_OS" localSheetId="9">[8]A6!#REF!</definedName>
    <definedName name="A6_OS" localSheetId="10">[8]A6!#REF!</definedName>
    <definedName name="A6_OS" localSheetId="11">[8]A6!#REF!</definedName>
    <definedName name="A6_OS" localSheetId="12">[8]A6!#REF!</definedName>
    <definedName name="A6_OS" localSheetId="13">[8]A6!#REF!</definedName>
    <definedName name="A6_OS" localSheetId="36">[8]A6!#REF!</definedName>
    <definedName name="A6_OS" localSheetId="14">[8]A6!#REF!</definedName>
    <definedName name="A6_OS" localSheetId="15">[8]A6!#REF!</definedName>
    <definedName name="A6_OS" localSheetId="16">[8]A6!#REF!</definedName>
    <definedName name="A6_OS" localSheetId="17">[8]A6!#REF!</definedName>
    <definedName name="A6_OS" localSheetId="32">[8]A6!#REF!</definedName>
    <definedName name="A6_OS" localSheetId="33">[8]A6!#REF!</definedName>
    <definedName name="A6_OS" localSheetId="24">[8]A6!#REF!</definedName>
    <definedName name="A6_OS" localSheetId="26">[8]A6!#REF!</definedName>
    <definedName name="A6_OS" localSheetId="28">[8]A6!#REF!</definedName>
    <definedName name="A6_OS" localSheetId="25">[8]A6!#REF!</definedName>
    <definedName name="A6_OS" localSheetId="27">[8]A6!#REF!</definedName>
    <definedName name="A6_OS" localSheetId="29">[8]A6!#REF!</definedName>
    <definedName name="A6_OS" localSheetId="31">[8]A6!#REF!</definedName>
    <definedName name="A6_OS" localSheetId="23">[8]A6!#REF!</definedName>
    <definedName name="A6_OS" localSheetId="37">[8]A6!#REF!</definedName>
    <definedName name="A6_OS">[8]A6!#REF!</definedName>
    <definedName name="A6_PTD_DATA" localSheetId="35">[8]A6!#REF!</definedName>
    <definedName name="A6_PTD_DATA" localSheetId="8">[8]A6!#REF!</definedName>
    <definedName name="A6_PTD_DATA" localSheetId="9">[8]A6!#REF!</definedName>
    <definedName name="A6_PTD_DATA" localSheetId="10">[8]A6!#REF!</definedName>
    <definedName name="A6_PTD_DATA" localSheetId="11">[8]A6!#REF!</definedName>
    <definedName name="A6_PTD_DATA" localSheetId="12">[8]A6!#REF!</definedName>
    <definedName name="A6_PTD_DATA" localSheetId="13">[8]A6!#REF!</definedName>
    <definedName name="A6_PTD_DATA" localSheetId="36">[8]A6!#REF!</definedName>
    <definedName name="A6_PTD_DATA" localSheetId="14">[8]A6!#REF!</definedName>
    <definedName name="A6_PTD_DATA" localSheetId="15">[8]A6!#REF!</definedName>
    <definedName name="A6_PTD_DATA" localSheetId="16">[8]A6!#REF!</definedName>
    <definedName name="A6_PTD_DATA" localSheetId="17">[8]A6!#REF!</definedName>
    <definedName name="A6_PTD_DATA" localSheetId="32">[8]A6!#REF!</definedName>
    <definedName name="A6_PTD_DATA" localSheetId="33">[8]A6!#REF!</definedName>
    <definedName name="A6_PTD_DATA" localSheetId="24">[8]A6!#REF!</definedName>
    <definedName name="A6_PTD_DATA" localSheetId="26">[8]A6!#REF!</definedName>
    <definedName name="A6_PTD_DATA" localSheetId="28">[8]A6!#REF!</definedName>
    <definedName name="A6_PTD_DATA" localSheetId="25">[8]A6!#REF!</definedName>
    <definedName name="A6_PTD_DATA" localSheetId="27">[8]A6!#REF!</definedName>
    <definedName name="A6_PTD_DATA" localSheetId="29">[8]A6!#REF!</definedName>
    <definedName name="A6_PTD_DATA" localSheetId="31">[8]A6!#REF!</definedName>
    <definedName name="A6_PTD_DATA" localSheetId="23">[8]A6!#REF!</definedName>
    <definedName name="A6_PTD_DATA" localSheetId="37">[8]A6!#REF!</definedName>
    <definedName name="A6_PTD_DATA">[8]A6!#REF!</definedName>
    <definedName name="A6a" localSheetId="35">[8]A6!#REF!</definedName>
    <definedName name="A6a" localSheetId="8">[8]A6!#REF!</definedName>
    <definedName name="A6a" localSheetId="9">[8]A6!#REF!</definedName>
    <definedName name="A6a" localSheetId="10">[8]A6!#REF!</definedName>
    <definedName name="A6a" localSheetId="11">[8]A6!#REF!</definedName>
    <definedName name="A6a" localSheetId="12">[8]A6!#REF!</definedName>
    <definedName name="A6a" localSheetId="13">[8]A6!#REF!</definedName>
    <definedName name="A6a" localSheetId="36">[8]A6!#REF!</definedName>
    <definedName name="A6a" localSheetId="14">[8]A6!#REF!</definedName>
    <definedName name="A6a" localSheetId="15">[8]A6!#REF!</definedName>
    <definedName name="A6a" localSheetId="16">[8]A6!#REF!</definedName>
    <definedName name="A6a" localSheetId="17">[8]A6!#REF!</definedName>
    <definedName name="A6a" localSheetId="32">[8]A6!#REF!</definedName>
    <definedName name="A6a" localSheetId="33">[8]A6!#REF!</definedName>
    <definedName name="A6a" localSheetId="24">[8]A6!#REF!</definedName>
    <definedName name="A6a" localSheetId="26">[8]A6!#REF!</definedName>
    <definedName name="A6a" localSheetId="28">[8]A6!#REF!</definedName>
    <definedName name="A6a" localSheetId="25">[8]A6!#REF!</definedName>
    <definedName name="A6a" localSheetId="27">[8]A6!#REF!</definedName>
    <definedName name="A6a" localSheetId="29">[8]A6!#REF!</definedName>
    <definedName name="A6a" localSheetId="31">[8]A6!#REF!</definedName>
    <definedName name="A6a" localSheetId="23">[8]A6!#REF!</definedName>
    <definedName name="A6a" localSheetId="37">[8]A6!#REF!</definedName>
    <definedName name="A6a">[8]A6!#REF!</definedName>
    <definedName name="A6a_C" localSheetId="35">[8]A6!#REF!</definedName>
    <definedName name="A6a_C" localSheetId="8">[8]A6!#REF!</definedName>
    <definedName name="A6a_C" localSheetId="9">[8]A6!#REF!</definedName>
    <definedName name="A6a_C" localSheetId="10">[8]A6!#REF!</definedName>
    <definedName name="A6a_C" localSheetId="11">[8]A6!#REF!</definedName>
    <definedName name="A6a_C" localSheetId="12">[8]A6!#REF!</definedName>
    <definedName name="A6a_C" localSheetId="13">[8]A6!#REF!</definedName>
    <definedName name="A6a_C" localSheetId="36">[8]A6!#REF!</definedName>
    <definedName name="A6a_C" localSheetId="14">[8]A6!#REF!</definedName>
    <definedName name="A6a_C" localSheetId="15">[8]A6!#REF!</definedName>
    <definedName name="A6a_C" localSheetId="16">[8]A6!#REF!</definedName>
    <definedName name="A6a_C" localSheetId="17">[8]A6!#REF!</definedName>
    <definedName name="A6a_C" localSheetId="32">[8]A6!#REF!</definedName>
    <definedName name="A6a_C" localSheetId="33">[8]A6!#REF!</definedName>
    <definedName name="A6a_C" localSheetId="24">[8]A6!#REF!</definedName>
    <definedName name="A6a_C" localSheetId="26">[8]A6!#REF!</definedName>
    <definedName name="A6a_C" localSheetId="28">[8]A6!#REF!</definedName>
    <definedName name="A6a_C" localSheetId="25">[8]A6!#REF!</definedName>
    <definedName name="A6a_C" localSheetId="27">[8]A6!#REF!</definedName>
    <definedName name="A6a_C" localSheetId="29">[8]A6!#REF!</definedName>
    <definedName name="A6a_C" localSheetId="31">[8]A6!#REF!</definedName>
    <definedName name="A6a_C" localSheetId="23">[8]A6!#REF!</definedName>
    <definedName name="A6a_C" localSheetId="37">[8]A6!#REF!</definedName>
    <definedName name="A6a_C">[8]A6!#REF!</definedName>
    <definedName name="A8_" localSheetId="35">#REF!</definedName>
    <definedName name="A8_" localSheetId="8">#REF!</definedName>
    <definedName name="A8_" localSheetId="9">#REF!</definedName>
    <definedName name="A8_" localSheetId="10">#REF!</definedName>
    <definedName name="A8_" localSheetId="11">#REF!</definedName>
    <definedName name="A8_" localSheetId="12">#REF!</definedName>
    <definedName name="A8_" localSheetId="13">#REF!</definedName>
    <definedName name="A8_" localSheetId="36">#REF!</definedName>
    <definedName name="A8_" localSheetId="14">#REF!</definedName>
    <definedName name="A8_" localSheetId="15">#REF!</definedName>
    <definedName name="A8_" localSheetId="16">#REF!</definedName>
    <definedName name="A8_" localSheetId="17">#REF!</definedName>
    <definedName name="A8_" localSheetId="32">#REF!</definedName>
    <definedName name="A8_" localSheetId="33">#REF!</definedName>
    <definedName name="A8_" localSheetId="18">#REF!</definedName>
    <definedName name="A8_" localSheetId="24">#REF!</definedName>
    <definedName name="A8_" localSheetId="26">#REF!</definedName>
    <definedName name="A8_" localSheetId="28">#REF!</definedName>
    <definedName name="A8_" localSheetId="25">#REF!</definedName>
    <definedName name="A8_" localSheetId="27">#REF!</definedName>
    <definedName name="A8_" localSheetId="29">#REF!</definedName>
    <definedName name="A8_" localSheetId="31">#REF!</definedName>
    <definedName name="A8_" localSheetId="23">#REF!</definedName>
    <definedName name="A8_" localSheetId="37">#REF!</definedName>
    <definedName name="A8_">#REF!</definedName>
    <definedName name="A9_" localSheetId="35">[9]A9!#REF!</definedName>
    <definedName name="A9_" localSheetId="8">[9]A9!#REF!</definedName>
    <definedName name="A9_" localSheetId="9">[9]A9!#REF!</definedName>
    <definedName name="A9_" localSheetId="10">[9]A9!#REF!</definedName>
    <definedName name="A9_" localSheetId="11">[9]A9!#REF!</definedName>
    <definedName name="A9_" localSheetId="12">[9]A9!#REF!</definedName>
    <definedName name="A9_" localSheetId="13">[9]A9!#REF!</definedName>
    <definedName name="A9_" localSheetId="36">[9]A9!#REF!</definedName>
    <definedName name="A9_" localSheetId="14">[9]A9!#REF!</definedName>
    <definedName name="A9_" localSheetId="15">[9]A9!#REF!</definedName>
    <definedName name="A9_" localSheetId="16">[9]A9!#REF!</definedName>
    <definedName name="A9_" localSheetId="17">[9]A9!#REF!</definedName>
    <definedName name="A9_" localSheetId="32">[9]A9!#REF!</definedName>
    <definedName name="A9_" localSheetId="33">[9]A9!#REF!</definedName>
    <definedName name="A9_" localSheetId="24">[9]A9!#REF!</definedName>
    <definedName name="A9_" localSheetId="26">[9]A9!#REF!</definedName>
    <definedName name="A9_" localSheetId="28">[9]A9!#REF!</definedName>
    <definedName name="A9_" localSheetId="25">[9]A9!#REF!</definedName>
    <definedName name="A9_" localSheetId="27">[9]A9!#REF!</definedName>
    <definedName name="A9_" localSheetId="29">[9]A9!#REF!</definedName>
    <definedName name="A9_" localSheetId="31">[9]A9!#REF!</definedName>
    <definedName name="A9_" localSheetId="23">[9]A9!#REF!</definedName>
    <definedName name="A9_" localSheetId="37">[9]A9!#REF!</definedName>
    <definedName name="A9_">[9]A9!#REF!</definedName>
    <definedName name="A9_PTD_DATA" localSheetId="35">[9]A9!#REF!</definedName>
    <definedName name="A9_PTD_DATA" localSheetId="8">[9]A9!#REF!</definedName>
    <definedName name="A9_PTD_DATA" localSheetId="9">[9]A9!#REF!</definedName>
    <definedName name="A9_PTD_DATA" localSheetId="10">[9]A9!#REF!</definedName>
    <definedName name="A9_PTD_DATA" localSheetId="11">[9]A9!#REF!</definedName>
    <definedName name="A9_PTD_DATA" localSheetId="12">[9]A9!#REF!</definedName>
    <definedName name="A9_PTD_DATA" localSheetId="13">[9]A9!#REF!</definedName>
    <definedName name="A9_PTD_DATA" localSheetId="36">[9]A9!#REF!</definedName>
    <definedName name="A9_PTD_DATA" localSheetId="14">[9]A9!#REF!</definedName>
    <definedName name="A9_PTD_DATA" localSheetId="15">[9]A9!#REF!</definedName>
    <definedName name="A9_PTD_DATA" localSheetId="16">[9]A9!#REF!</definedName>
    <definedName name="A9_PTD_DATA" localSheetId="17">[9]A9!#REF!</definedName>
    <definedName name="A9_PTD_DATA" localSheetId="32">[9]A9!#REF!</definedName>
    <definedName name="A9_PTD_DATA" localSheetId="33">[9]A9!#REF!</definedName>
    <definedName name="A9_PTD_DATA" localSheetId="24">[9]A9!#REF!</definedName>
    <definedName name="A9_PTD_DATA" localSheetId="26">[9]A9!#REF!</definedName>
    <definedName name="A9_PTD_DATA" localSheetId="28">[9]A9!#REF!</definedName>
    <definedName name="A9_PTD_DATA" localSheetId="25">[9]A9!#REF!</definedName>
    <definedName name="A9_PTD_DATA" localSheetId="27">[9]A9!#REF!</definedName>
    <definedName name="A9_PTD_DATA" localSheetId="29">[9]A9!#REF!</definedName>
    <definedName name="A9_PTD_DATA" localSheetId="31">[9]A9!#REF!</definedName>
    <definedName name="A9_PTD_DATA" localSheetId="23">[9]A9!#REF!</definedName>
    <definedName name="A9_PTD_DATA" localSheetId="37">[9]A9!#REF!</definedName>
    <definedName name="A9_PTD_DATA">[9]A9!#REF!</definedName>
    <definedName name="A9Worksheet" localSheetId="35">[9]A9!#REF!</definedName>
    <definedName name="A9Worksheet" localSheetId="8">[9]A9!#REF!</definedName>
    <definedName name="A9Worksheet" localSheetId="9">[9]A9!#REF!</definedName>
    <definedName name="A9Worksheet" localSheetId="10">[9]A9!#REF!</definedName>
    <definedName name="A9Worksheet" localSheetId="11">[9]A9!#REF!</definedName>
    <definedName name="A9Worksheet" localSheetId="12">[9]A9!#REF!</definedName>
    <definedName name="A9Worksheet" localSheetId="13">[9]A9!#REF!</definedName>
    <definedName name="A9Worksheet" localSheetId="36">[9]A9!#REF!</definedName>
    <definedName name="A9Worksheet" localSheetId="14">[9]A9!#REF!</definedName>
    <definedName name="A9Worksheet" localSheetId="15">[9]A9!#REF!</definedName>
    <definedName name="A9Worksheet" localSheetId="16">[9]A9!#REF!</definedName>
    <definedName name="A9Worksheet" localSheetId="17">[9]A9!#REF!</definedName>
    <definedName name="A9Worksheet" localSheetId="32">[9]A9!#REF!</definedName>
    <definedName name="A9Worksheet" localSheetId="33">[9]A9!#REF!</definedName>
    <definedName name="A9Worksheet" localSheetId="24">[9]A9!#REF!</definedName>
    <definedName name="A9Worksheet" localSheetId="26">[9]A9!#REF!</definedName>
    <definedName name="A9Worksheet" localSheetId="28">[9]A9!#REF!</definedName>
    <definedName name="A9Worksheet" localSheetId="25">[9]A9!#REF!</definedName>
    <definedName name="A9Worksheet" localSheetId="27">[9]A9!#REF!</definedName>
    <definedName name="A9Worksheet" localSheetId="29">[9]A9!#REF!</definedName>
    <definedName name="A9Worksheet" localSheetId="31">[9]A9!#REF!</definedName>
    <definedName name="A9Worksheet" localSheetId="23">[9]A9!#REF!</definedName>
    <definedName name="A9Worksheet" localSheetId="37">[9]A9!#REF!</definedName>
    <definedName name="A9Worksheet">[9]A9!#REF!</definedName>
    <definedName name="aa" localSheetId="35" hidden="1">{"Martin Oct94_Mar95",#N/A,FALSE,"Martin Oct94 - Mar95"}</definedName>
    <definedName name="aa" localSheetId="8" hidden="1">{"Martin Oct94_Mar95",#N/A,FALSE,"Martin Oct94 - Mar95"}</definedName>
    <definedName name="aa" localSheetId="9" hidden="1">{"Martin Oct94_Mar95",#N/A,FALSE,"Martin Oct94 - Mar95"}</definedName>
    <definedName name="aa" localSheetId="10" hidden="1">{"Martin Oct94_Mar95",#N/A,FALSE,"Martin Oct94 - Mar95"}</definedName>
    <definedName name="aa" localSheetId="11" hidden="1">{"Martin Oct94_Mar95",#N/A,FALSE,"Martin Oct94 - Mar95"}</definedName>
    <definedName name="aa" localSheetId="12" hidden="1">{"Martin Oct94_Mar95",#N/A,FALSE,"Martin Oct94 - Mar95"}</definedName>
    <definedName name="aa" localSheetId="13" hidden="1">{"Martin Oct94_Mar95",#N/A,FALSE,"Martin Oct94 - Mar95"}</definedName>
    <definedName name="aa" localSheetId="36" hidden="1">{"Martin Oct94_Mar95",#N/A,FALSE,"Martin Oct94 - Mar95"}</definedName>
    <definedName name="aa" localSheetId="14" hidden="1">{"Martin Oct94_Mar95",#N/A,FALSE,"Martin Oct94 - Mar95"}</definedName>
    <definedName name="aa" localSheetId="15" hidden="1">{"Martin Oct94_Mar95",#N/A,FALSE,"Martin Oct94 - Mar95"}</definedName>
    <definedName name="aa" localSheetId="16" hidden="1">{"Martin Oct94_Mar95",#N/A,FALSE,"Martin Oct94 - Mar95"}</definedName>
    <definedName name="aa" localSheetId="17" hidden="1">{"Martin Oct94_Mar95",#N/A,FALSE,"Martin Oct94 - Mar95"}</definedName>
    <definedName name="aa" localSheetId="30" hidden="1">{"Martin Oct94_Mar95",#N/A,FALSE,"Martin Oct94 - Mar95"}</definedName>
    <definedName name="aa" localSheetId="37" hidden="1">{"Martin Oct94_Mar95",#N/A,FALSE,"Martin Oct94 - Mar95"}</definedName>
    <definedName name="aa" localSheetId="22" hidden="1">{"Martin Oct94_Mar95",#N/A,FALSE,"Martin Oct94 - Mar95"}</definedName>
    <definedName name="aa" hidden="1">{"Martin Oct94_Mar95",#N/A,FALSE,"Martin Oct94 - Mar95"}</definedName>
    <definedName name="aaa" localSheetId="35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aaa" localSheetId="8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aaa" localSheetId="9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aaa" localSheetId="10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aaa" localSheetId="11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aaa" localSheetId="12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aaa" localSheetId="13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aaa" localSheetId="36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aaa" localSheetId="14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aaa" localSheetId="15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aaa" localSheetId="16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aaa" localSheetId="17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aaa" localSheetId="30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aaa" localSheetId="37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aaa" localSheetId="22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aaa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aaaa" localSheetId="35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aaa" localSheetId="8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aaa" localSheetId="9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aaa" localSheetId="10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aaa" localSheetId="11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aaa" localSheetId="12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aaa" localSheetId="13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aaa" localSheetId="36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aaa" localSheetId="14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aaa" localSheetId="15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aaa" localSheetId="16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aaa" localSheetId="17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aaa" localSheetId="30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aaa" localSheetId="37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aaa" localSheetId="22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aaa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cct_desc" localSheetId="35">[10]sys_desc!$B:$C</definedName>
    <definedName name="acct_desc" localSheetId="8">[10]sys_desc!$B:$C</definedName>
    <definedName name="acct_desc" localSheetId="9">[10]sys_desc!$B:$C</definedName>
    <definedName name="acct_desc" localSheetId="10">[10]sys_desc!$B:$C</definedName>
    <definedName name="acct_desc" localSheetId="11">[10]sys_desc!$B:$C</definedName>
    <definedName name="acct_desc" localSheetId="12">[10]sys_desc!$B:$C</definedName>
    <definedName name="acct_desc" localSheetId="13">[10]sys_desc!$B:$C</definedName>
    <definedName name="acct_desc" localSheetId="36">[10]sys_desc!$B:$C</definedName>
    <definedName name="acct_desc" localSheetId="14">[10]sys_desc!$B:$C</definedName>
    <definedName name="acct_desc" localSheetId="15">[10]sys_desc!$B:$C</definedName>
    <definedName name="acct_desc" localSheetId="16">[10]sys_desc!$B:$C</definedName>
    <definedName name="acct_desc" localSheetId="17">[10]sys_desc!$B:$C</definedName>
    <definedName name="acct_desc" localSheetId="30">[11]sys_desc!$B:$C</definedName>
    <definedName name="acct_desc" localSheetId="37">[12]sys_desc!$B:$C</definedName>
    <definedName name="acct_desc" localSheetId="22">[13]sys_desc!$B:$C</definedName>
    <definedName name="acct_desc">sys_desc!$B:$C</definedName>
    <definedName name="ACTUALS" localSheetId="35">#REF!</definedName>
    <definedName name="ACTUALS" localSheetId="8">#REF!</definedName>
    <definedName name="ACTUALS" localSheetId="9">#REF!</definedName>
    <definedName name="ACTUALS" localSheetId="10">#REF!</definedName>
    <definedName name="ACTUALS" localSheetId="11">#REF!</definedName>
    <definedName name="ACTUALS" localSheetId="12">#REF!</definedName>
    <definedName name="ACTUALS" localSheetId="13">#REF!</definedName>
    <definedName name="ACTUALS" localSheetId="36">#REF!</definedName>
    <definedName name="ACTUALS" localSheetId="14">#REF!</definedName>
    <definedName name="ACTUALS" localSheetId="15">#REF!</definedName>
    <definedName name="ACTUALS" localSheetId="16">#REF!</definedName>
    <definedName name="ACTUALS" localSheetId="17">#REF!</definedName>
    <definedName name="ACTUALS" localSheetId="32">#REF!</definedName>
    <definedName name="ACTUALS" localSheetId="33">#REF!</definedName>
    <definedName name="ACTUALS" localSheetId="24">#REF!</definedName>
    <definedName name="ACTUALS" localSheetId="26">#REF!</definedName>
    <definedName name="ACTUALS" localSheetId="28">#REF!</definedName>
    <definedName name="ACTUALS" localSheetId="25">#REF!</definedName>
    <definedName name="ACTUALS" localSheetId="27">#REF!</definedName>
    <definedName name="ACTUALS" localSheetId="29">#REF!</definedName>
    <definedName name="ACTUALS" localSheetId="31">#REF!</definedName>
    <definedName name="ACTUALS" localSheetId="23">#REF!</definedName>
    <definedName name="ACTUALS" localSheetId="37">#REF!</definedName>
    <definedName name="ACTUALS">#REF!</definedName>
    <definedName name="ADDCOST" localSheetId="35">#REF!</definedName>
    <definedName name="ADDCOST" localSheetId="8">#REF!</definedName>
    <definedName name="ADDCOST" localSheetId="9">#REF!</definedName>
    <definedName name="ADDCOST" localSheetId="10">#REF!</definedName>
    <definedName name="ADDCOST" localSheetId="11">#REF!</definedName>
    <definedName name="ADDCOST" localSheetId="12">#REF!</definedName>
    <definedName name="ADDCOST" localSheetId="13">#REF!</definedName>
    <definedName name="ADDCOST" localSheetId="36">#REF!</definedName>
    <definedName name="ADDCOST" localSheetId="14">#REF!</definedName>
    <definedName name="ADDCOST" localSheetId="15">#REF!</definedName>
    <definedName name="ADDCOST" localSheetId="16">#REF!</definedName>
    <definedName name="ADDCOST" localSheetId="17">#REF!</definedName>
    <definedName name="ADDCOST" localSheetId="32">#REF!</definedName>
    <definedName name="ADDCOST" localSheetId="33">#REF!</definedName>
    <definedName name="ADDCOST" localSheetId="24">#REF!</definedName>
    <definedName name="ADDCOST" localSheetId="26">#REF!</definedName>
    <definedName name="ADDCOST" localSheetId="28">#REF!</definedName>
    <definedName name="ADDCOST" localSheetId="25">#REF!</definedName>
    <definedName name="ADDCOST" localSheetId="27">#REF!</definedName>
    <definedName name="ADDCOST" localSheetId="29">#REF!</definedName>
    <definedName name="ADDCOST" localSheetId="31">#REF!</definedName>
    <definedName name="ADDCOST" localSheetId="23">#REF!</definedName>
    <definedName name="ADDCOST" localSheetId="37">#REF!</definedName>
    <definedName name="ADDCOST">#REF!</definedName>
    <definedName name="ALL">'[14]#REF'!$N$6:$W$59</definedName>
    <definedName name="amount">[15]sys_data!$D$1:$D$65536</definedName>
    <definedName name="ANALYSIS_OF_BREAKDOWN_OF_OS_SALE_BYACCOUNTS" localSheetId="35">#REF!</definedName>
    <definedName name="ANALYSIS_OF_BREAKDOWN_OF_OS_SALE_BYACCOUNTS" localSheetId="8">#REF!</definedName>
    <definedName name="ANALYSIS_OF_BREAKDOWN_OF_OS_SALE_BYACCOUNTS" localSheetId="9">#REF!</definedName>
    <definedName name="ANALYSIS_OF_BREAKDOWN_OF_OS_SALE_BYACCOUNTS" localSheetId="10">#REF!</definedName>
    <definedName name="ANALYSIS_OF_BREAKDOWN_OF_OS_SALE_BYACCOUNTS" localSheetId="11">#REF!</definedName>
    <definedName name="ANALYSIS_OF_BREAKDOWN_OF_OS_SALE_BYACCOUNTS" localSheetId="12">#REF!</definedName>
    <definedName name="ANALYSIS_OF_BREAKDOWN_OF_OS_SALE_BYACCOUNTS" localSheetId="13">#REF!</definedName>
    <definedName name="ANALYSIS_OF_BREAKDOWN_OF_OS_SALE_BYACCOUNTS" localSheetId="36">#REF!</definedName>
    <definedName name="ANALYSIS_OF_BREAKDOWN_OF_OS_SALE_BYACCOUNTS" localSheetId="14">#REF!</definedName>
    <definedName name="ANALYSIS_OF_BREAKDOWN_OF_OS_SALE_BYACCOUNTS" localSheetId="15">#REF!</definedName>
    <definedName name="ANALYSIS_OF_BREAKDOWN_OF_OS_SALE_BYACCOUNTS" localSheetId="16">#REF!</definedName>
    <definedName name="ANALYSIS_OF_BREAKDOWN_OF_OS_SALE_BYACCOUNTS" localSheetId="17">#REF!</definedName>
    <definedName name="ANALYSIS_OF_BREAKDOWN_OF_OS_SALE_BYACCOUNTS" localSheetId="32">#REF!</definedName>
    <definedName name="ANALYSIS_OF_BREAKDOWN_OF_OS_SALE_BYACCOUNTS" localSheetId="33">#REF!</definedName>
    <definedName name="ANALYSIS_OF_BREAKDOWN_OF_OS_SALE_BYACCOUNTS" localSheetId="24">#REF!</definedName>
    <definedName name="ANALYSIS_OF_BREAKDOWN_OF_OS_SALE_BYACCOUNTS" localSheetId="26">#REF!</definedName>
    <definedName name="ANALYSIS_OF_BREAKDOWN_OF_OS_SALE_BYACCOUNTS" localSheetId="28">#REF!</definedName>
    <definedName name="ANALYSIS_OF_BREAKDOWN_OF_OS_SALE_BYACCOUNTS" localSheetId="25">#REF!</definedName>
    <definedName name="ANALYSIS_OF_BREAKDOWN_OF_OS_SALE_BYACCOUNTS" localSheetId="27">#REF!</definedName>
    <definedName name="ANALYSIS_OF_BREAKDOWN_OF_OS_SALE_BYACCOUNTS" localSheetId="29">#REF!</definedName>
    <definedName name="ANALYSIS_OF_BREAKDOWN_OF_OS_SALE_BYACCOUNTS" localSheetId="31">#REF!</definedName>
    <definedName name="ANALYSIS_OF_BREAKDOWN_OF_OS_SALE_BYACCOUNTS" localSheetId="23">#REF!</definedName>
    <definedName name="ANALYSIS_OF_BREAKDOWN_OF_OS_SALE_BYACCOUNTS" localSheetId="37">#REF!</definedName>
    <definedName name="ANALYSIS_OF_BREAKDOWN_OF_OS_SALE_BYACCOUNTS">#REF!</definedName>
    <definedName name="ANNUAL" localSheetId="35">[2]ISFPLSUB!#REF!</definedName>
    <definedName name="ANNUAL" localSheetId="8">[2]ISFPLSUB!#REF!</definedName>
    <definedName name="ANNUAL" localSheetId="9">[2]ISFPLSUB!#REF!</definedName>
    <definedName name="ANNUAL" localSheetId="10">[2]ISFPLSUB!#REF!</definedName>
    <definedName name="ANNUAL" localSheetId="11">[2]ISFPLSUB!#REF!</definedName>
    <definedName name="ANNUAL" localSheetId="12">[2]ISFPLSUB!#REF!</definedName>
    <definedName name="ANNUAL" localSheetId="13">[2]ISFPLSUB!#REF!</definedName>
    <definedName name="ANNUAL" localSheetId="36">[2]ISFPLSUB!#REF!</definedName>
    <definedName name="ANNUAL" localSheetId="14">[2]ISFPLSUB!#REF!</definedName>
    <definedName name="ANNUAL" localSheetId="15">[2]ISFPLSUB!#REF!</definedName>
    <definedName name="ANNUAL" localSheetId="16">[2]ISFPLSUB!#REF!</definedName>
    <definedName name="ANNUAL" localSheetId="17">[2]ISFPLSUB!#REF!</definedName>
    <definedName name="ANNUAL" localSheetId="32">[2]ISFPLSUB!#REF!</definedName>
    <definedName name="ANNUAL" localSheetId="33">[2]ISFPLSUB!#REF!</definedName>
    <definedName name="ANNUAL" localSheetId="24">[2]ISFPLSUB!#REF!</definedName>
    <definedName name="ANNUAL" localSheetId="26">[2]ISFPLSUB!#REF!</definedName>
    <definedName name="ANNUAL" localSheetId="28">[2]ISFPLSUB!#REF!</definedName>
    <definedName name="ANNUAL" localSheetId="25">[2]ISFPLSUB!#REF!</definedName>
    <definedName name="ANNUAL" localSheetId="27">[2]ISFPLSUB!#REF!</definedName>
    <definedName name="ANNUAL" localSheetId="29">[2]ISFPLSUB!#REF!</definedName>
    <definedName name="ANNUAL" localSheetId="31">[2]ISFPLSUB!#REF!</definedName>
    <definedName name="ANNUAL" localSheetId="23">[2]ISFPLSUB!#REF!</definedName>
    <definedName name="ANNUAL" localSheetId="37">[2]ISFPLSUB!#REF!</definedName>
    <definedName name="ANNUAL" localSheetId="22">[2]ISFPLSUB!#REF!</definedName>
    <definedName name="ANNUAL">[2]ISFPLSUB!#REF!</definedName>
    <definedName name="Application" localSheetId="35">#REF!</definedName>
    <definedName name="Application" localSheetId="8">#REF!</definedName>
    <definedName name="Application" localSheetId="9">#REF!</definedName>
    <definedName name="Application" localSheetId="10">#REF!</definedName>
    <definedName name="Application" localSheetId="11">#REF!</definedName>
    <definedName name="Application" localSheetId="12">#REF!</definedName>
    <definedName name="Application" localSheetId="13">#REF!</definedName>
    <definedName name="Application" localSheetId="36">#REF!</definedName>
    <definedName name="Application" localSheetId="14">#REF!</definedName>
    <definedName name="Application" localSheetId="15">#REF!</definedName>
    <definedName name="Application" localSheetId="16">#REF!</definedName>
    <definedName name="Application" localSheetId="17">#REF!</definedName>
    <definedName name="Application" localSheetId="32">#REF!</definedName>
    <definedName name="Application" localSheetId="33">#REF!</definedName>
    <definedName name="Application" localSheetId="24">#REF!</definedName>
    <definedName name="Application" localSheetId="26">#REF!</definedName>
    <definedName name="Application" localSheetId="28">#REF!</definedName>
    <definedName name="Application" localSheetId="25">#REF!</definedName>
    <definedName name="Application" localSheetId="27">#REF!</definedName>
    <definedName name="Application" localSheetId="29">#REF!</definedName>
    <definedName name="Application" localSheetId="31">#REF!</definedName>
    <definedName name="Application" localSheetId="23">#REF!</definedName>
    <definedName name="Application" localSheetId="37">#REF!</definedName>
    <definedName name="Application">#REF!</definedName>
    <definedName name="BONNIE">#N/A</definedName>
    <definedName name="BottomUDA" localSheetId="35">#REF!</definedName>
    <definedName name="BottomUDA" localSheetId="8">#REF!</definedName>
    <definedName name="BottomUDA" localSheetId="9">#REF!</definedName>
    <definedName name="BottomUDA" localSheetId="10">#REF!</definedName>
    <definedName name="BottomUDA" localSheetId="11">#REF!</definedName>
    <definedName name="BottomUDA" localSheetId="12">#REF!</definedName>
    <definedName name="BottomUDA" localSheetId="13">#REF!</definedName>
    <definedName name="BottomUDA" localSheetId="36">#REF!</definedName>
    <definedName name="BottomUDA" localSheetId="14">#REF!</definedName>
    <definedName name="BottomUDA" localSheetId="15">#REF!</definedName>
    <definedName name="BottomUDA" localSheetId="16">#REF!</definedName>
    <definedName name="BottomUDA" localSheetId="17">#REF!</definedName>
    <definedName name="BottomUDA" localSheetId="32">#REF!</definedName>
    <definedName name="BottomUDA" localSheetId="33">#REF!</definedName>
    <definedName name="BottomUDA" localSheetId="24">#REF!</definedName>
    <definedName name="BottomUDA" localSheetId="26">#REF!</definedName>
    <definedName name="BottomUDA" localSheetId="28">#REF!</definedName>
    <definedName name="BottomUDA" localSheetId="25">#REF!</definedName>
    <definedName name="BottomUDA" localSheetId="27">#REF!</definedName>
    <definedName name="BottomUDA" localSheetId="29">#REF!</definedName>
    <definedName name="BottomUDA" localSheetId="31">#REF!</definedName>
    <definedName name="BottomUDA" localSheetId="23">#REF!</definedName>
    <definedName name="BottomUDA" localSheetId="37">#REF!</definedName>
    <definedName name="BottomUDA">#REF!</definedName>
    <definedName name="BUSelection" localSheetId="35">#REF!</definedName>
    <definedName name="BUSelection" localSheetId="8">#REF!</definedName>
    <definedName name="BUSelection" localSheetId="9">#REF!</definedName>
    <definedName name="BUSelection" localSheetId="10">#REF!</definedName>
    <definedName name="BUSelection" localSheetId="11">#REF!</definedName>
    <definedName name="BUSelection" localSheetId="12">#REF!</definedName>
    <definedName name="BUSelection" localSheetId="13">#REF!</definedName>
    <definedName name="BUSelection" localSheetId="36">#REF!</definedName>
    <definedName name="BUSelection" localSheetId="14">#REF!</definedName>
    <definedName name="BUSelection" localSheetId="15">#REF!</definedName>
    <definedName name="BUSelection" localSheetId="16">#REF!</definedName>
    <definedName name="BUSelection" localSheetId="17">#REF!</definedName>
    <definedName name="BUSelection" localSheetId="32">#REF!</definedName>
    <definedName name="BUSelection" localSheetId="33">#REF!</definedName>
    <definedName name="BUSelection" localSheetId="24">#REF!</definedName>
    <definedName name="BUSelection" localSheetId="26">#REF!</definedName>
    <definedName name="BUSelection" localSheetId="28">#REF!</definedName>
    <definedName name="BUSelection" localSheetId="25">#REF!</definedName>
    <definedName name="BUSelection" localSheetId="27">#REF!</definedName>
    <definedName name="BUSelection" localSheetId="29">#REF!</definedName>
    <definedName name="BUSelection" localSheetId="31">#REF!</definedName>
    <definedName name="BUSelection" localSheetId="23">#REF!</definedName>
    <definedName name="BUSelection" localSheetId="37">#REF!</definedName>
    <definedName name="BUSelection">#REF!</definedName>
    <definedName name="clause_acct">[15]sys_data!$B$1:$B$65536</definedName>
    <definedName name="CMCY" localSheetId="35">[2]ISFPLSUB!#REF!</definedName>
    <definedName name="CMCY" localSheetId="8">[2]ISFPLSUB!#REF!</definedName>
    <definedName name="CMCY" localSheetId="9">[2]ISFPLSUB!#REF!</definedName>
    <definedName name="CMCY" localSheetId="10">[2]ISFPLSUB!#REF!</definedName>
    <definedName name="CMCY" localSheetId="11">[2]ISFPLSUB!#REF!</definedName>
    <definedName name="CMCY" localSheetId="12">[2]ISFPLSUB!#REF!</definedName>
    <definedName name="CMCY" localSheetId="13">[2]ISFPLSUB!#REF!</definedName>
    <definedName name="CMCY" localSheetId="36">[2]ISFPLSUB!#REF!</definedName>
    <definedName name="CMCY" localSheetId="14">[2]ISFPLSUB!#REF!</definedName>
    <definedName name="CMCY" localSheetId="15">[2]ISFPLSUB!#REF!</definedName>
    <definedName name="CMCY" localSheetId="16">[2]ISFPLSUB!#REF!</definedName>
    <definedName name="CMCY" localSheetId="17">[2]ISFPLSUB!#REF!</definedName>
    <definedName name="CMCY" localSheetId="32">[2]ISFPLSUB!#REF!</definedName>
    <definedName name="CMCY" localSheetId="33">[2]ISFPLSUB!#REF!</definedName>
    <definedName name="CMCY" localSheetId="24">[2]ISFPLSUB!#REF!</definedName>
    <definedName name="CMCY" localSheetId="26">[2]ISFPLSUB!#REF!</definedName>
    <definedName name="CMCY" localSheetId="28">[2]ISFPLSUB!#REF!</definedName>
    <definedName name="CMCY" localSheetId="25">[2]ISFPLSUB!#REF!</definedName>
    <definedName name="CMCY" localSheetId="27">[2]ISFPLSUB!#REF!</definedName>
    <definedName name="CMCY" localSheetId="29">[2]ISFPLSUB!#REF!</definedName>
    <definedName name="CMCY" localSheetId="31">[2]ISFPLSUB!#REF!</definedName>
    <definedName name="CMCY" localSheetId="23">[2]ISFPLSUB!#REF!</definedName>
    <definedName name="CMCY" localSheetId="37">[2]ISFPLSUB!#REF!</definedName>
    <definedName name="CMCY" localSheetId="22">[2]ISFPLSUB!#REF!</definedName>
    <definedName name="CMCY">[2]ISFPLSUB!#REF!</definedName>
    <definedName name="cold" localSheetId="35">'[16]FPSC TU'!#REF!</definedName>
    <definedName name="cold" localSheetId="8">'[16]FPSC TU'!#REF!</definedName>
    <definedName name="cold" localSheetId="9">'[16]FPSC TU'!#REF!</definedName>
    <definedName name="cold" localSheetId="10">'[16]FPSC TU'!#REF!</definedName>
    <definedName name="cold" localSheetId="11">'[16]FPSC TU'!#REF!</definedName>
    <definedName name="cold" localSheetId="12">'[16]FPSC TU'!#REF!</definedName>
    <definedName name="cold" localSheetId="13">'[16]FPSC TU'!#REF!</definedName>
    <definedName name="cold" localSheetId="36">'[16]FPSC TU'!#REF!</definedName>
    <definedName name="cold" localSheetId="14">'[16]FPSC TU'!#REF!</definedName>
    <definedName name="cold" localSheetId="15">'[16]FPSC TU'!#REF!</definedName>
    <definedName name="cold" localSheetId="16">'[16]FPSC TU'!#REF!</definedName>
    <definedName name="cold" localSheetId="17">'[16]FPSC TU'!#REF!</definedName>
    <definedName name="cold" localSheetId="32">'[16]FPSC TU'!#REF!</definedName>
    <definedName name="cold" localSheetId="33">'[16]FPSC TU'!#REF!</definedName>
    <definedName name="cold" localSheetId="24">'[16]FPSC TU'!#REF!</definedName>
    <definedName name="cold" localSheetId="26">'[16]FPSC TU'!#REF!</definedName>
    <definedName name="cold" localSheetId="28">'[16]FPSC TU'!#REF!</definedName>
    <definedName name="cold" localSheetId="25">'[16]FPSC TU'!#REF!</definedName>
    <definedName name="cold" localSheetId="27">'[16]FPSC TU'!#REF!</definedName>
    <definedName name="cold" localSheetId="29">'[16]FPSC TU'!#REF!</definedName>
    <definedName name="cold" localSheetId="31">'[16]FPSC TU'!#REF!</definedName>
    <definedName name="cold" localSheetId="23">'[16]FPSC TU'!#REF!</definedName>
    <definedName name="cold" localSheetId="37">'[16]FPSC TU'!#REF!</definedName>
    <definedName name="cold">'[16]FPSC TU'!#REF!</definedName>
    <definedName name="cold2" localSheetId="35">'[16]FPSC TU'!#REF!</definedName>
    <definedName name="cold2" localSheetId="8">'[16]FPSC TU'!#REF!</definedName>
    <definedName name="cold2" localSheetId="9">'[16]FPSC TU'!#REF!</definedName>
    <definedName name="cold2" localSheetId="10">'[16]FPSC TU'!#REF!</definedName>
    <definedName name="cold2" localSheetId="11">'[16]FPSC TU'!#REF!</definedName>
    <definedName name="cold2" localSheetId="12">'[16]FPSC TU'!#REF!</definedName>
    <definedName name="cold2" localSheetId="13">'[16]FPSC TU'!#REF!</definedName>
    <definedName name="cold2" localSheetId="36">'[16]FPSC TU'!#REF!</definedName>
    <definedName name="cold2" localSheetId="14">'[16]FPSC TU'!#REF!</definedName>
    <definedName name="cold2" localSheetId="15">'[16]FPSC TU'!#REF!</definedName>
    <definedName name="cold2" localSheetId="16">'[16]FPSC TU'!#REF!</definedName>
    <definedName name="cold2" localSheetId="17">'[16]FPSC TU'!#REF!</definedName>
    <definedName name="cold2" localSheetId="32">'[16]FPSC TU'!#REF!</definedName>
    <definedName name="cold2" localSheetId="33">'[16]FPSC TU'!#REF!</definedName>
    <definedName name="cold2" localSheetId="24">'[16]FPSC TU'!#REF!</definedName>
    <definedName name="cold2" localSheetId="26">'[16]FPSC TU'!#REF!</definedName>
    <definedName name="cold2" localSheetId="28">'[16]FPSC TU'!#REF!</definedName>
    <definedName name="cold2" localSheetId="25">'[16]FPSC TU'!#REF!</definedName>
    <definedName name="cold2" localSheetId="27">'[16]FPSC TU'!#REF!</definedName>
    <definedName name="cold2" localSheetId="29">'[16]FPSC TU'!#REF!</definedName>
    <definedName name="cold2" localSheetId="31">'[16]FPSC TU'!#REF!</definedName>
    <definedName name="cold2" localSheetId="23">'[16]FPSC TU'!#REF!</definedName>
    <definedName name="cold2" localSheetId="37">'[16]FPSC TU'!#REF!</definedName>
    <definedName name="cold2">'[16]FPSC TU'!#REF!</definedName>
    <definedName name="COLUMN1" localSheetId="35">'[17]FPSC TU'!#REF!</definedName>
    <definedName name="COLUMN1" localSheetId="8">'[17]FPSC TU'!#REF!</definedName>
    <definedName name="COLUMN1" localSheetId="9">'[17]FPSC TU'!#REF!</definedName>
    <definedName name="COLUMN1" localSheetId="10">'[17]FPSC TU'!#REF!</definedName>
    <definedName name="COLUMN1" localSheetId="11">'[17]FPSC TU'!#REF!</definedName>
    <definedName name="COLUMN1" localSheetId="12">'[17]FPSC TU'!#REF!</definedName>
    <definedName name="COLUMN1" localSheetId="13">'[17]FPSC TU'!#REF!</definedName>
    <definedName name="COLUMN1" localSheetId="36">'[17]FPSC TU'!#REF!</definedName>
    <definedName name="COLUMN1" localSheetId="14">'[17]FPSC TU'!#REF!</definedName>
    <definedName name="COLUMN1" localSheetId="15">'[17]FPSC TU'!#REF!</definedName>
    <definedName name="COLUMN1" localSheetId="16">'[17]FPSC TU'!#REF!</definedName>
    <definedName name="COLUMN1" localSheetId="17">'[17]FPSC TU'!#REF!</definedName>
    <definedName name="COLUMN1" localSheetId="32">'[17]FPSC TU'!#REF!</definedName>
    <definedName name="COLUMN1" localSheetId="33">'[17]FPSC TU'!#REF!</definedName>
    <definedName name="COLUMN1" localSheetId="18">'[18]FPSC TU'!#REF!</definedName>
    <definedName name="COLUMN1" localSheetId="24">'[17]FPSC TU'!#REF!</definedName>
    <definedName name="COLUMN1" localSheetId="26">'[17]FPSC TU'!#REF!</definedName>
    <definedName name="COLUMN1" localSheetId="28">'[17]FPSC TU'!#REF!</definedName>
    <definedName name="COLUMN1" localSheetId="25">'[17]FPSC TU'!#REF!</definedName>
    <definedName name="COLUMN1" localSheetId="27">'[17]FPSC TU'!#REF!</definedName>
    <definedName name="COLUMN1" localSheetId="29">'[17]FPSC TU'!#REF!</definedName>
    <definedName name="COLUMN1" localSheetId="31">'[17]FPSC TU'!#REF!</definedName>
    <definedName name="COLUMN1" localSheetId="23">'[17]FPSC TU'!#REF!</definedName>
    <definedName name="COLUMN1" localSheetId="37">'[17]FPSC TU'!#REF!</definedName>
    <definedName name="COLUMN1">'[17]FPSC TU'!#REF!</definedName>
    <definedName name="COLUMN2" localSheetId="35">'[17]FPSC TU'!#REF!</definedName>
    <definedName name="COLUMN2" localSheetId="8">'[17]FPSC TU'!#REF!</definedName>
    <definedName name="COLUMN2" localSheetId="9">'[17]FPSC TU'!#REF!</definedName>
    <definedName name="COLUMN2" localSheetId="10">'[17]FPSC TU'!#REF!</definedName>
    <definedName name="COLUMN2" localSheetId="11">'[17]FPSC TU'!#REF!</definedName>
    <definedName name="COLUMN2" localSheetId="12">'[17]FPSC TU'!#REF!</definedName>
    <definedName name="COLUMN2" localSheetId="13">'[17]FPSC TU'!#REF!</definedName>
    <definedName name="COLUMN2" localSheetId="36">'[17]FPSC TU'!#REF!</definedName>
    <definedName name="COLUMN2" localSheetId="14">'[17]FPSC TU'!#REF!</definedName>
    <definedName name="COLUMN2" localSheetId="15">'[17]FPSC TU'!#REF!</definedName>
    <definedName name="COLUMN2" localSheetId="16">'[17]FPSC TU'!#REF!</definedName>
    <definedName name="COLUMN2" localSheetId="17">'[17]FPSC TU'!#REF!</definedName>
    <definedName name="COLUMN2" localSheetId="32">'[17]FPSC TU'!#REF!</definedName>
    <definedName name="COLUMN2" localSheetId="33">'[17]FPSC TU'!#REF!</definedName>
    <definedName name="COLUMN2" localSheetId="18">'[18]FPSC TU'!#REF!</definedName>
    <definedName name="COLUMN2" localSheetId="24">'[17]FPSC TU'!#REF!</definedName>
    <definedName name="COLUMN2" localSheetId="26">'[17]FPSC TU'!#REF!</definedName>
    <definedName name="COLUMN2" localSheetId="28">'[17]FPSC TU'!#REF!</definedName>
    <definedName name="COLUMN2" localSheetId="25">'[17]FPSC TU'!#REF!</definedName>
    <definedName name="COLUMN2" localSheetId="27">'[17]FPSC TU'!#REF!</definedName>
    <definedName name="COLUMN2" localSheetId="29">'[17]FPSC TU'!#REF!</definedName>
    <definedName name="COLUMN2" localSheetId="31">'[17]FPSC TU'!#REF!</definedName>
    <definedName name="COLUMN2" localSheetId="23">'[17]FPSC TU'!#REF!</definedName>
    <definedName name="COLUMN2" localSheetId="37">'[17]FPSC TU'!#REF!</definedName>
    <definedName name="COLUMN2">'[17]FPSC TU'!#REF!</definedName>
    <definedName name="COLUMN3" localSheetId="35">'[17]FPSC TU'!#REF!</definedName>
    <definedName name="COLUMN3" localSheetId="8">'[17]FPSC TU'!#REF!</definedName>
    <definedName name="COLUMN3" localSheetId="9">'[17]FPSC TU'!#REF!</definedName>
    <definedName name="COLUMN3" localSheetId="10">'[17]FPSC TU'!#REF!</definedName>
    <definedName name="COLUMN3" localSheetId="11">'[17]FPSC TU'!#REF!</definedName>
    <definedName name="COLUMN3" localSheetId="12">'[17]FPSC TU'!#REF!</definedName>
    <definedName name="COLUMN3" localSheetId="13">'[17]FPSC TU'!#REF!</definedName>
    <definedName name="COLUMN3" localSheetId="36">'[17]FPSC TU'!#REF!</definedName>
    <definedName name="COLUMN3" localSheetId="14">'[17]FPSC TU'!#REF!</definedName>
    <definedName name="COLUMN3" localSheetId="15">'[17]FPSC TU'!#REF!</definedName>
    <definedName name="COLUMN3" localSheetId="16">'[17]FPSC TU'!#REF!</definedName>
    <definedName name="COLUMN3" localSheetId="17">'[17]FPSC TU'!#REF!</definedName>
    <definedName name="COLUMN3" localSheetId="32">'[17]FPSC TU'!#REF!</definedName>
    <definedName name="COLUMN3" localSheetId="33">'[17]FPSC TU'!#REF!</definedName>
    <definedName name="COLUMN3" localSheetId="18">'[18]FPSC TU'!#REF!</definedName>
    <definedName name="COLUMN3" localSheetId="24">'[17]FPSC TU'!#REF!</definedName>
    <definedName name="COLUMN3" localSheetId="26">'[17]FPSC TU'!#REF!</definedName>
    <definedName name="COLUMN3" localSheetId="28">'[17]FPSC TU'!#REF!</definedName>
    <definedName name="COLUMN3" localSheetId="25">'[17]FPSC TU'!#REF!</definedName>
    <definedName name="COLUMN3" localSheetId="27">'[17]FPSC TU'!#REF!</definedName>
    <definedName name="COLUMN3" localSheetId="29">'[17]FPSC TU'!#REF!</definedName>
    <definedName name="COLUMN3" localSheetId="31">'[17]FPSC TU'!#REF!</definedName>
    <definedName name="COLUMN3" localSheetId="23">'[17]FPSC TU'!#REF!</definedName>
    <definedName name="COLUMN3" localSheetId="37">'[17]FPSC TU'!#REF!</definedName>
    <definedName name="COLUMN3">'[17]FPSC TU'!#REF!</definedName>
    <definedName name="COLUMN4" localSheetId="35">'[17]FPSC TU'!#REF!</definedName>
    <definedName name="COLUMN4" localSheetId="8">'[17]FPSC TU'!#REF!</definedName>
    <definedName name="COLUMN4" localSheetId="9">'[17]FPSC TU'!#REF!</definedName>
    <definedName name="COLUMN4" localSheetId="10">'[17]FPSC TU'!#REF!</definedName>
    <definedName name="COLUMN4" localSheetId="11">'[17]FPSC TU'!#REF!</definedName>
    <definedName name="COLUMN4" localSheetId="12">'[17]FPSC TU'!#REF!</definedName>
    <definedName name="COLUMN4" localSheetId="13">'[17]FPSC TU'!#REF!</definedName>
    <definedName name="COLUMN4" localSheetId="36">'[17]FPSC TU'!#REF!</definedName>
    <definedName name="COLUMN4" localSheetId="14">'[17]FPSC TU'!#REF!</definedName>
    <definedName name="COLUMN4" localSheetId="15">'[17]FPSC TU'!#REF!</definedName>
    <definedName name="COLUMN4" localSheetId="16">'[17]FPSC TU'!#REF!</definedName>
    <definedName name="COLUMN4" localSheetId="17">'[17]FPSC TU'!#REF!</definedName>
    <definedName name="COLUMN4" localSheetId="32">'[17]FPSC TU'!#REF!</definedName>
    <definedName name="COLUMN4" localSheetId="33">'[17]FPSC TU'!#REF!</definedName>
    <definedName name="COLUMN4" localSheetId="18">'[18]FPSC TU'!#REF!</definedName>
    <definedName name="COLUMN4" localSheetId="24">'[17]FPSC TU'!#REF!</definedName>
    <definedName name="COLUMN4" localSheetId="26">'[17]FPSC TU'!#REF!</definedName>
    <definedName name="COLUMN4" localSheetId="28">'[17]FPSC TU'!#REF!</definedName>
    <definedName name="COLUMN4" localSheetId="25">'[17]FPSC TU'!#REF!</definedName>
    <definedName name="COLUMN4" localSheetId="27">'[17]FPSC TU'!#REF!</definedName>
    <definedName name="COLUMN4" localSheetId="29">'[17]FPSC TU'!#REF!</definedName>
    <definedName name="COLUMN4" localSheetId="31">'[17]FPSC TU'!#REF!</definedName>
    <definedName name="COLUMN4" localSheetId="23">'[17]FPSC TU'!#REF!</definedName>
    <definedName name="COLUMN4" localSheetId="37">'[17]FPSC TU'!#REF!</definedName>
    <definedName name="COLUMN4">'[17]FPSC TU'!#REF!</definedName>
    <definedName name="COLUMN5" localSheetId="35">'[17]FPSC TU'!#REF!</definedName>
    <definedName name="COLUMN5" localSheetId="8">'[17]FPSC TU'!#REF!</definedName>
    <definedName name="COLUMN5" localSheetId="9">'[17]FPSC TU'!#REF!</definedName>
    <definedName name="COLUMN5" localSheetId="10">'[17]FPSC TU'!#REF!</definedName>
    <definedName name="COLUMN5" localSheetId="11">'[17]FPSC TU'!#REF!</definedName>
    <definedName name="COLUMN5" localSheetId="12">'[17]FPSC TU'!#REF!</definedName>
    <definedName name="COLUMN5" localSheetId="13">'[17]FPSC TU'!#REF!</definedName>
    <definedName name="COLUMN5" localSheetId="36">'[17]FPSC TU'!#REF!</definedName>
    <definedName name="COLUMN5" localSheetId="14">'[17]FPSC TU'!#REF!</definedName>
    <definedName name="COLUMN5" localSheetId="15">'[17]FPSC TU'!#REF!</definedName>
    <definedName name="COLUMN5" localSheetId="16">'[17]FPSC TU'!#REF!</definedName>
    <definedName name="COLUMN5" localSheetId="17">'[17]FPSC TU'!#REF!</definedName>
    <definedName name="COLUMN5" localSheetId="32">'[17]FPSC TU'!#REF!</definedName>
    <definedName name="COLUMN5" localSheetId="33">'[17]FPSC TU'!#REF!</definedName>
    <definedName name="COLUMN5" localSheetId="18">'[18]FPSC TU'!#REF!</definedName>
    <definedName name="COLUMN5" localSheetId="24">'[17]FPSC TU'!#REF!</definedName>
    <definedName name="COLUMN5" localSheetId="26">'[17]FPSC TU'!#REF!</definedName>
    <definedName name="COLUMN5" localSheetId="28">'[17]FPSC TU'!#REF!</definedName>
    <definedName name="COLUMN5" localSheetId="25">'[17]FPSC TU'!#REF!</definedName>
    <definedName name="COLUMN5" localSheetId="27">'[17]FPSC TU'!#REF!</definedName>
    <definedName name="COLUMN5" localSheetId="29">'[17]FPSC TU'!#REF!</definedName>
    <definedName name="COLUMN5" localSheetId="31">'[17]FPSC TU'!#REF!</definedName>
    <definedName name="COLUMN5" localSheetId="23">'[17]FPSC TU'!#REF!</definedName>
    <definedName name="COLUMN5" localSheetId="37">'[17]FPSC TU'!#REF!</definedName>
    <definedName name="COLUMN5">'[17]FPSC TU'!#REF!</definedName>
    <definedName name="COLUMN6" localSheetId="35">'[17]FPSC TU'!#REF!</definedName>
    <definedName name="COLUMN6" localSheetId="8">'[17]FPSC TU'!#REF!</definedName>
    <definedName name="COLUMN6" localSheetId="9">'[17]FPSC TU'!#REF!</definedName>
    <definedName name="COLUMN6" localSheetId="10">'[17]FPSC TU'!#REF!</definedName>
    <definedName name="COLUMN6" localSheetId="11">'[17]FPSC TU'!#REF!</definedName>
    <definedName name="COLUMN6" localSheetId="12">'[17]FPSC TU'!#REF!</definedName>
    <definedName name="COLUMN6" localSheetId="13">'[17]FPSC TU'!#REF!</definedName>
    <definedName name="COLUMN6" localSheetId="36">'[17]FPSC TU'!#REF!</definedName>
    <definedName name="COLUMN6" localSheetId="14">'[17]FPSC TU'!#REF!</definedName>
    <definedName name="COLUMN6" localSheetId="15">'[17]FPSC TU'!#REF!</definedName>
    <definedName name="COLUMN6" localSheetId="16">'[17]FPSC TU'!#REF!</definedName>
    <definedName name="COLUMN6" localSheetId="17">'[17]FPSC TU'!#REF!</definedName>
    <definedName name="COLUMN6" localSheetId="32">'[17]FPSC TU'!#REF!</definedName>
    <definedName name="COLUMN6" localSheetId="33">'[17]FPSC TU'!#REF!</definedName>
    <definedName name="COLUMN6" localSheetId="18">'[18]FPSC TU'!#REF!</definedName>
    <definedName name="COLUMN6" localSheetId="24">'[17]FPSC TU'!#REF!</definedName>
    <definedName name="COLUMN6" localSheetId="26">'[17]FPSC TU'!#REF!</definedName>
    <definedName name="COLUMN6" localSheetId="28">'[17]FPSC TU'!#REF!</definedName>
    <definedName name="COLUMN6" localSheetId="25">'[17]FPSC TU'!#REF!</definedName>
    <definedName name="COLUMN6" localSheetId="27">'[17]FPSC TU'!#REF!</definedName>
    <definedName name="COLUMN6" localSheetId="29">'[17]FPSC TU'!#REF!</definedName>
    <definedName name="COLUMN6" localSheetId="31">'[17]FPSC TU'!#REF!</definedName>
    <definedName name="COLUMN6" localSheetId="23">'[17]FPSC TU'!#REF!</definedName>
    <definedName name="COLUMN6" localSheetId="37">'[17]FPSC TU'!#REF!</definedName>
    <definedName name="COLUMN6">'[17]FPSC TU'!#REF!</definedName>
    <definedName name="COLUMN7" localSheetId="35">'[17]FPSC TU'!#REF!</definedName>
    <definedName name="COLUMN7" localSheetId="8">'[17]FPSC TU'!#REF!</definedName>
    <definedName name="COLUMN7" localSheetId="9">'[17]FPSC TU'!#REF!</definedName>
    <definedName name="COLUMN7" localSheetId="10">'[17]FPSC TU'!#REF!</definedName>
    <definedName name="COLUMN7" localSheetId="11">'[17]FPSC TU'!#REF!</definedName>
    <definedName name="COLUMN7" localSheetId="12">'[17]FPSC TU'!#REF!</definedName>
    <definedName name="COLUMN7" localSheetId="13">'[17]FPSC TU'!#REF!</definedName>
    <definedName name="COLUMN7" localSheetId="36">'[17]FPSC TU'!#REF!</definedName>
    <definedName name="COLUMN7" localSheetId="14">'[17]FPSC TU'!#REF!</definedName>
    <definedName name="COLUMN7" localSheetId="15">'[17]FPSC TU'!#REF!</definedName>
    <definedName name="COLUMN7" localSheetId="16">'[17]FPSC TU'!#REF!</definedName>
    <definedName name="COLUMN7" localSheetId="17">'[17]FPSC TU'!#REF!</definedName>
    <definedName name="COLUMN7" localSheetId="32">'[17]FPSC TU'!#REF!</definedName>
    <definedName name="COLUMN7" localSheetId="33">'[17]FPSC TU'!#REF!</definedName>
    <definedName name="COLUMN7" localSheetId="18">'[18]FPSC TU'!#REF!</definedName>
    <definedName name="COLUMN7" localSheetId="24">'[17]FPSC TU'!#REF!</definedName>
    <definedName name="COLUMN7" localSheetId="26">'[17]FPSC TU'!#REF!</definedName>
    <definedName name="COLUMN7" localSheetId="28">'[17]FPSC TU'!#REF!</definedName>
    <definedName name="COLUMN7" localSheetId="25">'[17]FPSC TU'!#REF!</definedName>
    <definedName name="COLUMN7" localSheetId="27">'[17]FPSC TU'!#REF!</definedName>
    <definedName name="COLUMN7" localSheetId="29">'[17]FPSC TU'!#REF!</definedName>
    <definedName name="COLUMN7" localSheetId="31">'[17]FPSC TU'!#REF!</definedName>
    <definedName name="COLUMN7" localSheetId="23">'[17]FPSC TU'!#REF!</definedName>
    <definedName name="COLUMN7" localSheetId="37">'[17]FPSC TU'!#REF!</definedName>
    <definedName name="COLUMN7">'[17]FPSC TU'!#REF!</definedName>
    <definedName name="COLUMN8" localSheetId="35">'[17]FPSC TU'!#REF!</definedName>
    <definedName name="COLUMN8" localSheetId="8">'[17]FPSC TU'!#REF!</definedName>
    <definedName name="COLUMN8" localSheetId="9">'[17]FPSC TU'!#REF!</definedName>
    <definedName name="COLUMN8" localSheetId="10">'[17]FPSC TU'!#REF!</definedName>
    <definedName name="COLUMN8" localSheetId="11">'[17]FPSC TU'!#REF!</definedName>
    <definedName name="COLUMN8" localSheetId="12">'[17]FPSC TU'!#REF!</definedName>
    <definedName name="COLUMN8" localSheetId="13">'[17]FPSC TU'!#REF!</definedName>
    <definedName name="COLUMN8" localSheetId="36">'[17]FPSC TU'!#REF!</definedName>
    <definedName name="COLUMN8" localSheetId="14">'[17]FPSC TU'!#REF!</definedName>
    <definedName name="COLUMN8" localSheetId="15">'[17]FPSC TU'!#REF!</definedName>
    <definedName name="COLUMN8" localSheetId="16">'[17]FPSC TU'!#REF!</definedName>
    <definedName name="COLUMN8" localSheetId="17">'[17]FPSC TU'!#REF!</definedName>
    <definedName name="COLUMN8" localSheetId="32">'[17]FPSC TU'!#REF!</definedName>
    <definedName name="COLUMN8" localSheetId="33">'[17]FPSC TU'!#REF!</definedName>
    <definedName name="COLUMN8" localSheetId="18">'[18]FPSC TU'!#REF!</definedName>
    <definedName name="COLUMN8" localSheetId="24">'[17]FPSC TU'!#REF!</definedName>
    <definedName name="COLUMN8" localSheetId="26">'[17]FPSC TU'!#REF!</definedName>
    <definedName name="COLUMN8" localSheetId="28">'[17]FPSC TU'!#REF!</definedName>
    <definedName name="COLUMN8" localSheetId="25">'[17]FPSC TU'!#REF!</definedName>
    <definedName name="COLUMN8" localSheetId="27">'[17]FPSC TU'!#REF!</definedName>
    <definedName name="COLUMN8" localSheetId="29">'[17]FPSC TU'!#REF!</definedName>
    <definedName name="COLUMN8" localSheetId="31">'[17]FPSC TU'!#REF!</definedName>
    <definedName name="COLUMN8" localSheetId="23">'[17]FPSC TU'!#REF!</definedName>
    <definedName name="COLUMN8" localSheetId="37">'[17]FPSC TU'!#REF!</definedName>
    <definedName name="COLUMN8">'[17]FPSC TU'!#REF!</definedName>
    <definedName name="COLUMN9" localSheetId="35">'[17]FPSC TU'!#REF!</definedName>
    <definedName name="COLUMN9" localSheetId="8">'[17]FPSC TU'!#REF!</definedName>
    <definedName name="COLUMN9" localSheetId="9">'[17]FPSC TU'!#REF!</definedName>
    <definedName name="COLUMN9" localSheetId="10">'[17]FPSC TU'!#REF!</definedName>
    <definedName name="COLUMN9" localSheetId="11">'[17]FPSC TU'!#REF!</definedName>
    <definedName name="COLUMN9" localSheetId="12">'[17]FPSC TU'!#REF!</definedName>
    <definedName name="COLUMN9" localSheetId="13">'[17]FPSC TU'!#REF!</definedName>
    <definedName name="COLUMN9" localSheetId="36">'[17]FPSC TU'!#REF!</definedName>
    <definedName name="COLUMN9" localSheetId="14">'[17]FPSC TU'!#REF!</definedName>
    <definedName name="COLUMN9" localSheetId="15">'[17]FPSC TU'!#REF!</definedName>
    <definedName name="COLUMN9" localSheetId="16">'[17]FPSC TU'!#REF!</definedName>
    <definedName name="COLUMN9" localSheetId="17">'[17]FPSC TU'!#REF!</definedName>
    <definedName name="COLUMN9" localSheetId="32">'[17]FPSC TU'!#REF!</definedName>
    <definedName name="COLUMN9" localSheetId="33">'[17]FPSC TU'!#REF!</definedName>
    <definedName name="COLUMN9" localSheetId="18">'[18]FPSC TU'!#REF!</definedName>
    <definedName name="COLUMN9" localSheetId="24">'[17]FPSC TU'!#REF!</definedName>
    <definedName name="COLUMN9" localSheetId="26">'[17]FPSC TU'!#REF!</definedName>
    <definedName name="COLUMN9" localSheetId="28">'[17]FPSC TU'!#REF!</definedName>
    <definedName name="COLUMN9" localSheetId="25">'[17]FPSC TU'!#REF!</definedName>
    <definedName name="COLUMN9" localSheetId="27">'[17]FPSC TU'!#REF!</definedName>
    <definedName name="COLUMN9" localSheetId="29">'[17]FPSC TU'!#REF!</definedName>
    <definedName name="COLUMN9" localSheetId="31">'[17]FPSC TU'!#REF!</definedName>
    <definedName name="COLUMN9" localSheetId="23">'[17]FPSC TU'!#REF!</definedName>
    <definedName name="COLUMN9" localSheetId="37">'[17]FPSC TU'!#REF!</definedName>
    <definedName name="COLUMN9">'[17]FPSC TU'!#REF!</definedName>
    <definedName name="COMM" localSheetId="35">#REF!</definedName>
    <definedName name="COMM" localSheetId="8">#REF!</definedName>
    <definedName name="COMM" localSheetId="9">#REF!</definedName>
    <definedName name="COMM" localSheetId="10">#REF!</definedName>
    <definedName name="COMM" localSheetId="11">#REF!</definedName>
    <definedName name="COMM" localSheetId="12">#REF!</definedName>
    <definedName name="COMM" localSheetId="13">#REF!</definedName>
    <definedName name="COMM" localSheetId="36">#REF!</definedName>
    <definedName name="COMM" localSheetId="14">#REF!</definedName>
    <definedName name="COMM" localSheetId="15">#REF!</definedName>
    <definedName name="COMM" localSheetId="16">#REF!</definedName>
    <definedName name="COMM" localSheetId="17">#REF!</definedName>
    <definedName name="COMM" localSheetId="32">#REF!</definedName>
    <definedName name="COMM" localSheetId="33">#REF!</definedName>
    <definedName name="COMM" localSheetId="24">#REF!</definedName>
    <definedName name="COMM" localSheetId="26">#REF!</definedName>
    <definedName name="COMM" localSheetId="28">#REF!</definedName>
    <definedName name="COMM" localSheetId="25">#REF!</definedName>
    <definedName name="COMM" localSheetId="27">#REF!</definedName>
    <definedName name="COMM" localSheetId="29">#REF!</definedName>
    <definedName name="COMM" localSheetId="31">#REF!</definedName>
    <definedName name="COMM" localSheetId="23">#REF!</definedName>
    <definedName name="COMM" localSheetId="37">#REF!</definedName>
    <definedName name="COMM">#REF!</definedName>
    <definedName name="COMP1" localSheetId="35">#REF!</definedName>
    <definedName name="COMP1" localSheetId="8">#REF!</definedName>
    <definedName name="COMP1" localSheetId="9">#REF!</definedName>
    <definedName name="COMP1" localSheetId="10">#REF!</definedName>
    <definedName name="COMP1" localSheetId="11">#REF!</definedName>
    <definedName name="COMP1" localSheetId="12">#REF!</definedName>
    <definedName name="COMP1" localSheetId="13">#REF!</definedName>
    <definedName name="COMP1" localSheetId="36">#REF!</definedName>
    <definedName name="COMP1" localSheetId="14">#REF!</definedName>
    <definedName name="COMP1" localSheetId="15">#REF!</definedName>
    <definedName name="COMP1" localSheetId="16">#REF!</definedName>
    <definedName name="COMP1" localSheetId="17">#REF!</definedName>
    <definedName name="COMP1" localSheetId="32">#REF!</definedName>
    <definedName name="COMP1" localSheetId="33">#REF!</definedName>
    <definedName name="COMP1" localSheetId="24">#REF!</definedName>
    <definedName name="COMP1" localSheetId="26">#REF!</definedName>
    <definedName name="COMP1" localSheetId="28">#REF!</definedName>
    <definedName name="COMP1" localSheetId="25">#REF!</definedName>
    <definedName name="COMP1" localSheetId="27">#REF!</definedName>
    <definedName name="COMP1" localSheetId="29">#REF!</definedName>
    <definedName name="COMP1" localSheetId="31">#REF!</definedName>
    <definedName name="COMP1" localSheetId="23">#REF!</definedName>
    <definedName name="COMP1" localSheetId="37">#REF!</definedName>
    <definedName name="COMP1">#REF!</definedName>
    <definedName name="COMP2" localSheetId="35">#REF!</definedName>
    <definedName name="COMP2" localSheetId="8">#REF!</definedName>
    <definedName name="COMP2" localSheetId="9">#REF!</definedName>
    <definedName name="COMP2" localSheetId="10">#REF!</definedName>
    <definedName name="COMP2" localSheetId="11">#REF!</definedName>
    <definedName name="COMP2" localSheetId="12">#REF!</definedName>
    <definedName name="COMP2" localSheetId="13">#REF!</definedName>
    <definedName name="COMP2" localSheetId="36">#REF!</definedName>
    <definedName name="COMP2" localSheetId="14">#REF!</definedName>
    <definedName name="COMP2" localSheetId="15">#REF!</definedName>
    <definedName name="COMP2" localSheetId="16">#REF!</definedName>
    <definedName name="COMP2" localSheetId="17">#REF!</definedName>
    <definedName name="COMP2" localSheetId="32">#REF!</definedName>
    <definedName name="COMP2" localSheetId="33">#REF!</definedName>
    <definedName name="COMP2" localSheetId="24">#REF!</definedName>
    <definedName name="COMP2" localSheetId="26">#REF!</definedName>
    <definedName name="COMP2" localSheetId="28">#REF!</definedName>
    <definedName name="COMP2" localSheetId="25">#REF!</definedName>
    <definedName name="COMP2" localSheetId="27">#REF!</definedName>
    <definedName name="COMP2" localSheetId="29">#REF!</definedName>
    <definedName name="COMP2" localSheetId="31">#REF!</definedName>
    <definedName name="COMP2" localSheetId="23">#REF!</definedName>
    <definedName name="COMP2" localSheetId="37">#REF!</definedName>
    <definedName name="COMP2">#REF!</definedName>
    <definedName name="COMP3" localSheetId="35">#REF!</definedName>
    <definedName name="COMP3" localSheetId="8">#REF!</definedName>
    <definedName name="COMP3" localSheetId="9">#REF!</definedName>
    <definedName name="COMP3" localSheetId="10">#REF!</definedName>
    <definedName name="COMP3" localSheetId="11">#REF!</definedName>
    <definedName name="COMP3" localSheetId="12">#REF!</definedName>
    <definedName name="COMP3" localSheetId="13">#REF!</definedName>
    <definedName name="COMP3" localSheetId="36">#REF!</definedName>
    <definedName name="COMP3" localSheetId="14">#REF!</definedName>
    <definedName name="COMP3" localSheetId="15">#REF!</definedName>
    <definedName name="COMP3" localSheetId="16">#REF!</definedName>
    <definedName name="COMP3" localSheetId="17">#REF!</definedName>
    <definedName name="COMP3" localSheetId="32">#REF!</definedName>
    <definedName name="COMP3" localSheetId="33">#REF!</definedName>
    <definedName name="COMP3" localSheetId="24">#REF!</definedName>
    <definedName name="COMP3" localSheetId="26">#REF!</definedName>
    <definedName name="COMP3" localSheetId="28">#REF!</definedName>
    <definedName name="COMP3" localSheetId="25">#REF!</definedName>
    <definedName name="COMP3" localSheetId="27">#REF!</definedName>
    <definedName name="COMP3" localSheetId="29">#REF!</definedName>
    <definedName name="COMP3" localSheetId="31">#REF!</definedName>
    <definedName name="COMP3" localSheetId="23">#REF!</definedName>
    <definedName name="COMP3" localSheetId="37">#REF!</definedName>
    <definedName name="COMP3">#REF!</definedName>
    <definedName name="COMP4" localSheetId="35">#REF!</definedName>
    <definedName name="COMP4" localSheetId="8">#REF!</definedName>
    <definedName name="COMP4" localSheetId="9">#REF!</definedName>
    <definedName name="COMP4" localSheetId="10">#REF!</definedName>
    <definedName name="COMP4" localSheetId="11">#REF!</definedName>
    <definedName name="COMP4" localSheetId="12">#REF!</definedName>
    <definedName name="COMP4" localSheetId="13">#REF!</definedName>
    <definedName name="COMP4" localSheetId="36">#REF!</definedName>
    <definedName name="COMP4" localSheetId="14">#REF!</definedName>
    <definedName name="COMP4" localSheetId="15">#REF!</definedName>
    <definedName name="COMP4" localSheetId="16">#REF!</definedName>
    <definedName name="COMP4" localSheetId="17">#REF!</definedName>
    <definedName name="COMP4" localSheetId="32">#REF!</definedName>
    <definedName name="COMP4" localSheetId="33">#REF!</definedName>
    <definedName name="COMP4" localSheetId="24">#REF!</definedName>
    <definedName name="COMP4" localSheetId="26">#REF!</definedName>
    <definedName name="COMP4" localSheetId="28">#REF!</definedName>
    <definedName name="COMP4" localSheetId="25">#REF!</definedName>
    <definedName name="COMP4" localSheetId="27">#REF!</definedName>
    <definedName name="COMP4" localSheetId="29">#REF!</definedName>
    <definedName name="COMP4" localSheetId="31">#REF!</definedName>
    <definedName name="COMP4" localSheetId="23">#REF!</definedName>
    <definedName name="COMP4" localSheetId="37">#REF!</definedName>
    <definedName name="COMP4">#REF!</definedName>
    <definedName name="COMP7" localSheetId="35">#REF!</definedName>
    <definedName name="COMP7" localSheetId="8">#REF!</definedName>
    <definedName name="COMP7" localSheetId="9">#REF!</definedName>
    <definedName name="COMP7" localSheetId="10">#REF!</definedName>
    <definedName name="COMP7" localSheetId="11">#REF!</definedName>
    <definedName name="COMP7" localSheetId="12">#REF!</definedName>
    <definedName name="COMP7" localSheetId="13">#REF!</definedName>
    <definedName name="COMP7" localSheetId="36">#REF!</definedName>
    <definedName name="COMP7" localSheetId="14">#REF!</definedName>
    <definedName name="COMP7" localSheetId="15">#REF!</definedName>
    <definedName name="COMP7" localSheetId="16">#REF!</definedName>
    <definedName name="COMP7" localSheetId="17">#REF!</definedName>
    <definedName name="COMP7" localSheetId="32">#REF!</definedName>
    <definedName name="COMP7" localSheetId="33">#REF!</definedName>
    <definedName name="COMP7" localSheetId="24">#REF!</definedName>
    <definedName name="COMP7" localSheetId="26">#REF!</definedName>
    <definedName name="COMP7" localSheetId="28">#REF!</definedName>
    <definedName name="COMP7" localSheetId="25">#REF!</definedName>
    <definedName name="COMP7" localSheetId="27">#REF!</definedName>
    <definedName name="COMP7" localSheetId="29">#REF!</definedName>
    <definedName name="COMP7" localSheetId="31">#REF!</definedName>
    <definedName name="COMP7" localSheetId="23">#REF!</definedName>
    <definedName name="COMP7" localSheetId="37">#REF!</definedName>
    <definedName name="COMP7">#REF!</definedName>
    <definedName name="COMP8" localSheetId="35">#REF!</definedName>
    <definedName name="COMP8" localSheetId="8">#REF!</definedName>
    <definedName name="COMP8" localSheetId="9">#REF!</definedName>
    <definedName name="COMP8" localSheetId="10">#REF!</definedName>
    <definedName name="COMP8" localSheetId="11">#REF!</definedName>
    <definedName name="COMP8" localSheetId="12">#REF!</definedName>
    <definedName name="COMP8" localSheetId="13">#REF!</definedName>
    <definedName name="COMP8" localSheetId="36">#REF!</definedName>
    <definedName name="COMP8" localSheetId="14">#REF!</definedName>
    <definedName name="COMP8" localSheetId="15">#REF!</definedName>
    <definedName name="COMP8" localSheetId="16">#REF!</definedName>
    <definedName name="COMP8" localSheetId="17">#REF!</definedName>
    <definedName name="COMP8" localSheetId="32">#REF!</definedName>
    <definedName name="COMP8" localSheetId="33">#REF!</definedName>
    <definedName name="COMP8" localSheetId="24">#REF!</definedName>
    <definedName name="COMP8" localSheetId="26">#REF!</definedName>
    <definedName name="COMP8" localSheetId="28">#REF!</definedName>
    <definedName name="COMP8" localSheetId="25">#REF!</definedName>
    <definedName name="COMP8" localSheetId="27">#REF!</definedName>
    <definedName name="COMP8" localSheetId="29">#REF!</definedName>
    <definedName name="COMP8" localSheetId="31">#REF!</definedName>
    <definedName name="COMP8" localSheetId="23">#REF!</definedName>
    <definedName name="COMP8" localSheetId="37">#REF!</definedName>
    <definedName name="COMP8">#REF!</definedName>
    <definedName name="COMP9" localSheetId="35">#REF!</definedName>
    <definedName name="COMP9" localSheetId="8">#REF!</definedName>
    <definedName name="COMP9" localSheetId="9">#REF!</definedName>
    <definedName name="COMP9" localSheetId="10">#REF!</definedName>
    <definedName name="COMP9" localSheetId="11">#REF!</definedName>
    <definedName name="COMP9" localSheetId="12">#REF!</definedName>
    <definedName name="COMP9" localSheetId="13">#REF!</definedName>
    <definedName name="COMP9" localSheetId="36">#REF!</definedName>
    <definedName name="COMP9" localSheetId="14">#REF!</definedName>
    <definedName name="COMP9" localSheetId="15">#REF!</definedName>
    <definedName name="COMP9" localSheetId="16">#REF!</definedName>
    <definedName name="COMP9" localSheetId="17">#REF!</definedName>
    <definedName name="COMP9" localSheetId="32">#REF!</definedName>
    <definedName name="COMP9" localSheetId="33">#REF!</definedName>
    <definedName name="COMP9" localSheetId="24">#REF!</definedName>
    <definedName name="COMP9" localSheetId="26">#REF!</definedName>
    <definedName name="COMP9" localSheetId="28">#REF!</definedName>
    <definedName name="COMP9" localSheetId="25">#REF!</definedName>
    <definedName name="COMP9" localSheetId="27">#REF!</definedName>
    <definedName name="COMP9" localSheetId="29">#REF!</definedName>
    <definedName name="COMP9" localSheetId="31">#REF!</definedName>
    <definedName name="COMP9" localSheetId="23">#REF!</definedName>
    <definedName name="COMP9" localSheetId="37">#REF!</definedName>
    <definedName name="COMP9">#REF!</definedName>
    <definedName name="COMPTAX" localSheetId="35">[1]FTI!#REF!</definedName>
    <definedName name="COMPTAX" localSheetId="8">[1]FTI!#REF!</definedName>
    <definedName name="COMPTAX" localSheetId="9">[1]FTI!#REF!</definedName>
    <definedName name="COMPTAX" localSheetId="10">[1]FTI!#REF!</definedName>
    <definedName name="COMPTAX" localSheetId="11">[1]FTI!#REF!</definedName>
    <definedName name="COMPTAX" localSheetId="12">[1]FTI!#REF!</definedName>
    <definedName name="COMPTAX" localSheetId="13">[1]FTI!#REF!</definedName>
    <definedName name="COMPTAX" localSheetId="36">[1]FTI!#REF!</definedName>
    <definedName name="COMPTAX" localSheetId="14">[1]FTI!#REF!</definedName>
    <definedName name="COMPTAX" localSheetId="15">[1]FTI!#REF!</definedName>
    <definedName name="COMPTAX" localSheetId="16">[1]FTI!#REF!</definedName>
    <definedName name="COMPTAX" localSheetId="17">[1]FTI!#REF!</definedName>
    <definedName name="COMPTAX" localSheetId="32">[1]FTI!#REF!</definedName>
    <definedName name="COMPTAX" localSheetId="33">[1]FTI!#REF!</definedName>
    <definedName name="COMPTAX" localSheetId="24">[1]FTI!#REF!</definedName>
    <definedName name="COMPTAX" localSheetId="26">[1]FTI!#REF!</definedName>
    <definedName name="COMPTAX" localSheetId="28">[1]FTI!#REF!</definedName>
    <definedName name="COMPTAX" localSheetId="25">[1]FTI!#REF!</definedName>
    <definedName name="COMPTAX" localSheetId="27">[1]FTI!#REF!</definedName>
    <definedName name="COMPTAX" localSheetId="29">[1]FTI!#REF!</definedName>
    <definedName name="COMPTAX" localSheetId="31">[1]FTI!#REF!</definedName>
    <definedName name="COMPTAX" localSheetId="23">[1]FTI!#REF!</definedName>
    <definedName name="COMPTAX" localSheetId="37">[1]FTI!#REF!</definedName>
    <definedName name="COMPTAX">[1]FTI!#REF!</definedName>
    <definedName name="cost" localSheetId="35">#REF!</definedName>
    <definedName name="cost" localSheetId="8">#REF!</definedName>
    <definedName name="cost" localSheetId="9">#REF!</definedName>
    <definedName name="cost" localSheetId="10">#REF!</definedName>
    <definedName name="cost" localSheetId="11">#REF!</definedName>
    <definedName name="cost" localSheetId="12">#REF!</definedName>
    <definedName name="cost" localSheetId="13">#REF!</definedName>
    <definedName name="cost" localSheetId="36">#REF!</definedName>
    <definedName name="cost" localSheetId="14">#REF!</definedName>
    <definedName name="cost" localSheetId="15">#REF!</definedName>
    <definedName name="cost" localSheetId="16">#REF!</definedName>
    <definedName name="cost" localSheetId="17">#REF!</definedName>
    <definedName name="cost" localSheetId="32">#REF!</definedName>
    <definedName name="cost" localSheetId="33">#REF!</definedName>
    <definedName name="cost" localSheetId="24">#REF!</definedName>
    <definedName name="cost" localSheetId="26">#REF!</definedName>
    <definedName name="cost" localSheetId="28">#REF!</definedName>
    <definedName name="cost" localSheetId="25">#REF!</definedName>
    <definedName name="cost" localSheetId="27">#REF!</definedName>
    <definedName name="cost" localSheetId="29">#REF!</definedName>
    <definedName name="cost" localSheetId="31">#REF!</definedName>
    <definedName name="cost" localSheetId="23">#REF!</definedName>
    <definedName name="cost" localSheetId="37">#REF!</definedName>
    <definedName name="cost">#REF!</definedName>
    <definedName name="cost_offpeak" localSheetId="35">#REF!</definedName>
    <definedName name="cost_offpeak" localSheetId="8">#REF!</definedName>
    <definedName name="cost_offpeak" localSheetId="9">#REF!</definedName>
    <definedName name="cost_offpeak" localSheetId="10">#REF!</definedName>
    <definedName name="cost_offpeak" localSheetId="11">#REF!</definedName>
    <definedName name="cost_offpeak" localSheetId="12">#REF!</definedName>
    <definedName name="cost_offpeak" localSheetId="13">#REF!</definedName>
    <definedName name="cost_offpeak" localSheetId="36">#REF!</definedName>
    <definedName name="cost_offpeak" localSheetId="14">#REF!</definedName>
    <definedName name="cost_offpeak" localSheetId="15">#REF!</definedName>
    <definedName name="cost_offpeak" localSheetId="16">#REF!</definedName>
    <definedName name="cost_offpeak" localSheetId="17">#REF!</definedName>
    <definedName name="cost_offpeak" localSheetId="32">#REF!</definedName>
    <definedName name="cost_offpeak" localSheetId="33">#REF!</definedName>
    <definedName name="cost_offpeak" localSheetId="24">#REF!</definedName>
    <definedName name="cost_offpeak" localSheetId="26">#REF!</definedName>
    <definedName name="cost_offpeak" localSheetId="28">#REF!</definedName>
    <definedName name="cost_offpeak" localSheetId="25">#REF!</definedName>
    <definedName name="cost_offpeak" localSheetId="27">#REF!</definedName>
    <definedName name="cost_offpeak" localSheetId="29">#REF!</definedName>
    <definedName name="cost_offpeak" localSheetId="31">#REF!</definedName>
    <definedName name="cost_offpeak" localSheetId="23">#REF!</definedName>
    <definedName name="cost_offpeak" localSheetId="37">#REF!</definedName>
    <definedName name="cost_offpeak">#REF!</definedName>
    <definedName name="cost_onpeak" localSheetId="35">#REF!</definedName>
    <definedName name="cost_onpeak" localSheetId="8">#REF!</definedName>
    <definedName name="cost_onpeak" localSheetId="9">#REF!</definedName>
    <definedName name="cost_onpeak" localSheetId="10">#REF!</definedName>
    <definedName name="cost_onpeak" localSheetId="11">#REF!</definedName>
    <definedName name="cost_onpeak" localSheetId="12">#REF!</definedName>
    <definedName name="cost_onpeak" localSheetId="13">#REF!</definedName>
    <definedName name="cost_onpeak" localSheetId="36">#REF!</definedName>
    <definedName name="cost_onpeak" localSheetId="14">#REF!</definedName>
    <definedName name="cost_onpeak" localSheetId="15">#REF!</definedName>
    <definedName name="cost_onpeak" localSheetId="16">#REF!</definedName>
    <definedName name="cost_onpeak" localSheetId="17">#REF!</definedName>
    <definedName name="cost_onpeak" localSheetId="32">#REF!</definedName>
    <definedName name="cost_onpeak" localSheetId="33">#REF!</definedName>
    <definedName name="cost_onpeak" localSheetId="24">#REF!</definedName>
    <definedName name="cost_onpeak" localSheetId="26">#REF!</definedName>
    <definedName name="cost_onpeak" localSheetId="28">#REF!</definedName>
    <definedName name="cost_onpeak" localSheetId="25">#REF!</definedName>
    <definedName name="cost_onpeak" localSheetId="27">#REF!</definedName>
    <definedName name="cost_onpeak" localSheetId="29">#REF!</definedName>
    <definedName name="cost_onpeak" localSheetId="31">#REF!</definedName>
    <definedName name="cost_onpeak" localSheetId="23">#REF!</definedName>
    <definedName name="cost_onpeak" localSheetId="37">#REF!</definedName>
    <definedName name="cost_onpeak">#REF!</definedName>
    <definedName name="COSTS" localSheetId="35">#REF!</definedName>
    <definedName name="COSTS" localSheetId="8">#REF!</definedName>
    <definedName name="COSTS" localSheetId="9">#REF!</definedName>
    <definedName name="COSTS" localSheetId="10">#REF!</definedName>
    <definedName name="COSTS" localSheetId="11">#REF!</definedName>
    <definedName name="COSTS" localSheetId="12">#REF!</definedName>
    <definedName name="COSTS" localSheetId="13">#REF!</definedName>
    <definedName name="COSTS" localSheetId="36">#REF!</definedName>
    <definedName name="COSTS" localSheetId="14">#REF!</definedName>
    <definedName name="COSTS" localSheetId="15">#REF!</definedName>
    <definedName name="COSTS" localSheetId="16">#REF!</definedName>
    <definedName name="COSTS" localSheetId="17">#REF!</definedName>
    <definedName name="COSTS" localSheetId="32">#REF!</definedName>
    <definedName name="COSTS" localSheetId="33">#REF!</definedName>
    <definedName name="COSTS" localSheetId="24">#REF!</definedName>
    <definedName name="COSTS" localSheetId="26">#REF!</definedName>
    <definedName name="COSTS" localSheetId="28">#REF!</definedName>
    <definedName name="COSTS" localSheetId="25">#REF!</definedName>
    <definedName name="COSTS" localSheetId="27">#REF!</definedName>
    <definedName name="COSTS" localSheetId="29">#REF!</definedName>
    <definedName name="COSTS" localSheetId="31">#REF!</definedName>
    <definedName name="COSTS" localSheetId="23">#REF!</definedName>
    <definedName name="COSTS" localSheetId="37">#REF!</definedName>
    <definedName name="COSTS">#REF!</definedName>
    <definedName name="CRIT5" localSheetId="35">[1]SITRP!#REF!</definedName>
    <definedName name="CRIT5" localSheetId="8">[1]SITRP!#REF!</definedName>
    <definedName name="CRIT5" localSheetId="9">[1]SITRP!#REF!</definedName>
    <definedName name="CRIT5" localSheetId="10">[1]SITRP!#REF!</definedName>
    <definedName name="CRIT5" localSheetId="11">[1]SITRP!#REF!</definedName>
    <definedName name="CRIT5" localSheetId="12">[1]SITRP!#REF!</definedName>
    <definedName name="CRIT5" localSheetId="13">[1]SITRP!#REF!</definedName>
    <definedName name="CRIT5" localSheetId="36">[1]SITRP!#REF!</definedName>
    <definedName name="CRIT5" localSheetId="14">[1]SITRP!#REF!</definedName>
    <definedName name="CRIT5" localSheetId="15">[1]SITRP!#REF!</definedName>
    <definedName name="CRIT5" localSheetId="16">[1]SITRP!#REF!</definedName>
    <definedName name="CRIT5" localSheetId="17">[1]SITRP!#REF!</definedName>
    <definedName name="CRIT5" localSheetId="32">[1]SITRP!#REF!</definedName>
    <definedName name="CRIT5" localSheetId="33">[1]SITRP!#REF!</definedName>
    <definedName name="CRIT5" localSheetId="24">[1]SITRP!#REF!</definedName>
    <definedName name="CRIT5" localSheetId="26">[1]SITRP!#REF!</definedName>
    <definedName name="CRIT5" localSheetId="28">[1]SITRP!#REF!</definedName>
    <definedName name="CRIT5" localSheetId="25">[1]SITRP!#REF!</definedName>
    <definedName name="CRIT5" localSheetId="27">[1]SITRP!#REF!</definedName>
    <definedName name="CRIT5" localSheetId="29">[1]SITRP!#REF!</definedName>
    <definedName name="CRIT5" localSheetId="31">[1]SITRP!#REF!</definedName>
    <definedName name="CRIT5" localSheetId="23">[1]SITRP!#REF!</definedName>
    <definedName name="CRIT5" localSheetId="37">[1]SITRP!#REF!</definedName>
    <definedName name="CRIT5">[1]SITRP!#REF!</definedName>
    <definedName name="_xlnm.Criteria" localSheetId="35">#REF!</definedName>
    <definedName name="_xlnm.Criteria" localSheetId="8">#REF!</definedName>
    <definedName name="_xlnm.Criteria" localSheetId="9">#REF!</definedName>
    <definedName name="_xlnm.Criteria" localSheetId="10">#REF!</definedName>
    <definedName name="_xlnm.Criteria" localSheetId="11">#REF!</definedName>
    <definedName name="_xlnm.Criteria" localSheetId="12">#REF!</definedName>
    <definedName name="_xlnm.Criteria" localSheetId="13">#REF!</definedName>
    <definedName name="_xlnm.Criteria" localSheetId="36">#REF!</definedName>
    <definedName name="_xlnm.Criteria" localSheetId="14">#REF!</definedName>
    <definedName name="_xlnm.Criteria" localSheetId="15">#REF!</definedName>
    <definedName name="_xlnm.Criteria" localSheetId="16">#REF!</definedName>
    <definedName name="_xlnm.Criteria" localSheetId="17">#REF!</definedName>
    <definedName name="_xlnm.Criteria" localSheetId="32">#REF!</definedName>
    <definedName name="_xlnm.Criteria" localSheetId="33">#REF!</definedName>
    <definedName name="_xlnm.Criteria" localSheetId="24">#REF!</definedName>
    <definedName name="_xlnm.Criteria" localSheetId="26">#REF!</definedName>
    <definedName name="_xlnm.Criteria" localSheetId="28">#REF!</definedName>
    <definedName name="_xlnm.Criteria" localSheetId="25">#REF!</definedName>
    <definedName name="_xlnm.Criteria" localSheetId="27">#REF!</definedName>
    <definedName name="_xlnm.Criteria" localSheetId="29">#REF!</definedName>
    <definedName name="_xlnm.Criteria" localSheetId="31">#REF!</definedName>
    <definedName name="_xlnm.Criteria" localSheetId="23">#REF!</definedName>
    <definedName name="_xlnm.Criteria" localSheetId="37">#REF!</definedName>
    <definedName name="_xlnm.Criteria">#REF!</definedName>
    <definedName name="Criteria_MI" localSheetId="35">[1]SITRP!#REF!</definedName>
    <definedName name="Criteria_MI" localSheetId="8">[1]SITRP!#REF!</definedName>
    <definedName name="Criteria_MI" localSheetId="9">[1]SITRP!#REF!</definedName>
    <definedName name="Criteria_MI" localSheetId="10">[1]SITRP!#REF!</definedName>
    <definedName name="Criteria_MI" localSheetId="11">[1]SITRP!#REF!</definedName>
    <definedName name="Criteria_MI" localSheetId="12">[1]SITRP!#REF!</definedName>
    <definedName name="Criteria_MI" localSheetId="13">[1]SITRP!#REF!</definedName>
    <definedName name="Criteria_MI" localSheetId="36">[1]SITRP!#REF!</definedName>
    <definedName name="Criteria_MI" localSheetId="14">[1]SITRP!#REF!</definedName>
    <definedName name="Criteria_MI" localSheetId="15">[1]SITRP!#REF!</definedName>
    <definedName name="Criteria_MI" localSheetId="16">[1]SITRP!#REF!</definedName>
    <definedName name="Criteria_MI" localSheetId="17">[1]SITRP!#REF!</definedName>
    <definedName name="Criteria_MI" localSheetId="32">[1]SITRP!#REF!</definedName>
    <definedName name="Criteria_MI" localSheetId="33">[1]SITRP!#REF!</definedName>
    <definedName name="Criteria_MI" localSheetId="24">[1]SITRP!#REF!</definedName>
    <definedName name="Criteria_MI" localSheetId="26">[1]SITRP!#REF!</definedName>
    <definedName name="Criteria_MI" localSheetId="28">[1]SITRP!#REF!</definedName>
    <definedName name="Criteria_MI" localSheetId="25">[1]SITRP!#REF!</definedName>
    <definedName name="Criteria_MI" localSheetId="27">[1]SITRP!#REF!</definedName>
    <definedName name="Criteria_MI" localSheetId="29">[1]SITRP!#REF!</definedName>
    <definedName name="Criteria_MI" localSheetId="31">[1]SITRP!#REF!</definedName>
    <definedName name="Criteria_MI" localSheetId="23">[1]SITRP!#REF!</definedName>
    <definedName name="Criteria_MI" localSheetId="37">[1]SITRP!#REF!</definedName>
    <definedName name="Criteria_MI">[1]SITRP!#REF!</definedName>
    <definedName name="CurrentOptions" localSheetId="35">#REF!</definedName>
    <definedName name="CurrentOptions" localSheetId="8">#REF!</definedName>
    <definedName name="CurrentOptions" localSheetId="9">#REF!</definedName>
    <definedName name="CurrentOptions" localSheetId="10">#REF!</definedName>
    <definedName name="CurrentOptions" localSheetId="11">#REF!</definedName>
    <definedName name="CurrentOptions" localSheetId="12">#REF!</definedName>
    <definedName name="CurrentOptions" localSheetId="13">#REF!</definedName>
    <definedName name="CurrentOptions" localSheetId="36">#REF!</definedName>
    <definedName name="CurrentOptions" localSheetId="14">#REF!</definedName>
    <definedName name="CurrentOptions" localSheetId="15">#REF!</definedName>
    <definedName name="CurrentOptions" localSheetId="16">#REF!</definedName>
    <definedName name="CurrentOptions" localSheetId="17">#REF!</definedName>
    <definedName name="CurrentOptions" localSheetId="32">#REF!</definedName>
    <definedName name="CurrentOptions" localSheetId="33">#REF!</definedName>
    <definedName name="CurrentOptions" localSheetId="24">#REF!</definedName>
    <definedName name="CurrentOptions" localSheetId="26">#REF!</definedName>
    <definedName name="CurrentOptions" localSheetId="28">#REF!</definedName>
    <definedName name="CurrentOptions" localSheetId="25">#REF!</definedName>
    <definedName name="CurrentOptions" localSheetId="27">#REF!</definedName>
    <definedName name="CurrentOptions" localSheetId="29">#REF!</definedName>
    <definedName name="CurrentOptions" localSheetId="31">#REF!</definedName>
    <definedName name="CurrentOptions" localSheetId="23">#REF!</definedName>
    <definedName name="CurrentOptions" localSheetId="37">#REF!</definedName>
    <definedName name="CurrentOptions">#REF!</definedName>
    <definedName name="d_acct" localSheetId="35">[10]sys_data!$D$2:$D$2011</definedName>
    <definedName name="d_acct" localSheetId="8">[10]sys_data!$D$2:$D$2011</definedName>
    <definedName name="d_acct" localSheetId="9">[10]sys_data!$D$2:$D$2011</definedName>
    <definedName name="d_acct" localSheetId="10">[10]sys_data!$D$2:$D$2011</definedName>
    <definedName name="d_acct" localSheetId="11">[10]sys_data!$D$2:$D$2011</definedName>
    <definedName name="d_acct" localSheetId="12">[10]sys_data!$D$2:$D$2011</definedName>
    <definedName name="d_acct" localSheetId="13">[10]sys_data!$D$2:$D$2011</definedName>
    <definedName name="d_acct" localSheetId="36">[10]sys_data!$D$2:$D$2011</definedName>
    <definedName name="d_acct" localSheetId="14">[10]sys_data!$D$2:$D$2011</definedName>
    <definedName name="d_acct" localSheetId="15">[10]sys_data!$D$2:$D$2011</definedName>
    <definedName name="d_acct" localSheetId="16">[10]sys_data!$D$2:$D$2011</definedName>
    <definedName name="d_acct" localSheetId="17">[10]sys_data!$D$2:$D$2011</definedName>
    <definedName name="d_acct" localSheetId="30">[11]sys_data!$D$2:$D$2095</definedName>
    <definedName name="d_acct" localSheetId="37">[12]sys_data!$D$2:$D$1975</definedName>
    <definedName name="d_acct" localSheetId="22">[13]sys_data!$D$2:$D$432</definedName>
    <definedName name="d_acct">sys_data!$D$2:$D$2095</definedName>
    <definedName name="d_amt" localSheetId="35">[10]sys_data!$E$2:$E$2011</definedName>
    <definedName name="d_amt" localSheetId="8">[10]sys_data!$E$2:$E$2011</definedName>
    <definedName name="d_amt" localSheetId="9">[10]sys_data!$E$2:$E$2011</definedName>
    <definedName name="d_amt" localSheetId="10">[10]sys_data!$E$2:$E$2011</definedName>
    <definedName name="d_amt" localSheetId="11">[10]sys_data!$E$2:$E$2011</definedName>
    <definedName name="d_amt" localSheetId="12">[10]sys_data!$E$2:$E$2011</definedName>
    <definedName name="d_amt" localSheetId="13">[10]sys_data!$E$2:$E$2011</definedName>
    <definedName name="d_amt" localSheetId="36">[10]sys_data!$E$2:$E$2011</definedName>
    <definedName name="d_amt" localSheetId="14">[10]sys_data!$E$2:$E$2011</definedName>
    <definedName name="d_amt" localSheetId="15">[10]sys_data!$E$2:$E$2011</definedName>
    <definedName name="d_amt" localSheetId="16">[10]sys_data!$E$2:$E$2011</definedName>
    <definedName name="d_amt" localSheetId="17">[10]sys_data!$E$2:$E$2011</definedName>
    <definedName name="d_amt" localSheetId="30">[11]sys_data!$E$2:$E$2095</definedName>
    <definedName name="d_amt" localSheetId="37">[12]sys_data!$E$2:$E$1975</definedName>
    <definedName name="d_amt" localSheetId="22">[13]sys_data!$E$2:$E$432</definedName>
    <definedName name="d_amt">sys_data!$E$2:$E$2095</definedName>
    <definedName name="d_month" localSheetId="35">[10]sys_data!$B$2:$B$2011</definedName>
    <definedName name="d_month" localSheetId="8">[10]sys_data!$B$2:$B$2011</definedName>
    <definedName name="d_month" localSheetId="9">[10]sys_data!$B$2:$B$2011</definedName>
    <definedName name="d_month" localSheetId="10">[10]sys_data!$B$2:$B$2011</definedName>
    <definedName name="d_month" localSheetId="11">[10]sys_data!$B$2:$B$2011</definedName>
    <definedName name="d_month" localSheetId="12">[10]sys_data!$B$2:$B$2011</definedName>
    <definedName name="d_month" localSheetId="13">[10]sys_data!$B$2:$B$2011</definedName>
    <definedName name="d_month" localSheetId="36">[10]sys_data!$B$2:$B$2011</definedName>
    <definedName name="d_month" localSheetId="14">[10]sys_data!$B$2:$B$2011</definedName>
    <definedName name="d_month" localSheetId="15">[10]sys_data!$B$2:$B$2011</definedName>
    <definedName name="d_month" localSheetId="16">[10]sys_data!$B$2:$B$2011</definedName>
    <definedName name="d_month" localSheetId="17">[10]sys_data!$B$2:$B$2011</definedName>
    <definedName name="d_month" localSheetId="30">[11]sys_data!$B$2:$B$2095</definedName>
    <definedName name="d_month" localSheetId="37">[12]sys_data!$B$2:$B$1975</definedName>
    <definedName name="d_month" localSheetId="22">[13]sys_data!$B$2:$B$432</definedName>
    <definedName name="d_month">sys_data!$B$2:$B$2095</definedName>
    <definedName name="d_proj_ID">sys_data!$I$2:$I$1424</definedName>
    <definedName name="d_year" localSheetId="35">[10]sys_data!$A$2:$A$2011</definedName>
    <definedName name="d_year" localSheetId="8">[10]sys_data!$A$2:$A$2011</definedName>
    <definedName name="d_year" localSheetId="9">[10]sys_data!$A$2:$A$2011</definedName>
    <definedName name="d_year" localSheetId="10">[10]sys_data!$A$2:$A$2011</definedName>
    <definedName name="d_year" localSheetId="11">[10]sys_data!$A$2:$A$2011</definedName>
    <definedName name="d_year" localSheetId="12">[10]sys_data!$A$2:$A$2011</definedName>
    <definedName name="d_year" localSheetId="13">[10]sys_data!$A$2:$A$2011</definedName>
    <definedName name="d_year" localSheetId="36">[10]sys_data!$A$2:$A$2011</definedName>
    <definedName name="d_year" localSheetId="14">[10]sys_data!$A$2:$A$2011</definedName>
    <definedName name="d_year" localSheetId="15">[10]sys_data!$A$2:$A$2011</definedName>
    <definedName name="d_year" localSheetId="16">[10]sys_data!$A$2:$A$2011</definedName>
    <definedName name="d_year" localSheetId="17">[10]sys_data!$A$2:$A$2011</definedName>
    <definedName name="d_year" localSheetId="30">[11]sys_data!$A$2:$A$2095</definedName>
    <definedName name="d_year" localSheetId="37">[12]sys_data!$A$2:$A$1975</definedName>
    <definedName name="d_year" localSheetId="22">[13]sys_data!$A$2:$A$432</definedName>
    <definedName name="d_year">sys_data!$A$2:$A$2095</definedName>
    <definedName name="date" localSheetId="35">#REF!</definedName>
    <definedName name="date" localSheetId="8">#REF!</definedName>
    <definedName name="date" localSheetId="9">#REF!</definedName>
    <definedName name="date" localSheetId="10">#REF!</definedName>
    <definedName name="date" localSheetId="11">#REF!</definedName>
    <definedName name="date" localSheetId="12">#REF!</definedName>
    <definedName name="date" localSheetId="13">#REF!</definedName>
    <definedName name="date" localSheetId="36">#REF!</definedName>
    <definedName name="date" localSheetId="14">#REF!</definedName>
    <definedName name="date" localSheetId="15">#REF!</definedName>
    <definedName name="date" localSheetId="16">#REF!</definedName>
    <definedName name="date" localSheetId="17">#REF!</definedName>
    <definedName name="date" localSheetId="32">#REF!</definedName>
    <definedName name="date" localSheetId="33">#REF!</definedName>
    <definedName name="date" localSheetId="24">#REF!</definedName>
    <definedName name="date" localSheetId="26">#REF!</definedName>
    <definedName name="date" localSheetId="28">#REF!</definedName>
    <definedName name="date" localSheetId="25">#REF!</definedName>
    <definedName name="date" localSheetId="27">#REF!</definedName>
    <definedName name="date" localSheetId="29">#REF!</definedName>
    <definedName name="date" localSheetId="31">#REF!</definedName>
    <definedName name="date" localSheetId="23">#REF!</definedName>
    <definedName name="date" localSheetId="37">#REF!</definedName>
    <definedName name="date">#REF!</definedName>
    <definedName name="DATE1" localSheetId="35">'[17]FPSC TU'!#REF!</definedName>
    <definedName name="DATE1" localSheetId="8">'[17]FPSC TU'!#REF!</definedName>
    <definedName name="DATE1" localSheetId="9">'[17]FPSC TU'!#REF!</definedName>
    <definedName name="DATE1" localSheetId="10">'[17]FPSC TU'!#REF!</definedName>
    <definedName name="DATE1" localSheetId="11">'[17]FPSC TU'!#REF!</definedName>
    <definedName name="DATE1" localSheetId="12">'[17]FPSC TU'!#REF!</definedName>
    <definedName name="DATE1" localSheetId="13">'[17]FPSC TU'!#REF!</definedName>
    <definedName name="DATE1" localSheetId="36">'[17]FPSC TU'!#REF!</definedName>
    <definedName name="DATE1" localSheetId="14">'[17]FPSC TU'!#REF!</definedName>
    <definedName name="DATE1" localSheetId="15">'[17]FPSC TU'!#REF!</definedName>
    <definedName name="DATE1" localSheetId="16">'[17]FPSC TU'!#REF!</definedName>
    <definedName name="DATE1" localSheetId="17">'[17]FPSC TU'!#REF!</definedName>
    <definedName name="DATE1" localSheetId="32">'[17]FPSC TU'!#REF!</definedName>
    <definedName name="DATE1" localSheetId="33">'[17]FPSC TU'!#REF!</definedName>
    <definedName name="DATE1" localSheetId="18">'[18]FPSC TU'!#REF!</definedName>
    <definedName name="DATE1" localSheetId="24">'[17]FPSC TU'!#REF!</definedName>
    <definedName name="DATE1" localSheetId="26">'[17]FPSC TU'!#REF!</definedName>
    <definedName name="DATE1" localSheetId="28">'[17]FPSC TU'!#REF!</definedName>
    <definedName name="DATE1" localSheetId="25">'[17]FPSC TU'!#REF!</definedName>
    <definedName name="DATE1" localSheetId="27">'[17]FPSC TU'!#REF!</definedName>
    <definedName name="DATE1" localSheetId="29">'[17]FPSC TU'!#REF!</definedName>
    <definedName name="DATE1" localSheetId="31">'[17]FPSC TU'!#REF!</definedName>
    <definedName name="DATE1" localSheetId="23">'[17]FPSC TU'!#REF!</definedName>
    <definedName name="DATE1" localSheetId="37">'[17]FPSC TU'!#REF!</definedName>
    <definedName name="DATE1">'[17]FPSC TU'!#REF!</definedName>
    <definedName name="datum">sys_data!$A$2:$E$1424</definedName>
    <definedName name="Ddd" localSheetId="35">#REF!,#REF!,#REF!</definedName>
    <definedName name="Ddd" localSheetId="8">#REF!,#REF!,#REF!</definedName>
    <definedName name="Ddd" localSheetId="9">#REF!,#REF!,#REF!</definedName>
    <definedName name="Ddd" localSheetId="10">#REF!,#REF!,#REF!</definedName>
    <definedName name="Ddd" localSheetId="11">#REF!,#REF!,#REF!</definedName>
    <definedName name="Ddd" localSheetId="12">#REF!,#REF!,#REF!</definedName>
    <definedName name="Ddd" localSheetId="13">#REF!,#REF!,#REF!</definedName>
    <definedName name="Ddd" localSheetId="36">#REF!,#REF!,#REF!</definedName>
    <definedName name="Ddd" localSheetId="14">#REF!,#REF!,#REF!</definedName>
    <definedName name="Ddd" localSheetId="15">#REF!,#REF!,#REF!</definedName>
    <definedName name="Ddd" localSheetId="16">#REF!,#REF!,#REF!</definedName>
    <definedName name="Ddd" localSheetId="17">#REF!,#REF!,#REF!</definedName>
    <definedName name="Ddd" localSheetId="32">#REF!,#REF!,#REF!</definedName>
    <definedName name="Ddd" localSheetId="33">#REF!,#REF!,#REF!</definedName>
    <definedName name="Ddd" localSheetId="24">#REF!,#REF!,#REF!</definedName>
    <definedName name="Ddd" localSheetId="26">#REF!,#REF!,#REF!</definedName>
    <definedName name="Ddd" localSheetId="28">#REF!,#REF!,#REF!</definedName>
    <definedName name="Ddd" localSheetId="25">#REF!,#REF!,#REF!</definedName>
    <definedName name="Ddd" localSheetId="27">#REF!,#REF!,#REF!</definedName>
    <definedName name="Ddd" localSheetId="29">#REF!,#REF!,#REF!</definedName>
    <definedName name="Ddd" localSheetId="31">#REF!,#REF!,#REF!</definedName>
    <definedName name="Ddd" localSheetId="23">#REF!,#REF!,#REF!</definedName>
    <definedName name="Ddd" localSheetId="37">#REF!,#REF!,#REF!</definedName>
    <definedName name="Ddd">#REF!,#REF!,#REF!</definedName>
    <definedName name="DefaultPageMember1" localSheetId="35">#REF!</definedName>
    <definedName name="DefaultPageMember1" localSheetId="8">#REF!</definedName>
    <definedName name="DefaultPageMember1" localSheetId="9">#REF!</definedName>
    <definedName name="DefaultPageMember1" localSheetId="10">#REF!</definedName>
    <definedName name="DefaultPageMember1" localSheetId="11">#REF!</definedName>
    <definedName name="DefaultPageMember1" localSheetId="12">#REF!</definedName>
    <definedName name="DefaultPageMember1" localSheetId="13">#REF!</definedName>
    <definedName name="DefaultPageMember1" localSheetId="36">#REF!</definedName>
    <definedName name="DefaultPageMember1" localSheetId="14">#REF!</definedName>
    <definedName name="DefaultPageMember1" localSheetId="15">#REF!</definedName>
    <definedName name="DefaultPageMember1" localSheetId="16">#REF!</definedName>
    <definedName name="DefaultPageMember1" localSheetId="17">#REF!</definedName>
    <definedName name="DefaultPageMember1" localSheetId="32">#REF!</definedName>
    <definedName name="DefaultPageMember1" localSheetId="33">#REF!</definedName>
    <definedName name="DefaultPageMember1" localSheetId="24">#REF!</definedName>
    <definedName name="DefaultPageMember1" localSheetId="26">#REF!</definedName>
    <definedName name="DefaultPageMember1" localSheetId="28">#REF!</definedName>
    <definedName name="DefaultPageMember1" localSheetId="25">#REF!</definedName>
    <definedName name="DefaultPageMember1" localSheetId="27">#REF!</definedName>
    <definedName name="DefaultPageMember1" localSheetId="29">#REF!</definedName>
    <definedName name="DefaultPageMember1" localSheetId="31">#REF!</definedName>
    <definedName name="DefaultPageMember1" localSheetId="23">#REF!</definedName>
    <definedName name="DefaultPageMember1" localSheetId="37">#REF!</definedName>
    <definedName name="DefaultPageMember1">#REF!</definedName>
    <definedName name="DefaultTitle" localSheetId="35">#REF!</definedName>
    <definedName name="DefaultTitle" localSheetId="8">#REF!</definedName>
    <definedName name="DefaultTitle" localSheetId="9">#REF!</definedName>
    <definedName name="DefaultTitle" localSheetId="10">#REF!</definedName>
    <definedName name="DefaultTitle" localSheetId="11">#REF!</definedName>
    <definedName name="DefaultTitle" localSheetId="12">#REF!</definedName>
    <definedName name="DefaultTitle" localSheetId="13">#REF!</definedName>
    <definedName name="DefaultTitle" localSheetId="36">#REF!</definedName>
    <definedName name="DefaultTitle" localSheetId="14">#REF!</definedName>
    <definedName name="DefaultTitle" localSheetId="15">#REF!</definedName>
    <definedName name="DefaultTitle" localSheetId="16">#REF!</definedName>
    <definedName name="DefaultTitle" localSheetId="17">#REF!</definedName>
    <definedName name="DefaultTitle" localSheetId="32">#REF!</definedName>
    <definedName name="DefaultTitle" localSheetId="33">#REF!</definedName>
    <definedName name="DefaultTitle" localSheetId="24">#REF!</definedName>
    <definedName name="DefaultTitle" localSheetId="26">#REF!</definedName>
    <definedName name="DefaultTitle" localSheetId="28">#REF!</definedName>
    <definedName name="DefaultTitle" localSheetId="25">#REF!</definedName>
    <definedName name="DefaultTitle" localSheetId="27">#REF!</definedName>
    <definedName name="DefaultTitle" localSheetId="29">#REF!</definedName>
    <definedName name="DefaultTitle" localSheetId="31">#REF!</definedName>
    <definedName name="DefaultTitle" localSheetId="23">#REF!</definedName>
    <definedName name="DefaultTitle" localSheetId="37">#REF!</definedName>
    <definedName name="DefaultTitle">#REF!</definedName>
    <definedName name="DefaultUDA" localSheetId="35">#REF!</definedName>
    <definedName name="DefaultUDA" localSheetId="8">#REF!</definedName>
    <definedName name="DefaultUDA" localSheetId="9">#REF!</definedName>
    <definedName name="DefaultUDA" localSheetId="10">#REF!</definedName>
    <definedName name="DefaultUDA" localSheetId="11">#REF!</definedName>
    <definedName name="DefaultUDA" localSheetId="12">#REF!</definedName>
    <definedName name="DefaultUDA" localSheetId="13">#REF!</definedName>
    <definedName name="DefaultUDA" localSheetId="36">#REF!</definedName>
    <definedName name="DefaultUDA" localSheetId="14">#REF!</definedName>
    <definedName name="DefaultUDA" localSheetId="15">#REF!</definedName>
    <definedName name="DefaultUDA" localSheetId="16">#REF!</definedName>
    <definedName name="DefaultUDA" localSheetId="17">#REF!</definedName>
    <definedName name="DefaultUDA" localSheetId="32">#REF!</definedName>
    <definedName name="DefaultUDA" localSheetId="33">#REF!</definedName>
    <definedName name="DefaultUDA" localSheetId="24">#REF!</definedName>
    <definedName name="DefaultUDA" localSheetId="26">#REF!</definedName>
    <definedName name="DefaultUDA" localSheetId="28">#REF!</definedName>
    <definedName name="DefaultUDA" localSheetId="25">#REF!</definedName>
    <definedName name="DefaultUDA" localSheetId="27">#REF!</definedName>
    <definedName name="DefaultUDA" localSheetId="29">#REF!</definedName>
    <definedName name="DefaultUDA" localSheetId="31">#REF!</definedName>
    <definedName name="DefaultUDA" localSheetId="23">#REF!</definedName>
    <definedName name="DefaultUDA" localSheetId="37">#REF!</definedName>
    <definedName name="DefaultUDA">#REF!</definedName>
    <definedName name="DETAIL_EST" localSheetId="35">#REF!</definedName>
    <definedName name="DETAIL_EST" localSheetId="8">#REF!</definedName>
    <definedName name="DETAIL_EST" localSheetId="9">#REF!</definedName>
    <definedName name="DETAIL_EST" localSheetId="10">#REF!</definedName>
    <definedName name="DETAIL_EST" localSheetId="11">#REF!</definedName>
    <definedName name="DETAIL_EST" localSheetId="12">#REF!</definedName>
    <definedName name="DETAIL_EST" localSheetId="13">#REF!</definedName>
    <definedName name="DETAIL_EST" localSheetId="36">#REF!</definedName>
    <definedName name="DETAIL_EST" localSheetId="14">#REF!</definedName>
    <definedName name="DETAIL_EST" localSheetId="15">#REF!</definedName>
    <definedName name="DETAIL_EST" localSheetId="16">#REF!</definedName>
    <definedName name="DETAIL_EST" localSheetId="17">#REF!</definedName>
    <definedName name="DETAIL_EST" localSheetId="32">#REF!</definedName>
    <definedName name="DETAIL_EST" localSheetId="33">#REF!</definedName>
    <definedName name="DETAIL_EST" localSheetId="24">#REF!</definedName>
    <definedName name="DETAIL_EST" localSheetId="26">#REF!</definedName>
    <definedName name="DETAIL_EST" localSheetId="28">#REF!</definedName>
    <definedName name="DETAIL_EST" localSheetId="25">#REF!</definedName>
    <definedName name="DETAIL_EST" localSheetId="27">#REF!</definedName>
    <definedName name="DETAIL_EST" localSheetId="29">#REF!</definedName>
    <definedName name="DETAIL_EST" localSheetId="31">#REF!</definedName>
    <definedName name="DETAIL_EST" localSheetId="23">#REF!</definedName>
    <definedName name="DETAIL_EST" localSheetId="37">#REF!</definedName>
    <definedName name="DETAIL_EST">#REF!</definedName>
    <definedName name="DIF_DETAIL" localSheetId="35">#REF!</definedName>
    <definedName name="DIF_DETAIL" localSheetId="8">#REF!</definedName>
    <definedName name="DIF_DETAIL" localSheetId="9">#REF!</definedName>
    <definedName name="DIF_DETAIL" localSheetId="10">#REF!</definedName>
    <definedName name="DIF_DETAIL" localSheetId="11">#REF!</definedName>
    <definedName name="DIF_DETAIL" localSheetId="12">#REF!</definedName>
    <definedName name="DIF_DETAIL" localSheetId="13">#REF!</definedName>
    <definedName name="DIF_DETAIL" localSheetId="36">#REF!</definedName>
    <definedName name="DIF_DETAIL" localSheetId="14">#REF!</definedName>
    <definedName name="DIF_DETAIL" localSheetId="15">#REF!</definedName>
    <definedName name="DIF_DETAIL" localSheetId="16">#REF!</definedName>
    <definedName name="DIF_DETAIL" localSheetId="17">#REF!</definedName>
    <definedName name="DIF_DETAIL" localSheetId="32">#REF!</definedName>
    <definedName name="DIF_DETAIL" localSheetId="33">#REF!</definedName>
    <definedName name="DIF_DETAIL" localSheetId="24">#REF!</definedName>
    <definedName name="DIF_DETAIL" localSheetId="26">#REF!</definedName>
    <definedName name="DIF_DETAIL" localSheetId="28">#REF!</definedName>
    <definedName name="DIF_DETAIL" localSheetId="25">#REF!</definedName>
    <definedName name="DIF_DETAIL" localSheetId="27">#REF!</definedName>
    <definedName name="DIF_DETAIL" localSheetId="29">#REF!</definedName>
    <definedName name="DIF_DETAIL" localSheetId="31">#REF!</definedName>
    <definedName name="DIF_DETAIL" localSheetId="23">#REF!</definedName>
    <definedName name="DIF_DETAIL" localSheetId="37">#REF!</definedName>
    <definedName name="DIF_DETAIL">#REF!</definedName>
    <definedName name="DIF_SUM" localSheetId="35">#REF!</definedName>
    <definedName name="DIF_SUM" localSheetId="8">#REF!</definedName>
    <definedName name="DIF_SUM" localSheetId="9">#REF!</definedName>
    <definedName name="DIF_SUM" localSheetId="10">#REF!</definedName>
    <definedName name="DIF_SUM" localSheetId="11">#REF!</definedName>
    <definedName name="DIF_SUM" localSheetId="12">#REF!</definedName>
    <definedName name="DIF_SUM" localSheetId="13">#REF!</definedName>
    <definedName name="DIF_SUM" localSheetId="36">#REF!</definedName>
    <definedName name="DIF_SUM" localSheetId="14">#REF!</definedName>
    <definedName name="DIF_SUM" localSheetId="15">#REF!</definedName>
    <definedName name="DIF_SUM" localSheetId="16">#REF!</definedName>
    <definedName name="DIF_SUM" localSheetId="17">#REF!</definedName>
    <definedName name="DIF_SUM" localSheetId="32">#REF!</definedName>
    <definedName name="DIF_SUM" localSheetId="33">#REF!</definedName>
    <definedName name="DIF_SUM" localSheetId="24">#REF!</definedName>
    <definedName name="DIF_SUM" localSheetId="26">#REF!</definedName>
    <definedName name="DIF_SUM" localSheetId="28">#REF!</definedName>
    <definedName name="DIF_SUM" localSheetId="25">#REF!</definedName>
    <definedName name="DIF_SUM" localSheetId="27">#REF!</definedName>
    <definedName name="DIF_SUM" localSheetId="29">#REF!</definedName>
    <definedName name="DIF_SUM" localSheetId="31">#REF!</definedName>
    <definedName name="DIF_SUM" localSheetId="23">#REF!</definedName>
    <definedName name="DIF_SUM" localSheetId="37">#REF!</definedName>
    <definedName name="DIF_SUM">#REF!</definedName>
    <definedName name="DIF_SUM_SUM" localSheetId="35">#REF!</definedName>
    <definedName name="DIF_SUM_SUM" localSheetId="8">#REF!</definedName>
    <definedName name="DIF_SUM_SUM" localSheetId="9">#REF!</definedName>
    <definedName name="DIF_SUM_SUM" localSheetId="10">#REF!</definedName>
    <definedName name="DIF_SUM_SUM" localSheetId="11">#REF!</definedName>
    <definedName name="DIF_SUM_SUM" localSheetId="12">#REF!</definedName>
    <definedName name="DIF_SUM_SUM" localSheetId="13">#REF!</definedName>
    <definedName name="DIF_SUM_SUM" localSheetId="36">#REF!</definedName>
    <definedName name="DIF_SUM_SUM" localSheetId="14">#REF!</definedName>
    <definedName name="DIF_SUM_SUM" localSheetId="15">#REF!</definedName>
    <definedName name="DIF_SUM_SUM" localSheetId="16">#REF!</definedName>
    <definedName name="DIF_SUM_SUM" localSheetId="17">#REF!</definedName>
    <definedName name="DIF_SUM_SUM" localSheetId="32">#REF!</definedName>
    <definedName name="DIF_SUM_SUM" localSheetId="33">#REF!</definedName>
    <definedName name="DIF_SUM_SUM" localSheetId="24">#REF!</definedName>
    <definedName name="DIF_SUM_SUM" localSheetId="26">#REF!</definedName>
    <definedName name="DIF_SUM_SUM" localSheetId="28">#REF!</definedName>
    <definedName name="DIF_SUM_SUM" localSheetId="25">#REF!</definedName>
    <definedName name="DIF_SUM_SUM" localSheetId="27">#REF!</definedName>
    <definedName name="DIF_SUM_SUM" localSheetId="29">#REF!</definedName>
    <definedName name="DIF_SUM_SUM" localSheetId="31">#REF!</definedName>
    <definedName name="DIF_SUM_SUM" localSheetId="23">#REF!</definedName>
    <definedName name="DIF_SUM_SUM" localSheetId="37">#REF!</definedName>
    <definedName name="DIF_SUM_SUM">#REF!</definedName>
    <definedName name="DOC1" localSheetId="35">#REF!</definedName>
    <definedName name="DOC1" localSheetId="8">#REF!</definedName>
    <definedName name="DOC1" localSheetId="9">#REF!</definedName>
    <definedName name="DOC1" localSheetId="10">#REF!</definedName>
    <definedName name="DOC1" localSheetId="11">#REF!</definedName>
    <definedName name="DOC1" localSheetId="12">#REF!</definedName>
    <definedName name="DOC1" localSheetId="13">#REF!</definedName>
    <definedName name="DOC1" localSheetId="36">#REF!</definedName>
    <definedName name="DOC1" localSheetId="14">#REF!</definedName>
    <definedName name="DOC1" localSheetId="15">#REF!</definedName>
    <definedName name="DOC1" localSheetId="16">#REF!</definedName>
    <definedName name="DOC1" localSheetId="17">#REF!</definedName>
    <definedName name="DOC1" localSheetId="32">#REF!</definedName>
    <definedName name="DOC1" localSheetId="33">#REF!</definedName>
    <definedName name="DOC1" localSheetId="24">#REF!</definedName>
    <definedName name="DOC1" localSheetId="26">#REF!</definedName>
    <definedName name="DOC1" localSheetId="28">#REF!</definedName>
    <definedName name="DOC1" localSheetId="25">#REF!</definedName>
    <definedName name="DOC1" localSheetId="27">#REF!</definedName>
    <definedName name="DOC1" localSheetId="29">#REF!</definedName>
    <definedName name="DOC1" localSheetId="31">#REF!</definedName>
    <definedName name="DOC1" localSheetId="23">#REF!</definedName>
    <definedName name="DOC1" localSheetId="37">#REF!</definedName>
    <definedName name="DOC1">#REF!</definedName>
    <definedName name="DOC1A" localSheetId="35">#REF!</definedName>
    <definedName name="DOC1A" localSheetId="8">#REF!</definedName>
    <definedName name="DOC1A" localSheetId="9">#REF!</definedName>
    <definedName name="DOC1A" localSheetId="10">#REF!</definedName>
    <definedName name="DOC1A" localSheetId="11">#REF!</definedName>
    <definedName name="DOC1A" localSheetId="12">#REF!</definedName>
    <definedName name="DOC1A" localSheetId="13">#REF!</definedName>
    <definedName name="DOC1A" localSheetId="36">#REF!</definedName>
    <definedName name="DOC1A" localSheetId="14">#REF!</definedName>
    <definedName name="DOC1A" localSheetId="15">#REF!</definedName>
    <definedName name="DOC1A" localSheetId="16">#REF!</definedName>
    <definedName name="DOC1A" localSheetId="17">#REF!</definedName>
    <definedName name="DOC1A" localSheetId="32">#REF!</definedName>
    <definedName name="DOC1A" localSheetId="33">#REF!</definedName>
    <definedName name="DOC1A" localSheetId="24">#REF!</definedName>
    <definedName name="DOC1A" localSheetId="26">#REF!</definedName>
    <definedName name="DOC1A" localSheetId="28">#REF!</definedName>
    <definedName name="DOC1A" localSheetId="25">#REF!</definedName>
    <definedName name="DOC1A" localSheetId="27">#REF!</definedName>
    <definedName name="DOC1A" localSheetId="29">#REF!</definedName>
    <definedName name="DOC1A" localSheetId="31">#REF!</definedName>
    <definedName name="DOC1A" localSheetId="23">#REF!</definedName>
    <definedName name="DOC1A" localSheetId="37">#REF!</definedName>
    <definedName name="DOC1A">#REF!</definedName>
    <definedName name="DOC2" localSheetId="35">#REF!</definedName>
    <definedName name="DOC2" localSheetId="8">#REF!</definedName>
    <definedName name="DOC2" localSheetId="9">#REF!</definedName>
    <definedName name="DOC2" localSheetId="10">#REF!</definedName>
    <definedName name="DOC2" localSheetId="11">#REF!</definedName>
    <definedName name="DOC2" localSheetId="12">#REF!</definedName>
    <definedName name="DOC2" localSheetId="13">#REF!</definedName>
    <definedName name="DOC2" localSheetId="36">#REF!</definedName>
    <definedName name="DOC2" localSheetId="14">#REF!</definedName>
    <definedName name="DOC2" localSheetId="15">#REF!</definedName>
    <definedName name="DOC2" localSheetId="16">#REF!</definedName>
    <definedName name="DOC2" localSheetId="17">#REF!</definedName>
    <definedName name="DOC2" localSheetId="32">#REF!</definedName>
    <definedName name="DOC2" localSheetId="33">#REF!</definedName>
    <definedName name="DOC2" localSheetId="24">#REF!</definedName>
    <definedName name="DOC2" localSheetId="26">#REF!</definedName>
    <definedName name="DOC2" localSheetId="28">#REF!</definedName>
    <definedName name="DOC2" localSheetId="25">#REF!</definedName>
    <definedName name="DOC2" localSheetId="27">#REF!</definedName>
    <definedName name="DOC2" localSheetId="29">#REF!</definedName>
    <definedName name="DOC2" localSheetId="31">#REF!</definedName>
    <definedName name="DOC2" localSheetId="23">#REF!</definedName>
    <definedName name="DOC2" localSheetId="37">#REF!</definedName>
    <definedName name="DOC2">#REF!</definedName>
    <definedName name="docket_num" localSheetId="35">'[19]C-44 TP5 Adj 5_31_08'!#REF!</definedName>
    <definedName name="docket_num" localSheetId="8">'[19]C-44 TP5 Adj 5_31_08'!#REF!</definedName>
    <definedName name="docket_num" localSheetId="9">'[19]C-44 TP5 Adj 5_31_08'!#REF!</definedName>
    <definedName name="docket_num" localSheetId="10">'[19]C-44 TP5 Adj 5_31_08'!#REF!</definedName>
    <definedName name="docket_num" localSheetId="11">'[19]C-44 TP5 Adj 5_31_08'!#REF!</definedName>
    <definedName name="docket_num" localSheetId="12">'[19]C-44 TP5 Adj 5_31_08'!#REF!</definedName>
    <definedName name="docket_num" localSheetId="13">'[19]C-44 TP5 Adj 5_31_08'!#REF!</definedName>
    <definedName name="docket_num" localSheetId="36">'[19]C-44 TP5 Adj 5_31_08'!#REF!</definedName>
    <definedName name="docket_num" localSheetId="14">'[19]C-44 TP5 Adj 5_31_08'!#REF!</definedName>
    <definedName name="docket_num" localSheetId="15">'[19]C-44 TP5 Adj 5_31_08'!#REF!</definedName>
    <definedName name="docket_num" localSheetId="16">'[19]C-44 TP5 Adj 5_31_08'!#REF!</definedName>
    <definedName name="docket_num" localSheetId="17">'[19]C-44 TP5 Adj 5_31_08'!#REF!</definedName>
    <definedName name="docket_num" localSheetId="32">'[19]C-44 TP5 Adj 5_31_08'!#REF!</definedName>
    <definedName name="docket_num" localSheetId="33">'[19]C-44 TP5 Adj 5_31_08'!#REF!</definedName>
    <definedName name="docket_num" localSheetId="24">'[19]C-44 TP5 Adj 5_31_08'!#REF!</definedName>
    <definedName name="docket_num" localSheetId="26">'[19]C-44 TP5 Adj 5_31_08'!#REF!</definedName>
    <definedName name="docket_num" localSheetId="28">'[19]C-44 TP5 Adj 5_31_08'!#REF!</definedName>
    <definedName name="docket_num" localSheetId="25">'[19]C-44 TP5 Adj 5_31_08'!#REF!</definedName>
    <definedName name="docket_num" localSheetId="27">'[19]C-44 TP5 Adj 5_31_08'!#REF!</definedName>
    <definedName name="docket_num" localSheetId="29">'[19]C-44 TP5 Adj 5_31_08'!#REF!</definedName>
    <definedName name="docket_num" localSheetId="31">'[19]C-44 TP5 Adj 5_31_08'!#REF!</definedName>
    <definedName name="docket_num" localSheetId="23">'[19]C-44 TP5 Adj 5_31_08'!#REF!</definedName>
    <definedName name="docket_num" localSheetId="37">'[19]C-44 TP5 Adj 5_31_08'!#REF!</definedName>
    <definedName name="docket_num" localSheetId="22">'[19]C-44 TP5 Adj 5_31_08'!#REF!</definedName>
    <definedName name="docket_num">'[19]C-44 TP5 Adj 5_31_08'!#REF!</definedName>
    <definedName name="DRI_Mnemonics" localSheetId="35">#REF!</definedName>
    <definedName name="DRI_Mnemonics" localSheetId="8">#REF!</definedName>
    <definedName name="DRI_Mnemonics" localSheetId="9">#REF!</definedName>
    <definedName name="DRI_Mnemonics" localSheetId="10">#REF!</definedName>
    <definedName name="DRI_Mnemonics" localSheetId="11">#REF!</definedName>
    <definedName name="DRI_Mnemonics" localSheetId="12">#REF!</definedName>
    <definedName name="DRI_Mnemonics" localSheetId="13">#REF!</definedName>
    <definedName name="DRI_Mnemonics" localSheetId="36">#REF!</definedName>
    <definedName name="DRI_Mnemonics" localSheetId="14">#REF!</definedName>
    <definedName name="DRI_Mnemonics" localSheetId="15">#REF!</definedName>
    <definedName name="DRI_Mnemonics" localSheetId="16">#REF!</definedName>
    <definedName name="DRI_Mnemonics" localSheetId="17">#REF!</definedName>
    <definedName name="DRI_Mnemonics" localSheetId="32">#REF!</definedName>
    <definedName name="DRI_Mnemonics" localSheetId="33">#REF!</definedName>
    <definedName name="DRI_Mnemonics" localSheetId="24">#REF!</definedName>
    <definedName name="DRI_Mnemonics" localSheetId="26">#REF!</definedName>
    <definedName name="DRI_Mnemonics" localSheetId="28">#REF!</definedName>
    <definedName name="DRI_Mnemonics" localSheetId="25">#REF!</definedName>
    <definedName name="DRI_Mnemonics" localSheetId="27">#REF!</definedName>
    <definedName name="DRI_Mnemonics" localSheetId="29">#REF!</definedName>
    <definedName name="DRI_Mnemonics" localSheetId="31">#REF!</definedName>
    <definedName name="DRI_Mnemonics" localSheetId="23">#REF!</definedName>
    <definedName name="DRI_Mnemonics" localSheetId="37">#REF!</definedName>
    <definedName name="DRI_Mnemonics">#REF!</definedName>
    <definedName name="dwnld_all">[20]sys_data!$A$1:$M$65536</definedName>
    <definedName name="E4SYS1" localSheetId="35">#REF!</definedName>
    <definedName name="E4SYS1" localSheetId="8">#REF!</definedName>
    <definedName name="E4SYS1" localSheetId="9">#REF!</definedName>
    <definedName name="E4SYS1" localSheetId="10">#REF!</definedName>
    <definedName name="E4SYS1" localSheetId="11">#REF!</definedName>
    <definedName name="E4SYS1" localSheetId="12">#REF!</definedName>
    <definedName name="E4SYS1" localSheetId="13">#REF!</definedName>
    <definedName name="E4SYS1" localSheetId="36">#REF!</definedName>
    <definedName name="E4SYS1" localSheetId="14">#REF!</definedName>
    <definedName name="E4SYS1" localSheetId="15">#REF!</definedName>
    <definedName name="E4SYS1" localSheetId="16">#REF!</definedName>
    <definedName name="E4SYS1" localSheetId="17">#REF!</definedName>
    <definedName name="E4Sys1" localSheetId="32">#REF!</definedName>
    <definedName name="E4Sys1" localSheetId="33">#REF!</definedName>
    <definedName name="E4Sys1" localSheetId="24">#REF!</definedName>
    <definedName name="E4Sys1" localSheetId="26">#REF!</definedName>
    <definedName name="E4Sys1" localSheetId="28">#REF!</definedName>
    <definedName name="E4Sys1" localSheetId="25">#REF!</definedName>
    <definedName name="E4Sys1" localSheetId="27">#REF!</definedName>
    <definedName name="E4Sys1" localSheetId="29">#REF!</definedName>
    <definedName name="E4Sys1" localSheetId="31">#REF!</definedName>
    <definedName name="E4Sys1" localSheetId="23">#REF!</definedName>
    <definedName name="E4Sys1" localSheetId="37">#REF!</definedName>
    <definedName name="E4Sys1">#REF!</definedName>
    <definedName name="E4SYS2" localSheetId="35">#REF!</definedName>
    <definedName name="E4SYS2" localSheetId="8">#REF!</definedName>
    <definedName name="E4SYS2" localSheetId="9">#REF!</definedName>
    <definedName name="E4SYS2" localSheetId="10">#REF!</definedName>
    <definedName name="E4SYS2" localSheetId="11">#REF!</definedName>
    <definedName name="E4SYS2" localSheetId="12">#REF!</definedName>
    <definedName name="E4SYS2" localSheetId="13">#REF!</definedName>
    <definedName name="E4SYS2" localSheetId="36">#REF!</definedName>
    <definedName name="E4SYS2" localSheetId="14">#REF!</definedName>
    <definedName name="E4SYS2" localSheetId="15">#REF!</definedName>
    <definedName name="E4SYS2" localSheetId="16">#REF!</definedName>
    <definedName name="E4SYS2" localSheetId="17">#REF!</definedName>
    <definedName name="E4Sys2" localSheetId="32">#REF!</definedName>
    <definedName name="E4Sys2" localSheetId="33">#REF!</definedName>
    <definedName name="E4Sys2" localSheetId="24">#REF!</definedName>
    <definedName name="E4Sys2" localSheetId="26">#REF!</definedName>
    <definedName name="E4Sys2" localSheetId="28">#REF!</definedName>
    <definedName name="E4Sys2" localSheetId="25">#REF!</definedName>
    <definedName name="E4Sys2" localSheetId="27">#REF!</definedName>
    <definedName name="E4Sys2" localSheetId="29">#REF!</definedName>
    <definedName name="E4Sys2" localSheetId="31">#REF!</definedName>
    <definedName name="E4Sys2" localSheetId="23">#REF!</definedName>
    <definedName name="E4Sys2" localSheetId="37">#REF!</definedName>
    <definedName name="E4Sys2">#REF!</definedName>
    <definedName name="E4sys3" localSheetId="35">#REF!</definedName>
    <definedName name="E4sys3" localSheetId="8">#REF!</definedName>
    <definedName name="E4sys3" localSheetId="9">#REF!</definedName>
    <definedName name="E4sys3" localSheetId="10">#REF!</definedName>
    <definedName name="E4sys3" localSheetId="11">#REF!</definedName>
    <definedName name="E4sys3" localSheetId="12">#REF!</definedName>
    <definedName name="E4sys3" localSheetId="13">#REF!</definedName>
    <definedName name="E4sys3" localSheetId="36">#REF!</definedName>
    <definedName name="E4sys3" localSheetId="14">#REF!</definedName>
    <definedName name="E4sys3" localSheetId="15">#REF!</definedName>
    <definedName name="E4sys3" localSheetId="16">#REF!</definedName>
    <definedName name="E4sys3" localSheetId="17">#REF!</definedName>
    <definedName name="E4sys3" localSheetId="32">#REF!</definedName>
    <definedName name="E4sys3" localSheetId="33">#REF!</definedName>
    <definedName name="E4sys3" localSheetId="24">#REF!</definedName>
    <definedName name="E4sys3" localSheetId="26">#REF!</definedName>
    <definedName name="E4sys3" localSheetId="28">#REF!</definedName>
    <definedName name="E4sys3" localSheetId="25">#REF!</definedName>
    <definedName name="E4sys3" localSheetId="27">#REF!</definedName>
    <definedName name="E4sys3" localSheetId="29">#REF!</definedName>
    <definedName name="E4sys3" localSheetId="31">#REF!</definedName>
    <definedName name="E4sys3" localSheetId="23">#REF!</definedName>
    <definedName name="E4sys3" localSheetId="37">#REF!</definedName>
    <definedName name="E4sys3">#REF!</definedName>
    <definedName name="E6Sys1" localSheetId="35">#REF!</definedName>
    <definedName name="E6Sys1" localSheetId="8">#REF!</definedName>
    <definedName name="E6Sys1" localSheetId="9">#REF!</definedName>
    <definedName name="E6Sys1" localSheetId="10">#REF!</definedName>
    <definedName name="E6Sys1" localSheetId="11">#REF!</definedName>
    <definedName name="E6Sys1" localSheetId="12">#REF!</definedName>
    <definedName name="E6Sys1" localSheetId="13">#REF!</definedName>
    <definedName name="E6Sys1" localSheetId="36">#REF!</definedName>
    <definedName name="E6Sys1" localSheetId="14">#REF!</definedName>
    <definedName name="E6Sys1" localSheetId="15">#REF!</definedName>
    <definedName name="E6Sys1" localSheetId="16">#REF!</definedName>
    <definedName name="E6Sys1" localSheetId="17">#REF!</definedName>
    <definedName name="E6Sys1" localSheetId="32">#REF!</definedName>
    <definedName name="E6Sys1" localSheetId="33">#REF!</definedName>
    <definedName name="E6Sys1" localSheetId="24">#REF!</definedName>
    <definedName name="E6Sys1" localSheetId="26">#REF!</definedName>
    <definedName name="E6Sys1" localSheetId="28">#REF!</definedName>
    <definedName name="E6Sys1" localSheetId="25">#REF!</definedName>
    <definedName name="E6Sys1" localSheetId="27">#REF!</definedName>
    <definedName name="E6Sys1" localSheetId="29">#REF!</definedName>
    <definedName name="E6Sys1" localSheetId="31">#REF!</definedName>
    <definedName name="E6Sys1" localSheetId="23">#REF!</definedName>
    <definedName name="E6Sys1" localSheetId="37">#REF!</definedName>
    <definedName name="E6Sys1">#REF!</definedName>
    <definedName name="ECCR">'[14]#REF'!$P$20</definedName>
    <definedName name="Energy_Sales" localSheetId="35">#REF!</definedName>
    <definedName name="Energy_Sales" localSheetId="8">#REF!</definedName>
    <definedName name="Energy_Sales" localSheetId="9">#REF!</definedName>
    <definedName name="Energy_Sales" localSheetId="10">#REF!</definedName>
    <definedName name="Energy_Sales" localSheetId="11">#REF!</definedName>
    <definedName name="Energy_Sales" localSheetId="12">#REF!</definedName>
    <definedName name="Energy_Sales" localSheetId="13">#REF!</definedName>
    <definedName name="Energy_Sales" localSheetId="36">#REF!</definedName>
    <definedName name="Energy_Sales" localSheetId="14">#REF!</definedName>
    <definedName name="Energy_Sales" localSheetId="15">#REF!</definedName>
    <definedName name="Energy_Sales" localSheetId="16">#REF!</definedName>
    <definedName name="Energy_Sales" localSheetId="17">#REF!</definedName>
    <definedName name="Energy_Sales" localSheetId="32">#REF!</definedName>
    <definedName name="Energy_Sales" localSheetId="33">#REF!</definedName>
    <definedName name="Energy_Sales" localSheetId="24">#REF!</definedName>
    <definedName name="Energy_Sales" localSheetId="26">#REF!</definedName>
    <definedName name="Energy_Sales" localSheetId="28">#REF!</definedName>
    <definedName name="Energy_Sales" localSheetId="25">#REF!</definedName>
    <definedName name="Energy_Sales" localSheetId="27">#REF!</definedName>
    <definedName name="Energy_Sales" localSheetId="29">#REF!</definedName>
    <definedName name="Energy_Sales" localSheetId="31">#REF!</definedName>
    <definedName name="Energy_Sales" localSheetId="23">#REF!</definedName>
    <definedName name="Energy_Sales" localSheetId="37">#REF!</definedName>
    <definedName name="Energy_Sales">#REF!</definedName>
    <definedName name="Ess_Database" localSheetId="35">#REF!</definedName>
    <definedName name="Ess_Database" localSheetId="8">#REF!</definedName>
    <definedName name="Ess_Database" localSheetId="9">#REF!</definedName>
    <definedName name="Ess_Database" localSheetId="10">#REF!</definedName>
    <definedName name="Ess_Database" localSheetId="11">#REF!</definedName>
    <definedName name="Ess_Database" localSheetId="12">#REF!</definedName>
    <definedName name="Ess_Database" localSheetId="13">#REF!</definedName>
    <definedName name="Ess_Database" localSheetId="36">#REF!</definedName>
    <definedName name="Ess_Database" localSheetId="14">#REF!</definedName>
    <definedName name="Ess_Database" localSheetId="15">#REF!</definedName>
    <definedName name="Ess_Database" localSheetId="16">#REF!</definedName>
    <definedName name="Ess_Database" localSheetId="17">#REF!</definedName>
    <definedName name="Ess_Database" localSheetId="32">#REF!</definedName>
    <definedName name="Ess_Database" localSheetId="33">#REF!</definedName>
    <definedName name="Ess_Database" localSheetId="24">#REF!</definedName>
    <definedName name="Ess_Database" localSheetId="26">#REF!</definedName>
    <definedName name="Ess_Database" localSheetId="28">#REF!</definedName>
    <definedName name="Ess_Database" localSheetId="25">#REF!</definedName>
    <definedName name="Ess_Database" localSheetId="27">#REF!</definedName>
    <definedName name="Ess_Database" localSheetId="29">#REF!</definedName>
    <definedName name="Ess_Database" localSheetId="31">#REF!</definedName>
    <definedName name="Ess_Database" localSheetId="23">#REF!</definedName>
    <definedName name="Ess_Database" localSheetId="37">#REF!</definedName>
    <definedName name="Ess_Database">#REF!</definedName>
    <definedName name="ESY12" localSheetId="35">[2]ISFPLSUB!#REF!</definedName>
    <definedName name="ESY12" localSheetId="8">[2]ISFPLSUB!#REF!</definedName>
    <definedName name="ESY12" localSheetId="9">[2]ISFPLSUB!#REF!</definedName>
    <definedName name="ESY12" localSheetId="10">[2]ISFPLSUB!#REF!</definedName>
    <definedName name="ESY12" localSheetId="11">[2]ISFPLSUB!#REF!</definedName>
    <definedName name="ESY12" localSheetId="12">[2]ISFPLSUB!#REF!</definedName>
    <definedName name="ESY12" localSheetId="13">[2]ISFPLSUB!#REF!</definedName>
    <definedName name="ESY12" localSheetId="36">[2]ISFPLSUB!#REF!</definedName>
    <definedName name="ESY12" localSheetId="14">[2]ISFPLSUB!#REF!</definedName>
    <definedName name="ESY12" localSheetId="15">[2]ISFPLSUB!#REF!</definedName>
    <definedName name="ESY12" localSheetId="16">[2]ISFPLSUB!#REF!</definedName>
    <definedName name="ESY12" localSheetId="17">[2]ISFPLSUB!#REF!</definedName>
    <definedName name="ESY12" localSheetId="32">[2]ISFPLSUB!#REF!</definedName>
    <definedName name="ESY12" localSheetId="33">[2]ISFPLSUB!#REF!</definedName>
    <definedName name="ESY12" localSheetId="24">[2]ISFPLSUB!#REF!</definedName>
    <definedName name="ESY12" localSheetId="26">[2]ISFPLSUB!#REF!</definedName>
    <definedName name="ESY12" localSheetId="28">[2]ISFPLSUB!#REF!</definedName>
    <definedName name="ESY12" localSheetId="25">[2]ISFPLSUB!#REF!</definedName>
    <definedName name="ESY12" localSheetId="27">[2]ISFPLSUB!#REF!</definedName>
    <definedName name="ESY12" localSheetId="29">[2]ISFPLSUB!#REF!</definedName>
    <definedName name="ESY12" localSheetId="31">[2]ISFPLSUB!#REF!</definedName>
    <definedName name="ESY12" localSheetId="23">[2]ISFPLSUB!#REF!</definedName>
    <definedName name="ESY12" localSheetId="37">[2]ISFPLSUB!#REF!</definedName>
    <definedName name="ESY12">[2]ISFPLSUB!#REF!</definedName>
    <definedName name="ESYA" localSheetId="35">[2]ISFPLSUB!#REF!</definedName>
    <definedName name="ESYA" localSheetId="8">[2]ISFPLSUB!#REF!</definedName>
    <definedName name="ESYA" localSheetId="9">[2]ISFPLSUB!#REF!</definedName>
    <definedName name="ESYA" localSheetId="10">[2]ISFPLSUB!#REF!</definedName>
    <definedName name="ESYA" localSheetId="11">[2]ISFPLSUB!#REF!</definedName>
    <definedName name="ESYA" localSheetId="12">[2]ISFPLSUB!#REF!</definedName>
    <definedName name="ESYA" localSheetId="13">[2]ISFPLSUB!#REF!</definedName>
    <definedName name="ESYA" localSheetId="36">[2]ISFPLSUB!#REF!</definedName>
    <definedName name="ESYA" localSheetId="14">[2]ISFPLSUB!#REF!</definedName>
    <definedName name="ESYA" localSheetId="15">[2]ISFPLSUB!#REF!</definedName>
    <definedName name="ESYA" localSheetId="16">[2]ISFPLSUB!#REF!</definedName>
    <definedName name="ESYA" localSheetId="17">[2]ISFPLSUB!#REF!</definedName>
    <definedName name="ESYA" localSheetId="32">[2]ISFPLSUB!#REF!</definedName>
    <definedName name="ESYA" localSheetId="33">[2]ISFPLSUB!#REF!</definedName>
    <definedName name="ESYA" localSheetId="24">[2]ISFPLSUB!#REF!</definedName>
    <definedName name="ESYA" localSheetId="26">[2]ISFPLSUB!#REF!</definedName>
    <definedName name="ESYA" localSheetId="28">[2]ISFPLSUB!#REF!</definedName>
    <definedName name="ESYA" localSheetId="25">[2]ISFPLSUB!#REF!</definedName>
    <definedName name="ESYA" localSheetId="27">[2]ISFPLSUB!#REF!</definedName>
    <definedName name="ESYA" localSheetId="29">[2]ISFPLSUB!#REF!</definedName>
    <definedName name="ESYA" localSheetId="31">[2]ISFPLSUB!#REF!</definedName>
    <definedName name="ESYA" localSheetId="23">[2]ISFPLSUB!#REF!</definedName>
    <definedName name="ESYA" localSheetId="37">[2]ISFPLSUB!#REF!</definedName>
    <definedName name="ESYA">[2]ISFPLSUB!#REF!</definedName>
    <definedName name="ESYTD" localSheetId="35">[2]ISFPLSUB!#REF!</definedName>
    <definedName name="ESYTD" localSheetId="8">[2]ISFPLSUB!#REF!</definedName>
    <definedName name="ESYTD" localSheetId="9">[2]ISFPLSUB!#REF!</definedName>
    <definedName name="ESYTD" localSheetId="10">[2]ISFPLSUB!#REF!</definedName>
    <definedName name="ESYTD" localSheetId="11">[2]ISFPLSUB!#REF!</definedName>
    <definedName name="ESYTD" localSheetId="12">[2]ISFPLSUB!#REF!</definedName>
    <definedName name="ESYTD" localSheetId="13">[2]ISFPLSUB!#REF!</definedName>
    <definedName name="ESYTD" localSheetId="36">[2]ISFPLSUB!#REF!</definedName>
    <definedName name="ESYTD" localSheetId="14">[2]ISFPLSUB!#REF!</definedName>
    <definedName name="ESYTD" localSheetId="15">[2]ISFPLSUB!#REF!</definedName>
    <definedName name="ESYTD" localSheetId="16">[2]ISFPLSUB!#REF!</definedName>
    <definedName name="ESYTD" localSheetId="17">[2]ISFPLSUB!#REF!</definedName>
    <definedName name="ESYTD" localSheetId="32">[2]ISFPLSUB!#REF!</definedName>
    <definedName name="ESYTD" localSheetId="33">[2]ISFPLSUB!#REF!</definedName>
    <definedName name="ESYTD" localSheetId="24">[2]ISFPLSUB!#REF!</definedName>
    <definedName name="ESYTD" localSheetId="26">[2]ISFPLSUB!#REF!</definedName>
    <definedName name="ESYTD" localSheetId="28">[2]ISFPLSUB!#REF!</definedName>
    <definedName name="ESYTD" localSheetId="25">[2]ISFPLSUB!#REF!</definedName>
    <definedName name="ESYTD" localSheetId="27">[2]ISFPLSUB!#REF!</definedName>
    <definedName name="ESYTD" localSheetId="29">[2]ISFPLSUB!#REF!</definedName>
    <definedName name="ESYTD" localSheetId="31">[2]ISFPLSUB!#REF!</definedName>
    <definedName name="ESYTD" localSheetId="23">[2]ISFPLSUB!#REF!</definedName>
    <definedName name="ESYTD" localSheetId="37">[2]ISFPLSUB!#REF!</definedName>
    <definedName name="ESYTD">[2]ISFPLSUB!#REF!</definedName>
    <definedName name="ESYY" localSheetId="35">[2]ISFPLSUB!#REF!</definedName>
    <definedName name="ESYY" localSheetId="8">[2]ISFPLSUB!#REF!</definedName>
    <definedName name="ESYY" localSheetId="9">[2]ISFPLSUB!#REF!</definedName>
    <definedName name="ESYY" localSheetId="10">[2]ISFPLSUB!#REF!</definedName>
    <definedName name="ESYY" localSheetId="11">[2]ISFPLSUB!#REF!</definedName>
    <definedName name="ESYY" localSheetId="12">[2]ISFPLSUB!#REF!</definedName>
    <definedName name="ESYY" localSheetId="13">[2]ISFPLSUB!#REF!</definedName>
    <definedName name="ESYY" localSheetId="36">[2]ISFPLSUB!#REF!</definedName>
    <definedName name="ESYY" localSheetId="14">[2]ISFPLSUB!#REF!</definedName>
    <definedName name="ESYY" localSheetId="15">[2]ISFPLSUB!#REF!</definedName>
    <definedName name="ESYY" localSheetId="16">[2]ISFPLSUB!#REF!</definedName>
    <definedName name="ESYY" localSheetId="17">[2]ISFPLSUB!#REF!</definedName>
    <definedName name="ESYY" localSheetId="32">[2]ISFPLSUB!#REF!</definedName>
    <definedName name="ESYY" localSheetId="33">[2]ISFPLSUB!#REF!</definedName>
    <definedName name="ESYY" localSheetId="24">[2]ISFPLSUB!#REF!</definedName>
    <definedName name="ESYY" localSheetId="26">[2]ISFPLSUB!#REF!</definedName>
    <definedName name="ESYY" localSheetId="28">[2]ISFPLSUB!#REF!</definedName>
    <definedName name="ESYY" localSheetId="25">[2]ISFPLSUB!#REF!</definedName>
    <definedName name="ESYY" localSheetId="27">[2]ISFPLSUB!#REF!</definedName>
    <definedName name="ESYY" localSheetId="29">[2]ISFPLSUB!#REF!</definedName>
    <definedName name="ESYY" localSheetId="31">[2]ISFPLSUB!#REF!</definedName>
    <definedName name="ESYY" localSheetId="23">[2]ISFPLSUB!#REF!</definedName>
    <definedName name="ESYY" localSheetId="37">[2]ISFPLSUB!#REF!</definedName>
    <definedName name="ESYY">[2]ISFPLSUB!#REF!</definedName>
    <definedName name="_xlnm.Extract" localSheetId="35">[1]SITRP!#REF!</definedName>
    <definedName name="_xlnm.Extract" localSheetId="8">[1]SITRP!#REF!</definedName>
    <definedName name="_xlnm.Extract" localSheetId="9">[1]SITRP!#REF!</definedName>
    <definedName name="_xlnm.Extract" localSheetId="10">[1]SITRP!#REF!</definedName>
    <definedName name="_xlnm.Extract" localSheetId="11">[1]SITRP!#REF!</definedName>
    <definedName name="_xlnm.Extract" localSheetId="12">[1]SITRP!#REF!</definedName>
    <definedName name="_xlnm.Extract" localSheetId="13">[1]SITRP!#REF!</definedName>
    <definedName name="_xlnm.Extract" localSheetId="36">[1]SITRP!#REF!</definedName>
    <definedName name="_xlnm.Extract" localSheetId="14">[1]SITRP!#REF!</definedName>
    <definedName name="_xlnm.Extract" localSheetId="15">[1]SITRP!#REF!</definedName>
    <definedName name="_xlnm.Extract" localSheetId="16">[1]SITRP!#REF!</definedName>
    <definedName name="_xlnm.Extract" localSheetId="17">[1]SITRP!#REF!</definedName>
    <definedName name="_xlnm.Extract" localSheetId="32">[1]SITRP!#REF!</definedName>
    <definedName name="_xlnm.Extract" localSheetId="33">[1]SITRP!#REF!</definedName>
    <definedName name="_xlnm.Extract" localSheetId="24">[1]SITRP!#REF!</definedName>
    <definedName name="_xlnm.Extract" localSheetId="26">[1]SITRP!#REF!</definedName>
    <definedName name="_xlnm.Extract" localSheetId="28">[1]SITRP!#REF!</definedName>
    <definedName name="_xlnm.Extract" localSheetId="25">[1]SITRP!#REF!</definedName>
    <definedName name="_xlnm.Extract" localSheetId="27">[1]SITRP!#REF!</definedName>
    <definedName name="_xlnm.Extract" localSheetId="29">[1]SITRP!#REF!</definedName>
    <definedName name="_xlnm.Extract" localSheetId="31">[1]SITRP!#REF!</definedName>
    <definedName name="_xlnm.Extract" localSheetId="23">[1]SITRP!#REF!</definedName>
    <definedName name="_xlnm.Extract" localSheetId="37">[1]SITRP!#REF!</definedName>
    <definedName name="_xlnm.Extract">[1]SITRP!#REF!</definedName>
    <definedName name="Extract_MI" localSheetId="35">[1]SITRP!#REF!</definedName>
    <definedName name="Extract_MI" localSheetId="8">[1]SITRP!#REF!</definedName>
    <definedName name="Extract_MI" localSheetId="9">[1]SITRP!#REF!</definedName>
    <definedName name="Extract_MI" localSheetId="10">[1]SITRP!#REF!</definedName>
    <definedName name="Extract_MI" localSheetId="11">[1]SITRP!#REF!</definedName>
    <definedName name="Extract_MI" localSheetId="12">[1]SITRP!#REF!</definedName>
    <definedName name="Extract_MI" localSheetId="13">[1]SITRP!#REF!</definedName>
    <definedName name="Extract_MI" localSheetId="36">[1]SITRP!#REF!</definedName>
    <definedName name="Extract_MI" localSheetId="14">[1]SITRP!#REF!</definedName>
    <definedName name="Extract_MI" localSheetId="15">[1]SITRP!#REF!</definedName>
    <definedName name="Extract_MI" localSheetId="16">[1]SITRP!#REF!</definedName>
    <definedName name="Extract_MI" localSheetId="17">[1]SITRP!#REF!</definedName>
    <definedName name="Extract_MI" localSheetId="32">[1]SITRP!#REF!</definedName>
    <definedName name="Extract_MI" localSheetId="33">[1]SITRP!#REF!</definedName>
    <definedName name="Extract_MI" localSheetId="24">[1]SITRP!#REF!</definedName>
    <definedName name="Extract_MI" localSheetId="26">[1]SITRP!#REF!</definedName>
    <definedName name="Extract_MI" localSheetId="28">[1]SITRP!#REF!</definedName>
    <definedName name="Extract_MI" localSheetId="25">[1]SITRP!#REF!</definedName>
    <definedName name="Extract_MI" localSheetId="27">[1]SITRP!#REF!</definedName>
    <definedName name="Extract_MI" localSheetId="29">[1]SITRP!#REF!</definedName>
    <definedName name="Extract_MI" localSheetId="31">[1]SITRP!#REF!</definedName>
    <definedName name="Extract_MI" localSheetId="23">[1]SITRP!#REF!</definedName>
    <definedName name="Extract_MI" localSheetId="37">[1]SITRP!#REF!</definedName>
    <definedName name="Extract_MI">[1]SITRP!#REF!</definedName>
    <definedName name="f_acct_top" localSheetId="36">[21]Final!#REF!</definedName>
    <definedName name="f_acct_top" localSheetId="17">[21]Final!#REF!</definedName>
    <definedName name="f_acct_top" localSheetId="32">[21]Final!#REF!</definedName>
    <definedName name="f_acct_top" localSheetId="33">[21]Final!#REF!</definedName>
    <definedName name="f_acct_top" localSheetId="24">[21]Final!#REF!</definedName>
    <definedName name="f_acct_top" localSheetId="26">[21]Final!#REF!</definedName>
    <definedName name="f_acct_top" localSheetId="28">[21]Final!#REF!</definedName>
    <definedName name="f_acct_top" localSheetId="25">[21]Final!#REF!</definedName>
    <definedName name="f_acct_top" localSheetId="27">[21]Final!#REF!</definedName>
    <definedName name="f_acct_top" localSheetId="29">[21]Final!#REF!</definedName>
    <definedName name="f_acct_top" localSheetId="31">[21]Final!#REF!</definedName>
    <definedName name="f_acct_top" localSheetId="23">[21]Final!#REF!</definedName>
    <definedName name="f_acct_top">[21]Final!#REF!</definedName>
    <definedName name="f_roi" localSheetId="36">[21]Final!#REF!</definedName>
    <definedName name="f_roi" localSheetId="17">[21]Final!#REF!</definedName>
    <definedName name="f_roi" localSheetId="32">[21]Final!#REF!</definedName>
    <definedName name="f_roi" localSheetId="33">[21]Final!#REF!</definedName>
    <definedName name="f_roi" localSheetId="24">[21]Final!#REF!</definedName>
    <definedName name="f_roi" localSheetId="26">[21]Final!#REF!</definedName>
    <definedName name="f_roi" localSheetId="28">[21]Final!#REF!</definedName>
    <definedName name="f_roi" localSheetId="25">[21]Final!#REF!</definedName>
    <definedName name="f_roi" localSheetId="27">[21]Final!#REF!</definedName>
    <definedName name="f_roi" localSheetId="29">[21]Final!#REF!</definedName>
    <definedName name="f_roi" localSheetId="31">[21]Final!#REF!</definedName>
    <definedName name="f_roi" localSheetId="23">[21]Final!#REF!</definedName>
    <definedName name="f_roi">[21]Final!#REF!</definedName>
    <definedName name="FERC" localSheetId="35">#REF!</definedName>
    <definedName name="FERC" localSheetId="8">#REF!</definedName>
    <definedName name="FERC" localSheetId="9">#REF!</definedName>
    <definedName name="FERC" localSheetId="10">#REF!</definedName>
    <definedName name="FERC" localSheetId="11">#REF!</definedName>
    <definedName name="FERC" localSheetId="12">#REF!</definedName>
    <definedName name="FERC" localSheetId="13">#REF!</definedName>
    <definedName name="FERC" localSheetId="36">#REF!</definedName>
    <definedName name="FERC" localSheetId="14">#REF!</definedName>
    <definedName name="FERC" localSheetId="15">#REF!</definedName>
    <definedName name="FERC" localSheetId="16">#REF!</definedName>
    <definedName name="FERC" localSheetId="17">#REF!</definedName>
    <definedName name="FERC" localSheetId="32">#REF!</definedName>
    <definedName name="FERC" localSheetId="33">#REF!</definedName>
    <definedName name="FERC" localSheetId="18">#REF!</definedName>
    <definedName name="FERC" localSheetId="24">#REF!</definedName>
    <definedName name="FERC" localSheetId="26">#REF!</definedName>
    <definedName name="FERC" localSheetId="28">#REF!</definedName>
    <definedName name="FERC" localSheetId="25">#REF!</definedName>
    <definedName name="FERC" localSheetId="27">#REF!</definedName>
    <definedName name="FERC" localSheetId="29">#REF!</definedName>
    <definedName name="FERC" localSheetId="31">#REF!</definedName>
    <definedName name="FERC" localSheetId="23">#REF!</definedName>
    <definedName name="FERC" localSheetId="37">#REF!</definedName>
    <definedName name="FERC">#REF!</definedName>
    <definedName name="FERCTAX" localSheetId="35">#REF!</definedName>
    <definedName name="FERCTAX" localSheetId="8">#REF!</definedName>
    <definedName name="FERCTAX" localSheetId="9">#REF!</definedName>
    <definedName name="FERCTAX" localSheetId="10">#REF!</definedName>
    <definedName name="FERCTAX" localSheetId="11">#REF!</definedName>
    <definedName name="FERCTAX" localSheetId="12">#REF!</definedName>
    <definedName name="FERCTAX" localSheetId="13">#REF!</definedName>
    <definedName name="FERCTAX" localSheetId="36">#REF!</definedName>
    <definedName name="FERCTAX" localSheetId="14">#REF!</definedName>
    <definedName name="FERCTAX" localSheetId="15">#REF!</definedName>
    <definedName name="FERCTAX" localSheetId="16">#REF!</definedName>
    <definedName name="FERCTAX" localSheetId="17">#REF!</definedName>
    <definedName name="FERCTAX" localSheetId="32">#REF!</definedName>
    <definedName name="FERCTAX" localSheetId="33">#REF!</definedName>
    <definedName name="FERCTAX" localSheetId="18">#REF!</definedName>
    <definedName name="FERCTAX" localSheetId="24">#REF!</definedName>
    <definedName name="FERCTAX" localSheetId="26">#REF!</definedName>
    <definedName name="FERCTAX" localSheetId="28">#REF!</definedName>
    <definedName name="FERCTAX" localSheetId="25">#REF!</definedName>
    <definedName name="FERCTAX" localSheetId="27">#REF!</definedName>
    <definedName name="FERCTAX" localSheetId="29">#REF!</definedName>
    <definedName name="FERCTAX" localSheetId="31">#REF!</definedName>
    <definedName name="FERCTAX" localSheetId="23">#REF!</definedName>
    <definedName name="FERCTAX" localSheetId="37">#REF!</definedName>
    <definedName name="FERCTAX">#REF!</definedName>
    <definedName name="fixedcost" localSheetId="35">#REF!</definedName>
    <definedName name="fixedcost" localSheetId="8">#REF!</definedName>
    <definedName name="fixedcost" localSheetId="9">#REF!</definedName>
    <definedName name="fixedcost" localSheetId="10">#REF!</definedName>
    <definedName name="fixedcost" localSheetId="11">#REF!</definedName>
    <definedName name="fixedcost" localSheetId="12">#REF!</definedName>
    <definedName name="fixedcost" localSheetId="13">#REF!</definedName>
    <definedName name="fixedcost" localSheetId="36">#REF!</definedName>
    <definedName name="fixedcost" localSheetId="14">#REF!</definedName>
    <definedName name="fixedcost" localSheetId="15">#REF!</definedName>
    <definedName name="fixedcost" localSheetId="16">#REF!</definedName>
    <definedName name="fixedcost" localSheetId="17">#REF!</definedName>
    <definedName name="fixedcost" localSheetId="32">#REF!</definedName>
    <definedName name="fixedcost" localSheetId="33">#REF!</definedName>
    <definedName name="fixedcost" localSheetId="24">#REF!</definedName>
    <definedName name="fixedcost" localSheetId="26">#REF!</definedName>
    <definedName name="fixedcost" localSheetId="28">#REF!</definedName>
    <definedName name="fixedcost" localSheetId="25">#REF!</definedName>
    <definedName name="fixedcost" localSheetId="27">#REF!</definedName>
    <definedName name="fixedcost" localSheetId="29">#REF!</definedName>
    <definedName name="fixedcost" localSheetId="31">#REF!</definedName>
    <definedName name="fixedcost" localSheetId="23">#REF!</definedName>
    <definedName name="fixedcost" localSheetId="37">#REF!</definedName>
    <definedName name="fixedcost">#REF!</definedName>
    <definedName name="FormatSelection" localSheetId="35">#REF!</definedName>
    <definedName name="FormatSelection" localSheetId="8">#REF!</definedName>
    <definedName name="FormatSelection" localSheetId="9">#REF!</definedName>
    <definedName name="FormatSelection" localSheetId="10">#REF!</definedName>
    <definedName name="FormatSelection" localSheetId="11">#REF!</definedName>
    <definedName name="FormatSelection" localSheetId="12">#REF!</definedName>
    <definedName name="FormatSelection" localSheetId="13">#REF!</definedName>
    <definedName name="FormatSelection" localSheetId="36">#REF!</definedName>
    <definedName name="FormatSelection" localSheetId="14">#REF!</definedName>
    <definedName name="FormatSelection" localSheetId="15">#REF!</definedName>
    <definedName name="FormatSelection" localSheetId="16">#REF!</definedName>
    <definedName name="FormatSelection" localSheetId="17">#REF!</definedName>
    <definedName name="FormatSelection" localSheetId="32">#REF!</definedName>
    <definedName name="FormatSelection" localSheetId="33">#REF!</definedName>
    <definedName name="FormatSelection" localSheetId="24">#REF!</definedName>
    <definedName name="FormatSelection" localSheetId="26">#REF!</definedName>
    <definedName name="FormatSelection" localSheetId="28">#REF!</definedName>
    <definedName name="FormatSelection" localSheetId="25">#REF!</definedName>
    <definedName name="FormatSelection" localSheetId="27">#REF!</definedName>
    <definedName name="FormatSelection" localSheetId="29">#REF!</definedName>
    <definedName name="FormatSelection" localSheetId="31">#REF!</definedName>
    <definedName name="FormatSelection" localSheetId="23">#REF!</definedName>
    <definedName name="FormatSelection" localSheetId="37">#REF!</definedName>
    <definedName name="FormatSelection">#REF!</definedName>
    <definedName name="fpc_pur" localSheetId="35">#REF!</definedName>
    <definedName name="fpc_pur" localSheetId="8">#REF!</definedName>
    <definedName name="fpc_pur" localSheetId="9">#REF!</definedName>
    <definedName name="fpc_pur" localSheetId="10">#REF!</definedName>
    <definedName name="fpc_pur" localSheetId="11">#REF!</definedName>
    <definedName name="fpc_pur" localSheetId="12">#REF!</definedName>
    <definedName name="fpc_pur" localSheetId="13">#REF!</definedName>
    <definedName name="fpc_pur" localSheetId="36">#REF!</definedName>
    <definedName name="fpc_pur" localSheetId="14">#REF!</definedName>
    <definedName name="fpc_pur" localSheetId="15">#REF!</definedName>
    <definedName name="fpc_pur" localSheetId="16">#REF!</definedName>
    <definedName name="fpc_pur" localSheetId="17">#REF!</definedName>
    <definedName name="fpc_pur" localSheetId="32">#REF!</definedName>
    <definedName name="fpc_pur" localSheetId="33">#REF!</definedName>
    <definedName name="fpc_pur" localSheetId="24">#REF!</definedName>
    <definedName name="fpc_pur" localSheetId="26">#REF!</definedName>
    <definedName name="fpc_pur" localSheetId="28">#REF!</definedName>
    <definedName name="fpc_pur" localSheetId="25">#REF!</definedName>
    <definedName name="fpc_pur" localSheetId="27">#REF!</definedName>
    <definedName name="fpc_pur" localSheetId="29">#REF!</definedName>
    <definedName name="fpc_pur" localSheetId="31">#REF!</definedName>
    <definedName name="fpc_pur" localSheetId="23">#REF!</definedName>
    <definedName name="fpc_pur" localSheetId="37">#REF!</definedName>
    <definedName name="fpc_pur">#REF!</definedName>
    <definedName name="FPSC" localSheetId="35">#REF!</definedName>
    <definedName name="FPSC" localSheetId="8">#REF!</definedName>
    <definedName name="FPSC" localSheetId="9">#REF!</definedName>
    <definedName name="FPSC" localSheetId="10">#REF!</definedName>
    <definedName name="FPSC" localSheetId="11">#REF!</definedName>
    <definedName name="FPSC" localSheetId="12">#REF!</definedName>
    <definedName name="FPSC" localSheetId="13">#REF!</definedName>
    <definedName name="FPSC" localSheetId="36">#REF!</definedName>
    <definedName name="FPSC" localSheetId="14">#REF!</definedName>
    <definedName name="FPSC" localSheetId="15">#REF!</definedName>
    <definedName name="FPSC" localSheetId="16">#REF!</definedName>
    <definedName name="FPSC" localSheetId="17">#REF!</definedName>
    <definedName name="FPSC" localSheetId="32">#REF!</definedName>
    <definedName name="FPSC" localSheetId="33">#REF!</definedName>
    <definedName name="FPSC" localSheetId="18">#REF!</definedName>
    <definedName name="FPSC" localSheetId="24">#REF!</definedName>
    <definedName name="FPSC" localSheetId="26">#REF!</definedName>
    <definedName name="FPSC" localSheetId="28">#REF!</definedName>
    <definedName name="FPSC" localSheetId="25">#REF!</definedName>
    <definedName name="FPSC" localSheetId="27">#REF!</definedName>
    <definedName name="FPSC" localSheetId="29">#REF!</definedName>
    <definedName name="FPSC" localSheetId="31">#REF!</definedName>
    <definedName name="FPSC" localSheetId="23">#REF!</definedName>
    <definedName name="FPSC" localSheetId="37">#REF!</definedName>
    <definedName name="FPSC">#REF!</definedName>
    <definedName name="FPSCTAX" localSheetId="35">#REF!</definedName>
    <definedName name="FPSCTAX" localSheetId="8">#REF!</definedName>
    <definedName name="FPSCTAX" localSheetId="9">#REF!</definedName>
    <definedName name="FPSCTAX" localSheetId="10">#REF!</definedName>
    <definedName name="FPSCTAX" localSheetId="11">#REF!</definedName>
    <definedName name="FPSCTAX" localSheetId="12">#REF!</definedName>
    <definedName name="FPSCTAX" localSheetId="13">#REF!</definedName>
    <definedName name="FPSCTAX" localSheetId="36">#REF!</definedName>
    <definedName name="FPSCTAX" localSheetId="14">#REF!</definedName>
    <definedName name="FPSCTAX" localSheetId="15">#REF!</definedName>
    <definedName name="FPSCTAX" localSheetId="16">#REF!</definedName>
    <definedName name="FPSCTAX" localSheetId="17">#REF!</definedName>
    <definedName name="FPSCTAX" localSheetId="32">#REF!</definedName>
    <definedName name="FPSCTAX" localSheetId="33">#REF!</definedName>
    <definedName name="FPSCTAX" localSheetId="18">#REF!</definedName>
    <definedName name="FPSCTAX" localSheetId="24">#REF!</definedName>
    <definedName name="FPSCTAX" localSheetId="26">#REF!</definedName>
    <definedName name="FPSCTAX" localSheetId="28">#REF!</definedName>
    <definedName name="FPSCTAX" localSheetId="25">#REF!</definedName>
    <definedName name="FPSCTAX" localSheetId="27">#REF!</definedName>
    <definedName name="FPSCTAX" localSheetId="29">#REF!</definedName>
    <definedName name="FPSCTAX" localSheetId="31">#REF!</definedName>
    <definedName name="FPSCTAX" localSheetId="23">#REF!</definedName>
    <definedName name="FPSCTAX" localSheetId="37">#REF!</definedName>
    <definedName name="FPSCTAX">#REF!</definedName>
    <definedName name="FUEL2">'[14]#REF'!$N$21:$O$52</definedName>
    <definedName name="gas_offpeak" localSheetId="35">#REF!</definedName>
    <definedName name="gas_offpeak" localSheetId="8">#REF!</definedName>
    <definedName name="gas_offpeak" localSheetId="9">#REF!</definedName>
    <definedName name="gas_offpeak" localSheetId="10">#REF!</definedName>
    <definedName name="gas_offpeak" localSheetId="11">#REF!</definedName>
    <definedName name="gas_offpeak" localSheetId="12">#REF!</definedName>
    <definedName name="gas_offpeak" localSheetId="13">#REF!</definedName>
    <definedName name="gas_offpeak" localSheetId="36">#REF!</definedName>
    <definedName name="gas_offpeak" localSheetId="14">#REF!</definedName>
    <definedName name="gas_offpeak" localSheetId="15">#REF!</definedName>
    <definedName name="gas_offpeak" localSheetId="16">#REF!</definedName>
    <definedName name="gas_offpeak" localSheetId="17">#REF!</definedName>
    <definedName name="gas_offpeak" localSheetId="32">#REF!</definedName>
    <definedName name="gas_offpeak" localSheetId="33">#REF!</definedName>
    <definedName name="gas_offpeak" localSheetId="24">#REF!</definedName>
    <definedName name="gas_offpeak" localSheetId="26">#REF!</definedName>
    <definedName name="gas_offpeak" localSheetId="28">#REF!</definedName>
    <definedName name="gas_offpeak" localSheetId="25">#REF!</definedName>
    <definedName name="gas_offpeak" localSheetId="27">#REF!</definedName>
    <definedName name="gas_offpeak" localSheetId="29">#REF!</definedName>
    <definedName name="gas_offpeak" localSheetId="31">#REF!</definedName>
    <definedName name="gas_offpeak" localSheetId="23">#REF!</definedName>
    <definedName name="gas_offpeak" localSheetId="37">#REF!</definedName>
    <definedName name="gas_offpeak">#REF!</definedName>
    <definedName name="gas_onpeak" localSheetId="35">#REF!</definedName>
    <definedName name="gas_onpeak" localSheetId="8">#REF!</definedName>
    <definedName name="gas_onpeak" localSheetId="9">#REF!</definedName>
    <definedName name="gas_onpeak" localSheetId="10">#REF!</definedName>
    <definedName name="gas_onpeak" localSheetId="11">#REF!</definedName>
    <definedName name="gas_onpeak" localSheetId="12">#REF!</definedName>
    <definedName name="gas_onpeak" localSheetId="13">#REF!</definedName>
    <definedName name="gas_onpeak" localSheetId="36">#REF!</definedName>
    <definedName name="gas_onpeak" localSheetId="14">#REF!</definedName>
    <definedName name="gas_onpeak" localSheetId="15">#REF!</definedName>
    <definedName name="gas_onpeak" localSheetId="16">#REF!</definedName>
    <definedName name="gas_onpeak" localSheetId="17">#REF!</definedName>
    <definedName name="gas_onpeak" localSheetId="32">#REF!</definedName>
    <definedName name="gas_onpeak" localSheetId="33">#REF!</definedName>
    <definedName name="gas_onpeak" localSheetId="24">#REF!</definedName>
    <definedName name="gas_onpeak" localSheetId="26">#REF!</definedName>
    <definedName name="gas_onpeak" localSheetId="28">#REF!</definedName>
    <definedName name="gas_onpeak" localSheetId="25">#REF!</definedName>
    <definedName name="gas_onpeak" localSheetId="27">#REF!</definedName>
    <definedName name="gas_onpeak" localSheetId="29">#REF!</definedName>
    <definedName name="gas_onpeak" localSheetId="31">#REF!</definedName>
    <definedName name="gas_onpeak" localSheetId="23">#REF!</definedName>
    <definedName name="gas_onpeak" localSheetId="37">#REF!</definedName>
    <definedName name="gas_onpeak">#REF!</definedName>
    <definedName name="GASADD" localSheetId="35">#REF!</definedName>
    <definedName name="GASADD" localSheetId="8">#REF!</definedName>
    <definedName name="GASADD" localSheetId="9">#REF!</definedName>
    <definedName name="GASADD" localSheetId="10">#REF!</definedName>
    <definedName name="GASADD" localSheetId="11">#REF!</definedName>
    <definedName name="GASADD" localSheetId="12">#REF!</definedName>
    <definedName name="GASADD" localSheetId="13">#REF!</definedName>
    <definedName name="GASADD" localSheetId="36">#REF!</definedName>
    <definedName name="GASADD" localSheetId="14">#REF!</definedName>
    <definedName name="GASADD" localSheetId="15">#REF!</definedName>
    <definedName name="GASADD" localSheetId="16">#REF!</definedName>
    <definedName name="GASADD" localSheetId="17">#REF!</definedName>
    <definedName name="GASADD" localSheetId="32">#REF!</definedName>
    <definedName name="GASADD" localSheetId="33">#REF!</definedName>
    <definedName name="GASADD" localSheetId="24">#REF!</definedName>
    <definedName name="GASADD" localSheetId="26">#REF!</definedName>
    <definedName name="GASADD" localSheetId="28">#REF!</definedName>
    <definedName name="GASADD" localSheetId="25">#REF!</definedName>
    <definedName name="GASADD" localSheetId="27">#REF!</definedName>
    <definedName name="GASADD" localSheetId="29">#REF!</definedName>
    <definedName name="GASADD" localSheetId="31">#REF!</definedName>
    <definedName name="GASADD" localSheetId="23">#REF!</definedName>
    <definedName name="GASADD" localSheetId="37">#REF!</definedName>
    <definedName name="GASADD">#REF!</definedName>
    <definedName name="GP_COMPSTUD_Sheet" localSheetId="35">'[22]Cost of Capital Worksheet'!#REF!</definedName>
    <definedName name="GP_COMPSTUD_Sheet" localSheetId="8">'[22]Cost of Capital Worksheet'!#REF!</definedName>
    <definedName name="GP_COMPSTUD_Sheet" localSheetId="9">'[22]Cost of Capital Worksheet'!#REF!</definedName>
    <definedName name="GP_COMPSTUD_Sheet" localSheetId="10">'[22]Cost of Capital Worksheet'!#REF!</definedName>
    <definedName name="GP_COMPSTUD_Sheet" localSheetId="11">'[22]Cost of Capital Worksheet'!#REF!</definedName>
    <definedName name="GP_COMPSTUD_Sheet" localSheetId="12">'[22]Cost of Capital Worksheet'!#REF!</definedName>
    <definedName name="GP_COMPSTUD_Sheet" localSheetId="13">'[22]Cost of Capital Worksheet'!#REF!</definedName>
    <definedName name="GP_COMPSTUD_Sheet" localSheetId="36">'[22]Cost of Capital Worksheet'!#REF!</definedName>
    <definedName name="GP_COMPSTUD_Sheet" localSheetId="14">'[22]Cost of Capital Worksheet'!#REF!</definedName>
    <definedName name="GP_COMPSTUD_Sheet" localSheetId="15">'[22]Cost of Capital Worksheet'!#REF!</definedName>
    <definedName name="GP_COMPSTUD_Sheet" localSheetId="16">'[22]Cost of Capital Worksheet'!#REF!</definedName>
    <definedName name="GP_COMPSTUD_Sheet" localSheetId="17">'[22]Cost of Capital Worksheet'!#REF!</definedName>
    <definedName name="GP_COMPSTUD_Sheet" localSheetId="32">'[22]Cost of Capital Worksheet'!#REF!</definedName>
    <definedName name="GP_COMPSTUD_Sheet" localSheetId="33">'[22]Cost of Capital Worksheet'!#REF!</definedName>
    <definedName name="GP_COMPSTUD_Sheet" localSheetId="24">'[22]Cost of Capital Worksheet'!#REF!</definedName>
    <definedName name="GP_COMPSTUD_Sheet" localSheetId="26">'[22]Cost of Capital Worksheet'!#REF!</definedName>
    <definedName name="GP_COMPSTUD_Sheet" localSheetId="28">'[22]Cost of Capital Worksheet'!#REF!</definedName>
    <definedName name="GP_COMPSTUD_Sheet" localSheetId="25">'[22]Cost of Capital Worksheet'!#REF!</definedName>
    <definedName name="GP_COMPSTUD_Sheet" localSheetId="27">'[22]Cost of Capital Worksheet'!#REF!</definedName>
    <definedName name="GP_COMPSTUD_Sheet" localSheetId="29">'[22]Cost of Capital Worksheet'!#REF!</definedName>
    <definedName name="GP_COMPSTUD_Sheet" localSheetId="31">'[22]Cost of Capital Worksheet'!#REF!</definedName>
    <definedName name="GP_COMPSTUD_Sheet" localSheetId="23">'[22]Cost of Capital Worksheet'!#REF!</definedName>
    <definedName name="GP_COMPSTUD_Sheet" localSheetId="37">'[22]Cost of Capital Worksheet'!#REF!</definedName>
    <definedName name="GP_COMPSTUD_Sheet">'[22]Cost of Capital Worksheet'!#REF!</definedName>
    <definedName name="GP_Cost_of_Capital" localSheetId="35">#REF!</definedName>
    <definedName name="GP_Cost_of_Capital" localSheetId="8">#REF!</definedName>
    <definedName name="GP_Cost_of_Capital" localSheetId="9">#REF!</definedName>
    <definedName name="GP_Cost_of_Capital" localSheetId="10">#REF!</definedName>
    <definedName name="GP_Cost_of_Capital" localSheetId="11">#REF!</definedName>
    <definedName name="GP_Cost_of_Capital" localSheetId="12">#REF!</definedName>
    <definedName name="GP_Cost_of_Capital" localSheetId="13">#REF!</definedName>
    <definedName name="GP_Cost_of_Capital" localSheetId="36">#REF!</definedName>
    <definedName name="GP_Cost_of_Capital" localSheetId="14">#REF!</definedName>
    <definedName name="GP_Cost_of_Capital" localSheetId="15">#REF!</definedName>
    <definedName name="GP_Cost_of_Capital" localSheetId="16">#REF!</definedName>
    <definedName name="GP_Cost_of_Capital" localSheetId="17">#REF!</definedName>
    <definedName name="GP_Cost_of_Capital" localSheetId="32">#REF!</definedName>
    <definedName name="GP_Cost_of_Capital" localSheetId="33">#REF!</definedName>
    <definedName name="GP_Cost_of_Capital" localSheetId="24">#REF!</definedName>
    <definedName name="GP_Cost_of_Capital" localSheetId="26">#REF!</definedName>
    <definedName name="GP_Cost_of_Capital" localSheetId="28">#REF!</definedName>
    <definedName name="GP_Cost_of_Capital" localSheetId="25">#REF!</definedName>
    <definedName name="GP_Cost_of_Capital" localSheetId="27">#REF!</definedName>
    <definedName name="GP_Cost_of_Capital" localSheetId="29">#REF!</definedName>
    <definedName name="GP_Cost_of_Capital" localSheetId="31">#REF!</definedName>
    <definedName name="GP_Cost_of_Capital" localSheetId="23">#REF!</definedName>
    <definedName name="GP_Cost_of_Capital" localSheetId="37">#REF!</definedName>
    <definedName name="GP_Cost_of_Capital">#REF!</definedName>
    <definedName name="GP_Sheet1" localSheetId="35">#REF!</definedName>
    <definedName name="GP_Sheet1" localSheetId="8">#REF!</definedName>
    <definedName name="GP_Sheet1" localSheetId="9">#REF!</definedName>
    <definedName name="GP_Sheet1" localSheetId="10">#REF!</definedName>
    <definedName name="GP_Sheet1" localSheetId="11">#REF!</definedName>
    <definedName name="GP_Sheet1" localSheetId="12">#REF!</definedName>
    <definedName name="GP_Sheet1" localSheetId="13">#REF!</definedName>
    <definedName name="GP_Sheet1" localSheetId="36">#REF!</definedName>
    <definedName name="GP_Sheet1" localSheetId="14">#REF!</definedName>
    <definedName name="GP_Sheet1" localSheetId="15">#REF!</definedName>
    <definedName name="GP_Sheet1" localSheetId="16">#REF!</definedName>
    <definedName name="GP_Sheet1" localSheetId="17">#REF!</definedName>
    <definedName name="GP_Sheet1" localSheetId="32">#REF!</definedName>
    <definedName name="GP_Sheet1" localSheetId="33">#REF!</definedName>
    <definedName name="GP_Sheet1" localSheetId="24">#REF!</definedName>
    <definedName name="GP_Sheet1" localSheetId="26">#REF!</definedName>
    <definedName name="GP_Sheet1" localSheetId="28">#REF!</definedName>
    <definedName name="GP_Sheet1" localSheetId="25">#REF!</definedName>
    <definedName name="GP_Sheet1" localSheetId="27">#REF!</definedName>
    <definedName name="GP_Sheet1" localSheetId="29">#REF!</definedName>
    <definedName name="GP_Sheet1" localSheetId="31">#REF!</definedName>
    <definedName name="GP_Sheet1" localSheetId="23">#REF!</definedName>
    <definedName name="GP_Sheet1" localSheetId="37">#REF!</definedName>
    <definedName name="GP_Sheet1">#REF!</definedName>
    <definedName name="GUY" localSheetId="35">[1]SITRP!#REF!</definedName>
    <definedName name="GUY" localSheetId="8">[1]SITRP!#REF!</definedName>
    <definedName name="GUY" localSheetId="9">[1]SITRP!#REF!</definedName>
    <definedName name="GUY" localSheetId="10">[1]SITRP!#REF!</definedName>
    <definedName name="GUY" localSheetId="11">[1]SITRP!#REF!</definedName>
    <definedName name="GUY" localSheetId="12">[1]SITRP!#REF!</definedName>
    <definedName name="GUY" localSheetId="13">[1]SITRP!#REF!</definedName>
    <definedName name="GUY" localSheetId="36">[1]SITRP!#REF!</definedName>
    <definedName name="GUY" localSheetId="14">[1]SITRP!#REF!</definedName>
    <definedName name="GUY" localSheetId="15">[1]SITRP!#REF!</definedName>
    <definedName name="GUY" localSheetId="16">[1]SITRP!#REF!</definedName>
    <definedName name="GUY" localSheetId="17">[1]SITRP!#REF!</definedName>
    <definedName name="GUY" localSheetId="32">[1]SITRP!#REF!</definedName>
    <definedName name="GUY" localSheetId="33">[1]SITRP!#REF!</definedName>
    <definedName name="GUY" localSheetId="24">[1]SITRP!#REF!</definedName>
    <definedName name="GUY" localSheetId="26">[1]SITRP!#REF!</definedName>
    <definedName name="GUY" localSheetId="28">[1]SITRP!#REF!</definedName>
    <definedName name="GUY" localSheetId="25">[1]SITRP!#REF!</definedName>
    <definedName name="GUY" localSheetId="27">[1]SITRP!#REF!</definedName>
    <definedName name="GUY" localSheetId="29">[1]SITRP!#REF!</definedName>
    <definedName name="GUY" localSheetId="31">[1]SITRP!#REF!</definedName>
    <definedName name="GUY" localSheetId="23">[1]SITRP!#REF!</definedName>
    <definedName name="GUY" localSheetId="37">[1]SITRP!#REF!</definedName>
    <definedName name="GUY" localSheetId="22">[1]SITRP!#REF!</definedName>
    <definedName name="GUY">[1]SITRP!#REF!</definedName>
    <definedName name="HISTORY" localSheetId="35">[2]ISFPLSUB!#REF!</definedName>
    <definedName name="HISTORY" localSheetId="8">[2]ISFPLSUB!#REF!</definedName>
    <definedName name="HISTORY" localSheetId="9">[2]ISFPLSUB!#REF!</definedName>
    <definedName name="HISTORY" localSheetId="10">[2]ISFPLSUB!#REF!</definedName>
    <definedName name="HISTORY" localSheetId="11">[2]ISFPLSUB!#REF!</definedName>
    <definedName name="HISTORY" localSheetId="12">[2]ISFPLSUB!#REF!</definedName>
    <definedName name="HISTORY" localSheetId="13">[2]ISFPLSUB!#REF!</definedName>
    <definedName name="HISTORY" localSheetId="36">[2]ISFPLSUB!#REF!</definedName>
    <definedName name="HISTORY" localSheetId="14">[2]ISFPLSUB!#REF!</definedName>
    <definedName name="HISTORY" localSheetId="15">[2]ISFPLSUB!#REF!</definedName>
    <definedName name="HISTORY" localSheetId="16">[2]ISFPLSUB!#REF!</definedName>
    <definedName name="HISTORY" localSheetId="17">[2]ISFPLSUB!#REF!</definedName>
    <definedName name="HISTORY" localSheetId="32">[2]ISFPLSUB!#REF!</definedName>
    <definedName name="HISTORY" localSheetId="33">[2]ISFPLSUB!#REF!</definedName>
    <definedName name="HISTORY" localSheetId="24">[2]ISFPLSUB!#REF!</definedName>
    <definedName name="HISTORY" localSheetId="26">[2]ISFPLSUB!#REF!</definedName>
    <definedName name="HISTORY" localSheetId="28">[2]ISFPLSUB!#REF!</definedName>
    <definedName name="HISTORY" localSheetId="25">[2]ISFPLSUB!#REF!</definedName>
    <definedName name="HISTORY" localSheetId="27">[2]ISFPLSUB!#REF!</definedName>
    <definedName name="HISTORY" localSheetId="29">[2]ISFPLSUB!#REF!</definedName>
    <definedName name="HISTORY" localSheetId="31">[2]ISFPLSUB!#REF!</definedName>
    <definedName name="HISTORY" localSheetId="23">[2]ISFPLSUB!#REF!</definedName>
    <definedName name="HISTORY" localSheetId="37">[2]ISFPLSUB!#REF!</definedName>
    <definedName name="HISTORY">[2]ISFPLSUB!#REF!</definedName>
    <definedName name="INCSTA" localSheetId="35">[1]A194!#REF!</definedName>
    <definedName name="INCSTA" localSheetId="8">[1]A194!#REF!</definedName>
    <definedName name="INCSTA" localSheetId="9">[1]A194!#REF!</definedName>
    <definedName name="INCSTA" localSheetId="10">[1]A194!#REF!</definedName>
    <definedName name="INCSTA" localSheetId="11">[1]A194!#REF!</definedName>
    <definedName name="INCSTA" localSheetId="12">[1]A194!#REF!</definedName>
    <definedName name="INCSTA" localSheetId="13">[1]A194!#REF!</definedName>
    <definedName name="INCSTA" localSheetId="36">[1]A194!#REF!</definedName>
    <definedName name="INCSTA" localSheetId="14">[1]A194!#REF!</definedName>
    <definedName name="INCSTA" localSheetId="15">[1]A194!#REF!</definedName>
    <definedName name="INCSTA" localSheetId="16">[1]A194!#REF!</definedName>
    <definedName name="INCSTA" localSheetId="17">[1]A194!#REF!</definedName>
    <definedName name="INCSTA" localSheetId="32">[1]A194!#REF!</definedName>
    <definedName name="INCSTA" localSheetId="33">[1]A194!#REF!</definedName>
    <definedName name="INCSTA" localSheetId="24">[1]A194!#REF!</definedName>
    <definedName name="INCSTA" localSheetId="26">[1]A194!#REF!</definedName>
    <definedName name="INCSTA" localSheetId="28">[1]A194!#REF!</definedName>
    <definedName name="INCSTA" localSheetId="25">[1]A194!#REF!</definedName>
    <definedName name="INCSTA" localSheetId="27">[1]A194!#REF!</definedName>
    <definedName name="INCSTA" localSheetId="29">[1]A194!#REF!</definedName>
    <definedName name="INCSTA" localSheetId="31">[1]A194!#REF!</definedName>
    <definedName name="INCSTA" localSheetId="23">[1]A194!#REF!</definedName>
    <definedName name="INCSTA" localSheetId="37">[1]A194!#REF!</definedName>
    <definedName name="INCSTA">[1]A194!#REF!</definedName>
    <definedName name="IND" localSheetId="35">#REF!</definedName>
    <definedName name="IND" localSheetId="8">#REF!</definedName>
    <definedName name="IND" localSheetId="9">#REF!</definedName>
    <definedName name="IND" localSheetId="10">#REF!</definedName>
    <definedName name="IND" localSheetId="11">#REF!</definedName>
    <definedName name="IND" localSheetId="12">#REF!</definedName>
    <definedName name="IND" localSheetId="13">#REF!</definedName>
    <definedName name="IND" localSheetId="36">#REF!</definedName>
    <definedName name="IND" localSheetId="14">#REF!</definedName>
    <definedName name="IND" localSheetId="15">#REF!</definedName>
    <definedName name="IND" localSheetId="16">#REF!</definedName>
    <definedName name="IND" localSheetId="17">#REF!</definedName>
    <definedName name="IND" localSheetId="32">#REF!</definedName>
    <definedName name="IND" localSheetId="33">#REF!</definedName>
    <definedName name="IND" localSheetId="24">#REF!</definedName>
    <definedName name="IND" localSheetId="26">#REF!</definedName>
    <definedName name="IND" localSheetId="28">#REF!</definedName>
    <definedName name="IND" localSheetId="25">#REF!</definedName>
    <definedName name="IND" localSheetId="27">#REF!</definedName>
    <definedName name="IND" localSheetId="29">#REF!</definedName>
    <definedName name="IND" localSheetId="31">#REF!</definedName>
    <definedName name="IND" localSheetId="23">#REF!</definedName>
    <definedName name="IND" localSheetId="37">#REF!</definedName>
    <definedName name="IND">#REF!</definedName>
    <definedName name="INP5" localSheetId="35">[1]SITRP!#REF!</definedName>
    <definedName name="INP5" localSheetId="8">[1]SITRP!#REF!</definedName>
    <definedName name="INP5" localSheetId="9">[1]SITRP!#REF!</definedName>
    <definedName name="INP5" localSheetId="10">[1]SITRP!#REF!</definedName>
    <definedName name="INP5" localSheetId="11">[1]SITRP!#REF!</definedName>
    <definedName name="INP5" localSheetId="12">[1]SITRP!#REF!</definedName>
    <definedName name="INP5" localSheetId="13">[1]SITRP!#REF!</definedName>
    <definedName name="INP5" localSheetId="36">[1]SITRP!#REF!</definedName>
    <definedName name="INP5" localSheetId="14">[1]SITRP!#REF!</definedName>
    <definedName name="INP5" localSheetId="15">[1]SITRP!#REF!</definedName>
    <definedName name="INP5" localSheetId="16">[1]SITRP!#REF!</definedName>
    <definedName name="INP5" localSheetId="17">[1]SITRP!#REF!</definedName>
    <definedName name="INP5" localSheetId="32">[1]SITRP!#REF!</definedName>
    <definedName name="INP5" localSheetId="33">[1]SITRP!#REF!</definedName>
    <definedName name="INP5" localSheetId="24">[1]SITRP!#REF!</definedName>
    <definedName name="INP5" localSheetId="26">[1]SITRP!#REF!</definedName>
    <definedName name="INP5" localSheetId="28">[1]SITRP!#REF!</definedName>
    <definedName name="INP5" localSheetId="25">[1]SITRP!#REF!</definedName>
    <definedName name="INP5" localSheetId="27">[1]SITRP!#REF!</definedName>
    <definedName name="INP5" localSheetId="29">[1]SITRP!#REF!</definedName>
    <definedName name="INP5" localSheetId="31">[1]SITRP!#REF!</definedName>
    <definedName name="INP5" localSheetId="23">[1]SITRP!#REF!</definedName>
    <definedName name="INP5" localSheetId="37">[1]SITRP!#REF!</definedName>
    <definedName name="INP5">[1]SITRP!#REF!</definedName>
    <definedName name="INPUT5" localSheetId="35">[1]SITRP!#REF!</definedName>
    <definedName name="INPUT5" localSheetId="8">[1]SITRP!#REF!</definedName>
    <definedName name="INPUT5" localSheetId="9">[1]SITRP!#REF!</definedName>
    <definedName name="INPUT5" localSheetId="10">[1]SITRP!#REF!</definedName>
    <definedName name="INPUT5" localSheetId="11">[1]SITRP!#REF!</definedName>
    <definedName name="INPUT5" localSheetId="12">[1]SITRP!#REF!</definedName>
    <definedName name="INPUT5" localSheetId="13">[1]SITRP!#REF!</definedName>
    <definedName name="INPUT5" localSheetId="36">[1]SITRP!#REF!</definedName>
    <definedName name="INPUT5" localSheetId="14">[1]SITRP!#REF!</definedName>
    <definedName name="INPUT5" localSheetId="15">[1]SITRP!#REF!</definedName>
    <definedName name="INPUT5" localSheetId="16">[1]SITRP!#REF!</definedName>
    <definedName name="INPUT5" localSheetId="17">[1]SITRP!#REF!</definedName>
    <definedName name="INPUT5" localSheetId="32">[1]SITRP!#REF!</definedName>
    <definedName name="INPUT5" localSheetId="33">[1]SITRP!#REF!</definedName>
    <definedName name="INPUT5" localSheetId="24">[1]SITRP!#REF!</definedName>
    <definedName name="INPUT5" localSheetId="26">[1]SITRP!#REF!</definedName>
    <definedName name="INPUT5" localSheetId="28">[1]SITRP!#REF!</definedName>
    <definedName name="INPUT5" localSheetId="25">[1]SITRP!#REF!</definedName>
    <definedName name="INPUT5" localSheetId="27">[1]SITRP!#REF!</definedName>
    <definedName name="INPUT5" localSheetId="29">[1]SITRP!#REF!</definedName>
    <definedName name="INPUT5" localSheetId="31">[1]SITRP!#REF!</definedName>
    <definedName name="INPUT5" localSheetId="23">[1]SITRP!#REF!</definedName>
    <definedName name="INPUT5" localSheetId="37">[1]SITRP!#REF!</definedName>
    <definedName name="INPUT5">[1]SITRP!#REF!</definedName>
    <definedName name="INPUTS" localSheetId="35">#REF!</definedName>
    <definedName name="INPUTS" localSheetId="8">#REF!</definedName>
    <definedName name="INPUTS" localSheetId="9">#REF!</definedName>
    <definedName name="INPUTS" localSheetId="10">#REF!</definedName>
    <definedName name="INPUTS" localSheetId="11">#REF!</definedName>
    <definedName name="INPUTS" localSheetId="12">#REF!</definedName>
    <definedName name="INPUTS" localSheetId="13">#REF!</definedName>
    <definedName name="INPUTS" localSheetId="36">#REF!</definedName>
    <definedName name="INPUTS" localSheetId="14">#REF!</definedName>
    <definedName name="INPUTS" localSheetId="15">#REF!</definedName>
    <definedName name="INPUTS" localSheetId="16">#REF!</definedName>
    <definedName name="INPUTS" localSheetId="17">#REF!</definedName>
    <definedName name="INPUTS" localSheetId="32">#REF!</definedName>
    <definedName name="INPUTS" localSheetId="33">#REF!</definedName>
    <definedName name="INPUTS" localSheetId="18">'[23]MAR97 VAR'!#REF!</definedName>
    <definedName name="INPUTS" localSheetId="24">#REF!</definedName>
    <definedName name="INPUTS" localSheetId="26">#REF!</definedName>
    <definedName name="INPUTS" localSheetId="28">#REF!</definedName>
    <definedName name="INPUTS" localSheetId="25">#REF!</definedName>
    <definedName name="INPUTS" localSheetId="27">#REF!</definedName>
    <definedName name="INPUTS" localSheetId="29">#REF!</definedName>
    <definedName name="INPUTS" localSheetId="31">#REF!</definedName>
    <definedName name="INPUTS" localSheetId="23">#REF!</definedName>
    <definedName name="INPUTS" localSheetId="37">#REF!</definedName>
    <definedName name="INPUTS">#REF!</definedName>
    <definedName name="INTCALC" localSheetId="35">#REF!</definedName>
    <definedName name="INTCALC" localSheetId="8">#REF!</definedName>
    <definedName name="INTCALC" localSheetId="9">#REF!</definedName>
    <definedName name="INTCALC" localSheetId="10">#REF!</definedName>
    <definedName name="INTCALC" localSheetId="11">#REF!</definedName>
    <definedName name="INTCALC" localSheetId="12">#REF!</definedName>
    <definedName name="INTCALC" localSheetId="13">#REF!</definedName>
    <definedName name="INTCALC" localSheetId="36">#REF!</definedName>
    <definedName name="INTCALC" localSheetId="14">#REF!</definedName>
    <definedName name="INTCALC" localSheetId="15">#REF!</definedName>
    <definedName name="INTCALC" localSheetId="16">#REF!</definedName>
    <definedName name="INTCALC" localSheetId="17">#REF!</definedName>
    <definedName name="INTCALC" localSheetId="32">#REF!</definedName>
    <definedName name="INTCALC" localSheetId="33">#REF!</definedName>
    <definedName name="INTCALC" localSheetId="18">'[23]MAR97 VAR'!#REF!</definedName>
    <definedName name="INTCALC" localSheetId="24">#REF!</definedName>
    <definedName name="INTCALC" localSheetId="26">#REF!</definedName>
    <definedName name="INTCALC" localSheetId="28">#REF!</definedName>
    <definedName name="INTCALC" localSheetId="25">#REF!</definedName>
    <definedName name="INTCALC" localSheetId="27">#REF!</definedName>
    <definedName name="INTCALC" localSheetId="29">#REF!</definedName>
    <definedName name="INTCALC" localSheetId="31">#REF!</definedName>
    <definedName name="INTCALC" localSheetId="23">#REF!</definedName>
    <definedName name="INTCALC" localSheetId="37">#REF!</definedName>
    <definedName name="INTCALC">#REF!</definedName>
    <definedName name="jpg" localSheetId="30" hidden="1">{"detail305",#N/A,FALSE,"BI-305"}</definedName>
    <definedName name="jpg" localSheetId="37" hidden="1">{"detail305",#N/A,FALSE,"BI-305"}</definedName>
    <definedName name="jpg" localSheetId="22" hidden="1">{"detail305",#N/A,FALSE,"BI-305"}</definedName>
    <definedName name="jpg" hidden="1">{"detail305",#N/A,FALSE,"BI-305"}</definedName>
    <definedName name="keys" localSheetId="35">#REF!</definedName>
    <definedName name="keys" localSheetId="8">#REF!</definedName>
    <definedName name="keys" localSheetId="9">#REF!</definedName>
    <definedName name="keys" localSheetId="10">#REF!</definedName>
    <definedName name="keys" localSheetId="11">#REF!</definedName>
    <definedName name="keys" localSheetId="12">#REF!</definedName>
    <definedName name="keys" localSheetId="13">#REF!</definedName>
    <definedName name="keys" localSheetId="36">#REF!</definedName>
    <definedName name="keys" localSheetId="14">#REF!</definedName>
    <definedName name="keys" localSheetId="15">#REF!</definedName>
    <definedName name="keys" localSheetId="16">#REF!</definedName>
    <definedName name="keys" localSheetId="17">#REF!</definedName>
    <definedName name="keys" localSheetId="32">#REF!</definedName>
    <definedName name="keys" localSheetId="33">#REF!</definedName>
    <definedName name="keys" localSheetId="24">#REF!</definedName>
    <definedName name="keys" localSheetId="26">#REF!</definedName>
    <definedName name="keys" localSheetId="28">#REF!</definedName>
    <definedName name="keys" localSheetId="25">#REF!</definedName>
    <definedName name="keys" localSheetId="27">#REF!</definedName>
    <definedName name="keys" localSheetId="29">#REF!</definedName>
    <definedName name="keys" localSheetId="31">#REF!</definedName>
    <definedName name="keys" localSheetId="23">#REF!</definedName>
    <definedName name="keys" localSheetId="37">#REF!</definedName>
    <definedName name="keys">#REF!</definedName>
    <definedName name="KWH_Data" localSheetId="35">#REF!</definedName>
    <definedName name="KWH_Data" localSheetId="8">#REF!</definedName>
    <definedName name="KWH_Data" localSheetId="9">#REF!</definedName>
    <definedName name="KWH_Data" localSheetId="10">#REF!</definedName>
    <definedName name="KWH_Data" localSheetId="11">#REF!</definedName>
    <definedName name="KWH_Data" localSheetId="12">#REF!</definedName>
    <definedName name="KWH_Data" localSheetId="13">#REF!</definedName>
    <definedName name="KWH_Data" localSheetId="36">#REF!</definedName>
    <definedName name="KWH_Data" localSheetId="14">#REF!</definedName>
    <definedName name="KWH_Data" localSheetId="15">#REF!</definedName>
    <definedName name="KWH_Data" localSheetId="16">#REF!</definedName>
    <definedName name="KWH_Data" localSheetId="17">#REF!</definedName>
    <definedName name="KWH_Data" localSheetId="32">#REF!</definedName>
    <definedName name="KWH_Data" localSheetId="33">#REF!</definedName>
    <definedName name="KWH_Data" localSheetId="24">#REF!</definedName>
    <definedName name="KWH_Data" localSheetId="26">#REF!</definedName>
    <definedName name="KWH_Data" localSheetId="28">#REF!</definedName>
    <definedName name="KWH_Data" localSheetId="25">#REF!</definedName>
    <definedName name="KWH_Data" localSheetId="27">#REF!</definedName>
    <definedName name="KWH_Data" localSheetId="29">#REF!</definedName>
    <definedName name="KWH_Data" localSheetId="31">#REF!</definedName>
    <definedName name="KWH_Data" localSheetId="23">#REF!</definedName>
    <definedName name="KWH_Data" localSheetId="37">#REF!</definedName>
    <definedName name="KWH_Data">#REF!</definedName>
    <definedName name="LFKWH" localSheetId="35">#REF!</definedName>
    <definedName name="LFKWH" localSheetId="8">#REF!</definedName>
    <definedName name="LFKWH" localSheetId="9">#REF!</definedName>
    <definedName name="LFKWH" localSheetId="10">#REF!</definedName>
    <definedName name="LFKWH" localSheetId="11">#REF!</definedName>
    <definedName name="LFKWH" localSheetId="12">#REF!</definedName>
    <definedName name="LFKWH" localSheetId="13">#REF!</definedName>
    <definedName name="LFKWH" localSheetId="36">#REF!</definedName>
    <definedName name="LFKWH" localSheetId="14">#REF!</definedName>
    <definedName name="LFKWH" localSheetId="15">#REF!</definedName>
    <definedName name="LFKWH" localSheetId="16">#REF!</definedName>
    <definedName name="LFKWH" localSheetId="17">#REF!</definedName>
    <definedName name="LFKWH" localSheetId="32">#REF!</definedName>
    <definedName name="LFKWH" localSheetId="33">#REF!</definedName>
    <definedName name="LFKWH" localSheetId="24">#REF!</definedName>
    <definedName name="LFKWH" localSheetId="26">#REF!</definedName>
    <definedName name="LFKWH" localSheetId="28">#REF!</definedName>
    <definedName name="LFKWH" localSheetId="25">#REF!</definedName>
    <definedName name="LFKWH" localSheetId="27">#REF!</definedName>
    <definedName name="LFKWH" localSheetId="29">#REF!</definedName>
    <definedName name="LFKWH" localSheetId="31">#REF!</definedName>
    <definedName name="LFKWH" localSheetId="23">#REF!</definedName>
    <definedName name="LFKWH" localSheetId="37">#REF!</definedName>
    <definedName name="LFKWH">#REF!</definedName>
    <definedName name="loads" localSheetId="35">#REF!</definedName>
    <definedName name="loads" localSheetId="8">#REF!</definedName>
    <definedName name="loads" localSheetId="9">#REF!</definedName>
    <definedName name="loads" localSheetId="10">#REF!</definedName>
    <definedName name="loads" localSheetId="11">#REF!</definedName>
    <definedName name="loads" localSheetId="12">#REF!</definedName>
    <definedName name="loads" localSheetId="13">#REF!</definedName>
    <definedName name="loads" localSheetId="36">#REF!</definedName>
    <definedName name="loads" localSheetId="14">#REF!</definedName>
    <definedName name="loads" localSheetId="15">#REF!</definedName>
    <definedName name="loads" localSheetId="16">#REF!</definedName>
    <definedName name="loads" localSheetId="17">#REF!</definedName>
    <definedName name="loads" localSheetId="32">#REF!</definedName>
    <definedName name="loads" localSheetId="33">#REF!</definedName>
    <definedName name="loads" localSheetId="24">#REF!</definedName>
    <definedName name="loads" localSheetId="26">#REF!</definedName>
    <definedName name="loads" localSheetId="28">#REF!</definedName>
    <definedName name="loads" localSheetId="25">#REF!</definedName>
    <definedName name="loads" localSheetId="27">#REF!</definedName>
    <definedName name="loads" localSheetId="29">#REF!</definedName>
    <definedName name="loads" localSheetId="31">#REF!</definedName>
    <definedName name="loads" localSheetId="23">#REF!</definedName>
    <definedName name="loads" localSheetId="37">#REF!</definedName>
    <definedName name="loads">#REF!</definedName>
    <definedName name="LRIC12" localSheetId="35">[2]ISFPLSUB!#REF!</definedName>
    <definedName name="LRIC12" localSheetId="8">[2]ISFPLSUB!#REF!</definedName>
    <definedName name="LRIC12" localSheetId="9">[2]ISFPLSUB!#REF!</definedName>
    <definedName name="LRIC12" localSheetId="10">[2]ISFPLSUB!#REF!</definedName>
    <definedName name="LRIC12" localSheetId="11">[2]ISFPLSUB!#REF!</definedName>
    <definedName name="LRIC12" localSheetId="12">[2]ISFPLSUB!#REF!</definedName>
    <definedName name="LRIC12" localSheetId="13">[2]ISFPLSUB!#REF!</definedName>
    <definedName name="LRIC12" localSheetId="36">[2]ISFPLSUB!#REF!</definedName>
    <definedName name="LRIC12" localSheetId="14">[2]ISFPLSUB!#REF!</definedName>
    <definedName name="LRIC12" localSheetId="15">[2]ISFPLSUB!#REF!</definedName>
    <definedName name="LRIC12" localSheetId="16">[2]ISFPLSUB!#REF!</definedName>
    <definedName name="LRIC12" localSheetId="17">[2]ISFPLSUB!#REF!</definedName>
    <definedName name="LRIC12" localSheetId="32">[2]ISFPLSUB!#REF!</definedName>
    <definedName name="LRIC12" localSheetId="33">[2]ISFPLSUB!#REF!</definedName>
    <definedName name="LRIC12" localSheetId="24">[2]ISFPLSUB!#REF!</definedName>
    <definedName name="LRIC12" localSheetId="26">[2]ISFPLSUB!#REF!</definedName>
    <definedName name="LRIC12" localSheetId="28">[2]ISFPLSUB!#REF!</definedName>
    <definedName name="LRIC12" localSheetId="25">[2]ISFPLSUB!#REF!</definedName>
    <definedName name="LRIC12" localSheetId="27">[2]ISFPLSUB!#REF!</definedName>
    <definedName name="LRIC12" localSheetId="29">[2]ISFPLSUB!#REF!</definedName>
    <definedName name="LRIC12" localSheetId="31">[2]ISFPLSUB!#REF!</definedName>
    <definedName name="LRIC12" localSheetId="23">[2]ISFPLSUB!#REF!</definedName>
    <definedName name="LRIC12" localSheetId="37">[2]ISFPLSUB!#REF!</definedName>
    <definedName name="LRIC12" localSheetId="22">[2]ISFPLSUB!#REF!</definedName>
    <definedName name="LRIC12">[2]ISFPLSUB!#REF!</definedName>
    <definedName name="LRICA" localSheetId="35">[2]ISFPLSUB!#REF!</definedName>
    <definedName name="LRICA" localSheetId="8">[2]ISFPLSUB!#REF!</definedName>
    <definedName name="LRICA" localSheetId="9">[2]ISFPLSUB!#REF!</definedName>
    <definedName name="LRICA" localSheetId="10">[2]ISFPLSUB!#REF!</definedName>
    <definedName name="LRICA" localSheetId="11">[2]ISFPLSUB!#REF!</definedName>
    <definedName name="LRICA" localSheetId="12">[2]ISFPLSUB!#REF!</definedName>
    <definedName name="LRICA" localSheetId="13">[2]ISFPLSUB!#REF!</definedName>
    <definedName name="LRICA" localSheetId="36">[2]ISFPLSUB!#REF!</definedName>
    <definedName name="LRICA" localSheetId="14">[2]ISFPLSUB!#REF!</definedName>
    <definedName name="LRICA" localSheetId="15">[2]ISFPLSUB!#REF!</definedName>
    <definedName name="LRICA" localSheetId="16">[2]ISFPLSUB!#REF!</definedName>
    <definedName name="LRICA" localSheetId="17">[2]ISFPLSUB!#REF!</definedName>
    <definedName name="LRICA" localSheetId="32">[2]ISFPLSUB!#REF!</definedName>
    <definedName name="LRICA" localSheetId="33">[2]ISFPLSUB!#REF!</definedName>
    <definedName name="LRICA" localSheetId="24">[2]ISFPLSUB!#REF!</definedName>
    <definedName name="LRICA" localSheetId="26">[2]ISFPLSUB!#REF!</definedName>
    <definedName name="LRICA" localSheetId="28">[2]ISFPLSUB!#REF!</definedName>
    <definedName name="LRICA" localSheetId="25">[2]ISFPLSUB!#REF!</definedName>
    <definedName name="LRICA" localSheetId="27">[2]ISFPLSUB!#REF!</definedName>
    <definedName name="LRICA" localSheetId="29">[2]ISFPLSUB!#REF!</definedName>
    <definedName name="LRICA" localSheetId="31">[2]ISFPLSUB!#REF!</definedName>
    <definedName name="LRICA" localSheetId="23">[2]ISFPLSUB!#REF!</definedName>
    <definedName name="LRICA" localSheetId="37">[2]ISFPLSUB!#REF!</definedName>
    <definedName name="LRICA">[2]ISFPLSUB!#REF!</definedName>
    <definedName name="LRICY" localSheetId="35">[2]ISFPLSUB!#REF!</definedName>
    <definedName name="LRICY" localSheetId="8">[2]ISFPLSUB!#REF!</definedName>
    <definedName name="LRICY" localSheetId="9">[2]ISFPLSUB!#REF!</definedName>
    <definedName name="LRICY" localSheetId="10">[2]ISFPLSUB!#REF!</definedName>
    <definedName name="LRICY" localSheetId="11">[2]ISFPLSUB!#REF!</definedName>
    <definedName name="LRICY" localSheetId="12">[2]ISFPLSUB!#REF!</definedName>
    <definedName name="LRICY" localSheetId="13">[2]ISFPLSUB!#REF!</definedName>
    <definedName name="LRICY" localSheetId="36">[2]ISFPLSUB!#REF!</definedName>
    <definedName name="LRICY" localSheetId="14">[2]ISFPLSUB!#REF!</definedName>
    <definedName name="LRICY" localSheetId="15">[2]ISFPLSUB!#REF!</definedName>
    <definedName name="LRICY" localSheetId="16">[2]ISFPLSUB!#REF!</definedName>
    <definedName name="LRICY" localSheetId="17">[2]ISFPLSUB!#REF!</definedName>
    <definedName name="LRICY" localSheetId="32">[2]ISFPLSUB!#REF!</definedName>
    <definedName name="LRICY" localSheetId="33">[2]ISFPLSUB!#REF!</definedName>
    <definedName name="LRICY" localSheetId="24">[2]ISFPLSUB!#REF!</definedName>
    <definedName name="LRICY" localSheetId="26">[2]ISFPLSUB!#REF!</definedName>
    <definedName name="LRICY" localSheetId="28">[2]ISFPLSUB!#REF!</definedName>
    <definedName name="LRICY" localSheetId="25">[2]ISFPLSUB!#REF!</definedName>
    <definedName name="LRICY" localSheetId="27">[2]ISFPLSUB!#REF!</definedName>
    <definedName name="LRICY" localSheetId="29">[2]ISFPLSUB!#REF!</definedName>
    <definedName name="LRICY" localSheetId="31">[2]ISFPLSUB!#REF!</definedName>
    <definedName name="LRICY" localSheetId="23">[2]ISFPLSUB!#REF!</definedName>
    <definedName name="LRICY" localSheetId="37">[2]ISFPLSUB!#REF!</definedName>
    <definedName name="LRICY">[2]ISFPLSUB!#REF!</definedName>
    <definedName name="LRICYTD" localSheetId="35">[2]ISFPLSUB!#REF!</definedName>
    <definedName name="LRICYTD" localSheetId="8">[2]ISFPLSUB!#REF!</definedName>
    <definedName name="LRICYTD" localSheetId="9">[2]ISFPLSUB!#REF!</definedName>
    <definedName name="LRICYTD" localSheetId="10">[2]ISFPLSUB!#REF!</definedName>
    <definedName name="LRICYTD" localSheetId="11">[2]ISFPLSUB!#REF!</definedName>
    <definedName name="LRICYTD" localSheetId="12">[2]ISFPLSUB!#REF!</definedName>
    <definedName name="LRICYTD" localSheetId="13">[2]ISFPLSUB!#REF!</definedName>
    <definedName name="LRICYTD" localSheetId="36">[2]ISFPLSUB!#REF!</definedName>
    <definedName name="LRICYTD" localSheetId="14">[2]ISFPLSUB!#REF!</definedName>
    <definedName name="LRICYTD" localSheetId="15">[2]ISFPLSUB!#REF!</definedName>
    <definedName name="LRICYTD" localSheetId="16">[2]ISFPLSUB!#REF!</definedName>
    <definedName name="LRICYTD" localSheetId="17">[2]ISFPLSUB!#REF!</definedName>
    <definedName name="LRICYTD" localSheetId="32">[2]ISFPLSUB!#REF!</definedName>
    <definedName name="LRICYTD" localSheetId="33">[2]ISFPLSUB!#REF!</definedName>
    <definedName name="LRICYTD" localSheetId="24">[2]ISFPLSUB!#REF!</definedName>
    <definedName name="LRICYTD" localSheetId="26">[2]ISFPLSUB!#REF!</definedName>
    <definedName name="LRICYTD" localSheetId="28">[2]ISFPLSUB!#REF!</definedName>
    <definedName name="LRICYTD" localSheetId="25">[2]ISFPLSUB!#REF!</definedName>
    <definedName name="LRICYTD" localSheetId="27">[2]ISFPLSUB!#REF!</definedName>
    <definedName name="LRICYTD" localSheetId="29">[2]ISFPLSUB!#REF!</definedName>
    <definedName name="LRICYTD" localSheetId="31">[2]ISFPLSUB!#REF!</definedName>
    <definedName name="LRICYTD" localSheetId="23">[2]ISFPLSUB!#REF!</definedName>
    <definedName name="LRICYTD" localSheetId="37">[2]ISFPLSUB!#REF!</definedName>
    <definedName name="LRICYTD">[2]ISFPLSUB!#REF!</definedName>
    <definedName name="MACROS" localSheetId="35">'[1]Storm Fund Earn Gross Up'!#REF!</definedName>
    <definedName name="MACROS" localSheetId="8">'[1]Storm Fund Earn Gross Up'!#REF!</definedName>
    <definedName name="MACROS" localSheetId="9">'[1]Storm Fund Earn Gross Up'!#REF!</definedName>
    <definedName name="MACROS" localSheetId="10">'[1]Storm Fund Earn Gross Up'!#REF!</definedName>
    <definedName name="MACROS" localSheetId="11">'[1]Storm Fund Earn Gross Up'!#REF!</definedName>
    <definedName name="MACROS" localSheetId="12">'[1]Storm Fund Earn Gross Up'!#REF!</definedName>
    <definedName name="MACROS" localSheetId="13">'[1]Storm Fund Earn Gross Up'!#REF!</definedName>
    <definedName name="MACROS" localSheetId="36">'[1]Storm Fund Earn Gross Up'!#REF!</definedName>
    <definedName name="MACROS" localSheetId="14">'[1]Storm Fund Earn Gross Up'!#REF!</definedName>
    <definedName name="MACROS" localSheetId="15">'[1]Storm Fund Earn Gross Up'!#REF!</definedName>
    <definedName name="MACROS" localSheetId="16">'[1]Storm Fund Earn Gross Up'!#REF!</definedName>
    <definedName name="MACROS" localSheetId="17">'[1]Storm Fund Earn Gross Up'!#REF!</definedName>
    <definedName name="MACROS" localSheetId="32">'[1]Storm Fund Earn Gross Up'!#REF!</definedName>
    <definedName name="MACROS" localSheetId="33">'[1]Storm Fund Earn Gross Up'!#REF!</definedName>
    <definedName name="MACROS" localSheetId="24">'[1]Storm Fund Earn Gross Up'!#REF!</definedName>
    <definedName name="MACROS" localSheetId="26">'[1]Storm Fund Earn Gross Up'!#REF!</definedName>
    <definedName name="MACROS" localSheetId="28">'[1]Storm Fund Earn Gross Up'!#REF!</definedName>
    <definedName name="MACROS" localSheetId="25">'[1]Storm Fund Earn Gross Up'!#REF!</definedName>
    <definedName name="MACROS" localSheetId="27">'[1]Storm Fund Earn Gross Up'!#REF!</definedName>
    <definedName name="MACROS" localSheetId="29">'[1]Storm Fund Earn Gross Up'!#REF!</definedName>
    <definedName name="MACROS" localSheetId="31">'[1]Storm Fund Earn Gross Up'!#REF!</definedName>
    <definedName name="MACROS" localSheetId="23">'[1]Storm Fund Earn Gross Up'!#REF!</definedName>
    <definedName name="MACROS" localSheetId="37">'[1]Storm Fund Earn Gross Up'!#REF!</definedName>
    <definedName name="MACROS">'[1]Storm Fund Earn Gross Up'!#REF!</definedName>
    <definedName name="MIKE" localSheetId="30" hidden="1">{"detail305",#N/A,FALSE,"BI-305"}</definedName>
    <definedName name="MIKE" localSheetId="37" hidden="1">{"detail305",#N/A,FALSE,"BI-305"}</definedName>
    <definedName name="MIKE" localSheetId="22" hidden="1">{"detail305",#N/A,FALSE,"BI-305"}</definedName>
    <definedName name="MIKE" hidden="1">{"detail305",#N/A,FALSE,"BI-305"}</definedName>
    <definedName name="mkwh_stats1" localSheetId="35">#REF!</definedName>
    <definedName name="mkwh_stats1" localSheetId="8">#REF!</definedName>
    <definedName name="mkwh_stats1" localSheetId="9">#REF!</definedName>
    <definedName name="mkwh_stats1" localSheetId="10">#REF!</definedName>
    <definedName name="mkwh_stats1" localSheetId="11">#REF!</definedName>
    <definedName name="mkwh_stats1" localSheetId="12">#REF!</definedName>
    <definedName name="mkwh_stats1" localSheetId="13">#REF!</definedName>
    <definedName name="mkwh_stats1" localSheetId="36">#REF!</definedName>
    <definedName name="mkwh_stats1" localSheetId="14">#REF!</definedName>
    <definedName name="mkwh_stats1" localSheetId="15">#REF!</definedName>
    <definedName name="mkwh_stats1" localSheetId="16">#REF!</definedName>
    <definedName name="mkwh_stats1" localSheetId="17">#REF!</definedName>
    <definedName name="mkwh_stats1" localSheetId="32">#REF!</definedName>
    <definedName name="mkwh_stats1" localSheetId="33">#REF!</definedName>
    <definedName name="mkwh_stats1" localSheetId="24">#REF!</definedName>
    <definedName name="mkwh_stats1" localSheetId="26">#REF!</definedName>
    <definedName name="mkwh_stats1" localSheetId="28">#REF!</definedName>
    <definedName name="mkwh_stats1" localSheetId="25">#REF!</definedName>
    <definedName name="mkwh_stats1" localSheetId="27">#REF!</definedName>
    <definedName name="mkwh_stats1" localSheetId="29">#REF!</definedName>
    <definedName name="mkwh_stats1" localSheetId="31">#REF!</definedName>
    <definedName name="mkwh_stats1" localSheetId="23">#REF!</definedName>
    <definedName name="mkwh_stats1" localSheetId="37">#REF!</definedName>
    <definedName name="mkwh_stats1">#REF!</definedName>
    <definedName name="mkwh_stats2" localSheetId="35">#REF!</definedName>
    <definedName name="mkwh_stats2" localSheetId="8">#REF!</definedName>
    <definedName name="mkwh_stats2" localSheetId="9">#REF!</definedName>
    <definedName name="mkwh_stats2" localSheetId="10">#REF!</definedName>
    <definedName name="mkwh_stats2" localSheetId="11">#REF!</definedName>
    <definedName name="mkwh_stats2" localSheetId="12">#REF!</definedName>
    <definedName name="mkwh_stats2" localSheetId="13">#REF!</definedName>
    <definedName name="mkwh_stats2" localSheetId="36">#REF!</definedName>
    <definedName name="mkwh_stats2" localSheetId="14">#REF!</definedName>
    <definedName name="mkwh_stats2" localSheetId="15">#REF!</definedName>
    <definedName name="mkwh_stats2" localSheetId="16">#REF!</definedName>
    <definedName name="mkwh_stats2" localSheetId="17">#REF!</definedName>
    <definedName name="mkwh_stats2" localSheetId="32">#REF!</definedName>
    <definedName name="mkwh_stats2" localSheetId="33">#REF!</definedName>
    <definedName name="mkwh_stats2" localSheetId="24">#REF!</definedName>
    <definedName name="mkwh_stats2" localSheetId="26">#REF!</definedName>
    <definedName name="mkwh_stats2" localSheetId="28">#REF!</definedName>
    <definedName name="mkwh_stats2" localSheetId="25">#REF!</definedName>
    <definedName name="mkwh_stats2" localSheetId="27">#REF!</definedName>
    <definedName name="mkwh_stats2" localSheetId="29">#REF!</definedName>
    <definedName name="mkwh_stats2" localSheetId="31">#REF!</definedName>
    <definedName name="mkwh_stats2" localSheetId="23">#REF!</definedName>
    <definedName name="mkwh_stats2" localSheetId="37">#REF!</definedName>
    <definedName name="mkwh_stats2">#REF!</definedName>
    <definedName name="mnth_range" localSheetId="35">#REF!</definedName>
    <definedName name="mnth_range" localSheetId="8">#REF!</definedName>
    <definedName name="mnth_range" localSheetId="9">#REF!</definedName>
    <definedName name="mnth_range" localSheetId="10">#REF!</definedName>
    <definedName name="mnth_range" localSheetId="11">#REF!</definedName>
    <definedName name="mnth_range" localSheetId="12">#REF!</definedName>
    <definedName name="mnth_range" localSheetId="13">#REF!</definedName>
    <definedName name="mnth_range" localSheetId="36">#REF!</definedName>
    <definedName name="mnth_range" localSheetId="14">#REF!</definedName>
    <definedName name="mnth_range" localSheetId="15">#REF!</definedName>
    <definedName name="mnth_range" localSheetId="16">#REF!</definedName>
    <definedName name="mnth_range" localSheetId="17">#REF!</definedName>
    <definedName name="mnth_range" localSheetId="32">#REF!</definedName>
    <definedName name="mnth_range" localSheetId="33">#REF!</definedName>
    <definedName name="mnth_range" localSheetId="24">#REF!</definedName>
    <definedName name="mnth_range" localSheetId="26">#REF!</definedName>
    <definedName name="mnth_range" localSheetId="28">#REF!</definedName>
    <definedName name="mnth_range" localSheetId="25">#REF!</definedName>
    <definedName name="mnth_range" localSheetId="27">#REF!</definedName>
    <definedName name="mnth_range" localSheetId="29">#REF!</definedName>
    <definedName name="mnth_range" localSheetId="31">#REF!</definedName>
    <definedName name="mnth_range" localSheetId="23">#REF!</definedName>
    <definedName name="mnth_range" localSheetId="37">#REF!</definedName>
    <definedName name="mnth_range">#REF!</definedName>
    <definedName name="MONTH" localSheetId="35">[2]ISFPLSUB!#REF!</definedName>
    <definedName name="MONTH" localSheetId="8">[2]ISFPLSUB!#REF!</definedName>
    <definedName name="MONTH" localSheetId="9">[2]ISFPLSUB!#REF!</definedName>
    <definedName name="MONTH" localSheetId="10">[2]ISFPLSUB!#REF!</definedName>
    <definedName name="MONTH" localSheetId="11">[2]ISFPLSUB!#REF!</definedName>
    <definedName name="MONTH" localSheetId="12">[2]ISFPLSUB!#REF!</definedName>
    <definedName name="MONTH" localSheetId="13">[2]ISFPLSUB!#REF!</definedName>
    <definedName name="MONTH" localSheetId="36">[2]ISFPLSUB!#REF!</definedName>
    <definedName name="MONTH" localSheetId="14">[2]ISFPLSUB!#REF!</definedName>
    <definedName name="MONTH" localSheetId="15">[2]ISFPLSUB!#REF!</definedName>
    <definedName name="MONTH" localSheetId="16">[2]ISFPLSUB!#REF!</definedName>
    <definedName name="MONTH" localSheetId="17">[2]ISFPLSUB!#REF!</definedName>
    <definedName name="MONTH" localSheetId="32">[2]ISFPLSUB!#REF!</definedName>
    <definedName name="MONTH" localSheetId="33">[2]ISFPLSUB!#REF!</definedName>
    <definedName name="MONTH" localSheetId="24">[2]ISFPLSUB!#REF!</definedName>
    <definedName name="MONTH" localSheetId="26">[2]ISFPLSUB!#REF!</definedName>
    <definedName name="MONTH" localSheetId="28">[2]ISFPLSUB!#REF!</definedName>
    <definedName name="MONTH" localSheetId="25">[2]ISFPLSUB!#REF!</definedName>
    <definedName name="MONTH" localSheetId="27">[2]ISFPLSUB!#REF!</definedName>
    <definedName name="MONTH" localSheetId="29">[2]ISFPLSUB!#REF!</definedName>
    <definedName name="MONTH" localSheetId="31">[2]ISFPLSUB!#REF!</definedName>
    <definedName name="MONTH" localSheetId="23">[2]ISFPLSUB!#REF!</definedName>
    <definedName name="MONTH" localSheetId="37">[2]ISFPLSUB!#REF!</definedName>
    <definedName name="MONTH">[2]ISFPLSUB!#REF!</definedName>
    <definedName name="Month2" localSheetId="35">#REF!</definedName>
    <definedName name="Month2" localSheetId="8">#REF!</definedName>
    <definedName name="Month2" localSheetId="9">#REF!</definedName>
    <definedName name="Month2" localSheetId="10">#REF!</definedName>
    <definedName name="Month2" localSheetId="11">#REF!</definedName>
    <definedName name="Month2" localSheetId="12">#REF!</definedName>
    <definedName name="Month2" localSheetId="13">#REF!</definedName>
    <definedName name="Month2" localSheetId="36">#REF!</definedName>
    <definedName name="Month2" localSheetId="14">#REF!</definedName>
    <definedName name="Month2" localSheetId="15">#REF!</definedName>
    <definedName name="Month2" localSheetId="16">#REF!</definedName>
    <definedName name="Month2" localSheetId="17">#REF!</definedName>
    <definedName name="Month2" localSheetId="32">#REF!</definedName>
    <definedName name="Month2" localSheetId="33">#REF!</definedName>
    <definedName name="Month2" localSheetId="24">#REF!</definedName>
    <definedName name="Month2" localSheetId="26">#REF!</definedName>
    <definedName name="Month2" localSheetId="28">#REF!</definedName>
    <definedName name="Month2" localSheetId="25">#REF!</definedName>
    <definedName name="Month2" localSheetId="27">#REF!</definedName>
    <definedName name="Month2" localSheetId="29">#REF!</definedName>
    <definedName name="Month2" localSheetId="31">#REF!</definedName>
    <definedName name="Month2" localSheetId="23">#REF!</definedName>
    <definedName name="Month2" localSheetId="37">#REF!</definedName>
    <definedName name="Month2">#REF!</definedName>
    <definedName name="MONTHS">#N/A</definedName>
    <definedName name="Monthy2" localSheetId="35">#REF!</definedName>
    <definedName name="Monthy2" localSheetId="8">#REF!</definedName>
    <definedName name="Monthy2" localSheetId="9">#REF!</definedName>
    <definedName name="Monthy2" localSheetId="10">#REF!</definedName>
    <definedName name="Monthy2" localSheetId="11">#REF!</definedName>
    <definedName name="Monthy2" localSheetId="12">#REF!</definedName>
    <definedName name="Monthy2" localSheetId="13">#REF!</definedName>
    <definedName name="Monthy2" localSheetId="36">#REF!</definedName>
    <definedName name="Monthy2" localSheetId="14">#REF!</definedName>
    <definedName name="Monthy2" localSheetId="15">#REF!</definedName>
    <definedName name="Monthy2" localSheetId="16">#REF!</definedName>
    <definedName name="Monthy2" localSheetId="17">#REF!</definedName>
    <definedName name="Monthy2" localSheetId="32">#REF!</definedName>
    <definedName name="Monthy2" localSheetId="33">#REF!</definedName>
    <definedName name="Monthy2" localSheetId="24">#REF!</definedName>
    <definedName name="Monthy2" localSheetId="26">#REF!</definedName>
    <definedName name="Monthy2" localSheetId="28">#REF!</definedName>
    <definedName name="Monthy2" localSheetId="25">#REF!</definedName>
    <definedName name="Monthy2" localSheetId="27">#REF!</definedName>
    <definedName name="Monthy2" localSheetId="29">#REF!</definedName>
    <definedName name="Monthy2" localSheetId="31">#REF!</definedName>
    <definedName name="Monthy2" localSheetId="23">#REF!</definedName>
    <definedName name="Monthy2" localSheetId="37">#REF!</definedName>
    <definedName name="Monthy2">#REF!</definedName>
    <definedName name="Name" localSheetId="35">#REF!</definedName>
    <definedName name="Name" localSheetId="8">#REF!</definedName>
    <definedName name="Name" localSheetId="9">#REF!</definedName>
    <definedName name="Name" localSheetId="10">#REF!</definedName>
    <definedName name="Name" localSheetId="11">#REF!</definedName>
    <definedName name="Name" localSheetId="12">#REF!</definedName>
    <definedName name="Name" localSheetId="13">#REF!</definedName>
    <definedName name="Name" localSheetId="36">#REF!</definedName>
    <definedName name="Name" localSheetId="14">#REF!</definedName>
    <definedName name="Name" localSheetId="15">#REF!</definedName>
    <definedName name="Name" localSheetId="16">#REF!</definedName>
    <definedName name="Name" localSheetId="17">#REF!</definedName>
    <definedName name="Name" localSheetId="32">#REF!</definedName>
    <definedName name="Name" localSheetId="33">#REF!</definedName>
    <definedName name="Name" localSheetId="24">#REF!</definedName>
    <definedName name="Name" localSheetId="26">#REF!</definedName>
    <definedName name="Name" localSheetId="28">#REF!</definedName>
    <definedName name="Name" localSheetId="25">#REF!</definedName>
    <definedName name="Name" localSheetId="27">#REF!</definedName>
    <definedName name="Name" localSheetId="29">#REF!</definedName>
    <definedName name="Name" localSheetId="31">#REF!</definedName>
    <definedName name="Name" localSheetId="23">#REF!</definedName>
    <definedName name="Name" localSheetId="37">#REF!</definedName>
    <definedName name="Name">#REF!</definedName>
    <definedName name="NAMES" localSheetId="35">#REF!</definedName>
    <definedName name="NAMES" localSheetId="8">#REF!</definedName>
    <definedName name="NAMES" localSheetId="9">#REF!</definedName>
    <definedName name="NAMES" localSheetId="10">#REF!</definedName>
    <definedName name="NAMES" localSheetId="11">#REF!</definedName>
    <definedName name="NAMES" localSheetId="12">#REF!</definedName>
    <definedName name="NAMES" localSheetId="13">#REF!</definedName>
    <definedName name="NAMES" localSheetId="36">#REF!</definedName>
    <definedName name="NAMES" localSheetId="14">#REF!</definedName>
    <definedName name="NAMES" localSheetId="15">#REF!</definedName>
    <definedName name="NAMES" localSheetId="16">#REF!</definedName>
    <definedName name="NAMES" localSheetId="17">#REF!</definedName>
    <definedName name="NAMES" localSheetId="32">#REF!</definedName>
    <definedName name="NAMES" localSheetId="33">#REF!</definedName>
    <definedName name="NAMES" localSheetId="24">#REF!</definedName>
    <definedName name="NAMES" localSheetId="26">#REF!</definedName>
    <definedName name="NAMES" localSheetId="28">#REF!</definedName>
    <definedName name="NAMES" localSheetId="25">#REF!</definedName>
    <definedName name="NAMES" localSheetId="27">#REF!</definedName>
    <definedName name="NAMES" localSheetId="29">#REF!</definedName>
    <definedName name="NAMES" localSheetId="31">#REF!</definedName>
    <definedName name="NAMES" localSheetId="23">#REF!</definedName>
    <definedName name="NAMES" localSheetId="37">#REF!</definedName>
    <definedName name="NAMES">#REF!</definedName>
    <definedName name="Net_Generation" localSheetId="35">#REF!</definedName>
    <definedName name="Net_Generation" localSheetId="8">#REF!</definedName>
    <definedName name="Net_Generation" localSheetId="9">#REF!</definedName>
    <definedName name="Net_Generation" localSheetId="10">#REF!</definedName>
    <definedName name="Net_Generation" localSheetId="11">#REF!</definedName>
    <definedName name="Net_Generation" localSheetId="12">#REF!</definedName>
    <definedName name="Net_Generation" localSheetId="13">#REF!</definedName>
    <definedName name="Net_Generation" localSheetId="36">#REF!</definedName>
    <definedName name="Net_Generation" localSheetId="14">#REF!</definedName>
    <definedName name="Net_Generation" localSheetId="15">#REF!</definedName>
    <definedName name="Net_Generation" localSheetId="16">#REF!</definedName>
    <definedName name="Net_Generation" localSheetId="17">#REF!</definedName>
    <definedName name="Net_Generation" localSheetId="32">#REF!</definedName>
    <definedName name="Net_Generation" localSheetId="33">#REF!</definedName>
    <definedName name="Net_Generation" localSheetId="24">#REF!</definedName>
    <definedName name="Net_Generation" localSheetId="26">#REF!</definedName>
    <definedName name="Net_Generation" localSheetId="28">#REF!</definedName>
    <definedName name="Net_Generation" localSheetId="25">#REF!</definedName>
    <definedName name="Net_Generation" localSheetId="27">#REF!</definedName>
    <definedName name="Net_Generation" localSheetId="29">#REF!</definedName>
    <definedName name="Net_Generation" localSheetId="31">#REF!</definedName>
    <definedName name="Net_Generation" localSheetId="23">#REF!</definedName>
    <definedName name="Net_Generation" localSheetId="37">#REF!</definedName>
    <definedName name="Net_Generation">#REF!</definedName>
    <definedName name="Net_Income" localSheetId="35">#REF!</definedName>
    <definedName name="Net_Income" localSheetId="8">#REF!</definedName>
    <definedName name="Net_Income" localSheetId="9">#REF!</definedName>
    <definedName name="Net_Income" localSheetId="10">#REF!</definedName>
    <definedName name="Net_Income" localSheetId="11">#REF!</definedName>
    <definedName name="Net_Income" localSheetId="12">#REF!</definedName>
    <definedName name="Net_Income" localSheetId="13">#REF!</definedName>
    <definedName name="Net_Income" localSheetId="36">#REF!</definedName>
    <definedName name="Net_Income" localSheetId="14">#REF!</definedName>
    <definedName name="Net_Income" localSheetId="15">#REF!</definedName>
    <definedName name="Net_Income" localSheetId="16">#REF!</definedName>
    <definedName name="Net_Income" localSheetId="17">#REF!</definedName>
    <definedName name="Net_Income" localSheetId="32">#REF!</definedName>
    <definedName name="Net_Income" localSheetId="33">#REF!</definedName>
    <definedName name="Net_Income" localSheetId="24">#REF!</definedName>
    <definedName name="Net_Income" localSheetId="26">#REF!</definedName>
    <definedName name="Net_Income" localSheetId="28">#REF!</definedName>
    <definedName name="Net_Income" localSheetId="25">#REF!</definedName>
    <definedName name="Net_Income" localSheetId="27">#REF!</definedName>
    <definedName name="Net_Income" localSheetId="29">#REF!</definedName>
    <definedName name="Net_Income" localSheetId="31">#REF!</definedName>
    <definedName name="Net_Income" localSheetId="23">#REF!</definedName>
    <definedName name="Net_Income" localSheetId="37">#REF!</definedName>
    <definedName name="Net_Income">#REF!</definedName>
    <definedName name="New">'[24]Monthly Expenditures'!$A$2:$R$66</definedName>
    <definedName name="newacct">[25]Sheet2!$K$2:$K$4</definedName>
    <definedName name="OBC" localSheetId="35">#REF!</definedName>
    <definedName name="OBC" localSheetId="8">#REF!</definedName>
    <definedName name="OBC" localSheetId="9">#REF!</definedName>
    <definedName name="OBC" localSheetId="10">#REF!</definedName>
    <definedName name="OBC" localSheetId="11">#REF!</definedName>
    <definedName name="OBC" localSheetId="12">#REF!</definedName>
    <definedName name="OBC" localSheetId="13">#REF!</definedName>
    <definedName name="OBC" localSheetId="36">#REF!</definedName>
    <definedName name="OBC" localSheetId="14">#REF!</definedName>
    <definedName name="OBC" localSheetId="15">#REF!</definedName>
    <definedName name="OBC" localSheetId="16">#REF!</definedName>
    <definedName name="OBC" localSheetId="17">#REF!</definedName>
    <definedName name="OBC" localSheetId="32">#REF!</definedName>
    <definedName name="OBC" localSheetId="33">#REF!</definedName>
    <definedName name="OBC" localSheetId="24">#REF!</definedName>
    <definedName name="OBC" localSheetId="26">#REF!</definedName>
    <definedName name="OBC" localSheetId="28">#REF!</definedName>
    <definedName name="OBC" localSheetId="25">#REF!</definedName>
    <definedName name="OBC" localSheetId="27">#REF!</definedName>
    <definedName name="OBC" localSheetId="29">#REF!</definedName>
    <definedName name="OBC" localSheetId="31">#REF!</definedName>
    <definedName name="OBC" localSheetId="23">#REF!</definedName>
    <definedName name="OBC" localSheetId="37">#REF!</definedName>
    <definedName name="OBC">#REF!</definedName>
    <definedName name="OBO" localSheetId="35">[1]A194!#REF!</definedName>
    <definedName name="OBO" localSheetId="8">[1]A194!#REF!</definedName>
    <definedName name="OBO" localSheetId="9">[1]A194!#REF!</definedName>
    <definedName name="OBO" localSheetId="10">[1]A194!#REF!</definedName>
    <definedName name="OBO" localSheetId="11">[1]A194!#REF!</definedName>
    <definedName name="OBO" localSheetId="12">[1]A194!#REF!</definedName>
    <definedName name="OBO" localSheetId="13">[1]A194!#REF!</definedName>
    <definedName name="OBO" localSheetId="36">[1]A194!#REF!</definedName>
    <definedName name="OBO" localSheetId="14">[1]A194!#REF!</definedName>
    <definedName name="OBO" localSheetId="15">[1]A194!#REF!</definedName>
    <definedName name="OBO" localSheetId="16">[1]A194!#REF!</definedName>
    <definedName name="OBO" localSheetId="17">[1]A194!#REF!</definedName>
    <definedName name="OBO" localSheetId="32">[1]A194!#REF!</definedName>
    <definedName name="OBO" localSheetId="33">[1]A194!#REF!</definedName>
    <definedName name="OBO" localSheetId="24">[1]A194!#REF!</definedName>
    <definedName name="OBO" localSheetId="26">[1]A194!#REF!</definedName>
    <definedName name="OBO" localSheetId="28">[1]A194!#REF!</definedName>
    <definedName name="OBO" localSheetId="25">[1]A194!#REF!</definedName>
    <definedName name="OBO" localSheetId="27">[1]A194!#REF!</definedName>
    <definedName name="OBO" localSheetId="29">[1]A194!#REF!</definedName>
    <definedName name="OBO" localSheetId="31">[1]A194!#REF!</definedName>
    <definedName name="OBO" localSheetId="23">[1]A194!#REF!</definedName>
    <definedName name="OBO" localSheetId="37">[1]A194!#REF!</definedName>
    <definedName name="OBO" localSheetId="22">[1]A194!#REF!</definedName>
    <definedName name="OBO">[1]A194!#REF!</definedName>
    <definedName name="OBODEFTX" localSheetId="35">'[26]0394OBF.XLS'!#REF!</definedName>
    <definedName name="OBODEFTX" localSheetId="8">'[26]0394OBF.XLS'!#REF!</definedName>
    <definedName name="OBODEFTX" localSheetId="9">'[26]0394OBF.XLS'!#REF!</definedName>
    <definedName name="OBODEFTX" localSheetId="10">'[26]0394OBF.XLS'!#REF!</definedName>
    <definedName name="OBODEFTX" localSheetId="11">'[26]0394OBF.XLS'!#REF!</definedName>
    <definedName name="OBODEFTX" localSheetId="12">'[26]0394OBF.XLS'!#REF!</definedName>
    <definedName name="OBODEFTX" localSheetId="13">'[26]0394OBF.XLS'!#REF!</definedName>
    <definedName name="OBODEFTX" localSheetId="36">'[26]0394OBF.XLS'!#REF!</definedName>
    <definedName name="OBODEFTX" localSheetId="14">'[26]0394OBF.XLS'!#REF!</definedName>
    <definedName name="OBODEFTX" localSheetId="15">'[26]0394OBF.XLS'!#REF!</definedName>
    <definedName name="OBODEFTX" localSheetId="16">'[26]0394OBF.XLS'!#REF!</definedName>
    <definedName name="OBODEFTX" localSheetId="17">'[26]0394OBF.XLS'!#REF!</definedName>
    <definedName name="OBODEFTX" localSheetId="32">'[26]0394OBF.XLS'!#REF!</definedName>
    <definedName name="OBODEFTX" localSheetId="33">'[26]0394OBF.XLS'!#REF!</definedName>
    <definedName name="OBODEFTX" localSheetId="24">'[26]0394OBF.XLS'!#REF!</definedName>
    <definedName name="OBODEFTX" localSheetId="26">'[26]0394OBF.XLS'!#REF!</definedName>
    <definedName name="OBODEFTX" localSheetId="28">'[26]0394OBF.XLS'!#REF!</definedName>
    <definedName name="OBODEFTX" localSheetId="25">'[26]0394OBF.XLS'!#REF!</definedName>
    <definedName name="OBODEFTX" localSheetId="27">'[26]0394OBF.XLS'!#REF!</definedName>
    <definedName name="OBODEFTX" localSheetId="29">'[26]0394OBF.XLS'!#REF!</definedName>
    <definedName name="OBODEFTX" localSheetId="31">'[26]0394OBF.XLS'!#REF!</definedName>
    <definedName name="OBODEFTX" localSheetId="23">'[26]0394OBF.XLS'!#REF!</definedName>
    <definedName name="OBODEFTX" localSheetId="37">'[26]0394OBF.XLS'!#REF!</definedName>
    <definedName name="OBODEFTX">'[26]0394OBF.XLS'!#REF!</definedName>
    <definedName name="OFF">'[14]#REF'!$L$10</definedName>
    <definedName name="off_peak_days" localSheetId="35">#REF!</definedName>
    <definedName name="off_peak_days" localSheetId="8">#REF!</definedName>
    <definedName name="off_peak_days" localSheetId="9">#REF!</definedName>
    <definedName name="off_peak_days" localSheetId="10">#REF!</definedName>
    <definedName name="off_peak_days" localSheetId="11">#REF!</definedName>
    <definedName name="off_peak_days" localSheetId="12">#REF!</definedName>
    <definedName name="off_peak_days" localSheetId="13">#REF!</definedName>
    <definedName name="off_peak_days" localSheetId="36">#REF!</definedName>
    <definedName name="off_peak_days" localSheetId="14">#REF!</definedName>
    <definedName name="off_peak_days" localSheetId="15">#REF!</definedName>
    <definedName name="off_peak_days" localSheetId="16">#REF!</definedName>
    <definedName name="off_peak_days" localSheetId="17">#REF!</definedName>
    <definedName name="off_peak_days" localSheetId="32">#REF!</definedName>
    <definedName name="off_peak_days" localSheetId="33">#REF!</definedName>
    <definedName name="off_peak_days" localSheetId="24">#REF!</definedName>
    <definedName name="off_peak_days" localSheetId="26">#REF!</definedName>
    <definedName name="off_peak_days" localSheetId="28">#REF!</definedName>
    <definedName name="off_peak_days" localSheetId="25">#REF!</definedName>
    <definedName name="off_peak_days" localSheetId="27">#REF!</definedName>
    <definedName name="off_peak_days" localSheetId="29">#REF!</definedName>
    <definedName name="off_peak_days" localSheetId="31">#REF!</definedName>
    <definedName name="off_peak_days" localSheetId="23">#REF!</definedName>
    <definedName name="off_peak_days" localSheetId="37">#REF!</definedName>
    <definedName name="off_peak_days">#REF!</definedName>
    <definedName name="offpeak_days" localSheetId="35">#REF!</definedName>
    <definedName name="offpeak_days" localSheetId="8">#REF!</definedName>
    <definedName name="offpeak_days" localSheetId="9">#REF!</definedName>
    <definedName name="offpeak_days" localSheetId="10">#REF!</definedName>
    <definedName name="offpeak_days" localSheetId="11">#REF!</definedName>
    <definedName name="offpeak_days" localSheetId="12">#REF!</definedName>
    <definedName name="offpeak_days" localSheetId="13">#REF!</definedName>
    <definedName name="offpeak_days" localSheetId="36">#REF!</definedName>
    <definedName name="offpeak_days" localSheetId="14">#REF!</definedName>
    <definedName name="offpeak_days" localSheetId="15">#REF!</definedName>
    <definedName name="offpeak_days" localSheetId="16">#REF!</definedName>
    <definedName name="offpeak_days" localSheetId="17">#REF!</definedName>
    <definedName name="offpeak_days" localSheetId="32">#REF!</definedName>
    <definedName name="offpeak_days" localSheetId="33">#REF!</definedName>
    <definedName name="offpeak_days" localSheetId="24">#REF!</definedName>
    <definedName name="offpeak_days" localSheetId="26">#REF!</definedName>
    <definedName name="offpeak_days" localSheetId="28">#REF!</definedName>
    <definedName name="offpeak_days" localSheetId="25">#REF!</definedName>
    <definedName name="offpeak_days" localSheetId="27">#REF!</definedName>
    <definedName name="offpeak_days" localSheetId="29">#REF!</definedName>
    <definedName name="offpeak_days" localSheetId="31">#REF!</definedName>
    <definedName name="offpeak_days" localSheetId="23">#REF!</definedName>
    <definedName name="offpeak_days" localSheetId="37">#REF!</definedName>
    <definedName name="offpeak_days">#REF!</definedName>
    <definedName name="oiladd" localSheetId="35">#REF!</definedName>
    <definedName name="oiladd" localSheetId="8">#REF!</definedName>
    <definedName name="oiladd" localSheetId="9">#REF!</definedName>
    <definedName name="oiladd" localSheetId="10">#REF!</definedName>
    <definedName name="oiladd" localSheetId="11">#REF!</definedName>
    <definedName name="oiladd" localSheetId="12">#REF!</definedName>
    <definedName name="oiladd" localSheetId="13">#REF!</definedName>
    <definedName name="oiladd" localSheetId="36">#REF!</definedName>
    <definedName name="oiladd" localSheetId="14">#REF!</definedName>
    <definedName name="oiladd" localSheetId="15">#REF!</definedName>
    <definedName name="oiladd" localSheetId="16">#REF!</definedName>
    <definedName name="oiladd" localSheetId="17">#REF!</definedName>
    <definedName name="oiladd" localSheetId="32">#REF!</definedName>
    <definedName name="oiladd" localSheetId="33">#REF!</definedName>
    <definedName name="oiladd" localSheetId="24">#REF!</definedName>
    <definedName name="oiladd" localSheetId="26">#REF!</definedName>
    <definedName name="oiladd" localSheetId="28">#REF!</definedName>
    <definedName name="oiladd" localSheetId="25">#REF!</definedName>
    <definedName name="oiladd" localSheetId="27">#REF!</definedName>
    <definedName name="oiladd" localSheetId="29">#REF!</definedName>
    <definedName name="oiladd" localSheetId="31">#REF!</definedName>
    <definedName name="oiladd" localSheetId="23">#REF!</definedName>
    <definedName name="oiladd" localSheetId="37">#REF!</definedName>
    <definedName name="oiladd">#REF!</definedName>
    <definedName name="OldDblClickSetting" localSheetId="35">#REF!</definedName>
    <definedName name="OldDblClickSetting" localSheetId="8">#REF!</definedName>
    <definedName name="OldDblClickSetting" localSheetId="9">#REF!</definedName>
    <definedName name="OldDblClickSetting" localSheetId="10">#REF!</definedName>
    <definedName name="OldDblClickSetting" localSheetId="11">#REF!</definedName>
    <definedName name="OldDblClickSetting" localSheetId="12">#REF!</definedName>
    <definedName name="OldDblClickSetting" localSheetId="13">#REF!</definedName>
    <definedName name="OldDblClickSetting" localSheetId="36">#REF!</definedName>
    <definedName name="OldDblClickSetting" localSheetId="14">#REF!</definedName>
    <definedName name="OldDblClickSetting" localSheetId="15">#REF!</definedName>
    <definedName name="OldDblClickSetting" localSheetId="16">#REF!</definedName>
    <definedName name="OldDblClickSetting" localSheetId="17">#REF!</definedName>
    <definedName name="OldDblClickSetting" localSheetId="32">#REF!</definedName>
    <definedName name="OldDblClickSetting" localSheetId="33">#REF!</definedName>
    <definedName name="OldDblClickSetting" localSheetId="24">#REF!</definedName>
    <definedName name="OldDblClickSetting" localSheetId="26">#REF!</definedName>
    <definedName name="OldDblClickSetting" localSheetId="28">#REF!</definedName>
    <definedName name="OldDblClickSetting" localSheetId="25">#REF!</definedName>
    <definedName name="OldDblClickSetting" localSheetId="27">#REF!</definedName>
    <definedName name="OldDblClickSetting" localSheetId="29">#REF!</definedName>
    <definedName name="OldDblClickSetting" localSheetId="31">#REF!</definedName>
    <definedName name="OldDblClickSetting" localSheetId="23">#REF!</definedName>
    <definedName name="OldDblClickSetting" localSheetId="37">#REF!</definedName>
    <definedName name="OldDblClickSetting">#REF!</definedName>
    <definedName name="OldOptions" localSheetId="35">#REF!</definedName>
    <definedName name="OldOptions" localSheetId="8">#REF!</definedName>
    <definedName name="OldOptions" localSheetId="9">#REF!</definedName>
    <definedName name="OldOptions" localSheetId="10">#REF!</definedName>
    <definedName name="OldOptions" localSheetId="11">#REF!</definedName>
    <definedName name="OldOptions" localSheetId="12">#REF!</definedName>
    <definedName name="OldOptions" localSheetId="13">#REF!</definedName>
    <definedName name="OldOptions" localSheetId="36">#REF!</definedName>
    <definedName name="OldOptions" localSheetId="14">#REF!</definedName>
    <definedName name="OldOptions" localSheetId="15">#REF!</definedName>
    <definedName name="OldOptions" localSheetId="16">#REF!</definedName>
    <definedName name="OldOptions" localSheetId="17">#REF!</definedName>
    <definedName name="OldOptions" localSheetId="32">#REF!</definedName>
    <definedName name="OldOptions" localSheetId="33">#REF!</definedName>
    <definedName name="OldOptions" localSheetId="24">#REF!</definedName>
    <definedName name="OldOptions" localSheetId="26">#REF!</definedName>
    <definedName name="OldOptions" localSheetId="28">#REF!</definedName>
    <definedName name="OldOptions" localSheetId="25">#REF!</definedName>
    <definedName name="OldOptions" localSheetId="27">#REF!</definedName>
    <definedName name="OldOptions" localSheetId="29">#REF!</definedName>
    <definedName name="OldOptions" localSheetId="31">#REF!</definedName>
    <definedName name="OldOptions" localSheetId="23">#REF!</definedName>
    <definedName name="OldOptions" localSheetId="37">#REF!</definedName>
    <definedName name="OldOptions">#REF!</definedName>
    <definedName name="OldRMouseSetting" localSheetId="35">#REF!</definedName>
    <definedName name="OldRMouseSetting" localSheetId="8">#REF!</definedName>
    <definedName name="OldRMouseSetting" localSheetId="9">#REF!</definedName>
    <definedName name="OldRMouseSetting" localSheetId="10">#REF!</definedName>
    <definedName name="OldRMouseSetting" localSheetId="11">#REF!</definedName>
    <definedName name="OldRMouseSetting" localSheetId="12">#REF!</definedName>
    <definedName name="OldRMouseSetting" localSheetId="13">#REF!</definedName>
    <definedName name="OldRMouseSetting" localSheetId="36">#REF!</definedName>
    <definedName name="OldRMouseSetting" localSheetId="14">#REF!</definedName>
    <definedName name="OldRMouseSetting" localSheetId="15">#REF!</definedName>
    <definedName name="OldRMouseSetting" localSheetId="16">#REF!</definedName>
    <definedName name="OldRMouseSetting" localSheetId="17">#REF!</definedName>
    <definedName name="OldRMouseSetting" localSheetId="32">#REF!</definedName>
    <definedName name="OldRMouseSetting" localSheetId="33">#REF!</definedName>
    <definedName name="OldRMouseSetting" localSheetId="24">#REF!</definedName>
    <definedName name="OldRMouseSetting" localSheetId="26">#REF!</definedName>
    <definedName name="OldRMouseSetting" localSheetId="28">#REF!</definedName>
    <definedName name="OldRMouseSetting" localSheetId="25">#REF!</definedName>
    <definedName name="OldRMouseSetting" localSheetId="27">#REF!</definedName>
    <definedName name="OldRMouseSetting" localSheetId="29">#REF!</definedName>
    <definedName name="OldRMouseSetting" localSheetId="31">#REF!</definedName>
    <definedName name="OldRMouseSetting" localSheetId="23">#REF!</definedName>
    <definedName name="OldRMouseSetting" localSheetId="37">#REF!</definedName>
    <definedName name="OldRMouseSetting">#REF!</definedName>
    <definedName name="ON" localSheetId="35">'[14]#REF'!#REF!</definedName>
    <definedName name="ON" localSheetId="8">'[14]#REF'!#REF!</definedName>
    <definedName name="ON" localSheetId="9">'[14]#REF'!#REF!</definedName>
    <definedName name="ON" localSheetId="10">'[14]#REF'!#REF!</definedName>
    <definedName name="ON" localSheetId="11">'[14]#REF'!#REF!</definedName>
    <definedName name="ON" localSheetId="12">'[14]#REF'!#REF!</definedName>
    <definedName name="ON" localSheetId="13">'[14]#REF'!#REF!</definedName>
    <definedName name="ON" localSheetId="36">'[14]#REF'!#REF!</definedName>
    <definedName name="ON" localSheetId="14">'[14]#REF'!#REF!</definedName>
    <definedName name="ON" localSheetId="15">'[14]#REF'!#REF!</definedName>
    <definedName name="ON" localSheetId="16">'[14]#REF'!#REF!</definedName>
    <definedName name="ON" localSheetId="17">'[14]#REF'!#REF!</definedName>
    <definedName name="ON" localSheetId="32">'[14]#REF'!#REF!</definedName>
    <definedName name="ON" localSheetId="33">'[14]#REF'!#REF!</definedName>
    <definedName name="ON" localSheetId="24">'[14]#REF'!#REF!</definedName>
    <definedName name="ON" localSheetId="26">'[14]#REF'!#REF!</definedName>
    <definedName name="ON" localSheetId="28">'[14]#REF'!#REF!</definedName>
    <definedName name="ON" localSheetId="25">'[14]#REF'!#REF!</definedName>
    <definedName name="ON" localSheetId="27">'[14]#REF'!#REF!</definedName>
    <definedName name="ON" localSheetId="29">'[14]#REF'!#REF!</definedName>
    <definedName name="ON" localSheetId="31">'[14]#REF'!#REF!</definedName>
    <definedName name="ON" localSheetId="23">'[14]#REF'!#REF!</definedName>
    <definedName name="ON" localSheetId="37">'[14]#REF'!#REF!</definedName>
    <definedName name="ON">'[14]#REF'!#REF!</definedName>
    <definedName name="on_peak_days" localSheetId="35">#REF!</definedName>
    <definedName name="on_peak_days" localSheetId="8">#REF!</definedName>
    <definedName name="on_peak_days" localSheetId="9">#REF!</definedName>
    <definedName name="on_peak_days" localSheetId="10">#REF!</definedName>
    <definedName name="on_peak_days" localSheetId="11">#REF!</definedName>
    <definedName name="on_peak_days" localSheetId="12">#REF!</definedName>
    <definedName name="on_peak_days" localSheetId="13">#REF!</definedName>
    <definedName name="on_peak_days" localSheetId="36">#REF!</definedName>
    <definedName name="on_peak_days" localSheetId="14">#REF!</definedName>
    <definedName name="on_peak_days" localSheetId="15">#REF!</definedName>
    <definedName name="on_peak_days" localSheetId="16">#REF!</definedName>
    <definedName name="on_peak_days" localSheetId="17">#REF!</definedName>
    <definedName name="on_peak_days" localSheetId="32">#REF!</definedName>
    <definedName name="on_peak_days" localSheetId="33">#REF!</definedName>
    <definedName name="on_peak_days" localSheetId="24">#REF!</definedName>
    <definedName name="on_peak_days" localSheetId="26">#REF!</definedName>
    <definedName name="on_peak_days" localSheetId="28">#REF!</definedName>
    <definedName name="on_peak_days" localSheetId="25">#REF!</definedName>
    <definedName name="on_peak_days" localSheetId="27">#REF!</definedName>
    <definedName name="on_peak_days" localSheetId="29">#REF!</definedName>
    <definedName name="on_peak_days" localSheetId="31">#REF!</definedName>
    <definedName name="on_peak_days" localSheetId="23">#REF!</definedName>
    <definedName name="on_peak_days" localSheetId="37">#REF!</definedName>
    <definedName name="on_peak_days">#REF!</definedName>
    <definedName name="ONE" localSheetId="35">#REF!</definedName>
    <definedName name="ONE" localSheetId="8">#REF!</definedName>
    <definedName name="ONE" localSheetId="9">#REF!</definedName>
    <definedName name="ONE" localSheetId="10">#REF!</definedName>
    <definedName name="ONE" localSheetId="11">#REF!</definedName>
    <definedName name="ONE" localSheetId="12">#REF!</definedName>
    <definedName name="ONE" localSheetId="13">#REF!</definedName>
    <definedName name="ONE" localSheetId="36">#REF!</definedName>
    <definedName name="ONE" localSheetId="14">#REF!</definedName>
    <definedName name="ONE" localSheetId="15">#REF!</definedName>
    <definedName name="ONE" localSheetId="16">#REF!</definedName>
    <definedName name="ONE" localSheetId="17">#REF!</definedName>
    <definedName name="ONE" localSheetId="32">#REF!</definedName>
    <definedName name="ONE" localSheetId="33">#REF!</definedName>
    <definedName name="ONE" localSheetId="24">#REF!</definedName>
    <definedName name="ONE" localSheetId="26">#REF!</definedName>
    <definedName name="ONE" localSheetId="28">#REF!</definedName>
    <definedName name="ONE" localSheetId="25">#REF!</definedName>
    <definedName name="ONE" localSheetId="27">#REF!</definedName>
    <definedName name="ONE" localSheetId="29">#REF!</definedName>
    <definedName name="ONE" localSheetId="31">#REF!</definedName>
    <definedName name="ONE" localSheetId="23">#REF!</definedName>
    <definedName name="ONE" localSheetId="37">#REF!</definedName>
    <definedName name="ONE">#REF!</definedName>
    <definedName name="OTHER" localSheetId="35">#REF!</definedName>
    <definedName name="OTHER" localSheetId="8">#REF!</definedName>
    <definedName name="OTHER" localSheetId="9">#REF!</definedName>
    <definedName name="OTHER" localSheetId="10">#REF!</definedName>
    <definedName name="OTHER" localSheetId="11">#REF!</definedName>
    <definedName name="OTHER" localSheetId="12">#REF!</definedName>
    <definedName name="OTHER" localSheetId="13">#REF!</definedName>
    <definedName name="OTHER" localSheetId="36">#REF!</definedName>
    <definedName name="OTHER" localSheetId="14">#REF!</definedName>
    <definedName name="OTHER" localSheetId="15">#REF!</definedName>
    <definedName name="OTHER" localSheetId="16">#REF!</definedName>
    <definedName name="OTHER" localSheetId="17">#REF!</definedName>
    <definedName name="OTHER" localSheetId="32">#REF!</definedName>
    <definedName name="OTHER" localSheetId="33">#REF!</definedName>
    <definedName name="OTHER" localSheetId="24">#REF!</definedName>
    <definedName name="OTHER" localSheetId="26">#REF!</definedName>
    <definedName name="OTHER" localSheetId="28">#REF!</definedName>
    <definedName name="OTHER" localSheetId="25">#REF!</definedName>
    <definedName name="OTHER" localSheetId="27">#REF!</definedName>
    <definedName name="OTHER" localSheetId="29">#REF!</definedName>
    <definedName name="OTHER" localSheetId="31">#REF!</definedName>
    <definedName name="OTHER" localSheetId="23">#REF!</definedName>
    <definedName name="OTHER" localSheetId="37">#REF!</definedName>
    <definedName name="OTHER">#REF!</definedName>
    <definedName name="OTHINC" localSheetId="35">[1]A194!#REF!</definedName>
    <definedName name="OTHINC" localSheetId="8">[1]A194!#REF!</definedName>
    <definedName name="OTHINC" localSheetId="9">[1]A194!#REF!</definedName>
    <definedName name="OTHINC" localSheetId="10">[1]A194!#REF!</definedName>
    <definedName name="OTHINC" localSheetId="11">[1]A194!#REF!</definedName>
    <definedName name="OTHINC" localSheetId="12">[1]A194!#REF!</definedName>
    <definedName name="OTHINC" localSheetId="13">[1]A194!#REF!</definedName>
    <definedName name="OTHINC" localSheetId="36">[1]A194!#REF!</definedName>
    <definedName name="OTHINC" localSheetId="14">[1]A194!#REF!</definedName>
    <definedName name="OTHINC" localSheetId="15">[1]A194!#REF!</definedName>
    <definedName name="OTHINC" localSheetId="16">[1]A194!#REF!</definedName>
    <definedName name="OTHINC" localSheetId="17">[1]A194!#REF!</definedName>
    <definedName name="OTHINC" localSheetId="32">[1]A194!#REF!</definedName>
    <definedName name="OTHINC" localSheetId="33">[1]A194!#REF!</definedName>
    <definedName name="OTHINC" localSheetId="24">[1]A194!#REF!</definedName>
    <definedName name="OTHINC" localSheetId="26">[1]A194!#REF!</definedName>
    <definedName name="OTHINC" localSheetId="28">[1]A194!#REF!</definedName>
    <definedName name="OTHINC" localSheetId="25">[1]A194!#REF!</definedName>
    <definedName name="OTHINC" localSheetId="27">[1]A194!#REF!</definedName>
    <definedName name="OTHINC" localSheetId="29">[1]A194!#REF!</definedName>
    <definedName name="OTHINC" localSheetId="31">[1]A194!#REF!</definedName>
    <definedName name="OTHINC" localSheetId="23">[1]A194!#REF!</definedName>
    <definedName name="OTHINC" localSheetId="37">[1]A194!#REF!</definedName>
    <definedName name="OTHINC">[1]A194!#REF!</definedName>
    <definedName name="Otl_Dims" localSheetId="35">#REF!</definedName>
    <definedName name="Otl_Dims" localSheetId="8">#REF!</definedName>
    <definedName name="Otl_Dims" localSheetId="9">#REF!</definedName>
    <definedName name="Otl_Dims" localSheetId="10">#REF!</definedName>
    <definedName name="Otl_Dims" localSheetId="11">#REF!</definedName>
    <definedName name="Otl_Dims" localSheetId="12">#REF!</definedName>
    <definedName name="Otl_Dims" localSheetId="13">#REF!</definedName>
    <definedName name="Otl_Dims" localSheetId="36">#REF!</definedName>
    <definedName name="Otl_Dims" localSheetId="14">#REF!</definedName>
    <definedName name="Otl_Dims" localSheetId="15">#REF!</definedName>
    <definedName name="Otl_Dims" localSheetId="16">#REF!</definedName>
    <definedName name="Otl_Dims" localSheetId="17">#REF!</definedName>
    <definedName name="Otl_Dims" localSheetId="32">#REF!</definedName>
    <definedName name="Otl_Dims" localSheetId="33">#REF!</definedName>
    <definedName name="Otl_Dims" localSheetId="24">#REF!</definedName>
    <definedName name="Otl_Dims" localSheetId="26">#REF!</definedName>
    <definedName name="Otl_Dims" localSheetId="28">#REF!</definedName>
    <definedName name="Otl_Dims" localSheetId="25">#REF!</definedName>
    <definedName name="Otl_Dims" localSheetId="27">#REF!</definedName>
    <definedName name="Otl_Dims" localSheetId="29">#REF!</definedName>
    <definedName name="Otl_Dims" localSheetId="31">#REF!</definedName>
    <definedName name="Otl_Dims" localSheetId="23">#REF!</definedName>
    <definedName name="Otl_Dims" localSheetId="37">#REF!</definedName>
    <definedName name="Otl_Dims">#REF!</definedName>
    <definedName name="OUTPUT5" localSheetId="35">[1]SITRP!#REF!</definedName>
    <definedName name="OUTPUT5" localSheetId="8">[1]SITRP!#REF!</definedName>
    <definedName name="OUTPUT5" localSheetId="9">[1]SITRP!#REF!</definedName>
    <definedName name="OUTPUT5" localSheetId="10">[1]SITRP!#REF!</definedName>
    <definedName name="OUTPUT5" localSheetId="11">[1]SITRP!#REF!</definedName>
    <definedName name="OUTPUT5" localSheetId="12">[1]SITRP!#REF!</definedName>
    <definedName name="OUTPUT5" localSheetId="13">[1]SITRP!#REF!</definedName>
    <definedName name="OUTPUT5" localSheetId="36">[1]SITRP!#REF!</definedName>
    <definedName name="OUTPUT5" localSheetId="14">[1]SITRP!#REF!</definedName>
    <definedName name="OUTPUT5" localSheetId="15">[1]SITRP!#REF!</definedName>
    <definedName name="OUTPUT5" localSheetId="16">[1]SITRP!#REF!</definedName>
    <definedName name="OUTPUT5" localSheetId="17">[1]SITRP!#REF!</definedName>
    <definedName name="OUTPUT5" localSheetId="32">[1]SITRP!#REF!</definedName>
    <definedName name="OUTPUT5" localSheetId="33">[1]SITRP!#REF!</definedName>
    <definedName name="OUTPUT5" localSheetId="24">[1]SITRP!#REF!</definedName>
    <definedName name="OUTPUT5" localSheetId="26">[1]SITRP!#REF!</definedName>
    <definedName name="OUTPUT5" localSheetId="28">[1]SITRP!#REF!</definedName>
    <definedName name="OUTPUT5" localSheetId="25">[1]SITRP!#REF!</definedName>
    <definedName name="OUTPUT5" localSheetId="27">[1]SITRP!#REF!</definedName>
    <definedName name="OUTPUT5" localSheetId="29">[1]SITRP!#REF!</definedName>
    <definedName name="OUTPUT5" localSheetId="31">[1]SITRP!#REF!</definedName>
    <definedName name="OUTPUT5" localSheetId="23">[1]SITRP!#REF!</definedName>
    <definedName name="OUTPUT5" localSheetId="37">[1]SITRP!#REF!</definedName>
    <definedName name="OUTPUT5">[1]SITRP!#REF!</definedName>
    <definedName name="P1_" localSheetId="35">#REF!</definedName>
    <definedName name="P1_" localSheetId="8">#REF!</definedName>
    <definedName name="P1_" localSheetId="9">#REF!</definedName>
    <definedName name="P1_" localSheetId="10">#REF!</definedName>
    <definedName name="P1_" localSheetId="11">#REF!</definedName>
    <definedName name="P1_" localSheetId="12">#REF!</definedName>
    <definedName name="P1_" localSheetId="13">#REF!</definedName>
    <definedName name="P1_" localSheetId="36">#REF!</definedName>
    <definedName name="P1_" localSheetId="14">#REF!</definedName>
    <definedName name="P1_" localSheetId="15">#REF!</definedName>
    <definedName name="P1_" localSheetId="16">#REF!</definedName>
    <definedName name="P1_" localSheetId="17">#REF!</definedName>
    <definedName name="P1_" localSheetId="32">#REF!</definedName>
    <definedName name="P1_" localSheetId="33">#REF!</definedName>
    <definedName name="P1_" localSheetId="24">#REF!</definedName>
    <definedName name="P1_" localSheetId="26">#REF!</definedName>
    <definedName name="P1_" localSheetId="28">#REF!</definedName>
    <definedName name="P1_" localSheetId="25">#REF!</definedName>
    <definedName name="P1_" localSheetId="27">#REF!</definedName>
    <definedName name="P1_" localSheetId="29">#REF!</definedName>
    <definedName name="P1_" localSheetId="31">#REF!</definedName>
    <definedName name="P1_" localSheetId="23">#REF!</definedName>
    <definedName name="P1_" localSheetId="37">#REF!</definedName>
    <definedName name="P1_">#REF!</definedName>
    <definedName name="P10_" localSheetId="35">#REF!</definedName>
    <definedName name="P10_" localSheetId="8">#REF!</definedName>
    <definedName name="P10_" localSheetId="9">#REF!</definedName>
    <definedName name="P10_" localSheetId="10">#REF!</definedName>
    <definedName name="P10_" localSheetId="11">#REF!</definedName>
    <definedName name="P10_" localSheetId="12">#REF!</definedName>
    <definedName name="P10_" localSheetId="13">#REF!</definedName>
    <definedName name="P10_" localSheetId="36">#REF!</definedName>
    <definedName name="P10_" localSheetId="14">#REF!</definedName>
    <definedName name="P10_" localSheetId="15">#REF!</definedName>
    <definedName name="P10_" localSheetId="16">#REF!</definedName>
    <definedName name="P10_" localSheetId="17">#REF!</definedName>
    <definedName name="P10_" localSheetId="32">#REF!</definedName>
    <definedName name="P10_" localSheetId="33">#REF!</definedName>
    <definedName name="P10_" localSheetId="24">#REF!</definedName>
    <definedName name="P10_" localSheetId="26">#REF!</definedName>
    <definedName name="P10_" localSheetId="28">#REF!</definedName>
    <definedName name="P10_" localSheetId="25">#REF!</definedName>
    <definedName name="P10_" localSheetId="27">#REF!</definedName>
    <definedName name="P10_" localSheetId="29">#REF!</definedName>
    <definedName name="P10_" localSheetId="31">#REF!</definedName>
    <definedName name="P10_" localSheetId="23">#REF!</definedName>
    <definedName name="P10_" localSheetId="37">#REF!</definedName>
    <definedName name="P10_">#REF!</definedName>
    <definedName name="P11_" localSheetId="35">#REF!</definedName>
    <definedName name="P11_" localSheetId="8">#REF!</definedName>
    <definedName name="P11_" localSheetId="9">#REF!</definedName>
    <definedName name="P11_" localSheetId="10">#REF!</definedName>
    <definedName name="P11_" localSheetId="11">#REF!</definedName>
    <definedName name="P11_" localSheetId="12">#REF!</definedName>
    <definedName name="P11_" localSheetId="13">#REF!</definedName>
    <definedName name="P11_" localSheetId="36">#REF!</definedName>
    <definedName name="P11_" localSheetId="14">#REF!</definedName>
    <definedName name="P11_" localSheetId="15">#REF!</definedName>
    <definedName name="P11_" localSheetId="16">#REF!</definedName>
    <definedName name="P11_" localSheetId="17">#REF!</definedName>
    <definedName name="P11_" localSheetId="32">#REF!</definedName>
    <definedName name="P11_" localSheetId="33">#REF!</definedName>
    <definedName name="P11_" localSheetId="24">#REF!</definedName>
    <definedName name="P11_" localSheetId="26">#REF!</definedName>
    <definedName name="P11_" localSheetId="28">#REF!</definedName>
    <definedName name="P11_" localSheetId="25">#REF!</definedName>
    <definedName name="P11_" localSheetId="27">#REF!</definedName>
    <definedName name="P11_" localSheetId="29">#REF!</definedName>
    <definedName name="P11_" localSheetId="31">#REF!</definedName>
    <definedName name="P11_" localSheetId="23">#REF!</definedName>
    <definedName name="P11_" localSheetId="37">#REF!</definedName>
    <definedName name="P11_">#REF!</definedName>
    <definedName name="P12_" localSheetId="35">#REF!</definedName>
    <definedName name="P12_" localSheetId="8">#REF!</definedName>
    <definedName name="P12_" localSheetId="9">#REF!</definedName>
    <definedName name="P12_" localSheetId="10">#REF!</definedName>
    <definedName name="P12_" localSheetId="11">#REF!</definedName>
    <definedName name="P12_" localSheetId="12">#REF!</definedName>
    <definedName name="P12_" localSheetId="13">#REF!</definedName>
    <definedName name="P12_" localSheetId="36">#REF!</definedName>
    <definedName name="P12_" localSheetId="14">#REF!</definedName>
    <definedName name="P12_" localSheetId="15">#REF!</definedName>
    <definedName name="P12_" localSheetId="16">#REF!</definedName>
    <definedName name="P12_" localSheetId="17">#REF!</definedName>
    <definedName name="P12_" localSheetId="32">#REF!</definedName>
    <definedName name="P12_" localSheetId="33">#REF!</definedName>
    <definedName name="P12_" localSheetId="24">#REF!</definedName>
    <definedName name="P12_" localSheetId="26">#REF!</definedName>
    <definedName name="P12_" localSheetId="28">#REF!</definedName>
    <definedName name="P12_" localSheetId="25">#REF!</definedName>
    <definedName name="P12_" localSheetId="27">#REF!</definedName>
    <definedName name="P12_" localSheetId="29">#REF!</definedName>
    <definedName name="P12_" localSheetId="31">#REF!</definedName>
    <definedName name="P12_" localSheetId="23">#REF!</definedName>
    <definedName name="P12_" localSheetId="37">#REF!</definedName>
    <definedName name="P12_">#REF!</definedName>
    <definedName name="P2_" localSheetId="35">#REF!</definedName>
    <definedName name="P2_" localSheetId="8">#REF!</definedName>
    <definedName name="P2_" localSheetId="9">#REF!</definedName>
    <definedName name="P2_" localSheetId="10">#REF!</definedName>
    <definedName name="P2_" localSheetId="11">#REF!</definedName>
    <definedName name="P2_" localSheetId="12">#REF!</definedName>
    <definedName name="P2_" localSheetId="13">#REF!</definedName>
    <definedName name="P2_" localSheetId="36">#REF!</definedName>
    <definedName name="P2_" localSheetId="14">#REF!</definedName>
    <definedName name="P2_" localSheetId="15">#REF!</definedName>
    <definedName name="P2_" localSheetId="16">#REF!</definedName>
    <definedName name="P2_" localSheetId="17">#REF!</definedName>
    <definedName name="P2_" localSheetId="32">#REF!</definedName>
    <definedName name="P2_" localSheetId="33">#REF!</definedName>
    <definedName name="P2_" localSheetId="24">#REF!</definedName>
    <definedName name="P2_" localSheetId="26">#REF!</definedName>
    <definedName name="P2_" localSheetId="28">#REF!</definedName>
    <definedName name="P2_" localSheetId="25">#REF!</definedName>
    <definedName name="P2_" localSheetId="27">#REF!</definedName>
    <definedName name="P2_" localSheetId="29">#REF!</definedName>
    <definedName name="P2_" localSheetId="31">#REF!</definedName>
    <definedName name="P2_" localSheetId="23">#REF!</definedName>
    <definedName name="P2_" localSheetId="37">#REF!</definedName>
    <definedName name="P2_">#REF!</definedName>
    <definedName name="P3_" localSheetId="35">#REF!</definedName>
    <definedName name="P3_" localSheetId="8">#REF!</definedName>
    <definedName name="P3_" localSheetId="9">#REF!</definedName>
    <definedName name="P3_" localSheetId="10">#REF!</definedName>
    <definedName name="P3_" localSheetId="11">#REF!</definedName>
    <definedName name="P3_" localSheetId="12">#REF!</definedName>
    <definedName name="P3_" localSheetId="13">#REF!</definedName>
    <definedName name="P3_" localSheetId="36">#REF!</definedName>
    <definedName name="P3_" localSheetId="14">#REF!</definedName>
    <definedName name="P3_" localSheetId="15">#REF!</definedName>
    <definedName name="P3_" localSheetId="16">#REF!</definedName>
    <definedName name="P3_" localSheetId="17">#REF!</definedName>
    <definedName name="P3_" localSheetId="32">#REF!</definedName>
    <definedName name="P3_" localSheetId="33">#REF!</definedName>
    <definedName name="P3_" localSheetId="24">#REF!</definedName>
    <definedName name="P3_" localSheetId="26">#REF!</definedName>
    <definedName name="P3_" localSheetId="28">#REF!</definedName>
    <definedName name="P3_" localSheetId="25">#REF!</definedName>
    <definedName name="P3_" localSheetId="27">#REF!</definedName>
    <definedName name="P3_" localSheetId="29">#REF!</definedName>
    <definedName name="P3_" localSheetId="31">#REF!</definedName>
    <definedName name="P3_" localSheetId="23">#REF!</definedName>
    <definedName name="P3_" localSheetId="37">#REF!</definedName>
    <definedName name="P3_">#REF!</definedName>
    <definedName name="P4_" localSheetId="35">#REF!</definedName>
    <definedName name="P4_" localSheetId="8">#REF!</definedName>
    <definedName name="P4_" localSheetId="9">#REF!</definedName>
    <definedName name="P4_" localSheetId="10">#REF!</definedName>
    <definedName name="P4_" localSheetId="11">#REF!</definedName>
    <definedName name="P4_" localSheetId="12">#REF!</definedName>
    <definedName name="P4_" localSheetId="13">#REF!</definedName>
    <definedName name="P4_" localSheetId="36">#REF!</definedName>
    <definedName name="P4_" localSheetId="14">#REF!</definedName>
    <definedName name="P4_" localSheetId="15">#REF!</definedName>
    <definedName name="P4_" localSheetId="16">#REF!</definedName>
    <definedName name="P4_" localSheetId="17">#REF!</definedName>
    <definedName name="P4_" localSheetId="32">#REF!</definedName>
    <definedName name="P4_" localSheetId="33">#REF!</definedName>
    <definedName name="P4_" localSheetId="24">#REF!</definedName>
    <definedName name="P4_" localSheetId="26">#REF!</definedName>
    <definedName name="P4_" localSheetId="28">#REF!</definedName>
    <definedName name="P4_" localSheetId="25">#REF!</definedName>
    <definedName name="P4_" localSheetId="27">#REF!</definedName>
    <definedName name="P4_" localSheetId="29">#REF!</definedName>
    <definedName name="P4_" localSheetId="31">#REF!</definedName>
    <definedName name="P4_" localSheetId="23">#REF!</definedName>
    <definedName name="P4_" localSheetId="37">#REF!</definedName>
    <definedName name="P4_">#REF!</definedName>
    <definedName name="P5_" localSheetId="35">#REF!</definedName>
    <definedName name="P5_" localSheetId="8">#REF!</definedName>
    <definedName name="P5_" localSheetId="9">#REF!</definedName>
    <definedName name="P5_" localSheetId="10">#REF!</definedName>
    <definedName name="P5_" localSheetId="11">#REF!</definedName>
    <definedName name="P5_" localSheetId="12">#REF!</definedName>
    <definedName name="P5_" localSheetId="13">#REF!</definedName>
    <definedName name="P5_" localSheetId="36">#REF!</definedName>
    <definedName name="P5_" localSheetId="14">#REF!</definedName>
    <definedName name="P5_" localSheetId="15">#REF!</definedName>
    <definedName name="P5_" localSheetId="16">#REF!</definedName>
    <definedName name="P5_" localSheetId="17">#REF!</definedName>
    <definedName name="P5_" localSheetId="32">#REF!</definedName>
    <definedName name="P5_" localSheetId="33">#REF!</definedName>
    <definedName name="P5_" localSheetId="24">#REF!</definedName>
    <definedName name="P5_" localSheetId="26">#REF!</definedName>
    <definedName name="P5_" localSheetId="28">#REF!</definedName>
    <definedName name="P5_" localSheetId="25">#REF!</definedName>
    <definedName name="P5_" localSheetId="27">#REF!</definedName>
    <definedName name="P5_" localSheetId="29">#REF!</definedName>
    <definedName name="P5_" localSheetId="31">#REF!</definedName>
    <definedName name="P5_" localSheetId="23">#REF!</definedName>
    <definedName name="P5_" localSheetId="37">#REF!</definedName>
    <definedName name="P5_">#REF!</definedName>
    <definedName name="P6_" localSheetId="35">#REF!</definedName>
    <definedName name="P6_" localSheetId="8">#REF!</definedName>
    <definedName name="P6_" localSheetId="9">#REF!</definedName>
    <definedName name="P6_" localSheetId="10">#REF!</definedName>
    <definedName name="P6_" localSheetId="11">#REF!</definedName>
    <definedName name="P6_" localSheetId="12">#REF!</definedName>
    <definedName name="P6_" localSheetId="13">#REF!</definedName>
    <definedName name="P6_" localSheetId="36">#REF!</definedName>
    <definedName name="P6_" localSheetId="14">#REF!</definedName>
    <definedName name="P6_" localSheetId="15">#REF!</definedName>
    <definedName name="P6_" localSheetId="16">#REF!</definedName>
    <definedName name="P6_" localSheetId="17">#REF!</definedName>
    <definedName name="P6_" localSheetId="32">#REF!</definedName>
    <definedName name="P6_" localSheetId="33">#REF!</definedName>
    <definedName name="P6_" localSheetId="24">#REF!</definedName>
    <definedName name="P6_" localSheetId="26">#REF!</definedName>
    <definedName name="P6_" localSheetId="28">#REF!</definedName>
    <definedName name="P6_" localSheetId="25">#REF!</definedName>
    <definedName name="P6_" localSheetId="27">#REF!</definedName>
    <definedName name="P6_" localSheetId="29">#REF!</definedName>
    <definedName name="P6_" localSheetId="31">#REF!</definedName>
    <definedName name="P6_" localSheetId="23">#REF!</definedName>
    <definedName name="P6_" localSheetId="37">#REF!</definedName>
    <definedName name="P6_">#REF!</definedName>
    <definedName name="P7_" localSheetId="35">#REF!</definedName>
    <definedName name="P7_" localSheetId="8">#REF!</definedName>
    <definedName name="P7_" localSheetId="9">#REF!</definedName>
    <definedName name="P7_" localSheetId="10">#REF!</definedName>
    <definedName name="P7_" localSheetId="11">#REF!</definedName>
    <definedName name="P7_" localSheetId="12">#REF!</definedName>
    <definedName name="P7_" localSheetId="13">#REF!</definedName>
    <definedName name="P7_" localSheetId="36">#REF!</definedName>
    <definedName name="P7_" localSheetId="14">#REF!</definedName>
    <definedName name="P7_" localSheetId="15">#REF!</definedName>
    <definedName name="P7_" localSheetId="16">#REF!</definedName>
    <definedName name="P7_" localSheetId="17">#REF!</definedName>
    <definedName name="P7_" localSheetId="32">#REF!</definedName>
    <definedName name="P7_" localSheetId="33">#REF!</definedName>
    <definedName name="P7_" localSheetId="24">#REF!</definedName>
    <definedName name="P7_" localSheetId="26">#REF!</definedName>
    <definedName name="P7_" localSheetId="28">#REF!</definedName>
    <definedName name="P7_" localSheetId="25">#REF!</definedName>
    <definedName name="P7_" localSheetId="27">#REF!</definedName>
    <definedName name="P7_" localSheetId="29">#REF!</definedName>
    <definedName name="P7_" localSheetId="31">#REF!</definedName>
    <definedName name="P7_" localSheetId="23">#REF!</definedName>
    <definedName name="P7_" localSheetId="37">#REF!</definedName>
    <definedName name="P7_">#REF!</definedName>
    <definedName name="P8_" localSheetId="35">#REF!</definedName>
    <definedName name="P8_" localSheetId="8">#REF!</definedName>
    <definedName name="P8_" localSheetId="9">#REF!</definedName>
    <definedName name="P8_" localSheetId="10">#REF!</definedName>
    <definedName name="P8_" localSheetId="11">#REF!</definedName>
    <definedName name="P8_" localSheetId="12">#REF!</definedName>
    <definedName name="P8_" localSheetId="13">#REF!</definedName>
    <definedName name="P8_" localSheetId="36">#REF!</definedName>
    <definedName name="P8_" localSheetId="14">#REF!</definedName>
    <definedName name="P8_" localSheetId="15">#REF!</definedName>
    <definedName name="P8_" localSheetId="16">#REF!</definedName>
    <definedName name="P8_" localSheetId="17">#REF!</definedName>
    <definedName name="P8_" localSheetId="32">#REF!</definedName>
    <definedName name="P8_" localSheetId="33">#REF!</definedName>
    <definedName name="P8_" localSheetId="24">#REF!</definedName>
    <definedName name="P8_" localSheetId="26">#REF!</definedName>
    <definedName name="P8_" localSheetId="28">#REF!</definedName>
    <definedName name="P8_" localSheetId="25">#REF!</definedName>
    <definedName name="P8_" localSheetId="27">#REF!</definedName>
    <definedName name="P8_" localSheetId="29">#REF!</definedName>
    <definedName name="P8_" localSheetId="31">#REF!</definedName>
    <definedName name="P8_" localSheetId="23">#REF!</definedName>
    <definedName name="P8_" localSheetId="37">#REF!</definedName>
    <definedName name="P8_">#REF!</definedName>
    <definedName name="P9_" localSheetId="35">#REF!</definedName>
    <definedName name="P9_" localSheetId="8">#REF!</definedName>
    <definedName name="P9_" localSheetId="9">#REF!</definedName>
    <definedName name="P9_" localSheetId="10">#REF!</definedName>
    <definedName name="P9_" localSheetId="11">#REF!</definedName>
    <definedName name="P9_" localSheetId="12">#REF!</definedName>
    <definedName name="P9_" localSheetId="13">#REF!</definedName>
    <definedName name="P9_" localSheetId="36">#REF!</definedName>
    <definedName name="P9_" localSheetId="14">#REF!</definedName>
    <definedName name="P9_" localSheetId="15">#REF!</definedName>
    <definedName name="P9_" localSheetId="16">#REF!</definedName>
    <definedName name="P9_" localSheetId="17">#REF!</definedName>
    <definedName name="P9_" localSheetId="32">#REF!</definedName>
    <definedName name="P9_" localSheetId="33">#REF!</definedName>
    <definedName name="P9_" localSheetId="24">#REF!</definedName>
    <definedName name="P9_" localSheetId="26">#REF!</definedName>
    <definedName name="P9_" localSheetId="28">#REF!</definedName>
    <definedName name="P9_" localSheetId="25">#REF!</definedName>
    <definedName name="P9_" localSheetId="27">#REF!</definedName>
    <definedName name="P9_" localSheetId="29">#REF!</definedName>
    <definedName name="P9_" localSheetId="31">#REF!</definedName>
    <definedName name="P9_" localSheetId="23">#REF!</definedName>
    <definedName name="P9_" localSheetId="37">#REF!</definedName>
    <definedName name="P9_">#REF!</definedName>
    <definedName name="PAGE1" localSheetId="35">[1]FTI!#REF!</definedName>
    <definedName name="PAGE1" localSheetId="8">[1]FTI!#REF!</definedName>
    <definedName name="PAGE1" localSheetId="9">[1]FTI!#REF!</definedName>
    <definedName name="PAGE1" localSheetId="10">[1]FTI!#REF!</definedName>
    <definedName name="PAGE1" localSheetId="11">[1]FTI!#REF!</definedName>
    <definedName name="PAGE1" localSheetId="12">[1]FTI!#REF!</definedName>
    <definedName name="PAGE1" localSheetId="13">[1]FTI!#REF!</definedName>
    <definedName name="PAGE1" localSheetId="36">[1]FTI!#REF!</definedName>
    <definedName name="PAGE1" localSheetId="14">[1]FTI!#REF!</definedName>
    <definedName name="PAGE1" localSheetId="15">[1]FTI!#REF!</definedName>
    <definedName name="PAGE1" localSheetId="16">[1]FTI!#REF!</definedName>
    <definedName name="PAGE1" localSheetId="17">[1]FTI!#REF!</definedName>
    <definedName name="PAGE1" localSheetId="32">[1]FTI!#REF!</definedName>
    <definedName name="PAGE1" localSheetId="33">[1]FTI!#REF!</definedName>
    <definedName name="PAGE1" localSheetId="18">#REF!</definedName>
    <definedName name="PAGE1" localSheetId="24">[1]FTI!#REF!</definedName>
    <definedName name="PAGE1" localSheetId="26">[1]FTI!#REF!</definedName>
    <definedName name="PAGE1" localSheetId="28">[1]FTI!#REF!</definedName>
    <definedName name="PAGE1" localSheetId="25">[1]FTI!#REF!</definedName>
    <definedName name="PAGE1" localSheetId="27">[1]FTI!#REF!</definedName>
    <definedName name="PAGE1" localSheetId="29">[1]FTI!#REF!</definedName>
    <definedName name="PAGE1" localSheetId="31">[1]FTI!#REF!</definedName>
    <definedName name="PAGE1" localSheetId="23">[1]FTI!#REF!</definedName>
    <definedName name="PAGE1" localSheetId="37">[1]FTI!#REF!</definedName>
    <definedName name="PAGE1" localSheetId="22">[1]FTI!#REF!</definedName>
    <definedName name="PAGE1">[1]FTI!#REF!</definedName>
    <definedName name="PAGE10" localSheetId="35">'[27]NUKEX Jul2011-Dec2012'!#REF!</definedName>
    <definedName name="PAGE10" localSheetId="8">'[27]NUKEX Jul2011-Dec2012'!#REF!</definedName>
    <definedName name="PAGE10" localSheetId="9">'[27]NUKEX Jul2011-Dec2012'!#REF!</definedName>
    <definedName name="PAGE10" localSheetId="10">'[27]NUKEX Jul2011-Dec2012'!#REF!</definedName>
    <definedName name="PAGE10" localSheetId="11">'[27]NUKEX Jul2011-Dec2012'!#REF!</definedName>
    <definedName name="PAGE10" localSheetId="12">'[27]NUKEX Jul2011-Dec2012'!#REF!</definedName>
    <definedName name="PAGE10" localSheetId="13">'[27]NUKEX Jul2011-Dec2012'!#REF!</definedName>
    <definedName name="PAGE10" localSheetId="36">'[27]NUKEX Jul2011-Dec2012'!#REF!</definedName>
    <definedName name="PAGE10" localSheetId="14">'[27]NUKEX Jul2011-Dec2012'!#REF!</definedName>
    <definedName name="PAGE10" localSheetId="15">'[27]NUKEX Jul2011-Dec2012'!#REF!</definedName>
    <definedName name="PAGE10" localSheetId="16">'[27]NUKEX Jul2011-Dec2012'!#REF!</definedName>
    <definedName name="PAGE10" localSheetId="17">'[27]NUKEX Jul2011-Dec2012'!#REF!</definedName>
    <definedName name="PAGE10" localSheetId="32">'[27]NUKEX Jul2011-Dec2012'!#REF!</definedName>
    <definedName name="PAGE10" localSheetId="33">'[27]NUKEX Jul2011-Dec2012'!#REF!</definedName>
    <definedName name="PAGE10" localSheetId="24">'[27]NUKEX Jul2011-Dec2012'!#REF!</definedName>
    <definedName name="PAGE10" localSheetId="26">'[27]NUKEX Jul2011-Dec2012'!#REF!</definedName>
    <definedName name="PAGE10" localSheetId="28">'[27]NUKEX Jul2011-Dec2012'!#REF!</definedName>
    <definedName name="PAGE10" localSheetId="25">'[27]NUKEX Jul2011-Dec2012'!#REF!</definedName>
    <definedName name="PAGE10" localSheetId="27">'[27]NUKEX Jul2011-Dec2012'!#REF!</definedName>
    <definedName name="PAGE10" localSheetId="29">'[27]NUKEX Jul2011-Dec2012'!#REF!</definedName>
    <definedName name="PAGE10" localSheetId="31">'[27]NUKEX Jul2011-Dec2012'!#REF!</definedName>
    <definedName name="PAGE10" localSheetId="23">'[27]NUKEX Jul2011-Dec2012'!#REF!</definedName>
    <definedName name="PAGE10" localSheetId="37">'[27]NUKEX Jul2011-Dec2012'!#REF!</definedName>
    <definedName name="PAGE10">'[27]NUKEX Jul2011-Dec2012'!#REF!</definedName>
    <definedName name="PAGE11" localSheetId="35">'[27]NUKEX Jul2011-Dec2012'!#REF!</definedName>
    <definedName name="PAGE11" localSheetId="8">'[27]NUKEX Jul2011-Dec2012'!#REF!</definedName>
    <definedName name="PAGE11" localSheetId="9">'[27]NUKEX Jul2011-Dec2012'!#REF!</definedName>
    <definedName name="PAGE11" localSheetId="10">'[27]NUKEX Jul2011-Dec2012'!#REF!</definedName>
    <definedName name="PAGE11" localSheetId="11">'[27]NUKEX Jul2011-Dec2012'!#REF!</definedName>
    <definedName name="PAGE11" localSheetId="12">'[27]NUKEX Jul2011-Dec2012'!#REF!</definedName>
    <definedName name="PAGE11" localSheetId="13">'[27]NUKEX Jul2011-Dec2012'!#REF!</definedName>
    <definedName name="PAGE11" localSheetId="36">'[27]NUKEX Jul2011-Dec2012'!#REF!</definedName>
    <definedName name="PAGE11" localSheetId="14">'[27]NUKEX Jul2011-Dec2012'!#REF!</definedName>
    <definedName name="PAGE11" localSheetId="15">'[27]NUKEX Jul2011-Dec2012'!#REF!</definedName>
    <definedName name="PAGE11" localSheetId="16">'[27]NUKEX Jul2011-Dec2012'!#REF!</definedName>
    <definedName name="PAGE11" localSheetId="17">'[27]NUKEX Jul2011-Dec2012'!#REF!</definedName>
    <definedName name="PAGE11" localSheetId="32">'[27]NUKEX Jul2011-Dec2012'!#REF!</definedName>
    <definedName name="PAGE11" localSheetId="33">'[27]NUKEX Jul2011-Dec2012'!#REF!</definedName>
    <definedName name="PAGE11" localSheetId="24">'[27]NUKEX Jul2011-Dec2012'!#REF!</definedName>
    <definedName name="PAGE11" localSheetId="26">'[27]NUKEX Jul2011-Dec2012'!#REF!</definedName>
    <definedName name="PAGE11" localSheetId="28">'[27]NUKEX Jul2011-Dec2012'!#REF!</definedName>
    <definedName name="PAGE11" localSheetId="25">'[27]NUKEX Jul2011-Dec2012'!#REF!</definedName>
    <definedName name="PAGE11" localSheetId="27">'[27]NUKEX Jul2011-Dec2012'!#REF!</definedName>
    <definedName name="PAGE11" localSheetId="29">'[27]NUKEX Jul2011-Dec2012'!#REF!</definedName>
    <definedName name="PAGE11" localSheetId="31">'[27]NUKEX Jul2011-Dec2012'!#REF!</definedName>
    <definedName name="PAGE11" localSheetId="23">'[27]NUKEX Jul2011-Dec2012'!#REF!</definedName>
    <definedName name="PAGE11" localSheetId="37">'[27]NUKEX Jul2011-Dec2012'!#REF!</definedName>
    <definedName name="PAGE11">'[27]NUKEX Jul2011-Dec2012'!#REF!</definedName>
    <definedName name="PAGE12" localSheetId="35">'[27]NUKEX Jul2011-Dec2012'!#REF!</definedName>
    <definedName name="PAGE12" localSheetId="8">'[27]NUKEX Jul2011-Dec2012'!#REF!</definedName>
    <definedName name="PAGE12" localSheetId="9">'[27]NUKEX Jul2011-Dec2012'!#REF!</definedName>
    <definedName name="PAGE12" localSheetId="10">'[27]NUKEX Jul2011-Dec2012'!#REF!</definedName>
    <definedName name="PAGE12" localSheetId="11">'[27]NUKEX Jul2011-Dec2012'!#REF!</definedName>
    <definedName name="PAGE12" localSheetId="12">'[27]NUKEX Jul2011-Dec2012'!#REF!</definedName>
    <definedName name="PAGE12" localSheetId="13">'[27]NUKEX Jul2011-Dec2012'!#REF!</definedName>
    <definedName name="PAGE12" localSheetId="36">'[27]NUKEX Jul2011-Dec2012'!#REF!</definedName>
    <definedName name="PAGE12" localSheetId="14">'[27]NUKEX Jul2011-Dec2012'!#REF!</definedName>
    <definedName name="PAGE12" localSheetId="15">'[27]NUKEX Jul2011-Dec2012'!#REF!</definedName>
    <definedName name="PAGE12" localSheetId="16">'[27]NUKEX Jul2011-Dec2012'!#REF!</definedName>
    <definedName name="PAGE12" localSheetId="17">'[27]NUKEX Jul2011-Dec2012'!#REF!</definedName>
    <definedName name="PAGE12" localSheetId="32">'[27]NUKEX Jul2011-Dec2012'!#REF!</definedName>
    <definedName name="PAGE12" localSheetId="33">'[27]NUKEX Jul2011-Dec2012'!#REF!</definedName>
    <definedName name="PAGE12" localSheetId="24">'[27]NUKEX Jul2011-Dec2012'!#REF!</definedName>
    <definedName name="PAGE12" localSheetId="26">'[27]NUKEX Jul2011-Dec2012'!#REF!</definedName>
    <definedName name="PAGE12" localSheetId="28">'[27]NUKEX Jul2011-Dec2012'!#REF!</definedName>
    <definedName name="PAGE12" localSheetId="25">'[27]NUKEX Jul2011-Dec2012'!#REF!</definedName>
    <definedName name="PAGE12" localSheetId="27">'[27]NUKEX Jul2011-Dec2012'!#REF!</definedName>
    <definedName name="PAGE12" localSheetId="29">'[27]NUKEX Jul2011-Dec2012'!#REF!</definedName>
    <definedName name="PAGE12" localSheetId="31">'[27]NUKEX Jul2011-Dec2012'!#REF!</definedName>
    <definedName name="PAGE12" localSheetId="23">'[27]NUKEX Jul2011-Dec2012'!#REF!</definedName>
    <definedName name="PAGE12" localSheetId="37">'[27]NUKEX Jul2011-Dec2012'!#REF!</definedName>
    <definedName name="PAGE12">'[27]NUKEX Jul2011-Dec2012'!#REF!</definedName>
    <definedName name="PAGE2" localSheetId="35">[1]FTI!#REF!</definedName>
    <definedName name="PAGE2" localSheetId="8">[1]FTI!#REF!</definedName>
    <definedName name="PAGE2" localSheetId="9">[1]FTI!#REF!</definedName>
    <definedName name="PAGE2" localSheetId="10">[1]FTI!#REF!</definedName>
    <definedName name="PAGE2" localSheetId="11">[1]FTI!#REF!</definedName>
    <definedName name="PAGE2" localSheetId="12">[1]FTI!#REF!</definedName>
    <definedName name="PAGE2" localSheetId="13">[1]FTI!#REF!</definedName>
    <definedName name="PAGE2" localSheetId="36">[1]FTI!#REF!</definedName>
    <definedName name="PAGE2" localSheetId="14">[1]FTI!#REF!</definedName>
    <definedName name="PAGE2" localSheetId="15">[1]FTI!#REF!</definedName>
    <definedName name="PAGE2" localSheetId="16">[1]FTI!#REF!</definedName>
    <definedName name="PAGE2" localSheetId="17">[1]FTI!#REF!</definedName>
    <definedName name="PAGE2" localSheetId="32">[1]FTI!#REF!</definedName>
    <definedName name="PAGE2" localSheetId="33">[1]FTI!#REF!</definedName>
    <definedName name="PAGE2" localSheetId="18">'[23]MAR97 VAR'!#REF!</definedName>
    <definedName name="PAGE2" localSheetId="24">[1]FTI!#REF!</definedName>
    <definedName name="PAGE2" localSheetId="26">[1]FTI!#REF!</definedName>
    <definedName name="PAGE2" localSheetId="28">[1]FTI!#REF!</definedName>
    <definedName name="PAGE2" localSheetId="25">[1]FTI!#REF!</definedName>
    <definedName name="PAGE2" localSheetId="27">[1]FTI!#REF!</definedName>
    <definedName name="PAGE2" localSheetId="29">[1]FTI!#REF!</definedName>
    <definedName name="PAGE2" localSheetId="31">[1]FTI!#REF!</definedName>
    <definedName name="PAGE2" localSheetId="23">[1]FTI!#REF!</definedName>
    <definedName name="PAGE2" localSheetId="37">[1]FTI!#REF!</definedName>
    <definedName name="PAGE2">[1]FTI!#REF!</definedName>
    <definedName name="PAGE21" localSheetId="35">'[1]Storm Fund Earn Gross Up'!#REF!</definedName>
    <definedName name="PAGE21" localSheetId="8">'[1]Storm Fund Earn Gross Up'!#REF!</definedName>
    <definedName name="PAGE21" localSheetId="9">'[1]Storm Fund Earn Gross Up'!#REF!</definedName>
    <definedName name="PAGE21" localSheetId="10">'[1]Storm Fund Earn Gross Up'!#REF!</definedName>
    <definedName name="PAGE21" localSheetId="11">'[1]Storm Fund Earn Gross Up'!#REF!</definedName>
    <definedName name="PAGE21" localSheetId="12">'[1]Storm Fund Earn Gross Up'!#REF!</definedName>
    <definedName name="PAGE21" localSheetId="13">'[1]Storm Fund Earn Gross Up'!#REF!</definedName>
    <definedName name="PAGE21" localSheetId="36">'[1]Storm Fund Earn Gross Up'!#REF!</definedName>
    <definedName name="PAGE21" localSheetId="14">'[1]Storm Fund Earn Gross Up'!#REF!</definedName>
    <definedName name="PAGE21" localSheetId="15">'[1]Storm Fund Earn Gross Up'!#REF!</definedName>
    <definedName name="PAGE21" localSheetId="16">'[1]Storm Fund Earn Gross Up'!#REF!</definedName>
    <definedName name="PAGE21" localSheetId="17">'[1]Storm Fund Earn Gross Up'!#REF!</definedName>
    <definedName name="PAGE21" localSheetId="32">'[1]Storm Fund Earn Gross Up'!#REF!</definedName>
    <definedName name="PAGE21" localSheetId="33">'[1]Storm Fund Earn Gross Up'!#REF!</definedName>
    <definedName name="PAGE21" localSheetId="24">'[1]Storm Fund Earn Gross Up'!#REF!</definedName>
    <definedName name="PAGE21" localSheetId="26">'[1]Storm Fund Earn Gross Up'!#REF!</definedName>
    <definedName name="PAGE21" localSheetId="28">'[1]Storm Fund Earn Gross Up'!#REF!</definedName>
    <definedName name="PAGE21" localSheetId="25">'[1]Storm Fund Earn Gross Up'!#REF!</definedName>
    <definedName name="PAGE21" localSheetId="27">'[1]Storm Fund Earn Gross Up'!#REF!</definedName>
    <definedName name="PAGE21" localSheetId="29">'[1]Storm Fund Earn Gross Up'!#REF!</definedName>
    <definedName name="PAGE21" localSheetId="31">'[1]Storm Fund Earn Gross Up'!#REF!</definedName>
    <definedName name="PAGE21" localSheetId="23">'[1]Storm Fund Earn Gross Up'!#REF!</definedName>
    <definedName name="PAGE21" localSheetId="37">'[1]Storm Fund Earn Gross Up'!#REF!</definedName>
    <definedName name="PAGE21">'[1]Storm Fund Earn Gross Up'!#REF!</definedName>
    <definedName name="PAGE2VIEWS" localSheetId="35">#REF!</definedName>
    <definedName name="PAGE2VIEWS" localSheetId="8">#REF!</definedName>
    <definedName name="PAGE2VIEWS" localSheetId="9">#REF!</definedName>
    <definedName name="PAGE2VIEWS" localSheetId="10">#REF!</definedName>
    <definedName name="PAGE2VIEWS" localSheetId="11">#REF!</definedName>
    <definedName name="PAGE2VIEWS" localSheetId="12">#REF!</definedName>
    <definedName name="PAGE2VIEWS" localSheetId="13">#REF!</definedName>
    <definedName name="PAGE2VIEWS" localSheetId="36">#REF!</definedName>
    <definedName name="PAGE2VIEWS" localSheetId="14">#REF!</definedName>
    <definedName name="PAGE2VIEWS" localSheetId="15">#REF!</definedName>
    <definedName name="PAGE2VIEWS" localSheetId="16">#REF!</definedName>
    <definedName name="PAGE2VIEWS" localSheetId="17">#REF!</definedName>
    <definedName name="PAGE2VIEWS" localSheetId="32">#REF!</definedName>
    <definedName name="PAGE2VIEWS" localSheetId="33">#REF!</definedName>
    <definedName name="PAGE2VIEWS" localSheetId="24">#REF!</definedName>
    <definedName name="PAGE2VIEWS" localSheetId="26">#REF!</definedName>
    <definedName name="PAGE2VIEWS" localSheetId="28">#REF!</definedName>
    <definedName name="PAGE2VIEWS" localSheetId="25">#REF!</definedName>
    <definedName name="PAGE2VIEWS" localSheetId="27">#REF!</definedName>
    <definedName name="PAGE2VIEWS" localSheetId="29">#REF!</definedName>
    <definedName name="PAGE2VIEWS" localSheetId="31">#REF!</definedName>
    <definedName name="PAGE2VIEWS" localSheetId="23">#REF!</definedName>
    <definedName name="PAGE2VIEWS" localSheetId="37">#REF!</definedName>
    <definedName name="PAGE2VIEWS">#REF!</definedName>
    <definedName name="PAGE3" localSheetId="35">[2]ISFPLSUB!#REF!</definedName>
    <definedName name="PAGE3" localSheetId="8">[2]ISFPLSUB!#REF!</definedName>
    <definedName name="PAGE3" localSheetId="9">[2]ISFPLSUB!#REF!</definedName>
    <definedName name="PAGE3" localSheetId="10">[2]ISFPLSUB!#REF!</definedName>
    <definedName name="PAGE3" localSheetId="11">[2]ISFPLSUB!#REF!</definedName>
    <definedName name="PAGE3" localSheetId="12">[2]ISFPLSUB!#REF!</definedName>
    <definedName name="PAGE3" localSheetId="13">[2]ISFPLSUB!#REF!</definedName>
    <definedName name="PAGE3" localSheetId="36">[2]ISFPLSUB!#REF!</definedName>
    <definedName name="PAGE3" localSheetId="14">[2]ISFPLSUB!#REF!</definedName>
    <definedName name="PAGE3" localSheetId="15">[2]ISFPLSUB!#REF!</definedName>
    <definedName name="PAGE3" localSheetId="16">[2]ISFPLSUB!#REF!</definedName>
    <definedName name="PAGE3" localSheetId="17">[2]ISFPLSUB!#REF!</definedName>
    <definedName name="PAGE3" localSheetId="32">[2]ISFPLSUB!#REF!</definedName>
    <definedName name="PAGE3" localSheetId="33">[2]ISFPLSUB!#REF!</definedName>
    <definedName name="PAGE3" localSheetId="18">'[23]MAR97 VAR'!#REF!</definedName>
    <definedName name="PAGE3" localSheetId="24">[2]ISFPLSUB!#REF!</definedName>
    <definedName name="PAGE3" localSheetId="26">[2]ISFPLSUB!#REF!</definedName>
    <definedName name="PAGE3" localSheetId="28">[2]ISFPLSUB!#REF!</definedName>
    <definedName name="PAGE3" localSheetId="25">[2]ISFPLSUB!#REF!</definedName>
    <definedName name="PAGE3" localSheetId="27">[2]ISFPLSUB!#REF!</definedName>
    <definedName name="PAGE3" localSheetId="29">[2]ISFPLSUB!#REF!</definedName>
    <definedName name="PAGE3" localSheetId="31">[2]ISFPLSUB!#REF!</definedName>
    <definedName name="PAGE3" localSheetId="23">[2]ISFPLSUB!#REF!</definedName>
    <definedName name="PAGE3" localSheetId="37">[2]ISFPLSUB!#REF!</definedName>
    <definedName name="PAGE3" localSheetId="22">[2]ISFPLSUB!#REF!</definedName>
    <definedName name="PAGE3">[2]ISFPLSUB!#REF!</definedName>
    <definedName name="PAGE4" localSheetId="35">'[27]NUKEX Jul2011-Dec2012'!#REF!</definedName>
    <definedName name="PAGE4" localSheetId="8">'[27]NUKEX Jul2011-Dec2012'!#REF!</definedName>
    <definedName name="PAGE4" localSheetId="9">'[27]NUKEX Jul2011-Dec2012'!#REF!</definedName>
    <definedName name="PAGE4" localSheetId="10">'[27]NUKEX Jul2011-Dec2012'!#REF!</definedName>
    <definedName name="PAGE4" localSheetId="11">'[27]NUKEX Jul2011-Dec2012'!#REF!</definedName>
    <definedName name="PAGE4" localSheetId="12">'[27]NUKEX Jul2011-Dec2012'!#REF!</definedName>
    <definedName name="PAGE4" localSheetId="13">'[27]NUKEX Jul2011-Dec2012'!#REF!</definedName>
    <definedName name="PAGE4" localSheetId="36">'[27]NUKEX Jul2011-Dec2012'!#REF!</definedName>
    <definedName name="PAGE4" localSheetId="14">'[27]NUKEX Jul2011-Dec2012'!#REF!</definedName>
    <definedName name="PAGE4" localSheetId="15">'[27]NUKEX Jul2011-Dec2012'!#REF!</definedName>
    <definedName name="PAGE4" localSheetId="16">'[27]NUKEX Jul2011-Dec2012'!#REF!</definedName>
    <definedName name="PAGE4" localSheetId="17">'[27]NUKEX Jul2011-Dec2012'!#REF!</definedName>
    <definedName name="PAGE4" localSheetId="32">'[27]NUKEX Jul2011-Dec2012'!#REF!</definedName>
    <definedName name="PAGE4" localSheetId="33">'[27]NUKEX Jul2011-Dec2012'!#REF!</definedName>
    <definedName name="PAGE4" localSheetId="24">'[27]NUKEX Jul2011-Dec2012'!#REF!</definedName>
    <definedName name="PAGE4" localSheetId="26">'[27]NUKEX Jul2011-Dec2012'!#REF!</definedName>
    <definedName name="PAGE4" localSheetId="28">'[27]NUKEX Jul2011-Dec2012'!#REF!</definedName>
    <definedName name="PAGE4" localSheetId="25">'[27]NUKEX Jul2011-Dec2012'!#REF!</definedName>
    <definedName name="PAGE4" localSheetId="27">'[27]NUKEX Jul2011-Dec2012'!#REF!</definedName>
    <definedName name="PAGE4" localSheetId="29">'[27]NUKEX Jul2011-Dec2012'!#REF!</definedName>
    <definedName name="PAGE4" localSheetId="31">'[27]NUKEX Jul2011-Dec2012'!#REF!</definedName>
    <definedName name="PAGE4" localSheetId="23">'[27]NUKEX Jul2011-Dec2012'!#REF!</definedName>
    <definedName name="PAGE4" localSheetId="37">'[27]NUKEX Jul2011-Dec2012'!#REF!</definedName>
    <definedName name="PAGE4">'[27]NUKEX Jul2011-Dec2012'!#REF!</definedName>
    <definedName name="PAGE5" localSheetId="35">'[27]NUKEX Jul2011-Dec2012'!#REF!</definedName>
    <definedName name="PAGE5" localSheetId="8">'[27]NUKEX Jul2011-Dec2012'!#REF!</definedName>
    <definedName name="PAGE5" localSheetId="9">'[27]NUKEX Jul2011-Dec2012'!#REF!</definedName>
    <definedName name="PAGE5" localSheetId="10">'[27]NUKEX Jul2011-Dec2012'!#REF!</definedName>
    <definedName name="PAGE5" localSheetId="11">'[27]NUKEX Jul2011-Dec2012'!#REF!</definedName>
    <definedName name="PAGE5" localSheetId="12">'[27]NUKEX Jul2011-Dec2012'!#REF!</definedName>
    <definedName name="PAGE5" localSheetId="13">'[27]NUKEX Jul2011-Dec2012'!#REF!</definedName>
    <definedName name="PAGE5" localSheetId="36">'[27]NUKEX Jul2011-Dec2012'!#REF!</definedName>
    <definedName name="PAGE5" localSheetId="14">'[27]NUKEX Jul2011-Dec2012'!#REF!</definedName>
    <definedName name="PAGE5" localSheetId="15">'[27]NUKEX Jul2011-Dec2012'!#REF!</definedName>
    <definedName name="PAGE5" localSheetId="16">'[27]NUKEX Jul2011-Dec2012'!#REF!</definedName>
    <definedName name="PAGE5" localSheetId="17">'[27]NUKEX Jul2011-Dec2012'!#REF!</definedName>
    <definedName name="PAGE5" localSheetId="32">'[27]NUKEX Jul2011-Dec2012'!#REF!</definedName>
    <definedName name="PAGE5" localSheetId="33">'[27]NUKEX Jul2011-Dec2012'!#REF!</definedName>
    <definedName name="PAGE5" localSheetId="24">'[27]NUKEX Jul2011-Dec2012'!#REF!</definedName>
    <definedName name="PAGE5" localSheetId="26">'[27]NUKEX Jul2011-Dec2012'!#REF!</definedName>
    <definedName name="PAGE5" localSheetId="28">'[27]NUKEX Jul2011-Dec2012'!#REF!</definedName>
    <definedName name="PAGE5" localSheetId="25">'[27]NUKEX Jul2011-Dec2012'!#REF!</definedName>
    <definedName name="PAGE5" localSheetId="27">'[27]NUKEX Jul2011-Dec2012'!#REF!</definedName>
    <definedName name="PAGE5" localSheetId="29">'[27]NUKEX Jul2011-Dec2012'!#REF!</definedName>
    <definedName name="PAGE5" localSheetId="31">'[27]NUKEX Jul2011-Dec2012'!#REF!</definedName>
    <definedName name="PAGE5" localSheetId="23">'[27]NUKEX Jul2011-Dec2012'!#REF!</definedName>
    <definedName name="PAGE5" localSheetId="37">'[27]NUKEX Jul2011-Dec2012'!#REF!</definedName>
    <definedName name="PAGE5">'[27]NUKEX Jul2011-Dec2012'!#REF!</definedName>
    <definedName name="PAGE6" localSheetId="35">'[27]NUKEX Jul2011-Dec2012'!#REF!</definedName>
    <definedName name="PAGE6" localSheetId="8">'[27]NUKEX Jul2011-Dec2012'!#REF!</definedName>
    <definedName name="PAGE6" localSheetId="9">'[27]NUKEX Jul2011-Dec2012'!#REF!</definedName>
    <definedName name="PAGE6" localSheetId="10">'[27]NUKEX Jul2011-Dec2012'!#REF!</definedName>
    <definedName name="PAGE6" localSheetId="11">'[27]NUKEX Jul2011-Dec2012'!#REF!</definedName>
    <definedName name="PAGE6" localSheetId="12">'[27]NUKEX Jul2011-Dec2012'!#REF!</definedName>
    <definedName name="PAGE6" localSheetId="13">'[27]NUKEX Jul2011-Dec2012'!#REF!</definedName>
    <definedName name="PAGE6" localSheetId="36">'[27]NUKEX Jul2011-Dec2012'!#REF!</definedName>
    <definedName name="PAGE6" localSheetId="14">'[27]NUKEX Jul2011-Dec2012'!#REF!</definedName>
    <definedName name="PAGE6" localSheetId="15">'[27]NUKEX Jul2011-Dec2012'!#REF!</definedName>
    <definedName name="PAGE6" localSheetId="16">'[27]NUKEX Jul2011-Dec2012'!#REF!</definedName>
    <definedName name="PAGE6" localSheetId="17">'[27]NUKEX Jul2011-Dec2012'!#REF!</definedName>
    <definedName name="PAGE6" localSheetId="32">'[27]NUKEX Jul2011-Dec2012'!#REF!</definedName>
    <definedName name="PAGE6" localSheetId="33">'[27]NUKEX Jul2011-Dec2012'!#REF!</definedName>
    <definedName name="PAGE6" localSheetId="24">'[27]NUKEX Jul2011-Dec2012'!#REF!</definedName>
    <definedName name="PAGE6" localSheetId="26">'[27]NUKEX Jul2011-Dec2012'!#REF!</definedName>
    <definedName name="PAGE6" localSheetId="28">'[27]NUKEX Jul2011-Dec2012'!#REF!</definedName>
    <definedName name="PAGE6" localSheetId="25">'[27]NUKEX Jul2011-Dec2012'!#REF!</definedName>
    <definedName name="PAGE6" localSheetId="27">'[27]NUKEX Jul2011-Dec2012'!#REF!</definedName>
    <definedName name="PAGE6" localSheetId="29">'[27]NUKEX Jul2011-Dec2012'!#REF!</definedName>
    <definedName name="PAGE6" localSheetId="31">'[27]NUKEX Jul2011-Dec2012'!#REF!</definedName>
    <definedName name="PAGE6" localSheetId="23">'[27]NUKEX Jul2011-Dec2012'!#REF!</definedName>
    <definedName name="PAGE6" localSheetId="37">'[27]NUKEX Jul2011-Dec2012'!#REF!</definedName>
    <definedName name="PAGE6">'[27]NUKEX Jul2011-Dec2012'!#REF!</definedName>
    <definedName name="PAGE7" localSheetId="35">'[27]NUKEX Jul2011-Dec2012'!#REF!</definedName>
    <definedName name="PAGE7" localSheetId="8">'[27]NUKEX Jul2011-Dec2012'!#REF!</definedName>
    <definedName name="PAGE7" localSheetId="9">'[27]NUKEX Jul2011-Dec2012'!#REF!</definedName>
    <definedName name="PAGE7" localSheetId="10">'[27]NUKEX Jul2011-Dec2012'!#REF!</definedName>
    <definedName name="PAGE7" localSheetId="11">'[27]NUKEX Jul2011-Dec2012'!#REF!</definedName>
    <definedName name="PAGE7" localSheetId="12">'[27]NUKEX Jul2011-Dec2012'!#REF!</definedName>
    <definedName name="PAGE7" localSheetId="13">'[27]NUKEX Jul2011-Dec2012'!#REF!</definedName>
    <definedName name="PAGE7" localSheetId="36">'[27]NUKEX Jul2011-Dec2012'!#REF!</definedName>
    <definedName name="PAGE7" localSheetId="14">'[27]NUKEX Jul2011-Dec2012'!#REF!</definedName>
    <definedName name="PAGE7" localSheetId="15">'[27]NUKEX Jul2011-Dec2012'!#REF!</definedName>
    <definedName name="PAGE7" localSheetId="16">'[27]NUKEX Jul2011-Dec2012'!#REF!</definedName>
    <definedName name="PAGE7" localSheetId="17">'[27]NUKEX Jul2011-Dec2012'!#REF!</definedName>
    <definedName name="PAGE7" localSheetId="32">'[27]NUKEX Jul2011-Dec2012'!#REF!</definedName>
    <definedName name="PAGE7" localSheetId="33">'[27]NUKEX Jul2011-Dec2012'!#REF!</definedName>
    <definedName name="PAGE7" localSheetId="24">'[27]NUKEX Jul2011-Dec2012'!#REF!</definedName>
    <definedName name="PAGE7" localSheetId="26">'[27]NUKEX Jul2011-Dec2012'!#REF!</definedName>
    <definedName name="PAGE7" localSheetId="28">'[27]NUKEX Jul2011-Dec2012'!#REF!</definedName>
    <definedName name="PAGE7" localSheetId="25">'[27]NUKEX Jul2011-Dec2012'!#REF!</definedName>
    <definedName name="PAGE7" localSheetId="27">'[27]NUKEX Jul2011-Dec2012'!#REF!</definedName>
    <definedName name="PAGE7" localSheetId="29">'[27]NUKEX Jul2011-Dec2012'!#REF!</definedName>
    <definedName name="PAGE7" localSheetId="31">'[27]NUKEX Jul2011-Dec2012'!#REF!</definedName>
    <definedName name="PAGE7" localSheetId="23">'[27]NUKEX Jul2011-Dec2012'!#REF!</definedName>
    <definedName name="PAGE7" localSheetId="37">'[27]NUKEX Jul2011-Dec2012'!#REF!</definedName>
    <definedName name="PAGE7">'[27]NUKEX Jul2011-Dec2012'!#REF!</definedName>
    <definedName name="PAGE8" localSheetId="35">'[27]NUKEX Jul2011-Dec2012'!#REF!</definedName>
    <definedName name="PAGE8" localSheetId="8">'[27]NUKEX Jul2011-Dec2012'!#REF!</definedName>
    <definedName name="PAGE8" localSheetId="9">'[27]NUKEX Jul2011-Dec2012'!#REF!</definedName>
    <definedName name="PAGE8" localSheetId="10">'[27]NUKEX Jul2011-Dec2012'!#REF!</definedName>
    <definedName name="PAGE8" localSheetId="11">'[27]NUKEX Jul2011-Dec2012'!#REF!</definedName>
    <definedName name="PAGE8" localSheetId="12">'[27]NUKEX Jul2011-Dec2012'!#REF!</definedName>
    <definedName name="PAGE8" localSheetId="13">'[27]NUKEX Jul2011-Dec2012'!#REF!</definedName>
    <definedName name="PAGE8" localSheetId="36">'[27]NUKEX Jul2011-Dec2012'!#REF!</definedName>
    <definedName name="PAGE8" localSheetId="14">'[27]NUKEX Jul2011-Dec2012'!#REF!</definedName>
    <definedName name="PAGE8" localSheetId="15">'[27]NUKEX Jul2011-Dec2012'!#REF!</definedName>
    <definedName name="PAGE8" localSheetId="16">'[27]NUKEX Jul2011-Dec2012'!#REF!</definedName>
    <definedName name="PAGE8" localSheetId="17">'[27]NUKEX Jul2011-Dec2012'!#REF!</definedName>
    <definedName name="PAGE8" localSheetId="32">'[27]NUKEX Jul2011-Dec2012'!#REF!</definedName>
    <definedName name="PAGE8" localSheetId="33">'[27]NUKEX Jul2011-Dec2012'!#REF!</definedName>
    <definedName name="PAGE8" localSheetId="24">'[27]NUKEX Jul2011-Dec2012'!#REF!</definedName>
    <definedName name="PAGE8" localSheetId="26">'[27]NUKEX Jul2011-Dec2012'!#REF!</definedName>
    <definedName name="PAGE8" localSheetId="28">'[27]NUKEX Jul2011-Dec2012'!#REF!</definedName>
    <definedName name="PAGE8" localSheetId="25">'[27]NUKEX Jul2011-Dec2012'!#REF!</definedName>
    <definedName name="PAGE8" localSheetId="27">'[27]NUKEX Jul2011-Dec2012'!#REF!</definedName>
    <definedName name="PAGE8" localSheetId="29">'[27]NUKEX Jul2011-Dec2012'!#REF!</definedName>
    <definedName name="PAGE8" localSheetId="31">'[27]NUKEX Jul2011-Dec2012'!#REF!</definedName>
    <definedName name="PAGE8" localSheetId="23">'[27]NUKEX Jul2011-Dec2012'!#REF!</definedName>
    <definedName name="PAGE8" localSheetId="37">'[27]NUKEX Jul2011-Dec2012'!#REF!</definedName>
    <definedName name="PAGE8">'[27]NUKEX Jul2011-Dec2012'!#REF!</definedName>
    <definedName name="PAGE9" localSheetId="35">'[27]NUKEX Jul2011-Dec2012'!#REF!</definedName>
    <definedName name="PAGE9" localSheetId="8">'[27]NUKEX Jul2011-Dec2012'!#REF!</definedName>
    <definedName name="PAGE9" localSheetId="9">'[27]NUKEX Jul2011-Dec2012'!#REF!</definedName>
    <definedName name="PAGE9" localSheetId="10">'[27]NUKEX Jul2011-Dec2012'!#REF!</definedName>
    <definedName name="PAGE9" localSheetId="11">'[27]NUKEX Jul2011-Dec2012'!#REF!</definedName>
    <definedName name="PAGE9" localSheetId="12">'[27]NUKEX Jul2011-Dec2012'!#REF!</definedName>
    <definedName name="PAGE9" localSheetId="13">'[27]NUKEX Jul2011-Dec2012'!#REF!</definedName>
    <definedName name="PAGE9" localSheetId="36">'[27]NUKEX Jul2011-Dec2012'!#REF!</definedName>
    <definedName name="PAGE9" localSheetId="14">'[27]NUKEX Jul2011-Dec2012'!#REF!</definedName>
    <definedName name="PAGE9" localSheetId="15">'[27]NUKEX Jul2011-Dec2012'!#REF!</definedName>
    <definedName name="PAGE9" localSheetId="16">'[27]NUKEX Jul2011-Dec2012'!#REF!</definedName>
    <definedName name="PAGE9" localSheetId="17">'[27]NUKEX Jul2011-Dec2012'!#REF!</definedName>
    <definedName name="PAGE9" localSheetId="32">'[27]NUKEX Jul2011-Dec2012'!#REF!</definedName>
    <definedName name="PAGE9" localSheetId="33">'[27]NUKEX Jul2011-Dec2012'!#REF!</definedName>
    <definedName name="PAGE9" localSheetId="24">'[27]NUKEX Jul2011-Dec2012'!#REF!</definedName>
    <definedName name="PAGE9" localSheetId="26">'[27]NUKEX Jul2011-Dec2012'!#REF!</definedName>
    <definedName name="PAGE9" localSheetId="28">'[27]NUKEX Jul2011-Dec2012'!#REF!</definedName>
    <definedName name="PAGE9" localSheetId="25">'[27]NUKEX Jul2011-Dec2012'!#REF!</definedName>
    <definedName name="PAGE9" localSheetId="27">'[27]NUKEX Jul2011-Dec2012'!#REF!</definedName>
    <definedName name="PAGE9" localSheetId="29">'[27]NUKEX Jul2011-Dec2012'!#REF!</definedName>
    <definedName name="PAGE9" localSheetId="31">'[27]NUKEX Jul2011-Dec2012'!#REF!</definedName>
    <definedName name="PAGE9" localSheetId="23">'[27]NUKEX Jul2011-Dec2012'!#REF!</definedName>
    <definedName name="PAGE9" localSheetId="37">'[27]NUKEX Jul2011-Dec2012'!#REF!</definedName>
    <definedName name="PAGE9">'[27]NUKEX Jul2011-Dec2012'!#REF!</definedName>
    <definedName name="PageDim1" localSheetId="35">#REF!</definedName>
    <definedName name="PageDim1" localSheetId="8">#REF!</definedName>
    <definedName name="PageDim1" localSheetId="9">#REF!</definedName>
    <definedName name="PageDim1" localSheetId="10">#REF!</definedName>
    <definedName name="PageDim1" localSheetId="11">#REF!</definedName>
    <definedName name="PageDim1" localSheetId="12">#REF!</definedName>
    <definedName name="PageDim1" localSheetId="13">#REF!</definedName>
    <definedName name="PageDim1" localSheetId="36">#REF!</definedName>
    <definedName name="PageDim1" localSheetId="14">#REF!</definedName>
    <definedName name="PageDim1" localSheetId="15">#REF!</definedName>
    <definedName name="PageDim1" localSheetId="16">#REF!</definedName>
    <definedName name="PageDim1" localSheetId="17">#REF!</definedName>
    <definedName name="PageDim1" localSheetId="32">#REF!</definedName>
    <definedName name="PageDim1" localSheetId="33">#REF!</definedName>
    <definedName name="PageDim1" localSheetId="24">#REF!</definedName>
    <definedName name="PageDim1" localSheetId="26">#REF!</definedName>
    <definedName name="PageDim1" localSheetId="28">#REF!</definedName>
    <definedName name="PageDim1" localSheetId="25">#REF!</definedName>
    <definedName name="PageDim1" localSheetId="27">#REF!</definedName>
    <definedName name="PageDim1" localSheetId="29">#REF!</definedName>
    <definedName name="PageDim1" localSheetId="31">#REF!</definedName>
    <definedName name="PageDim1" localSheetId="23">#REF!</definedName>
    <definedName name="PageDim1" localSheetId="37">#REF!</definedName>
    <definedName name="PageDim1">#REF!</definedName>
    <definedName name="Pal_Workbook_GUID" hidden="1">"8JHMH9DXSMHNF44G668W66ZD"</definedName>
    <definedName name="Password" localSheetId="35">#REF!</definedName>
    <definedName name="Password" localSheetId="8">#REF!</definedName>
    <definedName name="Password" localSheetId="9">#REF!</definedName>
    <definedName name="Password" localSheetId="10">#REF!</definedName>
    <definedName name="Password" localSheetId="11">#REF!</definedName>
    <definedName name="Password" localSheetId="12">#REF!</definedName>
    <definedName name="Password" localSheetId="13">#REF!</definedName>
    <definedName name="Password" localSheetId="36">#REF!</definedName>
    <definedName name="Password" localSheetId="14">#REF!</definedName>
    <definedName name="Password" localSheetId="15">#REF!</definedName>
    <definedName name="Password" localSheetId="16">#REF!</definedName>
    <definedName name="Password" localSheetId="17">#REF!</definedName>
    <definedName name="Password" localSheetId="32">#REF!</definedName>
    <definedName name="Password" localSheetId="33">#REF!</definedName>
    <definedName name="Password" localSheetId="24">#REF!</definedName>
    <definedName name="Password" localSheetId="26">#REF!</definedName>
    <definedName name="Password" localSheetId="28">#REF!</definedName>
    <definedName name="Password" localSheetId="25">#REF!</definedName>
    <definedName name="Password" localSheetId="27">#REF!</definedName>
    <definedName name="Password" localSheetId="29">#REF!</definedName>
    <definedName name="Password" localSheetId="31">#REF!</definedName>
    <definedName name="Password" localSheetId="23">#REF!</definedName>
    <definedName name="Password" localSheetId="37">#REF!</definedName>
    <definedName name="Password">#REF!</definedName>
    <definedName name="PERIOD" localSheetId="35">#REF!</definedName>
    <definedName name="PERIOD" localSheetId="8">#REF!</definedName>
    <definedName name="PERIOD" localSheetId="9">#REF!</definedName>
    <definedName name="PERIOD" localSheetId="10">#REF!</definedName>
    <definedName name="PERIOD" localSheetId="11">#REF!</definedName>
    <definedName name="PERIOD" localSheetId="12">#REF!</definedName>
    <definedName name="PERIOD" localSheetId="13">#REF!</definedName>
    <definedName name="PERIOD" localSheetId="36">#REF!</definedName>
    <definedName name="PERIOD" localSheetId="14">#REF!</definedName>
    <definedName name="PERIOD" localSheetId="15">#REF!</definedName>
    <definedName name="PERIOD" localSheetId="16">#REF!</definedName>
    <definedName name="PERIOD" localSheetId="17">#REF!</definedName>
    <definedName name="PERIOD" localSheetId="32">#REF!</definedName>
    <definedName name="PERIOD" localSheetId="33">#REF!</definedName>
    <definedName name="PERIOD" localSheetId="24">#REF!</definedName>
    <definedName name="PERIOD" localSheetId="26">#REF!</definedName>
    <definedName name="PERIOD" localSheetId="28">#REF!</definedName>
    <definedName name="PERIOD" localSheetId="25">#REF!</definedName>
    <definedName name="PERIOD" localSheetId="27">#REF!</definedName>
    <definedName name="PERIOD" localSheetId="29">#REF!</definedName>
    <definedName name="PERIOD" localSheetId="31">#REF!</definedName>
    <definedName name="PERIOD" localSheetId="23">#REF!</definedName>
    <definedName name="PERIOD" localSheetId="37">#REF!</definedName>
    <definedName name="PERIOD">#REF!</definedName>
    <definedName name="PG1">#N/A</definedName>
    <definedName name="PG2">#N/A</definedName>
    <definedName name="PG3">#N/A</definedName>
    <definedName name="PGD" localSheetId="30" hidden="1">{"detail305",#N/A,FALSE,"BI-305"}</definedName>
    <definedName name="PGD" localSheetId="37" hidden="1">{"detail305",#N/A,FALSE,"BI-305"}</definedName>
    <definedName name="PGD" localSheetId="22" hidden="1">{"detail305",#N/A,FALSE,"BI-305"}</definedName>
    <definedName name="PGD" hidden="1">{"detail305",#N/A,FALSE,"BI-305"}</definedName>
    <definedName name="pig_dig5" localSheetId="30" hidden="1">{#N/A,#N/A,FALSE,"T COST";#N/A,#N/A,FALSE,"COST_FH"}</definedName>
    <definedName name="pig_dig5" localSheetId="37" hidden="1">{#N/A,#N/A,FALSE,"T COST";#N/A,#N/A,FALSE,"COST_FH"}</definedName>
    <definedName name="pig_dig5" localSheetId="22" hidden="1">{#N/A,#N/A,FALSE,"T COST";#N/A,#N/A,FALSE,"COST_FH"}</definedName>
    <definedName name="pig_dig5" hidden="1">{#N/A,#N/A,FALSE,"T COST";#N/A,#N/A,FALSE,"COST_FH"}</definedName>
    <definedName name="pig_dog" localSheetId="30" hidden="1">{2;#N/A;"R13C16:R17C16";#N/A;"R13C14:R17C15";FALSE;FALSE;FALSE;95;#N/A;#N/A;"R13C19";#N/A;FALSE;FALSE;FALSE;FALSE;#N/A;"";#N/A;FALSE;"";"";#N/A;#N/A;#N/A}</definedName>
    <definedName name="pig_dog" localSheetId="37" hidden="1">{2;#N/A;"R13C16:R17C16";#N/A;"R13C14:R17C15";FALSE;FALSE;FALSE;95;#N/A;#N/A;"R13C19";#N/A;FALSE;FALSE;FALSE;FALSE;#N/A;"";#N/A;FALSE;"";"";#N/A;#N/A;#N/A}</definedName>
    <definedName name="pig_dog" localSheetId="22" hidden="1">{2;#N/A;"R13C16:R17C16";#N/A;"R13C14:R17C15";FALSE;FALSE;FALSE;95;#N/A;#N/A;"R13C19";#N/A;FALSE;FALSE;FALSE;FALSE;#N/A;"";#N/A;FALSE;"";"";#N/A;#N/A;#N/A}</definedName>
    <definedName name="pig_dog" hidden="1">{2;#N/A;"R13C16:R17C16";#N/A;"R13C14:R17C15";FALSE;FALSE;FALSE;95;#N/A;#N/A;"R13C19";#N/A;FALSE;FALSE;FALSE;FALSE;#N/A;"";#N/A;FALSE;"";"";#N/A;#N/A;#N/A}</definedName>
    <definedName name="pig_dog\" localSheetId="30" hidden="1">{"EXCELHLP.HLP!1802";5;10;5;10;13;13;13;8;5;5;10;14;13;13;13;13;5;10;14;13;5;10;1;2;24}</definedName>
    <definedName name="pig_dog\" localSheetId="37" hidden="1">{"EXCELHLP.HLP!1802";5;10;5;10;13;13;13;8;5;5;10;14;13;13;13;13;5;10;14;13;5;10;1;2;24}</definedName>
    <definedName name="pig_dog\" localSheetId="22" hidden="1">{"EXCELHLP.HLP!1802";5;10;5;10;13;13;13;8;5;5;10;14;13;13;13;13;5;10;14;13;5;10;1;2;24}</definedName>
    <definedName name="pig_dog\" hidden="1">{"EXCELHLP.HLP!1802";5;10;5;10;13;13;13;8;5;5;10;14;13;13;13;13;5;10;14;13;5;10;1;2;24}</definedName>
    <definedName name="pig_dog2" localSheetId="30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localSheetId="37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localSheetId="2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3" localSheetId="30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localSheetId="37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localSheetId="22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4" localSheetId="30" hidden="1">{#N/A,#N/A,FALSE,"SUMMARY";#N/A,#N/A,FALSE,"INPUTDATA";#N/A,#N/A,FALSE,"Condenser Performance"}</definedName>
    <definedName name="pig_dog4" localSheetId="37" hidden="1">{#N/A,#N/A,FALSE,"SUMMARY";#N/A,#N/A,FALSE,"INPUTDATA";#N/A,#N/A,FALSE,"Condenser Performance"}</definedName>
    <definedName name="pig_dog4" localSheetId="22" hidden="1">{#N/A,#N/A,FALSE,"SUMMARY";#N/A,#N/A,FALSE,"INPUTDATA";#N/A,#N/A,FALSE,"Condenser Performance"}</definedName>
    <definedName name="pig_dog4" hidden="1">{#N/A,#N/A,FALSE,"SUMMARY";#N/A,#N/A,FALSE,"INPUTDATA";#N/A,#N/A,FALSE,"Condenser Performance"}</definedName>
    <definedName name="pig_dog6" localSheetId="30" hidden="1">{#N/A,#N/A,FALSE,"INPUTDATA";#N/A,#N/A,FALSE,"SUMMARY";#N/A,#N/A,FALSE,"CTAREP";#N/A,#N/A,FALSE,"CTBREP";#N/A,#N/A,FALSE,"TURBEFF";#N/A,#N/A,FALSE,"Condenser Performance"}</definedName>
    <definedName name="pig_dog6" localSheetId="37" hidden="1">{#N/A,#N/A,FALSE,"INPUTDATA";#N/A,#N/A,FALSE,"SUMMARY";#N/A,#N/A,FALSE,"CTAREP";#N/A,#N/A,FALSE,"CTBREP";#N/A,#N/A,FALSE,"TURBEFF";#N/A,#N/A,FALSE,"Condenser Performance"}</definedName>
    <definedName name="pig_dog6" localSheetId="22" hidden="1">{#N/A,#N/A,FALSE,"INPUTDATA";#N/A,#N/A,FALSE,"SUMMARY";#N/A,#N/A,FALSE,"CTAREP";#N/A,#N/A,FALSE,"CTBREP";#N/A,#N/A,FALSE,"TURBEFF";#N/A,#N/A,FALSE,"Condenser Performance"}</definedName>
    <definedName name="pig_dog6" hidden="1">{#N/A,#N/A,FALSE,"INPUTDATA";#N/A,#N/A,FALSE,"SUMMARY";#N/A,#N/A,FALSE,"CTAREP";#N/A,#N/A,FALSE,"CTBREP";#N/A,#N/A,FALSE,"TURBEFF";#N/A,#N/A,FALSE,"Condenser Performance"}</definedName>
    <definedName name="pig_dog7" localSheetId="30" hidden="1">{#N/A,#N/A,FALSE,"INPUTDATA";#N/A,#N/A,FALSE,"SUMMARY"}</definedName>
    <definedName name="pig_dog7" localSheetId="37" hidden="1">{#N/A,#N/A,FALSE,"INPUTDATA";#N/A,#N/A,FALSE,"SUMMARY"}</definedName>
    <definedName name="pig_dog7" localSheetId="22" hidden="1">{#N/A,#N/A,FALSE,"INPUTDATA";#N/A,#N/A,FALSE,"SUMMARY"}</definedName>
    <definedName name="pig_dog7" hidden="1">{#N/A,#N/A,FALSE,"INPUTDATA";#N/A,#N/A,FALSE,"SUMMARY"}</definedName>
    <definedName name="pig_dog8" localSheetId="30" hidden="1">{#N/A,#N/A,FALSE,"INPUTDATA";#N/A,#N/A,FALSE,"SUMMARY";#N/A,#N/A,FALSE,"CTAREP";#N/A,#N/A,FALSE,"CTBREP";#N/A,#N/A,FALSE,"PMG4ST86";#N/A,#N/A,FALSE,"TURBEFF";#N/A,#N/A,FALSE,"Condenser Performance"}</definedName>
    <definedName name="pig_dog8" localSheetId="37" hidden="1">{#N/A,#N/A,FALSE,"INPUTDATA";#N/A,#N/A,FALSE,"SUMMARY";#N/A,#N/A,FALSE,"CTAREP";#N/A,#N/A,FALSE,"CTBREP";#N/A,#N/A,FALSE,"PMG4ST86";#N/A,#N/A,FALSE,"TURBEFF";#N/A,#N/A,FALSE,"Condenser Performance"}</definedName>
    <definedName name="pig_dog8" localSheetId="22" hidden="1">{#N/A,#N/A,FALSE,"INPUTDATA";#N/A,#N/A,FALSE,"SUMMARY";#N/A,#N/A,FALSE,"CTAREP";#N/A,#N/A,FALSE,"CTBREP";#N/A,#N/A,FALSE,"PMG4ST86";#N/A,#N/A,FALSE,"TURBEFF";#N/A,#N/A,FALSE,"Condenser Performance"}</definedName>
    <definedName name="pig_dog8" hidden="1">{#N/A,#N/A,FALSE,"INPUTDATA";#N/A,#N/A,FALSE,"SUMMARY";#N/A,#N/A,FALSE,"CTAREP";#N/A,#N/A,FALSE,"CTBREP";#N/A,#N/A,FALSE,"PMG4ST86";#N/A,#N/A,FALSE,"TURBEFF";#N/A,#N/A,FALSE,"Condenser Performance"}</definedName>
    <definedName name="pmm" localSheetId="30" hidden="1">{"summary",#N/A,FALSE,"PCR DIRECTORY"}</definedName>
    <definedName name="pmm" localSheetId="37" hidden="1">{"summary",#N/A,FALSE,"PCR DIRECTORY"}</definedName>
    <definedName name="pmm" localSheetId="22" hidden="1">{"summary",#N/A,FALSE,"PCR DIRECTORY"}</definedName>
    <definedName name="pmm" hidden="1">{"summary",#N/A,FALSE,"PCR DIRECTORY"}</definedName>
    <definedName name="PMT" localSheetId="30" hidden="1">{"detail305",#N/A,FALSE,"BI-305"}</definedName>
    <definedName name="PMT" localSheetId="37" hidden="1">{"detail305",#N/A,FALSE,"BI-305"}</definedName>
    <definedName name="PMT" localSheetId="22" hidden="1">{"detail305",#N/A,FALSE,"BI-305"}</definedName>
    <definedName name="PMT" hidden="1">{"detail305",#N/A,FALSE,"BI-305"}</definedName>
    <definedName name="PMX" localSheetId="30" hidden="1">{"detail305",#N/A,FALSE,"BI-305"}</definedName>
    <definedName name="PMX" localSheetId="37" hidden="1">{"detail305",#N/A,FALSE,"BI-305"}</definedName>
    <definedName name="PMX" localSheetId="22" hidden="1">{"detail305",#N/A,FALSE,"BI-305"}</definedName>
    <definedName name="PMX" hidden="1">{"detail305",#N/A,FALSE,"BI-305"}</definedName>
    <definedName name="Ppas" localSheetId="35">#REF!</definedName>
    <definedName name="Ppas" localSheetId="8">#REF!</definedName>
    <definedName name="Ppas" localSheetId="9">#REF!</definedName>
    <definedName name="Ppas" localSheetId="10">#REF!</definedName>
    <definedName name="Ppas" localSheetId="11">#REF!</definedName>
    <definedName name="Ppas" localSheetId="12">#REF!</definedName>
    <definedName name="Ppas" localSheetId="13">#REF!</definedName>
    <definedName name="Ppas" localSheetId="36">#REF!</definedName>
    <definedName name="Ppas" localSheetId="14">#REF!</definedName>
    <definedName name="Ppas" localSheetId="15">#REF!</definedName>
    <definedName name="Ppas" localSheetId="16">#REF!</definedName>
    <definedName name="Ppas" localSheetId="17">#REF!</definedName>
    <definedName name="Ppas" localSheetId="32">#REF!</definedName>
    <definedName name="Ppas" localSheetId="33">#REF!</definedName>
    <definedName name="Ppas" localSheetId="24">#REF!</definedName>
    <definedName name="Ppas" localSheetId="26">#REF!</definedName>
    <definedName name="Ppas" localSheetId="28">#REF!</definedName>
    <definedName name="Ppas" localSheetId="25">#REF!</definedName>
    <definedName name="Ppas" localSheetId="27">#REF!</definedName>
    <definedName name="Ppas" localSheetId="29">#REF!</definedName>
    <definedName name="Ppas" localSheetId="31">#REF!</definedName>
    <definedName name="Ppas" localSheetId="23">#REF!</definedName>
    <definedName name="Ppas" localSheetId="37">#REF!</definedName>
    <definedName name="Ppas">#REF!</definedName>
    <definedName name="Prel_Estimate_for_Final" localSheetId="35">#REF!</definedName>
    <definedName name="Prel_Estimate_for_Final" localSheetId="8">#REF!</definedName>
    <definedName name="Prel_Estimate_for_Final" localSheetId="9">#REF!</definedName>
    <definedName name="Prel_Estimate_for_Final" localSheetId="10">#REF!</definedName>
    <definedName name="Prel_Estimate_for_Final" localSheetId="11">#REF!</definedName>
    <definedName name="Prel_Estimate_for_Final" localSheetId="12">#REF!</definedName>
    <definedName name="Prel_Estimate_for_Final" localSheetId="13">#REF!</definedName>
    <definedName name="Prel_Estimate_for_Final" localSheetId="36">#REF!</definedName>
    <definedName name="Prel_Estimate_for_Final" localSheetId="14">#REF!</definedName>
    <definedName name="Prel_Estimate_for_Final" localSheetId="15">#REF!</definedName>
    <definedName name="Prel_Estimate_for_Final" localSheetId="16">#REF!</definedName>
    <definedName name="Prel_Estimate_for_Final" localSheetId="17">#REF!</definedName>
    <definedName name="Prel_Estimate_for_Final" localSheetId="32">#REF!</definedName>
    <definedName name="Prel_Estimate_for_Final" localSheetId="33">#REF!</definedName>
    <definedName name="Prel_Estimate_for_Final" localSheetId="24">#REF!</definedName>
    <definedName name="Prel_Estimate_for_Final" localSheetId="26">#REF!</definedName>
    <definedName name="Prel_Estimate_for_Final" localSheetId="28">#REF!</definedName>
    <definedName name="Prel_Estimate_for_Final" localSheetId="25">#REF!</definedName>
    <definedName name="Prel_Estimate_for_Final" localSheetId="27">#REF!</definedName>
    <definedName name="Prel_Estimate_for_Final" localSheetId="29">#REF!</definedName>
    <definedName name="Prel_Estimate_for_Final" localSheetId="31">#REF!</definedName>
    <definedName name="Prel_Estimate_for_Final" localSheetId="23">#REF!</definedName>
    <definedName name="Prel_Estimate_for_Final" localSheetId="37">#REF!</definedName>
    <definedName name="Prel_Estimate_for_Final">#REF!</definedName>
    <definedName name="PRELIMINARY_DETAIL_on_Summary_data" localSheetId="35">#REF!</definedName>
    <definedName name="PRELIMINARY_DETAIL_on_Summary_data" localSheetId="8">#REF!</definedName>
    <definedName name="PRELIMINARY_DETAIL_on_Summary_data" localSheetId="9">#REF!</definedName>
    <definedName name="PRELIMINARY_DETAIL_on_Summary_data" localSheetId="10">#REF!</definedName>
    <definedName name="PRELIMINARY_DETAIL_on_Summary_data" localSheetId="11">#REF!</definedName>
    <definedName name="PRELIMINARY_DETAIL_on_Summary_data" localSheetId="12">#REF!</definedName>
    <definedName name="PRELIMINARY_DETAIL_on_Summary_data" localSheetId="13">#REF!</definedName>
    <definedName name="PRELIMINARY_DETAIL_on_Summary_data" localSheetId="36">#REF!</definedName>
    <definedName name="PRELIMINARY_DETAIL_on_Summary_data" localSheetId="14">#REF!</definedName>
    <definedName name="PRELIMINARY_DETAIL_on_Summary_data" localSheetId="15">#REF!</definedName>
    <definedName name="PRELIMINARY_DETAIL_on_Summary_data" localSheetId="16">#REF!</definedName>
    <definedName name="PRELIMINARY_DETAIL_on_Summary_data" localSheetId="17">#REF!</definedName>
    <definedName name="PRELIMINARY_DETAIL_on_Summary_data" localSheetId="32">#REF!</definedName>
    <definedName name="PRELIMINARY_DETAIL_on_Summary_data" localSheetId="33">#REF!</definedName>
    <definedName name="PRELIMINARY_DETAIL_on_Summary_data" localSheetId="24">#REF!</definedName>
    <definedName name="PRELIMINARY_DETAIL_on_Summary_data" localSheetId="26">#REF!</definedName>
    <definedName name="PRELIMINARY_DETAIL_on_Summary_data" localSheetId="28">#REF!</definedName>
    <definedName name="PRELIMINARY_DETAIL_on_Summary_data" localSheetId="25">#REF!</definedName>
    <definedName name="PRELIMINARY_DETAIL_on_Summary_data" localSheetId="27">#REF!</definedName>
    <definedName name="PRELIMINARY_DETAIL_on_Summary_data" localSheetId="29">#REF!</definedName>
    <definedName name="PRELIMINARY_DETAIL_on_Summary_data" localSheetId="31">#REF!</definedName>
    <definedName name="PRELIMINARY_DETAIL_on_Summary_data" localSheetId="23">#REF!</definedName>
    <definedName name="PRELIMINARY_DETAIL_on_Summary_data" localSheetId="37">#REF!</definedName>
    <definedName name="PRELIMINARY_DETAIL_on_Summary_data">#REF!</definedName>
    <definedName name="Preliminary_Estimate" localSheetId="35">#REF!</definedName>
    <definedName name="Preliminary_Estimate" localSheetId="8">#REF!</definedName>
    <definedName name="Preliminary_Estimate" localSheetId="9">#REF!</definedName>
    <definedName name="Preliminary_Estimate" localSheetId="10">#REF!</definedName>
    <definedName name="Preliminary_Estimate" localSheetId="11">#REF!</definedName>
    <definedName name="Preliminary_Estimate" localSheetId="12">#REF!</definedName>
    <definedName name="Preliminary_Estimate" localSheetId="13">#REF!</definedName>
    <definedName name="Preliminary_Estimate" localSheetId="36">#REF!</definedName>
    <definedName name="Preliminary_Estimate" localSheetId="14">#REF!</definedName>
    <definedName name="Preliminary_Estimate" localSheetId="15">#REF!</definedName>
    <definedName name="Preliminary_Estimate" localSheetId="16">#REF!</definedName>
    <definedName name="Preliminary_Estimate" localSheetId="17">#REF!</definedName>
    <definedName name="Preliminary_Estimate" localSheetId="32">#REF!</definedName>
    <definedName name="Preliminary_Estimate" localSheetId="33">#REF!</definedName>
    <definedName name="Preliminary_Estimate" localSheetId="24">#REF!</definedName>
    <definedName name="Preliminary_Estimate" localSheetId="26">#REF!</definedName>
    <definedName name="Preliminary_Estimate" localSheetId="28">#REF!</definedName>
    <definedName name="Preliminary_Estimate" localSheetId="25">#REF!</definedName>
    <definedName name="Preliminary_Estimate" localSheetId="27">#REF!</definedName>
    <definedName name="Preliminary_Estimate" localSheetId="29">#REF!</definedName>
    <definedName name="Preliminary_Estimate" localSheetId="31">#REF!</definedName>
    <definedName name="Preliminary_Estimate" localSheetId="23">#REF!</definedName>
    <definedName name="Preliminary_Estimate" localSheetId="37">#REF!</definedName>
    <definedName name="Preliminary_Estimate">#REF!</definedName>
    <definedName name="PRINT" localSheetId="35">[1]FTI!#REF!</definedName>
    <definedName name="PRINT" localSheetId="8">[1]FTI!#REF!</definedName>
    <definedName name="PRINT" localSheetId="9">[1]FTI!#REF!</definedName>
    <definedName name="PRINT" localSheetId="10">[1]FTI!#REF!</definedName>
    <definedName name="PRINT" localSheetId="11">[1]FTI!#REF!</definedName>
    <definedName name="PRINT" localSheetId="12">[1]FTI!#REF!</definedName>
    <definedName name="PRINT" localSheetId="13">[1]FTI!#REF!</definedName>
    <definedName name="PRINT" localSheetId="36">[1]FTI!#REF!</definedName>
    <definedName name="PRINT" localSheetId="14">[1]FTI!#REF!</definedName>
    <definedName name="PRINT" localSheetId="15">[1]FTI!#REF!</definedName>
    <definedName name="PRINT" localSheetId="16">[1]FTI!#REF!</definedName>
    <definedName name="PRINT" localSheetId="17">[1]FTI!#REF!</definedName>
    <definedName name="PRINT" localSheetId="32">[1]FTI!#REF!</definedName>
    <definedName name="PRINT" localSheetId="33">[1]FTI!#REF!</definedName>
    <definedName name="PRINT" localSheetId="24">[1]FTI!#REF!</definedName>
    <definedName name="PRINT" localSheetId="26">[1]FTI!#REF!</definedName>
    <definedName name="PRINT" localSheetId="28">[1]FTI!#REF!</definedName>
    <definedName name="PRINT" localSheetId="25">[1]FTI!#REF!</definedName>
    <definedName name="PRINT" localSheetId="27">[1]FTI!#REF!</definedName>
    <definedName name="PRINT" localSheetId="29">[1]FTI!#REF!</definedName>
    <definedName name="PRINT" localSheetId="31">[1]FTI!#REF!</definedName>
    <definedName name="PRINT" localSheetId="23">[1]FTI!#REF!</definedName>
    <definedName name="PRINT" localSheetId="37">[1]FTI!#REF!</definedName>
    <definedName name="PRINT">[1]FTI!#REF!</definedName>
    <definedName name="_xlnm.Print_Area" localSheetId="35">'CAP VAR 01'!$A$113:$R$135</definedName>
    <definedName name="_xlnm.Print_Area" localSheetId="8">'CAP VAR 03'!$A$1:$O$127</definedName>
    <definedName name="_xlnm.Print_Area" localSheetId="9">'CAP VAR 04'!$A$1:$O$110</definedName>
    <definedName name="_xlnm.Print_Area" localSheetId="10">'CAP VAR 05'!$A$1:$O$110</definedName>
    <definedName name="_xlnm.Print_Area" localSheetId="11">'CAP VAR 06'!$A$1:$O$110</definedName>
    <definedName name="_xlnm.Print_Area" localSheetId="12">'CAP VAR 07'!$A$1:$O$110</definedName>
    <definedName name="_xlnm.Print_Area" localSheetId="13">'CAP VAR 08'!$A$1:$O$110</definedName>
    <definedName name="_xlnm.Print_Area" localSheetId="36">'CAP VAR 0815'!$A$113:$R$135</definedName>
    <definedName name="_xlnm.Print_Area" localSheetId="14">'CAP VAR 09'!$A$1:$O$110</definedName>
    <definedName name="_xlnm.Print_Area" localSheetId="15">'CAP VAR 10'!$A$1:$O$110</definedName>
    <definedName name="_xlnm.Print_Area" localSheetId="16">'CAP VAR 11'!$A$1:$O$110</definedName>
    <definedName name="_xlnm.Print_Area" localSheetId="17">'CAP VAR 12'!$A$1:$O$110</definedName>
    <definedName name="_xlnm.Print_Area" localSheetId="32">'Cedar bay reg assets 2018'!$A$1:$V$40</definedName>
    <definedName name="_xlnm.Print_Area" localSheetId="33">'Cedar bay reg liab 2018 '!$A$1:$V$34</definedName>
    <definedName name="_xlnm.Print_Area" localSheetId="18">'FINALTU SUM 2016'!$A$1:$E$50</definedName>
    <definedName name="_xlnm.Print_Area" localSheetId="4">'Income Data'!$A$1:$M$18</definedName>
    <definedName name="_xlnm.Print_Area" localSheetId="24">'Incremental Security P1 Base'!$A$1:$M$45</definedName>
    <definedName name="_xlnm.Print_Area" localSheetId="26">'Incremental Security P1 Inter'!$A$1:$M$45</definedName>
    <definedName name="_xlnm.Print_Area" localSheetId="28">'Incremental Security P1 Peak'!$A$1:$M$45</definedName>
    <definedName name="_xlnm.Print_Area" localSheetId="25">'Incremental Security P2 Base'!$A$1:$M$45</definedName>
    <definedName name="_xlnm.Print_Area" localSheetId="27">'Incremental Security P2 Inter'!$A$1:$M$45</definedName>
    <definedName name="_xlnm.Print_Area" localSheetId="29">'Incremental Security P2 Peak'!$A$1:$M$45</definedName>
    <definedName name="_xlnm.Print_Area" localSheetId="31">'Indiantown reg assets 2018'!$A$1:$V$34</definedName>
    <definedName name="_xlnm.Print_Area" localSheetId="34">NCR!$A$1:$U$21</definedName>
    <definedName name="_xlnm.Print_Area" localSheetId="21">'NRC P1 Base'!$A$1:$M$46</definedName>
    <definedName name="_xlnm.Print_Area" localSheetId="23">'NRC P2 Base'!$A$1:$M$46</definedName>
    <definedName name="_xlnm.Print_Area" localSheetId="30">SJRPP!$A$1:$V$37</definedName>
    <definedName name="_xlnm.Print_Area" localSheetId="6">TRUE_UP!$A$1:$U$124</definedName>
    <definedName name="_xlnm.Print_Area" localSheetId="37">'TU 2014'!$A$1:$U$106</definedName>
    <definedName name="_xlnm.Print_Area" localSheetId="22">'WC3'!$A$212:$G$306</definedName>
    <definedName name="_xlnm.Print_Area">'[28]Final Fuel Sch 2001'!#REF!</definedName>
    <definedName name="PRINT_AREA_MI" localSheetId="35">#REF!</definedName>
    <definedName name="PRINT_AREA_MI" localSheetId="8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36">#REF!</definedName>
    <definedName name="PRINT_AREA_MI" localSheetId="14">#REF!</definedName>
    <definedName name="PRINT_AREA_MI" localSheetId="15">#REF!</definedName>
    <definedName name="PRINT_AREA_MI" localSheetId="16">#REF!</definedName>
    <definedName name="PRINT_AREA_MI" localSheetId="17">#REF!</definedName>
    <definedName name="PRINT_AREA_MI" localSheetId="32">#REF!</definedName>
    <definedName name="PRINT_AREA_MI" localSheetId="33">#REF!</definedName>
    <definedName name="PRINT_AREA_MI" localSheetId="24">#REF!</definedName>
    <definedName name="PRINT_AREA_MI" localSheetId="26">#REF!</definedName>
    <definedName name="PRINT_AREA_MI" localSheetId="28">#REF!</definedName>
    <definedName name="PRINT_AREA_MI" localSheetId="25">#REF!</definedName>
    <definedName name="PRINT_AREA_MI" localSheetId="27">#REF!</definedName>
    <definedName name="PRINT_AREA_MI" localSheetId="29">#REF!</definedName>
    <definedName name="PRINT_AREA_MI" localSheetId="31">#REF!</definedName>
    <definedName name="PRINT_AREA_MI" localSheetId="23">#REF!</definedName>
    <definedName name="PRINT_AREA_MI" localSheetId="37">#REF!</definedName>
    <definedName name="PRINT_AREA_MI">#REF!</definedName>
    <definedName name="print_sheet" localSheetId="35">#REF!</definedName>
    <definedName name="print_sheet" localSheetId="8">#REF!</definedName>
    <definedName name="print_sheet" localSheetId="9">#REF!</definedName>
    <definedName name="print_sheet" localSheetId="10">#REF!</definedName>
    <definedName name="print_sheet" localSheetId="11">#REF!</definedName>
    <definedName name="print_sheet" localSheetId="12">#REF!</definedName>
    <definedName name="print_sheet" localSheetId="13">#REF!</definedName>
    <definedName name="print_sheet" localSheetId="36">#REF!</definedName>
    <definedName name="print_sheet" localSheetId="14">#REF!</definedName>
    <definedName name="print_sheet" localSheetId="15">#REF!</definedName>
    <definedName name="print_sheet" localSheetId="16">#REF!</definedName>
    <definedName name="print_sheet" localSheetId="17">#REF!</definedName>
    <definedName name="print_sheet" localSheetId="32">#REF!</definedName>
    <definedName name="print_sheet" localSheetId="33">#REF!</definedName>
    <definedName name="print_sheet" localSheetId="24">#REF!</definedName>
    <definedName name="print_sheet" localSheetId="26">#REF!</definedName>
    <definedName name="print_sheet" localSheetId="28">#REF!</definedName>
    <definedName name="print_sheet" localSheetId="25">#REF!</definedName>
    <definedName name="print_sheet" localSheetId="27">#REF!</definedName>
    <definedName name="print_sheet" localSheetId="29">#REF!</definedName>
    <definedName name="print_sheet" localSheetId="31">#REF!</definedName>
    <definedName name="print_sheet" localSheetId="23">#REF!</definedName>
    <definedName name="print_sheet" localSheetId="37">#REF!</definedName>
    <definedName name="print_sheet">#REF!</definedName>
    <definedName name="_xlnm.Print_Titles" localSheetId="6">TRUE_UP!$A:$G</definedName>
    <definedName name="_xlnm.Print_Titles" localSheetId="37">'TU 2014'!$A:$G</definedName>
    <definedName name="PRINT_TITLES_MI">'[14]#REF'!$A$1:$IV$9</definedName>
    <definedName name="PRINT1">'[14]#REF'!$L$5:$M$58</definedName>
    <definedName name="PrintArea" localSheetId="35">#REF!</definedName>
    <definedName name="PrintArea" localSheetId="8">#REF!</definedName>
    <definedName name="PrintArea" localSheetId="9">#REF!</definedName>
    <definedName name="PrintArea" localSheetId="10">#REF!</definedName>
    <definedName name="PrintArea" localSheetId="11">#REF!</definedName>
    <definedName name="PrintArea" localSheetId="12">#REF!</definedName>
    <definedName name="PrintArea" localSheetId="13">#REF!</definedName>
    <definedName name="PrintArea" localSheetId="36">#REF!</definedName>
    <definedName name="PrintArea" localSheetId="14">#REF!</definedName>
    <definedName name="PrintArea" localSheetId="15">#REF!</definedName>
    <definedName name="PrintArea" localSheetId="16">#REF!</definedName>
    <definedName name="PrintArea" localSheetId="17">#REF!</definedName>
    <definedName name="PrintArea" localSheetId="32">#REF!</definedName>
    <definedName name="PrintArea" localSheetId="33">#REF!</definedName>
    <definedName name="PrintArea" localSheetId="24">#REF!</definedName>
    <definedName name="PrintArea" localSheetId="26">#REF!</definedName>
    <definedName name="PrintArea" localSheetId="28">#REF!</definedName>
    <definedName name="PrintArea" localSheetId="25">#REF!</definedName>
    <definedName name="PrintArea" localSheetId="27">#REF!</definedName>
    <definedName name="PrintArea" localSheetId="29">#REF!</definedName>
    <definedName name="PrintArea" localSheetId="31">#REF!</definedName>
    <definedName name="PrintArea" localSheetId="23">#REF!</definedName>
    <definedName name="PrintArea" localSheetId="37">#REF!</definedName>
    <definedName name="PrintArea">#REF!</definedName>
    <definedName name="PRIOR" localSheetId="35">[2]JVTAX.XLS!#REF!</definedName>
    <definedName name="PRIOR" localSheetId="8">[2]JVTAX.XLS!#REF!</definedName>
    <definedName name="PRIOR" localSheetId="9">[2]JVTAX.XLS!#REF!</definedName>
    <definedName name="PRIOR" localSheetId="10">[2]JVTAX.XLS!#REF!</definedName>
    <definedName name="PRIOR" localSheetId="11">[2]JVTAX.XLS!#REF!</definedName>
    <definedName name="PRIOR" localSheetId="12">[2]JVTAX.XLS!#REF!</definedName>
    <definedName name="PRIOR" localSheetId="13">[2]JVTAX.XLS!#REF!</definedName>
    <definedName name="PRIOR" localSheetId="36">[2]JVTAX.XLS!#REF!</definedName>
    <definedName name="PRIOR" localSheetId="14">[2]JVTAX.XLS!#REF!</definedName>
    <definedName name="PRIOR" localSheetId="15">[2]JVTAX.XLS!#REF!</definedName>
    <definedName name="PRIOR" localSheetId="16">[2]JVTAX.XLS!#REF!</definedName>
    <definedName name="PRIOR" localSheetId="17">[2]JVTAX.XLS!#REF!</definedName>
    <definedName name="PRIOR" localSheetId="32">[2]JVTAX.XLS!#REF!</definedName>
    <definedName name="PRIOR" localSheetId="33">[2]JVTAX.XLS!#REF!</definedName>
    <definedName name="PRIOR" localSheetId="24">[2]JVTAX.XLS!#REF!</definedName>
    <definedName name="PRIOR" localSheetId="26">[2]JVTAX.XLS!#REF!</definedName>
    <definedName name="PRIOR" localSheetId="28">[2]JVTAX.XLS!#REF!</definedName>
    <definedName name="PRIOR" localSheetId="25">[2]JVTAX.XLS!#REF!</definedName>
    <definedName name="PRIOR" localSheetId="27">[2]JVTAX.XLS!#REF!</definedName>
    <definedName name="PRIOR" localSheetId="29">[2]JVTAX.XLS!#REF!</definedName>
    <definedName name="PRIOR" localSheetId="31">[2]JVTAX.XLS!#REF!</definedName>
    <definedName name="PRIOR" localSheetId="23">[2]JVTAX.XLS!#REF!</definedName>
    <definedName name="PRIOR" localSheetId="37">[2]JVTAX.XLS!#REF!</definedName>
    <definedName name="PRIOR" localSheetId="22">[2]JVTAX.XLS!#REF!</definedName>
    <definedName name="PRIOR">[2]JVTAX.XLS!#REF!</definedName>
    <definedName name="PRIOR_YEAR_X" localSheetId="35">'[19]C-44 TP5 Adj 5_31_08'!#REF!</definedName>
    <definedName name="PRIOR_YEAR_X" localSheetId="8">'[19]C-44 TP5 Adj 5_31_08'!#REF!</definedName>
    <definedName name="PRIOR_YEAR_X" localSheetId="9">'[19]C-44 TP5 Adj 5_31_08'!#REF!</definedName>
    <definedName name="PRIOR_YEAR_X" localSheetId="10">'[19]C-44 TP5 Adj 5_31_08'!#REF!</definedName>
    <definedName name="PRIOR_YEAR_X" localSheetId="11">'[19]C-44 TP5 Adj 5_31_08'!#REF!</definedName>
    <definedName name="PRIOR_YEAR_X" localSheetId="12">'[19]C-44 TP5 Adj 5_31_08'!#REF!</definedName>
    <definedName name="PRIOR_YEAR_X" localSheetId="13">'[19]C-44 TP5 Adj 5_31_08'!#REF!</definedName>
    <definedName name="PRIOR_YEAR_X" localSheetId="36">'[19]C-44 TP5 Adj 5_31_08'!#REF!</definedName>
    <definedName name="PRIOR_YEAR_X" localSheetId="14">'[19]C-44 TP5 Adj 5_31_08'!#REF!</definedName>
    <definedName name="PRIOR_YEAR_X" localSheetId="15">'[19]C-44 TP5 Adj 5_31_08'!#REF!</definedName>
    <definedName name="PRIOR_YEAR_X" localSheetId="16">'[19]C-44 TP5 Adj 5_31_08'!#REF!</definedName>
    <definedName name="PRIOR_YEAR_X" localSheetId="17">'[19]C-44 TP5 Adj 5_31_08'!#REF!</definedName>
    <definedName name="PRIOR_YEAR_X" localSheetId="32">'[19]C-44 TP5 Adj 5_31_08'!#REF!</definedName>
    <definedName name="PRIOR_YEAR_X" localSheetId="33">'[19]C-44 TP5 Adj 5_31_08'!#REF!</definedName>
    <definedName name="PRIOR_YEAR_X" localSheetId="24">'[19]C-44 TP5 Adj 5_31_08'!#REF!</definedName>
    <definedName name="PRIOR_YEAR_X" localSheetId="26">'[19]C-44 TP5 Adj 5_31_08'!#REF!</definedName>
    <definedName name="PRIOR_YEAR_X" localSheetId="28">'[19]C-44 TP5 Adj 5_31_08'!#REF!</definedName>
    <definedName name="PRIOR_YEAR_X" localSheetId="25">'[19]C-44 TP5 Adj 5_31_08'!#REF!</definedName>
    <definedName name="PRIOR_YEAR_X" localSheetId="27">'[19]C-44 TP5 Adj 5_31_08'!#REF!</definedName>
    <definedName name="PRIOR_YEAR_X" localSheetId="29">'[19]C-44 TP5 Adj 5_31_08'!#REF!</definedName>
    <definedName name="PRIOR_YEAR_X" localSheetId="31">'[19]C-44 TP5 Adj 5_31_08'!#REF!</definedName>
    <definedName name="PRIOR_YEAR_X" localSheetId="23">'[19]C-44 TP5 Adj 5_31_08'!#REF!</definedName>
    <definedName name="PRIOR_YEAR_X" localSheetId="37">'[19]C-44 TP5 Adj 5_31_08'!#REF!</definedName>
    <definedName name="PRIOR_YEAR_X">'[19]C-44 TP5 Adj 5_31_08'!#REF!</definedName>
    <definedName name="proj_info" localSheetId="35">[10]sys_proj!$C$1:$I$23</definedName>
    <definedName name="proj_info" localSheetId="8">[10]sys_proj!$C$1:$I$23</definedName>
    <definedName name="proj_info" localSheetId="9">[10]sys_proj!$C$1:$I$23</definedName>
    <definedName name="proj_info" localSheetId="10">[10]sys_proj!$C$1:$I$23</definedName>
    <definedName name="proj_info" localSheetId="11">[10]sys_proj!$C$1:$I$23</definedName>
    <definedName name="proj_info" localSheetId="12">[10]sys_proj!$C$1:$I$23</definedName>
    <definedName name="proj_info" localSheetId="13">[10]sys_proj!$C$1:$I$23</definedName>
    <definedName name="proj_info" localSheetId="36">[10]sys_proj!$C$1:$I$23</definedName>
    <definedName name="proj_info" localSheetId="14">[10]sys_proj!$C$1:$I$23</definedName>
    <definedName name="proj_info" localSheetId="15">[10]sys_proj!$C$1:$I$23</definedName>
    <definedName name="proj_info" localSheetId="16">[10]sys_proj!$C$1:$I$23</definedName>
    <definedName name="proj_info" localSheetId="17">[10]sys_proj!$C$1:$I$23</definedName>
    <definedName name="proj_info" localSheetId="30">[11]sys_proj!$C:$H</definedName>
    <definedName name="proj_info" localSheetId="37">[12]sys_proj!$C:$H</definedName>
    <definedName name="proj_info" localSheetId="22">[13]sys_proj!$C:$H</definedName>
    <definedName name="proj_info">sys_proj!$C:$H</definedName>
    <definedName name="Project">[29]stratadata!$A$2:$A$25</definedName>
    <definedName name="project_top" localSheetId="36">[21]Final!#REF!</definedName>
    <definedName name="project_top" localSheetId="17">[21]Final!#REF!</definedName>
    <definedName name="project_top" localSheetId="32">[21]Final!#REF!</definedName>
    <definedName name="project_top" localSheetId="33">[21]Final!#REF!</definedName>
    <definedName name="project_top" localSheetId="24">[21]Final!#REF!</definedName>
    <definedName name="project_top" localSheetId="26">[21]Final!#REF!</definedName>
    <definedName name="project_top" localSheetId="28">[21]Final!#REF!</definedName>
    <definedName name="project_top" localSheetId="25">[21]Final!#REF!</definedName>
    <definedName name="project_top" localSheetId="27">[21]Final!#REF!</definedName>
    <definedName name="project_top" localSheetId="29">[21]Final!#REF!</definedName>
    <definedName name="project_top" localSheetId="31">[21]Final!#REF!</definedName>
    <definedName name="project_top" localSheetId="23">[21]Final!#REF!</definedName>
    <definedName name="project_top">[21]Final!#REF!</definedName>
    <definedName name="ProjectStrata">[29]stratadata!$A$2:$B$25</definedName>
    <definedName name="PURCHASE" localSheetId="35">#REF!</definedName>
    <definedName name="PURCHASE" localSheetId="8">#REF!</definedName>
    <definedName name="PURCHASE" localSheetId="9">#REF!</definedName>
    <definedName name="PURCHASE" localSheetId="10">#REF!</definedName>
    <definedName name="PURCHASE" localSheetId="11">#REF!</definedName>
    <definedName name="PURCHASE" localSheetId="12">#REF!</definedName>
    <definedName name="PURCHASE" localSheetId="13">#REF!</definedName>
    <definedName name="PURCHASE" localSheetId="36">#REF!</definedName>
    <definedName name="PURCHASE" localSheetId="14">#REF!</definedName>
    <definedName name="PURCHASE" localSheetId="15">#REF!</definedName>
    <definedName name="PURCHASE" localSheetId="16">#REF!</definedName>
    <definedName name="PURCHASE" localSheetId="17">#REF!</definedName>
    <definedName name="PURCHASE" localSheetId="32">#REF!</definedName>
    <definedName name="PURCHASE" localSheetId="33">#REF!</definedName>
    <definedName name="PURCHASE" localSheetId="18">#REF!</definedName>
    <definedName name="PURCHASE" localSheetId="24">#REF!</definedName>
    <definedName name="PURCHASE" localSheetId="26">#REF!</definedName>
    <definedName name="PURCHASE" localSheetId="28">#REF!</definedName>
    <definedName name="PURCHASE" localSheetId="25">#REF!</definedName>
    <definedName name="PURCHASE" localSheetId="27">#REF!</definedName>
    <definedName name="PURCHASE" localSheetId="29">#REF!</definedName>
    <definedName name="PURCHASE" localSheetId="31">#REF!</definedName>
    <definedName name="PURCHASE" localSheetId="23">#REF!</definedName>
    <definedName name="PURCHASE" localSheetId="37">#REF!</definedName>
    <definedName name="PURCHASE">#REF!</definedName>
    <definedName name="PURE" localSheetId="35">[1]SITRP!#REF!</definedName>
    <definedName name="PURE" localSheetId="8">[1]SITRP!#REF!</definedName>
    <definedName name="PURE" localSheetId="9">[1]SITRP!#REF!</definedName>
    <definedName name="PURE" localSheetId="10">[1]SITRP!#REF!</definedName>
    <definedName name="PURE" localSheetId="11">[1]SITRP!#REF!</definedName>
    <definedName name="PURE" localSheetId="12">[1]SITRP!#REF!</definedName>
    <definedName name="PURE" localSheetId="13">[1]SITRP!#REF!</definedName>
    <definedName name="PURE" localSheetId="36">[1]SITRP!#REF!</definedName>
    <definedName name="PURE" localSheetId="14">[1]SITRP!#REF!</definedName>
    <definedName name="PURE" localSheetId="15">[1]SITRP!#REF!</definedName>
    <definedName name="PURE" localSheetId="16">[1]SITRP!#REF!</definedName>
    <definedName name="PURE" localSheetId="17">[1]SITRP!#REF!</definedName>
    <definedName name="PURE" localSheetId="32">[1]SITRP!#REF!</definedName>
    <definedName name="PURE" localSheetId="33">[1]SITRP!#REF!</definedName>
    <definedName name="PURE" localSheetId="24">[1]SITRP!#REF!</definedName>
    <definedName name="PURE" localSheetId="26">[1]SITRP!#REF!</definedName>
    <definedName name="PURE" localSheetId="28">[1]SITRP!#REF!</definedName>
    <definedName name="PURE" localSheetId="25">[1]SITRP!#REF!</definedName>
    <definedName name="PURE" localSheetId="27">[1]SITRP!#REF!</definedName>
    <definedName name="PURE" localSheetId="29">[1]SITRP!#REF!</definedName>
    <definedName name="PURE" localSheetId="31">[1]SITRP!#REF!</definedName>
    <definedName name="PURE" localSheetId="23">[1]SITRP!#REF!</definedName>
    <definedName name="PURE" localSheetId="37">[1]SITRP!#REF!</definedName>
    <definedName name="PURE" localSheetId="22">[1]SITRP!#REF!</definedName>
    <definedName name="PURE">[1]SITRP!#REF!</definedName>
    <definedName name="PUREC" localSheetId="35">[1]SITRP!#REF!</definedName>
    <definedName name="PUREC" localSheetId="8">[1]SITRP!#REF!</definedName>
    <definedName name="PUREC" localSheetId="9">[1]SITRP!#REF!</definedName>
    <definedName name="PUREC" localSheetId="10">[1]SITRP!#REF!</definedName>
    <definedName name="PUREC" localSheetId="11">[1]SITRP!#REF!</definedName>
    <definedName name="PUREC" localSheetId="12">[1]SITRP!#REF!</definedName>
    <definedName name="PUREC" localSheetId="13">[1]SITRP!#REF!</definedName>
    <definedName name="PUREC" localSheetId="36">[1]SITRP!#REF!</definedName>
    <definedName name="PUREC" localSheetId="14">[1]SITRP!#REF!</definedName>
    <definedName name="PUREC" localSheetId="15">[1]SITRP!#REF!</definedName>
    <definedName name="PUREC" localSheetId="16">[1]SITRP!#REF!</definedName>
    <definedName name="PUREC" localSheetId="17">[1]SITRP!#REF!</definedName>
    <definedName name="PUREC" localSheetId="32">[1]SITRP!#REF!</definedName>
    <definedName name="PUREC" localSheetId="33">[1]SITRP!#REF!</definedName>
    <definedName name="PUREC" localSheetId="24">[1]SITRP!#REF!</definedName>
    <definedName name="PUREC" localSheetId="26">[1]SITRP!#REF!</definedName>
    <definedName name="PUREC" localSheetId="28">[1]SITRP!#REF!</definedName>
    <definedName name="PUREC" localSheetId="25">[1]SITRP!#REF!</definedName>
    <definedName name="PUREC" localSheetId="27">[1]SITRP!#REF!</definedName>
    <definedName name="PUREC" localSheetId="29">[1]SITRP!#REF!</definedName>
    <definedName name="PUREC" localSheetId="31">[1]SITRP!#REF!</definedName>
    <definedName name="PUREC" localSheetId="23">[1]SITRP!#REF!</definedName>
    <definedName name="PUREC" localSheetId="37">[1]SITRP!#REF!</definedName>
    <definedName name="PUREC">[1]SITRP!#REF!</definedName>
    <definedName name="qqq" localSheetId="35" hidden="1">{"Martin Oct94_Mar95",#N/A,FALSE,"Martin Oct94 - Mar95"}</definedName>
    <definedName name="qqq" localSheetId="8" hidden="1">{"Martin Oct94_Mar95",#N/A,FALSE,"Martin Oct94 - Mar95"}</definedName>
    <definedName name="qqq" localSheetId="9" hidden="1">{"Martin Oct94_Mar95",#N/A,FALSE,"Martin Oct94 - Mar95"}</definedName>
    <definedName name="qqq" localSheetId="10" hidden="1">{"Martin Oct94_Mar95",#N/A,FALSE,"Martin Oct94 - Mar95"}</definedName>
    <definedName name="qqq" localSheetId="11" hidden="1">{"Martin Oct94_Mar95",#N/A,FALSE,"Martin Oct94 - Mar95"}</definedName>
    <definedName name="qqq" localSheetId="12" hidden="1">{"Martin Oct94_Mar95",#N/A,FALSE,"Martin Oct94 - Mar95"}</definedName>
    <definedName name="qqq" localSheetId="13" hidden="1">{"Martin Oct94_Mar95",#N/A,FALSE,"Martin Oct94 - Mar95"}</definedName>
    <definedName name="qqq" localSheetId="36" hidden="1">{"Martin Oct94_Mar95",#N/A,FALSE,"Martin Oct94 - Mar95"}</definedName>
    <definedName name="qqq" localSheetId="14" hidden="1">{"Martin Oct94_Mar95",#N/A,FALSE,"Martin Oct94 - Mar95"}</definedName>
    <definedName name="qqq" localSheetId="15" hidden="1">{"Martin Oct94_Mar95",#N/A,FALSE,"Martin Oct94 - Mar95"}</definedName>
    <definedName name="qqq" localSheetId="16" hidden="1">{"Martin Oct94_Mar95",#N/A,FALSE,"Martin Oct94 - Mar95"}</definedName>
    <definedName name="qqq" localSheetId="17" hidden="1">{"Martin Oct94_Mar95",#N/A,FALSE,"Martin Oct94 - Mar95"}</definedName>
    <definedName name="qqq" localSheetId="30" hidden="1">{"Martin Oct94_Mar95",#N/A,FALSE,"Martin Oct94 - Mar95"}</definedName>
    <definedName name="qqq" localSheetId="37" hidden="1">{"Martin Oct94_Mar95",#N/A,FALSE,"Martin Oct94 - Mar95"}</definedName>
    <definedName name="qqq" localSheetId="22" hidden="1">{"Martin Oct94_Mar95",#N/A,FALSE,"Martin Oct94 - Mar95"}</definedName>
    <definedName name="qqq" hidden="1">{"Martin Oct94_Mar95",#N/A,FALSE,"Martin Oct94 - Mar95"}</definedName>
    <definedName name="RAIL" localSheetId="35">#REF!</definedName>
    <definedName name="RAIL" localSheetId="8">#REF!</definedName>
    <definedName name="RAIL" localSheetId="9">#REF!</definedName>
    <definedName name="RAIL" localSheetId="10">#REF!</definedName>
    <definedName name="RAIL" localSheetId="11">#REF!</definedName>
    <definedName name="RAIL" localSheetId="12">#REF!</definedName>
    <definedName name="RAIL" localSheetId="13">#REF!</definedName>
    <definedName name="RAIL" localSheetId="36">#REF!</definedName>
    <definedName name="RAIL" localSheetId="14">#REF!</definedName>
    <definedName name="RAIL" localSheetId="15">#REF!</definedName>
    <definedName name="RAIL" localSheetId="16">#REF!</definedName>
    <definedName name="RAIL" localSheetId="17">#REF!</definedName>
    <definedName name="RAIL" localSheetId="32">#REF!</definedName>
    <definedName name="RAIL" localSheetId="33">#REF!</definedName>
    <definedName name="RAIL" localSheetId="24">#REF!</definedName>
    <definedName name="RAIL" localSheetId="26">#REF!</definedName>
    <definedName name="RAIL" localSheetId="28">#REF!</definedName>
    <definedName name="RAIL" localSheetId="25">#REF!</definedName>
    <definedName name="RAIL" localSheetId="27">#REF!</definedName>
    <definedName name="RAIL" localSheetId="29">#REF!</definedName>
    <definedName name="RAIL" localSheetId="31">#REF!</definedName>
    <definedName name="RAIL" localSheetId="23">#REF!</definedName>
    <definedName name="RAIL" localSheetId="37">#REF!</definedName>
    <definedName name="RAIL">#REF!</definedName>
    <definedName name="RATES" localSheetId="35">'[14]#REF'!#REF!</definedName>
    <definedName name="RATES" localSheetId="8">'[14]#REF'!#REF!</definedName>
    <definedName name="RATES" localSheetId="9">'[14]#REF'!#REF!</definedName>
    <definedName name="RATES" localSheetId="10">'[14]#REF'!#REF!</definedName>
    <definedName name="RATES" localSheetId="11">'[14]#REF'!#REF!</definedName>
    <definedName name="RATES" localSheetId="12">'[14]#REF'!#REF!</definedName>
    <definedName name="RATES" localSheetId="13">'[14]#REF'!#REF!</definedName>
    <definedName name="RATES" localSheetId="36">'[14]#REF'!#REF!</definedName>
    <definedName name="RATES" localSheetId="14">'[14]#REF'!#REF!</definedName>
    <definedName name="RATES" localSheetId="15">'[14]#REF'!#REF!</definedName>
    <definedName name="RATES" localSheetId="16">'[14]#REF'!#REF!</definedName>
    <definedName name="RATES" localSheetId="17">'[14]#REF'!#REF!</definedName>
    <definedName name="RATES" localSheetId="32">'[14]#REF'!#REF!</definedName>
    <definedName name="RATES" localSheetId="33">'[14]#REF'!#REF!</definedName>
    <definedName name="RATES" localSheetId="24">'[14]#REF'!#REF!</definedName>
    <definedName name="RATES" localSheetId="26">'[14]#REF'!#REF!</definedName>
    <definedName name="RATES" localSheetId="28">'[14]#REF'!#REF!</definedName>
    <definedName name="RATES" localSheetId="25">'[14]#REF'!#REF!</definedName>
    <definedName name="RATES" localSheetId="27">'[14]#REF'!#REF!</definedName>
    <definedName name="RATES" localSheetId="29">'[14]#REF'!#REF!</definedName>
    <definedName name="RATES" localSheetId="31">'[14]#REF'!#REF!</definedName>
    <definedName name="RATES" localSheetId="23">'[14]#REF'!#REF!</definedName>
    <definedName name="RATES" localSheetId="37">'[14]#REF'!#REF!</definedName>
    <definedName name="RATES">'[14]#REF'!#REF!</definedName>
    <definedName name="RECON" localSheetId="35">#REF!</definedName>
    <definedName name="RECON" localSheetId="8">#REF!</definedName>
    <definedName name="RECON" localSheetId="9">#REF!</definedName>
    <definedName name="RECON" localSheetId="10">#REF!</definedName>
    <definedName name="RECON" localSheetId="11">#REF!</definedName>
    <definedName name="RECON" localSheetId="12">#REF!</definedName>
    <definedName name="RECON" localSheetId="13">#REF!</definedName>
    <definedName name="RECON" localSheetId="36">#REF!</definedName>
    <definedName name="RECON" localSheetId="14">#REF!</definedName>
    <definedName name="RECON" localSheetId="15">#REF!</definedName>
    <definedName name="RECON" localSheetId="16">#REF!</definedName>
    <definedName name="RECON" localSheetId="17">#REF!</definedName>
    <definedName name="RECON" localSheetId="32">#REF!</definedName>
    <definedName name="RECON" localSheetId="33">#REF!</definedName>
    <definedName name="RECON" localSheetId="18">'[23]MAR97 VAR'!#REF!</definedName>
    <definedName name="RECON" localSheetId="24">#REF!</definedName>
    <definedName name="RECON" localSheetId="26">#REF!</definedName>
    <definedName name="RECON" localSheetId="28">#REF!</definedName>
    <definedName name="RECON" localSheetId="25">#REF!</definedName>
    <definedName name="RECON" localSheetId="27">#REF!</definedName>
    <definedName name="RECON" localSheetId="29">#REF!</definedName>
    <definedName name="RECON" localSheetId="31">#REF!</definedName>
    <definedName name="RECON" localSheetId="23">#REF!</definedName>
    <definedName name="RECON" localSheetId="37">#REF!</definedName>
    <definedName name="RECON">#REF!</definedName>
    <definedName name="Reconciliation" localSheetId="35">#REF!</definedName>
    <definedName name="Reconciliation" localSheetId="8">#REF!</definedName>
    <definedName name="Reconciliation" localSheetId="9">#REF!</definedName>
    <definedName name="Reconciliation" localSheetId="10">#REF!</definedName>
    <definedName name="Reconciliation" localSheetId="11">#REF!</definedName>
    <definedName name="Reconciliation" localSheetId="12">#REF!</definedName>
    <definedName name="Reconciliation" localSheetId="13">#REF!</definedName>
    <definedName name="Reconciliation" localSheetId="36">#REF!</definedName>
    <definedName name="Reconciliation" localSheetId="14">#REF!</definedName>
    <definedName name="Reconciliation" localSheetId="15">#REF!</definedName>
    <definedName name="Reconciliation" localSheetId="16">#REF!</definedName>
    <definedName name="Reconciliation" localSheetId="17">#REF!</definedName>
    <definedName name="Reconciliation" localSheetId="32">#REF!</definedName>
    <definedName name="Reconciliation" localSheetId="33">#REF!</definedName>
    <definedName name="Reconciliation" localSheetId="24">#REF!</definedName>
    <definedName name="Reconciliation" localSheetId="26">#REF!</definedName>
    <definedName name="Reconciliation" localSheetId="28">#REF!</definedName>
    <definedName name="Reconciliation" localSheetId="25">#REF!</definedName>
    <definedName name="Reconciliation" localSheetId="27">#REF!</definedName>
    <definedName name="Reconciliation" localSheetId="29">#REF!</definedName>
    <definedName name="Reconciliation" localSheetId="31">#REF!</definedName>
    <definedName name="Reconciliation" localSheetId="23">#REF!</definedName>
    <definedName name="Reconciliation" localSheetId="37">#REF!</definedName>
    <definedName name="Reconciliation">#REF!</definedName>
    <definedName name="RepAllFormat" localSheetId="35">#REF!</definedName>
    <definedName name="RepAllFormat" localSheetId="8">#REF!</definedName>
    <definedName name="RepAllFormat" localSheetId="9">#REF!</definedName>
    <definedName name="RepAllFormat" localSheetId="10">#REF!</definedName>
    <definedName name="RepAllFormat" localSheetId="11">#REF!</definedName>
    <definedName name="RepAllFormat" localSheetId="12">#REF!</definedName>
    <definedName name="RepAllFormat" localSheetId="13">#REF!</definedName>
    <definedName name="RepAllFormat" localSheetId="36">#REF!</definedName>
    <definedName name="RepAllFormat" localSheetId="14">#REF!</definedName>
    <definedName name="RepAllFormat" localSheetId="15">#REF!</definedName>
    <definedName name="RepAllFormat" localSheetId="16">#REF!</definedName>
    <definedName name="RepAllFormat" localSheetId="17">#REF!</definedName>
    <definedName name="RepAllFormat" localSheetId="32">#REF!</definedName>
    <definedName name="RepAllFormat" localSheetId="33">#REF!</definedName>
    <definedName name="RepAllFormat" localSheetId="24">#REF!</definedName>
    <definedName name="RepAllFormat" localSheetId="26">#REF!</definedName>
    <definedName name="RepAllFormat" localSheetId="28">#REF!</definedName>
    <definedName name="RepAllFormat" localSheetId="25">#REF!</definedName>
    <definedName name="RepAllFormat" localSheetId="27">#REF!</definedName>
    <definedName name="RepAllFormat" localSheetId="29">#REF!</definedName>
    <definedName name="RepAllFormat" localSheetId="31">#REF!</definedName>
    <definedName name="RepAllFormat" localSheetId="23">#REF!</definedName>
    <definedName name="RepAllFormat" localSheetId="37">#REF!</definedName>
    <definedName name="RepAllFormat">#REF!</definedName>
    <definedName name="RepAllHead" localSheetId="35">#REF!</definedName>
    <definedName name="RepAllHead" localSheetId="8">#REF!</definedName>
    <definedName name="RepAllHead" localSheetId="9">#REF!</definedName>
    <definedName name="RepAllHead" localSheetId="10">#REF!</definedName>
    <definedName name="RepAllHead" localSheetId="11">#REF!</definedName>
    <definedName name="RepAllHead" localSheetId="12">#REF!</definedName>
    <definedName name="RepAllHead" localSheetId="13">#REF!</definedName>
    <definedName name="RepAllHead" localSheetId="36">#REF!</definedName>
    <definedName name="RepAllHead" localSheetId="14">#REF!</definedName>
    <definedName name="RepAllHead" localSheetId="15">#REF!</definedName>
    <definedName name="RepAllHead" localSheetId="16">#REF!</definedName>
    <definedName name="RepAllHead" localSheetId="17">#REF!</definedName>
    <definedName name="RepAllHead" localSheetId="32">#REF!</definedName>
    <definedName name="RepAllHead" localSheetId="33">#REF!</definedName>
    <definedName name="RepAllHead" localSheetId="24">#REF!</definedName>
    <definedName name="RepAllHead" localSheetId="26">#REF!</definedName>
    <definedName name="RepAllHead" localSheetId="28">#REF!</definedName>
    <definedName name="RepAllHead" localSheetId="25">#REF!</definedName>
    <definedName name="RepAllHead" localSheetId="27">#REF!</definedName>
    <definedName name="RepAllHead" localSheetId="29">#REF!</definedName>
    <definedName name="RepAllHead" localSheetId="31">#REF!</definedName>
    <definedName name="RepAllHead" localSheetId="23">#REF!</definedName>
    <definedName name="RepAllHead" localSheetId="37">#REF!</definedName>
    <definedName name="RepAllHead">#REF!</definedName>
    <definedName name="RepDataFormat" localSheetId="35">#REF!</definedName>
    <definedName name="RepDataFormat" localSheetId="8">#REF!</definedName>
    <definedName name="RepDataFormat" localSheetId="9">#REF!</definedName>
    <definedName name="RepDataFormat" localSheetId="10">#REF!</definedName>
    <definedName name="RepDataFormat" localSheetId="11">#REF!</definedName>
    <definedName name="RepDataFormat" localSheetId="12">#REF!</definedName>
    <definedName name="RepDataFormat" localSheetId="13">#REF!</definedName>
    <definedName name="RepDataFormat" localSheetId="36">#REF!</definedName>
    <definedName name="RepDataFormat" localSheetId="14">#REF!</definedName>
    <definedName name="RepDataFormat" localSheetId="15">#REF!</definedName>
    <definedName name="RepDataFormat" localSheetId="16">#REF!</definedName>
    <definedName name="RepDataFormat" localSheetId="17">#REF!</definedName>
    <definedName name="RepDataFormat" localSheetId="32">#REF!</definedName>
    <definedName name="RepDataFormat" localSheetId="33">#REF!</definedName>
    <definedName name="RepDataFormat" localSheetId="24">#REF!</definedName>
    <definedName name="RepDataFormat" localSheetId="26">#REF!</definedName>
    <definedName name="RepDataFormat" localSheetId="28">#REF!</definedName>
    <definedName name="RepDataFormat" localSheetId="25">#REF!</definedName>
    <definedName name="RepDataFormat" localSheetId="27">#REF!</definedName>
    <definedName name="RepDataFormat" localSheetId="29">#REF!</definedName>
    <definedName name="RepDataFormat" localSheetId="31">#REF!</definedName>
    <definedName name="RepDataFormat" localSheetId="23">#REF!</definedName>
    <definedName name="RepDataFormat" localSheetId="37">#REF!</definedName>
    <definedName name="RepDataFormat">#REF!</definedName>
    <definedName name="RepDataMoney" localSheetId="35">'[30]Incr Hedg'!#REF!</definedName>
    <definedName name="RepDataMoney" localSheetId="8">'[30]Incr Hedg'!#REF!</definedName>
    <definedName name="RepDataMoney" localSheetId="9">'[30]Incr Hedg'!#REF!</definedName>
    <definedName name="RepDataMoney" localSheetId="10">'[30]Incr Hedg'!#REF!</definedName>
    <definedName name="RepDataMoney" localSheetId="11">'[30]Incr Hedg'!#REF!</definedName>
    <definedName name="RepDataMoney" localSheetId="12">'[30]Incr Hedg'!#REF!</definedName>
    <definedName name="RepDataMoney" localSheetId="13">'[30]Incr Hedg'!#REF!</definedName>
    <definedName name="RepDataMoney" localSheetId="36">'[30]Incr Hedg'!#REF!</definedName>
    <definedName name="RepDataMoney" localSheetId="14">'[30]Incr Hedg'!#REF!</definedName>
    <definedName name="RepDataMoney" localSheetId="15">'[30]Incr Hedg'!#REF!</definedName>
    <definedName name="RepDataMoney" localSheetId="16">'[30]Incr Hedg'!#REF!</definedName>
    <definedName name="RepDataMoney" localSheetId="17">'[30]Incr Hedg'!#REF!</definedName>
    <definedName name="RepDataMoney" localSheetId="32">'[31]Incr Hedg'!#REF!</definedName>
    <definedName name="RepDataMoney" localSheetId="33">'[31]Incr Hedg'!#REF!</definedName>
    <definedName name="RepDataMoney" localSheetId="24">'[31]Incr Hedg'!#REF!</definedName>
    <definedName name="RepDataMoney" localSheetId="26">'[31]Incr Hedg'!#REF!</definedName>
    <definedName name="RepDataMoney" localSheetId="28">'[31]Incr Hedg'!#REF!</definedName>
    <definedName name="RepDataMoney" localSheetId="25">'[31]Incr Hedg'!#REF!</definedName>
    <definedName name="RepDataMoney" localSheetId="27">'[31]Incr Hedg'!#REF!</definedName>
    <definedName name="RepDataMoney" localSheetId="29">'[31]Incr Hedg'!#REF!</definedName>
    <definedName name="RepDataMoney" localSheetId="31">'[31]Incr Hedg'!#REF!</definedName>
    <definedName name="RepDataMoney" localSheetId="23">'[31]Incr Hedg'!#REF!</definedName>
    <definedName name="RepDataMoney" localSheetId="37">'[31]Incr Hedg'!#REF!</definedName>
    <definedName name="RepDataMoney">'[31]Incr Hedg'!#REF!</definedName>
    <definedName name="RepDataMoney1" localSheetId="35">'[30]Incr Hedg'!#REF!</definedName>
    <definedName name="RepDataMoney1" localSheetId="8">'[30]Incr Hedg'!#REF!</definedName>
    <definedName name="RepDataMoney1" localSheetId="9">'[30]Incr Hedg'!#REF!</definedName>
    <definedName name="RepDataMoney1" localSheetId="10">'[30]Incr Hedg'!#REF!</definedName>
    <definedName name="RepDataMoney1" localSheetId="11">'[30]Incr Hedg'!#REF!</definedName>
    <definedName name="RepDataMoney1" localSheetId="12">'[30]Incr Hedg'!#REF!</definedName>
    <definedName name="RepDataMoney1" localSheetId="13">'[30]Incr Hedg'!#REF!</definedName>
    <definedName name="RepDataMoney1" localSheetId="36">'[30]Incr Hedg'!#REF!</definedName>
    <definedName name="RepDataMoney1" localSheetId="14">'[30]Incr Hedg'!#REF!</definedName>
    <definedName name="RepDataMoney1" localSheetId="15">'[30]Incr Hedg'!#REF!</definedName>
    <definedName name="RepDataMoney1" localSheetId="16">'[30]Incr Hedg'!#REF!</definedName>
    <definedName name="RepDataMoney1" localSheetId="17">'[30]Incr Hedg'!#REF!</definedName>
    <definedName name="RepDataMoney1" localSheetId="32">'[31]Incr Hedg'!#REF!</definedName>
    <definedName name="RepDataMoney1" localSheetId="33">'[31]Incr Hedg'!#REF!</definedName>
    <definedName name="RepDataMoney1" localSheetId="24">'[31]Incr Hedg'!#REF!</definedName>
    <definedName name="RepDataMoney1" localSheetId="26">'[31]Incr Hedg'!#REF!</definedName>
    <definedName name="RepDataMoney1" localSheetId="28">'[31]Incr Hedg'!#REF!</definedName>
    <definedName name="RepDataMoney1" localSheetId="25">'[31]Incr Hedg'!#REF!</definedName>
    <definedName name="RepDataMoney1" localSheetId="27">'[31]Incr Hedg'!#REF!</definedName>
    <definedName name="RepDataMoney1" localSheetId="29">'[31]Incr Hedg'!#REF!</definedName>
    <definedName name="RepDataMoney1" localSheetId="31">'[31]Incr Hedg'!#REF!</definedName>
    <definedName name="RepDataMoney1" localSheetId="23">'[31]Incr Hedg'!#REF!</definedName>
    <definedName name="RepDataMoney1" localSheetId="37">'[31]Incr Hedg'!#REF!</definedName>
    <definedName name="RepDataMoney1">'[31]Incr Hedg'!#REF!</definedName>
    <definedName name="RepDataMoney2" localSheetId="35">'[30]Incr Hedg'!#REF!</definedName>
    <definedName name="RepDataMoney2" localSheetId="8">'[30]Incr Hedg'!#REF!</definedName>
    <definedName name="RepDataMoney2" localSheetId="9">'[30]Incr Hedg'!#REF!</definedName>
    <definedName name="RepDataMoney2" localSheetId="10">'[30]Incr Hedg'!#REF!</definedName>
    <definedName name="RepDataMoney2" localSheetId="11">'[30]Incr Hedg'!#REF!</definedName>
    <definedName name="RepDataMoney2" localSheetId="12">'[30]Incr Hedg'!#REF!</definedName>
    <definedName name="RepDataMoney2" localSheetId="13">'[30]Incr Hedg'!#REF!</definedName>
    <definedName name="RepDataMoney2" localSheetId="36">'[30]Incr Hedg'!#REF!</definedName>
    <definedName name="RepDataMoney2" localSheetId="14">'[30]Incr Hedg'!#REF!</definedName>
    <definedName name="RepDataMoney2" localSheetId="15">'[30]Incr Hedg'!#REF!</definedName>
    <definedName name="RepDataMoney2" localSheetId="16">'[30]Incr Hedg'!#REF!</definedName>
    <definedName name="RepDataMoney2" localSheetId="17">'[30]Incr Hedg'!#REF!</definedName>
    <definedName name="RepDataMoney2" localSheetId="32">'[31]Incr Hedg'!#REF!</definedName>
    <definedName name="RepDataMoney2" localSheetId="33">'[31]Incr Hedg'!#REF!</definedName>
    <definedName name="RepDataMoney2" localSheetId="24">'[31]Incr Hedg'!#REF!</definedName>
    <definedName name="RepDataMoney2" localSheetId="26">'[31]Incr Hedg'!#REF!</definedName>
    <definedName name="RepDataMoney2" localSheetId="28">'[31]Incr Hedg'!#REF!</definedName>
    <definedName name="RepDataMoney2" localSheetId="25">'[31]Incr Hedg'!#REF!</definedName>
    <definedName name="RepDataMoney2" localSheetId="27">'[31]Incr Hedg'!#REF!</definedName>
    <definedName name="RepDataMoney2" localSheetId="29">'[31]Incr Hedg'!#REF!</definedName>
    <definedName name="RepDataMoney2" localSheetId="31">'[31]Incr Hedg'!#REF!</definedName>
    <definedName name="RepDataMoney2" localSheetId="23">'[31]Incr Hedg'!#REF!</definedName>
    <definedName name="RepDataMoney2" localSheetId="37">'[31]Incr Hedg'!#REF!</definedName>
    <definedName name="RepDataMoney2">'[31]Incr Hedg'!#REF!</definedName>
    <definedName name="RepDataMoney3" localSheetId="35">'[30]Incr Hedg'!#REF!</definedName>
    <definedName name="RepDataMoney3" localSheetId="8">'[30]Incr Hedg'!#REF!</definedName>
    <definedName name="RepDataMoney3" localSheetId="9">'[30]Incr Hedg'!#REF!</definedName>
    <definedName name="RepDataMoney3" localSheetId="10">'[30]Incr Hedg'!#REF!</definedName>
    <definedName name="RepDataMoney3" localSheetId="11">'[30]Incr Hedg'!#REF!</definedName>
    <definedName name="RepDataMoney3" localSheetId="12">'[30]Incr Hedg'!#REF!</definedName>
    <definedName name="RepDataMoney3" localSheetId="13">'[30]Incr Hedg'!#REF!</definedName>
    <definedName name="RepDataMoney3" localSheetId="36">'[30]Incr Hedg'!#REF!</definedName>
    <definedName name="RepDataMoney3" localSheetId="14">'[30]Incr Hedg'!#REF!</definedName>
    <definedName name="RepDataMoney3" localSheetId="15">'[30]Incr Hedg'!#REF!</definedName>
    <definedName name="RepDataMoney3" localSheetId="16">'[30]Incr Hedg'!#REF!</definedName>
    <definedName name="RepDataMoney3" localSheetId="17">'[30]Incr Hedg'!#REF!</definedName>
    <definedName name="RepDataMoney3" localSheetId="32">'[31]Incr Hedg'!#REF!</definedName>
    <definedName name="RepDataMoney3" localSheetId="33">'[31]Incr Hedg'!#REF!</definedName>
    <definedName name="RepDataMoney3" localSheetId="24">'[31]Incr Hedg'!#REF!</definedName>
    <definedName name="RepDataMoney3" localSheetId="26">'[31]Incr Hedg'!#REF!</definedName>
    <definedName name="RepDataMoney3" localSheetId="28">'[31]Incr Hedg'!#REF!</definedName>
    <definedName name="RepDataMoney3" localSheetId="25">'[31]Incr Hedg'!#REF!</definedName>
    <definedName name="RepDataMoney3" localSheetId="27">'[31]Incr Hedg'!#REF!</definedName>
    <definedName name="RepDataMoney3" localSheetId="29">'[31]Incr Hedg'!#REF!</definedName>
    <definedName name="RepDataMoney3" localSheetId="31">'[31]Incr Hedg'!#REF!</definedName>
    <definedName name="RepDataMoney3" localSheetId="23">'[31]Incr Hedg'!#REF!</definedName>
    <definedName name="RepDataMoney3" localSheetId="37">'[31]Incr Hedg'!#REF!</definedName>
    <definedName name="RepDataMoney3">'[31]Incr Hedg'!#REF!</definedName>
    <definedName name="RepDataMoney4" localSheetId="35">'[30]Incr Hedg'!#REF!</definedName>
    <definedName name="RepDataMoney4" localSheetId="8">'[30]Incr Hedg'!#REF!</definedName>
    <definedName name="RepDataMoney4" localSheetId="9">'[30]Incr Hedg'!#REF!</definedName>
    <definedName name="RepDataMoney4" localSheetId="10">'[30]Incr Hedg'!#REF!</definedName>
    <definedName name="RepDataMoney4" localSheetId="11">'[30]Incr Hedg'!#REF!</definedName>
    <definedName name="RepDataMoney4" localSheetId="12">'[30]Incr Hedg'!#REF!</definedName>
    <definedName name="RepDataMoney4" localSheetId="13">'[30]Incr Hedg'!#REF!</definedName>
    <definedName name="RepDataMoney4" localSheetId="36">'[30]Incr Hedg'!#REF!</definedName>
    <definedName name="RepDataMoney4" localSheetId="14">'[30]Incr Hedg'!#REF!</definedName>
    <definedName name="RepDataMoney4" localSheetId="15">'[30]Incr Hedg'!#REF!</definedName>
    <definedName name="RepDataMoney4" localSheetId="16">'[30]Incr Hedg'!#REF!</definedName>
    <definedName name="RepDataMoney4" localSheetId="17">'[30]Incr Hedg'!#REF!</definedName>
    <definedName name="RepDataMoney4" localSheetId="32">'[31]Incr Hedg'!#REF!</definedName>
    <definedName name="RepDataMoney4" localSheetId="33">'[31]Incr Hedg'!#REF!</definedName>
    <definedName name="RepDataMoney4" localSheetId="24">'[31]Incr Hedg'!#REF!</definedName>
    <definedName name="RepDataMoney4" localSheetId="26">'[31]Incr Hedg'!#REF!</definedName>
    <definedName name="RepDataMoney4" localSheetId="28">'[31]Incr Hedg'!#REF!</definedName>
    <definedName name="RepDataMoney4" localSheetId="25">'[31]Incr Hedg'!#REF!</definedName>
    <definedName name="RepDataMoney4" localSheetId="27">'[31]Incr Hedg'!#REF!</definedName>
    <definedName name="RepDataMoney4" localSheetId="29">'[31]Incr Hedg'!#REF!</definedName>
    <definedName name="RepDataMoney4" localSheetId="31">'[31]Incr Hedg'!#REF!</definedName>
    <definedName name="RepDataMoney4" localSheetId="23">'[31]Incr Hedg'!#REF!</definedName>
    <definedName name="RepDataMoney4" localSheetId="37">'[31]Incr Hedg'!#REF!</definedName>
    <definedName name="RepDataMoney4">'[31]Incr Hedg'!#REF!</definedName>
    <definedName name="RepDataPercent" localSheetId="35">'[30]Incr Hedg'!#REF!</definedName>
    <definedName name="RepDataPercent" localSheetId="8">'[30]Incr Hedg'!#REF!</definedName>
    <definedName name="RepDataPercent" localSheetId="9">'[30]Incr Hedg'!#REF!</definedName>
    <definedName name="RepDataPercent" localSheetId="10">'[30]Incr Hedg'!#REF!</definedName>
    <definedName name="RepDataPercent" localSheetId="11">'[30]Incr Hedg'!#REF!</definedName>
    <definedName name="RepDataPercent" localSheetId="12">'[30]Incr Hedg'!#REF!</definedName>
    <definedName name="RepDataPercent" localSheetId="13">'[30]Incr Hedg'!#REF!</definedName>
    <definedName name="RepDataPercent" localSheetId="36">'[30]Incr Hedg'!#REF!</definedName>
    <definedName name="RepDataPercent" localSheetId="14">'[30]Incr Hedg'!#REF!</definedName>
    <definedName name="RepDataPercent" localSheetId="15">'[30]Incr Hedg'!#REF!</definedName>
    <definedName name="RepDataPercent" localSheetId="16">'[30]Incr Hedg'!#REF!</definedName>
    <definedName name="RepDataPercent" localSheetId="17">'[30]Incr Hedg'!#REF!</definedName>
    <definedName name="RepDataPercent" localSheetId="32">'[31]Incr Hedg'!#REF!</definedName>
    <definedName name="RepDataPercent" localSheetId="33">'[31]Incr Hedg'!#REF!</definedName>
    <definedName name="RepDataPercent" localSheetId="24">'[31]Incr Hedg'!#REF!</definedName>
    <definedName name="RepDataPercent" localSheetId="26">'[31]Incr Hedg'!#REF!</definedName>
    <definedName name="RepDataPercent" localSheetId="28">'[31]Incr Hedg'!#REF!</definedName>
    <definedName name="RepDataPercent" localSheetId="25">'[31]Incr Hedg'!#REF!</definedName>
    <definedName name="RepDataPercent" localSheetId="27">'[31]Incr Hedg'!#REF!</definedName>
    <definedName name="RepDataPercent" localSheetId="29">'[31]Incr Hedg'!#REF!</definedName>
    <definedName name="RepDataPercent" localSheetId="31">'[31]Incr Hedg'!#REF!</definedName>
    <definedName name="RepDataPercent" localSheetId="23">'[31]Incr Hedg'!#REF!</definedName>
    <definedName name="RepDataPercent" localSheetId="37">'[31]Incr Hedg'!#REF!</definedName>
    <definedName name="RepDataPercent">'[31]Incr Hedg'!#REF!</definedName>
    <definedName name="RepDataPercent1" localSheetId="35">'[30]Incr Hedg'!#REF!</definedName>
    <definedName name="RepDataPercent1" localSheetId="8">'[30]Incr Hedg'!#REF!</definedName>
    <definedName name="RepDataPercent1" localSheetId="9">'[30]Incr Hedg'!#REF!</definedName>
    <definedName name="RepDataPercent1" localSheetId="10">'[30]Incr Hedg'!#REF!</definedName>
    <definedName name="RepDataPercent1" localSheetId="11">'[30]Incr Hedg'!#REF!</definedName>
    <definedName name="RepDataPercent1" localSheetId="12">'[30]Incr Hedg'!#REF!</definedName>
    <definedName name="RepDataPercent1" localSheetId="13">'[30]Incr Hedg'!#REF!</definedName>
    <definedName name="RepDataPercent1" localSheetId="36">'[30]Incr Hedg'!#REF!</definedName>
    <definedName name="RepDataPercent1" localSheetId="14">'[30]Incr Hedg'!#REF!</definedName>
    <definedName name="RepDataPercent1" localSheetId="15">'[30]Incr Hedg'!#REF!</definedName>
    <definedName name="RepDataPercent1" localSheetId="16">'[30]Incr Hedg'!#REF!</definedName>
    <definedName name="RepDataPercent1" localSheetId="17">'[30]Incr Hedg'!#REF!</definedName>
    <definedName name="RepDataPercent1" localSheetId="32">'[31]Incr Hedg'!#REF!</definedName>
    <definedName name="RepDataPercent1" localSheetId="33">'[31]Incr Hedg'!#REF!</definedName>
    <definedName name="RepDataPercent1" localSheetId="24">'[31]Incr Hedg'!#REF!</definedName>
    <definedName name="RepDataPercent1" localSheetId="26">'[31]Incr Hedg'!#REF!</definedName>
    <definedName name="RepDataPercent1" localSheetId="28">'[31]Incr Hedg'!#REF!</definedName>
    <definedName name="RepDataPercent1" localSheetId="25">'[31]Incr Hedg'!#REF!</definedName>
    <definedName name="RepDataPercent1" localSheetId="27">'[31]Incr Hedg'!#REF!</definedName>
    <definedName name="RepDataPercent1" localSheetId="29">'[31]Incr Hedg'!#REF!</definedName>
    <definedName name="RepDataPercent1" localSheetId="31">'[31]Incr Hedg'!#REF!</definedName>
    <definedName name="RepDataPercent1" localSheetId="23">'[31]Incr Hedg'!#REF!</definedName>
    <definedName name="RepDataPercent1" localSheetId="37">'[31]Incr Hedg'!#REF!</definedName>
    <definedName name="RepDataPercent1">'[31]Incr Hedg'!#REF!</definedName>
    <definedName name="RepDataPercent2" localSheetId="35">'[30]Incr Hedg'!#REF!</definedName>
    <definedName name="RepDataPercent2" localSheetId="8">'[30]Incr Hedg'!#REF!</definedName>
    <definedName name="RepDataPercent2" localSheetId="9">'[30]Incr Hedg'!#REF!</definedName>
    <definedName name="RepDataPercent2" localSheetId="10">'[30]Incr Hedg'!#REF!</definedName>
    <definedName name="RepDataPercent2" localSheetId="11">'[30]Incr Hedg'!#REF!</definedName>
    <definedName name="RepDataPercent2" localSheetId="12">'[30]Incr Hedg'!#REF!</definedName>
    <definedName name="RepDataPercent2" localSheetId="13">'[30]Incr Hedg'!#REF!</definedName>
    <definedName name="RepDataPercent2" localSheetId="36">'[30]Incr Hedg'!#REF!</definedName>
    <definedName name="RepDataPercent2" localSheetId="14">'[30]Incr Hedg'!#REF!</definedName>
    <definedName name="RepDataPercent2" localSheetId="15">'[30]Incr Hedg'!#REF!</definedName>
    <definedName name="RepDataPercent2" localSheetId="16">'[30]Incr Hedg'!#REF!</definedName>
    <definedName name="RepDataPercent2" localSheetId="17">'[30]Incr Hedg'!#REF!</definedName>
    <definedName name="RepDataPercent2" localSheetId="32">'[31]Incr Hedg'!#REF!</definedName>
    <definedName name="RepDataPercent2" localSheetId="33">'[31]Incr Hedg'!#REF!</definedName>
    <definedName name="RepDataPercent2" localSheetId="24">'[31]Incr Hedg'!#REF!</definedName>
    <definedName name="RepDataPercent2" localSheetId="26">'[31]Incr Hedg'!#REF!</definedName>
    <definedName name="RepDataPercent2" localSheetId="28">'[31]Incr Hedg'!#REF!</definedName>
    <definedName name="RepDataPercent2" localSheetId="25">'[31]Incr Hedg'!#REF!</definedName>
    <definedName name="RepDataPercent2" localSheetId="27">'[31]Incr Hedg'!#REF!</definedName>
    <definedName name="RepDataPercent2" localSheetId="29">'[31]Incr Hedg'!#REF!</definedName>
    <definedName name="RepDataPercent2" localSheetId="31">'[31]Incr Hedg'!#REF!</definedName>
    <definedName name="RepDataPercent2" localSheetId="23">'[31]Incr Hedg'!#REF!</definedName>
    <definedName name="RepDataPercent2" localSheetId="37">'[31]Incr Hedg'!#REF!</definedName>
    <definedName name="RepDataPercent2">'[31]Incr Hedg'!#REF!</definedName>
    <definedName name="RepDataPercent3" localSheetId="35">'[30]Incr Hedg'!#REF!</definedName>
    <definedName name="RepDataPercent3" localSheetId="8">'[30]Incr Hedg'!#REF!</definedName>
    <definedName name="RepDataPercent3" localSheetId="9">'[30]Incr Hedg'!#REF!</definedName>
    <definedName name="RepDataPercent3" localSheetId="10">'[30]Incr Hedg'!#REF!</definedName>
    <definedName name="RepDataPercent3" localSheetId="11">'[30]Incr Hedg'!#REF!</definedName>
    <definedName name="RepDataPercent3" localSheetId="12">'[30]Incr Hedg'!#REF!</definedName>
    <definedName name="RepDataPercent3" localSheetId="13">'[30]Incr Hedg'!#REF!</definedName>
    <definedName name="RepDataPercent3" localSheetId="36">'[30]Incr Hedg'!#REF!</definedName>
    <definedName name="RepDataPercent3" localSheetId="14">'[30]Incr Hedg'!#REF!</definedName>
    <definedName name="RepDataPercent3" localSheetId="15">'[30]Incr Hedg'!#REF!</definedName>
    <definedName name="RepDataPercent3" localSheetId="16">'[30]Incr Hedg'!#REF!</definedName>
    <definedName name="RepDataPercent3" localSheetId="17">'[30]Incr Hedg'!#REF!</definedName>
    <definedName name="RepDataPercent3" localSheetId="32">'[31]Incr Hedg'!#REF!</definedName>
    <definedName name="RepDataPercent3" localSheetId="33">'[31]Incr Hedg'!#REF!</definedName>
    <definedName name="RepDataPercent3" localSheetId="24">'[31]Incr Hedg'!#REF!</definedName>
    <definedName name="RepDataPercent3" localSheetId="26">'[31]Incr Hedg'!#REF!</definedName>
    <definedName name="RepDataPercent3" localSheetId="28">'[31]Incr Hedg'!#REF!</definedName>
    <definedName name="RepDataPercent3" localSheetId="25">'[31]Incr Hedg'!#REF!</definedName>
    <definedName name="RepDataPercent3" localSheetId="27">'[31]Incr Hedg'!#REF!</definedName>
    <definedName name="RepDataPercent3" localSheetId="29">'[31]Incr Hedg'!#REF!</definedName>
    <definedName name="RepDataPercent3" localSheetId="31">'[31]Incr Hedg'!#REF!</definedName>
    <definedName name="RepDataPercent3" localSheetId="23">'[31]Incr Hedg'!#REF!</definedName>
    <definedName name="RepDataPercent3" localSheetId="37">'[31]Incr Hedg'!#REF!</definedName>
    <definedName name="RepDataPercent3">'[31]Incr Hedg'!#REF!</definedName>
    <definedName name="RepDelete" localSheetId="35">'[30]Incr Hedg'!#REF!</definedName>
    <definedName name="RepDelete" localSheetId="8">'[30]Incr Hedg'!#REF!</definedName>
    <definedName name="RepDelete" localSheetId="9">'[30]Incr Hedg'!#REF!</definedName>
    <definedName name="RepDelete" localSheetId="10">'[30]Incr Hedg'!#REF!</definedName>
    <definedName name="RepDelete" localSheetId="11">'[30]Incr Hedg'!#REF!</definedName>
    <definedName name="RepDelete" localSheetId="12">'[30]Incr Hedg'!#REF!</definedName>
    <definedName name="RepDelete" localSheetId="13">'[30]Incr Hedg'!#REF!</definedName>
    <definedName name="RepDelete" localSheetId="36">'[30]Incr Hedg'!#REF!</definedName>
    <definedName name="RepDelete" localSheetId="14">'[30]Incr Hedg'!#REF!</definedName>
    <definedName name="RepDelete" localSheetId="15">'[30]Incr Hedg'!#REF!</definedName>
    <definedName name="RepDelete" localSheetId="16">'[30]Incr Hedg'!#REF!</definedName>
    <definedName name="RepDelete" localSheetId="17">'[30]Incr Hedg'!#REF!</definedName>
    <definedName name="RepDelete" localSheetId="32">'[31]Incr Hedg'!#REF!</definedName>
    <definedName name="RepDelete" localSheetId="33">'[31]Incr Hedg'!#REF!</definedName>
    <definedName name="RepDelete" localSheetId="24">'[31]Incr Hedg'!#REF!</definedName>
    <definedName name="RepDelete" localSheetId="26">'[31]Incr Hedg'!#REF!</definedName>
    <definedName name="RepDelete" localSheetId="28">'[31]Incr Hedg'!#REF!</definedName>
    <definedName name="RepDelete" localSheetId="25">'[31]Incr Hedg'!#REF!</definedName>
    <definedName name="RepDelete" localSheetId="27">'[31]Incr Hedg'!#REF!</definedName>
    <definedName name="RepDelete" localSheetId="29">'[31]Incr Hedg'!#REF!</definedName>
    <definedName name="RepDelete" localSheetId="31">'[31]Incr Hedg'!#REF!</definedName>
    <definedName name="RepDelete" localSheetId="23">'[31]Incr Hedg'!#REF!</definedName>
    <definedName name="RepDelete" localSheetId="37">'[31]Incr Hedg'!#REF!</definedName>
    <definedName name="RepDelete">'[31]Incr Hedg'!#REF!</definedName>
    <definedName name="Report1Layout" localSheetId="35">#REF!</definedName>
    <definedName name="Report1Layout" localSheetId="8">#REF!</definedName>
    <definedName name="Report1Layout" localSheetId="9">#REF!</definedName>
    <definedName name="Report1Layout" localSheetId="10">#REF!</definedName>
    <definedName name="Report1Layout" localSheetId="11">#REF!</definedName>
    <definedName name="Report1Layout" localSheetId="12">#REF!</definedName>
    <definedName name="Report1Layout" localSheetId="13">#REF!</definedName>
    <definedName name="Report1Layout" localSheetId="36">#REF!</definedName>
    <definedName name="Report1Layout" localSheetId="14">#REF!</definedName>
    <definedName name="Report1Layout" localSheetId="15">#REF!</definedName>
    <definedName name="Report1Layout" localSheetId="16">#REF!</definedName>
    <definedName name="Report1Layout" localSheetId="17">#REF!</definedName>
    <definedName name="Report1Layout" localSheetId="32">#REF!</definedName>
    <definedName name="Report1Layout" localSheetId="33">#REF!</definedName>
    <definedName name="Report1Layout" localSheetId="24">#REF!</definedName>
    <definedName name="Report1Layout" localSheetId="26">#REF!</definedName>
    <definedName name="Report1Layout" localSheetId="28">#REF!</definedName>
    <definedName name="Report1Layout" localSheetId="25">#REF!</definedName>
    <definedName name="Report1Layout" localSheetId="27">#REF!</definedName>
    <definedName name="Report1Layout" localSheetId="29">#REF!</definedName>
    <definedName name="Report1Layout" localSheetId="31">#REF!</definedName>
    <definedName name="Report1Layout" localSheetId="23">#REF!</definedName>
    <definedName name="Report1Layout" localSheetId="37">#REF!</definedName>
    <definedName name="Report1Layout">#REF!</definedName>
    <definedName name="Report1Title" localSheetId="35">#REF!</definedName>
    <definedName name="Report1Title" localSheetId="8">#REF!</definedName>
    <definedName name="Report1Title" localSheetId="9">#REF!</definedName>
    <definedName name="Report1Title" localSheetId="10">#REF!</definedName>
    <definedName name="Report1Title" localSheetId="11">#REF!</definedName>
    <definedName name="Report1Title" localSheetId="12">#REF!</definedName>
    <definedName name="Report1Title" localSheetId="13">#REF!</definedName>
    <definedName name="Report1Title" localSheetId="36">#REF!</definedName>
    <definedName name="Report1Title" localSheetId="14">#REF!</definedName>
    <definedName name="Report1Title" localSheetId="15">#REF!</definedName>
    <definedName name="Report1Title" localSheetId="16">#REF!</definedName>
    <definedName name="Report1Title" localSheetId="17">#REF!</definedName>
    <definedName name="Report1Title" localSheetId="32">#REF!</definedName>
    <definedName name="Report1Title" localSheetId="33">#REF!</definedName>
    <definedName name="Report1Title" localSheetId="24">#REF!</definedName>
    <definedName name="Report1Title" localSheetId="26">#REF!</definedName>
    <definedName name="Report1Title" localSheetId="28">#REF!</definedName>
    <definedName name="Report1Title" localSheetId="25">#REF!</definedName>
    <definedName name="Report1Title" localSheetId="27">#REF!</definedName>
    <definedName name="Report1Title" localSheetId="29">#REF!</definedName>
    <definedName name="Report1Title" localSheetId="31">#REF!</definedName>
    <definedName name="Report1Title" localSheetId="23">#REF!</definedName>
    <definedName name="Report1Title" localSheetId="37">#REF!</definedName>
    <definedName name="Report1Title">#REF!</definedName>
    <definedName name="Report2Layout" localSheetId="35">#REF!</definedName>
    <definedName name="Report2Layout" localSheetId="8">#REF!</definedName>
    <definedName name="Report2Layout" localSheetId="9">#REF!</definedName>
    <definedName name="Report2Layout" localSheetId="10">#REF!</definedName>
    <definedName name="Report2Layout" localSheetId="11">#REF!</definedName>
    <definedName name="Report2Layout" localSheetId="12">#REF!</definedName>
    <definedName name="Report2Layout" localSheetId="13">#REF!</definedName>
    <definedName name="Report2Layout" localSheetId="36">#REF!</definedName>
    <definedName name="Report2Layout" localSheetId="14">#REF!</definedName>
    <definedName name="Report2Layout" localSheetId="15">#REF!</definedName>
    <definedName name="Report2Layout" localSheetId="16">#REF!</definedName>
    <definedName name="Report2Layout" localSheetId="17">#REF!</definedName>
    <definedName name="Report2Layout" localSheetId="32">#REF!</definedName>
    <definedName name="Report2Layout" localSheetId="33">#REF!</definedName>
    <definedName name="Report2Layout" localSheetId="24">#REF!</definedName>
    <definedName name="Report2Layout" localSheetId="26">#REF!</definedName>
    <definedName name="Report2Layout" localSheetId="28">#REF!</definedName>
    <definedName name="Report2Layout" localSheetId="25">#REF!</definedName>
    <definedName name="Report2Layout" localSheetId="27">#REF!</definedName>
    <definedName name="Report2Layout" localSheetId="29">#REF!</definedName>
    <definedName name="Report2Layout" localSheetId="31">#REF!</definedName>
    <definedName name="Report2Layout" localSheetId="23">#REF!</definedName>
    <definedName name="Report2Layout" localSheetId="37">#REF!</definedName>
    <definedName name="Report2Layout">#REF!</definedName>
    <definedName name="Report2Title" localSheetId="35">#REF!</definedName>
    <definedName name="Report2Title" localSheetId="8">#REF!</definedName>
    <definedName name="Report2Title" localSheetId="9">#REF!</definedName>
    <definedName name="Report2Title" localSheetId="10">#REF!</definedName>
    <definedName name="Report2Title" localSheetId="11">#REF!</definedName>
    <definedName name="Report2Title" localSheetId="12">#REF!</definedName>
    <definedName name="Report2Title" localSheetId="13">#REF!</definedName>
    <definedName name="Report2Title" localSheetId="36">#REF!</definedName>
    <definedName name="Report2Title" localSheetId="14">#REF!</definedName>
    <definedName name="Report2Title" localSheetId="15">#REF!</definedName>
    <definedName name="Report2Title" localSheetId="16">#REF!</definedName>
    <definedName name="Report2Title" localSheetId="17">#REF!</definedName>
    <definedName name="Report2Title" localSheetId="32">#REF!</definedName>
    <definedName name="Report2Title" localSheetId="33">#REF!</definedName>
    <definedName name="Report2Title" localSheetId="24">#REF!</definedName>
    <definedName name="Report2Title" localSheetId="26">#REF!</definedName>
    <definedName name="Report2Title" localSheetId="28">#REF!</definedName>
    <definedName name="Report2Title" localSheetId="25">#REF!</definedName>
    <definedName name="Report2Title" localSheetId="27">#REF!</definedName>
    <definedName name="Report2Title" localSheetId="29">#REF!</definedName>
    <definedName name="Report2Title" localSheetId="31">#REF!</definedName>
    <definedName name="Report2Title" localSheetId="23">#REF!</definedName>
    <definedName name="Report2Title" localSheetId="37">#REF!</definedName>
    <definedName name="Report2Title">#REF!</definedName>
    <definedName name="Report3Layout" localSheetId="35">#REF!</definedName>
    <definedName name="Report3Layout" localSheetId="8">#REF!</definedName>
    <definedName name="Report3Layout" localSheetId="9">#REF!</definedName>
    <definedName name="Report3Layout" localSheetId="10">#REF!</definedName>
    <definedName name="Report3Layout" localSheetId="11">#REF!</definedName>
    <definedName name="Report3Layout" localSheetId="12">#REF!</definedName>
    <definedName name="Report3Layout" localSheetId="13">#REF!</definedName>
    <definedName name="Report3Layout" localSheetId="36">#REF!</definedName>
    <definedName name="Report3Layout" localSheetId="14">#REF!</definedName>
    <definedName name="Report3Layout" localSheetId="15">#REF!</definedName>
    <definedName name="Report3Layout" localSheetId="16">#REF!</definedName>
    <definedName name="Report3Layout" localSheetId="17">#REF!</definedName>
    <definedName name="Report3Layout" localSheetId="32">#REF!</definedName>
    <definedName name="Report3Layout" localSheetId="33">#REF!</definedName>
    <definedName name="Report3Layout" localSheetId="24">#REF!</definedName>
    <definedName name="Report3Layout" localSheetId="26">#REF!</definedName>
    <definedName name="Report3Layout" localSheetId="28">#REF!</definedName>
    <definedName name="Report3Layout" localSheetId="25">#REF!</definedName>
    <definedName name="Report3Layout" localSheetId="27">#REF!</definedName>
    <definedName name="Report3Layout" localSheetId="29">#REF!</definedName>
    <definedName name="Report3Layout" localSheetId="31">#REF!</definedName>
    <definedName name="Report3Layout" localSheetId="23">#REF!</definedName>
    <definedName name="Report3Layout" localSheetId="37">#REF!</definedName>
    <definedName name="Report3Layout">#REF!</definedName>
    <definedName name="Report3Title" localSheetId="35">#REF!</definedName>
    <definedName name="Report3Title" localSheetId="8">#REF!</definedName>
    <definedName name="Report3Title" localSheetId="9">#REF!</definedName>
    <definedName name="Report3Title" localSheetId="10">#REF!</definedName>
    <definedName name="Report3Title" localSheetId="11">#REF!</definedName>
    <definedName name="Report3Title" localSheetId="12">#REF!</definedName>
    <definedName name="Report3Title" localSheetId="13">#REF!</definedName>
    <definedName name="Report3Title" localSheetId="36">#REF!</definedName>
    <definedName name="Report3Title" localSheetId="14">#REF!</definedName>
    <definedName name="Report3Title" localSheetId="15">#REF!</definedName>
    <definedName name="Report3Title" localSheetId="16">#REF!</definedName>
    <definedName name="Report3Title" localSheetId="17">#REF!</definedName>
    <definedName name="Report3Title" localSheetId="32">#REF!</definedName>
    <definedName name="Report3Title" localSheetId="33">#REF!</definedName>
    <definedName name="Report3Title" localSheetId="24">#REF!</definedName>
    <definedName name="Report3Title" localSheetId="26">#REF!</definedName>
    <definedName name="Report3Title" localSheetId="28">#REF!</definedName>
    <definedName name="Report3Title" localSheetId="25">#REF!</definedName>
    <definedName name="Report3Title" localSheetId="27">#REF!</definedName>
    <definedName name="Report3Title" localSheetId="29">#REF!</definedName>
    <definedName name="Report3Title" localSheetId="31">#REF!</definedName>
    <definedName name="Report3Title" localSheetId="23">#REF!</definedName>
    <definedName name="Report3Title" localSheetId="37">#REF!</definedName>
    <definedName name="Report3Title">#REF!</definedName>
    <definedName name="Report4Layout" localSheetId="35">#REF!</definedName>
    <definedName name="Report4Layout" localSheetId="8">#REF!</definedName>
    <definedName name="Report4Layout" localSheetId="9">#REF!</definedName>
    <definedName name="Report4Layout" localSheetId="10">#REF!</definedName>
    <definedName name="Report4Layout" localSheetId="11">#REF!</definedName>
    <definedName name="Report4Layout" localSheetId="12">#REF!</definedName>
    <definedName name="Report4Layout" localSheetId="13">#REF!</definedName>
    <definedName name="Report4Layout" localSheetId="36">#REF!</definedName>
    <definedName name="Report4Layout" localSheetId="14">#REF!</definedName>
    <definedName name="Report4Layout" localSheetId="15">#REF!</definedName>
    <definedName name="Report4Layout" localSheetId="16">#REF!</definedName>
    <definedName name="Report4Layout" localSheetId="17">#REF!</definedName>
    <definedName name="Report4Layout" localSheetId="32">#REF!</definedName>
    <definedName name="Report4Layout" localSheetId="33">#REF!</definedName>
    <definedName name="Report4Layout" localSheetId="24">#REF!</definedName>
    <definedName name="Report4Layout" localSheetId="26">#REF!</definedName>
    <definedName name="Report4Layout" localSheetId="28">#REF!</definedName>
    <definedName name="Report4Layout" localSheetId="25">#REF!</definedName>
    <definedName name="Report4Layout" localSheetId="27">#REF!</definedName>
    <definedName name="Report4Layout" localSheetId="29">#REF!</definedName>
    <definedName name="Report4Layout" localSheetId="31">#REF!</definedName>
    <definedName name="Report4Layout" localSheetId="23">#REF!</definedName>
    <definedName name="Report4Layout" localSheetId="37">#REF!</definedName>
    <definedName name="Report4Layout">#REF!</definedName>
    <definedName name="Report4Title" localSheetId="35">#REF!</definedName>
    <definedName name="Report4Title" localSheetId="8">#REF!</definedName>
    <definedName name="Report4Title" localSheetId="9">#REF!</definedName>
    <definedName name="Report4Title" localSheetId="10">#REF!</definedName>
    <definedName name="Report4Title" localSheetId="11">#REF!</definedName>
    <definedName name="Report4Title" localSheetId="12">#REF!</definedName>
    <definedName name="Report4Title" localSheetId="13">#REF!</definedName>
    <definedName name="Report4Title" localSheetId="36">#REF!</definedName>
    <definedName name="Report4Title" localSheetId="14">#REF!</definedName>
    <definedName name="Report4Title" localSheetId="15">#REF!</definedName>
    <definedName name="Report4Title" localSheetId="16">#REF!</definedName>
    <definedName name="Report4Title" localSheetId="17">#REF!</definedName>
    <definedName name="Report4Title" localSheetId="32">#REF!</definedName>
    <definedName name="Report4Title" localSheetId="33">#REF!</definedName>
    <definedName name="Report4Title" localSheetId="24">#REF!</definedName>
    <definedName name="Report4Title" localSheetId="26">#REF!</definedName>
    <definedName name="Report4Title" localSheetId="28">#REF!</definedName>
    <definedName name="Report4Title" localSheetId="25">#REF!</definedName>
    <definedName name="Report4Title" localSheetId="27">#REF!</definedName>
    <definedName name="Report4Title" localSheetId="29">#REF!</definedName>
    <definedName name="Report4Title" localSheetId="31">#REF!</definedName>
    <definedName name="Report4Title" localSheetId="23">#REF!</definedName>
    <definedName name="Report4Title" localSheetId="37">#REF!</definedName>
    <definedName name="Report4Title">#REF!</definedName>
    <definedName name="ReportRange" localSheetId="35">#REF!</definedName>
    <definedName name="ReportRange" localSheetId="8">#REF!</definedName>
    <definedName name="ReportRange" localSheetId="9">#REF!</definedName>
    <definedName name="ReportRange" localSheetId="10">#REF!</definedName>
    <definedName name="ReportRange" localSheetId="11">#REF!</definedName>
    <definedName name="ReportRange" localSheetId="12">#REF!</definedName>
    <definedName name="ReportRange" localSheetId="13">#REF!</definedName>
    <definedName name="ReportRange" localSheetId="36">#REF!</definedName>
    <definedName name="ReportRange" localSheetId="14">#REF!</definedName>
    <definedName name="ReportRange" localSheetId="15">#REF!</definedName>
    <definedName name="ReportRange" localSheetId="16">#REF!</definedName>
    <definedName name="ReportRange" localSheetId="17">#REF!</definedName>
    <definedName name="ReportRange" localSheetId="32">#REF!</definedName>
    <definedName name="ReportRange" localSheetId="33">#REF!</definedName>
    <definedName name="ReportRange" localSheetId="24">#REF!</definedName>
    <definedName name="ReportRange" localSheetId="26">#REF!</definedName>
    <definedName name="ReportRange" localSheetId="28">#REF!</definedName>
    <definedName name="ReportRange" localSheetId="25">#REF!</definedName>
    <definedName name="ReportRange" localSheetId="27">#REF!</definedName>
    <definedName name="ReportRange" localSheetId="29">#REF!</definedName>
    <definedName name="ReportRange" localSheetId="31">#REF!</definedName>
    <definedName name="ReportRange" localSheetId="23">#REF!</definedName>
    <definedName name="ReportRange" localSheetId="37">#REF!</definedName>
    <definedName name="ReportRange">#REF!</definedName>
    <definedName name="ReportSelection" localSheetId="35">#REF!</definedName>
    <definedName name="ReportSelection" localSheetId="8">#REF!</definedName>
    <definedName name="ReportSelection" localSheetId="9">#REF!</definedName>
    <definedName name="ReportSelection" localSheetId="10">#REF!</definedName>
    <definedName name="ReportSelection" localSheetId="11">#REF!</definedName>
    <definedName name="ReportSelection" localSheetId="12">#REF!</definedName>
    <definedName name="ReportSelection" localSheetId="13">#REF!</definedName>
    <definedName name="ReportSelection" localSheetId="36">#REF!</definedName>
    <definedName name="ReportSelection" localSheetId="14">#REF!</definedName>
    <definedName name="ReportSelection" localSheetId="15">#REF!</definedName>
    <definedName name="ReportSelection" localSheetId="16">#REF!</definedName>
    <definedName name="ReportSelection" localSheetId="17">#REF!</definedName>
    <definedName name="ReportSelection" localSheetId="32">#REF!</definedName>
    <definedName name="ReportSelection" localSheetId="33">#REF!</definedName>
    <definedName name="ReportSelection" localSheetId="24">#REF!</definedName>
    <definedName name="ReportSelection" localSheetId="26">#REF!</definedName>
    <definedName name="ReportSelection" localSheetId="28">#REF!</definedName>
    <definedName name="ReportSelection" localSheetId="25">#REF!</definedName>
    <definedName name="ReportSelection" localSheetId="27">#REF!</definedName>
    <definedName name="ReportSelection" localSheetId="29">#REF!</definedName>
    <definedName name="ReportSelection" localSheetId="31">#REF!</definedName>
    <definedName name="ReportSelection" localSheetId="23">#REF!</definedName>
    <definedName name="ReportSelection" localSheetId="37">#REF!</definedName>
    <definedName name="ReportSelection">#REF!</definedName>
    <definedName name="RepPercent" localSheetId="35">#REF!</definedName>
    <definedName name="RepPercent" localSheetId="8">#REF!</definedName>
    <definedName name="RepPercent" localSheetId="9">#REF!</definedName>
    <definedName name="RepPercent" localSheetId="10">#REF!</definedName>
    <definedName name="RepPercent" localSheetId="11">#REF!</definedName>
    <definedName name="RepPercent" localSheetId="12">#REF!</definedName>
    <definedName name="RepPercent" localSheetId="13">#REF!</definedName>
    <definedName name="RepPercent" localSheetId="36">#REF!</definedName>
    <definedName name="RepPercent" localSheetId="14">#REF!</definedName>
    <definedName name="RepPercent" localSheetId="15">#REF!</definedName>
    <definedName name="RepPercent" localSheetId="16">#REF!</definedName>
    <definedName name="RepPercent" localSheetId="17">#REF!</definedName>
    <definedName name="RepPercent" localSheetId="32">#REF!</definedName>
    <definedName name="RepPercent" localSheetId="33">#REF!</definedName>
    <definedName name="RepPercent" localSheetId="24">#REF!</definedName>
    <definedName name="RepPercent" localSheetId="26">#REF!</definedName>
    <definedName name="RepPercent" localSheetId="28">#REF!</definedName>
    <definedName name="RepPercent" localSheetId="25">#REF!</definedName>
    <definedName name="RepPercent" localSheetId="27">#REF!</definedName>
    <definedName name="RepPercent" localSheetId="29">#REF!</definedName>
    <definedName name="RepPercent" localSheetId="31">#REF!</definedName>
    <definedName name="RepPercent" localSheetId="23">#REF!</definedName>
    <definedName name="RepPercent" localSheetId="37">#REF!</definedName>
    <definedName name="RepPercent">#REF!</definedName>
    <definedName name="RES" localSheetId="35">#REF!</definedName>
    <definedName name="RES" localSheetId="8">#REF!</definedName>
    <definedName name="RES" localSheetId="9">#REF!</definedName>
    <definedName name="RES" localSheetId="10">#REF!</definedName>
    <definedName name="RES" localSheetId="11">#REF!</definedName>
    <definedName name="RES" localSheetId="12">#REF!</definedName>
    <definedName name="RES" localSheetId="13">#REF!</definedName>
    <definedName name="RES" localSheetId="36">#REF!</definedName>
    <definedName name="RES" localSheetId="14">#REF!</definedName>
    <definedName name="RES" localSheetId="15">#REF!</definedName>
    <definedName name="RES" localSheetId="16">#REF!</definedName>
    <definedName name="RES" localSheetId="17">#REF!</definedName>
    <definedName name="RES" localSheetId="32">#REF!</definedName>
    <definedName name="RES" localSheetId="33">#REF!</definedName>
    <definedName name="RES" localSheetId="24">#REF!</definedName>
    <definedName name="RES" localSheetId="26">#REF!</definedName>
    <definedName name="RES" localSheetId="28">#REF!</definedName>
    <definedName name="RES" localSheetId="25">#REF!</definedName>
    <definedName name="RES" localSheetId="27">#REF!</definedName>
    <definedName name="RES" localSheetId="29">#REF!</definedName>
    <definedName name="RES" localSheetId="31">#REF!</definedName>
    <definedName name="RES" localSheetId="23">#REF!</definedName>
    <definedName name="RES" localSheetId="37">#REF!</definedName>
    <definedName name="RES">#REF!</definedName>
    <definedName name="RESP1" localSheetId="35">#REF!</definedName>
    <definedName name="RESP1" localSheetId="8">#REF!</definedName>
    <definedName name="RESP1" localSheetId="9">#REF!</definedName>
    <definedName name="RESP1" localSheetId="10">#REF!</definedName>
    <definedName name="RESP1" localSheetId="11">#REF!</definedName>
    <definedName name="RESP1" localSheetId="12">#REF!</definedName>
    <definedName name="RESP1" localSheetId="13">#REF!</definedName>
    <definedName name="RESP1" localSheetId="36">#REF!</definedName>
    <definedName name="RESP1" localSheetId="14">#REF!</definedName>
    <definedName name="RESP1" localSheetId="15">#REF!</definedName>
    <definedName name="RESP1" localSheetId="16">#REF!</definedName>
    <definedName name="RESP1" localSheetId="17">#REF!</definedName>
    <definedName name="RESP1" localSheetId="32">#REF!</definedName>
    <definedName name="RESP1" localSheetId="33">#REF!</definedName>
    <definedName name="RESP1" localSheetId="24">#REF!</definedName>
    <definedName name="RESP1" localSheetId="26">#REF!</definedName>
    <definedName name="RESP1" localSheetId="28">#REF!</definedName>
    <definedName name="RESP1" localSheetId="25">#REF!</definedName>
    <definedName name="RESP1" localSheetId="27">#REF!</definedName>
    <definedName name="RESP1" localSheetId="29">#REF!</definedName>
    <definedName name="RESP1" localSheetId="31">#REF!</definedName>
    <definedName name="RESP1" localSheetId="23">#REF!</definedName>
    <definedName name="RESP1" localSheetId="37">#REF!</definedName>
    <definedName name="RESP1">#REF!</definedName>
    <definedName name="REVENUERPT" localSheetId="35">'[17]FPSC TU'!#REF!</definedName>
    <definedName name="REVENUERPT" localSheetId="8">'[17]FPSC TU'!#REF!</definedName>
    <definedName name="REVENUERPT" localSheetId="9">'[17]FPSC TU'!#REF!</definedName>
    <definedName name="REVENUERPT" localSheetId="10">'[17]FPSC TU'!#REF!</definedName>
    <definedName name="REVENUERPT" localSheetId="11">'[17]FPSC TU'!#REF!</definedName>
    <definedName name="REVENUERPT" localSheetId="12">'[17]FPSC TU'!#REF!</definedName>
    <definedName name="REVENUERPT" localSheetId="13">'[17]FPSC TU'!#REF!</definedName>
    <definedName name="REVENUERPT" localSheetId="36">'[17]FPSC TU'!#REF!</definedName>
    <definedName name="REVENUERPT" localSheetId="14">'[17]FPSC TU'!#REF!</definedName>
    <definedName name="REVENUERPT" localSheetId="15">'[17]FPSC TU'!#REF!</definedName>
    <definedName name="REVENUERPT" localSheetId="16">'[17]FPSC TU'!#REF!</definedName>
    <definedName name="REVENUERPT" localSheetId="17">'[17]FPSC TU'!#REF!</definedName>
    <definedName name="REVENUERPT" localSheetId="32">'[17]FPSC TU'!#REF!</definedName>
    <definedName name="REVENUERPT" localSheetId="33">'[17]FPSC TU'!#REF!</definedName>
    <definedName name="REVENUERPT" localSheetId="18">'[18]FPSC TU'!#REF!</definedName>
    <definedName name="REVENUERPT" localSheetId="24">'[17]FPSC TU'!#REF!</definedName>
    <definedName name="REVENUERPT" localSheetId="26">'[17]FPSC TU'!#REF!</definedName>
    <definedName name="REVENUERPT" localSheetId="28">'[17]FPSC TU'!#REF!</definedName>
    <definedName name="REVENUERPT" localSheetId="25">'[17]FPSC TU'!#REF!</definedName>
    <definedName name="REVENUERPT" localSheetId="27">'[17]FPSC TU'!#REF!</definedName>
    <definedName name="REVENUERPT" localSheetId="29">'[17]FPSC TU'!#REF!</definedName>
    <definedName name="REVENUERPT" localSheetId="31">'[17]FPSC TU'!#REF!</definedName>
    <definedName name="REVENUERPT" localSheetId="23">'[17]FPSC TU'!#REF!</definedName>
    <definedName name="REVENUERPT" localSheetId="37">'[17]FPSC TU'!#REF!</definedName>
    <definedName name="REVENUERPT">'[17]FPSC TU'!#REF!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undingOption" localSheetId="35">#REF!</definedName>
    <definedName name="RoundingOption" localSheetId="8">#REF!</definedName>
    <definedName name="RoundingOption" localSheetId="9">#REF!</definedName>
    <definedName name="RoundingOption" localSheetId="10">#REF!</definedName>
    <definedName name="RoundingOption" localSheetId="11">#REF!</definedName>
    <definedName name="RoundingOption" localSheetId="12">#REF!</definedName>
    <definedName name="RoundingOption" localSheetId="13">#REF!</definedName>
    <definedName name="RoundingOption" localSheetId="36">#REF!</definedName>
    <definedName name="RoundingOption" localSheetId="14">#REF!</definedName>
    <definedName name="RoundingOption" localSheetId="15">#REF!</definedName>
    <definedName name="RoundingOption" localSheetId="16">#REF!</definedName>
    <definedName name="RoundingOption" localSheetId="17">#REF!</definedName>
    <definedName name="RoundingOption" localSheetId="32">#REF!</definedName>
    <definedName name="RoundingOption" localSheetId="33">#REF!</definedName>
    <definedName name="RoundingOption" localSheetId="24">#REF!</definedName>
    <definedName name="RoundingOption" localSheetId="26">#REF!</definedName>
    <definedName name="RoundingOption" localSheetId="28">#REF!</definedName>
    <definedName name="RoundingOption" localSheetId="25">#REF!</definedName>
    <definedName name="RoundingOption" localSheetId="27">#REF!</definedName>
    <definedName name="RoundingOption" localSheetId="29">#REF!</definedName>
    <definedName name="RoundingOption" localSheetId="31">#REF!</definedName>
    <definedName name="RoundingOption" localSheetId="23">#REF!</definedName>
    <definedName name="RoundingOption" localSheetId="37">#REF!</definedName>
    <definedName name="RoundingOption">#REF!</definedName>
    <definedName name="rp_efoh_puf_yrs_rp_efoh_puf_yrs_List" localSheetId="35">#REF!</definedName>
    <definedName name="rp_efoh_puf_yrs_rp_efoh_puf_yrs_List" localSheetId="8">#REF!</definedName>
    <definedName name="rp_efoh_puf_yrs_rp_efoh_puf_yrs_List" localSheetId="9">#REF!</definedName>
    <definedName name="rp_efoh_puf_yrs_rp_efoh_puf_yrs_List" localSheetId="10">#REF!</definedName>
    <definedName name="rp_efoh_puf_yrs_rp_efoh_puf_yrs_List" localSheetId="11">#REF!</definedName>
    <definedName name="rp_efoh_puf_yrs_rp_efoh_puf_yrs_List" localSheetId="12">#REF!</definedName>
    <definedName name="rp_efoh_puf_yrs_rp_efoh_puf_yrs_List" localSheetId="13">#REF!</definedName>
    <definedName name="rp_efoh_puf_yrs_rp_efoh_puf_yrs_List" localSheetId="36">#REF!</definedName>
    <definedName name="rp_efoh_puf_yrs_rp_efoh_puf_yrs_List" localSheetId="14">#REF!</definedName>
    <definedName name="rp_efoh_puf_yrs_rp_efoh_puf_yrs_List" localSheetId="15">#REF!</definedName>
    <definedName name="rp_efoh_puf_yrs_rp_efoh_puf_yrs_List" localSheetId="16">#REF!</definedName>
    <definedName name="rp_efoh_puf_yrs_rp_efoh_puf_yrs_List" localSheetId="17">#REF!</definedName>
    <definedName name="rp_efoh_puf_yrs_rp_efoh_puf_yrs_List" localSheetId="32">#REF!</definedName>
    <definedName name="rp_efoh_puf_yrs_rp_efoh_puf_yrs_List" localSheetId="33">#REF!</definedName>
    <definedName name="rp_efoh_puf_yrs_rp_efoh_puf_yrs_List" localSheetId="24">#REF!</definedName>
    <definedName name="rp_efoh_puf_yrs_rp_efoh_puf_yrs_List" localSheetId="26">#REF!</definedName>
    <definedName name="rp_efoh_puf_yrs_rp_efoh_puf_yrs_List" localSheetId="28">#REF!</definedName>
    <definedName name="rp_efoh_puf_yrs_rp_efoh_puf_yrs_List" localSheetId="25">#REF!</definedName>
    <definedName name="rp_efoh_puf_yrs_rp_efoh_puf_yrs_List" localSheetId="27">#REF!</definedName>
    <definedName name="rp_efoh_puf_yrs_rp_efoh_puf_yrs_List" localSheetId="29">#REF!</definedName>
    <definedName name="rp_efoh_puf_yrs_rp_efoh_puf_yrs_List" localSheetId="31">#REF!</definedName>
    <definedName name="rp_efoh_puf_yrs_rp_efoh_puf_yrs_List" localSheetId="23">#REF!</definedName>
    <definedName name="rp_efoh_puf_yrs_rp_efoh_puf_yrs_List" localSheetId="37">#REF!</definedName>
    <definedName name="rp_efoh_puf_yrs_rp_efoh_puf_yrs_List">#REF!</definedName>
    <definedName name="Rpt1_RequiredRev" localSheetId="35">#REF!</definedName>
    <definedName name="Rpt1_RequiredRev" localSheetId="8">#REF!</definedName>
    <definedName name="Rpt1_RequiredRev" localSheetId="9">#REF!</definedName>
    <definedName name="Rpt1_RequiredRev" localSheetId="10">#REF!</definedName>
    <definedName name="Rpt1_RequiredRev" localSheetId="11">#REF!</definedName>
    <definedName name="Rpt1_RequiredRev" localSheetId="12">#REF!</definedName>
    <definedName name="Rpt1_RequiredRev" localSheetId="13">#REF!</definedName>
    <definedName name="Rpt1_RequiredRev" localSheetId="36">#REF!</definedName>
    <definedName name="Rpt1_RequiredRev" localSheetId="14">#REF!</definedName>
    <definedName name="Rpt1_RequiredRev" localSheetId="15">#REF!</definedName>
    <definedName name="Rpt1_RequiredRev" localSheetId="16">#REF!</definedName>
    <definedName name="Rpt1_RequiredRev" localSheetId="17">#REF!</definedName>
    <definedName name="Rpt1_RequiredRev" localSheetId="32">#REF!</definedName>
    <definedName name="Rpt1_RequiredRev" localSheetId="33">#REF!</definedName>
    <definedName name="Rpt1_RequiredRev" localSheetId="24">#REF!</definedName>
    <definedName name="Rpt1_RequiredRev" localSheetId="26">#REF!</definedName>
    <definedName name="Rpt1_RequiredRev" localSheetId="28">#REF!</definedName>
    <definedName name="Rpt1_RequiredRev" localSheetId="25">#REF!</definedName>
    <definedName name="Rpt1_RequiredRev" localSheetId="27">#REF!</definedName>
    <definedName name="Rpt1_RequiredRev" localSheetId="29">#REF!</definedName>
    <definedName name="Rpt1_RequiredRev" localSheetId="31">#REF!</definedName>
    <definedName name="Rpt1_RequiredRev" localSheetId="23">#REF!</definedName>
    <definedName name="Rpt1_RequiredRev" localSheetId="37">#REF!</definedName>
    <definedName name="Rpt1_RequiredRev">#REF!</definedName>
    <definedName name="RTSLABEL" localSheetId="35">'[14]#REF'!#REF!</definedName>
    <definedName name="RTSLABEL" localSheetId="8">'[14]#REF'!#REF!</definedName>
    <definedName name="RTSLABEL" localSheetId="9">'[14]#REF'!#REF!</definedName>
    <definedName name="RTSLABEL" localSheetId="10">'[14]#REF'!#REF!</definedName>
    <definedName name="RTSLABEL" localSheetId="11">'[14]#REF'!#REF!</definedName>
    <definedName name="RTSLABEL" localSheetId="12">'[14]#REF'!#REF!</definedName>
    <definedName name="RTSLABEL" localSheetId="13">'[14]#REF'!#REF!</definedName>
    <definedName name="RTSLABEL" localSheetId="36">'[14]#REF'!#REF!</definedName>
    <definedName name="RTSLABEL" localSheetId="14">'[14]#REF'!#REF!</definedName>
    <definedName name="RTSLABEL" localSheetId="15">'[14]#REF'!#REF!</definedName>
    <definedName name="RTSLABEL" localSheetId="16">'[14]#REF'!#REF!</definedName>
    <definedName name="RTSLABEL" localSheetId="17">'[14]#REF'!#REF!</definedName>
    <definedName name="RTSLABEL" localSheetId="32">'[14]#REF'!#REF!</definedName>
    <definedName name="RTSLABEL" localSheetId="33">'[14]#REF'!#REF!</definedName>
    <definedName name="RTSLABEL" localSheetId="24">'[14]#REF'!#REF!</definedName>
    <definedName name="RTSLABEL" localSheetId="26">'[14]#REF'!#REF!</definedName>
    <definedName name="RTSLABEL" localSheetId="28">'[14]#REF'!#REF!</definedName>
    <definedName name="RTSLABEL" localSheetId="25">'[14]#REF'!#REF!</definedName>
    <definedName name="RTSLABEL" localSheetId="27">'[14]#REF'!#REF!</definedName>
    <definedName name="RTSLABEL" localSheetId="29">'[14]#REF'!#REF!</definedName>
    <definedName name="RTSLABEL" localSheetId="31">'[14]#REF'!#REF!</definedName>
    <definedName name="RTSLABEL" localSheetId="23">'[14]#REF'!#REF!</definedName>
    <definedName name="RTSLABEL" localSheetId="37">'[14]#REF'!#REF!</definedName>
    <definedName name="RTSLABEL">'[14]#REF'!#REF!</definedName>
    <definedName name="S" localSheetId="35">#REF!</definedName>
    <definedName name="S" localSheetId="8">#REF!</definedName>
    <definedName name="S" localSheetId="9">#REF!</definedName>
    <definedName name="S" localSheetId="10">#REF!</definedName>
    <definedName name="S" localSheetId="11">#REF!</definedName>
    <definedName name="S" localSheetId="12">#REF!</definedName>
    <definedName name="S" localSheetId="13">#REF!</definedName>
    <definedName name="S" localSheetId="36">#REF!</definedName>
    <definedName name="S" localSheetId="14">#REF!</definedName>
    <definedName name="S" localSheetId="15">#REF!</definedName>
    <definedName name="S" localSheetId="16">#REF!</definedName>
    <definedName name="S" localSheetId="17">#REF!</definedName>
    <definedName name="S" localSheetId="32">#REF!</definedName>
    <definedName name="S" localSheetId="33">#REF!</definedName>
    <definedName name="S" localSheetId="18">#REF!</definedName>
    <definedName name="S" localSheetId="24">#REF!</definedName>
    <definedName name="S" localSheetId="26">#REF!</definedName>
    <definedName name="S" localSheetId="28">#REF!</definedName>
    <definedName name="S" localSheetId="25">#REF!</definedName>
    <definedName name="S" localSheetId="27">#REF!</definedName>
    <definedName name="S" localSheetId="29">#REF!</definedName>
    <definedName name="S" localSheetId="31">#REF!</definedName>
    <definedName name="S" localSheetId="23">#REF!</definedName>
    <definedName name="S" localSheetId="37">#REF!</definedName>
    <definedName name="S">#REF!</definedName>
    <definedName name="s_year" localSheetId="35">[10]sys_header!$G$2:$G$14</definedName>
    <definedName name="s_year" localSheetId="8">[10]sys_header!$G$2:$G$14</definedName>
    <definedName name="s_year" localSheetId="9">[10]sys_header!$G$2:$G$14</definedName>
    <definedName name="s_year" localSheetId="10">[10]sys_header!$G$2:$G$14</definedName>
    <definedName name="s_year" localSheetId="11">[10]sys_header!$G$2:$G$14</definedName>
    <definedName name="s_year" localSheetId="12">[10]sys_header!$G$2:$G$14</definedName>
    <definedName name="s_year" localSheetId="13">[10]sys_header!$G$2:$G$14</definedName>
    <definedName name="s_year" localSheetId="36">[10]sys_header!$G$2:$G$14</definedName>
    <definedName name="s_year" localSheetId="14">[10]sys_header!$G$2:$G$14</definedName>
    <definedName name="s_year" localSheetId="15">[10]sys_header!$G$2:$G$14</definedName>
    <definedName name="s_year" localSheetId="16">[10]sys_header!$G$2:$G$14</definedName>
    <definedName name="s_year" localSheetId="17">[10]sys_header!$G$2:$G$14</definedName>
    <definedName name="s_year" localSheetId="30">[11]sys_header!$G$2:$G$14</definedName>
    <definedName name="s_year" localSheetId="37">[12]sys_header!$G$2:$G$14</definedName>
    <definedName name="s_year" localSheetId="22">[13]sys_header!$G$2:$G$14</definedName>
    <definedName name="s_year">sys_header!$G$2:$G$14</definedName>
    <definedName name="S1V76" localSheetId="35">#REF!</definedName>
    <definedName name="S1V76" localSheetId="8">#REF!</definedName>
    <definedName name="S1V76" localSheetId="9">#REF!</definedName>
    <definedName name="S1V76" localSheetId="10">#REF!</definedName>
    <definedName name="S1V76" localSheetId="11">#REF!</definedName>
    <definedName name="S1V76" localSheetId="12">#REF!</definedName>
    <definedName name="S1V76" localSheetId="13">#REF!</definedName>
    <definedName name="S1V76" localSheetId="36">#REF!</definedName>
    <definedName name="S1V76" localSheetId="14">#REF!</definedName>
    <definedName name="S1V76" localSheetId="15">#REF!</definedName>
    <definedName name="S1V76" localSheetId="16">#REF!</definedName>
    <definedName name="S1V76" localSheetId="17">#REF!</definedName>
    <definedName name="S1V76" localSheetId="32">#REF!</definedName>
    <definedName name="S1V76" localSheetId="33">#REF!</definedName>
    <definedName name="S1V76" localSheetId="24">#REF!</definedName>
    <definedName name="S1V76" localSheetId="26">#REF!</definedName>
    <definedName name="S1V76" localSheetId="28">#REF!</definedName>
    <definedName name="S1V76" localSheetId="25">#REF!</definedName>
    <definedName name="S1V76" localSheetId="27">#REF!</definedName>
    <definedName name="S1V76" localSheetId="29">#REF!</definedName>
    <definedName name="S1V76" localSheetId="31">#REF!</definedName>
    <definedName name="S1V76" localSheetId="23">#REF!</definedName>
    <definedName name="S1V76" localSheetId="37">#REF!</definedName>
    <definedName name="S1V76">#REF!</definedName>
    <definedName name="sada" localSheetId="30" hidden="1">{"summary",#N/A,FALSE,"PCR DIRECTORY"}</definedName>
    <definedName name="sada" localSheetId="37" hidden="1">{"summary",#N/A,FALSE,"PCR DIRECTORY"}</definedName>
    <definedName name="sada" localSheetId="22" hidden="1">{"summary",#N/A,FALSE,"PCR DIRECTORY"}</definedName>
    <definedName name="sada" hidden="1">{"summary",#N/A,FALSE,"PCR DIRECTORY"}</definedName>
    <definedName name="SALES" localSheetId="35">#REF!</definedName>
    <definedName name="SALES" localSheetId="8">#REF!</definedName>
    <definedName name="SALES" localSheetId="9">#REF!</definedName>
    <definedName name="SALES" localSheetId="10">#REF!</definedName>
    <definedName name="SALES" localSheetId="11">#REF!</definedName>
    <definedName name="SALES" localSheetId="12">#REF!</definedName>
    <definedName name="SALES" localSheetId="13">#REF!</definedName>
    <definedName name="SALES" localSheetId="36">#REF!</definedName>
    <definedName name="SALES" localSheetId="14">#REF!</definedName>
    <definedName name="SALES" localSheetId="15">#REF!</definedName>
    <definedName name="SALES" localSheetId="16">#REF!</definedName>
    <definedName name="SALES" localSheetId="17">#REF!</definedName>
    <definedName name="SALES" localSheetId="32">#REF!</definedName>
    <definedName name="SALES" localSheetId="33">#REF!</definedName>
    <definedName name="SALES" localSheetId="18">#REF!</definedName>
    <definedName name="SALES" localSheetId="24">#REF!</definedName>
    <definedName name="SALES" localSheetId="26">#REF!</definedName>
    <definedName name="SALES" localSheetId="28">#REF!</definedName>
    <definedName name="SALES" localSheetId="25">#REF!</definedName>
    <definedName name="SALES" localSheetId="27">#REF!</definedName>
    <definedName name="SALES" localSheetId="29">#REF!</definedName>
    <definedName name="SALES" localSheetId="31">#REF!</definedName>
    <definedName name="SALES" localSheetId="23">#REF!</definedName>
    <definedName name="SALES" localSheetId="37">#REF!</definedName>
    <definedName name="SALES">#REF!</definedName>
    <definedName name="SAPBEXhrIndnt" hidden="1">1</definedName>
    <definedName name="SAPBEXrevision" hidden="1">0</definedName>
    <definedName name="SAPBEXsysID" hidden="1">"GP1"</definedName>
    <definedName name="SAPBEXwbID" hidden="1">"4AFKCASG4W23WCCEKVGAHCKQ9"</definedName>
    <definedName name="SCH" localSheetId="35">#REF!</definedName>
    <definedName name="SCH" localSheetId="8">#REF!</definedName>
    <definedName name="SCH" localSheetId="9">#REF!</definedName>
    <definedName name="SCH" localSheetId="10">#REF!</definedName>
    <definedName name="SCH" localSheetId="11">#REF!</definedName>
    <definedName name="SCH" localSheetId="12">#REF!</definedName>
    <definedName name="SCH" localSheetId="13">#REF!</definedName>
    <definedName name="SCH" localSheetId="36">#REF!</definedName>
    <definedName name="SCH" localSheetId="14">#REF!</definedName>
    <definedName name="SCH" localSheetId="15">#REF!</definedName>
    <definedName name="SCH" localSheetId="16">#REF!</definedName>
    <definedName name="SCH" localSheetId="17">#REF!</definedName>
    <definedName name="SCH" localSheetId="32">#REF!</definedName>
    <definedName name="SCH" localSheetId="33">#REF!</definedName>
    <definedName name="SCH" localSheetId="18">#REF!</definedName>
    <definedName name="SCH" localSheetId="24">#REF!</definedName>
    <definedName name="SCH" localSheetId="26">#REF!</definedName>
    <definedName name="SCH" localSheetId="28">#REF!</definedName>
    <definedName name="SCH" localSheetId="25">#REF!</definedName>
    <definedName name="SCH" localSheetId="27">#REF!</definedName>
    <definedName name="SCH" localSheetId="29">#REF!</definedName>
    <definedName name="SCH" localSheetId="31">#REF!</definedName>
    <definedName name="SCH" localSheetId="23">#REF!</definedName>
    <definedName name="SCH" localSheetId="37">#REF!</definedName>
    <definedName name="SCH">#REF!</definedName>
    <definedName name="SCH1" localSheetId="35">#REF!</definedName>
    <definedName name="SCH1" localSheetId="8">#REF!</definedName>
    <definedName name="SCH1" localSheetId="9">#REF!</definedName>
    <definedName name="SCH1" localSheetId="10">#REF!</definedName>
    <definedName name="SCH1" localSheetId="11">#REF!</definedName>
    <definedName name="SCH1" localSheetId="12">#REF!</definedName>
    <definedName name="SCH1" localSheetId="13">#REF!</definedName>
    <definedName name="SCH1" localSheetId="36">#REF!</definedName>
    <definedName name="SCH1" localSheetId="14">#REF!</definedName>
    <definedName name="SCH1" localSheetId="15">#REF!</definedName>
    <definedName name="SCH1" localSheetId="16">#REF!</definedName>
    <definedName name="SCH1" localSheetId="17">#REF!</definedName>
    <definedName name="SCH1" localSheetId="32">#REF!</definedName>
    <definedName name="SCH1" localSheetId="33">#REF!</definedName>
    <definedName name="SCH1" localSheetId="24">#REF!</definedName>
    <definedName name="SCH1" localSheetId="26">#REF!</definedName>
    <definedName name="SCH1" localSheetId="28">#REF!</definedName>
    <definedName name="SCH1" localSheetId="25">#REF!</definedName>
    <definedName name="SCH1" localSheetId="27">#REF!</definedName>
    <definedName name="SCH1" localSheetId="29">#REF!</definedName>
    <definedName name="SCH1" localSheetId="31">#REF!</definedName>
    <definedName name="SCH1" localSheetId="23">#REF!</definedName>
    <definedName name="SCH1" localSheetId="37">#REF!</definedName>
    <definedName name="SCH1">#REF!</definedName>
    <definedName name="SCH2" localSheetId="35">#REF!</definedName>
    <definedName name="SCH2" localSheetId="8">#REF!</definedName>
    <definedName name="SCH2" localSheetId="9">#REF!</definedName>
    <definedName name="SCH2" localSheetId="10">#REF!</definedName>
    <definedName name="SCH2" localSheetId="11">#REF!</definedName>
    <definedName name="SCH2" localSheetId="12">#REF!</definedName>
    <definedName name="SCH2" localSheetId="13">#REF!</definedName>
    <definedName name="SCH2" localSheetId="36">#REF!</definedName>
    <definedName name="SCH2" localSheetId="14">#REF!</definedName>
    <definedName name="SCH2" localSheetId="15">#REF!</definedName>
    <definedName name="SCH2" localSheetId="16">#REF!</definedName>
    <definedName name="SCH2" localSheetId="17">#REF!</definedName>
    <definedName name="SCH2" localSheetId="32">#REF!</definedName>
    <definedName name="SCH2" localSheetId="33">#REF!</definedName>
    <definedName name="SCH2" localSheetId="24">#REF!</definedName>
    <definedName name="SCH2" localSheetId="26">#REF!</definedName>
    <definedName name="SCH2" localSheetId="28">#REF!</definedName>
    <definedName name="SCH2" localSheetId="25">#REF!</definedName>
    <definedName name="SCH2" localSheetId="27">#REF!</definedName>
    <definedName name="SCH2" localSheetId="29">#REF!</definedName>
    <definedName name="SCH2" localSheetId="31">#REF!</definedName>
    <definedName name="SCH2" localSheetId="23">#REF!</definedName>
    <definedName name="SCH2" localSheetId="37">#REF!</definedName>
    <definedName name="SCH2">#REF!</definedName>
    <definedName name="Scherer" localSheetId="35">'[28]Final Fuel Sch 2001'!#REF!</definedName>
    <definedName name="Scherer" localSheetId="8">'[28]Final Fuel Sch 2001'!#REF!</definedName>
    <definedName name="Scherer" localSheetId="9">'[28]Final Fuel Sch 2001'!#REF!</definedName>
    <definedName name="Scherer" localSheetId="10">'[28]Final Fuel Sch 2001'!#REF!</definedName>
    <definedName name="Scherer" localSheetId="11">'[28]Final Fuel Sch 2001'!#REF!</definedName>
    <definedName name="Scherer" localSheetId="12">'[28]Final Fuel Sch 2001'!#REF!</definedName>
    <definedName name="Scherer" localSheetId="13">'[28]Final Fuel Sch 2001'!#REF!</definedName>
    <definedName name="Scherer" localSheetId="36">'[28]Final Fuel Sch 2001'!#REF!</definedName>
    <definedName name="Scherer" localSheetId="14">'[28]Final Fuel Sch 2001'!#REF!</definedName>
    <definedName name="Scherer" localSheetId="15">'[28]Final Fuel Sch 2001'!#REF!</definedName>
    <definedName name="Scherer" localSheetId="16">'[28]Final Fuel Sch 2001'!#REF!</definedName>
    <definedName name="Scherer" localSheetId="17">'[28]Final Fuel Sch 2001'!#REF!</definedName>
    <definedName name="Scherer" localSheetId="32">'[28]Final Fuel Sch 2001'!#REF!</definedName>
    <definedName name="Scherer" localSheetId="33">'[28]Final Fuel Sch 2001'!#REF!</definedName>
    <definedName name="Scherer" localSheetId="24">'[28]Final Fuel Sch 2001'!#REF!</definedName>
    <definedName name="Scherer" localSheetId="26">'[28]Final Fuel Sch 2001'!#REF!</definedName>
    <definedName name="Scherer" localSheetId="28">'[28]Final Fuel Sch 2001'!#REF!</definedName>
    <definedName name="Scherer" localSheetId="25">'[28]Final Fuel Sch 2001'!#REF!</definedName>
    <definedName name="Scherer" localSheetId="27">'[28]Final Fuel Sch 2001'!#REF!</definedName>
    <definedName name="Scherer" localSheetId="29">'[28]Final Fuel Sch 2001'!#REF!</definedName>
    <definedName name="Scherer" localSheetId="31">'[28]Final Fuel Sch 2001'!#REF!</definedName>
    <definedName name="Scherer" localSheetId="23">'[28]Final Fuel Sch 2001'!#REF!</definedName>
    <definedName name="Scherer" localSheetId="37">'[28]Final Fuel Sch 2001'!#REF!</definedName>
    <definedName name="Scherer" localSheetId="22">'[28]Final Fuel Sch 2001'!#REF!</definedName>
    <definedName name="Scherer">'[28]Final Fuel Sch 2001'!#REF!</definedName>
    <definedName name="Server" localSheetId="35">#REF!</definedName>
    <definedName name="Server" localSheetId="8">#REF!</definedName>
    <definedName name="Server" localSheetId="9">#REF!</definedName>
    <definedName name="Server" localSheetId="10">#REF!</definedName>
    <definedName name="Server" localSheetId="11">#REF!</definedName>
    <definedName name="Server" localSheetId="12">#REF!</definedName>
    <definedName name="Server" localSheetId="13">#REF!</definedName>
    <definedName name="Server" localSheetId="36">#REF!</definedName>
    <definedName name="Server" localSheetId="14">#REF!</definedName>
    <definedName name="Server" localSheetId="15">#REF!</definedName>
    <definedName name="Server" localSheetId="16">#REF!</definedName>
    <definedName name="Server" localSheetId="17">#REF!</definedName>
    <definedName name="Server" localSheetId="32">#REF!</definedName>
    <definedName name="Server" localSheetId="33">#REF!</definedName>
    <definedName name="Server" localSheetId="24">#REF!</definedName>
    <definedName name="Server" localSheetId="26">#REF!</definedName>
    <definedName name="Server" localSheetId="28">#REF!</definedName>
    <definedName name="Server" localSheetId="25">#REF!</definedName>
    <definedName name="Server" localSheetId="27">#REF!</definedName>
    <definedName name="Server" localSheetId="29">#REF!</definedName>
    <definedName name="Server" localSheetId="31">#REF!</definedName>
    <definedName name="Server" localSheetId="23">#REF!</definedName>
    <definedName name="Server" localSheetId="37">#REF!</definedName>
    <definedName name="Server">#REF!</definedName>
    <definedName name="SRCA" localSheetId="35">#REF!</definedName>
    <definedName name="SRCA" localSheetId="8">#REF!</definedName>
    <definedName name="SRCA" localSheetId="9">#REF!</definedName>
    <definedName name="SRCA" localSheetId="10">#REF!</definedName>
    <definedName name="SRCA" localSheetId="11">#REF!</definedName>
    <definedName name="SRCA" localSheetId="12">#REF!</definedName>
    <definedName name="SRCA" localSheetId="13">#REF!</definedName>
    <definedName name="SRCA" localSheetId="36">#REF!</definedName>
    <definedName name="SRCA" localSheetId="14">#REF!</definedName>
    <definedName name="SRCA" localSheetId="15">#REF!</definedName>
    <definedName name="SRCA" localSheetId="16">#REF!</definedName>
    <definedName name="SRCA" localSheetId="17">#REF!</definedName>
    <definedName name="SRCA" localSheetId="32">#REF!</definedName>
    <definedName name="SRCA" localSheetId="33">#REF!</definedName>
    <definedName name="SRCA" localSheetId="24">#REF!</definedName>
    <definedName name="SRCA" localSheetId="26">#REF!</definedName>
    <definedName name="SRCA" localSheetId="28">#REF!</definedName>
    <definedName name="SRCA" localSheetId="25">#REF!</definedName>
    <definedName name="SRCA" localSheetId="27">#REF!</definedName>
    <definedName name="SRCA" localSheetId="29">#REF!</definedName>
    <definedName name="SRCA" localSheetId="31">#REF!</definedName>
    <definedName name="SRCA" localSheetId="23">#REF!</definedName>
    <definedName name="SRCA" localSheetId="37">#REF!</definedName>
    <definedName name="SRCA">#REF!</definedName>
    <definedName name="SRCM" localSheetId="35">#REF!</definedName>
    <definedName name="SRCM" localSheetId="8">#REF!</definedName>
    <definedName name="SRCM" localSheetId="9">#REF!</definedName>
    <definedName name="SRCM" localSheetId="10">#REF!</definedName>
    <definedName name="SRCM" localSheetId="11">#REF!</definedName>
    <definedName name="SRCM" localSheetId="12">#REF!</definedName>
    <definedName name="SRCM" localSheetId="13">#REF!</definedName>
    <definedName name="SRCM" localSheetId="36">#REF!</definedName>
    <definedName name="SRCM" localSheetId="14">#REF!</definedName>
    <definedName name="SRCM" localSheetId="15">#REF!</definedName>
    <definedName name="SRCM" localSheetId="16">#REF!</definedName>
    <definedName name="SRCM" localSheetId="17">#REF!</definedName>
    <definedName name="SRCM" localSheetId="32">#REF!</definedName>
    <definedName name="SRCM" localSheetId="33">#REF!</definedName>
    <definedName name="SRCM" localSheetId="24">#REF!</definedName>
    <definedName name="SRCM" localSheetId="26">#REF!</definedName>
    <definedName name="SRCM" localSheetId="28">#REF!</definedName>
    <definedName name="SRCM" localSheetId="25">#REF!</definedName>
    <definedName name="SRCM" localSheetId="27">#REF!</definedName>
    <definedName name="SRCM" localSheetId="29">#REF!</definedName>
    <definedName name="SRCM" localSheetId="31">#REF!</definedName>
    <definedName name="SRCM" localSheetId="23">#REF!</definedName>
    <definedName name="SRCM" localSheetId="37">#REF!</definedName>
    <definedName name="SRCM">#REF!</definedName>
    <definedName name="startupgas" localSheetId="35">#REF!</definedName>
    <definedName name="startupgas" localSheetId="8">#REF!</definedName>
    <definedName name="startupgas" localSheetId="9">#REF!</definedName>
    <definedName name="startupgas" localSheetId="10">#REF!</definedName>
    <definedName name="startupgas" localSheetId="11">#REF!</definedName>
    <definedName name="startupgas" localSheetId="12">#REF!</definedName>
    <definedName name="startupgas" localSheetId="13">#REF!</definedName>
    <definedName name="startupgas" localSheetId="36">#REF!</definedName>
    <definedName name="startupgas" localSheetId="14">#REF!</definedName>
    <definedName name="startupgas" localSheetId="15">#REF!</definedName>
    <definedName name="startupgas" localSheetId="16">#REF!</definedName>
    <definedName name="startupgas" localSheetId="17">#REF!</definedName>
    <definedName name="startupgas" localSheetId="32">#REF!</definedName>
    <definedName name="startupgas" localSheetId="33">#REF!</definedName>
    <definedName name="startupgas" localSheetId="24">#REF!</definedName>
    <definedName name="startupgas" localSheetId="26">#REF!</definedName>
    <definedName name="startupgas" localSheetId="28">#REF!</definedName>
    <definedName name="startupgas" localSheetId="25">#REF!</definedName>
    <definedName name="startupgas" localSheetId="27">#REF!</definedName>
    <definedName name="startupgas" localSheetId="29">#REF!</definedName>
    <definedName name="startupgas" localSheetId="31">#REF!</definedName>
    <definedName name="startupgas" localSheetId="23">#REF!</definedName>
    <definedName name="startupgas" localSheetId="37">#REF!</definedName>
    <definedName name="startupgas">#REF!</definedName>
    <definedName name="Stats_App" localSheetId="35">#REF!</definedName>
    <definedName name="Stats_App" localSheetId="8">#REF!</definedName>
    <definedName name="Stats_App" localSheetId="9">#REF!</definedName>
    <definedName name="Stats_App" localSheetId="10">#REF!</definedName>
    <definedName name="Stats_App" localSheetId="11">#REF!</definedName>
    <definedName name="Stats_App" localSheetId="12">#REF!</definedName>
    <definedName name="Stats_App" localSheetId="13">#REF!</definedName>
    <definedName name="Stats_App" localSheetId="36">#REF!</definedName>
    <definedName name="Stats_App" localSheetId="14">#REF!</definedName>
    <definedName name="Stats_App" localSheetId="15">#REF!</definedName>
    <definedName name="Stats_App" localSheetId="16">#REF!</definedName>
    <definedName name="Stats_App" localSheetId="17">#REF!</definedName>
    <definedName name="Stats_App" localSheetId="32">#REF!</definedName>
    <definedName name="Stats_App" localSheetId="33">#REF!</definedName>
    <definedName name="Stats_App" localSheetId="24">#REF!</definedName>
    <definedName name="Stats_App" localSheetId="26">#REF!</definedName>
    <definedName name="Stats_App" localSheetId="28">#REF!</definedName>
    <definedName name="Stats_App" localSheetId="25">#REF!</definedName>
    <definedName name="Stats_App" localSheetId="27">#REF!</definedName>
    <definedName name="Stats_App" localSheetId="29">#REF!</definedName>
    <definedName name="Stats_App" localSheetId="31">#REF!</definedName>
    <definedName name="Stats_App" localSheetId="23">#REF!</definedName>
    <definedName name="Stats_App" localSheetId="37">#REF!</definedName>
    <definedName name="Stats_App">#REF!</definedName>
    <definedName name="Stats_Data" localSheetId="35">#REF!</definedName>
    <definedName name="Stats_Data" localSheetId="8">#REF!</definedName>
    <definedName name="Stats_Data" localSheetId="9">#REF!</definedName>
    <definedName name="Stats_Data" localSheetId="10">#REF!</definedName>
    <definedName name="Stats_Data" localSheetId="11">#REF!</definedName>
    <definedName name="Stats_Data" localSheetId="12">#REF!</definedName>
    <definedName name="Stats_Data" localSheetId="13">#REF!</definedName>
    <definedName name="Stats_Data" localSheetId="36">#REF!</definedName>
    <definedName name="Stats_Data" localSheetId="14">#REF!</definedName>
    <definedName name="Stats_Data" localSheetId="15">#REF!</definedName>
    <definedName name="Stats_Data" localSheetId="16">#REF!</definedName>
    <definedName name="Stats_Data" localSheetId="17">#REF!</definedName>
    <definedName name="Stats_Data" localSheetId="32">#REF!</definedName>
    <definedName name="Stats_Data" localSheetId="33">#REF!</definedName>
    <definedName name="Stats_Data" localSheetId="24">#REF!</definedName>
    <definedName name="Stats_Data" localSheetId="26">#REF!</definedName>
    <definedName name="Stats_Data" localSheetId="28">#REF!</definedName>
    <definedName name="Stats_Data" localSheetId="25">#REF!</definedName>
    <definedName name="Stats_Data" localSheetId="27">#REF!</definedName>
    <definedName name="Stats_Data" localSheetId="29">#REF!</definedName>
    <definedName name="Stats_Data" localSheetId="31">#REF!</definedName>
    <definedName name="Stats_Data" localSheetId="23">#REF!</definedName>
    <definedName name="Stats_Data" localSheetId="37">#REF!</definedName>
    <definedName name="Stats_Data">#REF!</definedName>
    <definedName name="Stats_DB" localSheetId="35">#REF!</definedName>
    <definedName name="Stats_DB" localSheetId="8">#REF!</definedName>
    <definedName name="Stats_DB" localSheetId="9">#REF!</definedName>
    <definedName name="Stats_DB" localSheetId="10">#REF!</definedName>
    <definedName name="Stats_DB" localSheetId="11">#REF!</definedName>
    <definedName name="Stats_DB" localSheetId="12">#REF!</definedName>
    <definedName name="Stats_DB" localSheetId="13">#REF!</definedName>
    <definedName name="Stats_DB" localSheetId="36">#REF!</definedName>
    <definedName name="Stats_DB" localSheetId="14">#REF!</definedName>
    <definedName name="Stats_DB" localSheetId="15">#REF!</definedName>
    <definedName name="Stats_DB" localSheetId="16">#REF!</definedName>
    <definedName name="Stats_DB" localSheetId="17">#REF!</definedName>
    <definedName name="Stats_DB" localSheetId="32">#REF!</definedName>
    <definedName name="Stats_DB" localSheetId="33">#REF!</definedName>
    <definedName name="Stats_DB" localSheetId="24">#REF!</definedName>
    <definedName name="Stats_DB" localSheetId="26">#REF!</definedName>
    <definedName name="Stats_DB" localSheetId="28">#REF!</definedName>
    <definedName name="Stats_DB" localSheetId="25">#REF!</definedName>
    <definedName name="Stats_DB" localSheetId="27">#REF!</definedName>
    <definedName name="Stats_DB" localSheetId="29">#REF!</definedName>
    <definedName name="Stats_DB" localSheetId="31">#REF!</definedName>
    <definedName name="Stats_DB" localSheetId="23">#REF!</definedName>
    <definedName name="Stats_DB" localSheetId="37">#REF!</definedName>
    <definedName name="Stats_DB">#REF!</definedName>
    <definedName name="Stats_EAC" localSheetId="35">#REF!</definedName>
    <definedName name="Stats_EAC" localSheetId="8">#REF!</definedName>
    <definedName name="Stats_EAC" localSheetId="9">#REF!</definedName>
    <definedName name="Stats_EAC" localSheetId="10">#REF!</definedName>
    <definedName name="Stats_EAC" localSheetId="11">#REF!</definedName>
    <definedName name="Stats_EAC" localSheetId="12">#REF!</definedName>
    <definedName name="Stats_EAC" localSheetId="13">#REF!</definedName>
    <definedName name="Stats_EAC" localSheetId="36">#REF!</definedName>
    <definedName name="Stats_EAC" localSheetId="14">#REF!</definedName>
    <definedName name="Stats_EAC" localSheetId="15">#REF!</definedName>
    <definedName name="Stats_EAC" localSheetId="16">#REF!</definedName>
    <definedName name="Stats_EAC" localSheetId="17">#REF!</definedName>
    <definedName name="Stats_EAC" localSheetId="32">#REF!</definedName>
    <definedName name="Stats_EAC" localSheetId="33">#REF!</definedName>
    <definedName name="Stats_EAC" localSheetId="24">#REF!</definedName>
    <definedName name="Stats_EAC" localSheetId="26">#REF!</definedName>
    <definedName name="Stats_EAC" localSheetId="28">#REF!</definedName>
    <definedName name="Stats_EAC" localSheetId="25">#REF!</definedName>
    <definedName name="Stats_EAC" localSheetId="27">#REF!</definedName>
    <definedName name="Stats_EAC" localSheetId="29">#REF!</definedName>
    <definedName name="Stats_EAC" localSheetId="31">#REF!</definedName>
    <definedName name="Stats_EAC" localSheetId="23">#REF!</definedName>
    <definedName name="Stats_EAC" localSheetId="37">#REF!</definedName>
    <definedName name="Stats_EAC">#REF!</definedName>
    <definedName name="Stats_Rpt" localSheetId="35">#REF!</definedName>
    <definedName name="Stats_Rpt" localSheetId="8">#REF!</definedName>
    <definedName name="Stats_Rpt" localSheetId="9">#REF!</definedName>
    <definedName name="Stats_Rpt" localSheetId="10">#REF!</definedName>
    <definedName name="Stats_Rpt" localSheetId="11">#REF!</definedName>
    <definedName name="Stats_Rpt" localSheetId="12">#REF!</definedName>
    <definedName name="Stats_Rpt" localSheetId="13">#REF!</definedName>
    <definedName name="Stats_Rpt" localSheetId="36">#REF!</definedName>
    <definedName name="Stats_Rpt" localSheetId="14">#REF!</definedName>
    <definedName name="Stats_Rpt" localSheetId="15">#REF!</definedName>
    <definedName name="Stats_Rpt" localSheetId="16">#REF!</definedName>
    <definedName name="Stats_Rpt" localSheetId="17">#REF!</definedName>
    <definedName name="Stats_Rpt" localSheetId="32">#REF!</definedName>
    <definedName name="Stats_Rpt" localSheetId="33">#REF!</definedName>
    <definedName name="Stats_Rpt" localSheetId="24">#REF!</definedName>
    <definedName name="Stats_Rpt" localSheetId="26">#REF!</definedName>
    <definedName name="Stats_Rpt" localSheetId="28">#REF!</definedName>
    <definedName name="Stats_Rpt" localSheetId="25">#REF!</definedName>
    <definedName name="Stats_Rpt" localSheetId="27">#REF!</definedName>
    <definedName name="Stats_Rpt" localSheetId="29">#REF!</definedName>
    <definedName name="Stats_Rpt" localSheetId="31">#REF!</definedName>
    <definedName name="Stats_Rpt" localSheetId="23">#REF!</definedName>
    <definedName name="Stats_Rpt" localSheetId="37">#REF!</definedName>
    <definedName name="Stats_Rpt">#REF!</definedName>
    <definedName name="Stats_Title1" localSheetId="35">#REF!</definedName>
    <definedName name="Stats_Title1" localSheetId="8">#REF!</definedName>
    <definedName name="Stats_Title1" localSheetId="9">#REF!</definedName>
    <definedName name="Stats_Title1" localSheetId="10">#REF!</definedName>
    <definedName name="Stats_Title1" localSheetId="11">#REF!</definedName>
    <definedName name="Stats_Title1" localSheetId="12">#REF!</definedName>
    <definedName name="Stats_Title1" localSheetId="13">#REF!</definedName>
    <definedName name="Stats_Title1" localSheetId="36">#REF!</definedName>
    <definedName name="Stats_Title1" localSheetId="14">#REF!</definedName>
    <definedName name="Stats_Title1" localSheetId="15">#REF!</definedName>
    <definedName name="Stats_Title1" localSheetId="16">#REF!</definedName>
    <definedName name="Stats_Title1" localSheetId="17">#REF!</definedName>
    <definedName name="Stats_Title1" localSheetId="32">#REF!</definedName>
    <definedName name="Stats_Title1" localSheetId="33">#REF!</definedName>
    <definedName name="Stats_Title1" localSheetId="24">#REF!</definedName>
    <definedName name="Stats_Title1" localSheetId="26">#REF!</definedName>
    <definedName name="Stats_Title1" localSheetId="28">#REF!</definedName>
    <definedName name="Stats_Title1" localSheetId="25">#REF!</definedName>
    <definedName name="Stats_Title1" localSheetId="27">#REF!</definedName>
    <definedName name="Stats_Title1" localSheetId="29">#REF!</definedName>
    <definedName name="Stats_Title1" localSheetId="31">#REF!</definedName>
    <definedName name="Stats_Title1" localSheetId="23">#REF!</definedName>
    <definedName name="Stats_Title1" localSheetId="37">#REF!</definedName>
    <definedName name="Stats_Title1">#REF!</definedName>
    <definedName name="Stats_Title2" localSheetId="35">#REF!</definedName>
    <definedName name="Stats_Title2" localSheetId="8">#REF!</definedName>
    <definedName name="Stats_Title2" localSheetId="9">#REF!</definedName>
    <definedName name="Stats_Title2" localSheetId="10">#REF!</definedName>
    <definedName name="Stats_Title2" localSheetId="11">#REF!</definedName>
    <definedName name="Stats_Title2" localSheetId="12">#REF!</definedName>
    <definedName name="Stats_Title2" localSheetId="13">#REF!</definedName>
    <definedName name="Stats_Title2" localSheetId="36">#REF!</definedName>
    <definedName name="Stats_Title2" localSheetId="14">#REF!</definedName>
    <definedName name="Stats_Title2" localSheetId="15">#REF!</definedName>
    <definedName name="Stats_Title2" localSheetId="16">#REF!</definedName>
    <definedName name="Stats_Title2" localSheetId="17">#REF!</definedName>
    <definedName name="Stats_Title2" localSheetId="32">#REF!</definedName>
    <definedName name="Stats_Title2" localSheetId="33">#REF!</definedName>
    <definedName name="Stats_Title2" localSheetId="24">#REF!</definedName>
    <definedName name="Stats_Title2" localSheetId="26">#REF!</definedName>
    <definedName name="Stats_Title2" localSheetId="28">#REF!</definedName>
    <definedName name="Stats_Title2" localSheetId="25">#REF!</definedName>
    <definedName name="Stats_Title2" localSheetId="27">#REF!</definedName>
    <definedName name="Stats_Title2" localSheetId="29">#REF!</definedName>
    <definedName name="Stats_Title2" localSheetId="31">#REF!</definedName>
    <definedName name="Stats_Title2" localSheetId="23">#REF!</definedName>
    <definedName name="Stats_Title2" localSheetId="37">#REF!</definedName>
    <definedName name="Stats_Title2">#REF!</definedName>
    <definedName name="STRATAKEY">[29]STRATAKEY!$G$2:$H$155</definedName>
    <definedName name="Stratification_of_Cost" localSheetId="35">#REF!</definedName>
    <definedName name="Stratification_of_Cost" localSheetId="8">#REF!</definedName>
    <definedName name="Stratification_of_Cost" localSheetId="9">#REF!</definedName>
    <definedName name="Stratification_of_Cost" localSheetId="10">#REF!</definedName>
    <definedName name="Stratification_of_Cost" localSheetId="11">#REF!</definedName>
    <definedName name="Stratification_of_Cost" localSheetId="12">#REF!</definedName>
    <definedName name="Stratification_of_Cost" localSheetId="13">#REF!</definedName>
    <definedName name="Stratification_of_Cost" localSheetId="36">#REF!</definedName>
    <definedName name="Stratification_of_Cost" localSheetId="14">#REF!</definedName>
    <definedName name="Stratification_of_Cost" localSheetId="15">#REF!</definedName>
    <definedName name="Stratification_of_Cost" localSheetId="16">#REF!</definedName>
    <definedName name="Stratification_of_Cost" localSheetId="17">#REF!</definedName>
    <definedName name="Stratification_of_Cost" localSheetId="32">#REF!</definedName>
    <definedName name="Stratification_of_Cost" localSheetId="33">#REF!</definedName>
    <definedName name="Stratification_of_Cost" localSheetId="24">#REF!</definedName>
    <definedName name="Stratification_of_Cost" localSheetId="26">#REF!</definedName>
    <definedName name="Stratification_of_Cost" localSheetId="28">#REF!</definedName>
    <definedName name="Stratification_of_Cost" localSheetId="25">#REF!</definedName>
    <definedName name="Stratification_of_Cost" localSheetId="27">#REF!</definedName>
    <definedName name="Stratification_of_Cost" localSheetId="29">#REF!</definedName>
    <definedName name="Stratification_of_Cost" localSheetId="31">#REF!</definedName>
    <definedName name="Stratification_of_Cost" localSheetId="23">#REF!</definedName>
    <definedName name="Stratification_of_Cost" localSheetId="37">#REF!</definedName>
    <definedName name="Stratification_of_Cost">#REF!</definedName>
    <definedName name="SUBSEQUENT_YEAR_DATE" localSheetId="35">'[19]C-44 TP5 Adj 5_31_08'!#REF!</definedName>
    <definedName name="SUBSEQUENT_YEAR_DATE" localSheetId="8">'[19]C-44 TP5 Adj 5_31_08'!#REF!</definedName>
    <definedName name="SUBSEQUENT_YEAR_DATE" localSheetId="9">'[19]C-44 TP5 Adj 5_31_08'!#REF!</definedName>
    <definedName name="SUBSEQUENT_YEAR_DATE" localSheetId="10">'[19]C-44 TP5 Adj 5_31_08'!#REF!</definedName>
    <definedName name="SUBSEQUENT_YEAR_DATE" localSheetId="11">'[19]C-44 TP5 Adj 5_31_08'!#REF!</definedName>
    <definedName name="SUBSEQUENT_YEAR_DATE" localSheetId="12">'[19]C-44 TP5 Adj 5_31_08'!#REF!</definedName>
    <definedName name="SUBSEQUENT_YEAR_DATE" localSheetId="13">'[19]C-44 TP5 Adj 5_31_08'!#REF!</definedName>
    <definedName name="SUBSEQUENT_YEAR_DATE" localSheetId="36">'[19]C-44 TP5 Adj 5_31_08'!#REF!</definedName>
    <definedName name="SUBSEQUENT_YEAR_DATE" localSheetId="14">'[19]C-44 TP5 Adj 5_31_08'!#REF!</definedName>
    <definedName name="SUBSEQUENT_YEAR_DATE" localSheetId="15">'[19]C-44 TP5 Adj 5_31_08'!#REF!</definedName>
    <definedName name="SUBSEQUENT_YEAR_DATE" localSheetId="16">'[19]C-44 TP5 Adj 5_31_08'!#REF!</definedName>
    <definedName name="SUBSEQUENT_YEAR_DATE" localSheetId="17">'[19]C-44 TP5 Adj 5_31_08'!#REF!</definedName>
    <definedName name="SUBSEQUENT_YEAR_DATE" localSheetId="32">'[19]C-44 TP5 Adj 5_31_08'!#REF!</definedName>
    <definedName name="SUBSEQUENT_YEAR_DATE" localSheetId="33">'[19]C-44 TP5 Adj 5_31_08'!#REF!</definedName>
    <definedName name="SUBSEQUENT_YEAR_DATE" localSheetId="24">'[19]C-44 TP5 Adj 5_31_08'!#REF!</definedName>
    <definedName name="SUBSEQUENT_YEAR_DATE" localSheetId="26">'[19]C-44 TP5 Adj 5_31_08'!#REF!</definedName>
    <definedName name="SUBSEQUENT_YEAR_DATE" localSheetId="28">'[19]C-44 TP5 Adj 5_31_08'!#REF!</definedName>
    <definedName name="SUBSEQUENT_YEAR_DATE" localSheetId="25">'[19]C-44 TP5 Adj 5_31_08'!#REF!</definedName>
    <definedName name="SUBSEQUENT_YEAR_DATE" localSheetId="27">'[19]C-44 TP5 Adj 5_31_08'!#REF!</definedName>
    <definedName name="SUBSEQUENT_YEAR_DATE" localSheetId="29">'[19]C-44 TP5 Adj 5_31_08'!#REF!</definedName>
    <definedName name="SUBSEQUENT_YEAR_DATE" localSheetId="31">'[19]C-44 TP5 Adj 5_31_08'!#REF!</definedName>
    <definedName name="SUBSEQUENT_YEAR_DATE" localSheetId="23">'[19]C-44 TP5 Adj 5_31_08'!#REF!</definedName>
    <definedName name="SUBSEQUENT_YEAR_DATE" localSheetId="37">'[19]C-44 TP5 Adj 5_31_08'!#REF!</definedName>
    <definedName name="SUBSEQUENT_YEAR_DATE" localSheetId="22">'[19]C-44 TP5 Adj 5_31_08'!#REF!</definedName>
    <definedName name="SUBSEQUENT_YEAR_DATE">'[19]C-44 TP5 Adj 5_31_08'!#REF!</definedName>
    <definedName name="SUBSEQUENT_YEAR_X" localSheetId="35">'[19]C-44 TP5 Adj 5_31_08'!#REF!</definedName>
    <definedName name="SUBSEQUENT_YEAR_X" localSheetId="8">'[19]C-44 TP5 Adj 5_31_08'!#REF!</definedName>
    <definedName name="SUBSEQUENT_YEAR_X" localSheetId="9">'[19]C-44 TP5 Adj 5_31_08'!#REF!</definedName>
    <definedName name="SUBSEQUENT_YEAR_X" localSheetId="10">'[19]C-44 TP5 Adj 5_31_08'!#REF!</definedName>
    <definedName name="SUBSEQUENT_YEAR_X" localSheetId="11">'[19]C-44 TP5 Adj 5_31_08'!#REF!</definedName>
    <definedName name="SUBSEQUENT_YEAR_X" localSheetId="12">'[19]C-44 TP5 Adj 5_31_08'!#REF!</definedName>
    <definedName name="SUBSEQUENT_YEAR_X" localSheetId="13">'[19]C-44 TP5 Adj 5_31_08'!#REF!</definedName>
    <definedName name="SUBSEQUENT_YEAR_X" localSheetId="36">'[19]C-44 TP5 Adj 5_31_08'!#REF!</definedName>
    <definedName name="SUBSEQUENT_YEAR_X" localSheetId="14">'[19]C-44 TP5 Adj 5_31_08'!#REF!</definedName>
    <definedName name="SUBSEQUENT_YEAR_X" localSheetId="15">'[19]C-44 TP5 Adj 5_31_08'!#REF!</definedName>
    <definedName name="SUBSEQUENT_YEAR_X" localSheetId="16">'[19]C-44 TP5 Adj 5_31_08'!#REF!</definedName>
    <definedName name="SUBSEQUENT_YEAR_X" localSheetId="17">'[19]C-44 TP5 Adj 5_31_08'!#REF!</definedName>
    <definedName name="SUBSEQUENT_YEAR_X" localSheetId="32">'[19]C-44 TP5 Adj 5_31_08'!#REF!</definedName>
    <definedName name="SUBSEQUENT_YEAR_X" localSheetId="33">'[19]C-44 TP5 Adj 5_31_08'!#REF!</definedName>
    <definedName name="SUBSEQUENT_YEAR_X" localSheetId="24">'[19]C-44 TP5 Adj 5_31_08'!#REF!</definedName>
    <definedName name="SUBSEQUENT_YEAR_X" localSheetId="26">'[19]C-44 TP5 Adj 5_31_08'!#REF!</definedName>
    <definedName name="SUBSEQUENT_YEAR_X" localSheetId="28">'[19]C-44 TP5 Adj 5_31_08'!#REF!</definedName>
    <definedName name="SUBSEQUENT_YEAR_X" localSheetId="25">'[19]C-44 TP5 Adj 5_31_08'!#REF!</definedName>
    <definedName name="SUBSEQUENT_YEAR_X" localSheetId="27">'[19]C-44 TP5 Adj 5_31_08'!#REF!</definedName>
    <definedName name="SUBSEQUENT_YEAR_X" localSheetId="29">'[19]C-44 TP5 Adj 5_31_08'!#REF!</definedName>
    <definedName name="SUBSEQUENT_YEAR_X" localSheetId="31">'[19]C-44 TP5 Adj 5_31_08'!#REF!</definedName>
    <definedName name="SUBSEQUENT_YEAR_X" localSheetId="23">'[19]C-44 TP5 Adj 5_31_08'!#REF!</definedName>
    <definedName name="SUBSEQUENT_YEAR_X" localSheetId="37">'[19]C-44 TP5 Adj 5_31_08'!#REF!</definedName>
    <definedName name="SUBSEQUENT_YEAR_X">'[19]C-44 TP5 Adj 5_31_08'!#REF!</definedName>
    <definedName name="SUMMARY" localSheetId="35">#REF!</definedName>
    <definedName name="SUMMARY" localSheetId="8">#REF!</definedName>
    <definedName name="SUMMARY" localSheetId="9">#REF!</definedName>
    <definedName name="SUMMARY" localSheetId="10">#REF!</definedName>
    <definedName name="SUMMARY" localSheetId="11">#REF!</definedName>
    <definedName name="SUMMARY" localSheetId="12">#REF!</definedName>
    <definedName name="SUMMARY" localSheetId="13">#REF!</definedName>
    <definedName name="SUMMARY" localSheetId="36">#REF!</definedName>
    <definedName name="SUMMARY" localSheetId="14">#REF!</definedName>
    <definedName name="SUMMARY" localSheetId="15">#REF!</definedName>
    <definedName name="SUMMARY" localSheetId="16">#REF!</definedName>
    <definedName name="SUMMARY" localSheetId="17">#REF!</definedName>
    <definedName name="SUMMARY" localSheetId="32">#REF!</definedName>
    <definedName name="SUMMARY" localSheetId="33">#REF!</definedName>
    <definedName name="SUMMARY" localSheetId="24">#REF!</definedName>
    <definedName name="SUMMARY" localSheetId="26">#REF!</definedName>
    <definedName name="SUMMARY" localSheetId="28">#REF!</definedName>
    <definedName name="SUMMARY" localSheetId="25">#REF!</definedName>
    <definedName name="SUMMARY" localSheetId="27">#REF!</definedName>
    <definedName name="SUMMARY" localSheetId="29">#REF!</definedName>
    <definedName name="SUMMARY" localSheetId="31">#REF!</definedName>
    <definedName name="SUMMARY" localSheetId="23">#REF!</definedName>
    <definedName name="SUMMARY" localSheetId="37">#REF!</definedName>
    <definedName name="SUMMARY">#REF!</definedName>
    <definedName name="SumUDA" localSheetId="35">#REF!</definedName>
    <definedName name="SumUDA" localSheetId="8">#REF!</definedName>
    <definedName name="SumUDA" localSheetId="9">#REF!</definedName>
    <definedName name="SumUDA" localSheetId="10">#REF!</definedName>
    <definedName name="SumUDA" localSheetId="11">#REF!</definedName>
    <definedName name="SumUDA" localSheetId="12">#REF!</definedName>
    <definedName name="SumUDA" localSheetId="13">#REF!</definedName>
    <definedName name="SumUDA" localSheetId="36">#REF!</definedName>
    <definedName name="SumUDA" localSheetId="14">#REF!</definedName>
    <definedName name="SumUDA" localSheetId="15">#REF!</definedName>
    <definedName name="SumUDA" localSheetId="16">#REF!</definedName>
    <definedName name="SumUDA" localSheetId="17">#REF!</definedName>
    <definedName name="SumUDA" localSheetId="32">#REF!</definedName>
    <definedName name="SumUDA" localSheetId="33">#REF!</definedName>
    <definedName name="SumUDA" localSheetId="24">#REF!</definedName>
    <definedName name="SumUDA" localSheetId="26">#REF!</definedName>
    <definedName name="SumUDA" localSheetId="28">#REF!</definedName>
    <definedName name="SumUDA" localSheetId="25">#REF!</definedName>
    <definedName name="SumUDA" localSheetId="27">#REF!</definedName>
    <definedName name="SumUDA" localSheetId="29">#REF!</definedName>
    <definedName name="SumUDA" localSheetId="31">#REF!</definedName>
    <definedName name="SumUDA" localSheetId="23">#REF!</definedName>
    <definedName name="SumUDA" localSheetId="37">#REF!</definedName>
    <definedName name="SumUDA">#REF!</definedName>
    <definedName name="T" localSheetId="35">'[17]NFE 518 (FEB)'!#REF!</definedName>
    <definedName name="T" localSheetId="8">'[17]NFE 518 (FEB)'!#REF!</definedName>
    <definedName name="T" localSheetId="9">'[17]NFE 518 (FEB)'!#REF!</definedName>
    <definedName name="T" localSheetId="10">'[17]NFE 518 (FEB)'!#REF!</definedName>
    <definedName name="T" localSheetId="11">'[17]NFE 518 (FEB)'!#REF!</definedName>
    <definedName name="T" localSheetId="12">'[17]NFE 518 (FEB)'!#REF!</definedName>
    <definedName name="T" localSheetId="13">'[17]NFE 518 (FEB)'!#REF!</definedName>
    <definedName name="T" localSheetId="36">'[17]NFE 518 (FEB)'!#REF!</definedName>
    <definedName name="T" localSheetId="14">'[17]NFE 518 (FEB)'!#REF!</definedName>
    <definedName name="T" localSheetId="15">'[17]NFE 518 (FEB)'!#REF!</definedName>
    <definedName name="T" localSheetId="16">'[17]NFE 518 (FEB)'!#REF!</definedName>
    <definedName name="T" localSheetId="17">'[17]NFE 518 (FEB)'!#REF!</definedName>
    <definedName name="T" localSheetId="32">'[17]NFE 518 (FEB)'!#REF!</definedName>
    <definedName name="T" localSheetId="33">'[17]NFE 518 (FEB)'!#REF!</definedName>
    <definedName name="T" localSheetId="18">'[18]NFE 518 (FEB)'!#REF!</definedName>
    <definedName name="T" localSheetId="24">'[17]NFE 518 (FEB)'!#REF!</definedName>
    <definedName name="T" localSheetId="26">'[17]NFE 518 (FEB)'!#REF!</definedName>
    <definedName name="T" localSheetId="28">'[17]NFE 518 (FEB)'!#REF!</definedName>
    <definedName name="T" localSheetId="25">'[17]NFE 518 (FEB)'!#REF!</definedName>
    <definedName name="T" localSheetId="27">'[17]NFE 518 (FEB)'!#REF!</definedName>
    <definedName name="T" localSheetId="29">'[17]NFE 518 (FEB)'!#REF!</definedName>
    <definedName name="T" localSheetId="31">'[17]NFE 518 (FEB)'!#REF!</definedName>
    <definedName name="T" localSheetId="23">'[17]NFE 518 (FEB)'!#REF!</definedName>
    <definedName name="T" localSheetId="37">'[17]NFE 518 (FEB)'!#REF!</definedName>
    <definedName name="T">'[17]NFE 518 (FEB)'!#REF!</definedName>
    <definedName name="TAMI" localSheetId="30" hidden="1">{"summary",#N/A,FALSE,"PCR DIRECTORY"}</definedName>
    <definedName name="TAMI" localSheetId="37" hidden="1">{"summary",#N/A,FALSE,"PCR DIRECTORY"}</definedName>
    <definedName name="TAMI" localSheetId="22" hidden="1">{"summary",#N/A,FALSE,"PCR DIRECTORY"}</definedName>
    <definedName name="TAMI" hidden="1">{"summary",#N/A,FALSE,"PCR DIRECTORY"}</definedName>
    <definedName name="TEN" localSheetId="35">#REF!</definedName>
    <definedName name="TEN" localSheetId="8">#REF!</definedName>
    <definedName name="TEN" localSheetId="9">#REF!</definedName>
    <definedName name="TEN" localSheetId="10">#REF!</definedName>
    <definedName name="TEN" localSheetId="11">#REF!</definedName>
    <definedName name="TEN" localSheetId="12">#REF!</definedName>
    <definedName name="TEN" localSheetId="13">#REF!</definedName>
    <definedName name="TEN" localSheetId="36">#REF!</definedName>
    <definedName name="TEN" localSheetId="14">#REF!</definedName>
    <definedName name="TEN" localSheetId="15">#REF!</definedName>
    <definedName name="TEN" localSheetId="16">#REF!</definedName>
    <definedName name="TEN" localSheetId="17">#REF!</definedName>
    <definedName name="TEN" localSheetId="32">#REF!</definedName>
    <definedName name="TEN" localSheetId="33">#REF!</definedName>
    <definedName name="TEN" localSheetId="24">#REF!</definedName>
    <definedName name="TEN" localSheetId="26">#REF!</definedName>
    <definedName name="TEN" localSheetId="28">#REF!</definedName>
    <definedName name="TEN" localSheetId="25">#REF!</definedName>
    <definedName name="TEN" localSheetId="27">#REF!</definedName>
    <definedName name="TEN" localSheetId="29">#REF!</definedName>
    <definedName name="TEN" localSheetId="31">#REF!</definedName>
    <definedName name="TEN" localSheetId="23">#REF!</definedName>
    <definedName name="TEN" localSheetId="37">#REF!</definedName>
    <definedName name="TEN">#REF!</definedName>
    <definedName name="test" localSheetId="30" hidden="1">{"detail305",#N/A,FALSE,"BI-305"}</definedName>
    <definedName name="test" localSheetId="37" hidden="1">{"detail305",#N/A,FALSE,"BI-305"}</definedName>
    <definedName name="test" localSheetId="22" hidden="1">{"detail305",#N/A,FALSE,"BI-305"}</definedName>
    <definedName name="test" hidden="1">{"detail305",#N/A,FALSE,"BI-305"}</definedName>
    <definedName name="THREE" localSheetId="35">#REF!</definedName>
    <definedName name="THREE" localSheetId="8">#REF!</definedName>
    <definedName name="THREE" localSheetId="9">#REF!</definedName>
    <definedName name="THREE" localSheetId="10">#REF!</definedName>
    <definedName name="THREE" localSheetId="11">#REF!</definedName>
    <definedName name="THREE" localSheetId="12">#REF!</definedName>
    <definedName name="THREE" localSheetId="13">#REF!</definedName>
    <definedName name="THREE" localSheetId="36">#REF!</definedName>
    <definedName name="THREE" localSheetId="14">#REF!</definedName>
    <definedName name="THREE" localSheetId="15">#REF!</definedName>
    <definedName name="THREE" localSheetId="16">#REF!</definedName>
    <definedName name="THREE" localSheetId="17">#REF!</definedName>
    <definedName name="THREE" localSheetId="32">#REF!</definedName>
    <definedName name="THREE" localSheetId="33">#REF!</definedName>
    <definedName name="THREE" localSheetId="24">#REF!</definedName>
    <definedName name="THREE" localSheetId="26">#REF!</definedName>
    <definedName name="THREE" localSheetId="28">#REF!</definedName>
    <definedName name="THREE" localSheetId="25">#REF!</definedName>
    <definedName name="THREE" localSheetId="27">#REF!</definedName>
    <definedName name="THREE" localSheetId="29">#REF!</definedName>
    <definedName name="THREE" localSheetId="31">#REF!</definedName>
    <definedName name="THREE" localSheetId="23">#REF!</definedName>
    <definedName name="THREE" localSheetId="37">#REF!</definedName>
    <definedName name="THREE">#REF!</definedName>
    <definedName name="tot_cost" localSheetId="35">#REF!</definedName>
    <definedName name="tot_cost" localSheetId="8">#REF!</definedName>
    <definedName name="tot_cost" localSheetId="9">#REF!</definedName>
    <definedName name="tot_cost" localSheetId="10">#REF!</definedName>
    <definedName name="tot_cost" localSheetId="11">#REF!</definedName>
    <definedName name="tot_cost" localSheetId="12">#REF!</definedName>
    <definedName name="tot_cost" localSheetId="13">#REF!</definedName>
    <definedName name="tot_cost" localSheetId="36">#REF!</definedName>
    <definedName name="tot_cost" localSheetId="14">#REF!</definedName>
    <definedName name="tot_cost" localSheetId="15">#REF!</definedName>
    <definedName name="tot_cost" localSheetId="16">#REF!</definedName>
    <definedName name="tot_cost" localSheetId="17">#REF!</definedName>
    <definedName name="tot_cost" localSheetId="32">#REF!</definedName>
    <definedName name="tot_cost" localSheetId="33">#REF!</definedName>
    <definedName name="tot_cost" localSheetId="24">#REF!</definedName>
    <definedName name="tot_cost" localSheetId="26">#REF!</definedName>
    <definedName name="tot_cost" localSheetId="28">#REF!</definedName>
    <definedName name="tot_cost" localSheetId="25">#REF!</definedName>
    <definedName name="tot_cost" localSheetId="27">#REF!</definedName>
    <definedName name="tot_cost" localSheetId="29">#REF!</definedName>
    <definedName name="tot_cost" localSheetId="31">#REF!</definedName>
    <definedName name="tot_cost" localSheetId="23">#REF!</definedName>
    <definedName name="tot_cost" localSheetId="37">#REF!</definedName>
    <definedName name="tot_cost">#REF!</definedName>
    <definedName name="Total_Co" localSheetId="35">#REF!</definedName>
    <definedName name="Total_Co" localSheetId="8">#REF!</definedName>
    <definedName name="Total_Co" localSheetId="9">#REF!</definedName>
    <definedName name="Total_Co" localSheetId="10">#REF!</definedName>
    <definedName name="Total_Co" localSheetId="11">#REF!</definedName>
    <definedName name="Total_Co" localSheetId="12">#REF!</definedName>
    <definedName name="Total_Co" localSheetId="13">#REF!</definedName>
    <definedName name="Total_Co" localSheetId="36">#REF!</definedName>
    <definedName name="Total_Co" localSheetId="14">#REF!</definedName>
    <definedName name="Total_Co" localSheetId="15">#REF!</definedName>
    <definedName name="Total_Co" localSheetId="16">#REF!</definedName>
    <definedName name="Total_Co" localSheetId="17">#REF!</definedName>
    <definedName name="Total_Co" localSheetId="32">#REF!</definedName>
    <definedName name="Total_Co" localSheetId="33">#REF!</definedName>
    <definedName name="Total_Co" localSheetId="24">#REF!</definedName>
    <definedName name="Total_Co" localSheetId="26">#REF!</definedName>
    <definedName name="Total_Co" localSheetId="28">#REF!</definedName>
    <definedName name="Total_Co" localSheetId="25">#REF!</definedName>
    <definedName name="Total_Co" localSheetId="27">#REF!</definedName>
    <definedName name="Total_Co" localSheetId="29">#REF!</definedName>
    <definedName name="Total_Co" localSheetId="31">#REF!</definedName>
    <definedName name="Total_Co" localSheetId="23">#REF!</definedName>
    <definedName name="Total_Co" localSheetId="37">#REF!</definedName>
    <definedName name="Total_Co">#REF!</definedName>
    <definedName name="TRUPCALC" localSheetId="35">#REF!</definedName>
    <definedName name="TRUPCALC" localSheetId="8">#REF!</definedName>
    <definedName name="TRUPCALC" localSheetId="9">#REF!</definedName>
    <definedName name="TRUPCALC" localSheetId="10">#REF!</definedName>
    <definedName name="TRUPCALC" localSheetId="11">#REF!</definedName>
    <definedName name="TRUPCALC" localSheetId="12">#REF!</definedName>
    <definedName name="TRUPCALC" localSheetId="13">#REF!</definedName>
    <definedName name="TRUPCALC" localSheetId="36">#REF!</definedName>
    <definedName name="TRUPCALC" localSheetId="14">#REF!</definedName>
    <definedName name="TRUPCALC" localSheetId="15">#REF!</definedName>
    <definedName name="TRUPCALC" localSheetId="16">#REF!</definedName>
    <definedName name="TRUPCALC" localSheetId="17">#REF!</definedName>
    <definedName name="TRUPCALC" localSheetId="32">#REF!</definedName>
    <definedName name="TRUPCALC" localSheetId="33">#REF!</definedName>
    <definedName name="TRUPCALC" localSheetId="24">#REF!</definedName>
    <definedName name="TRUPCALC" localSheetId="26">#REF!</definedName>
    <definedName name="TRUPCALC" localSheetId="28">#REF!</definedName>
    <definedName name="TRUPCALC" localSheetId="25">#REF!</definedName>
    <definedName name="TRUPCALC" localSheetId="27">#REF!</definedName>
    <definedName name="TRUPCALC" localSheetId="29">#REF!</definedName>
    <definedName name="TRUPCALC" localSheetId="31">#REF!</definedName>
    <definedName name="TRUPCALC" localSheetId="23">#REF!</definedName>
    <definedName name="TRUPCALC" localSheetId="37">#REF!</definedName>
    <definedName name="TRUPCALC">#REF!</definedName>
    <definedName name="TRUPVAR" localSheetId="35">#REF!</definedName>
    <definedName name="TRUPVAR" localSheetId="8">#REF!</definedName>
    <definedName name="TRUPVAR" localSheetId="9">#REF!</definedName>
    <definedName name="TRUPVAR" localSheetId="10">#REF!</definedName>
    <definedName name="TRUPVAR" localSheetId="11">#REF!</definedName>
    <definedName name="TRUPVAR" localSheetId="12">#REF!</definedName>
    <definedName name="TRUPVAR" localSheetId="13">#REF!</definedName>
    <definedName name="TRUPVAR" localSheetId="36">#REF!</definedName>
    <definedName name="TRUPVAR" localSheetId="14">#REF!</definedName>
    <definedName name="TRUPVAR" localSheetId="15">#REF!</definedName>
    <definedName name="TRUPVAR" localSheetId="16">#REF!</definedName>
    <definedName name="TRUPVAR" localSheetId="17">#REF!</definedName>
    <definedName name="TRUPVAR" localSheetId="32">#REF!</definedName>
    <definedName name="TRUPVAR" localSheetId="33">#REF!</definedName>
    <definedName name="TRUPVAR" localSheetId="18">'[23]MAR97 VAR'!#REF!</definedName>
    <definedName name="TRUPVAR" localSheetId="24">#REF!</definedName>
    <definedName name="TRUPVAR" localSheetId="26">#REF!</definedName>
    <definedName name="TRUPVAR" localSheetId="28">#REF!</definedName>
    <definedName name="TRUPVAR" localSheetId="25">#REF!</definedName>
    <definedName name="TRUPVAR" localSheetId="27">#REF!</definedName>
    <definedName name="TRUPVAR" localSheetId="29">#REF!</definedName>
    <definedName name="TRUPVAR" localSheetId="31">#REF!</definedName>
    <definedName name="TRUPVAR" localSheetId="23">#REF!</definedName>
    <definedName name="TRUPVAR" localSheetId="37">#REF!</definedName>
    <definedName name="TRUPVAR">#REF!</definedName>
    <definedName name="Ttt" localSheetId="35">#REF!,#REF!,#REF!</definedName>
    <definedName name="Ttt" localSheetId="8">#REF!,#REF!,#REF!</definedName>
    <definedName name="Ttt" localSheetId="9">#REF!,#REF!,#REF!</definedName>
    <definedName name="Ttt" localSheetId="10">#REF!,#REF!,#REF!</definedName>
    <definedName name="Ttt" localSheetId="11">#REF!,#REF!,#REF!</definedName>
    <definedName name="Ttt" localSheetId="12">#REF!,#REF!,#REF!</definedName>
    <definedName name="Ttt" localSheetId="13">#REF!,#REF!,#REF!</definedName>
    <definedName name="Ttt" localSheetId="36">#REF!,#REF!,#REF!</definedName>
    <definedName name="Ttt" localSheetId="14">#REF!,#REF!,#REF!</definedName>
    <definedName name="Ttt" localSheetId="15">#REF!,#REF!,#REF!</definedName>
    <definedName name="Ttt" localSheetId="16">#REF!,#REF!,#REF!</definedName>
    <definedName name="Ttt" localSheetId="17">#REF!,#REF!,#REF!</definedName>
    <definedName name="Ttt" localSheetId="32">#REF!,#REF!,#REF!</definedName>
    <definedName name="Ttt" localSheetId="33">#REF!,#REF!,#REF!</definedName>
    <definedName name="Ttt" localSheetId="24">#REF!,#REF!,#REF!</definedName>
    <definedName name="Ttt" localSheetId="26">#REF!,#REF!,#REF!</definedName>
    <definedName name="Ttt" localSheetId="28">#REF!,#REF!,#REF!</definedName>
    <definedName name="Ttt" localSheetId="25">#REF!,#REF!,#REF!</definedName>
    <definedName name="Ttt" localSheetId="27">#REF!,#REF!,#REF!</definedName>
    <definedName name="Ttt" localSheetId="29">#REF!,#REF!,#REF!</definedName>
    <definedName name="Ttt" localSheetId="31">#REF!,#REF!,#REF!</definedName>
    <definedName name="Ttt" localSheetId="23">#REF!,#REF!,#REF!</definedName>
    <definedName name="Ttt" localSheetId="37">#REF!,#REF!,#REF!</definedName>
    <definedName name="Ttt">#REF!,#REF!,#REF!</definedName>
    <definedName name="TWO" localSheetId="35">#REF!</definedName>
    <definedName name="TWO" localSheetId="8">#REF!</definedName>
    <definedName name="TWO" localSheetId="9">#REF!</definedName>
    <definedName name="TWO" localSheetId="10">#REF!</definedName>
    <definedName name="TWO" localSheetId="11">#REF!</definedName>
    <definedName name="TWO" localSheetId="12">#REF!</definedName>
    <definedName name="TWO" localSheetId="13">#REF!</definedName>
    <definedName name="TWO" localSheetId="36">#REF!</definedName>
    <definedName name="TWO" localSheetId="14">#REF!</definedName>
    <definedName name="TWO" localSheetId="15">#REF!</definedName>
    <definedName name="TWO" localSheetId="16">#REF!</definedName>
    <definedName name="TWO" localSheetId="17">#REF!</definedName>
    <definedName name="TWO" localSheetId="32">#REF!</definedName>
    <definedName name="TWO" localSheetId="33">#REF!</definedName>
    <definedName name="TWO" localSheetId="24">#REF!</definedName>
    <definedName name="TWO" localSheetId="26">#REF!</definedName>
    <definedName name="TWO" localSheetId="28">#REF!</definedName>
    <definedName name="TWO" localSheetId="25">#REF!</definedName>
    <definedName name="TWO" localSheetId="27">#REF!</definedName>
    <definedName name="TWO" localSheetId="29">#REF!</definedName>
    <definedName name="TWO" localSheetId="31">#REF!</definedName>
    <definedName name="TWO" localSheetId="23">#REF!</definedName>
    <definedName name="TWO" localSheetId="37">#REF!</definedName>
    <definedName name="TWO">#REF!</definedName>
    <definedName name="unitclassstrata">[29]stratadata!$G$2:$H$57</definedName>
    <definedName name="User" localSheetId="35">#REF!</definedName>
    <definedName name="User" localSheetId="8">#REF!</definedName>
    <definedName name="User" localSheetId="9">#REF!</definedName>
    <definedName name="User" localSheetId="10">#REF!</definedName>
    <definedName name="User" localSheetId="11">#REF!</definedName>
    <definedName name="User" localSheetId="12">#REF!</definedName>
    <definedName name="User" localSheetId="13">#REF!</definedName>
    <definedName name="User" localSheetId="36">#REF!</definedName>
    <definedName name="User" localSheetId="14">#REF!</definedName>
    <definedName name="User" localSheetId="15">#REF!</definedName>
    <definedName name="User" localSheetId="16">#REF!</definedName>
    <definedName name="User" localSheetId="17">#REF!</definedName>
    <definedName name="User" localSheetId="32">#REF!</definedName>
    <definedName name="User" localSheetId="33">#REF!</definedName>
    <definedName name="User" localSheetId="24">#REF!</definedName>
    <definedName name="User" localSheetId="26">#REF!</definedName>
    <definedName name="User" localSheetId="28">#REF!</definedName>
    <definedName name="User" localSheetId="25">#REF!</definedName>
    <definedName name="User" localSheetId="27">#REF!</definedName>
    <definedName name="User" localSheetId="29">#REF!</definedName>
    <definedName name="User" localSheetId="31">#REF!</definedName>
    <definedName name="User" localSheetId="23">#REF!</definedName>
    <definedName name="User" localSheetId="37">#REF!</definedName>
    <definedName name="User">#REF!</definedName>
    <definedName name="UserPageMember1" localSheetId="35">#REF!</definedName>
    <definedName name="UserPageMember1" localSheetId="8">#REF!</definedName>
    <definedName name="UserPageMember1" localSheetId="9">#REF!</definedName>
    <definedName name="UserPageMember1" localSheetId="10">#REF!</definedName>
    <definedName name="UserPageMember1" localSheetId="11">#REF!</definedName>
    <definedName name="UserPageMember1" localSheetId="12">#REF!</definedName>
    <definedName name="UserPageMember1" localSheetId="13">#REF!</definedName>
    <definedName name="UserPageMember1" localSheetId="36">#REF!</definedName>
    <definedName name="UserPageMember1" localSheetId="14">#REF!</definedName>
    <definedName name="UserPageMember1" localSheetId="15">#REF!</definedName>
    <definedName name="UserPageMember1" localSheetId="16">#REF!</definedName>
    <definedName name="UserPageMember1" localSheetId="17">#REF!</definedName>
    <definedName name="UserPageMember1" localSheetId="32">#REF!</definedName>
    <definedName name="UserPageMember1" localSheetId="33">#REF!</definedName>
    <definedName name="UserPageMember1" localSheetId="24">#REF!</definedName>
    <definedName name="UserPageMember1" localSheetId="26">#REF!</definedName>
    <definedName name="UserPageMember1" localSheetId="28">#REF!</definedName>
    <definedName name="UserPageMember1" localSheetId="25">#REF!</definedName>
    <definedName name="UserPageMember1" localSheetId="27">#REF!</definedName>
    <definedName name="UserPageMember1" localSheetId="29">#REF!</definedName>
    <definedName name="UserPageMember1" localSheetId="31">#REF!</definedName>
    <definedName name="UserPageMember1" localSheetId="23">#REF!</definedName>
    <definedName name="UserPageMember1" localSheetId="37">#REF!</definedName>
    <definedName name="UserPageMember1">#REF!</definedName>
    <definedName name="UserParameters" localSheetId="35">#REF!</definedName>
    <definedName name="UserParameters" localSheetId="8">#REF!</definedName>
    <definedName name="UserParameters" localSheetId="9">#REF!</definedName>
    <definedName name="UserParameters" localSheetId="10">#REF!</definedName>
    <definedName name="UserParameters" localSheetId="11">#REF!</definedName>
    <definedName name="UserParameters" localSheetId="12">#REF!</definedName>
    <definedName name="UserParameters" localSheetId="13">#REF!</definedName>
    <definedName name="UserParameters" localSheetId="36">#REF!</definedName>
    <definedName name="UserParameters" localSheetId="14">#REF!</definedName>
    <definedName name="UserParameters" localSheetId="15">#REF!</definedName>
    <definedName name="UserParameters" localSheetId="16">#REF!</definedName>
    <definedName name="UserParameters" localSheetId="17">#REF!</definedName>
    <definedName name="UserParameters" localSheetId="32">#REF!</definedName>
    <definedName name="UserParameters" localSheetId="33">#REF!</definedName>
    <definedName name="UserParameters" localSheetId="24">#REF!</definedName>
    <definedName name="UserParameters" localSheetId="26">#REF!</definedName>
    <definedName name="UserParameters" localSheetId="28">#REF!</definedName>
    <definedName name="UserParameters" localSheetId="25">#REF!</definedName>
    <definedName name="UserParameters" localSheetId="27">#REF!</definedName>
    <definedName name="UserParameters" localSheetId="29">#REF!</definedName>
    <definedName name="UserParameters" localSheetId="31">#REF!</definedName>
    <definedName name="UserParameters" localSheetId="23">#REF!</definedName>
    <definedName name="UserParameters" localSheetId="37">#REF!</definedName>
    <definedName name="UserParameters">#REF!</definedName>
    <definedName name="Variance" localSheetId="35">#REF!</definedName>
    <definedName name="Variance" localSheetId="8">#REF!</definedName>
    <definedName name="Variance" localSheetId="9">#REF!</definedName>
    <definedName name="Variance" localSheetId="10">#REF!</definedName>
    <definedName name="Variance" localSheetId="11">#REF!</definedName>
    <definedName name="Variance" localSheetId="12">#REF!</definedName>
    <definedName name="Variance" localSheetId="13">#REF!</definedName>
    <definedName name="Variance" localSheetId="36">#REF!</definedName>
    <definedName name="Variance" localSheetId="14">#REF!</definedName>
    <definedName name="Variance" localSheetId="15">#REF!</definedName>
    <definedName name="Variance" localSheetId="16">#REF!</definedName>
    <definedName name="Variance" localSheetId="17">#REF!</definedName>
    <definedName name="Variance" localSheetId="32">#REF!</definedName>
    <definedName name="Variance" localSheetId="33">#REF!</definedName>
    <definedName name="Variance" localSheetId="24">#REF!</definedName>
    <definedName name="Variance" localSheetId="26">#REF!</definedName>
    <definedName name="Variance" localSheetId="28">#REF!</definedName>
    <definedName name="Variance" localSheetId="25">#REF!</definedName>
    <definedName name="Variance" localSheetId="27">#REF!</definedName>
    <definedName name="Variance" localSheetId="29">#REF!</definedName>
    <definedName name="Variance" localSheetId="31">#REF!</definedName>
    <definedName name="Variance" localSheetId="23">#REF!</definedName>
    <definedName name="Variance" localSheetId="37">#REF!</definedName>
    <definedName name="Variance">#REF!</definedName>
    <definedName name="W1X42" localSheetId="35">#REF!</definedName>
    <definedName name="W1X42" localSheetId="8">#REF!</definedName>
    <definedName name="W1X42" localSheetId="9">#REF!</definedName>
    <definedName name="W1X42" localSheetId="10">#REF!</definedName>
    <definedName name="W1X42" localSheetId="11">#REF!</definedName>
    <definedName name="W1X42" localSheetId="12">#REF!</definedName>
    <definedName name="W1X42" localSheetId="13">#REF!</definedName>
    <definedName name="W1X42" localSheetId="36">#REF!</definedName>
    <definedName name="W1X42" localSheetId="14">#REF!</definedName>
    <definedName name="W1X42" localSheetId="15">#REF!</definedName>
    <definedName name="W1X42" localSheetId="16">#REF!</definedName>
    <definedName name="W1X42" localSheetId="17">#REF!</definedName>
    <definedName name="W1X42" localSheetId="32">#REF!</definedName>
    <definedName name="W1X42" localSheetId="33">#REF!</definedName>
    <definedName name="W1X42" localSheetId="24">#REF!</definedName>
    <definedName name="W1X42" localSheetId="26">#REF!</definedName>
    <definedName name="W1X42" localSheetId="28">#REF!</definedName>
    <definedName name="W1X42" localSheetId="25">#REF!</definedName>
    <definedName name="W1X42" localSheetId="27">#REF!</definedName>
    <definedName name="W1X42" localSheetId="29">#REF!</definedName>
    <definedName name="W1X42" localSheetId="31">#REF!</definedName>
    <definedName name="W1X42" localSheetId="23">#REF!</definedName>
    <definedName name="W1X42" localSheetId="37">#REF!</definedName>
    <definedName name="W1X42">#REF!</definedName>
    <definedName name="WKSH" localSheetId="35">#REF!</definedName>
    <definedName name="WKSH" localSheetId="8">#REF!</definedName>
    <definedName name="WKSH" localSheetId="9">#REF!</definedName>
    <definedName name="WKSH" localSheetId="10">#REF!</definedName>
    <definedName name="WKSH" localSheetId="11">#REF!</definedName>
    <definedName name="WKSH" localSheetId="12">#REF!</definedName>
    <definedName name="WKSH" localSheetId="13">#REF!</definedName>
    <definedName name="WKSH" localSheetId="36">#REF!</definedName>
    <definedName name="WKSH" localSheetId="14">#REF!</definedName>
    <definedName name="WKSH" localSheetId="15">#REF!</definedName>
    <definedName name="WKSH" localSheetId="16">#REF!</definedName>
    <definedName name="WKSH" localSheetId="17">#REF!</definedName>
    <definedName name="WKSH" localSheetId="32">#REF!</definedName>
    <definedName name="WKSH" localSheetId="33">#REF!</definedName>
    <definedName name="WKSH" localSheetId="18">#REF!</definedName>
    <definedName name="WKSH" localSheetId="24">#REF!</definedName>
    <definedName name="WKSH" localSheetId="26">#REF!</definedName>
    <definedName name="WKSH" localSheetId="28">#REF!</definedName>
    <definedName name="WKSH" localSheetId="25">#REF!</definedName>
    <definedName name="WKSH" localSheetId="27">#REF!</definedName>
    <definedName name="WKSH" localSheetId="29">#REF!</definedName>
    <definedName name="WKSH" localSheetId="31">#REF!</definedName>
    <definedName name="WKSH" localSheetId="23">#REF!</definedName>
    <definedName name="WKSH" localSheetId="37">#REF!</definedName>
    <definedName name="WKSH">#REF!</definedName>
    <definedName name="wrn.ACTUAL._.ALL._.PAGES." localSheetId="35" hidden="1">{"ACTUAL",#N/A,FALSE,"OVER_UND"}</definedName>
    <definedName name="wrn.ACTUAL._.ALL._.PAGES." localSheetId="8" hidden="1">{"ACTUAL",#N/A,FALSE,"OVER_UND"}</definedName>
    <definedName name="wrn.ACTUAL._.ALL._.PAGES." localSheetId="9" hidden="1">{"ACTUAL",#N/A,FALSE,"OVER_UND"}</definedName>
    <definedName name="wrn.ACTUAL._.ALL._.PAGES." localSheetId="10" hidden="1">{"ACTUAL",#N/A,FALSE,"OVER_UND"}</definedName>
    <definedName name="wrn.ACTUAL._.ALL._.PAGES." localSheetId="11" hidden="1">{"ACTUAL",#N/A,FALSE,"OVER_UND"}</definedName>
    <definedName name="wrn.ACTUAL._.ALL._.PAGES." localSheetId="12" hidden="1">{"ACTUAL",#N/A,FALSE,"OVER_UND"}</definedName>
    <definedName name="wrn.ACTUAL._.ALL._.PAGES." localSheetId="13" hidden="1">{"ACTUAL",#N/A,FALSE,"OVER_UND"}</definedName>
    <definedName name="wrn.ACTUAL._.ALL._.PAGES." localSheetId="36" hidden="1">{"ACTUAL",#N/A,FALSE,"OVER_UND"}</definedName>
    <definedName name="wrn.ACTUAL._.ALL._.PAGES." localSheetId="14" hidden="1">{"ACTUAL",#N/A,FALSE,"OVER_UND"}</definedName>
    <definedName name="wrn.ACTUAL._.ALL._.PAGES." localSheetId="15" hidden="1">{"ACTUAL",#N/A,FALSE,"OVER_UND"}</definedName>
    <definedName name="wrn.ACTUAL._.ALL._.PAGES." localSheetId="16" hidden="1">{"ACTUAL",#N/A,FALSE,"OVER_UND"}</definedName>
    <definedName name="wrn.ACTUAL._.ALL._.PAGES." localSheetId="17" hidden="1">{"ACTUAL",#N/A,FALSE,"OVER_UND"}</definedName>
    <definedName name="wrn.ACTUAL._.ALL._.PAGES." localSheetId="4" hidden="1">{"ACTUAL",#N/A,FALSE,"OVER_UND"}</definedName>
    <definedName name="wrn.ACTUAL._.ALL._.PAGES." localSheetId="30" hidden="1">{"ACTUAL",#N/A,FALSE,"OVER_UND"}</definedName>
    <definedName name="wrn.ACTUAL._.ALL._.PAGES." localSheetId="37" hidden="1">{"ACTUAL",#N/A,FALSE,"OVER_UND"}</definedName>
    <definedName name="wrn.ACTUAL._.ALL._.PAGES." localSheetId="22" hidden="1">{"ACTUAL",#N/A,FALSE,"OVER_UND"}</definedName>
    <definedName name="wrn.ACTUAL._.ALL._.PAGES." hidden="1">{"ACTUAL",#N/A,FALSE,"OVER_UND"}</definedName>
    <definedName name="wrn.AFUDC." localSheetId="30" hidden="1">{#N/A,#N/A,FALSE,"AFDC"}</definedName>
    <definedName name="wrn.AFUDC." localSheetId="37" hidden="1">{#N/A,#N/A,FALSE,"AFDC"}</definedName>
    <definedName name="wrn.AFUDC." localSheetId="22" hidden="1">{#N/A,#N/A,FALSE,"AFDC"}</definedName>
    <definedName name="wrn.AFUDC." hidden="1">{#N/A,#N/A,FALSE,"AFDC"}</definedName>
    <definedName name="wrn.ALL." localSheetId="30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localSheetId="37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localSheetId="2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_.Periods." localSheetId="35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localSheetId="8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localSheetId="9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localSheetId="10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localSheetId="11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localSheetId="12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localSheetId="13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localSheetId="36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localSheetId="14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localSheetId="15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localSheetId="16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localSheetId="17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localSheetId="4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localSheetId="30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localSheetId="37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localSheetId="22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_PERIODS." localSheetId="35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localSheetId="8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localSheetId="9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localSheetId="10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localSheetId="11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localSheetId="12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localSheetId="13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localSheetId="36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localSheetId="14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localSheetId="15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localSheetId="16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localSheetId="17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localSheetId="4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localSheetId="30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localSheetId="37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localSheetId="22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PAGE1." localSheetId="35" hidden="1">{"APAGE1",#N/A,FALSE,"JAN95_OU"}</definedName>
    <definedName name="wrn.APAGE1." localSheetId="8" hidden="1">{"APAGE1",#N/A,FALSE,"JAN95_OU"}</definedName>
    <definedName name="wrn.APAGE1." localSheetId="9" hidden="1">{"APAGE1",#N/A,FALSE,"JAN95_OU"}</definedName>
    <definedName name="wrn.APAGE1." localSheetId="10" hidden="1">{"APAGE1",#N/A,FALSE,"JAN95_OU"}</definedName>
    <definedName name="wrn.APAGE1." localSheetId="11" hidden="1">{"APAGE1",#N/A,FALSE,"JAN95_OU"}</definedName>
    <definedName name="wrn.APAGE1." localSheetId="12" hidden="1">{"APAGE1",#N/A,FALSE,"JAN95_OU"}</definedName>
    <definedName name="wrn.APAGE1." localSheetId="13" hidden="1">{"APAGE1",#N/A,FALSE,"JAN95_OU"}</definedName>
    <definedName name="wrn.APAGE1." localSheetId="36" hidden="1">{"APAGE1",#N/A,FALSE,"JAN95_OU"}</definedName>
    <definedName name="wrn.APAGE1." localSheetId="14" hidden="1">{"APAGE1",#N/A,FALSE,"JAN95_OU"}</definedName>
    <definedName name="wrn.APAGE1." localSheetId="15" hidden="1">{"APAGE1",#N/A,FALSE,"JAN95_OU"}</definedName>
    <definedName name="wrn.APAGE1." localSheetId="16" hidden="1">{"APAGE1",#N/A,FALSE,"JAN95_OU"}</definedName>
    <definedName name="wrn.APAGE1." localSheetId="17" hidden="1">{"APAGE1",#N/A,FALSE,"JAN95_OU"}</definedName>
    <definedName name="wrn.APAGE1." localSheetId="4" hidden="1">{"APAGE1",#N/A,FALSE,"JAN95_OU"}</definedName>
    <definedName name="wrn.APAGE1." localSheetId="30" hidden="1">{"APAGE1",#N/A,FALSE,"JAN95_OU"}</definedName>
    <definedName name="wrn.APAGE1." localSheetId="37" hidden="1">{"APAGE1",#N/A,FALSE,"JAN95_OU"}</definedName>
    <definedName name="wrn.APAGE1." localSheetId="22" hidden="1">{"APAGE1",#N/A,FALSE,"JAN95_OU"}</definedName>
    <definedName name="wrn.APAGE1." hidden="1">{"APAGE1",#N/A,FALSE,"JAN95_OU"}</definedName>
    <definedName name="wrn.APAGE2." localSheetId="35" hidden="1">{"APAGE2",#N/A,FALSE,"JAN95_OU"}</definedName>
    <definedName name="wrn.APAGE2." localSheetId="8" hidden="1">{"APAGE2",#N/A,FALSE,"JAN95_OU"}</definedName>
    <definedName name="wrn.APAGE2." localSheetId="9" hidden="1">{"APAGE2",#N/A,FALSE,"JAN95_OU"}</definedName>
    <definedName name="wrn.APAGE2." localSheetId="10" hidden="1">{"APAGE2",#N/A,FALSE,"JAN95_OU"}</definedName>
    <definedName name="wrn.APAGE2." localSheetId="11" hidden="1">{"APAGE2",#N/A,FALSE,"JAN95_OU"}</definedName>
    <definedName name="wrn.APAGE2." localSheetId="12" hidden="1">{"APAGE2",#N/A,FALSE,"JAN95_OU"}</definedName>
    <definedName name="wrn.APAGE2." localSheetId="13" hidden="1">{"APAGE2",#N/A,FALSE,"JAN95_OU"}</definedName>
    <definedName name="wrn.APAGE2." localSheetId="36" hidden="1">{"APAGE2",#N/A,FALSE,"JAN95_OU"}</definedName>
    <definedName name="wrn.APAGE2." localSheetId="14" hidden="1">{"APAGE2",#N/A,FALSE,"JAN95_OU"}</definedName>
    <definedName name="wrn.APAGE2." localSheetId="15" hidden="1">{"APAGE2",#N/A,FALSE,"JAN95_OU"}</definedName>
    <definedName name="wrn.APAGE2." localSheetId="16" hidden="1">{"APAGE2",#N/A,FALSE,"JAN95_OU"}</definedName>
    <definedName name="wrn.APAGE2." localSheetId="17" hidden="1">{"APAGE2",#N/A,FALSE,"JAN95_OU"}</definedName>
    <definedName name="wrn.APAGE2." localSheetId="4" hidden="1">{"APAGE2",#N/A,FALSE,"JAN95_OU"}</definedName>
    <definedName name="wrn.APAGE2." localSheetId="30" hidden="1">{"APAGE2",#N/A,FALSE,"JAN95_OU"}</definedName>
    <definedName name="wrn.APAGE2." localSheetId="37" hidden="1">{"APAGE2",#N/A,FALSE,"JAN95_OU"}</definedName>
    <definedName name="wrn.APAGE2." localSheetId="22" hidden="1">{"APAGE2",#N/A,FALSE,"JAN95_OU"}</definedName>
    <definedName name="wrn.APAGE2." hidden="1">{"APAGE2",#N/A,FALSE,"JAN95_OU"}</definedName>
    <definedName name="wrn.APAGE3." localSheetId="35" hidden="1">{"APAGE3",#N/A,FALSE,"JAN95_OU"}</definedName>
    <definedName name="wrn.APAGE3." localSheetId="8" hidden="1">{"APAGE3",#N/A,FALSE,"JAN95_OU"}</definedName>
    <definedName name="wrn.APAGE3." localSheetId="9" hidden="1">{"APAGE3",#N/A,FALSE,"JAN95_OU"}</definedName>
    <definedName name="wrn.APAGE3." localSheetId="10" hidden="1">{"APAGE3",#N/A,FALSE,"JAN95_OU"}</definedName>
    <definedName name="wrn.APAGE3." localSheetId="11" hidden="1">{"APAGE3",#N/A,FALSE,"JAN95_OU"}</definedName>
    <definedName name="wrn.APAGE3." localSheetId="12" hidden="1">{"APAGE3",#N/A,FALSE,"JAN95_OU"}</definedName>
    <definedName name="wrn.APAGE3." localSheetId="13" hidden="1">{"APAGE3",#N/A,FALSE,"JAN95_OU"}</definedName>
    <definedName name="wrn.APAGE3." localSheetId="36" hidden="1">{"APAGE3",#N/A,FALSE,"JAN95_OU"}</definedName>
    <definedName name="wrn.APAGE3." localSheetId="14" hidden="1">{"APAGE3",#N/A,FALSE,"JAN95_OU"}</definedName>
    <definedName name="wrn.APAGE3." localSheetId="15" hidden="1">{"APAGE3",#N/A,FALSE,"JAN95_OU"}</definedName>
    <definedName name="wrn.APAGE3." localSheetId="16" hidden="1">{"APAGE3",#N/A,FALSE,"JAN95_OU"}</definedName>
    <definedName name="wrn.APAGE3." localSheetId="17" hidden="1">{"APAGE3",#N/A,FALSE,"JAN95_OU"}</definedName>
    <definedName name="wrn.APAGE3." localSheetId="4" hidden="1">{"APAGE3",#N/A,FALSE,"JAN95_OU"}</definedName>
    <definedName name="wrn.APAGE3." localSheetId="30" hidden="1">{"APAGE3",#N/A,FALSE,"JAN95_OU"}</definedName>
    <definedName name="wrn.APAGE3." localSheetId="37" hidden="1">{"APAGE3",#N/A,FALSE,"JAN95_OU"}</definedName>
    <definedName name="wrn.APAGE3." localSheetId="22" hidden="1">{"APAGE3",#N/A,FALSE,"JAN95_OU"}</definedName>
    <definedName name="wrn.APAGE3." hidden="1">{"APAGE3",#N/A,FALSE,"JAN95_OU"}</definedName>
    <definedName name="wrn.Apr94_Sep95." localSheetId="35" hidden="1">{"Apr95_Sep95",#N/A,FALSE,"Actual Estimt (Apr 95 - Sep 95)"}</definedName>
    <definedName name="wrn.Apr94_Sep95." localSheetId="8" hidden="1">{"Apr95_Sep95",#N/A,FALSE,"Actual Estimt (Apr 95 - Sep 95)"}</definedName>
    <definedName name="wrn.Apr94_Sep95." localSheetId="9" hidden="1">{"Apr95_Sep95",#N/A,FALSE,"Actual Estimt (Apr 95 - Sep 95)"}</definedName>
    <definedName name="wrn.Apr94_Sep95." localSheetId="10" hidden="1">{"Apr95_Sep95",#N/A,FALSE,"Actual Estimt (Apr 95 - Sep 95)"}</definedName>
    <definedName name="wrn.Apr94_Sep95." localSheetId="11" hidden="1">{"Apr95_Sep95",#N/A,FALSE,"Actual Estimt (Apr 95 - Sep 95)"}</definedName>
    <definedName name="wrn.Apr94_Sep95." localSheetId="12" hidden="1">{"Apr95_Sep95",#N/A,FALSE,"Actual Estimt (Apr 95 - Sep 95)"}</definedName>
    <definedName name="wrn.Apr94_Sep95." localSheetId="13" hidden="1">{"Apr95_Sep95",#N/A,FALSE,"Actual Estimt (Apr 95 - Sep 95)"}</definedName>
    <definedName name="wrn.Apr94_Sep95." localSheetId="36" hidden="1">{"Apr95_Sep95",#N/A,FALSE,"Actual Estimt (Apr 95 - Sep 95)"}</definedName>
    <definedName name="wrn.Apr94_Sep95." localSheetId="14" hidden="1">{"Apr95_Sep95",#N/A,FALSE,"Actual Estimt (Apr 95 - Sep 95)"}</definedName>
    <definedName name="wrn.Apr94_Sep95." localSheetId="15" hidden="1">{"Apr95_Sep95",#N/A,FALSE,"Actual Estimt (Apr 95 - Sep 95)"}</definedName>
    <definedName name="wrn.Apr94_Sep95." localSheetId="16" hidden="1">{"Apr95_Sep95",#N/A,FALSE,"Actual Estimt (Apr 95 - Sep 95)"}</definedName>
    <definedName name="wrn.Apr94_Sep95." localSheetId="17" hidden="1">{"Apr95_Sep95",#N/A,FALSE,"Actual Estimt (Apr 95 - Sep 95)"}</definedName>
    <definedName name="wrn.Apr94_Sep95." localSheetId="4" hidden="1">{"Apr95_Sep95",#N/A,FALSE,"Actual Estimt (Apr 95 - Sep 95)"}</definedName>
    <definedName name="wrn.Apr94_Sep95." localSheetId="30" hidden="1">{"Apr95_Sep95",#N/A,FALSE,"Actual Estimt (Apr 95 - Sep 95)"}</definedName>
    <definedName name="wrn.Apr94_Sep95." localSheetId="37" hidden="1">{"Apr95_Sep95",#N/A,FALSE,"Actual Estimt (Apr 95 - Sep 95)"}</definedName>
    <definedName name="wrn.Apr94_Sep95." localSheetId="22" hidden="1">{"Apr95_Sep95",#N/A,FALSE,"Actual Estimt (Apr 95 - Sep 95)"}</definedName>
    <definedName name="wrn.Apr94_Sep95." hidden="1">{"Apr95_Sep95",#N/A,FALSE,"Actual Estimt (Apr 95 - Sep 95)"}</definedName>
    <definedName name="wrn.Apr95_Sep95." localSheetId="35" hidden="1">{"Apr95_Sep95",#N/A,FALSE,"Actual~Estimt (Apr 95 - Sep 95)";"Apr95_Sep95",#N/A,FALSE,#N/A;"Apr95_Sep95",#N/A,FALSE,#N/A;"Apr95_Sep95",#N/A,FALSE,#N/A;"Apr95_Sep95",#N/A,FALSE,#N/A}</definedName>
    <definedName name="wrn.Apr95_Sep95." localSheetId="8" hidden="1">{"Apr95_Sep95",#N/A,FALSE,"Actual~Estimt (Apr 95 - Sep 95)";"Apr95_Sep95",#N/A,FALSE,#N/A;"Apr95_Sep95",#N/A,FALSE,#N/A;"Apr95_Sep95",#N/A,FALSE,#N/A;"Apr95_Sep95",#N/A,FALSE,#N/A}</definedName>
    <definedName name="wrn.Apr95_Sep95." localSheetId="9" hidden="1">{"Apr95_Sep95",#N/A,FALSE,"Actual~Estimt (Apr 95 - Sep 95)";"Apr95_Sep95",#N/A,FALSE,#N/A;"Apr95_Sep95",#N/A,FALSE,#N/A;"Apr95_Sep95",#N/A,FALSE,#N/A;"Apr95_Sep95",#N/A,FALSE,#N/A}</definedName>
    <definedName name="wrn.Apr95_Sep95." localSheetId="10" hidden="1">{"Apr95_Sep95",#N/A,FALSE,"Actual~Estimt (Apr 95 - Sep 95)";"Apr95_Sep95",#N/A,FALSE,#N/A;"Apr95_Sep95",#N/A,FALSE,#N/A;"Apr95_Sep95",#N/A,FALSE,#N/A;"Apr95_Sep95",#N/A,FALSE,#N/A}</definedName>
    <definedName name="wrn.Apr95_Sep95." localSheetId="11" hidden="1">{"Apr95_Sep95",#N/A,FALSE,"Actual~Estimt (Apr 95 - Sep 95)";"Apr95_Sep95",#N/A,FALSE,#N/A;"Apr95_Sep95",#N/A,FALSE,#N/A;"Apr95_Sep95",#N/A,FALSE,#N/A;"Apr95_Sep95",#N/A,FALSE,#N/A}</definedName>
    <definedName name="wrn.Apr95_Sep95." localSheetId="12" hidden="1">{"Apr95_Sep95",#N/A,FALSE,"Actual~Estimt (Apr 95 - Sep 95)";"Apr95_Sep95",#N/A,FALSE,#N/A;"Apr95_Sep95",#N/A,FALSE,#N/A;"Apr95_Sep95",#N/A,FALSE,#N/A;"Apr95_Sep95",#N/A,FALSE,#N/A}</definedName>
    <definedName name="wrn.Apr95_Sep95." localSheetId="13" hidden="1">{"Apr95_Sep95",#N/A,FALSE,"Actual~Estimt (Apr 95 - Sep 95)";"Apr95_Sep95",#N/A,FALSE,#N/A;"Apr95_Sep95",#N/A,FALSE,#N/A;"Apr95_Sep95",#N/A,FALSE,#N/A;"Apr95_Sep95",#N/A,FALSE,#N/A}</definedName>
    <definedName name="wrn.Apr95_Sep95." localSheetId="36" hidden="1">{"Apr95_Sep95",#N/A,FALSE,"Actual~Estimt (Apr 95 - Sep 95)";"Apr95_Sep95",#N/A,FALSE,#N/A;"Apr95_Sep95",#N/A,FALSE,#N/A;"Apr95_Sep95",#N/A,FALSE,#N/A;"Apr95_Sep95",#N/A,FALSE,#N/A}</definedName>
    <definedName name="wrn.Apr95_Sep95." localSheetId="14" hidden="1">{"Apr95_Sep95",#N/A,FALSE,"Actual~Estimt (Apr 95 - Sep 95)";"Apr95_Sep95",#N/A,FALSE,#N/A;"Apr95_Sep95",#N/A,FALSE,#N/A;"Apr95_Sep95",#N/A,FALSE,#N/A;"Apr95_Sep95",#N/A,FALSE,#N/A}</definedName>
    <definedName name="wrn.Apr95_Sep95." localSheetId="15" hidden="1">{"Apr95_Sep95",#N/A,FALSE,"Actual~Estimt (Apr 95 - Sep 95)";"Apr95_Sep95",#N/A,FALSE,#N/A;"Apr95_Sep95",#N/A,FALSE,#N/A;"Apr95_Sep95",#N/A,FALSE,#N/A;"Apr95_Sep95",#N/A,FALSE,#N/A}</definedName>
    <definedName name="wrn.Apr95_Sep95." localSheetId="16" hidden="1">{"Apr95_Sep95",#N/A,FALSE,"Actual~Estimt (Apr 95 - Sep 95)";"Apr95_Sep95",#N/A,FALSE,#N/A;"Apr95_Sep95",#N/A,FALSE,#N/A;"Apr95_Sep95",#N/A,FALSE,#N/A;"Apr95_Sep95",#N/A,FALSE,#N/A}</definedName>
    <definedName name="wrn.Apr95_Sep95." localSheetId="17" hidden="1">{"Apr95_Sep95",#N/A,FALSE,"Actual~Estimt (Apr 95 - Sep 95)";"Apr95_Sep95",#N/A,FALSE,#N/A;"Apr95_Sep95",#N/A,FALSE,#N/A;"Apr95_Sep95",#N/A,FALSE,#N/A;"Apr95_Sep95",#N/A,FALSE,#N/A}</definedName>
    <definedName name="wrn.Apr95_Sep95." localSheetId="4" hidden="1">{"Apr95_Sep95",#N/A,FALSE,"Actual~Estimt (Apr 95 - Sep 95)";"Apr95_Sep95",#N/A,FALSE,#N/A;"Apr95_Sep95",#N/A,FALSE,#N/A;"Apr95_Sep95",#N/A,FALSE,#N/A;"Apr95_Sep95",#N/A,FALSE,#N/A}</definedName>
    <definedName name="wrn.Apr95_Sep95." localSheetId="30" hidden="1">{"Apr95_Sep95",#N/A,FALSE,"Actual~Estimt (Apr 95 - Sep 95)";"Apr95_Sep95",#N/A,FALSE,#N/A;"Apr95_Sep95",#N/A,FALSE,#N/A;"Apr95_Sep95",#N/A,FALSE,#N/A;"Apr95_Sep95",#N/A,FALSE,#N/A}</definedName>
    <definedName name="wrn.Apr95_Sep95." localSheetId="37" hidden="1">{"Apr95_Sep95",#N/A,FALSE,"Actual~Estimt (Apr 95 - Sep 95)";"Apr95_Sep95",#N/A,FALSE,#N/A;"Apr95_Sep95",#N/A,FALSE,#N/A;"Apr95_Sep95",#N/A,FALSE,#N/A;"Apr95_Sep95",#N/A,FALSE,#N/A}</definedName>
    <definedName name="wrn.Apr95_Sep95." localSheetId="22" hidden="1">{"Apr95_Sep95",#N/A,FALSE,"Actual~Estimt (Apr 95 - Sep 95)";"Apr95_Sep95",#N/A,FALSE,#N/A;"Apr95_Sep95",#N/A,FALSE,#N/A;"Apr95_Sep95",#N/A,FALSE,#N/A;"Apr95_Sep95",#N/A,FALSE,#N/A}</definedName>
    <definedName name="wrn.Apr95_Sep95." hidden="1">{"Apr95_Sep95",#N/A,FALSE,"Actual~Estimt (Apr 95 - Sep 95)";"Apr95_Sep95",#N/A,FALSE,#N/A;"Apr95_Sep95",#N/A,FALSE,#N/A;"Apr95_Sep95",#N/A,FALSE,#N/A;"Apr95_Sep95",#N/A,FALSE,#N/A}</definedName>
    <definedName name="wrn.BOOKS." localSheetId="30" hidden="1">{#N/A,#N/A,FALSE,"Low NOx_Bks";#N/A,#N/A,FALSE,"ContEmis_Bks ";#N/A,#N/A,FALSE,"ClnClos_B";#N/A,#N/A,FALSE,"StorTks_B";#N/A,#N/A,FALSE,"RelPip_B";#N/A,#N/A,FALSE,"OilSpill_B";#N/A,#N/A,FALSE,"RelStorm_B";#N/A,#N/A,FALSE,"Scherer_B"}</definedName>
    <definedName name="wrn.BOOKS." hidden="1">{#N/A,#N/A,FALSE,"Low NOx_Bks";#N/A,#N/A,FALSE,"ContEmis_Bks ";#N/A,#N/A,FALSE,"ClnClos_B";#N/A,#N/A,FALSE,"StorTks_B";#N/A,#N/A,FALSE,"RelPip_B";#N/A,#N/A,FALSE,"OilSpill_B";#N/A,#N/A,FALSE,"RelStorm_B";#N/A,#N/A,FALSE,"Scherer_B"}</definedName>
    <definedName name="wrn.Component._.Analy." localSheetId="30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localSheetId="37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localSheetId="22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localSheetId="30" hidden="1">{#N/A,#N/A,FALSE,"SUMMARY";#N/A,#N/A,FALSE,"INPUTDATA";#N/A,#N/A,FALSE,"Condenser Performance"}</definedName>
    <definedName name="wrn.Condenser._.Summary." localSheetId="37" hidden="1">{#N/A,#N/A,FALSE,"SUMMARY";#N/A,#N/A,FALSE,"INPUTDATA";#N/A,#N/A,FALSE,"Condenser Performance"}</definedName>
    <definedName name="wrn.Condenser._.Summary." localSheetId="22" hidden="1">{#N/A,#N/A,FALSE,"SUMMARY";#N/A,#N/A,FALSE,"INPUTDATA";#N/A,#N/A,FALSE,"Condenser Performance"}</definedName>
    <definedName name="wrn.Condenser._.Summary." hidden="1">{#N/A,#N/A,FALSE,"SUMMARY";#N/A,#N/A,FALSE,"INPUTDATA";#N/A,#N/A,FALSE,"Condenser Performance"}</definedName>
    <definedName name="wrn.COST." localSheetId="30" hidden="1">{#N/A,#N/A,FALSE,"T COST";#N/A,#N/A,FALSE,"COST_FH"}</definedName>
    <definedName name="wrn.COST." localSheetId="37" hidden="1">{#N/A,#N/A,FALSE,"T COST";#N/A,#N/A,FALSE,"COST_FH"}</definedName>
    <definedName name="wrn.COST." localSheetId="22" hidden="1">{#N/A,#N/A,FALSE,"T COST";#N/A,#N/A,FALSE,"COST_FH"}</definedName>
    <definedName name="wrn.COST." hidden="1">{#N/A,#N/A,FALSE,"T COST";#N/A,#N/A,FALSE,"COST_FH"}</definedName>
    <definedName name="wrn.Detail._.Support._.and._.Summary." localSheetId="30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localSheetId="37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localSheetId="22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EFRT." localSheetId="30" hidden="1">{"EFRT Pg 1",#N/A,FALSE,"EFRT (2)";"EFRT Pg 2",#N/A,FALSE,"EFRT (2)"}</definedName>
    <definedName name="wrn.EFRT." localSheetId="37" hidden="1">{"EFRT Pg 1",#N/A,FALSE,"EFRT (2)";"EFRT Pg 2",#N/A,FALSE,"EFRT (2)"}</definedName>
    <definedName name="wrn.EFRT." localSheetId="22" hidden="1">{"EFRT Pg 1",#N/A,FALSE,"EFRT (2)";"EFRT Pg 2",#N/A,FALSE,"EFRT (2)"}</definedName>
    <definedName name="wrn.EFRT." hidden="1">{"EFRT Pg 1",#N/A,FALSE,"EFRT (2)";"EFRT Pg 2",#N/A,FALSE,"EFRT (2)"}</definedName>
    <definedName name="wrn.Engr._.Summary." localSheetId="30" hidden="1">{#N/A,#N/A,FALSE,"INPUTDATA";#N/A,#N/A,FALSE,"SUMMARY";#N/A,#N/A,FALSE,"CTAREP";#N/A,#N/A,FALSE,"CTBREP";#N/A,#N/A,FALSE,"TURBEFF";#N/A,#N/A,FALSE,"Condenser Performance"}</definedName>
    <definedName name="wrn.Engr._.Summary." localSheetId="37" hidden="1">{#N/A,#N/A,FALSE,"INPUTDATA";#N/A,#N/A,FALSE,"SUMMARY";#N/A,#N/A,FALSE,"CTAREP";#N/A,#N/A,FALSE,"CTBREP";#N/A,#N/A,FALSE,"TURBEFF";#N/A,#N/A,FALSE,"Condenser Performance"}</definedName>
    <definedName name="wrn.Engr._.Summary." localSheetId="22" hidden="1">{#N/A,#N/A,FALSE,"INPUTDATA";#N/A,#N/A,FALSE,"SUMMARY";#N/A,#N/A,FALSE,"CTAREP";#N/A,#N/A,FALSE,"CTBREP";#N/A,#N/A,FALSE,"TURBEFF";#N/A,#N/A,FALSE,"Condenser Performance"}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xec._.Summary." localSheetId="30" hidden="1">{#N/A,#N/A,FALSE,"INPUTDATA";#N/A,#N/A,FALSE,"SUMMARY"}</definedName>
    <definedName name="wrn.Exec._.Summary." localSheetId="37" hidden="1">{#N/A,#N/A,FALSE,"INPUTDATA";#N/A,#N/A,FALSE,"SUMMARY"}</definedName>
    <definedName name="wrn.Exec._.Summary." localSheetId="22" hidden="1">{#N/A,#N/A,FALSE,"INPUTDATA";#N/A,#N/A,FALSE,"SUMMARY"}</definedName>
    <definedName name="wrn.Exec._.Summary." hidden="1">{#N/A,#N/A,FALSE,"INPUTDATA";#N/A,#N/A,FALSE,"SUMMARY"}</definedName>
    <definedName name="wrn.FILING." localSheetId="30" hidden="1">{#N/A,#N/A,FALSE,"Low NOx_F";#N/A,#N/A,FALSE,"ContEmis_F";#N/A,#N/A,FALSE,"ClnClos_F";#N/A,#N/A,FALSE,"StorTks_F";#N/A,#N/A,FALSE,"RelPip_F";#N/A,#N/A,FALSE,"OilSpill_F";#N/A,#N/A,FALSE,"RelStorm_F";#N/A,#N/A,FALSE,"Scherer_F"}</definedName>
    <definedName name="wrn.FILING." hidden="1">{#N/A,#N/A,FALSE,"Low NOx_F";#N/A,#N/A,FALSE,"ContEmis_F";#N/A,#N/A,FALSE,"ClnClos_F";#N/A,#N/A,FALSE,"StorTks_F";#N/A,#N/A,FALSE,"RelPip_F";#N/A,#N/A,FALSE,"OilSpill_F";#N/A,#N/A,FALSE,"RelStorm_F";#N/A,#N/A,FALSE,"Scherer_F"}</definedName>
    <definedName name="wrn.FPL._.Cnsl._.Inc._.State._.Pg._.3A." localSheetId="30" hidden="1">{"FPL Consol Inc State Pg 3A",#N/A,FALSE,"ISFPLSUB"}</definedName>
    <definedName name="wrn.FPL._.Cnsl._.Inc._.State._.Pg._.3A." localSheetId="37" hidden="1">{"FPL Consol Inc State Pg 3A",#N/A,FALSE,"ISFPLSUB"}</definedName>
    <definedName name="wrn.FPL._.Cnsl._.Inc._.State._.Pg._.3A." localSheetId="22" hidden="1">{"FPL Consol Inc State Pg 3A",#N/A,FALSE,"ISFPLSUB"}</definedName>
    <definedName name="wrn.FPL._.Cnsl._.Inc._.State._.Pg._.3A." hidden="1">{"FPL Consol Inc State Pg 3A",#N/A,FALSE,"ISFPLSUB"}</definedName>
    <definedName name="wrn.FPL._.Cnsl._.Inc._.State._.Pg._.3M." localSheetId="30" hidden="1">{"FPL Consol Inc State Pg 3M",#N/A,FALSE,"ISFPLSUB"}</definedName>
    <definedName name="wrn.FPL._.Cnsl._.Inc._.State._.Pg._.3M." localSheetId="37" hidden="1">{"FPL Consol Inc State Pg 3M",#N/A,FALSE,"ISFPLSUB"}</definedName>
    <definedName name="wrn.FPL._.Cnsl._.Inc._.State._.Pg._.3M." localSheetId="22" hidden="1">{"FPL Consol Inc State Pg 3M",#N/A,FALSE,"ISFPLSUB"}</definedName>
    <definedName name="wrn.FPL._.Cnsl._.Inc._.State._.Pg._.3M." hidden="1">{"FPL Consol Inc State Pg 3M",#N/A,FALSE,"ISFPLSUB"}</definedName>
    <definedName name="wrn.FPL._.Cnsl._.Inc._.State._.Pg._.3Y." localSheetId="30" hidden="1">{"FPL Consol Inc State Pg 3Y",#N/A,FALSE,"ISFPLSUB"}</definedName>
    <definedName name="wrn.FPL._.Cnsl._.Inc._.State._.Pg._.3Y." localSheetId="37" hidden="1">{"FPL Consol Inc State Pg 3Y",#N/A,FALSE,"ISFPLSUB"}</definedName>
    <definedName name="wrn.FPL._.Cnsl._.Inc._.State._.Pg._.3Y." localSheetId="22" hidden="1">{"FPL Consol Inc State Pg 3Y",#N/A,FALSE,"ISFPLSUB"}</definedName>
    <definedName name="wrn.FPL._.Cnsl._.Inc._.State._.Pg._.3Y." hidden="1">{"FPL Consol Inc State Pg 3Y",#N/A,FALSE,"ISFPLSUB"}</definedName>
    <definedName name="wrn.FPL._.Consolidated." localSheetId="30" hidden="1">{"Fpl Consol Pg 1",#N/A,FALSE,"FPL Consolidated";"FPL Consol Pg 2",#N/A,FALSE,"FPL Consolidated"}</definedName>
    <definedName name="wrn.FPL._.Consolidated." localSheetId="37" hidden="1">{"Fpl Consol Pg 1",#N/A,FALSE,"FPL Consolidated";"FPL Consol Pg 2",#N/A,FALSE,"FPL Consolidated"}</definedName>
    <definedName name="wrn.FPL._.Consolidated." localSheetId="22" hidden="1">{"Fpl Consol Pg 1",#N/A,FALSE,"FPL Consolidated";"FPL Consol Pg 2",#N/A,FALSE,"FPL Consolidated"}</definedName>
    <definedName name="wrn.FPL._.Consolidated." hidden="1">{"Fpl Consol Pg 1",#N/A,FALSE,"FPL Consolidated";"FPL Consol Pg 2",#N/A,FALSE,"FPL Consolidated"}</definedName>
    <definedName name="wrn.Laud._.Apr94._.Sep94." localSheetId="35" hidden="1">{"Apr94_Sep94",#N/A,FALSE,"Apr 94 - Sep 94"}</definedName>
    <definedName name="wrn.Laud._.Apr94._.Sep94." localSheetId="8" hidden="1">{"Apr94_Sep94",#N/A,FALSE,"Apr 94 - Sep 94"}</definedName>
    <definedName name="wrn.Laud._.Apr94._.Sep94." localSheetId="9" hidden="1">{"Apr94_Sep94",#N/A,FALSE,"Apr 94 - Sep 94"}</definedName>
    <definedName name="wrn.Laud._.Apr94._.Sep94." localSheetId="10" hidden="1">{"Apr94_Sep94",#N/A,FALSE,"Apr 94 - Sep 94"}</definedName>
    <definedName name="wrn.Laud._.Apr94._.Sep94." localSheetId="11" hidden="1">{"Apr94_Sep94",#N/A,FALSE,"Apr 94 - Sep 94"}</definedName>
    <definedName name="wrn.Laud._.Apr94._.Sep94." localSheetId="12" hidden="1">{"Apr94_Sep94",#N/A,FALSE,"Apr 94 - Sep 94"}</definedName>
    <definedName name="wrn.Laud._.Apr94._.Sep94." localSheetId="13" hidden="1">{"Apr94_Sep94",#N/A,FALSE,"Apr 94 - Sep 94"}</definedName>
    <definedName name="wrn.Laud._.Apr94._.Sep94." localSheetId="36" hidden="1">{"Apr94_Sep94",#N/A,FALSE,"Apr 94 - Sep 94"}</definedName>
    <definedName name="wrn.Laud._.Apr94._.Sep94." localSheetId="14" hidden="1">{"Apr94_Sep94",#N/A,FALSE,"Apr 94 - Sep 94"}</definedName>
    <definedName name="wrn.Laud._.Apr94._.Sep94." localSheetId="15" hidden="1">{"Apr94_Sep94",#N/A,FALSE,"Apr 94 - Sep 94"}</definedName>
    <definedName name="wrn.Laud._.Apr94._.Sep94." localSheetId="16" hidden="1">{"Apr94_Sep94",#N/A,FALSE,"Apr 94 - Sep 94"}</definedName>
    <definedName name="wrn.Laud._.Apr94._.Sep94." localSheetId="17" hidden="1">{"Apr94_Sep94",#N/A,FALSE,"Apr 94 - Sep 94"}</definedName>
    <definedName name="wrn.Laud._.Apr94._.Sep94." localSheetId="4" hidden="1">{"Apr94_Sep94",#N/A,FALSE,"Apr 94 - Sep 94"}</definedName>
    <definedName name="wrn.Laud._.Apr94._.Sep94." localSheetId="30" hidden="1">{"Apr94_Sep94",#N/A,FALSE,"Apr 94 - Sep 94"}</definedName>
    <definedName name="wrn.Laud._.Apr94._.Sep94." localSheetId="37" hidden="1">{"Apr94_Sep94",#N/A,FALSE,"Apr 94 - Sep 94"}</definedName>
    <definedName name="wrn.Laud._.Apr94._.Sep94." localSheetId="22" hidden="1">{"Apr94_Sep94",#N/A,FALSE,"Apr 94 - Sep 94"}</definedName>
    <definedName name="wrn.Laud._.Apr94._.Sep94." hidden="1">{"Apr94_Sep94",#N/A,FALSE,"Apr 94 - Sep 94"}</definedName>
    <definedName name="wrn.Laud._.Apr95._.Sep95." localSheetId="35" hidden="1">{"Apr95_Sep95",#N/A,FALSE,"Apr 95 - Sep 95"}</definedName>
    <definedName name="wrn.Laud._.Apr95._.Sep95." localSheetId="8" hidden="1">{"Apr95_Sep95",#N/A,FALSE,"Apr 95 - Sep 95"}</definedName>
    <definedName name="wrn.Laud._.Apr95._.Sep95." localSheetId="9" hidden="1">{"Apr95_Sep95",#N/A,FALSE,"Apr 95 - Sep 95"}</definedName>
    <definedName name="wrn.Laud._.Apr95._.Sep95." localSheetId="10" hidden="1">{"Apr95_Sep95",#N/A,FALSE,"Apr 95 - Sep 95"}</definedName>
    <definedName name="wrn.Laud._.Apr95._.Sep95." localSheetId="11" hidden="1">{"Apr95_Sep95",#N/A,FALSE,"Apr 95 - Sep 95"}</definedName>
    <definedName name="wrn.Laud._.Apr95._.Sep95." localSheetId="12" hidden="1">{"Apr95_Sep95",#N/A,FALSE,"Apr 95 - Sep 95"}</definedName>
    <definedName name="wrn.Laud._.Apr95._.Sep95." localSheetId="13" hidden="1">{"Apr95_Sep95",#N/A,FALSE,"Apr 95 - Sep 95"}</definedName>
    <definedName name="wrn.Laud._.Apr95._.Sep95." localSheetId="36" hidden="1">{"Apr95_Sep95",#N/A,FALSE,"Apr 95 - Sep 95"}</definedName>
    <definedName name="wrn.Laud._.Apr95._.Sep95." localSheetId="14" hidden="1">{"Apr95_Sep95",#N/A,FALSE,"Apr 95 - Sep 95"}</definedName>
    <definedName name="wrn.Laud._.Apr95._.Sep95." localSheetId="15" hidden="1">{"Apr95_Sep95",#N/A,FALSE,"Apr 95 - Sep 95"}</definedName>
    <definedName name="wrn.Laud._.Apr95._.Sep95." localSheetId="16" hidden="1">{"Apr95_Sep95",#N/A,FALSE,"Apr 95 - Sep 95"}</definedName>
    <definedName name="wrn.Laud._.Apr95._.Sep95." localSheetId="17" hidden="1">{"Apr95_Sep95",#N/A,FALSE,"Apr 95 - Sep 95"}</definedName>
    <definedName name="wrn.Laud._.Apr95._.Sep95." localSheetId="4" hidden="1">{"Apr95_Sep95",#N/A,FALSE,"Apr 95 - Sep 95"}</definedName>
    <definedName name="wrn.Laud._.Apr95._.Sep95." localSheetId="30" hidden="1">{"Apr95_Sep95",#N/A,FALSE,"Apr 95 - Sep 95"}</definedName>
    <definedName name="wrn.Laud._.Apr95._.Sep95." localSheetId="37" hidden="1">{"Apr95_Sep95",#N/A,FALSE,"Apr 95 - Sep 95"}</definedName>
    <definedName name="wrn.Laud._.Apr95._.Sep95." localSheetId="22" hidden="1">{"Apr95_Sep95",#N/A,FALSE,"Apr 95 - Sep 95"}</definedName>
    <definedName name="wrn.Laud._.Apr95._.Sep95." hidden="1">{"Apr95_Sep95",#N/A,FALSE,"Apr 95 - Sep 95"}</definedName>
    <definedName name="wrn.Laud._.Oct93._.Mar94." localSheetId="35" hidden="1">{"Oct93_Mar94",#N/A,FALSE,"Oct 93 - Mar 94"}</definedName>
    <definedName name="wrn.Laud._.Oct93._.Mar94." localSheetId="8" hidden="1">{"Oct93_Mar94",#N/A,FALSE,"Oct 93 - Mar 94"}</definedName>
    <definedName name="wrn.Laud._.Oct93._.Mar94." localSheetId="9" hidden="1">{"Oct93_Mar94",#N/A,FALSE,"Oct 93 - Mar 94"}</definedName>
    <definedName name="wrn.Laud._.Oct93._.Mar94." localSheetId="10" hidden="1">{"Oct93_Mar94",#N/A,FALSE,"Oct 93 - Mar 94"}</definedName>
    <definedName name="wrn.Laud._.Oct93._.Mar94." localSheetId="11" hidden="1">{"Oct93_Mar94",#N/A,FALSE,"Oct 93 - Mar 94"}</definedName>
    <definedName name="wrn.Laud._.Oct93._.Mar94." localSheetId="12" hidden="1">{"Oct93_Mar94",#N/A,FALSE,"Oct 93 - Mar 94"}</definedName>
    <definedName name="wrn.Laud._.Oct93._.Mar94." localSheetId="13" hidden="1">{"Oct93_Mar94",#N/A,FALSE,"Oct 93 - Mar 94"}</definedName>
    <definedName name="wrn.Laud._.Oct93._.Mar94." localSheetId="36" hidden="1">{"Oct93_Mar94",#N/A,FALSE,"Oct 93 - Mar 94"}</definedName>
    <definedName name="wrn.Laud._.Oct93._.Mar94." localSheetId="14" hidden="1">{"Oct93_Mar94",#N/A,FALSE,"Oct 93 - Mar 94"}</definedName>
    <definedName name="wrn.Laud._.Oct93._.Mar94." localSheetId="15" hidden="1">{"Oct93_Mar94",#N/A,FALSE,"Oct 93 - Mar 94"}</definedName>
    <definedName name="wrn.Laud._.Oct93._.Mar94." localSheetId="16" hidden="1">{"Oct93_Mar94",#N/A,FALSE,"Oct 93 - Mar 94"}</definedName>
    <definedName name="wrn.Laud._.Oct93._.Mar94." localSheetId="17" hidden="1">{"Oct93_Mar94",#N/A,FALSE,"Oct 93 - Mar 94"}</definedName>
    <definedName name="wrn.Laud._.Oct93._.Mar94." localSheetId="4" hidden="1">{"Oct93_Mar94",#N/A,FALSE,"Oct 93 - Mar 94"}</definedName>
    <definedName name="wrn.Laud._.Oct93._.Mar94." localSheetId="30" hidden="1">{"Oct93_Mar94",#N/A,FALSE,"Oct 93 - Mar 94"}</definedName>
    <definedName name="wrn.Laud._.Oct93._.Mar94." localSheetId="37" hidden="1">{"Oct93_Mar94",#N/A,FALSE,"Oct 93 - Mar 94"}</definedName>
    <definedName name="wrn.Laud._.Oct93._.Mar94." localSheetId="22" hidden="1">{"Oct93_Mar94",#N/A,FALSE,"Oct 93 - Mar 94"}</definedName>
    <definedName name="wrn.Laud._.Oct93._.Mar94." hidden="1">{"Oct93_Mar94",#N/A,FALSE,"Oct 93 - Mar 94"}</definedName>
    <definedName name="wrn.Laud._.Oct94._.Mar95." localSheetId="35" hidden="1">{"Oct94_Mar95",#N/A,FALSE,"Oct 94 - Mar 95"}</definedName>
    <definedName name="wrn.Laud._.Oct94._.Mar95." localSheetId="8" hidden="1">{"Oct94_Mar95",#N/A,FALSE,"Oct 94 - Mar 95"}</definedName>
    <definedName name="wrn.Laud._.Oct94._.Mar95." localSheetId="9" hidden="1">{"Oct94_Mar95",#N/A,FALSE,"Oct 94 - Mar 95"}</definedName>
    <definedName name="wrn.Laud._.Oct94._.Mar95." localSheetId="10" hidden="1">{"Oct94_Mar95",#N/A,FALSE,"Oct 94 - Mar 95"}</definedName>
    <definedName name="wrn.Laud._.Oct94._.Mar95." localSheetId="11" hidden="1">{"Oct94_Mar95",#N/A,FALSE,"Oct 94 - Mar 95"}</definedName>
    <definedName name="wrn.Laud._.Oct94._.Mar95." localSheetId="12" hidden="1">{"Oct94_Mar95",#N/A,FALSE,"Oct 94 - Mar 95"}</definedName>
    <definedName name="wrn.Laud._.Oct94._.Mar95." localSheetId="13" hidden="1">{"Oct94_Mar95",#N/A,FALSE,"Oct 94 - Mar 95"}</definedName>
    <definedName name="wrn.Laud._.Oct94._.Mar95." localSheetId="36" hidden="1">{"Oct94_Mar95",#N/A,FALSE,"Oct 94 - Mar 95"}</definedName>
    <definedName name="wrn.Laud._.Oct94._.Mar95." localSheetId="14" hidden="1">{"Oct94_Mar95",#N/A,FALSE,"Oct 94 - Mar 95"}</definedName>
    <definedName name="wrn.Laud._.Oct94._.Mar95." localSheetId="15" hidden="1">{"Oct94_Mar95",#N/A,FALSE,"Oct 94 - Mar 95"}</definedName>
    <definedName name="wrn.Laud._.Oct94._.Mar95." localSheetId="16" hidden="1">{"Oct94_Mar95",#N/A,FALSE,"Oct 94 - Mar 95"}</definedName>
    <definedName name="wrn.Laud._.Oct94._.Mar95." localSheetId="17" hidden="1">{"Oct94_Mar95",#N/A,FALSE,"Oct 94 - Mar 95"}</definedName>
    <definedName name="wrn.Laud._.Oct94._.Mar95." localSheetId="4" hidden="1">{"Oct94_Mar95",#N/A,FALSE,"Oct 94 - Mar 95"}</definedName>
    <definedName name="wrn.Laud._.Oct94._.Mar95." localSheetId="30" hidden="1">{"Oct94_Mar95",#N/A,FALSE,"Oct 94 - Mar 95"}</definedName>
    <definedName name="wrn.Laud._.Oct94._.Mar95." localSheetId="37" hidden="1">{"Oct94_Mar95",#N/A,FALSE,"Oct 94 - Mar 95"}</definedName>
    <definedName name="wrn.Laud._.Oct94._.Mar95." localSheetId="22" hidden="1">{"Oct94_Mar95",#N/A,FALSE,"Oct 94 - Mar 95"}</definedName>
    <definedName name="wrn.Laud._.Oct94._.Mar95." hidden="1">{"Oct94_Mar95",#N/A,FALSE,"Oct 94 - Mar 95"}</definedName>
    <definedName name="wrn.Laud._.Oct95._.Mar96." localSheetId="35" hidden="1">{"Oct95_Mar96",#N/A,FALSE,"Oct 95 - Mar 96"}</definedName>
    <definedName name="wrn.Laud._.Oct95._.Mar96." localSheetId="8" hidden="1">{"Oct95_Mar96",#N/A,FALSE,"Oct 95 - Mar 96"}</definedName>
    <definedName name="wrn.Laud._.Oct95._.Mar96." localSheetId="9" hidden="1">{"Oct95_Mar96",#N/A,FALSE,"Oct 95 - Mar 96"}</definedName>
    <definedName name="wrn.Laud._.Oct95._.Mar96." localSheetId="10" hidden="1">{"Oct95_Mar96",#N/A,FALSE,"Oct 95 - Mar 96"}</definedName>
    <definedName name="wrn.Laud._.Oct95._.Mar96." localSheetId="11" hidden="1">{"Oct95_Mar96",#N/A,FALSE,"Oct 95 - Mar 96"}</definedName>
    <definedName name="wrn.Laud._.Oct95._.Mar96." localSheetId="12" hidden="1">{"Oct95_Mar96",#N/A,FALSE,"Oct 95 - Mar 96"}</definedName>
    <definedName name="wrn.Laud._.Oct95._.Mar96." localSheetId="13" hidden="1">{"Oct95_Mar96",#N/A,FALSE,"Oct 95 - Mar 96"}</definedName>
    <definedName name="wrn.Laud._.Oct95._.Mar96." localSheetId="36" hidden="1">{"Oct95_Mar96",#N/A,FALSE,"Oct 95 - Mar 96"}</definedName>
    <definedName name="wrn.Laud._.Oct95._.Mar96." localSheetId="14" hidden="1">{"Oct95_Mar96",#N/A,FALSE,"Oct 95 - Mar 96"}</definedName>
    <definedName name="wrn.Laud._.Oct95._.Mar96." localSheetId="15" hidden="1">{"Oct95_Mar96",#N/A,FALSE,"Oct 95 - Mar 96"}</definedName>
    <definedName name="wrn.Laud._.Oct95._.Mar96." localSheetId="16" hidden="1">{"Oct95_Mar96",#N/A,FALSE,"Oct 95 - Mar 96"}</definedName>
    <definedName name="wrn.Laud._.Oct95._.Mar96." localSheetId="17" hidden="1">{"Oct95_Mar96",#N/A,FALSE,"Oct 95 - Mar 96"}</definedName>
    <definedName name="wrn.Laud._.Oct95._.Mar96." localSheetId="4" hidden="1">{"Oct95_Mar96",#N/A,FALSE,"Oct 95 - Mar 96"}</definedName>
    <definedName name="wrn.Laud._.Oct95._.Mar96." localSheetId="30" hidden="1">{"Oct95_Mar96",#N/A,FALSE,"Oct 95 - Mar 96"}</definedName>
    <definedName name="wrn.Laud._.Oct95._.Mar96." localSheetId="37" hidden="1">{"Oct95_Mar96",#N/A,FALSE,"Oct 95 - Mar 96"}</definedName>
    <definedName name="wrn.Laud._.Oct95._.Mar96." localSheetId="22" hidden="1">{"Oct95_Mar96",#N/A,FALSE,"Oct 95 - Mar 96"}</definedName>
    <definedName name="wrn.Laud._.Oct95._.Mar96." hidden="1">{"Oct95_Mar96",#N/A,FALSE,"Oct 95 - Mar 96"}</definedName>
    <definedName name="wrn.LITIGATION." localSheetId="30" hidden="1">{"LI AFUDC DEBT 10282",#N/A,FALSE,"TXFORCST.XLS";"LIT AFUDC 10280",#N/A,FALSE,"TXFORCST.XLS";"LIT DEPR EXP 10281",#N/A,FALSE,"TXFORCST.XLS"}</definedName>
    <definedName name="wrn.LITIGATION." localSheetId="37" hidden="1">{"LI AFUDC DEBT 10282",#N/A,FALSE,"TXFORCST.XLS";"LIT AFUDC 10280",#N/A,FALSE,"TXFORCST.XLS";"LIT DEPR EXP 10281",#N/A,FALSE,"TXFORCST.XLS"}</definedName>
    <definedName name="wrn.LITIGATION." localSheetId="22" hidden="1">{"LI AFUDC DEBT 10282",#N/A,FALSE,"TXFORCST.XLS";"LIT AFUDC 10280",#N/A,FALSE,"TXFORCST.XLS";"LIT DEPR EXP 10281",#N/A,FALSE,"TXFORCST.XLS"}</definedName>
    <definedName name="wrn.LITIGATION." hidden="1">{"LI AFUDC DEBT 10282",#N/A,FALSE,"TXFORCST.XLS";"LIT AFUDC 10280",#N/A,FALSE,"TXFORCST.XLS";"LIT DEPR EXP 10281",#N/A,FALSE,"TXFORCST.XLS"}</definedName>
    <definedName name="wrn.Martin._.Apr94_Sep94." localSheetId="35" hidden="1">{"Martin Apr94_Sep94",#N/A,FALSE,"Martin Apr94 - Sep94"}</definedName>
    <definedName name="wrn.Martin._.Apr94_Sep94." localSheetId="8" hidden="1">{"Martin Apr94_Sep94",#N/A,FALSE,"Martin Apr94 - Sep94"}</definedName>
    <definedName name="wrn.Martin._.Apr94_Sep94." localSheetId="9" hidden="1">{"Martin Apr94_Sep94",#N/A,FALSE,"Martin Apr94 - Sep94"}</definedName>
    <definedName name="wrn.Martin._.Apr94_Sep94." localSheetId="10" hidden="1">{"Martin Apr94_Sep94",#N/A,FALSE,"Martin Apr94 - Sep94"}</definedName>
    <definedName name="wrn.Martin._.Apr94_Sep94." localSheetId="11" hidden="1">{"Martin Apr94_Sep94",#N/A,FALSE,"Martin Apr94 - Sep94"}</definedName>
    <definedName name="wrn.Martin._.Apr94_Sep94." localSheetId="12" hidden="1">{"Martin Apr94_Sep94",#N/A,FALSE,"Martin Apr94 - Sep94"}</definedName>
    <definedName name="wrn.Martin._.Apr94_Sep94." localSheetId="13" hidden="1">{"Martin Apr94_Sep94",#N/A,FALSE,"Martin Apr94 - Sep94"}</definedName>
    <definedName name="wrn.Martin._.Apr94_Sep94." localSheetId="36" hidden="1">{"Martin Apr94_Sep94",#N/A,FALSE,"Martin Apr94 - Sep94"}</definedName>
    <definedName name="wrn.Martin._.Apr94_Sep94." localSheetId="14" hidden="1">{"Martin Apr94_Sep94",#N/A,FALSE,"Martin Apr94 - Sep94"}</definedName>
    <definedName name="wrn.Martin._.Apr94_Sep94." localSheetId="15" hidden="1">{"Martin Apr94_Sep94",#N/A,FALSE,"Martin Apr94 - Sep94"}</definedName>
    <definedName name="wrn.Martin._.Apr94_Sep94." localSheetId="16" hidden="1">{"Martin Apr94_Sep94",#N/A,FALSE,"Martin Apr94 - Sep94"}</definedName>
    <definedName name="wrn.Martin._.Apr94_Sep94." localSheetId="17" hidden="1">{"Martin Apr94_Sep94",#N/A,FALSE,"Martin Apr94 - Sep94"}</definedName>
    <definedName name="wrn.Martin._.Apr94_Sep94." localSheetId="4" hidden="1">{"Martin Apr94_Sep94",#N/A,FALSE,"Martin Apr94 - Sep94"}</definedName>
    <definedName name="wrn.Martin._.Apr94_Sep94." localSheetId="30" hidden="1">{"Martin Apr94_Sep94",#N/A,FALSE,"Martin Apr94 - Sep94"}</definedName>
    <definedName name="wrn.Martin._.Apr94_Sep94." localSheetId="37" hidden="1">{"Martin Apr94_Sep94",#N/A,FALSE,"Martin Apr94 - Sep94"}</definedName>
    <definedName name="wrn.Martin._.Apr94_Sep94." localSheetId="22" hidden="1">{"Martin Apr94_Sep94",#N/A,FALSE,"Martin Apr94 - Sep94"}</definedName>
    <definedName name="wrn.Martin._.Apr94_Sep94." hidden="1">{"Martin Apr94_Sep94",#N/A,FALSE,"Martin Apr94 - Sep94"}</definedName>
    <definedName name="wrn.Martin._.Apr95_Sep95." localSheetId="35" hidden="1">{"Martin Apr95_Sep95",#N/A,FALSE,"Martin Apr95 - Sep95"}</definedName>
    <definedName name="wrn.Martin._.Apr95_Sep95." localSheetId="8" hidden="1">{"Martin Apr95_Sep95",#N/A,FALSE,"Martin Apr95 - Sep95"}</definedName>
    <definedName name="wrn.Martin._.Apr95_Sep95." localSheetId="9" hidden="1">{"Martin Apr95_Sep95",#N/A,FALSE,"Martin Apr95 - Sep95"}</definedName>
    <definedName name="wrn.Martin._.Apr95_Sep95." localSheetId="10" hidden="1">{"Martin Apr95_Sep95",#N/A,FALSE,"Martin Apr95 - Sep95"}</definedName>
    <definedName name="wrn.Martin._.Apr95_Sep95." localSheetId="11" hidden="1">{"Martin Apr95_Sep95",#N/A,FALSE,"Martin Apr95 - Sep95"}</definedName>
    <definedName name="wrn.Martin._.Apr95_Sep95." localSheetId="12" hidden="1">{"Martin Apr95_Sep95",#N/A,FALSE,"Martin Apr95 - Sep95"}</definedName>
    <definedName name="wrn.Martin._.Apr95_Sep95." localSheetId="13" hidden="1">{"Martin Apr95_Sep95",#N/A,FALSE,"Martin Apr95 - Sep95"}</definedName>
    <definedName name="wrn.Martin._.Apr95_Sep95." localSheetId="36" hidden="1">{"Martin Apr95_Sep95",#N/A,FALSE,"Martin Apr95 - Sep95"}</definedName>
    <definedName name="wrn.Martin._.Apr95_Sep95." localSheetId="14" hidden="1">{"Martin Apr95_Sep95",#N/A,FALSE,"Martin Apr95 - Sep95"}</definedName>
    <definedName name="wrn.Martin._.Apr95_Sep95." localSheetId="15" hidden="1">{"Martin Apr95_Sep95",#N/A,FALSE,"Martin Apr95 - Sep95"}</definedName>
    <definedName name="wrn.Martin._.Apr95_Sep95." localSheetId="16" hidden="1">{"Martin Apr95_Sep95",#N/A,FALSE,"Martin Apr95 - Sep95"}</definedName>
    <definedName name="wrn.Martin._.Apr95_Sep95." localSheetId="17" hidden="1">{"Martin Apr95_Sep95",#N/A,FALSE,"Martin Apr95 - Sep95"}</definedName>
    <definedName name="wrn.Martin._.Apr95_Sep95." localSheetId="4" hidden="1">{"Martin Apr95_Sep95",#N/A,FALSE,"Martin Apr95 - Sep95"}</definedName>
    <definedName name="wrn.Martin._.Apr95_Sep95." localSheetId="30" hidden="1">{"Martin Apr95_Sep95",#N/A,FALSE,"Martin Apr95 - Sep95"}</definedName>
    <definedName name="wrn.Martin._.Apr95_Sep95." localSheetId="37" hidden="1">{"Martin Apr95_Sep95",#N/A,FALSE,"Martin Apr95 - Sep95"}</definedName>
    <definedName name="wrn.Martin._.Apr95_Sep95." localSheetId="22" hidden="1">{"Martin Apr95_Sep95",#N/A,FALSE,"Martin Apr95 - Sep95"}</definedName>
    <definedName name="wrn.Martin._.Apr95_Sep95." hidden="1">{"Martin Apr95_Sep95",#N/A,FALSE,"Martin Apr95 - Sep95"}</definedName>
    <definedName name="wrn.Martin._.Oct93_Mar94." localSheetId="35" hidden="1">{"Martin Oct93_Mar94",#N/A,FALSE,"Martin Oct93 - Mar94"}</definedName>
    <definedName name="wrn.Martin._.Oct93_Mar94." localSheetId="8" hidden="1">{"Martin Oct93_Mar94",#N/A,FALSE,"Martin Oct93 - Mar94"}</definedName>
    <definedName name="wrn.Martin._.Oct93_Mar94." localSheetId="9" hidden="1">{"Martin Oct93_Mar94",#N/A,FALSE,"Martin Oct93 - Mar94"}</definedName>
    <definedName name="wrn.Martin._.Oct93_Mar94." localSheetId="10" hidden="1">{"Martin Oct93_Mar94",#N/A,FALSE,"Martin Oct93 - Mar94"}</definedName>
    <definedName name="wrn.Martin._.Oct93_Mar94." localSheetId="11" hidden="1">{"Martin Oct93_Mar94",#N/A,FALSE,"Martin Oct93 - Mar94"}</definedName>
    <definedName name="wrn.Martin._.Oct93_Mar94." localSheetId="12" hidden="1">{"Martin Oct93_Mar94",#N/A,FALSE,"Martin Oct93 - Mar94"}</definedName>
    <definedName name="wrn.Martin._.Oct93_Mar94." localSheetId="13" hidden="1">{"Martin Oct93_Mar94",#N/A,FALSE,"Martin Oct93 - Mar94"}</definedName>
    <definedName name="wrn.Martin._.Oct93_Mar94." localSheetId="36" hidden="1">{"Martin Oct93_Mar94",#N/A,FALSE,"Martin Oct93 - Mar94"}</definedName>
    <definedName name="wrn.Martin._.Oct93_Mar94." localSheetId="14" hidden="1">{"Martin Oct93_Mar94",#N/A,FALSE,"Martin Oct93 - Mar94"}</definedName>
    <definedName name="wrn.Martin._.Oct93_Mar94." localSheetId="15" hidden="1">{"Martin Oct93_Mar94",#N/A,FALSE,"Martin Oct93 - Mar94"}</definedName>
    <definedName name="wrn.Martin._.Oct93_Mar94." localSheetId="16" hidden="1">{"Martin Oct93_Mar94",#N/A,FALSE,"Martin Oct93 - Mar94"}</definedName>
    <definedName name="wrn.Martin._.Oct93_Mar94." localSheetId="17" hidden="1">{"Martin Oct93_Mar94",#N/A,FALSE,"Martin Oct93 - Mar94"}</definedName>
    <definedName name="wrn.Martin._.Oct93_Mar94." localSheetId="4" hidden="1">{"Martin Oct93_Mar94",#N/A,FALSE,"Martin Oct93 - Mar94"}</definedName>
    <definedName name="wrn.Martin._.Oct93_Mar94." localSheetId="30" hidden="1">{"Martin Oct93_Mar94",#N/A,FALSE,"Martin Oct93 - Mar94"}</definedName>
    <definedName name="wrn.Martin._.Oct93_Mar94." localSheetId="37" hidden="1">{"Martin Oct93_Mar94",#N/A,FALSE,"Martin Oct93 - Mar94"}</definedName>
    <definedName name="wrn.Martin._.Oct93_Mar94." localSheetId="22" hidden="1">{"Martin Oct93_Mar94",#N/A,FALSE,"Martin Oct93 - Mar94"}</definedName>
    <definedName name="wrn.Martin._.Oct93_Mar94." hidden="1">{"Martin Oct93_Mar94",#N/A,FALSE,"Martin Oct93 - Mar94"}</definedName>
    <definedName name="wrn.Martin._.Oct94_Mar95." localSheetId="35" hidden="1">{"Martin Oct94_Mar95",#N/A,FALSE,"Martin Oct94 - Mar95"}</definedName>
    <definedName name="wrn.Martin._.Oct94_Mar95." localSheetId="8" hidden="1">{"Martin Oct94_Mar95",#N/A,FALSE,"Martin Oct94 - Mar95"}</definedName>
    <definedName name="wrn.Martin._.Oct94_Mar95." localSheetId="9" hidden="1">{"Martin Oct94_Mar95",#N/A,FALSE,"Martin Oct94 - Mar95"}</definedName>
    <definedName name="wrn.Martin._.Oct94_Mar95." localSheetId="10" hidden="1">{"Martin Oct94_Mar95",#N/A,FALSE,"Martin Oct94 - Mar95"}</definedName>
    <definedName name="wrn.Martin._.Oct94_Mar95." localSheetId="11" hidden="1">{"Martin Oct94_Mar95",#N/A,FALSE,"Martin Oct94 - Mar95"}</definedName>
    <definedName name="wrn.Martin._.Oct94_Mar95." localSheetId="12" hidden="1">{"Martin Oct94_Mar95",#N/A,FALSE,"Martin Oct94 - Mar95"}</definedName>
    <definedName name="wrn.Martin._.Oct94_Mar95." localSheetId="13" hidden="1">{"Martin Oct94_Mar95",#N/A,FALSE,"Martin Oct94 - Mar95"}</definedName>
    <definedName name="wrn.Martin._.Oct94_Mar95." localSheetId="36" hidden="1">{"Martin Oct94_Mar95",#N/A,FALSE,"Martin Oct94 - Mar95"}</definedName>
    <definedName name="wrn.Martin._.Oct94_Mar95." localSheetId="14" hidden="1">{"Martin Oct94_Mar95",#N/A,FALSE,"Martin Oct94 - Mar95"}</definedName>
    <definedName name="wrn.Martin._.Oct94_Mar95." localSheetId="15" hidden="1">{"Martin Oct94_Mar95",#N/A,FALSE,"Martin Oct94 - Mar95"}</definedName>
    <definedName name="wrn.Martin._.Oct94_Mar95." localSheetId="16" hidden="1">{"Martin Oct94_Mar95",#N/A,FALSE,"Martin Oct94 - Mar95"}</definedName>
    <definedName name="wrn.Martin._.Oct94_Mar95." localSheetId="17" hidden="1">{"Martin Oct94_Mar95",#N/A,FALSE,"Martin Oct94 - Mar95"}</definedName>
    <definedName name="wrn.Martin._.Oct94_Mar95." localSheetId="4" hidden="1">{"Martin Oct94_Mar95",#N/A,FALSE,"Martin Oct94 - Mar95"}</definedName>
    <definedName name="wrn.Martin._.Oct94_Mar95." localSheetId="30" hidden="1">{"Martin Oct94_Mar95",#N/A,FALSE,"Martin Oct94 - Mar95"}</definedName>
    <definedName name="wrn.Martin._.Oct94_Mar95." localSheetId="37" hidden="1">{"Martin Oct94_Mar95",#N/A,FALSE,"Martin Oct94 - Mar95"}</definedName>
    <definedName name="wrn.Martin._.Oct94_Mar95." localSheetId="22" hidden="1">{"Martin Oct94_Mar95",#N/A,FALSE,"Martin Oct94 - Mar95"}</definedName>
    <definedName name="wrn.Martin._.Oct94_Mar95." hidden="1">{"Martin Oct94_Mar95",#N/A,FALSE,"Martin Oct94 - Mar95"}</definedName>
    <definedName name="wrn.Martin._.Oct95_Mar96." localSheetId="35" hidden="1">{"Martin Oct95_Mar96",#N/A,FALSE,"Martin Oct95 - Mar96"}</definedName>
    <definedName name="wrn.Martin._.Oct95_Mar96." localSheetId="8" hidden="1">{"Martin Oct95_Mar96",#N/A,FALSE,"Martin Oct95 - Mar96"}</definedName>
    <definedName name="wrn.Martin._.Oct95_Mar96." localSheetId="9" hidden="1">{"Martin Oct95_Mar96",#N/A,FALSE,"Martin Oct95 - Mar96"}</definedName>
    <definedName name="wrn.Martin._.Oct95_Mar96." localSheetId="10" hidden="1">{"Martin Oct95_Mar96",#N/A,FALSE,"Martin Oct95 - Mar96"}</definedName>
    <definedName name="wrn.Martin._.Oct95_Mar96." localSheetId="11" hidden="1">{"Martin Oct95_Mar96",#N/A,FALSE,"Martin Oct95 - Mar96"}</definedName>
    <definedName name="wrn.Martin._.Oct95_Mar96." localSheetId="12" hidden="1">{"Martin Oct95_Mar96",#N/A,FALSE,"Martin Oct95 - Mar96"}</definedName>
    <definedName name="wrn.Martin._.Oct95_Mar96." localSheetId="13" hidden="1">{"Martin Oct95_Mar96",#N/A,FALSE,"Martin Oct95 - Mar96"}</definedName>
    <definedName name="wrn.Martin._.Oct95_Mar96." localSheetId="36" hidden="1">{"Martin Oct95_Mar96",#N/A,FALSE,"Martin Oct95 - Mar96"}</definedName>
    <definedName name="wrn.Martin._.Oct95_Mar96." localSheetId="14" hidden="1">{"Martin Oct95_Mar96",#N/A,FALSE,"Martin Oct95 - Mar96"}</definedName>
    <definedName name="wrn.Martin._.Oct95_Mar96." localSheetId="15" hidden="1">{"Martin Oct95_Mar96",#N/A,FALSE,"Martin Oct95 - Mar96"}</definedName>
    <definedName name="wrn.Martin._.Oct95_Mar96." localSheetId="16" hidden="1">{"Martin Oct95_Mar96",#N/A,FALSE,"Martin Oct95 - Mar96"}</definedName>
    <definedName name="wrn.Martin._.Oct95_Mar96." localSheetId="17" hidden="1">{"Martin Oct95_Mar96",#N/A,FALSE,"Martin Oct95 - Mar96"}</definedName>
    <definedName name="wrn.Martin._.Oct95_Mar96." localSheetId="4" hidden="1">{"Martin Oct95_Mar96",#N/A,FALSE,"Martin Oct95 - Mar96"}</definedName>
    <definedName name="wrn.Martin._.Oct95_Mar96." localSheetId="30" hidden="1">{"Martin Oct95_Mar96",#N/A,FALSE,"Martin Oct95 - Mar96"}</definedName>
    <definedName name="wrn.Martin._.Oct95_Mar96." localSheetId="37" hidden="1">{"Martin Oct95_Mar96",#N/A,FALSE,"Martin Oct95 - Mar96"}</definedName>
    <definedName name="wrn.Martin._.Oct95_Mar96." localSheetId="22" hidden="1">{"Martin Oct95_Mar96",#N/A,FALSE,"Martin Oct95 - Mar96"}</definedName>
    <definedName name="wrn.Martin._.Oct95_Mar96." hidden="1">{"Martin Oct95_Mar96",#N/A,FALSE,"Martin Oct95 - Mar96"}</definedName>
    <definedName name="wrn.OBO._.12._.MO._.ENDED." localSheetId="30" hidden="1">{"OBO 12 Month Ended",#N/A,FALSE,"OBO 12 Months"}</definedName>
    <definedName name="wrn.OBO._.12._.MO._.ENDED." localSheetId="37" hidden="1">{"OBO 12 Month Ended",#N/A,FALSE,"OBO 12 Months"}</definedName>
    <definedName name="wrn.OBO._.12._.MO._.ENDED." localSheetId="22" hidden="1">{"OBO 12 Month Ended",#N/A,FALSE,"OBO 12 Months"}</definedName>
    <definedName name="wrn.OBO._.12._.MO._.ENDED." hidden="1">{"OBO 12 Month Ended",#N/A,FALSE,"OBO 12 Months"}</definedName>
    <definedName name="wrn.OBO._.MONTHLY." localSheetId="30" hidden="1">{"obo monthly",#N/A,FALSE,"OBO Monthly"}</definedName>
    <definedName name="wrn.OBO._.MONTHLY." localSheetId="37" hidden="1">{"obo monthly",#N/A,FALSE,"OBO Monthly"}</definedName>
    <definedName name="wrn.OBO._.MONTHLY." localSheetId="22" hidden="1">{"obo monthly",#N/A,FALSE,"OBO Monthly"}</definedName>
    <definedName name="wrn.OBO._.MONTHLY." hidden="1">{"obo monthly",#N/A,FALSE,"OBO Monthly"}</definedName>
    <definedName name="wrn.OBO._.Summary." localSheetId="30" hidden="1">{"OBO Deferred Tax Sum",#N/A,FALSE,"OBO DEF TAX"}</definedName>
    <definedName name="wrn.OBO._.Summary." localSheetId="37" hidden="1">{"OBO Deferred Tax Sum",#N/A,FALSE,"OBO DEF TAX"}</definedName>
    <definedName name="wrn.OBO._.Summary." localSheetId="22" hidden="1">{"OBO Deferred Tax Sum",#N/A,FALSE,"OBO DEF TAX"}</definedName>
    <definedName name="wrn.OBO._.Summary." hidden="1">{"OBO Deferred Tax Sum",#N/A,FALSE,"OBO DEF TAX"}</definedName>
    <definedName name="wrn.Oct93_Mar94." localSheetId="35" hidden="1">{"Oct93_Mar94",#N/A,FALSE,"Actuals (Oct 93 - Mar 94)"}</definedName>
    <definedName name="wrn.Oct93_Mar94." localSheetId="8" hidden="1">{"Oct93_Mar94",#N/A,FALSE,"Actuals (Oct 93 - Mar 94)"}</definedName>
    <definedName name="wrn.Oct93_Mar94." localSheetId="9" hidden="1">{"Oct93_Mar94",#N/A,FALSE,"Actuals (Oct 93 - Mar 94)"}</definedName>
    <definedName name="wrn.Oct93_Mar94." localSheetId="10" hidden="1">{"Oct93_Mar94",#N/A,FALSE,"Actuals (Oct 93 - Mar 94)"}</definedName>
    <definedName name="wrn.Oct93_Mar94." localSheetId="11" hidden="1">{"Oct93_Mar94",#N/A,FALSE,"Actuals (Oct 93 - Mar 94)"}</definedName>
    <definedName name="wrn.Oct93_Mar94." localSheetId="12" hidden="1">{"Oct93_Mar94",#N/A,FALSE,"Actuals (Oct 93 - Mar 94)"}</definedName>
    <definedName name="wrn.Oct93_Mar94." localSheetId="13" hidden="1">{"Oct93_Mar94",#N/A,FALSE,"Actuals (Oct 93 - Mar 94)"}</definedName>
    <definedName name="wrn.Oct93_Mar94." localSheetId="36" hidden="1">{"Oct93_Mar94",#N/A,FALSE,"Actuals (Oct 93 - Mar 94)"}</definedName>
    <definedName name="wrn.Oct93_Mar94." localSheetId="14" hidden="1">{"Oct93_Mar94",#N/A,FALSE,"Actuals (Oct 93 - Mar 94)"}</definedName>
    <definedName name="wrn.Oct93_Mar94." localSheetId="15" hidden="1">{"Oct93_Mar94",#N/A,FALSE,"Actuals (Oct 93 - Mar 94)"}</definedName>
    <definedName name="wrn.Oct93_Mar94." localSheetId="16" hidden="1">{"Oct93_Mar94",#N/A,FALSE,"Actuals (Oct 93 - Mar 94)"}</definedName>
    <definedName name="wrn.Oct93_Mar94." localSheetId="17" hidden="1">{"Oct93_Mar94",#N/A,FALSE,"Actuals (Oct 93 - Mar 94)"}</definedName>
    <definedName name="wrn.Oct93_Mar94." localSheetId="4" hidden="1">{"Oct93_Mar94",#N/A,FALSE,"Actuals (Oct 93 - Mar 94)"}</definedName>
    <definedName name="wrn.Oct93_Mar94." localSheetId="30" hidden="1">{"Oct93_Mar94",#N/A,FALSE,"Actuals (Oct 93 - Mar 94)"}</definedName>
    <definedName name="wrn.Oct93_Mar94." localSheetId="37" hidden="1">{"Oct93_Mar94",#N/A,FALSE,"Actuals (Oct 93 - Mar 94)"}</definedName>
    <definedName name="wrn.Oct93_Mar94." localSheetId="22" hidden="1">{"Oct93_Mar94",#N/A,FALSE,"Actuals (Oct 93 - Mar 94)"}</definedName>
    <definedName name="wrn.Oct93_Mar94." hidden="1">{"Oct93_Mar94",#N/A,FALSE,"Actuals (Oct 93 - Mar 94)"}</definedName>
    <definedName name="wrn.Oct94_Mar95." localSheetId="35" hidden="1">{"Oct94_Mar95",#N/A,FALSE,"Actuals (Oct 94 - Mar 95)"}</definedName>
    <definedName name="wrn.Oct94_Mar95." localSheetId="8" hidden="1">{"Oct94_Mar95",#N/A,FALSE,"Actuals (Oct 94 - Mar 95)"}</definedName>
    <definedName name="wrn.Oct94_Mar95." localSheetId="9" hidden="1">{"Oct94_Mar95",#N/A,FALSE,"Actuals (Oct 94 - Mar 95)"}</definedName>
    <definedName name="wrn.Oct94_Mar95." localSheetId="10" hidden="1">{"Oct94_Mar95",#N/A,FALSE,"Actuals (Oct 94 - Mar 95)"}</definedName>
    <definedName name="wrn.Oct94_Mar95." localSheetId="11" hidden="1">{"Oct94_Mar95",#N/A,FALSE,"Actuals (Oct 94 - Mar 95)"}</definedName>
    <definedName name="wrn.Oct94_Mar95." localSheetId="12" hidden="1">{"Oct94_Mar95",#N/A,FALSE,"Actuals (Oct 94 - Mar 95)"}</definedName>
    <definedName name="wrn.Oct94_Mar95." localSheetId="13" hidden="1">{"Oct94_Mar95",#N/A,FALSE,"Actuals (Oct 94 - Mar 95)"}</definedName>
    <definedName name="wrn.Oct94_Mar95." localSheetId="36" hidden="1">{"Oct94_Mar95",#N/A,FALSE,"Actuals (Oct 94 - Mar 95)"}</definedName>
    <definedName name="wrn.Oct94_Mar95." localSheetId="14" hidden="1">{"Oct94_Mar95",#N/A,FALSE,"Actuals (Oct 94 - Mar 95)"}</definedName>
    <definedName name="wrn.Oct94_Mar95." localSheetId="15" hidden="1">{"Oct94_Mar95",#N/A,FALSE,"Actuals (Oct 94 - Mar 95)"}</definedName>
    <definedName name="wrn.Oct94_Mar95." localSheetId="16" hidden="1">{"Oct94_Mar95",#N/A,FALSE,"Actuals (Oct 94 - Mar 95)"}</definedName>
    <definedName name="wrn.Oct94_Mar95." localSheetId="17" hidden="1">{"Oct94_Mar95",#N/A,FALSE,"Actuals (Oct 94 - Mar 95)"}</definedName>
    <definedName name="wrn.Oct94_Mar95." localSheetId="4" hidden="1">{"Oct94_Mar95",#N/A,FALSE,"Actuals (Oct 94 - Mar 95)"}</definedName>
    <definedName name="wrn.Oct94_Mar95." localSheetId="30" hidden="1">{"Oct94_Mar95",#N/A,FALSE,"Actuals (Oct 94 - Mar 95)"}</definedName>
    <definedName name="wrn.Oct94_Mar95." localSheetId="37" hidden="1">{"Oct94_Mar95",#N/A,FALSE,"Actuals (Oct 94 - Mar 95)"}</definedName>
    <definedName name="wrn.Oct94_Mar95." localSheetId="22" hidden="1">{"Oct94_Mar95",#N/A,FALSE,"Actuals (Oct 94 - Mar 95)"}</definedName>
    <definedName name="wrn.Oct94_Mar95." hidden="1">{"Oct94_Mar95",#N/A,FALSE,"Actuals (Oct 94 - Mar 95)"}</definedName>
    <definedName name="wrn.Oct95_Mar96." localSheetId="35" hidden="1">{"Oct95_Mar96",#N/A,FALSE,"Estimates (Oct 95 - Mar 96)"}</definedName>
    <definedName name="wrn.Oct95_Mar96." localSheetId="8" hidden="1">{"Oct95_Mar96",#N/A,FALSE,"Estimates (Oct 95 - Mar 96)"}</definedName>
    <definedName name="wrn.Oct95_Mar96." localSheetId="9" hidden="1">{"Oct95_Mar96",#N/A,FALSE,"Estimates (Oct 95 - Mar 96)"}</definedName>
    <definedName name="wrn.Oct95_Mar96." localSheetId="10" hidden="1">{"Oct95_Mar96",#N/A,FALSE,"Estimates (Oct 95 - Mar 96)"}</definedName>
    <definedName name="wrn.Oct95_Mar96." localSheetId="11" hidden="1">{"Oct95_Mar96",#N/A,FALSE,"Estimates (Oct 95 - Mar 96)"}</definedName>
    <definedName name="wrn.Oct95_Mar96." localSheetId="12" hidden="1">{"Oct95_Mar96",#N/A,FALSE,"Estimates (Oct 95 - Mar 96)"}</definedName>
    <definedName name="wrn.Oct95_Mar96." localSheetId="13" hidden="1">{"Oct95_Mar96",#N/A,FALSE,"Estimates (Oct 95 - Mar 96)"}</definedName>
    <definedName name="wrn.Oct95_Mar96." localSheetId="36" hidden="1">{"Oct95_Mar96",#N/A,FALSE,"Estimates (Oct 95 - Mar 96)"}</definedName>
    <definedName name="wrn.Oct95_Mar96." localSheetId="14" hidden="1">{"Oct95_Mar96",#N/A,FALSE,"Estimates (Oct 95 - Mar 96)"}</definedName>
    <definedName name="wrn.Oct95_Mar96." localSheetId="15" hidden="1">{"Oct95_Mar96",#N/A,FALSE,"Estimates (Oct 95 - Mar 96)"}</definedName>
    <definedName name="wrn.Oct95_Mar96." localSheetId="16" hidden="1">{"Oct95_Mar96",#N/A,FALSE,"Estimates (Oct 95 - Mar 96)"}</definedName>
    <definedName name="wrn.Oct95_Mar96." localSheetId="17" hidden="1">{"Oct95_Mar96",#N/A,FALSE,"Estimates (Oct 95 - Mar 96)"}</definedName>
    <definedName name="wrn.Oct95_Mar96." localSheetId="4" hidden="1">{"Oct95_Mar96",#N/A,FALSE,"Estimates (Oct 95 - Mar 96)"}</definedName>
    <definedName name="wrn.Oct95_Mar96." localSheetId="30" hidden="1">{"Oct95_Mar96",#N/A,FALSE,"Estimates (Oct 95 - Mar 96)"}</definedName>
    <definedName name="wrn.Oct95_Mar96." localSheetId="37" hidden="1">{"Oct95_Mar96",#N/A,FALSE,"Estimates (Oct 95 - Mar 96)"}</definedName>
    <definedName name="wrn.Oct95_Mar96." localSheetId="22" hidden="1">{"Oct95_Mar96",#N/A,FALSE,"Estimates (Oct 95 - Mar 96)"}</definedName>
    <definedName name="wrn.Oct95_Mar96." hidden="1">{"Oct95_Mar96",#N/A,FALSE,"Estimates (Oct 95 - Mar 96)"}</definedName>
    <definedName name="wrn.Out._.of._.Period." localSheetId="30" hidden="1">{"Out of Period",#N/A,FALSE,"Out of Period"}</definedName>
    <definedName name="wrn.Out._.of._.Period." localSheetId="37" hidden="1">{"Out of Period",#N/A,FALSE,"Out of Period"}</definedName>
    <definedName name="wrn.Out._.of._.Period." localSheetId="22" hidden="1">{"Out of Period",#N/A,FALSE,"Out of Period"}</definedName>
    <definedName name="wrn.Out._.of._.Period." hidden="1">{"Out of Period",#N/A,FALSE,"Out of Period"}</definedName>
    <definedName name="wrn.PPAGE2." localSheetId="35" hidden="1">{"PPAGE2",#N/A,FALSE,"JAN95_OU"}</definedName>
    <definedName name="wrn.PPAGE2." localSheetId="8" hidden="1">{"PPAGE2",#N/A,FALSE,"JAN95_OU"}</definedName>
    <definedName name="wrn.PPAGE2." localSheetId="9" hidden="1">{"PPAGE2",#N/A,FALSE,"JAN95_OU"}</definedName>
    <definedName name="wrn.PPAGE2." localSheetId="10" hidden="1">{"PPAGE2",#N/A,FALSE,"JAN95_OU"}</definedName>
    <definedName name="wrn.PPAGE2." localSheetId="11" hidden="1">{"PPAGE2",#N/A,FALSE,"JAN95_OU"}</definedName>
    <definedName name="wrn.PPAGE2." localSheetId="12" hidden="1">{"PPAGE2",#N/A,FALSE,"JAN95_OU"}</definedName>
    <definedName name="wrn.PPAGE2." localSheetId="13" hidden="1">{"PPAGE2",#N/A,FALSE,"JAN95_OU"}</definedName>
    <definedName name="wrn.PPAGE2." localSheetId="36" hidden="1">{"PPAGE2",#N/A,FALSE,"JAN95_OU"}</definedName>
    <definedName name="wrn.PPAGE2." localSheetId="14" hidden="1">{"PPAGE2",#N/A,FALSE,"JAN95_OU"}</definedName>
    <definedName name="wrn.PPAGE2." localSheetId="15" hidden="1">{"PPAGE2",#N/A,FALSE,"JAN95_OU"}</definedName>
    <definedName name="wrn.PPAGE2." localSheetId="16" hidden="1">{"PPAGE2",#N/A,FALSE,"JAN95_OU"}</definedName>
    <definedName name="wrn.PPAGE2." localSheetId="17" hidden="1">{"PPAGE2",#N/A,FALSE,"JAN95_OU"}</definedName>
    <definedName name="wrn.PPAGE2." localSheetId="4" hidden="1">{"PPAGE2",#N/A,FALSE,"JAN95_OU"}</definedName>
    <definedName name="wrn.PPAGE2." localSheetId="30" hidden="1">{"PPAGE2",#N/A,FALSE,"JAN95_OU"}</definedName>
    <definedName name="wrn.PPAGE2." localSheetId="37" hidden="1">{"PPAGE2",#N/A,FALSE,"JAN95_OU"}</definedName>
    <definedName name="wrn.PPAGE2." localSheetId="22" hidden="1">{"PPAGE2",#N/A,FALSE,"JAN95_OU"}</definedName>
    <definedName name="wrn.PPAGE2." hidden="1">{"PPAGE2",#N/A,FALSE,"JAN95_OU"}</definedName>
    <definedName name="wrn.PPAGE3." localSheetId="35" hidden="1">{"PPAGE3",#N/A,FALSE,"JAN95_OU"}</definedName>
    <definedName name="wrn.PPAGE3." localSheetId="8" hidden="1">{"PPAGE3",#N/A,FALSE,"JAN95_OU"}</definedName>
    <definedName name="wrn.PPAGE3." localSheetId="9" hidden="1">{"PPAGE3",#N/A,FALSE,"JAN95_OU"}</definedName>
    <definedName name="wrn.PPAGE3." localSheetId="10" hidden="1">{"PPAGE3",#N/A,FALSE,"JAN95_OU"}</definedName>
    <definedName name="wrn.PPAGE3." localSheetId="11" hidden="1">{"PPAGE3",#N/A,FALSE,"JAN95_OU"}</definedName>
    <definedName name="wrn.PPAGE3." localSheetId="12" hidden="1">{"PPAGE3",#N/A,FALSE,"JAN95_OU"}</definedName>
    <definedName name="wrn.PPAGE3." localSheetId="13" hidden="1">{"PPAGE3",#N/A,FALSE,"JAN95_OU"}</definedName>
    <definedName name="wrn.PPAGE3." localSheetId="36" hidden="1">{"PPAGE3",#N/A,FALSE,"JAN95_OU"}</definedName>
    <definedName name="wrn.PPAGE3." localSheetId="14" hidden="1">{"PPAGE3",#N/A,FALSE,"JAN95_OU"}</definedName>
    <definedName name="wrn.PPAGE3." localSheetId="15" hidden="1">{"PPAGE3",#N/A,FALSE,"JAN95_OU"}</definedName>
    <definedName name="wrn.PPAGE3." localSheetId="16" hidden="1">{"PPAGE3",#N/A,FALSE,"JAN95_OU"}</definedName>
    <definedName name="wrn.PPAGE3." localSheetId="17" hidden="1">{"PPAGE3",#N/A,FALSE,"JAN95_OU"}</definedName>
    <definedName name="wrn.PPAGE3." localSheetId="4" hidden="1">{"PPAGE3",#N/A,FALSE,"JAN95_OU"}</definedName>
    <definedName name="wrn.PPAGE3." localSheetId="30" hidden="1">{"PPAGE3",#N/A,FALSE,"JAN95_OU"}</definedName>
    <definedName name="wrn.PPAGE3." localSheetId="37" hidden="1">{"PPAGE3",#N/A,FALSE,"JAN95_OU"}</definedName>
    <definedName name="wrn.PPAGE3." localSheetId="22" hidden="1">{"PPAGE3",#N/A,FALSE,"JAN95_OU"}</definedName>
    <definedName name="wrn.PPAGE3." hidden="1">{"PPAGE3",#N/A,FALSE,"JAN95_OU"}</definedName>
    <definedName name="wrn.PRELIMINARY._.ALL._.PAGES." localSheetId="35" hidden="1">{"PRELIMINARY",#N/A,FALSE,"MAR95_OU"}</definedName>
    <definedName name="wrn.PRELIMINARY._.ALL._.PAGES." localSheetId="8" hidden="1">{"PRELIMINARY",#N/A,FALSE,"MAR95_OU"}</definedName>
    <definedName name="wrn.PRELIMINARY._.ALL._.PAGES." localSheetId="9" hidden="1">{"PRELIMINARY",#N/A,FALSE,"MAR95_OU"}</definedName>
    <definedName name="wrn.PRELIMINARY._.ALL._.PAGES." localSheetId="10" hidden="1">{"PRELIMINARY",#N/A,FALSE,"MAR95_OU"}</definedName>
    <definedName name="wrn.PRELIMINARY._.ALL._.PAGES." localSheetId="11" hidden="1">{"PRELIMINARY",#N/A,FALSE,"MAR95_OU"}</definedName>
    <definedName name="wrn.PRELIMINARY._.ALL._.PAGES." localSheetId="12" hidden="1">{"PRELIMINARY",#N/A,FALSE,"MAR95_OU"}</definedName>
    <definedName name="wrn.PRELIMINARY._.ALL._.PAGES." localSheetId="13" hidden="1">{"PRELIMINARY",#N/A,FALSE,"MAR95_OU"}</definedName>
    <definedName name="wrn.PRELIMINARY._.ALL._.PAGES." localSheetId="36" hidden="1">{"PRELIMINARY",#N/A,FALSE,"MAR95_OU"}</definedName>
    <definedName name="wrn.PRELIMINARY._.ALL._.PAGES." localSheetId="14" hidden="1">{"PRELIMINARY",#N/A,FALSE,"MAR95_OU"}</definedName>
    <definedName name="wrn.PRELIMINARY._.ALL._.PAGES." localSheetId="15" hidden="1">{"PRELIMINARY",#N/A,FALSE,"MAR95_OU"}</definedName>
    <definedName name="wrn.PRELIMINARY._.ALL._.PAGES." localSheetId="16" hidden="1">{"PRELIMINARY",#N/A,FALSE,"MAR95_OU"}</definedName>
    <definedName name="wrn.PRELIMINARY._.ALL._.PAGES." localSheetId="17" hidden="1">{"PRELIMINARY",#N/A,FALSE,"MAR95_OU"}</definedName>
    <definedName name="wrn.PRELIMINARY._.ALL._.PAGES." localSheetId="4" hidden="1">{"PRELIMINARY",#N/A,FALSE,"MAR95_OU"}</definedName>
    <definedName name="wrn.PRELIMINARY._.ALL._.PAGES." localSheetId="30" hidden="1">{"PRELIMINARY",#N/A,FALSE,"MAR95_OU"}</definedName>
    <definedName name="wrn.PRELIMINARY._.ALL._.PAGES." localSheetId="37" hidden="1">{"PRELIMINARY",#N/A,FALSE,"MAR95_OU"}</definedName>
    <definedName name="wrn.PRELIMINARY._.ALL._.PAGES." localSheetId="22" hidden="1">{"PRELIMINARY",#N/A,FALSE,"MAR95_OU"}</definedName>
    <definedName name="wrn.PRELIMINARY._.ALL._.PAGES." hidden="1">{"PRELIMINARY",#N/A,FALSE,"MAR95_OU"}</definedName>
    <definedName name="wrn.Reconcil._.Bk._.Depr._.to._.47G." localSheetId="30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localSheetId="37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localSheetId="22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hidden="1">{"By Account",#N/A,FALSE,"Reconcil Deprec Book to Tax   ";"Correction of JV 47G",#N/A,FALSE,"Reconcil Deprec Book to Tax   ";"Recalculation of JV 47G",#N/A,FALSE,"Reconcil Deprec Book to Tax   "}</definedName>
    <definedName name="wrn.Scherer._.Apr95_Sep95." localSheetId="35" hidden="1">{"Schr Apr95_Oct95",#N/A,FALSE,"Scherer Apr95-Sep95"}</definedName>
    <definedName name="wrn.Scherer._.Apr95_Sep95." localSheetId="8" hidden="1">{"Schr Apr95_Oct95",#N/A,FALSE,"Scherer Apr95-Sep95"}</definedName>
    <definedName name="wrn.Scherer._.Apr95_Sep95." localSheetId="9" hidden="1">{"Schr Apr95_Oct95",#N/A,FALSE,"Scherer Apr95-Sep95"}</definedName>
    <definedName name="wrn.Scherer._.Apr95_Sep95." localSheetId="10" hidden="1">{"Schr Apr95_Oct95",#N/A,FALSE,"Scherer Apr95-Sep95"}</definedName>
    <definedName name="wrn.Scherer._.Apr95_Sep95." localSheetId="11" hidden="1">{"Schr Apr95_Oct95",#N/A,FALSE,"Scherer Apr95-Sep95"}</definedName>
    <definedName name="wrn.Scherer._.Apr95_Sep95." localSheetId="12" hidden="1">{"Schr Apr95_Oct95",#N/A,FALSE,"Scherer Apr95-Sep95"}</definedName>
    <definedName name="wrn.Scherer._.Apr95_Sep95." localSheetId="13" hidden="1">{"Schr Apr95_Oct95",#N/A,FALSE,"Scherer Apr95-Sep95"}</definedName>
    <definedName name="wrn.Scherer._.Apr95_Sep95." localSheetId="36" hidden="1">{"Schr Apr95_Oct95",#N/A,FALSE,"Scherer Apr95-Sep95"}</definedName>
    <definedName name="wrn.Scherer._.Apr95_Sep95." localSheetId="14" hidden="1">{"Schr Apr95_Oct95",#N/A,FALSE,"Scherer Apr95-Sep95"}</definedName>
    <definedName name="wrn.Scherer._.Apr95_Sep95." localSheetId="15" hidden="1">{"Schr Apr95_Oct95",#N/A,FALSE,"Scherer Apr95-Sep95"}</definedName>
    <definedName name="wrn.Scherer._.Apr95_Sep95." localSheetId="16" hidden="1">{"Schr Apr95_Oct95",#N/A,FALSE,"Scherer Apr95-Sep95"}</definedName>
    <definedName name="wrn.Scherer._.Apr95_Sep95." localSheetId="17" hidden="1">{"Schr Apr95_Oct95",#N/A,FALSE,"Scherer Apr95-Sep95"}</definedName>
    <definedName name="wrn.Scherer._.Apr95_Sep95." localSheetId="4" hidden="1">{"Schr Apr95_Oct95",#N/A,FALSE,"Scherer Apr95-Sep95"}</definedName>
    <definedName name="wrn.Scherer._.Apr95_Sep95." localSheetId="30" hidden="1">{"Schr Apr95_Oct95",#N/A,FALSE,"Scherer Apr95-Sep95"}</definedName>
    <definedName name="wrn.Scherer._.Apr95_Sep95." localSheetId="37" hidden="1">{"Schr Apr95_Oct95",#N/A,FALSE,"Scherer Apr95-Sep95"}</definedName>
    <definedName name="wrn.Scherer._.Apr95_Sep95." localSheetId="22" hidden="1">{"Schr Apr95_Oct95",#N/A,FALSE,"Scherer Apr95-Sep95"}</definedName>
    <definedName name="wrn.Scherer._.Apr95_Sep95." hidden="1">{"Schr Apr95_Oct95",#N/A,FALSE,"Scherer Apr95-Sep95"}</definedName>
    <definedName name="wrn.Scherer._.Oct94_Mar95." localSheetId="35" hidden="1">{"Schr Oct94_Mar95",#N/A,FALSE,"Scherer Oct94-Mar95"}</definedName>
    <definedName name="wrn.Scherer._.Oct94_Mar95." localSheetId="8" hidden="1">{"Schr Oct94_Mar95",#N/A,FALSE,"Scherer Oct94-Mar95"}</definedName>
    <definedName name="wrn.Scherer._.Oct94_Mar95." localSheetId="9" hidden="1">{"Schr Oct94_Mar95",#N/A,FALSE,"Scherer Oct94-Mar95"}</definedName>
    <definedName name="wrn.Scherer._.Oct94_Mar95." localSheetId="10" hidden="1">{"Schr Oct94_Mar95",#N/A,FALSE,"Scherer Oct94-Mar95"}</definedName>
    <definedName name="wrn.Scherer._.Oct94_Mar95." localSheetId="11" hidden="1">{"Schr Oct94_Mar95",#N/A,FALSE,"Scherer Oct94-Mar95"}</definedName>
    <definedName name="wrn.Scherer._.Oct94_Mar95." localSheetId="12" hidden="1">{"Schr Oct94_Mar95",#N/A,FALSE,"Scherer Oct94-Mar95"}</definedName>
    <definedName name="wrn.Scherer._.Oct94_Mar95." localSheetId="13" hidden="1">{"Schr Oct94_Mar95",#N/A,FALSE,"Scherer Oct94-Mar95"}</definedName>
    <definedName name="wrn.Scherer._.Oct94_Mar95." localSheetId="36" hidden="1">{"Schr Oct94_Mar95",#N/A,FALSE,"Scherer Oct94-Mar95"}</definedName>
    <definedName name="wrn.Scherer._.Oct94_Mar95." localSheetId="14" hidden="1">{"Schr Oct94_Mar95",#N/A,FALSE,"Scherer Oct94-Mar95"}</definedName>
    <definedName name="wrn.Scherer._.Oct94_Mar95." localSheetId="15" hidden="1">{"Schr Oct94_Mar95",#N/A,FALSE,"Scherer Oct94-Mar95"}</definedName>
    <definedName name="wrn.Scherer._.Oct94_Mar95." localSheetId="16" hidden="1">{"Schr Oct94_Mar95",#N/A,FALSE,"Scherer Oct94-Mar95"}</definedName>
    <definedName name="wrn.Scherer._.Oct94_Mar95." localSheetId="17" hidden="1">{"Schr Oct94_Mar95",#N/A,FALSE,"Scherer Oct94-Mar95"}</definedName>
    <definedName name="wrn.Scherer._.Oct94_Mar95." localSheetId="4" hidden="1">{"Schr Oct94_Mar95",#N/A,FALSE,"Scherer Oct94-Mar95"}</definedName>
    <definedName name="wrn.Scherer._.Oct94_Mar95." localSheetId="30" hidden="1">{"Schr Oct94_Mar95",#N/A,FALSE,"Scherer Oct94-Mar95"}</definedName>
    <definedName name="wrn.Scherer._.Oct94_Mar95." localSheetId="37" hidden="1">{"Schr Oct94_Mar95",#N/A,FALSE,"Scherer Oct94-Mar95"}</definedName>
    <definedName name="wrn.Scherer._.Oct94_Mar95." localSheetId="22" hidden="1">{"Schr Oct94_Mar95",#N/A,FALSE,"Scherer Oct94-Mar95"}</definedName>
    <definedName name="wrn.Scherer._.Oct94_Mar95." hidden="1">{"Schr Oct94_Mar95",#N/A,FALSE,"Scherer Oct94-Mar95"}</definedName>
    <definedName name="wrn.Scherer._.Oct95_Mar96." localSheetId="35" hidden="1">{"Schr Oct95_Mar96",#N/A,FALSE,"Scherer Oct95-Mar96"}</definedName>
    <definedName name="wrn.Scherer._.Oct95_Mar96." localSheetId="8" hidden="1">{"Schr Oct95_Mar96",#N/A,FALSE,"Scherer Oct95-Mar96"}</definedName>
    <definedName name="wrn.Scherer._.Oct95_Mar96." localSheetId="9" hidden="1">{"Schr Oct95_Mar96",#N/A,FALSE,"Scherer Oct95-Mar96"}</definedName>
    <definedName name="wrn.Scherer._.Oct95_Mar96." localSheetId="10" hidden="1">{"Schr Oct95_Mar96",#N/A,FALSE,"Scherer Oct95-Mar96"}</definedName>
    <definedName name="wrn.Scherer._.Oct95_Mar96." localSheetId="11" hidden="1">{"Schr Oct95_Mar96",#N/A,FALSE,"Scherer Oct95-Mar96"}</definedName>
    <definedName name="wrn.Scherer._.Oct95_Mar96." localSheetId="12" hidden="1">{"Schr Oct95_Mar96",#N/A,FALSE,"Scherer Oct95-Mar96"}</definedName>
    <definedName name="wrn.Scherer._.Oct95_Mar96." localSheetId="13" hidden="1">{"Schr Oct95_Mar96",#N/A,FALSE,"Scherer Oct95-Mar96"}</definedName>
    <definedName name="wrn.Scherer._.Oct95_Mar96." localSheetId="36" hidden="1">{"Schr Oct95_Mar96",#N/A,FALSE,"Scherer Oct95-Mar96"}</definedName>
    <definedName name="wrn.Scherer._.Oct95_Mar96." localSheetId="14" hidden="1">{"Schr Oct95_Mar96",#N/A,FALSE,"Scherer Oct95-Mar96"}</definedName>
    <definedName name="wrn.Scherer._.Oct95_Mar96." localSheetId="15" hidden="1">{"Schr Oct95_Mar96",#N/A,FALSE,"Scherer Oct95-Mar96"}</definedName>
    <definedName name="wrn.Scherer._.Oct95_Mar96." localSheetId="16" hidden="1">{"Schr Oct95_Mar96",#N/A,FALSE,"Scherer Oct95-Mar96"}</definedName>
    <definedName name="wrn.Scherer._.Oct95_Mar96." localSheetId="17" hidden="1">{"Schr Oct95_Mar96",#N/A,FALSE,"Scherer Oct95-Mar96"}</definedName>
    <definedName name="wrn.Scherer._.Oct95_Mar96." localSheetId="4" hidden="1">{"Schr Oct95_Mar96",#N/A,FALSE,"Scherer Oct95-Mar96"}</definedName>
    <definedName name="wrn.Scherer._.Oct95_Mar96." localSheetId="30" hidden="1">{"Schr Oct95_Mar96",#N/A,FALSE,"Scherer Oct95-Mar96"}</definedName>
    <definedName name="wrn.Scherer._.Oct95_Mar96." localSheetId="37" hidden="1">{"Schr Oct95_Mar96",#N/A,FALSE,"Scherer Oct95-Mar96"}</definedName>
    <definedName name="wrn.Scherer._.Oct95_Mar96." localSheetId="22" hidden="1">{"Schr Oct95_Mar96",#N/A,FALSE,"Scherer Oct95-Mar96"}</definedName>
    <definedName name="wrn.Scherer._.Oct95_Mar96." hidden="1">{"Schr Oct95_Mar96",#N/A,FALSE,"Scherer Oct95-Mar96"}</definedName>
    <definedName name="wrn.Statement._.of._.Income._.Taxes." localSheetId="30" hidden="1">{"Consolidated",#N/A,FALSE,"SITRP";"FPL Pure",#N/A,FALSE,"SITRP";"FPL Subsidiaries Consol",#N/A,FALSE,"SITRP"}</definedName>
    <definedName name="wrn.Statement._.of._.Income._.Taxes." localSheetId="37" hidden="1">{"Consolidated",#N/A,FALSE,"SITRP";"FPL Pure",#N/A,FALSE,"SITRP";"FPL Subsidiaries Consol",#N/A,FALSE,"SITRP"}</definedName>
    <definedName name="wrn.Statement._.of._.Income._.Taxes." localSheetId="22" hidden="1">{"Consolidated",#N/A,FALSE,"SITRP";"FPL Pure",#N/A,FALSE,"SITRP";"FPL Subsidiaries Consol",#N/A,FALSE,"SITRP"}</definedName>
    <definedName name="wrn.Statement._.of._.Income._.Taxes." hidden="1">{"Consolidated",#N/A,FALSE,"SITRP";"FPL Pure",#N/A,FALSE,"SITRP";"FPL Subsidiaries Consol",#N/A,FALSE,"SITRP"}</definedName>
    <definedName name="wrn.SUM._.OF._.UNIT._.3." localSheetId="30" hidden="1">{#N/A,#N/A,FALSE,"INPUTDATA";#N/A,#N/A,FALSE,"SUMMARY";#N/A,#N/A,FALSE,"CTAREP";#N/A,#N/A,FALSE,"CTBREP";#N/A,#N/A,FALSE,"PMG4ST86";#N/A,#N/A,FALSE,"TURBEFF";#N/A,#N/A,FALSE,"Condenser Performance"}</definedName>
    <definedName name="wrn.SUM._.OF._.UNIT._.3." localSheetId="37" hidden="1">{#N/A,#N/A,FALSE,"INPUTDATA";#N/A,#N/A,FALSE,"SUMMARY";#N/A,#N/A,FALSE,"CTAREP";#N/A,#N/A,FALSE,"CTBREP";#N/A,#N/A,FALSE,"PMG4ST86";#N/A,#N/A,FALSE,"TURBEFF";#N/A,#N/A,FALSE,"Condenser Performance"}</definedName>
    <definedName name="wrn.SUM._.OF._.UNIT._.3." localSheetId="22" hidden="1">{#N/A,#N/A,FALSE,"INPUTDATA";#N/A,#N/A,FALSE,"SUMMARY";#N/A,#N/A,FALSE,"CTAREP";#N/A,#N/A,FALSE,"CTBREP";#N/A,#N/A,FALSE,"PMG4ST86";#N/A,#N/A,FALSE,"TURBEFF";#N/A,#N/A,FALSE,"Condenser Performance"}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rn.UTIL." localSheetId="30" hidden="1">{"Twelve Mo Ended Pg 2",#N/A,TRUE,"Utility";"YTD Adj _ Pg 1",#N/A,TRUE,"Utility"}</definedName>
    <definedName name="wrn.UTIL." localSheetId="37" hidden="1">{"Twelve Mo Ended Pg 2",#N/A,TRUE,"Utility";"YTD Adj _ Pg 1",#N/A,TRUE,"Utility"}</definedName>
    <definedName name="wrn.UTIL." localSheetId="22" hidden="1">{"Twelve Mo Ended Pg 2",#N/A,TRUE,"Utility";"YTD Adj _ Pg 1",#N/A,TRUE,"Utility"}</definedName>
    <definedName name="wrn.UTIL." hidden="1">{"Twelve Mo Ended Pg 2",#N/A,TRUE,"Utility";"YTD Adj _ Pg 1",#N/A,TRUE,"Utility"}</definedName>
    <definedName name="xpg" localSheetId="30" hidden="1">{"detail305",#N/A,FALSE,"BI-305"}</definedName>
    <definedName name="xpg" localSheetId="37" hidden="1">{"detail305",#N/A,FALSE,"BI-305"}</definedName>
    <definedName name="xpg" localSheetId="22" hidden="1">{"detail305",#N/A,FALSE,"BI-305"}</definedName>
    <definedName name="xpg" hidden="1">{"detail305",#N/A,FALSE,"BI-305"}</definedName>
    <definedName name="xxx.detail" localSheetId="30" hidden="1">{"detail305",#N/A,FALSE,"BI-305"}</definedName>
    <definedName name="xxx.detail" localSheetId="37" hidden="1">{"detail305",#N/A,FALSE,"BI-305"}</definedName>
    <definedName name="xxx.detail" localSheetId="22" hidden="1">{"detail305",#N/A,FALSE,"BI-305"}</definedName>
    <definedName name="xxx.detail" hidden="1">{"detail305",#N/A,FALSE,"BI-305"}</definedName>
    <definedName name="xxx.directory" localSheetId="30" hidden="1">{"summary",#N/A,FALSE,"PCR DIRECTORY"}</definedName>
    <definedName name="xxx.directory" localSheetId="37" hidden="1">{"summary",#N/A,FALSE,"PCR DIRECTORY"}</definedName>
    <definedName name="xxx.directory" localSheetId="22" hidden="1">{"summary",#N/A,FALSE,"PCR DIRECTORY"}</definedName>
    <definedName name="xxx.directory" hidden="1">{"summary",#N/A,FALSE,"PCR DIRECTORY"}</definedName>
    <definedName name="xxxxx" localSheetId="30" hidden="1">{2;#N/A;"R13C16:R17C16";#N/A;"R13C14:R17C15";FALSE;FALSE;FALSE;95;#N/A;#N/A;"R13C19";#N/A;FALSE;FALSE;FALSE;FALSE;#N/A;"";#N/A;FALSE;"";"";#N/A;#N/A;#N/A}</definedName>
    <definedName name="xxxxx" localSheetId="37" hidden="1">{2;#N/A;"R13C16:R17C16";#N/A;"R13C14:R17C15";FALSE;FALSE;FALSE;95;#N/A;#N/A;"R13C19";#N/A;FALSE;FALSE;FALSE;FALSE;#N/A;"";#N/A;FALSE;"";"";#N/A;#N/A;#N/A}</definedName>
    <definedName name="xxxxx" localSheetId="22" hidden="1">{2;#N/A;"R13C16:R17C16";#N/A;"R13C14:R17C15";FALSE;FALSE;FALSE;95;#N/A;#N/A;"R13C19";#N/A;FALSE;FALSE;FALSE;FALSE;#N/A;"";#N/A;FALSE;"";"";#N/A;#N/A;#N/A}</definedName>
    <definedName name="xxxxx" hidden="1">{2;#N/A;"R13C16:R17C16";#N/A;"R13C14:R17C15";FALSE;FALSE;FALSE;95;#N/A;#N/A;"R13C19";#N/A;FALSE;FALSE;FALSE;FALSE;#N/A;"";#N/A;FALSE;"";"";#N/A;#N/A;#N/A}</definedName>
    <definedName name="YEAR" localSheetId="35">[2]ISFPLSUB!#REF!</definedName>
    <definedName name="YEAR" localSheetId="8">[2]ISFPLSUB!#REF!</definedName>
    <definedName name="YEAR" localSheetId="9">[2]ISFPLSUB!#REF!</definedName>
    <definedName name="YEAR" localSheetId="10">[2]ISFPLSUB!#REF!</definedName>
    <definedName name="YEAR" localSheetId="11">[2]ISFPLSUB!#REF!</definedName>
    <definedName name="YEAR" localSheetId="12">[2]ISFPLSUB!#REF!</definedName>
    <definedName name="YEAR" localSheetId="13">[2]ISFPLSUB!#REF!</definedName>
    <definedName name="YEAR" localSheetId="36">[2]ISFPLSUB!#REF!</definedName>
    <definedName name="YEAR" localSheetId="14">[2]ISFPLSUB!#REF!</definedName>
    <definedName name="YEAR" localSheetId="15">[2]ISFPLSUB!#REF!</definedName>
    <definedName name="YEAR" localSheetId="16">[2]ISFPLSUB!#REF!</definedName>
    <definedName name="YEAR" localSheetId="17">[2]ISFPLSUB!#REF!</definedName>
    <definedName name="YEAR" localSheetId="32">[2]ISFPLSUB!#REF!</definedName>
    <definedName name="YEAR" localSheetId="33">[2]ISFPLSUB!#REF!</definedName>
    <definedName name="YEAR" localSheetId="24">[2]ISFPLSUB!#REF!</definedName>
    <definedName name="YEAR" localSheetId="26">[2]ISFPLSUB!#REF!</definedName>
    <definedName name="YEAR" localSheetId="28">[2]ISFPLSUB!#REF!</definedName>
    <definedName name="YEAR" localSheetId="25">[2]ISFPLSUB!#REF!</definedName>
    <definedName name="YEAR" localSheetId="27">[2]ISFPLSUB!#REF!</definedName>
    <definedName name="YEAR" localSheetId="29">[2]ISFPLSUB!#REF!</definedName>
    <definedName name="YEAR" localSheetId="31">[2]ISFPLSUB!#REF!</definedName>
    <definedName name="YEAR" localSheetId="23">[2]ISFPLSUB!#REF!</definedName>
    <definedName name="YEAR" localSheetId="37">[2]ISFPLSUB!#REF!</definedName>
    <definedName name="YEAR">[2]ISFPLSUB!#REF!</definedName>
    <definedName name="Year2" localSheetId="35">#REF!</definedName>
    <definedName name="Year2" localSheetId="8">#REF!</definedName>
    <definedName name="Year2" localSheetId="9">#REF!</definedName>
    <definedName name="Year2" localSheetId="10">#REF!</definedName>
    <definedName name="Year2" localSheetId="11">#REF!</definedName>
    <definedName name="Year2" localSheetId="12">#REF!</definedName>
    <definedName name="Year2" localSheetId="13">#REF!</definedName>
    <definedName name="Year2" localSheetId="36">#REF!</definedName>
    <definedName name="Year2" localSheetId="14">#REF!</definedName>
    <definedName name="Year2" localSheetId="15">#REF!</definedName>
    <definedName name="Year2" localSheetId="16">#REF!</definedName>
    <definedName name="Year2" localSheetId="17">#REF!</definedName>
    <definedName name="Year2" localSheetId="32">#REF!</definedName>
    <definedName name="Year2" localSheetId="33">#REF!</definedName>
    <definedName name="Year2" localSheetId="24">#REF!</definedName>
    <definedName name="Year2" localSheetId="26">#REF!</definedName>
    <definedName name="Year2" localSheetId="28">#REF!</definedName>
    <definedName name="Year2" localSheetId="25">#REF!</definedName>
    <definedName name="Year2" localSheetId="27">#REF!</definedName>
    <definedName name="Year2" localSheetId="29">#REF!</definedName>
    <definedName name="Year2" localSheetId="31">#REF!</definedName>
    <definedName name="Year2" localSheetId="23">#REF!</definedName>
    <definedName name="Year2" localSheetId="37">#REF!</definedName>
    <definedName name="Year2">#REF!</definedName>
    <definedName name="YTDA" localSheetId="35">[2]ISFPLSUB!#REF!</definedName>
    <definedName name="YTDA" localSheetId="8">[2]ISFPLSUB!#REF!</definedName>
    <definedName name="YTDA" localSheetId="9">[2]ISFPLSUB!#REF!</definedName>
    <definedName name="YTDA" localSheetId="10">[2]ISFPLSUB!#REF!</definedName>
    <definedName name="YTDA" localSheetId="11">[2]ISFPLSUB!#REF!</definedName>
    <definedName name="YTDA" localSheetId="12">[2]ISFPLSUB!#REF!</definedName>
    <definedName name="YTDA" localSheetId="13">[2]ISFPLSUB!#REF!</definedName>
    <definedName name="YTDA" localSheetId="36">[2]ISFPLSUB!#REF!</definedName>
    <definedName name="YTDA" localSheetId="14">[2]ISFPLSUB!#REF!</definedName>
    <definedName name="YTDA" localSheetId="15">[2]ISFPLSUB!#REF!</definedName>
    <definedName name="YTDA" localSheetId="16">[2]ISFPLSUB!#REF!</definedName>
    <definedName name="YTDA" localSheetId="17">[2]ISFPLSUB!#REF!</definedName>
    <definedName name="YTDA" localSheetId="32">[2]ISFPLSUB!#REF!</definedName>
    <definedName name="YTDA" localSheetId="33">[2]ISFPLSUB!#REF!</definedName>
    <definedName name="YTDA" localSheetId="24">[2]ISFPLSUB!#REF!</definedName>
    <definedName name="YTDA" localSheetId="26">[2]ISFPLSUB!#REF!</definedName>
    <definedName name="YTDA" localSheetId="28">[2]ISFPLSUB!#REF!</definedName>
    <definedName name="YTDA" localSheetId="25">[2]ISFPLSUB!#REF!</definedName>
    <definedName name="YTDA" localSheetId="27">[2]ISFPLSUB!#REF!</definedName>
    <definedName name="YTDA" localSheetId="29">[2]ISFPLSUB!#REF!</definedName>
    <definedName name="YTDA" localSheetId="31">[2]ISFPLSUB!#REF!</definedName>
    <definedName name="YTDA" localSheetId="23">[2]ISFPLSUB!#REF!</definedName>
    <definedName name="YTDA" localSheetId="37">[2]ISFPLSUB!#REF!</definedName>
    <definedName name="YTDA">[2]ISFPLSUB!#REF!</definedName>
    <definedName name="Yyyy" localSheetId="35">#REF!,#REF!,#REF!,#REF!</definedName>
    <definedName name="Yyyy" localSheetId="8">#REF!,#REF!,#REF!,#REF!</definedName>
    <definedName name="Yyyy" localSheetId="9">#REF!,#REF!,#REF!,#REF!</definedName>
    <definedName name="Yyyy" localSheetId="10">#REF!,#REF!,#REF!,#REF!</definedName>
    <definedName name="Yyyy" localSheetId="11">#REF!,#REF!,#REF!,#REF!</definedName>
    <definedName name="Yyyy" localSheetId="12">#REF!,#REF!,#REF!,#REF!</definedName>
    <definedName name="Yyyy" localSheetId="13">#REF!,#REF!,#REF!,#REF!</definedName>
    <definedName name="Yyyy" localSheetId="36">#REF!,#REF!,#REF!,#REF!</definedName>
    <definedName name="Yyyy" localSheetId="14">#REF!,#REF!,#REF!,#REF!</definedName>
    <definedName name="Yyyy" localSheetId="15">#REF!,#REF!,#REF!,#REF!</definedName>
    <definedName name="Yyyy" localSheetId="16">#REF!,#REF!,#REF!,#REF!</definedName>
    <definedName name="Yyyy" localSheetId="17">#REF!,#REF!,#REF!,#REF!</definedName>
    <definedName name="Yyyy" localSheetId="32">#REF!,#REF!,#REF!,#REF!</definedName>
    <definedName name="Yyyy" localSheetId="33">#REF!,#REF!,#REF!,#REF!</definedName>
    <definedName name="Yyyy" localSheetId="24">#REF!,#REF!,#REF!,#REF!</definedName>
    <definedName name="Yyyy" localSheetId="26">#REF!,#REF!,#REF!,#REF!</definedName>
    <definedName name="Yyyy" localSheetId="28">#REF!,#REF!,#REF!,#REF!</definedName>
    <definedName name="Yyyy" localSheetId="25">#REF!,#REF!,#REF!,#REF!</definedName>
    <definedName name="Yyyy" localSheetId="27">#REF!,#REF!,#REF!,#REF!</definedName>
    <definedName name="Yyyy" localSheetId="29">#REF!,#REF!,#REF!,#REF!</definedName>
    <definedName name="Yyyy" localSheetId="31">#REF!,#REF!,#REF!,#REF!</definedName>
    <definedName name="Yyyy" localSheetId="23">#REF!,#REF!,#REF!,#REF!</definedName>
    <definedName name="Yyyy" localSheetId="37">#REF!,#REF!,#REF!,#REF!</definedName>
    <definedName name="Yyyy">#REF!,#REF!,#REF!,#REF!</definedName>
    <definedName name="zzz" localSheetId="35">'[32]Final Fuel Sch 2001'!#REF!</definedName>
    <definedName name="zzz" localSheetId="8">'[32]Final Fuel Sch 2001'!#REF!</definedName>
    <definedName name="zzz" localSheetId="9">'[32]Final Fuel Sch 2001'!#REF!</definedName>
    <definedName name="zzz" localSheetId="10">'[32]Final Fuel Sch 2001'!#REF!</definedName>
    <definedName name="zzz" localSheetId="11">'[32]Final Fuel Sch 2001'!#REF!</definedName>
    <definedName name="zzz" localSheetId="12">'[32]Final Fuel Sch 2001'!#REF!</definedName>
    <definedName name="zzz" localSheetId="13">'[32]Final Fuel Sch 2001'!#REF!</definedName>
    <definedName name="zzz" localSheetId="36">'[32]Final Fuel Sch 2001'!#REF!</definedName>
    <definedName name="zzz" localSheetId="14">'[32]Final Fuel Sch 2001'!#REF!</definedName>
    <definedName name="zzz" localSheetId="15">'[32]Final Fuel Sch 2001'!#REF!</definedName>
    <definedName name="zzz" localSheetId="16">'[32]Final Fuel Sch 2001'!#REF!</definedName>
    <definedName name="zzz" localSheetId="17">'[32]Final Fuel Sch 2001'!#REF!</definedName>
    <definedName name="zzz" localSheetId="32">'[32]Final Fuel Sch 2001'!#REF!</definedName>
    <definedName name="zzz" localSheetId="33">'[32]Final Fuel Sch 2001'!#REF!</definedName>
    <definedName name="zzz" localSheetId="24">'[32]Final Fuel Sch 2001'!#REF!</definedName>
    <definedName name="zzz" localSheetId="26">'[32]Final Fuel Sch 2001'!#REF!</definedName>
    <definedName name="zzz" localSheetId="28">'[32]Final Fuel Sch 2001'!#REF!</definedName>
    <definedName name="zzz" localSheetId="25">'[32]Final Fuel Sch 2001'!#REF!</definedName>
    <definedName name="zzz" localSheetId="27">'[32]Final Fuel Sch 2001'!#REF!</definedName>
    <definedName name="zzz" localSheetId="29">'[32]Final Fuel Sch 2001'!#REF!</definedName>
    <definedName name="zzz" localSheetId="31">'[32]Final Fuel Sch 2001'!#REF!</definedName>
    <definedName name="zzz" localSheetId="23">'[32]Final Fuel Sch 2001'!#REF!</definedName>
    <definedName name="zzz" localSheetId="37">'[32]Final Fuel Sch 2001'!#REF!</definedName>
    <definedName name="zzz">'[32]Final Fuel Sch 2001'!#REF!</definedName>
  </definedNames>
  <calcPr calcId="162913"/>
</workbook>
</file>

<file path=xl/calcChain.xml><?xml version="1.0" encoding="utf-8"?>
<calcChain xmlns="http://schemas.openxmlformats.org/spreadsheetml/2006/main">
  <c r="F38" i="62" l="1"/>
  <c r="G38" i="62"/>
  <c r="H38" i="62"/>
  <c r="I38" i="62"/>
  <c r="J38" i="62"/>
  <c r="K38" i="62"/>
  <c r="O67" i="70" l="1"/>
  <c r="P67" i="70"/>
  <c r="Q67" i="70"/>
  <c r="R67" i="70"/>
  <c r="S67" i="70"/>
  <c r="T67" i="70"/>
  <c r="O79" i="69"/>
  <c r="P79" i="69"/>
  <c r="Q79" i="69"/>
  <c r="R79" i="69"/>
  <c r="S79" i="69"/>
  <c r="T79" i="69"/>
  <c r="O62" i="68"/>
  <c r="P62" i="68"/>
  <c r="Q62" i="68"/>
  <c r="R62" i="68"/>
  <c r="S62" i="68"/>
  <c r="T62" i="68"/>
  <c r="G84" i="65"/>
  <c r="H84" i="65"/>
  <c r="I84" i="65"/>
  <c r="J84" i="65"/>
  <c r="K84" i="65"/>
  <c r="F84" i="65"/>
  <c r="K84" i="63"/>
  <c r="J84" i="63"/>
  <c r="I84" i="63"/>
  <c r="H84" i="63"/>
  <c r="G84" i="63"/>
  <c r="F84" i="63"/>
  <c r="K84" i="57"/>
  <c r="J84" i="57"/>
  <c r="I84" i="57"/>
  <c r="H84" i="57"/>
  <c r="G84" i="57"/>
  <c r="F84" i="57"/>
  <c r="K86" i="56"/>
  <c r="J86" i="56"/>
  <c r="I86" i="56"/>
  <c r="H86" i="56"/>
  <c r="G86" i="56"/>
  <c r="F86" i="56"/>
  <c r="S261" i="72" l="1"/>
  <c r="R261" i="72"/>
  <c r="Q261" i="72"/>
  <c r="P261" i="72"/>
  <c r="O261" i="72"/>
  <c r="N261" i="72"/>
  <c r="M261" i="72"/>
  <c r="L261" i="72"/>
  <c r="K261" i="72"/>
  <c r="J261" i="72"/>
  <c r="I261" i="72"/>
  <c r="H261" i="72"/>
  <c r="S260" i="72"/>
  <c r="R260" i="72"/>
  <c r="Q260" i="72"/>
  <c r="P260" i="72"/>
  <c r="O260" i="72"/>
  <c r="N260" i="72"/>
  <c r="M260" i="72"/>
  <c r="L260" i="72"/>
  <c r="K260" i="72"/>
  <c r="J260" i="72"/>
  <c r="I260" i="72"/>
  <c r="H260" i="72"/>
  <c r="H259" i="72"/>
  <c r="N65" i="72"/>
  <c r="M65" i="72"/>
  <c r="L65" i="72"/>
  <c r="K65" i="72"/>
  <c r="J65" i="72"/>
  <c r="I65" i="72"/>
  <c r="T56" i="72" a="1"/>
  <c r="T56" i="72" s="1"/>
  <c r="S56" i="72" a="1"/>
  <c r="S56" i="72" s="1"/>
  <c r="R56" i="72" a="1"/>
  <c r="R56" i="72" s="1"/>
  <c r="Q56" i="72"/>
  <c r="Q56" i="72" a="1"/>
  <c r="P56" i="72" a="1"/>
  <c r="P56" i="72" s="1"/>
  <c r="O56" i="72"/>
  <c r="O56" i="72" a="1"/>
  <c r="N56" i="72" a="1"/>
  <c r="N56" i="72" s="1"/>
  <c r="M56" i="72" a="1"/>
  <c r="M56" i="72" s="1"/>
  <c r="L56" i="72" a="1"/>
  <c r="L56" i="72" s="1"/>
  <c r="K56" i="72" a="1"/>
  <c r="K56" i="72" s="1"/>
  <c r="J56" i="72" a="1"/>
  <c r="J56" i="72" s="1"/>
  <c r="I56" i="72"/>
  <c r="I56" i="72" a="1"/>
  <c r="T52" i="72" a="1"/>
  <c r="T52" i="72" s="1"/>
  <c r="T54" i="72" s="1"/>
  <c r="T14" i="72" s="1"/>
  <c r="S52" i="72"/>
  <c r="S54" i="72" s="1"/>
  <c r="S14" i="72" s="1"/>
  <c r="S52" i="72" a="1"/>
  <c r="R52" i="72" a="1"/>
  <c r="R52" i="72" s="1"/>
  <c r="R54" i="72" s="1"/>
  <c r="R14" i="72" s="1"/>
  <c r="Q52" i="72" a="1"/>
  <c r="Q52" i="72" s="1"/>
  <c r="Q54" i="72" s="1"/>
  <c r="Q14" i="72" s="1"/>
  <c r="P52" i="72" a="1"/>
  <c r="P52" i="72" s="1"/>
  <c r="P54" i="72" s="1"/>
  <c r="P14" i="72" s="1"/>
  <c r="O52" i="72" a="1"/>
  <c r="O52" i="72" s="1"/>
  <c r="O54" i="72" s="1"/>
  <c r="O14" i="72" s="1"/>
  <c r="N52" i="72" a="1"/>
  <c r="N52" i="72" s="1"/>
  <c r="N54" i="72" s="1"/>
  <c r="N14" i="72" s="1"/>
  <c r="M52" i="72" a="1"/>
  <c r="M52" i="72" s="1"/>
  <c r="M54" i="72" s="1"/>
  <c r="M14" i="72" s="1"/>
  <c r="L52" i="72" a="1"/>
  <c r="L52" i="72" s="1"/>
  <c r="L54" i="72" s="1"/>
  <c r="L14" i="72" s="1"/>
  <c r="K52" i="72" a="1"/>
  <c r="K52" i="72" s="1"/>
  <c r="K54" i="72" s="1"/>
  <c r="J52" i="72" a="1"/>
  <c r="J52" i="72" s="1"/>
  <c r="J54" i="72" s="1"/>
  <c r="J14" i="72" s="1"/>
  <c r="I52" i="72" a="1"/>
  <c r="I52" i="72" s="1"/>
  <c r="I54" i="72" s="1"/>
  <c r="I14" i="72" s="1"/>
  <c r="T47" i="72" a="1"/>
  <c r="T47" i="72" s="1"/>
  <c r="T50" i="72" s="1"/>
  <c r="S47" i="72" a="1"/>
  <c r="S47" i="72" s="1"/>
  <c r="S50" i="72" s="1"/>
  <c r="S10" i="72" s="1"/>
  <c r="R47" i="72" a="1"/>
  <c r="R47" i="72" s="1"/>
  <c r="R50" i="72" s="1"/>
  <c r="R10" i="72" s="1"/>
  <c r="Q47" i="72" a="1"/>
  <c r="Q47" i="72" s="1"/>
  <c r="Q50" i="72" s="1"/>
  <c r="Q10" i="72" s="1"/>
  <c r="P47" i="72" a="1"/>
  <c r="P47" i="72" s="1"/>
  <c r="P50" i="72" s="1"/>
  <c r="O47" i="72" a="1"/>
  <c r="O47" i="72" s="1"/>
  <c r="O50" i="72" s="1"/>
  <c r="O10" i="72" s="1"/>
  <c r="N47" i="72" a="1"/>
  <c r="N47" i="72" s="1"/>
  <c r="N50" i="72" s="1"/>
  <c r="N10" i="72" s="1"/>
  <c r="M47" i="72" a="1"/>
  <c r="M47" i="72" s="1"/>
  <c r="M50" i="72" s="1"/>
  <c r="M10" i="72" s="1"/>
  <c r="L47" i="72" a="1"/>
  <c r="L47" i="72" s="1"/>
  <c r="L50" i="72" s="1"/>
  <c r="K47" i="72" a="1"/>
  <c r="K47" i="72" s="1"/>
  <c r="K50" i="72" s="1"/>
  <c r="K10" i="72" s="1"/>
  <c r="J47" i="72" a="1"/>
  <c r="J47" i="72" s="1"/>
  <c r="J50" i="72" s="1"/>
  <c r="J10" i="72" s="1"/>
  <c r="I47" i="72" a="1"/>
  <c r="I47" i="72" s="1"/>
  <c r="I50" i="72" s="1"/>
  <c r="I10" i="72" s="1"/>
  <c r="I44" i="72" a="1"/>
  <c r="I44" i="72" s="1"/>
  <c r="H18" i="72" s="1"/>
  <c r="I18" i="72" s="1"/>
  <c r="J18" i="72" s="1"/>
  <c r="K18" i="72" s="1"/>
  <c r="L18" i="72" s="1"/>
  <c r="M18" i="72" s="1"/>
  <c r="N18" i="72" s="1"/>
  <c r="I43" i="72"/>
  <c r="I43" i="72" a="1"/>
  <c r="F39" i="72"/>
  <c r="C36" i="72"/>
  <c r="C34" i="72"/>
  <c r="H16" i="72"/>
  <c r="K14" i="72"/>
  <c r="T10" i="72"/>
  <c r="P10" i="72"/>
  <c r="L10" i="72"/>
  <c r="O18" i="72" l="1"/>
  <c r="P18" i="72" s="1"/>
  <c r="Q18" i="72" s="1"/>
  <c r="R18" i="72" s="1"/>
  <c r="S18" i="72" s="1"/>
  <c r="T18" i="72" s="1"/>
  <c r="I45" i="72"/>
  <c r="U14" i="72"/>
  <c r="H262" i="72"/>
  <c r="H263" i="72" s="1"/>
  <c r="L262" i="72"/>
  <c r="L263" i="72" s="1"/>
  <c r="P262" i="72"/>
  <c r="P263" i="72" s="1"/>
  <c r="I262" i="72"/>
  <c r="I263" i="72" s="1"/>
  <c r="M262" i="72"/>
  <c r="M263" i="72" s="1"/>
  <c r="Q262" i="72"/>
  <c r="Q263" i="72" s="1"/>
  <c r="J262" i="72"/>
  <c r="J263" i="72" s="1"/>
  <c r="N262" i="72"/>
  <c r="N263" i="72" s="1"/>
  <c r="R262" i="72"/>
  <c r="R263" i="72" s="1"/>
  <c r="H20" i="72"/>
  <c r="K262" i="72"/>
  <c r="K263" i="72" s="1"/>
  <c r="O262" i="72"/>
  <c r="O263" i="72" s="1"/>
  <c r="S262" i="72"/>
  <c r="S263" i="72" s="1"/>
  <c r="I16" i="72"/>
  <c r="I12" i="72"/>
  <c r="U10" i="72"/>
  <c r="J12" i="72" l="1"/>
  <c r="I20" i="72"/>
  <c r="J16" i="72"/>
  <c r="E22" i="64"/>
  <c r="E21" i="64"/>
  <c r="E20" i="64"/>
  <c r="E22" i="62"/>
  <c r="E21" i="62"/>
  <c r="E20" i="62"/>
  <c r="E22" i="54"/>
  <c r="E21" i="54"/>
  <c r="E20" i="54"/>
  <c r="A30" i="66"/>
  <c r="J20" i="72" l="1"/>
  <c r="K16" i="72"/>
  <c r="K12" i="72"/>
  <c r="J22" i="72"/>
  <c r="I22" i="72"/>
  <c r="C36" i="69"/>
  <c r="C31" i="70" s="1"/>
  <c r="C34" i="69"/>
  <c r="C29" i="70" s="1"/>
  <c r="H14" i="70"/>
  <c r="H18" i="69"/>
  <c r="I18" i="69" s="1"/>
  <c r="H14" i="69"/>
  <c r="I10" i="69" s="1"/>
  <c r="H14" i="68"/>
  <c r="S263" i="70"/>
  <c r="R263" i="70"/>
  <c r="Q263" i="70"/>
  <c r="P263" i="70"/>
  <c r="O263" i="70"/>
  <c r="N263" i="70"/>
  <c r="M263" i="70"/>
  <c r="L263" i="70"/>
  <c r="K263" i="70"/>
  <c r="J263" i="70"/>
  <c r="I263" i="70"/>
  <c r="H263" i="70"/>
  <c r="S262" i="70"/>
  <c r="R262" i="70"/>
  <c r="Q262" i="70"/>
  <c r="P262" i="70"/>
  <c r="O262" i="70"/>
  <c r="N262" i="70"/>
  <c r="M262" i="70"/>
  <c r="L262" i="70"/>
  <c r="K262" i="70"/>
  <c r="J262" i="70"/>
  <c r="I262" i="70"/>
  <c r="H262" i="70"/>
  <c r="H261" i="70"/>
  <c r="N67" i="70"/>
  <c r="M67" i="70"/>
  <c r="L67" i="70"/>
  <c r="K67" i="70"/>
  <c r="J67" i="70"/>
  <c r="I67" i="70"/>
  <c r="T58" i="70" a="1"/>
  <c r="T58" i="70" s="1"/>
  <c r="S58" i="70" a="1"/>
  <c r="S58" i="70" s="1"/>
  <c r="R58" i="70" a="1"/>
  <c r="R58" i="70" s="1"/>
  <c r="Q58" i="70" a="1"/>
  <c r="Q58" i="70" s="1"/>
  <c r="P58" i="70" a="1"/>
  <c r="P58" i="70" s="1"/>
  <c r="O58" i="70" a="1"/>
  <c r="O58" i="70" s="1"/>
  <c r="N58" i="70" a="1"/>
  <c r="N58" i="70" s="1"/>
  <c r="M58" i="70" a="1"/>
  <c r="M58" i="70" s="1"/>
  <c r="L58" i="70" a="1"/>
  <c r="L58" i="70" s="1"/>
  <c r="K58" i="70" a="1"/>
  <c r="K58" i="70" s="1"/>
  <c r="J58" i="70" a="1"/>
  <c r="J58" i="70" s="1"/>
  <c r="I58" i="70" a="1"/>
  <c r="I58" i="70" s="1"/>
  <c r="T56" i="70"/>
  <c r="S56" i="70"/>
  <c r="R56" i="70"/>
  <c r="Q56" i="70"/>
  <c r="P54" i="70" a="1"/>
  <c r="P54" i="70" s="1"/>
  <c r="P56" i="70" s="1"/>
  <c r="O54" i="70" a="1"/>
  <c r="O54" i="70" s="1"/>
  <c r="O56" i="70" s="1"/>
  <c r="N54" i="70" a="1"/>
  <c r="N54" i="70" s="1"/>
  <c r="N56" i="70" s="1"/>
  <c r="M54" i="70" a="1"/>
  <c r="M54" i="70" s="1"/>
  <c r="M56" i="70" s="1"/>
  <c r="L54" i="70"/>
  <c r="L56" i="70" s="1"/>
  <c r="L54" i="70" a="1"/>
  <c r="K54" i="70" a="1"/>
  <c r="K54" i="70" s="1"/>
  <c r="K56" i="70" s="1"/>
  <c r="J54" i="70" a="1"/>
  <c r="J54" i="70" s="1"/>
  <c r="J56" i="70" s="1"/>
  <c r="I54" i="70" a="1"/>
  <c r="I54" i="70" s="1"/>
  <c r="I56" i="70" s="1"/>
  <c r="T50" i="70" a="1"/>
  <c r="T50" i="70" s="1"/>
  <c r="S50" i="70" a="1"/>
  <c r="S50" i="70" s="1"/>
  <c r="R50" i="70" a="1"/>
  <c r="R50" i="70" s="1"/>
  <c r="Q50" i="70" a="1"/>
  <c r="Q50" i="70" s="1"/>
  <c r="P50" i="70" a="1"/>
  <c r="P50" i="70" s="1"/>
  <c r="O50" i="70" a="1"/>
  <c r="O50" i="70" s="1"/>
  <c r="N50" i="70"/>
  <c r="N50" i="70" a="1"/>
  <c r="M50" i="70" a="1"/>
  <c r="M50" i="70" s="1"/>
  <c r="L50" i="70" a="1"/>
  <c r="L50" i="70" s="1"/>
  <c r="K50" i="70" a="1"/>
  <c r="K50" i="70" s="1"/>
  <c r="J50" i="70" a="1"/>
  <c r="J50" i="70" s="1"/>
  <c r="I50" i="70" a="1"/>
  <c r="I50" i="70" s="1"/>
  <c r="T49" i="70" a="1"/>
  <c r="T49" i="70" s="1"/>
  <c r="S49" i="70" a="1"/>
  <c r="S49" i="70" s="1"/>
  <c r="S52" i="70" s="1"/>
  <c r="R49" i="70" a="1"/>
  <c r="R49" i="70" s="1"/>
  <c r="R52" i="70" s="1"/>
  <c r="Q49" i="70" a="1"/>
  <c r="Q49" i="70" s="1"/>
  <c r="P49" i="70" a="1"/>
  <c r="P49" i="70" s="1"/>
  <c r="O49" i="70" a="1"/>
  <c r="O49" i="70" s="1"/>
  <c r="O52" i="70" s="1"/>
  <c r="N49" i="70" a="1"/>
  <c r="N49" i="70" s="1"/>
  <c r="M49" i="70" a="1"/>
  <c r="M49" i="70" s="1"/>
  <c r="M52" i="70" s="1"/>
  <c r="L49" i="70" a="1"/>
  <c r="L49" i="70" s="1"/>
  <c r="K49" i="70" a="1"/>
  <c r="K49" i="70" s="1"/>
  <c r="J49" i="70" a="1"/>
  <c r="J49" i="70" s="1"/>
  <c r="J52" i="70" s="1"/>
  <c r="I49" i="70" a="1"/>
  <c r="I49" i="70" s="1"/>
  <c r="I52" i="70" s="1"/>
  <c r="T46" i="70" a="1"/>
  <c r="T46" i="70" s="1"/>
  <c r="T47" i="70" s="1"/>
  <c r="S46" i="70" a="1"/>
  <c r="S46" i="70" s="1"/>
  <c r="S47" i="70" s="1"/>
  <c r="R46" i="70" a="1"/>
  <c r="R46" i="70" s="1"/>
  <c r="R47" i="70" s="1"/>
  <c r="Q46" i="70" a="1"/>
  <c r="Q46" i="70" s="1"/>
  <c r="Q47" i="70" s="1"/>
  <c r="P46" i="70" a="1"/>
  <c r="P46" i="70" s="1"/>
  <c r="P47" i="70" s="1"/>
  <c r="O46" i="70" a="1"/>
  <c r="O46" i="70" s="1"/>
  <c r="O47" i="70" s="1"/>
  <c r="N46" i="70" a="1"/>
  <c r="N46" i="70" s="1"/>
  <c r="N47" i="70" s="1"/>
  <c r="M46" i="70" a="1"/>
  <c r="M46" i="70" s="1"/>
  <c r="M47" i="70" s="1"/>
  <c r="L46" i="70" a="1"/>
  <c r="L46" i="70" s="1"/>
  <c r="L47" i="70" s="1"/>
  <c r="K46" i="70" a="1"/>
  <c r="K46" i="70" s="1"/>
  <c r="K47" i="70" s="1"/>
  <c r="J46" i="70" a="1"/>
  <c r="J46" i="70" s="1"/>
  <c r="J47" i="70" s="1"/>
  <c r="I46" i="70"/>
  <c r="I47" i="70" s="1"/>
  <c r="D46" i="70" a="1"/>
  <c r="D46" i="70" s="1"/>
  <c r="D45" i="70" a="1"/>
  <c r="D45" i="70" s="1"/>
  <c r="D44" i="70"/>
  <c r="T41" i="70" a="1"/>
  <c r="T41" i="70" s="1"/>
  <c r="T42" i="70" s="1"/>
  <c r="S41" i="70" a="1"/>
  <c r="S41" i="70" s="1"/>
  <c r="S42" i="70" s="1"/>
  <c r="R41" i="70" a="1"/>
  <c r="R41" i="70" s="1"/>
  <c r="R42" i="70" s="1"/>
  <c r="Q41" i="70" a="1"/>
  <c r="Q41" i="70" s="1"/>
  <c r="Q42" i="70" s="1"/>
  <c r="P41" i="70" a="1"/>
  <c r="P41" i="70" s="1"/>
  <c r="P42" i="70" s="1"/>
  <c r="O41" i="70" a="1"/>
  <c r="O41" i="70" s="1"/>
  <c r="O42" i="70" s="1"/>
  <c r="N41" i="70" a="1"/>
  <c r="N41" i="70" s="1"/>
  <c r="N42" i="70" s="1"/>
  <c r="M41" i="70" a="1"/>
  <c r="M41" i="70" s="1"/>
  <c r="M42" i="70" s="1"/>
  <c r="L41" i="70"/>
  <c r="L42" i="70" s="1"/>
  <c r="L41" i="70" a="1"/>
  <c r="K41" i="70" a="1"/>
  <c r="K41" i="70" s="1"/>
  <c r="K42" i="70" s="1"/>
  <c r="J41" i="70" a="1"/>
  <c r="J41" i="70" s="1"/>
  <c r="J42" i="70" s="1"/>
  <c r="I41" i="70" a="1"/>
  <c r="I41" i="70" s="1"/>
  <c r="I42" i="70" s="1"/>
  <c r="D41" i="70"/>
  <c r="D40" i="70"/>
  <c r="F36" i="70"/>
  <c r="T12" i="70"/>
  <c r="S12" i="70"/>
  <c r="R12" i="70"/>
  <c r="Q12" i="70"/>
  <c r="P12" i="70"/>
  <c r="O12" i="70"/>
  <c r="N12" i="70"/>
  <c r="M12" i="70"/>
  <c r="L12" i="70"/>
  <c r="K12" i="70"/>
  <c r="J12" i="70"/>
  <c r="I12" i="70"/>
  <c r="S276" i="69"/>
  <c r="S277" i="69" s="1"/>
  <c r="S275" i="69"/>
  <c r="R275" i="69"/>
  <c r="Q275" i="69"/>
  <c r="P275" i="69"/>
  <c r="O275" i="69"/>
  <c r="N275" i="69"/>
  <c r="M275" i="69"/>
  <c r="L275" i="69"/>
  <c r="K275" i="69"/>
  <c r="J275" i="69"/>
  <c r="I275" i="69"/>
  <c r="H275" i="69"/>
  <c r="S274" i="69"/>
  <c r="R274" i="69"/>
  <c r="Q274" i="69"/>
  <c r="P274" i="69"/>
  <c r="O274" i="69"/>
  <c r="N274" i="69"/>
  <c r="M274" i="69"/>
  <c r="L274" i="69"/>
  <c r="K274" i="69"/>
  <c r="J274" i="69"/>
  <c r="I274" i="69"/>
  <c r="H274" i="69"/>
  <c r="H273" i="69"/>
  <c r="N79" i="69"/>
  <c r="M79" i="69"/>
  <c r="L79" i="69"/>
  <c r="K79" i="69"/>
  <c r="J79" i="69"/>
  <c r="I79" i="69"/>
  <c r="T70" i="69" a="1"/>
  <c r="T70" i="69" s="1"/>
  <c r="S70" i="69" a="1"/>
  <c r="S70" i="69" s="1"/>
  <c r="R70" i="69" a="1"/>
  <c r="R70" i="69" s="1"/>
  <c r="Q70" i="69" a="1"/>
  <c r="Q70" i="69" s="1"/>
  <c r="P70" i="69" a="1"/>
  <c r="P70" i="69" s="1"/>
  <c r="O70" i="69" a="1"/>
  <c r="O70" i="69" s="1"/>
  <c r="N70" i="69" a="1"/>
  <c r="N70" i="69" s="1"/>
  <c r="M70" i="69" a="1"/>
  <c r="M70" i="69" s="1"/>
  <c r="L70" i="69" a="1"/>
  <c r="L70" i="69" s="1"/>
  <c r="K70" i="69" a="1"/>
  <c r="K70" i="69" s="1"/>
  <c r="J70" i="69" a="1"/>
  <c r="J70" i="69" s="1"/>
  <c r="I70" i="69" a="1"/>
  <c r="I70" i="69" s="1"/>
  <c r="T66" i="69" a="1"/>
  <c r="T66" i="69" s="1"/>
  <c r="T68" i="69" s="1"/>
  <c r="S66" i="69" a="1"/>
  <c r="S66" i="69" s="1"/>
  <c r="S68" i="69" s="1"/>
  <c r="R66" i="69" a="1"/>
  <c r="R66" i="69" s="1"/>
  <c r="R68" i="69" s="1"/>
  <c r="Q66" i="69" a="1"/>
  <c r="Q66" i="69" s="1"/>
  <c r="Q68" i="69" s="1"/>
  <c r="P66" i="69" a="1"/>
  <c r="P66" i="69" s="1"/>
  <c r="P68" i="69" s="1"/>
  <c r="O66" i="69" a="1"/>
  <c r="O66" i="69" s="1"/>
  <c r="O68" i="69" s="1"/>
  <c r="N66" i="69" a="1"/>
  <c r="N66" i="69" s="1"/>
  <c r="N68" i="69" s="1"/>
  <c r="M66" i="69" a="1"/>
  <c r="M66" i="69" s="1"/>
  <c r="M68" i="69" s="1"/>
  <c r="L66" i="69" a="1"/>
  <c r="L66" i="69" s="1"/>
  <c r="L68" i="69" s="1"/>
  <c r="K66" i="69" a="1"/>
  <c r="K66" i="69" s="1"/>
  <c r="K68" i="69" s="1"/>
  <c r="J66" i="69" a="1"/>
  <c r="J66" i="69" s="1"/>
  <c r="J68" i="69" s="1"/>
  <c r="I66" i="69" a="1"/>
  <c r="I66" i="69" s="1"/>
  <c r="I68" i="69" s="1"/>
  <c r="H66" i="69" a="1"/>
  <c r="H66" i="69" s="1"/>
  <c r="H68" i="69" s="1"/>
  <c r="T62" i="69" a="1"/>
  <c r="T62" i="69" s="1"/>
  <c r="T64" i="69" s="1"/>
  <c r="T20" i="69" s="1"/>
  <c r="S62" i="69" a="1"/>
  <c r="S62" i="69" s="1"/>
  <c r="S64" i="69" s="1"/>
  <c r="S20" i="69" s="1"/>
  <c r="R62" i="69" a="1"/>
  <c r="R62" i="69" s="1"/>
  <c r="R64" i="69" s="1"/>
  <c r="R20" i="69" s="1"/>
  <c r="Q62" i="69" a="1"/>
  <c r="Q62" i="69" s="1"/>
  <c r="Q64" i="69" s="1"/>
  <c r="Q20" i="69" s="1"/>
  <c r="P62" i="69" a="1"/>
  <c r="P62" i="69" s="1"/>
  <c r="P64" i="69" s="1"/>
  <c r="P20" i="69" s="1"/>
  <c r="O62" i="69" a="1"/>
  <c r="O62" i="69" s="1"/>
  <c r="O64" i="69" s="1"/>
  <c r="O20" i="69" s="1"/>
  <c r="N62" i="69" a="1"/>
  <c r="N62" i="69" s="1"/>
  <c r="N64" i="69" s="1"/>
  <c r="N20" i="69" s="1"/>
  <c r="M62" i="69" a="1"/>
  <c r="M62" i="69" s="1"/>
  <c r="M64" i="69" s="1"/>
  <c r="L62" i="69" a="1"/>
  <c r="L62" i="69" s="1"/>
  <c r="L64" i="69" s="1"/>
  <c r="L20" i="69" s="1"/>
  <c r="K62" i="69" a="1"/>
  <c r="K62" i="69" s="1"/>
  <c r="K64" i="69" s="1"/>
  <c r="K20" i="69" s="1"/>
  <c r="J62" i="69" a="1"/>
  <c r="J62" i="69" s="1"/>
  <c r="J64" i="69" s="1"/>
  <c r="J20" i="69" s="1"/>
  <c r="I62" i="69" a="1"/>
  <c r="I62" i="69" s="1"/>
  <c r="I64" i="69" s="1"/>
  <c r="I20" i="69" s="1"/>
  <c r="T56" i="69" a="1"/>
  <c r="T56" i="69" s="1"/>
  <c r="S56" i="69" a="1"/>
  <c r="S56" i="69" s="1"/>
  <c r="R56" i="69" a="1"/>
  <c r="R56" i="69" s="1"/>
  <c r="Q56" i="69" a="1"/>
  <c r="Q56" i="69" s="1"/>
  <c r="P56" i="69" a="1"/>
  <c r="P56" i="69" s="1"/>
  <c r="O56" i="69" a="1"/>
  <c r="O56" i="69" s="1"/>
  <c r="N56" i="69" a="1"/>
  <c r="N56" i="69" s="1"/>
  <c r="M56" i="69" a="1"/>
  <c r="M56" i="69" s="1"/>
  <c r="L56" i="69" a="1"/>
  <c r="L56" i="69" s="1"/>
  <c r="K56" i="69" a="1"/>
  <c r="K56" i="69" s="1"/>
  <c r="J56" i="69" a="1"/>
  <c r="J56" i="69" s="1"/>
  <c r="I56" i="69" a="1"/>
  <c r="I56" i="69" s="1"/>
  <c r="T55" i="69" a="1"/>
  <c r="T55" i="69" s="1"/>
  <c r="S55" i="69" a="1"/>
  <c r="S55" i="69" s="1"/>
  <c r="R55" i="69" a="1"/>
  <c r="R55" i="69" s="1"/>
  <c r="Q55" i="69" a="1"/>
  <c r="Q55" i="69" s="1"/>
  <c r="P55" i="69" a="1"/>
  <c r="P55" i="69" s="1"/>
  <c r="O55" i="69" a="1"/>
  <c r="O55" i="69" s="1"/>
  <c r="N55" i="69" a="1"/>
  <c r="N55" i="69" s="1"/>
  <c r="M55" i="69" a="1"/>
  <c r="M55" i="69" s="1"/>
  <c r="L55" i="69" a="1"/>
  <c r="L55" i="69" s="1"/>
  <c r="K55" i="69" a="1"/>
  <c r="K55" i="69" s="1"/>
  <c r="J55" i="69" a="1"/>
  <c r="J55" i="69" s="1"/>
  <c r="I55" i="69" a="1"/>
  <c r="I55" i="69" s="1"/>
  <c r="T54" i="69"/>
  <c r="T54" i="69" a="1"/>
  <c r="S54" i="69" a="1"/>
  <c r="S54" i="69" s="1"/>
  <c r="R54" i="69" a="1"/>
  <c r="R54" i="69" s="1"/>
  <c r="Q54" i="69" a="1"/>
  <c r="Q54" i="69" s="1"/>
  <c r="Q59" i="69" s="1"/>
  <c r="Q12" i="69" s="1"/>
  <c r="P54" i="69" a="1"/>
  <c r="P54" i="69" s="1"/>
  <c r="O54" i="69" a="1"/>
  <c r="O54" i="69" s="1"/>
  <c r="N54" i="69" a="1"/>
  <c r="N54" i="69" s="1"/>
  <c r="M54" i="69" a="1"/>
  <c r="M54" i="69" s="1"/>
  <c r="M59" i="69" s="1"/>
  <c r="M12" i="69" s="1"/>
  <c r="L54" i="69" a="1"/>
  <c r="L54" i="69" s="1"/>
  <c r="K54" i="69" a="1"/>
  <c r="K54" i="69" s="1"/>
  <c r="J54" i="69" a="1"/>
  <c r="J54" i="69" s="1"/>
  <c r="J59" i="69" s="1"/>
  <c r="J12" i="69" s="1"/>
  <c r="I54" i="69" a="1"/>
  <c r="I54" i="69" s="1"/>
  <c r="I51" i="69" a="1"/>
  <c r="I51" i="69" s="1"/>
  <c r="T50" i="69" a="1"/>
  <c r="T50" i="69" s="1"/>
  <c r="S50" i="69" a="1"/>
  <c r="S50" i="69" s="1"/>
  <c r="R50" i="69" a="1"/>
  <c r="R50" i="69" s="1"/>
  <c r="Q50" i="69" a="1"/>
  <c r="Q50" i="69" s="1"/>
  <c r="P50" i="69" a="1"/>
  <c r="P50" i="69" s="1"/>
  <c r="O50" i="69" a="1"/>
  <c r="O50" i="69" s="1"/>
  <c r="N50" i="69" a="1"/>
  <c r="N50" i="69" s="1"/>
  <c r="M50" i="69" a="1"/>
  <c r="M50" i="69" s="1"/>
  <c r="L50" i="69" a="1"/>
  <c r="L50" i="69" s="1"/>
  <c r="K50" i="69" a="1"/>
  <c r="K50" i="69" s="1"/>
  <c r="J50" i="69" a="1"/>
  <c r="J50" i="69" s="1"/>
  <c r="I50" i="69" a="1"/>
  <c r="I50" i="69" s="1"/>
  <c r="T47" i="69" a="1"/>
  <c r="T47" i="69" s="1"/>
  <c r="T48" i="69" s="1"/>
  <c r="S47" i="69" a="1"/>
  <c r="S47" i="69" s="1"/>
  <c r="S48" i="69" s="1"/>
  <c r="R47" i="69" a="1"/>
  <c r="R47" i="69" s="1"/>
  <c r="R48" i="69" s="1"/>
  <c r="Q47" i="69" a="1"/>
  <c r="Q47" i="69" s="1"/>
  <c r="Q48" i="69" s="1"/>
  <c r="P47" i="69" a="1"/>
  <c r="P47" i="69" s="1"/>
  <c r="P48" i="69" s="1"/>
  <c r="O47" i="69" a="1"/>
  <c r="O47" i="69" s="1"/>
  <c r="O48" i="69" s="1"/>
  <c r="N47" i="69" a="1"/>
  <c r="N47" i="69" s="1"/>
  <c r="N48" i="69" s="1"/>
  <c r="M47" i="69" a="1"/>
  <c r="M47" i="69" s="1"/>
  <c r="M48" i="69" s="1"/>
  <c r="L47" i="69" a="1"/>
  <c r="L47" i="69" s="1"/>
  <c r="L48" i="69" s="1"/>
  <c r="K47" i="69"/>
  <c r="K48" i="69" s="1"/>
  <c r="K47" i="69" a="1"/>
  <c r="J47" i="69" a="1"/>
  <c r="J47" i="69" s="1"/>
  <c r="J48" i="69" s="1"/>
  <c r="I46" i="69" a="1"/>
  <c r="I46" i="69" s="1"/>
  <c r="I48" i="69" s="1"/>
  <c r="F42" i="69"/>
  <c r="M20" i="69"/>
  <c r="S258" i="68"/>
  <c r="R258" i="68"/>
  <c r="Q258" i="68"/>
  <c r="P258" i="68"/>
  <c r="O258" i="68"/>
  <c r="N258" i="68"/>
  <c r="M258" i="68"/>
  <c r="L258" i="68"/>
  <c r="K258" i="68"/>
  <c r="J258" i="68"/>
  <c r="I258" i="68"/>
  <c r="H258" i="68"/>
  <c r="S257" i="68"/>
  <c r="R257" i="68"/>
  <c r="Q257" i="68"/>
  <c r="P257" i="68"/>
  <c r="O257" i="68"/>
  <c r="N257" i="68"/>
  <c r="M257" i="68"/>
  <c r="L257" i="68"/>
  <c r="K257" i="68"/>
  <c r="J257" i="68"/>
  <c r="I257" i="68"/>
  <c r="H257" i="68"/>
  <c r="H256" i="68"/>
  <c r="N62" i="68"/>
  <c r="M62" i="68"/>
  <c r="L62" i="68"/>
  <c r="K62" i="68"/>
  <c r="J62" i="68"/>
  <c r="I62" i="68"/>
  <c r="T53" i="68" a="1"/>
  <c r="T53" i="68" s="1"/>
  <c r="S53" i="68" a="1"/>
  <c r="S53" i="68" s="1"/>
  <c r="R53" i="68" a="1"/>
  <c r="R53" i="68" s="1"/>
  <c r="Q53" i="68" a="1"/>
  <c r="Q53" i="68" s="1"/>
  <c r="P53" i="68" a="1"/>
  <c r="P53" i="68" s="1"/>
  <c r="O53" i="68" a="1"/>
  <c r="O53" i="68" s="1"/>
  <c r="N53" i="68" a="1"/>
  <c r="N53" i="68" s="1"/>
  <c r="M53" i="68" a="1"/>
  <c r="M53" i="68" s="1"/>
  <c r="L53" i="68" a="1"/>
  <c r="L53" i="68" s="1"/>
  <c r="K53" i="68" a="1"/>
  <c r="K53" i="68" s="1"/>
  <c r="J53" i="68" a="1"/>
  <c r="J53" i="68" s="1"/>
  <c r="I53" i="68" a="1"/>
  <c r="I53" i="68" s="1"/>
  <c r="T48" i="68" a="1"/>
  <c r="T48" i="68" s="1"/>
  <c r="S48" i="68" a="1"/>
  <c r="S48" i="68" s="1"/>
  <c r="R48" i="68" a="1"/>
  <c r="R48" i="68" s="1"/>
  <c r="Q48" i="68" a="1"/>
  <c r="Q48" i="68" s="1"/>
  <c r="P48" i="68" a="1"/>
  <c r="P48" i="68" s="1"/>
  <c r="O48" i="68" a="1"/>
  <c r="O48" i="68" s="1"/>
  <c r="N48" i="68" a="1"/>
  <c r="N48" i="68" s="1"/>
  <c r="M48" i="68" a="1"/>
  <c r="M48" i="68" s="1"/>
  <c r="L48" i="68" a="1"/>
  <c r="L48" i="68" s="1"/>
  <c r="K48" i="68" a="1"/>
  <c r="K48" i="68" s="1"/>
  <c r="J48" i="68" a="1"/>
  <c r="J48" i="68" s="1"/>
  <c r="I48" i="68" a="1"/>
  <c r="I48" i="68" s="1"/>
  <c r="T47" i="68" a="1"/>
  <c r="T47" i="68" s="1"/>
  <c r="S47" i="68" a="1"/>
  <c r="S47" i="68" s="1"/>
  <c r="R47" i="68" a="1"/>
  <c r="R47" i="68" s="1"/>
  <c r="Q47" i="68" a="1"/>
  <c r="Q47" i="68" s="1"/>
  <c r="P47" i="68" a="1"/>
  <c r="P47" i="68" s="1"/>
  <c r="O47" i="68" a="1"/>
  <c r="O47" i="68" s="1"/>
  <c r="N47" i="68" a="1"/>
  <c r="N47" i="68" s="1"/>
  <c r="M47" i="68" a="1"/>
  <c r="M47" i="68" s="1"/>
  <c r="L47" i="68" a="1"/>
  <c r="L47" i="68" s="1"/>
  <c r="K47" i="68" a="1"/>
  <c r="K47" i="68" s="1"/>
  <c r="J47" i="68" a="1"/>
  <c r="J47" i="68" s="1"/>
  <c r="I47" i="68" a="1"/>
  <c r="I47" i="68" s="1"/>
  <c r="T46" i="68" a="1"/>
  <c r="T46" i="68" s="1"/>
  <c r="S46" i="68" a="1"/>
  <c r="S46" i="68" s="1"/>
  <c r="R46" i="68" a="1"/>
  <c r="R46" i="68" s="1"/>
  <c r="Q46" i="68" a="1"/>
  <c r="Q46" i="68" s="1"/>
  <c r="P46" i="68" a="1"/>
  <c r="P46" i="68" s="1"/>
  <c r="O46" i="68" a="1"/>
  <c r="O46" i="68" s="1"/>
  <c r="N46" i="68" a="1"/>
  <c r="N46" i="68" s="1"/>
  <c r="M46" i="68" a="1"/>
  <c r="M46" i="68" s="1"/>
  <c r="L46" i="68" a="1"/>
  <c r="L46" i="68" s="1"/>
  <c r="K46" i="68" a="1"/>
  <c r="K46" i="68" s="1"/>
  <c r="J46" i="68" a="1"/>
  <c r="J46" i="68" s="1"/>
  <c r="I46" i="68" a="1"/>
  <c r="I46" i="68" s="1"/>
  <c r="I43" i="68" a="1"/>
  <c r="I43" i="68" s="1"/>
  <c r="T42" i="68" a="1"/>
  <c r="T42" i="68" s="1"/>
  <c r="S42" i="68" a="1"/>
  <c r="S42" i="68" s="1"/>
  <c r="R42" i="68" a="1"/>
  <c r="R42" i="68" s="1"/>
  <c r="Q42" i="68" a="1"/>
  <c r="Q42" i="68" s="1"/>
  <c r="P42" i="68" a="1"/>
  <c r="P42" i="68" s="1"/>
  <c r="O42" i="68" a="1"/>
  <c r="O42" i="68" s="1"/>
  <c r="N42" i="68" a="1"/>
  <c r="N42" i="68" s="1"/>
  <c r="M42" i="68" a="1"/>
  <c r="M42" i="68" s="1"/>
  <c r="L42" i="68" a="1"/>
  <c r="L42" i="68" s="1"/>
  <c r="K42" i="68" a="1"/>
  <c r="K42" i="68" s="1"/>
  <c r="J42" i="68" a="1"/>
  <c r="J42" i="68" s="1"/>
  <c r="I42" i="68" a="1"/>
  <c r="I42" i="68" s="1"/>
  <c r="T40" i="68" a="1"/>
  <c r="T40" i="68" s="1"/>
  <c r="S40" i="68" a="1"/>
  <c r="S40" i="68" s="1"/>
  <c r="R40" i="68" a="1"/>
  <c r="R40" i="68" s="1"/>
  <c r="Q40" i="68" a="1"/>
  <c r="Q40" i="68" s="1"/>
  <c r="P40" i="68" a="1"/>
  <c r="P40" i="68" s="1"/>
  <c r="O40" i="68" a="1"/>
  <c r="O40" i="68" s="1"/>
  <c r="N40" i="68" a="1"/>
  <c r="N40" i="68" s="1"/>
  <c r="M40" i="68" a="1"/>
  <c r="M40" i="68" s="1"/>
  <c r="L40" i="68" a="1"/>
  <c r="L40" i="68" s="1"/>
  <c r="K40" i="68" a="1"/>
  <c r="K40" i="68" s="1"/>
  <c r="J40" i="68" a="1"/>
  <c r="J40" i="68" s="1"/>
  <c r="I40" i="68"/>
  <c r="I40" i="68" a="1"/>
  <c r="F36" i="68"/>
  <c r="T12" i="68"/>
  <c r="S12" i="68"/>
  <c r="R12" i="68"/>
  <c r="Q12" i="68"/>
  <c r="P12" i="68"/>
  <c r="O12" i="68"/>
  <c r="N12" i="68"/>
  <c r="M12" i="68"/>
  <c r="L12" i="68"/>
  <c r="K12" i="68"/>
  <c r="J12" i="68"/>
  <c r="I12" i="68"/>
  <c r="I10" i="68"/>
  <c r="I14" i="68" s="1"/>
  <c r="I16" i="68" s="1"/>
  <c r="T59" i="69" l="1"/>
  <c r="T12" i="69" s="1"/>
  <c r="U12" i="70"/>
  <c r="K259" i="68"/>
  <c r="K260" i="68" s="1"/>
  <c r="S259" i="68"/>
  <c r="S260" i="68" s="1"/>
  <c r="O59" i="69"/>
  <c r="O12" i="69" s="1"/>
  <c r="O276" i="69"/>
  <c r="O277" i="69" s="1"/>
  <c r="K52" i="70"/>
  <c r="J26" i="72"/>
  <c r="J28" i="72" s="1"/>
  <c r="J30" i="72"/>
  <c r="P52" i="70"/>
  <c r="L16" i="72"/>
  <c r="K20" i="72"/>
  <c r="L12" i="72"/>
  <c r="I30" i="72"/>
  <c r="I26" i="72"/>
  <c r="K22" i="72"/>
  <c r="O259" i="68"/>
  <c r="O260" i="68" s="1"/>
  <c r="M264" i="70"/>
  <c r="M265" i="70" s="1"/>
  <c r="Q264" i="70"/>
  <c r="Q265" i="70" s="1"/>
  <c r="J276" i="69"/>
  <c r="J277" i="69" s="1"/>
  <c r="R276" i="69"/>
  <c r="R277" i="69" s="1"/>
  <c r="J264" i="70"/>
  <c r="J265" i="70" s="1"/>
  <c r="N264" i="70"/>
  <c r="N265" i="70" s="1"/>
  <c r="R264" i="70"/>
  <c r="R265" i="70" s="1"/>
  <c r="K276" i="69"/>
  <c r="K277" i="69" s="1"/>
  <c r="Q52" i="70"/>
  <c r="K59" i="69"/>
  <c r="K12" i="69" s="1"/>
  <c r="R59" i="69"/>
  <c r="R12" i="69" s="1"/>
  <c r="I59" i="69"/>
  <c r="I12" i="69" s="1"/>
  <c r="I14" i="69" s="1"/>
  <c r="N52" i="70"/>
  <c r="L52" i="70"/>
  <c r="S59" i="69"/>
  <c r="S12" i="69" s="1"/>
  <c r="U20" i="69"/>
  <c r="L259" i="68"/>
  <c r="L260" i="68" s="1"/>
  <c r="P259" i="68"/>
  <c r="P260" i="68" s="1"/>
  <c r="J259" i="68"/>
  <c r="J260" i="68" s="1"/>
  <c r="N259" i="68"/>
  <c r="N260" i="68" s="1"/>
  <c r="R259" i="68"/>
  <c r="R260" i="68" s="1"/>
  <c r="H276" i="69"/>
  <c r="H277" i="69" s="1"/>
  <c r="L276" i="69"/>
  <c r="L277" i="69" s="1"/>
  <c r="P276" i="69"/>
  <c r="P277" i="69" s="1"/>
  <c r="K264" i="70"/>
  <c r="K265" i="70" s="1"/>
  <c r="O264" i="70"/>
  <c r="O265" i="70" s="1"/>
  <c r="S264" i="70"/>
  <c r="S265" i="70" s="1"/>
  <c r="I276" i="69"/>
  <c r="I277" i="69" s="1"/>
  <c r="M276" i="69"/>
  <c r="M277" i="69" s="1"/>
  <c r="Q276" i="69"/>
  <c r="Q277" i="69" s="1"/>
  <c r="H264" i="70"/>
  <c r="H265" i="70" s="1"/>
  <c r="L264" i="70"/>
  <c r="L265" i="70" s="1"/>
  <c r="P264" i="70"/>
  <c r="P265" i="70" s="1"/>
  <c r="H259" i="68"/>
  <c r="H260" i="68" s="1"/>
  <c r="N276" i="69"/>
  <c r="N277" i="69" s="1"/>
  <c r="I264" i="70"/>
  <c r="I265" i="70" s="1"/>
  <c r="I259" i="68"/>
  <c r="I260" i="68" s="1"/>
  <c r="M259" i="68"/>
  <c r="M260" i="68" s="1"/>
  <c r="Q259" i="68"/>
  <c r="Q260" i="68" s="1"/>
  <c r="I22" i="69"/>
  <c r="J18" i="69" s="1"/>
  <c r="I19" i="68"/>
  <c r="I23" i="68"/>
  <c r="J16" i="68"/>
  <c r="U12" i="68"/>
  <c r="J10" i="68"/>
  <c r="J14" i="68" s="1"/>
  <c r="N59" i="69"/>
  <c r="N12" i="69" s="1"/>
  <c r="J22" i="69"/>
  <c r="K18" i="69" s="1"/>
  <c r="K22" i="69" s="1"/>
  <c r="L18" i="69" s="1"/>
  <c r="L22" i="69" s="1"/>
  <c r="M18" i="69" s="1"/>
  <c r="M22" i="69" s="1"/>
  <c r="N18" i="69" s="1"/>
  <c r="N22" i="69" s="1"/>
  <c r="O18" i="69" s="1"/>
  <c r="O22" i="69" s="1"/>
  <c r="P18" i="69" s="1"/>
  <c r="P22" i="69" s="1"/>
  <c r="Q18" i="69" s="1"/>
  <c r="Q22" i="69" s="1"/>
  <c r="R18" i="69" s="1"/>
  <c r="R22" i="69" s="1"/>
  <c r="S18" i="69" s="1"/>
  <c r="S22" i="69" s="1"/>
  <c r="T18" i="69" s="1"/>
  <c r="T22" i="69" s="1"/>
  <c r="P59" i="69"/>
  <c r="P12" i="69" s="1"/>
  <c r="T52" i="70"/>
  <c r="L59" i="69"/>
  <c r="L12" i="69" s="1"/>
  <c r="I10" i="70"/>
  <c r="I14" i="70" s="1"/>
  <c r="J10" i="69" l="1"/>
  <c r="I16" i="69"/>
  <c r="I29" i="69" s="1"/>
  <c r="J32" i="72"/>
  <c r="J57" i="72" s="1"/>
  <c r="I28" i="72"/>
  <c r="M16" i="72"/>
  <c r="M12" i="72"/>
  <c r="L20" i="72"/>
  <c r="L22" i="72" s="1"/>
  <c r="K26" i="72"/>
  <c r="K28" i="72" s="1"/>
  <c r="K30" i="72"/>
  <c r="I25" i="69"/>
  <c r="I27" i="69" s="1"/>
  <c r="I21" i="68"/>
  <c r="J14" i="69"/>
  <c r="K10" i="69" s="1"/>
  <c r="J19" i="68"/>
  <c r="J21" i="68" s="1"/>
  <c r="J23" i="68"/>
  <c r="J10" i="70"/>
  <c r="J14" i="70" s="1"/>
  <c r="I16" i="70"/>
  <c r="U12" i="69"/>
  <c r="K10" i="68"/>
  <c r="K14" i="68" s="1"/>
  <c r="K32" i="72" l="1"/>
  <c r="K57" i="72" s="1"/>
  <c r="N12" i="72"/>
  <c r="M20" i="72"/>
  <c r="N16" i="72"/>
  <c r="L30" i="72"/>
  <c r="L26" i="72"/>
  <c r="L28" i="72" s="1"/>
  <c r="L32" i="72" s="1"/>
  <c r="L57" i="72" s="1"/>
  <c r="M22" i="72"/>
  <c r="I32" i="72"/>
  <c r="J16" i="69"/>
  <c r="J29" i="69" s="1"/>
  <c r="J25" i="68"/>
  <c r="J54" i="68" s="1"/>
  <c r="J25" i="69"/>
  <c r="K10" i="70"/>
  <c r="K14" i="70" s="1"/>
  <c r="J16" i="70"/>
  <c r="I25" i="68"/>
  <c r="L10" i="68"/>
  <c r="L14" i="68" s="1"/>
  <c r="L16" i="68" s="1"/>
  <c r="I31" i="69"/>
  <c r="K16" i="68"/>
  <c r="I24" i="70"/>
  <c r="I20" i="70"/>
  <c r="K14" i="69"/>
  <c r="L10" i="69" s="1"/>
  <c r="J26" i="68" l="1"/>
  <c r="M30" i="72"/>
  <c r="M26" i="72"/>
  <c r="M28" i="72" s="1"/>
  <c r="M32" i="72" s="1"/>
  <c r="M57" i="72" s="1"/>
  <c r="N20" i="72"/>
  <c r="O16" i="72"/>
  <c r="O12" i="72"/>
  <c r="N22" i="72"/>
  <c r="I57" i="72"/>
  <c r="L23" i="68"/>
  <c r="L19" i="68"/>
  <c r="L21" i="68" s="1"/>
  <c r="L25" i="68" s="1"/>
  <c r="L14" i="69"/>
  <c r="M10" i="69" s="1"/>
  <c r="J20" i="70"/>
  <c r="J22" i="70" s="1"/>
  <c r="J24" i="70"/>
  <c r="J27" i="69"/>
  <c r="M10" i="68"/>
  <c r="M14" i="68" s="1"/>
  <c r="M16" i="68" s="1"/>
  <c r="L10" i="70"/>
  <c r="L14" i="70" s="1"/>
  <c r="L16" i="70" s="1"/>
  <c r="K16" i="69"/>
  <c r="I71" i="69"/>
  <c r="I32" i="69"/>
  <c r="I54" i="68"/>
  <c r="I26" i="68"/>
  <c r="K16" i="70"/>
  <c r="K23" i="68"/>
  <c r="K19" i="68"/>
  <c r="I22" i="70"/>
  <c r="J26" i="70" l="1"/>
  <c r="N26" i="72"/>
  <c r="N30" i="72"/>
  <c r="P16" i="72"/>
  <c r="O20" i="72"/>
  <c r="P12" i="72"/>
  <c r="L24" i="70"/>
  <c r="L20" i="70"/>
  <c r="L22" i="70" s="1"/>
  <c r="M14" i="69"/>
  <c r="N10" i="69" s="1"/>
  <c r="K29" i="69"/>
  <c r="K25" i="69"/>
  <c r="N10" i="68"/>
  <c r="N14" i="68" s="1"/>
  <c r="L16" i="69"/>
  <c r="K21" i="68"/>
  <c r="J31" i="69"/>
  <c r="K24" i="70"/>
  <c r="K20" i="70"/>
  <c r="M10" i="70"/>
  <c r="M14" i="70" s="1"/>
  <c r="M23" i="68"/>
  <c r="M19" i="68"/>
  <c r="M21" i="68" s="1"/>
  <c r="J59" i="70"/>
  <c r="J27" i="70"/>
  <c r="L54" i="68"/>
  <c r="L26" i="68"/>
  <c r="I26" i="70"/>
  <c r="L26" i="70" l="1"/>
  <c r="N28" i="72"/>
  <c r="Q16" i="72"/>
  <c r="Q12" i="72"/>
  <c r="P20" i="72"/>
  <c r="O22" i="72"/>
  <c r="K25" i="68"/>
  <c r="N10" i="70"/>
  <c r="N14" i="70" s="1"/>
  <c r="L29" i="69"/>
  <c r="L25" i="69"/>
  <c r="L27" i="69" s="1"/>
  <c r="K22" i="70"/>
  <c r="N14" i="69"/>
  <c r="O10" i="69" s="1"/>
  <c r="N16" i="69"/>
  <c r="I27" i="70"/>
  <c r="I59" i="70"/>
  <c r="M16" i="70"/>
  <c r="O10" i="68"/>
  <c r="O14" i="68" s="1"/>
  <c r="L59" i="70"/>
  <c r="L27" i="70"/>
  <c r="K27" i="69"/>
  <c r="M25" i="68"/>
  <c r="J71" i="69"/>
  <c r="J32" i="69"/>
  <c r="N16" i="68"/>
  <c r="M16" i="69"/>
  <c r="R12" i="72" l="1"/>
  <c r="Q20" i="72"/>
  <c r="R16" i="72"/>
  <c r="O26" i="72"/>
  <c r="O30" i="72"/>
  <c r="Q22" i="72"/>
  <c r="N32" i="72"/>
  <c r="P22" i="72"/>
  <c r="P10" i="68"/>
  <c r="P14" i="68" s="1"/>
  <c r="P16" i="68" s="1"/>
  <c r="M25" i="69"/>
  <c r="M29" i="69"/>
  <c r="O16" i="68"/>
  <c r="M20" i="70"/>
  <c r="M24" i="70"/>
  <c r="K26" i="70"/>
  <c r="K54" i="68"/>
  <c r="K26" i="68"/>
  <c r="N19" i="68"/>
  <c r="N23" i="68"/>
  <c r="N25" i="69"/>
  <c r="N27" i="69" s="1"/>
  <c r="N29" i="69"/>
  <c r="O10" i="70"/>
  <c r="O14" i="70" s="1"/>
  <c r="M54" i="68"/>
  <c r="M26" i="68"/>
  <c r="K31" i="69"/>
  <c r="O14" i="69"/>
  <c r="P10" i="69" s="1"/>
  <c r="L31" i="69"/>
  <c r="N16" i="70"/>
  <c r="O28" i="72" l="1"/>
  <c r="N57" i="72"/>
  <c r="R20" i="72"/>
  <c r="R22" i="72" s="1"/>
  <c r="S16" i="72"/>
  <c r="S12" i="72"/>
  <c r="Q30" i="72"/>
  <c r="Q26" i="72"/>
  <c r="Q28" i="72" s="1"/>
  <c r="Q32" i="72" s="1"/>
  <c r="Q57" i="72" s="1"/>
  <c r="P30" i="72"/>
  <c r="P26" i="72"/>
  <c r="P28" i="72" s="1"/>
  <c r="P32" i="72" s="1"/>
  <c r="P57" i="72" s="1"/>
  <c r="O16" i="69"/>
  <c r="O29" i="69" s="1"/>
  <c r="K59" i="70"/>
  <c r="K27" i="70"/>
  <c r="L71" i="69"/>
  <c r="L32" i="69"/>
  <c r="P10" i="70"/>
  <c r="P14" i="70" s="1"/>
  <c r="P14" i="69"/>
  <c r="Q10" i="69" s="1"/>
  <c r="O16" i="70"/>
  <c r="M22" i="70"/>
  <c r="N31" i="69"/>
  <c r="P23" i="68"/>
  <c r="P19" i="68"/>
  <c r="P21" i="68" s="1"/>
  <c r="P25" i="68" s="1"/>
  <c r="O19" i="68"/>
  <c r="O21" i="68" s="1"/>
  <c r="O23" i="68"/>
  <c r="N20" i="70"/>
  <c r="N22" i="70" s="1"/>
  <c r="N24" i="70"/>
  <c r="K71" i="69"/>
  <c r="K32" i="69"/>
  <c r="N21" i="68"/>
  <c r="M27" i="69"/>
  <c r="Q10" i="68"/>
  <c r="Q14" i="68" s="1"/>
  <c r="Q16" i="68"/>
  <c r="O25" i="69" l="1"/>
  <c r="O27" i="69" s="1"/>
  <c r="O31" i="69" s="1"/>
  <c r="R26" i="72"/>
  <c r="R28" i="72" s="1"/>
  <c r="R30" i="72"/>
  <c r="T16" i="72"/>
  <c r="T20" i="72" s="1"/>
  <c r="S20" i="72"/>
  <c r="T12" i="72"/>
  <c r="O32" i="72"/>
  <c r="Q19" i="68"/>
  <c r="Q21" i="68" s="1"/>
  <c r="Q23" i="68"/>
  <c r="O24" i="70"/>
  <c r="O20" i="70"/>
  <c r="O22" i="70" s="1"/>
  <c r="R10" i="68"/>
  <c r="R14" i="68" s="1"/>
  <c r="O25" i="68"/>
  <c r="Q14" i="69"/>
  <c r="R10" i="69" s="1"/>
  <c r="P54" i="68"/>
  <c r="P26" i="68"/>
  <c r="M26" i="70"/>
  <c r="P16" i="69"/>
  <c r="N71" i="69"/>
  <c r="N32" i="69"/>
  <c r="Q10" i="70"/>
  <c r="Q14" i="70" s="1"/>
  <c r="Q16" i="70" s="1"/>
  <c r="M31" i="69"/>
  <c r="N25" i="68"/>
  <c r="N26" i="70"/>
  <c r="P16" i="70"/>
  <c r="O32" i="69" l="1"/>
  <c r="O71" i="69"/>
  <c r="R32" i="72"/>
  <c r="R57" i="72" s="1"/>
  <c r="T22" i="72"/>
  <c r="O57" i="72"/>
  <c r="S22" i="72"/>
  <c r="Q25" i="68"/>
  <c r="Q54" i="68" s="1"/>
  <c r="Q20" i="70"/>
  <c r="Q22" i="70" s="1"/>
  <c r="Q24" i="70"/>
  <c r="N59" i="70"/>
  <c r="N27" i="70"/>
  <c r="P24" i="70"/>
  <c r="P20" i="70"/>
  <c r="N54" i="68"/>
  <c r="N26" i="68"/>
  <c r="M59" i="70"/>
  <c r="M27" i="70"/>
  <c r="O54" i="68"/>
  <c r="O26" i="68"/>
  <c r="O26" i="70"/>
  <c r="M71" i="69"/>
  <c r="M32" i="69"/>
  <c r="R14" i="69"/>
  <c r="S10" i="69" s="1"/>
  <c r="P29" i="69"/>
  <c r="P25" i="69"/>
  <c r="Q16" i="69"/>
  <c r="S10" i="68"/>
  <c r="S14" i="68" s="1"/>
  <c r="S16" i="68" s="1"/>
  <c r="R10" i="70"/>
  <c r="R14" i="70" s="1"/>
  <c r="R16" i="68"/>
  <c r="Q26" i="68"/>
  <c r="S26" i="72" l="1"/>
  <c r="S28" i="72" s="1"/>
  <c r="S30" i="72"/>
  <c r="T30" i="72"/>
  <c r="U30" i="72" s="1"/>
  <c r="T26" i="72"/>
  <c r="R16" i="69"/>
  <c r="S23" i="68"/>
  <c r="S19" i="68"/>
  <c r="S21" i="68" s="1"/>
  <c r="S25" i="68" s="1"/>
  <c r="P27" i="69"/>
  <c r="T10" i="68"/>
  <c r="T14" i="68" s="1"/>
  <c r="T16" i="68"/>
  <c r="S10" i="70"/>
  <c r="S14" i="70" s="1"/>
  <c r="S16" i="70" s="1"/>
  <c r="R25" i="69"/>
  <c r="R27" i="69" s="1"/>
  <c r="R29" i="69"/>
  <c r="P22" i="70"/>
  <c r="R19" i="68"/>
  <c r="R21" i="68" s="1"/>
  <c r="R23" i="68"/>
  <c r="R16" i="70"/>
  <c r="Q29" i="69"/>
  <c r="Q25" i="69"/>
  <c r="Q27" i="69" s="1"/>
  <c r="S14" i="69"/>
  <c r="T10" i="69" s="1"/>
  <c r="O59" i="70"/>
  <c r="O27" i="70"/>
  <c r="Q26" i="70"/>
  <c r="R31" i="69" l="1"/>
  <c r="R71" i="69" s="1"/>
  <c r="S32" i="72"/>
  <c r="T28" i="72"/>
  <c r="U26" i="72"/>
  <c r="Q31" i="69"/>
  <c r="Q71" i="69" s="1"/>
  <c r="S57" i="72"/>
  <c r="P31" i="69"/>
  <c r="R32" i="69"/>
  <c r="T14" i="69"/>
  <c r="T16" i="69" s="1"/>
  <c r="P26" i="70"/>
  <c r="S24" i="70"/>
  <c r="S20" i="70"/>
  <c r="S22" i="70" s="1"/>
  <c r="S26" i="70" s="1"/>
  <c r="S54" i="68"/>
  <c r="S26" i="68"/>
  <c r="R25" i="68"/>
  <c r="T23" i="68"/>
  <c r="U23" i="68" s="1"/>
  <c r="T19" i="68"/>
  <c r="Q59" i="70"/>
  <c r="Q27" i="70"/>
  <c r="S16" i="69"/>
  <c r="R20" i="70"/>
  <c r="R22" i="70" s="1"/>
  <c r="R24" i="70"/>
  <c r="T10" i="70"/>
  <c r="T14" i="70" s="1"/>
  <c r="T16" i="70" s="1"/>
  <c r="Q32" i="69" l="1"/>
  <c r="T32" i="72"/>
  <c r="U28" i="72"/>
  <c r="T29" i="69"/>
  <c r="T25" i="69"/>
  <c r="P59" i="70"/>
  <c r="P27" i="70"/>
  <c r="T24" i="70"/>
  <c r="U24" i="70" s="1"/>
  <c r="T20" i="70"/>
  <c r="R54" i="68"/>
  <c r="R26" i="68"/>
  <c r="S59" i="70"/>
  <c r="S27" i="70"/>
  <c r="S25" i="69"/>
  <c r="S27" i="69" s="1"/>
  <c r="S29" i="69"/>
  <c r="R26" i="70"/>
  <c r="T21" i="68"/>
  <c r="U19" i="68"/>
  <c r="P71" i="69"/>
  <c r="P32" i="69"/>
  <c r="T57" i="72" l="1"/>
  <c r="U32" i="72"/>
  <c r="S31" i="69"/>
  <c r="S32" i="69" s="1"/>
  <c r="T25" i="68"/>
  <c r="U21" i="68"/>
  <c r="T22" i="70"/>
  <c r="U20" i="70"/>
  <c r="T27" i="69"/>
  <c r="U25" i="69"/>
  <c r="R59" i="70"/>
  <c r="R27" i="70"/>
  <c r="U29" i="69"/>
  <c r="S71" i="69" l="1"/>
  <c r="T31" i="69"/>
  <c r="U27" i="69"/>
  <c r="T26" i="70"/>
  <c r="U22" i="70"/>
  <c r="T54" i="68"/>
  <c r="T26" i="68"/>
  <c r="U26" i="68" s="1"/>
  <c r="U25" i="68"/>
  <c r="T71" i="69" l="1"/>
  <c r="T32" i="69"/>
  <c r="U32" i="69" s="1"/>
  <c r="U31" i="69"/>
  <c r="T27" i="70"/>
  <c r="U27" i="70" s="1"/>
  <c r="T59" i="70"/>
  <c r="U26" i="70"/>
  <c r="G71" i="65" l="1"/>
  <c r="H71" i="65"/>
  <c r="I71" i="65"/>
  <c r="J71" i="65"/>
  <c r="K71" i="65"/>
  <c r="F71" i="65"/>
  <c r="G60" i="65"/>
  <c r="H60" i="65"/>
  <c r="I60" i="65"/>
  <c r="J60" i="65"/>
  <c r="K60" i="65"/>
  <c r="F60" i="65"/>
  <c r="G56" i="65"/>
  <c r="H56" i="65"/>
  <c r="I56" i="65"/>
  <c r="J56" i="65"/>
  <c r="K56" i="65"/>
  <c r="F56" i="65"/>
  <c r="G71" i="64"/>
  <c r="H71" i="64"/>
  <c r="I71" i="64"/>
  <c r="J71" i="64"/>
  <c r="K71" i="64"/>
  <c r="F71" i="64"/>
  <c r="G56" i="64"/>
  <c r="H56" i="64"/>
  <c r="I56" i="64"/>
  <c r="J56" i="64"/>
  <c r="K56" i="64"/>
  <c r="F56" i="64"/>
  <c r="G60" i="64"/>
  <c r="H60" i="64"/>
  <c r="I60" i="64"/>
  <c r="J60" i="64"/>
  <c r="K60" i="64"/>
  <c r="F60" i="64"/>
  <c r="G71" i="63"/>
  <c r="H71" i="63"/>
  <c r="I71" i="63"/>
  <c r="J71" i="63"/>
  <c r="K71" i="63"/>
  <c r="F71" i="63"/>
  <c r="G60" i="63"/>
  <c r="H60" i="63"/>
  <c r="I60" i="63"/>
  <c r="J60" i="63"/>
  <c r="K60" i="63"/>
  <c r="F60" i="63"/>
  <c r="G56" i="63"/>
  <c r="H56" i="63"/>
  <c r="I56" i="63"/>
  <c r="J56" i="63"/>
  <c r="K56" i="63"/>
  <c r="F56" i="63"/>
  <c r="G71" i="62"/>
  <c r="G33" i="62" s="1"/>
  <c r="H71" i="62"/>
  <c r="H33" i="62" s="1"/>
  <c r="I71" i="62"/>
  <c r="I33" i="62" s="1"/>
  <c r="J71" i="62"/>
  <c r="J33" i="62" s="1"/>
  <c r="K71" i="62"/>
  <c r="F71" i="62"/>
  <c r="F33" i="62" s="1"/>
  <c r="K33" i="62"/>
  <c r="G60" i="62"/>
  <c r="H60" i="62"/>
  <c r="I60" i="62"/>
  <c r="J60" i="62"/>
  <c r="K60" i="62"/>
  <c r="G56" i="62"/>
  <c r="G15" i="62" s="1"/>
  <c r="H56" i="62"/>
  <c r="H15" i="62" s="1"/>
  <c r="I56" i="62"/>
  <c r="I15" i="62" s="1"/>
  <c r="J56" i="62"/>
  <c r="J15" i="62" s="1"/>
  <c r="K56" i="62"/>
  <c r="K15" i="62" s="1"/>
  <c r="G56" i="54"/>
  <c r="H56" i="54"/>
  <c r="I56" i="54"/>
  <c r="J56" i="54"/>
  <c r="K56" i="54"/>
  <c r="F56" i="54"/>
  <c r="G60" i="54"/>
  <c r="H60" i="54"/>
  <c r="I60" i="54"/>
  <c r="J60" i="54"/>
  <c r="K60" i="54"/>
  <c r="F60" i="54"/>
  <c r="F56" i="62"/>
  <c r="F60" i="62"/>
  <c r="G33" i="54"/>
  <c r="H33" i="54"/>
  <c r="I33" i="54"/>
  <c r="J33" i="54"/>
  <c r="K33" i="54"/>
  <c r="F33" i="54"/>
  <c r="G64" i="53"/>
  <c r="H64" i="53"/>
  <c r="I64" i="53"/>
  <c r="J64" i="53"/>
  <c r="K64" i="53"/>
  <c r="G71" i="57"/>
  <c r="H71" i="57"/>
  <c r="I71" i="57"/>
  <c r="J71" i="57"/>
  <c r="K71" i="57"/>
  <c r="F71" i="57"/>
  <c r="G60" i="57"/>
  <c r="H60" i="57"/>
  <c r="I60" i="57"/>
  <c r="J60" i="57"/>
  <c r="K60" i="57"/>
  <c r="F60" i="57"/>
  <c r="G56" i="57"/>
  <c r="H56" i="57"/>
  <c r="I56" i="57"/>
  <c r="J56" i="57"/>
  <c r="K56" i="57"/>
  <c r="F56" i="57"/>
  <c r="D76" i="66"/>
  <c r="D75" i="66"/>
  <c r="D74" i="66"/>
  <c r="G75" i="53" l="1"/>
  <c r="H75" i="53"/>
  <c r="I75" i="53"/>
  <c r="J75" i="53"/>
  <c r="K75" i="53"/>
  <c r="F75" i="53"/>
  <c r="G73" i="56"/>
  <c r="H73" i="56"/>
  <c r="I73" i="56"/>
  <c r="J73" i="56"/>
  <c r="K73" i="56"/>
  <c r="F73" i="56"/>
  <c r="G59" i="53"/>
  <c r="G15" i="53" s="1"/>
  <c r="H59" i="53"/>
  <c r="H15" i="53" s="1"/>
  <c r="I59" i="53"/>
  <c r="I15" i="53" s="1"/>
  <c r="J59" i="53"/>
  <c r="J15" i="53" s="1"/>
  <c r="K59" i="53"/>
  <c r="K15" i="53" s="1"/>
  <c r="F59" i="53"/>
  <c r="F15" i="53" s="1"/>
  <c r="G57" i="56"/>
  <c r="G15" i="56" s="1"/>
  <c r="H57" i="56"/>
  <c r="H15" i="56" s="1"/>
  <c r="I57" i="56"/>
  <c r="I15" i="56" s="1"/>
  <c r="J57" i="56"/>
  <c r="J15" i="56" s="1"/>
  <c r="K57" i="56"/>
  <c r="K15" i="56" s="1"/>
  <c r="G62" i="56"/>
  <c r="H62" i="56"/>
  <c r="I62" i="56"/>
  <c r="J62" i="56"/>
  <c r="K62" i="56"/>
  <c r="F62" i="56"/>
  <c r="F64" i="53"/>
  <c r="G34" i="53" l="1"/>
  <c r="H34" i="53"/>
  <c r="I34" i="53"/>
  <c r="J34" i="53"/>
  <c r="K34" i="53"/>
  <c r="F34" i="53"/>
  <c r="F57" i="56"/>
  <c r="F15" i="56" s="1"/>
  <c r="H256" i="65" l="1"/>
  <c r="C82" i="65"/>
  <c r="C81" i="65"/>
  <c r="C79" i="65"/>
  <c r="C78" i="65"/>
  <c r="B75" i="65"/>
  <c r="H75" i="65" s="1" a="1"/>
  <c r="H75" i="65" s="1"/>
  <c r="B71" i="65"/>
  <c r="C71" i="65" s="1"/>
  <c r="H68" i="65" a="1"/>
  <c r="H68" i="65" s="1"/>
  <c r="H17" i="65" s="1"/>
  <c r="F68" i="65" a="1"/>
  <c r="F68" i="65" s="1"/>
  <c r="F17" i="65" s="1"/>
  <c r="C68" i="65"/>
  <c r="B68" i="65"/>
  <c r="K68" i="65" s="1" a="1"/>
  <c r="K68" i="65" s="1"/>
  <c r="K17" i="65" s="1"/>
  <c r="B67" i="65"/>
  <c r="J67" i="65" s="1" a="1"/>
  <c r="J67" i="65" s="1"/>
  <c r="H66" i="65" a="1"/>
  <c r="H66" i="65" s="1"/>
  <c r="B66" i="65"/>
  <c r="K66" i="65" s="1" a="1"/>
  <c r="K66" i="65" s="1"/>
  <c r="B65" i="65"/>
  <c r="J65" i="65" s="1" a="1"/>
  <c r="J65" i="65" s="1"/>
  <c r="B62" i="65"/>
  <c r="J62" i="65" s="1" a="1"/>
  <c r="J62" i="65" s="1"/>
  <c r="H61" i="65" a="1"/>
  <c r="H61" i="65" s="1"/>
  <c r="F61" i="65" a="1"/>
  <c r="F61" i="65" s="1"/>
  <c r="B61" i="65"/>
  <c r="K61" i="65" s="1" a="1"/>
  <c r="K61" i="65" s="1"/>
  <c r="B60" i="65"/>
  <c r="C60" i="65" s="1"/>
  <c r="B58" i="65"/>
  <c r="C58" i="65" s="1"/>
  <c r="G57" i="65" a="1"/>
  <c r="G57" i="65" s="1"/>
  <c r="B57" i="65"/>
  <c r="J57" i="65" s="1" a="1"/>
  <c r="J57" i="65" s="1"/>
  <c r="I15" i="65"/>
  <c r="H15" i="65"/>
  <c r="F15" i="65"/>
  <c r="B56" i="65"/>
  <c r="C56" i="65" s="1"/>
  <c r="B53" i="65"/>
  <c r="K53" i="65" s="1" a="1"/>
  <c r="K53" i="65" s="1"/>
  <c r="J52" i="65" a="1"/>
  <c r="J52" i="65" s="1"/>
  <c r="B52" i="65"/>
  <c r="K52" i="65" s="1" a="1"/>
  <c r="K52" i="65" s="1"/>
  <c r="K51" i="65" a="1"/>
  <c r="K51" i="65" s="1"/>
  <c r="H51" i="65" a="1"/>
  <c r="H51" i="65" s="1"/>
  <c r="B51" i="65"/>
  <c r="J51" i="65" s="1" a="1"/>
  <c r="J51" i="65" s="1"/>
  <c r="G47" i="65"/>
  <c r="A45" i="65"/>
  <c r="A40" i="65"/>
  <c r="K34" i="65"/>
  <c r="J34" i="65"/>
  <c r="I34" i="65"/>
  <c r="H34" i="65"/>
  <c r="G34" i="65"/>
  <c r="F34" i="65"/>
  <c r="K33" i="65"/>
  <c r="J33" i="65"/>
  <c r="I33" i="65"/>
  <c r="H33" i="65"/>
  <c r="G33" i="65"/>
  <c r="F33" i="65"/>
  <c r="L26" i="65"/>
  <c r="L24" i="65"/>
  <c r="A24" i="65"/>
  <c r="L22" i="65"/>
  <c r="A22" i="65"/>
  <c r="L21" i="65"/>
  <c r="A21" i="65"/>
  <c r="L20" i="65"/>
  <c r="A20" i="65"/>
  <c r="K15" i="65"/>
  <c r="J15" i="65"/>
  <c r="G15" i="65"/>
  <c r="A14" i="65"/>
  <c r="A13" i="65"/>
  <c r="A9" i="65"/>
  <c r="A7" i="65"/>
  <c r="A3" i="65"/>
  <c r="H256" i="64"/>
  <c r="K84" i="64"/>
  <c r="J84" i="64"/>
  <c r="I84" i="64"/>
  <c r="H84" i="64"/>
  <c r="G84" i="64"/>
  <c r="F84" i="64"/>
  <c r="C82" i="64"/>
  <c r="C81" i="64"/>
  <c r="C79" i="64"/>
  <c r="C78" i="64"/>
  <c r="B75" i="64"/>
  <c r="C75" i="64" s="1"/>
  <c r="J33" i="64"/>
  <c r="H33" i="64"/>
  <c r="B71" i="64"/>
  <c r="K33" i="64" s="1"/>
  <c r="F68" i="64" a="1"/>
  <c r="F68" i="64" s="1"/>
  <c r="F17" i="64" s="1"/>
  <c r="B68" i="64"/>
  <c r="K68" i="64" s="1" a="1"/>
  <c r="K68" i="64" s="1"/>
  <c r="K17" i="64" s="1"/>
  <c r="B67" i="64"/>
  <c r="G67" i="64" s="1" a="1"/>
  <c r="G67" i="64" s="1"/>
  <c r="H66" i="64" a="1"/>
  <c r="H66" i="64" s="1"/>
  <c r="F66" i="64" a="1"/>
  <c r="F66" i="64" s="1"/>
  <c r="B66" i="64"/>
  <c r="K66" i="64" s="1" a="1"/>
  <c r="K66" i="64" s="1"/>
  <c r="G65" i="64" a="1"/>
  <c r="G65" i="64" s="1"/>
  <c r="B65" i="64"/>
  <c r="I65" i="64" s="1" a="1"/>
  <c r="I65" i="64" s="1"/>
  <c r="B62" i="64"/>
  <c r="B61" i="64"/>
  <c r="K61" i="64" s="1" a="1"/>
  <c r="K61" i="64" s="1"/>
  <c r="B60" i="64"/>
  <c r="H58" i="64" a="1"/>
  <c r="H58" i="64" s="1"/>
  <c r="B58" i="64"/>
  <c r="K58" i="64" s="1" a="1"/>
  <c r="K58" i="64" s="1"/>
  <c r="G57" i="64" a="1"/>
  <c r="G57" i="64" s="1"/>
  <c r="B57" i="64"/>
  <c r="H15" i="64"/>
  <c r="F15" i="64"/>
  <c r="C56" i="64"/>
  <c r="B56" i="64"/>
  <c r="B53" i="64"/>
  <c r="G53" i="64" s="1" a="1"/>
  <c r="G53" i="64" s="1"/>
  <c r="B52" i="64"/>
  <c r="J52" i="64" s="1" a="1"/>
  <c r="J52" i="64" s="1"/>
  <c r="B51" i="64"/>
  <c r="J51" i="64" s="1" a="1"/>
  <c r="J51" i="64" s="1"/>
  <c r="E48" i="64"/>
  <c r="G47" i="64"/>
  <c r="A45" i="64"/>
  <c r="A40" i="64"/>
  <c r="K34" i="64"/>
  <c r="J34" i="64"/>
  <c r="I34" i="64"/>
  <c r="H34" i="64"/>
  <c r="G34" i="64"/>
  <c r="F34" i="64"/>
  <c r="F33" i="64"/>
  <c r="L26" i="64"/>
  <c r="L24" i="64"/>
  <c r="A24" i="64"/>
  <c r="L22" i="64"/>
  <c r="A22" i="64"/>
  <c r="L21" i="64"/>
  <c r="A21" i="64"/>
  <c r="L20" i="64"/>
  <c r="A20" i="64"/>
  <c r="A14" i="64"/>
  <c r="A13" i="64"/>
  <c r="A9" i="64"/>
  <c r="A7" i="64"/>
  <c r="A3" i="64"/>
  <c r="H256" i="63"/>
  <c r="C82" i="63"/>
  <c r="C81" i="63"/>
  <c r="C79" i="63"/>
  <c r="C78" i="63"/>
  <c r="H75" i="63" a="1"/>
  <c r="H75" i="63" s="1"/>
  <c r="B75" i="63"/>
  <c r="J75" i="63" s="1" a="1"/>
  <c r="J75" i="63" s="1"/>
  <c r="B71" i="63"/>
  <c r="C71" i="63" s="1"/>
  <c r="H68" i="63" a="1"/>
  <c r="H68" i="63" s="1"/>
  <c r="H17" i="63" s="1"/>
  <c r="B68" i="63"/>
  <c r="K68" i="63" s="1" a="1"/>
  <c r="K68" i="63" s="1"/>
  <c r="K17" i="63" s="1"/>
  <c r="B67" i="63"/>
  <c r="K67" i="63" s="1" a="1"/>
  <c r="K67" i="63" s="1"/>
  <c r="B66" i="63"/>
  <c r="K66" i="63" s="1" a="1"/>
  <c r="K66" i="63" s="1"/>
  <c r="K65" i="63" a="1"/>
  <c r="K65" i="63" s="1"/>
  <c r="B65" i="63"/>
  <c r="G65" i="63" s="1" a="1"/>
  <c r="G65" i="63" s="1"/>
  <c r="B62" i="63"/>
  <c r="C62" i="63" s="1"/>
  <c r="B61" i="63"/>
  <c r="K61" i="63" s="1" a="1"/>
  <c r="K61" i="63" s="1"/>
  <c r="B60" i="63"/>
  <c r="C60" i="63" s="1"/>
  <c r="B58" i="63"/>
  <c r="C58" i="63" s="1"/>
  <c r="I57" i="63" a="1"/>
  <c r="I57" i="63" s="1"/>
  <c r="G57" i="63" a="1"/>
  <c r="G57" i="63" s="1"/>
  <c r="E57" i="63" a="1"/>
  <c r="E57" i="63" s="1"/>
  <c r="B57" i="63"/>
  <c r="J57" i="63" s="1" a="1"/>
  <c r="J57" i="63" s="1"/>
  <c r="J15" i="63"/>
  <c r="G15" i="63"/>
  <c r="F15" i="63"/>
  <c r="B56" i="63"/>
  <c r="C56" i="63" s="1"/>
  <c r="B53" i="63"/>
  <c r="K53" i="63" s="1" a="1"/>
  <c r="K53" i="63" s="1"/>
  <c r="K52" i="63" a="1"/>
  <c r="K52" i="63" s="1"/>
  <c r="I52" i="63" a="1"/>
  <c r="I52" i="63" s="1"/>
  <c r="B52" i="63"/>
  <c r="J52" i="63" s="1" a="1"/>
  <c r="J52" i="63" s="1"/>
  <c r="B51" i="63"/>
  <c r="I51" i="63" s="1" a="1"/>
  <c r="I51" i="63" s="1"/>
  <c r="G47" i="63"/>
  <c r="A45" i="63"/>
  <c r="A40" i="63"/>
  <c r="K34" i="63"/>
  <c r="J34" i="63"/>
  <c r="I34" i="63"/>
  <c r="H34" i="63"/>
  <c r="G34" i="63"/>
  <c r="L34" i="63" s="1"/>
  <c r="F34" i="63"/>
  <c r="K33" i="63"/>
  <c r="J33" i="63"/>
  <c r="I33" i="63"/>
  <c r="H33" i="63"/>
  <c r="G33" i="63"/>
  <c r="F33" i="63"/>
  <c r="L26" i="63"/>
  <c r="L24" i="63"/>
  <c r="A24" i="63"/>
  <c r="L22" i="63"/>
  <c r="A22" i="63"/>
  <c r="L21" i="63"/>
  <c r="A21" i="63"/>
  <c r="L20" i="63"/>
  <c r="A20" i="63"/>
  <c r="K15" i="63"/>
  <c r="I15" i="63"/>
  <c r="H15" i="63"/>
  <c r="A14" i="63"/>
  <c r="A13" i="63"/>
  <c r="A9" i="63"/>
  <c r="A7" i="63"/>
  <c r="A3" i="63"/>
  <c r="H256" i="62"/>
  <c r="K84" i="62"/>
  <c r="J84" i="62"/>
  <c r="I84" i="62"/>
  <c r="H84" i="62"/>
  <c r="G84" i="62"/>
  <c r="F84" i="62"/>
  <c r="C82" i="62"/>
  <c r="C81" i="62"/>
  <c r="C79" i="62"/>
  <c r="C78" i="62"/>
  <c r="H75" i="62" a="1"/>
  <c r="H75" i="62" s="1"/>
  <c r="F75" i="62" a="1"/>
  <c r="F75" i="62" s="1"/>
  <c r="C75" i="62"/>
  <c r="B75" i="62"/>
  <c r="K75" i="62" s="1" a="1"/>
  <c r="K75" i="62" s="1"/>
  <c r="B71" i="62"/>
  <c r="I68" i="62" a="1"/>
  <c r="I68" i="62" s="1"/>
  <c r="I17" i="62" s="1"/>
  <c r="G68" i="62" a="1"/>
  <c r="G68" i="62" s="1"/>
  <c r="B68" i="62"/>
  <c r="C68" i="62" s="1"/>
  <c r="H67" i="62" a="1"/>
  <c r="H67" i="62" s="1"/>
  <c r="B67" i="62"/>
  <c r="K67" i="62" s="1" a="1"/>
  <c r="K67" i="62" s="1"/>
  <c r="B66" i="62"/>
  <c r="G66" i="62" s="1" a="1"/>
  <c r="G66" i="62" s="1"/>
  <c r="B65" i="62"/>
  <c r="F65" i="62" s="1" a="1"/>
  <c r="F65" i="62" s="1"/>
  <c r="J62" i="62" a="1"/>
  <c r="J62" i="62" s="1"/>
  <c r="B62" i="62"/>
  <c r="C62" i="62" s="1"/>
  <c r="K61" i="62" a="1"/>
  <c r="K61" i="62" s="1"/>
  <c r="B61" i="62"/>
  <c r="G61" i="62" s="1" a="1"/>
  <c r="G61" i="62" s="1"/>
  <c r="B60" i="62"/>
  <c r="C60" i="62" s="1"/>
  <c r="B58" i="62"/>
  <c r="B57" i="62"/>
  <c r="C57" i="62" s="1"/>
  <c r="B56" i="62"/>
  <c r="H53" i="62" a="1"/>
  <c r="H53" i="62" s="1"/>
  <c r="G53" i="62" a="1"/>
  <c r="G53" i="62" s="1"/>
  <c r="B53" i="62"/>
  <c r="J53" i="62" s="1" a="1"/>
  <c r="J53" i="62" s="1"/>
  <c r="I52" i="62" a="1"/>
  <c r="I52" i="62" s="1"/>
  <c r="B52" i="62"/>
  <c r="J52" i="62" s="1" a="1"/>
  <c r="J52" i="62" s="1"/>
  <c r="B51" i="62"/>
  <c r="E48" i="62"/>
  <c r="G47" i="62"/>
  <c r="A45" i="62"/>
  <c r="A40" i="62"/>
  <c r="K34" i="62"/>
  <c r="J34" i="62"/>
  <c r="I34" i="62"/>
  <c r="H34" i="62"/>
  <c r="G34" i="62"/>
  <c r="F34" i="62"/>
  <c r="L26" i="62"/>
  <c r="L24" i="62"/>
  <c r="A24" i="62"/>
  <c r="L22" i="62"/>
  <c r="A22" i="62"/>
  <c r="L21" i="62"/>
  <c r="E24" i="62"/>
  <c r="A21" i="62"/>
  <c r="L20" i="62"/>
  <c r="A20" i="62"/>
  <c r="G17" i="62"/>
  <c r="A14" i="62"/>
  <c r="A13" i="62"/>
  <c r="A9" i="62"/>
  <c r="A7" i="62"/>
  <c r="A3" i="62"/>
  <c r="E22" i="53"/>
  <c r="E23" i="53"/>
  <c r="E21" i="53"/>
  <c r="I53" i="63" l="1" a="1"/>
  <c r="I53" i="63" s="1"/>
  <c r="E57" i="65" a="1"/>
  <c r="E57" i="65" s="1"/>
  <c r="G75" i="65" a="1"/>
  <c r="G75" i="65" s="1"/>
  <c r="J75" i="65" a="1"/>
  <c r="J75" i="65" s="1"/>
  <c r="J53" i="63" a="1"/>
  <c r="J53" i="63" s="1"/>
  <c r="K52" i="62" a="1"/>
  <c r="K52" i="62" s="1"/>
  <c r="I53" i="62" a="1"/>
  <c r="I53" i="62" s="1"/>
  <c r="G57" i="62" a="1"/>
  <c r="G57" i="62" s="1"/>
  <c r="F53" i="63" a="1"/>
  <c r="F53" i="63" s="1"/>
  <c r="K57" i="63" a="1"/>
  <c r="K57" i="63" s="1"/>
  <c r="J66" i="63" a="1"/>
  <c r="J66" i="63" s="1"/>
  <c r="J68" i="63" a="1"/>
  <c r="J68" i="63" s="1"/>
  <c r="J17" i="63" s="1"/>
  <c r="L34" i="64"/>
  <c r="H52" i="64" a="1"/>
  <c r="H52" i="64" s="1"/>
  <c r="J61" i="64" a="1"/>
  <c r="J61" i="64" s="1"/>
  <c r="K65" i="64" a="1"/>
  <c r="K65" i="64" s="1"/>
  <c r="K57" i="65" a="1"/>
  <c r="K57" i="65" s="1"/>
  <c r="K75" i="65" a="1"/>
  <c r="K75" i="65" s="1"/>
  <c r="K53" i="62" a="1"/>
  <c r="K53" i="62" s="1"/>
  <c r="H57" i="62" a="1"/>
  <c r="H57" i="62" s="1"/>
  <c r="G53" i="63" a="1"/>
  <c r="G53" i="63" s="1"/>
  <c r="L34" i="65"/>
  <c r="C57" i="65"/>
  <c r="F75" i="65" a="1"/>
  <c r="F75" i="65" s="1"/>
  <c r="L34" i="62"/>
  <c r="J67" i="62" a="1"/>
  <c r="J67" i="62" s="1"/>
  <c r="C75" i="63"/>
  <c r="J57" i="62" a="1"/>
  <c r="J57" i="62" s="1"/>
  <c r="F62" i="62" a="1"/>
  <c r="F62" i="62" s="1"/>
  <c r="C67" i="62"/>
  <c r="E58" i="63" a="1"/>
  <c r="E58" i="63" s="1"/>
  <c r="H61" i="63" a="1"/>
  <c r="H61" i="63" s="1"/>
  <c r="C65" i="63"/>
  <c r="F66" i="63" a="1"/>
  <c r="F66" i="63" s="1"/>
  <c r="F75" i="63" a="1"/>
  <c r="F75" i="63" s="1"/>
  <c r="C58" i="64"/>
  <c r="G52" i="62" a="1"/>
  <c r="G52" i="62" s="1"/>
  <c r="F53" i="62" a="1"/>
  <c r="F53" i="62" s="1"/>
  <c r="F57" i="62" a="1"/>
  <c r="F57" i="62" s="1"/>
  <c r="I61" i="62" a="1"/>
  <c r="I61" i="62" s="1"/>
  <c r="H62" i="62" a="1"/>
  <c r="H62" i="62" s="1"/>
  <c r="F67" i="62" a="1"/>
  <c r="F67" i="62" s="1"/>
  <c r="J75" i="62" a="1"/>
  <c r="J75" i="62" s="1"/>
  <c r="G52" i="63" a="1"/>
  <c r="G52" i="63" s="1"/>
  <c r="E53" i="63" a="1"/>
  <c r="E53" i="63" s="1"/>
  <c r="H53" i="63" a="1"/>
  <c r="H53" i="63" s="1"/>
  <c r="J61" i="63" a="1"/>
  <c r="J61" i="63" s="1"/>
  <c r="H66" i="63" a="1"/>
  <c r="H66" i="63" s="1"/>
  <c r="F68" i="63" a="1"/>
  <c r="F68" i="63" s="1"/>
  <c r="F17" i="63" s="1"/>
  <c r="G75" i="63" a="1"/>
  <c r="G75" i="63" s="1"/>
  <c r="K75" i="63" a="1"/>
  <c r="K75" i="63" s="1"/>
  <c r="F58" i="64" a="1"/>
  <c r="F58" i="64" s="1"/>
  <c r="H61" i="64" a="1"/>
  <c r="H61" i="64" s="1"/>
  <c r="C65" i="64"/>
  <c r="C66" i="64"/>
  <c r="J66" i="64" a="1"/>
  <c r="J66" i="64" s="1"/>
  <c r="I67" i="64" a="1"/>
  <c r="I67" i="64" s="1"/>
  <c r="C68" i="64"/>
  <c r="J68" i="64" a="1"/>
  <c r="J68" i="64" s="1"/>
  <c r="J17" i="64" s="1"/>
  <c r="G75" i="64" a="1"/>
  <c r="G75" i="64" s="1"/>
  <c r="G51" i="65" a="1"/>
  <c r="G51" i="65" s="1"/>
  <c r="H52" i="65" a="1"/>
  <c r="H52" i="65" s="1"/>
  <c r="I57" i="65" a="1"/>
  <c r="I57" i="65" s="1"/>
  <c r="E58" i="65" a="1"/>
  <c r="E58" i="65" s="1"/>
  <c r="C61" i="65"/>
  <c r="F66" i="65" a="1"/>
  <c r="F66" i="65" s="1"/>
  <c r="J68" i="65" a="1"/>
  <c r="J68" i="65" s="1"/>
  <c r="J17" i="65" s="1"/>
  <c r="C75" i="65"/>
  <c r="I75" i="65" a="1"/>
  <c r="I75" i="65" s="1"/>
  <c r="I75" i="63" a="1"/>
  <c r="I75" i="63" s="1"/>
  <c r="J58" i="64" a="1"/>
  <c r="J58" i="64" s="1"/>
  <c r="C61" i="64"/>
  <c r="C67" i="64"/>
  <c r="K67" i="64" a="1"/>
  <c r="K67" i="64" s="1"/>
  <c r="K75" i="64" a="1"/>
  <c r="K75" i="64" s="1"/>
  <c r="I51" i="65" a="1"/>
  <c r="I51" i="65" s="1"/>
  <c r="J66" i="65" a="1"/>
  <c r="J66" i="65" s="1"/>
  <c r="F61" i="63" a="1"/>
  <c r="F61" i="63" s="1"/>
  <c r="F61" i="64" a="1"/>
  <c r="F61" i="64" s="1"/>
  <c r="H68" i="64" a="1"/>
  <c r="H68" i="64" s="1"/>
  <c r="H17" i="64" s="1"/>
  <c r="C71" i="64"/>
  <c r="F51" i="65" a="1"/>
  <c r="F51" i="65" s="1"/>
  <c r="F52" i="65" a="1"/>
  <c r="F52" i="65" s="1"/>
  <c r="J61" i="65" a="1"/>
  <c r="J61" i="65" s="1"/>
  <c r="C66" i="65"/>
  <c r="E24" i="64"/>
  <c r="K18" i="64"/>
  <c r="F22" i="64"/>
  <c r="K52" i="64" a="1"/>
  <c r="K52" i="64" s="1"/>
  <c r="J62" i="64" a="1"/>
  <c r="J62" i="64" s="1"/>
  <c r="H62" i="64" a="1"/>
  <c r="H62" i="64" s="1"/>
  <c r="F62" i="64" a="1"/>
  <c r="F62" i="64" s="1"/>
  <c r="G62" i="64" a="1"/>
  <c r="G62" i="64" s="1"/>
  <c r="I62" i="64" a="1"/>
  <c r="I62" i="64" s="1"/>
  <c r="K62" i="64" a="1"/>
  <c r="K62" i="64" s="1"/>
  <c r="K63" i="64" s="1"/>
  <c r="K16" i="64" s="1"/>
  <c r="C62" i="64"/>
  <c r="F52" i="64" a="1"/>
  <c r="F52" i="64" s="1"/>
  <c r="I52" i="64" a="1"/>
  <c r="I52" i="64" s="1"/>
  <c r="J57" i="64" a="1"/>
  <c r="J57" i="64" s="1"/>
  <c r="H57" i="64" a="1"/>
  <c r="H57" i="64" s="1"/>
  <c r="F57" i="64" a="1"/>
  <c r="F57" i="64" s="1"/>
  <c r="K57" i="64" a="1"/>
  <c r="K57" i="64" s="1"/>
  <c r="C57" i="64"/>
  <c r="I57" i="64" a="1"/>
  <c r="I57" i="64" s="1"/>
  <c r="J63" i="64"/>
  <c r="J16" i="64" s="1"/>
  <c r="H63" i="64"/>
  <c r="H16" i="64" s="1"/>
  <c r="F63" i="64"/>
  <c r="F16" i="64" s="1"/>
  <c r="C60" i="64"/>
  <c r="J63" i="65"/>
  <c r="J16" i="65" s="1"/>
  <c r="K51" i="64" a="1"/>
  <c r="K51" i="64" s="1"/>
  <c r="I51" i="64" a="1"/>
  <c r="I51" i="64" s="1"/>
  <c r="G51" i="64" a="1"/>
  <c r="G51" i="64" s="1"/>
  <c r="H51" i="64" a="1"/>
  <c r="H51" i="64" s="1"/>
  <c r="G52" i="64" a="1"/>
  <c r="G52" i="64" s="1"/>
  <c r="J53" i="64" a="1"/>
  <c r="J53" i="64" s="1"/>
  <c r="H53" i="64" a="1"/>
  <c r="H53" i="64" s="1"/>
  <c r="F53" i="64" a="1"/>
  <c r="F53" i="64" s="1"/>
  <c r="K53" i="64" a="1"/>
  <c r="K53" i="64" s="1"/>
  <c r="J69" i="65"/>
  <c r="J18" i="65"/>
  <c r="F51" i="64" a="1"/>
  <c r="F51" i="64" s="1"/>
  <c r="I53" i="64" a="1"/>
  <c r="I53" i="64" s="1"/>
  <c r="K69" i="64"/>
  <c r="K15" i="64"/>
  <c r="I15" i="64"/>
  <c r="G15" i="64"/>
  <c r="J15" i="64"/>
  <c r="J67" i="64" a="1"/>
  <c r="J67" i="64" s="1"/>
  <c r="H67" i="64" a="1"/>
  <c r="H67" i="64" s="1"/>
  <c r="F67" i="64" a="1"/>
  <c r="F67" i="64" s="1"/>
  <c r="J75" i="64" a="1"/>
  <c r="J75" i="64" s="1"/>
  <c r="H75" i="64" a="1"/>
  <c r="H75" i="64" s="1"/>
  <c r="F75" i="64" a="1"/>
  <c r="F75" i="64" s="1"/>
  <c r="I75" i="64" a="1"/>
  <c r="I75" i="64" s="1"/>
  <c r="G53" i="65" a="1"/>
  <c r="G53" i="65" s="1"/>
  <c r="J53" i="65" a="1"/>
  <c r="J53" i="65" s="1"/>
  <c r="H53" i="65" a="1"/>
  <c r="H53" i="65" s="1"/>
  <c r="F53" i="65" a="1"/>
  <c r="F53" i="65" s="1"/>
  <c r="J65" i="64" a="1"/>
  <c r="J65" i="64" s="1"/>
  <c r="H65" i="64" a="1"/>
  <c r="H65" i="64" s="1"/>
  <c r="F65" i="64" a="1"/>
  <c r="F65" i="64" s="1"/>
  <c r="E53" i="65" a="1"/>
  <c r="E53" i="65" s="1"/>
  <c r="I53" i="65" a="1"/>
  <c r="I53" i="65" s="1"/>
  <c r="G62" i="65" a="1"/>
  <c r="G62" i="65" s="1"/>
  <c r="I62" i="65" a="1"/>
  <c r="I62" i="65" s="1"/>
  <c r="K62" i="65" a="1"/>
  <c r="K62" i="65" s="1"/>
  <c r="K63" i="65" s="1"/>
  <c r="K16" i="65" s="1"/>
  <c r="G65" i="65" a="1"/>
  <c r="G65" i="65" s="1"/>
  <c r="I65" i="65" a="1"/>
  <c r="I65" i="65" s="1"/>
  <c r="K65" i="65" a="1"/>
  <c r="K65" i="65" s="1"/>
  <c r="G67" i="65" a="1"/>
  <c r="G67" i="65" s="1"/>
  <c r="I67" i="65" a="1"/>
  <c r="I67" i="65" s="1"/>
  <c r="K67" i="65" a="1"/>
  <c r="K67" i="65" s="1"/>
  <c r="G58" i="64" a="1"/>
  <c r="G58" i="64" s="1"/>
  <c r="I58" i="64" a="1"/>
  <c r="I58" i="64" s="1"/>
  <c r="G61" i="64" a="1"/>
  <c r="G61" i="64" s="1"/>
  <c r="I61" i="64" a="1"/>
  <c r="I61" i="64" s="1"/>
  <c r="G66" i="64" a="1"/>
  <c r="G66" i="64" s="1"/>
  <c r="G18" i="64" s="1"/>
  <c r="I66" i="64" a="1"/>
  <c r="I66" i="64" s="1"/>
  <c r="I18" i="64" s="1"/>
  <c r="G68" i="64" a="1"/>
  <c r="G68" i="64" s="1"/>
  <c r="G17" i="64" s="1"/>
  <c r="I68" i="64" a="1"/>
  <c r="I68" i="64" s="1"/>
  <c r="I17" i="64" s="1"/>
  <c r="G33" i="64"/>
  <c r="I33" i="64"/>
  <c r="G52" i="65" a="1"/>
  <c r="G52" i="65" s="1"/>
  <c r="I52" i="65" a="1"/>
  <c r="I52" i="65" s="1"/>
  <c r="C62" i="65"/>
  <c r="C65" i="65"/>
  <c r="C67" i="65"/>
  <c r="F57" i="65" a="1"/>
  <c r="F57" i="65" s="1"/>
  <c r="H57" i="65" a="1"/>
  <c r="H57" i="65" s="1"/>
  <c r="G61" i="65" a="1"/>
  <c r="G61" i="65" s="1"/>
  <c r="G63" i="65" s="1"/>
  <c r="G16" i="65" s="1"/>
  <c r="I61" i="65" a="1"/>
  <c r="I61" i="65" s="1"/>
  <c r="I63" i="65" s="1"/>
  <c r="I16" i="65" s="1"/>
  <c r="F62" i="65" a="1"/>
  <c r="F62" i="65" s="1"/>
  <c r="F63" i="65" s="1"/>
  <c r="F16" i="65" s="1"/>
  <c r="H62" i="65" a="1"/>
  <c r="H62" i="65" s="1"/>
  <c r="H63" i="65" s="1"/>
  <c r="H16" i="65" s="1"/>
  <c r="F65" i="65" a="1"/>
  <c r="F65" i="65" s="1"/>
  <c r="H65" i="65" a="1"/>
  <c r="H65" i="65" s="1"/>
  <c r="G66" i="65" a="1"/>
  <c r="G66" i="65" s="1"/>
  <c r="I66" i="65" a="1"/>
  <c r="I66" i="65" s="1"/>
  <c r="F67" i="65" a="1"/>
  <c r="F67" i="65" s="1"/>
  <c r="H67" i="65" a="1"/>
  <c r="H67" i="65" s="1"/>
  <c r="G68" i="65" a="1"/>
  <c r="G68" i="65" s="1"/>
  <c r="G17" i="65" s="1"/>
  <c r="I68" i="65" a="1"/>
  <c r="I68" i="65" s="1"/>
  <c r="I17" i="65" s="1"/>
  <c r="J51" i="62" a="1"/>
  <c r="J51" i="62" s="1"/>
  <c r="H51" i="62" a="1"/>
  <c r="H51" i="62" s="1"/>
  <c r="F51" i="62" a="1"/>
  <c r="F51" i="62" s="1"/>
  <c r="F15" i="62"/>
  <c r="J58" i="62" a="1"/>
  <c r="J58" i="62" s="1"/>
  <c r="H58" i="62" a="1"/>
  <c r="H58" i="62" s="1"/>
  <c r="F58" i="62" a="1"/>
  <c r="F58" i="62" s="1"/>
  <c r="I58" i="62" a="1"/>
  <c r="I58" i="62" s="1"/>
  <c r="G51" i="62" a="1"/>
  <c r="G51" i="62" s="1"/>
  <c r="K51" i="62" a="1"/>
  <c r="K51" i="62" s="1"/>
  <c r="C56" i="62"/>
  <c r="C58" i="62"/>
  <c r="G58" i="62" a="1"/>
  <c r="G58" i="62" s="1"/>
  <c r="K58" i="62" a="1"/>
  <c r="K58" i="62" s="1"/>
  <c r="K18" i="63"/>
  <c r="K69" i="63"/>
  <c r="I51" i="62" a="1"/>
  <c r="I51" i="62" s="1"/>
  <c r="J61" i="62" a="1"/>
  <c r="J61" i="62" s="1"/>
  <c r="J63" i="62" s="1"/>
  <c r="J16" i="62" s="1"/>
  <c r="H61" i="62" a="1"/>
  <c r="H61" i="62" s="1"/>
  <c r="H63" i="62" s="1"/>
  <c r="H16" i="62" s="1"/>
  <c r="F61" i="62" a="1"/>
  <c r="F61" i="62" s="1"/>
  <c r="F63" i="62" s="1"/>
  <c r="F16" i="62" s="1"/>
  <c r="C61" i="62"/>
  <c r="G67" i="63" a="1"/>
  <c r="G67" i="63" s="1"/>
  <c r="J51" i="63" a="1"/>
  <c r="J51" i="63" s="1"/>
  <c r="H51" i="63" a="1"/>
  <c r="H51" i="63" s="1"/>
  <c r="F51" i="63" a="1"/>
  <c r="F51" i="63" s="1"/>
  <c r="J67" i="63" a="1"/>
  <c r="J67" i="63" s="1"/>
  <c r="H67" i="63" a="1"/>
  <c r="H67" i="63" s="1"/>
  <c r="F67" i="63" a="1"/>
  <c r="F67" i="63" s="1"/>
  <c r="I67" i="63" a="1"/>
  <c r="I67" i="63" s="1"/>
  <c r="J66" i="62" a="1"/>
  <c r="J66" i="62" s="1"/>
  <c r="H66" i="62" a="1"/>
  <c r="H66" i="62" s="1"/>
  <c r="F66" i="62" a="1"/>
  <c r="F66" i="62" s="1"/>
  <c r="J62" i="63" a="1"/>
  <c r="J62" i="63" s="1"/>
  <c r="J63" i="63" s="1"/>
  <c r="J16" i="63" s="1"/>
  <c r="H62" i="63" a="1"/>
  <c r="H62" i="63" s="1"/>
  <c r="H63" i="63" s="1"/>
  <c r="H16" i="63" s="1"/>
  <c r="F62" i="63" a="1"/>
  <c r="F62" i="63" s="1"/>
  <c r="F63" i="63" s="1"/>
  <c r="F16" i="63" s="1"/>
  <c r="I62" i="63" a="1"/>
  <c r="I62" i="63" s="1"/>
  <c r="I57" i="62" a="1"/>
  <c r="I57" i="62" s="1"/>
  <c r="K57" i="62" a="1"/>
  <c r="K57" i="62" s="1"/>
  <c r="G62" i="62" a="1"/>
  <c r="G62" i="62" s="1"/>
  <c r="I62" i="62" a="1"/>
  <c r="I62" i="62" s="1"/>
  <c r="K62" i="62" a="1"/>
  <c r="K62" i="62" s="1"/>
  <c r="K63" i="62" s="1"/>
  <c r="K16" i="62" s="1"/>
  <c r="K65" i="62" a="1"/>
  <c r="K65" i="62" s="1"/>
  <c r="I65" i="62" a="1"/>
  <c r="I65" i="62" s="1"/>
  <c r="G65" i="62" a="1"/>
  <c r="G65" i="62" s="1"/>
  <c r="J65" i="62" a="1"/>
  <c r="J65" i="62" s="1"/>
  <c r="C66" i="62"/>
  <c r="K66" i="62" a="1"/>
  <c r="K66" i="62" s="1"/>
  <c r="F52" i="62" a="1"/>
  <c r="F52" i="62" s="1"/>
  <c r="H52" i="62" a="1"/>
  <c r="H52" i="62" s="1"/>
  <c r="C65" i="62"/>
  <c r="H65" i="62" a="1"/>
  <c r="H65" i="62" s="1"/>
  <c r="I66" i="62" a="1"/>
  <c r="I66" i="62" s="1"/>
  <c r="J68" i="62" a="1"/>
  <c r="J68" i="62" s="1"/>
  <c r="J17" i="62" s="1"/>
  <c r="H68" i="62" a="1"/>
  <c r="H68" i="62" s="1"/>
  <c r="H17" i="62" s="1"/>
  <c r="F68" i="62" a="1"/>
  <c r="F68" i="62" s="1"/>
  <c r="F17" i="62" s="1"/>
  <c r="K68" i="62" a="1"/>
  <c r="K68" i="62" s="1"/>
  <c r="K17" i="62" s="1"/>
  <c r="C71" i="62"/>
  <c r="G51" i="63" a="1"/>
  <c r="G51" i="63" s="1"/>
  <c r="K51" i="63" a="1"/>
  <c r="K51" i="63" s="1"/>
  <c r="G62" i="63" a="1"/>
  <c r="G62" i="63" s="1"/>
  <c r="K62" i="63" a="1"/>
  <c r="K62" i="63" s="1"/>
  <c r="K63" i="63" s="1"/>
  <c r="K16" i="63" s="1"/>
  <c r="J65" i="63" a="1"/>
  <c r="J65" i="63" s="1"/>
  <c r="H65" i="63" a="1"/>
  <c r="H65" i="63" s="1"/>
  <c r="F65" i="63" a="1"/>
  <c r="F65" i="63" s="1"/>
  <c r="I65" i="63" a="1"/>
  <c r="I65" i="63" s="1"/>
  <c r="C67" i="63"/>
  <c r="G67" i="62" a="1"/>
  <c r="G67" i="62" s="1"/>
  <c r="I67" i="62" a="1"/>
  <c r="I67" i="62" s="1"/>
  <c r="G75" i="62" a="1"/>
  <c r="G75" i="62" s="1"/>
  <c r="I75" i="62" a="1"/>
  <c r="I75" i="62" s="1"/>
  <c r="F52" i="63" a="1"/>
  <c r="F52" i="63" s="1"/>
  <c r="H52" i="63" a="1"/>
  <c r="H52" i="63" s="1"/>
  <c r="C57" i="63"/>
  <c r="C61" i="63"/>
  <c r="C66" i="63"/>
  <c r="C68" i="63"/>
  <c r="F57" i="63" a="1"/>
  <c r="F57" i="63" s="1"/>
  <c r="H57" i="63" a="1"/>
  <c r="H57" i="63" s="1"/>
  <c r="G61" i="63" a="1"/>
  <c r="G61" i="63" s="1"/>
  <c r="I61" i="63" a="1"/>
  <c r="I61" i="63" s="1"/>
  <c r="I63" i="63" s="1"/>
  <c r="I16" i="63" s="1"/>
  <c r="G66" i="63" a="1"/>
  <c r="G66" i="63" s="1"/>
  <c r="I66" i="63" a="1"/>
  <c r="I66" i="63" s="1"/>
  <c r="G68" i="63" a="1"/>
  <c r="G68" i="63" s="1"/>
  <c r="G17" i="63" s="1"/>
  <c r="I68" i="63" a="1"/>
  <c r="I68" i="63" s="1"/>
  <c r="I17" i="63" s="1"/>
  <c r="L33" i="64" l="1"/>
  <c r="L33" i="65" s="1"/>
  <c r="G18" i="63"/>
  <c r="F22" i="62"/>
  <c r="G22" i="62" s="1"/>
  <c r="H22" i="62" s="1"/>
  <c r="I22" i="62" s="1"/>
  <c r="J22" i="62" s="1"/>
  <c r="K22" i="62" s="1"/>
  <c r="E22" i="63" s="1"/>
  <c r="F22" i="63" s="1"/>
  <c r="G22" i="63" s="1"/>
  <c r="H22" i="63" s="1"/>
  <c r="I22" i="63" s="1"/>
  <c r="J22" i="63" s="1"/>
  <c r="K22" i="63" s="1"/>
  <c r="L15" i="64"/>
  <c r="L15" i="65" s="1"/>
  <c r="G63" i="63"/>
  <c r="G16" i="63" s="1"/>
  <c r="I63" i="64"/>
  <c r="I16" i="64" s="1"/>
  <c r="I18" i="65"/>
  <c r="I69" i="65"/>
  <c r="F69" i="64"/>
  <c r="F21" i="64" s="1"/>
  <c r="F18" i="64"/>
  <c r="G69" i="64"/>
  <c r="I63" i="62"/>
  <c r="I16" i="62" s="1"/>
  <c r="F69" i="62"/>
  <c r="F21" i="62" s="1"/>
  <c r="H69" i="65"/>
  <c r="H18" i="65"/>
  <c r="L17" i="64"/>
  <c r="L17" i="65" s="1"/>
  <c r="G69" i="65"/>
  <c r="G18" i="65"/>
  <c r="H69" i="64"/>
  <c r="H18" i="64"/>
  <c r="G22" i="64"/>
  <c r="H22" i="64" s="1"/>
  <c r="I22" i="64" s="1"/>
  <c r="J22" i="64" s="1"/>
  <c r="K22" i="64" s="1"/>
  <c r="E22" i="65" s="1"/>
  <c r="F22" i="65" s="1"/>
  <c r="G22" i="65" s="1"/>
  <c r="H22" i="65" s="1"/>
  <c r="I22" i="65" s="1"/>
  <c r="J22" i="65" s="1"/>
  <c r="K22" i="65" s="1"/>
  <c r="F69" i="65"/>
  <c r="F18" i="65"/>
  <c r="J69" i="64"/>
  <c r="J18" i="64"/>
  <c r="F20" i="64"/>
  <c r="G63" i="64"/>
  <c r="G16" i="64" s="1"/>
  <c r="I69" i="64"/>
  <c r="K69" i="65"/>
  <c r="K18" i="65"/>
  <c r="F20" i="62"/>
  <c r="I69" i="63"/>
  <c r="I18" i="63"/>
  <c r="K69" i="62"/>
  <c r="K18" i="62"/>
  <c r="H69" i="63"/>
  <c r="H18" i="63"/>
  <c r="J69" i="62"/>
  <c r="J18" i="62"/>
  <c r="G69" i="63"/>
  <c r="I69" i="62"/>
  <c r="I18" i="62"/>
  <c r="F69" i="63"/>
  <c r="F18" i="63"/>
  <c r="L33" i="62"/>
  <c r="L33" i="63" s="1"/>
  <c r="J69" i="63"/>
  <c r="J18" i="63"/>
  <c r="L17" i="62"/>
  <c r="L17" i="63" s="1"/>
  <c r="H69" i="62"/>
  <c r="H18" i="62"/>
  <c r="F18" i="62"/>
  <c r="G69" i="62"/>
  <c r="G18" i="62"/>
  <c r="G63" i="62"/>
  <c r="L15" i="62"/>
  <c r="L15" i="63" s="1"/>
  <c r="G21" i="64" l="1"/>
  <c r="H21" i="64" s="1"/>
  <c r="G16" i="62"/>
  <c r="L16" i="62" s="1"/>
  <c r="L16" i="63" s="1"/>
  <c r="G21" i="62"/>
  <c r="H21" i="62" s="1"/>
  <c r="I21" i="62" s="1"/>
  <c r="J21" i="62" s="1"/>
  <c r="K21" i="62" s="1"/>
  <c r="E21" i="63" s="1"/>
  <c r="F21" i="63" s="1"/>
  <c r="G21" i="63" s="1"/>
  <c r="H21" i="63" s="1"/>
  <c r="I21" i="63" s="1"/>
  <c r="J21" i="63" s="1"/>
  <c r="K21" i="63" s="1"/>
  <c r="L18" i="64"/>
  <c r="L18" i="65" s="1"/>
  <c r="L16" i="64"/>
  <c r="L16" i="65" s="1"/>
  <c r="I21" i="64"/>
  <c r="J21" i="64" s="1"/>
  <c r="K21" i="64" s="1"/>
  <c r="E21" i="65" s="1"/>
  <c r="F21" i="65" s="1"/>
  <c r="G21" i="65" s="1"/>
  <c r="H21" i="65" s="1"/>
  <c r="I21" i="65" s="1"/>
  <c r="J21" i="65" s="1"/>
  <c r="K21" i="65" s="1"/>
  <c r="G20" i="64"/>
  <c r="F24" i="64"/>
  <c r="L18" i="62"/>
  <c r="L18" i="63" s="1"/>
  <c r="F24" i="62"/>
  <c r="G20" i="62"/>
  <c r="F26" i="64" l="1"/>
  <c r="G24" i="64"/>
  <c r="H20" i="64"/>
  <c r="H20" i="62"/>
  <c r="G24" i="62"/>
  <c r="F26" i="62"/>
  <c r="H24" i="64" l="1"/>
  <c r="I20" i="64"/>
  <c r="F30" i="64"/>
  <c r="F29" i="64"/>
  <c r="G26" i="64"/>
  <c r="F29" i="62"/>
  <c r="F30" i="62"/>
  <c r="G26" i="62"/>
  <c r="I20" i="62"/>
  <c r="H24" i="62"/>
  <c r="J20" i="64" l="1"/>
  <c r="I24" i="64"/>
  <c r="G30" i="64"/>
  <c r="G29" i="64"/>
  <c r="F38" i="64"/>
  <c r="H26" i="64"/>
  <c r="G29" i="62"/>
  <c r="G30" i="62"/>
  <c r="I24" i="62"/>
  <c r="J20" i="62"/>
  <c r="H26" i="62"/>
  <c r="G76" i="62" l="1"/>
  <c r="I26" i="64"/>
  <c r="K20" i="64"/>
  <c r="J24" i="64"/>
  <c r="J26" i="64" s="1"/>
  <c r="F76" i="64"/>
  <c r="H29" i="64"/>
  <c r="H30" i="64"/>
  <c r="G38" i="64"/>
  <c r="G76" i="64" s="1"/>
  <c r="F76" i="62"/>
  <c r="I26" i="62"/>
  <c r="J24" i="62"/>
  <c r="J26" i="62" s="1"/>
  <c r="K20" i="62"/>
  <c r="H29" i="62"/>
  <c r="H30" i="62"/>
  <c r="J30" i="64" l="1"/>
  <c r="J29" i="64"/>
  <c r="I29" i="64"/>
  <c r="I30" i="64"/>
  <c r="H38" i="64"/>
  <c r="E20" i="65"/>
  <c r="K24" i="64"/>
  <c r="K26" i="64" s="1"/>
  <c r="J30" i="62"/>
  <c r="J29" i="62"/>
  <c r="E20" i="63"/>
  <c r="K24" i="62"/>
  <c r="K26" i="62" s="1"/>
  <c r="I30" i="62"/>
  <c r="I29" i="62"/>
  <c r="J38" i="64" l="1"/>
  <c r="J76" i="64" s="1"/>
  <c r="K30" i="64"/>
  <c r="L30" i="64" s="1"/>
  <c r="K29" i="64"/>
  <c r="L29" i="64" s="1"/>
  <c r="F20" i="65"/>
  <c r="E24" i="65"/>
  <c r="J76" i="62"/>
  <c r="I38" i="64"/>
  <c r="I76" i="64" s="1"/>
  <c r="H76" i="64"/>
  <c r="K29" i="62"/>
  <c r="K30" i="62"/>
  <c r="L30" i="62" s="1"/>
  <c r="E24" i="63"/>
  <c r="F20" i="63"/>
  <c r="H76" i="62"/>
  <c r="I76" i="62"/>
  <c r="G20" i="65" l="1"/>
  <c r="F24" i="65"/>
  <c r="K38" i="64"/>
  <c r="K76" i="64" s="1"/>
  <c r="K76" i="62"/>
  <c r="G20" i="63"/>
  <c r="F24" i="63"/>
  <c r="L29" i="62"/>
  <c r="M34" i="62" l="1"/>
  <c r="L38" i="64"/>
  <c r="G24" i="65"/>
  <c r="H20" i="65"/>
  <c r="F26" i="65"/>
  <c r="H20" i="63"/>
  <c r="G24" i="63"/>
  <c r="G26" i="63" s="1"/>
  <c r="L38" i="62"/>
  <c r="F26" i="63"/>
  <c r="H24" i="65" l="1"/>
  <c r="H26" i="65" s="1"/>
  <c r="I20" i="65"/>
  <c r="F29" i="65"/>
  <c r="F30" i="65"/>
  <c r="G26" i="65"/>
  <c r="G30" i="63"/>
  <c r="G29" i="63"/>
  <c r="F29" i="63"/>
  <c r="F30" i="63"/>
  <c r="H24" i="63"/>
  <c r="H26" i="63" s="1"/>
  <c r="I20" i="63"/>
  <c r="G38" i="63" l="1"/>
  <c r="G76" i="63" s="1"/>
  <c r="F38" i="65"/>
  <c r="H30" i="65"/>
  <c r="H29" i="65"/>
  <c r="G30" i="65"/>
  <c r="G29" i="65"/>
  <c r="J20" i="65"/>
  <c r="I24" i="65"/>
  <c r="I26" i="65" s="1"/>
  <c r="I24" i="63"/>
  <c r="I26" i="63" s="1"/>
  <c r="J20" i="63"/>
  <c r="F38" i="63"/>
  <c r="H30" i="63"/>
  <c r="H29" i="63"/>
  <c r="H38" i="65" l="1"/>
  <c r="H76" i="65" s="1"/>
  <c r="G38" i="65"/>
  <c r="G76" i="65" s="1"/>
  <c r="I29" i="65"/>
  <c r="I30" i="65"/>
  <c r="H38" i="63"/>
  <c r="H76" i="63" s="1"/>
  <c r="K20" i="65"/>
  <c r="K24" i="65" s="1"/>
  <c r="J24" i="65"/>
  <c r="J26" i="65" s="1"/>
  <c r="F76" i="65"/>
  <c r="K20" i="63"/>
  <c r="K24" i="63" s="1"/>
  <c r="J24" i="63"/>
  <c r="J26" i="63" s="1"/>
  <c r="I29" i="63"/>
  <c r="I30" i="63"/>
  <c r="F76" i="63"/>
  <c r="K26" i="63" l="1"/>
  <c r="K30" i="63" s="1"/>
  <c r="I38" i="65"/>
  <c r="I76" i="65" s="1"/>
  <c r="J29" i="65"/>
  <c r="J30" i="65"/>
  <c r="K26" i="65"/>
  <c r="I38" i="63"/>
  <c r="J29" i="63"/>
  <c r="J30" i="63"/>
  <c r="L30" i="63" l="1"/>
  <c r="K29" i="63"/>
  <c r="L29" i="63" s="1"/>
  <c r="K30" i="65"/>
  <c r="L30" i="65" s="1"/>
  <c r="K29" i="65"/>
  <c r="L29" i="65" s="1"/>
  <c r="J38" i="65"/>
  <c r="J38" i="63"/>
  <c r="J76" i="63" s="1"/>
  <c r="I76" i="63"/>
  <c r="K38" i="65" l="1"/>
  <c r="L38" i="65" s="1"/>
  <c r="K38" i="63"/>
  <c r="L38" i="63" s="1"/>
  <c r="J76" i="65"/>
  <c r="K76" i="63" l="1"/>
  <c r="K76" i="65"/>
  <c r="C234" i="5"/>
  <c r="C262" i="5" l="1"/>
  <c r="C235" i="5" a="1"/>
  <c r="C235" i="5" s="1"/>
  <c r="I62" i="14" l="1"/>
  <c r="J62" i="14"/>
  <c r="K62" i="14"/>
  <c r="L62" i="14"/>
  <c r="M62" i="14"/>
  <c r="C261" i="5" l="1"/>
  <c r="C260" i="5"/>
  <c r="C233" i="5"/>
  <c r="C56" i="53" l="1"/>
  <c r="C55" i="53"/>
  <c r="C140" i="5" l="1"/>
  <c r="C283" i="5" l="1"/>
  <c r="C259" i="5" l="1"/>
  <c r="I18" i="5" l="1"/>
  <c r="C232" i="5"/>
  <c r="J18" i="5" l="1"/>
  <c r="C258" i="5"/>
  <c r="H18" i="5" l="1"/>
  <c r="C236" i="5"/>
  <c r="L18" i="5" l="1"/>
  <c r="M18" i="5" l="1"/>
  <c r="K18" i="5"/>
  <c r="C219" i="5"/>
  <c r="N18" i="5" l="1"/>
  <c r="P18" i="5" l="1"/>
  <c r="U16" i="5"/>
  <c r="U14" i="5"/>
  <c r="U12" i="5"/>
  <c r="Q18" i="5" l="1"/>
  <c r="O18" i="5"/>
  <c r="R18" i="5" l="1"/>
  <c r="M61" i="14" l="1"/>
  <c r="C207" i="5"/>
  <c r="C206" i="5"/>
  <c r="S18" i="5" l="1"/>
  <c r="T18" i="5" s="1"/>
  <c r="G61" i="14"/>
  <c r="K61" i="14"/>
  <c r="D61" i="14"/>
  <c r="C61" i="14"/>
  <c r="B61" i="14"/>
  <c r="D22" i="55"/>
  <c r="D4" i="55"/>
  <c r="D11" i="55"/>
  <c r="D9" i="55"/>
  <c r="D7" i="55"/>
  <c r="C5" i="55"/>
  <c r="E61" i="14" l="1"/>
  <c r="J61" i="14"/>
  <c r="I61" i="14"/>
  <c r="L61" i="14"/>
  <c r="H61" i="14"/>
  <c r="F61" i="14"/>
  <c r="C205" i="5"/>
  <c r="B40" i="14" l="1"/>
  <c r="C213" i="5" l="1"/>
  <c r="H16" i="5" l="1"/>
  <c r="C40" i="14"/>
  <c r="C39" i="14"/>
  <c r="C271" i="5"/>
  <c r="B39" i="14" l="1"/>
  <c r="B41" i="14" s="1"/>
  <c r="D40" i="14"/>
  <c r="C41" i="14"/>
  <c r="E39" i="14"/>
  <c r="D39" i="14"/>
  <c r="C254" i="5"/>
  <c r="C257" i="5"/>
  <c r="C256" i="5"/>
  <c r="C255" i="5"/>
  <c r="B264" i="5"/>
  <c r="C263" i="5"/>
  <c r="D41" i="14" l="1"/>
  <c r="I16" i="5"/>
  <c r="H14" i="5"/>
  <c r="I14" i="5"/>
  <c r="F39" i="14"/>
  <c r="L36" i="53"/>
  <c r="K35" i="53"/>
  <c r="J35" i="53"/>
  <c r="I35" i="53"/>
  <c r="H35" i="53"/>
  <c r="G35" i="53"/>
  <c r="B62" i="53"/>
  <c r="J16" i="5" l="1"/>
  <c r="K14" i="5"/>
  <c r="J14" i="5"/>
  <c r="C62" i="53"/>
  <c r="F40" i="14" l="1"/>
  <c r="F41" i="14" s="1"/>
  <c r="L14" i="5"/>
  <c r="E40" i="14"/>
  <c r="E41" i="14" s="1"/>
  <c r="G39" i="14"/>
  <c r="E47" i="15"/>
  <c r="E37" i="15"/>
  <c r="E48" i="15" s="1"/>
  <c r="E39" i="15" l="1"/>
  <c r="E26" i="15" s="1"/>
  <c r="L16" i="5"/>
  <c r="H39" i="14"/>
  <c r="H40" i="14"/>
  <c r="K16" i="5"/>
  <c r="C161" i="5"/>
  <c r="H41" i="14" l="1"/>
  <c r="I40" i="14"/>
  <c r="M14" i="5"/>
  <c r="I39" i="14"/>
  <c r="C185" i="5"/>
  <c r="C166" i="5"/>
  <c r="C181" i="5"/>
  <c r="N14" i="5" l="1"/>
  <c r="I41" i="14"/>
  <c r="N16" i="5"/>
  <c r="J40" i="14"/>
  <c r="G40" i="14"/>
  <c r="G41" i="14" s="1"/>
  <c r="E60" i="56"/>
  <c r="B60" i="56"/>
  <c r="J39" i="14" l="1"/>
  <c r="J41" i="14" s="1"/>
  <c r="O16" i="5"/>
  <c r="O14" i="5"/>
  <c r="P16" i="5"/>
  <c r="K39" i="14"/>
  <c r="C60" i="56"/>
  <c r="C189" i="5"/>
  <c r="C188" i="5"/>
  <c r="C187" i="5"/>
  <c r="C186" i="5"/>
  <c r="C184" i="5"/>
  <c r="C183" i="5"/>
  <c r="M40" i="14" l="1"/>
  <c r="Q14" i="5"/>
  <c r="M16" i="5"/>
  <c r="P14" i="5"/>
  <c r="J60" i="56" a="1"/>
  <c r="J60" i="56" s="1"/>
  <c r="J17" i="56" s="1"/>
  <c r="I60" i="56" a="1"/>
  <c r="I60" i="56" s="1"/>
  <c r="I17" i="56" s="1"/>
  <c r="H60" i="56" a="1"/>
  <c r="H60" i="56" s="1"/>
  <c r="G60" i="56" a="1"/>
  <c r="G60" i="56" s="1"/>
  <c r="G17" i="56" s="1"/>
  <c r="K60" i="56" a="1"/>
  <c r="K60" i="56" s="1"/>
  <c r="K17" i="56" s="1"/>
  <c r="R14" i="5" l="1"/>
  <c r="L39" i="14"/>
  <c r="G55" i="53" a="1"/>
  <c r="G55" i="53" s="1"/>
  <c r="G56" i="53" a="1"/>
  <c r="G56" i="53" s="1"/>
  <c r="H55" i="53" a="1"/>
  <c r="H55" i="53" s="1"/>
  <c r="H56" i="53" a="1"/>
  <c r="H56" i="53" s="1"/>
  <c r="K55" i="53" a="1"/>
  <c r="K55" i="53" s="1"/>
  <c r="K56" i="53" a="1"/>
  <c r="K56" i="53" s="1"/>
  <c r="I55" i="53" a="1"/>
  <c r="I55" i="53" s="1"/>
  <c r="I56" i="53" a="1"/>
  <c r="I56" i="53" s="1"/>
  <c r="F55" i="53" a="1"/>
  <c r="F55" i="53" s="1"/>
  <c r="F56" i="53" a="1"/>
  <c r="F56" i="53" s="1"/>
  <c r="J55" i="53" a="1"/>
  <c r="J55" i="53" s="1"/>
  <c r="J56" i="53" a="1"/>
  <c r="J56" i="53" s="1"/>
  <c r="K40" i="14"/>
  <c r="K41" i="14" s="1"/>
  <c r="L40" i="14"/>
  <c r="F60" i="56" a="1"/>
  <c r="F60" i="56" s="1"/>
  <c r="F17" i="56" s="1"/>
  <c r="E48" i="54"/>
  <c r="H62" i="53" a="1"/>
  <c r="H62" i="53" s="1"/>
  <c r="H17" i="53" s="1"/>
  <c r="I62" i="53" a="1"/>
  <c r="I62" i="53" s="1"/>
  <c r="I17" i="53" s="1"/>
  <c r="J62" i="53" a="1"/>
  <c r="J62" i="53" s="1"/>
  <c r="J17" i="53" s="1"/>
  <c r="K62" i="53" a="1"/>
  <c r="K62" i="53" s="1"/>
  <c r="K17" i="53" s="1"/>
  <c r="G62" i="53" a="1"/>
  <c r="G62" i="53" s="1"/>
  <c r="G17" i="53" s="1"/>
  <c r="E49" i="53"/>
  <c r="F62" i="53" a="1"/>
  <c r="F62" i="53" s="1"/>
  <c r="F17" i="53" s="1"/>
  <c r="H17" i="56"/>
  <c r="C179" i="5"/>
  <c r="D50" i="53" l="1"/>
  <c r="L41" i="14"/>
  <c r="R16" i="5"/>
  <c r="S16" i="5"/>
  <c r="L17" i="56"/>
  <c r="Q16" i="5"/>
  <c r="M39" i="14"/>
  <c r="L17" i="53"/>
  <c r="H259" i="55"/>
  <c r="M136" i="55"/>
  <c r="L136" i="55"/>
  <c r="N134" i="55"/>
  <c r="P132" i="55"/>
  <c r="O132" i="55"/>
  <c r="N132" i="55"/>
  <c r="M130" i="55"/>
  <c r="L130" i="55"/>
  <c r="N129" i="55"/>
  <c r="N128" i="55"/>
  <c r="N127" i="55"/>
  <c r="N126" i="55"/>
  <c r="N125" i="55"/>
  <c r="N124" i="55"/>
  <c r="N123" i="55"/>
  <c r="P124" i="55"/>
  <c r="P128" i="55" s="1"/>
  <c r="P130" i="55" s="1"/>
  <c r="P134" i="55" s="1"/>
  <c r="O124" i="55"/>
  <c r="A122" i="55"/>
  <c r="Q127" i="55"/>
  <c r="Q126" i="55"/>
  <c r="Q125" i="55"/>
  <c r="Q123" i="55"/>
  <c r="Q122" i="55"/>
  <c r="R122" i="55" s="1"/>
  <c r="Q121" i="55"/>
  <c r="D120" i="55"/>
  <c r="A120" i="55"/>
  <c r="M120" i="55"/>
  <c r="M119" i="55"/>
  <c r="M118" i="55"/>
  <c r="D118" i="55"/>
  <c r="A118" i="55"/>
  <c r="A117" i="55"/>
  <c r="A116" i="55"/>
  <c r="B117" i="55"/>
  <c r="B116" i="55"/>
  <c r="G106" i="55"/>
  <c r="G104" i="55"/>
  <c r="M99" i="55"/>
  <c r="G93" i="55"/>
  <c r="D93" i="55"/>
  <c r="D91" i="55"/>
  <c r="I94" i="55" s="1"/>
  <c r="D89" i="55"/>
  <c r="I95" i="55" s="1"/>
  <c r="M93" i="55"/>
  <c r="M92" i="55"/>
  <c r="M91" i="55"/>
  <c r="M90" i="55"/>
  <c r="M89" i="55"/>
  <c r="M88" i="55"/>
  <c r="G77" i="55"/>
  <c r="D77" i="55"/>
  <c r="G75" i="55"/>
  <c r="D75" i="55"/>
  <c r="D57" i="55"/>
  <c r="D108" i="55" s="1"/>
  <c r="G55" i="55"/>
  <c r="D55" i="55"/>
  <c r="B54" i="55"/>
  <c r="B105" i="55" s="1"/>
  <c r="B76" i="55" s="1"/>
  <c r="A54" i="55"/>
  <c r="A105" i="55" s="1"/>
  <c r="A76" i="55" s="1"/>
  <c r="G53" i="55"/>
  <c r="D53" i="55"/>
  <c r="D116" i="55" s="1"/>
  <c r="B53" i="55"/>
  <c r="B104" i="55" s="1"/>
  <c r="B75" i="55" s="1"/>
  <c r="A53" i="55"/>
  <c r="A104" i="55" s="1"/>
  <c r="A75" i="55" s="1"/>
  <c r="G51" i="55"/>
  <c r="G102" i="55" s="1"/>
  <c r="G73" i="55" s="1"/>
  <c r="M46" i="55"/>
  <c r="G41" i="55"/>
  <c r="M41" i="55"/>
  <c r="M40" i="55"/>
  <c r="K39" i="55"/>
  <c r="D41" i="55"/>
  <c r="D39" i="55"/>
  <c r="I42" i="55" s="1"/>
  <c r="M38" i="55"/>
  <c r="D37" i="55"/>
  <c r="B36" i="55"/>
  <c r="A36" i="55"/>
  <c r="B35" i="55"/>
  <c r="A35" i="55"/>
  <c r="D34" i="55"/>
  <c r="H40" i="55" s="1"/>
  <c r="M37" i="55"/>
  <c r="M36" i="55"/>
  <c r="M35" i="55"/>
  <c r="M34" i="55"/>
  <c r="M33" i="55"/>
  <c r="A32" i="55"/>
  <c r="M31" i="55"/>
  <c r="G23" i="55"/>
  <c r="G22" i="55"/>
  <c r="M15" i="55"/>
  <c r="M12" i="55"/>
  <c r="M96" i="55" s="1"/>
  <c r="G11" i="55"/>
  <c r="I12" i="55"/>
  <c r="K8" i="55"/>
  <c r="I13" i="55"/>
  <c r="C35" i="55"/>
  <c r="H10" i="55"/>
  <c r="M10" i="55"/>
  <c r="M9" i="55"/>
  <c r="M7" i="55"/>
  <c r="M6" i="55"/>
  <c r="M5" i="55"/>
  <c r="M4" i="55"/>
  <c r="M3" i="55"/>
  <c r="L2" i="55"/>
  <c r="M1" i="55"/>
  <c r="M86" i="55" s="1"/>
  <c r="M135" i="34"/>
  <c r="L135" i="34"/>
  <c r="N133" i="34"/>
  <c r="P132" i="34"/>
  <c r="O132" i="34"/>
  <c r="N131" i="34"/>
  <c r="M129" i="34"/>
  <c r="L129" i="34"/>
  <c r="N128" i="34"/>
  <c r="N127" i="34"/>
  <c r="N126" i="34"/>
  <c r="N125" i="34"/>
  <c r="N124" i="34"/>
  <c r="N123" i="34"/>
  <c r="N122" i="34"/>
  <c r="P124" i="34"/>
  <c r="P128" i="34" s="1"/>
  <c r="P130" i="34" s="1"/>
  <c r="O124" i="34"/>
  <c r="O128" i="34" s="1"/>
  <c r="O130" i="34" s="1"/>
  <c r="A122" i="34"/>
  <c r="Q127" i="34"/>
  <c r="Q126" i="34"/>
  <c r="Q125" i="34"/>
  <c r="Q123" i="34"/>
  <c r="Q122" i="34"/>
  <c r="R122" i="34" s="1"/>
  <c r="Q121" i="34"/>
  <c r="D120" i="34"/>
  <c r="A120" i="34"/>
  <c r="D118" i="34"/>
  <c r="A118" i="34"/>
  <c r="A117" i="34"/>
  <c r="A116" i="34"/>
  <c r="M119" i="34"/>
  <c r="M118" i="34"/>
  <c r="M117" i="34"/>
  <c r="B117" i="34"/>
  <c r="B116" i="34"/>
  <c r="G106" i="34"/>
  <c r="G104" i="34"/>
  <c r="M98" i="34"/>
  <c r="G93" i="34"/>
  <c r="D93" i="34"/>
  <c r="D91" i="34"/>
  <c r="I94" i="34" s="1"/>
  <c r="D89" i="34"/>
  <c r="I95" i="34" s="1"/>
  <c r="M92" i="34"/>
  <c r="M91" i="34"/>
  <c r="M90" i="34"/>
  <c r="M89" i="34"/>
  <c r="M88" i="34"/>
  <c r="M87" i="34"/>
  <c r="G77" i="34"/>
  <c r="D77" i="34"/>
  <c r="G75" i="34"/>
  <c r="D75" i="34"/>
  <c r="D57" i="34"/>
  <c r="D108" i="34" s="1"/>
  <c r="G55" i="34"/>
  <c r="D55" i="34"/>
  <c r="D106" i="34" s="1"/>
  <c r="B54" i="34"/>
  <c r="B105" i="34" s="1"/>
  <c r="B76" i="34" s="1"/>
  <c r="A54" i="34"/>
  <c r="A105" i="34" s="1"/>
  <c r="A76" i="34" s="1"/>
  <c r="G53" i="34"/>
  <c r="D53" i="34"/>
  <c r="D116" i="34" s="1"/>
  <c r="B53" i="34"/>
  <c r="B104" i="34" s="1"/>
  <c r="B75" i="34" s="1"/>
  <c r="A53" i="34"/>
  <c r="A104" i="34" s="1"/>
  <c r="A75" i="34" s="1"/>
  <c r="G51" i="34"/>
  <c r="G102" i="34" s="1"/>
  <c r="G73" i="34" s="1"/>
  <c r="M45" i="34"/>
  <c r="G41" i="34"/>
  <c r="M40" i="34"/>
  <c r="M39" i="34"/>
  <c r="D41" i="34"/>
  <c r="D39" i="34"/>
  <c r="I42" i="34" s="1"/>
  <c r="K38" i="34"/>
  <c r="D37" i="34"/>
  <c r="I43" i="34" s="1"/>
  <c r="B36" i="34"/>
  <c r="A36" i="34"/>
  <c r="B35" i="34"/>
  <c r="A35" i="34"/>
  <c r="D34" i="34"/>
  <c r="D86" i="34" s="1"/>
  <c r="H92" i="34" s="1"/>
  <c r="A32" i="34"/>
  <c r="M37" i="34"/>
  <c r="M36" i="34"/>
  <c r="M35" i="34"/>
  <c r="M34" i="34"/>
  <c r="M33" i="34"/>
  <c r="D26" i="34"/>
  <c r="G24" i="34"/>
  <c r="G23" i="34"/>
  <c r="G22" i="34"/>
  <c r="D24" i="34"/>
  <c r="D28" i="34" s="1"/>
  <c r="C24" i="34" s="1"/>
  <c r="D22" i="34"/>
  <c r="M15" i="34"/>
  <c r="M12" i="34"/>
  <c r="M95" i="34" s="1"/>
  <c r="G11" i="34"/>
  <c r="D11" i="34"/>
  <c r="D9" i="34"/>
  <c r="I12" i="34" s="1"/>
  <c r="K8" i="34"/>
  <c r="D7" i="34"/>
  <c r="I13" i="34" s="1"/>
  <c r="C5" i="34"/>
  <c r="C35" i="34" s="1"/>
  <c r="D4" i="34"/>
  <c r="H10" i="34" s="1"/>
  <c r="M10" i="34"/>
  <c r="M9" i="34"/>
  <c r="M7" i="34"/>
  <c r="M6" i="34"/>
  <c r="M5" i="34"/>
  <c r="M4" i="34"/>
  <c r="M3" i="34"/>
  <c r="M1" i="34"/>
  <c r="M85" i="34" s="1"/>
  <c r="H256" i="57"/>
  <c r="C82" i="57"/>
  <c r="C81" i="57"/>
  <c r="C79" i="57"/>
  <c r="C78" i="57"/>
  <c r="B75" i="57"/>
  <c r="C75" i="57" s="1"/>
  <c r="B71" i="57"/>
  <c r="C71" i="57" s="1"/>
  <c r="H66" i="57" a="1"/>
  <c r="H66" i="57" s="1"/>
  <c r="B68" i="57"/>
  <c r="C68" i="57" s="1"/>
  <c r="B67" i="57"/>
  <c r="C67" i="57" s="1"/>
  <c r="B66" i="57"/>
  <c r="C66" i="57" s="1"/>
  <c r="B65" i="57"/>
  <c r="C65" i="57" s="1"/>
  <c r="B62" i="57"/>
  <c r="C62" i="57" s="1"/>
  <c r="B61" i="57"/>
  <c r="B60" i="57"/>
  <c r="C60" i="57" s="1"/>
  <c r="G15" i="57"/>
  <c r="B58" i="57"/>
  <c r="C58" i="57" s="1"/>
  <c r="B57" i="57"/>
  <c r="B56" i="57"/>
  <c r="C56" i="57" s="1"/>
  <c r="G53" i="57" a="1"/>
  <c r="G53" i="57" s="1"/>
  <c r="F53" i="57" a="1"/>
  <c r="F53" i="57" s="1"/>
  <c r="E53" i="57" a="1"/>
  <c r="E53" i="57" s="1"/>
  <c r="B53" i="57"/>
  <c r="K53" i="57" s="1" a="1"/>
  <c r="K53" i="57" s="1"/>
  <c r="B52" i="57"/>
  <c r="B51" i="57"/>
  <c r="K51" i="57" s="1" a="1"/>
  <c r="K51" i="57" s="1"/>
  <c r="I51" i="57" a="1"/>
  <c r="I51" i="57" s="1"/>
  <c r="H51" i="57" a="1"/>
  <c r="H51" i="57" s="1"/>
  <c r="G47" i="57"/>
  <c r="A45" i="57"/>
  <c r="A40" i="57"/>
  <c r="K34" i="57"/>
  <c r="J34" i="57"/>
  <c r="I34" i="57"/>
  <c r="H34" i="57"/>
  <c r="G34" i="57"/>
  <c r="F34" i="57"/>
  <c r="L26" i="57"/>
  <c r="L24" i="57"/>
  <c r="A24" i="57"/>
  <c r="A22" i="57"/>
  <c r="A21" i="57"/>
  <c r="A20" i="57"/>
  <c r="L22" i="57"/>
  <c r="L21" i="57"/>
  <c r="L20" i="57"/>
  <c r="A14" i="57"/>
  <c r="A13" i="57"/>
  <c r="A9" i="57"/>
  <c r="A7" i="57"/>
  <c r="A3" i="57"/>
  <c r="H256" i="54"/>
  <c r="C82" i="54"/>
  <c r="C81" i="54"/>
  <c r="C79" i="54"/>
  <c r="C78" i="54"/>
  <c r="F75" i="54" a="1"/>
  <c r="F75" i="54" s="1"/>
  <c r="B75" i="54"/>
  <c r="C75" i="54" s="1"/>
  <c r="B71" i="54"/>
  <c r="C71" i="54" s="1"/>
  <c r="B68" i="54"/>
  <c r="B67" i="54"/>
  <c r="B66" i="54"/>
  <c r="B65" i="54"/>
  <c r="B62" i="54"/>
  <c r="B61" i="54"/>
  <c r="B60" i="54"/>
  <c r="B58" i="54"/>
  <c r="G58" i="54" s="1" a="1"/>
  <c r="G58" i="54" s="1"/>
  <c r="B57" i="54"/>
  <c r="B56" i="54"/>
  <c r="B53" i="54"/>
  <c r="H53" i="54" s="1" a="1"/>
  <c r="H53" i="54" s="1"/>
  <c r="B52" i="54"/>
  <c r="B51" i="54"/>
  <c r="G47" i="54"/>
  <c r="A45" i="54"/>
  <c r="A40" i="54"/>
  <c r="K34" i="54"/>
  <c r="J34" i="54"/>
  <c r="I34" i="54"/>
  <c r="H34" i="54"/>
  <c r="G34" i="54"/>
  <c r="F34" i="54"/>
  <c r="L26" i="54"/>
  <c r="L24" i="54"/>
  <c r="A24" i="54"/>
  <c r="A22" i="54"/>
  <c r="A21" i="54"/>
  <c r="A20" i="54"/>
  <c r="L22" i="54"/>
  <c r="L21" i="54"/>
  <c r="L20" i="54"/>
  <c r="A14" i="54"/>
  <c r="A13" i="54"/>
  <c r="A9" i="54"/>
  <c r="A7" i="54"/>
  <c r="A3" i="54"/>
  <c r="H253" i="56"/>
  <c r="C84" i="56"/>
  <c r="C83" i="56"/>
  <c r="C81" i="56"/>
  <c r="C80" i="56"/>
  <c r="B77" i="56"/>
  <c r="C77" i="56" s="1"/>
  <c r="B73" i="56"/>
  <c r="C73" i="56" s="1"/>
  <c r="B70" i="56"/>
  <c r="C70" i="56" s="1"/>
  <c r="B69" i="56"/>
  <c r="C69" i="56" s="1"/>
  <c r="B68" i="56"/>
  <c r="C68" i="56" s="1"/>
  <c r="B67" i="56"/>
  <c r="C67" i="56" s="1"/>
  <c r="B64" i="56"/>
  <c r="C64" i="56" s="1"/>
  <c r="B63" i="56"/>
  <c r="C63" i="56" s="1"/>
  <c r="B62" i="56"/>
  <c r="C62" i="56" s="1"/>
  <c r="B59" i="56"/>
  <c r="C59" i="56" s="1"/>
  <c r="B58" i="56"/>
  <c r="C58" i="56" s="1"/>
  <c r="B57" i="56"/>
  <c r="C57" i="56" s="1"/>
  <c r="B54" i="56"/>
  <c r="B53" i="56"/>
  <c r="B52" i="56"/>
  <c r="G48" i="56"/>
  <c r="A46" i="56"/>
  <c r="A41" i="56"/>
  <c r="K35" i="56"/>
  <c r="J35" i="56"/>
  <c r="I35" i="56"/>
  <c r="H35" i="56"/>
  <c r="G35" i="56"/>
  <c r="F35" i="56"/>
  <c r="L27" i="56"/>
  <c r="L25" i="56"/>
  <c r="A25" i="56"/>
  <c r="A23" i="56"/>
  <c r="A22" i="56"/>
  <c r="A21" i="56"/>
  <c r="L23" i="56"/>
  <c r="L22" i="56"/>
  <c r="L21" i="56"/>
  <c r="A14" i="56"/>
  <c r="A13" i="56"/>
  <c r="A9" i="56"/>
  <c r="A7" i="56"/>
  <c r="A3" i="56"/>
  <c r="C305" i="37"/>
  <c r="E303" i="37"/>
  <c r="D303" i="37"/>
  <c r="E302" i="37"/>
  <c r="D302" i="37"/>
  <c r="E301" i="37"/>
  <c r="D301" i="37"/>
  <c r="E300" i="37"/>
  <c r="D300" i="37"/>
  <c r="E299" i="37"/>
  <c r="D299" i="37"/>
  <c r="E298" i="37"/>
  <c r="D298" i="37"/>
  <c r="E297" i="37"/>
  <c r="D297" i="37"/>
  <c r="E296" i="37"/>
  <c r="D296" i="37"/>
  <c r="E295" i="37"/>
  <c r="D295" i="37"/>
  <c r="E294" i="37"/>
  <c r="D294" i="37"/>
  <c r="E293" i="37"/>
  <c r="D293" i="37"/>
  <c r="E292" i="37"/>
  <c r="D292" i="37"/>
  <c r="E291" i="37"/>
  <c r="D291" i="37"/>
  <c r="E290" i="37"/>
  <c r="D290" i="37"/>
  <c r="E289" i="37"/>
  <c r="D289" i="37"/>
  <c r="E288" i="37"/>
  <c r="D288" i="37"/>
  <c r="C281" i="37"/>
  <c r="E279" i="37"/>
  <c r="D279" i="37"/>
  <c r="E278" i="37"/>
  <c r="D278" i="37"/>
  <c r="E277" i="37"/>
  <c r="D277" i="37"/>
  <c r="E276" i="37"/>
  <c r="F276" i="37" s="1"/>
  <c r="D276" i="37"/>
  <c r="E275" i="37"/>
  <c r="D275" i="37"/>
  <c r="E274" i="37"/>
  <c r="D274" i="37"/>
  <c r="E273" i="37"/>
  <c r="D273" i="37"/>
  <c r="E272" i="37"/>
  <c r="F272" i="37" s="1"/>
  <c r="D272" i="37"/>
  <c r="E271" i="37"/>
  <c r="D271" i="37"/>
  <c r="E270" i="37"/>
  <c r="D270" i="37"/>
  <c r="E269" i="37"/>
  <c r="D269" i="37"/>
  <c r="E268" i="37"/>
  <c r="F268" i="37" s="1"/>
  <c r="D268" i="37"/>
  <c r="E267" i="37"/>
  <c r="D267" i="37"/>
  <c r="E266" i="37"/>
  <c r="D266" i="37"/>
  <c r="E265" i="37"/>
  <c r="D265" i="37"/>
  <c r="E264" i="37"/>
  <c r="E281" i="37" s="1"/>
  <c r="D264" i="37"/>
  <c r="C257" i="37"/>
  <c r="E255" i="37"/>
  <c r="D255" i="37"/>
  <c r="E254" i="37"/>
  <c r="D254" i="37"/>
  <c r="F253" i="37"/>
  <c r="E253" i="37"/>
  <c r="D253" i="37"/>
  <c r="E252" i="37"/>
  <c r="D252" i="37"/>
  <c r="F252" i="37" s="1"/>
  <c r="E251" i="37"/>
  <c r="D251" i="37"/>
  <c r="E250" i="37"/>
  <c r="D250" i="37"/>
  <c r="F250" i="37" s="1"/>
  <c r="E249" i="37"/>
  <c r="D249" i="37"/>
  <c r="E248" i="37"/>
  <c r="D248" i="37"/>
  <c r="F248" i="37" s="1"/>
  <c r="E247" i="37"/>
  <c r="D247" i="37"/>
  <c r="E246" i="37"/>
  <c r="D246" i="37"/>
  <c r="E245" i="37"/>
  <c r="D245" i="37"/>
  <c r="F245" i="37" s="1"/>
  <c r="E244" i="37"/>
  <c r="D244" i="37"/>
  <c r="E243" i="37"/>
  <c r="D243" i="37"/>
  <c r="F243" i="37" s="1"/>
  <c r="E242" i="37"/>
  <c r="D242" i="37"/>
  <c r="E241" i="37"/>
  <c r="D241" i="37"/>
  <c r="F240" i="37"/>
  <c r="E240" i="37"/>
  <c r="D240" i="37"/>
  <c r="C233" i="37"/>
  <c r="E231" i="37"/>
  <c r="D231" i="37"/>
  <c r="E230" i="37"/>
  <c r="D230" i="37"/>
  <c r="F229" i="37"/>
  <c r="E229" i="37"/>
  <c r="D229" i="37"/>
  <c r="E228" i="37"/>
  <c r="D228" i="37"/>
  <c r="E227" i="37"/>
  <c r="F227" i="37" s="1"/>
  <c r="D227" i="37"/>
  <c r="F226" i="37"/>
  <c r="E226" i="37"/>
  <c r="D226" i="37"/>
  <c r="E225" i="37"/>
  <c r="D225" i="37"/>
  <c r="F225" i="37" s="1"/>
  <c r="E224" i="37"/>
  <c r="F224" i="37" s="1"/>
  <c r="D224" i="37"/>
  <c r="E223" i="37"/>
  <c r="D223" i="37"/>
  <c r="E222" i="37"/>
  <c r="D222" i="37"/>
  <c r="E221" i="37"/>
  <c r="D221" i="37"/>
  <c r="F221" i="37" s="1"/>
  <c r="E220" i="37"/>
  <c r="D220" i="37"/>
  <c r="E219" i="37"/>
  <c r="F219" i="37" s="1"/>
  <c r="D219" i="37"/>
  <c r="E218" i="37"/>
  <c r="D218" i="37"/>
  <c r="F218" i="37" s="1"/>
  <c r="E217" i="37"/>
  <c r="D217" i="37"/>
  <c r="E216" i="37"/>
  <c r="D216" i="37"/>
  <c r="C209" i="37"/>
  <c r="E207" i="37"/>
  <c r="D207" i="37"/>
  <c r="E206" i="37"/>
  <c r="D206" i="37"/>
  <c r="E205" i="37"/>
  <c r="D205" i="37"/>
  <c r="E204" i="37"/>
  <c r="D204" i="37"/>
  <c r="E203" i="37"/>
  <c r="D203" i="37"/>
  <c r="E202" i="37"/>
  <c r="D202" i="37"/>
  <c r="E201" i="37"/>
  <c r="D201" i="37"/>
  <c r="E200" i="37"/>
  <c r="D200" i="37"/>
  <c r="E199" i="37"/>
  <c r="D199" i="37"/>
  <c r="E198" i="37"/>
  <c r="D198" i="37"/>
  <c r="E197" i="37"/>
  <c r="D197" i="37"/>
  <c r="E196" i="37"/>
  <c r="D196" i="37"/>
  <c r="E195" i="37"/>
  <c r="D195" i="37"/>
  <c r="E194" i="37"/>
  <c r="D194" i="37"/>
  <c r="E193" i="37"/>
  <c r="D193" i="37"/>
  <c r="E192" i="37"/>
  <c r="D192" i="37"/>
  <c r="C185" i="37"/>
  <c r="E183" i="37"/>
  <c r="D183" i="37"/>
  <c r="E182" i="37"/>
  <c r="D182" i="37"/>
  <c r="E181" i="37"/>
  <c r="D181" i="37"/>
  <c r="E180" i="37"/>
  <c r="D180" i="37"/>
  <c r="E179" i="37"/>
  <c r="D179" i="37"/>
  <c r="E178" i="37"/>
  <c r="D178" i="37"/>
  <c r="E177" i="37"/>
  <c r="D177" i="37"/>
  <c r="E176" i="37"/>
  <c r="D176" i="37"/>
  <c r="E175" i="37"/>
  <c r="D175" i="37"/>
  <c r="E174" i="37"/>
  <c r="D174" i="37"/>
  <c r="E173" i="37"/>
  <c r="D173" i="37"/>
  <c r="E172" i="37"/>
  <c r="D172" i="37"/>
  <c r="E171" i="37"/>
  <c r="D171" i="37"/>
  <c r="E170" i="37"/>
  <c r="D170" i="37"/>
  <c r="E169" i="37"/>
  <c r="D169" i="37"/>
  <c r="E168" i="37"/>
  <c r="D168" i="37"/>
  <c r="C161" i="37"/>
  <c r="E159" i="37"/>
  <c r="D159" i="37"/>
  <c r="E158" i="37"/>
  <c r="D158" i="37"/>
  <c r="E157" i="37"/>
  <c r="D157" i="37"/>
  <c r="E156" i="37"/>
  <c r="D156" i="37"/>
  <c r="E155" i="37"/>
  <c r="D155" i="37"/>
  <c r="E154" i="37"/>
  <c r="D154" i="37"/>
  <c r="E153" i="37"/>
  <c r="D153" i="37"/>
  <c r="E152" i="37"/>
  <c r="D152" i="37"/>
  <c r="E151" i="37"/>
  <c r="D151" i="37"/>
  <c r="E150" i="37"/>
  <c r="D150" i="37"/>
  <c r="E149" i="37"/>
  <c r="D149" i="37"/>
  <c r="E148" i="37"/>
  <c r="D148" i="37"/>
  <c r="E147" i="37"/>
  <c r="D147" i="37"/>
  <c r="E146" i="37"/>
  <c r="D146" i="37"/>
  <c r="E145" i="37"/>
  <c r="D145" i="37"/>
  <c r="E144" i="37"/>
  <c r="D144" i="37"/>
  <c r="C137" i="37"/>
  <c r="F135" i="37"/>
  <c r="E135" i="37"/>
  <c r="D135" i="37"/>
  <c r="E134" i="37"/>
  <c r="D134" i="37"/>
  <c r="E133" i="37"/>
  <c r="F133" i="37" s="1"/>
  <c r="D133" i="37"/>
  <c r="F132" i="37"/>
  <c r="E132" i="37"/>
  <c r="D132" i="37"/>
  <c r="E131" i="37"/>
  <c r="D131" i="37"/>
  <c r="F131" i="37" s="1"/>
  <c r="E130" i="37"/>
  <c r="F130" i="37" s="1"/>
  <c r="D130" i="37"/>
  <c r="E129" i="37"/>
  <c r="D129" i="37"/>
  <c r="E128" i="37"/>
  <c r="D128" i="37"/>
  <c r="E127" i="37"/>
  <c r="D127" i="37"/>
  <c r="F127" i="37" s="1"/>
  <c r="E126" i="37"/>
  <c r="D126" i="37"/>
  <c r="E125" i="37"/>
  <c r="F125" i="37" s="1"/>
  <c r="D125" i="37"/>
  <c r="E124" i="37"/>
  <c r="D124" i="37"/>
  <c r="F124" i="37" s="1"/>
  <c r="E123" i="37"/>
  <c r="D123" i="37"/>
  <c r="E122" i="37"/>
  <c r="D122" i="37"/>
  <c r="E121" i="37"/>
  <c r="D121" i="37"/>
  <c r="E120" i="37"/>
  <c r="D120" i="37"/>
  <c r="C114" i="37"/>
  <c r="E112" i="37"/>
  <c r="D112" i="37"/>
  <c r="E111" i="37"/>
  <c r="D111" i="37"/>
  <c r="E110" i="37"/>
  <c r="D110" i="37"/>
  <c r="E109" i="37"/>
  <c r="D109" i="37"/>
  <c r="E108" i="37"/>
  <c r="D108" i="37"/>
  <c r="E107" i="37"/>
  <c r="D107" i="37"/>
  <c r="E106" i="37"/>
  <c r="D106" i="37"/>
  <c r="E105" i="37"/>
  <c r="D105" i="37"/>
  <c r="E104" i="37"/>
  <c r="D104" i="37"/>
  <c r="E103" i="37"/>
  <c r="D103" i="37"/>
  <c r="E102" i="37"/>
  <c r="D102" i="37"/>
  <c r="E101" i="37"/>
  <c r="D101" i="37"/>
  <c r="E100" i="37"/>
  <c r="D100" i="37"/>
  <c r="E99" i="37"/>
  <c r="D99" i="37"/>
  <c r="E98" i="37"/>
  <c r="D98" i="37"/>
  <c r="E97" i="37"/>
  <c r="D97" i="37"/>
  <c r="C91" i="37"/>
  <c r="E89" i="37"/>
  <c r="D89" i="37"/>
  <c r="F88" i="37"/>
  <c r="E88" i="37"/>
  <c r="D88" i="37"/>
  <c r="E87" i="37"/>
  <c r="D87" i="37"/>
  <c r="E86" i="37"/>
  <c r="D86" i="37"/>
  <c r="F85" i="37"/>
  <c r="E85" i="37"/>
  <c r="D85" i="37"/>
  <c r="E84" i="37"/>
  <c r="D84" i="37"/>
  <c r="F84" i="37" s="1"/>
  <c r="E83" i="37"/>
  <c r="D83" i="37"/>
  <c r="E82" i="37"/>
  <c r="D82" i="37"/>
  <c r="F82" i="37" s="1"/>
  <c r="E81" i="37"/>
  <c r="D81" i="37"/>
  <c r="E80" i="37"/>
  <c r="D80" i="37"/>
  <c r="F80" i="37" s="1"/>
  <c r="E79" i="37"/>
  <c r="D79" i="37"/>
  <c r="E78" i="37"/>
  <c r="D78" i="37"/>
  <c r="E77" i="37"/>
  <c r="D77" i="37"/>
  <c r="F77" i="37" s="1"/>
  <c r="E76" i="37"/>
  <c r="D76" i="37"/>
  <c r="E75" i="37"/>
  <c r="D75" i="37"/>
  <c r="F75" i="37" s="1"/>
  <c r="E74" i="37"/>
  <c r="D74" i="37"/>
  <c r="C68" i="37"/>
  <c r="E66" i="37"/>
  <c r="D66" i="37"/>
  <c r="E65" i="37"/>
  <c r="D65" i="37"/>
  <c r="E64" i="37"/>
  <c r="D64" i="37"/>
  <c r="E63" i="37"/>
  <c r="D63" i="37"/>
  <c r="E62" i="37"/>
  <c r="D62" i="37"/>
  <c r="E61" i="37"/>
  <c r="D61" i="37"/>
  <c r="E60" i="37"/>
  <c r="D60" i="37"/>
  <c r="E59" i="37"/>
  <c r="D59" i="37"/>
  <c r="E58" i="37"/>
  <c r="D58" i="37"/>
  <c r="E57" i="37"/>
  <c r="D57" i="37"/>
  <c r="E56" i="37"/>
  <c r="D56" i="37"/>
  <c r="E55" i="37"/>
  <c r="D55" i="37"/>
  <c r="E54" i="37"/>
  <c r="D54" i="37"/>
  <c r="E53" i="37"/>
  <c r="D53" i="37"/>
  <c r="E52" i="37"/>
  <c r="D52" i="37"/>
  <c r="E51" i="37"/>
  <c r="D51" i="37"/>
  <c r="C45" i="37"/>
  <c r="E43" i="37"/>
  <c r="D43" i="37"/>
  <c r="E42" i="37"/>
  <c r="D42" i="37"/>
  <c r="E41" i="37"/>
  <c r="D41" i="37"/>
  <c r="E40" i="37"/>
  <c r="D40" i="37"/>
  <c r="F39" i="37"/>
  <c r="E39" i="37"/>
  <c r="D39" i="37"/>
  <c r="E38" i="37"/>
  <c r="D38" i="37"/>
  <c r="E37" i="37"/>
  <c r="D37" i="37"/>
  <c r="E36" i="37"/>
  <c r="D36" i="37"/>
  <c r="E35" i="37"/>
  <c r="F35" i="37" s="1"/>
  <c r="D35" i="37"/>
  <c r="E34" i="37"/>
  <c r="D34" i="37"/>
  <c r="E33" i="37"/>
  <c r="D33" i="37"/>
  <c r="E32" i="37"/>
  <c r="F32" i="37" s="1"/>
  <c r="D32" i="37"/>
  <c r="E31" i="37"/>
  <c r="D31" i="37"/>
  <c r="E30" i="37"/>
  <c r="D30" i="37"/>
  <c r="E29" i="37"/>
  <c r="D29" i="37"/>
  <c r="E28" i="37"/>
  <c r="D28" i="37"/>
  <c r="H255" i="53"/>
  <c r="C86" i="53"/>
  <c r="C85" i="53"/>
  <c r="C83" i="53"/>
  <c r="C82" i="53"/>
  <c r="B79" i="53"/>
  <c r="B75" i="53"/>
  <c r="B72" i="53"/>
  <c r="B71" i="53"/>
  <c r="B70" i="53"/>
  <c r="B69" i="53"/>
  <c r="B66" i="53"/>
  <c r="B65" i="53"/>
  <c r="B64" i="53"/>
  <c r="B61" i="53"/>
  <c r="I61" i="53" s="1" a="1"/>
  <c r="I61" i="53" s="1"/>
  <c r="B60" i="53"/>
  <c r="B59" i="53"/>
  <c r="B54" i="53"/>
  <c r="C54" i="53" s="1"/>
  <c r="B53" i="53"/>
  <c r="C53" i="53" s="1"/>
  <c r="B52" i="53"/>
  <c r="C52" i="53" s="1"/>
  <c r="G48" i="53"/>
  <c r="A46" i="53"/>
  <c r="A41" i="53"/>
  <c r="F35" i="53"/>
  <c r="L35" i="53" s="1"/>
  <c r="L27" i="53"/>
  <c r="L25" i="53"/>
  <c r="A25" i="53"/>
  <c r="A23" i="53"/>
  <c r="A22" i="53"/>
  <c r="A21" i="53"/>
  <c r="A14" i="53"/>
  <c r="A13" i="53"/>
  <c r="A9" i="53"/>
  <c r="A7" i="53"/>
  <c r="A3" i="53"/>
  <c r="M137" i="50"/>
  <c r="L137" i="50"/>
  <c r="P135" i="50"/>
  <c r="O135" i="50"/>
  <c r="N135" i="50"/>
  <c r="N133" i="50"/>
  <c r="M131" i="50"/>
  <c r="L131" i="50"/>
  <c r="N130" i="50"/>
  <c r="N129" i="50"/>
  <c r="N128" i="50"/>
  <c r="N127" i="50"/>
  <c r="N126" i="50"/>
  <c r="N125" i="50"/>
  <c r="N124" i="50"/>
  <c r="P127" i="50"/>
  <c r="P131" i="50" s="1"/>
  <c r="P133" i="50" s="1"/>
  <c r="O127" i="50"/>
  <c r="Q130" i="50"/>
  <c r="Q129" i="50"/>
  <c r="Q128" i="50"/>
  <c r="Q126" i="50"/>
  <c r="Q125" i="50"/>
  <c r="R125" i="50" s="1"/>
  <c r="Q124" i="50"/>
  <c r="M121" i="50"/>
  <c r="M120" i="50"/>
  <c r="M119" i="50"/>
  <c r="G106" i="50"/>
  <c r="G104" i="50"/>
  <c r="M98" i="50"/>
  <c r="G93" i="50"/>
  <c r="M93" i="50"/>
  <c r="M92" i="50"/>
  <c r="D93" i="50"/>
  <c r="D91" i="50"/>
  <c r="I94" i="50" s="1"/>
  <c r="M90" i="50"/>
  <c r="M89" i="50"/>
  <c r="M88" i="50"/>
  <c r="M87" i="50"/>
  <c r="M86" i="50"/>
  <c r="D89" i="50"/>
  <c r="I95" i="50" s="1"/>
  <c r="G77" i="50"/>
  <c r="G75" i="50"/>
  <c r="D75" i="50"/>
  <c r="D57" i="50"/>
  <c r="G55" i="50"/>
  <c r="D55" i="50"/>
  <c r="D106" i="50" s="1"/>
  <c r="B54" i="50"/>
  <c r="B105" i="50" s="1"/>
  <c r="B76" i="50" s="1"/>
  <c r="A54" i="50"/>
  <c r="A105" i="50" s="1"/>
  <c r="A76" i="50" s="1"/>
  <c r="G53" i="50"/>
  <c r="D53" i="50"/>
  <c r="D104" i="50" s="1"/>
  <c r="B53" i="50"/>
  <c r="B104" i="50" s="1"/>
  <c r="B75" i="50" s="1"/>
  <c r="A53" i="50"/>
  <c r="A104" i="50" s="1"/>
  <c r="A75" i="50" s="1"/>
  <c r="G51" i="50"/>
  <c r="G102" i="50" s="1"/>
  <c r="G73" i="50" s="1"/>
  <c r="M46" i="50"/>
  <c r="G41" i="50"/>
  <c r="M40" i="50"/>
  <c r="D41" i="50"/>
  <c r="D39" i="50"/>
  <c r="I42" i="50" s="1"/>
  <c r="M38" i="50"/>
  <c r="M37" i="50"/>
  <c r="M36" i="50"/>
  <c r="M35" i="50"/>
  <c r="M34" i="50"/>
  <c r="D37" i="50"/>
  <c r="I43" i="50" s="1"/>
  <c r="B36" i="50"/>
  <c r="A36" i="50"/>
  <c r="C35" i="50"/>
  <c r="C87" i="50" s="1"/>
  <c r="G86" i="50" s="1"/>
  <c r="B35" i="50"/>
  <c r="A35" i="50"/>
  <c r="A32" i="50"/>
  <c r="G24" i="50"/>
  <c r="G23" i="50"/>
  <c r="G22" i="50"/>
  <c r="C22" i="50"/>
  <c r="C53" i="50" s="1"/>
  <c r="C104" i="50" s="1"/>
  <c r="C75" i="50" s="1"/>
  <c r="M15" i="50"/>
  <c r="M12" i="50"/>
  <c r="M43" i="50" s="1"/>
  <c r="G11" i="50"/>
  <c r="M10" i="50"/>
  <c r="M9" i="50"/>
  <c r="D11" i="50"/>
  <c r="D9" i="50"/>
  <c r="I12" i="50" s="1"/>
  <c r="L2" i="50"/>
  <c r="M7" i="50"/>
  <c r="M6" i="50"/>
  <c r="M5" i="50"/>
  <c r="M4" i="50"/>
  <c r="M3" i="50"/>
  <c r="D7" i="50"/>
  <c r="I13" i="50" s="1"/>
  <c r="D5" i="50"/>
  <c r="G10" i="50" s="1"/>
  <c r="D4" i="50"/>
  <c r="M1" i="50" s="1"/>
  <c r="M84" i="50" s="1"/>
  <c r="G4" i="50"/>
  <c r="M134" i="46"/>
  <c r="L134" i="46"/>
  <c r="P132" i="46"/>
  <c r="O132" i="46"/>
  <c r="N132" i="46"/>
  <c r="N130" i="46"/>
  <c r="M128" i="46"/>
  <c r="L128" i="46"/>
  <c r="N127" i="46"/>
  <c r="N126" i="46"/>
  <c r="N125" i="46"/>
  <c r="N124" i="46"/>
  <c r="N123" i="46"/>
  <c r="N122" i="46"/>
  <c r="N121" i="46"/>
  <c r="P124" i="46"/>
  <c r="P128" i="46" s="1"/>
  <c r="P130" i="46" s="1"/>
  <c r="O124" i="46"/>
  <c r="Q127" i="46"/>
  <c r="Q126" i="46"/>
  <c r="Q125" i="46"/>
  <c r="Q123" i="46"/>
  <c r="Q122" i="46"/>
  <c r="Q121" i="46"/>
  <c r="M118" i="46"/>
  <c r="M117" i="46"/>
  <c r="M116" i="46"/>
  <c r="G106" i="46"/>
  <c r="G104" i="46"/>
  <c r="M97" i="46"/>
  <c r="G93" i="46"/>
  <c r="D93" i="46"/>
  <c r="D91" i="46"/>
  <c r="I94" i="46" s="1"/>
  <c r="D89" i="46"/>
  <c r="M92" i="46"/>
  <c r="M91" i="46"/>
  <c r="M90" i="46"/>
  <c r="M89" i="46"/>
  <c r="M88" i="46"/>
  <c r="M87" i="46"/>
  <c r="M86" i="46"/>
  <c r="G77" i="46"/>
  <c r="G75" i="46"/>
  <c r="D75" i="46"/>
  <c r="D57" i="46"/>
  <c r="D108" i="46" s="1"/>
  <c r="G55" i="46"/>
  <c r="D55" i="46"/>
  <c r="D106" i="46" s="1"/>
  <c r="B54" i="46"/>
  <c r="B105" i="46" s="1"/>
  <c r="B76" i="46" s="1"/>
  <c r="A54" i="46"/>
  <c r="A105" i="46" s="1"/>
  <c r="A76" i="46" s="1"/>
  <c r="G53" i="46"/>
  <c r="D53" i="46"/>
  <c r="D104" i="46" s="1"/>
  <c r="B53" i="46"/>
  <c r="B104" i="46" s="1"/>
  <c r="B75" i="46" s="1"/>
  <c r="A53" i="46"/>
  <c r="A104" i="46" s="1"/>
  <c r="A75" i="46" s="1"/>
  <c r="G51" i="46"/>
  <c r="G102" i="46" s="1"/>
  <c r="G73" i="46" s="1"/>
  <c r="M44" i="46"/>
  <c r="G41" i="46"/>
  <c r="D41" i="46"/>
  <c r="D39" i="46"/>
  <c r="I42" i="46" s="1"/>
  <c r="D37" i="46"/>
  <c r="I43" i="46" s="1"/>
  <c r="B36" i="46"/>
  <c r="A36" i="46"/>
  <c r="C35" i="46"/>
  <c r="C87" i="46" s="1"/>
  <c r="G86" i="46" s="1"/>
  <c r="B35" i="46"/>
  <c r="A35" i="46"/>
  <c r="M38" i="46"/>
  <c r="M37" i="46"/>
  <c r="M36" i="46"/>
  <c r="M35" i="46"/>
  <c r="M34" i="46"/>
  <c r="M33" i="46"/>
  <c r="A32" i="46"/>
  <c r="G24" i="46"/>
  <c r="G23" i="46"/>
  <c r="G22" i="46"/>
  <c r="C22" i="46"/>
  <c r="C53" i="46" s="1"/>
  <c r="C104" i="46" s="1"/>
  <c r="C75" i="46" s="1"/>
  <c r="M14" i="46"/>
  <c r="M11" i="46"/>
  <c r="M94" i="46" s="1"/>
  <c r="G11" i="46"/>
  <c r="D11" i="46"/>
  <c r="D9" i="46"/>
  <c r="D7" i="46"/>
  <c r="I13" i="46" s="1"/>
  <c r="D5" i="46"/>
  <c r="G10" i="46" s="1"/>
  <c r="D4" i="46"/>
  <c r="D34" i="46" s="1"/>
  <c r="G4" i="46"/>
  <c r="M9" i="46"/>
  <c r="M8" i="46"/>
  <c r="M7" i="46"/>
  <c r="M6" i="46"/>
  <c r="M5" i="46"/>
  <c r="M4" i="46"/>
  <c r="M3" i="46"/>
  <c r="L2" i="46"/>
  <c r="M134" i="45"/>
  <c r="L134" i="45"/>
  <c r="P132" i="45"/>
  <c r="O132" i="45"/>
  <c r="N132" i="45"/>
  <c r="N130" i="45"/>
  <c r="M128" i="45"/>
  <c r="L128" i="45"/>
  <c r="N127" i="45"/>
  <c r="N126" i="45"/>
  <c r="N125" i="45"/>
  <c r="N124" i="45"/>
  <c r="N123" i="45"/>
  <c r="N122" i="45"/>
  <c r="N121" i="45"/>
  <c r="P124" i="45"/>
  <c r="P128" i="45" s="1"/>
  <c r="P130" i="45" s="1"/>
  <c r="O124" i="45"/>
  <c r="Q127" i="45"/>
  <c r="Q126" i="45"/>
  <c r="Q125" i="45"/>
  <c r="Q123" i="45"/>
  <c r="R123" i="45" s="1"/>
  <c r="Q122" i="45"/>
  <c r="Q121" i="45"/>
  <c r="M118" i="45"/>
  <c r="M117" i="45"/>
  <c r="M116" i="45"/>
  <c r="G106" i="45"/>
  <c r="G104" i="45"/>
  <c r="M97" i="45"/>
  <c r="G93" i="45"/>
  <c r="D93" i="45"/>
  <c r="D91" i="45"/>
  <c r="I94" i="45" s="1"/>
  <c r="D89" i="45"/>
  <c r="M92" i="45"/>
  <c r="M91" i="45"/>
  <c r="M90" i="45"/>
  <c r="M89" i="45"/>
  <c r="M88" i="45"/>
  <c r="M87" i="45"/>
  <c r="M86" i="45"/>
  <c r="G77" i="45"/>
  <c r="G75" i="45"/>
  <c r="D75" i="45"/>
  <c r="D57" i="45"/>
  <c r="D108" i="45" s="1"/>
  <c r="G55" i="45"/>
  <c r="D55" i="45"/>
  <c r="D106" i="45" s="1"/>
  <c r="B54" i="45"/>
  <c r="B105" i="45" s="1"/>
  <c r="B76" i="45" s="1"/>
  <c r="A54" i="45"/>
  <c r="A105" i="45" s="1"/>
  <c r="A76" i="45" s="1"/>
  <c r="G53" i="45"/>
  <c r="D53" i="45"/>
  <c r="D104" i="45" s="1"/>
  <c r="B53" i="45"/>
  <c r="B104" i="45" s="1"/>
  <c r="B75" i="45" s="1"/>
  <c r="A53" i="45"/>
  <c r="A104" i="45" s="1"/>
  <c r="A75" i="45" s="1"/>
  <c r="G51" i="45"/>
  <c r="G102" i="45" s="1"/>
  <c r="G73" i="45" s="1"/>
  <c r="M44" i="45"/>
  <c r="G41" i="45"/>
  <c r="D41" i="45"/>
  <c r="D39" i="45"/>
  <c r="I42" i="45" s="1"/>
  <c r="D37" i="45"/>
  <c r="I43" i="45" s="1"/>
  <c r="B36" i="45"/>
  <c r="A36" i="45"/>
  <c r="C35" i="45"/>
  <c r="C87" i="45" s="1"/>
  <c r="G86" i="45" s="1"/>
  <c r="B35" i="45"/>
  <c r="A35" i="45"/>
  <c r="M38" i="45"/>
  <c r="M37" i="45"/>
  <c r="M36" i="45"/>
  <c r="M35" i="45"/>
  <c r="M34" i="45"/>
  <c r="M33" i="45"/>
  <c r="A32" i="45"/>
  <c r="G24" i="45"/>
  <c r="G23" i="45"/>
  <c r="G22" i="45"/>
  <c r="C22" i="45"/>
  <c r="C53" i="45" s="1"/>
  <c r="C104" i="45" s="1"/>
  <c r="C75" i="45" s="1"/>
  <c r="M14" i="45"/>
  <c r="M11" i="45"/>
  <c r="M94" i="45" s="1"/>
  <c r="G11" i="45"/>
  <c r="D11" i="45"/>
  <c r="D9" i="45"/>
  <c r="I12" i="45" s="1"/>
  <c r="D7" i="45"/>
  <c r="I13" i="45" s="1"/>
  <c r="D5" i="45"/>
  <c r="G10" i="45" s="1"/>
  <c r="D4" i="45"/>
  <c r="D34" i="45" s="1"/>
  <c r="G4" i="45"/>
  <c r="M9" i="45"/>
  <c r="M8" i="45"/>
  <c r="M7" i="45"/>
  <c r="M6" i="45"/>
  <c r="M5" i="45"/>
  <c r="M4" i="45"/>
  <c r="M3" i="45"/>
  <c r="L2" i="45"/>
  <c r="M134" i="44"/>
  <c r="L134" i="44"/>
  <c r="P132" i="44"/>
  <c r="O132" i="44"/>
  <c r="N132" i="44"/>
  <c r="N130" i="44"/>
  <c r="M128" i="44"/>
  <c r="L128" i="44"/>
  <c r="N127" i="44"/>
  <c r="N126" i="44"/>
  <c r="N125" i="44"/>
  <c r="N124" i="44"/>
  <c r="N123" i="44"/>
  <c r="N122" i="44"/>
  <c r="N121" i="44"/>
  <c r="P124" i="44"/>
  <c r="P128" i="44" s="1"/>
  <c r="P130" i="44" s="1"/>
  <c r="O124" i="44"/>
  <c r="Q127" i="44"/>
  <c r="Q126" i="44"/>
  <c r="Q125" i="44"/>
  <c r="Q123" i="44"/>
  <c r="Q122" i="44"/>
  <c r="Q121" i="44"/>
  <c r="M118" i="44"/>
  <c r="M117" i="44"/>
  <c r="M116" i="44"/>
  <c r="G106" i="44"/>
  <c r="G104" i="44"/>
  <c r="M97" i="44"/>
  <c r="G93" i="44"/>
  <c r="D93" i="44"/>
  <c r="D91" i="44"/>
  <c r="I94" i="44" s="1"/>
  <c r="D89" i="44"/>
  <c r="M92" i="44"/>
  <c r="M91" i="44"/>
  <c r="M90" i="44"/>
  <c r="M89" i="44"/>
  <c r="M88" i="44"/>
  <c r="M87" i="44"/>
  <c r="M86" i="44"/>
  <c r="G77" i="44"/>
  <c r="G75" i="44"/>
  <c r="D75" i="44"/>
  <c r="D57" i="44"/>
  <c r="D108" i="44" s="1"/>
  <c r="G55" i="44"/>
  <c r="D55" i="44"/>
  <c r="D106" i="44" s="1"/>
  <c r="B54" i="44"/>
  <c r="B105" i="44" s="1"/>
  <c r="B76" i="44" s="1"/>
  <c r="A54" i="44"/>
  <c r="A105" i="44" s="1"/>
  <c r="A76" i="44" s="1"/>
  <c r="G53" i="44"/>
  <c r="D53" i="44"/>
  <c r="D104" i="44" s="1"/>
  <c r="B53" i="44"/>
  <c r="B104" i="44" s="1"/>
  <c r="B75" i="44" s="1"/>
  <c r="A53" i="44"/>
  <c r="A104" i="44" s="1"/>
  <c r="A75" i="44" s="1"/>
  <c r="G51" i="44"/>
  <c r="G102" i="44" s="1"/>
  <c r="G73" i="44" s="1"/>
  <c r="M44" i="44"/>
  <c r="G41" i="44"/>
  <c r="D41" i="44"/>
  <c r="D39" i="44"/>
  <c r="D37" i="44"/>
  <c r="I43" i="44" s="1"/>
  <c r="B36" i="44"/>
  <c r="A36" i="44"/>
  <c r="D35" i="44"/>
  <c r="G40" i="44" s="1"/>
  <c r="C35" i="44"/>
  <c r="C87" i="44" s="1"/>
  <c r="G86" i="44" s="1"/>
  <c r="B35" i="44"/>
  <c r="A35" i="44"/>
  <c r="M38" i="44"/>
  <c r="M37" i="44"/>
  <c r="M36" i="44"/>
  <c r="M35" i="44"/>
  <c r="M34" i="44"/>
  <c r="M33" i="44"/>
  <c r="A32" i="44"/>
  <c r="G24" i="44"/>
  <c r="G23" i="44"/>
  <c r="G22" i="44"/>
  <c r="C22" i="44"/>
  <c r="C53" i="44" s="1"/>
  <c r="C104" i="44" s="1"/>
  <c r="C75" i="44" s="1"/>
  <c r="M14" i="44"/>
  <c r="M11" i="44"/>
  <c r="M94" i="44" s="1"/>
  <c r="G11" i="44"/>
  <c r="D11" i="44"/>
  <c r="D9" i="44"/>
  <c r="D7" i="44"/>
  <c r="I13" i="44" s="1"/>
  <c r="D5" i="44"/>
  <c r="G10" i="44" s="1"/>
  <c r="D4" i="44"/>
  <c r="D34" i="44" s="1"/>
  <c r="G4" i="44"/>
  <c r="M9" i="44"/>
  <c r="M8" i="44"/>
  <c r="M7" i="44"/>
  <c r="M6" i="44"/>
  <c r="M5" i="44"/>
  <c r="M4" i="44"/>
  <c r="M3" i="44"/>
  <c r="L2" i="44"/>
  <c r="M134" i="43"/>
  <c r="L134" i="43"/>
  <c r="P132" i="43"/>
  <c r="O132" i="43"/>
  <c r="N132" i="43"/>
  <c r="N130" i="43"/>
  <c r="M128" i="43"/>
  <c r="L128" i="43"/>
  <c r="N127" i="43"/>
  <c r="N126" i="43"/>
  <c r="N125" i="43"/>
  <c r="N124" i="43"/>
  <c r="N123" i="43"/>
  <c r="N122" i="43"/>
  <c r="N121" i="43"/>
  <c r="P124" i="43"/>
  <c r="P128" i="43" s="1"/>
  <c r="P130" i="43" s="1"/>
  <c r="O124" i="43"/>
  <c r="O128" i="43" s="1"/>
  <c r="O130" i="43" s="1"/>
  <c r="Q127" i="43"/>
  <c r="Q126" i="43"/>
  <c r="Q125" i="43"/>
  <c r="Q123" i="43"/>
  <c r="Q122" i="43"/>
  <c r="Q121" i="43"/>
  <c r="R121" i="43" s="1"/>
  <c r="M118" i="43"/>
  <c r="M117" i="43"/>
  <c r="M116" i="43"/>
  <c r="G106" i="43"/>
  <c r="G104" i="43"/>
  <c r="M97" i="43"/>
  <c r="G93" i="43"/>
  <c r="D93" i="43"/>
  <c r="D91" i="43"/>
  <c r="I94" i="43" s="1"/>
  <c r="D89" i="43"/>
  <c r="M92" i="43"/>
  <c r="M91" i="43"/>
  <c r="M90" i="43"/>
  <c r="M89" i="43"/>
  <c r="M88" i="43"/>
  <c r="M87" i="43"/>
  <c r="M86" i="43"/>
  <c r="G77" i="43"/>
  <c r="G75" i="43"/>
  <c r="D75" i="43"/>
  <c r="D57" i="43"/>
  <c r="D108" i="43" s="1"/>
  <c r="G55" i="43"/>
  <c r="D55" i="43"/>
  <c r="D106" i="43" s="1"/>
  <c r="B54" i="43"/>
  <c r="B105" i="43" s="1"/>
  <c r="B76" i="43" s="1"/>
  <c r="A54" i="43"/>
  <c r="A105" i="43" s="1"/>
  <c r="A76" i="43" s="1"/>
  <c r="G53" i="43"/>
  <c r="D53" i="43"/>
  <c r="D104" i="43" s="1"/>
  <c r="B53" i="43"/>
  <c r="B104" i="43" s="1"/>
  <c r="B75" i="43" s="1"/>
  <c r="A53" i="43"/>
  <c r="A104" i="43" s="1"/>
  <c r="A75" i="43" s="1"/>
  <c r="G51" i="43"/>
  <c r="G102" i="43" s="1"/>
  <c r="G73" i="43" s="1"/>
  <c r="M44" i="43"/>
  <c r="G41" i="43"/>
  <c r="D41" i="43"/>
  <c r="D39" i="43"/>
  <c r="I42" i="43" s="1"/>
  <c r="D37" i="43"/>
  <c r="I43" i="43" s="1"/>
  <c r="B36" i="43"/>
  <c r="A36" i="43"/>
  <c r="C35" i="43"/>
  <c r="C87" i="43" s="1"/>
  <c r="G86" i="43" s="1"/>
  <c r="B35" i="43"/>
  <c r="A35" i="43"/>
  <c r="M38" i="43"/>
  <c r="M37" i="43"/>
  <c r="M36" i="43"/>
  <c r="M35" i="43"/>
  <c r="M34" i="43"/>
  <c r="M33" i="43"/>
  <c r="A32" i="43"/>
  <c r="G24" i="43"/>
  <c r="G23" i="43"/>
  <c r="G22" i="43"/>
  <c r="C22" i="43"/>
  <c r="C53" i="43" s="1"/>
  <c r="C104" i="43" s="1"/>
  <c r="C75" i="43" s="1"/>
  <c r="M14" i="43"/>
  <c r="M11" i="43"/>
  <c r="M94" i="43" s="1"/>
  <c r="G11" i="43"/>
  <c r="D11" i="43"/>
  <c r="D9" i="43"/>
  <c r="D7" i="43"/>
  <c r="I13" i="43" s="1"/>
  <c r="D5" i="43"/>
  <c r="G10" i="43" s="1"/>
  <c r="D4" i="43"/>
  <c r="D34" i="43" s="1"/>
  <c r="G4" i="43"/>
  <c r="M9" i="43"/>
  <c r="M8" i="43"/>
  <c r="M7" i="43"/>
  <c r="M6" i="43"/>
  <c r="M5" i="43"/>
  <c r="M4" i="43"/>
  <c r="M3" i="43"/>
  <c r="L2" i="43"/>
  <c r="M134" i="41"/>
  <c r="L134" i="41"/>
  <c r="P132" i="41"/>
  <c r="O132" i="41"/>
  <c r="N132" i="41"/>
  <c r="N130" i="41"/>
  <c r="M128" i="41"/>
  <c r="L128" i="41"/>
  <c r="N127" i="41"/>
  <c r="N126" i="41"/>
  <c r="N125" i="41"/>
  <c r="N124" i="41"/>
  <c r="N123" i="41"/>
  <c r="N122" i="41"/>
  <c r="N121" i="41"/>
  <c r="P124" i="41"/>
  <c r="P128" i="41" s="1"/>
  <c r="P130" i="41" s="1"/>
  <c r="O124" i="41"/>
  <c r="O128" i="41" s="1"/>
  <c r="O130" i="41" s="1"/>
  <c r="Q127" i="41"/>
  <c r="Q126" i="41"/>
  <c r="Q125" i="41"/>
  <c r="Q123" i="41"/>
  <c r="Q122" i="41"/>
  <c r="Q121" i="41"/>
  <c r="M118" i="41"/>
  <c r="M117" i="41"/>
  <c r="M116" i="41"/>
  <c r="G106" i="41"/>
  <c r="G104" i="41"/>
  <c r="M97" i="41"/>
  <c r="G93" i="41"/>
  <c r="D93" i="41"/>
  <c r="D91" i="41"/>
  <c r="I94" i="41" s="1"/>
  <c r="D89" i="41"/>
  <c r="M92" i="41"/>
  <c r="M91" i="41"/>
  <c r="M90" i="41"/>
  <c r="M89" i="41"/>
  <c r="M88" i="41"/>
  <c r="M87" i="41"/>
  <c r="M86" i="41"/>
  <c r="G77" i="41"/>
  <c r="G75" i="41"/>
  <c r="D75" i="41"/>
  <c r="D57" i="41"/>
  <c r="D108" i="41" s="1"/>
  <c r="G55" i="41"/>
  <c r="D55" i="41"/>
  <c r="D106" i="41" s="1"/>
  <c r="B54" i="41"/>
  <c r="B105" i="41" s="1"/>
  <c r="B76" i="41" s="1"/>
  <c r="A54" i="41"/>
  <c r="A105" i="41" s="1"/>
  <c r="A76" i="41" s="1"/>
  <c r="G53" i="41"/>
  <c r="D53" i="41"/>
  <c r="D104" i="41" s="1"/>
  <c r="B53" i="41"/>
  <c r="B104" i="41" s="1"/>
  <c r="B75" i="41" s="1"/>
  <c r="A53" i="41"/>
  <c r="A104" i="41" s="1"/>
  <c r="A75" i="41" s="1"/>
  <c r="G51" i="41"/>
  <c r="G102" i="41" s="1"/>
  <c r="G73" i="41" s="1"/>
  <c r="M44" i="41"/>
  <c r="G41" i="41"/>
  <c r="D41" i="41"/>
  <c r="D39" i="41"/>
  <c r="I42" i="41" s="1"/>
  <c r="D37" i="41"/>
  <c r="I43" i="41" s="1"/>
  <c r="B36" i="41"/>
  <c r="A36" i="41"/>
  <c r="C35" i="41"/>
  <c r="C87" i="41" s="1"/>
  <c r="G86" i="41" s="1"/>
  <c r="B35" i="41"/>
  <c r="A35" i="41"/>
  <c r="M38" i="41"/>
  <c r="M37" i="41"/>
  <c r="M36" i="41"/>
  <c r="M35" i="41"/>
  <c r="M34" i="41"/>
  <c r="M33" i="41"/>
  <c r="A32" i="41"/>
  <c r="G24" i="41"/>
  <c r="G23" i="41"/>
  <c r="G22" i="41"/>
  <c r="C22" i="41"/>
  <c r="C53" i="41" s="1"/>
  <c r="C104" i="41" s="1"/>
  <c r="C75" i="41" s="1"/>
  <c r="M14" i="41"/>
  <c r="M11" i="41"/>
  <c r="M94" i="41" s="1"/>
  <c r="G11" i="41"/>
  <c r="D11" i="41"/>
  <c r="D9" i="41"/>
  <c r="D7" i="41"/>
  <c r="I13" i="41" s="1"/>
  <c r="D5" i="41"/>
  <c r="G10" i="41" s="1"/>
  <c r="D4" i="41"/>
  <c r="D34" i="41" s="1"/>
  <c r="G4" i="41"/>
  <c r="M9" i="41"/>
  <c r="M8" i="41"/>
  <c r="M7" i="41"/>
  <c r="M6" i="41"/>
  <c r="M5" i="41"/>
  <c r="M4" i="41"/>
  <c r="M3" i="41"/>
  <c r="M2" i="41"/>
  <c r="L2" i="41"/>
  <c r="M134" i="40"/>
  <c r="L134" i="40"/>
  <c r="P132" i="40"/>
  <c r="O132" i="40"/>
  <c r="N132" i="40"/>
  <c r="N130" i="40"/>
  <c r="M128" i="40"/>
  <c r="L128" i="40"/>
  <c r="N127" i="40"/>
  <c r="N126" i="40"/>
  <c r="N125" i="40"/>
  <c r="N124" i="40"/>
  <c r="N123" i="40"/>
  <c r="N122" i="40"/>
  <c r="N121" i="40"/>
  <c r="P124" i="40"/>
  <c r="P128" i="40" s="1"/>
  <c r="P130" i="40" s="1"/>
  <c r="O124" i="40"/>
  <c r="O128" i="40" s="1"/>
  <c r="O130" i="40" s="1"/>
  <c r="Q127" i="40"/>
  <c r="Q126" i="40"/>
  <c r="Q125" i="40"/>
  <c r="Q123" i="40"/>
  <c r="Q122" i="40"/>
  <c r="Q121" i="40"/>
  <c r="M118" i="40"/>
  <c r="M117" i="40"/>
  <c r="M116" i="40"/>
  <c r="G106" i="40"/>
  <c r="G104" i="40"/>
  <c r="M97" i="40"/>
  <c r="G93" i="40"/>
  <c r="D93" i="40"/>
  <c r="D91" i="40"/>
  <c r="I94" i="40" s="1"/>
  <c r="D89" i="40"/>
  <c r="M92" i="40"/>
  <c r="M91" i="40"/>
  <c r="M90" i="40"/>
  <c r="M89" i="40"/>
  <c r="M88" i="40"/>
  <c r="M87" i="40"/>
  <c r="M86" i="40"/>
  <c r="G77" i="40"/>
  <c r="G75" i="40"/>
  <c r="D57" i="40"/>
  <c r="D108" i="40" s="1"/>
  <c r="G55" i="40"/>
  <c r="D55" i="40"/>
  <c r="D106" i="40" s="1"/>
  <c r="B54" i="40"/>
  <c r="B105" i="40" s="1"/>
  <c r="B76" i="40" s="1"/>
  <c r="A54" i="40"/>
  <c r="A105" i="40" s="1"/>
  <c r="A76" i="40" s="1"/>
  <c r="G53" i="40"/>
  <c r="D53" i="40"/>
  <c r="D104" i="40" s="1"/>
  <c r="B53" i="40"/>
  <c r="B104" i="40" s="1"/>
  <c r="B75" i="40" s="1"/>
  <c r="A53" i="40"/>
  <c r="A104" i="40" s="1"/>
  <c r="A75" i="40" s="1"/>
  <c r="G51" i="40"/>
  <c r="G102" i="40" s="1"/>
  <c r="G73" i="40" s="1"/>
  <c r="M44" i="40"/>
  <c r="G41" i="40"/>
  <c r="D41" i="40"/>
  <c r="D39" i="40"/>
  <c r="I42" i="40" s="1"/>
  <c r="D37" i="40"/>
  <c r="I43" i="40" s="1"/>
  <c r="B36" i="40"/>
  <c r="A36" i="40"/>
  <c r="C35" i="40"/>
  <c r="C87" i="40" s="1"/>
  <c r="G86" i="40" s="1"/>
  <c r="B35" i="40"/>
  <c r="A35" i="40"/>
  <c r="G34" i="40"/>
  <c r="M38" i="40"/>
  <c r="M37" i="40"/>
  <c r="M36" i="40"/>
  <c r="M35" i="40"/>
  <c r="M34" i="40"/>
  <c r="M33" i="40"/>
  <c r="A32" i="40"/>
  <c r="L32" i="40"/>
  <c r="L85" i="40" s="1"/>
  <c r="G24" i="40"/>
  <c r="G23" i="40"/>
  <c r="G22" i="40"/>
  <c r="D22" i="40"/>
  <c r="D75" i="40" s="1"/>
  <c r="C22" i="40"/>
  <c r="C53" i="40" s="1"/>
  <c r="C104" i="40" s="1"/>
  <c r="C75" i="40" s="1"/>
  <c r="M14" i="40"/>
  <c r="M11" i="40"/>
  <c r="M94" i="40" s="1"/>
  <c r="G11" i="40"/>
  <c r="D11" i="40"/>
  <c r="D9" i="40"/>
  <c r="I12" i="40" s="1"/>
  <c r="D7" i="40"/>
  <c r="I13" i="40" s="1"/>
  <c r="D5" i="40"/>
  <c r="G10" i="40" s="1"/>
  <c r="D4" i="40"/>
  <c r="D34" i="40" s="1"/>
  <c r="G4" i="40"/>
  <c r="M9" i="40"/>
  <c r="M8" i="40"/>
  <c r="M7" i="40"/>
  <c r="M6" i="40"/>
  <c r="M5" i="40"/>
  <c r="M4" i="40"/>
  <c r="M3" i="40"/>
  <c r="L2" i="40"/>
  <c r="M1" i="40"/>
  <c r="M84" i="40" s="1"/>
  <c r="M134" i="39"/>
  <c r="L134" i="39"/>
  <c r="P132" i="39"/>
  <c r="O132" i="39"/>
  <c r="N132" i="39"/>
  <c r="N130" i="39"/>
  <c r="M128" i="39"/>
  <c r="L128" i="39"/>
  <c r="N127" i="39"/>
  <c r="N126" i="39"/>
  <c r="N125" i="39"/>
  <c r="N124" i="39"/>
  <c r="N123" i="39"/>
  <c r="N122" i="39"/>
  <c r="N121" i="39"/>
  <c r="P124" i="39"/>
  <c r="P128" i="39" s="1"/>
  <c r="P130" i="39" s="1"/>
  <c r="O124" i="39"/>
  <c r="O128" i="39" s="1"/>
  <c r="O130" i="39" s="1"/>
  <c r="Q127" i="39"/>
  <c r="Q126" i="39"/>
  <c r="Q125" i="39"/>
  <c r="Q123" i="39"/>
  <c r="R123" i="39" s="1"/>
  <c r="Q122" i="39"/>
  <c r="R122" i="39" s="1"/>
  <c r="Q121" i="39"/>
  <c r="R121" i="39" s="1"/>
  <c r="M118" i="39"/>
  <c r="M117" i="39"/>
  <c r="M116" i="39"/>
  <c r="G106" i="39"/>
  <c r="G104" i="39"/>
  <c r="M97" i="39"/>
  <c r="G93" i="39"/>
  <c r="D93" i="39"/>
  <c r="D91" i="39"/>
  <c r="I94" i="39" s="1"/>
  <c r="D89" i="39"/>
  <c r="M92" i="39"/>
  <c r="M91" i="39"/>
  <c r="M90" i="39"/>
  <c r="M89" i="39"/>
  <c r="M88" i="39"/>
  <c r="M87" i="39"/>
  <c r="M86" i="39"/>
  <c r="G77" i="39"/>
  <c r="G75" i="39"/>
  <c r="D57" i="39"/>
  <c r="D108" i="39" s="1"/>
  <c r="G55" i="39"/>
  <c r="D55" i="39"/>
  <c r="D106" i="39" s="1"/>
  <c r="B54" i="39"/>
  <c r="B105" i="39" s="1"/>
  <c r="B76" i="39" s="1"/>
  <c r="A54" i="39"/>
  <c r="A105" i="39" s="1"/>
  <c r="A76" i="39" s="1"/>
  <c r="G53" i="39"/>
  <c r="D53" i="39"/>
  <c r="D104" i="39" s="1"/>
  <c r="B53" i="39"/>
  <c r="B104" i="39" s="1"/>
  <c r="B75" i="39" s="1"/>
  <c r="A53" i="39"/>
  <c r="A104" i="39" s="1"/>
  <c r="A75" i="39" s="1"/>
  <c r="G51" i="39"/>
  <c r="G102" i="39" s="1"/>
  <c r="G73" i="39" s="1"/>
  <c r="M44" i="39"/>
  <c r="G41" i="39"/>
  <c r="D41" i="39"/>
  <c r="D39" i="39"/>
  <c r="I42" i="39" s="1"/>
  <c r="D37" i="39"/>
  <c r="I43" i="39" s="1"/>
  <c r="B36" i="39"/>
  <c r="A36" i="39"/>
  <c r="B35" i="39"/>
  <c r="A35" i="39"/>
  <c r="M38" i="39"/>
  <c r="M37" i="39"/>
  <c r="M36" i="39"/>
  <c r="M35" i="39"/>
  <c r="M34" i="39"/>
  <c r="M33" i="39"/>
  <c r="A32" i="39"/>
  <c r="G24" i="39"/>
  <c r="G23" i="39"/>
  <c r="G22" i="39"/>
  <c r="D22" i="39"/>
  <c r="D75" i="39" s="1"/>
  <c r="M14" i="39"/>
  <c r="M11" i="39"/>
  <c r="M94" i="39" s="1"/>
  <c r="G11" i="39"/>
  <c r="D11" i="39"/>
  <c r="D9" i="39"/>
  <c r="I12" i="39" s="1"/>
  <c r="D7" i="39"/>
  <c r="I13" i="39" s="1"/>
  <c r="C5" i="39"/>
  <c r="C35" i="39" s="1"/>
  <c r="D4" i="39"/>
  <c r="D34" i="39" s="1"/>
  <c r="M9" i="39"/>
  <c r="M8" i="39"/>
  <c r="M7" i="39"/>
  <c r="M6" i="39"/>
  <c r="M5" i="39"/>
  <c r="M4" i="39"/>
  <c r="M3" i="39"/>
  <c r="M1" i="39"/>
  <c r="M84" i="39" s="1"/>
  <c r="M134" i="38"/>
  <c r="L134" i="38"/>
  <c r="P132" i="38"/>
  <c r="O132" i="38"/>
  <c r="N132" i="38"/>
  <c r="N130" i="38"/>
  <c r="M128" i="38"/>
  <c r="L128" i="38"/>
  <c r="N127" i="38"/>
  <c r="N126" i="38"/>
  <c r="N125" i="38"/>
  <c r="N124" i="38"/>
  <c r="N123" i="38"/>
  <c r="N122" i="38"/>
  <c r="N121" i="38"/>
  <c r="P124" i="38"/>
  <c r="P128" i="38" s="1"/>
  <c r="P130" i="38" s="1"/>
  <c r="O124" i="38"/>
  <c r="O128" i="38" s="1"/>
  <c r="O130" i="38" s="1"/>
  <c r="Q127" i="38"/>
  <c r="Q126" i="38"/>
  <c r="Q125" i="38"/>
  <c r="Q123" i="38"/>
  <c r="R123" i="38" s="1"/>
  <c r="Q122" i="38"/>
  <c r="R122" i="38" s="1"/>
  <c r="Q121" i="38"/>
  <c r="M118" i="38"/>
  <c r="M117" i="38"/>
  <c r="M116" i="38"/>
  <c r="G106" i="38"/>
  <c r="G104" i="38"/>
  <c r="M97" i="38"/>
  <c r="G93" i="38"/>
  <c r="D93" i="38"/>
  <c r="D91" i="38"/>
  <c r="I94" i="38" s="1"/>
  <c r="D89" i="38"/>
  <c r="M92" i="38"/>
  <c r="M91" i="38"/>
  <c r="M90" i="38"/>
  <c r="M89" i="38"/>
  <c r="M88" i="38"/>
  <c r="M87" i="38"/>
  <c r="M86" i="38"/>
  <c r="G77" i="38"/>
  <c r="G75" i="38"/>
  <c r="D57" i="38"/>
  <c r="D108" i="38" s="1"/>
  <c r="G55" i="38"/>
  <c r="D55" i="38"/>
  <c r="D106" i="38" s="1"/>
  <c r="B54" i="38"/>
  <c r="B105" i="38" s="1"/>
  <c r="B76" i="38" s="1"/>
  <c r="A54" i="38"/>
  <c r="A105" i="38" s="1"/>
  <c r="A76" i="38" s="1"/>
  <c r="G53" i="38"/>
  <c r="D53" i="38"/>
  <c r="D104" i="38" s="1"/>
  <c r="B53" i="38"/>
  <c r="B104" i="38" s="1"/>
  <c r="B75" i="38" s="1"/>
  <c r="A53" i="38"/>
  <c r="A104" i="38" s="1"/>
  <c r="A75" i="38" s="1"/>
  <c r="G51" i="38"/>
  <c r="G102" i="38" s="1"/>
  <c r="G73" i="38" s="1"/>
  <c r="M44" i="38"/>
  <c r="G41" i="38"/>
  <c r="D41" i="38"/>
  <c r="D39" i="38"/>
  <c r="I42" i="38" s="1"/>
  <c r="D37" i="38"/>
  <c r="I43" i="38" s="1"/>
  <c r="B36" i="38"/>
  <c r="A36" i="38"/>
  <c r="B35" i="38"/>
  <c r="A35" i="38"/>
  <c r="M38" i="38"/>
  <c r="M37" i="38"/>
  <c r="M36" i="38"/>
  <c r="M35" i="38"/>
  <c r="M34" i="38"/>
  <c r="M33" i="38"/>
  <c r="A32" i="38"/>
  <c r="G24" i="38"/>
  <c r="G23" i="38"/>
  <c r="G22" i="38"/>
  <c r="D22" i="38"/>
  <c r="D75" i="38" s="1"/>
  <c r="M14" i="38"/>
  <c r="M11" i="38"/>
  <c r="M94" i="38" s="1"/>
  <c r="G11" i="38"/>
  <c r="D11" i="38"/>
  <c r="D9" i="38"/>
  <c r="I12" i="38" s="1"/>
  <c r="D7" i="38"/>
  <c r="I13" i="38" s="1"/>
  <c r="C5" i="38"/>
  <c r="C35" i="38" s="1"/>
  <c r="D4" i="38"/>
  <c r="D34" i="38" s="1"/>
  <c r="M9" i="38"/>
  <c r="M8" i="38"/>
  <c r="M7" i="38"/>
  <c r="M6" i="38"/>
  <c r="M5" i="38"/>
  <c r="M4" i="38"/>
  <c r="M3" i="38"/>
  <c r="M1" i="38"/>
  <c r="M84" i="38" s="1"/>
  <c r="M160" i="36"/>
  <c r="L160" i="36"/>
  <c r="P158" i="36"/>
  <c r="O158" i="36"/>
  <c r="N158" i="36"/>
  <c r="N156" i="36"/>
  <c r="M154" i="36"/>
  <c r="L154" i="36"/>
  <c r="N153" i="36"/>
  <c r="N152" i="36"/>
  <c r="N151" i="36"/>
  <c r="N150" i="36"/>
  <c r="N149" i="36"/>
  <c r="N148" i="36"/>
  <c r="N147" i="36"/>
  <c r="P150" i="36"/>
  <c r="P154" i="36" s="1"/>
  <c r="P156" i="36" s="1"/>
  <c r="O150" i="36"/>
  <c r="O154" i="36" s="1"/>
  <c r="O156" i="36" s="1"/>
  <c r="Q153" i="36"/>
  <c r="Q152" i="36"/>
  <c r="Q151" i="36"/>
  <c r="Q149" i="36"/>
  <c r="Q148" i="36"/>
  <c r="Q147" i="36"/>
  <c r="M144" i="36"/>
  <c r="M143" i="36"/>
  <c r="M142" i="36"/>
  <c r="G121" i="36"/>
  <c r="D121" i="36"/>
  <c r="D119" i="36"/>
  <c r="I122" i="36" s="1"/>
  <c r="D117" i="36"/>
  <c r="I123" i="36" s="1"/>
  <c r="D115" i="36"/>
  <c r="G120" i="36" s="1"/>
  <c r="G106" i="36"/>
  <c r="G104" i="36"/>
  <c r="M97" i="36"/>
  <c r="G93" i="36"/>
  <c r="D93" i="36"/>
  <c r="D91" i="36"/>
  <c r="I94" i="36" s="1"/>
  <c r="D89" i="36"/>
  <c r="I95" i="36" s="1"/>
  <c r="M91" i="36"/>
  <c r="M90" i="36"/>
  <c r="M89" i="36"/>
  <c r="M88" i="36"/>
  <c r="M87" i="36"/>
  <c r="M86" i="36"/>
  <c r="G77" i="36"/>
  <c r="G75" i="36"/>
  <c r="D57" i="36"/>
  <c r="D108" i="36" s="1"/>
  <c r="G55" i="36"/>
  <c r="D55" i="36"/>
  <c r="D106" i="36" s="1"/>
  <c r="B54" i="36"/>
  <c r="B105" i="36" s="1"/>
  <c r="B76" i="36" s="1"/>
  <c r="A54" i="36"/>
  <c r="A105" i="36" s="1"/>
  <c r="A76" i="36" s="1"/>
  <c r="G53" i="36"/>
  <c r="D53" i="36"/>
  <c r="D104" i="36" s="1"/>
  <c r="B53" i="36"/>
  <c r="B104" i="36" s="1"/>
  <c r="B75" i="36" s="1"/>
  <c r="A53" i="36"/>
  <c r="A104" i="36" s="1"/>
  <c r="A75" i="36" s="1"/>
  <c r="G51" i="36"/>
  <c r="G102" i="36" s="1"/>
  <c r="G73" i="36" s="1"/>
  <c r="M44" i="36"/>
  <c r="G41" i="36"/>
  <c r="D41" i="36"/>
  <c r="D39" i="36"/>
  <c r="I42" i="36" s="1"/>
  <c r="D37" i="36"/>
  <c r="B36" i="36"/>
  <c r="A36" i="36"/>
  <c r="B35" i="36"/>
  <c r="A35" i="36"/>
  <c r="M38" i="36"/>
  <c r="M37" i="36"/>
  <c r="M36" i="36"/>
  <c r="M35" i="36"/>
  <c r="M34" i="36"/>
  <c r="M33" i="36"/>
  <c r="A32" i="36"/>
  <c r="G24" i="36"/>
  <c r="G23" i="36"/>
  <c r="G22" i="36"/>
  <c r="D22" i="36"/>
  <c r="D75" i="36" s="1"/>
  <c r="M14" i="36"/>
  <c r="M11" i="36"/>
  <c r="M41" i="36" s="1"/>
  <c r="G11" i="36"/>
  <c r="D11" i="36"/>
  <c r="D9" i="36"/>
  <c r="I12" i="36" s="1"/>
  <c r="D7" i="36"/>
  <c r="C5" i="36"/>
  <c r="C22" i="36" s="1"/>
  <c r="C53" i="36" s="1"/>
  <c r="C104" i="36" s="1"/>
  <c r="C75" i="36" s="1"/>
  <c r="D4" i="36"/>
  <c r="D34" i="36" s="1"/>
  <c r="M9" i="36"/>
  <c r="M8" i="36"/>
  <c r="M7" i="36"/>
  <c r="M6" i="36"/>
  <c r="M5" i="36"/>
  <c r="M4" i="36"/>
  <c r="M3" i="36"/>
  <c r="M1" i="36"/>
  <c r="M84" i="36" s="1"/>
  <c r="C306" i="5"/>
  <c r="C305" i="5"/>
  <c r="C278" i="5"/>
  <c r="C302" i="5"/>
  <c r="C299" i="5"/>
  <c r="C298" i="5"/>
  <c r="C295" i="5"/>
  <c r="C292" i="5"/>
  <c r="C291" i="5"/>
  <c r="C288" i="5"/>
  <c r="C287" i="5"/>
  <c r="C284" i="5"/>
  <c r="C282" i="5"/>
  <c r="C274" i="5"/>
  <c r="C273" i="5"/>
  <c r="C272" i="5"/>
  <c r="B252" i="5"/>
  <c r="C251" i="5"/>
  <c r="C250" i="5"/>
  <c r="C249" i="5"/>
  <c r="C248" i="5"/>
  <c r="C247" i="5"/>
  <c r="C246" i="5"/>
  <c r="B244" i="5"/>
  <c r="C243" i="5"/>
  <c r="B237" i="5"/>
  <c r="C231" i="5"/>
  <c r="C230" i="5"/>
  <c r="C229" i="5"/>
  <c r="C228" i="5"/>
  <c r="C227" i="5"/>
  <c r="C226" i="5"/>
  <c r="C225" i="5"/>
  <c r="C224" i="5"/>
  <c r="C223" i="5"/>
  <c r="C222" i="5"/>
  <c r="C221" i="5"/>
  <c r="C220" i="5"/>
  <c r="C218" i="5"/>
  <c r="C217" i="5"/>
  <c r="C216" i="5"/>
  <c r="C215" i="5"/>
  <c r="C214" i="5"/>
  <c r="C212" i="5"/>
  <c r="C211" i="5"/>
  <c r="C210" i="5"/>
  <c r="C209" i="5"/>
  <c r="C208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2" i="5"/>
  <c r="C180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5" i="5"/>
  <c r="C164" i="5"/>
  <c r="C163" i="5"/>
  <c r="C162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B141" i="5"/>
  <c r="C139" i="5"/>
  <c r="B137" i="5"/>
  <c r="C136" i="5"/>
  <c r="C135" i="5"/>
  <c r="B133" i="5"/>
  <c r="C132" i="5"/>
  <c r="S129" i="5"/>
  <c r="S234" i="5" s="1" a="1"/>
  <c r="S234" i="5" s="1"/>
  <c r="U121" i="5"/>
  <c r="U118" i="5"/>
  <c r="U115" i="5"/>
  <c r="U112" i="5"/>
  <c r="U109" i="5"/>
  <c r="U106" i="5"/>
  <c r="U103" i="5"/>
  <c r="U100" i="5"/>
  <c r="U97" i="5"/>
  <c r="U94" i="5"/>
  <c r="T92" i="5"/>
  <c r="A92" i="5"/>
  <c r="U92" i="5" s="1"/>
  <c r="A91" i="5"/>
  <c r="U91" i="5" s="1"/>
  <c r="S91" i="5"/>
  <c r="R91" i="5"/>
  <c r="Q91" i="5"/>
  <c r="P91" i="5"/>
  <c r="O91" i="5"/>
  <c r="N91" i="5"/>
  <c r="M91" i="5"/>
  <c r="L91" i="5"/>
  <c r="K91" i="5"/>
  <c r="J91" i="5"/>
  <c r="I91" i="5"/>
  <c r="H91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A87" i="5"/>
  <c r="A86" i="5"/>
  <c r="W82" i="5"/>
  <c r="U74" i="5"/>
  <c r="U71" i="5"/>
  <c r="U67" i="5"/>
  <c r="U64" i="5"/>
  <c r="U62" i="5"/>
  <c r="U59" i="5"/>
  <c r="U56" i="5"/>
  <c r="U55" i="5"/>
  <c r="U54" i="5"/>
  <c r="U52" i="5"/>
  <c r="U49" i="5"/>
  <c r="U47" i="5"/>
  <c r="U44" i="5"/>
  <c r="U42" i="5"/>
  <c r="U40" i="5"/>
  <c r="U38" i="5"/>
  <c r="U34" i="5"/>
  <c r="U32" i="5"/>
  <c r="U30" i="5"/>
  <c r="U28" i="5"/>
  <c r="U26" i="5"/>
  <c r="U25" i="5"/>
  <c r="U24" i="5"/>
  <c r="U22" i="5"/>
  <c r="U20" i="5"/>
  <c r="U10" i="5"/>
  <c r="U8" i="5"/>
  <c r="U7" i="5"/>
  <c r="S8" i="5"/>
  <c r="S92" i="5" s="1"/>
  <c r="R8" i="5"/>
  <c r="R92" i="5" s="1"/>
  <c r="Q8" i="5"/>
  <c r="Q92" i="5" s="1"/>
  <c r="P8" i="5"/>
  <c r="O8" i="5"/>
  <c r="O92" i="5" s="1"/>
  <c r="N8" i="5"/>
  <c r="N92" i="5" s="1"/>
  <c r="M8" i="5"/>
  <c r="M92" i="5" s="1"/>
  <c r="L8" i="5"/>
  <c r="L92" i="5" s="1"/>
  <c r="K8" i="5"/>
  <c r="K92" i="5" s="1"/>
  <c r="J8" i="5"/>
  <c r="J92" i="5" s="1"/>
  <c r="I8" i="5"/>
  <c r="H8" i="5"/>
  <c r="D74" i="46" s="1"/>
  <c r="A4" i="5"/>
  <c r="A88" i="5" s="1"/>
  <c r="M1" i="14"/>
  <c r="L1" i="14"/>
  <c r="K1" i="14"/>
  <c r="J1" i="14"/>
  <c r="I1" i="14"/>
  <c r="H1" i="14"/>
  <c r="G1" i="14"/>
  <c r="F1" i="14"/>
  <c r="E1" i="14"/>
  <c r="D1" i="14"/>
  <c r="C1" i="14"/>
  <c r="B1" i="14"/>
  <c r="R126" i="40" l="1"/>
  <c r="R122" i="43"/>
  <c r="N134" i="45"/>
  <c r="M10" i="46"/>
  <c r="M12" i="46" s="1"/>
  <c r="L35" i="56"/>
  <c r="F30" i="37"/>
  <c r="E91" i="37"/>
  <c r="F87" i="37"/>
  <c r="F103" i="37"/>
  <c r="F107" i="37"/>
  <c r="F111" i="37"/>
  <c r="F134" i="37"/>
  <c r="F145" i="37"/>
  <c r="F149" i="37"/>
  <c r="F151" i="37"/>
  <c r="F153" i="37"/>
  <c r="F157" i="37"/>
  <c r="F159" i="37"/>
  <c r="F194" i="37"/>
  <c r="F198" i="37"/>
  <c r="F202" i="37"/>
  <c r="F206" i="37"/>
  <c r="F228" i="37"/>
  <c r="F255" i="37"/>
  <c r="F288" i="37"/>
  <c r="F292" i="37"/>
  <c r="F296" i="37"/>
  <c r="F300" i="37"/>
  <c r="I53" i="54" a="1"/>
  <c r="I53" i="54" s="1"/>
  <c r="R152" i="36"/>
  <c r="N128" i="38"/>
  <c r="D92" i="40"/>
  <c r="R125" i="43"/>
  <c r="Q132" i="43"/>
  <c r="Q124" i="44"/>
  <c r="R124" i="44" s="1"/>
  <c r="O128" i="44"/>
  <c r="O130" i="44" s="1"/>
  <c r="R129" i="50"/>
  <c r="D45" i="37"/>
  <c r="F31" i="37"/>
  <c r="F37" i="37"/>
  <c r="F79" i="37"/>
  <c r="F102" i="37"/>
  <c r="F106" i="37"/>
  <c r="F110" i="37"/>
  <c r="F122" i="37"/>
  <c r="F126" i="37"/>
  <c r="F144" i="37"/>
  <c r="F148" i="37"/>
  <c r="F150" i="37"/>
  <c r="F152" i="37"/>
  <c r="F156" i="37"/>
  <c r="F158" i="37"/>
  <c r="F195" i="37"/>
  <c r="F199" i="37"/>
  <c r="F203" i="37"/>
  <c r="F207" i="37"/>
  <c r="F216" i="37"/>
  <c r="F220" i="37"/>
  <c r="F247" i="37"/>
  <c r="F267" i="37"/>
  <c r="F271" i="37"/>
  <c r="F275" i="37"/>
  <c r="F279" i="37"/>
  <c r="F289" i="37"/>
  <c r="F293" i="37"/>
  <c r="F297" i="37"/>
  <c r="F301" i="37"/>
  <c r="F53" i="54" a="1"/>
  <c r="F53" i="54" s="1"/>
  <c r="F51" i="57" a="1"/>
  <c r="F51" i="57" s="1"/>
  <c r="J51" i="57" a="1"/>
  <c r="J51" i="57" s="1"/>
  <c r="D110" i="34"/>
  <c r="R127" i="34"/>
  <c r="Q124" i="55"/>
  <c r="R124" i="55" s="1"/>
  <c r="R125" i="41"/>
  <c r="P134" i="41"/>
  <c r="Q132" i="41"/>
  <c r="M2" i="46"/>
  <c r="R126" i="46"/>
  <c r="F74" i="37"/>
  <c r="F76" i="37"/>
  <c r="F83" i="37"/>
  <c r="F123" i="37"/>
  <c r="F217" i="37"/>
  <c r="F242" i="37"/>
  <c r="F244" i="37"/>
  <c r="F251" i="37"/>
  <c r="D281" i="37"/>
  <c r="G53" i="54" a="1"/>
  <c r="G53" i="54" s="1"/>
  <c r="G51" i="57" a="1"/>
  <c r="G51" i="57" s="1"/>
  <c r="R123" i="34"/>
  <c r="R151" i="36"/>
  <c r="P160" i="36"/>
  <c r="Q158" i="36"/>
  <c r="R125" i="38"/>
  <c r="P134" i="38"/>
  <c r="Q132" i="38"/>
  <c r="R125" i="40"/>
  <c r="P134" i="40"/>
  <c r="Q132" i="40"/>
  <c r="Q124" i="41"/>
  <c r="R124" i="41" s="1"/>
  <c r="Q124" i="43"/>
  <c r="R124" i="43" s="1"/>
  <c r="R123" i="44"/>
  <c r="N134" i="44"/>
  <c r="M10" i="45"/>
  <c r="M12" i="45" s="1"/>
  <c r="R126" i="45"/>
  <c r="R125" i="46"/>
  <c r="P134" i="46"/>
  <c r="Q132" i="46"/>
  <c r="R128" i="50"/>
  <c r="Q135" i="50"/>
  <c r="F34" i="37"/>
  <c r="F41" i="37"/>
  <c r="F53" i="37"/>
  <c r="F57" i="37"/>
  <c r="F61" i="37"/>
  <c r="F65" i="37"/>
  <c r="F100" i="37"/>
  <c r="F121" i="37"/>
  <c r="F129" i="37"/>
  <c r="F146" i="37"/>
  <c r="F154" i="37"/>
  <c r="F172" i="37"/>
  <c r="F176" i="37"/>
  <c r="F180" i="37"/>
  <c r="F223" i="37"/>
  <c r="F231" i="37"/>
  <c r="F67" i="57" a="1"/>
  <c r="F67" i="57" s="1"/>
  <c r="C57" i="57"/>
  <c r="F57" i="57" a="1"/>
  <c r="F57" i="57" s="1"/>
  <c r="J57" i="57" a="1"/>
  <c r="J57" i="57" s="1"/>
  <c r="G57" i="57" a="1"/>
  <c r="G57" i="57" s="1"/>
  <c r="K57" i="57" a="1"/>
  <c r="K57" i="57" s="1"/>
  <c r="H57" i="57" a="1"/>
  <c r="H57" i="57" s="1"/>
  <c r="I57" i="57" a="1"/>
  <c r="I57" i="57" s="1"/>
  <c r="C61" i="57"/>
  <c r="H61" i="57" a="1"/>
  <c r="H61" i="57" s="1"/>
  <c r="I61" i="57" a="1"/>
  <c r="I61" i="57" s="1"/>
  <c r="F61" i="57" a="1"/>
  <c r="F61" i="57" s="1"/>
  <c r="J61" i="57" a="1"/>
  <c r="J61" i="57" s="1"/>
  <c r="G61" i="57" a="1"/>
  <c r="G61" i="57" s="1"/>
  <c r="K61" i="57" a="1"/>
  <c r="K61" i="57" s="1"/>
  <c r="J67" i="57" a="1"/>
  <c r="J67" i="57" s="1"/>
  <c r="D40" i="36"/>
  <c r="R149" i="36"/>
  <c r="N160" i="36"/>
  <c r="R127" i="38"/>
  <c r="N134" i="38"/>
  <c r="R127" i="39"/>
  <c r="R126" i="39"/>
  <c r="Q124" i="40"/>
  <c r="R124" i="40" s="1"/>
  <c r="R122" i="40"/>
  <c r="N134" i="40"/>
  <c r="R126" i="41"/>
  <c r="R125" i="44"/>
  <c r="P134" i="44"/>
  <c r="Q132" i="44"/>
  <c r="Q124" i="45"/>
  <c r="R124" i="45" s="1"/>
  <c r="O128" i="45"/>
  <c r="O130" i="45" s="1"/>
  <c r="R123" i="46"/>
  <c r="N134" i="46"/>
  <c r="R130" i="50"/>
  <c r="F33" i="37"/>
  <c r="F52" i="37"/>
  <c r="F56" i="37"/>
  <c r="F60" i="37"/>
  <c r="G60" i="37" s="1"/>
  <c r="G83" i="37" s="1"/>
  <c r="G106" i="37" s="1"/>
  <c r="G129" i="37" s="1"/>
  <c r="G153" i="37" s="1"/>
  <c r="F64" i="37"/>
  <c r="F78" i="37"/>
  <c r="F81" i="37"/>
  <c r="F86" i="37"/>
  <c r="F89" i="37"/>
  <c r="E114" i="37"/>
  <c r="F128" i="37"/>
  <c r="F147" i="37"/>
  <c r="F155" i="37"/>
  <c r="F171" i="37"/>
  <c r="F175" i="37"/>
  <c r="F179" i="37"/>
  <c r="F183" i="37"/>
  <c r="F222" i="37"/>
  <c r="F230" i="37"/>
  <c r="F241" i="37"/>
  <c r="F246" i="37"/>
  <c r="F249" i="37"/>
  <c r="F254" i="37"/>
  <c r="J53" i="54" a="1"/>
  <c r="J53" i="54" s="1"/>
  <c r="Q150" i="36"/>
  <c r="R150" i="36" s="1"/>
  <c r="D110" i="38"/>
  <c r="D92" i="38"/>
  <c r="R123" i="41"/>
  <c r="N134" i="41"/>
  <c r="D92" i="43"/>
  <c r="R127" i="43"/>
  <c r="R126" i="44"/>
  <c r="M2" i="45"/>
  <c r="R125" i="45"/>
  <c r="P134" i="45"/>
  <c r="Q132" i="45"/>
  <c r="Q124" i="46"/>
  <c r="R124" i="46" s="1"/>
  <c r="O128" i="46"/>
  <c r="O130" i="46" s="1"/>
  <c r="Q127" i="50"/>
  <c r="O131" i="50"/>
  <c r="O133" i="50" s="1"/>
  <c r="D68" i="37"/>
  <c r="E137" i="37"/>
  <c r="D92" i="34"/>
  <c r="I93" i="34" s="1"/>
  <c r="R127" i="55"/>
  <c r="S235" i="5" a="1"/>
  <c r="S235" i="5" s="1"/>
  <c r="S262" i="5" a="1"/>
  <c r="S262" i="5" s="1"/>
  <c r="S260" i="5" a="1"/>
  <c r="S260" i="5" s="1"/>
  <c r="S261" i="5" a="1"/>
  <c r="S261" i="5" s="1"/>
  <c r="S140" i="5" a="1"/>
  <c r="S140" i="5" s="1"/>
  <c r="S233" i="5" a="1"/>
  <c r="S233" i="5" s="1"/>
  <c r="F77" i="56" a="1"/>
  <c r="F77" i="56" s="1"/>
  <c r="K54" i="56" a="1"/>
  <c r="K54" i="56" s="1"/>
  <c r="H64" i="56" a="1"/>
  <c r="H64" i="56" s="1"/>
  <c r="I52" i="56" a="1"/>
  <c r="I52" i="56" s="1"/>
  <c r="S259" i="5" a="1"/>
  <c r="S259" i="5" s="1"/>
  <c r="S283" i="5" a="1"/>
  <c r="S283" i="5" s="1"/>
  <c r="S258" i="5" a="1"/>
  <c r="S258" i="5" s="1"/>
  <c r="S232" i="5" a="1"/>
  <c r="S232" i="5" s="1"/>
  <c r="S219" i="5" a="1"/>
  <c r="S219" i="5" s="1"/>
  <c r="S236" i="5" a="1"/>
  <c r="S236" i="5" s="1"/>
  <c r="T16" i="5"/>
  <c r="M41" i="14"/>
  <c r="F161" i="37"/>
  <c r="R148" i="36"/>
  <c r="N154" i="36"/>
  <c r="R121" i="38"/>
  <c r="N128" i="40"/>
  <c r="R122" i="41"/>
  <c r="N128" i="41"/>
  <c r="R123" i="43"/>
  <c r="N134" i="43"/>
  <c r="R122" i="44"/>
  <c r="N128" i="44"/>
  <c r="R122" i="45"/>
  <c r="N128" i="45"/>
  <c r="R122" i="46"/>
  <c r="N128" i="46"/>
  <c r="R127" i="50"/>
  <c r="F91" i="37"/>
  <c r="F97" i="37"/>
  <c r="F101" i="37"/>
  <c r="F105" i="37"/>
  <c r="F109" i="37"/>
  <c r="F193" i="37"/>
  <c r="F197" i="37"/>
  <c r="F201" i="37"/>
  <c r="F205" i="37"/>
  <c r="E233" i="37"/>
  <c r="D257" i="37"/>
  <c r="F291" i="37"/>
  <c r="F295" i="37"/>
  <c r="F299" i="37"/>
  <c r="F303" i="37"/>
  <c r="D122" i="34"/>
  <c r="R126" i="34"/>
  <c r="Q132" i="55"/>
  <c r="R132" i="55" s="1"/>
  <c r="E45" i="37"/>
  <c r="F43" i="37"/>
  <c r="D137" i="37"/>
  <c r="F170" i="37"/>
  <c r="F174" i="37"/>
  <c r="F178" i="37"/>
  <c r="F182" i="37"/>
  <c r="F233" i="37"/>
  <c r="E257" i="37"/>
  <c r="M16" i="45"/>
  <c r="Q128" i="55"/>
  <c r="H53" i="57" a="1"/>
  <c r="H53" i="57" s="1"/>
  <c r="K15" i="57"/>
  <c r="H62" i="57" a="1"/>
  <c r="H62" i="57" s="1"/>
  <c r="N128" i="39"/>
  <c r="R121" i="40"/>
  <c r="R126" i="43"/>
  <c r="L32" i="44"/>
  <c r="L85" i="44" s="1"/>
  <c r="G53" i="37"/>
  <c r="G76" i="37" s="1"/>
  <c r="F40" i="37"/>
  <c r="E161" i="37"/>
  <c r="D161" i="37"/>
  <c r="F265" i="37"/>
  <c r="F269" i="37"/>
  <c r="F273" i="37"/>
  <c r="F277" i="37"/>
  <c r="I53" i="57" a="1"/>
  <c r="I53" i="57" s="1"/>
  <c r="P134" i="34"/>
  <c r="D122" i="55"/>
  <c r="R123" i="55"/>
  <c r="O128" i="55"/>
  <c r="O130" i="55" s="1"/>
  <c r="Q124" i="38"/>
  <c r="R124" i="38" s="1"/>
  <c r="P134" i="39"/>
  <c r="F36" i="37"/>
  <c r="F54" i="37"/>
  <c r="G54" i="37" s="1"/>
  <c r="G77" i="37" s="1"/>
  <c r="G100" i="37" s="1"/>
  <c r="G123" i="37" s="1"/>
  <c r="G147" i="37" s="1"/>
  <c r="G171" i="37" s="1"/>
  <c r="G195" i="37" s="1"/>
  <c r="G219" i="37" s="1"/>
  <c r="G243" i="37" s="1"/>
  <c r="G267" i="37" s="1"/>
  <c r="F58" i="37"/>
  <c r="G58" i="37" s="1"/>
  <c r="G81" i="37" s="1"/>
  <c r="G104" i="37" s="1"/>
  <c r="G127" i="37" s="1"/>
  <c r="G151" i="37" s="1"/>
  <c r="G175" i="37" s="1"/>
  <c r="G199" i="37" s="1"/>
  <c r="G223" i="37" s="1"/>
  <c r="G247" i="37" s="1"/>
  <c r="G271" i="37" s="1"/>
  <c r="G295" i="37" s="1"/>
  <c r="F62" i="37"/>
  <c r="F66" i="37"/>
  <c r="F98" i="37"/>
  <c r="F120" i="37"/>
  <c r="F137" i="37" s="1"/>
  <c r="E305" i="37"/>
  <c r="Q124" i="39"/>
  <c r="R124" i="39" s="1"/>
  <c r="R128" i="39" s="1"/>
  <c r="R153" i="36"/>
  <c r="R126" i="38"/>
  <c r="N134" i="39"/>
  <c r="M2" i="40"/>
  <c r="R127" i="40"/>
  <c r="R127" i="41"/>
  <c r="L32" i="43"/>
  <c r="L85" i="43" s="1"/>
  <c r="G34" i="43"/>
  <c r="M32" i="44"/>
  <c r="M85" i="44" s="1"/>
  <c r="G34" i="44"/>
  <c r="R127" i="44"/>
  <c r="R127" i="45"/>
  <c r="R127" i="46"/>
  <c r="R124" i="50"/>
  <c r="P137" i="50"/>
  <c r="G57" i="37"/>
  <c r="G80" i="37" s="1"/>
  <c r="G103" i="37" s="1"/>
  <c r="G126" i="37" s="1"/>
  <c r="G150" i="37" s="1"/>
  <c r="G174" i="37" s="1"/>
  <c r="G198" i="37" s="1"/>
  <c r="G222" i="37" s="1"/>
  <c r="G246" i="37" s="1"/>
  <c r="G270" i="37" s="1"/>
  <c r="G294" i="37" s="1"/>
  <c r="G64" i="37"/>
  <c r="G87" i="37" s="1"/>
  <c r="G110" i="37" s="1"/>
  <c r="G133" i="37" s="1"/>
  <c r="G157" i="37" s="1"/>
  <c r="E68" i="37"/>
  <c r="F55" i="37"/>
  <c r="F59" i="37"/>
  <c r="F63" i="37"/>
  <c r="F99" i="37"/>
  <c r="D185" i="37"/>
  <c r="H68" i="56" a="1"/>
  <c r="H68" i="56" s="1"/>
  <c r="K53" i="54" a="1"/>
  <c r="K53" i="54" s="1"/>
  <c r="J53" i="57" a="1"/>
  <c r="J53" i="57" s="1"/>
  <c r="E58" i="57" a="1"/>
  <c r="E58" i="57" s="1"/>
  <c r="F75" i="57" a="1"/>
  <c r="F75" i="57" s="1"/>
  <c r="D40" i="34"/>
  <c r="I41" i="34" s="1"/>
  <c r="N129" i="34"/>
  <c r="F38" i="37"/>
  <c r="D91" i="37"/>
  <c r="F104" i="37"/>
  <c r="F108" i="37"/>
  <c r="F112" i="37"/>
  <c r="E185" i="37"/>
  <c r="F192" i="37"/>
  <c r="F196" i="37"/>
  <c r="F200" i="37"/>
  <c r="F204" i="37"/>
  <c r="F266" i="37"/>
  <c r="F270" i="37"/>
  <c r="F274" i="37"/>
  <c r="F278" i="37"/>
  <c r="F290" i="37"/>
  <c r="F294" i="37"/>
  <c r="F298" i="37"/>
  <c r="F302" i="37"/>
  <c r="J54" i="56" a="1"/>
  <c r="J54" i="56" s="1"/>
  <c r="J75" i="57" a="1"/>
  <c r="J75" i="57" s="1"/>
  <c r="Q124" i="34"/>
  <c r="R124" i="34" s="1"/>
  <c r="N135" i="34"/>
  <c r="R125" i="55"/>
  <c r="N130" i="55"/>
  <c r="M16" i="46"/>
  <c r="F257" i="37"/>
  <c r="H10" i="36"/>
  <c r="R125" i="39"/>
  <c r="D110" i="40"/>
  <c r="L32" i="41"/>
  <c r="L85" i="41" s="1"/>
  <c r="G34" i="41"/>
  <c r="M93" i="41"/>
  <c r="P134" i="43"/>
  <c r="M1" i="44"/>
  <c r="M84" i="44" s="1"/>
  <c r="M93" i="44"/>
  <c r="L32" i="45"/>
  <c r="L85" i="45" s="1"/>
  <c r="G34" i="45"/>
  <c r="M93" i="45"/>
  <c r="L32" i="46"/>
  <c r="L85" i="46" s="1"/>
  <c r="G34" i="46"/>
  <c r="M93" i="46"/>
  <c r="G34" i="50"/>
  <c r="R147" i="36"/>
  <c r="R154" i="36" s="1"/>
  <c r="D92" i="39"/>
  <c r="Q132" i="39"/>
  <c r="D35" i="40"/>
  <c r="M32" i="40" s="1"/>
  <c r="M85" i="40" s="1"/>
  <c r="R123" i="40"/>
  <c r="M1" i="41"/>
  <c r="M84" i="41" s="1"/>
  <c r="R121" i="41"/>
  <c r="R128" i="41" s="1"/>
  <c r="M1" i="43"/>
  <c r="M84" i="43" s="1"/>
  <c r="D110" i="43"/>
  <c r="N128" i="43"/>
  <c r="R121" i="44"/>
  <c r="R128" i="44" s="1"/>
  <c r="M1" i="45"/>
  <c r="M84" i="45" s="1"/>
  <c r="R121" i="45"/>
  <c r="M1" i="46"/>
  <c r="M84" i="46" s="1"/>
  <c r="R121" i="46"/>
  <c r="R128" i="46" s="1"/>
  <c r="R126" i="50"/>
  <c r="N137" i="50"/>
  <c r="F42" i="37"/>
  <c r="G65" i="37" s="1"/>
  <c r="G88" i="37" s="1"/>
  <c r="G111" i="37" s="1"/>
  <c r="G134" i="37" s="1"/>
  <c r="G158" i="37" s="1"/>
  <c r="F169" i="37"/>
  <c r="F173" i="37"/>
  <c r="F177" i="37"/>
  <c r="F181" i="37"/>
  <c r="E209" i="37"/>
  <c r="D233" i="37"/>
  <c r="R125" i="34"/>
  <c r="Q132" i="34"/>
  <c r="R132" i="34" s="1"/>
  <c r="R126" i="55"/>
  <c r="N136" i="55"/>
  <c r="S205" i="5" a="1"/>
  <c r="S205" i="5" s="1"/>
  <c r="S207" i="5" a="1"/>
  <c r="S207" i="5" s="1"/>
  <c r="S206" i="5" a="1"/>
  <c r="S206" i="5" s="1"/>
  <c r="C61" i="53"/>
  <c r="H61" i="53" a="1"/>
  <c r="H61" i="53" s="1"/>
  <c r="S271" i="5" a="1"/>
  <c r="S271" i="5" s="1"/>
  <c r="S213" i="5" a="1"/>
  <c r="S213" i="5" s="1"/>
  <c r="S254" i="5" a="1"/>
  <c r="S254" i="5" s="1"/>
  <c r="L34" i="54"/>
  <c r="C57" i="54"/>
  <c r="J57" i="54" a="1"/>
  <c r="J57" i="54" s="1"/>
  <c r="K57" i="54" a="1"/>
  <c r="K57" i="54" s="1"/>
  <c r="F57" i="54" a="1"/>
  <c r="F57" i="54" s="1"/>
  <c r="G57" i="54" a="1"/>
  <c r="G57" i="54" s="1"/>
  <c r="H57" i="54" a="1"/>
  <c r="H57" i="54" s="1"/>
  <c r="I57" i="54" a="1"/>
  <c r="I57" i="54" s="1"/>
  <c r="C61" i="54"/>
  <c r="K61" i="54" a="1"/>
  <c r="K61" i="54" s="1"/>
  <c r="G61" i="54" a="1"/>
  <c r="G61" i="54" s="1"/>
  <c r="I61" i="54" a="1"/>
  <c r="I61" i="54" s="1"/>
  <c r="H61" i="54" a="1"/>
  <c r="H61" i="54" s="1"/>
  <c r="F61" i="54" a="1"/>
  <c r="F61" i="54" s="1"/>
  <c r="J61" i="54" a="1"/>
  <c r="J61" i="54" s="1"/>
  <c r="C67" i="54"/>
  <c r="H67" i="54" a="1"/>
  <c r="H67" i="54" s="1"/>
  <c r="I67" i="54" a="1"/>
  <c r="I67" i="54" s="1"/>
  <c r="F67" i="54" a="1"/>
  <c r="F67" i="54" s="1"/>
  <c r="K67" i="54" a="1"/>
  <c r="K67" i="54" s="1"/>
  <c r="G67" i="54" a="1"/>
  <c r="G67" i="54" s="1"/>
  <c r="J67" i="54" a="1"/>
  <c r="J67" i="54" s="1"/>
  <c r="C58" i="54"/>
  <c r="J58" i="54" a="1"/>
  <c r="J58" i="54" s="1"/>
  <c r="H58" i="54" a="1"/>
  <c r="H58" i="54" s="1"/>
  <c r="K58" i="54" a="1"/>
  <c r="K58" i="54" s="1"/>
  <c r="F58" i="54" a="1"/>
  <c r="F58" i="54" s="1"/>
  <c r="I58" i="54" a="1"/>
  <c r="I58" i="54" s="1"/>
  <c r="C62" i="54"/>
  <c r="J62" i="54" a="1"/>
  <c r="J62" i="54" s="1"/>
  <c r="K62" i="54" a="1"/>
  <c r="K62" i="54" s="1"/>
  <c r="H62" i="54" a="1"/>
  <c r="H62" i="54" s="1"/>
  <c r="I62" i="54" a="1"/>
  <c r="I62" i="54" s="1"/>
  <c r="F62" i="54" a="1"/>
  <c r="F62" i="54" s="1"/>
  <c r="G62" i="54" a="1"/>
  <c r="G62" i="54" s="1"/>
  <c r="C68" i="54"/>
  <c r="K68" i="54" a="1"/>
  <c r="K68" i="54" s="1"/>
  <c r="K17" i="54" s="1"/>
  <c r="F68" i="54" a="1"/>
  <c r="F68" i="54" s="1"/>
  <c r="F17" i="54" s="1"/>
  <c r="H68" i="54" a="1"/>
  <c r="H68" i="54" s="1"/>
  <c r="H17" i="54" s="1"/>
  <c r="I68" i="54" a="1"/>
  <c r="I68" i="54" s="1"/>
  <c r="I17" i="54" s="1"/>
  <c r="G68" i="54" a="1"/>
  <c r="G68" i="54" s="1"/>
  <c r="G17" i="54" s="1"/>
  <c r="J68" i="54" a="1"/>
  <c r="J68" i="54" s="1"/>
  <c r="J17" i="54" s="1"/>
  <c r="G51" i="54" a="1"/>
  <c r="G51" i="54" s="1"/>
  <c r="J51" i="54" a="1"/>
  <c r="J51" i="54" s="1"/>
  <c r="I51" i="54" a="1"/>
  <c r="I51" i="54" s="1"/>
  <c r="F51" i="54" a="1"/>
  <c r="F51" i="54" s="1"/>
  <c r="K51" i="54" a="1"/>
  <c r="K51" i="54" s="1"/>
  <c r="H51" i="54" a="1"/>
  <c r="H51" i="54" s="1"/>
  <c r="G52" i="54" a="1"/>
  <c r="G52" i="54" s="1"/>
  <c r="J52" i="54" a="1"/>
  <c r="J52" i="54" s="1"/>
  <c r="F52" i="54" a="1"/>
  <c r="F52" i="54" s="1"/>
  <c r="K52" i="54" a="1"/>
  <c r="K52" i="54" s="1"/>
  <c r="H52" i="54" a="1"/>
  <c r="H52" i="54" s="1"/>
  <c r="I52" i="54" a="1"/>
  <c r="I52" i="54" s="1"/>
  <c r="C65" i="54"/>
  <c r="J65" i="54" a="1"/>
  <c r="J65" i="54" s="1"/>
  <c r="I65" i="54" a="1"/>
  <c r="I65" i="54" s="1"/>
  <c r="K65" i="54" a="1"/>
  <c r="K65" i="54" s="1"/>
  <c r="H65" i="54" a="1"/>
  <c r="H65" i="54" s="1"/>
  <c r="G65" i="54" a="1"/>
  <c r="G65" i="54" s="1"/>
  <c r="F65" i="54" a="1"/>
  <c r="F65" i="54" s="1"/>
  <c r="C56" i="54"/>
  <c r="F15" i="54"/>
  <c r="J15" i="54"/>
  <c r="I15" i="54"/>
  <c r="K15" i="54"/>
  <c r="G15" i="54"/>
  <c r="H15" i="54"/>
  <c r="C60" i="54"/>
  <c r="C66" i="54"/>
  <c r="K66" i="54" a="1"/>
  <c r="K66" i="54" s="1"/>
  <c r="F66" i="54" a="1"/>
  <c r="F66" i="54" s="1"/>
  <c r="G66" i="54" a="1"/>
  <c r="G66" i="54" s="1"/>
  <c r="J66" i="54" a="1"/>
  <c r="J66" i="54" s="1"/>
  <c r="I66" i="54" a="1"/>
  <c r="I66" i="54" s="1"/>
  <c r="H66" i="54" a="1"/>
  <c r="H66" i="54" s="1"/>
  <c r="G53" i="53" a="1"/>
  <c r="G53" i="53" s="1"/>
  <c r="J53" i="53" a="1"/>
  <c r="J53" i="53" s="1"/>
  <c r="F53" i="53" a="1"/>
  <c r="F53" i="53" s="1"/>
  <c r="H53" i="53" a="1"/>
  <c r="H53" i="53" s="1"/>
  <c r="I53" i="53" a="1"/>
  <c r="I53" i="53" s="1"/>
  <c r="K53" i="53" a="1"/>
  <c r="K53" i="53" s="1"/>
  <c r="E53" i="56" s="1"/>
  <c r="C66" i="53"/>
  <c r="F66" i="53" a="1"/>
  <c r="F66" i="53" s="1"/>
  <c r="G66" i="53" a="1"/>
  <c r="G66" i="53" s="1"/>
  <c r="I66" i="53" a="1"/>
  <c r="I66" i="53" s="1"/>
  <c r="K66" i="53" a="1"/>
  <c r="K66" i="53" s="1"/>
  <c r="J66" i="53" a="1"/>
  <c r="J66" i="53" s="1"/>
  <c r="H66" i="53" a="1"/>
  <c r="H66" i="53" s="1"/>
  <c r="C72" i="53"/>
  <c r="H72" i="53" a="1"/>
  <c r="H72" i="53" s="1"/>
  <c r="H18" i="53" s="1"/>
  <c r="I72" i="53" a="1"/>
  <c r="I72" i="53" s="1"/>
  <c r="I18" i="53" s="1"/>
  <c r="J72" i="53" a="1"/>
  <c r="J72" i="53" s="1"/>
  <c r="J18" i="53" s="1"/>
  <c r="K72" i="53" a="1"/>
  <c r="K72" i="53" s="1"/>
  <c r="K18" i="53" s="1"/>
  <c r="F72" i="53" a="1"/>
  <c r="F72" i="53" s="1"/>
  <c r="F18" i="53" s="1"/>
  <c r="G72" i="53" a="1"/>
  <c r="G72" i="53" s="1"/>
  <c r="G18" i="53" s="1"/>
  <c r="C69" i="53"/>
  <c r="H69" i="53" a="1"/>
  <c r="H69" i="53" s="1"/>
  <c r="K69" i="53" a="1"/>
  <c r="K69" i="53" s="1"/>
  <c r="I69" i="53" a="1"/>
  <c r="I69" i="53" s="1"/>
  <c r="J69" i="53" a="1"/>
  <c r="J69" i="53" s="1"/>
  <c r="G69" i="53" a="1"/>
  <c r="G69" i="53" s="1"/>
  <c r="F69" i="53" a="1"/>
  <c r="F69" i="53" s="1"/>
  <c r="C75" i="53"/>
  <c r="C64" i="53"/>
  <c r="C70" i="53"/>
  <c r="G70" i="53" a="1"/>
  <c r="G70" i="53" s="1"/>
  <c r="K70" i="53" a="1"/>
  <c r="K70" i="53" s="1"/>
  <c r="H70" i="53" a="1"/>
  <c r="H70" i="53" s="1"/>
  <c r="I70" i="53" a="1"/>
  <c r="I70" i="53" s="1"/>
  <c r="F70" i="53" a="1"/>
  <c r="F70" i="53" s="1"/>
  <c r="J70" i="53" a="1"/>
  <c r="J70" i="53" s="1"/>
  <c r="C79" i="53"/>
  <c r="J79" i="53" a="1"/>
  <c r="J79" i="53" s="1"/>
  <c r="G79" i="53" a="1"/>
  <c r="G79" i="53" s="1"/>
  <c r="K79" i="53" a="1"/>
  <c r="K79" i="53" s="1"/>
  <c r="F79" i="53" a="1"/>
  <c r="F79" i="53" s="1"/>
  <c r="H79" i="53" a="1"/>
  <c r="H79" i="53" s="1"/>
  <c r="I79" i="53" a="1"/>
  <c r="I79" i="53" s="1"/>
  <c r="K54" i="53" a="1"/>
  <c r="K54" i="53" s="1"/>
  <c r="E54" i="56" s="1"/>
  <c r="H54" i="53" a="1"/>
  <c r="H54" i="53" s="1"/>
  <c r="I54" i="53" a="1"/>
  <c r="I54" i="53" s="1"/>
  <c r="F54" i="53" a="1"/>
  <c r="F54" i="53" s="1"/>
  <c r="J54" i="53" a="1"/>
  <c r="J54" i="53" s="1"/>
  <c r="G54" i="53" a="1"/>
  <c r="G54" i="53" s="1"/>
  <c r="J52" i="53" a="1"/>
  <c r="J52" i="53" s="1"/>
  <c r="I52" i="53" a="1"/>
  <c r="I52" i="53" s="1"/>
  <c r="H52" i="53" a="1"/>
  <c r="H52" i="53" s="1"/>
  <c r="K52" i="53" a="1"/>
  <c r="K52" i="53" s="1"/>
  <c r="E52" i="56" s="1"/>
  <c r="G52" i="53" a="1"/>
  <c r="G52" i="53" s="1"/>
  <c r="F52" i="53" a="1"/>
  <c r="F52" i="53" s="1"/>
  <c r="C60" i="53"/>
  <c r="H60" i="53" a="1"/>
  <c r="H60" i="53" s="1"/>
  <c r="I60" i="53" a="1"/>
  <c r="I60" i="53" s="1"/>
  <c r="K60" i="53" a="1"/>
  <c r="K60" i="53" s="1"/>
  <c r="G60" i="53" a="1"/>
  <c r="G60" i="53" s="1"/>
  <c r="F60" i="53" a="1"/>
  <c r="F60" i="53" s="1"/>
  <c r="J60" i="53" a="1"/>
  <c r="J60" i="53" s="1"/>
  <c r="H65" i="53" a="1"/>
  <c r="H65" i="53" s="1"/>
  <c r="I65" i="53" a="1"/>
  <c r="I65" i="53" s="1"/>
  <c r="K65" i="53" a="1"/>
  <c r="K65" i="53" s="1"/>
  <c r="G65" i="53" a="1"/>
  <c r="G65" i="53" s="1"/>
  <c r="J65" i="53" a="1"/>
  <c r="J65" i="53" s="1"/>
  <c r="F65" i="53" a="1"/>
  <c r="F65" i="53" s="1"/>
  <c r="C71" i="53"/>
  <c r="I71" i="53" a="1"/>
  <c r="I71" i="53" s="1"/>
  <c r="F71" i="53" a="1"/>
  <c r="F71" i="53" s="1"/>
  <c r="J71" i="53" a="1"/>
  <c r="J71" i="53" s="1"/>
  <c r="G71" i="53" a="1"/>
  <c r="G71" i="53" s="1"/>
  <c r="H71" i="53" a="1"/>
  <c r="H71" i="53" s="1"/>
  <c r="K71" i="53" a="1"/>
  <c r="K71" i="53" s="1"/>
  <c r="S257" i="5" a="1"/>
  <c r="S257" i="5" s="1"/>
  <c r="S256" i="5" a="1"/>
  <c r="S256" i="5" s="1"/>
  <c r="S255" i="5" a="1"/>
  <c r="S255" i="5" s="1"/>
  <c r="S263" i="5" a="1"/>
  <c r="S263" i="5" s="1"/>
  <c r="M10" i="38"/>
  <c r="M12" i="38" s="1"/>
  <c r="M16" i="38" s="1"/>
  <c r="M11" i="50"/>
  <c r="M13" i="50" s="1"/>
  <c r="M17" i="50" s="1"/>
  <c r="M31" i="34"/>
  <c r="M10" i="36"/>
  <c r="M12" i="36" s="1"/>
  <c r="M16" i="36" s="1"/>
  <c r="D10" i="36"/>
  <c r="M93" i="38"/>
  <c r="D110" i="39"/>
  <c r="D110" i="41"/>
  <c r="M10" i="44"/>
  <c r="M12" i="44" s="1"/>
  <c r="M16" i="44" s="1"/>
  <c r="D110" i="44"/>
  <c r="D110" i="46"/>
  <c r="D59" i="50"/>
  <c r="M41" i="34"/>
  <c r="D94" i="34"/>
  <c r="D92" i="55"/>
  <c r="I93" i="55" s="1"/>
  <c r="M10" i="40"/>
  <c r="M12" i="40" s="1"/>
  <c r="M16" i="40" s="1"/>
  <c r="D10" i="40"/>
  <c r="M93" i="40"/>
  <c r="M42" i="55"/>
  <c r="M93" i="39"/>
  <c r="M95" i="39" s="1"/>
  <c r="M99" i="39" s="1"/>
  <c r="D92" i="41"/>
  <c r="M93" i="43"/>
  <c r="D92" i="44"/>
  <c r="D92" i="45"/>
  <c r="I93" i="45" s="1"/>
  <c r="D92" i="46"/>
  <c r="I93" i="46" s="1"/>
  <c r="D40" i="55"/>
  <c r="I41" i="55" s="1"/>
  <c r="D59" i="55"/>
  <c r="S185" i="5" a="1"/>
  <c r="S185" i="5" s="1"/>
  <c r="S161" i="5" a="1"/>
  <c r="S161" i="5" s="1"/>
  <c r="S181" i="5" a="1"/>
  <c r="S181" i="5" s="1"/>
  <c r="S166" i="5" a="1"/>
  <c r="S166" i="5" s="1"/>
  <c r="H58" i="56" a="1"/>
  <c r="H58" i="56" s="1"/>
  <c r="F69" i="56" a="1"/>
  <c r="F69" i="56" s="1"/>
  <c r="H52" i="56" a="1"/>
  <c r="H52" i="56" s="1"/>
  <c r="F54" i="56" a="1"/>
  <c r="F54" i="56" s="1"/>
  <c r="F52" i="56" a="1"/>
  <c r="F52" i="56" s="1"/>
  <c r="J52" i="56" a="1"/>
  <c r="J52" i="56" s="1"/>
  <c r="H54" i="56" a="1"/>
  <c r="H54" i="56" s="1"/>
  <c r="G52" i="56" a="1"/>
  <c r="G52" i="56" s="1"/>
  <c r="K52" i="56" a="1"/>
  <c r="K52" i="56" s="1"/>
  <c r="I54" i="56" a="1"/>
  <c r="I54" i="56" s="1"/>
  <c r="G54" i="56" a="1"/>
  <c r="G54" i="56" s="1"/>
  <c r="Q129" i="5"/>
  <c r="Q234" i="5" s="1" a="1"/>
  <c r="Q234" i="5" s="1"/>
  <c r="S184" i="5" a="1"/>
  <c r="S184" i="5" s="1"/>
  <c r="S189" i="5" a="1"/>
  <c r="S189" i="5" s="1"/>
  <c r="S186" i="5" a="1"/>
  <c r="S186" i="5" s="1"/>
  <c r="S188" i="5" a="1"/>
  <c r="S188" i="5" s="1"/>
  <c r="S187" i="5" a="1"/>
  <c r="S187" i="5" s="1"/>
  <c r="S183" i="5" a="1"/>
  <c r="S183" i="5" s="1"/>
  <c r="L2" i="38"/>
  <c r="L2" i="39"/>
  <c r="L2" i="36"/>
  <c r="D5" i="36"/>
  <c r="G10" i="36" s="1"/>
  <c r="G4" i="36"/>
  <c r="D21" i="38"/>
  <c r="D21" i="39"/>
  <c r="G88" i="53"/>
  <c r="K88" i="53"/>
  <c r="I84" i="54"/>
  <c r="F88" i="53"/>
  <c r="J88" i="53"/>
  <c r="S199" i="5" a="1"/>
  <c r="S199" i="5" s="1"/>
  <c r="S179" i="5" a="1"/>
  <c r="S179" i="5" s="1"/>
  <c r="D21" i="41"/>
  <c r="S143" i="5" a="1"/>
  <c r="S143" i="5" s="1"/>
  <c r="D21" i="36"/>
  <c r="D21" i="44"/>
  <c r="D74" i="45"/>
  <c r="D21" i="46"/>
  <c r="D5" i="34"/>
  <c r="D74" i="41"/>
  <c r="D74" i="43"/>
  <c r="L2" i="34"/>
  <c r="G4" i="34"/>
  <c r="N129" i="5"/>
  <c r="N234" i="5" s="1" a="1"/>
  <c r="N234" i="5" s="1"/>
  <c r="D74" i="38"/>
  <c r="D74" i="39"/>
  <c r="D21" i="40"/>
  <c r="I92" i="5"/>
  <c r="D74" i="55"/>
  <c r="D21" i="55"/>
  <c r="S135" i="5" a="1"/>
  <c r="S135" i="5" s="1"/>
  <c r="H88" i="53"/>
  <c r="I129" i="5"/>
  <c r="I234" i="5" s="1" a="1"/>
  <c r="I234" i="5" s="1"/>
  <c r="H92" i="5"/>
  <c r="D74" i="50"/>
  <c r="D21" i="50"/>
  <c r="D21" i="34"/>
  <c r="D74" i="34"/>
  <c r="K129" i="5"/>
  <c r="K234" i="5" s="1" a="1"/>
  <c r="K234" i="5" s="1"/>
  <c r="D74" i="36"/>
  <c r="D74" i="40"/>
  <c r="D21" i="43"/>
  <c r="D74" i="44"/>
  <c r="D21" i="45"/>
  <c r="F84" i="54"/>
  <c r="J84" i="54"/>
  <c r="I88" i="53"/>
  <c r="G84" i="54"/>
  <c r="G34" i="55"/>
  <c r="L32" i="55"/>
  <c r="L87" i="55" s="1"/>
  <c r="C87" i="55"/>
  <c r="G86" i="55" s="1"/>
  <c r="D35" i="55"/>
  <c r="D42" i="55"/>
  <c r="O134" i="55"/>
  <c r="Q130" i="55"/>
  <c r="D10" i="55"/>
  <c r="I43" i="55"/>
  <c r="D52" i="55"/>
  <c r="D103" i="55" s="1"/>
  <c r="D104" i="55"/>
  <c r="C22" i="55"/>
  <c r="C53" i="55" s="1"/>
  <c r="C104" i="55" s="1"/>
  <c r="C75" i="55" s="1"/>
  <c r="D86" i="55"/>
  <c r="H92" i="55" s="1"/>
  <c r="R121" i="55"/>
  <c r="R128" i="55" s="1"/>
  <c r="D5" i="55"/>
  <c r="M43" i="55"/>
  <c r="D106" i="55"/>
  <c r="D110" i="55" s="1"/>
  <c r="G4" i="55"/>
  <c r="C87" i="34"/>
  <c r="G86" i="34" s="1"/>
  <c r="D35" i="34"/>
  <c r="L32" i="34"/>
  <c r="L86" i="34" s="1"/>
  <c r="G34" i="34"/>
  <c r="O134" i="34"/>
  <c r="Q130" i="34"/>
  <c r="D10" i="34"/>
  <c r="H40" i="34"/>
  <c r="M42" i="34"/>
  <c r="M43" i="34" s="1"/>
  <c r="M47" i="34" s="1"/>
  <c r="D59" i="34"/>
  <c r="C22" i="34"/>
  <c r="C53" i="34" s="1"/>
  <c r="C104" i="34" s="1"/>
  <c r="C75" i="34" s="1"/>
  <c r="D42" i="34"/>
  <c r="D52" i="34"/>
  <c r="D103" i="34" s="1"/>
  <c r="D104" i="34"/>
  <c r="R121" i="34"/>
  <c r="R128" i="34" s="1"/>
  <c r="L34" i="57"/>
  <c r="I15" i="57"/>
  <c r="F62" i="57" a="1"/>
  <c r="F62" i="57" s="1"/>
  <c r="J62" i="57" a="1"/>
  <c r="J62" i="57" s="1"/>
  <c r="H65" i="57" a="1"/>
  <c r="H65" i="57" s="1"/>
  <c r="F66" i="57" a="1"/>
  <c r="F66" i="57" s="1"/>
  <c r="J66" i="57" a="1"/>
  <c r="J66" i="57" s="1"/>
  <c r="H67" i="57" a="1"/>
  <c r="H67" i="57" s="1"/>
  <c r="F68" i="57" a="1"/>
  <c r="F68" i="57" s="1"/>
  <c r="F17" i="57" s="1"/>
  <c r="J68" i="57" a="1"/>
  <c r="J68" i="57" s="1"/>
  <c r="J17" i="57" s="1"/>
  <c r="G33" i="57"/>
  <c r="K33" i="57"/>
  <c r="H75" i="57" a="1"/>
  <c r="H75" i="57" s="1"/>
  <c r="J52" i="57" a="1"/>
  <c r="J52" i="57" s="1"/>
  <c r="H52" i="57" a="1"/>
  <c r="H52" i="57" s="1"/>
  <c r="F52" i="57" a="1"/>
  <c r="F52" i="57" s="1"/>
  <c r="K52" i="57" a="1"/>
  <c r="K52" i="57" s="1"/>
  <c r="I52" i="57" a="1"/>
  <c r="I52" i="57" s="1"/>
  <c r="G52" i="57" a="1"/>
  <c r="G52" i="57" s="1"/>
  <c r="F15" i="57"/>
  <c r="J15" i="57"/>
  <c r="G62" i="57" a="1"/>
  <c r="G62" i="57" s="1"/>
  <c r="K62" i="57" a="1"/>
  <c r="K62" i="57" s="1"/>
  <c r="I65" i="57" a="1"/>
  <c r="I65" i="57" s="1"/>
  <c r="G66" i="57" a="1"/>
  <c r="G66" i="57" s="1"/>
  <c r="K66" i="57" a="1"/>
  <c r="K66" i="57" s="1"/>
  <c r="I67" i="57" a="1"/>
  <c r="I67" i="57" s="1"/>
  <c r="G68" i="57" a="1"/>
  <c r="G68" i="57" s="1"/>
  <c r="G17" i="57" s="1"/>
  <c r="K68" i="57" a="1"/>
  <c r="K68" i="57" s="1"/>
  <c r="K17" i="57" s="1"/>
  <c r="H33" i="57"/>
  <c r="I75" i="57" a="1"/>
  <c r="I75" i="57" s="1"/>
  <c r="F65" i="57" a="1"/>
  <c r="F65" i="57" s="1"/>
  <c r="J65" i="57" a="1"/>
  <c r="J65" i="57" s="1"/>
  <c r="H68" i="57" a="1"/>
  <c r="H68" i="57" s="1"/>
  <c r="H17" i="57" s="1"/>
  <c r="I33" i="57"/>
  <c r="H15" i="57"/>
  <c r="E57" i="57" a="1"/>
  <c r="E57" i="57" s="1"/>
  <c r="I62" i="57" a="1"/>
  <c r="I62" i="57" s="1"/>
  <c r="G65" i="57" a="1"/>
  <c r="G65" i="57" s="1"/>
  <c r="K65" i="57" a="1"/>
  <c r="K65" i="57" s="1"/>
  <c r="I66" i="57" a="1"/>
  <c r="I66" i="57" s="1"/>
  <c r="G67" i="57" a="1"/>
  <c r="G67" i="57" s="1"/>
  <c r="K67" i="57" a="1"/>
  <c r="K67" i="57" s="1"/>
  <c r="I68" i="57" a="1"/>
  <c r="I68" i="57" s="1"/>
  <c r="I17" i="57" s="1"/>
  <c r="F33" i="57"/>
  <c r="J33" i="57"/>
  <c r="G75" i="57" a="1"/>
  <c r="G75" i="57" s="1"/>
  <c r="K75" i="57" a="1"/>
  <c r="K75" i="57" s="1"/>
  <c r="G71" i="54" a="1"/>
  <c r="G71" i="54" s="1"/>
  <c r="K71" i="54" a="1"/>
  <c r="K71" i="54" s="1"/>
  <c r="H75" i="54" a="1"/>
  <c r="H75" i="54" s="1"/>
  <c r="H71" i="54" a="1"/>
  <c r="H71" i="54" s="1"/>
  <c r="I75" i="54" a="1"/>
  <c r="I75" i="54" s="1"/>
  <c r="I71" i="54" a="1"/>
  <c r="I71" i="54" s="1"/>
  <c r="J75" i="54" a="1"/>
  <c r="J75" i="54" s="1"/>
  <c r="K84" i="54"/>
  <c r="F71" i="54" a="1"/>
  <c r="F71" i="54" s="1"/>
  <c r="J71" i="54" a="1"/>
  <c r="J71" i="54" s="1"/>
  <c r="G75" i="54" a="1"/>
  <c r="G75" i="54" s="1"/>
  <c r="K75" i="54" a="1"/>
  <c r="K75" i="54" s="1"/>
  <c r="H84" i="54"/>
  <c r="F58" i="56" a="1"/>
  <c r="F58" i="56" s="1"/>
  <c r="J58" i="56" a="1"/>
  <c r="J58" i="56" s="1"/>
  <c r="H63" i="56" a="1"/>
  <c r="H63" i="56" s="1"/>
  <c r="F64" i="56" a="1"/>
  <c r="F64" i="56" s="1"/>
  <c r="J64" i="56" a="1"/>
  <c r="J64" i="56" s="1"/>
  <c r="H67" i="56" a="1"/>
  <c r="H67" i="56" s="1"/>
  <c r="F68" i="56" a="1"/>
  <c r="F68" i="56" s="1"/>
  <c r="J68" i="56" a="1"/>
  <c r="J68" i="56" s="1"/>
  <c r="H69" i="56" a="1"/>
  <c r="H69" i="56" s="1"/>
  <c r="F70" i="56" a="1"/>
  <c r="F70" i="56" s="1"/>
  <c r="F18" i="56" s="1"/>
  <c r="J70" i="56" a="1"/>
  <c r="J70" i="56" s="1"/>
  <c r="J18" i="56" s="1"/>
  <c r="G34" i="56"/>
  <c r="K34" i="56"/>
  <c r="H77" i="56" a="1"/>
  <c r="H77" i="56" s="1"/>
  <c r="J53" i="56" a="1"/>
  <c r="J53" i="56" s="1"/>
  <c r="H53" i="56" a="1"/>
  <c r="H53" i="56" s="1"/>
  <c r="F53" i="56" a="1"/>
  <c r="F53" i="56" s="1"/>
  <c r="K53" i="56" a="1"/>
  <c r="K53" i="56" s="1"/>
  <c r="I53" i="56" a="1"/>
  <c r="I53" i="56" s="1"/>
  <c r="G53" i="56" a="1"/>
  <c r="G53" i="56" s="1"/>
  <c r="G58" i="56" a="1"/>
  <c r="G58" i="56" s="1"/>
  <c r="K58" i="56" a="1"/>
  <c r="K58" i="56" s="1"/>
  <c r="I63" i="56" a="1"/>
  <c r="I63" i="56" s="1"/>
  <c r="G64" i="56" a="1"/>
  <c r="G64" i="56" s="1"/>
  <c r="K64" i="56" a="1"/>
  <c r="K64" i="56" s="1"/>
  <c r="I67" i="56" a="1"/>
  <c r="I67" i="56" s="1"/>
  <c r="G68" i="56" a="1"/>
  <c r="G68" i="56" s="1"/>
  <c r="K68" i="56" a="1"/>
  <c r="K68" i="56" s="1"/>
  <c r="I69" i="56" a="1"/>
  <c r="I69" i="56" s="1"/>
  <c r="G70" i="56" a="1"/>
  <c r="G70" i="56" s="1"/>
  <c r="G18" i="56" s="1"/>
  <c r="K70" i="56" a="1"/>
  <c r="K70" i="56" s="1"/>
  <c r="K18" i="56" s="1"/>
  <c r="H34" i="56"/>
  <c r="I77" i="56" a="1"/>
  <c r="I77" i="56" s="1"/>
  <c r="F63" i="56" a="1"/>
  <c r="F63" i="56" s="1"/>
  <c r="J63" i="56" a="1"/>
  <c r="J63" i="56" s="1"/>
  <c r="F67" i="56" a="1"/>
  <c r="F67" i="56" s="1"/>
  <c r="J67" i="56" a="1"/>
  <c r="J67" i="56" s="1"/>
  <c r="J69" i="56" a="1"/>
  <c r="J69" i="56" s="1"/>
  <c r="H70" i="56" a="1"/>
  <c r="H70" i="56" s="1"/>
  <c r="H18" i="56" s="1"/>
  <c r="I34" i="56"/>
  <c r="J77" i="56" a="1"/>
  <c r="J77" i="56" s="1"/>
  <c r="E58" i="56" a="1"/>
  <c r="E58" i="56" s="1"/>
  <c r="I58" i="56" a="1"/>
  <c r="I58" i="56" s="1"/>
  <c r="G63" i="56" a="1"/>
  <c r="G63" i="56" s="1"/>
  <c r="K63" i="56" a="1"/>
  <c r="K63" i="56" s="1"/>
  <c r="I64" i="56" a="1"/>
  <c r="I64" i="56" s="1"/>
  <c r="G67" i="56" a="1"/>
  <c r="G67" i="56" s="1"/>
  <c r="K67" i="56" a="1"/>
  <c r="K67" i="56" s="1"/>
  <c r="I68" i="56" a="1"/>
  <c r="I68" i="56" s="1"/>
  <c r="G69" i="56" a="1"/>
  <c r="G69" i="56" s="1"/>
  <c r="K69" i="56" a="1"/>
  <c r="K69" i="56" s="1"/>
  <c r="I70" i="56" a="1"/>
  <c r="I70" i="56" s="1"/>
  <c r="I18" i="56" s="1"/>
  <c r="F34" i="56"/>
  <c r="J34" i="56"/>
  <c r="G77" i="56" a="1"/>
  <c r="G77" i="56" s="1"/>
  <c r="K77" i="56" a="1"/>
  <c r="K77" i="56" s="1"/>
  <c r="F114" i="37"/>
  <c r="G55" i="37"/>
  <c r="G78" i="37" s="1"/>
  <c r="G101" i="37" s="1"/>
  <c r="G124" i="37" s="1"/>
  <c r="G148" i="37" s="1"/>
  <c r="G172" i="37" s="1"/>
  <c r="G196" i="37" s="1"/>
  <c r="G220" i="37" s="1"/>
  <c r="G244" i="37" s="1"/>
  <c r="G268" i="37" s="1"/>
  <c r="G292" i="37" s="1"/>
  <c r="G61" i="37"/>
  <c r="G84" i="37" s="1"/>
  <c r="G107" i="37" s="1"/>
  <c r="G130" i="37" s="1"/>
  <c r="G154" i="37" s="1"/>
  <c r="G178" i="37" s="1"/>
  <c r="G202" i="37" s="1"/>
  <c r="G226" i="37" s="1"/>
  <c r="G250" i="37" s="1"/>
  <c r="G274" i="37" s="1"/>
  <c r="G298" i="37" s="1"/>
  <c r="G62" i="37"/>
  <c r="G85" i="37" s="1"/>
  <c r="G108" i="37" s="1"/>
  <c r="G131" i="37" s="1"/>
  <c r="G155" i="37" s="1"/>
  <c r="G179" i="37" s="1"/>
  <c r="G203" i="37" s="1"/>
  <c r="G227" i="37" s="1"/>
  <c r="G251" i="37" s="1"/>
  <c r="G275" i="37" s="1"/>
  <c r="G299" i="37" s="1"/>
  <c r="F29" i="37"/>
  <c r="G52" i="37" s="1"/>
  <c r="G75" i="37" s="1"/>
  <c r="G98" i="37" s="1"/>
  <c r="G121" i="37" s="1"/>
  <c r="G145" i="37" s="1"/>
  <c r="G169" i="37" s="1"/>
  <c r="G193" i="37" s="1"/>
  <c r="G217" i="37" s="1"/>
  <c r="G241" i="37" s="1"/>
  <c r="G265" i="37" s="1"/>
  <c r="G289" i="37" s="1"/>
  <c r="F28" i="37"/>
  <c r="F51" i="37"/>
  <c r="F68" i="37" s="1"/>
  <c r="D114" i="37"/>
  <c r="F209" i="37"/>
  <c r="F305" i="37"/>
  <c r="F168" i="37"/>
  <c r="F185" i="37" s="1"/>
  <c r="D209" i="37"/>
  <c r="F264" i="37"/>
  <c r="F281" i="37" s="1"/>
  <c r="D305" i="37"/>
  <c r="C65" i="53"/>
  <c r="C59" i="53"/>
  <c r="G61" i="53" a="1"/>
  <c r="G61" i="53" s="1"/>
  <c r="K61" i="53" a="1"/>
  <c r="K61" i="53" s="1"/>
  <c r="F61" i="53" a="1"/>
  <c r="F61" i="53" s="1"/>
  <c r="J61" i="53" a="1"/>
  <c r="J61" i="53" s="1"/>
  <c r="Q133" i="50"/>
  <c r="Q137" i="50" s="1"/>
  <c r="R137" i="50" s="1"/>
  <c r="O137" i="50"/>
  <c r="R135" i="50"/>
  <c r="M2" i="50"/>
  <c r="D10" i="50"/>
  <c r="D35" i="50"/>
  <c r="D40" i="50"/>
  <c r="H10" i="50"/>
  <c r="L33" i="50"/>
  <c r="L85" i="50" s="1"/>
  <c r="M94" i="50"/>
  <c r="M95" i="50"/>
  <c r="Q131" i="50"/>
  <c r="D34" i="50"/>
  <c r="D108" i="50"/>
  <c r="D110" i="50" s="1"/>
  <c r="D92" i="50"/>
  <c r="D86" i="46"/>
  <c r="H92" i="46" s="1"/>
  <c r="D52" i="46"/>
  <c r="D103" i="46" s="1"/>
  <c r="H40" i="46"/>
  <c r="M31" i="46"/>
  <c r="M95" i="46"/>
  <c r="M99" i="46" s="1"/>
  <c r="Q130" i="46"/>
  <c r="Q134" i="46" s="1"/>
  <c r="R134" i="46" s="1"/>
  <c r="O134" i="46"/>
  <c r="R132" i="46"/>
  <c r="D35" i="46"/>
  <c r="D10" i="46"/>
  <c r="H10" i="46"/>
  <c r="D40" i="46"/>
  <c r="M41" i="46"/>
  <c r="D59" i="46"/>
  <c r="I95" i="46"/>
  <c r="Q128" i="46"/>
  <c r="I12" i="46"/>
  <c r="R130" i="46"/>
  <c r="M95" i="45"/>
  <c r="M99" i="45" s="1"/>
  <c r="D94" i="45"/>
  <c r="D110" i="45"/>
  <c r="D86" i="45"/>
  <c r="H92" i="45" s="1"/>
  <c r="D52" i="45"/>
  <c r="D103" i="45" s="1"/>
  <c r="H40" i="45"/>
  <c r="M31" i="45"/>
  <c r="Q130" i="45"/>
  <c r="Q134" i="45" s="1"/>
  <c r="R134" i="45" s="1"/>
  <c r="O134" i="45"/>
  <c r="R132" i="45"/>
  <c r="D35" i="45"/>
  <c r="D10" i="45"/>
  <c r="H10" i="45"/>
  <c r="D40" i="45"/>
  <c r="M41" i="45"/>
  <c r="D59" i="45"/>
  <c r="I95" i="45"/>
  <c r="Q128" i="45"/>
  <c r="I93" i="44"/>
  <c r="D94" i="44"/>
  <c r="D86" i="44"/>
  <c r="H92" i="44" s="1"/>
  <c r="D52" i="44"/>
  <c r="D103" i="44" s="1"/>
  <c r="H40" i="44"/>
  <c r="M31" i="44"/>
  <c r="M95" i="44"/>
  <c r="M99" i="44" s="1"/>
  <c r="Q130" i="44"/>
  <c r="Q134" i="44" s="1"/>
  <c r="R134" i="44" s="1"/>
  <c r="O134" i="44"/>
  <c r="R132" i="44"/>
  <c r="M2" i="44"/>
  <c r="D10" i="44"/>
  <c r="H10" i="44"/>
  <c r="D40" i="44"/>
  <c r="M41" i="44"/>
  <c r="D59" i="44"/>
  <c r="D87" i="44"/>
  <c r="G92" i="44" s="1"/>
  <c r="I95" i="44"/>
  <c r="Q128" i="44"/>
  <c r="I12" i="44"/>
  <c r="I42" i="44"/>
  <c r="D86" i="43"/>
  <c r="H92" i="43" s="1"/>
  <c r="D52" i="43"/>
  <c r="D103" i="43" s="1"/>
  <c r="H40" i="43"/>
  <c r="M31" i="43"/>
  <c r="I93" i="43"/>
  <c r="D94" i="43"/>
  <c r="M95" i="43"/>
  <c r="M99" i="43" s="1"/>
  <c r="Q130" i="43"/>
  <c r="Q134" i="43" s="1"/>
  <c r="R134" i="43" s="1"/>
  <c r="O134" i="43"/>
  <c r="R132" i="43"/>
  <c r="D35" i="43"/>
  <c r="M2" i="43"/>
  <c r="D10" i="43"/>
  <c r="H10" i="43"/>
  <c r="D40" i="43"/>
  <c r="M41" i="43"/>
  <c r="D59" i="43"/>
  <c r="I95" i="43"/>
  <c r="Q128" i="43"/>
  <c r="I12" i="43"/>
  <c r="D86" i="41"/>
  <c r="H92" i="41" s="1"/>
  <c r="D52" i="41"/>
  <c r="D103" i="41" s="1"/>
  <c r="H40" i="41"/>
  <c r="M31" i="41"/>
  <c r="M95" i="41"/>
  <c r="M99" i="41" s="1"/>
  <c r="I93" i="41"/>
  <c r="D94" i="41"/>
  <c r="Q130" i="41"/>
  <c r="Q134" i="41" s="1"/>
  <c r="R134" i="41" s="1"/>
  <c r="O134" i="41"/>
  <c r="R132" i="41"/>
  <c r="D35" i="41"/>
  <c r="D10" i="41"/>
  <c r="H10" i="41"/>
  <c r="D40" i="41"/>
  <c r="M41" i="41"/>
  <c r="D59" i="41"/>
  <c r="I95" i="41"/>
  <c r="Q128" i="41"/>
  <c r="I12" i="41"/>
  <c r="M95" i="40"/>
  <c r="M99" i="40" s="1"/>
  <c r="I93" i="40"/>
  <c r="D94" i="40"/>
  <c r="D86" i="40"/>
  <c r="H92" i="40" s="1"/>
  <c r="D52" i="40"/>
  <c r="D103" i="40" s="1"/>
  <c r="H40" i="40"/>
  <c r="M31" i="40"/>
  <c r="Q130" i="40"/>
  <c r="Q134" i="40" s="1"/>
  <c r="R134" i="40" s="1"/>
  <c r="O134" i="40"/>
  <c r="R132" i="40"/>
  <c r="H10" i="40"/>
  <c r="D40" i="40"/>
  <c r="M41" i="40"/>
  <c r="D59" i="40"/>
  <c r="D87" i="40"/>
  <c r="G92" i="40" s="1"/>
  <c r="I95" i="40"/>
  <c r="Q128" i="40"/>
  <c r="G40" i="40"/>
  <c r="R130" i="40"/>
  <c r="D86" i="39"/>
  <c r="H92" i="39" s="1"/>
  <c r="D52" i="39"/>
  <c r="D103" i="39" s="1"/>
  <c r="H40" i="39"/>
  <c r="M31" i="39"/>
  <c r="G34" i="39"/>
  <c r="L32" i="39"/>
  <c r="L85" i="39" s="1"/>
  <c r="C87" i="39"/>
  <c r="G86" i="39" s="1"/>
  <c r="D35" i="39"/>
  <c r="I93" i="39"/>
  <c r="D94" i="39"/>
  <c r="Q130" i="39"/>
  <c r="Q134" i="39" s="1"/>
  <c r="R134" i="39" s="1"/>
  <c r="O134" i="39"/>
  <c r="R132" i="39"/>
  <c r="G4" i="39"/>
  <c r="D10" i="39"/>
  <c r="H10" i="39"/>
  <c r="C22" i="39"/>
  <c r="C53" i="39" s="1"/>
  <c r="C104" i="39" s="1"/>
  <c r="C75" i="39" s="1"/>
  <c r="D40" i="39"/>
  <c r="M41" i="39"/>
  <c r="D59" i="39"/>
  <c r="I95" i="39"/>
  <c r="Q128" i="39"/>
  <c r="M10" i="39"/>
  <c r="M12" i="39" s="1"/>
  <c r="M16" i="39" s="1"/>
  <c r="D5" i="39"/>
  <c r="R130" i="39"/>
  <c r="D86" i="38"/>
  <c r="H92" i="38" s="1"/>
  <c r="D52" i="38"/>
  <c r="D103" i="38" s="1"/>
  <c r="H40" i="38"/>
  <c r="M31" i="38"/>
  <c r="G34" i="38"/>
  <c r="L32" i="38"/>
  <c r="L85" i="38" s="1"/>
  <c r="C87" i="38"/>
  <c r="G86" i="38" s="1"/>
  <c r="D35" i="38"/>
  <c r="M95" i="38"/>
  <c r="M99" i="38" s="1"/>
  <c r="I93" i="38"/>
  <c r="D94" i="38"/>
  <c r="Q130" i="38"/>
  <c r="Q134" i="38" s="1"/>
  <c r="R134" i="38" s="1"/>
  <c r="O134" i="38"/>
  <c r="R132" i="38"/>
  <c r="G4" i="38"/>
  <c r="D10" i="38"/>
  <c r="H10" i="38"/>
  <c r="C22" i="38"/>
  <c r="C53" i="38" s="1"/>
  <c r="C104" i="38" s="1"/>
  <c r="C75" i="38" s="1"/>
  <c r="D40" i="38"/>
  <c r="M41" i="38"/>
  <c r="D59" i="38"/>
  <c r="I95" i="38"/>
  <c r="Q128" i="38"/>
  <c r="D5" i="38"/>
  <c r="H40" i="36"/>
  <c r="M31" i="36"/>
  <c r="D86" i="36"/>
  <c r="D52" i="36"/>
  <c r="D103" i="36" s="1"/>
  <c r="I11" i="36"/>
  <c r="D12" i="36"/>
  <c r="D110" i="36"/>
  <c r="I41" i="36"/>
  <c r="D42" i="36"/>
  <c r="Q156" i="36"/>
  <c r="Q160" i="36" s="1"/>
  <c r="R160" i="36" s="1"/>
  <c r="O160" i="36"/>
  <c r="R158" i="36"/>
  <c r="I13" i="36"/>
  <c r="D92" i="36"/>
  <c r="M94" i="36"/>
  <c r="C35" i="36"/>
  <c r="I43" i="36"/>
  <c r="Q154" i="36"/>
  <c r="D120" i="36"/>
  <c r="D59" i="36"/>
  <c r="S145" i="5" a="1"/>
  <c r="S145" i="5" s="1"/>
  <c r="S147" i="5" a="1"/>
  <c r="S147" i="5" s="1"/>
  <c r="S149" i="5" a="1"/>
  <c r="S149" i="5" s="1"/>
  <c r="S191" i="5" a="1"/>
  <c r="S191" i="5" s="1"/>
  <c r="G129" i="5"/>
  <c r="G306" i="5" s="1" a="1"/>
  <c r="G306" i="5" s="1"/>
  <c r="H106" i="5" s="1"/>
  <c r="M129" i="5"/>
  <c r="M234" i="5" s="1" a="1"/>
  <c r="M234" i="5" s="1"/>
  <c r="R129" i="5"/>
  <c r="R234" i="5" s="1" a="1"/>
  <c r="R234" i="5" s="1"/>
  <c r="S302" i="5" a="1"/>
  <c r="S302" i="5" s="1"/>
  <c r="S311" i="5" a="1"/>
  <c r="S311" i="5" s="1"/>
  <c r="S308" i="5" a="1"/>
  <c r="S308" i="5" s="1"/>
  <c r="S306" i="5" a="1"/>
  <c r="S306" i="5" s="1"/>
  <c r="S109" i="5" s="1"/>
  <c r="S305" i="5" a="1"/>
  <c r="S305" i="5" s="1"/>
  <c r="S40" i="5" s="1"/>
  <c r="S278" i="5" a="1"/>
  <c r="S278" i="5" s="1"/>
  <c r="S279" i="5" s="1"/>
  <c r="S292" i="5" a="1"/>
  <c r="S292" i="5" s="1"/>
  <c r="S291" i="5" a="1"/>
  <c r="S291" i="5" s="1"/>
  <c r="S288" i="5" a="1"/>
  <c r="S288" i="5" s="1"/>
  <c r="S299" i="5" a="1"/>
  <c r="S299" i="5" s="1"/>
  <c r="S298" i="5" a="1"/>
  <c r="S298" i="5" s="1"/>
  <c r="S274" i="5" a="1"/>
  <c r="S274" i="5" s="1"/>
  <c r="S284" i="5" a="1"/>
  <c r="S284" i="5" s="1"/>
  <c r="S282" i="5" a="1"/>
  <c r="S282" i="5" s="1"/>
  <c r="S295" i="5" a="1"/>
  <c r="S295" i="5" s="1"/>
  <c r="S67" i="5" s="1"/>
  <c r="S273" i="5" a="1"/>
  <c r="S273" i="5" s="1"/>
  <c r="S272" i="5" a="1"/>
  <c r="S272" i="5" s="1"/>
  <c r="S243" i="5" a="1"/>
  <c r="S243" i="5" s="1"/>
  <c r="S287" i="5" a="1"/>
  <c r="S287" i="5" s="1"/>
  <c r="S251" i="5" a="1"/>
  <c r="S251" i="5" s="1"/>
  <c r="S250" i="5" a="1"/>
  <c r="S250" i="5" s="1"/>
  <c r="S249" i="5" a="1"/>
  <c r="S249" i="5" s="1"/>
  <c r="S248" i="5" a="1"/>
  <c r="S248" i="5" s="1"/>
  <c r="S247" i="5" a="1"/>
  <c r="S247" i="5" s="1"/>
  <c r="S246" i="5" a="1"/>
  <c r="S246" i="5" s="1"/>
  <c r="S221" i="5" a="1"/>
  <c r="S221" i="5" s="1"/>
  <c r="S220" i="5" a="1"/>
  <c r="S220" i="5" s="1"/>
  <c r="S218" i="5" a="1"/>
  <c r="S218" i="5" s="1"/>
  <c r="S217" i="5" a="1"/>
  <c r="S217" i="5" s="1"/>
  <c r="S231" i="5" a="1"/>
  <c r="S231" i="5" s="1"/>
  <c r="S229" i="5" a="1"/>
  <c r="S229" i="5" s="1"/>
  <c r="S227" i="5" a="1"/>
  <c r="S227" i="5" s="1"/>
  <c r="S225" i="5" a="1"/>
  <c r="S225" i="5" s="1"/>
  <c r="S223" i="5" a="1"/>
  <c r="S223" i="5" s="1"/>
  <c r="S224" i="5" a="1"/>
  <c r="S224" i="5" s="1"/>
  <c r="S216" i="5" a="1"/>
  <c r="S216" i="5" s="1"/>
  <c r="S215" i="5" a="1"/>
  <c r="S215" i="5" s="1"/>
  <c r="S214" i="5" a="1"/>
  <c r="S214" i="5" s="1"/>
  <c r="S212" i="5" a="1"/>
  <c r="S212" i="5" s="1"/>
  <c r="S211" i="5" a="1"/>
  <c r="S211" i="5" s="1"/>
  <c r="S210" i="5" a="1"/>
  <c r="S210" i="5" s="1"/>
  <c r="S209" i="5" a="1"/>
  <c r="S209" i="5" s="1"/>
  <c r="S230" i="5" a="1"/>
  <c r="S230" i="5" s="1"/>
  <c r="S222" i="5" a="1"/>
  <c r="S222" i="5" s="1"/>
  <c r="S204" i="5" a="1"/>
  <c r="S204" i="5" s="1"/>
  <c r="S202" i="5" a="1"/>
  <c r="S202" i="5" s="1"/>
  <c r="S200" i="5" a="1"/>
  <c r="S200" i="5" s="1"/>
  <c r="S198" i="5" a="1"/>
  <c r="S198" i="5" s="1"/>
  <c r="S196" i="5" a="1"/>
  <c r="S196" i="5" s="1"/>
  <c r="S194" i="5" a="1"/>
  <c r="S194" i="5" s="1"/>
  <c r="S192" i="5" a="1"/>
  <c r="S192" i="5" s="1"/>
  <c r="S190" i="5" a="1"/>
  <c r="S190" i="5" s="1"/>
  <c r="S180" i="5" a="1"/>
  <c r="S180" i="5" s="1"/>
  <c r="S177" i="5" a="1"/>
  <c r="S177" i="5" s="1"/>
  <c r="S175" i="5" a="1"/>
  <c r="S175" i="5" s="1"/>
  <c r="S173" i="5" a="1"/>
  <c r="S173" i="5" s="1"/>
  <c r="S171" i="5" a="1"/>
  <c r="S171" i="5" s="1"/>
  <c r="S169" i="5" a="1"/>
  <c r="S169" i="5" s="1"/>
  <c r="S167" i="5" a="1"/>
  <c r="S167" i="5" s="1"/>
  <c r="S164" i="5" a="1"/>
  <c r="S164" i="5" s="1"/>
  <c r="S163" i="5" a="1"/>
  <c r="S163" i="5" s="1"/>
  <c r="S162" i="5" a="1"/>
  <c r="S162" i="5" s="1"/>
  <c r="S160" i="5" a="1"/>
  <c r="S160" i="5" s="1"/>
  <c r="S159" i="5" a="1"/>
  <c r="S159" i="5" s="1"/>
  <c r="S158" i="5" a="1"/>
  <c r="S158" i="5" s="1"/>
  <c r="S157" i="5" a="1"/>
  <c r="S157" i="5" s="1"/>
  <c r="S156" i="5" a="1"/>
  <c r="S156" i="5" s="1"/>
  <c r="S155" i="5" a="1"/>
  <c r="S155" i="5" s="1"/>
  <c r="S154" i="5" a="1"/>
  <c r="S154" i="5" s="1"/>
  <c r="S153" i="5" a="1"/>
  <c r="S153" i="5" s="1"/>
  <c r="S152" i="5" a="1"/>
  <c r="S152" i="5" s="1"/>
  <c r="S151" i="5" a="1"/>
  <c r="S151" i="5" s="1"/>
  <c r="S150" i="5" a="1"/>
  <c r="S150" i="5" s="1"/>
  <c r="S228" i="5" a="1"/>
  <c r="S228" i="5" s="1"/>
  <c r="S208" i="5" a="1"/>
  <c r="S208" i="5" s="1"/>
  <c r="S197" i="5" a="1"/>
  <c r="S197" i="5" s="1"/>
  <c r="S182" i="5" a="1"/>
  <c r="S182" i="5" s="1"/>
  <c r="S172" i="5" a="1"/>
  <c r="S172" i="5" s="1"/>
  <c r="S165" i="5" a="1"/>
  <c r="S165" i="5" s="1"/>
  <c r="S203" i="5" a="1"/>
  <c r="S203" i="5" s="1"/>
  <c r="S195" i="5" a="1"/>
  <c r="S195" i="5" s="1"/>
  <c r="S178" i="5" a="1"/>
  <c r="S178" i="5" s="1"/>
  <c r="S168" i="5" a="1"/>
  <c r="S168" i="5" s="1"/>
  <c r="S226" i="5" a="1"/>
  <c r="S226" i="5" s="1"/>
  <c r="S201" i="5" a="1"/>
  <c r="S201" i="5" s="1"/>
  <c r="S193" i="5" a="1"/>
  <c r="S193" i="5" s="1"/>
  <c r="S176" i="5" a="1"/>
  <c r="S176" i="5" s="1"/>
  <c r="S170" i="5" a="1"/>
  <c r="S170" i="5" s="1"/>
  <c r="P129" i="5"/>
  <c r="P234" i="5" s="1" a="1"/>
  <c r="P234" i="5" s="1"/>
  <c r="L129" i="5"/>
  <c r="L234" i="5" s="1" a="1"/>
  <c r="L234" i="5" s="1"/>
  <c r="H129" i="5"/>
  <c r="H234" i="5" s="1" a="1"/>
  <c r="H234" i="5" s="1"/>
  <c r="S136" i="5" a="1"/>
  <c r="S136" i="5" s="1"/>
  <c r="S144" i="5" a="1"/>
  <c r="S144" i="5" s="1"/>
  <c r="S146" i="5" a="1"/>
  <c r="S146" i="5" s="1"/>
  <c r="S148" i="5" a="1"/>
  <c r="S148" i="5" s="1"/>
  <c r="J129" i="5"/>
  <c r="J234" i="5" s="1" a="1"/>
  <c r="J234" i="5" s="1"/>
  <c r="O129" i="5"/>
  <c r="O234" i="5" s="1" a="1"/>
  <c r="O234" i="5" s="1"/>
  <c r="S132" i="5" a="1"/>
  <c r="S132" i="5" s="1"/>
  <c r="S133" i="5" s="1"/>
  <c r="S139" i="5" a="1"/>
  <c r="S139" i="5" s="1"/>
  <c r="S141" i="5" s="1"/>
  <c r="S174" i="5" a="1"/>
  <c r="S174" i="5" s="1"/>
  <c r="G182" i="37" l="1"/>
  <c r="G206" i="37" s="1"/>
  <c r="G230" i="37" s="1"/>
  <c r="G254" i="37" s="1"/>
  <c r="R128" i="43"/>
  <c r="R128" i="38"/>
  <c r="G56" i="37"/>
  <c r="G79" i="37" s="1"/>
  <c r="G102" i="37" s="1"/>
  <c r="G125" i="37" s="1"/>
  <c r="G149" i="37" s="1"/>
  <c r="R128" i="40"/>
  <c r="R130" i="43"/>
  <c r="G59" i="37"/>
  <c r="G82" i="37" s="1"/>
  <c r="G278" i="37"/>
  <c r="R128" i="45"/>
  <c r="Q128" i="34"/>
  <c r="R156" i="36"/>
  <c r="R133" i="50"/>
  <c r="G291" i="37"/>
  <c r="G63" i="37"/>
  <c r="G86" i="37" s="1"/>
  <c r="G109" i="37" s="1"/>
  <c r="G132" i="37" s="1"/>
  <c r="G156" i="37" s="1"/>
  <c r="G180" i="37" s="1"/>
  <c r="G66" i="37"/>
  <c r="G89" i="37" s="1"/>
  <c r="P258" i="64"/>
  <c r="P258" i="63"/>
  <c r="P258" i="62"/>
  <c r="P258" i="65"/>
  <c r="S258" i="65"/>
  <c r="S258" i="64"/>
  <c r="S258" i="63"/>
  <c r="S258" i="62"/>
  <c r="Q258" i="64"/>
  <c r="Q258" i="63"/>
  <c r="Q258" i="62"/>
  <c r="Q258" i="65"/>
  <c r="O258" i="65"/>
  <c r="O258" i="64"/>
  <c r="O258" i="63"/>
  <c r="O258" i="62"/>
  <c r="R258" i="62"/>
  <c r="R258" i="65"/>
  <c r="R258" i="64"/>
  <c r="R258" i="63"/>
  <c r="N258" i="64"/>
  <c r="N258" i="65"/>
  <c r="N258" i="63"/>
  <c r="N258" i="62"/>
  <c r="L258" i="64"/>
  <c r="L258" i="65"/>
  <c r="K258" i="65"/>
  <c r="K258" i="64"/>
  <c r="M258" i="65"/>
  <c r="M258" i="64"/>
  <c r="J258" i="65"/>
  <c r="J258" i="64"/>
  <c r="I258" i="65"/>
  <c r="I258" i="64"/>
  <c r="H258" i="64"/>
  <c r="H258" i="65"/>
  <c r="L258" i="62"/>
  <c r="L258" i="63"/>
  <c r="K258" i="63"/>
  <c r="K258" i="62"/>
  <c r="M258" i="62"/>
  <c r="M258" i="63"/>
  <c r="J258" i="62"/>
  <c r="J258" i="63"/>
  <c r="I258" i="62"/>
  <c r="I258" i="63"/>
  <c r="H258" i="62"/>
  <c r="H258" i="63"/>
  <c r="L235" i="5" a="1"/>
  <c r="L235" i="5" s="1"/>
  <c r="L262" i="5" a="1"/>
  <c r="L262" i="5" s="1"/>
  <c r="O235" i="5" a="1"/>
  <c r="O235" i="5" s="1"/>
  <c r="O262" i="5" a="1"/>
  <c r="O262" i="5" s="1"/>
  <c r="P235" i="5" a="1"/>
  <c r="P235" i="5" s="1"/>
  <c r="P262" i="5" a="1"/>
  <c r="P262" i="5" s="1"/>
  <c r="J235" i="5" a="1"/>
  <c r="J235" i="5" s="1"/>
  <c r="J262" i="5" a="1"/>
  <c r="J262" i="5" s="1"/>
  <c r="R235" i="5" a="1"/>
  <c r="R235" i="5" s="1"/>
  <c r="R262" i="5" a="1"/>
  <c r="R262" i="5" s="1"/>
  <c r="I235" i="5" a="1"/>
  <c r="I235" i="5" s="1"/>
  <c r="I262" i="5" a="1"/>
  <c r="I262" i="5" s="1"/>
  <c r="H235" i="5" a="1"/>
  <c r="H235" i="5" s="1"/>
  <c r="H262" i="5" a="1"/>
  <c r="H262" i="5" s="1"/>
  <c r="M235" i="5" a="1"/>
  <c r="M235" i="5" s="1"/>
  <c r="M262" i="5" a="1"/>
  <c r="M262" i="5" s="1"/>
  <c r="N235" i="5" a="1"/>
  <c r="N235" i="5" s="1"/>
  <c r="N262" i="5" a="1"/>
  <c r="N262" i="5" s="1"/>
  <c r="Q235" i="5" a="1"/>
  <c r="Q235" i="5" s="1"/>
  <c r="Q262" i="5" a="1"/>
  <c r="Q262" i="5" s="1"/>
  <c r="K235" i="5" a="1"/>
  <c r="K235" i="5" s="1"/>
  <c r="K262" i="5" a="1"/>
  <c r="K262" i="5" s="1"/>
  <c r="F62" i="14"/>
  <c r="E62" i="14"/>
  <c r="G62" i="14"/>
  <c r="D62" i="14"/>
  <c r="C62" i="14"/>
  <c r="B62" i="14"/>
  <c r="I261" i="5" a="1"/>
  <c r="I261" i="5" s="1"/>
  <c r="I260" i="5" a="1"/>
  <c r="I260" i="5" s="1"/>
  <c r="M261" i="5" a="1"/>
  <c r="M261" i="5" s="1"/>
  <c r="M260" i="5" a="1"/>
  <c r="M260" i="5" s="1"/>
  <c r="N261" i="5" a="1"/>
  <c r="N261" i="5" s="1"/>
  <c r="N260" i="5" a="1"/>
  <c r="N260" i="5" s="1"/>
  <c r="Q261" i="5" a="1"/>
  <c r="Q261" i="5" s="1"/>
  <c r="Q260" i="5" a="1"/>
  <c r="Q260" i="5" s="1"/>
  <c r="J260" i="5" a="1"/>
  <c r="J260" i="5" s="1"/>
  <c r="J261" i="5" a="1"/>
  <c r="J261" i="5" s="1"/>
  <c r="R260" i="5" a="1"/>
  <c r="R260" i="5" s="1"/>
  <c r="R261" i="5" a="1"/>
  <c r="R261" i="5" s="1"/>
  <c r="H260" i="5" a="1"/>
  <c r="H260" i="5" s="1"/>
  <c r="H261" i="5" a="1"/>
  <c r="H261" i="5" s="1"/>
  <c r="L260" i="5" a="1"/>
  <c r="L260" i="5" s="1"/>
  <c r="L261" i="5" a="1"/>
  <c r="L261" i="5" s="1"/>
  <c r="K260" i="5" a="1"/>
  <c r="K260" i="5" s="1"/>
  <c r="K261" i="5" a="1"/>
  <c r="K261" i="5" s="1"/>
  <c r="O260" i="5" a="1"/>
  <c r="O260" i="5" s="1"/>
  <c r="O261" i="5" a="1"/>
  <c r="O261" i="5" s="1"/>
  <c r="P260" i="5" a="1"/>
  <c r="P260" i="5" s="1"/>
  <c r="P261" i="5" a="1"/>
  <c r="P261" i="5" s="1"/>
  <c r="P140" i="5" a="1"/>
  <c r="P140" i="5" s="1"/>
  <c r="P233" i="5" a="1"/>
  <c r="P233" i="5" s="1"/>
  <c r="O140" i="5" a="1"/>
  <c r="O140" i="5" s="1"/>
  <c r="O233" i="5" a="1"/>
  <c r="O233" i="5" s="1"/>
  <c r="R140" i="5" a="1"/>
  <c r="R140" i="5" s="1"/>
  <c r="R233" i="5" a="1"/>
  <c r="R233" i="5" s="1"/>
  <c r="H140" i="5" a="1"/>
  <c r="H140" i="5" s="1"/>
  <c r="H233" i="5" a="1"/>
  <c r="H233" i="5" s="1"/>
  <c r="M140" i="5" a="1"/>
  <c r="M140" i="5" s="1"/>
  <c r="M233" i="5" a="1"/>
  <c r="M233" i="5" s="1"/>
  <c r="N140" i="5" a="1"/>
  <c r="N140" i="5" s="1"/>
  <c r="N233" i="5" a="1"/>
  <c r="N233" i="5" s="1"/>
  <c r="Q140" i="5" a="1"/>
  <c r="Q140" i="5" s="1"/>
  <c r="Q233" i="5" a="1"/>
  <c r="Q233" i="5" s="1"/>
  <c r="J140" i="5" a="1"/>
  <c r="J140" i="5" s="1"/>
  <c r="J233" i="5" a="1"/>
  <c r="J233" i="5" s="1"/>
  <c r="I140" i="5" a="1"/>
  <c r="I140" i="5" s="1"/>
  <c r="I233" i="5" a="1"/>
  <c r="I233" i="5" s="1"/>
  <c r="L140" i="5" a="1"/>
  <c r="L140" i="5" s="1"/>
  <c r="L233" i="5" a="1"/>
  <c r="L233" i="5" s="1"/>
  <c r="K140" i="5" a="1"/>
  <c r="K140" i="5" s="1"/>
  <c r="K233" i="5" a="1"/>
  <c r="K233" i="5" s="1"/>
  <c r="P259" i="5" a="1"/>
  <c r="P259" i="5" s="1"/>
  <c r="P283" i="5" a="1"/>
  <c r="P283" i="5" s="1"/>
  <c r="H259" i="5" a="1"/>
  <c r="H259" i="5" s="1"/>
  <c r="H283" i="5" a="1"/>
  <c r="H283" i="5" s="1"/>
  <c r="M259" i="5" a="1"/>
  <c r="M259" i="5" s="1"/>
  <c r="M283" i="5" a="1"/>
  <c r="M283" i="5" s="1"/>
  <c r="N259" i="5" a="1"/>
  <c r="N259" i="5" s="1"/>
  <c r="N283" i="5" a="1"/>
  <c r="N283" i="5" s="1"/>
  <c r="Q259" i="5" a="1"/>
  <c r="Q259" i="5" s="1"/>
  <c r="Q283" i="5" a="1"/>
  <c r="Q283" i="5" s="1"/>
  <c r="J259" i="5" a="1"/>
  <c r="J259" i="5" s="1"/>
  <c r="J283" i="5" a="1"/>
  <c r="J283" i="5" s="1"/>
  <c r="L259" i="5" a="1"/>
  <c r="L259" i="5" s="1"/>
  <c r="L283" i="5" a="1"/>
  <c r="L283" i="5" s="1"/>
  <c r="K259" i="5" a="1"/>
  <c r="K259" i="5" s="1"/>
  <c r="K283" i="5" a="1"/>
  <c r="K283" i="5" s="1"/>
  <c r="O259" i="5" a="1"/>
  <c r="O259" i="5" s="1"/>
  <c r="O283" i="5" a="1"/>
  <c r="O283" i="5" s="1"/>
  <c r="R259" i="5" a="1"/>
  <c r="R259" i="5" s="1"/>
  <c r="R283" i="5" a="1"/>
  <c r="R283" i="5" s="1"/>
  <c r="I259" i="5" a="1"/>
  <c r="I259" i="5" s="1"/>
  <c r="I283" i="5" a="1"/>
  <c r="I283" i="5" s="1"/>
  <c r="J258" i="5" a="1"/>
  <c r="J258" i="5" s="1"/>
  <c r="J232" i="5" a="1"/>
  <c r="J232" i="5" s="1"/>
  <c r="R258" i="5" a="1"/>
  <c r="R258" i="5" s="1"/>
  <c r="R232" i="5" a="1"/>
  <c r="R232" i="5" s="1"/>
  <c r="H258" i="5" a="1"/>
  <c r="H258" i="5" s="1"/>
  <c r="H232" i="5" a="1"/>
  <c r="H232" i="5" s="1"/>
  <c r="M258" i="5" a="1"/>
  <c r="M258" i="5" s="1"/>
  <c r="M232" i="5" a="1"/>
  <c r="M232" i="5" s="1"/>
  <c r="N258" i="5" a="1"/>
  <c r="N258" i="5" s="1"/>
  <c r="N232" i="5" a="1"/>
  <c r="N232" i="5" s="1"/>
  <c r="Q258" i="5" a="1"/>
  <c r="Q258" i="5" s="1"/>
  <c r="Q232" i="5" a="1"/>
  <c r="Q232" i="5" s="1"/>
  <c r="K258" i="5" a="1"/>
  <c r="K258" i="5" s="1"/>
  <c r="K232" i="5" a="1"/>
  <c r="K232" i="5" s="1"/>
  <c r="L258" i="5" a="1"/>
  <c r="L258" i="5" s="1"/>
  <c r="L232" i="5" a="1"/>
  <c r="L232" i="5" s="1"/>
  <c r="O258" i="5" a="1"/>
  <c r="O258" i="5" s="1"/>
  <c r="O232" i="5" a="1"/>
  <c r="O232" i="5" s="1"/>
  <c r="P258" i="5" a="1"/>
  <c r="P258" i="5" s="1"/>
  <c r="P232" i="5" a="1"/>
  <c r="P232" i="5" s="1"/>
  <c r="I258" i="5" a="1"/>
  <c r="I258" i="5" s="1"/>
  <c r="I232" i="5" a="1"/>
  <c r="I232" i="5" s="1"/>
  <c r="H219" i="5" a="1"/>
  <c r="H219" i="5" s="1"/>
  <c r="H236" i="5" a="1"/>
  <c r="H236" i="5" s="1"/>
  <c r="O219" i="5" a="1"/>
  <c r="O219" i="5" s="1"/>
  <c r="O236" i="5" a="1"/>
  <c r="O236" i="5" s="1"/>
  <c r="P219" i="5" a="1"/>
  <c r="P219" i="5" s="1"/>
  <c r="P236" i="5" a="1"/>
  <c r="P236" i="5" s="1"/>
  <c r="R219" i="5" a="1"/>
  <c r="R219" i="5" s="1"/>
  <c r="R236" i="5" a="1"/>
  <c r="R236" i="5" s="1"/>
  <c r="I219" i="5" a="1"/>
  <c r="I219" i="5" s="1"/>
  <c r="I236" i="5" a="1"/>
  <c r="I236" i="5" s="1"/>
  <c r="M219" i="5" a="1"/>
  <c r="M219" i="5" s="1"/>
  <c r="M236" i="5" a="1"/>
  <c r="M236" i="5" s="1"/>
  <c r="N219" i="5" a="1"/>
  <c r="N219" i="5" s="1"/>
  <c r="N236" i="5" a="1"/>
  <c r="N236" i="5" s="1"/>
  <c r="Q219" i="5" a="1"/>
  <c r="Q219" i="5" s="1"/>
  <c r="Q236" i="5" a="1"/>
  <c r="Q236" i="5" s="1"/>
  <c r="S237" i="5"/>
  <c r="J219" i="5" a="1"/>
  <c r="J219" i="5" s="1"/>
  <c r="J236" i="5" a="1"/>
  <c r="J236" i="5" s="1"/>
  <c r="L219" i="5" a="1"/>
  <c r="L219" i="5" s="1"/>
  <c r="L236" i="5" a="1"/>
  <c r="L236" i="5" s="1"/>
  <c r="K219" i="5" a="1"/>
  <c r="K219" i="5" s="1"/>
  <c r="K236" i="5" a="1"/>
  <c r="K236" i="5" s="1"/>
  <c r="H19" i="53"/>
  <c r="J19" i="53"/>
  <c r="G19" i="53"/>
  <c r="I19" i="53"/>
  <c r="K19" i="53"/>
  <c r="F23" i="53"/>
  <c r="G23" i="53" s="1"/>
  <c r="H23" i="53" s="1"/>
  <c r="I23" i="53" s="1"/>
  <c r="J23" i="53" s="1"/>
  <c r="K23" i="53" s="1"/>
  <c r="E23" i="56" s="1"/>
  <c r="H65" i="56"/>
  <c r="H16" i="56" s="1"/>
  <c r="H63" i="57"/>
  <c r="H16" i="57" s="1"/>
  <c r="D94" i="46"/>
  <c r="G181" i="37"/>
  <c r="G205" i="37" s="1"/>
  <c r="G229" i="37" s="1"/>
  <c r="G253" i="37" s="1"/>
  <c r="G277" i="37" s="1"/>
  <c r="G301" i="37" s="1"/>
  <c r="G112" i="37"/>
  <c r="G135" i="37" s="1"/>
  <c r="G159" i="37" s="1"/>
  <c r="G183" i="37" s="1"/>
  <c r="G207" i="37" s="1"/>
  <c r="G231" i="37" s="1"/>
  <c r="G255" i="37" s="1"/>
  <c r="G279" i="37" s="1"/>
  <c r="G303" i="37" s="1"/>
  <c r="G105" i="37"/>
  <c r="G128" i="37" s="1"/>
  <c r="G152" i="37" s="1"/>
  <c r="G176" i="37" s="1"/>
  <c r="G200" i="37" s="1"/>
  <c r="G224" i="37" s="1"/>
  <c r="G248" i="37" s="1"/>
  <c r="G272" i="37" s="1"/>
  <c r="G296" i="37" s="1"/>
  <c r="G204" i="37"/>
  <c r="G228" i="37" s="1"/>
  <c r="G252" i="37" s="1"/>
  <c r="G276" i="37" s="1"/>
  <c r="G300" i="37" s="1"/>
  <c r="R131" i="50"/>
  <c r="G173" i="37"/>
  <c r="G197" i="37" s="1"/>
  <c r="G221" i="37" s="1"/>
  <c r="G245" i="37" s="1"/>
  <c r="G269" i="37" s="1"/>
  <c r="G293" i="37" s="1"/>
  <c r="G177" i="37"/>
  <c r="G201" i="37" s="1"/>
  <c r="G225" i="37" s="1"/>
  <c r="G249" i="37" s="1"/>
  <c r="G273" i="37" s="1"/>
  <c r="G297" i="37" s="1"/>
  <c r="G99" i="37"/>
  <c r="G122" i="37" s="1"/>
  <c r="G146" i="37" s="1"/>
  <c r="G170" i="37" s="1"/>
  <c r="G194" i="37" s="1"/>
  <c r="G218" i="37" s="1"/>
  <c r="G242" i="37" s="1"/>
  <c r="G266" i="37" s="1"/>
  <c r="G290" i="37" s="1"/>
  <c r="R130" i="41"/>
  <c r="R130" i="45"/>
  <c r="G302" i="37"/>
  <c r="R130" i="38"/>
  <c r="R130" i="44"/>
  <c r="P205" i="5" a="1"/>
  <c r="P205" i="5" s="1"/>
  <c r="P206" i="5" a="1"/>
  <c r="P206" i="5" s="1"/>
  <c r="P207" i="5" a="1"/>
  <c r="P207" i="5" s="1"/>
  <c r="R205" i="5" a="1"/>
  <c r="R205" i="5" s="1"/>
  <c r="R206" i="5" a="1"/>
  <c r="R206" i="5" s="1"/>
  <c r="R207" i="5" a="1"/>
  <c r="R207" i="5" s="1"/>
  <c r="N206" i="5" a="1"/>
  <c r="N206" i="5" s="1"/>
  <c r="N207" i="5" a="1"/>
  <c r="N207" i="5" s="1"/>
  <c r="Q205" i="5" a="1"/>
  <c r="Q205" i="5" s="1"/>
  <c r="Q206" i="5" a="1"/>
  <c r="Q206" i="5" s="1"/>
  <c r="Q207" i="5" a="1"/>
  <c r="Q207" i="5" s="1"/>
  <c r="I205" i="5" a="1"/>
  <c r="I205" i="5" s="1"/>
  <c r="I207" i="5" a="1"/>
  <c r="I207" i="5" s="1"/>
  <c r="I206" i="5" a="1"/>
  <c r="I206" i="5" s="1"/>
  <c r="J205" i="5" a="1"/>
  <c r="J205" i="5" s="1"/>
  <c r="J206" i="5" a="1"/>
  <c r="J206" i="5" s="1"/>
  <c r="J207" i="5" a="1"/>
  <c r="J207" i="5" s="1"/>
  <c r="H205" i="5" a="1"/>
  <c r="H205" i="5" s="1"/>
  <c r="H207" i="5" a="1"/>
  <c r="H207" i="5" s="1"/>
  <c r="H206" i="5" a="1"/>
  <c r="H206" i="5" s="1"/>
  <c r="M205" i="5" a="1"/>
  <c r="M205" i="5" s="1"/>
  <c r="M207" i="5" a="1"/>
  <c r="M207" i="5" s="1"/>
  <c r="M206" i="5" a="1"/>
  <c r="M206" i="5" s="1"/>
  <c r="K205" i="5" a="1"/>
  <c r="K205" i="5" s="1"/>
  <c r="K207" i="5" a="1"/>
  <c r="K207" i="5" s="1"/>
  <c r="K206" i="5" a="1"/>
  <c r="K206" i="5" s="1"/>
  <c r="L205" i="5" a="1"/>
  <c r="L205" i="5" s="1"/>
  <c r="L206" i="5" a="1"/>
  <c r="L206" i="5" s="1"/>
  <c r="L207" i="5" a="1"/>
  <c r="L207" i="5" s="1"/>
  <c r="O205" i="5" a="1"/>
  <c r="O205" i="5" s="1"/>
  <c r="O207" i="5" a="1"/>
  <c r="O207" i="5" s="1"/>
  <c r="O206" i="5" a="1"/>
  <c r="O206" i="5" s="1"/>
  <c r="N205" i="5" a="1"/>
  <c r="N205" i="5" s="1"/>
  <c r="C4" i="55"/>
  <c r="L271" i="5" a="1"/>
  <c r="L271" i="5" s="1"/>
  <c r="L213" i="5" a="1"/>
  <c r="L213" i="5" s="1"/>
  <c r="K271" i="5" a="1"/>
  <c r="K271" i="5" s="1"/>
  <c r="K213" i="5" a="1"/>
  <c r="K213" i="5" s="1"/>
  <c r="O271" i="5" a="1"/>
  <c r="O271" i="5" s="1"/>
  <c r="O213" i="5" a="1"/>
  <c r="O213" i="5" s="1"/>
  <c r="J271" i="5" a="1"/>
  <c r="J271" i="5" s="1"/>
  <c r="J213" i="5" a="1"/>
  <c r="J213" i="5" s="1"/>
  <c r="P271" i="5" a="1"/>
  <c r="P271" i="5" s="1"/>
  <c r="P213" i="5" a="1"/>
  <c r="P213" i="5" s="1"/>
  <c r="R271" i="5" a="1"/>
  <c r="R271" i="5" s="1"/>
  <c r="R213" i="5" a="1"/>
  <c r="R213" i="5" s="1"/>
  <c r="H271" i="5" a="1"/>
  <c r="H271" i="5" s="1"/>
  <c r="H213" i="5" a="1"/>
  <c r="H213" i="5" s="1"/>
  <c r="M271" i="5" a="1"/>
  <c r="M271" i="5" s="1"/>
  <c r="M213" i="5" a="1"/>
  <c r="M213" i="5" s="1"/>
  <c r="I271" i="5" a="1"/>
  <c r="I271" i="5" s="1"/>
  <c r="I213" i="5" a="1"/>
  <c r="I213" i="5" s="1"/>
  <c r="N271" i="5" a="1"/>
  <c r="N271" i="5" s="1"/>
  <c r="N213" i="5" a="1"/>
  <c r="N213" i="5" s="1"/>
  <c r="Q271" i="5" a="1"/>
  <c r="Q271" i="5" s="1"/>
  <c r="Q213" i="5" a="1"/>
  <c r="Q213" i="5" s="1"/>
  <c r="S275" i="5"/>
  <c r="S44" i="5" s="1"/>
  <c r="L15" i="50" s="1"/>
  <c r="N15" i="50" s="1"/>
  <c r="F22" i="54"/>
  <c r="G22" i="54" s="1"/>
  <c r="H22" i="54" s="1"/>
  <c r="I22" i="54" s="1"/>
  <c r="J22" i="54" s="1"/>
  <c r="K22" i="54" s="1"/>
  <c r="H63" i="54"/>
  <c r="H16" i="54" s="1"/>
  <c r="I254" i="5" a="1"/>
  <c r="I254" i="5" s="1"/>
  <c r="O254" i="5" a="1"/>
  <c r="O254" i="5" s="1"/>
  <c r="P254" i="5" a="1"/>
  <c r="P254" i="5" s="1"/>
  <c r="N291" i="5" a="1"/>
  <c r="N291" i="5" s="1"/>
  <c r="Q146" i="5" a="1"/>
  <c r="Q146" i="5" s="1"/>
  <c r="H254" i="5" a="1"/>
  <c r="H254" i="5" s="1"/>
  <c r="L254" i="5" a="1"/>
  <c r="L254" i="5" s="1"/>
  <c r="J254" i="5" a="1"/>
  <c r="J254" i="5" s="1"/>
  <c r="R254" i="5" a="1"/>
  <c r="R254" i="5" s="1"/>
  <c r="K254" i="5" a="1"/>
  <c r="K254" i="5" s="1"/>
  <c r="M254" i="5" a="1"/>
  <c r="M254" i="5" s="1"/>
  <c r="K63" i="54"/>
  <c r="K16" i="54" s="1"/>
  <c r="H69" i="54"/>
  <c r="K69" i="54"/>
  <c r="J63" i="54"/>
  <c r="J16" i="54" s="1"/>
  <c r="F69" i="54"/>
  <c r="F21" i="54" s="1"/>
  <c r="I69" i="54"/>
  <c r="G63" i="54"/>
  <c r="G16" i="54" s="1"/>
  <c r="G69" i="54"/>
  <c r="J69" i="54"/>
  <c r="F63" i="54"/>
  <c r="F16" i="54" s="1"/>
  <c r="F20" i="54" s="1"/>
  <c r="I63" i="54"/>
  <c r="I16" i="54" s="1"/>
  <c r="L18" i="53"/>
  <c r="H67" i="53"/>
  <c r="H16" i="53" s="1"/>
  <c r="I67" i="53"/>
  <c r="I16" i="53" s="1"/>
  <c r="G73" i="53"/>
  <c r="H73" i="53"/>
  <c r="F67" i="53"/>
  <c r="F16" i="53" s="1"/>
  <c r="I73" i="53"/>
  <c r="J67" i="53"/>
  <c r="J16" i="53" s="1"/>
  <c r="J73" i="53"/>
  <c r="L34" i="53"/>
  <c r="L34" i="56" s="1"/>
  <c r="K67" i="53"/>
  <c r="K16" i="53" s="1"/>
  <c r="G67" i="53"/>
  <c r="G16" i="53" s="1"/>
  <c r="K73" i="53"/>
  <c r="S12" i="5"/>
  <c r="L4" i="50" s="1"/>
  <c r="N4" i="50" s="1"/>
  <c r="S264" i="5"/>
  <c r="S28" i="5" s="1"/>
  <c r="N228" i="5" a="1"/>
  <c r="N228" i="5" s="1"/>
  <c r="N146" i="5" a="1"/>
  <c r="N146" i="5" s="1"/>
  <c r="N136" i="5" a="1"/>
  <c r="N136" i="5" s="1"/>
  <c r="N172" i="5" a="1"/>
  <c r="N172" i="5" s="1"/>
  <c r="N195" i="5" a="1"/>
  <c r="N195" i="5" s="1"/>
  <c r="N287" i="5" a="1"/>
  <c r="N287" i="5" s="1"/>
  <c r="N278" i="5" a="1"/>
  <c r="N278" i="5" s="1"/>
  <c r="N279" i="5" s="1"/>
  <c r="N254" i="5" a="1"/>
  <c r="N254" i="5" s="1"/>
  <c r="Q195" i="5" a="1"/>
  <c r="Q195" i="5" s="1"/>
  <c r="Q254" i="5" a="1"/>
  <c r="Q254" i="5" s="1"/>
  <c r="N132" i="5" a="1"/>
  <c r="N132" i="5" s="1"/>
  <c r="N133" i="5" s="1"/>
  <c r="N202" i="5" a="1"/>
  <c r="N202" i="5" s="1"/>
  <c r="H263" i="5" a="1"/>
  <c r="H263" i="5" s="1"/>
  <c r="H256" i="5" a="1"/>
  <c r="H256" i="5" s="1"/>
  <c r="H255" i="5" a="1"/>
  <c r="H255" i="5" s="1"/>
  <c r="H257" i="5" a="1"/>
  <c r="H257" i="5" s="1"/>
  <c r="N162" i="5" a="1"/>
  <c r="N162" i="5" s="1"/>
  <c r="N215" i="5" a="1"/>
  <c r="N215" i="5" s="1"/>
  <c r="N148" i="5" a="1"/>
  <c r="N148" i="5" s="1"/>
  <c r="L263" i="5" a="1"/>
  <c r="L263" i="5" s="1"/>
  <c r="L256" i="5" a="1"/>
  <c r="L256" i="5" s="1"/>
  <c r="L255" i="5" a="1"/>
  <c r="L255" i="5" s="1"/>
  <c r="L257" i="5" a="1"/>
  <c r="L257" i="5" s="1"/>
  <c r="N165" i="5" a="1"/>
  <c r="N165" i="5" s="1"/>
  <c r="N224" i="5" a="1"/>
  <c r="N224" i="5" s="1"/>
  <c r="I263" i="5" a="1"/>
  <c r="I263" i="5" s="1"/>
  <c r="I257" i="5" a="1"/>
  <c r="I257" i="5" s="1"/>
  <c r="I256" i="5" a="1"/>
  <c r="I256" i="5" s="1"/>
  <c r="I255" i="5" a="1"/>
  <c r="I255" i="5" s="1"/>
  <c r="N199" i="5" a="1"/>
  <c r="N199" i="5" s="1"/>
  <c r="K257" i="5" a="1"/>
  <c r="K257" i="5" s="1"/>
  <c r="K256" i="5" a="1"/>
  <c r="K256" i="5" s="1"/>
  <c r="K255" i="5" a="1"/>
  <c r="K255" i="5" s="1"/>
  <c r="P263" i="5" a="1"/>
  <c r="P263" i="5" s="1"/>
  <c r="P256" i="5" a="1"/>
  <c r="P256" i="5" s="1"/>
  <c r="P255" i="5" a="1"/>
  <c r="P255" i="5" s="1"/>
  <c r="P257" i="5" a="1"/>
  <c r="P257" i="5" s="1"/>
  <c r="N263" i="5" a="1"/>
  <c r="N263" i="5" s="1"/>
  <c r="N257" i="5" a="1"/>
  <c r="N257" i="5" s="1"/>
  <c r="N256" i="5" a="1"/>
  <c r="N256" i="5" s="1"/>
  <c r="N255" i="5" a="1"/>
  <c r="N255" i="5" s="1"/>
  <c r="Q255" i="5" a="1"/>
  <c r="Q255" i="5" s="1"/>
  <c r="Q257" i="5" a="1"/>
  <c r="Q257" i="5" s="1"/>
  <c r="Q256" i="5" a="1"/>
  <c r="Q256" i="5" s="1"/>
  <c r="N175" i="5" a="1"/>
  <c r="N175" i="5" s="1"/>
  <c r="N247" i="5" a="1"/>
  <c r="N247" i="5" s="1"/>
  <c r="R263" i="5" a="1"/>
  <c r="R263" i="5" s="1"/>
  <c r="R256" i="5" a="1"/>
  <c r="R256" i="5" s="1"/>
  <c r="R257" i="5" a="1"/>
  <c r="R257" i="5" s="1"/>
  <c r="R255" i="5" a="1"/>
  <c r="R255" i="5" s="1"/>
  <c r="O263" i="5" a="1"/>
  <c r="O263" i="5" s="1"/>
  <c r="O257" i="5" a="1"/>
  <c r="O257" i="5" s="1"/>
  <c r="O256" i="5" a="1"/>
  <c r="O256" i="5" s="1"/>
  <c r="O255" i="5" a="1"/>
  <c r="O255" i="5" s="1"/>
  <c r="N144" i="5" a="1"/>
  <c r="N144" i="5" s="1"/>
  <c r="J263" i="5" a="1"/>
  <c r="J263" i="5" s="1"/>
  <c r="J256" i="5" a="1"/>
  <c r="J256" i="5" s="1"/>
  <c r="J257" i="5" a="1"/>
  <c r="J257" i="5" s="1"/>
  <c r="J255" i="5" a="1"/>
  <c r="J255" i="5" s="1"/>
  <c r="N198" i="5" a="1"/>
  <c r="N198" i="5" s="1"/>
  <c r="M263" i="5" a="1"/>
  <c r="M263" i="5" s="1"/>
  <c r="M255" i="5" a="1"/>
  <c r="M255" i="5" s="1"/>
  <c r="M257" i="5" a="1"/>
  <c r="M257" i="5" s="1"/>
  <c r="M256" i="5" a="1"/>
  <c r="M256" i="5" s="1"/>
  <c r="K132" i="5" a="1"/>
  <c r="K132" i="5" s="1"/>
  <c r="K133" i="5" s="1"/>
  <c r="K263" i="5" a="1"/>
  <c r="K263" i="5" s="1"/>
  <c r="Q217" i="5" a="1"/>
  <c r="Q217" i="5" s="1"/>
  <c r="Q263" i="5" a="1"/>
  <c r="Q263" i="5" s="1"/>
  <c r="K144" i="5" a="1"/>
  <c r="K144" i="5" s="1"/>
  <c r="L15" i="53"/>
  <c r="L15" i="56" s="1"/>
  <c r="Q168" i="5" a="1"/>
  <c r="Q168" i="5" s="1"/>
  <c r="Q144" i="5" a="1"/>
  <c r="Q144" i="5" s="1"/>
  <c r="K197" i="5" a="1"/>
  <c r="K197" i="5" s="1"/>
  <c r="Q136" i="5" a="1"/>
  <c r="Q136" i="5" s="1"/>
  <c r="K136" i="5" a="1"/>
  <c r="K136" i="5" s="1"/>
  <c r="M96" i="50"/>
  <c r="M100" i="50" s="1"/>
  <c r="D94" i="55"/>
  <c r="M44" i="55"/>
  <c r="M48" i="55" s="1"/>
  <c r="I11" i="40"/>
  <c r="D12" i="40"/>
  <c r="J185" i="5" a="1"/>
  <c r="J185" i="5" s="1"/>
  <c r="J161" i="5" a="1"/>
  <c r="J161" i="5" s="1"/>
  <c r="P185" i="5" a="1"/>
  <c r="P185" i="5" s="1"/>
  <c r="P161" i="5" a="1"/>
  <c r="P161" i="5" s="1"/>
  <c r="N299" i="5" a="1"/>
  <c r="N299" i="5" s="1"/>
  <c r="N161" i="5" a="1"/>
  <c r="N161" i="5" s="1"/>
  <c r="H185" i="5" a="1"/>
  <c r="H185" i="5" s="1"/>
  <c r="H161" i="5" a="1"/>
  <c r="H161" i="5" s="1"/>
  <c r="K161" i="5" a="1"/>
  <c r="K161" i="5" s="1"/>
  <c r="Q185" i="5" a="1"/>
  <c r="Q185" i="5" s="1"/>
  <c r="Q161" i="5" a="1"/>
  <c r="Q161" i="5" s="1"/>
  <c r="Q148" i="5" a="1"/>
  <c r="Q148" i="5" s="1"/>
  <c r="K139" i="5" a="1"/>
  <c r="K139" i="5" s="1"/>
  <c r="K141" i="5" s="1"/>
  <c r="O185" i="5" a="1"/>
  <c r="O185" i="5" s="1"/>
  <c r="O161" i="5" a="1"/>
  <c r="O161" i="5" s="1"/>
  <c r="K146" i="5" a="1"/>
  <c r="K146" i="5" s="1"/>
  <c r="S137" i="5"/>
  <c r="L185" i="5" a="1"/>
  <c r="L185" i="5" s="1"/>
  <c r="L161" i="5" a="1"/>
  <c r="L161" i="5" s="1"/>
  <c r="R185" i="5" a="1"/>
  <c r="R185" i="5" s="1"/>
  <c r="R161" i="5" a="1"/>
  <c r="R161" i="5" s="1"/>
  <c r="Q151" i="5" a="1"/>
  <c r="Q151" i="5" s="1"/>
  <c r="Q243" i="5" a="1"/>
  <c r="Q243" i="5" s="1"/>
  <c r="M185" i="5" a="1"/>
  <c r="M185" i="5" s="1"/>
  <c r="M161" i="5" a="1"/>
  <c r="M161" i="5" s="1"/>
  <c r="Q177" i="5" a="1"/>
  <c r="Q177" i="5" s="1"/>
  <c r="Q291" i="5" a="1"/>
  <c r="Q291" i="5" s="1"/>
  <c r="I161" i="5" a="1"/>
  <c r="I161" i="5" s="1"/>
  <c r="N168" i="5" a="1"/>
  <c r="N168" i="5" s="1"/>
  <c r="N174" i="5" a="1"/>
  <c r="N174" i="5" s="1"/>
  <c r="N173" i="5" a="1"/>
  <c r="N173" i="5" s="1"/>
  <c r="N200" i="5" a="1"/>
  <c r="N200" i="5" s="1"/>
  <c r="N216" i="5" a="1"/>
  <c r="N216" i="5" s="1"/>
  <c r="N231" i="5" a="1"/>
  <c r="N231" i="5" s="1"/>
  <c r="N246" i="5" a="1"/>
  <c r="N246" i="5" s="1"/>
  <c r="N288" i="5" a="1"/>
  <c r="N288" i="5" s="1"/>
  <c r="N305" i="5" a="1"/>
  <c r="N305" i="5" s="1"/>
  <c r="N40" i="5" s="1"/>
  <c r="H19" i="14" s="1"/>
  <c r="N139" i="5" a="1"/>
  <c r="N139" i="5" s="1"/>
  <c r="N141" i="5" s="1"/>
  <c r="N167" i="5" a="1"/>
  <c r="N167" i="5" s="1"/>
  <c r="N197" i="5" a="1"/>
  <c r="N197" i="5" s="1"/>
  <c r="N177" i="5" a="1"/>
  <c r="N177" i="5" s="1"/>
  <c r="N214" i="5" a="1"/>
  <c r="N214" i="5" s="1"/>
  <c r="N226" i="5" a="1"/>
  <c r="N226" i="5" s="1"/>
  <c r="K166" i="5" a="1"/>
  <c r="K166" i="5" s="1"/>
  <c r="K185" i="5" a="1"/>
  <c r="K185" i="5" s="1"/>
  <c r="I166" i="5" a="1"/>
  <c r="I166" i="5" s="1"/>
  <c r="I185" i="5" a="1"/>
  <c r="I185" i="5" s="1"/>
  <c r="N298" i="5" a="1"/>
  <c r="N298" i="5" s="1"/>
  <c r="N185" i="5" a="1"/>
  <c r="N185" i="5" s="1"/>
  <c r="Q278" i="5" a="1"/>
  <c r="Q278" i="5" s="1"/>
  <c r="Q279" i="5" s="1"/>
  <c r="Q166" i="5" a="1"/>
  <c r="Q166" i="5" s="1"/>
  <c r="N159" i="5" a="1"/>
  <c r="N159" i="5" s="1"/>
  <c r="N163" i="5" a="1"/>
  <c r="N163" i="5" s="1"/>
  <c r="N193" i="5" a="1"/>
  <c r="N193" i="5" s="1"/>
  <c r="N171" i="5" a="1"/>
  <c r="N171" i="5" s="1"/>
  <c r="N196" i="5" a="1"/>
  <c r="N196" i="5" s="1"/>
  <c r="N212" i="5" a="1"/>
  <c r="N212" i="5" s="1"/>
  <c r="N222" i="5" a="1"/>
  <c r="N222" i="5" s="1"/>
  <c r="N229" i="5" a="1"/>
  <c r="N229" i="5" s="1"/>
  <c r="N243" i="5" a="1"/>
  <c r="N243" i="5" s="1"/>
  <c r="N284" i="5" a="1"/>
  <c r="N284" i="5" s="1"/>
  <c r="Q143" i="5" a="1"/>
  <c r="Q143" i="5" s="1"/>
  <c r="Q169" i="5" a="1"/>
  <c r="Q169" i="5" s="1"/>
  <c r="Q203" i="5" a="1"/>
  <c r="Q203" i="5" s="1"/>
  <c r="Q155" i="5" a="1"/>
  <c r="Q155" i="5" s="1"/>
  <c r="Q194" i="5" a="1"/>
  <c r="Q194" i="5" s="1"/>
  <c r="Q223" i="5" a="1"/>
  <c r="Q223" i="5" s="1"/>
  <c r="Q306" i="5" a="1"/>
  <c r="Q306" i="5" s="1"/>
  <c r="Q109" i="5" s="1"/>
  <c r="R106" i="5" s="1"/>
  <c r="H181" i="5" a="1"/>
  <c r="H181" i="5" s="1"/>
  <c r="H166" i="5" a="1"/>
  <c r="H166" i="5" s="1"/>
  <c r="J181" i="5" a="1"/>
  <c r="J181" i="5" s="1"/>
  <c r="J166" i="5" a="1"/>
  <c r="J166" i="5" s="1"/>
  <c r="P181" i="5" a="1"/>
  <c r="P181" i="5" s="1"/>
  <c r="P166" i="5" a="1"/>
  <c r="P166" i="5" s="1"/>
  <c r="R181" i="5" a="1"/>
  <c r="R181" i="5" s="1"/>
  <c r="R166" i="5" a="1"/>
  <c r="R166" i="5" s="1"/>
  <c r="Q211" i="5" a="1"/>
  <c r="Q211" i="5" s="1"/>
  <c r="Q159" i="5" a="1"/>
  <c r="Q159" i="5" s="1"/>
  <c r="Q202" i="5" a="1"/>
  <c r="Q202" i="5" s="1"/>
  <c r="Q231" i="5" a="1"/>
  <c r="Q231" i="5" s="1"/>
  <c r="O181" i="5" a="1"/>
  <c r="O181" i="5" s="1"/>
  <c r="O166" i="5" a="1"/>
  <c r="O166" i="5" s="1"/>
  <c r="L181" i="5" a="1"/>
  <c r="L181" i="5" s="1"/>
  <c r="L166" i="5" a="1"/>
  <c r="L166" i="5" s="1"/>
  <c r="M181" i="5" a="1"/>
  <c r="M181" i="5" s="1"/>
  <c r="M166" i="5" a="1"/>
  <c r="M166" i="5" s="1"/>
  <c r="Q178" i="5" a="1"/>
  <c r="Q178" i="5" s="1"/>
  <c r="Q216" i="5" a="1"/>
  <c r="Q216" i="5" s="1"/>
  <c r="Q224" i="5" a="1"/>
  <c r="Q224" i="5" s="1"/>
  <c r="Q249" i="5" a="1"/>
  <c r="Q249" i="5" s="1"/>
  <c r="Q284" i="5" a="1"/>
  <c r="Q284" i="5" s="1"/>
  <c r="Q273" i="5" a="1"/>
  <c r="Q273" i="5" s="1"/>
  <c r="N181" i="5" a="1"/>
  <c r="N181" i="5" s="1"/>
  <c r="N166" i="5" a="1"/>
  <c r="N166" i="5" s="1"/>
  <c r="I227" i="5" a="1"/>
  <c r="I227" i="5" s="1"/>
  <c r="I181" i="5" a="1"/>
  <c r="I181" i="5" s="1"/>
  <c r="Q132" i="5" a="1"/>
  <c r="Q132" i="5" s="1"/>
  <c r="Q133" i="5" s="1"/>
  <c r="Q174" i="5" a="1"/>
  <c r="Q174" i="5" s="1"/>
  <c r="Q199" i="5" a="1"/>
  <c r="Q199" i="5" s="1"/>
  <c r="Q214" i="5" a="1"/>
  <c r="Q214" i="5" s="1"/>
  <c r="Q153" i="5" a="1"/>
  <c r="Q153" i="5" s="1"/>
  <c r="Q162" i="5" a="1"/>
  <c r="Q162" i="5" s="1"/>
  <c r="Q190" i="5" a="1"/>
  <c r="Q190" i="5" s="1"/>
  <c r="Q220" i="5" a="1"/>
  <c r="Q220" i="5" s="1"/>
  <c r="Q247" i="5" a="1"/>
  <c r="Q247" i="5" s="1"/>
  <c r="Q272" i="5" a="1"/>
  <c r="Q272" i="5" s="1"/>
  <c r="K147" i="5" a="1"/>
  <c r="K147" i="5" s="1"/>
  <c r="K181" i="5" a="1"/>
  <c r="K181" i="5" s="1"/>
  <c r="Q302" i="5" a="1"/>
  <c r="Q302" i="5" s="1"/>
  <c r="Q181" i="5" a="1"/>
  <c r="Q181" i="5" s="1"/>
  <c r="Q147" i="5" a="1"/>
  <c r="Q147" i="5" s="1"/>
  <c r="N147" i="5" a="1"/>
  <c r="N147" i="5" s="1"/>
  <c r="Q164" i="5" a="1"/>
  <c r="Q164" i="5" s="1"/>
  <c r="Q191" i="5" a="1"/>
  <c r="Q191" i="5" s="1"/>
  <c r="Q209" i="5" a="1"/>
  <c r="Q209" i="5" s="1"/>
  <c r="Q157" i="5" a="1"/>
  <c r="Q157" i="5" s="1"/>
  <c r="Q173" i="5" a="1"/>
  <c r="Q173" i="5" s="1"/>
  <c r="Q198" i="5" a="1"/>
  <c r="Q198" i="5" s="1"/>
  <c r="Q228" i="5" a="1"/>
  <c r="Q228" i="5" s="1"/>
  <c r="Q227" i="5" a="1"/>
  <c r="Q227" i="5" s="1"/>
  <c r="Q251" i="5" a="1"/>
  <c r="Q251" i="5" s="1"/>
  <c r="Q282" i="5" a="1"/>
  <c r="Q282" i="5" s="1"/>
  <c r="Q295" i="5" a="1"/>
  <c r="Q295" i="5" s="1"/>
  <c r="Q67" i="5" s="1"/>
  <c r="Q311" i="5" a="1"/>
  <c r="Q311" i="5" s="1"/>
  <c r="Q145" i="5" a="1"/>
  <c r="Q145" i="5" s="1"/>
  <c r="Q139" i="5" a="1"/>
  <c r="Q139" i="5" s="1"/>
  <c r="Q141" i="5" s="1"/>
  <c r="Q167" i="5" a="1"/>
  <c r="Q167" i="5" s="1"/>
  <c r="Q172" i="5" a="1"/>
  <c r="Q172" i="5" s="1"/>
  <c r="Q182" i="5" a="1"/>
  <c r="Q182" i="5" s="1"/>
  <c r="Q197" i="5" a="1"/>
  <c r="Q197" i="5" s="1"/>
  <c r="Q208" i="5" a="1"/>
  <c r="Q208" i="5" s="1"/>
  <c r="Q212" i="5" a="1"/>
  <c r="Q212" i="5" s="1"/>
  <c r="Q152" i="5" a="1"/>
  <c r="Q152" i="5" s="1"/>
  <c r="Q156" i="5" a="1"/>
  <c r="Q156" i="5" s="1"/>
  <c r="Q160" i="5" a="1"/>
  <c r="Q160" i="5" s="1"/>
  <c r="Q171" i="5" a="1"/>
  <c r="Q171" i="5" s="1"/>
  <c r="Q180" i="5" a="1"/>
  <c r="Q180" i="5" s="1"/>
  <c r="Q196" i="5" a="1"/>
  <c r="Q196" i="5" s="1"/>
  <c r="Q204" i="5" a="1"/>
  <c r="Q204" i="5" s="1"/>
  <c r="Q226" i="5" a="1"/>
  <c r="Q226" i="5" s="1"/>
  <c r="Q218" i="5" a="1"/>
  <c r="Q218" i="5" s="1"/>
  <c r="Q225" i="5" a="1"/>
  <c r="Q225" i="5" s="1"/>
  <c r="Q246" i="5" a="1"/>
  <c r="Q246" i="5" s="1"/>
  <c r="Q250" i="5" a="1"/>
  <c r="Q250" i="5" s="1"/>
  <c r="Q299" i="5" a="1"/>
  <c r="Q299" i="5" s="1"/>
  <c r="Q287" i="5" a="1"/>
  <c r="Q287" i="5" s="1"/>
  <c r="Q292" i="5" a="1"/>
  <c r="Q292" i="5" s="1"/>
  <c r="Q308" i="5" a="1"/>
  <c r="Q308" i="5" s="1"/>
  <c r="Q149" i="5" a="1"/>
  <c r="Q149" i="5" s="1"/>
  <c r="Q135" i="5" a="1"/>
  <c r="Q135" i="5" s="1"/>
  <c r="Q165" i="5" a="1"/>
  <c r="Q165" i="5" s="1"/>
  <c r="Q170" i="5" a="1"/>
  <c r="Q170" i="5" s="1"/>
  <c r="Q176" i="5" a="1"/>
  <c r="Q176" i="5" s="1"/>
  <c r="Q193" i="5" a="1"/>
  <c r="Q193" i="5" s="1"/>
  <c r="Q201" i="5" a="1"/>
  <c r="Q201" i="5" s="1"/>
  <c r="Q210" i="5" a="1"/>
  <c r="Q210" i="5" s="1"/>
  <c r="Q215" i="5" a="1"/>
  <c r="Q215" i="5" s="1"/>
  <c r="Q150" i="5" a="1"/>
  <c r="Q150" i="5" s="1"/>
  <c r="Q154" i="5" a="1"/>
  <c r="Q154" i="5" s="1"/>
  <c r="Q158" i="5" a="1"/>
  <c r="Q158" i="5" s="1"/>
  <c r="Q163" i="5" a="1"/>
  <c r="Q163" i="5" s="1"/>
  <c r="Q175" i="5" a="1"/>
  <c r="Q175" i="5" s="1"/>
  <c r="Q192" i="5" a="1"/>
  <c r="Q192" i="5" s="1"/>
  <c r="Q200" i="5" a="1"/>
  <c r="Q200" i="5" s="1"/>
  <c r="Q222" i="5" a="1"/>
  <c r="Q222" i="5" s="1"/>
  <c r="Q230" i="5" a="1"/>
  <c r="Q230" i="5" s="1"/>
  <c r="Q221" i="5" a="1"/>
  <c r="Q221" i="5" s="1"/>
  <c r="Q229" i="5" a="1"/>
  <c r="Q229" i="5" s="1"/>
  <c r="Q248" i="5" a="1"/>
  <c r="Q248" i="5" s="1"/>
  <c r="Q274" i="5" a="1"/>
  <c r="Q274" i="5" s="1"/>
  <c r="Q298" i="5" a="1"/>
  <c r="Q298" i="5" s="1"/>
  <c r="Q288" i="5" a="1"/>
  <c r="Q288" i="5" s="1"/>
  <c r="Q305" i="5" a="1"/>
  <c r="Q305" i="5" s="1"/>
  <c r="Q40" i="5" s="1"/>
  <c r="K19" i="14" s="1"/>
  <c r="K43" i="14" s="1"/>
  <c r="K45" i="14" s="1"/>
  <c r="F63" i="57"/>
  <c r="F16" i="57" s="1"/>
  <c r="K63" i="57"/>
  <c r="K16" i="57" s="1"/>
  <c r="I63" i="57"/>
  <c r="I16" i="57" s="1"/>
  <c r="G63" i="57"/>
  <c r="G16" i="57" s="1"/>
  <c r="J63" i="57"/>
  <c r="J16" i="57" s="1"/>
  <c r="J65" i="56"/>
  <c r="J16" i="56" s="1"/>
  <c r="K65" i="56"/>
  <c r="K16" i="56" s="1"/>
  <c r="G65" i="56"/>
  <c r="G16" i="56" s="1"/>
  <c r="I65" i="56"/>
  <c r="I16" i="56" s="1"/>
  <c r="F65" i="56"/>
  <c r="F16" i="56" s="1"/>
  <c r="K69" i="57"/>
  <c r="I71" i="56"/>
  <c r="F73" i="53"/>
  <c r="L179" i="5" a="1"/>
  <c r="L179" i="5" s="1"/>
  <c r="L188" i="5" a="1"/>
  <c r="L188" i="5" s="1"/>
  <c r="L187" i="5" a="1"/>
  <c r="L187" i="5" s="1"/>
  <c r="L186" i="5" a="1"/>
  <c r="L186" i="5" s="1"/>
  <c r="L189" i="5" a="1"/>
  <c r="L189" i="5" s="1"/>
  <c r="L184" i="5" a="1"/>
  <c r="L184" i="5" s="1"/>
  <c r="L183" i="5" a="1"/>
  <c r="L183" i="5" s="1"/>
  <c r="O186" i="5" a="1"/>
  <c r="O186" i="5" s="1"/>
  <c r="O189" i="5" a="1"/>
  <c r="O189" i="5" s="1"/>
  <c r="O183" i="5" a="1"/>
  <c r="O183" i="5" s="1"/>
  <c r="O188" i="5" a="1"/>
  <c r="O188" i="5" s="1"/>
  <c r="O187" i="5" a="1"/>
  <c r="O187" i="5" s="1"/>
  <c r="O184" i="5" a="1"/>
  <c r="O184" i="5" s="1"/>
  <c r="R179" i="5" a="1"/>
  <c r="R179" i="5" s="1"/>
  <c r="R183" i="5" a="1"/>
  <c r="R183" i="5" s="1"/>
  <c r="R188" i="5" a="1"/>
  <c r="R188" i="5" s="1"/>
  <c r="R186" i="5" a="1"/>
  <c r="R186" i="5" s="1"/>
  <c r="R184" i="5" a="1"/>
  <c r="R184" i="5" s="1"/>
  <c r="R189" i="5" a="1"/>
  <c r="R189" i="5" s="1"/>
  <c r="R187" i="5" a="1"/>
  <c r="R187" i="5" s="1"/>
  <c r="M179" i="5" a="1"/>
  <c r="M179" i="5" s="1"/>
  <c r="M186" i="5" a="1"/>
  <c r="M186" i="5" s="1"/>
  <c r="M184" i="5" a="1"/>
  <c r="M184" i="5" s="1"/>
  <c r="M189" i="5" a="1"/>
  <c r="M189" i="5" s="1"/>
  <c r="M183" i="5" a="1"/>
  <c r="M183" i="5" s="1"/>
  <c r="M187" i="5" a="1"/>
  <c r="M187" i="5" s="1"/>
  <c r="M188" i="5" a="1"/>
  <c r="M188" i="5" s="1"/>
  <c r="H188" i="5" a="1"/>
  <c r="H188" i="5" s="1"/>
  <c r="H183" i="5" a="1"/>
  <c r="H183" i="5" s="1"/>
  <c r="H187" i="5" a="1"/>
  <c r="H187" i="5" s="1"/>
  <c r="H184" i="5" a="1"/>
  <c r="H184" i="5" s="1"/>
  <c r="H186" i="5" a="1"/>
  <c r="H186" i="5" s="1"/>
  <c r="H189" i="5" a="1"/>
  <c r="H189" i="5" s="1"/>
  <c r="I179" i="5" a="1"/>
  <c r="I179" i="5" s="1"/>
  <c r="I186" i="5" a="1"/>
  <c r="I186" i="5" s="1"/>
  <c r="I189" i="5" a="1"/>
  <c r="I189" i="5" s="1"/>
  <c r="I184" i="5" a="1"/>
  <c r="I184" i="5" s="1"/>
  <c r="I183" i="5" a="1"/>
  <c r="I183" i="5" s="1"/>
  <c r="I188" i="5" a="1"/>
  <c r="I188" i="5" s="1"/>
  <c r="I187" i="5" a="1"/>
  <c r="I187" i="5" s="1"/>
  <c r="P179" i="5" a="1"/>
  <c r="P179" i="5" s="1"/>
  <c r="P188" i="5" a="1"/>
  <c r="P188" i="5" s="1"/>
  <c r="P187" i="5" a="1"/>
  <c r="P187" i="5" s="1"/>
  <c r="P183" i="5" a="1"/>
  <c r="P183" i="5" s="1"/>
  <c r="P186" i="5" a="1"/>
  <c r="P186" i="5" s="1"/>
  <c r="P184" i="5" a="1"/>
  <c r="P184" i="5" s="1"/>
  <c r="P189" i="5" a="1"/>
  <c r="P189" i="5" s="1"/>
  <c r="N150" i="5" a="1"/>
  <c r="N150" i="5" s="1"/>
  <c r="N183" i="5" a="1"/>
  <c r="N183" i="5" s="1"/>
  <c r="N189" i="5" a="1"/>
  <c r="N189" i="5" s="1"/>
  <c r="N186" i="5" a="1"/>
  <c r="N186" i="5" s="1"/>
  <c r="N188" i="5" a="1"/>
  <c r="N188" i="5" s="1"/>
  <c r="N187" i="5" a="1"/>
  <c r="N187" i="5" s="1"/>
  <c r="N184" i="5" a="1"/>
  <c r="N184" i="5" s="1"/>
  <c r="J179" i="5" a="1"/>
  <c r="J179" i="5" s="1"/>
  <c r="J183" i="5" a="1"/>
  <c r="J183" i="5" s="1"/>
  <c r="J189" i="5" a="1"/>
  <c r="J189" i="5" s="1"/>
  <c r="J187" i="5" a="1"/>
  <c r="J187" i="5" s="1"/>
  <c r="J184" i="5" a="1"/>
  <c r="J184" i="5" s="1"/>
  <c r="J188" i="5" a="1"/>
  <c r="J188" i="5" s="1"/>
  <c r="J186" i="5" a="1"/>
  <c r="J186" i="5" s="1"/>
  <c r="K272" i="5" a="1"/>
  <c r="K272" i="5" s="1"/>
  <c r="K187" i="5" a="1"/>
  <c r="K187" i="5" s="1"/>
  <c r="K183" i="5" a="1"/>
  <c r="K183" i="5" s="1"/>
  <c r="K189" i="5" a="1"/>
  <c r="K189" i="5" s="1"/>
  <c r="K188" i="5" a="1"/>
  <c r="K188" i="5" s="1"/>
  <c r="K186" i="5" a="1"/>
  <c r="K186" i="5" s="1"/>
  <c r="K184" i="5" a="1"/>
  <c r="K184" i="5" s="1"/>
  <c r="Q179" i="5" a="1"/>
  <c r="Q179" i="5" s="1"/>
  <c r="Q186" i="5" a="1"/>
  <c r="Q186" i="5" s="1"/>
  <c r="Q188" i="5" a="1"/>
  <c r="Q188" i="5" s="1"/>
  <c r="Q184" i="5" a="1"/>
  <c r="Q184" i="5" s="1"/>
  <c r="Q183" i="5" a="1"/>
  <c r="Q183" i="5" s="1"/>
  <c r="Q189" i="5" a="1"/>
  <c r="Q189" i="5" s="1"/>
  <c r="Q187" i="5" a="1"/>
  <c r="Q187" i="5" s="1"/>
  <c r="I69" i="57"/>
  <c r="G69" i="57"/>
  <c r="J69" i="57"/>
  <c r="H71" i="56"/>
  <c r="H69" i="57"/>
  <c r="J71" i="56"/>
  <c r="K71" i="56"/>
  <c r="F71" i="56"/>
  <c r="G71" i="56"/>
  <c r="F69" i="57"/>
  <c r="O179" i="5" a="1"/>
  <c r="O179" i="5" s="1"/>
  <c r="K239" i="5"/>
  <c r="Q239" i="5"/>
  <c r="O239" i="5"/>
  <c r="L239" i="5"/>
  <c r="J239" i="5"/>
  <c r="M239" i="5"/>
  <c r="I239" i="5"/>
  <c r="R239" i="5"/>
  <c r="P239" i="5"/>
  <c r="S239" i="5"/>
  <c r="I196" i="5" a="1"/>
  <c r="I196" i="5" s="1"/>
  <c r="I172" i="5" a="1"/>
  <c r="I172" i="5" s="1"/>
  <c r="I146" i="5" a="1"/>
  <c r="I146" i="5" s="1"/>
  <c r="I152" i="5" a="1"/>
  <c r="I152" i="5" s="1"/>
  <c r="I306" i="5" a="1"/>
  <c r="I306" i="5" s="1"/>
  <c r="I109" i="5" s="1"/>
  <c r="J106" i="5" s="1"/>
  <c r="I170" i="5" a="1"/>
  <c r="I170" i="5" s="1"/>
  <c r="I214" i="5" a="1"/>
  <c r="I214" i="5" s="1"/>
  <c r="I175" i="5" a="1"/>
  <c r="I175" i="5" s="1"/>
  <c r="I223" i="5" a="1"/>
  <c r="I223" i="5" s="1"/>
  <c r="I295" i="5" a="1"/>
  <c r="I295" i="5" s="1"/>
  <c r="I67" i="5" s="1"/>
  <c r="I169" i="5" a="1"/>
  <c r="I169" i="5" s="1"/>
  <c r="I197" i="5" a="1"/>
  <c r="I197" i="5" s="1"/>
  <c r="I158" i="5" a="1"/>
  <c r="I158" i="5" s="1"/>
  <c r="I200" i="5" a="1"/>
  <c r="I200" i="5" s="1"/>
  <c r="I251" i="5" a="1"/>
  <c r="I251" i="5" s="1"/>
  <c r="I311" i="5" a="1"/>
  <c r="I311" i="5" s="1"/>
  <c r="I211" i="5" a="1"/>
  <c r="I211" i="5" s="1"/>
  <c r="I160" i="5" a="1"/>
  <c r="I160" i="5" s="1"/>
  <c r="I228" i="5" a="1"/>
  <c r="I228" i="5" s="1"/>
  <c r="I193" i="5" a="1"/>
  <c r="I193" i="5" s="1"/>
  <c r="I150" i="5" a="1"/>
  <c r="I150" i="5" s="1"/>
  <c r="I171" i="5" a="1"/>
  <c r="I171" i="5" s="1"/>
  <c r="I224" i="5" a="1"/>
  <c r="I224" i="5" s="1"/>
  <c r="I249" i="5" a="1"/>
  <c r="I249" i="5" s="1"/>
  <c r="I302" i="5" a="1"/>
  <c r="I302" i="5" s="1"/>
  <c r="E24" i="54"/>
  <c r="I148" i="5" a="1"/>
  <c r="I148" i="5" s="1"/>
  <c r="I136" i="5" a="1"/>
  <c r="I136" i="5" s="1"/>
  <c r="N154" i="5" a="1"/>
  <c r="N154" i="5" s="1"/>
  <c r="N157" i="5" a="1"/>
  <c r="N157" i="5" s="1"/>
  <c r="N160" i="5" a="1"/>
  <c r="N160" i="5" s="1"/>
  <c r="N191" i="5" a="1"/>
  <c r="N191" i="5" s="1"/>
  <c r="N194" i="5" a="1"/>
  <c r="N194" i="5" s="1"/>
  <c r="N211" i="5" a="1"/>
  <c r="N211" i="5" s="1"/>
  <c r="N221" i="5" a="1"/>
  <c r="N221" i="5" s="1"/>
  <c r="N227" i="5" a="1"/>
  <c r="N227" i="5" s="1"/>
  <c r="N251" i="5" a="1"/>
  <c r="N251" i="5" s="1"/>
  <c r="N272" i="5" a="1"/>
  <c r="N272" i="5" s="1"/>
  <c r="N274" i="5" a="1"/>
  <c r="N274" i="5" s="1"/>
  <c r="N295" i="5" a="1"/>
  <c r="N295" i="5" s="1"/>
  <c r="N67" i="5" s="1"/>
  <c r="AK67" i="5" s="1"/>
  <c r="I191" i="5" a="1"/>
  <c r="I191" i="5" s="1"/>
  <c r="I210" i="5" a="1"/>
  <c r="I210" i="5" s="1"/>
  <c r="I157" i="5" a="1"/>
  <c r="I157" i="5" s="1"/>
  <c r="I194" i="5" a="1"/>
  <c r="I194" i="5" s="1"/>
  <c r="I222" i="5" a="1"/>
  <c r="I222" i="5" s="1"/>
  <c r="I248" i="5" a="1"/>
  <c r="I248" i="5" s="1"/>
  <c r="I274" i="5" a="1"/>
  <c r="I274" i="5" s="1"/>
  <c r="I299" i="5" a="1"/>
  <c r="I299" i="5" s="1"/>
  <c r="I305" i="5" a="1"/>
  <c r="I305" i="5" s="1"/>
  <c r="I40" i="5" s="1"/>
  <c r="C19" i="14" s="1"/>
  <c r="C43" i="14" s="1"/>
  <c r="C45" i="14" s="1"/>
  <c r="I145" i="5" a="1"/>
  <c r="I145" i="5" s="1"/>
  <c r="M2" i="36"/>
  <c r="I168" i="5" a="1"/>
  <c r="I168" i="5" s="1"/>
  <c r="I195" i="5" a="1"/>
  <c r="I195" i="5" s="1"/>
  <c r="I212" i="5" a="1"/>
  <c r="I212" i="5" s="1"/>
  <c r="I151" i="5" a="1"/>
  <c r="I151" i="5" s="1"/>
  <c r="I159" i="5" a="1"/>
  <c r="I159" i="5" s="1"/>
  <c r="I173" i="5" a="1"/>
  <c r="I173" i="5" s="1"/>
  <c r="I198" i="5" a="1"/>
  <c r="I198" i="5" s="1"/>
  <c r="I226" i="5" a="1"/>
  <c r="I226" i="5" s="1"/>
  <c r="I225" i="5" a="1"/>
  <c r="I225" i="5" s="1"/>
  <c r="I250" i="5" a="1"/>
  <c r="I250" i="5" s="1"/>
  <c r="I243" i="5" a="1"/>
  <c r="I243" i="5" s="1"/>
  <c r="I298" i="5" a="1"/>
  <c r="I298" i="5" s="1"/>
  <c r="I308" i="5" a="1"/>
  <c r="I308" i="5" s="1"/>
  <c r="I143" i="5" a="1"/>
  <c r="I143" i="5" s="1"/>
  <c r="I135" i="5" a="1"/>
  <c r="I135" i="5" s="1"/>
  <c r="N151" i="5" a="1"/>
  <c r="N151" i="5" s="1"/>
  <c r="N169" i="5" a="1"/>
  <c r="N169" i="5" s="1"/>
  <c r="N176" i="5" a="1"/>
  <c r="N176" i="5" s="1"/>
  <c r="N201" i="5" a="1"/>
  <c r="N201" i="5" s="1"/>
  <c r="N180" i="5" a="1"/>
  <c r="N180" i="5" s="1"/>
  <c r="N204" i="5" a="1"/>
  <c r="N204" i="5" s="1"/>
  <c r="N217" i="5" a="1"/>
  <c r="N217" i="5" s="1"/>
  <c r="N230" i="5" a="1"/>
  <c r="N230" i="5" s="1"/>
  <c r="N248" i="5" a="1"/>
  <c r="N248" i="5" s="1"/>
  <c r="N311" i="5" a="1"/>
  <c r="N311" i="5" s="1"/>
  <c r="N306" i="5" a="1"/>
  <c r="N306" i="5" s="1"/>
  <c r="N109" i="5" s="1"/>
  <c r="O106" i="5" s="1"/>
  <c r="I176" i="5" a="1"/>
  <c r="I176" i="5" s="1"/>
  <c r="I201" i="5" a="1"/>
  <c r="I201" i="5" s="1"/>
  <c r="I216" i="5" a="1"/>
  <c r="I216" i="5" s="1"/>
  <c r="I154" i="5" a="1"/>
  <c r="I154" i="5" s="1"/>
  <c r="I163" i="5" a="1"/>
  <c r="I163" i="5" s="1"/>
  <c r="I180" i="5" a="1"/>
  <c r="I180" i="5" s="1"/>
  <c r="I204" i="5" a="1"/>
  <c r="I204" i="5" s="1"/>
  <c r="I218" i="5" a="1"/>
  <c r="I218" i="5" s="1"/>
  <c r="I231" i="5" a="1"/>
  <c r="I231" i="5" s="1"/>
  <c r="I282" i="5" a="1"/>
  <c r="I282" i="5" s="1"/>
  <c r="I291" i="5" a="1"/>
  <c r="I291" i="5" s="1"/>
  <c r="I144" i="5" a="1"/>
  <c r="I144" i="5" s="1"/>
  <c r="I174" i="5" a="1"/>
  <c r="I174" i="5" s="1"/>
  <c r="I215" i="5" a="1"/>
  <c r="I215" i="5" s="1"/>
  <c r="N152" i="5" a="1"/>
  <c r="N152" i="5" s="1"/>
  <c r="N153" i="5" a="1"/>
  <c r="N153" i="5" s="1"/>
  <c r="N156" i="5" a="1"/>
  <c r="N156" i="5" s="1"/>
  <c r="N178" i="5" a="1"/>
  <c r="N178" i="5" s="1"/>
  <c r="N203" i="5" a="1"/>
  <c r="N203" i="5" s="1"/>
  <c r="N190" i="5" a="1"/>
  <c r="N190" i="5" s="1"/>
  <c r="N209" i="5" a="1"/>
  <c r="N209" i="5" s="1"/>
  <c r="N218" i="5" a="1"/>
  <c r="N218" i="5" s="1"/>
  <c r="N223" i="5" a="1"/>
  <c r="N223" i="5" s="1"/>
  <c r="N249" i="5" a="1"/>
  <c r="N249" i="5" s="1"/>
  <c r="N282" i="5" a="1"/>
  <c r="N282" i="5" s="1"/>
  <c r="N273" i="5" a="1"/>
  <c r="N273" i="5" s="1"/>
  <c r="N292" i="5" a="1"/>
  <c r="N292" i="5" s="1"/>
  <c r="N308" i="5" a="1"/>
  <c r="N308" i="5" s="1"/>
  <c r="I178" i="5" a="1"/>
  <c r="I178" i="5" s="1"/>
  <c r="I203" i="5" a="1"/>
  <c r="I203" i="5" s="1"/>
  <c r="I217" i="5" a="1"/>
  <c r="I217" i="5" s="1"/>
  <c r="I155" i="5" a="1"/>
  <c r="I155" i="5" s="1"/>
  <c r="I164" i="5" a="1"/>
  <c r="I164" i="5" s="1"/>
  <c r="I190" i="5" a="1"/>
  <c r="I190" i="5" s="1"/>
  <c r="I209" i="5" a="1"/>
  <c r="I209" i="5" s="1"/>
  <c r="I220" i="5" a="1"/>
  <c r="I220" i="5" s="1"/>
  <c r="I246" i="5" a="1"/>
  <c r="I246" i="5" s="1"/>
  <c r="I272" i="5" a="1"/>
  <c r="I272" i="5" s="1"/>
  <c r="I284" i="5" a="1"/>
  <c r="I284" i="5" s="1"/>
  <c r="I292" i="5" a="1"/>
  <c r="I292" i="5" s="1"/>
  <c r="I147" i="5" a="1"/>
  <c r="I147" i="5" s="1"/>
  <c r="K158" i="5" a="1"/>
  <c r="K158" i="5" s="1"/>
  <c r="I199" i="5" a="1"/>
  <c r="I199" i="5" s="1"/>
  <c r="I153" i="5" a="1"/>
  <c r="I153" i="5" s="1"/>
  <c r="I162" i="5" a="1"/>
  <c r="I162" i="5" s="1"/>
  <c r="I177" i="5" a="1"/>
  <c r="I177" i="5" s="1"/>
  <c r="I202" i="5" a="1"/>
  <c r="I202" i="5" s="1"/>
  <c r="I230" i="5" a="1"/>
  <c r="I230" i="5" s="1"/>
  <c r="I229" i="5" a="1"/>
  <c r="I229" i="5" s="1"/>
  <c r="I273" i="5" a="1"/>
  <c r="I273" i="5" s="1"/>
  <c r="I288" i="5" a="1"/>
  <c r="I288" i="5" s="1"/>
  <c r="I165" i="5" a="1"/>
  <c r="I165" i="5" s="1"/>
  <c r="N155" i="5" a="1"/>
  <c r="N155" i="5" s="1"/>
  <c r="N158" i="5" a="1"/>
  <c r="N158" i="5" s="1"/>
  <c r="N182" i="5" a="1"/>
  <c r="N182" i="5" s="1"/>
  <c r="N208" i="5" a="1"/>
  <c r="N208" i="5" s="1"/>
  <c r="N192" i="5" a="1"/>
  <c r="N192" i="5" s="1"/>
  <c r="N210" i="5" a="1"/>
  <c r="N210" i="5" s="1"/>
  <c r="N220" i="5" a="1"/>
  <c r="N220" i="5" s="1"/>
  <c r="N225" i="5" a="1"/>
  <c r="N225" i="5" s="1"/>
  <c r="N250" i="5" a="1"/>
  <c r="N250" i="5" s="1"/>
  <c r="N302" i="5" a="1"/>
  <c r="N302" i="5" s="1"/>
  <c r="I167" i="5" a="1"/>
  <c r="I167" i="5" s="1"/>
  <c r="I182" i="5" a="1"/>
  <c r="I182" i="5" s="1"/>
  <c r="I208" i="5" a="1"/>
  <c r="I208" i="5" s="1"/>
  <c r="I156" i="5" a="1"/>
  <c r="I156" i="5" s="1"/>
  <c r="I192" i="5" a="1"/>
  <c r="I192" i="5" s="1"/>
  <c r="I221" i="5" a="1"/>
  <c r="I221" i="5" s="1"/>
  <c r="I247" i="5" a="1"/>
  <c r="I247" i="5" s="1"/>
  <c r="I287" i="5" a="1"/>
  <c r="I287" i="5" s="1"/>
  <c r="I278" i="5" a="1"/>
  <c r="I278" i="5" s="1"/>
  <c r="I279" i="5" s="1"/>
  <c r="K246" i="5" a="1"/>
  <c r="K246" i="5" s="1"/>
  <c r="K288" i="5" a="1"/>
  <c r="K288" i="5" s="1"/>
  <c r="K177" i="5" a="1"/>
  <c r="K177" i="5" s="1"/>
  <c r="K196" i="5" a="1"/>
  <c r="K196" i="5" s="1"/>
  <c r="K218" i="5" a="1"/>
  <c r="K218" i="5" s="1"/>
  <c r="K164" i="5" a="1"/>
  <c r="K164" i="5" s="1"/>
  <c r="K308" i="5" a="1"/>
  <c r="K308" i="5" s="1"/>
  <c r="N135" i="5" a="1"/>
  <c r="N135" i="5" s="1"/>
  <c r="N149" i="5" a="1"/>
  <c r="N149" i="5" s="1"/>
  <c r="K153" i="5" a="1"/>
  <c r="K153" i="5" s="1"/>
  <c r="K282" i="5" a="1"/>
  <c r="K282" i="5" s="1"/>
  <c r="N164" i="5" a="1"/>
  <c r="N164" i="5" s="1"/>
  <c r="K174" i="5" a="1"/>
  <c r="K174" i="5" s="1"/>
  <c r="K209" i="5" a="1"/>
  <c r="K209" i="5" s="1"/>
  <c r="K182" i="5" a="1"/>
  <c r="K182" i="5" s="1"/>
  <c r="K135" i="5" a="1"/>
  <c r="K135" i="5" s="1"/>
  <c r="K176" i="5" a="1"/>
  <c r="K176" i="5" s="1"/>
  <c r="K215" i="5" a="1"/>
  <c r="K215" i="5" s="1"/>
  <c r="K195" i="5" a="1"/>
  <c r="K195" i="5" s="1"/>
  <c r="K227" i="5" a="1"/>
  <c r="K227" i="5" s="1"/>
  <c r="J18" i="57"/>
  <c r="F19" i="53"/>
  <c r="F19" i="56"/>
  <c r="F18" i="54"/>
  <c r="F18" i="57"/>
  <c r="K306" i="5" a="1"/>
  <c r="K306" i="5" s="1"/>
  <c r="K109" i="5" s="1"/>
  <c r="L106" i="5" s="1"/>
  <c r="K179" i="5" a="1"/>
  <c r="K179" i="5" s="1"/>
  <c r="K208" i="5" a="1"/>
  <c r="K208" i="5" s="1"/>
  <c r="K148" i="5" a="1"/>
  <c r="K148" i="5" s="1"/>
  <c r="K149" i="5" a="1"/>
  <c r="K149" i="5" s="1"/>
  <c r="K191" i="5" a="1"/>
  <c r="K191" i="5" s="1"/>
  <c r="K193" i="5" a="1"/>
  <c r="K193" i="5" s="1"/>
  <c r="K226" i="5" a="1"/>
  <c r="K226" i="5" s="1"/>
  <c r="K154" i="5" a="1"/>
  <c r="K154" i="5" s="1"/>
  <c r="K159" i="5" a="1"/>
  <c r="K159" i="5" s="1"/>
  <c r="K169" i="5" a="1"/>
  <c r="K169" i="5" s="1"/>
  <c r="K180" i="5" a="1"/>
  <c r="K180" i="5" s="1"/>
  <c r="K198" i="5" a="1"/>
  <c r="K198" i="5" s="1"/>
  <c r="K210" i="5" a="1"/>
  <c r="K210" i="5" s="1"/>
  <c r="K216" i="5" a="1"/>
  <c r="K216" i="5" s="1"/>
  <c r="K229" i="5" a="1"/>
  <c r="K229" i="5" s="1"/>
  <c r="K220" i="5" a="1"/>
  <c r="K220" i="5" s="1"/>
  <c r="K248" i="5" a="1"/>
  <c r="K248" i="5" s="1"/>
  <c r="K295" i="5" a="1"/>
  <c r="K295" i="5" s="1"/>
  <c r="K67" i="5" s="1"/>
  <c r="AH67" i="5" s="1"/>
  <c r="K292" i="5" a="1"/>
  <c r="K292" i="5" s="1"/>
  <c r="K311" i="5" a="1"/>
  <c r="K311" i="5" s="1"/>
  <c r="N143" i="5" a="1"/>
  <c r="N143" i="5" s="1"/>
  <c r="N179" i="5" a="1"/>
  <c r="N179" i="5" s="1"/>
  <c r="K172" i="5" a="1"/>
  <c r="K172" i="5" s="1"/>
  <c r="K143" i="5" a="1"/>
  <c r="K143" i="5" s="1"/>
  <c r="K199" i="5" a="1"/>
  <c r="K199" i="5" s="1"/>
  <c r="K224" i="5" a="1"/>
  <c r="K224" i="5" s="1"/>
  <c r="K150" i="5" a="1"/>
  <c r="K150" i="5" s="1"/>
  <c r="K155" i="5" a="1"/>
  <c r="K155" i="5" s="1"/>
  <c r="K162" i="5" a="1"/>
  <c r="K162" i="5" s="1"/>
  <c r="K171" i="5" a="1"/>
  <c r="K171" i="5" s="1"/>
  <c r="K190" i="5" a="1"/>
  <c r="K190" i="5" s="1"/>
  <c r="K202" i="5" a="1"/>
  <c r="K202" i="5" s="1"/>
  <c r="K211" i="5" a="1"/>
  <c r="K211" i="5" s="1"/>
  <c r="K230" i="5" a="1"/>
  <c r="K230" i="5" s="1"/>
  <c r="K221" i="5" a="1"/>
  <c r="K221" i="5" s="1"/>
  <c r="K249" i="5" a="1"/>
  <c r="K249" i="5" s="1"/>
  <c r="K273" i="5" a="1"/>
  <c r="K273" i="5" s="1"/>
  <c r="K299" i="5" a="1"/>
  <c r="K299" i="5" s="1"/>
  <c r="K278" i="5" a="1"/>
  <c r="K278" i="5" s="1"/>
  <c r="K279" i="5" s="1"/>
  <c r="N145" i="5" a="1"/>
  <c r="N145" i="5" s="1"/>
  <c r="C4" i="34"/>
  <c r="C34" i="34" s="1"/>
  <c r="C86" i="34" s="1"/>
  <c r="H86" i="34" s="1"/>
  <c r="H179" i="5" a="1"/>
  <c r="H179" i="5" s="1"/>
  <c r="K145" i="5" a="1"/>
  <c r="K145" i="5" s="1"/>
  <c r="K170" i="5" a="1"/>
  <c r="K170" i="5" s="1"/>
  <c r="K168" i="5" a="1"/>
  <c r="K168" i="5" s="1"/>
  <c r="K165" i="5" a="1"/>
  <c r="K165" i="5" s="1"/>
  <c r="K178" i="5" a="1"/>
  <c r="K178" i="5" s="1"/>
  <c r="K151" i="5" a="1"/>
  <c r="K151" i="5" s="1"/>
  <c r="K157" i="5" a="1"/>
  <c r="K157" i="5" s="1"/>
  <c r="K163" i="5" a="1"/>
  <c r="K163" i="5" s="1"/>
  <c r="K173" i="5" a="1"/>
  <c r="K173" i="5" s="1"/>
  <c r="K194" i="5" a="1"/>
  <c r="K194" i="5" s="1"/>
  <c r="K204" i="5" a="1"/>
  <c r="K204" i="5" s="1"/>
  <c r="K212" i="5" a="1"/>
  <c r="K212" i="5" s="1"/>
  <c r="K225" i="5" a="1"/>
  <c r="K225" i="5" s="1"/>
  <c r="K287" i="5" a="1"/>
  <c r="K287" i="5" s="1"/>
  <c r="K250" i="5" a="1"/>
  <c r="K250" i="5" s="1"/>
  <c r="K274" i="5" a="1"/>
  <c r="K274" i="5" s="1"/>
  <c r="K302" i="5" a="1"/>
  <c r="K302" i="5" s="1"/>
  <c r="K305" i="5" a="1"/>
  <c r="K305" i="5" s="1"/>
  <c r="K40" i="5" s="1"/>
  <c r="E19" i="14" s="1"/>
  <c r="E43" i="14" s="1"/>
  <c r="E45" i="14" s="1"/>
  <c r="S244" i="5"/>
  <c r="S293" i="5"/>
  <c r="S52" i="5" s="1"/>
  <c r="S72" i="5" s="1"/>
  <c r="K201" i="5" a="1"/>
  <c r="K201" i="5" s="1"/>
  <c r="K203" i="5" a="1"/>
  <c r="K203" i="5" s="1"/>
  <c r="K152" i="5" a="1"/>
  <c r="K152" i="5" s="1"/>
  <c r="K156" i="5" a="1"/>
  <c r="K156" i="5" s="1"/>
  <c r="K160" i="5" a="1"/>
  <c r="K160" i="5" s="1"/>
  <c r="K167" i="5" a="1"/>
  <c r="K167" i="5" s="1"/>
  <c r="K175" i="5" a="1"/>
  <c r="K175" i="5" s="1"/>
  <c r="K192" i="5" a="1"/>
  <c r="K192" i="5" s="1"/>
  <c r="K200" i="5" a="1"/>
  <c r="K200" i="5" s="1"/>
  <c r="K228" i="5" a="1"/>
  <c r="K228" i="5" s="1"/>
  <c r="K214" i="5" a="1"/>
  <c r="K214" i="5" s="1"/>
  <c r="K223" i="5" a="1"/>
  <c r="K223" i="5" s="1"/>
  <c r="K231" i="5" a="1"/>
  <c r="K231" i="5" s="1"/>
  <c r="K217" i="5" a="1"/>
  <c r="K217" i="5" s="1"/>
  <c r="K222" i="5" a="1"/>
  <c r="K222" i="5" s="1"/>
  <c r="K247" i="5" a="1"/>
  <c r="K247" i="5" s="1"/>
  <c r="K251" i="5" a="1"/>
  <c r="K251" i="5" s="1"/>
  <c r="K243" i="5" a="1"/>
  <c r="K243" i="5" s="1"/>
  <c r="K284" i="5" a="1"/>
  <c r="K284" i="5" s="1"/>
  <c r="K298" i="5" a="1"/>
  <c r="K298" i="5" s="1"/>
  <c r="K291" i="5" a="1"/>
  <c r="K291" i="5" s="1"/>
  <c r="N170" i="5" a="1"/>
  <c r="N170" i="5" s="1"/>
  <c r="G10" i="34"/>
  <c r="M2" i="34"/>
  <c r="L258" i="54"/>
  <c r="L255" i="56"/>
  <c r="L261" i="55"/>
  <c r="L258" i="57"/>
  <c r="N258" i="54"/>
  <c r="N261" i="55"/>
  <c r="N258" i="57"/>
  <c r="S20" i="5"/>
  <c r="I149" i="5" a="1"/>
  <c r="I149" i="5" s="1"/>
  <c r="C4" i="50"/>
  <c r="I132" i="5" a="1"/>
  <c r="I132" i="5" s="1"/>
  <c r="I133" i="5" s="1"/>
  <c r="C4" i="44"/>
  <c r="C4" i="41"/>
  <c r="I139" i="5" a="1"/>
  <c r="I139" i="5" s="1"/>
  <c r="C4" i="46"/>
  <c r="C4" i="40"/>
  <c r="C4" i="38"/>
  <c r="C4" i="43"/>
  <c r="C4" i="45"/>
  <c r="C4" i="39"/>
  <c r="C4" i="36"/>
  <c r="M19" i="14"/>
  <c r="M43" i="14" s="1"/>
  <c r="M45" i="14" s="1"/>
  <c r="L12" i="50"/>
  <c r="H258" i="54"/>
  <c r="H255" i="56"/>
  <c r="H261" i="55"/>
  <c r="H258" i="57"/>
  <c r="Q258" i="54"/>
  <c r="Q261" i="55"/>
  <c r="Q258" i="57"/>
  <c r="K261" i="55"/>
  <c r="K258" i="57"/>
  <c r="K258" i="54"/>
  <c r="K255" i="56"/>
  <c r="M258" i="54"/>
  <c r="M255" i="56"/>
  <c r="M261" i="55"/>
  <c r="M258" i="57"/>
  <c r="P258" i="54"/>
  <c r="P261" i="55"/>
  <c r="P258" i="57"/>
  <c r="S261" i="55"/>
  <c r="S258" i="57"/>
  <c r="S258" i="54"/>
  <c r="K18" i="57"/>
  <c r="J258" i="54"/>
  <c r="J255" i="56"/>
  <c r="J261" i="55"/>
  <c r="J258" i="57"/>
  <c r="I258" i="54"/>
  <c r="I255" i="56"/>
  <c r="I261" i="55"/>
  <c r="I258" i="57"/>
  <c r="R258" i="54"/>
  <c r="R261" i="55"/>
  <c r="R258" i="57"/>
  <c r="O261" i="55"/>
  <c r="O258" i="57"/>
  <c r="O258" i="54"/>
  <c r="M2" i="55"/>
  <c r="G10" i="55"/>
  <c r="D12" i="55"/>
  <c r="I11" i="55"/>
  <c r="Q134" i="55"/>
  <c r="R134" i="55" s="1"/>
  <c r="R130" i="55"/>
  <c r="D87" i="55"/>
  <c r="G92" i="55" s="1"/>
  <c r="G40" i="55"/>
  <c r="M32" i="55"/>
  <c r="M87" i="55" s="1"/>
  <c r="D12" i="34"/>
  <c r="I11" i="34"/>
  <c r="Q134" i="34"/>
  <c r="R134" i="34" s="1"/>
  <c r="R130" i="34"/>
  <c r="M32" i="34"/>
  <c r="M86" i="34" s="1"/>
  <c r="G40" i="34"/>
  <c r="D87" i="34"/>
  <c r="G92" i="34" s="1"/>
  <c r="L17" i="57"/>
  <c r="H18" i="57"/>
  <c r="N239" i="5"/>
  <c r="G18" i="57"/>
  <c r="I18" i="57"/>
  <c r="K18" i="54"/>
  <c r="L15" i="54"/>
  <c r="L15" i="57" s="1"/>
  <c r="G18" i="54"/>
  <c r="J18" i="54"/>
  <c r="I18" i="54"/>
  <c r="L33" i="54"/>
  <c r="L33" i="57" s="1"/>
  <c r="H239" i="5"/>
  <c r="L17" i="54"/>
  <c r="H18" i="54"/>
  <c r="N255" i="56"/>
  <c r="N257" i="53"/>
  <c r="N267" i="5"/>
  <c r="J19" i="56"/>
  <c r="I19" i="56"/>
  <c r="K19" i="56"/>
  <c r="Q255" i="56"/>
  <c r="Q267" i="5"/>
  <c r="Q257" i="53"/>
  <c r="L18" i="56"/>
  <c r="H19" i="56"/>
  <c r="G19" i="56"/>
  <c r="P255" i="56"/>
  <c r="P257" i="53"/>
  <c r="P267" i="5"/>
  <c r="S255" i="56"/>
  <c r="S257" i="53"/>
  <c r="S267" i="5"/>
  <c r="R255" i="56"/>
  <c r="R257" i="53"/>
  <c r="R267" i="5"/>
  <c r="O255" i="56"/>
  <c r="O257" i="53"/>
  <c r="O267" i="5"/>
  <c r="G51" i="37"/>
  <c r="F45" i="37"/>
  <c r="K257" i="53"/>
  <c r="K267" i="5"/>
  <c r="M257" i="53"/>
  <c r="M267" i="5"/>
  <c r="J257" i="53"/>
  <c r="J267" i="5"/>
  <c r="I257" i="53"/>
  <c r="I267" i="5"/>
  <c r="L257" i="53"/>
  <c r="L267" i="5"/>
  <c r="H257" i="53"/>
  <c r="H267" i="5"/>
  <c r="H40" i="50"/>
  <c r="D86" i="50"/>
  <c r="H92" i="50" s="1"/>
  <c r="M32" i="50"/>
  <c r="D52" i="50"/>
  <c r="D103" i="50" s="1"/>
  <c r="I11" i="50"/>
  <c r="D12" i="50"/>
  <c r="I41" i="50"/>
  <c r="D42" i="50"/>
  <c r="I93" i="50"/>
  <c r="D94" i="50"/>
  <c r="D87" i="50"/>
  <c r="G92" i="50" s="1"/>
  <c r="M33" i="50"/>
  <c r="M85" i="50" s="1"/>
  <c r="G40" i="50"/>
  <c r="D42" i="46"/>
  <c r="I41" i="46"/>
  <c r="D12" i="46"/>
  <c r="I11" i="46"/>
  <c r="M32" i="46"/>
  <c r="M85" i="46" s="1"/>
  <c r="G40" i="46"/>
  <c r="D87" i="46"/>
  <c r="G92" i="46" s="1"/>
  <c r="D12" i="45"/>
  <c r="I11" i="45"/>
  <c r="D42" i="45"/>
  <c r="I41" i="45"/>
  <c r="M32" i="45"/>
  <c r="M85" i="45" s="1"/>
  <c r="G40" i="45"/>
  <c r="D87" i="45"/>
  <c r="G92" i="45" s="1"/>
  <c r="D12" i="44"/>
  <c r="I11" i="44"/>
  <c r="D42" i="44"/>
  <c r="I41" i="44"/>
  <c r="D12" i="43"/>
  <c r="I11" i="43"/>
  <c r="M32" i="43"/>
  <c r="M85" i="43" s="1"/>
  <c r="G40" i="43"/>
  <c r="D87" i="43"/>
  <c r="G92" i="43" s="1"/>
  <c r="D42" i="43"/>
  <c r="I41" i="43"/>
  <c r="D12" i="41"/>
  <c r="I11" i="41"/>
  <c r="M32" i="41"/>
  <c r="M85" i="41" s="1"/>
  <c r="G40" i="41"/>
  <c r="D87" i="41"/>
  <c r="G92" i="41" s="1"/>
  <c r="D42" i="41"/>
  <c r="I41" i="41"/>
  <c r="D42" i="40"/>
  <c r="I41" i="40"/>
  <c r="M2" i="39"/>
  <c r="G10" i="39"/>
  <c r="M32" i="39"/>
  <c r="M85" i="39" s="1"/>
  <c r="G40" i="39"/>
  <c r="D87" i="39"/>
  <c r="G92" i="39" s="1"/>
  <c r="D42" i="39"/>
  <c r="I41" i="39"/>
  <c r="D12" i="39"/>
  <c r="I11" i="39"/>
  <c r="D42" i="38"/>
  <c r="I41" i="38"/>
  <c r="D12" i="38"/>
  <c r="I11" i="38"/>
  <c r="M32" i="38"/>
  <c r="M85" i="38" s="1"/>
  <c r="G40" i="38"/>
  <c r="D87" i="38"/>
  <c r="G92" i="38" s="1"/>
  <c r="M2" i="38"/>
  <c r="G10" i="38"/>
  <c r="I121" i="36"/>
  <c r="D122" i="36"/>
  <c r="C87" i="36"/>
  <c r="D35" i="36"/>
  <c r="G34" i="36"/>
  <c r="L32" i="36"/>
  <c r="L85" i="36" s="1"/>
  <c r="D94" i="36"/>
  <c r="I93" i="36"/>
  <c r="D114" i="36"/>
  <c r="H120" i="36" s="1"/>
  <c r="H92" i="36"/>
  <c r="L308" i="5" a="1"/>
  <c r="L308" i="5" s="1"/>
  <c r="L306" i="5" a="1"/>
  <c r="L306" i="5" s="1"/>
  <c r="L109" i="5" s="1"/>
  <c r="L305" i="5" a="1"/>
  <c r="L305" i="5" s="1"/>
  <c r="L40" i="5" s="1"/>
  <c r="L278" i="5" a="1"/>
  <c r="L278" i="5" s="1"/>
  <c r="L279" i="5" s="1"/>
  <c r="L299" i="5" a="1"/>
  <c r="L299" i="5" s="1"/>
  <c r="L298" i="5" a="1"/>
  <c r="L298" i="5" s="1"/>
  <c r="L295" i="5" a="1"/>
  <c r="L295" i="5" s="1"/>
  <c r="L67" i="5" s="1"/>
  <c r="L302" i="5" a="1"/>
  <c r="L302" i="5" s="1"/>
  <c r="L311" i="5" a="1"/>
  <c r="L311" i="5" s="1"/>
  <c r="L291" i="5" a="1"/>
  <c r="L291" i="5" s="1"/>
  <c r="L288" i="5" a="1"/>
  <c r="L288" i="5" s="1"/>
  <c r="L287" i="5" a="1"/>
  <c r="L287" i="5" s="1"/>
  <c r="L284" i="5" a="1"/>
  <c r="L284" i="5" s="1"/>
  <c r="L292" i="5" a="1"/>
  <c r="L292" i="5" s="1"/>
  <c r="L282" i="5" a="1"/>
  <c r="L282" i="5" s="1"/>
  <c r="L274" i="5" a="1"/>
  <c r="L274" i="5" s="1"/>
  <c r="L273" i="5" a="1"/>
  <c r="L273" i="5" s="1"/>
  <c r="L243" i="5" a="1"/>
  <c r="L243" i="5" s="1"/>
  <c r="L272" i="5" a="1"/>
  <c r="L272" i="5" s="1"/>
  <c r="L248" i="5" a="1"/>
  <c r="L248" i="5" s="1"/>
  <c r="L249" i="5" a="1"/>
  <c r="L249" i="5" s="1"/>
  <c r="L230" i="5" a="1"/>
  <c r="L230" i="5" s="1"/>
  <c r="L228" i="5" a="1"/>
  <c r="L228" i="5" s="1"/>
  <c r="L226" i="5" a="1"/>
  <c r="L226" i="5" s="1"/>
  <c r="L224" i="5" a="1"/>
  <c r="L224" i="5" s="1"/>
  <c r="L250" i="5" a="1"/>
  <c r="L250" i="5" s="1"/>
  <c r="L246" i="5" a="1"/>
  <c r="L246" i="5" s="1"/>
  <c r="L222" i="5" a="1"/>
  <c r="L222" i="5" s="1"/>
  <c r="L221" i="5" a="1"/>
  <c r="L221" i="5" s="1"/>
  <c r="L220" i="5" a="1"/>
  <c r="L220" i="5" s="1"/>
  <c r="L218" i="5" a="1"/>
  <c r="L218" i="5" s="1"/>
  <c r="L217" i="5" a="1"/>
  <c r="L217" i="5" s="1"/>
  <c r="L216" i="5" a="1"/>
  <c r="L216" i="5" s="1"/>
  <c r="L215" i="5" a="1"/>
  <c r="L215" i="5" s="1"/>
  <c r="L214" i="5" a="1"/>
  <c r="L214" i="5" s="1"/>
  <c r="L212" i="5" a="1"/>
  <c r="L212" i="5" s="1"/>
  <c r="L211" i="5" a="1"/>
  <c r="L211" i="5" s="1"/>
  <c r="L210" i="5" a="1"/>
  <c r="L210" i="5" s="1"/>
  <c r="L229" i="5" a="1"/>
  <c r="L229" i="5" s="1"/>
  <c r="L227" i="5" a="1"/>
  <c r="L227" i="5" s="1"/>
  <c r="L208" i="5" a="1"/>
  <c r="L208" i="5" s="1"/>
  <c r="L203" i="5" a="1"/>
  <c r="L203" i="5" s="1"/>
  <c r="L201" i="5" a="1"/>
  <c r="L201" i="5" s="1"/>
  <c r="L199" i="5" a="1"/>
  <c r="L199" i="5" s="1"/>
  <c r="L197" i="5" a="1"/>
  <c r="L197" i="5" s="1"/>
  <c r="L195" i="5" a="1"/>
  <c r="L195" i="5" s="1"/>
  <c r="L193" i="5" a="1"/>
  <c r="L193" i="5" s="1"/>
  <c r="L191" i="5" a="1"/>
  <c r="L191" i="5" s="1"/>
  <c r="L182" i="5" a="1"/>
  <c r="L182" i="5" s="1"/>
  <c r="L178" i="5" a="1"/>
  <c r="L178" i="5" s="1"/>
  <c r="L176" i="5" a="1"/>
  <c r="L176" i="5" s="1"/>
  <c r="L174" i="5" a="1"/>
  <c r="L174" i="5" s="1"/>
  <c r="L172" i="5" a="1"/>
  <c r="L172" i="5" s="1"/>
  <c r="L170" i="5" a="1"/>
  <c r="L170" i="5" s="1"/>
  <c r="L168" i="5" a="1"/>
  <c r="L168" i="5" s="1"/>
  <c r="L165" i="5" a="1"/>
  <c r="L165" i="5" s="1"/>
  <c r="L247" i="5" a="1"/>
  <c r="L247" i="5" s="1"/>
  <c r="L225" i="5" a="1"/>
  <c r="L225" i="5" s="1"/>
  <c r="L202" i="5" a="1"/>
  <c r="L202" i="5" s="1"/>
  <c r="L194" i="5" a="1"/>
  <c r="L194" i="5" s="1"/>
  <c r="L177" i="5" a="1"/>
  <c r="L177" i="5" s="1"/>
  <c r="L251" i="5" a="1"/>
  <c r="L251" i="5" s="1"/>
  <c r="L231" i="5" a="1"/>
  <c r="L231" i="5" s="1"/>
  <c r="L200" i="5" a="1"/>
  <c r="L200" i="5" s="1"/>
  <c r="L192" i="5" a="1"/>
  <c r="L192" i="5" s="1"/>
  <c r="L175" i="5" a="1"/>
  <c r="L175" i="5" s="1"/>
  <c r="L164" i="5" a="1"/>
  <c r="L164" i="5" s="1"/>
  <c r="L162" i="5" a="1"/>
  <c r="L162" i="5" s="1"/>
  <c r="L159" i="5" a="1"/>
  <c r="L159" i="5" s="1"/>
  <c r="L157" i="5" a="1"/>
  <c r="L157" i="5" s="1"/>
  <c r="L223" i="5" a="1"/>
  <c r="L223" i="5" s="1"/>
  <c r="L209" i="5" a="1"/>
  <c r="L209" i="5" s="1"/>
  <c r="L198" i="5" a="1"/>
  <c r="L198" i="5" s="1"/>
  <c r="L190" i="5" a="1"/>
  <c r="L190" i="5" s="1"/>
  <c r="L173" i="5" a="1"/>
  <c r="L173" i="5" s="1"/>
  <c r="L167" i="5" a="1"/>
  <c r="L167" i="5" s="1"/>
  <c r="L139" i="5" a="1"/>
  <c r="L139" i="5" s="1"/>
  <c r="L141" i="5" s="1"/>
  <c r="L132" i="5" a="1"/>
  <c r="L132" i="5" s="1"/>
  <c r="L133" i="5" s="1"/>
  <c r="L171" i="5" a="1"/>
  <c r="L171" i="5" s="1"/>
  <c r="L163" i="5" a="1"/>
  <c r="L163" i="5" s="1"/>
  <c r="L156" i="5" a="1"/>
  <c r="L156" i="5" s="1"/>
  <c r="L151" i="5" a="1"/>
  <c r="L151" i="5" s="1"/>
  <c r="L148" i="5" a="1"/>
  <c r="L148" i="5" s="1"/>
  <c r="L146" i="5" a="1"/>
  <c r="L146" i="5" s="1"/>
  <c r="L144" i="5" a="1"/>
  <c r="L144" i="5" s="1"/>
  <c r="L136" i="5" a="1"/>
  <c r="L136" i="5" s="1"/>
  <c r="L204" i="5" a="1"/>
  <c r="L204" i="5" s="1"/>
  <c r="L160" i="5" a="1"/>
  <c r="L160" i="5" s="1"/>
  <c r="L153" i="5" a="1"/>
  <c r="L153" i="5" s="1"/>
  <c r="L150" i="5" a="1"/>
  <c r="L150" i="5" s="1"/>
  <c r="L196" i="5" a="1"/>
  <c r="L196" i="5" s="1"/>
  <c r="L169" i="5" a="1"/>
  <c r="L169" i="5" s="1"/>
  <c r="L158" i="5" a="1"/>
  <c r="L158" i="5" s="1"/>
  <c r="L155" i="5" a="1"/>
  <c r="L155" i="5" s="1"/>
  <c r="L152" i="5" a="1"/>
  <c r="L152" i="5" s="1"/>
  <c r="L149" i="5" a="1"/>
  <c r="L149" i="5" s="1"/>
  <c r="L147" i="5" a="1"/>
  <c r="L147" i="5" s="1"/>
  <c r="L145" i="5" a="1"/>
  <c r="L145" i="5" s="1"/>
  <c r="L143" i="5" a="1"/>
  <c r="L143" i="5" s="1"/>
  <c r="L135" i="5" a="1"/>
  <c r="L135" i="5" s="1"/>
  <c r="L180" i="5" a="1"/>
  <c r="L180" i="5" s="1"/>
  <c r="L154" i="5" a="1"/>
  <c r="L154" i="5" s="1"/>
  <c r="M311" i="5" a="1"/>
  <c r="M311" i="5" s="1"/>
  <c r="M308" i="5" a="1"/>
  <c r="M308" i="5" s="1"/>
  <c r="M306" i="5" a="1"/>
  <c r="M306" i="5" s="1"/>
  <c r="M109" i="5" s="1"/>
  <c r="M305" i="5" a="1"/>
  <c r="M305" i="5" s="1"/>
  <c r="M40" i="5" s="1"/>
  <c r="M278" i="5" a="1"/>
  <c r="M278" i="5" s="1"/>
  <c r="M279" i="5" s="1"/>
  <c r="M292" i="5" a="1"/>
  <c r="M292" i="5" s="1"/>
  <c r="M291" i="5" a="1"/>
  <c r="M291" i="5" s="1"/>
  <c r="M288" i="5" a="1"/>
  <c r="M288" i="5" s="1"/>
  <c r="M295" i="5" a="1"/>
  <c r="M295" i="5" s="1"/>
  <c r="M67" i="5" s="1"/>
  <c r="M302" i="5" a="1"/>
  <c r="M302" i="5" s="1"/>
  <c r="M299" i="5" a="1"/>
  <c r="M299" i="5" s="1"/>
  <c r="M287" i="5" a="1"/>
  <c r="M287" i="5" s="1"/>
  <c r="M282" i="5" a="1"/>
  <c r="M282" i="5" s="1"/>
  <c r="M274" i="5" a="1"/>
  <c r="M274" i="5" s="1"/>
  <c r="M243" i="5" a="1"/>
  <c r="M243" i="5" s="1"/>
  <c r="M273" i="5" a="1"/>
  <c r="M273" i="5" s="1"/>
  <c r="M272" i="5" a="1"/>
  <c r="M272" i="5" s="1"/>
  <c r="M298" i="5" a="1"/>
  <c r="M298" i="5" s="1"/>
  <c r="M284" i="5" a="1"/>
  <c r="M284" i="5" s="1"/>
  <c r="M251" i="5" a="1"/>
  <c r="M251" i="5" s="1"/>
  <c r="M250" i="5" a="1"/>
  <c r="M250" i="5" s="1"/>
  <c r="M249" i="5" a="1"/>
  <c r="M249" i="5" s="1"/>
  <c r="M248" i="5" a="1"/>
  <c r="M248" i="5" s="1"/>
  <c r="M247" i="5" a="1"/>
  <c r="M247" i="5" s="1"/>
  <c r="M246" i="5" a="1"/>
  <c r="M246" i="5" s="1"/>
  <c r="M230" i="5" a="1"/>
  <c r="M230" i="5" s="1"/>
  <c r="M228" i="5" a="1"/>
  <c r="M228" i="5" s="1"/>
  <c r="M226" i="5" a="1"/>
  <c r="M226" i="5" s="1"/>
  <c r="M224" i="5" a="1"/>
  <c r="M224" i="5" s="1"/>
  <c r="M222" i="5" a="1"/>
  <c r="M222" i="5" s="1"/>
  <c r="M221" i="5" a="1"/>
  <c r="M221" i="5" s="1"/>
  <c r="M220" i="5" a="1"/>
  <c r="M220" i="5" s="1"/>
  <c r="M218" i="5" a="1"/>
  <c r="M218" i="5" s="1"/>
  <c r="M217" i="5" a="1"/>
  <c r="M217" i="5" s="1"/>
  <c r="M231" i="5" a="1"/>
  <c r="M231" i="5" s="1"/>
  <c r="M229" i="5" a="1"/>
  <c r="M229" i="5" s="1"/>
  <c r="M227" i="5" a="1"/>
  <c r="M227" i="5" s="1"/>
  <c r="M225" i="5" a="1"/>
  <c r="M225" i="5" s="1"/>
  <c r="M223" i="5" a="1"/>
  <c r="M223" i="5" s="1"/>
  <c r="M208" i="5" a="1"/>
  <c r="M208" i="5" s="1"/>
  <c r="M203" i="5" a="1"/>
  <c r="M203" i="5" s="1"/>
  <c r="M201" i="5" a="1"/>
  <c r="M201" i="5" s="1"/>
  <c r="M199" i="5" a="1"/>
  <c r="M199" i="5" s="1"/>
  <c r="M197" i="5" a="1"/>
  <c r="M197" i="5" s="1"/>
  <c r="M195" i="5" a="1"/>
  <c r="M195" i="5" s="1"/>
  <c r="M193" i="5" a="1"/>
  <c r="M193" i="5" s="1"/>
  <c r="M191" i="5" a="1"/>
  <c r="M191" i="5" s="1"/>
  <c r="M182" i="5" a="1"/>
  <c r="M182" i="5" s="1"/>
  <c r="M178" i="5" a="1"/>
  <c r="M178" i="5" s="1"/>
  <c r="M176" i="5" a="1"/>
  <c r="M176" i="5" s="1"/>
  <c r="M174" i="5" a="1"/>
  <c r="M174" i="5" s="1"/>
  <c r="M172" i="5" a="1"/>
  <c r="M172" i="5" s="1"/>
  <c r="M163" i="5" a="1"/>
  <c r="M163" i="5" s="1"/>
  <c r="M162" i="5" a="1"/>
  <c r="M162" i="5" s="1"/>
  <c r="M160" i="5" a="1"/>
  <c r="M160" i="5" s="1"/>
  <c r="M159" i="5" a="1"/>
  <c r="M159" i="5" s="1"/>
  <c r="M158" i="5" a="1"/>
  <c r="M158" i="5" s="1"/>
  <c r="M157" i="5" a="1"/>
  <c r="M157" i="5" s="1"/>
  <c r="M156" i="5" a="1"/>
  <c r="M156" i="5" s="1"/>
  <c r="M155" i="5" a="1"/>
  <c r="M155" i="5" s="1"/>
  <c r="M154" i="5" a="1"/>
  <c r="M154" i="5" s="1"/>
  <c r="M153" i="5" a="1"/>
  <c r="M153" i="5" s="1"/>
  <c r="M152" i="5" a="1"/>
  <c r="M152" i="5" s="1"/>
  <c r="M151" i="5" a="1"/>
  <c r="M151" i="5" s="1"/>
  <c r="M150" i="5" a="1"/>
  <c r="M150" i="5" s="1"/>
  <c r="M216" i="5" a="1"/>
  <c r="M216" i="5" s="1"/>
  <c r="M215" i="5" a="1"/>
  <c r="M215" i="5" s="1"/>
  <c r="M214" i="5" a="1"/>
  <c r="M214" i="5" s="1"/>
  <c r="M212" i="5" a="1"/>
  <c r="M212" i="5" s="1"/>
  <c r="M211" i="5" a="1"/>
  <c r="M211" i="5" s="1"/>
  <c r="M210" i="5" a="1"/>
  <c r="M210" i="5" s="1"/>
  <c r="M209" i="5" a="1"/>
  <c r="M209" i="5" s="1"/>
  <c r="M204" i="5" a="1"/>
  <c r="M204" i="5" s="1"/>
  <c r="M202" i="5" a="1"/>
  <c r="M202" i="5" s="1"/>
  <c r="M200" i="5" a="1"/>
  <c r="M200" i="5" s="1"/>
  <c r="M198" i="5" a="1"/>
  <c r="M198" i="5" s="1"/>
  <c r="M196" i="5" a="1"/>
  <c r="M196" i="5" s="1"/>
  <c r="M194" i="5" a="1"/>
  <c r="M194" i="5" s="1"/>
  <c r="M192" i="5" a="1"/>
  <c r="M192" i="5" s="1"/>
  <c r="M190" i="5" a="1"/>
  <c r="M190" i="5" s="1"/>
  <c r="M180" i="5" a="1"/>
  <c r="M180" i="5" s="1"/>
  <c r="M177" i="5" a="1"/>
  <c r="M177" i="5" s="1"/>
  <c r="M175" i="5" a="1"/>
  <c r="M175" i="5" s="1"/>
  <c r="M173" i="5" a="1"/>
  <c r="M173" i="5" s="1"/>
  <c r="M171" i="5" a="1"/>
  <c r="M171" i="5" s="1"/>
  <c r="M168" i="5" a="1"/>
  <c r="M168" i="5" s="1"/>
  <c r="M164" i="5" a="1"/>
  <c r="M164" i="5" s="1"/>
  <c r="M170" i="5" a="1"/>
  <c r="M170" i="5" s="1"/>
  <c r="M167" i="5" a="1"/>
  <c r="M167" i="5" s="1"/>
  <c r="M169" i="5" a="1"/>
  <c r="M169" i="5" s="1"/>
  <c r="M165" i="5" a="1"/>
  <c r="M165" i="5" s="1"/>
  <c r="M149" i="5" a="1"/>
  <c r="M149" i="5" s="1"/>
  <c r="M147" i="5" a="1"/>
  <c r="M147" i="5" s="1"/>
  <c r="M145" i="5" a="1"/>
  <c r="M145" i="5" s="1"/>
  <c r="M143" i="5" a="1"/>
  <c r="M143" i="5" s="1"/>
  <c r="M135" i="5" a="1"/>
  <c r="M135" i="5" s="1"/>
  <c r="M139" i="5" a="1"/>
  <c r="M139" i="5" s="1"/>
  <c r="M141" i="5" s="1"/>
  <c r="M132" i="5" a="1"/>
  <c r="M132" i="5" s="1"/>
  <c r="M133" i="5" s="1"/>
  <c r="M148" i="5" a="1"/>
  <c r="M148" i="5" s="1"/>
  <c r="M146" i="5" a="1"/>
  <c r="M146" i="5" s="1"/>
  <c r="M144" i="5" a="1"/>
  <c r="M144" i="5" s="1"/>
  <c r="M136" i="5" a="1"/>
  <c r="M136" i="5" s="1"/>
  <c r="P308" i="5" a="1"/>
  <c r="P308" i="5" s="1"/>
  <c r="P306" i="5" a="1"/>
  <c r="P306" i="5" s="1"/>
  <c r="P109" i="5" s="1"/>
  <c r="P305" i="5" a="1"/>
  <c r="P305" i="5" s="1"/>
  <c r="P40" i="5" s="1"/>
  <c r="P278" i="5" a="1"/>
  <c r="P278" i="5" s="1"/>
  <c r="P279" i="5" s="1"/>
  <c r="P299" i="5" a="1"/>
  <c r="P299" i="5" s="1"/>
  <c r="P298" i="5" a="1"/>
  <c r="P298" i="5" s="1"/>
  <c r="P295" i="5" a="1"/>
  <c r="P295" i="5" s="1"/>
  <c r="P67" i="5" s="1"/>
  <c r="P302" i="5" a="1"/>
  <c r="P302" i="5" s="1"/>
  <c r="P311" i="5" a="1"/>
  <c r="P311" i="5" s="1"/>
  <c r="P292" i="5" a="1"/>
  <c r="P292" i="5" s="1"/>
  <c r="P288" i="5" a="1"/>
  <c r="P288" i="5" s="1"/>
  <c r="P287" i="5" a="1"/>
  <c r="P287" i="5" s="1"/>
  <c r="P284" i="5" a="1"/>
  <c r="P284" i="5" s="1"/>
  <c r="P282" i="5" a="1"/>
  <c r="P282" i="5" s="1"/>
  <c r="P291" i="5" a="1"/>
  <c r="P291" i="5" s="1"/>
  <c r="P274" i="5" a="1"/>
  <c r="P274" i="5" s="1"/>
  <c r="P243" i="5" a="1"/>
  <c r="P243" i="5" s="1"/>
  <c r="P273" i="5" a="1"/>
  <c r="P273" i="5" s="1"/>
  <c r="P272" i="5" a="1"/>
  <c r="P272" i="5" s="1"/>
  <c r="P249" i="5" a="1"/>
  <c r="P249" i="5" s="1"/>
  <c r="P250" i="5" a="1"/>
  <c r="P250" i="5" s="1"/>
  <c r="P246" i="5" a="1"/>
  <c r="P246" i="5" s="1"/>
  <c r="P231" i="5" a="1"/>
  <c r="P231" i="5" s="1"/>
  <c r="P229" i="5" a="1"/>
  <c r="P229" i="5" s="1"/>
  <c r="P227" i="5" a="1"/>
  <c r="P227" i="5" s="1"/>
  <c r="P225" i="5" a="1"/>
  <c r="P225" i="5" s="1"/>
  <c r="P223" i="5" a="1"/>
  <c r="P223" i="5" s="1"/>
  <c r="P251" i="5" a="1"/>
  <c r="P251" i="5" s="1"/>
  <c r="P247" i="5" a="1"/>
  <c r="P247" i="5" s="1"/>
  <c r="P221" i="5" a="1"/>
  <c r="P221" i="5" s="1"/>
  <c r="P220" i="5" a="1"/>
  <c r="P220" i="5" s="1"/>
  <c r="P218" i="5" a="1"/>
  <c r="P218" i="5" s="1"/>
  <c r="P217" i="5" a="1"/>
  <c r="P217" i="5" s="1"/>
  <c r="P216" i="5" a="1"/>
  <c r="P216" i="5" s="1"/>
  <c r="P215" i="5" a="1"/>
  <c r="P215" i="5" s="1"/>
  <c r="P214" i="5" a="1"/>
  <c r="P214" i="5" s="1"/>
  <c r="P212" i="5" a="1"/>
  <c r="P212" i="5" s="1"/>
  <c r="P211" i="5" a="1"/>
  <c r="P211" i="5" s="1"/>
  <c r="P210" i="5" a="1"/>
  <c r="P210" i="5" s="1"/>
  <c r="P209" i="5" a="1"/>
  <c r="P209" i="5" s="1"/>
  <c r="P226" i="5" a="1"/>
  <c r="P226" i="5" s="1"/>
  <c r="P248" i="5" a="1"/>
  <c r="P248" i="5" s="1"/>
  <c r="P224" i="5" a="1"/>
  <c r="P224" i="5" s="1"/>
  <c r="P204" i="5" a="1"/>
  <c r="P204" i="5" s="1"/>
  <c r="P202" i="5" a="1"/>
  <c r="P202" i="5" s="1"/>
  <c r="P200" i="5" a="1"/>
  <c r="P200" i="5" s="1"/>
  <c r="P198" i="5" a="1"/>
  <c r="P198" i="5" s="1"/>
  <c r="P196" i="5" a="1"/>
  <c r="P196" i="5" s="1"/>
  <c r="P194" i="5" a="1"/>
  <c r="P194" i="5" s="1"/>
  <c r="P192" i="5" a="1"/>
  <c r="P192" i="5" s="1"/>
  <c r="P190" i="5" a="1"/>
  <c r="P190" i="5" s="1"/>
  <c r="P180" i="5" a="1"/>
  <c r="P180" i="5" s="1"/>
  <c r="P177" i="5" a="1"/>
  <c r="P177" i="5" s="1"/>
  <c r="P175" i="5" a="1"/>
  <c r="P175" i="5" s="1"/>
  <c r="P173" i="5" a="1"/>
  <c r="P173" i="5" s="1"/>
  <c r="P171" i="5" a="1"/>
  <c r="P171" i="5" s="1"/>
  <c r="P169" i="5" a="1"/>
  <c r="P169" i="5" s="1"/>
  <c r="P167" i="5" a="1"/>
  <c r="P167" i="5" s="1"/>
  <c r="P164" i="5" a="1"/>
  <c r="P164" i="5" s="1"/>
  <c r="P230" i="5" a="1"/>
  <c r="P230" i="5" s="1"/>
  <c r="P222" i="5" a="1"/>
  <c r="P222" i="5" s="1"/>
  <c r="P228" i="5" a="1"/>
  <c r="P228" i="5" s="1"/>
  <c r="P199" i="5" a="1"/>
  <c r="P199" i="5" s="1"/>
  <c r="P191" i="5" a="1"/>
  <c r="P191" i="5" s="1"/>
  <c r="P174" i="5" a="1"/>
  <c r="P174" i="5" s="1"/>
  <c r="P168" i="5" a="1"/>
  <c r="P168" i="5" s="1"/>
  <c r="P208" i="5" a="1"/>
  <c r="P208" i="5" s="1"/>
  <c r="P197" i="5" a="1"/>
  <c r="P197" i="5" s="1"/>
  <c r="P182" i="5" a="1"/>
  <c r="P182" i="5" s="1"/>
  <c r="P172" i="5" a="1"/>
  <c r="P172" i="5" s="1"/>
  <c r="P170" i="5" a="1"/>
  <c r="P170" i="5" s="1"/>
  <c r="P163" i="5" a="1"/>
  <c r="P163" i="5" s="1"/>
  <c r="P160" i="5" a="1"/>
  <c r="P160" i="5" s="1"/>
  <c r="P158" i="5" a="1"/>
  <c r="P158" i="5" s="1"/>
  <c r="P156" i="5" a="1"/>
  <c r="P156" i="5" s="1"/>
  <c r="P203" i="5" a="1"/>
  <c r="P203" i="5" s="1"/>
  <c r="P195" i="5" a="1"/>
  <c r="P195" i="5" s="1"/>
  <c r="P178" i="5" a="1"/>
  <c r="P178" i="5" s="1"/>
  <c r="P139" i="5" a="1"/>
  <c r="P139" i="5" s="1"/>
  <c r="P141" i="5" s="1"/>
  <c r="P132" i="5" a="1"/>
  <c r="P132" i="5" s="1"/>
  <c r="P133" i="5" s="1"/>
  <c r="P201" i="5" a="1"/>
  <c r="P201" i="5" s="1"/>
  <c r="P159" i="5" a="1"/>
  <c r="P159" i="5" s="1"/>
  <c r="P153" i="5" a="1"/>
  <c r="P153" i="5" s="1"/>
  <c r="P149" i="5" a="1"/>
  <c r="P149" i="5" s="1"/>
  <c r="P147" i="5" a="1"/>
  <c r="P147" i="5" s="1"/>
  <c r="P145" i="5" a="1"/>
  <c r="P145" i="5" s="1"/>
  <c r="P143" i="5" a="1"/>
  <c r="P143" i="5" s="1"/>
  <c r="P135" i="5" a="1"/>
  <c r="P135" i="5" s="1"/>
  <c r="P193" i="5" a="1"/>
  <c r="P193" i="5" s="1"/>
  <c r="P157" i="5" a="1"/>
  <c r="P157" i="5" s="1"/>
  <c r="P155" i="5" a="1"/>
  <c r="P155" i="5" s="1"/>
  <c r="P150" i="5" a="1"/>
  <c r="P150" i="5" s="1"/>
  <c r="P176" i="5" a="1"/>
  <c r="P176" i="5" s="1"/>
  <c r="P152" i="5" a="1"/>
  <c r="P152" i="5" s="1"/>
  <c r="P148" i="5" a="1"/>
  <c r="P148" i="5" s="1"/>
  <c r="P146" i="5" a="1"/>
  <c r="P146" i="5" s="1"/>
  <c r="P144" i="5" a="1"/>
  <c r="P144" i="5" s="1"/>
  <c r="P136" i="5" a="1"/>
  <c r="P136" i="5" s="1"/>
  <c r="P165" i="5" a="1"/>
  <c r="P165" i="5" s="1"/>
  <c r="P162" i="5" a="1"/>
  <c r="P162" i="5" s="1"/>
  <c r="P154" i="5" a="1"/>
  <c r="P154" i="5" s="1"/>
  <c r="P151" i="5" a="1"/>
  <c r="P151" i="5" s="1"/>
  <c r="S252" i="5"/>
  <c r="O311" i="5" a="1"/>
  <c r="O311" i="5" s="1"/>
  <c r="O308" i="5" a="1"/>
  <c r="O308" i="5" s="1"/>
  <c r="O306" i="5" a="1"/>
  <c r="O306" i="5" s="1"/>
  <c r="O109" i="5" s="1"/>
  <c r="O305" i="5" a="1"/>
  <c r="O305" i="5" s="1"/>
  <c r="O40" i="5" s="1"/>
  <c r="O278" i="5" a="1"/>
  <c r="O278" i="5" s="1"/>
  <c r="O279" i="5" s="1"/>
  <c r="O292" i="5" a="1"/>
  <c r="O292" i="5" s="1"/>
  <c r="O291" i="5" a="1"/>
  <c r="O291" i="5" s="1"/>
  <c r="O288" i="5" a="1"/>
  <c r="O288" i="5" s="1"/>
  <c r="O302" i="5" a="1"/>
  <c r="O302" i="5" s="1"/>
  <c r="O299" i="5" a="1"/>
  <c r="O299" i="5" s="1"/>
  <c r="O298" i="5" a="1"/>
  <c r="O298" i="5" s="1"/>
  <c r="O273" i="5" a="1"/>
  <c r="O273" i="5" s="1"/>
  <c r="O284" i="5" a="1"/>
  <c r="O284" i="5" s="1"/>
  <c r="O282" i="5" a="1"/>
  <c r="O282" i="5" s="1"/>
  <c r="O274" i="5" a="1"/>
  <c r="O274" i="5" s="1"/>
  <c r="O295" i="5" a="1"/>
  <c r="O295" i="5" s="1"/>
  <c r="O67" i="5" s="1"/>
  <c r="O272" i="5" a="1"/>
  <c r="O272" i="5" s="1"/>
  <c r="O243" i="5" a="1"/>
  <c r="O243" i="5" s="1"/>
  <c r="O287" i="5" a="1"/>
  <c r="O287" i="5" s="1"/>
  <c r="O251" i="5" a="1"/>
  <c r="O251" i="5" s="1"/>
  <c r="O250" i="5" a="1"/>
  <c r="O250" i="5" s="1"/>
  <c r="O249" i="5" a="1"/>
  <c r="O249" i="5" s="1"/>
  <c r="O248" i="5" a="1"/>
  <c r="O248" i="5" s="1"/>
  <c r="O247" i="5" a="1"/>
  <c r="O247" i="5" s="1"/>
  <c r="O246" i="5" a="1"/>
  <c r="O246" i="5" s="1"/>
  <c r="O221" i="5" a="1"/>
  <c r="O221" i="5" s="1"/>
  <c r="O220" i="5" a="1"/>
  <c r="O220" i="5" s="1"/>
  <c r="O218" i="5" a="1"/>
  <c r="O218" i="5" s="1"/>
  <c r="O217" i="5" a="1"/>
  <c r="O217" i="5" s="1"/>
  <c r="O230" i="5" a="1"/>
  <c r="O230" i="5" s="1"/>
  <c r="O228" i="5" a="1"/>
  <c r="O228" i="5" s="1"/>
  <c r="O226" i="5" a="1"/>
  <c r="O226" i="5" s="1"/>
  <c r="O224" i="5" a="1"/>
  <c r="O224" i="5" s="1"/>
  <c r="O222" i="5" a="1"/>
  <c r="O222" i="5" s="1"/>
  <c r="O227" i="5" a="1"/>
  <c r="O227" i="5" s="1"/>
  <c r="O216" i="5" a="1"/>
  <c r="O216" i="5" s="1"/>
  <c r="O215" i="5" a="1"/>
  <c r="O215" i="5" s="1"/>
  <c r="O214" i="5" a="1"/>
  <c r="O214" i="5" s="1"/>
  <c r="O212" i="5" a="1"/>
  <c r="O212" i="5" s="1"/>
  <c r="O211" i="5" a="1"/>
  <c r="O211" i="5" s="1"/>
  <c r="O210" i="5" a="1"/>
  <c r="O210" i="5" s="1"/>
  <c r="O209" i="5" a="1"/>
  <c r="O209" i="5" s="1"/>
  <c r="O225" i="5" a="1"/>
  <c r="O225" i="5" s="1"/>
  <c r="O208" i="5" a="1"/>
  <c r="O208" i="5" s="1"/>
  <c r="O203" i="5" a="1"/>
  <c r="O203" i="5" s="1"/>
  <c r="O201" i="5" a="1"/>
  <c r="O201" i="5" s="1"/>
  <c r="O199" i="5" a="1"/>
  <c r="O199" i="5" s="1"/>
  <c r="O197" i="5" a="1"/>
  <c r="O197" i="5" s="1"/>
  <c r="O195" i="5" a="1"/>
  <c r="O195" i="5" s="1"/>
  <c r="O193" i="5" a="1"/>
  <c r="O193" i="5" s="1"/>
  <c r="O191" i="5" a="1"/>
  <c r="O191" i="5" s="1"/>
  <c r="O182" i="5" a="1"/>
  <c r="O182" i="5" s="1"/>
  <c r="O178" i="5" a="1"/>
  <c r="O178" i="5" s="1"/>
  <c r="O176" i="5" a="1"/>
  <c r="O176" i="5" s="1"/>
  <c r="O174" i="5" a="1"/>
  <c r="O174" i="5" s="1"/>
  <c r="O172" i="5" a="1"/>
  <c r="O172" i="5" s="1"/>
  <c r="O170" i="5" a="1"/>
  <c r="O170" i="5" s="1"/>
  <c r="O168" i="5" a="1"/>
  <c r="O168" i="5" s="1"/>
  <c r="O165" i="5" a="1"/>
  <c r="O165" i="5" s="1"/>
  <c r="O163" i="5" a="1"/>
  <c r="O163" i="5" s="1"/>
  <c r="O162" i="5" a="1"/>
  <c r="O162" i="5" s="1"/>
  <c r="O160" i="5" a="1"/>
  <c r="O160" i="5" s="1"/>
  <c r="O159" i="5" a="1"/>
  <c r="O159" i="5" s="1"/>
  <c r="O158" i="5" a="1"/>
  <c r="O158" i="5" s="1"/>
  <c r="O157" i="5" a="1"/>
  <c r="O157" i="5" s="1"/>
  <c r="O156" i="5" a="1"/>
  <c r="O156" i="5" s="1"/>
  <c r="O155" i="5" a="1"/>
  <c r="O155" i="5" s="1"/>
  <c r="O154" i="5" a="1"/>
  <c r="O154" i="5" s="1"/>
  <c r="O153" i="5" a="1"/>
  <c r="O153" i="5" s="1"/>
  <c r="O152" i="5" a="1"/>
  <c r="O152" i="5" s="1"/>
  <c r="O151" i="5" a="1"/>
  <c r="O151" i="5" s="1"/>
  <c r="O150" i="5" a="1"/>
  <c r="O150" i="5" s="1"/>
  <c r="O231" i="5" a="1"/>
  <c r="O231" i="5" s="1"/>
  <c r="O223" i="5" a="1"/>
  <c r="O223" i="5" s="1"/>
  <c r="O200" i="5" a="1"/>
  <c r="O200" i="5" s="1"/>
  <c r="O192" i="5" a="1"/>
  <c r="O192" i="5" s="1"/>
  <c r="O175" i="5" a="1"/>
  <c r="O175" i="5" s="1"/>
  <c r="O169" i="5" a="1"/>
  <c r="O169" i="5" s="1"/>
  <c r="O198" i="5" a="1"/>
  <c r="O198" i="5" s="1"/>
  <c r="O190" i="5" a="1"/>
  <c r="O190" i="5" s="1"/>
  <c r="O173" i="5" a="1"/>
  <c r="O173" i="5" s="1"/>
  <c r="O204" i="5" a="1"/>
  <c r="O204" i="5" s="1"/>
  <c r="O196" i="5" a="1"/>
  <c r="O196" i="5" s="1"/>
  <c r="O180" i="5" a="1"/>
  <c r="O180" i="5" s="1"/>
  <c r="O171" i="5" a="1"/>
  <c r="O171" i="5" s="1"/>
  <c r="O164" i="5" a="1"/>
  <c r="O164" i="5" s="1"/>
  <c r="O194" i="5" a="1"/>
  <c r="O194" i="5" s="1"/>
  <c r="O167" i="5" a="1"/>
  <c r="O167" i="5" s="1"/>
  <c r="O177" i="5" a="1"/>
  <c r="O177" i="5" s="1"/>
  <c r="O149" i="5" a="1"/>
  <c r="O149" i="5" s="1"/>
  <c r="O147" i="5" a="1"/>
  <c r="O147" i="5" s="1"/>
  <c r="O145" i="5" a="1"/>
  <c r="O145" i="5" s="1"/>
  <c r="O143" i="5" a="1"/>
  <c r="O143" i="5" s="1"/>
  <c r="O135" i="5" a="1"/>
  <c r="O135" i="5" s="1"/>
  <c r="O144" i="5" a="1"/>
  <c r="O144" i="5" s="1"/>
  <c r="O136" i="5" a="1"/>
  <c r="O136" i="5" s="1"/>
  <c r="O229" i="5" a="1"/>
  <c r="O229" i="5" s="1"/>
  <c r="O139" i="5" a="1"/>
  <c r="O139" i="5" s="1"/>
  <c r="O141" i="5" s="1"/>
  <c r="O132" i="5" a="1"/>
  <c r="O132" i="5" s="1"/>
  <c r="O133" i="5" s="1"/>
  <c r="O202" i="5" a="1"/>
  <c r="O202" i="5" s="1"/>
  <c r="O148" i="5" a="1"/>
  <c r="O148" i="5" s="1"/>
  <c r="O146" i="5" a="1"/>
  <c r="O146" i="5" s="1"/>
  <c r="J308" i="5" a="1"/>
  <c r="J308" i="5" s="1"/>
  <c r="J306" i="5" a="1"/>
  <c r="J306" i="5" s="1"/>
  <c r="J109" i="5" s="1"/>
  <c r="J305" i="5" a="1"/>
  <c r="J305" i="5" s="1"/>
  <c r="J40" i="5" s="1"/>
  <c r="J278" i="5" a="1"/>
  <c r="J278" i="5" s="1"/>
  <c r="J279" i="5" s="1"/>
  <c r="J299" i="5" a="1"/>
  <c r="J299" i="5" s="1"/>
  <c r="J298" i="5" a="1"/>
  <c r="J298" i="5" s="1"/>
  <c r="J295" i="5" a="1"/>
  <c r="J295" i="5" s="1"/>
  <c r="J67" i="5" s="1"/>
  <c r="J302" i="5" a="1"/>
  <c r="J302" i="5" s="1"/>
  <c r="J292" i="5" a="1"/>
  <c r="J292" i="5" s="1"/>
  <c r="J291" i="5" a="1"/>
  <c r="J291" i="5" s="1"/>
  <c r="J288" i="5" a="1"/>
  <c r="J288" i="5" s="1"/>
  <c r="J287" i="5" a="1"/>
  <c r="J287" i="5" s="1"/>
  <c r="J284" i="5" a="1"/>
  <c r="J284" i="5" s="1"/>
  <c r="J273" i="5" a="1"/>
  <c r="J273" i="5" s="1"/>
  <c r="J311" i="5" a="1"/>
  <c r="J311" i="5" s="1"/>
  <c r="J282" i="5" a="1"/>
  <c r="J282" i="5" s="1"/>
  <c r="J274" i="5" a="1"/>
  <c r="J274" i="5" s="1"/>
  <c r="J272" i="5" a="1"/>
  <c r="J272" i="5" s="1"/>
  <c r="J243" i="5" a="1"/>
  <c r="J243" i="5" s="1"/>
  <c r="J251" i="5" a="1"/>
  <c r="J251" i="5" s="1"/>
  <c r="J250" i="5" a="1"/>
  <c r="J250" i="5" s="1"/>
  <c r="J249" i="5" a="1"/>
  <c r="J249" i="5" s="1"/>
  <c r="J248" i="5" a="1"/>
  <c r="J248" i="5" s="1"/>
  <c r="J247" i="5" a="1"/>
  <c r="J247" i="5" s="1"/>
  <c r="J246" i="5" a="1"/>
  <c r="J246" i="5" s="1"/>
  <c r="J230" i="5" a="1"/>
  <c r="J230" i="5" s="1"/>
  <c r="J228" i="5" a="1"/>
  <c r="J228" i="5" s="1"/>
  <c r="J226" i="5" a="1"/>
  <c r="J226" i="5" s="1"/>
  <c r="J224" i="5" a="1"/>
  <c r="J224" i="5" s="1"/>
  <c r="J231" i="5" a="1"/>
  <c r="J231" i="5" s="1"/>
  <c r="J229" i="5" a="1"/>
  <c r="J229" i="5" s="1"/>
  <c r="J227" i="5" a="1"/>
  <c r="J227" i="5" s="1"/>
  <c r="J225" i="5" a="1"/>
  <c r="J225" i="5" s="1"/>
  <c r="J223" i="5" a="1"/>
  <c r="J223" i="5" s="1"/>
  <c r="J222" i="5" a="1"/>
  <c r="J222" i="5" s="1"/>
  <c r="J221" i="5" a="1"/>
  <c r="J221" i="5" s="1"/>
  <c r="J220" i="5" a="1"/>
  <c r="J220" i="5" s="1"/>
  <c r="J218" i="5" a="1"/>
  <c r="J218" i="5" s="1"/>
  <c r="J217" i="5" a="1"/>
  <c r="J217" i="5" s="1"/>
  <c r="J216" i="5" a="1"/>
  <c r="J216" i="5" s="1"/>
  <c r="J215" i="5" a="1"/>
  <c r="J215" i="5" s="1"/>
  <c r="J214" i="5" a="1"/>
  <c r="J214" i="5" s="1"/>
  <c r="J212" i="5" a="1"/>
  <c r="J212" i="5" s="1"/>
  <c r="J211" i="5" a="1"/>
  <c r="J211" i="5" s="1"/>
  <c r="J210" i="5" a="1"/>
  <c r="J210" i="5" s="1"/>
  <c r="J208" i="5" a="1"/>
  <c r="J208" i="5" s="1"/>
  <c r="J203" i="5" a="1"/>
  <c r="J203" i="5" s="1"/>
  <c r="J201" i="5" a="1"/>
  <c r="J201" i="5" s="1"/>
  <c r="J199" i="5" a="1"/>
  <c r="J199" i="5" s="1"/>
  <c r="J197" i="5" a="1"/>
  <c r="J197" i="5" s="1"/>
  <c r="J195" i="5" a="1"/>
  <c r="J195" i="5" s="1"/>
  <c r="J193" i="5" a="1"/>
  <c r="J193" i="5" s="1"/>
  <c r="J191" i="5" a="1"/>
  <c r="J191" i="5" s="1"/>
  <c r="J182" i="5" a="1"/>
  <c r="J182" i="5" s="1"/>
  <c r="J178" i="5" a="1"/>
  <c r="J178" i="5" s="1"/>
  <c r="J176" i="5" a="1"/>
  <c r="J176" i="5" s="1"/>
  <c r="J174" i="5" a="1"/>
  <c r="J174" i="5" s="1"/>
  <c r="J172" i="5" a="1"/>
  <c r="J172" i="5" s="1"/>
  <c r="J209" i="5" a="1"/>
  <c r="J209" i="5" s="1"/>
  <c r="J204" i="5" a="1"/>
  <c r="J204" i="5" s="1"/>
  <c r="J202" i="5" a="1"/>
  <c r="J202" i="5" s="1"/>
  <c r="J200" i="5" a="1"/>
  <c r="J200" i="5" s="1"/>
  <c r="J198" i="5" a="1"/>
  <c r="J198" i="5" s="1"/>
  <c r="J196" i="5" a="1"/>
  <c r="J196" i="5" s="1"/>
  <c r="J194" i="5" a="1"/>
  <c r="J194" i="5" s="1"/>
  <c r="J192" i="5" a="1"/>
  <c r="J192" i="5" s="1"/>
  <c r="J190" i="5" a="1"/>
  <c r="J190" i="5" s="1"/>
  <c r="J180" i="5" a="1"/>
  <c r="J180" i="5" s="1"/>
  <c r="J177" i="5" a="1"/>
  <c r="J177" i="5" s="1"/>
  <c r="J175" i="5" a="1"/>
  <c r="J175" i="5" s="1"/>
  <c r="J173" i="5" a="1"/>
  <c r="J173" i="5" s="1"/>
  <c r="J171" i="5" a="1"/>
  <c r="J171" i="5" s="1"/>
  <c r="J170" i="5" a="1"/>
  <c r="J170" i="5" s="1"/>
  <c r="J167" i="5" a="1"/>
  <c r="J167" i="5" s="1"/>
  <c r="J164" i="5" a="1"/>
  <c r="J164" i="5" s="1"/>
  <c r="J162" i="5" a="1"/>
  <c r="J162" i="5" s="1"/>
  <c r="J159" i="5" a="1"/>
  <c r="J159" i="5" s="1"/>
  <c r="J157" i="5" a="1"/>
  <c r="J157" i="5" s="1"/>
  <c r="J169" i="5" a="1"/>
  <c r="J169" i="5" s="1"/>
  <c r="J165" i="5" a="1"/>
  <c r="J165" i="5" s="1"/>
  <c r="J163" i="5" a="1"/>
  <c r="J163" i="5" s="1"/>
  <c r="J160" i="5" a="1"/>
  <c r="J160" i="5" s="1"/>
  <c r="J158" i="5" a="1"/>
  <c r="J158" i="5" s="1"/>
  <c r="J156" i="5" a="1"/>
  <c r="J156" i="5" s="1"/>
  <c r="J154" i="5" a="1"/>
  <c r="J154" i="5" s="1"/>
  <c r="J152" i="5" a="1"/>
  <c r="J152" i="5" s="1"/>
  <c r="J150" i="5" a="1"/>
  <c r="J150" i="5" s="1"/>
  <c r="J139" i="5" a="1"/>
  <c r="J139" i="5" s="1"/>
  <c r="J141" i="5" s="1"/>
  <c r="J132" i="5" a="1"/>
  <c r="J132" i="5" s="1"/>
  <c r="J133" i="5" s="1"/>
  <c r="J155" i="5" a="1"/>
  <c r="J155" i="5" s="1"/>
  <c r="J144" i="5" a="1"/>
  <c r="J144" i="5" s="1"/>
  <c r="J136" i="5" a="1"/>
  <c r="J136" i="5" s="1"/>
  <c r="J149" i="5" a="1"/>
  <c r="J149" i="5" s="1"/>
  <c r="J147" i="5" a="1"/>
  <c r="J147" i="5" s="1"/>
  <c r="J145" i="5" a="1"/>
  <c r="J145" i="5" s="1"/>
  <c r="J143" i="5" a="1"/>
  <c r="J143" i="5" s="1"/>
  <c r="J135" i="5" a="1"/>
  <c r="J135" i="5" s="1"/>
  <c r="J168" i="5" a="1"/>
  <c r="J168" i="5" s="1"/>
  <c r="J151" i="5" a="1"/>
  <c r="J151" i="5" s="1"/>
  <c r="J153" i="5" a="1"/>
  <c r="J153" i="5" s="1"/>
  <c r="J148" i="5" a="1"/>
  <c r="J148" i="5" s="1"/>
  <c r="J146" i="5" a="1"/>
  <c r="J146" i="5" s="1"/>
  <c r="H308" i="5" a="1"/>
  <c r="H308" i="5" s="1"/>
  <c r="H306" i="5" a="1"/>
  <c r="H306" i="5" s="1"/>
  <c r="H109" i="5" s="1"/>
  <c r="H305" i="5" a="1"/>
  <c r="H305" i="5" s="1"/>
  <c r="H40" i="5" s="1"/>
  <c r="H278" i="5" a="1"/>
  <c r="H278" i="5" s="1"/>
  <c r="H279" i="5" s="1"/>
  <c r="H299" i="5" a="1"/>
  <c r="H299" i="5" s="1"/>
  <c r="H298" i="5" a="1"/>
  <c r="H298" i="5" s="1"/>
  <c r="H302" i="5" a="1"/>
  <c r="H302" i="5" s="1"/>
  <c r="H311" i="5" a="1"/>
  <c r="H311" i="5" s="1"/>
  <c r="H292" i="5" a="1"/>
  <c r="H292" i="5" s="1"/>
  <c r="H291" i="5" a="1"/>
  <c r="H291" i="5" s="1"/>
  <c r="H288" i="5" a="1"/>
  <c r="H288" i="5" s="1"/>
  <c r="H287" i="5" a="1"/>
  <c r="H287" i="5" s="1"/>
  <c r="H284" i="5" a="1"/>
  <c r="H284" i="5" s="1"/>
  <c r="H282" i="5" a="1"/>
  <c r="H282" i="5" s="1"/>
  <c r="H295" i="5" a="1"/>
  <c r="H295" i="5" s="1"/>
  <c r="H67" i="5" s="1"/>
  <c r="H274" i="5" a="1"/>
  <c r="H274" i="5" s="1"/>
  <c r="H273" i="5" a="1"/>
  <c r="H273" i="5" s="1"/>
  <c r="H251" i="5" a="1"/>
  <c r="H251" i="5" s="1"/>
  <c r="H247" i="5" a="1"/>
  <c r="H247" i="5" s="1"/>
  <c r="H248" i="5" a="1"/>
  <c r="H248" i="5" s="1"/>
  <c r="H243" i="5" a="1"/>
  <c r="H243" i="5" s="1"/>
  <c r="H231" i="5" a="1"/>
  <c r="H231" i="5" s="1"/>
  <c r="H229" i="5" a="1"/>
  <c r="H229" i="5" s="1"/>
  <c r="H227" i="5" a="1"/>
  <c r="H227" i="5" s="1"/>
  <c r="H225" i="5" a="1"/>
  <c r="H225" i="5" s="1"/>
  <c r="H223" i="5" a="1"/>
  <c r="H223" i="5" s="1"/>
  <c r="H249" i="5" a="1"/>
  <c r="H249" i="5" s="1"/>
  <c r="H222" i="5" a="1"/>
  <c r="H222" i="5" s="1"/>
  <c r="H221" i="5" a="1"/>
  <c r="H221" i="5" s="1"/>
  <c r="H220" i="5" a="1"/>
  <c r="H220" i="5" s="1"/>
  <c r="H218" i="5" a="1"/>
  <c r="H218" i="5" s="1"/>
  <c r="H217" i="5" a="1"/>
  <c r="H217" i="5" s="1"/>
  <c r="H216" i="5" a="1"/>
  <c r="H216" i="5" s="1"/>
  <c r="H215" i="5" a="1"/>
  <c r="H215" i="5" s="1"/>
  <c r="H214" i="5" a="1"/>
  <c r="H214" i="5" s="1"/>
  <c r="H212" i="5" a="1"/>
  <c r="H212" i="5" s="1"/>
  <c r="H211" i="5" a="1"/>
  <c r="H211" i="5" s="1"/>
  <c r="H210" i="5" a="1"/>
  <c r="H210" i="5" s="1"/>
  <c r="H272" i="5" a="1"/>
  <c r="H272" i="5" s="1"/>
  <c r="H250" i="5" a="1"/>
  <c r="H250" i="5" s="1"/>
  <c r="H224" i="5" a="1"/>
  <c r="H224" i="5" s="1"/>
  <c r="H230" i="5" a="1"/>
  <c r="H230" i="5" s="1"/>
  <c r="H209" i="5" a="1"/>
  <c r="H209" i="5" s="1"/>
  <c r="H204" i="5" a="1"/>
  <c r="H204" i="5" s="1"/>
  <c r="H202" i="5" a="1"/>
  <c r="H202" i="5" s="1"/>
  <c r="H200" i="5" a="1"/>
  <c r="H200" i="5" s="1"/>
  <c r="H198" i="5" a="1"/>
  <c r="H198" i="5" s="1"/>
  <c r="H196" i="5" a="1"/>
  <c r="H196" i="5" s="1"/>
  <c r="H194" i="5" a="1"/>
  <c r="H194" i="5" s="1"/>
  <c r="H192" i="5" a="1"/>
  <c r="H192" i="5" s="1"/>
  <c r="H190" i="5" a="1"/>
  <c r="H190" i="5" s="1"/>
  <c r="H180" i="5" a="1"/>
  <c r="H180" i="5" s="1"/>
  <c r="H177" i="5" a="1"/>
  <c r="H177" i="5" s="1"/>
  <c r="H175" i="5" a="1"/>
  <c r="H175" i="5" s="1"/>
  <c r="H173" i="5" a="1"/>
  <c r="H173" i="5" s="1"/>
  <c r="H171" i="5" a="1"/>
  <c r="H171" i="5" s="1"/>
  <c r="H169" i="5" a="1"/>
  <c r="H169" i="5" s="1"/>
  <c r="H167" i="5" a="1"/>
  <c r="H167" i="5" s="1"/>
  <c r="H228" i="5" a="1"/>
  <c r="H228" i="5" s="1"/>
  <c r="H208" i="5" a="1"/>
  <c r="H208" i="5" s="1"/>
  <c r="H197" i="5" a="1"/>
  <c r="H197" i="5" s="1"/>
  <c r="H182" i="5" a="1"/>
  <c r="H182" i="5" s="1"/>
  <c r="H172" i="5" a="1"/>
  <c r="H172" i="5" s="1"/>
  <c r="H165" i="5" a="1"/>
  <c r="H165" i="5" s="1"/>
  <c r="H203" i="5" a="1"/>
  <c r="H203" i="5" s="1"/>
  <c r="H195" i="5" a="1"/>
  <c r="H195" i="5" s="1"/>
  <c r="H178" i="5" a="1"/>
  <c r="H178" i="5" s="1"/>
  <c r="H168" i="5" a="1"/>
  <c r="H168" i="5" s="1"/>
  <c r="H163" i="5" a="1"/>
  <c r="H163" i="5" s="1"/>
  <c r="H160" i="5" a="1"/>
  <c r="H160" i="5" s="1"/>
  <c r="H158" i="5" a="1"/>
  <c r="H158" i="5" s="1"/>
  <c r="H246" i="5" a="1"/>
  <c r="H246" i="5" s="1"/>
  <c r="H201" i="5" a="1"/>
  <c r="H201" i="5" s="1"/>
  <c r="H193" i="5" a="1"/>
  <c r="H193" i="5" s="1"/>
  <c r="H176" i="5" a="1"/>
  <c r="H176" i="5" s="1"/>
  <c r="H170" i="5" a="1"/>
  <c r="H170" i="5" s="1"/>
  <c r="H139" i="5" a="1"/>
  <c r="H139" i="5" s="1"/>
  <c r="H141" i="5" s="1"/>
  <c r="H132" i="5" a="1"/>
  <c r="H132" i="5" s="1"/>
  <c r="H133" i="5" s="1"/>
  <c r="H191" i="5" a="1"/>
  <c r="H191" i="5" s="1"/>
  <c r="H157" i="5" a="1"/>
  <c r="H157" i="5" s="1"/>
  <c r="H154" i="5" a="1"/>
  <c r="H154" i="5" s="1"/>
  <c r="H151" i="5" a="1"/>
  <c r="H151" i="5" s="1"/>
  <c r="H149" i="5" a="1"/>
  <c r="H149" i="5" s="1"/>
  <c r="H147" i="5" a="1"/>
  <c r="H147" i="5" s="1"/>
  <c r="H145" i="5" a="1"/>
  <c r="H145" i="5" s="1"/>
  <c r="H143" i="5" a="1"/>
  <c r="H143" i="5" s="1"/>
  <c r="H135" i="5" a="1"/>
  <c r="H135" i="5" s="1"/>
  <c r="H174" i="5" a="1"/>
  <c r="H174" i="5" s="1"/>
  <c r="H164" i="5" a="1"/>
  <c r="H164" i="5" s="1"/>
  <c r="H156" i="5" a="1"/>
  <c r="H156" i="5" s="1"/>
  <c r="H153" i="5" a="1"/>
  <c r="H153" i="5" s="1"/>
  <c r="H162" i="5" a="1"/>
  <c r="H162" i="5" s="1"/>
  <c r="H155" i="5" a="1"/>
  <c r="H155" i="5" s="1"/>
  <c r="H150" i="5" a="1"/>
  <c r="H150" i="5" s="1"/>
  <c r="H148" i="5" a="1"/>
  <c r="H148" i="5" s="1"/>
  <c r="H146" i="5" a="1"/>
  <c r="H146" i="5" s="1"/>
  <c r="H144" i="5" a="1"/>
  <c r="H144" i="5" s="1"/>
  <c r="H136" i="5" a="1"/>
  <c r="H136" i="5" s="1"/>
  <c r="H226" i="5" a="1"/>
  <c r="H226" i="5" s="1"/>
  <c r="H199" i="5" a="1"/>
  <c r="H199" i="5" s="1"/>
  <c r="H159" i="5" a="1"/>
  <c r="H159" i="5" s="1"/>
  <c r="H152" i="5" a="1"/>
  <c r="H152" i="5" s="1"/>
  <c r="S285" i="5"/>
  <c r="S300" i="5"/>
  <c r="R308" i="5" a="1"/>
  <c r="R308" i="5" s="1"/>
  <c r="R306" i="5" a="1"/>
  <c r="R306" i="5" s="1"/>
  <c r="R109" i="5" s="1"/>
  <c r="R305" i="5" a="1"/>
  <c r="R305" i="5" s="1"/>
  <c r="R40" i="5" s="1"/>
  <c r="R278" i="5" a="1"/>
  <c r="R278" i="5" s="1"/>
  <c r="R279" i="5" s="1"/>
  <c r="R299" i="5" a="1"/>
  <c r="R299" i="5" s="1"/>
  <c r="R298" i="5" a="1"/>
  <c r="R298" i="5" s="1"/>
  <c r="R295" i="5" a="1"/>
  <c r="R295" i="5" s="1"/>
  <c r="R67" i="5" s="1"/>
  <c r="R302" i="5" a="1"/>
  <c r="R302" i="5" s="1"/>
  <c r="R291" i="5" a="1"/>
  <c r="R291" i="5" s="1"/>
  <c r="R292" i="5" a="1"/>
  <c r="R292" i="5" s="1"/>
  <c r="R288" i="5" a="1"/>
  <c r="R288" i="5" s="1"/>
  <c r="R287" i="5" a="1"/>
  <c r="R287" i="5" s="1"/>
  <c r="R284" i="5" a="1"/>
  <c r="R284" i="5" s="1"/>
  <c r="R282" i="5" a="1"/>
  <c r="R282" i="5" s="1"/>
  <c r="R311" i="5" a="1"/>
  <c r="R311" i="5" s="1"/>
  <c r="R273" i="5" a="1"/>
  <c r="R273" i="5" s="1"/>
  <c r="R274" i="5" a="1"/>
  <c r="R274" i="5" s="1"/>
  <c r="R272" i="5" a="1"/>
  <c r="R272" i="5" s="1"/>
  <c r="R243" i="5" a="1"/>
  <c r="R243" i="5" s="1"/>
  <c r="R251" i="5" a="1"/>
  <c r="R251" i="5" s="1"/>
  <c r="R250" i="5" a="1"/>
  <c r="R250" i="5" s="1"/>
  <c r="R249" i="5" a="1"/>
  <c r="R249" i="5" s="1"/>
  <c r="R248" i="5" a="1"/>
  <c r="R248" i="5" s="1"/>
  <c r="R247" i="5" a="1"/>
  <c r="R247" i="5" s="1"/>
  <c r="R246" i="5" a="1"/>
  <c r="R246" i="5" s="1"/>
  <c r="R230" i="5" a="1"/>
  <c r="R230" i="5" s="1"/>
  <c r="R228" i="5" a="1"/>
  <c r="R228" i="5" s="1"/>
  <c r="R226" i="5" a="1"/>
  <c r="R226" i="5" s="1"/>
  <c r="R224" i="5" a="1"/>
  <c r="R224" i="5" s="1"/>
  <c r="R222" i="5" a="1"/>
  <c r="R222" i="5" s="1"/>
  <c r="R231" i="5" a="1"/>
  <c r="R231" i="5" s="1"/>
  <c r="R229" i="5" a="1"/>
  <c r="R229" i="5" s="1"/>
  <c r="R227" i="5" a="1"/>
  <c r="R227" i="5" s="1"/>
  <c r="R225" i="5" a="1"/>
  <c r="R225" i="5" s="1"/>
  <c r="R223" i="5" a="1"/>
  <c r="R223" i="5" s="1"/>
  <c r="R221" i="5" a="1"/>
  <c r="R221" i="5" s="1"/>
  <c r="R220" i="5" a="1"/>
  <c r="R220" i="5" s="1"/>
  <c r="R218" i="5" a="1"/>
  <c r="R218" i="5" s="1"/>
  <c r="R217" i="5" a="1"/>
  <c r="R217" i="5" s="1"/>
  <c r="R216" i="5" a="1"/>
  <c r="R216" i="5" s="1"/>
  <c r="R215" i="5" a="1"/>
  <c r="R215" i="5" s="1"/>
  <c r="R214" i="5" a="1"/>
  <c r="R214" i="5" s="1"/>
  <c r="R212" i="5" a="1"/>
  <c r="R212" i="5" s="1"/>
  <c r="R211" i="5" a="1"/>
  <c r="R211" i="5" s="1"/>
  <c r="R210" i="5" a="1"/>
  <c r="R210" i="5" s="1"/>
  <c r="R209" i="5" a="1"/>
  <c r="R209" i="5" s="1"/>
  <c r="R208" i="5" a="1"/>
  <c r="R208" i="5" s="1"/>
  <c r="R203" i="5" a="1"/>
  <c r="R203" i="5" s="1"/>
  <c r="R201" i="5" a="1"/>
  <c r="R201" i="5" s="1"/>
  <c r="R199" i="5" a="1"/>
  <c r="R199" i="5" s="1"/>
  <c r="R197" i="5" a="1"/>
  <c r="R197" i="5" s="1"/>
  <c r="R195" i="5" a="1"/>
  <c r="R195" i="5" s="1"/>
  <c r="R193" i="5" a="1"/>
  <c r="R193" i="5" s="1"/>
  <c r="R191" i="5" a="1"/>
  <c r="R191" i="5" s="1"/>
  <c r="R182" i="5" a="1"/>
  <c r="R182" i="5" s="1"/>
  <c r="R178" i="5" a="1"/>
  <c r="R178" i="5" s="1"/>
  <c r="R176" i="5" a="1"/>
  <c r="R176" i="5" s="1"/>
  <c r="R174" i="5" a="1"/>
  <c r="R174" i="5" s="1"/>
  <c r="R172" i="5" a="1"/>
  <c r="R172" i="5" s="1"/>
  <c r="R204" i="5" a="1"/>
  <c r="R204" i="5" s="1"/>
  <c r="R202" i="5" a="1"/>
  <c r="R202" i="5" s="1"/>
  <c r="R200" i="5" a="1"/>
  <c r="R200" i="5" s="1"/>
  <c r="R198" i="5" a="1"/>
  <c r="R198" i="5" s="1"/>
  <c r="R196" i="5" a="1"/>
  <c r="R196" i="5" s="1"/>
  <c r="R194" i="5" a="1"/>
  <c r="R194" i="5" s="1"/>
  <c r="R192" i="5" a="1"/>
  <c r="R192" i="5" s="1"/>
  <c r="R190" i="5" a="1"/>
  <c r="R190" i="5" s="1"/>
  <c r="R180" i="5" a="1"/>
  <c r="R180" i="5" s="1"/>
  <c r="R177" i="5" a="1"/>
  <c r="R177" i="5" s="1"/>
  <c r="R175" i="5" a="1"/>
  <c r="R175" i="5" s="1"/>
  <c r="R173" i="5" a="1"/>
  <c r="R173" i="5" s="1"/>
  <c r="R171" i="5" a="1"/>
  <c r="R171" i="5" s="1"/>
  <c r="R169" i="5" a="1"/>
  <c r="R169" i="5" s="1"/>
  <c r="R162" i="5" a="1"/>
  <c r="R162" i="5" s="1"/>
  <c r="R159" i="5" a="1"/>
  <c r="R159" i="5" s="1"/>
  <c r="R157" i="5" a="1"/>
  <c r="R157" i="5" s="1"/>
  <c r="R165" i="5" a="1"/>
  <c r="R165" i="5" s="1"/>
  <c r="R168" i="5" a="1"/>
  <c r="R168" i="5" s="1"/>
  <c r="R164" i="5" a="1"/>
  <c r="R164" i="5" s="1"/>
  <c r="R163" i="5" a="1"/>
  <c r="R163" i="5" s="1"/>
  <c r="R160" i="5" a="1"/>
  <c r="R160" i="5" s="1"/>
  <c r="R158" i="5" a="1"/>
  <c r="R158" i="5" s="1"/>
  <c r="R156" i="5" a="1"/>
  <c r="R156" i="5" s="1"/>
  <c r="R154" i="5" a="1"/>
  <c r="R154" i="5" s="1"/>
  <c r="R152" i="5" a="1"/>
  <c r="R152" i="5" s="1"/>
  <c r="R150" i="5" a="1"/>
  <c r="R150" i="5" s="1"/>
  <c r="R139" i="5" a="1"/>
  <c r="R139" i="5" s="1"/>
  <c r="R141" i="5" s="1"/>
  <c r="R132" i="5" a="1"/>
  <c r="R132" i="5" s="1"/>
  <c r="R133" i="5" s="1"/>
  <c r="R144" i="5" a="1"/>
  <c r="R144" i="5" s="1"/>
  <c r="R136" i="5" a="1"/>
  <c r="R136" i="5" s="1"/>
  <c r="R170" i="5" a="1"/>
  <c r="R170" i="5" s="1"/>
  <c r="R151" i="5" a="1"/>
  <c r="R151" i="5" s="1"/>
  <c r="R149" i="5" a="1"/>
  <c r="R149" i="5" s="1"/>
  <c r="R147" i="5" a="1"/>
  <c r="R147" i="5" s="1"/>
  <c r="R145" i="5" a="1"/>
  <c r="R145" i="5" s="1"/>
  <c r="R143" i="5" a="1"/>
  <c r="R143" i="5" s="1"/>
  <c r="R135" i="5" a="1"/>
  <c r="R135" i="5" s="1"/>
  <c r="R153" i="5" a="1"/>
  <c r="R153" i="5" s="1"/>
  <c r="R167" i="5" a="1"/>
  <c r="R167" i="5" s="1"/>
  <c r="R155" i="5" a="1"/>
  <c r="R155" i="5" s="1"/>
  <c r="R148" i="5" a="1"/>
  <c r="R148" i="5" s="1"/>
  <c r="R146" i="5" a="1"/>
  <c r="R146" i="5" s="1"/>
  <c r="E22" i="57" l="1"/>
  <c r="F22" i="57" s="1"/>
  <c r="G22" i="57" s="1"/>
  <c r="H22" i="57" s="1"/>
  <c r="I22" i="57" s="1"/>
  <c r="J22" i="57" s="1"/>
  <c r="K22" i="57" s="1"/>
  <c r="M63" i="14"/>
  <c r="M64" i="14" s="1"/>
  <c r="M66" i="14" s="1"/>
  <c r="S289" i="5"/>
  <c r="S49" i="5" s="1"/>
  <c r="C7" i="50" s="1"/>
  <c r="I7" i="50" s="1"/>
  <c r="I24" i="50" s="1"/>
  <c r="L121" i="50" s="1"/>
  <c r="N121" i="50" s="1"/>
  <c r="N131" i="50" s="1"/>
  <c r="H62" i="14"/>
  <c r="H264" i="5"/>
  <c r="H28" i="5" s="1"/>
  <c r="I264" i="5"/>
  <c r="H12" i="5"/>
  <c r="L34" i="34" s="1"/>
  <c r="N34" i="34" s="1"/>
  <c r="I141" i="5"/>
  <c r="I12" i="5" s="1"/>
  <c r="H43" i="14"/>
  <c r="H45" i="14" s="1"/>
  <c r="Q237" i="5"/>
  <c r="M237" i="5"/>
  <c r="R237" i="5"/>
  <c r="O237" i="5"/>
  <c r="K237" i="5"/>
  <c r="J237" i="5"/>
  <c r="N237" i="5"/>
  <c r="I237" i="5"/>
  <c r="P237" i="5"/>
  <c r="H237" i="5"/>
  <c r="L237" i="5"/>
  <c r="S14" i="5"/>
  <c r="T14" i="5" s="1"/>
  <c r="F23" i="56"/>
  <c r="G23" i="56" s="1"/>
  <c r="H23" i="56" s="1"/>
  <c r="I23" i="56" s="1"/>
  <c r="J23" i="56" s="1"/>
  <c r="K23" i="56" s="1"/>
  <c r="J275" i="5"/>
  <c r="L14" i="36" s="1"/>
  <c r="N14" i="36" s="1"/>
  <c r="O275" i="5"/>
  <c r="O44" i="5" s="1"/>
  <c r="L14" i="43" s="1"/>
  <c r="N14" i="43" s="1"/>
  <c r="I275" i="5"/>
  <c r="I44" i="5" s="1"/>
  <c r="L15" i="55" s="1"/>
  <c r="N15" i="55" s="1"/>
  <c r="L275" i="5"/>
  <c r="L44" i="5" s="1"/>
  <c r="L14" i="39" s="1"/>
  <c r="N14" i="39" s="1"/>
  <c r="M275" i="5"/>
  <c r="M44" i="5" s="1"/>
  <c r="L14" i="40" s="1"/>
  <c r="N14" i="40" s="1"/>
  <c r="F22" i="53"/>
  <c r="G22" i="53" s="1"/>
  <c r="H22" i="53" s="1"/>
  <c r="I22" i="53" s="1"/>
  <c r="J22" i="53" s="1"/>
  <c r="K22" i="53" s="1"/>
  <c r="E22" i="56" s="1"/>
  <c r="F22" i="56" s="1"/>
  <c r="G22" i="56" s="1"/>
  <c r="H275" i="5"/>
  <c r="H44" i="5" s="1"/>
  <c r="R275" i="5"/>
  <c r="R44" i="5" s="1"/>
  <c r="L14" i="46" s="1"/>
  <c r="N14" i="46" s="1"/>
  <c r="K275" i="5"/>
  <c r="K44" i="5" s="1"/>
  <c r="L14" i="38" s="1"/>
  <c r="N14" i="38" s="1"/>
  <c r="Q275" i="5"/>
  <c r="Q44" i="5" s="1"/>
  <c r="L14" i="45" s="1"/>
  <c r="N14" i="45" s="1"/>
  <c r="P275" i="5"/>
  <c r="P44" i="5" s="1"/>
  <c r="L14" i="44" s="1"/>
  <c r="N14" i="44" s="1"/>
  <c r="N275" i="5"/>
  <c r="N44" i="5" s="1"/>
  <c r="L14" i="41" s="1"/>
  <c r="N14" i="41" s="1"/>
  <c r="N137" i="5"/>
  <c r="N10" i="5" s="1"/>
  <c r="I244" i="5"/>
  <c r="I32" i="5" s="1"/>
  <c r="L9" i="55" s="1"/>
  <c r="N9" i="55" s="1"/>
  <c r="N293" i="5"/>
  <c r="N52" i="5" s="1"/>
  <c r="N72" i="5" s="1"/>
  <c r="AK72" i="5" s="1"/>
  <c r="K293" i="5"/>
  <c r="K52" i="5" s="1"/>
  <c r="K72" i="5" s="1"/>
  <c r="E25" i="53"/>
  <c r="G20" i="54"/>
  <c r="H20" i="54" s="1"/>
  <c r="I20" i="54" s="1"/>
  <c r="L16" i="54"/>
  <c r="L16" i="57" s="1"/>
  <c r="L19" i="53"/>
  <c r="L16" i="53"/>
  <c r="L16" i="56" s="1"/>
  <c r="F21" i="53"/>
  <c r="G21" i="53" s="1"/>
  <c r="Q20" i="5"/>
  <c r="L5" i="45" s="1"/>
  <c r="N5" i="45" s="1"/>
  <c r="M12" i="5"/>
  <c r="L4" i="40" s="1"/>
  <c r="N4" i="40" s="1"/>
  <c r="S32" i="5"/>
  <c r="L9" i="50" s="1"/>
  <c r="N9" i="50" s="1"/>
  <c r="J12" i="5"/>
  <c r="L4" i="36" s="1"/>
  <c r="N4" i="36" s="1"/>
  <c r="O12" i="5"/>
  <c r="L4" i="43" s="1"/>
  <c r="N4" i="43" s="1"/>
  <c r="Q12" i="5"/>
  <c r="P12" i="5"/>
  <c r="L4" i="44" s="1"/>
  <c r="N4" i="44" s="1"/>
  <c r="R12" i="5"/>
  <c r="L4" i="46" s="1"/>
  <c r="N4" i="46" s="1"/>
  <c r="L12" i="5"/>
  <c r="L4" i="39" s="1"/>
  <c r="N4" i="39" s="1"/>
  <c r="R264" i="5"/>
  <c r="R28" i="5" s="1"/>
  <c r="L264" i="5"/>
  <c r="L28" i="5" s="1"/>
  <c r="S10" i="5"/>
  <c r="S34" i="5"/>
  <c r="L10" i="50" s="1"/>
  <c r="N10" i="50" s="1"/>
  <c r="N12" i="5"/>
  <c r="L4" i="41" s="1"/>
  <c r="N4" i="41" s="1"/>
  <c r="K12" i="5"/>
  <c r="K264" i="5"/>
  <c r="K28" i="5" s="1"/>
  <c r="M264" i="5"/>
  <c r="M28" i="5" s="1"/>
  <c r="O264" i="5"/>
  <c r="O28" i="5" s="1"/>
  <c r="Q264" i="5"/>
  <c r="Q28" i="5" s="1"/>
  <c r="P264" i="5"/>
  <c r="P28" i="5" s="1"/>
  <c r="J264" i="5"/>
  <c r="J28" i="5" s="1"/>
  <c r="N264" i="5"/>
  <c r="N28" i="5" s="1"/>
  <c r="I137" i="5"/>
  <c r="I10" i="5" s="1"/>
  <c r="AD67" i="5"/>
  <c r="N300" i="5"/>
  <c r="N54" i="5" s="1"/>
  <c r="N69" i="5" s="1"/>
  <c r="I300" i="5"/>
  <c r="I303" i="5" s="1"/>
  <c r="Z67" i="5"/>
  <c r="N244" i="5"/>
  <c r="Q300" i="5"/>
  <c r="Q54" i="5" s="1"/>
  <c r="Q69" i="5" s="1"/>
  <c r="Q137" i="5"/>
  <c r="Q10" i="5" s="1"/>
  <c r="Q244" i="5"/>
  <c r="Q32" i="5" s="1"/>
  <c r="L8" i="45" s="1"/>
  <c r="N8" i="45" s="1"/>
  <c r="Q252" i="5"/>
  <c r="N285" i="5"/>
  <c r="L11" i="41"/>
  <c r="L94" i="41" s="1"/>
  <c r="Q285" i="5"/>
  <c r="Q293" i="5"/>
  <c r="Q296" i="5" s="1"/>
  <c r="L11" i="45"/>
  <c r="L94" i="45" s="1"/>
  <c r="K137" i="5"/>
  <c r="S296" i="5"/>
  <c r="I293" i="5"/>
  <c r="I296" i="5" s="1"/>
  <c r="L12" i="55"/>
  <c r="L96" i="55" s="1"/>
  <c r="L5" i="50"/>
  <c r="N5" i="50" s="1"/>
  <c r="I285" i="5"/>
  <c r="N252" i="5"/>
  <c r="I252" i="5"/>
  <c r="K300" i="5"/>
  <c r="K54" i="5" s="1"/>
  <c r="K69" i="5" s="1"/>
  <c r="H34" i="34"/>
  <c r="H4" i="34"/>
  <c r="K285" i="5"/>
  <c r="L1" i="34"/>
  <c r="L85" i="34" s="1"/>
  <c r="L31" i="34"/>
  <c r="L11" i="38"/>
  <c r="L94" i="38" s="1"/>
  <c r="C21" i="34"/>
  <c r="C115" i="34" s="1"/>
  <c r="K252" i="5"/>
  <c r="J285" i="5"/>
  <c r="L137" i="5"/>
  <c r="L10" i="5" s="1"/>
  <c r="I20" i="5"/>
  <c r="N20" i="5"/>
  <c r="M20" i="5"/>
  <c r="R285" i="5"/>
  <c r="H252" i="5"/>
  <c r="H34" i="5" s="1"/>
  <c r="M300" i="5"/>
  <c r="M303" i="5" s="1"/>
  <c r="L244" i="5"/>
  <c r="L285" i="5"/>
  <c r="K244" i="5"/>
  <c r="P244" i="5"/>
  <c r="P293" i="5"/>
  <c r="P296" i="5" s="1"/>
  <c r="M252" i="5"/>
  <c r="L300" i="5"/>
  <c r="L303" i="5" s="1"/>
  <c r="L19" i="14"/>
  <c r="L43" i="14" s="1"/>
  <c r="L45" i="14" s="1"/>
  <c r="L11" i="46"/>
  <c r="D19" i="14"/>
  <c r="D43" i="14" s="1"/>
  <c r="D45" i="14" s="1"/>
  <c r="L11" i="36"/>
  <c r="P285" i="5"/>
  <c r="P300" i="5"/>
  <c r="P54" i="5" s="1"/>
  <c r="P69" i="5" s="1"/>
  <c r="G19" i="14"/>
  <c r="G43" i="14" s="1"/>
  <c r="G45" i="14" s="1"/>
  <c r="L11" i="40"/>
  <c r="L18" i="54"/>
  <c r="C34" i="36"/>
  <c r="L1" i="36"/>
  <c r="L84" i="36" s="1"/>
  <c r="C21" i="36"/>
  <c r="C52" i="36" s="1"/>
  <c r="C103" i="36" s="1"/>
  <c r="C74" i="36" s="1"/>
  <c r="H4" i="36"/>
  <c r="C21" i="38"/>
  <c r="C52" i="38" s="1"/>
  <c r="C103" i="38" s="1"/>
  <c r="C74" i="38" s="1"/>
  <c r="L1" i="38"/>
  <c r="L84" i="38" s="1"/>
  <c r="H4" i="38"/>
  <c r="C34" i="38"/>
  <c r="C34" i="41"/>
  <c r="L1" i="41"/>
  <c r="L84" i="41" s="1"/>
  <c r="C21" i="41"/>
  <c r="C52" i="41" s="1"/>
  <c r="C103" i="41" s="1"/>
  <c r="C74" i="41" s="1"/>
  <c r="H4" i="41"/>
  <c r="L1" i="50"/>
  <c r="L84" i="50" s="1"/>
  <c r="H4" i="50"/>
  <c r="C21" i="50"/>
  <c r="C52" i="50" s="1"/>
  <c r="C103" i="50" s="1"/>
  <c r="C74" i="50" s="1"/>
  <c r="C34" i="50"/>
  <c r="R252" i="5"/>
  <c r="R300" i="5"/>
  <c r="R303" i="5" s="1"/>
  <c r="J293" i="5"/>
  <c r="J296" i="5" s="1"/>
  <c r="J300" i="5"/>
  <c r="J303" i="5" s="1"/>
  <c r="I19" i="14"/>
  <c r="L11" i="43"/>
  <c r="L43" i="50"/>
  <c r="L95" i="50"/>
  <c r="C21" i="39"/>
  <c r="C52" i="39" s="1"/>
  <c r="C103" i="39" s="1"/>
  <c r="C74" i="39" s="1"/>
  <c r="L1" i="39"/>
  <c r="L84" i="39" s="1"/>
  <c r="C34" i="39"/>
  <c r="H4" i="39"/>
  <c r="C21" i="40"/>
  <c r="C52" i="40" s="1"/>
  <c r="C103" i="40" s="1"/>
  <c r="C74" i="40" s="1"/>
  <c r="L1" i="40"/>
  <c r="L84" i="40" s="1"/>
  <c r="C34" i="40"/>
  <c r="H4" i="40"/>
  <c r="C34" i="44"/>
  <c r="L1" i="44"/>
  <c r="L84" i="44" s="1"/>
  <c r="C21" i="44"/>
  <c r="C52" i="44" s="1"/>
  <c r="C103" i="44" s="1"/>
  <c r="C74" i="44" s="1"/>
  <c r="H4" i="44"/>
  <c r="B19" i="14"/>
  <c r="B43" i="14" s="1"/>
  <c r="B45" i="14" s="1"/>
  <c r="L12" i="34"/>
  <c r="F19" i="14"/>
  <c r="F43" i="14" s="1"/>
  <c r="F45" i="14" s="1"/>
  <c r="L11" i="39"/>
  <c r="C34" i="45"/>
  <c r="L1" i="45"/>
  <c r="L84" i="45" s="1"/>
  <c r="H4" i="45"/>
  <c r="C21" i="45"/>
  <c r="C52" i="45" s="1"/>
  <c r="C103" i="45" s="1"/>
  <c r="C74" i="45" s="1"/>
  <c r="C34" i="46"/>
  <c r="L1" i="46"/>
  <c r="L84" i="46" s="1"/>
  <c r="H4" i="46"/>
  <c r="C21" i="46"/>
  <c r="C52" i="46" s="1"/>
  <c r="C103" i="46" s="1"/>
  <c r="C74" i="46" s="1"/>
  <c r="J19" i="14"/>
  <c r="L11" i="44"/>
  <c r="L19" i="56"/>
  <c r="L18" i="57"/>
  <c r="C34" i="43"/>
  <c r="L1" i="43"/>
  <c r="L84" i="43" s="1"/>
  <c r="H4" i="43"/>
  <c r="C21" i="43"/>
  <c r="C52" i="43" s="1"/>
  <c r="C103" i="43" s="1"/>
  <c r="C74" i="43" s="1"/>
  <c r="C21" i="55"/>
  <c r="L1" i="55"/>
  <c r="L86" i="55" s="1"/>
  <c r="C34" i="55"/>
  <c r="H4" i="55"/>
  <c r="P20" i="5"/>
  <c r="R20" i="5"/>
  <c r="O20" i="5"/>
  <c r="L20" i="5"/>
  <c r="G21" i="54"/>
  <c r="F24" i="54"/>
  <c r="G74" i="37"/>
  <c r="G68" i="37"/>
  <c r="D87" i="36"/>
  <c r="G92" i="36" s="1"/>
  <c r="M32" i="36"/>
  <c r="M85" i="36" s="1"/>
  <c r="G40" i="36"/>
  <c r="C115" i="36"/>
  <c r="G114" i="36" s="1"/>
  <c r="G86" i="36"/>
  <c r="R112" i="5"/>
  <c r="R115" i="5" s="1"/>
  <c r="R118" i="5" s="1"/>
  <c r="S106" i="5"/>
  <c r="S112" i="5" s="1"/>
  <c r="S115" i="5" s="1"/>
  <c r="S118" i="5" s="1"/>
  <c r="S303" i="5"/>
  <c r="S54" i="5"/>
  <c r="J112" i="5"/>
  <c r="J115" i="5" s="1"/>
  <c r="J118" i="5" s="1"/>
  <c r="K106" i="5"/>
  <c r="K112" i="5" s="1"/>
  <c r="K115" i="5" s="1"/>
  <c r="K118" i="5" s="1"/>
  <c r="O252" i="5"/>
  <c r="O244" i="5"/>
  <c r="Q106" i="5"/>
  <c r="Q112" i="5" s="1"/>
  <c r="Q115" i="5" s="1"/>
  <c r="Q118" i="5" s="1"/>
  <c r="M137" i="5"/>
  <c r="M10" i="5" s="1"/>
  <c r="R137" i="5"/>
  <c r="R10" i="5" s="1"/>
  <c r="R293" i="5"/>
  <c r="H137" i="5"/>
  <c r="H10" i="5" s="1"/>
  <c r="H244" i="5"/>
  <c r="H32" i="5" s="1"/>
  <c r="T67" i="5"/>
  <c r="X67" i="5"/>
  <c r="J137" i="5"/>
  <c r="J252" i="5"/>
  <c r="J34" i="5" s="1"/>
  <c r="O300" i="5"/>
  <c r="O293" i="5"/>
  <c r="P106" i="5"/>
  <c r="P112" i="5" s="1"/>
  <c r="P115" i="5" s="1"/>
  <c r="P118" i="5" s="1"/>
  <c r="O112" i="5"/>
  <c r="O115" i="5" s="1"/>
  <c r="O118" i="5" s="1"/>
  <c r="Y67" i="5"/>
  <c r="P252" i="5"/>
  <c r="M293" i="5"/>
  <c r="N106" i="5"/>
  <c r="N112" i="5" s="1"/>
  <c r="N115" i="5" s="1"/>
  <c r="N118" i="5" s="1"/>
  <c r="L252" i="5"/>
  <c r="AB67" i="5"/>
  <c r="AI67" i="5"/>
  <c r="R244" i="5"/>
  <c r="H285" i="5"/>
  <c r="H293" i="5"/>
  <c r="H300" i="5"/>
  <c r="H112" i="5"/>
  <c r="H115" i="5" s="1"/>
  <c r="H118" i="5" s="1"/>
  <c r="I106" i="5"/>
  <c r="I112" i="5" s="1"/>
  <c r="I115" i="5" s="1"/>
  <c r="I118" i="5" s="1"/>
  <c r="J244" i="5"/>
  <c r="O137" i="5"/>
  <c r="O285" i="5"/>
  <c r="AA67" i="5"/>
  <c r="P137" i="5"/>
  <c r="M244" i="5"/>
  <c r="L293" i="5"/>
  <c r="L112" i="5"/>
  <c r="L115" i="5" s="1"/>
  <c r="L118" i="5" s="1"/>
  <c r="M106" i="5"/>
  <c r="M112" i="5" s="1"/>
  <c r="M115" i="5" s="1"/>
  <c r="M118" i="5" s="1"/>
  <c r="M285" i="5"/>
  <c r="AJ67" i="5"/>
  <c r="AC67" i="5"/>
  <c r="H259" i="32"/>
  <c r="H259" i="15"/>
  <c r="J63" i="14" l="1"/>
  <c r="J64" i="14" s="1"/>
  <c r="J66" i="14" s="1"/>
  <c r="H63" i="14"/>
  <c r="H64" i="14" s="1"/>
  <c r="H66" i="14" s="1"/>
  <c r="G63" i="14"/>
  <c r="G64" i="14" s="1"/>
  <c r="G66" i="14" s="1"/>
  <c r="M67" i="14"/>
  <c r="M68" i="14" s="1"/>
  <c r="I63" i="14"/>
  <c r="I64" i="14" s="1"/>
  <c r="I66" i="14" s="1"/>
  <c r="M289" i="5"/>
  <c r="M49" i="5" s="1"/>
  <c r="C7" i="40" s="1"/>
  <c r="E7" i="40" s="1"/>
  <c r="L4" i="34"/>
  <c r="N4" i="34" s="1"/>
  <c r="L289" i="5"/>
  <c r="L49" i="5" s="1"/>
  <c r="C7" i="39" s="1"/>
  <c r="E7" i="39" s="1"/>
  <c r="R289" i="5"/>
  <c r="R49" i="5" s="1"/>
  <c r="C7" i="46" s="1"/>
  <c r="I7" i="46" s="1"/>
  <c r="I24" i="46" s="1"/>
  <c r="L118" i="46" s="1"/>
  <c r="N118" i="46" s="1"/>
  <c r="I289" i="5"/>
  <c r="I49" i="5" s="1"/>
  <c r="N289" i="5"/>
  <c r="N49" i="5" s="1"/>
  <c r="C7" i="55" s="1"/>
  <c r="I7" i="55" s="1"/>
  <c r="H289" i="5"/>
  <c r="H49" i="5" s="1"/>
  <c r="C7" i="34" s="1"/>
  <c r="J289" i="5"/>
  <c r="J49" i="5" s="1"/>
  <c r="C7" i="36" s="1"/>
  <c r="I7" i="36" s="1"/>
  <c r="I24" i="36" s="1"/>
  <c r="L144" i="36" s="1"/>
  <c r="N144" i="36" s="1"/>
  <c r="K289" i="5"/>
  <c r="K49" i="5" s="1"/>
  <c r="C7" i="38" s="1"/>
  <c r="I7" i="38" s="1"/>
  <c r="I24" i="38" s="1"/>
  <c r="L118" i="38" s="1"/>
  <c r="N118" i="38" s="1"/>
  <c r="C63" i="14"/>
  <c r="C64" i="14" s="1"/>
  <c r="C66" i="14" s="1"/>
  <c r="F63" i="14"/>
  <c r="F64" i="14" s="1"/>
  <c r="F66" i="14" s="1"/>
  <c r="K63" i="14"/>
  <c r="K64" i="14" s="1"/>
  <c r="K66" i="14" s="1"/>
  <c r="L63" i="14"/>
  <c r="L64" i="14" s="1"/>
  <c r="L66" i="14" s="1"/>
  <c r="L4" i="55"/>
  <c r="N4" i="55" s="1"/>
  <c r="L34" i="55"/>
  <c r="N34" i="55" s="1"/>
  <c r="S57" i="5"/>
  <c r="S69" i="5"/>
  <c r="O289" i="5"/>
  <c r="O49" i="5" s="1"/>
  <c r="C7" i="43" s="1"/>
  <c r="E7" i="43" s="1"/>
  <c r="P289" i="5"/>
  <c r="P49" i="5" s="1"/>
  <c r="C7" i="44" s="1"/>
  <c r="I7" i="44" s="1"/>
  <c r="I24" i="44" s="1"/>
  <c r="L118" i="44" s="1"/>
  <c r="N118" i="44" s="1"/>
  <c r="Q289" i="5"/>
  <c r="Q49" i="5" s="1"/>
  <c r="C7" i="45" s="1"/>
  <c r="E7" i="45" s="1"/>
  <c r="J43" i="14"/>
  <c r="J45" i="14" s="1"/>
  <c r="I43" i="14"/>
  <c r="I45" i="14" s="1"/>
  <c r="H21" i="53"/>
  <c r="G25" i="53"/>
  <c r="K296" i="5"/>
  <c r="L87" i="46"/>
  <c r="N87" i="46" s="1"/>
  <c r="N296" i="5"/>
  <c r="L88" i="34"/>
  <c r="N88" i="34" s="1"/>
  <c r="I54" i="5"/>
  <c r="I69" i="5" s="1"/>
  <c r="L34" i="36"/>
  <c r="N34" i="36" s="1"/>
  <c r="N303" i="5"/>
  <c r="L34" i="44"/>
  <c r="N34" i="44" s="1"/>
  <c r="L87" i="50"/>
  <c r="N87" i="50" s="1"/>
  <c r="F25" i="53"/>
  <c r="L35" i="50"/>
  <c r="N35" i="50" s="1"/>
  <c r="L89" i="55"/>
  <c r="N89" i="55" s="1"/>
  <c r="L34" i="43"/>
  <c r="N34" i="43" s="1"/>
  <c r="L87" i="43"/>
  <c r="N87" i="43" s="1"/>
  <c r="L87" i="36"/>
  <c r="N87" i="36" s="1"/>
  <c r="L3" i="55"/>
  <c r="N3" i="55" s="1"/>
  <c r="O34" i="5"/>
  <c r="L9" i="43" s="1"/>
  <c r="N9" i="43" s="1"/>
  <c r="L87" i="45"/>
  <c r="N87" i="45" s="1"/>
  <c r="J20" i="5"/>
  <c r="L5" i="36" s="1"/>
  <c r="N5" i="36" s="1"/>
  <c r="L34" i="39"/>
  <c r="N34" i="39" s="1"/>
  <c r="T12" i="5"/>
  <c r="L3" i="46"/>
  <c r="N3" i="46" s="1"/>
  <c r="L87" i="44"/>
  <c r="N87" i="44" s="1"/>
  <c r="L87" i="41"/>
  <c r="N87" i="41" s="1"/>
  <c r="L34" i="45"/>
  <c r="N34" i="45" s="1"/>
  <c r="L32" i="5"/>
  <c r="I28" i="5"/>
  <c r="T28" i="5" s="1"/>
  <c r="O10" i="5"/>
  <c r="L3" i="43" s="1"/>
  <c r="N3" i="43" s="1"/>
  <c r="P34" i="5"/>
  <c r="L9" i="44" s="1"/>
  <c r="N9" i="44" s="1"/>
  <c r="L87" i="39"/>
  <c r="N87" i="39" s="1"/>
  <c r="L87" i="38"/>
  <c r="N87" i="38" s="1"/>
  <c r="R34" i="5"/>
  <c r="L4" i="38"/>
  <c r="N4" i="38" s="1"/>
  <c r="L4" i="45"/>
  <c r="N4" i="45" s="1"/>
  <c r="J32" i="5"/>
  <c r="L8" i="36" s="1"/>
  <c r="N8" i="36" s="1"/>
  <c r="L34" i="5"/>
  <c r="L9" i="39" s="1"/>
  <c r="N9" i="39" s="1"/>
  <c r="L87" i="40"/>
  <c r="N87" i="40" s="1"/>
  <c r="P32" i="5"/>
  <c r="L8" i="44" s="1"/>
  <c r="N8" i="44" s="1"/>
  <c r="K20" i="5"/>
  <c r="L5" i="38" s="1"/>
  <c r="N5" i="38" s="1"/>
  <c r="J10" i="5"/>
  <c r="L3" i="36" s="1"/>
  <c r="N3" i="36" s="1"/>
  <c r="N34" i="5"/>
  <c r="L9" i="41" s="1"/>
  <c r="N9" i="41" s="1"/>
  <c r="M34" i="5"/>
  <c r="N32" i="5"/>
  <c r="L8" i="41" s="1"/>
  <c r="N8" i="41" s="1"/>
  <c r="R32" i="5"/>
  <c r="L8" i="46" s="1"/>
  <c r="N8" i="46" s="1"/>
  <c r="K34" i="5"/>
  <c r="L3" i="41"/>
  <c r="N3" i="41" s="1"/>
  <c r="L34" i="38"/>
  <c r="N34" i="38" s="1"/>
  <c r="L34" i="40"/>
  <c r="N34" i="40" s="1"/>
  <c r="K10" i="5"/>
  <c r="L86" i="44" s="1"/>
  <c r="N86" i="44" s="1"/>
  <c r="L3" i="40"/>
  <c r="N3" i="40" s="1"/>
  <c r="L34" i="46"/>
  <c r="N34" i="46" s="1"/>
  <c r="I34" i="5"/>
  <c r="L93" i="34" s="1"/>
  <c r="Q34" i="5"/>
  <c r="L9" i="45" s="1"/>
  <c r="N9" i="45" s="1"/>
  <c r="M32" i="5"/>
  <c r="L8" i="40" s="1"/>
  <c r="N8" i="40" s="1"/>
  <c r="O32" i="5"/>
  <c r="L8" i="43" s="1"/>
  <c r="N8" i="43" s="1"/>
  <c r="L34" i="41"/>
  <c r="N34" i="41" s="1"/>
  <c r="K32" i="5"/>
  <c r="L3" i="45"/>
  <c r="N3" i="45" s="1"/>
  <c r="P10" i="5"/>
  <c r="L3" i="44" s="1"/>
  <c r="N3" i="44" s="1"/>
  <c r="L3" i="50"/>
  <c r="N3" i="50" s="1"/>
  <c r="Q303" i="5"/>
  <c r="L41" i="41"/>
  <c r="L41" i="45"/>
  <c r="E7" i="50"/>
  <c r="Q52" i="5"/>
  <c r="Q72" i="5" s="1"/>
  <c r="J52" i="5"/>
  <c r="J72" i="5" s="1"/>
  <c r="AA72" i="5" s="1"/>
  <c r="P303" i="5"/>
  <c r="I52" i="5"/>
  <c r="I72" i="5" s="1"/>
  <c r="L43" i="55"/>
  <c r="L5" i="46"/>
  <c r="H20" i="5"/>
  <c r="L5" i="34" s="1"/>
  <c r="N5" i="34" s="1"/>
  <c r="L5" i="43"/>
  <c r="N5" i="43" s="1"/>
  <c r="L5" i="44"/>
  <c r="N5" i="44" s="1"/>
  <c r="L5" i="40"/>
  <c r="N5" i="40" s="1"/>
  <c r="L5" i="41"/>
  <c r="N5" i="41" s="1"/>
  <c r="L5" i="55"/>
  <c r="N5" i="55" s="1"/>
  <c r="K303" i="5"/>
  <c r="L41" i="38"/>
  <c r="C52" i="34"/>
  <c r="C103" i="34" s="1"/>
  <c r="C74" i="34" s="1"/>
  <c r="P52" i="5"/>
  <c r="P72" i="5" s="1"/>
  <c r="L54" i="5"/>
  <c r="L69" i="5" s="1"/>
  <c r="J54" i="5"/>
  <c r="J69" i="5" s="1"/>
  <c r="L40" i="34"/>
  <c r="N40" i="34" s="1"/>
  <c r="L10" i="34"/>
  <c r="N10" i="34" s="1"/>
  <c r="R54" i="5"/>
  <c r="R69" i="5" s="1"/>
  <c r="M54" i="5"/>
  <c r="M69" i="5" s="1"/>
  <c r="L3" i="39"/>
  <c r="N3" i="39" s="1"/>
  <c r="L33" i="34"/>
  <c r="L33" i="55"/>
  <c r="L3" i="34"/>
  <c r="C52" i="55"/>
  <c r="C103" i="55" s="1"/>
  <c r="C74" i="55" s="1"/>
  <c r="C115" i="55"/>
  <c r="C86" i="44"/>
  <c r="H86" i="44" s="1"/>
  <c r="H34" i="44"/>
  <c r="L31" i="44"/>
  <c r="E7" i="38"/>
  <c r="L94" i="43"/>
  <c r="L41" i="43"/>
  <c r="L97" i="45"/>
  <c r="N97" i="45" s="1"/>
  <c r="L97" i="40"/>
  <c r="N97" i="40" s="1"/>
  <c r="L98" i="50"/>
  <c r="N98" i="50" s="1"/>
  <c r="L9" i="36"/>
  <c r="N9" i="36" s="1"/>
  <c r="L9" i="34"/>
  <c r="N9" i="34" s="1"/>
  <c r="L39" i="34"/>
  <c r="N39" i="34" s="1"/>
  <c r="L40" i="55"/>
  <c r="N40" i="55" s="1"/>
  <c r="L94" i="44"/>
  <c r="L41" i="44"/>
  <c r="L95" i="34"/>
  <c r="L42" i="34"/>
  <c r="L97" i="38"/>
  <c r="N97" i="38" s="1"/>
  <c r="L97" i="44"/>
  <c r="N97" i="44" s="1"/>
  <c r="L97" i="46"/>
  <c r="N97" i="46" s="1"/>
  <c r="L94" i="40"/>
  <c r="L41" i="40"/>
  <c r="L94" i="36"/>
  <c r="L41" i="36"/>
  <c r="L31" i="55"/>
  <c r="C86" i="55"/>
  <c r="H86" i="55" s="1"/>
  <c r="H34" i="55"/>
  <c r="L31" i="43"/>
  <c r="C86" i="43"/>
  <c r="H86" i="43" s="1"/>
  <c r="H34" i="43"/>
  <c r="L94" i="39"/>
  <c r="L41" i="39"/>
  <c r="C86" i="40"/>
  <c r="H86" i="40" s="1"/>
  <c r="H34" i="40"/>
  <c r="L31" i="40"/>
  <c r="L31" i="39"/>
  <c r="C86" i="39"/>
  <c r="H86" i="39" s="1"/>
  <c r="H34" i="39"/>
  <c r="L31" i="41"/>
  <c r="C86" i="41"/>
  <c r="H86" i="41" s="1"/>
  <c r="H34" i="41"/>
  <c r="H34" i="36"/>
  <c r="L31" i="36"/>
  <c r="C86" i="36"/>
  <c r="L97" i="41"/>
  <c r="N97" i="41" s="1"/>
  <c r="L97" i="43"/>
  <c r="N97" i="43" s="1"/>
  <c r="L94" i="46"/>
  <c r="L41" i="46"/>
  <c r="T44" i="5"/>
  <c r="L98" i="34"/>
  <c r="N98" i="34" s="1"/>
  <c r="L45" i="34"/>
  <c r="N45" i="34" s="1"/>
  <c r="L46" i="55"/>
  <c r="N46" i="55" s="1"/>
  <c r="L15" i="34"/>
  <c r="N15" i="34" s="1"/>
  <c r="L44" i="41"/>
  <c r="N44" i="41" s="1"/>
  <c r="L44" i="36"/>
  <c r="N44" i="36" s="1"/>
  <c r="L44" i="44"/>
  <c r="N44" i="44" s="1"/>
  <c r="L44" i="40"/>
  <c r="N44" i="40" s="1"/>
  <c r="L44" i="43"/>
  <c r="N44" i="43" s="1"/>
  <c r="L44" i="38"/>
  <c r="N44" i="38" s="1"/>
  <c r="L97" i="36"/>
  <c r="N97" i="36" s="1"/>
  <c r="L46" i="50"/>
  <c r="N46" i="50" s="1"/>
  <c r="L44" i="39"/>
  <c r="N44" i="39" s="1"/>
  <c r="L44" i="46"/>
  <c r="N44" i="46" s="1"/>
  <c r="L44" i="45"/>
  <c r="N44" i="45" s="1"/>
  <c r="C86" i="46"/>
  <c r="H86" i="46" s="1"/>
  <c r="H34" i="46"/>
  <c r="L31" i="46"/>
  <c r="H34" i="45"/>
  <c r="L31" i="45"/>
  <c r="C86" i="45"/>
  <c r="H86" i="45" s="1"/>
  <c r="L99" i="55"/>
  <c r="N99" i="55" s="1"/>
  <c r="L86" i="50"/>
  <c r="N86" i="50" s="1"/>
  <c r="C86" i="50"/>
  <c r="H86" i="50" s="1"/>
  <c r="L32" i="50"/>
  <c r="H34" i="50"/>
  <c r="C86" i="38"/>
  <c r="H86" i="38" s="1"/>
  <c r="H34" i="38"/>
  <c r="L31" i="38"/>
  <c r="L97" i="39"/>
  <c r="N97" i="39" s="1"/>
  <c r="F26" i="54"/>
  <c r="J20" i="54"/>
  <c r="H21" i="54"/>
  <c r="G24" i="54"/>
  <c r="H22" i="56"/>
  <c r="G97" i="37"/>
  <c r="G91" i="37"/>
  <c r="AH72" i="5"/>
  <c r="M296" i="5"/>
  <c r="M52" i="5"/>
  <c r="M72" i="5" s="1"/>
  <c r="R296" i="5"/>
  <c r="R52" i="5"/>
  <c r="H296" i="5"/>
  <c r="H64" i="5"/>
  <c r="H52" i="5"/>
  <c r="O303" i="5"/>
  <c r="O54" i="5"/>
  <c r="O69" i="5" s="1"/>
  <c r="H303" i="5"/>
  <c r="H54" i="5"/>
  <c r="H69" i="5" s="1"/>
  <c r="O296" i="5"/>
  <c r="O52" i="5"/>
  <c r="O72" i="5" s="1"/>
  <c r="L296" i="5"/>
  <c r="L52" i="5"/>
  <c r="I7" i="40" l="1"/>
  <c r="I24" i="40" s="1"/>
  <c r="L118" i="40" s="1"/>
  <c r="N118" i="40" s="1"/>
  <c r="C89" i="55"/>
  <c r="E89" i="55" s="1"/>
  <c r="E7" i="36"/>
  <c r="C89" i="38"/>
  <c r="E89" i="38" s="1"/>
  <c r="C89" i="39"/>
  <c r="E89" i="39" s="1"/>
  <c r="C89" i="44"/>
  <c r="E89" i="44" s="1"/>
  <c r="C89" i="45"/>
  <c r="E89" i="45" s="1"/>
  <c r="C7" i="41"/>
  <c r="I7" i="41" s="1"/>
  <c r="I24" i="41" s="1"/>
  <c r="L118" i="41" s="1"/>
  <c r="N118" i="41" s="1"/>
  <c r="E67" i="14"/>
  <c r="C37" i="40"/>
  <c r="E37" i="40" s="1"/>
  <c r="C89" i="40"/>
  <c r="E89" i="40" s="1"/>
  <c r="I7" i="39"/>
  <c r="I24" i="39" s="1"/>
  <c r="L118" i="39" s="1"/>
  <c r="N118" i="39" s="1"/>
  <c r="K57" i="5"/>
  <c r="AH57" i="5" s="1"/>
  <c r="N57" i="5"/>
  <c r="AK57" i="5" s="1"/>
  <c r="C89" i="41"/>
  <c r="I89" i="41" s="1"/>
  <c r="C89" i="43"/>
  <c r="E89" i="43" s="1"/>
  <c r="C89" i="46"/>
  <c r="E89" i="46" s="1"/>
  <c r="C89" i="34"/>
  <c r="E89" i="34" s="1"/>
  <c r="C67" i="14"/>
  <c r="C68" i="14" s="1"/>
  <c r="J67" i="14"/>
  <c r="J68" i="14" s="1"/>
  <c r="D67" i="14"/>
  <c r="H67" i="14"/>
  <c r="H68" i="14" s="1"/>
  <c r="C37" i="36"/>
  <c r="E37" i="36" s="1"/>
  <c r="C37" i="55"/>
  <c r="I37" i="55" s="1"/>
  <c r="I67" i="14"/>
  <c r="I68" i="14" s="1"/>
  <c r="K67" i="14"/>
  <c r="K68" i="14" s="1"/>
  <c r="F67" i="14"/>
  <c r="F68" i="14" s="1"/>
  <c r="G67" i="14"/>
  <c r="G68" i="14" s="1"/>
  <c r="C89" i="36"/>
  <c r="E89" i="36" s="1"/>
  <c r="C37" i="38"/>
  <c r="E37" i="38" s="1"/>
  <c r="C37" i="34"/>
  <c r="I37" i="34" s="1"/>
  <c r="B67" i="14"/>
  <c r="E63" i="14"/>
  <c r="E64" i="14" s="1"/>
  <c r="E66" i="14" s="1"/>
  <c r="E68" i="14" s="1"/>
  <c r="B63" i="14"/>
  <c r="B64" i="14" s="1"/>
  <c r="B66" i="14" s="1"/>
  <c r="C37" i="41"/>
  <c r="E37" i="41" s="1"/>
  <c r="C37" i="39"/>
  <c r="E37" i="39" s="1"/>
  <c r="L67" i="14"/>
  <c r="L68" i="14" s="1"/>
  <c r="D63" i="14"/>
  <c r="D64" i="14" s="1"/>
  <c r="D66" i="14" s="1"/>
  <c r="F27" i="53"/>
  <c r="F31" i="53" s="1"/>
  <c r="G27" i="53"/>
  <c r="C37" i="43"/>
  <c r="E37" i="43" s="1"/>
  <c r="T49" i="5"/>
  <c r="T69" i="5"/>
  <c r="C37" i="45"/>
  <c r="E37" i="45" s="1"/>
  <c r="E7" i="44"/>
  <c r="I7" i="45"/>
  <c r="I24" i="45" s="1"/>
  <c r="L118" i="45" s="1"/>
  <c r="N118" i="45" s="1"/>
  <c r="C37" i="50"/>
  <c r="I37" i="50" s="1"/>
  <c r="C37" i="46"/>
  <c r="E37" i="46" s="1"/>
  <c r="C89" i="50"/>
  <c r="E89" i="50" s="1"/>
  <c r="C37" i="44"/>
  <c r="E37" i="44" s="1"/>
  <c r="I21" i="53"/>
  <c r="H25" i="53"/>
  <c r="L87" i="34"/>
  <c r="N87" i="34" s="1"/>
  <c r="L38" i="36"/>
  <c r="N38" i="36" s="1"/>
  <c r="L92" i="34"/>
  <c r="N92" i="34" s="1"/>
  <c r="L93" i="55"/>
  <c r="N93" i="55" s="1"/>
  <c r="L91" i="36"/>
  <c r="N91" i="36" s="1"/>
  <c r="L34" i="50"/>
  <c r="N34" i="50" s="1"/>
  <c r="L38" i="44"/>
  <c r="N38" i="44" s="1"/>
  <c r="L92" i="45"/>
  <c r="N92" i="45" s="1"/>
  <c r="L39" i="39"/>
  <c r="L33" i="44"/>
  <c r="N33" i="44" s="1"/>
  <c r="L33" i="36"/>
  <c r="N33" i="36" s="1"/>
  <c r="T10" i="5"/>
  <c r="L91" i="38"/>
  <c r="N91" i="38" s="1"/>
  <c r="L88" i="55"/>
  <c r="N88" i="55" s="1"/>
  <c r="L91" i="43"/>
  <c r="N91" i="43" s="1"/>
  <c r="L33" i="40"/>
  <c r="N33" i="40" s="1"/>
  <c r="L33" i="39"/>
  <c r="N33" i="39" s="1"/>
  <c r="L86" i="36"/>
  <c r="N86" i="36" s="1"/>
  <c r="L33" i="41"/>
  <c r="N33" i="41" s="1"/>
  <c r="L33" i="46"/>
  <c r="N33" i="46" s="1"/>
  <c r="T32" i="5"/>
  <c r="L8" i="38"/>
  <c r="N8" i="38" s="1"/>
  <c r="L38" i="45"/>
  <c r="N38" i="45" s="1"/>
  <c r="L91" i="41"/>
  <c r="N91" i="41" s="1"/>
  <c r="L92" i="41"/>
  <c r="N92" i="41" s="1"/>
  <c r="L92" i="39"/>
  <c r="N92" i="39" s="1"/>
  <c r="L33" i="45"/>
  <c r="N33" i="45" s="1"/>
  <c r="L38" i="46"/>
  <c r="N38" i="46" s="1"/>
  <c r="L92" i="38"/>
  <c r="N92" i="38" s="1"/>
  <c r="L38" i="38"/>
  <c r="N38" i="38" s="1"/>
  <c r="L91" i="44"/>
  <c r="N91" i="44" s="1"/>
  <c r="L92" i="50"/>
  <c r="N92" i="50" s="1"/>
  <c r="L91" i="40"/>
  <c r="N91" i="40" s="1"/>
  <c r="L38" i="41"/>
  <c r="N38" i="41" s="1"/>
  <c r="L91" i="46"/>
  <c r="N91" i="46" s="1"/>
  <c r="L40" i="50"/>
  <c r="N40" i="50" s="1"/>
  <c r="L93" i="50"/>
  <c r="N93" i="50" s="1"/>
  <c r="L9" i="46"/>
  <c r="N9" i="46" s="1"/>
  <c r="L39" i="41"/>
  <c r="L10" i="55"/>
  <c r="N10" i="55" s="1"/>
  <c r="L9" i="38"/>
  <c r="N9" i="38" s="1"/>
  <c r="L86" i="38"/>
  <c r="N86" i="38" s="1"/>
  <c r="L94" i="55"/>
  <c r="L92" i="43"/>
  <c r="N92" i="43" s="1"/>
  <c r="L39" i="40"/>
  <c r="L86" i="41"/>
  <c r="N86" i="41" s="1"/>
  <c r="L33" i="43"/>
  <c r="N33" i="43" s="1"/>
  <c r="L41" i="55"/>
  <c r="N41" i="55" s="1"/>
  <c r="L8" i="39"/>
  <c r="N8" i="39" s="1"/>
  <c r="L9" i="40"/>
  <c r="N9" i="40" s="1"/>
  <c r="L38" i="55"/>
  <c r="L39" i="36"/>
  <c r="L91" i="45"/>
  <c r="N91" i="45" s="1"/>
  <c r="L92" i="36"/>
  <c r="L41" i="50"/>
  <c r="L92" i="44"/>
  <c r="N92" i="44" s="1"/>
  <c r="L38" i="39"/>
  <c r="N38" i="39" s="1"/>
  <c r="L39" i="46"/>
  <c r="L86" i="39"/>
  <c r="N86" i="39" s="1"/>
  <c r="L39" i="43"/>
  <c r="L91" i="39"/>
  <c r="N91" i="39" s="1"/>
  <c r="L39" i="44"/>
  <c r="L86" i="40"/>
  <c r="N86" i="40" s="1"/>
  <c r="L39" i="45"/>
  <c r="L86" i="43"/>
  <c r="N86" i="43" s="1"/>
  <c r="L38" i="40"/>
  <c r="N38" i="40" s="1"/>
  <c r="L38" i="43"/>
  <c r="N38" i="43" s="1"/>
  <c r="L92" i="46"/>
  <c r="N92" i="46" s="1"/>
  <c r="L39" i="38"/>
  <c r="T34" i="5"/>
  <c r="L92" i="40"/>
  <c r="N92" i="40" s="1"/>
  <c r="L86" i="46"/>
  <c r="N86" i="46" s="1"/>
  <c r="L86" i="45"/>
  <c r="N86" i="45" s="1"/>
  <c r="L33" i="38"/>
  <c r="N33" i="38" s="1"/>
  <c r="L3" i="38"/>
  <c r="N3" i="38" s="1"/>
  <c r="Q57" i="5"/>
  <c r="J57" i="5"/>
  <c r="AA57" i="5" s="1"/>
  <c r="Z72" i="5"/>
  <c r="E7" i="55"/>
  <c r="L35" i="38"/>
  <c r="N35" i="38" s="1"/>
  <c r="I57" i="5"/>
  <c r="I7" i="43"/>
  <c r="I24" i="43" s="1"/>
  <c r="L118" i="43" s="1"/>
  <c r="N118" i="43" s="1"/>
  <c r="L88" i="41"/>
  <c r="N88" i="41" s="1"/>
  <c r="L88" i="40"/>
  <c r="N88" i="40" s="1"/>
  <c r="L88" i="43"/>
  <c r="N88" i="43" s="1"/>
  <c r="L5" i="39"/>
  <c r="N5" i="39" s="1"/>
  <c r="L88" i="50"/>
  <c r="N88" i="50" s="1"/>
  <c r="L88" i="45"/>
  <c r="N88" i="45" s="1"/>
  <c r="L88" i="39"/>
  <c r="N88" i="39" s="1"/>
  <c r="L90" i="55"/>
  <c r="N90" i="55" s="1"/>
  <c r="L36" i="50"/>
  <c r="N36" i="50" s="1"/>
  <c r="L88" i="44"/>
  <c r="N88" i="44" s="1"/>
  <c r="L88" i="46"/>
  <c r="N88" i="46" s="1"/>
  <c r="L88" i="38"/>
  <c r="N88" i="38" s="1"/>
  <c r="L35" i="55"/>
  <c r="N35" i="55" s="1"/>
  <c r="L35" i="36"/>
  <c r="N35" i="36" s="1"/>
  <c r="L35" i="40"/>
  <c r="N35" i="40" s="1"/>
  <c r="L35" i="43"/>
  <c r="N35" i="43" s="1"/>
  <c r="L35" i="34"/>
  <c r="N35" i="34" s="1"/>
  <c r="L88" i="36"/>
  <c r="N88" i="36" s="1"/>
  <c r="L35" i="44"/>
  <c r="N35" i="44" s="1"/>
  <c r="L35" i="41"/>
  <c r="N35" i="41" s="1"/>
  <c r="T20" i="5"/>
  <c r="L89" i="34"/>
  <c r="N89" i="34" s="1"/>
  <c r="L35" i="39"/>
  <c r="N35" i="39" s="1"/>
  <c r="L35" i="45"/>
  <c r="N35" i="45" s="1"/>
  <c r="L35" i="46"/>
  <c r="N35" i="46" s="1"/>
  <c r="P57" i="5"/>
  <c r="E7" i="46"/>
  <c r="H57" i="5"/>
  <c r="X57" i="5" s="1"/>
  <c r="M57" i="5"/>
  <c r="AJ57" i="5" s="1"/>
  <c r="N33" i="34"/>
  <c r="H86" i="36"/>
  <c r="C114" i="36"/>
  <c r="H114" i="36" s="1"/>
  <c r="E7" i="34"/>
  <c r="I7" i="34"/>
  <c r="I24" i="34" s="1"/>
  <c r="L119" i="34" s="1"/>
  <c r="N119" i="34" s="1"/>
  <c r="N3" i="34"/>
  <c r="I89" i="40"/>
  <c r="N33" i="55"/>
  <c r="N5" i="46"/>
  <c r="F30" i="54"/>
  <c r="F29" i="54"/>
  <c r="I21" i="54"/>
  <c r="H24" i="54"/>
  <c r="G26" i="54"/>
  <c r="K20" i="54"/>
  <c r="E20" i="57" s="1"/>
  <c r="I22" i="56"/>
  <c r="G120" i="37"/>
  <c r="G114" i="37"/>
  <c r="L72" i="5"/>
  <c r="AC72" i="5" s="1"/>
  <c r="L57" i="5"/>
  <c r="G311" i="5"/>
  <c r="H94" i="5"/>
  <c r="O57" i="5"/>
  <c r="T64" i="5"/>
  <c r="X64" i="5"/>
  <c r="R72" i="5"/>
  <c r="R57" i="5"/>
  <c r="T54" i="5"/>
  <c r="H72" i="5"/>
  <c r="C55" i="34" s="1"/>
  <c r="T52" i="5"/>
  <c r="AJ72" i="5"/>
  <c r="AD72" i="5"/>
  <c r="I89" i="38" l="1"/>
  <c r="I89" i="44"/>
  <c r="I89" i="46"/>
  <c r="D68" i="14"/>
  <c r="E7" i="41"/>
  <c r="I89" i="55"/>
  <c r="I89" i="39"/>
  <c r="F20" i="57"/>
  <c r="I37" i="40"/>
  <c r="I37" i="38"/>
  <c r="E89" i="41"/>
  <c r="I37" i="36"/>
  <c r="E37" i="34"/>
  <c r="E37" i="55"/>
  <c r="I89" i="45"/>
  <c r="I37" i="41"/>
  <c r="I89" i="43"/>
  <c r="I89" i="34"/>
  <c r="C117" i="36"/>
  <c r="E117" i="36" s="1"/>
  <c r="I37" i="39"/>
  <c r="I89" i="36"/>
  <c r="I37" i="43"/>
  <c r="B68" i="14"/>
  <c r="F30" i="53"/>
  <c r="H27" i="53"/>
  <c r="H30" i="53" s="1"/>
  <c r="I37" i="45"/>
  <c r="I37" i="44"/>
  <c r="E37" i="50"/>
  <c r="I37" i="46"/>
  <c r="I89" i="50"/>
  <c r="J21" i="53"/>
  <c r="I25" i="53"/>
  <c r="G31" i="53"/>
  <c r="G30" i="53"/>
  <c r="Z57" i="5"/>
  <c r="AD57" i="5"/>
  <c r="AC57" i="5"/>
  <c r="B27" i="14"/>
  <c r="AF57" i="5"/>
  <c r="Y57" i="5"/>
  <c r="T57" i="5"/>
  <c r="C106" i="34"/>
  <c r="E55" i="34"/>
  <c r="I53" i="34" s="1"/>
  <c r="C77" i="34"/>
  <c r="J21" i="54"/>
  <c r="I24" i="54"/>
  <c r="I26" i="54" s="1"/>
  <c r="F38" i="54"/>
  <c r="H238" i="5"/>
  <c r="G29" i="54"/>
  <c r="G30" i="54"/>
  <c r="H26" i="54"/>
  <c r="J22" i="56"/>
  <c r="G144" i="37"/>
  <c r="G137" i="37"/>
  <c r="AB57" i="5"/>
  <c r="AI57" i="5"/>
  <c r="X72" i="5"/>
  <c r="T72" i="5"/>
  <c r="AF72" i="5"/>
  <c r="Y72" i="5"/>
  <c r="AB72" i="5"/>
  <c r="AI72" i="5"/>
  <c r="H257" i="64" l="1"/>
  <c r="H259" i="64" s="1"/>
  <c r="H260" i="64" s="1"/>
  <c r="H257" i="65"/>
  <c r="H259" i="65" s="1"/>
  <c r="H260" i="65" s="1"/>
  <c r="I257" i="65"/>
  <c r="I259" i="65" s="1"/>
  <c r="I260" i="65" s="1"/>
  <c r="I257" i="64"/>
  <c r="I259" i="64" s="1"/>
  <c r="I260" i="64" s="1"/>
  <c r="I117" i="36"/>
  <c r="H257" i="57"/>
  <c r="H259" i="57" s="1"/>
  <c r="H260" i="57" s="1"/>
  <c r="H257" i="62"/>
  <c r="H259" i="62" s="1"/>
  <c r="H260" i="62" s="1"/>
  <c r="H257" i="63"/>
  <c r="H259" i="63" s="1"/>
  <c r="H260" i="63" s="1"/>
  <c r="I257" i="62"/>
  <c r="I259" i="62" s="1"/>
  <c r="I260" i="62" s="1"/>
  <c r="I257" i="63"/>
  <c r="I259" i="63" s="1"/>
  <c r="I260" i="63" s="1"/>
  <c r="G20" i="57"/>
  <c r="H254" i="56"/>
  <c r="H256" i="56" s="1"/>
  <c r="H257" i="56" s="1"/>
  <c r="H260" i="55"/>
  <c r="H262" i="55" s="1"/>
  <c r="H263" i="55" s="1"/>
  <c r="H256" i="53"/>
  <c r="H258" i="53" s="1"/>
  <c r="H259" i="53" s="1"/>
  <c r="H266" i="5"/>
  <c r="H268" i="5" s="1"/>
  <c r="H269" i="5" s="1"/>
  <c r="H30" i="5" s="1"/>
  <c r="H257" i="54"/>
  <c r="H259" i="54" s="1"/>
  <c r="H260" i="54" s="1"/>
  <c r="B26" i="14"/>
  <c r="F39" i="53"/>
  <c r="F80" i="53" s="1"/>
  <c r="I27" i="53"/>
  <c r="K21" i="53"/>
  <c r="J25" i="53"/>
  <c r="H31" i="53"/>
  <c r="J257" i="63" s="1"/>
  <c r="J259" i="63" s="1"/>
  <c r="J260" i="63" s="1"/>
  <c r="H240" i="5"/>
  <c r="H241" i="5" s="1"/>
  <c r="H26" i="5" s="1"/>
  <c r="C27" i="14"/>
  <c r="B28" i="14"/>
  <c r="B30" i="14" s="1"/>
  <c r="B32" i="14" s="1"/>
  <c r="I257" i="54"/>
  <c r="I259" i="54" s="1"/>
  <c r="I260" i="54" s="1"/>
  <c r="I260" i="55"/>
  <c r="I262" i="55" s="1"/>
  <c r="I263" i="55" s="1"/>
  <c r="I257" i="57"/>
  <c r="I259" i="57" s="1"/>
  <c r="I260" i="57" s="1"/>
  <c r="I254" i="56"/>
  <c r="I256" i="56" s="1"/>
  <c r="I257" i="56" s="1"/>
  <c r="E77" i="34"/>
  <c r="I75" i="34" s="1"/>
  <c r="E106" i="34"/>
  <c r="I104" i="34" s="1"/>
  <c r="C77" i="14"/>
  <c r="C78" i="14" s="1"/>
  <c r="B77" i="14"/>
  <c r="B78" i="14" s="1"/>
  <c r="B79" i="14" s="1"/>
  <c r="B80" i="14" s="1"/>
  <c r="H30" i="54"/>
  <c r="H29" i="54"/>
  <c r="F76" i="54"/>
  <c r="I30" i="54"/>
  <c r="I29" i="54"/>
  <c r="K21" i="54"/>
  <c r="E21" i="57" s="1"/>
  <c r="J24" i="54"/>
  <c r="G38" i="54"/>
  <c r="G76" i="54" s="1"/>
  <c r="I238" i="5"/>
  <c r="I240" i="5" s="1"/>
  <c r="I241" i="5" s="1"/>
  <c r="K22" i="56"/>
  <c r="G168" i="37"/>
  <c r="G161" i="37"/>
  <c r="I256" i="53"/>
  <c r="I258" i="53" s="1"/>
  <c r="I259" i="53" s="1"/>
  <c r="G39" i="53"/>
  <c r="G80" i="53" s="1"/>
  <c r="C26" i="14"/>
  <c r="I266" i="5"/>
  <c r="I268" i="5" s="1"/>
  <c r="I269" i="5" s="1"/>
  <c r="J257" i="64" l="1"/>
  <c r="J259" i="64" s="1"/>
  <c r="J260" i="64" s="1"/>
  <c r="J257" i="65"/>
  <c r="J259" i="65" s="1"/>
  <c r="J260" i="65" s="1"/>
  <c r="J257" i="62"/>
  <c r="J259" i="62" s="1"/>
  <c r="J260" i="62" s="1"/>
  <c r="K24" i="54"/>
  <c r="K26" i="54" s="1"/>
  <c r="K29" i="54" s="1"/>
  <c r="H20" i="57"/>
  <c r="K25" i="53"/>
  <c r="K27" i="53" s="1"/>
  <c r="E21" i="56"/>
  <c r="C79" i="14"/>
  <c r="C80" i="14" s="1"/>
  <c r="J27" i="53"/>
  <c r="L38" i="34"/>
  <c r="N38" i="34" s="1"/>
  <c r="L8" i="34"/>
  <c r="L37" i="34"/>
  <c r="N37" i="34" s="1"/>
  <c r="L7" i="34"/>
  <c r="N7" i="34" s="1"/>
  <c r="I26" i="5"/>
  <c r="L37" i="55" s="1"/>
  <c r="N37" i="55" s="1"/>
  <c r="I30" i="5"/>
  <c r="L8" i="55" s="1"/>
  <c r="I24" i="55"/>
  <c r="L120" i="55" s="1"/>
  <c r="N120" i="55" s="1"/>
  <c r="D27" i="14"/>
  <c r="E27" i="14"/>
  <c r="D26" i="14"/>
  <c r="C28" i="14"/>
  <c r="C30" i="14" s="1"/>
  <c r="C32" i="14" s="1"/>
  <c r="J257" i="54"/>
  <c r="J259" i="54" s="1"/>
  <c r="J260" i="54" s="1"/>
  <c r="J260" i="55"/>
  <c r="J262" i="55" s="1"/>
  <c r="J263" i="55" s="1"/>
  <c r="J257" i="57"/>
  <c r="J259" i="57" s="1"/>
  <c r="J260" i="57" s="1"/>
  <c r="J254" i="56"/>
  <c r="J256" i="56" s="1"/>
  <c r="J257" i="56" s="1"/>
  <c r="B10" i="14"/>
  <c r="B13" i="14" s="1"/>
  <c r="B15" i="14" s="1"/>
  <c r="B21" i="14" s="1"/>
  <c r="I22" i="5"/>
  <c r="C10" i="14"/>
  <c r="C13" i="14" s="1"/>
  <c r="C15" i="14" s="1"/>
  <c r="C21" i="14" s="1"/>
  <c r="I38" i="54"/>
  <c r="I76" i="54" s="1"/>
  <c r="K238" i="5"/>
  <c r="K240" i="5" s="1"/>
  <c r="K241" i="5" s="1"/>
  <c r="K26" i="5" s="1"/>
  <c r="H38" i="54"/>
  <c r="H76" i="54" s="1"/>
  <c r="J238" i="5"/>
  <c r="J240" i="5" s="1"/>
  <c r="J241" i="5" s="1"/>
  <c r="J26" i="54"/>
  <c r="G192" i="37"/>
  <c r="G185" i="37"/>
  <c r="J256" i="53"/>
  <c r="J258" i="53" s="1"/>
  <c r="J259" i="53" s="1"/>
  <c r="H39" i="53"/>
  <c r="H80" i="53" s="1"/>
  <c r="J266" i="5"/>
  <c r="J268" i="5" s="1"/>
  <c r="J269" i="5" s="1"/>
  <c r="F21" i="57" l="1"/>
  <c r="E24" i="57"/>
  <c r="I20" i="57"/>
  <c r="F21" i="56"/>
  <c r="E25" i="56"/>
  <c r="I31" i="53"/>
  <c r="I30" i="53"/>
  <c r="J30" i="5"/>
  <c r="L7" i="55"/>
  <c r="N7" i="55" s="1"/>
  <c r="I38" i="5"/>
  <c r="L39" i="55"/>
  <c r="N39" i="55" s="1"/>
  <c r="J26" i="5"/>
  <c r="L91" i="34" s="1"/>
  <c r="N91" i="34" s="1"/>
  <c r="G27" i="14"/>
  <c r="K30" i="54"/>
  <c r="M238" i="5" s="1"/>
  <c r="M240" i="5" s="1"/>
  <c r="M241" i="5" s="1"/>
  <c r="H22" i="5"/>
  <c r="H38" i="5" s="1"/>
  <c r="J30" i="54"/>
  <c r="J29" i="54"/>
  <c r="L7" i="38"/>
  <c r="G216" i="37"/>
  <c r="G209" i="37"/>
  <c r="D28" i="14"/>
  <c r="D30" i="14" s="1"/>
  <c r="D32" i="14" s="1"/>
  <c r="K257" i="65" l="1"/>
  <c r="K259" i="65" s="1"/>
  <c r="K260" i="65" s="1"/>
  <c r="K257" i="64"/>
  <c r="K259" i="64" s="1"/>
  <c r="K260" i="64" s="1"/>
  <c r="K257" i="63"/>
  <c r="K259" i="63" s="1"/>
  <c r="K260" i="63" s="1"/>
  <c r="K257" i="62"/>
  <c r="K259" i="62" s="1"/>
  <c r="K260" i="62" s="1"/>
  <c r="G21" i="57"/>
  <c r="F24" i="57"/>
  <c r="F26" i="57" s="1"/>
  <c r="J20" i="57"/>
  <c r="G21" i="56"/>
  <c r="F25" i="56"/>
  <c r="E77" i="14"/>
  <c r="E78" i="14" s="1"/>
  <c r="E79" i="14" s="1"/>
  <c r="E80" i="14" s="1"/>
  <c r="L37" i="36"/>
  <c r="N37" i="36" s="1"/>
  <c r="K254" i="56"/>
  <c r="K256" i="56" s="1"/>
  <c r="K257" i="56" s="1"/>
  <c r="K260" i="55"/>
  <c r="K262" i="55" s="1"/>
  <c r="K263" i="55" s="1"/>
  <c r="K256" i="53"/>
  <c r="K258" i="53" s="1"/>
  <c r="K259" i="53" s="1"/>
  <c r="K257" i="54"/>
  <c r="K259" i="54" s="1"/>
  <c r="K260" i="54" s="1"/>
  <c r="K257" i="57"/>
  <c r="K259" i="57" s="1"/>
  <c r="K260" i="57" s="1"/>
  <c r="K266" i="5"/>
  <c r="K268" i="5" s="1"/>
  <c r="K269" i="5" s="1"/>
  <c r="K30" i="5" s="1"/>
  <c r="E26" i="14"/>
  <c r="E28" i="14" s="1"/>
  <c r="E30" i="14" s="1"/>
  <c r="E32" i="14" s="1"/>
  <c r="I39" i="53"/>
  <c r="I80" i="53" s="1"/>
  <c r="J31" i="53"/>
  <c r="J30" i="53"/>
  <c r="K30" i="53"/>
  <c r="K31" i="53"/>
  <c r="L90" i="36"/>
  <c r="N90" i="36" s="1"/>
  <c r="L37" i="38"/>
  <c r="N37" i="38" s="1"/>
  <c r="L7" i="36"/>
  <c r="N7" i="36" s="1"/>
  <c r="L92" i="55"/>
  <c r="N92" i="55" s="1"/>
  <c r="M26" i="5"/>
  <c r="L7" i="40" s="1"/>
  <c r="N7" i="40" s="1"/>
  <c r="L30" i="54"/>
  <c r="K38" i="54"/>
  <c r="K76" i="54" s="1"/>
  <c r="F27" i="14"/>
  <c r="L36" i="55"/>
  <c r="L6" i="34"/>
  <c r="L36" i="34"/>
  <c r="I42" i="5"/>
  <c r="I47" i="5" s="1"/>
  <c r="I309" i="5" s="1"/>
  <c r="L6" i="55"/>
  <c r="H42" i="5"/>
  <c r="H47" i="5" s="1"/>
  <c r="H60" i="5" s="1"/>
  <c r="K22" i="5"/>
  <c r="E10" i="14"/>
  <c r="E13" i="14" s="1"/>
  <c r="E15" i="14" s="1"/>
  <c r="E21" i="14" s="1"/>
  <c r="D77" i="14"/>
  <c r="D78" i="14" s="1"/>
  <c r="D79" i="14" s="1"/>
  <c r="D80" i="14" s="1"/>
  <c r="N7" i="38"/>
  <c r="J38" i="54"/>
  <c r="L238" i="5"/>
  <c r="L240" i="5" s="1"/>
  <c r="L241" i="5" s="1"/>
  <c r="L26" i="5" s="1"/>
  <c r="L29" i="54"/>
  <c r="G240" i="37"/>
  <c r="G233" i="37"/>
  <c r="L257" i="64" l="1"/>
  <c r="L259" i="64" s="1"/>
  <c r="L260" i="64" s="1"/>
  <c r="L257" i="65"/>
  <c r="L259" i="65" s="1"/>
  <c r="L260" i="65" s="1"/>
  <c r="M257" i="65"/>
  <c r="M259" i="65" s="1"/>
  <c r="M260" i="65" s="1"/>
  <c r="M257" i="64"/>
  <c r="M259" i="64" s="1"/>
  <c r="M260" i="64" s="1"/>
  <c r="L257" i="62"/>
  <c r="L259" i="62" s="1"/>
  <c r="L260" i="62" s="1"/>
  <c r="L257" i="63"/>
  <c r="L259" i="63" s="1"/>
  <c r="L260" i="63" s="1"/>
  <c r="M257" i="62"/>
  <c r="M259" i="62" s="1"/>
  <c r="M260" i="62" s="1"/>
  <c r="M257" i="63"/>
  <c r="M259" i="63" s="1"/>
  <c r="M260" i="63" s="1"/>
  <c r="H21" i="57"/>
  <c r="G24" i="57"/>
  <c r="F29" i="57"/>
  <c r="F30" i="57"/>
  <c r="K20" i="57"/>
  <c r="F27" i="56"/>
  <c r="H21" i="56"/>
  <c r="G25" i="56"/>
  <c r="G27" i="56" s="1"/>
  <c r="F26" i="14"/>
  <c r="F28" i="14" s="1"/>
  <c r="F30" i="14" s="1"/>
  <c r="F32" i="14" s="1"/>
  <c r="M266" i="5"/>
  <c r="M268" i="5" s="1"/>
  <c r="M269" i="5" s="1"/>
  <c r="M30" i="5" s="1"/>
  <c r="L260" i="55"/>
  <c r="L262" i="55" s="1"/>
  <c r="L263" i="55" s="1"/>
  <c r="L30" i="53"/>
  <c r="K38" i="5"/>
  <c r="G26" i="14"/>
  <c r="G28" i="14" s="1"/>
  <c r="G30" i="14" s="1"/>
  <c r="G32" i="14" s="1"/>
  <c r="L257" i="57"/>
  <c r="L259" i="57" s="1"/>
  <c r="L260" i="57" s="1"/>
  <c r="L254" i="56"/>
  <c r="L256" i="56" s="1"/>
  <c r="L257" i="56" s="1"/>
  <c r="L266" i="5"/>
  <c r="L268" i="5" s="1"/>
  <c r="L269" i="5" s="1"/>
  <c r="L30" i="5" s="1"/>
  <c r="J39" i="53"/>
  <c r="J80" i="53" s="1"/>
  <c r="L257" i="54"/>
  <c r="L259" i="54" s="1"/>
  <c r="L260" i="54" s="1"/>
  <c r="L256" i="53"/>
  <c r="L258" i="53" s="1"/>
  <c r="L259" i="53" s="1"/>
  <c r="M260" i="55"/>
  <c r="M262" i="55" s="1"/>
  <c r="M263" i="55" s="1"/>
  <c r="L31" i="53"/>
  <c r="M256" i="53"/>
  <c r="M258" i="53" s="1"/>
  <c r="M259" i="53" s="1"/>
  <c r="K39" i="53"/>
  <c r="M257" i="54"/>
  <c r="M259" i="54" s="1"/>
  <c r="M260" i="54" s="1"/>
  <c r="M254" i="56"/>
  <c r="M256" i="56" s="1"/>
  <c r="M257" i="56" s="1"/>
  <c r="M257" i="57"/>
  <c r="M259" i="57" s="1"/>
  <c r="M260" i="57" s="1"/>
  <c r="M34" i="54"/>
  <c r="X47" i="5"/>
  <c r="X60" i="5" s="1"/>
  <c r="Y47" i="5"/>
  <c r="Y60" i="5" s="1"/>
  <c r="H309" i="5"/>
  <c r="L7" i="39"/>
  <c r="N7" i="39" s="1"/>
  <c r="L90" i="43"/>
  <c r="N90" i="43" s="1"/>
  <c r="L90" i="44"/>
  <c r="N90" i="44" s="1"/>
  <c r="L37" i="39"/>
  <c r="N37" i="39" s="1"/>
  <c r="L90" i="39"/>
  <c r="N90" i="39" s="1"/>
  <c r="L90" i="41"/>
  <c r="N90" i="41" s="1"/>
  <c r="L90" i="45"/>
  <c r="N90" i="45" s="1"/>
  <c r="L90" i="40"/>
  <c r="N90" i="40" s="1"/>
  <c r="L37" i="40"/>
  <c r="N37" i="40" s="1"/>
  <c r="L90" i="46"/>
  <c r="N90" i="46" s="1"/>
  <c r="L90" i="38"/>
  <c r="N90" i="38" s="1"/>
  <c r="I60" i="5"/>
  <c r="C9" i="34"/>
  <c r="C39" i="55"/>
  <c r="C39" i="34"/>
  <c r="N36" i="34"/>
  <c r="N41" i="34" s="1"/>
  <c r="L41" i="34"/>
  <c r="L43" i="34" s="1"/>
  <c r="H97" i="5"/>
  <c r="H100" i="5" s="1"/>
  <c r="H103" i="5" s="1"/>
  <c r="H121" i="5" s="1"/>
  <c r="N6" i="55"/>
  <c r="L11" i="55"/>
  <c r="L13" i="55" s="1"/>
  <c r="N6" i="34"/>
  <c r="L11" i="34"/>
  <c r="L13" i="34" s="1"/>
  <c r="N36" i="55"/>
  <c r="N42" i="55" s="1"/>
  <c r="L42" i="55"/>
  <c r="L44" i="55" s="1"/>
  <c r="J22" i="5"/>
  <c r="J38" i="5" s="1"/>
  <c r="D10" i="14"/>
  <c r="D13" i="14" s="1"/>
  <c r="D15" i="14" s="1"/>
  <c r="D21" i="14" s="1"/>
  <c r="J76" i="54"/>
  <c r="L38" i="54"/>
  <c r="G264" i="37"/>
  <c r="G257" i="37"/>
  <c r="I21" i="57" l="1"/>
  <c r="H24" i="57"/>
  <c r="H26" i="57" s="1"/>
  <c r="H27" i="14"/>
  <c r="F38" i="57"/>
  <c r="F76" i="57" s="1"/>
  <c r="N238" i="5"/>
  <c r="N240" i="5" s="1"/>
  <c r="N241" i="5" s="1"/>
  <c r="N26" i="5" s="1"/>
  <c r="G26" i="57"/>
  <c r="G30" i="56"/>
  <c r="G31" i="56"/>
  <c r="F30" i="56"/>
  <c r="F31" i="56"/>
  <c r="I21" i="56"/>
  <c r="H25" i="56"/>
  <c r="H27" i="56" s="1"/>
  <c r="L39" i="53"/>
  <c r="K80" i="53"/>
  <c r="B3" i="14"/>
  <c r="B5" i="14" s="1"/>
  <c r="B48" i="14" s="1"/>
  <c r="H62" i="5"/>
  <c r="B83" i="14" s="1"/>
  <c r="B72" i="14" s="1"/>
  <c r="E39" i="34"/>
  <c r="I36" i="34"/>
  <c r="C40" i="34"/>
  <c r="L17" i="55"/>
  <c r="E39" i="55"/>
  <c r="I36" i="55"/>
  <c r="C40" i="55"/>
  <c r="N43" i="34"/>
  <c r="N47" i="34" s="1"/>
  <c r="L47" i="34"/>
  <c r="I6" i="34"/>
  <c r="I23" i="34" s="1"/>
  <c r="L118" i="34" s="1"/>
  <c r="N118" i="34" s="1"/>
  <c r="E9" i="34"/>
  <c r="C10" i="34"/>
  <c r="L48" i="55"/>
  <c r="N44" i="55"/>
  <c r="N48" i="55" s="1"/>
  <c r="L17" i="34"/>
  <c r="L6" i="38"/>
  <c r="K42" i="5"/>
  <c r="K47" i="5" s="1"/>
  <c r="G77" i="14"/>
  <c r="G78" i="14" s="1"/>
  <c r="G79" i="14" s="1"/>
  <c r="G80" i="14" s="1"/>
  <c r="F77" i="14"/>
  <c r="F78" i="14" s="1"/>
  <c r="H77" i="14"/>
  <c r="H78" i="14" s="1"/>
  <c r="H79" i="14" s="1"/>
  <c r="H80" i="14" s="1"/>
  <c r="G288" i="37"/>
  <c r="G305" i="37" s="1"/>
  <c r="G281" i="37"/>
  <c r="O257" i="65" l="1"/>
  <c r="O259" i="65" s="1"/>
  <c r="O260" i="65" s="1"/>
  <c r="O257" i="64"/>
  <c r="O259" i="64" s="1"/>
  <c r="O260" i="64" s="1"/>
  <c r="N257" i="65"/>
  <c r="N259" i="65" s="1"/>
  <c r="N260" i="65" s="1"/>
  <c r="N257" i="64"/>
  <c r="N259" i="64" s="1"/>
  <c r="N260" i="64" s="1"/>
  <c r="O257" i="63"/>
  <c r="O259" i="63" s="1"/>
  <c r="O260" i="63" s="1"/>
  <c r="O257" i="62"/>
  <c r="O259" i="62" s="1"/>
  <c r="O260" i="62" s="1"/>
  <c r="N257" i="62"/>
  <c r="N259" i="62" s="1"/>
  <c r="N260" i="62" s="1"/>
  <c r="N257" i="63"/>
  <c r="N259" i="63" s="1"/>
  <c r="N260" i="63" s="1"/>
  <c r="H29" i="57"/>
  <c r="H30" i="57"/>
  <c r="G29" i="57"/>
  <c r="G30" i="57"/>
  <c r="L7" i="41"/>
  <c r="N7" i="41" s="1"/>
  <c r="L37" i="41"/>
  <c r="N37" i="41" s="1"/>
  <c r="J21" i="57"/>
  <c r="I24" i="57"/>
  <c r="J21" i="56"/>
  <c r="I25" i="56"/>
  <c r="H31" i="56"/>
  <c r="H30" i="56"/>
  <c r="I26" i="14"/>
  <c r="O254" i="56"/>
  <c r="O256" i="56" s="1"/>
  <c r="O257" i="56" s="1"/>
  <c r="O260" i="55"/>
  <c r="O262" i="55" s="1"/>
  <c r="O263" i="55" s="1"/>
  <c r="G39" i="56"/>
  <c r="G78" i="56" s="1"/>
  <c r="O257" i="57"/>
  <c r="O259" i="57" s="1"/>
  <c r="O260" i="57" s="1"/>
  <c r="O266" i="5"/>
  <c r="O268" i="5" s="1"/>
  <c r="O269" i="5" s="1"/>
  <c r="O30" i="5" s="1"/>
  <c r="O256" i="53"/>
  <c r="O258" i="53" s="1"/>
  <c r="O259" i="53" s="1"/>
  <c r="O257" i="54"/>
  <c r="O259" i="54" s="1"/>
  <c r="O260" i="54" s="1"/>
  <c r="N254" i="56"/>
  <c r="N256" i="56" s="1"/>
  <c r="N257" i="56" s="1"/>
  <c r="F39" i="56"/>
  <c r="N260" i="55"/>
  <c r="N262" i="55" s="1"/>
  <c r="N263" i="55" s="1"/>
  <c r="N257" i="57"/>
  <c r="N259" i="57" s="1"/>
  <c r="N260" i="57" s="1"/>
  <c r="N266" i="5"/>
  <c r="N268" i="5" s="1"/>
  <c r="N269" i="5" s="1"/>
  <c r="N30" i="5" s="1"/>
  <c r="N257" i="54"/>
  <c r="N259" i="54" s="1"/>
  <c r="N260" i="54" s="1"/>
  <c r="N256" i="53"/>
  <c r="N258" i="53" s="1"/>
  <c r="N259" i="53" s="1"/>
  <c r="H26" i="14"/>
  <c r="H28" i="14" s="1"/>
  <c r="H30" i="14" s="1"/>
  <c r="H32" i="14" s="1"/>
  <c r="F79" i="14"/>
  <c r="F80" i="14" s="1"/>
  <c r="C41" i="34"/>
  <c r="E41" i="34" s="1"/>
  <c r="I64" i="5"/>
  <c r="C57" i="34"/>
  <c r="E57" i="34" s="1"/>
  <c r="I56" i="34" s="1"/>
  <c r="I58" i="34" s="1"/>
  <c r="B35" i="14"/>
  <c r="C11" i="34"/>
  <c r="E11" i="34" s="1"/>
  <c r="H75" i="5"/>
  <c r="X62" i="5"/>
  <c r="X76" i="5" s="1"/>
  <c r="I35" i="55"/>
  <c r="E40" i="34"/>
  <c r="O47" i="34"/>
  <c r="O48" i="34" s="1"/>
  <c r="I5" i="34"/>
  <c r="I22" i="34" s="1"/>
  <c r="L117" i="34" s="1"/>
  <c r="N117" i="34" s="1"/>
  <c r="O16" i="34"/>
  <c r="E10" i="34"/>
  <c r="O47" i="55"/>
  <c r="O48" i="55" s="1"/>
  <c r="E40" i="55"/>
  <c r="L90" i="34"/>
  <c r="L91" i="55"/>
  <c r="I35" i="34"/>
  <c r="L22" i="5"/>
  <c r="L38" i="5" s="1"/>
  <c r="F10" i="14"/>
  <c r="F13" i="14" s="1"/>
  <c r="F15" i="14" s="1"/>
  <c r="F21" i="14" s="1"/>
  <c r="N22" i="5"/>
  <c r="H10" i="14"/>
  <c r="H13" i="14" s="1"/>
  <c r="H15" i="14" s="1"/>
  <c r="H21" i="14" s="1"/>
  <c r="M22" i="5"/>
  <c r="M38" i="5" s="1"/>
  <c r="G10" i="14"/>
  <c r="G13" i="14" s="1"/>
  <c r="G15" i="14" s="1"/>
  <c r="G21" i="14" s="1"/>
  <c r="N6" i="38"/>
  <c r="N10" i="38" s="1"/>
  <c r="L10" i="38"/>
  <c r="L12" i="38" s="1"/>
  <c r="L6" i="36"/>
  <c r="L36" i="36"/>
  <c r="L36" i="38"/>
  <c r="L89" i="36"/>
  <c r="J42" i="5"/>
  <c r="J47" i="5" s="1"/>
  <c r="Z47" i="5" s="1"/>
  <c r="Z60" i="5" s="1"/>
  <c r="I77" i="14"/>
  <c r="I78" i="14" s="1"/>
  <c r="I79" i="14" s="1"/>
  <c r="I80" i="14" s="1"/>
  <c r="AH47" i="5"/>
  <c r="AH60" i="5" s="1"/>
  <c r="K60" i="5"/>
  <c r="C9" i="38"/>
  <c r="K309" i="5"/>
  <c r="P257" i="64" l="1"/>
  <c r="P259" i="64" s="1"/>
  <c r="P260" i="64" s="1"/>
  <c r="P257" i="65"/>
  <c r="P259" i="65" s="1"/>
  <c r="P260" i="65" s="1"/>
  <c r="P257" i="62"/>
  <c r="P259" i="62" s="1"/>
  <c r="P260" i="62" s="1"/>
  <c r="P257" i="63"/>
  <c r="P259" i="63" s="1"/>
  <c r="P260" i="63" s="1"/>
  <c r="I26" i="57"/>
  <c r="H38" i="57"/>
  <c r="H76" i="57" s="1"/>
  <c r="P238" i="5"/>
  <c r="P240" i="5" s="1"/>
  <c r="P241" i="5" s="1"/>
  <c r="P26" i="5" s="1"/>
  <c r="L7" i="44" s="1"/>
  <c r="N7" i="44" s="1"/>
  <c r="J27" i="14"/>
  <c r="K21" i="57"/>
  <c r="K24" i="57" s="1"/>
  <c r="J24" i="57"/>
  <c r="I27" i="14"/>
  <c r="I28" i="14" s="1"/>
  <c r="I30" i="14" s="1"/>
  <c r="I32" i="14" s="1"/>
  <c r="G38" i="57"/>
  <c r="O238" i="5"/>
  <c r="O240" i="5" s="1"/>
  <c r="O241" i="5" s="1"/>
  <c r="O26" i="5" s="1"/>
  <c r="F78" i="56"/>
  <c r="K21" i="56"/>
  <c r="K25" i="56" s="1"/>
  <c r="J25" i="56"/>
  <c r="J27" i="56" s="1"/>
  <c r="J26" i="14"/>
  <c r="P256" i="53"/>
  <c r="P258" i="53" s="1"/>
  <c r="P259" i="53" s="1"/>
  <c r="P257" i="54"/>
  <c r="P259" i="54" s="1"/>
  <c r="P260" i="54" s="1"/>
  <c r="P266" i="5"/>
  <c r="P268" i="5" s="1"/>
  <c r="P269" i="5" s="1"/>
  <c r="P30" i="5" s="1"/>
  <c r="H39" i="56"/>
  <c r="H78" i="56" s="1"/>
  <c r="P260" i="55"/>
  <c r="P262" i="55" s="1"/>
  <c r="P263" i="55" s="1"/>
  <c r="P257" i="57"/>
  <c r="P259" i="57" s="1"/>
  <c r="P260" i="57" s="1"/>
  <c r="P254" i="56"/>
  <c r="P256" i="56" s="1"/>
  <c r="P257" i="56" s="1"/>
  <c r="N38" i="5"/>
  <c r="I27" i="56"/>
  <c r="C42" i="34"/>
  <c r="E42" i="34" s="1"/>
  <c r="C108" i="34"/>
  <c r="E108" i="34" s="1"/>
  <c r="I107" i="34" s="1"/>
  <c r="I109" i="34" s="1"/>
  <c r="C79" i="34"/>
  <c r="C81" i="34" s="1"/>
  <c r="C59" i="34"/>
  <c r="E59" i="34" s="1"/>
  <c r="C12" i="34"/>
  <c r="E12" i="34" s="1"/>
  <c r="C91" i="36"/>
  <c r="C119" i="36" s="1"/>
  <c r="AA47" i="5"/>
  <c r="AA60" i="5" s="1"/>
  <c r="C9" i="36"/>
  <c r="I6" i="36" s="1"/>
  <c r="I23" i="36" s="1"/>
  <c r="L143" i="36" s="1"/>
  <c r="N143" i="36" s="1"/>
  <c r="C39" i="36"/>
  <c r="E39" i="36" s="1"/>
  <c r="AF47" i="5"/>
  <c r="AF60" i="5" s="1"/>
  <c r="J309" i="5"/>
  <c r="J60" i="5"/>
  <c r="D77" i="36"/>
  <c r="I97" i="5"/>
  <c r="C55" i="55"/>
  <c r="Y64" i="5"/>
  <c r="D24" i="36"/>
  <c r="H76" i="5"/>
  <c r="C118" i="34"/>
  <c r="E118" i="34" s="1"/>
  <c r="H312" i="5"/>
  <c r="I94" i="5"/>
  <c r="N90" i="34"/>
  <c r="L94" i="34"/>
  <c r="L96" i="34" s="1"/>
  <c r="C39" i="38"/>
  <c r="C40" i="38" s="1"/>
  <c r="C91" i="34"/>
  <c r="C91" i="55"/>
  <c r="N91" i="55"/>
  <c r="L95" i="55"/>
  <c r="L97" i="55" s="1"/>
  <c r="N6" i="36"/>
  <c r="N10" i="36" s="1"/>
  <c r="L10" i="36"/>
  <c r="L12" i="36" s="1"/>
  <c r="O22" i="5"/>
  <c r="I10" i="14"/>
  <c r="I13" i="14" s="1"/>
  <c r="I15" i="14" s="1"/>
  <c r="I21" i="14" s="1"/>
  <c r="N89" i="36"/>
  <c r="L93" i="36"/>
  <c r="L95" i="36" s="1"/>
  <c r="L99" i="36" s="1"/>
  <c r="N36" i="36"/>
  <c r="L40" i="36"/>
  <c r="L42" i="36" s="1"/>
  <c r="L46" i="36" s="1"/>
  <c r="L16" i="38"/>
  <c r="N12" i="38"/>
  <c r="N16" i="38" s="1"/>
  <c r="I6" i="38"/>
  <c r="I23" i="38" s="1"/>
  <c r="L117" i="38" s="1"/>
  <c r="N117" i="38" s="1"/>
  <c r="C10" i="38"/>
  <c r="I5" i="38" s="1"/>
  <c r="I22" i="38" s="1"/>
  <c r="L116" i="38" s="1"/>
  <c r="N116" i="38" s="1"/>
  <c r="E9" i="38"/>
  <c r="N36" i="38"/>
  <c r="L40" i="38"/>
  <c r="L42" i="38" s="1"/>
  <c r="L46" i="38" s="1"/>
  <c r="R261" i="15"/>
  <c r="R261" i="32"/>
  <c r="Q261" i="15"/>
  <c r="Q261" i="32"/>
  <c r="G76" i="57" l="1"/>
  <c r="K26" i="57"/>
  <c r="K30" i="57" s="1"/>
  <c r="O38" i="5"/>
  <c r="I30" i="57"/>
  <c r="I29" i="57"/>
  <c r="J28" i="14"/>
  <c r="J30" i="14" s="1"/>
  <c r="J32" i="14" s="1"/>
  <c r="L7" i="43"/>
  <c r="N7" i="43" s="1"/>
  <c r="L37" i="44"/>
  <c r="N37" i="44" s="1"/>
  <c r="L37" i="43"/>
  <c r="N37" i="43" s="1"/>
  <c r="J26" i="57"/>
  <c r="I31" i="56"/>
  <c r="I30" i="56"/>
  <c r="J31" i="56"/>
  <c r="J30" i="56"/>
  <c r="K27" i="56"/>
  <c r="D79" i="34"/>
  <c r="D81" i="34" s="1"/>
  <c r="E81" i="34" s="1"/>
  <c r="H78" i="5"/>
  <c r="C110" i="34"/>
  <c r="E110" i="34" s="1"/>
  <c r="C92" i="36"/>
  <c r="I87" i="36" s="1"/>
  <c r="C26" i="34"/>
  <c r="C28" i="34" s="1"/>
  <c r="E28" i="34" s="1"/>
  <c r="E91" i="36"/>
  <c r="O99" i="36" s="1"/>
  <c r="I88" i="36"/>
  <c r="C10" i="36"/>
  <c r="I5" i="36" s="1"/>
  <c r="I22" i="36" s="1"/>
  <c r="L142" i="36" s="1"/>
  <c r="N142" i="36" s="1"/>
  <c r="C40" i="36"/>
  <c r="I35" i="36" s="1"/>
  <c r="I36" i="36"/>
  <c r="E9" i="36"/>
  <c r="O16" i="36" s="1"/>
  <c r="I36" i="38"/>
  <c r="E39" i="38"/>
  <c r="E40" i="38" s="1"/>
  <c r="C106" i="55"/>
  <c r="E106" i="55" s="1"/>
  <c r="I104" i="55" s="1"/>
  <c r="E55" i="55"/>
  <c r="I53" i="55" s="1"/>
  <c r="C77" i="55"/>
  <c r="E77" i="55" s="1"/>
  <c r="I75" i="55" s="1"/>
  <c r="I100" i="5"/>
  <c r="I103" i="5" s="1"/>
  <c r="I121" i="5" s="1"/>
  <c r="I88" i="34"/>
  <c r="E91" i="34"/>
  <c r="C92" i="34"/>
  <c r="L100" i="34"/>
  <c r="L101" i="55"/>
  <c r="E91" i="55"/>
  <c r="I88" i="55"/>
  <c r="C92" i="55"/>
  <c r="K77" i="14"/>
  <c r="K78" i="14" s="1"/>
  <c r="K79" i="14" s="1"/>
  <c r="K80" i="14" s="1"/>
  <c r="J77" i="14"/>
  <c r="J78" i="14" s="1"/>
  <c r="J79" i="14" s="1"/>
  <c r="J80" i="14" s="1"/>
  <c r="L16" i="36"/>
  <c r="N12" i="36"/>
  <c r="N16" i="36" s="1"/>
  <c r="O16" i="38"/>
  <c r="O17" i="38" s="1"/>
  <c r="E10" i="38"/>
  <c r="L6" i="41"/>
  <c r="N42" i="5"/>
  <c r="N47" i="5" s="1"/>
  <c r="L6" i="39"/>
  <c r="L89" i="46"/>
  <c r="L89" i="39"/>
  <c r="L89" i="45"/>
  <c r="L89" i="44"/>
  <c r="L89" i="40"/>
  <c r="L89" i="43"/>
  <c r="L89" i="41"/>
  <c r="L89" i="38"/>
  <c r="L36" i="41"/>
  <c r="L36" i="40"/>
  <c r="L36" i="39"/>
  <c r="L6" i="40"/>
  <c r="M42" i="5"/>
  <c r="M47" i="5" s="1"/>
  <c r="I116" i="36"/>
  <c r="E119" i="36"/>
  <c r="E120" i="36" s="1"/>
  <c r="C120" i="36"/>
  <c r="I35" i="38"/>
  <c r="O46" i="36"/>
  <c r="E40" i="36"/>
  <c r="N261" i="15"/>
  <c r="N261" i="32"/>
  <c r="P261" i="32"/>
  <c r="P261" i="15"/>
  <c r="S261" i="15"/>
  <c r="S261" i="32"/>
  <c r="O261" i="15"/>
  <c r="O261" i="32"/>
  <c r="K29" i="57" l="1"/>
  <c r="M27" i="14" s="1"/>
  <c r="Q257" i="65"/>
  <c r="Q259" i="65" s="1"/>
  <c r="Q260" i="65" s="1"/>
  <c r="Q257" i="64"/>
  <c r="Q259" i="64" s="1"/>
  <c r="Q260" i="64" s="1"/>
  <c r="R257" i="65"/>
  <c r="R259" i="65" s="1"/>
  <c r="R260" i="65" s="1"/>
  <c r="R257" i="64"/>
  <c r="R259" i="64" s="1"/>
  <c r="R260" i="64" s="1"/>
  <c r="Q257" i="62"/>
  <c r="Q259" i="62" s="1"/>
  <c r="Q260" i="62" s="1"/>
  <c r="Q257" i="63"/>
  <c r="Q259" i="63" s="1"/>
  <c r="Q260" i="63" s="1"/>
  <c r="R257" i="63"/>
  <c r="R259" i="63" s="1"/>
  <c r="R260" i="63" s="1"/>
  <c r="R257" i="62"/>
  <c r="R259" i="62" s="1"/>
  <c r="R260" i="62" s="1"/>
  <c r="J30" i="57"/>
  <c r="L30" i="57" s="1"/>
  <c r="J29" i="57"/>
  <c r="Q238" i="5"/>
  <c r="Q240" i="5" s="1"/>
  <c r="Q241" i="5" s="1"/>
  <c r="Q26" i="5" s="1"/>
  <c r="I38" i="57"/>
  <c r="K27" i="14"/>
  <c r="R254" i="56"/>
  <c r="R256" i="56" s="1"/>
  <c r="R257" i="56" s="1"/>
  <c r="R257" i="54"/>
  <c r="R259" i="54" s="1"/>
  <c r="R260" i="54" s="1"/>
  <c r="J39" i="56"/>
  <c r="J78" i="56" s="1"/>
  <c r="R260" i="55"/>
  <c r="R262" i="55" s="1"/>
  <c r="R263" i="55" s="1"/>
  <c r="R256" i="53"/>
  <c r="R258" i="53" s="1"/>
  <c r="R259" i="53" s="1"/>
  <c r="L26" i="14"/>
  <c r="R257" i="57"/>
  <c r="R259" i="57" s="1"/>
  <c r="R260" i="57" s="1"/>
  <c r="R266" i="5"/>
  <c r="R268" i="5" s="1"/>
  <c r="R269" i="5" s="1"/>
  <c r="R30" i="5" s="1"/>
  <c r="K31" i="56"/>
  <c r="L31" i="56" s="1"/>
  <c r="K30" i="56"/>
  <c r="L30" i="56" s="1"/>
  <c r="K26" i="14"/>
  <c r="I39" i="56"/>
  <c r="Q266" i="5"/>
  <c r="Q268" i="5" s="1"/>
  <c r="Q269" i="5" s="1"/>
  <c r="Q30" i="5" s="1"/>
  <c r="Q257" i="57"/>
  <c r="Q259" i="57" s="1"/>
  <c r="Q260" i="57" s="1"/>
  <c r="Q256" i="53"/>
  <c r="Q258" i="53" s="1"/>
  <c r="Q259" i="53" s="1"/>
  <c r="Q260" i="55"/>
  <c r="Q262" i="55" s="1"/>
  <c r="Q263" i="55" s="1"/>
  <c r="Q254" i="56"/>
  <c r="Q256" i="56" s="1"/>
  <c r="Q257" i="56" s="1"/>
  <c r="Q257" i="54"/>
  <c r="Q259" i="54" s="1"/>
  <c r="Q260" i="54" s="1"/>
  <c r="E79" i="34"/>
  <c r="I78" i="34" s="1"/>
  <c r="I80" i="34" s="1"/>
  <c r="H79" i="5"/>
  <c r="B82" i="14"/>
  <c r="B58" i="14" s="1"/>
  <c r="B69" i="14" s="1"/>
  <c r="B71" i="14" s="1"/>
  <c r="B74" i="14" s="1"/>
  <c r="N60" i="5"/>
  <c r="C9" i="55"/>
  <c r="Q22" i="5"/>
  <c r="E92" i="36"/>
  <c r="E10" i="36"/>
  <c r="O46" i="38"/>
  <c r="O17" i="36"/>
  <c r="I62" i="5"/>
  <c r="C3" i="14"/>
  <c r="C5" i="14" s="1"/>
  <c r="C48" i="14" s="1"/>
  <c r="O99" i="55"/>
  <c r="E92" i="55"/>
  <c r="I87" i="34"/>
  <c r="O99" i="34"/>
  <c r="E92" i="34"/>
  <c r="I87" i="55"/>
  <c r="L10" i="40"/>
  <c r="L12" i="40" s="1"/>
  <c r="N6" i="40"/>
  <c r="N10" i="40" s="1"/>
  <c r="N36" i="39"/>
  <c r="L40" i="39"/>
  <c r="L42" i="39" s="1"/>
  <c r="L46" i="39" s="1"/>
  <c r="N36" i="41"/>
  <c r="L40" i="41"/>
  <c r="L42" i="41" s="1"/>
  <c r="L46" i="41" s="1"/>
  <c r="N89" i="40"/>
  <c r="N93" i="40" s="1"/>
  <c r="L93" i="40"/>
  <c r="L95" i="40" s="1"/>
  <c r="N89" i="39"/>
  <c r="N93" i="39" s="1"/>
  <c r="L93" i="39"/>
  <c r="L95" i="39" s="1"/>
  <c r="N6" i="41"/>
  <c r="L10" i="41"/>
  <c r="L12" i="41" s="1"/>
  <c r="P22" i="5"/>
  <c r="P38" i="5" s="1"/>
  <c r="J10" i="14"/>
  <c r="J13" i="14" s="1"/>
  <c r="J15" i="14" s="1"/>
  <c r="J21" i="14" s="1"/>
  <c r="L6" i="43"/>
  <c r="O42" i="5"/>
  <c r="O47" i="5" s="1"/>
  <c r="L36" i="43"/>
  <c r="N89" i="38"/>
  <c r="N93" i="38" s="1"/>
  <c r="L93" i="38"/>
  <c r="L95" i="38" s="1"/>
  <c r="N89" i="44"/>
  <c r="N93" i="44" s="1"/>
  <c r="L93" i="44"/>
  <c r="L95" i="44" s="1"/>
  <c r="N89" i="46"/>
  <c r="N93" i="46" s="1"/>
  <c r="L93" i="46"/>
  <c r="L95" i="46" s="1"/>
  <c r="N89" i="41"/>
  <c r="N93" i="41" s="1"/>
  <c r="L93" i="41"/>
  <c r="L95" i="41" s="1"/>
  <c r="L42" i="5"/>
  <c r="N6" i="39"/>
  <c r="N10" i="39" s="1"/>
  <c r="L10" i="39"/>
  <c r="L12" i="39" s="1"/>
  <c r="M309" i="5"/>
  <c r="C9" i="40"/>
  <c r="M60" i="5"/>
  <c r="AJ47" i="5"/>
  <c r="AJ60" i="5" s="1"/>
  <c r="L77" i="14"/>
  <c r="L78" i="14" s="1"/>
  <c r="L79" i="14" s="1"/>
  <c r="L80" i="14" s="1"/>
  <c r="N36" i="40"/>
  <c r="L40" i="40"/>
  <c r="L42" i="40" s="1"/>
  <c r="L46" i="40" s="1"/>
  <c r="N89" i="43"/>
  <c r="N93" i="43" s="1"/>
  <c r="L93" i="43"/>
  <c r="L95" i="43" s="1"/>
  <c r="N89" i="45"/>
  <c r="N93" i="45" s="1"/>
  <c r="L93" i="45"/>
  <c r="L95" i="45" s="1"/>
  <c r="C9" i="41"/>
  <c r="N309" i="5"/>
  <c r="AK47" i="5"/>
  <c r="AK60" i="5" s="1"/>
  <c r="AD47" i="5"/>
  <c r="AD60" i="5" s="1"/>
  <c r="K10" i="14"/>
  <c r="K13" i="14" s="1"/>
  <c r="K15" i="14" s="1"/>
  <c r="K21" i="14" s="1"/>
  <c r="I115" i="36"/>
  <c r="K38" i="57" l="1"/>
  <c r="L29" i="57"/>
  <c r="S238" i="5"/>
  <c r="S240" i="5" s="1"/>
  <c r="S241" i="5" s="1"/>
  <c r="S26" i="5" s="1"/>
  <c r="L7" i="50" s="1"/>
  <c r="N7" i="50" s="1"/>
  <c r="S257" i="65"/>
  <c r="S259" i="65" s="1"/>
  <c r="S260" i="65" s="1"/>
  <c r="S257" i="64"/>
  <c r="S259" i="64" s="1"/>
  <c r="S260" i="64" s="1"/>
  <c r="S257" i="63"/>
  <c r="S259" i="63" s="1"/>
  <c r="S260" i="63" s="1"/>
  <c r="S257" i="62"/>
  <c r="S259" i="62" s="1"/>
  <c r="S260" i="62" s="1"/>
  <c r="I76" i="57"/>
  <c r="K28" i="14"/>
  <c r="K30" i="14" s="1"/>
  <c r="K32" i="14" s="1"/>
  <c r="L7" i="45"/>
  <c r="N7" i="45" s="1"/>
  <c r="L37" i="45"/>
  <c r="N37" i="45" s="1"/>
  <c r="Q38" i="5"/>
  <c r="J38" i="57"/>
  <c r="J76" i="57" s="1"/>
  <c r="R238" i="5"/>
  <c r="R240" i="5" s="1"/>
  <c r="R241" i="5" s="1"/>
  <c r="R26" i="5" s="1"/>
  <c r="L7" i="46" s="1"/>
  <c r="N7" i="46" s="1"/>
  <c r="L27" i="14"/>
  <c r="L28" i="14" s="1"/>
  <c r="L30" i="14" s="1"/>
  <c r="L32" i="14" s="1"/>
  <c r="I78" i="56"/>
  <c r="S260" i="55"/>
  <c r="S262" i="55" s="1"/>
  <c r="S263" i="55" s="1"/>
  <c r="S256" i="53"/>
  <c r="S258" i="53" s="1"/>
  <c r="S259" i="53" s="1"/>
  <c r="M26" i="14"/>
  <c r="M28" i="14" s="1"/>
  <c r="M30" i="14" s="1"/>
  <c r="M32" i="14" s="1"/>
  <c r="S257" i="57"/>
  <c r="S259" i="57" s="1"/>
  <c r="S260" i="57" s="1"/>
  <c r="S254" i="56"/>
  <c r="S256" i="56" s="1"/>
  <c r="S257" i="56" s="1"/>
  <c r="S266" i="5"/>
  <c r="S268" i="5" s="1"/>
  <c r="S269" i="5" s="1"/>
  <c r="S30" i="5" s="1"/>
  <c r="L8" i="50" s="1"/>
  <c r="N8" i="50" s="1"/>
  <c r="S257" i="54"/>
  <c r="S259" i="54" s="1"/>
  <c r="S260" i="54" s="1"/>
  <c r="K39" i="56"/>
  <c r="K78" i="56" s="1"/>
  <c r="C83" i="14"/>
  <c r="C72" i="14" s="1"/>
  <c r="J64" i="5"/>
  <c r="C35" i="14"/>
  <c r="Y62" i="5"/>
  <c r="Y76" i="5" s="1"/>
  <c r="C41" i="55"/>
  <c r="I75" i="5"/>
  <c r="I76" i="5" s="1"/>
  <c r="C57" i="55"/>
  <c r="D79" i="36"/>
  <c r="D81" i="36" s="1"/>
  <c r="L99" i="45"/>
  <c r="N95" i="45"/>
  <c r="N99" i="45" s="1"/>
  <c r="R22" i="5"/>
  <c r="L10" i="14"/>
  <c r="L13" i="14" s="1"/>
  <c r="L15" i="14" s="1"/>
  <c r="L21" i="14" s="1"/>
  <c r="L47" i="5"/>
  <c r="L99" i="44"/>
  <c r="N95" i="44"/>
  <c r="N99" i="44" s="1"/>
  <c r="N36" i="43"/>
  <c r="L40" i="43"/>
  <c r="L42" i="43" s="1"/>
  <c r="L46" i="43" s="1"/>
  <c r="M10" i="41"/>
  <c r="M12" i="41" s="1"/>
  <c r="M16" i="41" s="1"/>
  <c r="N10" i="41"/>
  <c r="L16" i="39"/>
  <c r="N12" i="39"/>
  <c r="N16" i="39" s="1"/>
  <c r="L99" i="41"/>
  <c r="N95" i="41"/>
  <c r="N99" i="41" s="1"/>
  <c r="L99" i="39"/>
  <c r="N95" i="39"/>
  <c r="N99" i="39" s="1"/>
  <c r="L99" i="43"/>
  <c r="N95" i="43"/>
  <c r="N99" i="43" s="1"/>
  <c r="L99" i="46"/>
  <c r="N95" i="46"/>
  <c r="N99" i="46" s="1"/>
  <c r="N95" i="38"/>
  <c r="N99" i="38" s="1"/>
  <c r="L99" i="38"/>
  <c r="O309" i="5"/>
  <c r="C9" i="43"/>
  <c r="O60" i="5"/>
  <c r="L16" i="40"/>
  <c r="N12" i="40"/>
  <c r="N16" i="40" s="1"/>
  <c r="I6" i="41"/>
  <c r="I23" i="41" s="1"/>
  <c r="L117" i="41" s="1"/>
  <c r="N117" i="41" s="1"/>
  <c r="E9" i="41"/>
  <c r="C10" i="41"/>
  <c r="I5" i="41" s="1"/>
  <c r="I22" i="41" s="1"/>
  <c r="L116" i="41" s="1"/>
  <c r="N116" i="41" s="1"/>
  <c r="C10" i="40"/>
  <c r="I5" i="40" s="1"/>
  <c r="I22" i="40" s="1"/>
  <c r="L116" i="40" s="1"/>
  <c r="N116" i="40" s="1"/>
  <c r="I6" i="40"/>
  <c r="I23" i="40" s="1"/>
  <c r="L117" i="40" s="1"/>
  <c r="N117" i="40" s="1"/>
  <c r="E9" i="40"/>
  <c r="N6" i="43"/>
  <c r="L10" i="43"/>
  <c r="L12" i="43" s="1"/>
  <c r="L16" i="41"/>
  <c r="L99" i="40"/>
  <c r="N95" i="40"/>
  <c r="N99" i="40" s="1"/>
  <c r="K76" i="57" l="1"/>
  <c r="L38" i="57"/>
  <c r="L39" i="56"/>
  <c r="T26" i="5"/>
  <c r="R38" i="5"/>
  <c r="L37" i="46"/>
  <c r="N37" i="46" s="1"/>
  <c r="L39" i="50"/>
  <c r="N39" i="50" s="1"/>
  <c r="T30" i="5"/>
  <c r="L38" i="50"/>
  <c r="N38" i="50" s="1"/>
  <c r="L90" i="50"/>
  <c r="N90" i="50" s="1"/>
  <c r="L91" i="50"/>
  <c r="N91" i="50" s="1"/>
  <c r="N12" i="41"/>
  <c r="N16" i="41" s="1"/>
  <c r="C79" i="55"/>
  <c r="C59" i="55"/>
  <c r="E59" i="55" s="1"/>
  <c r="C108" i="55"/>
  <c r="E57" i="55"/>
  <c r="I56" i="55" s="1"/>
  <c r="I58" i="55" s="1"/>
  <c r="J97" i="5"/>
  <c r="C77" i="36"/>
  <c r="E77" i="36" s="1"/>
  <c r="I75" i="36" s="1"/>
  <c r="C55" i="36"/>
  <c r="Z64" i="5"/>
  <c r="D77" i="38"/>
  <c r="C118" i="55"/>
  <c r="E118" i="55" s="1"/>
  <c r="I312" i="5"/>
  <c r="J94" i="5"/>
  <c r="D24" i="38"/>
  <c r="I78" i="5"/>
  <c r="C42" i="55"/>
  <c r="E42" i="55" s="1"/>
  <c r="E41" i="55"/>
  <c r="L16" i="43"/>
  <c r="M10" i="43"/>
  <c r="M12" i="43" s="1"/>
  <c r="M16" i="43" s="1"/>
  <c r="N10" i="43"/>
  <c r="L36" i="46"/>
  <c r="E10" i="40"/>
  <c r="O16" i="40"/>
  <c r="O17" i="40" s="1"/>
  <c r="O16" i="41"/>
  <c r="E10" i="41"/>
  <c r="I6" i="43"/>
  <c r="I23" i="43" s="1"/>
  <c r="L117" i="43" s="1"/>
  <c r="N117" i="43" s="1"/>
  <c r="E9" i="43"/>
  <c r="C10" i="43"/>
  <c r="I5" i="43" s="1"/>
  <c r="I22" i="43" s="1"/>
  <c r="L116" i="43" s="1"/>
  <c r="N116" i="43" s="1"/>
  <c r="L6" i="45"/>
  <c r="Q42" i="5"/>
  <c r="Q47" i="5" s="1"/>
  <c r="M77" i="14"/>
  <c r="M78" i="14" s="1"/>
  <c r="AI47" i="5"/>
  <c r="AI60" i="5" s="1"/>
  <c r="C91" i="39"/>
  <c r="C91" i="40"/>
  <c r="C9" i="39"/>
  <c r="L60" i="5"/>
  <c r="C91" i="44"/>
  <c r="C91" i="43"/>
  <c r="C39" i="40"/>
  <c r="AB47" i="5"/>
  <c r="AB60" i="5" s="1"/>
  <c r="C91" i="45"/>
  <c r="C91" i="41"/>
  <c r="AC47" i="5"/>
  <c r="AC60" i="5" s="1"/>
  <c r="C39" i="39"/>
  <c r="C39" i="43"/>
  <c r="L309" i="5"/>
  <c r="C91" i="38"/>
  <c r="C91" i="46"/>
  <c r="C39" i="41"/>
  <c r="L6" i="44"/>
  <c r="L36" i="45"/>
  <c r="L36" i="44"/>
  <c r="N260" i="15"/>
  <c r="N262" i="15" s="1"/>
  <c r="N263" i="15" s="1"/>
  <c r="N260" i="32"/>
  <c r="N262" i="32" s="1"/>
  <c r="N263" i="32" s="1"/>
  <c r="I79" i="5" l="1"/>
  <c r="C82" i="14"/>
  <c r="C58" i="14" s="1"/>
  <c r="C69" i="14" s="1"/>
  <c r="C71" i="14" s="1"/>
  <c r="C74" i="14" s="1"/>
  <c r="M79" i="14"/>
  <c r="M80" i="14" s="1"/>
  <c r="J100" i="5"/>
  <c r="J103" i="5" s="1"/>
  <c r="J121" i="5" s="1"/>
  <c r="D3" i="14" s="1"/>
  <c r="D5" i="14" s="1"/>
  <c r="D48" i="14" s="1"/>
  <c r="O17" i="41"/>
  <c r="E108" i="55"/>
  <c r="I107" i="55" s="1"/>
  <c r="I109" i="55" s="1"/>
  <c r="C110" i="55"/>
  <c r="E110" i="55" s="1"/>
  <c r="C81" i="55"/>
  <c r="E55" i="36"/>
  <c r="I53" i="36" s="1"/>
  <c r="C106" i="36"/>
  <c r="E106" i="36" s="1"/>
  <c r="I104" i="36" s="1"/>
  <c r="C120" i="34"/>
  <c r="C120" i="55"/>
  <c r="D79" i="55"/>
  <c r="D81" i="55" s="1"/>
  <c r="D26" i="36"/>
  <c r="D28" i="36" s="1"/>
  <c r="C24" i="36" s="1"/>
  <c r="N36" i="45"/>
  <c r="L40" i="45"/>
  <c r="L42" i="45" s="1"/>
  <c r="L46" i="45" s="1"/>
  <c r="E39" i="41"/>
  <c r="C40" i="41"/>
  <c r="I35" i="41" s="1"/>
  <c r="I36" i="41"/>
  <c r="E39" i="43"/>
  <c r="I36" i="43"/>
  <c r="C40" i="43"/>
  <c r="I35" i="43" s="1"/>
  <c r="E91" i="45"/>
  <c r="C92" i="45"/>
  <c r="I87" i="45" s="1"/>
  <c r="I88" i="45"/>
  <c r="E91" i="43"/>
  <c r="I88" i="43"/>
  <c r="C92" i="43"/>
  <c r="I87" i="43" s="1"/>
  <c r="N36" i="44"/>
  <c r="L40" i="44"/>
  <c r="L42" i="44" s="1"/>
  <c r="L46" i="44" s="1"/>
  <c r="P42" i="5"/>
  <c r="E91" i="46"/>
  <c r="I88" i="46"/>
  <c r="C92" i="46"/>
  <c r="I87" i="46" s="1"/>
  <c r="I36" i="39"/>
  <c r="E39" i="39"/>
  <c r="C40" i="39"/>
  <c r="I35" i="39" s="1"/>
  <c r="I88" i="44"/>
  <c r="E91" i="44"/>
  <c r="C92" i="44"/>
  <c r="I87" i="44" s="1"/>
  <c r="N6" i="45"/>
  <c r="N10" i="45" s="1"/>
  <c r="L10" i="45"/>
  <c r="L12" i="45" s="1"/>
  <c r="N6" i="44"/>
  <c r="N10" i="44" s="1"/>
  <c r="L10" i="44"/>
  <c r="L12" i="44" s="1"/>
  <c r="E91" i="38"/>
  <c r="C92" i="38"/>
  <c r="I87" i="38" s="1"/>
  <c r="I88" i="38"/>
  <c r="I88" i="40"/>
  <c r="E91" i="40"/>
  <c r="C92" i="40"/>
  <c r="I87" i="40" s="1"/>
  <c r="S22" i="5"/>
  <c r="S38" i="5" s="1"/>
  <c r="M10" i="14"/>
  <c r="M13" i="14" s="1"/>
  <c r="M15" i="14" s="1"/>
  <c r="M21" i="14" s="1"/>
  <c r="L6" i="46"/>
  <c r="R42" i="5"/>
  <c r="R47" i="5" s="1"/>
  <c r="N12" i="43"/>
  <c r="N16" i="43" s="1"/>
  <c r="N36" i="46"/>
  <c r="L40" i="46"/>
  <c r="L42" i="46" s="1"/>
  <c r="L46" i="46" s="1"/>
  <c r="I88" i="41"/>
  <c r="E91" i="41"/>
  <c r="C92" i="41"/>
  <c r="I87" i="41" s="1"/>
  <c r="C40" i="40"/>
  <c r="I35" i="40" s="1"/>
  <c r="E39" i="40"/>
  <c r="I36" i="40"/>
  <c r="I6" i="39"/>
  <c r="I23" i="39" s="1"/>
  <c r="L117" i="39" s="1"/>
  <c r="N117" i="39" s="1"/>
  <c r="C10" i="39"/>
  <c r="I5" i="39" s="1"/>
  <c r="I22" i="39" s="1"/>
  <c r="L116" i="39" s="1"/>
  <c r="N116" i="39" s="1"/>
  <c r="E9" i="39"/>
  <c r="I88" i="39"/>
  <c r="C92" i="39"/>
  <c r="I87" i="39" s="1"/>
  <c r="E91" i="39"/>
  <c r="Q309" i="5"/>
  <c r="C9" i="45"/>
  <c r="Q60" i="5"/>
  <c r="O16" i="43"/>
  <c r="E10" i="43"/>
  <c r="O260" i="32"/>
  <c r="O262" i="32" s="1"/>
  <c r="O263" i="32" s="1"/>
  <c r="O260" i="15"/>
  <c r="O262" i="15" s="1"/>
  <c r="O263" i="15" s="1"/>
  <c r="D35" i="14" l="1"/>
  <c r="E79" i="55"/>
  <c r="I78" i="55" s="1"/>
  <c r="I80" i="55" s="1"/>
  <c r="J62" i="5"/>
  <c r="C122" i="34"/>
  <c r="E120" i="34"/>
  <c r="E122" i="34" s="1"/>
  <c r="E81" i="55"/>
  <c r="E120" i="55"/>
  <c r="E122" i="55" s="1"/>
  <c r="C122" i="55"/>
  <c r="O99" i="40"/>
  <c r="O100" i="40" s="1"/>
  <c r="E92" i="40"/>
  <c r="O99" i="38"/>
  <c r="O100" i="38" s="1"/>
  <c r="E92" i="38"/>
  <c r="O99" i="43"/>
  <c r="O100" i="43" s="1"/>
  <c r="E92" i="43"/>
  <c r="E9" i="45"/>
  <c r="I6" i="45"/>
  <c r="I23" i="45" s="1"/>
  <c r="L117" i="45" s="1"/>
  <c r="N117" i="45" s="1"/>
  <c r="C10" i="45"/>
  <c r="I5" i="45" s="1"/>
  <c r="I22" i="45" s="1"/>
  <c r="L116" i="45" s="1"/>
  <c r="N116" i="45" s="1"/>
  <c r="O99" i="41"/>
  <c r="O100" i="41" s="1"/>
  <c r="E92" i="41"/>
  <c r="O17" i="43"/>
  <c r="L16" i="44"/>
  <c r="N12" i="44"/>
  <c r="N16" i="44" s="1"/>
  <c r="O46" i="39"/>
  <c r="E40" i="39"/>
  <c r="E92" i="46"/>
  <c r="O99" i="46"/>
  <c r="O100" i="46" s="1"/>
  <c r="E40" i="41"/>
  <c r="O46" i="41"/>
  <c r="E10" i="39"/>
  <c r="O16" i="39"/>
  <c r="O17" i="39" s="1"/>
  <c r="E40" i="40"/>
  <c r="O46" i="40"/>
  <c r="R309" i="5"/>
  <c r="C9" i="46"/>
  <c r="R60" i="5"/>
  <c r="E92" i="44"/>
  <c r="O99" i="44"/>
  <c r="O100" i="44" s="1"/>
  <c r="O46" i="43"/>
  <c r="E40" i="43"/>
  <c r="O99" i="39"/>
  <c r="O100" i="39" s="1"/>
  <c r="E92" i="39"/>
  <c r="N6" i="46"/>
  <c r="N10" i="46" s="1"/>
  <c r="L10" i="46"/>
  <c r="L12" i="46" s="1"/>
  <c r="L16" i="45"/>
  <c r="N12" i="45"/>
  <c r="N16" i="45" s="1"/>
  <c r="P47" i="5"/>
  <c r="O99" i="45"/>
  <c r="O100" i="45" s="1"/>
  <c r="E92" i="45"/>
  <c r="D83" i="14" l="1"/>
  <c r="D72" i="14" s="1"/>
  <c r="K64" i="5"/>
  <c r="C93" i="34"/>
  <c r="C57" i="36"/>
  <c r="AF62" i="5"/>
  <c r="AF76" i="5" s="1"/>
  <c r="C11" i="36"/>
  <c r="Z62" i="5"/>
  <c r="Z76" i="5" s="1"/>
  <c r="C93" i="55"/>
  <c r="C93" i="36"/>
  <c r="J75" i="5"/>
  <c r="C79" i="36"/>
  <c r="C41" i="36"/>
  <c r="D79" i="38"/>
  <c r="D81" i="38" s="1"/>
  <c r="N12" i="46"/>
  <c r="N16" i="46" s="1"/>
  <c r="L16" i="46"/>
  <c r="O16" i="45"/>
  <c r="O17" i="45" s="1"/>
  <c r="E10" i="45"/>
  <c r="P309" i="5"/>
  <c r="C9" i="44"/>
  <c r="P60" i="5"/>
  <c r="C39" i="44"/>
  <c r="C39" i="46"/>
  <c r="C39" i="45"/>
  <c r="I6" i="46"/>
  <c r="I23" i="46" s="1"/>
  <c r="L117" i="46" s="1"/>
  <c r="N117" i="46" s="1"/>
  <c r="E9" i="46"/>
  <c r="C10" i="46"/>
  <c r="I5" i="46" s="1"/>
  <c r="I22" i="46" s="1"/>
  <c r="L116" i="46" s="1"/>
  <c r="N116" i="46" s="1"/>
  <c r="L6" i="50"/>
  <c r="L37" i="50"/>
  <c r="T22" i="5"/>
  <c r="L89" i="50"/>
  <c r="D24" i="39" l="1"/>
  <c r="K94" i="5"/>
  <c r="J312" i="5"/>
  <c r="J76" i="5"/>
  <c r="D26" i="38" s="1"/>
  <c r="D28" i="38" s="1"/>
  <c r="C24" i="38" s="1"/>
  <c r="C42" i="36"/>
  <c r="E42" i="36" s="1"/>
  <c r="E41" i="36"/>
  <c r="D77" i="39"/>
  <c r="AA64" i="5"/>
  <c r="C77" i="38"/>
  <c r="E77" i="38" s="1"/>
  <c r="I75" i="38" s="1"/>
  <c r="AH64" i="5"/>
  <c r="C55" i="38"/>
  <c r="K97" i="5"/>
  <c r="C94" i="55"/>
  <c r="E94" i="55" s="1"/>
  <c r="E93" i="55"/>
  <c r="E57" i="36"/>
  <c r="I56" i="36" s="1"/>
  <c r="I58" i="36" s="1"/>
  <c r="C59" i="36"/>
  <c r="E59" i="36" s="1"/>
  <c r="C108" i="36"/>
  <c r="E11" i="36"/>
  <c r="C12" i="36"/>
  <c r="C94" i="36"/>
  <c r="E94" i="36" s="1"/>
  <c r="C121" i="36"/>
  <c r="E93" i="36"/>
  <c r="C81" i="36"/>
  <c r="E81" i="36" s="1"/>
  <c r="E79" i="36"/>
  <c r="I78" i="36" s="1"/>
  <c r="I80" i="36" s="1"/>
  <c r="E93" i="34"/>
  <c r="C94" i="34"/>
  <c r="E94" i="34" s="1"/>
  <c r="E39" i="44"/>
  <c r="C40" i="44"/>
  <c r="I35" i="44" s="1"/>
  <c r="I36" i="44"/>
  <c r="N37" i="50"/>
  <c r="N42" i="50" s="1"/>
  <c r="L42" i="50"/>
  <c r="L44" i="50" s="1"/>
  <c r="L48" i="50" s="1"/>
  <c r="C40" i="45"/>
  <c r="I35" i="45" s="1"/>
  <c r="E39" i="45"/>
  <c r="I36" i="45"/>
  <c r="S42" i="5"/>
  <c r="T38" i="5"/>
  <c r="C10" i="44"/>
  <c r="I5" i="44" s="1"/>
  <c r="I22" i="44" s="1"/>
  <c r="L116" i="44" s="1"/>
  <c r="N116" i="44" s="1"/>
  <c r="I6" i="44"/>
  <c r="I23" i="44" s="1"/>
  <c r="L117" i="44" s="1"/>
  <c r="N117" i="44" s="1"/>
  <c r="E9" i="44"/>
  <c r="N89" i="50"/>
  <c r="N94" i="50" s="1"/>
  <c r="L94" i="50"/>
  <c r="L96" i="50" s="1"/>
  <c r="N6" i="50"/>
  <c r="N11" i="50" s="1"/>
  <c r="L11" i="50"/>
  <c r="L13" i="50" s="1"/>
  <c r="O16" i="46"/>
  <c r="O17" i="46" s="1"/>
  <c r="E10" i="46"/>
  <c r="I36" i="46"/>
  <c r="C40" i="46"/>
  <c r="I35" i="46" s="1"/>
  <c r="E39" i="46"/>
  <c r="S260" i="32"/>
  <c r="S262" i="32" s="1"/>
  <c r="S263" i="32" s="1"/>
  <c r="S260" i="15"/>
  <c r="S262" i="15" s="1"/>
  <c r="S263" i="15" s="1"/>
  <c r="J78" i="5" l="1"/>
  <c r="C106" i="38"/>
  <c r="E106" i="38" s="1"/>
  <c r="I104" i="38" s="1"/>
  <c r="E55" i="38"/>
  <c r="I53" i="38" s="1"/>
  <c r="K100" i="5"/>
  <c r="K103" i="5" s="1"/>
  <c r="K121" i="5" s="1"/>
  <c r="C26" i="36"/>
  <c r="C28" i="36" s="1"/>
  <c r="E28" i="36" s="1"/>
  <c r="E12" i="36"/>
  <c r="E121" i="36"/>
  <c r="C122" i="36"/>
  <c r="E122" i="36" s="1"/>
  <c r="E108" i="36"/>
  <c r="I107" i="36" s="1"/>
  <c r="I109" i="36" s="1"/>
  <c r="C110" i="36"/>
  <c r="E110" i="36" s="1"/>
  <c r="L100" i="50"/>
  <c r="N96" i="50"/>
  <c r="N100" i="50" s="1"/>
  <c r="E40" i="45"/>
  <c r="O46" i="45"/>
  <c r="E40" i="46"/>
  <c r="O46" i="46"/>
  <c r="N13" i="50"/>
  <c r="N17" i="50" s="1"/>
  <c r="L17" i="50"/>
  <c r="O16" i="44"/>
  <c r="O17" i="44" s="1"/>
  <c r="E10" i="44"/>
  <c r="S47" i="5"/>
  <c r="T42" i="5"/>
  <c r="T47" i="5" s="1"/>
  <c r="T60" i="5" s="1"/>
  <c r="E40" i="44"/>
  <c r="O46" i="44"/>
  <c r="M261" i="15"/>
  <c r="M261" i="32"/>
  <c r="J261" i="15"/>
  <c r="J261" i="32"/>
  <c r="K261" i="32"/>
  <c r="K261" i="15"/>
  <c r="J79" i="5" l="1"/>
  <c r="D82" i="14"/>
  <c r="D58" i="14" s="1"/>
  <c r="C10" i="55"/>
  <c r="I5" i="55" s="1"/>
  <c r="I22" i="55" s="1"/>
  <c r="L118" i="55" s="1"/>
  <c r="N118" i="55" s="1"/>
  <c r="I6" i="55"/>
  <c r="I23" i="55" s="1"/>
  <c r="L119" i="55" s="1"/>
  <c r="N119" i="55" s="1"/>
  <c r="E9" i="55"/>
  <c r="E3" i="14"/>
  <c r="E5" i="14" s="1"/>
  <c r="E48" i="14" s="1"/>
  <c r="K62" i="5"/>
  <c r="S309" i="5"/>
  <c r="C9" i="50"/>
  <c r="S60" i="5"/>
  <c r="C91" i="50"/>
  <c r="C39" i="50"/>
  <c r="L261" i="15"/>
  <c r="L261" i="32"/>
  <c r="H261" i="15"/>
  <c r="H261" i="32"/>
  <c r="I261" i="15"/>
  <c r="I261" i="32"/>
  <c r="E83" i="14" l="1"/>
  <c r="E72" i="14" s="1"/>
  <c r="L64" i="5"/>
  <c r="D69" i="14"/>
  <c r="D71" i="14" s="1"/>
  <c r="D74" i="14" s="1"/>
  <c r="D85" i="14" s="1"/>
  <c r="O16" i="55"/>
  <c r="E10" i="55"/>
  <c r="C79" i="38"/>
  <c r="K75" i="5"/>
  <c r="C57" i="38"/>
  <c r="AH62" i="5"/>
  <c r="C11" i="38"/>
  <c r="C41" i="38"/>
  <c r="AA62" i="5"/>
  <c r="AA76" i="5" s="1"/>
  <c r="D79" i="39"/>
  <c r="D81" i="39" s="1"/>
  <c r="E35" i="14"/>
  <c r="I88" i="50"/>
  <c r="E91" i="50"/>
  <c r="C92" i="50"/>
  <c r="I87" i="50" s="1"/>
  <c r="C10" i="50"/>
  <c r="I5" i="50" s="1"/>
  <c r="I22" i="50" s="1"/>
  <c r="L119" i="50" s="1"/>
  <c r="N119" i="50" s="1"/>
  <c r="I6" i="50"/>
  <c r="I23" i="50" s="1"/>
  <c r="L120" i="50" s="1"/>
  <c r="N120" i="50" s="1"/>
  <c r="E9" i="50"/>
  <c r="E39" i="50"/>
  <c r="I36" i="50"/>
  <c r="C40" i="50"/>
  <c r="I35" i="50" s="1"/>
  <c r="E57" i="38" l="1"/>
  <c r="I56" i="38" s="1"/>
  <c r="I58" i="38" s="1"/>
  <c r="C59" i="38"/>
  <c r="E59" i="38" s="1"/>
  <c r="C108" i="38"/>
  <c r="D77" i="40"/>
  <c r="L97" i="5"/>
  <c r="C55" i="39"/>
  <c r="AI64" i="5"/>
  <c r="C77" i="39"/>
  <c r="E77" i="39" s="1"/>
  <c r="I75" i="39" s="1"/>
  <c r="AB64" i="5"/>
  <c r="E41" i="38"/>
  <c r="C42" i="38"/>
  <c r="E42" i="38" s="1"/>
  <c r="C12" i="38"/>
  <c r="E11" i="38"/>
  <c r="D24" i="40"/>
  <c r="K76" i="5"/>
  <c r="D26" i="39" s="1"/>
  <c r="D28" i="39" s="1"/>
  <c r="C24" i="39" s="1"/>
  <c r="K312" i="5"/>
  <c r="L94" i="5"/>
  <c r="AH82" i="5"/>
  <c r="AH76" i="5"/>
  <c r="E79" i="38"/>
  <c r="I78" i="38" s="1"/>
  <c r="I80" i="38" s="1"/>
  <c r="C81" i="38"/>
  <c r="E81" i="38" s="1"/>
  <c r="E40" i="50"/>
  <c r="O46" i="50"/>
  <c r="O16" i="50"/>
  <c r="O17" i="50" s="1"/>
  <c r="E10" i="50"/>
  <c r="O100" i="50"/>
  <c r="O101" i="50" s="1"/>
  <c r="E92" i="50"/>
  <c r="K78" i="5" l="1"/>
  <c r="L100" i="5"/>
  <c r="L103" i="5" s="1"/>
  <c r="L121" i="5" s="1"/>
  <c r="F3" i="14" s="1"/>
  <c r="F5" i="14" s="1"/>
  <c r="F48" i="14" s="1"/>
  <c r="E108" i="38"/>
  <c r="I107" i="38" s="1"/>
  <c r="I109" i="38" s="1"/>
  <c r="C110" i="38"/>
  <c r="E110" i="38" s="1"/>
  <c r="C26" i="38"/>
  <c r="C28" i="38" s="1"/>
  <c r="E28" i="38" s="1"/>
  <c r="E12" i="38"/>
  <c r="E55" i="39"/>
  <c r="I53" i="39" s="1"/>
  <c r="C106" i="39"/>
  <c r="E106" i="39" s="1"/>
  <c r="I104" i="39" s="1"/>
  <c r="K79" i="5" l="1"/>
  <c r="L78" i="5" s="1"/>
  <c r="E82" i="14"/>
  <c r="E58" i="14" s="1"/>
  <c r="F35" i="14"/>
  <c r="L62" i="5"/>
  <c r="M64" i="5" s="1"/>
  <c r="H260" i="15"/>
  <c r="H262" i="15" s="1"/>
  <c r="H263" i="15" s="1"/>
  <c r="I260" i="32"/>
  <c r="I262" i="32" s="1"/>
  <c r="I263" i="32" s="1"/>
  <c r="I260" i="15"/>
  <c r="I262" i="15" s="1"/>
  <c r="I263" i="15" s="1"/>
  <c r="H260" i="32"/>
  <c r="H262" i="32" s="1"/>
  <c r="H263" i="32" s="1"/>
  <c r="L75" i="5" l="1"/>
  <c r="D24" i="55" s="1"/>
  <c r="F83" i="14"/>
  <c r="F72" i="14" s="1"/>
  <c r="E69" i="14"/>
  <c r="E71" i="14" s="1"/>
  <c r="E74" i="14" s="1"/>
  <c r="C79" i="39"/>
  <c r="C81" i="39" s="1"/>
  <c r="E81" i="39" s="1"/>
  <c r="D79" i="40"/>
  <c r="D81" i="40" s="1"/>
  <c r="C41" i="39"/>
  <c r="E41" i="39" s="1"/>
  <c r="AI62" i="5"/>
  <c r="AI76" i="5" s="1"/>
  <c r="AB62" i="5"/>
  <c r="AB76" i="5" s="1"/>
  <c r="C11" i="39"/>
  <c r="E11" i="39" s="1"/>
  <c r="C55" i="40"/>
  <c r="C57" i="39"/>
  <c r="C108" i="39" s="1"/>
  <c r="M94" i="55"/>
  <c r="M8" i="55"/>
  <c r="M8" i="34"/>
  <c r="M93" i="34"/>
  <c r="M39" i="43"/>
  <c r="M39" i="40"/>
  <c r="M39" i="44"/>
  <c r="M39" i="41"/>
  <c r="M39" i="39"/>
  <c r="M39" i="38"/>
  <c r="M39" i="36"/>
  <c r="M41" i="50"/>
  <c r="M39" i="46"/>
  <c r="M39" i="45"/>
  <c r="M92" i="36"/>
  <c r="M94" i="5" l="1"/>
  <c r="D24" i="41"/>
  <c r="L76" i="5"/>
  <c r="D26" i="40" s="1"/>
  <c r="D28" i="40" s="1"/>
  <c r="C24" i="40" s="1"/>
  <c r="L312" i="5"/>
  <c r="E79" i="39"/>
  <c r="I78" i="39" s="1"/>
  <c r="I80" i="39" s="1"/>
  <c r="C42" i="39"/>
  <c r="E42" i="39" s="1"/>
  <c r="AI82" i="5"/>
  <c r="C12" i="39"/>
  <c r="E12" i="39" s="1"/>
  <c r="C77" i="40"/>
  <c r="E77" i="40" s="1"/>
  <c r="I75" i="40" s="1"/>
  <c r="C59" i="39"/>
  <c r="E59" i="39" s="1"/>
  <c r="E57" i="39"/>
  <c r="I56" i="39" s="1"/>
  <c r="I58" i="39" s="1"/>
  <c r="M97" i="5"/>
  <c r="AJ64" i="5"/>
  <c r="D77" i="43"/>
  <c r="AC64" i="5"/>
  <c r="D77" i="41"/>
  <c r="C106" i="40"/>
  <c r="E106" i="40" s="1"/>
  <c r="I104" i="40" s="1"/>
  <c r="E55" i="40"/>
  <c r="I53" i="40" s="1"/>
  <c r="E108" i="39"/>
  <c r="I107" i="39" s="1"/>
  <c r="I109" i="39" s="1"/>
  <c r="C110" i="39"/>
  <c r="E110" i="39" s="1"/>
  <c r="M94" i="34"/>
  <c r="M96" i="34" s="1"/>
  <c r="N93" i="34"/>
  <c r="N94" i="34" s="1"/>
  <c r="M11" i="34"/>
  <c r="M13" i="34" s="1"/>
  <c r="N8" i="34"/>
  <c r="N11" i="34" s="1"/>
  <c r="M11" i="55"/>
  <c r="M13" i="55" s="1"/>
  <c r="N8" i="55"/>
  <c r="N11" i="55" s="1"/>
  <c r="M95" i="55"/>
  <c r="M97" i="55" s="1"/>
  <c r="N94" i="55"/>
  <c r="N95" i="55" s="1"/>
  <c r="M40" i="45"/>
  <c r="M42" i="45" s="1"/>
  <c r="N39" i="45"/>
  <c r="N40" i="45" s="1"/>
  <c r="M40" i="38"/>
  <c r="M42" i="38" s="1"/>
  <c r="N39" i="38"/>
  <c r="N40" i="38" s="1"/>
  <c r="N39" i="40"/>
  <c r="N40" i="40" s="1"/>
  <c r="M40" i="40"/>
  <c r="M42" i="40" s="1"/>
  <c r="N39" i="46"/>
  <c r="N40" i="46" s="1"/>
  <c r="M40" i="46"/>
  <c r="M42" i="46" s="1"/>
  <c r="M40" i="39"/>
  <c r="M42" i="39" s="1"/>
  <c r="N39" i="39"/>
  <c r="N40" i="39" s="1"/>
  <c r="N39" i="43"/>
  <c r="N40" i="43" s="1"/>
  <c r="M42" i="50"/>
  <c r="M44" i="50" s="1"/>
  <c r="N41" i="50"/>
  <c r="N39" i="41"/>
  <c r="N40" i="41" s="1"/>
  <c r="N92" i="36"/>
  <c r="N93" i="36" s="1"/>
  <c r="M93" i="36"/>
  <c r="M95" i="36" s="1"/>
  <c r="M40" i="36"/>
  <c r="M42" i="36" s="1"/>
  <c r="N39" i="36"/>
  <c r="N40" i="36" s="1"/>
  <c r="M40" i="44"/>
  <c r="M42" i="44" s="1"/>
  <c r="N39" i="44"/>
  <c r="N40" i="44" s="1"/>
  <c r="P260" i="15"/>
  <c r="P262" i="15" s="1"/>
  <c r="P263" i="15" s="1"/>
  <c r="P260" i="32"/>
  <c r="P262" i="32" s="1"/>
  <c r="P263" i="32" s="1"/>
  <c r="J260" i="15"/>
  <c r="J262" i="15" s="1"/>
  <c r="J263" i="15" s="1"/>
  <c r="J260" i="32"/>
  <c r="J262" i="32" s="1"/>
  <c r="J263" i="32" s="1"/>
  <c r="M100" i="5" l="1"/>
  <c r="M103" i="5" s="1"/>
  <c r="M121" i="5" s="1"/>
  <c r="M62" i="5" s="1"/>
  <c r="L79" i="5"/>
  <c r="F82" i="14"/>
  <c r="F58" i="14" s="1"/>
  <c r="F69" i="14" s="1"/>
  <c r="F71" i="14" s="1"/>
  <c r="F74" i="14" s="1"/>
  <c r="C26" i="39"/>
  <c r="C28" i="39" s="1"/>
  <c r="E28" i="39" s="1"/>
  <c r="M40" i="43"/>
  <c r="M42" i="43" s="1"/>
  <c r="M46" i="43" s="1"/>
  <c r="M40" i="41"/>
  <c r="M42" i="41" s="1"/>
  <c r="N42" i="41" s="1"/>
  <c r="N46" i="41" s="1"/>
  <c r="O47" i="41" s="1"/>
  <c r="M101" i="55"/>
  <c r="N97" i="55"/>
  <c r="N101" i="55" s="1"/>
  <c r="M17" i="34"/>
  <c r="N13" i="34"/>
  <c r="N17" i="34" s="1"/>
  <c r="O17" i="34" s="1"/>
  <c r="M17" i="55"/>
  <c r="N13" i="55"/>
  <c r="N17" i="55" s="1"/>
  <c r="O17" i="55" s="1"/>
  <c r="M100" i="34"/>
  <c r="N96" i="34"/>
  <c r="N100" i="34" s="1"/>
  <c r="M99" i="36"/>
  <c r="N95" i="36"/>
  <c r="N99" i="36" s="1"/>
  <c r="O100" i="36" s="1"/>
  <c r="M46" i="44"/>
  <c r="N42" i="44"/>
  <c r="N46" i="44" s="1"/>
  <c r="O47" i="44" s="1"/>
  <c r="M46" i="39"/>
  <c r="N42" i="39"/>
  <c r="N46" i="39" s="1"/>
  <c r="O47" i="39" s="1"/>
  <c r="M46" i="38"/>
  <c r="N42" i="38"/>
  <c r="N46" i="38" s="1"/>
  <c r="O47" i="38" s="1"/>
  <c r="M46" i="46"/>
  <c r="N42" i="46"/>
  <c r="N46" i="46" s="1"/>
  <c r="O47" i="46" s="1"/>
  <c r="M46" i="40"/>
  <c r="N42" i="40"/>
  <c r="N46" i="40" s="1"/>
  <c r="O47" i="40" s="1"/>
  <c r="M46" i="36"/>
  <c r="N42" i="36"/>
  <c r="N46" i="36" s="1"/>
  <c r="O47" i="36" s="1"/>
  <c r="M48" i="50"/>
  <c r="N44" i="50"/>
  <c r="N48" i="50" s="1"/>
  <c r="O47" i="50" s="1"/>
  <c r="M46" i="45"/>
  <c r="N42" i="45"/>
  <c r="N46" i="45" s="1"/>
  <c r="O47" i="45" s="1"/>
  <c r="R260" i="32"/>
  <c r="R262" i="32" s="1"/>
  <c r="R263" i="32" s="1"/>
  <c r="R260" i="15"/>
  <c r="R262" i="15" s="1"/>
  <c r="R263" i="15" s="1"/>
  <c r="K260" i="15"/>
  <c r="K262" i="15" s="1"/>
  <c r="K263" i="15" s="1"/>
  <c r="K260" i="32"/>
  <c r="K262" i="32" s="1"/>
  <c r="K263" i="32" s="1"/>
  <c r="M260" i="32"/>
  <c r="M262" i="32" s="1"/>
  <c r="M263" i="32" s="1"/>
  <c r="M260" i="15"/>
  <c r="M262" i="15" s="1"/>
  <c r="M263" i="15" s="1"/>
  <c r="Q260" i="32"/>
  <c r="Q262" i="32" s="1"/>
  <c r="Q263" i="32" s="1"/>
  <c r="Q260" i="15"/>
  <c r="Q262" i="15" s="1"/>
  <c r="Q263" i="15" s="1"/>
  <c r="L260" i="32"/>
  <c r="L262" i="32" s="1"/>
  <c r="L263" i="32" s="1"/>
  <c r="L260" i="15"/>
  <c r="L262" i="15" s="1"/>
  <c r="L263" i="15" s="1"/>
  <c r="G3" i="14" l="1"/>
  <c r="G5" i="14" s="1"/>
  <c r="G48" i="14" s="1"/>
  <c r="G83" i="14"/>
  <c r="G72" i="14" s="1"/>
  <c r="N64" i="5"/>
  <c r="M46" i="41"/>
  <c r="N42" i="43"/>
  <c r="N46" i="43" s="1"/>
  <c r="O47" i="43" s="1"/>
  <c r="D79" i="41"/>
  <c r="D81" i="41" s="1"/>
  <c r="C11" i="40"/>
  <c r="C93" i="45"/>
  <c r="AJ62" i="5"/>
  <c r="C57" i="40"/>
  <c r="AC62" i="5"/>
  <c r="AC76" i="5" s="1"/>
  <c r="C93" i="40"/>
  <c r="C79" i="40"/>
  <c r="C93" i="38"/>
  <c r="C93" i="39"/>
  <c r="C93" i="43"/>
  <c r="C93" i="41"/>
  <c r="D79" i="43"/>
  <c r="D81" i="43" s="1"/>
  <c r="C41" i="40"/>
  <c r="C93" i="46"/>
  <c r="C93" i="44"/>
  <c r="M75" i="5"/>
  <c r="M78" i="5" s="1"/>
  <c r="G35" i="14" l="1"/>
  <c r="M79" i="5"/>
  <c r="G82" i="14"/>
  <c r="E93" i="41"/>
  <c r="C94" i="41"/>
  <c r="E94" i="41" s="1"/>
  <c r="D24" i="43"/>
  <c r="M312" i="5"/>
  <c r="N94" i="5"/>
  <c r="M76" i="5"/>
  <c r="C94" i="39"/>
  <c r="E94" i="39" s="1"/>
  <c r="E93" i="39"/>
  <c r="E11" i="40"/>
  <c r="C12" i="40"/>
  <c r="C94" i="44"/>
  <c r="E94" i="44" s="1"/>
  <c r="E93" i="44"/>
  <c r="E93" i="38"/>
  <c r="C94" i="38"/>
  <c r="E94" i="38" s="1"/>
  <c r="C108" i="40"/>
  <c r="C59" i="40"/>
  <c r="E59" i="40" s="1"/>
  <c r="E57" i="40"/>
  <c r="I56" i="40" s="1"/>
  <c r="I58" i="40" s="1"/>
  <c r="C94" i="46"/>
  <c r="E94" i="46" s="1"/>
  <c r="E93" i="46"/>
  <c r="E93" i="43"/>
  <c r="C94" i="43"/>
  <c r="E94" i="43" s="1"/>
  <c r="E79" i="40"/>
  <c r="I78" i="40" s="1"/>
  <c r="I80" i="40" s="1"/>
  <c r="C81" i="40"/>
  <c r="E81" i="40" s="1"/>
  <c r="AJ76" i="5"/>
  <c r="AJ82" i="5"/>
  <c r="C42" i="40"/>
  <c r="E42" i="40" s="1"/>
  <c r="E41" i="40"/>
  <c r="C77" i="41"/>
  <c r="E77" i="41" s="1"/>
  <c r="I75" i="41" s="1"/>
  <c r="D77" i="44"/>
  <c r="AK64" i="5"/>
  <c r="C55" i="41"/>
  <c r="AD64" i="5"/>
  <c r="N97" i="5"/>
  <c r="C94" i="40"/>
  <c r="E94" i="40" s="1"/>
  <c r="E93" i="40"/>
  <c r="C94" i="45"/>
  <c r="E94" i="45" s="1"/>
  <c r="E93" i="45"/>
  <c r="G58" i="14" l="1"/>
  <c r="D26" i="41"/>
  <c r="D28" i="41" s="1"/>
  <c r="C24" i="41" s="1"/>
  <c r="D26" i="55"/>
  <c r="E108" i="40"/>
  <c r="I107" i="40" s="1"/>
  <c r="I109" i="40" s="1"/>
  <c r="C110" i="40"/>
  <c r="E110" i="40" s="1"/>
  <c r="E12" i="40"/>
  <c r="C26" i="40"/>
  <c r="C28" i="40" s="1"/>
  <c r="E28" i="40" s="1"/>
  <c r="E55" i="41"/>
  <c r="I53" i="41" s="1"/>
  <c r="C106" i="41"/>
  <c r="E106" i="41" s="1"/>
  <c r="I104" i="41" s="1"/>
  <c r="N100" i="5"/>
  <c r="N103" i="5" s="1"/>
  <c r="N121" i="5" s="1"/>
  <c r="G69" i="14" l="1"/>
  <c r="G71" i="14" s="1"/>
  <c r="G74" i="14" s="1"/>
  <c r="H3" i="14"/>
  <c r="H5" i="14" s="1"/>
  <c r="H48" i="14" s="1"/>
  <c r="N62" i="5"/>
  <c r="O64" i="5" s="1"/>
  <c r="C11" i="55" l="1"/>
  <c r="H83" i="14"/>
  <c r="H72" i="14" s="1"/>
  <c r="H35" i="14"/>
  <c r="D79" i="44"/>
  <c r="D81" i="44" s="1"/>
  <c r="C79" i="41"/>
  <c r="AK62" i="5"/>
  <c r="N75" i="5"/>
  <c r="N78" i="5" s="1"/>
  <c r="D79" i="45"/>
  <c r="C57" i="41"/>
  <c r="C11" i="41"/>
  <c r="C41" i="41"/>
  <c r="AD62" i="5"/>
  <c r="AD76" i="5" s="1"/>
  <c r="N79" i="5" l="1"/>
  <c r="H82" i="14"/>
  <c r="C77" i="43"/>
  <c r="O97" i="5"/>
  <c r="C55" i="43"/>
  <c r="D77" i="45"/>
  <c r="D81" i="45" s="1"/>
  <c r="C81" i="41"/>
  <c r="E81" i="41" s="1"/>
  <c r="E79" i="41"/>
  <c r="I78" i="41" s="1"/>
  <c r="I80" i="41" s="1"/>
  <c r="E41" i="41"/>
  <c r="C42" i="41"/>
  <c r="E42" i="41" s="1"/>
  <c r="E11" i="41"/>
  <c r="C12" i="41"/>
  <c r="D24" i="44"/>
  <c r="N312" i="5"/>
  <c r="N76" i="5"/>
  <c r="O94" i="5"/>
  <c r="C108" i="41"/>
  <c r="E57" i="41"/>
  <c r="I56" i="41" s="1"/>
  <c r="I58" i="41" s="1"/>
  <c r="C59" i="41"/>
  <c r="E59" i="41" s="1"/>
  <c r="AK82" i="5"/>
  <c r="AK76" i="5"/>
  <c r="H58" i="14" l="1"/>
  <c r="H69" i="14" s="1"/>
  <c r="H71" i="14" s="1"/>
  <c r="H74" i="14" s="1"/>
  <c r="D26" i="43"/>
  <c r="D28" i="43" s="1"/>
  <c r="C24" i="43" s="1"/>
  <c r="C26" i="55"/>
  <c r="O100" i="5"/>
  <c r="O103" i="5" s="1"/>
  <c r="O121" i="5" s="1"/>
  <c r="O62" i="5" s="1"/>
  <c r="E108" i="41"/>
  <c r="I107" i="41" s="1"/>
  <c r="I109" i="41" s="1"/>
  <c r="C110" i="41"/>
  <c r="E110" i="41" s="1"/>
  <c r="E12" i="41"/>
  <c r="C26" i="41"/>
  <c r="C28" i="41" s="1"/>
  <c r="E28" i="41" s="1"/>
  <c r="E55" i="43"/>
  <c r="I53" i="43" s="1"/>
  <c r="C106" i="43"/>
  <c r="E77" i="43"/>
  <c r="I75" i="43" s="1"/>
  <c r="I83" i="14" l="1"/>
  <c r="I72" i="14" s="1"/>
  <c r="P64" i="5"/>
  <c r="I3" i="14"/>
  <c r="I5" i="14" s="1"/>
  <c r="I48" i="14" s="1"/>
  <c r="C11" i="43"/>
  <c r="C79" i="43"/>
  <c r="C57" i="43"/>
  <c r="O75" i="5"/>
  <c r="C41" i="43"/>
  <c r="E106" i="43"/>
  <c r="I104" i="43" s="1"/>
  <c r="I35" i="14" l="1"/>
  <c r="C12" i="43"/>
  <c r="E11" i="43"/>
  <c r="P97" i="5"/>
  <c r="C55" i="44"/>
  <c r="C55" i="45"/>
  <c r="E79" i="43"/>
  <c r="I78" i="43" s="1"/>
  <c r="I80" i="43" s="1"/>
  <c r="C81" i="43"/>
  <c r="E81" i="43" s="1"/>
  <c r="C42" i="43"/>
  <c r="E42" i="43" s="1"/>
  <c r="E41" i="43"/>
  <c r="D24" i="45"/>
  <c r="O312" i="5"/>
  <c r="P94" i="5"/>
  <c r="O76" i="5"/>
  <c r="C108" i="43"/>
  <c r="E57" i="43"/>
  <c r="I56" i="43" s="1"/>
  <c r="I58" i="43" s="1"/>
  <c r="C59" i="43"/>
  <c r="E59" i="43" s="1"/>
  <c r="D26" i="44" l="1"/>
  <c r="D28" i="44" s="1"/>
  <c r="C24" i="44" s="1"/>
  <c r="O78" i="5"/>
  <c r="P100" i="5"/>
  <c r="P103" i="5" s="1"/>
  <c r="P121" i="5" s="1"/>
  <c r="J3" i="14" s="1"/>
  <c r="J5" i="14" s="1"/>
  <c r="J48" i="14" s="1"/>
  <c r="E108" i="43"/>
  <c r="I107" i="43" s="1"/>
  <c r="I109" i="43" s="1"/>
  <c r="C110" i="43"/>
  <c r="E110" i="43" s="1"/>
  <c r="C106" i="44"/>
  <c r="E106" i="44" s="1"/>
  <c r="I104" i="44" s="1"/>
  <c r="E55" i="44"/>
  <c r="I53" i="44" s="1"/>
  <c r="E55" i="45"/>
  <c r="I53" i="45" s="1"/>
  <c r="C106" i="45"/>
  <c r="E106" i="45" s="1"/>
  <c r="I104" i="45" s="1"/>
  <c r="E12" i="43"/>
  <c r="C26" i="43"/>
  <c r="C28" i="43" s="1"/>
  <c r="E28" i="43" s="1"/>
  <c r="O79" i="5" l="1"/>
  <c r="I82" i="14"/>
  <c r="I58" i="14" s="1"/>
  <c r="I69" i="14" s="1"/>
  <c r="I71" i="14" s="1"/>
  <c r="I74" i="14" s="1"/>
  <c r="P62" i="5"/>
  <c r="J35" i="14"/>
  <c r="J83" i="14" l="1"/>
  <c r="J72" i="14" s="1"/>
  <c r="Q64" i="5"/>
  <c r="D77" i="46" s="1"/>
  <c r="P75" i="5"/>
  <c r="Q94" i="5" s="1"/>
  <c r="C11" i="44"/>
  <c r="E11" i="44" s="1"/>
  <c r="C57" i="44"/>
  <c r="E57" i="44" s="1"/>
  <c r="I56" i="44" s="1"/>
  <c r="I58" i="44" s="1"/>
  <c r="C57" i="45"/>
  <c r="E57" i="45" s="1"/>
  <c r="I56" i="45" s="1"/>
  <c r="I58" i="45" s="1"/>
  <c r="C41" i="44"/>
  <c r="C42" i="44" s="1"/>
  <c r="E42" i="44" s="1"/>
  <c r="P76" i="5" l="1"/>
  <c r="D26" i="45" s="1"/>
  <c r="D28" i="45" s="1"/>
  <c r="C24" i="45" s="1"/>
  <c r="P312" i="5"/>
  <c r="D24" i="46"/>
  <c r="C12" i="44"/>
  <c r="C26" i="44" s="1"/>
  <c r="C28" i="44" s="1"/>
  <c r="E28" i="44" s="1"/>
  <c r="C77" i="44"/>
  <c r="E77" i="44" s="1"/>
  <c r="I75" i="44" s="1"/>
  <c r="C108" i="44"/>
  <c r="C110" i="44" s="1"/>
  <c r="E110" i="44" s="1"/>
  <c r="C59" i="44"/>
  <c r="E59" i="44" s="1"/>
  <c r="E41" i="44"/>
  <c r="C59" i="45"/>
  <c r="E59" i="45" s="1"/>
  <c r="Q97" i="5"/>
  <c r="Q100" i="5" s="1"/>
  <c r="Q103" i="5" s="1"/>
  <c r="Q121" i="5" s="1"/>
  <c r="Q62" i="5" s="1"/>
  <c r="K83" i="14" s="1"/>
  <c r="K72" i="14" s="1"/>
  <c r="C108" i="45"/>
  <c r="E108" i="45" s="1"/>
  <c r="I107" i="45" s="1"/>
  <c r="I109" i="45" s="1"/>
  <c r="R64" i="5" l="1"/>
  <c r="P78" i="5"/>
  <c r="J82" i="14" s="1"/>
  <c r="J58" i="14" s="1"/>
  <c r="J69" i="14" s="1"/>
  <c r="J71" i="14" s="1"/>
  <c r="J74" i="14" s="1"/>
  <c r="E12" i="44"/>
  <c r="E108" i="44"/>
  <c r="I107" i="44" s="1"/>
  <c r="I109" i="44" s="1"/>
  <c r="C110" i="45"/>
  <c r="E110" i="45" s="1"/>
  <c r="K3" i="14"/>
  <c r="K5" i="14" s="1"/>
  <c r="K48" i="14" s="1"/>
  <c r="C79" i="44"/>
  <c r="C11" i="45"/>
  <c r="D79" i="46"/>
  <c r="D81" i="46" s="1"/>
  <c r="C41" i="45"/>
  <c r="Q75" i="5"/>
  <c r="P79" i="5" l="1"/>
  <c r="K35" i="14"/>
  <c r="C42" i="45"/>
  <c r="E42" i="45" s="1"/>
  <c r="E41" i="45"/>
  <c r="C77" i="45"/>
  <c r="E77" i="45" s="1"/>
  <c r="I75" i="45" s="1"/>
  <c r="C55" i="46"/>
  <c r="R97" i="5"/>
  <c r="D77" i="50"/>
  <c r="C77" i="46"/>
  <c r="E77" i="46" s="1"/>
  <c r="I75" i="46" s="1"/>
  <c r="C12" i="45"/>
  <c r="E11" i="45"/>
  <c r="D24" i="50"/>
  <c r="Q76" i="5"/>
  <c r="R94" i="5"/>
  <c r="Q312" i="5"/>
  <c r="E79" i="44"/>
  <c r="I78" i="44" s="1"/>
  <c r="I80" i="44" s="1"/>
  <c r="C81" i="44"/>
  <c r="E81" i="44" s="1"/>
  <c r="Q78" i="5" l="1"/>
  <c r="K82" i="14" s="1"/>
  <c r="K58" i="14" s="1"/>
  <c r="K69" i="14" s="1"/>
  <c r="K71" i="14" s="1"/>
  <c r="K74" i="14" s="1"/>
  <c r="D26" i="46"/>
  <c r="D28" i="46" s="1"/>
  <c r="C24" i="46" s="1"/>
  <c r="R100" i="5"/>
  <c r="R103" i="5" s="1"/>
  <c r="R121" i="5" s="1"/>
  <c r="L3" i="14" s="1"/>
  <c r="L5" i="14" s="1"/>
  <c r="L48" i="14" s="1"/>
  <c r="C106" i="46"/>
  <c r="E106" i="46" s="1"/>
  <c r="I104" i="46" s="1"/>
  <c r="E55" i="46"/>
  <c r="I53" i="46" s="1"/>
  <c r="C26" i="45"/>
  <c r="C28" i="45" s="1"/>
  <c r="E28" i="45" s="1"/>
  <c r="E12" i="45"/>
  <c r="Q79" i="5" l="1"/>
  <c r="R62" i="5"/>
  <c r="L35" i="14"/>
  <c r="L83" i="14" l="1"/>
  <c r="L72" i="14" s="1"/>
  <c r="S64" i="5"/>
  <c r="C77" i="50" s="1"/>
  <c r="E77" i="50" s="1"/>
  <c r="I75" i="50" s="1"/>
  <c r="D28" i="55"/>
  <c r="C24" i="55" s="1"/>
  <c r="C41" i="46"/>
  <c r="E41" i="46" s="1"/>
  <c r="C79" i="46"/>
  <c r="C81" i="46" s="1"/>
  <c r="E81" i="46" s="1"/>
  <c r="C79" i="45"/>
  <c r="E79" i="45" s="1"/>
  <c r="I78" i="45" s="1"/>
  <c r="I80" i="45" s="1"/>
  <c r="C11" i="46"/>
  <c r="C12" i="46" s="1"/>
  <c r="R75" i="5"/>
  <c r="D79" i="50"/>
  <c r="D81" i="50" s="1"/>
  <c r="C57" i="46"/>
  <c r="C59" i="46" s="1"/>
  <c r="E59" i="46" s="1"/>
  <c r="S97" i="5" l="1"/>
  <c r="C55" i="50"/>
  <c r="E55" i="50" s="1"/>
  <c r="I53" i="50" s="1"/>
  <c r="S94" i="5"/>
  <c r="C42" i="46"/>
  <c r="E42" i="46" s="1"/>
  <c r="E79" i="46"/>
  <c r="I78" i="46" s="1"/>
  <c r="I80" i="46" s="1"/>
  <c r="C81" i="45"/>
  <c r="E81" i="45" s="1"/>
  <c r="R312" i="5"/>
  <c r="R76" i="5"/>
  <c r="E11" i="46"/>
  <c r="C108" i="46"/>
  <c r="C110" i="46" s="1"/>
  <c r="E110" i="46" s="1"/>
  <c r="E57" i="46"/>
  <c r="I56" i="46" s="1"/>
  <c r="I58" i="46" s="1"/>
  <c r="E12" i="46"/>
  <c r="C26" i="46"/>
  <c r="C28" i="46" s="1"/>
  <c r="E28" i="46" s="1"/>
  <c r="R78" i="5" l="1"/>
  <c r="S100" i="5"/>
  <c r="S103" i="5" s="1"/>
  <c r="S121" i="5" s="1"/>
  <c r="S62" i="5" s="1"/>
  <c r="C106" i="50"/>
  <c r="E106" i="50" s="1"/>
  <c r="I104" i="50" s="1"/>
  <c r="D26" i="50"/>
  <c r="D28" i="50" s="1"/>
  <c r="C24" i="50" s="1"/>
  <c r="E108" i="46"/>
  <c r="I107" i="46" s="1"/>
  <c r="I109" i="46" s="1"/>
  <c r="C12" i="55" l="1"/>
  <c r="E12" i="55" s="1"/>
  <c r="M83" i="14"/>
  <c r="M72" i="14" s="1"/>
  <c r="R79" i="5"/>
  <c r="L82" i="14"/>
  <c r="L58" i="14" s="1"/>
  <c r="C57" i="50"/>
  <c r="C59" i="50" s="1"/>
  <c r="E59" i="50" s="1"/>
  <c r="T62" i="5"/>
  <c r="T75" i="5" s="1"/>
  <c r="T121" i="5"/>
  <c r="C79" i="50"/>
  <c r="E79" i="50" s="1"/>
  <c r="I78" i="50" s="1"/>
  <c r="I80" i="50" s="1"/>
  <c r="M3" i="14"/>
  <c r="M5" i="14" s="1"/>
  <c r="C41" i="50"/>
  <c r="C42" i="50" s="1"/>
  <c r="E42" i="50" s="1"/>
  <c r="C93" i="50"/>
  <c r="C94" i="50" s="1"/>
  <c r="E94" i="50" s="1"/>
  <c r="S75" i="5"/>
  <c r="S312" i="5" s="1"/>
  <c r="E11" i="55"/>
  <c r="C11" i="50"/>
  <c r="E11" i="50" s="1"/>
  <c r="C28" i="55"/>
  <c r="E28" i="55" s="1"/>
  <c r="I33" i="33"/>
  <c r="H33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9" i="33"/>
  <c r="L69" i="14" l="1"/>
  <c r="L71" i="14" s="1"/>
  <c r="L74" i="14" s="1"/>
  <c r="M35" i="14"/>
  <c r="M48" i="14"/>
  <c r="J33" i="33"/>
  <c r="E57" i="50"/>
  <c r="I56" i="50" s="1"/>
  <c r="I58" i="50" s="1"/>
  <c r="C108" i="50"/>
  <c r="C110" i="50" s="1"/>
  <c r="E110" i="50" s="1"/>
  <c r="E93" i="50"/>
  <c r="C81" i="50"/>
  <c r="E81" i="50" s="1"/>
  <c r="E41" i="50"/>
  <c r="S76" i="5"/>
  <c r="C12" i="50"/>
  <c r="C26" i="50" s="1"/>
  <c r="C28" i="50" s="1"/>
  <c r="E28" i="50" s="1"/>
  <c r="E108" i="50" l="1"/>
  <c r="I107" i="50" s="1"/>
  <c r="I109" i="50" s="1"/>
  <c r="S78" i="5"/>
  <c r="E12" i="50"/>
  <c r="S24" i="12"/>
  <c r="I24" i="12" s="1"/>
  <c r="I26" i="12" s="1" a="1"/>
  <c r="I26" i="12" s="1"/>
  <c r="I10" i="12" s="1"/>
  <c r="B41" i="15"/>
  <c r="A5" i="12"/>
  <c r="D26" i="12"/>
  <c r="S79" i="5" l="1"/>
  <c r="M82" i="14"/>
  <c r="M58" i="14" s="1"/>
  <c r="M69" i="14" s="1"/>
  <c r="M71" i="14" s="1"/>
  <c r="M74" i="14" s="1"/>
  <c r="K24" i="12"/>
  <c r="K26" i="12" s="1" a="1"/>
  <c r="K26" i="12" s="1"/>
  <c r="K10" i="12" s="1"/>
  <c r="S26" i="12" a="1"/>
  <c r="S26" i="12" s="1"/>
  <c r="S10" i="12" s="1"/>
  <c r="O24" i="12"/>
  <c r="O26" i="12" s="1" a="1"/>
  <c r="O26" i="12" s="1"/>
  <c r="O10" i="12" s="1"/>
  <c r="R24" i="12"/>
  <c r="R26" i="12" s="1" a="1"/>
  <c r="R26" i="12" s="1"/>
  <c r="R10" i="12" s="1"/>
  <c r="N24" i="12"/>
  <c r="N26" i="12" s="1" a="1"/>
  <c r="N26" i="12" s="1"/>
  <c r="N10" i="12" s="1"/>
  <c r="Q24" i="12"/>
  <c r="Q26" i="12" s="1" a="1"/>
  <c r="Q26" i="12" s="1"/>
  <c r="Q10" i="12" s="1"/>
  <c r="P24" i="12"/>
  <c r="P26" i="12" s="1" a="1"/>
  <c r="P26" i="12" s="1"/>
  <c r="P10" i="12" s="1"/>
  <c r="M24" i="12"/>
  <c r="M26" i="12" s="1" a="1"/>
  <c r="M26" i="12" s="1"/>
  <c r="M10" i="12" s="1"/>
  <c r="L24" i="12"/>
  <c r="L26" i="12" s="1" a="1"/>
  <c r="L26" i="12" s="1"/>
  <c r="L10" i="12" s="1"/>
  <c r="J24" i="12"/>
  <c r="J26" i="12" s="1" a="1"/>
  <c r="J26" i="12" s="1"/>
  <c r="J10" i="12" s="1"/>
  <c r="H24" i="12"/>
  <c r="H26" i="12" s="1" a="1"/>
  <c r="H26" i="12" s="1"/>
  <c r="H10" i="12" s="1"/>
  <c r="G24" i="12"/>
  <c r="G26" i="12" s="1" a="1"/>
  <c r="G26" i="12" s="1"/>
  <c r="G13" i="12" s="1"/>
  <c r="T10" i="12" l="1"/>
  <c r="H13" i="12"/>
  <c r="I13" i="12" s="1"/>
  <c r="J13" i="12" s="1"/>
  <c r="K13" i="12" s="1"/>
  <c r="L13" i="12" s="1"/>
  <c r="M13" i="12" s="1"/>
  <c r="N13" i="12" s="1"/>
  <c r="O13" i="12" s="1"/>
  <c r="P13" i="12" s="1"/>
  <c r="Q13" i="12" s="1"/>
  <c r="R13" i="12" s="1"/>
  <c r="S13" i="12" s="1"/>
  <c r="T13" i="12" l="1"/>
  <c r="E12" i="15" l="1"/>
  <c r="E16" i="15" s="1"/>
  <c r="E46" i="15" s="1"/>
  <c r="E49" i="15" s="1"/>
  <c r="E24" i="15" l="1"/>
  <c r="E28" i="15" s="1"/>
  <c r="E32" i="15" s="1"/>
</calcChain>
</file>

<file path=xl/comments1.xml><?xml version="1.0" encoding="utf-8"?>
<comments xmlns="http://schemas.openxmlformats.org/spreadsheetml/2006/main">
  <authors>
    <author>Author</author>
  </authors>
  <commentList>
    <comment ref="B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SWA Rev= 237,572.41</t>
        </r>
      </text>
    </comment>
    <comment ref="I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SWA Rev= 237,572.41</t>
        </r>
      </text>
    </comment>
    <comment ref="J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SWA Rev= 237,572.41</t>
        </r>
      </text>
    </comment>
    <comment ref="K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SWA Rev= 237,572.41</t>
        </r>
      </text>
    </comment>
    <comment ref="B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SWA Exp  =249,532.78</t>
        </r>
      </text>
    </comment>
    <comment ref="I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SWA Exp  =249,532.78</t>
        </r>
      </text>
    </comment>
    <comment ref="J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SWA Exp  =249,532.78</t>
        </r>
      </text>
    </comment>
    <comment ref="K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SWA Exp  =249,532.78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C44" authorId="0" shapeId="0">
      <text>
        <r>
          <rPr>
            <sz val="8"/>
            <color indexed="81"/>
            <rFont val="Tahoma"/>
            <family val="2"/>
          </rPr>
          <t>Variable not set-up in the system, yet.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47" authorId="0" shapeId="0">
      <text>
        <r>
          <rPr>
            <sz val="8"/>
            <color indexed="81"/>
            <rFont val="Tahoma"/>
            <family val="2"/>
          </rPr>
          <t>sign-flip applied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52" authorId="0" shapeId="0">
      <text>
        <r>
          <rPr>
            <sz val="8"/>
            <color indexed="81"/>
            <rFont val="Tahoma"/>
            <family val="2"/>
          </rPr>
          <t xml:space="preserve">variable not set-up in the system
</t>
        </r>
      </text>
    </comment>
  </commentList>
</comments>
</file>

<file path=xl/sharedStrings.xml><?xml version="1.0" encoding="utf-8"?>
<sst xmlns="http://schemas.openxmlformats.org/spreadsheetml/2006/main" count="26314" uniqueCount="2815">
  <si>
    <t>RATE OF RETURN - EQUITY</t>
  </si>
  <si>
    <t>FEDERAL TAX RATE</t>
  </si>
  <si>
    <t>STATE TAX RATE</t>
  </si>
  <si>
    <t>EQUITY GROSS-UP FACTOR</t>
  </si>
  <si>
    <t>Payments Made to SJRPP</t>
  </si>
  <si>
    <t>Total</t>
  </si>
  <si>
    <t>No.</t>
  </si>
  <si>
    <t>Line.</t>
  </si>
  <si>
    <t>FLORIDA POWER &amp; LIGHT COMPANY</t>
  </si>
  <si>
    <t>Line</t>
  </si>
  <si>
    <t>a.</t>
  </si>
  <si>
    <t>b.</t>
  </si>
  <si>
    <t>c.</t>
  </si>
  <si>
    <t>Beginning</t>
  </si>
  <si>
    <t>Description</t>
  </si>
  <si>
    <t>of Period</t>
  </si>
  <si>
    <t>Cumulative Suspesion Payments Received (Line 2)</t>
  </si>
  <si>
    <t>Less: Accumulated Payments Made to SJRPP</t>
  </si>
  <si>
    <t>Net Suspension Payments (Line 4 - 5 )</t>
  </si>
  <si>
    <t>Schedule of Return on Payments Collected</t>
  </si>
  <si>
    <t>Average Net Suspension Payments</t>
  </si>
  <si>
    <t>Return on Average Net Suspension Payments</t>
  </si>
  <si>
    <t xml:space="preserve"> Equity Component (a)</t>
  </si>
  <si>
    <t xml:space="preserve"> Equity Comp. grossed up for taxes (Line 8a/.61425) (b)</t>
  </si>
  <si>
    <t>Total Return Requirements (Line 8b + 8c)</t>
  </si>
  <si>
    <t>SUSPENSION PAYMENT RECEIVED</t>
  </si>
  <si>
    <t>SUSPENSION PAYMENT MADE</t>
  </si>
  <si>
    <t>PAYMENTS RECEIVED</t>
  </si>
  <si>
    <t>PAYMENTS MADE</t>
  </si>
  <si>
    <t>NET INVESTMENT</t>
  </si>
  <si>
    <t>SCEN_ID</t>
  </si>
  <si>
    <t>COMPANY_ID</t>
  </si>
  <si>
    <t>CLAUSE_ID</t>
  </si>
  <si>
    <t>CLAUSE_CODE</t>
  </si>
  <si>
    <t>CLAUSE_DESC</t>
  </si>
  <si>
    <t>YR_MO</t>
  </si>
  <si>
    <t>SHORT_NAME</t>
  </si>
  <si>
    <t>LONG_NAME</t>
  </si>
  <si>
    <t>FILING_TYPE</t>
  </si>
  <si>
    <t>VERSION</t>
  </si>
  <si>
    <t>VERSION_DESC</t>
  </si>
  <si>
    <t>SCENARIO_DESC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</si>
  <si>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</si>
  <si>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</si>
  <si>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</si>
  <si>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</si>
  <si>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</si>
  <si>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</si>
  <si>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</si>
  <si>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</si>
  <si>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</si>
  <si>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</si>
  <si>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</si>
  <si>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</si>
  <si>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PROJECT_ID</t>
  </si>
  <si>
    <t>PROJECT_TYPE</t>
  </si>
  <si>
    <t>CLAUSE_PROGRAM_NAME</t>
  </si>
  <si>
    <t>ALLOC_CP_FACTOR</t>
  </si>
  <si>
    <t>ALLOC_GCP_FACTOR</t>
  </si>
  <si>
    <t>ALLOC_ENGY_FACTOR</t>
  </si>
  <si>
    <t>Payments to Non-cogenerators (UPS &amp; SJRPP)</t>
  </si>
  <si>
    <t>DESCRIPTION</t>
  </si>
  <si>
    <t>ACCOUNT</t>
  </si>
  <si>
    <t>SYSTEM TOTAL</t>
  </si>
  <si>
    <t>DIFF. BETWEEN SYSTEM &amp; SCH.</t>
  </si>
  <si>
    <t>PRIOR PERIOD AMOUNT TO BE (COLLECTED) / REFUNDED</t>
  </si>
  <si>
    <t>CAPACITY REVENUES NET OF REVENUE TAXES</t>
  </si>
  <si>
    <t>Suspension Payments Received</t>
  </si>
  <si>
    <t>Suspension Payments Base Eligible for Return</t>
  </si>
  <si>
    <t>n/a</t>
  </si>
  <si>
    <t>PROJ_ID:</t>
  </si>
  <si>
    <t>RATE OF RETURN - DEBT</t>
  </si>
  <si>
    <t>CAPACITY COST RECOVERY CLAUSE</t>
  </si>
  <si>
    <t>APR</t>
  </si>
  <si>
    <t>MAY</t>
  </si>
  <si>
    <t>JUN</t>
  </si>
  <si>
    <t>JUL</t>
  </si>
  <si>
    <t>AUG</t>
  </si>
  <si>
    <t>SEP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</si>
  <si>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</si>
  <si>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</si>
  <si>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</si>
  <si>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</si>
  <si>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</si>
  <si>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</si>
  <si>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</si>
  <si>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</si>
  <si>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</si>
  <si>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TOTAL</t>
  </si>
  <si>
    <t>CALCULATION OF FINAL TRUE-UP AMOUNT</t>
  </si>
  <si>
    <t>(1)</t>
  </si>
  <si>
    <t>(2)</t>
  </si>
  <si>
    <t>(3)</t>
  </si>
  <si>
    <t>(4)</t>
  </si>
  <si>
    <t>(5)</t>
  </si>
  <si>
    <t>(6)</t>
  </si>
  <si>
    <t>(7)</t>
  </si>
  <si>
    <t>LINE</t>
  </si>
  <si>
    <t>NO.</t>
  </si>
  <si>
    <t>SJRPP Suspension Accrual</t>
  </si>
  <si>
    <t>10.</t>
  </si>
  <si>
    <t>Jurisdictional Separation Factor (a)</t>
  </si>
  <si>
    <t>N/A</t>
  </si>
  <si>
    <t>Jurisdictional Capacity Charges</t>
  </si>
  <si>
    <t xml:space="preserve">Jurisdictional Capacity Charges Authorized </t>
  </si>
  <si>
    <t>Capacity Cost Recovery Revenues</t>
  </si>
  <si>
    <t xml:space="preserve">   (Net of Revenue Taxes)</t>
  </si>
  <si>
    <t xml:space="preserve">Prior Period True-up Provision </t>
  </si>
  <si>
    <t>Capacity Cost Recovery Revenues Applicable</t>
  </si>
  <si>
    <t>to Current Period (Net of Revenue Taxes)</t>
  </si>
  <si>
    <t>True-up Provision for Month - Over/(Under)</t>
  </si>
  <si>
    <t>Interest Provision for Month</t>
  </si>
  <si>
    <t>True-up &amp; Interest Provision Beginning of</t>
  </si>
  <si>
    <t>Month - Over/(Under) Recovery</t>
  </si>
  <si>
    <t xml:space="preserve"> </t>
  </si>
  <si>
    <t>Deferred True-up - Over/(Under) Recovery</t>
  </si>
  <si>
    <t>- Collected/(Refunded) this Month</t>
  </si>
  <si>
    <t>End of Period True-up - Over/(Under)</t>
  </si>
  <si>
    <t>Notes:</t>
  </si>
  <si>
    <t>Beginning True-up Amount</t>
  </si>
  <si>
    <t>Ending True-up Amount</t>
  </si>
  <si>
    <t xml:space="preserve">Before Interest </t>
  </si>
  <si>
    <t>Variance</t>
  </si>
  <si>
    <t>Turkey Point Unit 5 GBRA Refund</t>
  </si>
  <si>
    <t>15b.</t>
  </si>
  <si>
    <t>Blank Line</t>
  </si>
  <si>
    <t>Nuclear Cost Recovery Costs</t>
  </si>
  <si>
    <t>OCT</t>
  </si>
  <si>
    <t>NOV</t>
  </si>
  <si>
    <t>DEC</t>
  </si>
  <si>
    <t>(8)</t>
  </si>
  <si>
    <t>(9)</t>
  </si>
  <si>
    <t>(10)</t>
  </si>
  <si>
    <t>JAN</t>
  </si>
  <si>
    <t>FEB</t>
  </si>
  <si>
    <t>MAR</t>
  </si>
  <si>
    <t>(11)</t>
  </si>
  <si>
    <t>(12)</t>
  </si>
  <si>
    <t>(13)</t>
  </si>
  <si>
    <t xml:space="preserve">Return on SJRPP Suspension Liability </t>
  </si>
  <si>
    <t>Incremental Plant Security Costs-Order No. PSC-02-1761</t>
  </si>
  <si>
    <t>Transmission of  Electricity by Others</t>
  </si>
  <si>
    <t xml:space="preserve">Transmission Revenues from Capacity Sales </t>
  </si>
  <si>
    <t>ACTUAL</t>
  </si>
  <si>
    <t>YEAR</t>
  </si>
  <si>
    <t>MONTH</t>
  </si>
  <si>
    <t>FILING_TYPE_DESC</t>
  </si>
  <si>
    <t>CLAUSE_ACCT</t>
  </si>
  <si>
    <t>AMOUNT</t>
  </si>
  <si>
    <t>GL_ACCT</t>
  </si>
  <si>
    <t>FEEDER_ID</t>
  </si>
  <si>
    <t>AUDIT_1</t>
  </si>
  <si>
    <t>AUDIT_2</t>
  </si>
  <si>
    <t>SOURCE</t>
  </si>
  <si>
    <t>PROCESS</t>
  </si>
  <si>
    <t>SUB_PROCESS</t>
  </si>
  <si>
    <t>RESULT_PROCESS</t>
  </si>
  <si>
    <t>SCENARIO_ID</t>
  </si>
  <si>
    <t>Int</t>
  </si>
  <si>
    <t>BEG. OF YEAR - ACCUM. INVESTMENTS</t>
  </si>
  <si>
    <t>BEG. OF YEAR - ACCUM. PAYMENTS MADE</t>
  </si>
  <si>
    <t>DIFF. BETWEEN SYSTEM &amp; THIS SCHEDULE</t>
  </si>
  <si>
    <t>TOTAL MAY NOT FOOT DUE TO ROUNDING</t>
  </si>
  <si>
    <t xml:space="preserve">of Period </t>
  </si>
  <si>
    <t>8a.</t>
  </si>
  <si>
    <t>8b.</t>
  </si>
  <si>
    <t>8c.</t>
  </si>
  <si>
    <t xml:space="preserve">TOTAL CAPACITY COSTS </t>
  </si>
  <si>
    <t>SYSTEM - JURIS. CAPACITY CHARGES</t>
  </si>
  <si>
    <t>SYSTEM - ENDING BALANCE</t>
  </si>
  <si>
    <t>TOTAL TRUE-UP - BEGINNING OF PERIOD</t>
  </si>
  <si>
    <t>SJRPP ENERGY SUSPENSION PAYMENTS</t>
  </si>
  <si>
    <t>MOPR</t>
  </si>
  <si>
    <t xml:space="preserve">Interest Provision for the Month </t>
  </si>
  <si>
    <t>Equity Return Grossed Up for Taxes</t>
  </si>
  <si>
    <t>SJRPP Suspension Payments</t>
  </si>
  <si>
    <t>Nuclear Cost Recovery Project</t>
  </si>
  <si>
    <t>Amortization Regulatory Asset - Account 407.370</t>
  </si>
  <si>
    <t>Amortization</t>
  </si>
  <si>
    <t>Accum. Amortization</t>
  </si>
  <si>
    <t>TOTAL TRUE-UP - BEGINNING OF PERIOD - GBRA</t>
  </si>
  <si>
    <t>Outside Services - Legal</t>
  </si>
  <si>
    <t>Jurisdictional Separation Factor</t>
  </si>
  <si>
    <t>SUMMARY OF NET TRUE-UP FOR THE</t>
  </si>
  <si>
    <t xml:space="preserve"> End of Period True-up for the period January</t>
  </si>
  <si>
    <t>(   )   Reflects  Underrecovery</t>
  </si>
  <si>
    <t>*</t>
  </si>
  <si>
    <t>Components of General Ledger:</t>
  </si>
  <si>
    <t xml:space="preserve">Total Beginning &amp; Ending </t>
  </si>
  <si>
    <t>True-up Amount (Lines 1+2)</t>
  </si>
  <si>
    <t>Average True-up Amount</t>
  </si>
  <si>
    <t xml:space="preserve"> ( 50 % of Line 3 )</t>
  </si>
  <si>
    <t>Interest Rate - First day of</t>
  </si>
  <si>
    <t>Reporting Business Month</t>
  </si>
  <si>
    <t>Subsequent Business Month</t>
  </si>
  <si>
    <t>Total Interest Rate</t>
  </si>
  <si>
    <t xml:space="preserve">  ( Lines 5+6 )</t>
  </si>
  <si>
    <t>Average Interest Rate</t>
  </si>
  <si>
    <t xml:space="preserve">  ( 50 % of Line 7)</t>
  </si>
  <si>
    <t>Monthly Average Interest Rate</t>
  </si>
  <si>
    <t xml:space="preserve"> ( 1/12 of Line 8 )</t>
  </si>
  <si>
    <t>Interest Provision for the Month</t>
  </si>
  <si>
    <t xml:space="preserve"> (Line 4 X Line 9 )</t>
  </si>
  <si>
    <t>NOTE:  Columns and rows may not add due to rounding.</t>
  </si>
  <si>
    <t>Less - Estimated/Actual True-up for the same period *</t>
  </si>
  <si>
    <t>Interest</t>
  </si>
  <si>
    <t>4073700</t>
  </si>
  <si>
    <t>4101240</t>
  </si>
  <si>
    <t>4405000</t>
  </si>
  <si>
    <t>4471200</t>
  </si>
  <si>
    <t>4471220</t>
  </si>
  <si>
    <t>4471230</t>
  </si>
  <si>
    <t>4471240</t>
  </si>
  <si>
    <t>4471250</t>
  </si>
  <si>
    <t>5060750</t>
  </si>
  <si>
    <t>5242200</t>
  </si>
  <si>
    <t>5490750</t>
  </si>
  <si>
    <t>5554100</t>
  </si>
  <si>
    <t>5554200</t>
  </si>
  <si>
    <t>5554290</t>
  </si>
  <si>
    <t>5554300</t>
  </si>
  <si>
    <t>5554320</t>
  </si>
  <si>
    <t>5554400</t>
  </si>
  <si>
    <t>5554410</t>
  </si>
  <si>
    <t>5651200</t>
  </si>
  <si>
    <t>5651210</t>
  </si>
  <si>
    <t>9232090</t>
  </si>
  <si>
    <t>9251040</t>
  </si>
  <si>
    <t>EXP5TOT</t>
  </si>
  <si>
    <t>GLB5END</t>
  </si>
  <si>
    <t>MAN5001</t>
  </si>
  <si>
    <t>MAN5002</t>
  </si>
  <si>
    <t>MAN500B</t>
  </si>
  <si>
    <t>MAN5011</t>
  </si>
  <si>
    <t>MAN5101</t>
  </si>
  <si>
    <t>MAN5102</t>
  </si>
  <si>
    <t>MAN510B</t>
  </si>
  <si>
    <t>RR15082</t>
  </si>
  <si>
    <t>RRF5082</t>
  </si>
  <si>
    <t>XAN5100</t>
  </si>
  <si>
    <t>XAN5200</t>
  </si>
  <si>
    <t>XAN5300</t>
  </si>
  <si>
    <t>XAN5400</t>
  </si>
  <si>
    <t>XAN5500</t>
  </si>
  <si>
    <t>XAN5600</t>
  </si>
  <si>
    <t>MAN500H</t>
  </si>
  <si>
    <t>4471260</t>
  </si>
  <si>
    <t>UCOR.00000301.01.05.01</t>
  </si>
  <si>
    <t>UCOR.00000306.01.07.02</t>
  </si>
  <si>
    <t>UCOR.00000301.01.03.01</t>
  </si>
  <si>
    <t>UPGD.00000399.01.01.01</t>
  </si>
  <si>
    <t>UPGD.00000620.01.01.01</t>
  </si>
  <si>
    <t>UPGD.00000621.01.01.01</t>
  </si>
  <si>
    <t>UPGD.00000622.01.01.01</t>
  </si>
  <si>
    <t>UPGD.00000623.01.01.01</t>
  </si>
  <si>
    <t>UPGD.00000624.01.01.01</t>
  </si>
  <si>
    <t>UPGD.00000625.01.01.01</t>
  </si>
  <si>
    <t>UPGD.00000626.01.01.01</t>
  </si>
  <si>
    <t>UPGD.00000627.01.01.01</t>
  </si>
  <si>
    <t>UPGD.00000628.01.01.01</t>
  </si>
  <si>
    <t>UPGD.00000629.01.01.01</t>
  </si>
  <si>
    <t>UPGD.00000630.01.01.01</t>
  </si>
  <si>
    <t>UPGD.00000631.01.01.01</t>
  </si>
  <si>
    <t>UPGD.00000631.01.01.02</t>
  </si>
  <si>
    <t>UPGD.00000632.01.01.01</t>
  </si>
  <si>
    <t>UPGD.00000633.01.01.01</t>
  </si>
  <si>
    <t>UPGD.00000634.01.01.01</t>
  </si>
  <si>
    <t>UPGD.00000635.01.01.01</t>
  </si>
  <si>
    <t>UPGD.00000636.01.01.01</t>
  </si>
  <si>
    <t>UPGD.00000689.01.01.01</t>
  </si>
  <si>
    <t>UPGD.00000728.01.01.01</t>
  </si>
  <si>
    <t>UPGD.00000729.01.01.01</t>
  </si>
  <si>
    <t>UPGD.00000730.01.01.01</t>
  </si>
  <si>
    <t>UPGD.00000730.01.01.02</t>
  </si>
  <si>
    <t>UPGD.00000962.01.01.01</t>
  </si>
  <si>
    <t>UPGD.00000962.01.01.02</t>
  </si>
  <si>
    <t>UPGD.00000963.01.01.01</t>
  </si>
  <si>
    <t>UPGD.00000963.01.01.02</t>
  </si>
  <si>
    <t>UPGD.00001275.01.01.01</t>
  </si>
  <si>
    <t>UPGD.00001275.01.01.02</t>
  </si>
  <si>
    <t>UPGD.00001282.01.01.01</t>
  </si>
  <si>
    <t>UPGD.00001327.01.01.01</t>
  </si>
  <si>
    <t>UPGD.00001327.01.01.02</t>
  </si>
  <si>
    <t>UPGD.00001446.01.01.01</t>
  </si>
  <si>
    <t>UNUC.00000001.01.01.01</t>
  </si>
  <si>
    <t>UNUC.00000001.01.02.01</t>
  </si>
  <si>
    <t>UNUC.00000001.01.03.01</t>
  </si>
  <si>
    <t>UNUC.00000001.01.04.01</t>
  </si>
  <si>
    <t>UNUC.00000001.01.05.01</t>
  </si>
  <si>
    <t>UNUC.00000001.01.06.01</t>
  </si>
  <si>
    <t>UNUC.00000001.01.07.01</t>
  </si>
  <si>
    <t>UNUC.00000001.01.08.01</t>
  </si>
  <si>
    <t>UNUC.00000001.01.09.01</t>
  </si>
  <si>
    <t>UNUC.00000001.01.10.01</t>
  </si>
  <si>
    <t>UNUC.00000001.01.11.01</t>
  </si>
  <si>
    <t>UNUC.00000001.01.12.01</t>
  </si>
  <si>
    <t>UNUC.00000001.01.13.01</t>
  </si>
  <si>
    <t>UNUC.00000001.01.14.01</t>
  </si>
  <si>
    <t>UNUC.00000001.01.15.01</t>
  </si>
  <si>
    <t>UNUC.00000001.01.16.01</t>
  </si>
  <si>
    <t>UNUC.00000002.01.01.01</t>
  </si>
  <si>
    <t>UNUC.00000002.01.02.01</t>
  </si>
  <si>
    <t>UNUC.00000002.01.03.01</t>
  </si>
  <si>
    <t>UNUC.00000002.01.04.01</t>
  </si>
  <si>
    <t>UNUC.00000002.01.05.01</t>
  </si>
  <si>
    <t>UNUC.00000002.01.06.01</t>
  </si>
  <si>
    <t>UNUC.00000002.01.07.01</t>
  </si>
  <si>
    <t>UNUC.00000002.01.08.01</t>
  </si>
  <si>
    <t>UNUC.00000002.01.09.01</t>
  </si>
  <si>
    <t>UNUC.00000002.01.10.01</t>
  </si>
  <si>
    <t>UNUC.00000002.01.11.01</t>
  </si>
  <si>
    <t>UNUC.00000002.01.12.01</t>
  </si>
  <si>
    <t>UNUC.00000002.01.13.01</t>
  </si>
  <si>
    <t>UNUC.00000002.01.14.01</t>
  </si>
  <si>
    <t>UNUC.00000002.01.15.01</t>
  </si>
  <si>
    <t>UNUC.00000002.01.16.01</t>
  </si>
  <si>
    <t>UNUC.00000003.01.01.01</t>
  </si>
  <si>
    <t>UNUC.00000003.01.02.01</t>
  </si>
  <si>
    <t>UNUC.00000003.01.03.01</t>
  </si>
  <si>
    <t>UNUC.00000003.01.04.01</t>
  </si>
  <si>
    <t>UNUC.00000003.01.05.01</t>
  </si>
  <si>
    <t>UNUC.00000003.01.06.01</t>
  </si>
  <si>
    <t>UCOR.00000306.01.07.01</t>
  </si>
  <si>
    <t>6350000351</t>
  </si>
  <si>
    <t>6350000352</t>
  </si>
  <si>
    <t>6350000353</t>
  </si>
  <si>
    <t>6350000354</t>
  </si>
  <si>
    <t>6350000355</t>
  </si>
  <si>
    <t>6350000356</t>
  </si>
  <si>
    <t>6360000992</t>
  </si>
  <si>
    <t>UCOR.00000301.01.07.01</t>
  </si>
  <si>
    <t>UCOR.00000301.01.06.01</t>
  </si>
  <si>
    <t>O/U</t>
  </si>
  <si>
    <t>REV</t>
  </si>
  <si>
    <t>6350000868</t>
  </si>
  <si>
    <t>6350000869</t>
  </si>
  <si>
    <t>6350000870</t>
  </si>
  <si>
    <t>6350000871</t>
  </si>
  <si>
    <t>6350000872</t>
  </si>
  <si>
    <t>UCOR.00000601.01.01.01</t>
  </si>
  <si>
    <t>UCOR.00000601.01.01.02</t>
  </si>
  <si>
    <t xml:space="preserve">Payments to Non-cogenerators </t>
  </si>
  <si>
    <t>Payments to Co-generators</t>
  </si>
  <si>
    <t>MAN5WC3</t>
  </si>
  <si>
    <t>Sub Total</t>
  </si>
  <si>
    <t>UNUC.00000604.01.01.01</t>
  </si>
  <si>
    <t>UCOR.00000643.01.13.01</t>
  </si>
  <si>
    <t>UCOR.00000622.01.02.02</t>
  </si>
  <si>
    <t>UCOR.00000622.01.02.01</t>
  </si>
  <si>
    <t>Total  (Lines 1 through 6)</t>
  </si>
  <si>
    <t>UCOR.00000306.01.06.01</t>
  </si>
  <si>
    <t>UNUC.00000748.01.01.08</t>
  </si>
  <si>
    <t>UNUC.00000003.01.07.01</t>
  </si>
  <si>
    <t>Exp</t>
  </si>
  <si>
    <t>Rev</t>
  </si>
  <si>
    <t>TU</t>
  </si>
  <si>
    <t>Prior</t>
  </si>
  <si>
    <t>Tot TU</t>
  </si>
  <si>
    <t>6350000866</t>
  </si>
  <si>
    <t>PROJ_ALLOC_FACTOR</t>
  </si>
  <si>
    <t>JAN VS DEC</t>
  </si>
  <si>
    <t>Def</t>
  </si>
  <si>
    <t>UNUC.00000715.01.01.01</t>
  </si>
  <si>
    <t>UCOR.00000306.01.05.01</t>
  </si>
  <si>
    <t>March - Q1</t>
  </si>
  <si>
    <t>FEB VS JAN</t>
  </si>
  <si>
    <t>MAR VS FEB</t>
  </si>
  <si>
    <t>APR VS MAR</t>
  </si>
  <si>
    <t>APR VS DEC</t>
  </si>
  <si>
    <t>Bal</t>
  </si>
  <si>
    <t>MAY VS APR</t>
  </si>
  <si>
    <t>MAY VS DEC</t>
  </si>
  <si>
    <t>JUN VS MAY</t>
  </si>
  <si>
    <t>OTH PROP-STORM RECOVERY PROPERTY-FED</t>
  </si>
  <si>
    <t>Capacity Revenues</t>
  </si>
  <si>
    <t>CAPACITY SALES-CCR REVENUES</t>
  </si>
  <si>
    <t>POWER SALES-EST TRANSMISSION SERVICE</t>
  </si>
  <si>
    <t>POWER SALES-TRANSMISSION SERVICE CONTRA</t>
  </si>
  <si>
    <t>POWER SALES-TRANSMISSION SERVICE</t>
  </si>
  <si>
    <t>SCHEDULING SYST CNTROL DISPATCH SERVICE</t>
  </si>
  <si>
    <t>REACTIVE &amp; VOLTAGE CONTROL SVC-NON FUEL</t>
  </si>
  <si>
    <t>MISC STM PWR EXP-FOSSIL PLANT SECURITY</t>
  </si>
  <si>
    <t>MISC NUC PWR EXP-HEIGHTNED SECURITY-CCR</t>
  </si>
  <si>
    <t>MISC OTH PWR EXP-FOS PLANT SECURITY-CCR</t>
  </si>
  <si>
    <t>UPS CAPACITY CHARGES-CCR</t>
  </si>
  <si>
    <t>QF  CAPACITY CHARGES-CCR</t>
  </si>
  <si>
    <t>SJRPP CAPACITY CHARGES-CCR</t>
  </si>
  <si>
    <t>SJRPP DEFERRED INTEREST PAYMENTS-CCR</t>
  </si>
  <si>
    <t>SHORT TERM CAPACITY PURCHASES-CCR</t>
  </si>
  <si>
    <t>PUR PWR-CAPAC PUR-L/T CNTR-MIN PYMT-CCR</t>
  </si>
  <si>
    <t>TRANS OF ELECTRICITY BY OTHERS-CCRC</t>
  </si>
  <si>
    <t>TRANS ELEC BY OTH-L/T CONTRACT-CCR</t>
  </si>
  <si>
    <t>Sales For Resale-A05 CapacityRevenues</t>
  </si>
  <si>
    <t>Sales For Resale-Est Transm Srvc-A05 Cap</t>
  </si>
  <si>
    <t>Sls For Resale-Transm Srv Contra-A05 Cap</t>
  </si>
  <si>
    <t>Sales For Resale-Transm Service-A05 Cap</t>
  </si>
  <si>
    <t>Sls For Resale-SchSys Ctrl Disp-A05 Cap</t>
  </si>
  <si>
    <t>Sls For Resale-Reactive&amp;Volt Ctrl-A05Cap</t>
  </si>
  <si>
    <t>Amort Reg Asset-Nuc Cost Rec-A18 New Nuc</t>
  </si>
  <si>
    <t>OUTSIDE SERVICES LEGAL-CAPACITY CLAUSE</t>
  </si>
  <si>
    <t>NUCL CNTR WCOMP HEIGHTENED SECURITY-CCR</t>
  </si>
  <si>
    <t>M</t>
  </si>
  <si>
    <t>Final True-up (for Current Year - 2)</t>
  </si>
  <si>
    <t>Est. Actual True-up (for Current Year - 1)</t>
  </si>
  <si>
    <t>Deferred True-up (for Current Year - 1)</t>
  </si>
  <si>
    <t>Final True-up (for Current Year - 2) - GBRA</t>
  </si>
  <si>
    <t>Est. Actual True-up (for Current Year - 1) - GBRA</t>
  </si>
  <si>
    <t>Deferred True-up (for Current Year - 1) - GBRA</t>
  </si>
  <si>
    <t>West County 3 Revenue Reclass</t>
  </si>
  <si>
    <t>FERC 555</t>
  </si>
  <si>
    <t>FERC 923</t>
  </si>
  <si>
    <t>FERC 565</t>
  </si>
  <si>
    <t>FERC 524.900</t>
  </si>
  <si>
    <t>FERC 524.901</t>
  </si>
  <si>
    <t>PSL FERC 524</t>
  </si>
  <si>
    <t>PSL FERC 925</t>
  </si>
  <si>
    <t>Payroll Accrual Cutover Entry-FERC 542B</t>
  </si>
  <si>
    <t>(524B) Misc Nuc Power Exps-Cap Clause</t>
  </si>
  <si>
    <t>Security Cap Base Contractor Wrap-up</t>
  </si>
  <si>
    <t>(524B) Misc Nuc Power Exps - Cap Clause</t>
  </si>
  <si>
    <t>PCU PLANT SECURITY-506</t>
  </si>
  <si>
    <t>PRV 3&amp;4 PLANT SECURITY-506</t>
  </si>
  <si>
    <t>PSN 3 PLANT SECURITY-506</t>
  </si>
  <si>
    <t>PPE PLANT SECURITY-506</t>
  </si>
  <si>
    <t>PCC 1&amp;2 PLANT SECURITY-506</t>
  </si>
  <si>
    <t>PMT 1&amp;2 PLANT SECURITY-506</t>
  </si>
  <si>
    <t>PMR 1&amp;2 PLANT SECURITY-506</t>
  </si>
  <si>
    <t>PPE 3&amp;4 PLANT SECURITY-506</t>
  </si>
  <si>
    <t>PTF 1&amp;2 PLANT SECURITY-506</t>
  </si>
  <si>
    <t>TMT PLANT SECURITY-506</t>
  </si>
  <si>
    <t>TCC PLANT SECURITY-506</t>
  </si>
  <si>
    <t>TPE PLANT SECURITY-506</t>
  </si>
  <si>
    <t>FUELS INFRASTRUCTURE  PLANT SECURITY-506</t>
  </si>
  <si>
    <t>FUELS INFRASTRUCTURE  PLANT SECURITY-549</t>
  </si>
  <si>
    <t>PPN 1&amp;2 PLANT SECURITY-549</t>
  </si>
  <si>
    <t>PFM 2 PLANT SECURITY-549</t>
  </si>
  <si>
    <t>PSN 4&amp;5 PLANT SECURITY-549</t>
  </si>
  <si>
    <t>GTPP PLANT SECURITY-549</t>
  </si>
  <si>
    <t>PMT 3 PLANT SECURITY-549</t>
  </si>
  <si>
    <t>TMR PLANT SECURITY-506</t>
  </si>
  <si>
    <t>PTF 5 PLANT SECURITY (ECRC)-549</t>
  </si>
  <si>
    <t>PMR 8 PLANT SECURITY (ECRC)-549</t>
  </si>
  <si>
    <t>PGD PLANT SECURITY-506</t>
  </si>
  <si>
    <t>PGD PLANT SECURITY-549</t>
  </si>
  <si>
    <t>NERC CIP SUPPORT - DUE DILLIGENCE-506</t>
  </si>
  <si>
    <t>NERC CIP SUPPORT - DUE DILLIGENCE-549</t>
  </si>
  <si>
    <t>NERC CIP SUPPORT - INTRUMENT &amp; CONTR-506</t>
  </si>
  <si>
    <t>NERC CIP SUPPORT - INTRUMENT &amp; CONTR-549</t>
  </si>
  <si>
    <t>PROD ASSURANCE - PLANT SECURITY-506</t>
  </si>
  <si>
    <t>PROD ASSURANCE - PLANT SECURITY-549</t>
  </si>
  <si>
    <t>PMR 3&amp;4 PLANT SECURITY-549</t>
  </si>
  <si>
    <t>NERC CIP SUPPORT - APPS/DATA SYSTEMS-506</t>
  </si>
  <si>
    <t>NERC CIP SUPPORT - APPS/DATA SYSTEMS-549</t>
  </si>
  <si>
    <t>PFL PLANT SECURITY-549</t>
  </si>
  <si>
    <t>Interest Rate - Last Day of the Month</t>
  </si>
  <si>
    <t>Regulatory Assessment Fee Rate</t>
  </si>
  <si>
    <t>JUL VS JUN</t>
  </si>
  <si>
    <t>JUN VS DEC</t>
  </si>
  <si>
    <t>JUL VS DEC</t>
  </si>
  <si>
    <t>Revenues</t>
  </si>
  <si>
    <t>Expenses</t>
  </si>
  <si>
    <t>P/L VARIANCE</t>
  </si>
  <si>
    <t>The variance is due to the following:</t>
  </si>
  <si>
    <t>Current Month Over/(Under) of</t>
  </si>
  <si>
    <t>due to expenses of</t>
  </si>
  <si>
    <t xml:space="preserve">compared to billed revenues of </t>
  </si>
  <si>
    <t>This is compared to:</t>
  </si>
  <si>
    <t>Over/(Under) TU</t>
  </si>
  <si>
    <t>TU incl. Interest</t>
  </si>
  <si>
    <t>BS VARIANCE</t>
  </si>
  <si>
    <t xml:space="preserve">The variance is due to current month </t>
  </si>
  <si>
    <t>results as follows:</t>
  </si>
  <si>
    <t>Beg Bal</t>
  </si>
  <si>
    <t>CHECK</t>
  </si>
  <si>
    <t>End Bal</t>
  </si>
  <si>
    <t xml:space="preserve">  Sub-Total</t>
  </si>
  <si>
    <t>Jurisdictional Expenses</t>
  </si>
  <si>
    <t>Accounts:</t>
  </si>
  <si>
    <t>Def Exp</t>
  </si>
  <si>
    <t>Def Rev</t>
  </si>
  <si>
    <t>Under</t>
  </si>
  <si>
    <t>Over</t>
  </si>
  <si>
    <t>CAPACITY COST RECOVERY</t>
  </si>
  <si>
    <t>CASH FLOW VARIANCES</t>
  </si>
  <si>
    <t>P/L VARIANCE YTD</t>
  </si>
  <si>
    <t>Prior Periods</t>
  </si>
  <si>
    <t>Current Month</t>
  </si>
  <si>
    <t>For the Revenue variance, refer to Revenue Trend Analysis from Revenue Accounting.  For Expense variances, refer to Detail Expense Variance</t>
  </si>
  <si>
    <t>Detail Expense Variance</t>
  </si>
  <si>
    <t>YTD Detail Expense Variance</t>
  </si>
  <si>
    <t>P/L VARIANCE - QTD</t>
  </si>
  <si>
    <t>QTD Detail Expense Variance</t>
  </si>
  <si>
    <t>FOR QUARTERLY USE ONLY</t>
  </si>
  <si>
    <t>YTD Over/(Under) of</t>
  </si>
  <si>
    <t xml:space="preserve"> (b) Requirement for the payment of income taxes is calculated using a Federal Income Tax rate of 35%.</t>
  </si>
  <si>
    <t>Variance to December 2012</t>
  </si>
  <si>
    <t>Variance to Last Month</t>
  </si>
  <si>
    <t>Increase in Underrecovery</t>
  </si>
  <si>
    <t>Decrease in Underrecovery</t>
  </si>
  <si>
    <t>Projections</t>
  </si>
  <si>
    <t>2013-A</t>
  </si>
  <si>
    <t>2013-P</t>
  </si>
  <si>
    <t>A-P</t>
  </si>
  <si>
    <t>SJRPP Susp Pymts-Juris</t>
  </si>
  <si>
    <t>Net Income in Thousands-Juris</t>
  </si>
  <si>
    <t>Net Income Impact in Thousands</t>
  </si>
  <si>
    <t>Juris Factor</t>
  </si>
  <si>
    <t>SL2/GSCU1</t>
  </si>
  <si>
    <t>OL1/SL1/PL1</t>
  </si>
  <si>
    <t>MET</t>
  </si>
  <si>
    <t>CILC/T</t>
  </si>
  <si>
    <t>CILCD/CILCG</t>
  </si>
  <si>
    <t>SST1D1/SST1D2/SST1D3</t>
  </si>
  <si>
    <t>SST1T</t>
  </si>
  <si>
    <t>ISST1T</t>
  </si>
  <si>
    <t>ISST1D</t>
  </si>
  <si>
    <t>GSLD3/GSLDT3/CS3/CST3</t>
  </si>
  <si>
    <t>GSLD2/GSLDT2/CS2/CST2/HLFT3/SDTR-3A/SDTR-3B</t>
  </si>
  <si>
    <t>GSLD1/GSLDT1/CS1/CST1/HLFT2/SDTR-2A/SDTR-2B</t>
  </si>
  <si>
    <t>OS2</t>
  </si>
  <si>
    <t>GSD1/GSDT1/HLFT1/SDTR-1A/SDTR-1B</t>
  </si>
  <si>
    <t>GS1/GST1</t>
  </si>
  <si>
    <t>RS1/RST1/RSDPR1</t>
  </si>
  <si>
    <t>RATE SCHEDULE</t>
  </si>
  <si>
    <t>Difference</t>
  </si>
  <si>
    <t>WC3 RELATED CPRC REVENUE</t>
  </si>
  <si>
    <t>CPRC REVENUE</t>
  </si>
  <si>
    <t>Y-T-D</t>
  </si>
  <si>
    <t>APPROVED METHODOLOGY</t>
  </si>
  <si>
    <t>PER SETTLEMENT AGREEMENT</t>
  </si>
  <si>
    <t>BILLED</t>
  </si>
  <si>
    <t>FEBRUARY 2013</t>
  </si>
  <si>
    <t>Report CUBI751 PER PRIOR</t>
  </si>
  <si>
    <t>Report CUBI750</t>
  </si>
  <si>
    <t>JANUARY 2013</t>
  </si>
  <si>
    <t>WC3 ALLOCATION PERCENTAGE</t>
  </si>
  <si>
    <r>
      <rPr>
        <sz val="10"/>
        <color rgb="FFFF0000"/>
        <rFont val="Arial"/>
        <family val="2"/>
      </rPr>
      <t>Report CUBI751</t>
    </r>
    <r>
      <rPr>
        <sz val="10"/>
        <rFont val="Times New Roman"/>
        <family val="1"/>
      </rPr>
      <t xml:space="preserve"> PER PRIOR</t>
    </r>
  </si>
  <si>
    <t>CPRC BILLING FACTOR</t>
  </si>
  <si>
    <t>RECOVERED THROUGH</t>
  </si>
  <si>
    <t>WCEC 3 BASE REVENUE REQUIREMENT</t>
  </si>
  <si>
    <t>MARCH 2013</t>
  </si>
  <si>
    <t>APRIL 2013</t>
  </si>
  <si>
    <t>MAY 2013</t>
  </si>
  <si>
    <t>INCREASE IN UNDERRECOVERY</t>
  </si>
  <si>
    <t>DECREASE IN UNDERRECOVERY</t>
  </si>
  <si>
    <t>DEREASE IN UNDERRECOVERY</t>
  </si>
  <si>
    <t>JUNE</t>
  </si>
  <si>
    <t>JUNE 2013</t>
  </si>
  <si>
    <t xml:space="preserve">JULY </t>
  </si>
  <si>
    <t>JULY 2013</t>
  </si>
  <si>
    <t>AUG 2013</t>
  </si>
  <si>
    <t>UPGD.00005601.01.01.01</t>
  </si>
  <si>
    <t>Sept 2013</t>
  </si>
  <si>
    <t>SEPT</t>
  </si>
  <si>
    <t xml:space="preserve">OCT </t>
  </si>
  <si>
    <t>INCREASE IN OVER RECOVERY</t>
  </si>
  <si>
    <t>Oct 2013</t>
  </si>
  <si>
    <t>Nov 2013</t>
  </si>
  <si>
    <t>Investment Expenses</t>
  </si>
  <si>
    <t xml:space="preserve">Amortization </t>
  </si>
  <si>
    <t xml:space="preserve">Other </t>
  </si>
  <si>
    <t>CIP</t>
  </si>
  <si>
    <t>Beginning of Month Plant Balance</t>
  </si>
  <si>
    <t>CIQ</t>
  </si>
  <si>
    <t>Beginning of Month Reserve Balance</t>
  </si>
  <si>
    <t>CIN</t>
  </si>
  <si>
    <t>Beginning of Month CWIP Balance</t>
  </si>
  <si>
    <t>CI4</t>
  </si>
  <si>
    <t>CI6</t>
  </si>
  <si>
    <t>CI7</t>
  </si>
  <si>
    <t>CI9</t>
  </si>
  <si>
    <t>CI8</t>
  </si>
  <si>
    <t>CIA</t>
  </si>
  <si>
    <t>CIB</t>
  </si>
  <si>
    <t>CIC</t>
  </si>
  <si>
    <t>Retirements</t>
  </si>
  <si>
    <t>CI1</t>
  </si>
  <si>
    <t>COE</t>
  </si>
  <si>
    <t xml:space="preserve">Depreciation </t>
  </si>
  <si>
    <t>Expenditures/Additions</t>
  </si>
  <si>
    <t>Clearings to Plant</t>
  </si>
  <si>
    <t xml:space="preserve">Investments </t>
  </si>
  <si>
    <t>d.</t>
  </si>
  <si>
    <t xml:space="preserve">Less: Accumulated Depreciation </t>
  </si>
  <si>
    <t>CWIP - Non Interest Bearing</t>
  </si>
  <si>
    <t>Net Investment  (Lines 2 - 3 + 4)</t>
  </si>
  <si>
    <t>Average Net Investment</t>
  </si>
  <si>
    <t xml:space="preserve">Return on Average Net Investment </t>
  </si>
  <si>
    <t xml:space="preserve">  of Period </t>
  </si>
  <si>
    <t>Twelve  Month</t>
  </si>
  <si>
    <t>Amount</t>
  </si>
  <si>
    <t xml:space="preserve">Incremental Nuclear NRC Compliance Costs O&amp;M </t>
  </si>
  <si>
    <t xml:space="preserve">Incremental Nuclear NRC Compliance Costs Capital </t>
  </si>
  <si>
    <t>UNUC.00000937.01.01.01</t>
  </si>
  <si>
    <t>UNUC.00000937.01.01.02</t>
  </si>
  <si>
    <t>UNUC.00000937.01.01.03</t>
  </si>
  <si>
    <t>UNUC.00000937.01.01.04</t>
  </si>
  <si>
    <t>UNUC.00000937.01.01.05</t>
  </si>
  <si>
    <t>UNUC.00000937.01.01.06</t>
  </si>
  <si>
    <t>UNUC.00000938.01.01.01</t>
  </si>
  <si>
    <t>UNUC.00000938.01.01.02</t>
  </si>
  <si>
    <t>UNUC.00000938.01.01.03</t>
  </si>
  <si>
    <t>UNUC.00000938.01.01.04</t>
  </si>
  <si>
    <t>UNUC.00000938.01.01.05</t>
  </si>
  <si>
    <t>UNUC.00000938.01.01.06</t>
  </si>
  <si>
    <t xml:space="preserve">Fukushima recoverable O&amp;M -PSL &amp; PTN </t>
  </si>
  <si>
    <t>Total  (Lines 1 through 9)</t>
  </si>
  <si>
    <t>Recovery (Line 17- Line 14)</t>
  </si>
  <si>
    <t>Recovery (Sum of Lines 18 through 22)</t>
  </si>
  <si>
    <t>Total System Recoverable Expenses (Lines 11 &amp; 12)</t>
  </si>
  <si>
    <t>11.</t>
  </si>
  <si>
    <t>12.</t>
  </si>
  <si>
    <t>13.</t>
  </si>
  <si>
    <t>Incremental Plant-In-Service/Depreciation Base (a)</t>
  </si>
  <si>
    <t xml:space="preserve">Incremental Nuclear NRC Compliance </t>
  </si>
  <si>
    <t xml:space="preserve">Capacity Cost Recovery Clause </t>
  </si>
  <si>
    <t xml:space="preserve">Actual 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</si>
  <si>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</si>
  <si>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</si>
  <si>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</si>
  <si>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</si>
  <si>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</si>
  <si>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</si>
  <si>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</si>
  <si>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</si>
  <si>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</si>
  <si>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</si>
  <si>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PCC 3 PLANT SECURITY-549</t>
  </si>
  <si>
    <t>QF Capacity Charges</t>
  </si>
  <si>
    <t>Short-Term Capacity Purchases CCR</t>
  </si>
  <si>
    <t>Incremental Plant Security Costs-Order No. PSC-01-1761</t>
  </si>
  <si>
    <t>Transmission of Electricity by Others</t>
  </si>
  <si>
    <t>Transmission Revenues from Capacity Sales</t>
  </si>
  <si>
    <t>Jun</t>
  </si>
  <si>
    <t>Apr</t>
  </si>
  <si>
    <t>Mar</t>
  </si>
  <si>
    <t>Feb</t>
  </si>
  <si>
    <t>Dec 2013</t>
  </si>
  <si>
    <t xml:space="preserve">Fukushima </t>
  </si>
  <si>
    <t xml:space="preserve">Total Net Income Impact in Thousands(not jurisdictionalized) </t>
  </si>
  <si>
    <t>Decrease  in Underrecovery</t>
  </si>
  <si>
    <t xml:space="preserve">Jan </t>
  </si>
  <si>
    <t>FOR THE PERIOD JANUARY THROUGH  DECEMBER 2013</t>
  </si>
  <si>
    <t>CI5</t>
  </si>
  <si>
    <t>Variance to December 2013</t>
  </si>
  <si>
    <t>Incremental Security</t>
  </si>
  <si>
    <t xml:space="preserve">Incremental Security </t>
  </si>
  <si>
    <t>moved from over to under</t>
  </si>
  <si>
    <t xml:space="preserve">July </t>
  </si>
  <si>
    <t xml:space="preserve">ROI </t>
  </si>
  <si>
    <t xml:space="preserve">DEPR </t>
  </si>
  <si>
    <t>RETURN ON CAPITAL INVESTMENT</t>
  </si>
  <si>
    <t xml:space="preserve">DEPR EXP </t>
  </si>
  <si>
    <t xml:space="preserve">SUBTOTAL CAPITAL </t>
  </si>
  <si>
    <t xml:space="preserve">Fukushima recoverable O&amp;M &amp; CAP  -PSL &amp; PTN </t>
  </si>
  <si>
    <t>UPGD.00003814.01.01.01</t>
  </si>
  <si>
    <t>Equity Component grossed up for taxes (a)</t>
  </si>
  <si>
    <t>Debt Component (Line 6 x debt rate x 1/12)  (b)</t>
  </si>
  <si>
    <t>UPGD.00005600.01.01.01</t>
  </si>
  <si>
    <t>Incremental Plant Security Costs-Order No. PSC-02-1761 (Capital &amp; O&amp;M)</t>
  </si>
  <si>
    <t>RAF for Month</t>
  </si>
  <si>
    <t>RAF Balance</t>
  </si>
  <si>
    <t>UPGD.00000625.03.01.01</t>
  </si>
  <si>
    <t>UPGD.00000634.03.01.01</t>
  </si>
  <si>
    <t>UPGD.00000729.03.01.01</t>
  </si>
  <si>
    <t>UPGD.00001282.03.01.01</t>
  </si>
  <si>
    <t>UPGD.00001446.03.01.01</t>
  </si>
  <si>
    <t>UPGD.00004447.02.01.01</t>
  </si>
  <si>
    <t>CID</t>
  </si>
  <si>
    <t>e.</t>
  </si>
  <si>
    <t xml:space="preserve">Clearings to Plant - Base </t>
  </si>
  <si>
    <t xml:space="preserve">Plant-In-Service/Depreciation Base </t>
  </si>
  <si>
    <t>Plant-In-Service/Depreciation Base (a)</t>
  </si>
  <si>
    <t>UPGD.00000729.02.01.01</t>
  </si>
  <si>
    <t>UPGD.00004811.03.01.01</t>
  </si>
  <si>
    <t>UPGD.00005601.03.01.01</t>
  </si>
  <si>
    <t>UNUC.00000914.01.01.01</t>
  </si>
  <si>
    <t>UPGD.00000635.03.01.01</t>
  </si>
  <si>
    <t>0</t>
  </si>
  <si>
    <t>UNUC.00000938.01.02.01</t>
  </si>
  <si>
    <t>Incremental Plant-In-Service/Depreciation</t>
  </si>
  <si>
    <t>UPGD.00000625.02.01.01</t>
  </si>
  <si>
    <t>UPGD.00000633.03.01.01</t>
  </si>
  <si>
    <t>UPGD.00001282.02.01.01</t>
  </si>
  <si>
    <t>MAN5010</t>
  </si>
  <si>
    <t>CAP</t>
  </si>
  <si>
    <t>BASE</t>
  </si>
  <si>
    <t>CAP+88</t>
  </si>
  <si>
    <t>UNUC.00000969.10.01.01</t>
  </si>
  <si>
    <t xml:space="preserve">Fukushima &amp; Incremental security Jurisdictionalized </t>
  </si>
  <si>
    <t>UNUC.00001012.01.01.01</t>
  </si>
  <si>
    <t>UNUC.00001057.01.01.01</t>
  </si>
  <si>
    <t>UNUC.00001058.01.01.01</t>
  </si>
  <si>
    <t xml:space="preserve">TOTAL </t>
  </si>
  <si>
    <t xml:space="preserve">REG ASSET INCOME TAX GROSS UP AMORTIZATION </t>
  </si>
  <si>
    <t>REG ASSET AMORTIZATION</t>
  </si>
  <si>
    <t>BEG. OF YEAR - REG ASSET BALANCE INC TAX</t>
  </si>
  <si>
    <t>TOTAL MAY NOT ADD DUE TO ROUNDING</t>
  </si>
  <si>
    <r>
      <rPr>
        <sz val="10"/>
        <rFont val="MS Sans Serif"/>
        <family val="2"/>
      </rPr>
      <t xml:space="preserve"> (d)</t>
    </r>
    <r>
      <rPr>
        <sz val="12"/>
        <rFont val="MS Sans Serif"/>
        <family val="2"/>
      </rPr>
      <t xml:space="preserve"> Recovery of the Cedar Bay Transaction is based on the settlement agreement approved by the FPSC in Docket No. 150075-EI at the special agenda on August 27th, 2015.</t>
    </r>
  </si>
  <si>
    <t xml:space="preserve">Total Recoverable Expenses (Line 2 + 6 + 9) </t>
  </si>
  <si>
    <t>8c</t>
  </si>
  <si>
    <t xml:space="preserve"> Debt Component (Line 4 * 1.4904% / 12)</t>
  </si>
  <si>
    <t>8b</t>
  </si>
  <si>
    <r>
      <t xml:space="preserve"> Equity Comp. grossed up for taxes (Line 8a / 0.61425)</t>
    </r>
    <r>
      <rPr>
        <vertAlign val="superscript"/>
        <sz val="12"/>
        <rFont val="MS Sans Serif"/>
        <family val="2"/>
      </rPr>
      <t xml:space="preserve"> (b)</t>
    </r>
  </si>
  <si>
    <t>8a</t>
  </si>
  <si>
    <r>
      <t xml:space="preserve"> Equity Component</t>
    </r>
    <r>
      <rPr>
        <vertAlign val="superscript"/>
        <sz val="12"/>
        <rFont val="MS Sans Serif"/>
        <family val="2"/>
      </rPr>
      <t xml:space="preserve"> (a)</t>
    </r>
  </si>
  <si>
    <t>Return on Unamortized Regulatory Asset  - Loss of PPA only</t>
  </si>
  <si>
    <t xml:space="preserve">Unamortized Regulatory Asset - Income Tax Gross Up </t>
  </si>
  <si>
    <t xml:space="preserve">Regulatory Asset Amortization  - Income Tax Gross-Up </t>
  </si>
  <si>
    <t xml:space="preserve">Regulatory Asset - Income Tax Gross Up </t>
  </si>
  <si>
    <t>Average Unamortized Regulatory Asset  - Loss of PPA</t>
  </si>
  <si>
    <t xml:space="preserve">Unamortized Regulatory Asset - Loss of PPA </t>
  </si>
  <si>
    <t xml:space="preserve">Regulatory Asset - Loss of PPA  Amort </t>
  </si>
  <si>
    <t xml:space="preserve">Regulatory Asset - Loss of PPA </t>
  </si>
  <si>
    <t>Regulatory Asset Related to the Loss of the PPA and Income Tax Gross-Up (Amortization and Return Calculation)</t>
  </si>
  <si>
    <t xml:space="preserve">CEDAR BAY TRANSACTION </t>
  </si>
  <si>
    <t>REG LIAB AMORTIZATION</t>
  </si>
  <si>
    <t xml:space="preserve">UNAMORTIZED LIAB </t>
  </si>
  <si>
    <t xml:space="preserve">Total Recoverable Expenses (Line 2 + 6) </t>
  </si>
  <si>
    <t>Total Return Requirements (Line 5b + 5c)</t>
  </si>
  <si>
    <t>5c</t>
  </si>
  <si>
    <t>5b</t>
  </si>
  <si>
    <r>
      <t xml:space="preserve"> Equity Comp. grossed up for taxes (Line 5a / 0.61425)</t>
    </r>
    <r>
      <rPr>
        <vertAlign val="superscript"/>
        <sz val="12"/>
        <rFont val="MS Sans Serif"/>
        <family val="2"/>
      </rPr>
      <t xml:space="preserve"> (b)</t>
    </r>
  </si>
  <si>
    <t>5a</t>
  </si>
  <si>
    <t>Return on Unamortized Regulatory Liability - Book/Tax Timing Difference</t>
  </si>
  <si>
    <t>Average Unamortized Regulatory Liability  - Book/Tax Timing Difference</t>
  </si>
  <si>
    <t>Unamortized Regulatory Liability - Book/Tax Timing Diff</t>
  </si>
  <si>
    <t>Regulatory Liability Amortization</t>
  </si>
  <si>
    <t>Regulatory Liability - Book/Tax Timing Difference</t>
  </si>
  <si>
    <t>Regulatory Liability - Book/Tax Timing Difference Associated to Plant Asset - Amortization and Return Calculation</t>
  </si>
  <si>
    <t xml:space="preserve">Cedar Bay Transaction - Regulatory Asset - Amortization and Return </t>
  </si>
  <si>
    <t xml:space="preserve">Cedar Bay Transaction - Regulatory Liability - Amortization and Return </t>
  </si>
  <si>
    <t>17</t>
  </si>
  <si>
    <t>24.</t>
  </si>
  <si>
    <t>25.</t>
  </si>
  <si>
    <t>MAN5CEL</t>
  </si>
  <si>
    <t>RR15216</t>
  </si>
  <si>
    <t>RRF5216</t>
  </si>
  <si>
    <t>MAN5CEA</t>
  </si>
  <si>
    <t>MAN5CEW</t>
  </si>
  <si>
    <t>RRF5217</t>
  </si>
  <si>
    <t>UCOR.00000693.01.01.02</t>
  </si>
  <si>
    <t>UPGD.00004811.01.01.01</t>
  </si>
  <si>
    <t>UCOR.00000693.01.01.01Y</t>
  </si>
  <si>
    <t>UPGD.00005815.01.01.01Y</t>
  </si>
  <si>
    <t>Reg Asset</t>
  </si>
  <si>
    <t>Reg Liability</t>
  </si>
  <si>
    <t xml:space="preserve">Cedar Bay Jurisdictionalized </t>
  </si>
  <si>
    <t>6360002520Y</t>
  </si>
  <si>
    <t>6690000061Y</t>
  </si>
  <si>
    <t>6360002521</t>
  </si>
  <si>
    <t>UNUC.00001062.01.01.01</t>
  </si>
  <si>
    <t>UNUC.00001132.01.01.01</t>
  </si>
  <si>
    <t>UPGD.00003208.01.01.01</t>
  </si>
  <si>
    <t>UNUC.00001134.40.01.01</t>
  </si>
  <si>
    <t>Total Revenues</t>
  </si>
  <si>
    <t xml:space="preserve">   Amort</t>
  </si>
  <si>
    <t xml:space="preserve">   Depr</t>
  </si>
  <si>
    <t xml:space="preserve">   O&amp;M</t>
  </si>
  <si>
    <t>Total Exp.</t>
  </si>
  <si>
    <t xml:space="preserve">  Juris. Exp.</t>
  </si>
  <si>
    <t xml:space="preserve">  Other Taxes</t>
  </si>
  <si>
    <t>Total Op. Exp.</t>
  </si>
  <si>
    <t>Taxes</t>
  </si>
  <si>
    <t>Op. Income</t>
  </si>
  <si>
    <t>Interest Exp. Debt comp.</t>
  </si>
  <si>
    <t>Net Income</t>
  </si>
  <si>
    <t>Total Equity Return</t>
  </si>
  <si>
    <t>Jurisdictional Equity Return</t>
  </si>
  <si>
    <t>Tax</t>
  </si>
  <si>
    <t>RAF</t>
  </si>
  <si>
    <t>PERIOD JANUARY THROUGH DECEMBER 2016</t>
  </si>
  <si>
    <t xml:space="preserve"> through December 2016  (from TU, lines 18 &amp; 19)</t>
  </si>
  <si>
    <t>Net True-up for the period January through December 2016</t>
  </si>
  <si>
    <t>Final true-up for the period January through December 2015</t>
  </si>
  <si>
    <t>Est/Act true-up for the period January through December 2016</t>
  </si>
  <si>
    <t>G/L Balance @ December 31, 2016</t>
  </si>
  <si>
    <t xml:space="preserve">  Final True-Up for Jan-Dec 2015 (to be refunded in 2017)</t>
  </si>
  <si>
    <t>Total General Ledger Balance at Dec 31, 2016</t>
  </si>
  <si>
    <t>Approved  in  FPSC Order No. PSC-16-0547-FOF-EI  dated December 5, 2016</t>
  </si>
  <si>
    <t>Net True-up for the period January through  December  2016</t>
  </si>
  <si>
    <t>to be collected in January through December 2018 period</t>
  </si>
  <si>
    <t>True-up amounts to be collected during January through December 2017</t>
  </si>
  <si>
    <t xml:space="preserve">  Net Final True-Up for Jan through Dec 2016 (to be refunded in 2018)</t>
  </si>
  <si>
    <t xml:space="preserve">  Est/Act True-Up for the Jan-Dec 2016 (to be refunded in 2017)</t>
  </si>
  <si>
    <t>26.</t>
  </si>
  <si>
    <t>27.</t>
  </si>
  <si>
    <t>Recovery (Sum of Lines 21 through 26)</t>
  </si>
  <si>
    <t>Recovery (Line 20- Line 16)</t>
  </si>
  <si>
    <t>MAN5INDIAN</t>
  </si>
  <si>
    <t>INDIANTOWN TRANSACTION</t>
  </si>
  <si>
    <t>Regulatory Asset Related to the Loss of the PPA (Amortization and Return Calculation)</t>
  </si>
  <si>
    <t>Indiantown Transaction - Regulatory Asset - Amortization and Return</t>
  </si>
  <si>
    <t>28.</t>
  </si>
  <si>
    <t>6360002678</t>
  </si>
  <si>
    <t>RR15228</t>
  </si>
  <si>
    <t>RRF5228</t>
  </si>
  <si>
    <t>BG15217</t>
  </si>
  <si>
    <t>rr15217</t>
  </si>
  <si>
    <t>6700000041</t>
  </si>
  <si>
    <t>BGD5001</t>
  </si>
  <si>
    <t>BGP5001</t>
  </si>
  <si>
    <t xml:space="preserve"> (a) As approved on Order No PSC-16-0547-FOF-EI</t>
  </si>
  <si>
    <t xml:space="preserve"> Debt Component (Line 7 * 1.3984% /12)</t>
  </si>
  <si>
    <r>
      <rPr>
        <sz val="10"/>
        <rFont val="MS Sans Serif"/>
        <family val="2"/>
      </rPr>
      <t xml:space="preserve"> (d)</t>
    </r>
    <r>
      <rPr>
        <sz val="12"/>
        <rFont val="MS Sans Serif"/>
        <family val="2"/>
      </rPr>
      <t xml:space="preserve"> Recovery of the Indiantown Transaction is based on the settlement agreement approved by the FPSC in Docket No. 1600XX-EI at the special agenda on XX/XX/2016.</t>
    </r>
  </si>
  <si>
    <t>UNUC.00001132.01.03.01</t>
  </si>
  <si>
    <t>UNUC.00001132.01.04.01</t>
  </si>
  <si>
    <t>UNUC.00001174.01.01.01</t>
  </si>
  <si>
    <t>5</t>
  </si>
  <si>
    <t>0000000</t>
  </si>
  <si>
    <t>aaaaaaaaaaaaaaaaaa</t>
  </si>
  <si>
    <t>W</t>
  </si>
  <si>
    <t>1823815</t>
  </si>
  <si>
    <t>Amortization Beg Balance</t>
  </si>
  <si>
    <t>1MC5MON</t>
  </si>
  <si>
    <t>Prior Period True-Up Refunded/(Collected) this Period Mid-course 3</t>
  </si>
  <si>
    <t>1MC5OFF</t>
  </si>
  <si>
    <t>Mid-course correction 1 Offet</t>
  </si>
  <si>
    <t>C</t>
  </si>
  <si>
    <t>1MC5TOT</t>
  </si>
  <si>
    <t>Mid-course correction 1 TOTAL</t>
  </si>
  <si>
    <t>1MC5YTD</t>
  </si>
  <si>
    <t>YTD Mid-course 1 Refunded/(Collected) in Current Year, excluding current month</t>
  </si>
  <si>
    <t>2MC5MON</t>
  </si>
  <si>
    <t>Prior Period True-Up Refunded/(Collected) this Period Mid-course 1</t>
  </si>
  <si>
    <t>2MC5OFF</t>
  </si>
  <si>
    <t>Mid-course correction 2 Offet</t>
  </si>
  <si>
    <t>2MC5TOT</t>
  </si>
  <si>
    <t>Mid-course correction 2 TOTAL</t>
  </si>
  <si>
    <t>2MC5YTD</t>
  </si>
  <si>
    <t>YTD Mid-course 2 Refunded/(Collected) in Current Year, excluding current month</t>
  </si>
  <si>
    <t>3MC5MON</t>
  </si>
  <si>
    <t>Prior Period True-Up Refunded/(Collected) this Period Mid-course 2</t>
  </si>
  <si>
    <t>3MC5OFF</t>
  </si>
  <si>
    <t>Mid-course correction 3 Offet</t>
  </si>
  <si>
    <t>3MC5TOT</t>
  </si>
  <si>
    <t>Mid-course correction 3 TOTAL</t>
  </si>
  <si>
    <t>3MC5YTD</t>
  </si>
  <si>
    <t>YTD Mid-course 3 Refunded/(Collected) in Current Year, excluding current month</t>
  </si>
  <si>
    <t>4073640</t>
  </si>
  <si>
    <t>AMORT REG ASSET-OKEELANTA SETLMNT-CAPCT</t>
  </si>
  <si>
    <t>407364Y</t>
  </si>
  <si>
    <t>Y</t>
  </si>
  <si>
    <t>AMORT REG ASSET-NUCLEAR COST RECOVERY</t>
  </si>
  <si>
    <t>R</t>
  </si>
  <si>
    <t>4405084</t>
  </si>
  <si>
    <t>Capacity Revenues - 084</t>
  </si>
  <si>
    <t>4405810</t>
  </si>
  <si>
    <t>Capacity Revenues - 810</t>
  </si>
  <si>
    <t>4405840</t>
  </si>
  <si>
    <t>Capacity Revenues - 840</t>
  </si>
  <si>
    <t>4405940</t>
  </si>
  <si>
    <t>Capacity Revenues - 940</t>
  </si>
  <si>
    <t>4471210</t>
  </si>
  <si>
    <t>CAP REV CCR-FPSC-1990 RATE REDUCTION</t>
  </si>
  <si>
    <t>4569440</t>
  </si>
  <si>
    <t>DEF REV-OVERRECOVERY-CCR</t>
  </si>
  <si>
    <t>4569480</t>
  </si>
  <si>
    <t>DEF REG ASSESS FEE REV-CCR</t>
  </si>
  <si>
    <t>5249000</t>
  </si>
  <si>
    <t>NCRC_RECOVERABLE_O&amp;M</t>
  </si>
  <si>
    <t>5249010</t>
  </si>
  <si>
    <t>NCRC_NON-RETAIL O&amp;M CONTRA CLAUS RECVR C</t>
  </si>
  <si>
    <t>OTH DEF CR-SJRPP CAPACITY ACCEL RECOVRY</t>
  </si>
  <si>
    <t>555429Y</t>
  </si>
  <si>
    <t>5554310</t>
  </si>
  <si>
    <t>CAP CHARGES-CCR-FPSC-'90 RATE REDUCTION</t>
  </si>
  <si>
    <t>6120001764</t>
  </si>
  <si>
    <t>S</t>
  </si>
  <si>
    <t>6120001765</t>
  </si>
  <si>
    <t>6120008988</t>
  </si>
  <si>
    <t>Amort Exp - Cedar Bay Loss on PPA-Capacity</t>
  </si>
  <si>
    <t>6120008988Y</t>
  </si>
  <si>
    <t>6120008989</t>
  </si>
  <si>
    <t>Amort Exp-CedarBay PPA Tax Gross-Up-Capacity</t>
  </si>
  <si>
    <t>6120008989Y</t>
  </si>
  <si>
    <t>612000898X</t>
  </si>
  <si>
    <t>Deprec-Dismantlement-PGD-PMR SolarMartin</t>
  </si>
  <si>
    <t>6350000283</t>
  </si>
  <si>
    <t>Sales for Resale-A05 Capacity-Unalloc</t>
  </si>
  <si>
    <t>6360002520</t>
  </si>
  <si>
    <t>Amort Exp-Cedar Bay Loss on PPA-Capacity</t>
  </si>
  <si>
    <t>AMORT EXP-CEDAR BAY LOSS ON PPA-CAPACITY</t>
  </si>
  <si>
    <t>Amort Exp-CedarBay PPATaxGrs-Up-Capacity</t>
  </si>
  <si>
    <t>Amortization Indiantown - Capacity</t>
  </si>
  <si>
    <t>6360002678Y</t>
  </si>
  <si>
    <t>Amort Exp - Indiantown Reg asset</t>
  </si>
  <si>
    <t>6660000181</t>
  </si>
  <si>
    <t>Cedar Bay Book Tax Difference Amort-Capacity</t>
  </si>
  <si>
    <t>6660000181Y</t>
  </si>
  <si>
    <t>6690000061</t>
  </si>
  <si>
    <t>CEDAR BAY-Amort Exp BkTxDiff-Capacity</t>
  </si>
  <si>
    <t>AMORT EXP-BKTAXDIFF CEDAR BAY-CAPACITY</t>
  </si>
  <si>
    <t>ICL Capacity I/CO Revenue</t>
  </si>
  <si>
    <t>9999999</t>
  </si>
  <si>
    <t>dddddddddd</t>
  </si>
  <si>
    <t>ADJ5PRI</t>
  </si>
  <si>
    <t>Adjustments for Prior Month</t>
  </si>
  <si>
    <t>AM15081</t>
  </si>
  <si>
    <t>081 - Amortizable Base - Beginning of Month Balance</t>
  </si>
  <si>
    <t>P</t>
  </si>
  <si>
    <t>AM15167</t>
  </si>
  <si>
    <t>167 - Amortizable Base - Beginning of Month Balance</t>
  </si>
  <si>
    <t>AM15168</t>
  </si>
  <si>
    <t>168 - Amortizable Base - Beginning of Month Balance</t>
  </si>
  <si>
    <t>AM25081</t>
  </si>
  <si>
    <t>081 - Current Month Activity</t>
  </si>
  <si>
    <t>AM25167</t>
  </si>
  <si>
    <t>167 - Current Month Activity</t>
  </si>
  <si>
    <t>AM25168</t>
  </si>
  <si>
    <t>168 - Current Month Activity</t>
  </si>
  <si>
    <t>AM35081</t>
  </si>
  <si>
    <t>081 - Amortizable Base - End of Month Balance</t>
  </si>
  <si>
    <t>AM35167</t>
  </si>
  <si>
    <t>167 - Amortizable Base - End of Month Balance</t>
  </si>
  <si>
    <t>AM35168</t>
  </si>
  <si>
    <t>168 - Amortizable Base - End of Month Balance</t>
  </si>
  <si>
    <t>AM45081</t>
  </si>
  <si>
    <t>081 - Remaining Period</t>
  </si>
  <si>
    <t>AM45167</t>
  </si>
  <si>
    <t>167 - Remaining Period</t>
  </si>
  <si>
    <t>AM45168</t>
  </si>
  <si>
    <t>168 - Remaining Period</t>
  </si>
  <si>
    <t>AM55081</t>
  </si>
  <si>
    <t>081 - Amortizable Base for Interest Calculation</t>
  </si>
  <si>
    <t>AM55167</t>
  </si>
  <si>
    <t>167 - Amortizable Base for Interest Calculation</t>
  </si>
  <si>
    <t>AM55168</t>
  </si>
  <si>
    <t>168 - Amortizable Base for Interest Calculation</t>
  </si>
  <si>
    <t>AM65081</t>
  </si>
  <si>
    <t>081 - Interest Rate - First Day of the Month</t>
  </si>
  <si>
    <t>AM65167</t>
  </si>
  <si>
    <t>167 - Interest Rate - First Day of the Month</t>
  </si>
  <si>
    <t>AM65168</t>
  </si>
  <si>
    <t>168 - Interest Rate - First Day of the Month</t>
  </si>
  <si>
    <t>AM75081</t>
  </si>
  <si>
    <t>081 - Interest Rate - Last Day of the Month</t>
  </si>
  <si>
    <t>AM75167</t>
  </si>
  <si>
    <t>167 - Interest Rate - Last Day of the Month</t>
  </si>
  <si>
    <t>AM75168</t>
  </si>
  <si>
    <t>168 - Interest Rate - Last Day of the Month</t>
  </si>
  <si>
    <t>AM85081</t>
  </si>
  <si>
    <t>081 - Average Annual Interest Rate</t>
  </si>
  <si>
    <t>AM85167</t>
  </si>
  <si>
    <t>167 - Average Annual Interest Rate</t>
  </si>
  <si>
    <t>AM85168</t>
  </si>
  <si>
    <t>168 - Average Annual Interest Rate</t>
  </si>
  <si>
    <t>AM95081</t>
  </si>
  <si>
    <t>081 - Monthly Average Interest Rate</t>
  </si>
  <si>
    <t>AM95167</t>
  </si>
  <si>
    <t>167 - Monthly Average Interest Rate</t>
  </si>
  <si>
    <t>AM95168</t>
  </si>
  <si>
    <t>168 - Monthly Average Interest Rate</t>
  </si>
  <si>
    <t>AMA5081</t>
  </si>
  <si>
    <t>081 - Interest Amount</t>
  </si>
  <si>
    <t>AMA5167</t>
  </si>
  <si>
    <t>167 - Interest Amount</t>
  </si>
  <si>
    <t>AMA5168</t>
  </si>
  <si>
    <t>168 - Interest Amount</t>
  </si>
  <si>
    <t>AMB5081</t>
  </si>
  <si>
    <t>081 - Jurisdictional Factor</t>
  </si>
  <si>
    <t>AMB5167</t>
  </si>
  <si>
    <t>167 - Jurisdictional Factor</t>
  </si>
  <si>
    <t>AMB5168</t>
  </si>
  <si>
    <t>168 - Jurisdictional Factor</t>
  </si>
  <si>
    <t>AMC5081</t>
  </si>
  <si>
    <t>081 - Jurisdictional Interest Amount</t>
  </si>
  <si>
    <t>AMC5167</t>
  </si>
  <si>
    <t>167 - Jurisdictional Interest Amount</t>
  </si>
  <si>
    <t>AMC5168</t>
  </si>
  <si>
    <t>168 - Jurisdictional Interest Amount</t>
  </si>
  <si>
    <t>AVG5AMT</t>
  </si>
  <si>
    <t>Average Amount for Interest Calculation</t>
  </si>
  <si>
    <t>217 - End of Period Adjustment</t>
  </si>
  <si>
    <t>Fukushima Transfer Reserve Balance</t>
  </si>
  <si>
    <t>Fukushima Transfer Plant Balance</t>
  </si>
  <si>
    <t>CI15001</t>
  </si>
  <si>
    <t>5001 - Depreciation Expense</t>
  </si>
  <si>
    <t>A</t>
  </si>
  <si>
    <t>CI15002</t>
  </si>
  <si>
    <t>5002 - Depreciation Expense</t>
  </si>
  <si>
    <t>CI45001</t>
  </si>
  <si>
    <t>5001 - CWIP Current Month</t>
  </si>
  <si>
    <t>CI45002</t>
  </si>
  <si>
    <t>5002 - CWIP Current Month</t>
  </si>
  <si>
    <t>CI55001</t>
  </si>
  <si>
    <t>5001 - End of Month CWIP Balance</t>
  </si>
  <si>
    <t>CI55002</t>
  </si>
  <si>
    <t>5002 - End of Month CWIP Balance</t>
  </si>
  <si>
    <t>CI65001</t>
  </si>
  <si>
    <t>5001 - CWIP Closed</t>
  </si>
  <si>
    <t>CI65002</t>
  </si>
  <si>
    <t>5002 - CWIP Closed</t>
  </si>
  <si>
    <t>CI75001</t>
  </si>
  <si>
    <t>5001 - Plant Additions</t>
  </si>
  <si>
    <t>CI75002</t>
  </si>
  <si>
    <t>5002 - Plant Additions</t>
  </si>
  <si>
    <t>CI85001</t>
  </si>
  <si>
    <t>5001 - Retirements</t>
  </si>
  <si>
    <t>CI85002</t>
  </si>
  <si>
    <t>5002 - Retirements</t>
  </si>
  <si>
    <t>CI95001</t>
  </si>
  <si>
    <t>5001 - Plant Trans and Adjs</t>
  </si>
  <si>
    <t>CI95002</t>
  </si>
  <si>
    <t>5002 - Plant Trans and Adjs</t>
  </si>
  <si>
    <t>CIA5001</t>
  </si>
  <si>
    <t>5001 - Reserve Removal Cost</t>
  </si>
  <si>
    <t>CIA5002</t>
  </si>
  <si>
    <t>5002 - Reserve Removal Cost</t>
  </si>
  <si>
    <t>CIB5001</t>
  </si>
  <si>
    <t>5001 - Reserve Salvage</t>
  </si>
  <si>
    <t>CIB5002</t>
  </si>
  <si>
    <t>5002 - Reserve Salvage</t>
  </si>
  <si>
    <t>CIC5001</t>
  </si>
  <si>
    <t>5001 - Reserve Trans and Adjs</t>
  </si>
  <si>
    <t>CIC5002</t>
  </si>
  <si>
    <t>5002 - Reserve Trans and Adjs</t>
  </si>
  <si>
    <t>CID5001</t>
  </si>
  <si>
    <t>5001 - CWIP Closed to Base</t>
  </si>
  <si>
    <t>CID5002</t>
  </si>
  <si>
    <t>5002 - CWIP Closed to Base</t>
  </si>
  <si>
    <t>CIN5001</t>
  </si>
  <si>
    <t>5001 - Beginning of Month CWIP Balance</t>
  </si>
  <si>
    <t>CIN5002</t>
  </si>
  <si>
    <t>5002 - Beginning of Month CWIP Balance</t>
  </si>
  <si>
    <t>CIP5001</t>
  </si>
  <si>
    <t>5001 - Beginning of Month Plant Balance</t>
  </si>
  <si>
    <t>CIP5002</t>
  </si>
  <si>
    <t>5002 - Beginning of Month Plant Balance</t>
  </si>
  <si>
    <t>CIQ5001</t>
  </si>
  <si>
    <t>5001 - Beginning of Month Reserve Balance</t>
  </si>
  <si>
    <t>CIQ5002</t>
  </si>
  <si>
    <t>5002 - Beginning of Month Reserve Balance</t>
  </si>
  <si>
    <t>CIR5001</t>
  </si>
  <si>
    <t>5001 - End of Month Plant Balance</t>
  </si>
  <si>
    <t>CIR5002</t>
  </si>
  <si>
    <t>5002 - End of Month Plant Balance</t>
  </si>
  <si>
    <t>CIS5001</t>
  </si>
  <si>
    <t>5001 - End of Month Reserve Balance</t>
  </si>
  <si>
    <t>CIS5002</t>
  </si>
  <si>
    <t>5002 - End of Month Reserve Balance</t>
  </si>
  <si>
    <t>CIW5001</t>
  </si>
  <si>
    <t>CWIP - Closed to Plant Adj</t>
  </si>
  <si>
    <t>CO15001</t>
  </si>
  <si>
    <t>5001 - Beginning of Month Net Book</t>
  </si>
  <si>
    <t>CO15002</t>
  </si>
  <si>
    <t>5002 - Beginning of Month Net Book</t>
  </si>
  <si>
    <t>CO25001</t>
  </si>
  <si>
    <t>5001 - End of Month Net Book</t>
  </si>
  <si>
    <t>CO25002</t>
  </si>
  <si>
    <t>5002 - End of Month Net Book</t>
  </si>
  <si>
    <t>CO35001</t>
  </si>
  <si>
    <t>5001 - Average Net Book</t>
  </si>
  <si>
    <t>CO35002</t>
  </si>
  <si>
    <t>5002 - Average Net Book</t>
  </si>
  <si>
    <t>CO45001</t>
  </si>
  <si>
    <t>5001 - Annual Equity Rate</t>
  </si>
  <si>
    <t>CO45002</t>
  </si>
  <si>
    <t>5002 - Annual Equity Rate</t>
  </si>
  <si>
    <t>CO55001</t>
  </si>
  <si>
    <t>5001 - Annual Debt Rate</t>
  </si>
  <si>
    <t>CO55002</t>
  </si>
  <si>
    <t>5002 - Annual Debt Rate</t>
  </si>
  <si>
    <t>CO65001</t>
  </si>
  <si>
    <t>5001 - State Tax Rate</t>
  </si>
  <si>
    <t>CO65002</t>
  </si>
  <si>
    <t>5002 - State Tax Rate</t>
  </si>
  <si>
    <t>CO75001</t>
  </si>
  <si>
    <t>5001 - Federal Tax Rate</t>
  </si>
  <si>
    <t>CO75002</t>
  </si>
  <si>
    <t>5002 - Federal Tax Rate</t>
  </si>
  <si>
    <t>CO85001</t>
  </si>
  <si>
    <t>5001 - Grossed State Tax Rate</t>
  </si>
  <si>
    <t>CO85002</t>
  </si>
  <si>
    <t>5002 - Grossed State Tax Rate</t>
  </si>
  <si>
    <t>CO95001</t>
  </si>
  <si>
    <t>5001 - Grossed Federal Tax Rate</t>
  </si>
  <si>
    <t>CO95002</t>
  </si>
  <si>
    <t>5002 - Grossed Federal Tax Rate</t>
  </si>
  <si>
    <t>COA5001</t>
  </si>
  <si>
    <t>5001 - Return on Equity Amount</t>
  </si>
  <si>
    <t>COA5002</t>
  </si>
  <si>
    <t>5002 - Return on Equity Amount</t>
  </si>
  <si>
    <t>COB5001</t>
  </si>
  <si>
    <t>5001 - State Tax Amount</t>
  </si>
  <si>
    <t>COB5002</t>
  </si>
  <si>
    <t>5002 - State Tax Amount</t>
  </si>
  <si>
    <t>COC5001</t>
  </si>
  <si>
    <t>5001 - Federal Tax Amount</t>
  </si>
  <si>
    <t>COC5002</t>
  </si>
  <si>
    <t>5002 - Federal Tax Amount</t>
  </si>
  <si>
    <t>COD5001</t>
  </si>
  <si>
    <t>5001 - Return on Debt Amount</t>
  </si>
  <si>
    <t>COD5002</t>
  </si>
  <si>
    <t>5002 - Return on Debt Amount</t>
  </si>
  <si>
    <t>COE5001</t>
  </si>
  <si>
    <t>5001 - Total Cap Exp Amount</t>
  </si>
  <si>
    <t>COE5002</t>
  </si>
  <si>
    <t>5002 - Total Cap Exp Amount</t>
  </si>
  <si>
    <t>COF5001</t>
  </si>
  <si>
    <t>5001 - CP Allocation Factor</t>
  </si>
  <si>
    <t>COF5002</t>
  </si>
  <si>
    <t>5002 - CP Allocation Factor</t>
  </si>
  <si>
    <t>COG5001</t>
  </si>
  <si>
    <t>5001 - GCP Allocation Factor</t>
  </si>
  <si>
    <t>COG5002</t>
  </si>
  <si>
    <t>5002 - GCP Allocation Factor</t>
  </si>
  <si>
    <t>COH5001</t>
  </si>
  <si>
    <t>5001 - Energy Allocation Factor</t>
  </si>
  <si>
    <t>COH5002</t>
  </si>
  <si>
    <t>5002 - Energy Allocation Factor</t>
  </si>
  <si>
    <t>COI5001</t>
  </si>
  <si>
    <t>5001 - CP Allocation Cap Exp Amount</t>
  </si>
  <si>
    <t>COI5002</t>
  </si>
  <si>
    <t>5002 - CP Allocation Cap Exp Amount</t>
  </si>
  <si>
    <t>COJ5001</t>
  </si>
  <si>
    <t>5001 - GCP Allocation Cap Exp Amount</t>
  </si>
  <si>
    <t>COJ5002</t>
  </si>
  <si>
    <t>5002 - GCP Allocation Cap Exp Amount</t>
  </si>
  <si>
    <t>COK5001</t>
  </si>
  <si>
    <t>5001 - Energy Allocation Cap Exp Amount</t>
  </si>
  <si>
    <t>COK5002</t>
  </si>
  <si>
    <t>5002 - Energy Allocation Cap Exp Amount</t>
  </si>
  <si>
    <t>COL5001</t>
  </si>
  <si>
    <t>5001 - CP Jurisdictional Factor</t>
  </si>
  <si>
    <t>COL5002</t>
  </si>
  <si>
    <t>5002 - CP Jurisdictional Factor</t>
  </si>
  <si>
    <t>COM5001</t>
  </si>
  <si>
    <t>5001 - GCP Jurisdictional Factor</t>
  </si>
  <si>
    <t>COM5002</t>
  </si>
  <si>
    <t>5002 - GCP Jurisdictional Factor</t>
  </si>
  <si>
    <t>CON5001</t>
  </si>
  <si>
    <t>5001 - Energy Jurisdictional Factor</t>
  </si>
  <si>
    <t>CON5002</t>
  </si>
  <si>
    <t>5002 - Energy Jurisdictional Factor</t>
  </si>
  <si>
    <t>COO5001</t>
  </si>
  <si>
    <t>5001 - CP Jurisdictional Cap Exp Amount</t>
  </si>
  <si>
    <t>COO5002</t>
  </si>
  <si>
    <t>5002 - CP Jurisdictional Cap Exp Amount</t>
  </si>
  <si>
    <t>COP5001</t>
  </si>
  <si>
    <t>5001 - GCP Jurisdictional Cap Exp Amount</t>
  </si>
  <si>
    <t>COP5002</t>
  </si>
  <si>
    <t>5002 - GCP Jurisdictional Cap Exp Amount</t>
  </si>
  <si>
    <t>COQ5001</t>
  </si>
  <si>
    <t>5001 - Energy Jurisdictional Cap Exp Amount</t>
  </si>
  <si>
    <t>COQ5002</t>
  </si>
  <si>
    <t>5002 - Energy Jurisdictional Cap Exp Amount</t>
  </si>
  <si>
    <t>COR5001</t>
  </si>
  <si>
    <t>5001 - Total Jurisdictional Cap Exp Amount</t>
  </si>
  <si>
    <t>COR5002</t>
  </si>
  <si>
    <t>5002 - Total Jurisdictional Cap Exp Amount</t>
  </si>
  <si>
    <t>Total Expenses applicable to current period</t>
  </si>
  <si>
    <t>GLB5BEG</t>
  </si>
  <si>
    <t>True-up --- Beginning of Period GL Balance</t>
  </si>
  <si>
    <t>O</t>
  </si>
  <si>
    <t>End of Period GL Balance</t>
  </si>
  <si>
    <t>GLE5MON</t>
  </si>
  <si>
    <t>Current Month Amount w/ Interest ( Basis for GL Entry)</t>
  </si>
  <si>
    <t>INT5AMT</t>
  </si>
  <si>
    <t>Interest Amount</t>
  </si>
  <si>
    <t>INT5MON</t>
  </si>
  <si>
    <t>Average Monthly Interest Rate</t>
  </si>
  <si>
    <t>INT5YER</t>
  </si>
  <si>
    <t>Average Annual Interest Rate</t>
  </si>
  <si>
    <t>INT5YTD</t>
  </si>
  <si>
    <t>YTD Interest Amount excluding Current Month</t>
  </si>
  <si>
    <t>LIN5LOS</t>
  </si>
  <si>
    <t>Line Loss</t>
  </si>
  <si>
    <t>LNG5MON</t>
  </si>
  <si>
    <t>Long Term Current Month Amount</t>
  </si>
  <si>
    <t>MAN5003</t>
  </si>
  <si>
    <t>Month-end Adjustment to agree to GL</t>
  </si>
  <si>
    <t>MAN5005</t>
  </si>
  <si>
    <t>Mid-course Correction1 - Total Amount to be Refunded/(Collected)</t>
  </si>
  <si>
    <t>MAN5006</t>
  </si>
  <si>
    <t>Mid-course Correction1 - Amortization Period (in months)</t>
  </si>
  <si>
    <t>MAN5007</t>
  </si>
  <si>
    <t>Mid-course Correction2 - Total Amount to be Refunded/(Collected)</t>
  </si>
  <si>
    <t>MAN5008</t>
  </si>
  <si>
    <t>Mid-course Correction2 - Amortization Period (in months)</t>
  </si>
  <si>
    <t>MAN5009</t>
  </si>
  <si>
    <t>Mid-course Correction3 - Total Amount to be Refunded/(Collected)</t>
  </si>
  <si>
    <t>MAN500A</t>
  </si>
  <si>
    <t>Mid-course Correction3 - Amortization Period (in months)</t>
  </si>
  <si>
    <t>NCRC RECOVERABLE O&amp;M</t>
  </si>
  <si>
    <t>Cedar Bay Assets BB</t>
  </si>
  <si>
    <t>Cedar Bay Liab BB</t>
  </si>
  <si>
    <t xml:space="preserve">REG ASSET INCOME TAX GROSS UP AMORT. 	</t>
  </si>
  <si>
    <t>Indiantown Revenue Reclass</t>
  </si>
  <si>
    <t>O/U5MON</t>
  </si>
  <si>
    <t>Over/(under) for the current period</t>
  </si>
  <si>
    <t>F</t>
  </si>
  <si>
    <t>O/U5YTD</t>
  </si>
  <si>
    <t>YTD Over/(under) excluding current period</t>
  </si>
  <si>
    <t>OM15000</t>
  </si>
  <si>
    <t>000 - O &amp; M Expenses Amount</t>
  </si>
  <si>
    <t>OM15083</t>
  </si>
  <si>
    <t>083 - O &amp; M Expenses Amount</t>
  </si>
  <si>
    <t>OM15084</t>
  </si>
  <si>
    <t>084 - O &amp; M Expenses Amount</t>
  </si>
  <si>
    <t>OM15085</t>
  </si>
  <si>
    <t>085 - O &amp; M Expenses Amount</t>
  </si>
  <si>
    <t>OM15086</t>
  </si>
  <si>
    <t>086 - O &amp; M Expenses Amount</t>
  </si>
  <si>
    <t>OM15087</t>
  </si>
  <si>
    <t>087 - O &amp; M Expenses Amount</t>
  </si>
  <si>
    <t>OM15088</t>
  </si>
  <si>
    <t>088 - O &amp; M Expenses Amount</t>
  </si>
  <si>
    <t>OM15089</t>
  </si>
  <si>
    <t>089 - O &amp; M Expenses Amount</t>
  </si>
  <si>
    <t>OM15090</t>
  </si>
  <si>
    <t>090 - O &amp; M Expenses Amount</t>
  </si>
  <si>
    <t>OM15167</t>
  </si>
  <si>
    <t>167 - O &amp; M Expenses Amount</t>
  </si>
  <si>
    <t>OM15169</t>
  </si>
  <si>
    <t>169 - O &amp; M Expenses Amount</t>
  </si>
  <si>
    <t>OM15182</t>
  </si>
  <si>
    <t>182 - O &amp; M Expenses Amount</t>
  </si>
  <si>
    <t>OM15215</t>
  </si>
  <si>
    <t>215 - O &amp; M Expenses Amount</t>
  </si>
  <si>
    <t>OM15218</t>
  </si>
  <si>
    <t>218 - O &amp; M Expenses Amount</t>
  </si>
  <si>
    <t>OM15219</t>
  </si>
  <si>
    <t>219 - O &amp; M Expenses Amount</t>
  </si>
  <si>
    <t>OM15220</t>
  </si>
  <si>
    <t>220 - O &amp; M Expenses Amount</t>
  </si>
  <si>
    <t>OM15221</t>
  </si>
  <si>
    <t>221 - O &amp; M Expenses Amount</t>
  </si>
  <si>
    <t>OM15229</t>
  </si>
  <si>
    <t>229 - O &amp; M Expenses Amount</t>
  </si>
  <si>
    <t>OM25000</t>
  </si>
  <si>
    <t>000 - CP Allocation Factor</t>
  </si>
  <si>
    <t>OM25083</t>
  </si>
  <si>
    <t>083 - CP Allocation Factor</t>
  </si>
  <si>
    <t>OM25084</t>
  </si>
  <si>
    <t>084 - CP Allocation Factor</t>
  </si>
  <si>
    <t>OM25085</t>
  </si>
  <si>
    <t>085 - CP Allocation Factor</t>
  </si>
  <si>
    <t>OM25086</t>
  </si>
  <si>
    <t>086 - CP Allocation Factor</t>
  </si>
  <si>
    <t>OM25087</t>
  </si>
  <si>
    <t>087 - CP Allocation Factor</t>
  </si>
  <si>
    <t>OM25088</t>
  </si>
  <si>
    <t>088 - CP Allocation Factor</t>
  </si>
  <si>
    <t>OM25089</t>
  </si>
  <si>
    <t>089 - CP Allocation Factor</t>
  </si>
  <si>
    <t>OM25090</t>
  </si>
  <si>
    <t>090 - CP Allocation Factor</t>
  </si>
  <si>
    <t>OM25167</t>
  </si>
  <si>
    <t>167 - CP Allocation Factor</t>
  </si>
  <si>
    <t>OM25169</t>
  </si>
  <si>
    <t>169 - CP Allocation Factor</t>
  </si>
  <si>
    <t>OM25182</t>
  </si>
  <si>
    <t>182 - CP Allocation Factor</t>
  </si>
  <si>
    <t>OM25215</t>
  </si>
  <si>
    <t>215 - CP Allocation Factor</t>
  </si>
  <si>
    <t>OM25218</t>
  </si>
  <si>
    <t>218 - CP Allocation Factor</t>
  </si>
  <si>
    <t>OM25219</t>
  </si>
  <si>
    <t>219 - CP Allocation Factor</t>
  </si>
  <si>
    <t>OM25220</t>
  </si>
  <si>
    <t>220 - CP Allocation Factor</t>
  </si>
  <si>
    <t>OM25221</t>
  </si>
  <si>
    <t>221 - CP Allocation Factor</t>
  </si>
  <si>
    <t>OM25229</t>
  </si>
  <si>
    <t>229 - CP Allocation Factor</t>
  </si>
  <si>
    <t>OM35000</t>
  </si>
  <si>
    <t>000 - GCP Allocation Factor</t>
  </si>
  <si>
    <t>OM35083</t>
  </si>
  <si>
    <t>083 - GCP Allocation Factor</t>
  </si>
  <si>
    <t>OM35084</t>
  </si>
  <si>
    <t>084 - GCP Allocation Factor</t>
  </si>
  <si>
    <t>OM35085</t>
  </si>
  <si>
    <t>085 - GCP Allocation Factor</t>
  </si>
  <si>
    <t>OM35086</t>
  </si>
  <si>
    <t>086 - GCP Allocation Factor</t>
  </si>
  <si>
    <t>OM35087</t>
  </si>
  <si>
    <t>087 - GCP Allocation Factor</t>
  </si>
  <si>
    <t>OM35088</t>
  </si>
  <si>
    <t>088 - GCP Allocation Factor</t>
  </si>
  <si>
    <t>OM35089</t>
  </si>
  <si>
    <t>089 - GCP Allocation Factor</t>
  </si>
  <si>
    <t>OM35090</t>
  </si>
  <si>
    <t>090 - GCP Allocation Factor</t>
  </si>
  <si>
    <t>OM35167</t>
  </si>
  <si>
    <t>167 - GCP Allocation Factor</t>
  </si>
  <si>
    <t>OM35169</t>
  </si>
  <si>
    <t>169 - GCP Allocation Factor</t>
  </si>
  <si>
    <t>OM35182</t>
  </si>
  <si>
    <t>182 - GCP Allocation Factor</t>
  </si>
  <si>
    <t>OM35215</t>
  </si>
  <si>
    <t>215 - GCP Allocation Factor</t>
  </si>
  <si>
    <t>OM35218</t>
  </si>
  <si>
    <t>218 - GCP Allocation Factor</t>
  </si>
  <si>
    <t>OM35219</t>
  </si>
  <si>
    <t>219 - GCP Allocation Factor</t>
  </si>
  <si>
    <t>OM35220</t>
  </si>
  <si>
    <t>220 - GCP Allocation Factor</t>
  </si>
  <si>
    <t>OM35221</t>
  </si>
  <si>
    <t>221 - GCP Allocation Factor</t>
  </si>
  <si>
    <t>OM35229</t>
  </si>
  <si>
    <t>229 - GCP Allocation Factor</t>
  </si>
  <si>
    <t>OM45000</t>
  </si>
  <si>
    <t>000 - Energy Allocation Factor</t>
  </si>
  <si>
    <t>OM45083</t>
  </si>
  <si>
    <t>083 - Energy Allocation Factor</t>
  </si>
  <si>
    <t>OM45084</t>
  </si>
  <si>
    <t>084 - Energy Allocation Factor</t>
  </si>
  <si>
    <t>OM45085</t>
  </si>
  <si>
    <t>085 - Energy Allocation Factor</t>
  </si>
  <si>
    <t>OM45086</t>
  </si>
  <si>
    <t>086 - Energy Allocation Factor</t>
  </si>
  <si>
    <t>OM45087</t>
  </si>
  <si>
    <t>087 - Energy Allocation Factor</t>
  </si>
  <si>
    <t>OM45088</t>
  </si>
  <si>
    <t>088 - Energy Allocation Factor</t>
  </si>
  <si>
    <t>OM45089</t>
  </si>
  <si>
    <t>089 - Energy Allocation Factor</t>
  </si>
  <si>
    <t>OM45090</t>
  </si>
  <si>
    <t>090 - Energy Allocation Factor</t>
  </si>
  <si>
    <t>OM45167</t>
  </si>
  <si>
    <t>167 - Energy Allocation Factor</t>
  </si>
  <si>
    <t>OM45169</t>
  </si>
  <si>
    <t>169 - Energy Allocation Factor</t>
  </si>
  <si>
    <t>OM45182</t>
  </si>
  <si>
    <t>182 - Energy Allocation Factor</t>
  </si>
  <si>
    <t>OM45215</t>
  </si>
  <si>
    <t>215 - Energy Allocation Factor</t>
  </si>
  <si>
    <t>OM45218</t>
  </si>
  <si>
    <t>218 - Energy Allocation Factor</t>
  </si>
  <si>
    <t>OM45219</t>
  </si>
  <si>
    <t>219 - Energy Allocation Factor</t>
  </si>
  <si>
    <t>OM45220</t>
  </si>
  <si>
    <t>220 - Energy Allocation Factor</t>
  </si>
  <si>
    <t>OM45221</t>
  </si>
  <si>
    <t>221 - Energy Allocation Factor</t>
  </si>
  <si>
    <t>OM45229</t>
  </si>
  <si>
    <t>229 - Energy Allocation Factor</t>
  </si>
  <si>
    <t>OM55000</t>
  </si>
  <si>
    <t>000 - CP Allocation O &amp; M Exp Amount</t>
  </si>
  <si>
    <t>OM55083</t>
  </si>
  <si>
    <t>083 - CP Allocation O &amp; M Exp Amount</t>
  </si>
  <si>
    <t>OM55084</t>
  </si>
  <si>
    <t>084 - CP Allocation O &amp; M Exp Amount</t>
  </si>
  <si>
    <t>OM55085</t>
  </si>
  <si>
    <t>085 - CP Allocation O &amp; M Exp Amount</t>
  </si>
  <si>
    <t>OM55086</t>
  </si>
  <si>
    <t>086 - CP Allocation O &amp; M Exp Amount</t>
  </si>
  <si>
    <t>OM55087</t>
  </si>
  <si>
    <t>087 - CP Allocation O &amp; M Exp Amount</t>
  </si>
  <si>
    <t>OM55088</t>
  </si>
  <si>
    <t>088 - CP Allocation O &amp; M Exp Amount</t>
  </si>
  <si>
    <t>OM55089</t>
  </si>
  <si>
    <t>089 - CP Allocation O &amp; M Exp Amount</t>
  </si>
  <si>
    <t>OM55090</t>
  </si>
  <si>
    <t>090 - CP Allocation O &amp; M Exp Amount</t>
  </si>
  <si>
    <t>OM55167</t>
  </si>
  <si>
    <t>167 - CP Allocation O &amp; M Exp Amount</t>
  </si>
  <si>
    <t>OM55169</t>
  </si>
  <si>
    <t>169 - CP Allocation O &amp; M Exp Amount</t>
  </si>
  <si>
    <t>OM55182</t>
  </si>
  <si>
    <t>182 - CP Allocation O &amp; M Exp Amount</t>
  </si>
  <si>
    <t>OM55215</t>
  </si>
  <si>
    <t>215 - CP Allocation O &amp; M Exp Amount</t>
  </si>
  <si>
    <t>OM55218</t>
  </si>
  <si>
    <t>218 - CP Allocation O &amp; M Exp Amount</t>
  </si>
  <si>
    <t>OM55219</t>
  </si>
  <si>
    <t>219 - CP Allocation O &amp; M Exp Amount</t>
  </si>
  <si>
    <t>OM55220</t>
  </si>
  <si>
    <t>220 - CP Allocation O &amp; M Exp Amount</t>
  </si>
  <si>
    <t>OM55221</t>
  </si>
  <si>
    <t>221 - CP Allocation O &amp; M Exp Amount</t>
  </si>
  <si>
    <t>OM55229</t>
  </si>
  <si>
    <t>229 - CP Allocation O &amp; M Exp Amount</t>
  </si>
  <si>
    <t>OM65000</t>
  </si>
  <si>
    <t>000 - GCP Allocation O &amp; M Exp Amount</t>
  </si>
  <si>
    <t>OM65083</t>
  </si>
  <si>
    <t>083 - GCP Allocation O &amp; M Exp Amount</t>
  </si>
  <si>
    <t>OM65084</t>
  </si>
  <si>
    <t>084 - GCP Allocation O &amp; M Exp Amount</t>
  </si>
  <si>
    <t>OM65085</t>
  </si>
  <si>
    <t>085 - GCP Allocation O &amp; M Exp Amount</t>
  </si>
  <si>
    <t>OM65086</t>
  </si>
  <si>
    <t>086 - GCP Allocation O &amp; M Exp Amount</t>
  </si>
  <si>
    <t>OM65087</t>
  </si>
  <si>
    <t>087 - GCP Allocation O &amp; M Exp Amount</t>
  </si>
  <si>
    <t>OM65088</t>
  </si>
  <si>
    <t>088 - GCP Allocation O &amp; M Exp Amount</t>
  </si>
  <si>
    <t>OM65089</t>
  </si>
  <si>
    <t>089 - GCP Allocation O &amp; M Exp Amount</t>
  </si>
  <si>
    <t>OM65090</t>
  </si>
  <si>
    <t>090 - GCP Allocation O &amp; M Exp Amount</t>
  </si>
  <si>
    <t>OM65167</t>
  </si>
  <si>
    <t>167 - GCP Allocation O &amp; M Exp Amount</t>
  </si>
  <si>
    <t>OM65169</t>
  </si>
  <si>
    <t>169 - GCP Allocation O &amp; M Exp Amount</t>
  </si>
  <si>
    <t>OM65182</t>
  </si>
  <si>
    <t>182 - GCP Allocation O &amp; M Exp Amount</t>
  </si>
  <si>
    <t>OM65215</t>
  </si>
  <si>
    <t>215 - GCP Allocation O &amp; M Exp Amount</t>
  </si>
  <si>
    <t>OM65218</t>
  </si>
  <si>
    <t>218 - GCP Allocation O &amp; M Exp Amount</t>
  </si>
  <si>
    <t>OM65219</t>
  </si>
  <si>
    <t>219 - GCP Allocation O &amp; M Exp Amount</t>
  </si>
  <si>
    <t>OM65220</t>
  </si>
  <si>
    <t>220 - GCP Allocation O &amp; M Exp Amount</t>
  </si>
  <si>
    <t>OM65221</t>
  </si>
  <si>
    <t>221 - GCP Allocation O &amp; M Exp Amount</t>
  </si>
  <si>
    <t>OM65229</t>
  </si>
  <si>
    <t>229 - GCP Allocation O &amp; M Exp Amount</t>
  </si>
  <si>
    <t>OM75000</t>
  </si>
  <si>
    <t>000 - Energy Allocation O &amp; M Exp Amount</t>
  </si>
  <si>
    <t>OM75083</t>
  </si>
  <si>
    <t>083 - Energy Allocation O &amp; M Exp Amount</t>
  </si>
  <si>
    <t>OM75084</t>
  </si>
  <si>
    <t>084 - Energy Allocation O &amp; M Exp Amount</t>
  </si>
  <si>
    <t>OM75085</t>
  </si>
  <si>
    <t>085 - Energy Allocation O &amp; M Exp Amount</t>
  </si>
  <si>
    <t>OM75086</t>
  </si>
  <si>
    <t>086 - Energy Allocation O &amp; M Exp Amount</t>
  </si>
  <si>
    <t>OM75087</t>
  </si>
  <si>
    <t>087 - Energy Allocation O &amp; M Exp Amount</t>
  </si>
  <si>
    <t>OM75088</t>
  </si>
  <si>
    <t>088 - Energy Allocation O &amp; M Exp Amount</t>
  </si>
  <si>
    <t>OM75089</t>
  </si>
  <si>
    <t>089 - Energy Allocation O &amp; M Exp Amount</t>
  </si>
  <si>
    <t>OM75090</t>
  </si>
  <si>
    <t>090 - Energy Allocation O &amp; M Exp Amount</t>
  </si>
  <si>
    <t>OM75167</t>
  </si>
  <si>
    <t>167 - Energy Allocation O &amp; M Exp Amount</t>
  </si>
  <si>
    <t>OM75169</t>
  </si>
  <si>
    <t>169 - Energy Allocation O &amp; M Exp Amount</t>
  </si>
  <si>
    <t>OM75182</t>
  </si>
  <si>
    <t>182 - Energy Allocation O &amp; M Exp Amount</t>
  </si>
  <si>
    <t>OM75215</t>
  </si>
  <si>
    <t>215 - Energy Allocation O &amp; M Exp Amount</t>
  </si>
  <si>
    <t>OM75218</t>
  </si>
  <si>
    <t>218 - Energy Allocation O &amp; M Exp Amount</t>
  </si>
  <si>
    <t>OM75219</t>
  </si>
  <si>
    <t>219 - Energy Allocation O &amp; M Exp Amount</t>
  </si>
  <si>
    <t>OM75220</t>
  </si>
  <si>
    <t>220 - Energy Allocation O &amp; M Exp Amount</t>
  </si>
  <si>
    <t>OM75221</t>
  </si>
  <si>
    <t>221 - Energy Allocation O &amp; M Exp Amount</t>
  </si>
  <si>
    <t>OM75229</t>
  </si>
  <si>
    <t>229 - Energy Allocation O &amp; M Exp Amount</t>
  </si>
  <si>
    <t>OM85000</t>
  </si>
  <si>
    <t>000 - CP Jurisdictional Factor</t>
  </si>
  <si>
    <t>OM85083</t>
  </si>
  <si>
    <t>083 - CP Jurisdictional Factor</t>
  </si>
  <si>
    <t>OM85084</t>
  </si>
  <si>
    <t>084 - CP Jurisdictional Factor</t>
  </si>
  <si>
    <t>OM85085</t>
  </si>
  <si>
    <t>085 - CP Jurisdictional Factor</t>
  </si>
  <si>
    <t>OM85086</t>
  </si>
  <si>
    <t>086 - CP Jurisdictional Factor</t>
  </si>
  <si>
    <t>OM85087</t>
  </si>
  <si>
    <t>087 - CP Jurisdictional Factor</t>
  </si>
  <si>
    <t>OM85088</t>
  </si>
  <si>
    <t>088 - CP Jurisdictional Factor</t>
  </si>
  <si>
    <t>OM85089</t>
  </si>
  <si>
    <t>089 - CP Jurisdictional Factor</t>
  </si>
  <si>
    <t>OM85090</t>
  </si>
  <si>
    <t>090 - CP Jurisdictional Factor</t>
  </si>
  <si>
    <t>OM85167</t>
  </si>
  <si>
    <t>167 - CP Jurisdictional Factor</t>
  </si>
  <si>
    <t>OM85169</t>
  </si>
  <si>
    <t>169 - CP Jurisdictional Factor</t>
  </si>
  <si>
    <t>OM85182</t>
  </si>
  <si>
    <t>182 - CP Jurisdictional Factor</t>
  </si>
  <si>
    <t>OM85215</t>
  </si>
  <si>
    <t>215 - CP Jurisdictional Factor</t>
  </si>
  <si>
    <t>OM85218</t>
  </si>
  <si>
    <t>218 - CP Jurisdictional Factor</t>
  </si>
  <si>
    <t>OM85219</t>
  </si>
  <si>
    <t>219 - CP Jurisdictional Factor</t>
  </si>
  <si>
    <t>OM85220</t>
  </si>
  <si>
    <t>220 - CP Jurisdictional Factor</t>
  </si>
  <si>
    <t>OM85221</t>
  </si>
  <si>
    <t>221 - CP Jurisdictional Factor</t>
  </si>
  <si>
    <t>OM85229</t>
  </si>
  <si>
    <t>229 - CP Jurisdictional Factor</t>
  </si>
  <si>
    <t>OM95000</t>
  </si>
  <si>
    <t>000 - GCP Jurisdictional Factor</t>
  </si>
  <si>
    <t>OM95083</t>
  </si>
  <si>
    <t>083 - GCP Jurisdictional Factor</t>
  </si>
  <si>
    <t>OM95084</t>
  </si>
  <si>
    <t>084 - GCP Jurisdictional Factor</t>
  </si>
  <si>
    <t>OM95085</t>
  </si>
  <si>
    <t>085 - GCP Jurisdictional Factor</t>
  </si>
  <si>
    <t>OM95086</t>
  </si>
  <si>
    <t>086 - GCP Jurisdictional Factor</t>
  </si>
  <si>
    <t>OM95087</t>
  </si>
  <si>
    <t>087 - GCP Jurisdictional Factor</t>
  </si>
  <si>
    <t>OM95088</t>
  </si>
  <si>
    <t>088 - GCP Jurisdictional Factor</t>
  </si>
  <si>
    <t>OM95089</t>
  </si>
  <si>
    <t>089 - GCP Jurisdictional Factor</t>
  </si>
  <si>
    <t>OM95090</t>
  </si>
  <si>
    <t>090 - GCP Jurisdictional Factor</t>
  </si>
  <si>
    <t>OM95167</t>
  </si>
  <si>
    <t>167 - GCP Jurisdictional Factor</t>
  </si>
  <si>
    <t>OM95169</t>
  </si>
  <si>
    <t>169 - GCP Jurisdictional Factor</t>
  </si>
  <si>
    <t>OM95182</t>
  </si>
  <si>
    <t>182 - GCP Jurisdictional Factor</t>
  </si>
  <si>
    <t>OM95215</t>
  </si>
  <si>
    <t>215 - GCP Jurisdictional Factor</t>
  </si>
  <si>
    <t>OM95218</t>
  </si>
  <si>
    <t>218 - GCP Jurisdictional Factor</t>
  </si>
  <si>
    <t>OM95219</t>
  </si>
  <si>
    <t>219 - GCP Jurisdictional Factor</t>
  </si>
  <si>
    <t>OM95220</t>
  </si>
  <si>
    <t>220 - GCP Jurisdictional Factor</t>
  </si>
  <si>
    <t>OM95221</t>
  </si>
  <si>
    <t>221 - GCP Jurisdictional Factor</t>
  </si>
  <si>
    <t>OM95229</t>
  </si>
  <si>
    <t>229 - GCP Jurisdictional Factor</t>
  </si>
  <si>
    <t>OMA5000</t>
  </si>
  <si>
    <t>000 - Energy Jurisdictional Factor</t>
  </si>
  <si>
    <t>OMA5083</t>
  </si>
  <si>
    <t>083 - Energy Jurisdictional Factor</t>
  </si>
  <si>
    <t>OMA5084</t>
  </si>
  <si>
    <t>084 - Energy Jurisdictional Factor</t>
  </si>
  <si>
    <t>OMA5085</t>
  </si>
  <si>
    <t>085 - Energy Jurisdictional Factor</t>
  </si>
  <si>
    <t>OMA5086</t>
  </si>
  <si>
    <t>086 - Energy Jurisdictional Factor</t>
  </si>
  <si>
    <t>OMA5087</t>
  </si>
  <si>
    <t>087 - Energy Jurisdictional Factor</t>
  </si>
  <si>
    <t>OMA5088</t>
  </si>
  <si>
    <t>088 - Energy Jurisdictional Factor</t>
  </si>
  <si>
    <t>OMA5089</t>
  </si>
  <si>
    <t>089 - Energy Jurisdictional Factor</t>
  </si>
  <si>
    <t>OMA5090</t>
  </si>
  <si>
    <t>090 - Energy Jurisdictional Factor</t>
  </si>
  <si>
    <t>OMA5167</t>
  </si>
  <si>
    <t>167 - Energy Jurisdictional Factor</t>
  </si>
  <si>
    <t>OMA5169</t>
  </si>
  <si>
    <t>169 - Energy Jurisdictional Factor</t>
  </si>
  <si>
    <t>OMA5182</t>
  </si>
  <si>
    <t>182 - Energy Jurisdictional Factor</t>
  </si>
  <si>
    <t>OMA5215</t>
  </si>
  <si>
    <t>215 - Energy Jurisdictional Factor</t>
  </si>
  <si>
    <t>OMA5218</t>
  </si>
  <si>
    <t>218 - Energy Jurisdictional Factor</t>
  </si>
  <si>
    <t>OMA5219</t>
  </si>
  <si>
    <t>219 - Energy Jurisdictional Factor</t>
  </si>
  <si>
    <t>OMA5220</t>
  </si>
  <si>
    <t>220 - Energy Jurisdictional Factor</t>
  </si>
  <si>
    <t>OMA5221</t>
  </si>
  <si>
    <t>221 - Energy Jurisdictional Factor</t>
  </si>
  <si>
    <t>OMA5229</t>
  </si>
  <si>
    <t>229 - Energy Jurisdictional Factor</t>
  </si>
  <si>
    <t>OMB5000</t>
  </si>
  <si>
    <t>000 - CP Jurisdictional O &amp; M Exp Amount</t>
  </si>
  <si>
    <t>OMB5083</t>
  </si>
  <si>
    <t>083 - CP Jurisdictional O &amp; M Exp Amount</t>
  </si>
  <si>
    <t>OMB5084</t>
  </si>
  <si>
    <t>084 - CP Jurisdictional O &amp; M Exp Amount</t>
  </si>
  <si>
    <t>OMB5085</t>
  </si>
  <si>
    <t>085 - CP Jurisdictional O &amp; M Exp Amount</t>
  </si>
  <si>
    <t>OMB5086</t>
  </si>
  <si>
    <t>086 - CP Jurisdictional O &amp; M Exp Amount</t>
  </si>
  <si>
    <t>OMB5087</t>
  </si>
  <si>
    <t>087 - CP Jurisdictional O &amp; M Exp Amount</t>
  </si>
  <si>
    <t>OMB5088</t>
  </si>
  <si>
    <t>088 - CP Jurisdictional O &amp; M Exp Amount</t>
  </si>
  <si>
    <t>OMB5089</t>
  </si>
  <si>
    <t>089 - CP Jurisdictional O &amp; M Exp Amount</t>
  </si>
  <si>
    <t>OMB5090</t>
  </si>
  <si>
    <t>090 - CP Jurisdictional O &amp; M Exp Amount</t>
  </si>
  <si>
    <t>OMB5167</t>
  </si>
  <si>
    <t>167 - CP Jurisdictional O &amp; M Exp Amount</t>
  </si>
  <si>
    <t>OMB5169</t>
  </si>
  <si>
    <t>169 - CP Jurisdictional O &amp; M Exp Amount</t>
  </si>
  <si>
    <t>OMB5182</t>
  </si>
  <si>
    <t>182 - CP Jurisdictional O &amp; M Exp Amount</t>
  </si>
  <si>
    <t>OMB5215</t>
  </si>
  <si>
    <t>215 - CP Jurisdictional O &amp; M Exp Amount</t>
  </si>
  <si>
    <t>OMB5218</t>
  </si>
  <si>
    <t>218 - CP Jurisdictional O &amp; M Exp Amount</t>
  </si>
  <si>
    <t>OMB5219</t>
  </si>
  <si>
    <t>219 - CP Jurisdictional O &amp; M Exp Amount</t>
  </si>
  <si>
    <t>OMB5220</t>
  </si>
  <si>
    <t>220 - CP Jurisdictional O &amp; M Exp Amount</t>
  </si>
  <si>
    <t>OMB5221</t>
  </si>
  <si>
    <t>221 - CP Jurisdictional O &amp; M Exp Amount</t>
  </si>
  <si>
    <t>OMB5229</t>
  </si>
  <si>
    <t>229 - CP Jurisdictional O &amp; M Exp Amount</t>
  </si>
  <si>
    <t>OMC5000</t>
  </si>
  <si>
    <t>000 - GCP Jurisdictional O &amp; M Exp Amount</t>
  </si>
  <si>
    <t>OMC5083</t>
  </si>
  <si>
    <t>083 - GCP Jurisdictional O &amp; M Exp Amount</t>
  </si>
  <si>
    <t>OMC5084</t>
  </si>
  <si>
    <t>084 - GCP Jurisdictional O &amp; M Exp Amount</t>
  </si>
  <si>
    <t>OMC5085</t>
  </si>
  <si>
    <t>085 - GCP Jurisdictional O &amp; M Exp Amount</t>
  </si>
  <si>
    <t>OMC5086</t>
  </si>
  <si>
    <t>086 - GCP Jurisdictional O &amp; M Exp Amount</t>
  </si>
  <si>
    <t>OMC5087</t>
  </si>
  <si>
    <t>087 - GCP Jurisdictional O &amp; M Exp Amount</t>
  </si>
  <si>
    <t>OMC5088</t>
  </si>
  <si>
    <t>088 - GCP Jurisdictional O &amp; M Exp Amount</t>
  </si>
  <si>
    <t>OMC5089</t>
  </si>
  <si>
    <t>089 - GCP Jurisdictional O &amp; M Exp Amount</t>
  </si>
  <si>
    <t>OMC5090</t>
  </si>
  <si>
    <t>090 - GCP Jurisdictional O &amp; M Exp Amount</t>
  </si>
  <si>
    <t>OMC5167</t>
  </si>
  <si>
    <t>167 - GCP Jurisdictional O &amp; M Exp Amount</t>
  </si>
  <si>
    <t>OMC5169</t>
  </si>
  <si>
    <t>169 - GCP Jurisdictional O &amp; M Exp Amount</t>
  </si>
  <si>
    <t>OMC5182</t>
  </si>
  <si>
    <t>182 - GCP Jurisdictional O &amp; M Exp Amount</t>
  </si>
  <si>
    <t>OMC5215</t>
  </si>
  <si>
    <t>215 - GCP Jurisdictional O &amp; M Exp Amount</t>
  </si>
  <si>
    <t>OMC5218</t>
  </si>
  <si>
    <t>218 - GCP Jurisdictional O &amp; M Exp Amount</t>
  </si>
  <si>
    <t>OMC5219</t>
  </si>
  <si>
    <t>219 - GCP Jurisdictional O &amp; M Exp Amount</t>
  </si>
  <si>
    <t>OMC5220</t>
  </si>
  <si>
    <t>220 - GCP Jurisdictional O &amp; M Exp Amount</t>
  </si>
  <si>
    <t>OMC5221</t>
  </si>
  <si>
    <t>221 - GCP Jurisdictional O &amp; M Exp Amount</t>
  </si>
  <si>
    <t>OMC5229</t>
  </si>
  <si>
    <t>229 - GCP Jurisdictional O &amp; M Exp Amount</t>
  </si>
  <si>
    <t>OMD5000</t>
  </si>
  <si>
    <t>000 - Energy Jurisdictional O &amp; M Exp Amount</t>
  </si>
  <si>
    <t>OMD5083</t>
  </si>
  <si>
    <t>083 - Energy Jurisdictional O &amp; M Exp Amount</t>
  </si>
  <si>
    <t>OMD5084</t>
  </si>
  <si>
    <t>084 - Energy Jurisdictional O &amp; M Exp Amount</t>
  </si>
  <si>
    <t>OMD5085</t>
  </si>
  <si>
    <t>085 - Energy Jurisdictional O &amp; M Exp Amount</t>
  </si>
  <si>
    <t>OMD5086</t>
  </si>
  <si>
    <t>086 - Energy Jurisdictional O &amp; M Exp Amount</t>
  </si>
  <si>
    <t>OMD5087</t>
  </si>
  <si>
    <t>087 - Energy Jurisdictional O &amp; M Exp Amount</t>
  </si>
  <si>
    <t>OMD5088</t>
  </si>
  <si>
    <t>088 - Energy Jurisdictional O &amp; M Exp Amount</t>
  </si>
  <si>
    <t>OMD5089</t>
  </si>
  <si>
    <t>089 - Energy Jurisdictional O &amp; M Exp Amount</t>
  </si>
  <si>
    <t>OMD5090</t>
  </si>
  <si>
    <t>090 - Energy Jurisdictional O &amp; M Exp Amount</t>
  </si>
  <si>
    <t>OMD5167</t>
  </si>
  <si>
    <t>167 - Energy Jurisdictional O &amp; M Exp Amount</t>
  </si>
  <si>
    <t>OMD5169</t>
  </si>
  <si>
    <t>169 - Energy Jurisdictional O &amp; M Exp Amount</t>
  </si>
  <si>
    <t>OMD5182</t>
  </si>
  <si>
    <t>182 - Energy Jurisdictional O &amp; M Exp Amount</t>
  </si>
  <si>
    <t>OMD5215</t>
  </si>
  <si>
    <t>215 - Energy Jurisdictional O &amp; M Exp Amount</t>
  </si>
  <si>
    <t>OMD5218</t>
  </si>
  <si>
    <t>218 - Energy Jurisdictional O &amp; M Exp Amount</t>
  </si>
  <si>
    <t>OMD5219</t>
  </si>
  <si>
    <t>219 - Energy Jurisdictional O &amp; M Exp Amount</t>
  </si>
  <si>
    <t>OMD5220</t>
  </si>
  <si>
    <t>220 - Energy Jurisdictional O &amp; M Exp Amount</t>
  </si>
  <si>
    <t>OMD5221</t>
  </si>
  <si>
    <t>221 - Energy Jurisdictional O &amp; M Exp Amount</t>
  </si>
  <si>
    <t>OMD5229</t>
  </si>
  <si>
    <t>229 - Energy Jurisdictional O &amp; M Exp Amount</t>
  </si>
  <si>
    <t>OME5000</t>
  </si>
  <si>
    <t>000 - Total Jurisdictional O &amp; M Exp Amount</t>
  </si>
  <si>
    <t>OME5083</t>
  </si>
  <si>
    <t>083 - Total Jurisdictional O &amp; M Exp Amount</t>
  </si>
  <si>
    <t>OME5084</t>
  </si>
  <si>
    <t>084 - Total Jurisdictional O &amp; M Exp Amount</t>
  </si>
  <si>
    <t>OME5085</t>
  </si>
  <si>
    <t>085 - Total Jurisdictional O &amp; M Exp Amount</t>
  </si>
  <si>
    <t>OME5086</t>
  </si>
  <si>
    <t>086 - Total Jurisdictional O &amp; M Exp Amount</t>
  </si>
  <si>
    <t>OME5087</t>
  </si>
  <si>
    <t>087 - Total Jurisdictional O &amp; M Exp Amount</t>
  </si>
  <si>
    <t>OME5088</t>
  </si>
  <si>
    <t>088 - Total Jurisdictional O &amp; M Exp Amount</t>
  </si>
  <si>
    <t>OME5089</t>
  </si>
  <si>
    <t>089 - Total Jurisdictional O &amp; M Exp Amount</t>
  </si>
  <si>
    <t>OME5090</t>
  </si>
  <si>
    <t>090 - Total Jurisdictional O &amp; M Exp Amount</t>
  </si>
  <si>
    <t>OME5167</t>
  </si>
  <si>
    <t>167 - Total Jurisdictional O &amp; M Exp Amount</t>
  </si>
  <si>
    <t>OME5169</t>
  </si>
  <si>
    <t>169 - Total Jurisdictional O &amp; M Exp Amount</t>
  </si>
  <si>
    <t>OME5182</t>
  </si>
  <si>
    <t>182 - Total Jurisdictional O &amp; M Exp Amount</t>
  </si>
  <si>
    <t>OME5215</t>
  </si>
  <si>
    <t>215 - Total Jurisdictional O &amp; M Exp Amount</t>
  </si>
  <si>
    <t>OME5218</t>
  </si>
  <si>
    <t>218 - Total Jurisdictional O &amp; M Exp Amount</t>
  </si>
  <si>
    <t>OME5219</t>
  </si>
  <si>
    <t>219 - Total Jurisdictional O &amp; M Exp Amount</t>
  </si>
  <si>
    <t>OME5220</t>
  </si>
  <si>
    <t>220 - Total Jurisdictional O &amp; M Exp Amount</t>
  </si>
  <si>
    <t>OME5221</t>
  </si>
  <si>
    <t>221 - Total Jurisdictional O &amp; M Exp Amount</t>
  </si>
  <si>
    <t>OME5229</t>
  </si>
  <si>
    <t>229 - Total Jurisdictional O &amp; M Exp Amount</t>
  </si>
  <si>
    <t>PEN5000</t>
  </si>
  <si>
    <t>000 - Pension and Welfare</t>
  </si>
  <si>
    <t>PEN5167</t>
  </si>
  <si>
    <t>167 - Pension and Welfare</t>
  </si>
  <si>
    <t>PEN5169</t>
  </si>
  <si>
    <t>169 - Pension and Welfare</t>
  </si>
  <si>
    <t>PEN5182</t>
  </si>
  <si>
    <t>182 - Pension and Welfare</t>
  </si>
  <si>
    <t>PEN5215</t>
  </si>
  <si>
    <t>215 - Pension and Welfare</t>
  </si>
  <si>
    <t>PEN5218</t>
  </si>
  <si>
    <t>218 - Pension and Welfare</t>
  </si>
  <si>
    <t>PEN5219</t>
  </si>
  <si>
    <t>219 - Pension and Welfare</t>
  </si>
  <si>
    <t>PEN5220</t>
  </si>
  <si>
    <t>220 - Pension and Welfare</t>
  </si>
  <si>
    <t>PEN5221</t>
  </si>
  <si>
    <t>221 - Pension and Welfare</t>
  </si>
  <si>
    <t>PEN5229</t>
  </si>
  <si>
    <t>229 - Pension and Welfare</t>
  </si>
  <si>
    <t>PIF5MON</t>
  </si>
  <si>
    <t>GPIF Net Amount Monthly</t>
  </si>
  <si>
    <t>PIF5NET</t>
  </si>
  <si>
    <t>GPIF Net of RAF</t>
  </si>
  <si>
    <t>RAF5FEE</t>
  </si>
  <si>
    <t>Regulatory Assessment Fee</t>
  </si>
  <si>
    <t>RES5PMO</t>
  </si>
  <si>
    <t>Prior Month Reinstatement</t>
  </si>
  <si>
    <t>RES5PRI</t>
  </si>
  <si>
    <t>Restatement for Prior Periods due to Error Corrections</t>
  </si>
  <si>
    <t>REV5MON</t>
  </si>
  <si>
    <t>Revenues applicable to Current Period</t>
  </si>
  <si>
    <t>REV5NET</t>
  </si>
  <si>
    <t>Revenues Net of Revenue Taxes</t>
  </si>
  <si>
    <t>REV5TOT</t>
  </si>
  <si>
    <t>Total Revenues applicable to Current Period</t>
  </si>
  <si>
    <t>082 - Beginning of Month Balance</t>
  </si>
  <si>
    <t>216 - Beginning of Month Balance</t>
  </si>
  <si>
    <t>RR15217</t>
  </si>
  <si>
    <t>217 - Beginning of Month Balance</t>
  </si>
  <si>
    <t>228 - Beginning of Month Balance</t>
  </si>
  <si>
    <t>RR25082</t>
  </si>
  <si>
    <t>082 - Current Month Activity</t>
  </si>
  <si>
    <t>RR25216</t>
  </si>
  <si>
    <t>216 - Current Month Activity</t>
  </si>
  <si>
    <t>RR25217</t>
  </si>
  <si>
    <t>217 - Current Month Activity</t>
  </si>
  <si>
    <t>RR25228</t>
  </si>
  <si>
    <t>228 - Current Month Activity</t>
  </si>
  <si>
    <t>RR35082</t>
  </si>
  <si>
    <t>082 - End of Month Balance</t>
  </si>
  <si>
    <t>RR35216</t>
  </si>
  <si>
    <t>216 - End of Month Balance</t>
  </si>
  <si>
    <t>RR35217</t>
  </si>
  <si>
    <t>217 - End of Month Balance</t>
  </si>
  <si>
    <t>RR35228</t>
  </si>
  <si>
    <t>228 - End of Month Balance</t>
  </si>
  <si>
    <t>RR45082</t>
  </si>
  <si>
    <t>082 - Average Balance</t>
  </si>
  <si>
    <t>RR45216</t>
  </si>
  <si>
    <t>216 - Average Balance</t>
  </si>
  <si>
    <t>RR45217</t>
  </si>
  <si>
    <t>217 - Average Balance</t>
  </si>
  <si>
    <t>RR45228</t>
  </si>
  <si>
    <t>228 - Average Balance</t>
  </si>
  <si>
    <t>RR55082</t>
  </si>
  <si>
    <t>082 - Annual Equity Rate</t>
  </si>
  <si>
    <t>RR55216</t>
  </si>
  <si>
    <t>216 - Annual Equity Rate</t>
  </si>
  <si>
    <t>RR55217</t>
  </si>
  <si>
    <t>217 - Annual Equity Rate</t>
  </si>
  <si>
    <t>RR55228</t>
  </si>
  <si>
    <t>228 - Annual Equity Rate</t>
  </si>
  <si>
    <t>RR65082</t>
  </si>
  <si>
    <t>082 - Annual Debt Rate</t>
  </si>
  <si>
    <t>RR65216</t>
  </si>
  <si>
    <t>216 - Annual Debt Rate</t>
  </si>
  <si>
    <t>RR65217</t>
  </si>
  <si>
    <t>217 - Annual Debt Rate</t>
  </si>
  <si>
    <t>RR65228</t>
  </si>
  <si>
    <t>228 - Annual Debt Rate</t>
  </si>
  <si>
    <t>RR75082</t>
  </si>
  <si>
    <t>082 - State Tax Rate</t>
  </si>
  <si>
    <t>RR75216</t>
  </si>
  <si>
    <t>216 - State Tax Rate</t>
  </si>
  <si>
    <t>RR75217</t>
  </si>
  <si>
    <t>217 - State Tax Rate</t>
  </si>
  <si>
    <t>RR75228</t>
  </si>
  <si>
    <t>228 - State Tax Rate</t>
  </si>
  <si>
    <t>RR85082</t>
  </si>
  <si>
    <t>082 - Federal Tax Rate</t>
  </si>
  <si>
    <t>RR85216</t>
  </si>
  <si>
    <t>216 - Federal Tax Rate</t>
  </si>
  <si>
    <t>RR85217</t>
  </si>
  <si>
    <t>217 - Federal Tax Rate</t>
  </si>
  <si>
    <t>RR85228</t>
  </si>
  <si>
    <t>228 - Federal Tax Rate</t>
  </si>
  <si>
    <t>RR95082</t>
  </si>
  <si>
    <t>082 - Grossed State Tax Rate</t>
  </si>
  <si>
    <t>RR95216</t>
  </si>
  <si>
    <t>216 - Grossed State Tax Rate</t>
  </si>
  <si>
    <t>RR95217</t>
  </si>
  <si>
    <t>217 - Grossed State Tax Rate</t>
  </si>
  <si>
    <t>RR95228</t>
  </si>
  <si>
    <t>228 - Grossed State Tax Rate</t>
  </si>
  <si>
    <t>RRA5082</t>
  </si>
  <si>
    <t>082 - Grossed Federal Tax Rate</t>
  </si>
  <si>
    <t>RRA5216</t>
  </si>
  <si>
    <t>216 - Grossed Federal Tax Rate</t>
  </si>
  <si>
    <t>RRA5217</t>
  </si>
  <si>
    <t>217 - Grossed Federal Tax Rate</t>
  </si>
  <si>
    <t>RRA5228</t>
  </si>
  <si>
    <t>228 - Grossed Federal Tax Rate</t>
  </si>
  <si>
    <t>RRB5082</t>
  </si>
  <si>
    <t>082 - Return on Equity Amount</t>
  </si>
  <si>
    <t>RRB5216</t>
  </si>
  <si>
    <t>216 - Return on Equity Amount</t>
  </si>
  <si>
    <t>RRB5217</t>
  </si>
  <si>
    <t>217 - Return on Equity Amount</t>
  </si>
  <si>
    <t>RRB5228</t>
  </si>
  <si>
    <t>228 - Return on Equity Amount</t>
  </si>
  <si>
    <t>RRC5082</t>
  </si>
  <si>
    <t>082 - State Tax Amount</t>
  </si>
  <si>
    <t>RRC5216</t>
  </si>
  <si>
    <t>216 - State Tax Amount</t>
  </si>
  <si>
    <t>RRC5217</t>
  </si>
  <si>
    <t>217 - State Tax Amount</t>
  </si>
  <si>
    <t>RRC5228</t>
  </si>
  <si>
    <t>228 - State Tax Amount</t>
  </si>
  <si>
    <t>RRD5082</t>
  </si>
  <si>
    <t>082 - Federal Tax Amount</t>
  </si>
  <si>
    <t>RRD5216</t>
  </si>
  <si>
    <t>216 - Federal Tax Amount</t>
  </si>
  <si>
    <t>RRD5217</t>
  </si>
  <si>
    <t>217 - Federal Tax Amount</t>
  </si>
  <si>
    <t>RRD5228</t>
  </si>
  <si>
    <t>228 - Federal Tax Amount</t>
  </si>
  <si>
    <t>RRE5082</t>
  </si>
  <si>
    <t>082 - Return on Debt Amount</t>
  </si>
  <si>
    <t>RRE5216</t>
  </si>
  <si>
    <t>216 - Return on Debt Amount</t>
  </si>
  <si>
    <t>RRE5217</t>
  </si>
  <si>
    <t>217 - Return on Debt Amount</t>
  </si>
  <si>
    <t>RRE5228</t>
  </si>
  <si>
    <t>228 - Return on Debt Amount</t>
  </si>
  <si>
    <t>082 - Total Ret Req Amount</t>
  </si>
  <si>
    <t>216 - Total Ret Req Amount</t>
  </si>
  <si>
    <t>217 - Total Ret Req Amount</t>
  </si>
  <si>
    <t>228 - Total Ret Req Amount</t>
  </si>
  <si>
    <t>RRG5082</t>
  </si>
  <si>
    <t>082 - CP Allocation Factor</t>
  </si>
  <si>
    <t>RRG5216</t>
  </si>
  <si>
    <t>216 - CP Allocation Factor</t>
  </si>
  <si>
    <t>RRG5217</t>
  </si>
  <si>
    <t>217 - CP Allocation Factor</t>
  </si>
  <si>
    <t>RRG5228</t>
  </si>
  <si>
    <t>228 - CP Allocation Factor</t>
  </si>
  <si>
    <t>RRH5082</t>
  </si>
  <si>
    <t>082 - GCP Allocation Factor</t>
  </si>
  <si>
    <t>RRH5216</t>
  </si>
  <si>
    <t>216 - GCP Allocation Factor</t>
  </si>
  <si>
    <t>RRH5217</t>
  </si>
  <si>
    <t>217 - GCP Allocation Factor</t>
  </si>
  <si>
    <t>RRH5228</t>
  </si>
  <si>
    <t>228 - GCP Allocation Factor</t>
  </si>
  <si>
    <t>RRI5082</t>
  </si>
  <si>
    <t>082 - Energy Allocation Factor</t>
  </si>
  <si>
    <t>RRI5216</t>
  </si>
  <si>
    <t>216 - Energy Allocation Factor</t>
  </si>
  <si>
    <t>RRI5217</t>
  </si>
  <si>
    <t>217 - Energy Allocation Factor</t>
  </si>
  <si>
    <t>RRI5228</t>
  </si>
  <si>
    <t>228 - Energy Allocation Factor</t>
  </si>
  <si>
    <t>RRJ5082</t>
  </si>
  <si>
    <t>082 - CP Allocation Ret Req Amount</t>
  </si>
  <si>
    <t>RRJ5216</t>
  </si>
  <si>
    <t>216 - CP Allocation Ret Req Amount</t>
  </si>
  <si>
    <t>RRJ5217</t>
  </si>
  <si>
    <t>217 - CP Allocation Ret Req Amount</t>
  </si>
  <si>
    <t>RRJ5228</t>
  </si>
  <si>
    <t>228 - CP Allocation Ret Req Amount</t>
  </si>
  <si>
    <t>RRK5082</t>
  </si>
  <si>
    <t>082 - GCP Allocation Ret Req Amount</t>
  </si>
  <si>
    <t>RRK5216</t>
  </si>
  <si>
    <t>216 - GCP Allocation Ret Req Amount</t>
  </si>
  <si>
    <t>RRK5217</t>
  </si>
  <si>
    <t>217 - GCP Allocation Ret Req Amount</t>
  </si>
  <si>
    <t>RRK5228</t>
  </si>
  <si>
    <t>228 - GCP Allocation Ret Req Amount</t>
  </si>
  <si>
    <t>RRL5082</t>
  </si>
  <si>
    <t>082 - Energy Allocation Ret Req Amount</t>
  </si>
  <si>
    <t>RRL5216</t>
  </si>
  <si>
    <t>216 - Energy Allocation Ret Req Amount</t>
  </si>
  <si>
    <t>RRL5217</t>
  </si>
  <si>
    <t>217 - Energy Allocation Ret Req Amount</t>
  </si>
  <si>
    <t>RRL5228</t>
  </si>
  <si>
    <t>228 - Energy Allocation Ret Req Amount</t>
  </si>
  <si>
    <t>RRM5082</t>
  </si>
  <si>
    <t>082 - CP Jurisdictional Factor</t>
  </si>
  <si>
    <t>RRM5216</t>
  </si>
  <si>
    <t>216 - CP Jurisdictional Factor</t>
  </si>
  <si>
    <t>RRM5217</t>
  </si>
  <si>
    <t>217 - CP Jurisdictional Factor</t>
  </si>
  <si>
    <t>RRM5228</t>
  </si>
  <si>
    <t>228 - CP Jurisdictional Factor</t>
  </si>
  <si>
    <t>RRN5082</t>
  </si>
  <si>
    <t>082 - GCP Jurisdictional Factor</t>
  </si>
  <si>
    <t>RRN5216</t>
  </si>
  <si>
    <t>216 - GCP Jurisdictional Factor</t>
  </si>
  <si>
    <t>RRN5217</t>
  </si>
  <si>
    <t>217 - GCP Jurisdictional Factor</t>
  </si>
  <si>
    <t>RRN5228</t>
  </si>
  <si>
    <t>228 - GCP Jurisdictional Factor</t>
  </si>
  <si>
    <t>RRO5082</t>
  </si>
  <si>
    <t>082 - Energy Jurisdictional Factor</t>
  </si>
  <si>
    <t>RRO5216</t>
  </si>
  <si>
    <t>216 - Energy Jurisdictional Factor</t>
  </si>
  <si>
    <t>RRO5217</t>
  </si>
  <si>
    <t>217 - Energy Jurisdictional Factor</t>
  </si>
  <si>
    <t>RRO5228</t>
  </si>
  <si>
    <t>228 - Energy Jurisdictional Factor</t>
  </si>
  <si>
    <t>RRP5082</t>
  </si>
  <si>
    <t>082 - CP Jurisdictional Ret Req Amount</t>
  </si>
  <si>
    <t>RRP5216</t>
  </si>
  <si>
    <t>216 - CP Jurisdictional Ret Req Amount</t>
  </si>
  <si>
    <t>RRP5217</t>
  </si>
  <si>
    <t>217 - CP Jurisdictional Ret Req Amount</t>
  </si>
  <si>
    <t>RRP5228</t>
  </si>
  <si>
    <t>228 - CP Jurisdictional Ret Req Amount</t>
  </si>
  <si>
    <t>RRQ5082</t>
  </si>
  <si>
    <t>082 - GCP Jurisdictional Ret Req Amount</t>
  </si>
  <si>
    <t>RRQ5216</t>
  </si>
  <si>
    <t>216 - GCP Jurisdictional Ret Req Amount</t>
  </si>
  <si>
    <t>RRQ5217</t>
  </si>
  <si>
    <t>217 - GCP Jurisdictional Ret Req Amount</t>
  </si>
  <si>
    <t>RRQ5228</t>
  </si>
  <si>
    <t>228 - GCP Jurisdictional Ret Req Amount</t>
  </si>
  <si>
    <t>RRR5082</t>
  </si>
  <si>
    <t>082 - Energy Jurisdictional Ret Req Amount</t>
  </si>
  <si>
    <t>RRR5216</t>
  </si>
  <si>
    <t>216 - Energy Jurisdictional Ret Req Amount</t>
  </si>
  <si>
    <t>RRR5217</t>
  </si>
  <si>
    <t>217 - Energy Jurisdictional Ret Req Amount</t>
  </si>
  <si>
    <t>RRR5228</t>
  </si>
  <si>
    <t>228 - Energy Jurisdictional Ret Req Amount</t>
  </si>
  <si>
    <t>RRS5082</t>
  </si>
  <si>
    <t>082 - Total Jurisdictional Ret Req Amount</t>
  </si>
  <si>
    <t>RRS5216</t>
  </si>
  <si>
    <t>216 - Total Jurisdictional Ret Req Amount</t>
  </si>
  <si>
    <t>RRS5217</t>
  </si>
  <si>
    <t>217 - Total Jurisdictional Ret Req Amount</t>
  </si>
  <si>
    <t>RRS5228</t>
  </si>
  <si>
    <t>228 - Total Jurisdictional Ret Req Amount</t>
  </si>
  <si>
    <t>SHT5DEF</t>
  </si>
  <si>
    <t>True-up collected/(refunded) in current year +1 Applicable to Short Term</t>
  </si>
  <si>
    <t>SHT5REM</t>
  </si>
  <si>
    <t>True-up collected/(refunded) in current year - Remaining</t>
  </si>
  <si>
    <t>TES1111</t>
  </si>
  <si>
    <t>test</t>
  </si>
  <si>
    <t>TES1123</t>
  </si>
  <si>
    <t>test 123</t>
  </si>
  <si>
    <t>TES4566</t>
  </si>
  <si>
    <t>test 4566</t>
  </si>
  <si>
    <t>TRU5BEG</t>
  </si>
  <si>
    <t>Total True-up --- Beginning of Period</t>
  </si>
  <si>
    <t>TRU5END</t>
  </si>
  <si>
    <t>Total True-up --- End of Period</t>
  </si>
  <si>
    <t>TRU5MON</t>
  </si>
  <si>
    <t>Prior Period True-Up Refunded/(Collected) this Period excluding Mid-course</t>
  </si>
  <si>
    <t>TRU5REM</t>
  </si>
  <si>
    <t>True-Up to be Refunded/(Collected)</t>
  </si>
  <si>
    <t>TRU5TOT</t>
  </si>
  <si>
    <t>Total amount to be Refunded/(Collected) in Current Year</t>
  </si>
  <si>
    <t>TRU5YTD</t>
  </si>
  <si>
    <t>YTD True-up Amount Refunded/(Collected) in Current Year, excluding current month</t>
  </si>
  <si>
    <t>I</t>
  </si>
  <si>
    <t>UCOR.00000301.01.06.01Y</t>
  </si>
  <si>
    <t>UCOR.00000693.01.01.01</t>
  </si>
  <si>
    <t>Amortization Cedar Bay - Capacity-557F</t>
  </si>
  <si>
    <t>CEDAR BAY WBS</t>
  </si>
  <si>
    <t>Amort Cedar Bay - Tax Grossup-Capacity-5</t>
  </si>
  <si>
    <t>UCOR.00000693.01.01.02Y</t>
  </si>
  <si>
    <t>Amort Cedar Bay - Tax Grossup-Capacity-5Y</t>
  </si>
  <si>
    <t>PTN Capacity Clause Cyber Security</t>
  </si>
  <si>
    <t>Fukushima Recoverable O&amp;M - PSL</t>
  </si>
  <si>
    <t>Fukushima Recoverable O&amp;M - PTN</t>
  </si>
  <si>
    <t>Fukushima Recoverable O&amp;M - EP</t>
  </si>
  <si>
    <t>INSTALL - ALT</t>
  </si>
  <si>
    <t>St. Lucie Cyber Security Maintenance Fee</t>
  </si>
  <si>
    <t>A05-Misc Nucl Pwr Exp-Height Sec-Capacit</t>
  </si>
  <si>
    <t>(528A) Maint Supv &amp; Engineering-Fukushim</t>
  </si>
  <si>
    <t>(524G) Misc Nuclear Pwr Exp-Fukushima-Re</t>
  </si>
  <si>
    <t>PTN FLOODING Mods Recoverable O&amp;M</t>
  </si>
  <si>
    <t>PMR 1&amp;2 NERC CIP-506B</t>
  </si>
  <si>
    <t>PMR 1&amp;2 CYBER SECURITY-506B</t>
  </si>
  <si>
    <t>PFM 2 CYBER SECURITY-549B</t>
  </si>
  <si>
    <t>PSN 4&amp;5 CYBER SECURITY-549B</t>
  </si>
  <si>
    <t>GTPP CYBER SECURITY-549B</t>
  </si>
  <si>
    <t>PMR 8 NERC CIP-549B</t>
  </si>
  <si>
    <t>PMR 8 CYBER SECURITY-549B</t>
  </si>
  <si>
    <t>PMR 3&amp;4 NERC CIP-549B</t>
  </si>
  <si>
    <t>PMR 3&amp;4 CYBER SECURITY-549B</t>
  </si>
  <si>
    <t>PFL CYBER SECURITY-549B</t>
  </si>
  <si>
    <t>PPE 5 PLANT SECURITY-549</t>
  </si>
  <si>
    <t>PWC PLANT SECURITY NERC-549</t>
  </si>
  <si>
    <t>PFM 3 CYBER SECURITY-549B</t>
  </si>
  <si>
    <t>PJK 1&amp;2 NERC Compliance - 506B</t>
  </si>
  <si>
    <t>SJRPP 1&amp;2 CYBER SECURITY - 506B</t>
  </si>
  <si>
    <t>PRV 5 PLANT SECURITY-549</t>
  </si>
  <si>
    <t>PCC 3 CYBER SECURITY-549B</t>
  </si>
  <si>
    <t>UPGD.00005815.01.01.01</t>
  </si>
  <si>
    <t>CEDAR BAY - Amort Exp BkTxDiff-557F</t>
  </si>
  <si>
    <t>CEDAR BAY - Amort Exp BkTxDiff-557FY</t>
  </si>
  <si>
    <t>Annual Rate of Return for Debt</t>
  </si>
  <si>
    <t>Annual Rate of Return for Equity</t>
  </si>
  <si>
    <t>Federal Tax Rate</t>
  </si>
  <si>
    <t>State Tax Rate</t>
  </si>
  <si>
    <t>XAN5700</t>
  </si>
  <si>
    <t>Interest Rate - First Day of the Month</t>
  </si>
  <si>
    <t>81</t>
  </si>
  <si>
    <t>AMORT</t>
  </si>
  <si>
    <t>Okeelanta Settlement (Capacity Portion)</t>
  </si>
  <si>
    <t>1</t>
  </si>
  <si>
    <t>5001</t>
  </si>
  <si>
    <t>CAPITAL</t>
  </si>
  <si>
    <t>001-FUKISHIMA</t>
  </si>
  <si>
    <t>5002</t>
  </si>
  <si>
    <t>002-Incremental Security</t>
  </si>
  <si>
    <t>89</t>
  </si>
  <si>
    <t>OM_EXP</t>
  </si>
  <si>
    <t>221</t>
  </si>
  <si>
    <t>Cedar Bay Both</t>
  </si>
  <si>
    <t>Cedar Bay Asset Liab - 9 - OM</t>
  </si>
  <si>
    <t>Cedar Bay Asset Liab - 8 - OM</t>
  </si>
  <si>
    <t>83</t>
  </si>
  <si>
    <t>84</t>
  </si>
  <si>
    <t>85</t>
  </si>
  <si>
    <t>86</t>
  </si>
  <si>
    <t>SJRPP Suspension Liability</t>
  </si>
  <si>
    <t>87</t>
  </si>
  <si>
    <t>Okeelanta Settlement (Capacity)</t>
  </si>
  <si>
    <t>88</t>
  </si>
  <si>
    <t>229</t>
  </si>
  <si>
    <t>Indiantown Reg Assets - O&amp;M</t>
  </si>
  <si>
    <t>90</t>
  </si>
  <si>
    <t>SJRPP Outside Services Legal Fees</t>
  </si>
  <si>
    <t>215</t>
  </si>
  <si>
    <t xml:space="preserve">Incremental Nuclear NCR Compliance Costs O&amp;M </t>
  </si>
  <si>
    <t>218</t>
  </si>
  <si>
    <t>Cedar Bay Reg Liability OM</t>
  </si>
  <si>
    <t>217</t>
  </si>
  <si>
    <t>RET_REQ</t>
  </si>
  <si>
    <t>Cedar Bay Assets - RR</t>
  </si>
  <si>
    <t>216</t>
  </si>
  <si>
    <t>Cedar Bay Liab - RR</t>
  </si>
  <si>
    <t>228</t>
  </si>
  <si>
    <t>Indiantown Reg Asset</t>
  </si>
  <si>
    <t>82</t>
  </si>
  <si>
    <t>Return on SJRPP Suspension Liability</t>
  </si>
  <si>
    <t>CPRC</t>
  </si>
  <si>
    <t>Capacity Clause</t>
  </si>
  <si>
    <t>201701</t>
  </si>
  <si>
    <t>Jan</t>
  </si>
  <si>
    <t>Actual</t>
  </si>
  <si>
    <t>Prelim - Standard</t>
  </si>
  <si>
    <t>Preliminary Closing</t>
  </si>
  <si>
    <t>201702</t>
  </si>
  <si>
    <t>1293</t>
  </si>
  <si>
    <t>201612</t>
  </si>
  <si>
    <t>Dec</t>
  </si>
  <si>
    <t>2016/12/1/5/A/0</t>
  </si>
  <si>
    <t>PRIOR_JV</t>
  </si>
  <si>
    <t>cap_exp</t>
  </si>
  <si>
    <t>beg_resv_bal</t>
  </si>
  <si>
    <t>first_day_int_rate</t>
  </si>
  <si>
    <t>amort</t>
  </si>
  <si>
    <t>rem_period</t>
  </si>
  <si>
    <t>beg_bal</t>
  </si>
  <si>
    <t>ret_req</t>
  </si>
  <si>
    <t>beg_balx</t>
  </si>
  <si>
    <t>PRIOR_OFF</t>
  </si>
  <si>
    <t>SP_CALC_ENTRY_TO_GL</t>
  </si>
  <si>
    <t>entry_to_gl</t>
  </si>
  <si>
    <t>over_under</t>
  </si>
  <si>
    <t>ytd</t>
  </si>
  <si>
    <t>prior_period</t>
  </si>
  <si>
    <t>ytd_true_up</t>
  </si>
  <si>
    <t>ytd_mc1</t>
  </si>
  <si>
    <t>ytd_mc2</t>
  </si>
  <si>
    <t>ytd_mc3</t>
  </si>
  <si>
    <t>ytd_int</t>
  </si>
  <si>
    <t>CALC</t>
  </si>
  <si>
    <t>SP_CALC_PRIOR_PERIOD</t>
  </si>
  <si>
    <t>report_only</t>
  </si>
  <si>
    <t>curr_mon_mc1</t>
  </si>
  <si>
    <t>curr_mon_true_up</t>
  </si>
  <si>
    <t>curr_mon_mc2</t>
  </si>
  <si>
    <t>SP_CALC_REVENUE</t>
  </si>
  <si>
    <t>revenue</t>
  </si>
  <si>
    <t>curr_mth</t>
  </si>
  <si>
    <t>end_bal</t>
  </si>
  <si>
    <t>avg_bal</t>
  </si>
  <si>
    <t>last_day_int_rate</t>
  </si>
  <si>
    <t>annual_avg_int_rate</t>
  </si>
  <si>
    <t>monthly_avg_int_rate</t>
  </si>
  <si>
    <t>amort_int_amt</t>
  </si>
  <si>
    <t>juris_factor</t>
  </si>
  <si>
    <t>juris_amort_int_amt</t>
  </si>
  <si>
    <t>CATS</t>
  </si>
  <si>
    <t>ret</t>
  </si>
  <si>
    <t>resv_rem_cost</t>
  </si>
  <si>
    <t>resv_salv</t>
  </si>
  <si>
    <t>resv_tradjs</t>
  </si>
  <si>
    <t>cwip_curr_mth</t>
  </si>
  <si>
    <t>SP_CALC_OVER_UNDER</t>
  </si>
  <si>
    <t>curr_mon</t>
  </si>
  <si>
    <t>res_prior_month</t>
  </si>
  <si>
    <t>int_rate_mon</t>
  </si>
  <si>
    <t>adj_prior_mon</t>
  </si>
  <si>
    <t>int_calc</t>
  </si>
  <si>
    <t>curr_mon_bal</t>
  </si>
  <si>
    <t>jv</t>
  </si>
  <si>
    <t>res_prior_period</t>
  </si>
  <si>
    <t>int_rate_year</t>
  </si>
  <si>
    <t>curr_mon_int</t>
  </si>
  <si>
    <t>beg_tru_up</t>
  </si>
  <si>
    <t>end_tru_up</t>
  </si>
  <si>
    <t>MANUAL</t>
  </si>
  <si>
    <t>beg_plant_bal</t>
  </si>
  <si>
    <t>cwip_closed</t>
  </si>
  <si>
    <t>true_up</t>
  </si>
  <si>
    <t>gl_adj</t>
  </si>
  <si>
    <t>mid_course_amt1</t>
  </si>
  <si>
    <t>mid_course_mth1</t>
  </si>
  <si>
    <t>mid_course_amt2</t>
  </si>
  <si>
    <t>mid_course_mth2</t>
  </si>
  <si>
    <t>mid_course_amt3</t>
  </si>
  <si>
    <t>mid_course_mth3</t>
  </si>
  <si>
    <t>defer</t>
  </si>
  <si>
    <t>included_in_base</t>
  </si>
  <si>
    <t>cp</t>
  </si>
  <si>
    <t>retail</t>
  </si>
  <si>
    <t>reg_fee</t>
  </si>
  <si>
    <t>debt_ror</t>
  </si>
  <si>
    <t>equity_ror</t>
  </si>
  <si>
    <t>fed_tax_rate</t>
  </si>
  <si>
    <t>state_tax_rate</t>
  </si>
  <si>
    <t>COPY</t>
  </si>
  <si>
    <t>CM</t>
  </si>
  <si>
    <t>ZZ</t>
  </si>
  <si>
    <t>beg_cwip_bal</t>
  </si>
  <si>
    <t>SAP</t>
  </si>
  <si>
    <t>state_tax_amt</t>
  </si>
  <si>
    <t>fed_tax_amt</t>
  </si>
  <si>
    <t>total_amt</t>
  </si>
  <si>
    <t>end_cwip_bal</t>
  </si>
  <si>
    <t>gross_state_tax_rate</t>
  </si>
  <si>
    <t>gross_fed_tax_rate</t>
  </si>
  <si>
    <t>total_ret_req_amt</t>
  </si>
  <si>
    <t>alloc_gcp_amt</t>
  </si>
  <si>
    <t>alloc_engy_amt</t>
  </si>
  <si>
    <t>total_juris_amt</t>
  </si>
  <si>
    <t>end_plant_bal</t>
  </si>
  <si>
    <t>end_resv_bal</t>
  </si>
  <si>
    <t>CIS</t>
  </si>
  <si>
    <t>810</t>
  </si>
  <si>
    <t>940</t>
  </si>
  <si>
    <t>000</t>
  </si>
  <si>
    <t>840</t>
  </si>
  <si>
    <t>plt_add</t>
  </si>
  <si>
    <t>plt_tradjs</t>
  </si>
  <si>
    <t>depr_exp</t>
  </si>
  <si>
    <t>ADJ</t>
  </si>
  <si>
    <t>Adj to reflect in BB for full month Ret</t>
  </si>
  <si>
    <t>Adj for correction by ARA</t>
  </si>
  <si>
    <t>Correct Sept Donation booking error</t>
  </si>
  <si>
    <t>Equity Return Cedar Bay/Indiantown Grossed up for taxes</t>
  </si>
  <si>
    <t>CI15003</t>
  </si>
  <si>
    <t>5003 - Depreciation Expense</t>
  </si>
  <si>
    <t>CI15004</t>
  </si>
  <si>
    <t>5004 - Depreciation Expense</t>
  </si>
  <si>
    <t>CI15005</t>
  </si>
  <si>
    <t>5005 - Depreciation Expense</t>
  </si>
  <si>
    <t>CI15006</t>
  </si>
  <si>
    <t>5006 - Depreciation Expense</t>
  </si>
  <si>
    <t>CI15007</t>
  </si>
  <si>
    <t>5007 - Depreciation Expense</t>
  </si>
  <si>
    <t>CI15008</t>
  </si>
  <si>
    <t>5008 - Depreciation Expense</t>
  </si>
  <si>
    <t>CI45003</t>
  </si>
  <si>
    <t>5003 - CWIP Current Month</t>
  </si>
  <si>
    <t>CI45004</t>
  </si>
  <si>
    <t>5004 - CWIP Current Month</t>
  </si>
  <si>
    <t>CI45005</t>
  </si>
  <si>
    <t>5005 - CWIP Current Month</t>
  </si>
  <si>
    <t>CI45006</t>
  </si>
  <si>
    <t>5006 - CWIP Current Month</t>
  </si>
  <si>
    <t>CI45007</t>
  </si>
  <si>
    <t>5007 - CWIP Current Month</t>
  </si>
  <si>
    <t>CI45008</t>
  </si>
  <si>
    <t>5008 - CWIP Current Month</t>
  </si>
  <si>
    <t>CI55003</t>
  </si>
  <si>
    <t>5003 - End of Month CWIP Balance</t>
  </si>
  <si>
    <t>CI55004</t>
  </si>
  <si>
    <t>5004 - End of Month CWIP Balance</t>
  </si>
  <si>
    <t>CI55005</t>
  </si>
  <si>
    <t>5005 - End of Month CWIP Balance</t>
  </si>
  <si>
    <t>CI55006</t>
  </si>
  <si>
    <t>5006 - End of Month CWIP Balance</t>
  </si>
  <si>
    <t>CI55007</t>
  </si>
  <si>
    <t>5007 - End of Month CWIP Balance</t>
  </si>
  <si>
    <t>CI55008</t>
  </si>
  <si>
    <t>5008 - End of Month CWIP Balance</t>
  </si>
  <si>
    <t>CI65003</t>
  </si>
  <si>
    <t>5003 - CWIP Closed</t>
  </si>
  <si>
    <t>CI65004</t>
  </si>
  <si>
    <t>5004 - CWIP Closed</t>
  </si>
  <si>
    <t>CI65005</t>
  </si>
  <si>
    <t>5005 - CWIP Closed</t>
  </si>
  <si>
    <t>CI65006</t>
  </si>
  <si>
    <t>5006 - CWIP Closed</t>
  </si>
  <si>
    <t>CI65007</t>
  </si>
  <si>
    <t>5007 - CWIP Closed</t>
  </si>
  <si>
    <t>CI65008</t>
  </si>
  <si>
    <t>5008 - CWIP Closed</t>
  </si>
  <si>
    <t>CI75003</t>
  </si>
  <si>
    <t>5003 - Plant Additions</t>
  </si>
  <si>
    <t>CI75004</t>
  </si>
  <si>
    <t>5004 - Plant Additions</t>
  </si>
  <si>
    <t>CI75005</t>
  </si>
  <si>
    <t>5005 - Plant Additions</t>
  </si>
  <si>
    <t>CI75006</t>
  </si>
  <si>
    <t>5006 - Plant Additions</t>
  </si>
  <si>
    <t>CI75007</t>
  </si>
  <si>
    <t>5007 - Plant Additions</t>
  </si>
  <si>
    <t>CI75008</t>
  </si>
  <si>
    <t>5008 - Plant Additions</t>
  </si>
  <si>
    <t>CI85003</t>
  </si>
  <si>
    <t>5003 - Retirements</t>
  </si>
  <si>
    <t>CI85004</t>
  </si>
  <si>
    <t>5004 - Retirements</t>
  </si>
  <si>
    <t>CI85005</t>
  </si>
  <si>
    <t>5005 - Retirements</t>
  </si>
  <si>
    <t>CI85006</t>
  </si>
  <si>
    <t>5006 - Retirements</t>
  </si>
  <si>
    <t>CI85007</t>
  </si>
  <si>
    <t>5007 - Retirements</t>
  </si>
  <si>
    <t>CI85008</t>
  </si>
  <si>
    <t>5008 - Retirements</t>
  </si>
  <si>
    <t>CI95003</t>
  </si>
  <si>
    <t>5003 - Plant Trans and Adjs</t>
  </si>
  <si>
    <t>CI95004</t>
  </si>
  <si>
    <t>5004 - Plant Trans and Adjs</t>
  </si>
  <si>
    <t>CI95005</t>
  </si>
  <si>
    <t>5005 - Plant Trans and Adjs</t>
  </si>
  <si>
    <t>CI95006</t>
  </si>
  <si>
    <t>5006 - Plant Trans and Adjs</t>
  </si>
  <si>
    <t>CI95007</t>
  </si>
  <si>
    <t>5007 - Plant Trans and Adjs</t>
  </si>
  <si>
    <t>CI95008</t>
  </si>
  <si>
    <t>5008 - Plant Trans and Adjs</t>
  </si>
  <si>
    <t>CIA5003</t>
  </si>
  <si>
    <t>5003 - Reserve Removal Cost</t>
  </si>
  <si>
    <t>CIA5004</t>
  </si>
  <si>
    <t>5004 - Reserve Removal Cost</t>
  </si>
  <si>
    <t>CIA5005</t>
  </si>
  <si>
    <t>5005 - Reserve Removal Cost</t>
  </si>
  <si>
    <t>CIA5006</t>
  </si>
  <si>
    <t>5006 - Reserve Removal Cost</t>
  </si>
  <si>
    <t>CIA5007</t>
  </si>
  <si>
    <t>5007 - Reserve Removal Cost</t>
  </si>
  <si>
    <t>CIA5008</t>
  </si>
  <si>
    <t>5008 - Reserve Removal Cost</t>
  </si>
  <si>
    <t>CIB5003</t>
  </si>
  <si>
    <t>5003 - Reserve Salvage</t>
  </si>
  <si>
    <t>CIB5004</t>
  </si>
  <si>
    <t>5004 - Reserve Salvage</t>
  </si>
  <si>
    <t>CIB5005</t>
  </si>
  <si>
    <t>5005 - Reserve Salvage</t>
  </si>
  <si>
    <t>CIB5006</t>
  </si>
  <si>
    <t>5006 - Reserve Salvage</t>
  </si>
  <si>
    <t>CIB5007</t>
  </si>
  <si>
    <t>5007 - Reserve Salvage</t>
  </si>
  <si>
    <t>CIB5008</t>
  </si>
  <si>
    <t>5008 - Reserve Salvage</t>
  </si>
  <si>
    <t>CIC5003</t>
  </si>
  <si>
    <t>5003 - Reserve Trans and Adjs</t>
  </si>
  <si>
    <t>CIC5004</t>
  </si>
  <si>
    <t>5004 - Reserve Trans and Adjs</t>
  </si>
  <si>
    <t>CIC5005</t>
  </si>
  <si>
    <t>5005 - Reserve Trans and Adjs</t>
  </si>
  <si>
    <t>CIC5006</t>
  </si>
  <si>
    <t>5006 - Reserve Trans and Adjs</t>
  </si>
  <si>
    <t>CIC5007</t>
  </si>
  <si>
    <t>5007 - Reserve Trans and Adjs</t>
  </si>
  <si>
    <t>CIC5008</t>
  </si>
  <si>
    <t>5008 - Reserve Trans and Adjs</t>
  </si>
  <si>
    <t>CIN5003</t>
  </si>
  <si>
    <t>5003 - Beginning of Month CWIP Balance</t>
  </si>
  <si>
    <t>CIN5004</t>
  </si>
  <si>
    <t>5004 - Beginning of Month CWIP Balance</t>
  </si>
  <si>
    <t>CIN5005</t>
  </si>
  <si>
    <t>5005 - Beginning of Month CWIP Balance</t>
  </si>
  <si>
    <t>CIN5006</t>
  </si>
  <si>
    <t>5006 - Beginning of Month CWIP Balance</t>
  </si>
  <si>
    <t>CIN5007</t>
  </si>
  <si>
    <t>5007 - Beginning of Month CWIP Balance</t>
  </si>
  <si>
    <t>CIN5008</t>
  </si>
  <si>
    <t>5008 - Beginning of Month CWIP Balance</t>
  </si>
  <si>
    <t>CIP5003</t>
  </si>
  <si>
    <t>5003 - Beginning of Month Plant Balance</t>
  </si>
  <si>
    <t>CIP5004</t>
  </si>
  <si>
    <t>5004 - Beginning of Month Plant Balance</t>
  </si>
  <si>
    <t>CIP5005</t>
  </si>
  <si>
    <t>5005 - Beginning of Month Plant Balance</t>
  </si>
  <si>
    <t>CIP5006</t>
  </si>
  <si>
    <t>5006 - Beginning of Month Plant Balance</t>
  </si>
  <si>
    <t>CIP5007</t>
  </si>
  <si>
    <t>5007 - Beginning of Month Plant Balance</t>
  </si>
  <si>
    <t>CIP5008</t>
  </si>
  <si>
    <t>5008 - Beginning of Month Plant Balance</t>
  </si>
  <si>
    <t>CIQ5003</t>
  </si>
  <si>
    <t>5003 - Beginning of Month Reserve Balance</t>
  </si>
  <si>
    <t>CIQ5004</t>
  </si>
  <si>
    <t>5004 - Beginning of Month Reserve Balance</t>
  </si>
  <si>
    <t>CIQ5005</t>
  </si>
  <si>
    <t>5005 - Beginning of Month Reserve Balance</t>
  </si>
  <si>
    <t>CIQ5006</t>
  </si>
  <si>
    <t>5006 - Beginning of Month Reserve Balance</t>
  </si>
  <si>
    <t>CIQ5007</t>
  </si>
  <si>
    <t>5007 - Beginning of Month Reserve Balance</t>
  </si>
  <si>
    <t>CIQ5008</t>
  </si>
  <si>
    <t>5008 - Beginning of Month Reserve Balance</t>
  </si>
  <si>
    <t>CIR5003</t>
  </si>
  <si>
    <t>5003 - End of Month Plant Balance</t>
  </si>
  <si>
    <t>CIR5004</t>
  </si>
  <si>
    <t>5004 - End of Month Plant Balance</t>
  </si>
  <si>
    <t>CIR5005</t>
  </si>
  <si>
    <t>5005 - End of Month Plant Balance</t>
  </si>
  <si>
    <t>CIR5006</t>
  </si>
  <si>
    <t>5006 - End of Month Plant Balance</t>
  </si>
  <si>
    <t>CIR5007</t>
  </si>
  <si>
    <t>5007 - End of Month Plant Balance</t>
  </si>
  <si>
    <t>CIR5008</t>
  </si>
  <si>
    <t>5008 - End of Month Plant Balance</t>
  </si>
  <si>
    <t>CIS5003</t>
  </si>
  <si>
    <t>5003 - End of Month Reserve Balance</t>
  </si>
  <si>
    <t>CIS5004</t>
  </si>
  <si>
    <t>5004 - End of Month Reserve Balance</t>
  </si>
  <si>
    <t>CIS5005</t>
  </si>
  <si>
    <t>5005 - End of Month Reserve Balance</t>
  </si>
  <si>
    <t>CIS5006</t>
  </si>
  <si>
    <t>5006 - End of Month Reserve Balance</t>
  </si>
  <si>
    <t>CIS5007</t>
  </si>
  <si>
    <t>5007 - End of Month Reserve Balance</t>
  </si>
  <si>
    <t>CIS5008</t>
  </si>
  <si>
    <t>5008 - End of Month Reserve Balance</t>
  </si>
  <si>
    <t>CO15003</t>
  </si>
  <si>
    <t>5003 - Beginning of Month Net Book</t>
  </si>
  <si>
    <t>CO15004</t>
  </si>
  <si>
    <t>5004 - Beginning of Month Net Book</t>
  </si>
  <si>
    <t>CO15005</t>
  </si>
  <si>
    <t>5005 - Beginning of Month Net Book</t>
  </si>
  <si>
    <t>CO15006</t>
  </si>
  <si>
    <t>5006 - Beginning of Month Net Book</t>
  </si>
  <si>
    <t>CO15007</t>
  </si>
  <si>
    <t>5007 - Beginning of Month Net Book</t>
  </si>
  <si>
    <t>CO15008</t>
  </si>
  <si>
    <t>5008 - Beginning of Month Net Book</t>
  </si>
  <si>
    <t>CO25003</t>
  </si>
  <si>
    <t>5003 - End of Month Net Book</t>
  </si>
  <si>
    <t>CO25004</t>
  </si>
  <si>
    <t>5004 - End of Month Net Book</t>
  </si>
  <si>
    <t>CO25005</t>
  </si>
  <si>
    <t>5005 - End of Month Net Book</t>
  </si>
  <si>
    <t>CO25006</t>
  </si>
  <si>
    <t>5006 - End of Month Net Book</t>
  </si>
  <si>
    <t>CO25007</t>
  </si>
  <si>
    <t>5007 - End of Month Net Book</t>
  </si>
  <si>
    <t>CO25008</t>
  </si>
  <si>
    <t>5008 - End of Month Net Book</t>
  </si>
  <si>
    <t>CO35003</t>
  </si>
  <si>
    <t>5003 - Average Net Book</t>
  </si>
  <si>
    <t>CO35004</t>
  </si>
  <si>
    <t>5004 - Average Net Book</t>
  </si>
  <si>
    <t>CO35005</t>
  </si>
  <si>
    <t>5005 - Average Net Book</t>
  </si>
  <si>
    <t>CO35006</t>
  </si>
  <si>
    <t>5006 - Average Net Book</t>
  </si>
  <si>
    <t>CO35007</t>
  </si>
  <si>
    <t>5007 - Average Net Book</t>
  </si>
  <si>
    <t>CO35008</t>
  </si>
  <si>
    <t>5008 - Average Net Book</t>
  </si>
  <si>
    <t>CO45003</t>
  </si>
  <si>
    <t>5003 - Annual Equity Rate</t>
  </si>
  <si>
    <t>CO45004</t>
  </si>
  <si>
    <t>5004 - Annual Equity Rate</t>
  </si>
  <si>
    <t>CO45005</t>
  </si>
  <si>
    <t>5005 - Annual Equity Rate</t>
  </si>
  <si>
    <t>CO45006</t>
  </si>
  <si>
    <t>5006 - Annual Equity Rate</t>
  </si>
  <si>
    <t>CO45007</t>
  </si>
  <si>
    <t>5007 - Annual Equity Rate</t>
  </si>
  <si>
    <t>CO45008</t>
  </si>
  <si>
    <t>5008 - Annual Equity Rate</t>
  </si>
  <si>
    <t>CO55003</t>
  </si>
  <si>
    <t>5003 - Annual Debt Rate</t>
  </si>
  <si>
    <t>CO55004</t>
  </si>
  <si>
    <t>5004 - Annual Debt Rate</t>
  </si>
  <si>
    <t>CO55005</t>
  </si>
  <si>
    <t>5005 - Annual Debt Rate</t>
  </si>
  <si>
    <t>CO55006</t>
  </si>
  <si>
    <t>5006 - Annual Debt Rate</t>
  </si>
  <si>
    <t>CO55007</t>
  </si>
  <si>
    <t>5007 - Annual Debt Rate</t>
  </si>
  <si>
    <t>CO55008</t>
  </si>
  <si>
    <t>5008 - Annual Debt Rate</t>
  </si>
  <si>
    <t>CO65003</t>
  </si>
  <si>
    <t>5003 - State Tax Rate</t>
  </si>
  <si>
    <t>CO65004</t>
  </si>
  <si>
    <t>5004 - State Tax Rate</t>
  </si>
  <si>
    <t>CO65005</t>
  </si>
  <si>
    <t>5005 - State Tax Rate</t>
  </si>
  <si>
    <t>CO65006</t>
  </si>
  <si>
    <t>5006 - State Tax Rate</t>
  </si>
  <si>
    <t>CO65007</t>
  </si>
  <si>
    <t>5007 - State Tax Rate</t>
  </si>
  <si>
    <t>CO65008</t>
  </si>
  <si>
    <t>5008 - State Tax Rate</t>
  </si>
  <si>
    <t>CO75003</t>
  </si>
  <si>
    <t>5003 - Federal Tax Rate</t>
  </si>
  <si>
    <t>CO75004</t>
  </si>
  <si>
    <t>5004 - Federal Tax Rate</t>
  </si>
  <si>
    <t>CO75005</t>
  </si>
  <si>
    <t>5005 - Federal Tax Rate</t>
  </si>
  <si>
    <t>CO75006</t>
  </si>
  <si>
    <t>5006 - Federal Tax Rate</t>
  </si>
  <si>
    <t>CO75007</t>
  </si>
  <si>
    <t>5007 - Federal Tax Rate</t>
  </si>
  <si>
    <t>CO75008</t>
  </si>
  <si>
    <t>5008 - Federal Tax Rate</t>
  </si>
  <si>
    <t>CO85003</t>
  </si>
  <si>
    <t>5003 - Grossed State Tax Rate</t>
  </si>
  <si>
    <t>CO85004</t>
  </si>
  <si>
    <t>5004 - Grossed State Tax Rate</t>
  </si>
  <si>
    <t>CO85005</t>
  </si>
  <si>
    <t>5005 - Grossed State Tax Rate</t>
  </si>
  <si>
    <t>CO85006</t>
  </si>
  <si>
    <t>5006 - Grossed State Tax Rate</t>
  </si>
  <si>
    <t>CO85007</t>
  </si>
  <si>
    <t>5007 - Grossed State Tax Rate</t>
  </si>
  <si>
    <t>CO85008</t>
  </si>
  <si>
    <t>5008 - Grossed State Tax Rate</t>
  </si>
  <si>
    <t>CO95003</t>
  </si>
  <si>
    <t>5003 - Grossed Federal Tax Rate</t>
  </si>
  <si>
    <t>CO95004</t>
  </si>
  <si>
    <t>5004 - Grossed Federal Tax Rate</t>
  </si>
  <si>
    <t>CO95005</t>
  </si>
  <si>
    <t>5005 - Grossed Federal Tax Rate</t>
  </si>
  <si>
    <t>CO95006</t>
  </si>
  <si>
    <t>5006 - Grossed Federal Tax Rate</t>
  </si>
  <si>
    <t>CO95007</t>
  </si>
  <si>
    <t>5007 - Grossed Federal Tax Rate</t>
  </si>
  <si>
    <t>CO95008</t>
  </si>
  <si>
    <t>5008 - Grossed Federal Tax Rate</t>
  </si>
  <si>
    <t>COA5003</t>
  </si>
  <si>
    <t>5003 - Return on Equity Amount</t>
  </si>
  <si>
    <t>COA5004</t>
  </si>
  <si>
    <t>5004 - Return on Equity Amount</t>
  </si>
  <si>
    <t>COA5005</t>
  </si>
  <si>
    <t>5005 - Return on Equity Amount</t>
  </si>
  <si>
    <t>COA5006</t>
  </si>
  <si>
    <t>5006 - Return on Equity Amount</t>
  </si>
  <si>
    <t>COA5007</t>
  </si>
  <si>
    <t>5007 - Return on Equity Amount</t>
  </si>
  <si>
    <t>COA5008</t>
  </si>
  <si>
    <t>5008 - Return on Equity Amount</t>
  </si>
  <si>
    <t>COB5003</t>
  </si>
  <si>
    <t>5003 - State Tax Amount</t>
  </si>
  <si>
    <t>COB5004</t>
  </si>
  <si>
    <t>5004 - State Tax Amount</t>
  </si>
  <si>
    <t>COB5005</t>
  </si>
  <si>
    <t>5005 - State Tax Amount</t>
  </si>
  <si>
    <t>COB5006</t>
  </si>
  <si>
    <t>5006 - State Tax Amount</t>
  </si>
  <si>
    <t>COB5007</t>
  </si>
  <si>
    <t>5007 - State Tax Amount</t>
  </si>
  <si>
    <t>COB5008</t>
  </si>
  <si>
    <t>5008 - State Tax Amount</t>
  </si>
  <si>
    <t>COC5003</t>
  </si>
  <si>
    <t>5003 - Federal Tax Amount</t>
  </si>
  <si>
    <t>COC5004</t>
  </si>
  <si>
    <t>5004 - Federal Tax Amount</t>
  </si>
  <si>
    <t>COC5005</t>
  </si>
  <si>
    <t>5005 - Federal Tax Amount</t>
  </si>
  <si>
    <t>COC5006</t>
  </si>
  <si>
    <t>5006 - Federal Tax Amount</t>
  </si>
  <si>
    <t>COC5007</t>
  </si>
  <si>
    <t>5007 - Federal Tax Amount</t>
  </si>
  <si>
    <t>COC5008</t>
  </si>
  <si>
    <t>5008 - Federal Tax Amount</t>
  </si>
  <si>
    <t>COD5003</t>
  </si>
  <si>
    <t>5003 - Return on Debt Amount</t>
  </si>
  <si>
    <t>COD5004</t>
  </si>
  <si>
    <t>5004 - Return on Debt Amount</t>
  </si>
  <si>
    <t>COD5005</t>
  </si>
  <si>
    <t>5005 - Return on Debt Amount</t>
  </si>
  <si>
    <t>COD5006</t>
  </si>
  <si>
    <t>5006 - Return on Debt Amount</t>
  </si>
  <si>
    <t>COD5007</t>
  </si>
  <si>
    <t>5007 - Return on Debt Amount</t>
  </si>
  <si>
    <t>COD5008</t>
  </si>
  <si>
    <t>5008 - Return on Debt Amount</t>
  </si>
  <si>
    <t>COE5003</t>
  </si>
  <si>
    <t>5003 - Total Cap Exp Amount</t>
  </si>
  <si>
    <t>COE5004</t>
  </si>
  <si>
    <t>5004 - Total Cap Exp Amount</t>
  </si>
  <si>
    <t>COE5005</t>
  </si>
  <si>
    <t>5005 - Total Cap Exp Amount</t>
  </si>
  <si>
    <t>COE5006</t>
  </si>
  <si>
    <t>5006 - Total Cap Exp Amount</t>
  </si>
  <si>
    <t>COE5007</t>
  </si>
  <si>
    <t>5007 - Total Cap Exp Amount</t>
  </si>
  <si>
    <t>COE5008</t>
  </si>
  <si>
    <t>5008 - Total Cap Exp Amount</t>
  </si>
  <si>
    <t>COF5003</t>
  </si>
  <si>
    <t>5003 - CP Allocation Factor</t>
  </si>
  <si>
    <t>COF5004</t>
  </si>
  <si>
    <t>5004 - CP Allocation Factor</t>
  </si>
  <si>
    <t>COF5005</t>
  </si>
  <si>
    <t>5005 - CP Allocation Factor</t>
  </si>
  <si>
    <t>COF5006</t>
  </si>
  <si>
    <t>5006 - CP Allocation Factor</t>
  </si>
  <si>
    <t>COF5007</t>
  </si>
  <si>
    <t>5007 - CP Allocation Factor</t>
  </si>
  <si>
    <t>COF5008</t>
  </si>
  <si>
    <t>5008 - CP Allocation Factor</t>
  </si>
  <si>
    <t>COG5003</t>
  </si>
  <si>
    <t>5003 - GCP Allocation Factor</t>
  </si>
  <si>
    <t>COG5004</t>
  </si>
  <si>
    <t>5004 - GCP Allocation Factor</t>
  </si>
  <si>
    <t>COG5005</t>
  </si>
  <si>
    <t>5005 - GCP Allocation Factor</t>
  </si>
  <si>
    <t>COG5006</t>
  </si>
  <si>
    <t>5006 - GCP Allocation Factor</t>
  </si>
  <si>
    <t>COG5007</t>
  </si>
  <si>
    <t>5007 - GCP Allocation Factor</t>
  </si>
  <si>
    <t>COG5008</t>
  </si>
  <si>
    <t>5008 - GCP Allocation Factor</t>
  </si>
  <si>
    <t>COH5003</t>
  </si>
  <si>
    <t>5003 - Energy Allocation Factor</t>
  </si>
  <si>
    <t>COH5004</t>
  </si>
  <si>
    <t>5004 - Energy Allocation Factor</t>
  </si>
  <si>
    <t>COH5005</t>
  </si>
  <si>
    <t>5005 - Energy Allocation Factor</t>
  </si>
  <si>
    <t>COH5006</t>
  </si>
  <si>
    <t>5006 - Energy Allocation Factor</t>
  </si>
  <si>
    <t>COH5007</t>
  </si>
  <si>
    <t>5007 - Energy Allocation Factor</t>
  </si>
  <si>
    <t>COH5008</t>
  </si>
  <si>
    <t>5008 - Energy Allocation Factor</t>
  </si>
  <si>
    <t>COI5003</t>
  </si>
  <si>
    <t>5003 - CP Allocation Cap Exp Amount</t>
  </si>
  <si>
    <t>COI5004</t>
  </si>
  <si>
    <t>5004 - CP Allocation Cap Exp Amount</t>
  </si>
  <si>
    <t>COI5005</t>
  </si>
  <si>
    <t>5005 - CP Allocation Cap Exp Amount</t>
  </si>
  <si>
    <t>COI5006</t>
  </si>
  <si>
    <t>5006 - CP Allocation Cap Exp Amount</t>
  </si>
  <si>
    <t>COI5007</t>
  </si>
  <si>
    <t>5007 - CP Allocation Cap Exp Amount</t>
  </si>
  <si>
    <t>COI5008</t>
  </si>
  <si>
    <t>5008 - CP Allocation Cap Exp Amount</t>
  </si>
  <si>
    <t>COJ5003</t>
  </si>
  <si>
    <t>5003 - GCP Allocation Cap Exp Amount</t>
  </si>
  <si>
    <t>COJ5004</t>
  </si>
  <si>
    <t>5004 - GCP Allocation Cap Exp Amount</t>
  </si>
  <si>
    <t>COJ5005</t>
  </si>
  <si>
    <t>5005 - GCP Allocation Cap Exp Amount</t>
  </si>
  <si>
    <t>COJ5006</t>
  </si>
  <si>
    <t>5006 - GCP Allocation Cap Exp Amount</t>
  </si>
  <si>
    <t>COJ5007</t>
  </si>
  <si>
    <t>5007 - GCP Allocation Cap Exp Amount</t>
  </si>
  <si>
    <t>COJ5008</t>
  </si>
  <si>
    <t>5008 - GCP Allocation Cap Exp Amount</t>
  </si>
  <si>
    <t>COK5003</t>
  </si>
  <si>
    <t>5003 - Energy Allocation Cap Exp Amount</t>
  </si>
  <si>
    <t>COK5004</t>
  </si>
  <si>
    <t>5004 - Energy Allocation Cap Exp Amount</t>
  </si>
  <si>
    <t>COK5005</t>
  </si>
  <si>
    <t>5005 - Energy Allocation Cap Exp Amount</t>
  </si>
  <si>
    <t>COK5006</t>
  </si>
  <si>
    <t>5006 - Energy Allocation Cap Exp Amount</t>
  </si>
  <si>
    <t>COK5007</t>
  </si>
  <si>
    <t>5007 - Energy Allocation Cap Exp Amount</t>
  </si>
  <si>
    <t>COK5008</t>
  </si>
  <si>
    <t>5008 - Energy Allocation Cap Exp Amount</t>
  </si>
  <si>
    <t>COL5003</t>
  </si>
  <si>
    <t>5003 - CP Jurisdictional Factor</t>
  </si>
  <si>
    <t>COL5004</t>
  </si>
  <si>
    <t>5004 - CP Jurisdictional Factor</t>
  </si>
  <si>
    <t>COL5005</t>
  </si>
  <si>
    <t>5005 - CP Jurisdictional Factor</t>
  </si>
  <si>
    <t>COL5006</t>
  </si>
  <si>
    <t>5006 - CP Jurisdictional Factor</t>
  </si>
  <si>
    <t>COL5007</t>
  </si>
  <si>
    <t>5007 - CP Jurisdictional Factor</t>
  </si>
  <si>
    <t>COL5008</t>
  </si>
  <si>
    <t>5008 - CP Jurisdictional Factor</t>
  </si>
  <si>
    <t>COM5003</t>
  </si>
  <si>
    <t>5003 - GCP Jurisdictional Factor</t>
  </si>
  <si>
    <t>COM5004</t>
  </si>
  <si>
    <t>5004 - GCP Jurisdictional Factor</t>
  </si>
  <si>
    <t>COM5005</t>
  </si>
  <si>
    <t>5005 - GCP Jurisdictional Factor</t>
  </si>
  <si>
    <t>COM5006</t>
  </si>
  <si>
    <t>5006 - GCP Jurisdictional Factor</t>
  </si>
  <si>
    <t>COM5007</t>
  </si>
  <si>
    <t>5007 - GCP Jurisdictional Factor</t>
  </si>
  <si>
    <t>COM5008</t>
  </si>
  <si>
    <t>5008 - GCP Jurisdictional Factor</t>
  </si>
  <si>
    <t>CON5003</t>
  </si>
  <si>
    <t>5003 - Energy Jurisdictional Factor</t>
  </si>
  <si>
    <t>CON5004</t>
  </si>
  <si>
    <t>5004 - Energy Jurisdictional Factor</t>
  </si>
  <si>
    <t>CON5005</t>
  </si>
  <si>
    <t>5005 - Energy Jurisdictional Factor</t>
  </si>
  <si>
    <t>CON5006</t>
  </si>
  <si>
    <t>5006 - Energy Jurisdictional Factor</t>
  </si>
  <si>
    <t>CON5007</t>
  </si>
  <si>
    <t>5007 - Energy Jurisdictional Factor</t>
  </si>
  <si>
    <t>CON5008</t>
  </si>
  <si>
    <t>5008 - Energy Jurisdictional Factor</t>
  </si>
  <si>
    <t>COO5003</t>
  </si>
  <si>
    <t>5003 - CP Jurisdictional Cap Exp Amount</t>
  </si>
  <si>
    <t>COO5004</t>
  </si>
  <si>
    <t>5004 - CP Jurisdictional Cap Exp Amount</t>
  </si>
  <si>
    <t>COO5005</t>
  </si>
  <si>
    <t>5005 - CP Jurisdictional Cap Exp Amount</t>
  </si>
  <si>
    <t>COO5006</t>
  </si>
  <si>
    <t>5006 - CP Jurisdictional Cap Exp Amount</t>
  </si>
  <si>
    <t>COO5007</t>
  </si>
  <si>
    <t>5007 - CP Jurisdictional Cap Exp Amount</t>
  </si>
  <si>
    <t>COO5008</t>
  </si>
  <si>
    <t>5008 - CP Jurisdictional Cap Exp Amount</t>
  </si>
  <si>
    <t>COP5003</t>
  </si>
  <si>
    <t>5003 - GCP Jurisdictional Cap Exp Amount</t>
  </si>
  <si>
    <t>COP5004</t>
  </si>
  <si>
    <t>5004 - GCP Jurisdictional Cap Exp Amount</t>
  </si>
  <si>
    <t>COP5005</t>
  </si>
  <si>
    <t>5005 - GCP Jurisdictional Cap Exp Amount</t>
  </si>
  <si>
    <t>COP5006</t>
  </si>
  <si>
    <t>5006 - GCP Jurisdictional Cap Exp Amount</t>
  </si>
  <si>
    <t>COP5007</t>
  </si>
  <si>
    <t>5007 - GCP Jurisdictional Cap Exp Amount</t>
  </si>
  <si>
    <t>COP5008</t>
  </si>
  <si>
    <t>5008 - GCP Jurisdictional Cap Exp Amount</t>
  </si>
  <si>
    <t>COQ5003</t>
  </si>
  <si>
    <t>5003 - Energy Jurisdictional Cap Exp Amount</t>
  </si>
  <si>
    <t>COQ5004</t>
  </si>
  <si>
    <t>5004 - Energy Jurisdictional Cap Exp Amount</t>
  </si>
  <si>
    <t>COQ5005</t>
  </si>
  <si>
    <t>5005 - Energy Jurisdictional Cap Exp Amount</t>
  </si>
  <si>
    <t>COQ5006</t>
  </si>
  <si>
    <t>5006 - Energy Jurisdictional Cap Exp Amount</t>
  </si>
  <si>
    <t>COQ5007</t>
  </si>
  <si>
    <t>5007 - Energy Jurisdictional Cap Exp Amount</t>
  </si>
  <si>
    <t>COQ5008</t>
  </si>
  <si>
    <t>5008 - Energy Jurisdictional Cap Exp Amount</t>
  </si>
  <si>
    <t>COR5003</t>
  </si>
  <si>
    <t>5003 - Total Jurisdictional Cap Exp Amount</t>
  </si>
  <si>
    <t>COR5004</t>
  </si>
  <si>
    <t>5004 - Total Jurisdictional Cap Exp Amount</t>
  </si>
  <si>
    <t>COR5005</t>
  </si>
  <si>
    <t>5005 - Total Jurisdictional Cap Exp Amount</t>
  </si>
  <si>
    <t>COR5006</t>
  </si>
  <si>
    <t>5006 - Total Jurisdictional Cap Exp Amount</t>
  </si>
  <si>
    <t>COR5007</t>
  </si>
  <si>
    <t>5007 - Total Jurisdictional Cap Exp Amount</t>
  </si>
  <si>
    <t>COR5008</t>
  </si>
  <si>
    <t>5008 - Total Jurisdictional Cap Exp Amount</t>
  </si>
  <si>
    <t>2017/03/1/5/A/0</t>
  </si>
  <si>
    <t>5003</t>
  </si>
  <si>
    <t>301-Residential Home Energy Survey</t>
  </si>
  <si>
    <t>5004</t>
  </si>
  <si>
    <t>302-Load management (On call)</t>
  </si>
  <si>
    <t>5006</t>
  </si>
  <si>
    <t>304-Business PV for School</t>
  </si>
  <si>
    <t>5007</t>
  </si>
  <si>
    <t>305-Solar Pilot Projects Common Exp</t>
  </si>
  <si>
    <t>5008</t>
  </si>
  <si>
    <t>307-Business Energy Evaluation</t>
  </si>
  <si>
    <t>5005</t>
  </si>
  <si>
    <t>303-Common Expenses</t>
  </si>
  <si>
    <t>1331</t>
  </si>
  <si>
    <t>201703</t>
  </si>
  <si>
    <t>1325</t>
  </si>
  <si>
    <t>2</t>
  </si>
  <si>
    <t>Standard</t>
  </si>
  <si>
    <t>Restate Feb17</t>
  </si>
  <si>
    <t>Capacity Feb17 Restatement</t>
  </si>
  <si>
    <t>1324</t>
  </si>
  <si>
    <t>2017/01/1/5/A/2</t>
  </si>
  <si>
    <t>Re-statement Closing</t>
  </si>
  <si>
    <t>Cape Canaveral GBRA Refund</t>
  </si>
  <si>
    <t>Cape Canaveral GBRA Refund Current Month</t>
  </si>
  <si>
    <t>UNUC.00001132.01.02.01</t>
  </si>
  <si>
    <t>UPGD.00003814.03.01.01</t>
  </si>
  <si>
    <t>PWC CYBER SECURITY-549B</t>
  </si>
  <si>
    <t>2017/04/1/5/A/0</t>
  </si>
  <si>
    <t>1338</t>
  </si>
  <si>
    <t>201704</t>
  </si>
  <si>
    <t>Remove O&amp;M adj to PTN 6&amp;7</t>
  </si>
  <si>
    <t>2017/05/1/5/A/0</t>
  </si>
  <si>
    <t>1354</t>
  </si>
  <si>
    <t>201705</t>
  </si>
  <si>
    <t>UPGD.00006146.01.01.02</t>
  </si>
  <si>
    <t>PCS CAPACITY PROJECTS - FORECAST - 549</t>
  </si>
  <si>
    <t>2017/06/1/5/A/0</t>
  </si>
  <si>
    <t>1368</t>
  </si>
  <si>
    <t>201706</t>
  </si>
  <si>
    <t>Capacity Projections</t>
  </si>
  <si>
    <r>
      <rPr>
        <b/>
        <sz val="8"/>
        <rFont val="Calibri"/>
        <family val="2"/>
        <scheme val="minor"/>
      </rPr>
      <t xml:space="preserve">Actual: 1/17- 6/17 </t>
    </r>
    <r>
      <rPr>
        <b/>
        <sz val="8"/>
        <color rgb="FFFF0000"/>
        <rFont val="Calibri"/>
        <family val="2"/>
        <scheme val="minor"/>
      </rPr>
      <t xml:space="preserve">    Estimated: 7/17 - 12/17</t>
    </r>
  </si>
  <si>
    <t>Project Description</t>
  </si>
  <si>
    <t>Order</t>
  </si>
  <si>
    <t>Type</t>
  </si>
  <si>
    <t>Actual Jan-17</t>
  </si>
  <si>
    <t>Actual Feb-17</t>
  </si>
  <si>
    <t>Actual Mar-17</t>
  </si>
  <si>
    <t>Actual Apr-17</t>
  </si>
  <si>
    <t>Actual May-17</t>
  </si>
  <si>
    <t>Actual Jun-17</t>
  </si>
  <si>
    <t>Estimated Jul-17</t>
  </si>
  <si>
    <t>Estimated Aug-17</t>
  </si>
  <si>
    <t>Estimated Sep-17</t>
  </si>
  <si>
    <t>Estimated Oct-17</t>
  </si>
  <si>
    <t>Estimated Nov-17</t>
  </si>
  <si>
    <t>Estimated Dec-17</t>
  </si>
  <si>
    <t>201-FUKUSHIMA</t>
  </si>
  <si>
    <t xml:space="preserve"> Estimate</t>
  </si>
  <si>
    <t xml:space="preserve"> Cum Estimate</t>
  </si>
  <si>
    <t xml:space="preserve"> Additions</t>
  </si>
  <si>
    <t xml:space="preserve"> Retirements</t>
  </si>
  <si>
    <t xml:space="preserve"> Plant Transfers</t>
  </si>
  <si>
    <t xml:space="preserve"> Net Additions</t>
  </si>
  <si>
    <t xml:space="preserve"> EOM Plant Balance</t>
  </si>
  <si>
    <t xml:space="preserve"> Depr Basis</t>
  </si>
  <si>
    <t xml:space="preserve"> Total Monthly Expense</t>
  </si>
  <si>
    <t xml:space="preserve"> Rsv Ret</t>
  </si>
  <si>
    <t xml:space="preserve"> Cost Of Removal</t>
  </si>
  <si>
    <t xml:space="preserve"> Salvage</t>
  </si>
  <si>
    <t xml:space="preserve"> Other Recoveries</t>
  </si>
  <si>
    <t xml:space="preserve"> Rsv Tfrs</t>
  </si>
  <si>
    <t xml:space="preserve"> Reserve Adjustments</t>
  </si>
  <si>
    <t xml:space="preserve"> Total Reserve</t>
  </si>
  <si>
    <t>202-INCREMENTAL SECURITY</t>
  </si>
  <si>
    <t>ESTIMATED</t>
  </si>
  <si>
    <r>
      <rPr>
        <vertAlign val="superscript"/>
        <sz val="8"/>
        <rFont val="Arial"/>
        <family val="2"/>
      </rPr>
      <t xml:space="preserve">(a) </t>
    </r>
    <r>
      <rPr>
        <sz val="8"/>
        <rFont val="Arial"/>
        <family val="2"/>
      </rPr>
      <t xml:space="preserve">The Gross-up factor for taxes uses 0.61425, which reflects the Federal Income Tax Rate of 35%. The monthly Equity Component is 4.8251%, which is based on the May 2017 ROR Surveillance Report and reflects a 10.55% return on equity, per FPSC Order No. PSC-16-0560-AS-EI. </t>
    </r>
  </si>
  <si>
    <r>
      <rPr>
        <vertAlign val="superscript"/>
        <sz val="8"/>
        <rFont val="Arial"/>
        <family val="2"/>
      </rPr>
      <t xml:space="preserve">(b) </t>
    </r>
    <r>
      <rPr>
        <sz val="8"/>
        <rFont val="Arial"/>
        <family val="2"/>
      </rPr>
      <t xml:space="preserve">The Debt Component is 1.3413%, which is based on the May 2017 ROR Surveillance report, per FPSC Order No. PSC-16-0560-AS-EI. </t>
    </r>
  </si>
  <si>
    <t>For the Period January through June 2018</t>
  </si>
  <si>
    <t>For the  Period  June  through  December 2018</t>
  </si>
  <si>
    <t>For the  Period  January  through  June 2018</t>
  </si>
  <si>
    <t>For the  Period  July  through  December 2018</t>
  </si>
  <si>
    <t>For the Period January through December 2018</t>
  </si>
  <si>
    <t>Estimated: 1/18 - 12/18</t>
  </si>
  <si>
    <t>Estimated Jan-18</t>
  </si>
  <si>
    <t>Estimated Feb-18</t>
  </si>
  <si>
    <t>Estimated Mar-18</t>
  </si>
  <si>
    <t>Estimated Apr-18</t>
  </si>
  <si>
    <t>Estimated May-18</t>
  </si>
  <si>
    <t>Estimated Jun-18</t>
  </si>
  <si>
    <t>Estimated Jul-18</t>
  </si>
  <si>
    <t>Estimated Aug-18</t>
  </si>
  <si>
    <t>Estimated Sep-18</t>
  </si>
  <si>
    <t>Estimated Oct-18</t>
  </si>
  <si>
    <t>Estimated Nov-18</t>
  </si>
  <si>
    <t>Estimated Dec-18</t>
  </si>
  <si>
    <t>201-FUKUSHIMA - Base</t>
  </si>
  <si>
    <t>Estimate</t>
  </si>
  <si>
    <t>Cum Estimate</t>
  </si>
  <si>
    <t>Additions:</t>
  </si>
  <si>
    <t>Retirements:</t>
  </si>
  <si>
    <t>Plan Tran All</t>
  </si>
  <si>
    <t>Net Additions</t>
  </si>
  <si>
    <t>End Plant Balance</t>
  </si>
  <si>
    <t>Depr Basis</t>
  </si>
  <si>
    <t>Total Exp</t>
  </si>
  <si>
    <t>Rsv Ret</t>
  </si>
  <si>
    <t>COR:</t>
  </si>
  <si>
    <t>Salvage:</t>
  </si>
  <si>
    <t>Other Recovery:</t>
  </si>
  <si>
    <t>Rsv Tfrs</t>
  </si>
  <si>
    <t>Trans + Adj:</t>
  </si>
  <si>
    <t>End Reserve:</t>
  </si>
  <si>
    <t>202-INCREMENTAL SECURITY - Base</t>
  </si>
  <si>
    <t>202-INCREMENTAL SECURITY - Intermediate</t>
  </si>
  <si>
    <t>202-INCREMENTAL SECURITY - Peaking</t>
  </si>
  <si>
    <t xml:space="preserve">(a) The Gross-up factor for taxes uses 0.61425, which reflects the Federal Income Tax Rate of 35%. The monthly Equity Component is 4.8251%, which is based on the May 2017 ROR Surveillance Report and reflects a 10.55% return on equity, per FPSC Order No. PSC-16-0560-AS-EI. </t>
  </si>
  <si>
    <t xml:space="preserve">(c) The Debt Component is 1.3413%, which is based on the May 2017 ROR Surveillance report, per FPSC Order No. PSC-16-0560-AS-EI. </t>
  </si>
  <si>
    <t>Actual May-18</t>
  </si>
  <si>
    <t>Actual Jun-18</t>
  </si>
  <si>
    <t>Six  Month</t>
  </si>
  <si>
    <t>Six Month</t>
  </si>
  <si>
    <t>FPL 000283</t>
  </si>
  <si>
    <t>20180046-EI</t>
  </si>
  <si>
    <t>FPL 000285</t>
  </si>
  <si>
    <t>FPL 000284</t>
  </si>
  <si>
    <t>FPL 000286</t>
  </si>
  <si>
    <t>FPL 000287</t>
  </si>
  <si>
    <t>FPL 000288</t>
  </si>
  <si>
    <t>FPL 000289</t>
  </si>
  <si>
    <t>FPL 000290</t>
  </si>
  <si>
    <t>FPL 000291</t>
  </si>
  <si>
    <t>FPL 000292</t>
  </si>
  <si>
    <t>FPL 000293</t>
  </si>
  <si>
    <t>FPL 000294</t>
  </si>
  <si>
    <t>FPL 000295
20180046-EI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</si>
</sst>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0.00000%"/>
    <numFmt numFmtId="166" formatCode="#,##0.00000_);\(#,##0.00000\)"/>
    <numFmt numFmtId="167" formatCode="&quot;$&quot;* #,##0.00_);&quot;$&quot;* \(#,##0.00\)"/>
    <numFmt numFmtId="168" formatCode="General_)"/>
    <numFmt numFmtId="169" formatCode="_(&quot;$&quot;* #,##0_);_(&quot;$&quot;* \(#,##0\);_(&quot;$&quot;* &quot;-&quot;??_);_(@_)"/>
    <numFmt numFmtId="170" formatCode="0.000000"/>
    <numFmt numFmtId="171" formatCode="mmmm\ \'yy"/>
    <numFmt numFmtId="172" formatCode="_(* #,##0_);_(* \(#,##0\);_(* &quot;-&quot;??_);_(@_)"/>
    <numFmt numFmtId="173" formatCode="0_);\(0\)"/>
    <numFmt numFmtId="174" formatCode="mm/dd/yy_)"/>
    <numFmt numFmtId="175" formatCode="&quot;£&quot;#,##0_);[Red]\(&quot;£&quot;#,##0\)"/>
    <numFmt numFmtId="176" formatCode="0.000_)"/>
    <numFmt numFmtId="177" formatCode="_-&quot;£&quot;* #,##0.00_-;\-&quot;£&quot;* #,##0.00_-;_-&quot;£&quot;* &quot;-&quot;??_-;_-@_-"/>
    <numFmt numFmtId="178" formatCode="&quot;$&quot;* #,##0.0000000_);&quot;$&quot;* \(#,##0.0000000\)"/>
    <numFmt numFmtId="179" formatCode="&quot;$&quot;#,##0.0_);[Red]\(&quot;$&quot;#,##0.0\)"/>
    <numFmt numFmtId="180" formatCode="#,##0.0_);\(#,##0.0\)"/>
    <numFmt numFmtId="181" formatCode="&quot;$&quot;#,##0.00"/>
    <numFmt numFmtId="182" formatCode="&quot;$&quot;#,##0"/>
    <numFmt numFmtId="183" formatCode="&quot;$&quot;#,##0.0"/>
    <numFmt numFmtId="184" formatCode="0.00_)"/>
    <numFmt numFmtId="185" formatCode="###,000"/>
    <numFmt numFmtId="186" formatCode="&quot;$&quot;#.;\(&quot;$&quot;#,\)"/>
  </numFmts>
  <fonts count="166">
    <font>
      <sz val="10"/>
      <name val="Times New Roman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Courier"/>
      <family val="3"/>
    </font>
    <font>
      <sz val="10"/>
      <name val="Times New Roman"/>
      <family val="1"/>
    </font>
    <font>
      <sz val="10"/>
      <color indexed="12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sz val="8"/>
      <color indexed="64"/>
      <name val="Arial"/>
      <family val="2"/>
    </font>
    <font>
      <sz val="8.5"/>
      <color indexed="64"/>
      <name val="Arial"/>
      <family val="2"/>
    </font>
    <font>
      <sz val="9"/>
      <color indexed="64"/>
      <name val="Arial"/>
      <family val="2"/>
    </font>
    <font>
      <sz val="10"/>
      <name val="MS Sans Serif"/>
      <family val="2"/>
    </font>
    <font>
      <sz val="7"/>
      <name val="Helv"/>
    </font>
    <font>
      <sz val="10"/>
      <color indexed="8"/>
      <name val="Times New Roman"/>
      <family val="1"/>
    </font>
    <font>
      <sz val="9"/>
      <name val="Arial"/>
      <family val="2"/>
    </font>
    <font>
      <b/>
      <sz val="9"/>
      <color indexed="56"/>
      <name val="Arial"/>
      <family val="2"/>
    </font>
    <font>
      <b/>
      <sz val="9"/>
      <name val="Arial"/>
      <family val="2"/>
    </font>
    <font>
      <sz val="8"/>
      <color indexed="81"/>
      <name val="Tahom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u/>
      <sz val="12"/>
      <name val="MS Sans Serif"/>
      <family val="2"/>
    </font>
    <font>
      <sz val="12"/>
      <color indexed="64"/>
      <name val="MS Sans Serif"/>
      <family val="2"/>
    </font>
    <font>
      <b/>
      <sz val="12"/>
      <color indexed="56"/>
      <name val="MS Sans Serif"/>
      <family val="2"/>
    </font>
    <font>
      <sz val="10"/>
      <color indexed="6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Helv"/>
    </font>
    <font>
      <sz val="8"/>
      <name val="Arial"/>
      <family val="2"/>
    </font>
    <font>
      <b/>
      <u/>
      <sz val="10"/>
      <name val="Times New Roman"/>
      <family val="1"/>
    </font>
    <font>
      <u val="doubleAccounting"/>
      <sz val="12"/>
      <name val="MS Sans Serif"/>
      <family val="2"/>
    </font>
    <font>
      <sz val="11"/>
      <name val="Times New Roman"/>
      <family val="1"/>
    </font>
    <font>
      <sz val="10"/>
      <name val="MS Sans Serif"/>
      <family val="2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sz val="8"/>
      <name val="MS Sans Serif"/>
      <family val="2"/>
    </font>
    <font>
      <b/>
      <sz val="8"/>
      <name val="MS Sans Serif"/>
      <family val="2"/>
    </font>
    <font>
      <sz val="11"/>
      <color indexed="64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64"/>
      <name val="Calibri"/>
      <family val="2"/>
      <scheme val="minor"/>
    </font>
    <font>
      <b/>
      <sz val="11"/>
      <name val="Calibri"/>
      <family val="2"/>
      <scheme val="minor"/>
    </font>
    <font>
      <sz val="10"/>
      <color indexed="10"/>
      <name val="Arial"/>
      <family val="2"/>
    </font>
    <font>
      <sz val="9"/>
      <color indexed="10"/>
      <name val="Arial"/>
      <family val="2"/>
    </font>
    <font>
      <sz val="10"/>
      <color indexed="8"/>
      <name val="Arial"/>
      <family val="2"/>
    </font>
    <font>
      <b/>
      <sz val="10"/>
      <color rgb="FFFF0000"/>
      <name val="Times New Roman"/>
      <family val="1"/>
    </font>
    <font>
      <sz val="10"/>
      <name val="Arial"/>
      <family val="2"/>
    </font>
    <font>
      <sz val="11"/>
      <name val="Tms Rmn"/>
      <family val="1"/>
    </font>
    <font>
      <sz val="10"/>
      <name val="Univers (WN)"/>
    </font>
    <font>
      <sz val="10"/>
      <name val="MS Serif"/>
      <family val="1"/>
    </font>
    <font>
      <sz val="10"/>
      <color indexed="16"/>
      <name val="MS Serif"/>
      <family val="1"/>
    </font>
    <font>
      <b/>
      <sz val="12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9"/>
      <name val="Arial"/>
      <family val="2"/>
    </font>
    <font>
      <b/>
      <sz val="8"/>
      <color indexed="8"/>
      <name val="Helv"/>
    </font>
    <font>
      <sz val="10"/>
      <color theme="3"/>
      <name val="Times New Roman"/>
      <family val="1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1"/>
      <color indexed="20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8"/>
      <name val="MS Sans Serif"/>
      <family val="2"/>
    </font>
    <font>
      <u/>
      <sz val="8"/>
      <name val="MS Sans Serif"/>
      <family val="2"/>
    </font>
    <font>
      <sz val="8"/>
      <color indexed="12"/>
      <name val="Courier"/>
      <family val="3"/>
    </font>
    <font>
      <sz val="8"/>
      <color indexed="8"/>
      <name val="MS Sans Serif"/>
      <family val="2"/>
    </font>
    <font>
      <sz val="10"/>
      <color indexed="64"/>
      <name val="Arial"/>
      <family val="2"/>
    </font>
    <font>
      <b/>
      <sz val="10"/>
      <color indexed="64"/>
      <name val="Arial"/>
      <family val="2"/>
    </font>
    <font>
      <b/>
      <sz val="8.5"/>
      <name val="Arial"/>
      <family val="2"/>
    </font>
    <font>
      <vertAlign val="superscript"/>
      <sz val="8"/>
      <name val="Arial"/>
      <family val="2"/>
    </font>
    <font>
      <sz val="8"/>
      <color theme="0"/>
      <name val="MS Sans Serif"/>
      <family val="2"/>
    </font>
    <font>
      <b/>
      <sz val="8"/>
      <color theme="0"/>
      <name val="MS Sans Serif"/>
      <family val="2"/>
    </font>
    <font>
      <sz val="8"/>
      <color theme="0"/>
      <name val="Arial"/>
      <family val="2"/>
    </font>
    <font>
      <sz val="8.5"/>
      <color theme="0"/>
      <name val="Arial"/>
      <family val="2"/>
    </font>
    <font>
      <b/>
      <sz val="8.5"/>
      <color theme="0"/>
      <name val="Arial"/>
      <family val="2"/>
    </font>
    <font>
      <sz val="9"/>
      <color theme="0"/>
      <name val="Arial"/>
      <family val="2"/>
    </font>
    <font>
      <b/>
      <sz val="9"/>
      <color indexed="64"/>
      <name val="Arial"/>
      <family val="2"/>
    </font>
    <font>
      <b/>
      <sz val="8"/>
      <name val="Times New Roman"/>
      <family val="1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vertAlign val="superscript"/>
      <sz val="12"/>
      <name val="MS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0070C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Calibri"/>
      <family val="2"/>
    </font>
    <font>
      <b/>
      <i/>
      <sz val="16"/>
      <name val="Helv"/>
    </font>
    <font>
      <sz val="19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10"/>
      <color theme="1"/>
      <name val="Calibri"/>
      <family val="2"/>
      <scheme val="minor"/>
    </font>
    <font>
      <sz val="10"/>
      <name val="Helvetica"/>
    </font>
    <font>
      <sz val="8"/>
      <color rgb="FF1F497D"/>
      <name val="Verdana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sz val="8"/>
      <name val="Arial Narrow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Tms Rmn"/>
    </font>
    <font>
      <u/>
      <sz val="8.4"/>
      <color indexed="12"/>
      <name val="Arial"/>
      <family val="2"/>
    </font>
    <font>
      <sz val="8"/>
      <color indexed="12"/>
      <name val="Tms Rmn"/>
    </font>
    <font>
      <b/>
      <i/>
      <sz val="8"/>
      <name val="Arial"/>
      <family val="2"/>
    </font>
    <font>
      <sz val="11"/>
      <color indexed="8"/>
      <name val="Arial"/>
      <family val="2"/>
    </font>
    <font>
      <sz val="11"/>
      <color indexed="20"/>
      <name val="Arial"/>
      <family val="2"/>
    </font>
    <font>
      <b/>
      <sz val="11"/>
      <color indexed="52"/>
      <name val="Arial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b/>
      <sz val="8"/>
      <name val="MS Sans Serif"/>
    </font>
  </fonts>
  <fills count="1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1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22"/>
      </patternFill>
    </fill>
    <fill>
      <patternFill patternType="solid">
        <fgColor indexed="35"/>
        <bgColor indexed="35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DBE5F1"/>
        <bgColor rgb="FFFFFFFF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</fills>
  <borders count="9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4487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37" fontId="4" fillId="0" borderId="0"/>
    <xf numFmtId="168" fontId="30" fillId="0" borderId="0"/>
    <xf numFmtId="0" fontId="12" fillId="0" borderId="0"/>
    <xf numFmtId="0" fontId="34" fillId="0" borderId="0"/>
    <xf numFmtId="0" fontId="29" fillId="0" borderId="0"/>
    <xf numFmtId="168" fontId="13" fillId="0" borderId="0"/>
    <xf numFmtId="168" fontId="13" fillId="0" borderId="0"/>
    <xf numFmtId="0" fontId="12" fillId="0" borderId="0"/>
    <xf numFmtId="168" fontId="13" fillId="0" borderId="0"/>
    <xf numFmtId="174" fontId="4" fillId="0" borderId="0"/>
    <xf numFmtId="0" fontId="29" fillId="0" borderId="0"/>
    <xf numFmtId="9" fontId="3" fillId="0" borderId="0" applyFont="0" applyFill="0" applyBorder="0" applyAlignment="0" applyProtection="0"/>
    <xf numFmtId="0" fontId="46" fillId="0" borderId="0"/>
    <xf numFmtId="0" fontId="3" fillId="0" borderId="0"/>
    <xf numFmtId="0" fontId="28" fillId="0" borderId="0"/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31" fillId="0" borderId="0"/>
    <xf numFmtId="9" fontId="28" fillId="0" borderId="0" applyFont="0" applyFill="0" applyBorder="0" applyAlignment="0" applyProtection="0"/>
    <xf numFmtId="170" fontId="28" fillId="0" borderId="0">
      <alignment horizontal="left" wrapText="1"/>
    </xf>
    <xf numFmtId="0" fontId="48" fillId="0" borderId="0"/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5" fontId="28" fillId="0" borderId="0" applyFill="0" applyBorder="0" applyAlignment="0"/>
    <xf numFmtId="176" fontId="49" fillId="0" borderId="0"/>
    <xf numFmtId="176" fontId="49" fillId="0" borderId="0"/>
    <xf numFmtId="176" fontId="49" fillId="0" borderId="0"/>
    <xf numFmtId="176" fontId="49" fillId="0" borderId="0"/>
    <xf numFmtId="176" fontId="49" fillId="0" borderId="0"/>
    <xf numFmtId="176" fontId="49" fillId="0" borderId="0"/>
    <xf numFmtId="176" fontId="49" fillId="0" borderId="0"/>
    <xf numFmtId="176" fontId="49" fillId="0" borderId="0"/>
    <xf numFmtId="43" fontId="3" fillId="0" borderId="0" applyFont="0" applyFill="0" applyBorder="0" applyAlignment="0" applyProtection="0"/>
    <xf numFmtId="40" fontId="1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51" fillId="0" borderId="0" applyNumberFormat="0" applyAlignment="0">
      <alignment horizontal="left"/>
    </xf>
    <xf numFmtId="44" fontId="28" fillId="0" borderId="0" applyFont="0" applyFill="0" applyBorder="0" applyAlignment="0" applyProtection="0"/>
    <xf numFmtId="8" fontId="12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52" fillId="0" borderId="0" applyNumberFormat="0" applyAlignment="0">
      <alignment horizontal="left"/>
    </xf>
    <xf numFmtId="38" fontId="31" fillId="2" borderId="0" applyNumberFormat="0" applyBorder="0" applyAlignment="0" applyProtection="0"/>
    <xf numFmtId="0" fontId="53" fillId="0" borderId="55" applyNumberFormat="0" applyAlignment="0" applyProtection="0">
      <alignment horizontal="left" vertical="center"/>
    </xf>
    <xf numFmtId="0" fontId="53" fillId="0" borderId="3">
      <alignment horizontal="left" vertical="center"/>
    </xf>
    <xf numFmtId="10" fontId="31" fillId="6" borderId="56" applyNumberFormat="0" applyBorder="0" applyAlignment="0" applyProtection="0"/>
    <xf numFmtId="177" fontId="28" fillId="0" borderId="0"/>
    <xf numFmtId="0" fontId="28" fillId="0" borderId="0"/>
    <xf numFmtId="0" fontId="50" fillId="0" borderId="0"/>
    <xf numFmtId="0" fontId="28" fillId="0" borderId="0"/>
    <xf numFmtId="170" fontId="28" fillId="0" borderId="0">
      <alignment horizontal="left" wrapText="1"/>
    </xf>
    <xf numFmtId="0" fontId="28" fillId="0" borderId="0"/>
    <xf numFmtId="0" fontId="3" fillId="0" borderId="0"/>
    <xf numFmtId="0" fontId="3" fillId="0" borderId="0"/>
    <xf numFmtId="0" fontId="3" fillId="0" borderId="0"/>
    <xf numFmtId="170" fontId="28" fillId="0" borderId="0">
      <alignment horizontal="left" wrapText="1"/>
    </xf>
    <xf numFmtId="0" fontId="3" fillId="0" borderId="0"/>
    <xf numFmtId="170" fontId="28" fillId="0" borderId="0">
      <alignment horizontal="left" wrapText="1"/>
    </xf>
    <xf numFmtId="10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0" fillId="0" borderId="0" applyFont="0" applyFill="0" applyBorder="0" applyAlignment="0" applyProtection="0"/>
    <xf numFmtId="14" fontId="30" fillId="0" borderId="0" applyNumberFormat="0" applyFill="0" applyBorder="0" applyAlignment="0" applyProtection="0">
      <alignment horizontal="left"/>
    </xf>
    <xf numFmtId="4" fontId="46" fillId="7" borderId="57" applyNumberFormat="0" applyProtection="0">
      <alignment vertical="center"/>
    </xf>
    <xf numFmtId="4" fontId="54" fillId="7" borderId="57" applyNumberFormat="0" applyProtection="0">
      <alignment vertical="center"/>
    </xf>
    <xf numFmtId="4" fontId="46" fillId="7" borderId="57" applyNumberFormat="0" applyProtection="0">
      <alignment horizontal="left" vertical="center" indent="1"/>
    </xf>
    <xf numFmtId="4" fontId="46" fillId="7" borderId="57" applyNumberFormat="0" applyProtection="0">
      <alignment horizontal="left" vertical="center" indent="1"/>
    </xf>
    <xf numFmtId="0" fontId="55" fillId="0" borderId="57" applyNumberFormat="0" applyProtection="0">
      <alignment horizontal="left" vertical="center" indent="1"/>
    </xf>
    <xf numFmtId="4" fontId="46" fillId="8" borderId="57" applyNumberFormat="0" applyProtection="0">
      <alignment horizontal="right" vertical="center"/>
    </xf>
    <xf numFmtId="4" fontId="46" fillId="9" borderId="57" applyNumberFormat="0" applyProtection="0">
      <alignment horizontal="right" vertical="center"/>
    </xf>
    <xf numFmtId="4" fontId="46" fillId="10" borderId="57" applyNumberFormat="0" applyProtection="0">
      <alignment horizontal="right" vertical="center"/>
    </xf>
    <xf numFmtId="4" fontId="46" fillId="11" borderId="57" applyNumberFormat="0" applyProtection="0">
      <alignment horizontal="right" vertical="center"/>
    </xf>
    <xf numFmtId="4" fontId="46" fillId="12" borderId="57" applyNumberFormat="0" applyProtection="0">
      <alignment horizontal="right" vertical="center"/>
    </xf>
    <xf numFmtId="4" fontId="46" fillId="13" borderId="57" applyNumberFormat="0" applyProtection="0">
      <alignment horizontal="right" vertical="center"/>
    </xf>
    <xf numFmtId="4" fontId="46" fillId="14" borderId="57" applyNumberFormat="0" applyProtection="0">
      <alignment horizontal="right" vertical="center"/>
    </xf>
    <xf numFmtId="4" fontId="46" fillId="15" borderId="57" applyNumberFormat="0" applyProtection="0">
      <alignment horizontal="right" vertical="center"/>
    </xf>
    <xf numFmtId="4" fontId="46" fillId="16" borderId="57" applyNumberFormat="0" applyProtection="0">
      <alignment horizontal="right" vertical="center"/>
    </xf>
    <xf numFmtId="4" fontId="56" fillId="17" borderId="57" applyNumberFormat="0" applyProtection="0">
      <alignment horizontal="left" vertical="center" indent="1"/>
    </xf>
    <xf numFmtId="4" fontId="56" fillId="0" borderId="58" applyNumberFormat="0" applyProtection="0">
      <alignment horizontal="left" vertical="center" indent="1"/>
    </xf>
    <xf numFmtId="4" fontId="57" fillId="18" borderId="0" applyNumberFormat="0" applyProtection="0">
      <alignment horizontal="left" vertical="center" indent="1"/>
    </xf>
    <xf numFmtId="0" fontId="28" fillId="19" borderId="57" applyNumberFormat="0" applyProtection="0">
      <alignment horizontal="left" vertical="center" indent="1"/>
    </xf>
    <xf numFmtId="4" fontId="46" fillId="0" borderId="57" applyNumberFormat="0" applyProtection="0">
      <alignment horizontal="left" vertical="center" indent="1"/>
    </xf>
    <xf numFmtId="4" fontId="56" fillId="0" borderId="57" applyNumberFormat="0" applyProtection="0">
      <alignment horizontal="left" vertical="center" indent="1"/>
    </xf>
    <xf numFmtId="0" fontId="28" fillId="0" borderId="57" applyNumberFormat="0" applyProtection="0">
      <alignment horizontal="left" vertical="center" indent="1"/>
    </xf>
    <xf numFmtId="0" fontId="28" fillId="20" borderId="57" applyNumberFormat="0" applyProtection="0">
      <alignment horizontal="left" vertical="center" indent="1"/>
    </xf>
    <xf numFmtId="0" fontId="28" fillId="0" borderId="57" applyNumberFormat="0" applyProtection="0">
      <alignment horizontal="left" vertical="center" indent="1"/>
    </xf>
    <xf numFmtId="0" fontId="28" fillId="21" borderId="57" applyNumberFormat="0" applyProtection="0">
      <alignment horizontal="left" vertical="center" indent="1"/>
    </xf>
    <xf numFmtId="0" fontId="28" fillId="0" borderId="57" applyNumberFormat="0" applyProtection="0">
      <alignment horizontal="left" vertical="center" indent="1"/>
    </xf>
    <xf numFmtId="0" fontId="28" fillId="2" borderId="57" applyNumberFormat="0" applyProtection="0">
      <alignment horizontal="left" vertical="center" indent="1"/>
    </xf>
    <xf numFmtId="0" fontId="28" fillId="0" borderId="57" applyNumberFormat="0" applyProtection="0">
      <alignment horizontal="left" vertical="center" indent="1"/>
    </xf>
    <xf numFmtId="0" fontId="28" fillId="19" borderId="57" applyNumberFormat="0" applyProtection="0">
      <alignment horizontal="left" vertical="center" indent="1"/>
    </xf>
    <xf numFmtId="0" fontId="28" fillId="0" borderId="0"/>
    <xf numFmtId="4" fontId="46" fillId="6" borderId="57" applyNumberFormat="0" applyProtection="0">
      <alignment vertical="center"/>
    </xf>
    <xf numFmtId="4" fontId="54" fillId="6" borderId="57" applyNumberFormat="0" applyProtection="0">
      <alignment vertical="center"/>
    </xf>
    <xf numFmtId="4" fontId="46" fillId="6" borderId="57" applyNumberFormat="0" applyProtection="0">
      <alignment horizontal="left" vertical="center" indent="1"/>
    </xf>
    <xf numFmtId="4" fontId="46" fillId="6" borderId="57" applyNumberFormat="0" applyProtection="0">
      <alignment horizontal="left" vertical="center" indent="1"/>
    </xf>
    <xf numFmtId="4" fontId="46" fillId="0" borderId="57" applyNumberFormat="0" applyProtection="0">
      <alignment horizontal="right" vertical="center"/>
    </xf>
    <xf numFmtId="4" fontId="54" fillId="22" borderId="57" applyNumberFormat="0" applyProtection="0">
      <alignment horizontal="right" vertical="center"/>
    </xf>
    <xf numFmtId="0" fontId="28" fillId="19" borderId="57" applyNumberFormat="0" applyProtection="0">
      <alignment horizontal="left" vertical="center" indent="1"/>
    </xf>
    <xf numFmtId="0" fontId="27" fillId="0" borderId="57" applyNumberFormat="0" applyProtection="0">
      <alignment horizontal="left" vertical="center" indent="1"/>
    </xf>
    <xf numFmtId="0" fontId="58" fillId="0" borderId="0"/>
    <xf numFmtId="4" fontId="44" fillId="22" borderId="57" applyNumberFormat="0" applyProtection="0">
      <alignment horizontal="right" vertical="center"/>
    </xf>
    <xf numFmtId="40" fontId="59" fillId="0" borderId="0" applyBorder="0">
      <alignment horizontal="right"/>
    </xf>
    <xf numFmtId="0" fontId="63" fillId="24" borderId="0" applyNumberFormat="0" applyBorder="0" applyAlignment="0" applyProtection="0"/>
    <xf numFmtId="0" fontId="63" fillId="25" borderId="0" applyNumberFormat="0" applyBorder="0" applyAlignment="0" applyProtection="0"/>
    <xf numFmtId="0" fontId="64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28" borderId="0" applyNumberFormat="0" applyBorder="0" applyAlignment="0" applyProtection="0"/>
    <xf numFmtId="0" fontId="64" fillId="29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4" fillId="32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64" fillId="32" borderId="0" applyNumberFormat="0" applyBorder="0" applyAlignment="0" applyProtection="0"/>
    <xf numFmtId="0" fontId="63" fillId="24" borderId="0" applyNumberFormat="0" applyBorder="0" applyAlignment="0" applyProtection="0"/>
    <xf numFmtId="0" fontId="63" fillId="25" borderId="0" applyNumberFormat="0" applyBorder="0" applyAlignment="0" applyProtection="0"/>
    <xf numFmtId="0" fontId="64" fillId="25" borderId="0" applyNumberFormat="0" applyBorder="0" applyAlignment="0" applyProtection="0"/>
    <xf numFmtId="0" fontId="63" fillId="33" borderId="0" applyNumberFormat="0" applyBorder="0" applyAlignment="0" applyProtection="0"/>
    <xf numFmtId="0" fontId="63" fillId="28" borderId="0" applyNumberFormat="0" applyBorder="0" applyAlignment="0" applyProtection="0"/>
    <xf numFmtId="0" fontId="64" fillId="34" borderId="0" applyNumberFormat="0" applyBorder="0" applyAlignment="0" applyProtection="0"/>
    <xf numFmtId="0" fontId="65" fillId="35" borderId="0" applyNumberFormat="0" applyBorder="0" applyAlignment="0" applyProtection="0"/>
    <xf numFmtId="0" fontId="65" fillId="36" borderId="0" applyNumberFormat="0" applyBorder="0" applyAlignment="0" applyProtection="0"/>
    <xf numFmtId="0" fontId="65" fillId="37" borderId="0" applyNumberFormat="0" applyBorder="0" applyAlignment="0" applyProtection="0"/>
    <xf numFmtId="4" fontId="46" fillId="38" borderId="64" applyNumberFormat="0" applyProtection="0">
      <alignment horizontal="right" vertical="center"/>
    </xf>
    <xf numFmtId="0" fontId="66" fillId="39" borderId="0"/>
    <xf numFmtId="0" fontId="66" fillId="40" borderId="0"/>
    <xf numFmtId="49" fontId="67" fillId="39" borderId="0"/>
    <xf numFmtId="49" fontId="68" fillId="40" borderId="0"/>
    <xf numFmtId="49" fontId="69" fillId="39" borderId="65"/>
    <xf numFmtId="49" fontId="70" fillId="40" borderId="66">
      <alignment horizontal="center" wrapText="1"/>
    </xf>
    <xf numFmtId="49" fontId="69" fillId="39" borderId="0"/>
    <xf numFmtId="49" fontId="70" fillId="40" borderId="40"/>
    <xf numFmtId="0" fontId="66" fillId="40" borderId="65">
      <protection locked="0"/>
    </xf>
    <xf numFmtId="0" fontId="66" fillId="39" borderId="0"/>
    <xf numFmtId="0" fontId="66" fillId="40" borderId="0"/>
    <xf numFmtId="0" fontId="71" fillId="3" borderId="0"/>
    <xf numFmtId="0" fontId="71" fillId="41" borderId="0"/>
    <xf numFmtId="0" fontId="71" fillId="16" borderId="0"/>
    <xf numFmtId="0" fontId="71" fillId="8" borderId="0"/>
    <xf numFmtId="0" fontId="71" fillId="11" borderId="0"/>
    <xf numFmtId="0" fontId="71" fillId="42" borderId="0"/>
    <xf numFmtId="0" fontId="72" fillId="0" borderId="0" applyNumberFormat="0" applyFill="0" applyBorder="0" applyAlignment="0" applyProtection="0"/>
    <xf numFmtId="0" fontId="73" fillId="0" borderId="0"/>
    <xf numFmtId="43" fontId="73" fillId="0" borderId="0" applyFont="0" applyFill="0" applyBorder="0" applyAlignment="0" applyProtection="0"/>
    <xf numFmtId="0" fontId="12" fillId="0" borderId="0"/>
    <xf numFmtId="0" fontId="80" fillId="0" borderId="0"/>
    <xf numFmtId="44" fontId="81" fillId="0" borderId="0" applyFont="0" applyFill="0" applyBorder="0" applyAlignment="0" applyProtection="0"/>
    <xf numFmtId="42" fontId="81" fillId="0" borderId="0" applyFont="0" applyFill="0" applyBorder="0" applyAlignment="0" applyProtection="0"/>
    <xf numFmtId="6" fontId="12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26" fillId="0" borderId="0"/>
    <xf numFmtId="0" fontId="28" fillId="0" borderId="0"/>
    <xf numFmtId="42" fontId="3" fillId="0" borderId="0" applyFont="0" applyFill="0" applyBorder="0" applyAlignment="0" applyProtection="0"/>
    <xf numFmtId="0" fontId="28" fillId="0" borderId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46" fillId="0" borderId="0"/>
    <xf numFmtId="0" fontId="1" fillId="0" borderId="0"/>
    <xf numFmtId="0" fontId="46" fillId="0" borderId="0"/>
    <xf numFmtId="0" fontId="28" fillId="0" borderId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170" fontId="28" fillId="0" borderId="0">
      <alignment horizontal="left" wrapText="1"/>
    </xf>
    <xf numFmtId="170" fontId="28" fillId="0" borderId="0">
      <alignment horizontal="left" wrapText="1"/>
    </xf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49" borderId="0" applyNumberFormat="0" applyBorder="0" applyAlignment="0" applyProtection="0"/>
    <xf numFmtId="0" fontId="46" fillId="50" borderId="0" applyNumberFormat="0" applyBorder="0" applyAlignment="0" applyProtection="0"/>
    <xf numFmtId="0" fontId="46" fillId="51" borderId="0" applyNumberFormat="0" applyBorder="0" applyAlignment="0" applyProtection="0"/>
    <xf numFmtId="0" fontId="46" fillId="52" borderId="0" applyNumberFormat="0" applyBorder="0" applyAlignment="0" applyProtection="0"/>
    <xf numFmtId="0" fontId="46" fillId="53" borderId="0" applyNumberFormat="0" applyBorder="0" applyAlignment="0" applyProtection="0"/>
    <xf numFmtId="0" fontId="46" fillId="54" borderId="0" applyNumberFormat="0" applyBorder="0" applyAlignment="0" applyProtection="0"/>
    <xf numFmtId="0" fontId="46" fillId="55" borderId="0" applyNumberFormat="0" applyBorder="0" applyAlignment="0" applyProtection="0"/>
    <xf numFmtId="0" fontId="46" fillId="50" borderId="0" applyNumberFormat="0" applyBorder="0" applyAlignment="0" applyProtection="0"/>
    <xf numFmtId="0" fontId="46" fillId="53" borderId="0" applyNumberFormat="0" applyBorder="0" applyAlignment="0" applyProtection="0"/>
    <xf numFmtId="0" fontId="46" fillId="56" borderId="0" applyNumberFormat="0" applyBorder="0" applyAlignment="0" applyProtection="0"/>
    <xf numFmtId="0" fontId="108" fillId="57" borderId="0" applyNumberFormat="0" applyBorder="0" applyAlignment="0" applyProtection="0"/>
    <xf numFmtId="0" fontId="108" fillId="54" borderId="0" applyNumberFormat="0" applyBorder="0" applyAlignment="0" applyProtection="0"/>
    <xf numFmtId="0" fontId="108" fillId="55" borderId="0" applyNumberFormat="0" applyBorder="0" applyAlignment="0" applyProtection="0"/>
    <xf numFmtId="0" fontId="108" fillId="58" borderId="0" applyNumberFormat="0" applyBorder="0" applyAlignment="0" applyProtection="0"/>
    <xf numFmtId="0" fontId="108" fillId="59" borderId="0" applyNumberFormat="0" applyBorder="0" applyAlignment="0" applyProtection="0"/>
    <xf numFmtId="0" fontId="108" fillId="60" borderId="0" applyNumberFormat="0" applyBorder="0" applyAlignment="0" applyProtection="0"/>
    <xf numFmtId="0" fontId="108" fillId="61" borderId="0" applyNumberFormat="0" applyBorder="0" applyAlignment="0" applyProtection="0"/>
    <xf numFmtId="0" fontId="63" fillId="62" borderId="0" applyNumberFormat="0" applyBorder="0" applyAlignment="0" applyProtection="0"/>
    <xf numFmtId="0" fontId="63" fillId="32" borderId="0" applyNumberFormat="0" applyBorder="0" applyAlignment="0" applyProtection="0"/>
    <xf numFmtId="0" fontId="64" fillId="63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108" fillId="65" borderId="0" applyNumberFormat="0" applyBorder="0" applyAlignment="0" applyProtection="0"/>
    <xf numFmtId="0" fontId="63" fillId="66" borderId="0" applyNumberFormat="0" applyBorder="0" applyAlignment="0" applyProtection="0"/>
    <xf numFmtId="0" fontId="63" fillId="31" borderId="0" applyNumberFormat="0" applyBorder="0" applyAlignment="0" applyProtection="0"/>
    <xf numFmtId="0" fontId="64" fillId="28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108" fillId="68" borderId="0" applyNumberFormat="0" applyBorder="0" applyAlignment="0" applyProtection="0"/>
    <xf numFmtId="0" fontId="63" fillId="69" borderId="0" applyNumberFormat="0" applyBorder="0" applyAlignment="0" applyProtection="0"/>
    <xf numFmtId="0" fontId="63" fillId="70" borderId="0" applyNumberFormat="0" applyBorder="0" applyAlignment="0" applyProtection="0"/>
    <xf numFmtId="0" fontId="64" fillId="71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108" fillId="58" borderId="0" applyNumberFormat="0" applyBorder="0" applyAlignment="0" applyProtection="0"/>
    <xf numFmtId="0" fontId="63" fillId="66" borderId="0" applyNumberFormat="0" applyBorder="0" applyAlignment="0" applyProtection="0"/>
    <xf numFmtId="0" fontId="63" fillId="29" borderId="0" applyNumberFormat="0" applyBorder="0" applyAlignment="0" applyProtection="0"/>
    <xf numFmtId="0" fontId="64" fillId="31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108" fillId="59" borderId="0" applyNumberFormat="0" applyBorder="0" applyAlignment="0" applyProtection="0"/>
    <xf numFmtId="0" fontId="63" fillId="30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108" fillId="74" borderId="0" applyNumberFormat="0" applyBorder="0" applyAlignment="0" applyProtection="0"/>
    <xf numFmtId="0" fontId="63" fillId="34" borderId="0" applyNumberFormat="0" applyBorder="0" applyAlignment="0" applyProtection="0"/>
    <xf numFmtId="0" fontId="64" fillId="75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109" fillId="48" borderId="0" applyNumberFormat="0" applyBorder="0" applyAlignment="0" applyProtection="0"/>
    <xf numFmtId="0" fontId="126" fillId="33" borderId="0" applyNumberFormat="0" applyBorder="0" applyAlignment="0" applyProtection="0"/>
    <xf numFmtId="0" fontId="110" fillId="77" borderId="77" applyNumberFormat="0" applyAlignment="0" applyProtection="0"/>
    <xf numFmtId="0" fontId="127" fillId="78" borderId="78" applyNumberFormat="0" applyAlignment="0" applyProtection="0"/>
    <xf numFmtId="0" fontId="111" fillId="79" borderId="79" applyNumberFormat="0" applyAlignment="0" applyProtection="0"/>
    <xf numFmtId="0" fontId="128" fillId="73" borderId="79" applyNumberFormat="0" applyAlignment="0" applyProtection="0"/>
    <xf numFmtId="44" fontId="28" fillId="0" borderId="0" applyFont="0" applyFill="0" applyBorder="0" applyAlignment="0" applyProtection="0"/>
    <xf numFmtId="0" fontId="65" fillId="80" borderId="0" applyNumberFormat="0" applyBorder="0" applyAlignment="0" applyProtection="0"/>
    <xf numFmtId="0" fontId="65" fillId="81" borderId="0" applyNumberFormat="0" applyBorder="0" applyAlignment="0" applyProtection="0"/>
    <xf numFmtId="0" fontId="112" fillId="0" borderId="0" applyNumberFormat="0" applyFill="0" applyBorder="0" applyAlignment="0" applyProtection="0"/>
    <xf numFmtId="0" fontId="113" fillId="49" borderId="0" applyNumberFormat="0" applyBorder="0" applyAlignment="0" applyProtection="0"/>
    <xf numFmtId="0" fontId="63" fillId="70" borderId="0" applyNumberFormat="0" applyBorder="0" applyAlignment="0" applyProtection="0"/>
    <xf numFmtId="0" fontId="114" fillId="0" borderId="80" applyNumberFormat="0" applyFill="0" applyAlignment="0" applyProtection="0"/>
    <xf numFmtId="0" fontId="129" fillId="0" borderId="81" applyNumberFormat="0" applyFill="0" applyAlignment="0" applyProtection="0"/>
    <xf numFmtId="0" fontId="115" fillId="0" borderId="82" applyNumberFormat="0" applyFill="0" applyAlignment="0" applyProtection="0"/>
    <xf numFmtId="0" fontId="130" fillId="0" borderId="83" applyNumberFormat="0" applyFill="0" applyAlignment="0" applyProtection="0"/>
    <xf numFmtId="0" fontId="116" fillId="0" borderId="84" applyNumberFormat="0" applyFill="0" applyAlignment="0" applyProtection="0"/>
    <xf numFmtId="0" fontId="131" fillId="0" borderId="85" applyNumberFormat="0" applyFill="0" applyAlignment="0" applyProtection="0"/>
    <xf numFmtId="0" fontId="116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17" fillId="52" borderId="77" applyNumberFormat="0" applyAlignment="0" applyProtection="0"/>
    <xf numFmtId="0" fontId="132" fillId="34" borderId="78" applyNumberFormat="0" applyAlignment="0" applyProtection="0"/>
    <xf numFmtId="0" fontId="118" fillId="0" borderId="86" applyNumberFormat="0" applyFill="0" applyAlignment="0" applyProtection="0"/>
    <xf numFmtId="0" fontId="133" fillId="0" borderId="87" applyNumberFormat="0" applyFill="0" applyAlignment="0" applyProtection="0"/>
    <xf numFmtId="0" fontId="119" fillId="82" borderId="0" applyNumberFormat="0" applyBorder="0" applyAlignment="0" applyProtection="0"/>
    <xf numFmtId="0" fontId="133" fillId="34" borderId="0" applyNumberFormat="0" applyBorder="0" applyAlignment="0" applyProtection="0"/>
    <xf numFmtId="184" fontId="106" fillId="0" borderId="0"/>
    <xf numFmtId="0" fontId="31" fillId="83" borderId="0"/>
    <xf numFmtId="0" fontId="31" fillId="83" borderId="0"/>
    <xf numFmtId="0" fontId="31" fillId="83" borderId="0"/>
    <xf numFmtId="0" fontId="31" fillId="83" borderId="0"/>
    <xf numFmtId="0" fontId="31" fillId="83" borderId="0"/>
    <xf numFmtId="0" fontId="31" fillId="83" borderId="0"/>
    <xf numFmtId="0" fontId="31" fillId="83" borderId="0"/>
    <xf numFmtId="0" fontId="28" fillId="0" borderId="0"/>
    <xf numFmtId="0" fontId="28" fillId="84" borderId="88" applyNumberFormat="0" applyFont="0" applyAlignment="0" applyProtection="0"/>
    <xf numFmtId="0" fontId="31" fillId="33" borderId="78" applyNumberFormat="0" applyFont="0" applyAlignment="0" applyProtection="0"/>
    <xf numFmtId="0" fontId="120" fillId="77" borderId="57" applyNumberFormat="0" applyAlignment="0" applyProtection="0"/>
    <xf numFmtId="0" fontId="134" fillId="78" borderId="57" applyNumberFormat="0" applyAlignment="0" applyProtection="0"/>
    <xf numFmtId="4" fontId="56" fillId="82" borderId="64" applyNumberFormat="0" applyProtection="0">
      <alignment vertical="center"/>
    </xf>
    <xf numFmtId="4" fontId="31" fillId="82" borderId="78" applyNumberFormat="0" applyProtection="0">
      <alignment vertical="center"/>
    </xf>
    <xf numFmtId="4" fontId="27" fillId="7" borderId="64" applyNumberFormat="0" applyProtection="0">
      <alignment vertical="center"/>
    </xf>
    <xf numFmtId="4" fontId="136" fillId="7" borderId="78" applyNumberFormat="0" applyProtection="0">
      <alignment vertical="center"/>
    </xf>
    <xf numFmtId="4" fontId="56" fillId="7" borderId="64" applyNumberFormat="0" applyProtection="0">
      <alignment horizontal="left" vertical="center" indent="1"/>
    </xf>
    <xf numFmtId="4" fontId="31" fillId="7" borderId="78" applyNumberFormat="0" applyProtection="0">
      <alignment horizontal="left" vertical="center" indent="1"/>
    </xf>
    <xf numFmtId="0" fontId="56" fillId="7" borderId="64" applyNumberFormat="0" applyProtection="0">
      <alignment horizontal="left" vertical="top" indent="1"/>
    </xf>
    <xf numFmtId="0" fontId="124" fillId="82" borderId="64" applyNumberFormat="0" applyProtection="0">
      <alignment horizontal="left" vertical="top" indent="1"/>
    </xf>
    <xf numFmtId="4" fontId="56" fillId="0" borderId="56" applyNumberFormat="0" applyProtection="0">
      <alignment horizontal="left" vertical="center" indent="1"/>
    </xf>
    <xf numFmtId="4" fontId="31" fillId="59" borderId="78" applyNumberFormat="0" applyProtection="0">
      <alignment horizontal="left" vertical="center" indent="1"/>
    </xf>
    <xf numFmtId="4" fontId="46" fillId="48" borderId="64" applyNumberFormat="0" applyProtection="0">
      <alignment horizontal="right" vertical="center"/>
    </xf>
    <xf numFmtId="4" fontId="31" fillId="48" borderId="78" applyNumberFormat="0" applyProtection="0">
      <alignment horizontal="right" vertical="center"/>
    </xf>
    <xf numFmtId="4" fontId="46" fillId="54" borderId="64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46" fillId="65" borderId="64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46" fillId="56" borderId="64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46" fillId="60" borderId="64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46" fillId="74" borderId="64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46" fillId="68" borderId="64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46" fillId="86" borderId="64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46" fillId="55" borderId="64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56" fillId="0" borderId="56" applyNumberFormat="0" applyProtection="0">
      <alignment horizontal="left" vertical="center" indent="1"/>
    </xf>
    <xf numFmtId="4" fontId="31" fillId="87" borderId="89" applyNumberFormat="0" applyProtection="0">
      <alignment horizontal="left" vertical="center" indent="1"/>
    </xf>
    <xf numFmtId="4" fontId="46" fillId="0" borderId="56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46" fillId="89" borderId="64" applyNumberFormat="0" applyProtection="0">
      <alignment horizontal="right" vertical="center"/>
    </xf>
    <xf numFmtId="4" fontId="31" fillId="89" borderId="78" applyNumberFormat="0" applyProtection="0">
      <alignment horizontal="right" vertical="center"/>
    </xf>
    <xf numFmtId="4" fontId="46" fillId="0" borderId="56" applyNumberFormat="0" applyProtection="0">
      <alignment horizontal="left" vertical="center" indent="1"/>
    </xf>
    <xf numFmtId="4" fontId="31" fillId="38" borderId="89" applyNumberFormat="0" applyProtection="0">
      <alignment horizontal="left" vertical="center" indent="1"/>
    </xf>
    <xf numFmtId="4" fontId="56" fillId="0" borderId="56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0" fontId="28" fillId="0" borderId="64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0" fontId="28" fillId="18" borderId="64" applyNumberFormat="0" applyProtection="0">
      <alignment horizontal="left" vertical="top" indent="1"/>
    </xf>
    <xf numFmtId="0" fontId="31" fillId="88" borderId="64" applyNumberFormat="0" applyProtection="0">
      <alignment horizontal="left" vertical="top" indent="1"/>
    </xf>
    <xf numFmtId="0" fontId="28" fillId="0" borderId="64" applyNumberFormat="0" applyProtection="0">
      <alignment horizontal="left" vertical="center" indent="1"/>
    </xf>
    <xf numFmtId="0" fontId="31" fillId="90" borderId="78" applyNumberFormat="0" applyProtection="0">
      <alignment horizontal="left" vertical="center" indent="1"/>
    </xf>
    <xf numFmtId="0" fontId="28" fillId="91" borderId="64" applyNumberFormat="0" applyProtection="0">
      <alignment horizontal="left" vertical="top" indent="1"/>
    </xf>
    <xf numFmtId="0" fontId="31" fillId="89" borderId="64" applyNumberFormat="0" applyProtection="0">
      <alignment horizontal="left" vertical="top" indent="1"/>
    </xf>
    <xf numFmtId="0" fontId="28" fillId="92" borderId="64" applyNumberFormat="0" applyProtection="0">
      <alignment horizontal="left" vertical="center" indent="1"/>
    </xf>
    <xf numFmtId="0" fontId="31" fillId="53" borderId="78" applyNumberFormat="0" applyProtection="0">
      <alignment horizontal="left" vertical="center" indent="1"/>
    </xf>
    <xf numFmtId="0" fontId="28" fillId="92" borderId="64" applyNumberFormat="0" applyProtection="0">
      <alignment horizontal="left" vertical="top" indent="1"/>
    </xf>
    <xf numFmtId="0" fontId="31" fillId="53" borderId="64" applyNumberFormat="0" applyProtection="0">
      <alignment horizontal="left" vertical="top" indent="1"/>
    </xf>
    <xf numFmtId="0" fontId="28" fillId="41" borderId="64" applyNumberFormat="0" applyProtection="0">
      <alignment horizontal="left" vertical="center" indent="1"/>
    </xf>
    <xf numFmtId="0" fontId="31" fillId="38" borderId="78" applyNumberFormat="0" applyProtection="0">
      <alignment horizontal="left" vertical="center" indent="1"/>
    </xf>
    <xf numFmtId="0" fontId="28" fillId="41" borderId="64" applyNumberFormat="0" applyProtection="0">
      <alignment horizontal="left" vertical="top" indent="1"/>
    </xf>
    <xf numFmtId="0" fontId="31" fillId="38" borderId="64" applyNumberFormat="0" applyProtection="0">
      <alignment horizontal="left" vertical="top" indent="1"/>
    </xf>
    <xf numFmtId="0" fontId="31" fillId="93" borderId="90" applyNumberFormat="0">
      <protection locked="0"/>
    </xf>
    <xf numFmtId="0" fontId="123" fillId="88" borderId="91" applyBorder="0"/>
    <xf numFmtId="4" fontId="46" fillId="6" borderId="64" applyNumberFormat="0" applyProtection="0">
      <alignment vertical="center"/>
    </xf>
    <xf numFmtId="4" fontId="122" fillId="84" borderId="64" applyNumberFormat="0" applyProtection="0">
      <alignment vertical="center"/>
    </xf>
    <xf numFmtId="4" fontId="54" fillId="6" borderId="64" applyNumberFormat="0" applyProtection="0">
      <alignment vertical="center"/>
    </xf>
    <xf numFmtId="4" fontId="136" fillId="6" borderId="56" applyNumberFormat="0" applyProtection="0">
      <alignment vertical="center"/>
    </xf>
    <xf numFmtId="4" fontId="46" fillId="6" borderId="64" applyNumberFormat="0" applyProtection="0">
      <alignment horizontal="left" vertical="center" indent="1"/>
    </xf>
    <xf numFmtId="4" fontId="122" fillId="77" borderId="64" applyNumberFormat="0" applyProtection="0">
      <alignment horizontal="left" vertical="center" indent="1"/>
    </xf>
    <xf numFmtId="0" fontId="46" fillId="6" borderId="64" applyNumberFormat="0" applyProtection="0">
      <alignment horizontal="left" vertical="top" indent="1"/>
    </xf>
    <xf numFmtId="0" fontId="122" fillId="84" borderId="64" applyNumberFormat="0" applyProtection="0">
      <alignment horizontal="left" vertical="top" indent="1"/>
    </xf>
    <xf numFmtId="4" fontId="46" fillId="22" borderId="57" applyNumberFormat="0" applyProtection="0">
      <alignment horizontal="right" vertical="center"/>
    </xf>
    <xf numFmtId="4" fontId="31" fillId="0" borderId="78" applyNumberFormat="0" applyProtection="0">
      <alignment horizontal="right" vertical="center"/>
    </xf>
    <xf numFmtId="4" fontId="136" fillId="40" borderId="78" applyNumberFormat="0" applyProtection="0">
      <alignment horizontal="right" vertical="center"/>
    </xf>
    <xf numFmtId="4" fontId="31" fillId="59" borderId="78" applyNumberFormat="0" applyProtection="0">
      <alignment horizontal="left" vertical="center" indent="1"/>
    </xf>
    <xf numFmtId="0" fontId="56" fillId="0" borderId="56" applyNumberFormat="0" applyProtection="0">
      <alignment horizontal="center" vertical="center"/>
    </xf>
    <xf numFmtId="0" fontId="122" fillId="89" borderId="64" applyNumberFormat="0" applyProtection="0">
      <alignment horizontal="left" vertical="top" indent="1"/>
    </xf>
    <xf numFmtId="4" fontId="107" fillId="0" borderId="0" applyNumberFormat="0" applyProtection="0">
      <alignment horizontal="left" vertical="center" indent="1"/>
    </xf>
    <xf numFmtId="4" fontId="107" fillId="94" borderId="89" applyNumberFormat="0" applyProtection="0">
      <alignment horizontal="left" vertical="center" indent="1"/>
    </xf>
    <xf numFmtId="0" fontId="31" fillId="95" borderId="56"/>
    <xf numFmtId="4" fontId="44" fillId="38" borderId="64" applyNumberFormat="0" applyProtection="0">
      <alignment horizontal="right" vertical="center"/>
    </xf>
    <xf numFmtId="4" fontId="125" fillId="93" borderId="78" applyNumberFormat="0" applyProtection="0">
      <alignment horizontal="right" vertical="center"/>
    </xf>
    <xf numFmtId="0" fontId="67" fillId="39" borderId="0"/>
    <xf numFmtId="0" fontId="69" fillId="39" borderId="65"/>
    <xf numFmtId="0" fontId="69" fillId="39" borderId="0"/>
    <xf numFmtId="0" fontId="121" fillId="0" borderId="0" applyNumberFormat="0" applyFill="0" applyBorder="0" applyAlignment="0" applyProtection="0"/>
    <xf numFmtId="0" fontId="56" fillId="0" borderId="92" applyNumberFormat="0" applyFill="0" applyAlignment="0" applyProtection="0"/>
    <xf numFmtId="0" fontId="65" fillId="0" borderId="93" applyNumberFormat="0" applyFill="0" applyAlignment="0" applyProtection="0"/>
    <xf numFmtId="0" fontId="4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8" fillId="0" borderId="0"/>
    <xf numFmtId="0" fontId="108" fillId="58" borderId="0" applyNumberFormat="0" applyBorder="0" applyAlignment="0" applyProtection="0"/>
    <xf numFmtId="0" fontId="108" fillId="65" borderId="0" applyNumberFormat="0" applyBorder="0" applyAlignment="0" applyProtection="0"/>
    <xf numFmtId="0" fontId="108" fillId="68" borderId="0" applyNumberFormat="0" applyBorder="0" applyAlignment="0" applyProtection="0"/>
    <xf numFmtId="0" fontId="108" fillId="61" borderId="0" applyNumberFormat="0" applyBorder="0" applyAlignment="0" applyProtection="0"/>
    <xf numFmtId="0" fontId="108" fillId="58" borderId="0" applyNumberFormat="0" applyBorder="0" applyAlignment="0" applyProtection="0"/>
    <xf numFmtId="0" fontId="108" fillId="65" borderId="0" applyNumberFormat="0" applyBorder="0" applyAlignment="0" applyProtection="0"/>
    <xf numFmtId="0" fontId="108" fillId="68" borderId="0" applyNumberFormat="0" applyBorder="0" applyAlignment="0" applyProtection="0"/>
    <xf numFmtId="0" fontId="108" fillId="61" borderId="0" applyNumberFormat="0" applyBorder="0" applyAlignment="0" applyProtection="0"/>
    <xf numFmtId="0" fontId="108" fillId="58" borderId="0" applyNumberFormat="0" applyBorder="0" applyAlignment="0" applyProtection="0"/>
    <xf numFmtId="0" fontId="108" fillId="65" borderId="0" applyNumberFormat="0" applyBorder="0" applyAlignment="0" applyProtection="0"/>
    <xf numFmtId="0" fontId="108" fillId="68" borderId="0" applyNumberFormat="0" applyBorder="0" applyAlignment="0" applyProtection="0"/>
    <xf numFmtId="0" fontId="108" fillId="59" borderId="0" applyNumberFormat="0" applyBorder="0" applyAlignment="0" applyProtection="0"/>
    <xf numFmtId="0" fontId="108" fillId="61" borderId="0" applyNumberFormat="0" applyBorder="0" applyAlignment="0" applyProtection="0"/>
    <xf numFmtId="0" fontId="108" fillId="58" borderId="0" applyNumberFormat="0" applyBorder="0" applyAlignment="0" applyProtection="0"/>
    <xf numFmtId="0" fontId="108" fillId="65" borderId="0" applyNumberFormat="0" applyBorder="0" applyAlignment="0" applyProtection="0"/>
    <xf numFmtId="0" fontId="108" fillId="68" borderId="0" applyNumberFormat="0" applyBorder="0" applyAlignment="0" applyProtection="0"/>
    <xf numFmtId="0" fontId="108" fillId="59" borderId="0" applyNumberFormat="0" applyBorder="0" applyAlignment="0" applyProtection="0"/>
    <xf numFmtId="0" fontId="108" fillId="58" borderId="0" applyNumberFormat="0" applyBorder="0" applyAlignment="0" applyProtection="0"/>
    <xf numFmtId="0" fontId="108" fillId="68" borderId="0" applyNumberFormat="0" applyBorder="0" applyAlignment="0" applyProtection="0"/>
    <xf numFmtId="0" fontId="108" fillId="65" borderId="0" applyNumberFormat="0" applyBorder="0" applyAlignment="0" applyProtection="0"/>
    <xf numFmtId="0" fontId="108" fillId="59" borderId="0" applyNumberFormat="0" applyBorder="0" applyAlignment="0" applyProtection="0"/>
    <xf numFmtId="0" fontId="108" fillId="58" borderId="0" applyNumberFormat="0" applyBorder="0" applyAlignment="0" applyProtection="0"/>
    <xf numFmtId="0" fontId="108" fillId="68" borderId="0" applyNumberFormat="0" applyBorder="0" applyAlignment="0" applyProtection="0"/>
    <xf numFmtId="0" fontId="108" fillId="59" borderId="0" applyNumberFormat="0" applyBorder="0" applyAlignment="0" applyProtection="0"/>
    <xf numFmtId="0" fontId="108" fillId="58" borderId="0" applyNumberFormat="0" applyBorder="0" applyAlignment="0" applyProtection="0"/>
    <xf numFmtId="0" fontId="108" fillId="59" borderId="0" applyNumberFormat="0" applyBorder="0" applyAlignment="0" applyProtection="0"/>
    <xf numFmtId="0" fontId="108" fillId="68" borderId="0" applyNumberFormat="0" applyBorder="0" applyAlignment="0" applyProtection="0"/>
    <xf numFmtId="0" fontId="108" fillId="58" borderId="0" applyNumberFormat="0" applyBorder="0" applyAlignment="0" applyProtection="0"/>
    <xf numFmtId="0" fontId="108" fillId="59" borderId="0" applyNumberFormat="0" applyBorder="0" applyAlignment="0" applyProtection="0"/>
    <xf numFmtId="0" fontId="108" fillId="74" borderId="0" applyNumberFormat="0" applyBorder="0" applyAlignment="0" applyProtection="0"/>
    <xf numFmtId="0" fontId="108" fillId="58" borderId="0" applyNumberFormat="0" applyBorder="0" applyAlignment="0" applyProtection="0"/>
    <xf numFmtId="0" fontId="108" fillId="59" borderId="0" applyNumberFormat="0" applyBorder="0" applyAlignment="0" applyProtection="0"/>
    <xf numFmtId="0" fontId="108" fillId="74" borderId="0" applyNumberFormat="0" applyBorder="0" applyAlignment="0" applyProtection="0"/>
    <xf numFmtId="0" fontId="108" fillId="58" borderId="0" applyNumberFormat="0" applyBorder="0" applyAlignment="0" applyProtection="0"/>
    <xf numFmtId="0" fontId="108" fillId="59" borderId="0" applyNumberFormat="0" applyBorder="0" applyAlignment="0" applyProtection="0"/>
    <xf numFmtId="0" fontId="108" fillId="74" borderId="0" applyNumberFormat="0" applyBorder="0" applyAlignment="0" applyProtection="0"/>
    <xf numFmtId="0" fontId="108" fillId="59" borderId="0" applyNumberFormat="0" applyBorder="0" applyAlignment="0" applyProtection="0"/>
    <xf numFmtId="0" fontId="108" fillId="74" borderId="0" applyNumberFormat="0" applyBorder="0" applyAlignment="0" applyProtection="0"/>
    <xf numFmtId="0" fontId="108" fillId="59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59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43" fontId="28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05" fillId="0" borderId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59" borderId="0" applyNumberFormat="0" applyBorder="0" applyAlignment="0" applyProtection="0"/>
    <xf numFmtId="0" fontId="108" fillId="74" borderId="0" applyNumberFormat="0" applyBorder="0" applyAlignment="0" applyProtection="0"/>
    <xf numFmtId="0" fontId="108" fillId="59" borderId="0" applyNumberFormat="0" applyBorder="0" applyAlignment="0" applyProtection="0"/>
    <xf numFmtId="0" fontId="108" fillId="74" borderId="0" applyNumberFormat="0" applyBorder="0" applyAlignment="0" applyProtection="0"/>
    <xf numFmtId="0" fontId="108" fillId="59" borderId="0" applyNumberFormat="0" applyBorder="0" applyAlignment="0" applyProtection="0"/>
    <xf numFmtId="0" fontId="108" fillId="74" borderId="0" applyNumberFormat="0" applyBorder="0" applyAlignment="0" applyProtection="0"/>
    <xf numFmtId="0" fontId="108" fillId="59" borderId="0" applyNumberFormat="0" applyBorder="0" applyAlignment="0" applyProtection="0"/>
    <xf numFmtId="0" fontId="108" fillId="58" borderId="0" applyNumberFormat="0" applyBorder="0" applyAlignment="0" applyProtection="0"/>
    <xf numFmtId="0" fontId="108" fillId="74" borderId="0" applyNumberFormat="0" applyBorder="0" applyAlignment="0" applyProtection="0"/>
    <xf numFmtId="0" fontId="108" fillId="59" borderId="0" applyNumberFormat="0" applyBorder="0" applyAlignment="0" applyProtection="0"/>
    <xf numFmtId="0" fontId="108" fillId="58" borderId="0" applyNumberFormat="0" applyBorder="0" applyAlignment="0" applyProtection="0"/>
    <xf numFmtId="0" fontId="108" fillId="59" borderId="0" applyNumberFormat="0" applyBorder="0" applyAlignment="0" applyProtection="0"/>
    <xf numFmtId="0" fontId="108" fillId="58" borderId="0" applyNumberFormat="0" applyBorder="0" applyAlignment="0" applyProtection="0"/>
    <xf numFmtId="0" fontId="108" fillId="59" borderId="0" applyNumberFormat="0" applyBorder="0" applyAlignment="0" applyProtection="0"/>
    <xf numFmtId="0" fontId="108" fillId="68" borderId="0" applyNumberFormat="0" applyBorder="0" applyAlignment="0" applyProtection="0"/>
    <xf numFmtId="0" fontId="108" fillId="58" borderId="0" applyNumberFormat="0" applyBorder="0" applyAlignment="0" applyProtection="0"/>
    <xf numFmtId="0" fontId="108" fillId="59" borderId="0" applyNumberFormat="0" applyBorder="0" applyAlignment="0" applyProtection="0"/>
    <xf numFmtId="0" fontId="108" fillId="68" borderId="0" applyNumberFormat="0" applyBorder="0" applyAlignment="0" applyProtection="0"/>
    <xf numFmtId="0" fontId="108" fillId="58" borderId="0" applyNumberFormat="0" applyBorder="0" applyAlignment="0" applyProtection="0"/>
    <xf numFmtId="0" fontId="108" fillId="59" borderId="0" applyNumberFormat="0" applyBorder="0" applyAlignment="0" applyProtection="0"/>
    <xf numFmtId="0" fontId="108" fillId="68" borderId="0" applyNumberFormat="0" applyBorder="0" applyAlignment="0" applyProtection="0"/>
    <xf numFmtId="0" fontId="108" fillId="65" borderId="0" applyNumberFormat="0" applyBorder="0" applyAlignment="0" applyProtection="0"/>
    <xf numFmtId="0" fontId="108" fillId="58" borderId="0" applyNumberFormat="0" applyBorder="0" applyAlignment="0" applyProtection="0"/>
    <xf numFmtId="0" fontId="108" fillId="59" borderId="0" applyNumberFormat="0" applyBorder="0" applyAlignment="0" applyProtection="0"/>
    <xf numFmtId="0" fontId="108" fillId="68" borderId="0" applyNumberFormat="0" applyBorder="0" applyAlignment="0" applyProtection="0"/>
    <xf numFmtId="0" fontId="108" fillId="65" borderId="0" applyNumberFormat="0" applyBorder="0" applyAlignment="0" applyProtection="0"/>
    <xf numFmtId="0" fontId="108" fillId="58" borderId="0" applyNumberFormat="0" applyBorder="0" applyAlignment="0" applyProtection="0"/>
    <xf numFmtId="0" fontId="108" fillId="61" borderId="0" applyNumberFormat="0" applyBorder="0" applyAlignment="0" applyProtection="0"/>
    <xf numFmtId="0" fontId="108" fillId="68" borderId="0" applyNumberFormat="0" applyBorder="0" applyAlignment="0" applyProtection="0"/>
    <xf numFmtId="0" fontId="108" fillId="65" borderId="0" applyNumberFormat="0" applyBorder="0" applyAlignment="0" applyProtection="0"/>
    <xf numFmtId="0" fontId="108" fillId="58" borderId="0" applyNumberFormat="0" applyBorder="0" applyAlignment="0" applyProtection="0"/>
    <xf numFmtId="0" fontId="108" fillId="61" borderId="0" applyNumberFormat="0" applyBorder="0" applyAlignment="0" applyProtection="0"/>
    <xf numFmtId="0" fontId="108" fillId="68" borderId="0" applyNumberFormat="0" applyBorder="0" applyAlignment="0" applyProtection="0"/>
    <xf numFmtId="0" fontId="108" fillId="65" borderId="0" applyNumberFormat="0" applyBorder="0" applyAlignment="0" applyProtection="0"/>
    <xf numFmtId="0" fontId="108" fillId="58" borderId="0" applyNumberFormat="0" applyBorder="0" applyAlignment="0" applyProtection="0"/>
    <xf numFmtId="0" fontId="108" fillId="61" borderId="0" applyNumberFormat="0" applyBorder="0" applyAlignment="0" applyProtection="0"/>
    <xf numFmtId="0" fontId="108" fillId="68" borderId="0" applyNumberFormat="0" applyBorder="0" applyAlignment="0" applyProtection="0"/>
    <xf numFmtId="0" fontId="108" fillId="65" borderId="0" applyNumberFormat="0" applyBorder="0" applyAlignment="0" applyProtection="0"/>
    <xf numFmtId="0" fontId="108" fillId="58" borderId="0" applyNumberFormat="0" applyBorder="0" applyAlignment="0" applyProtection="0"/>
    <xf numFmtId="0" fontId="28" fillId="0" borderId="0"/>
    <xf numFmtId="0" fontId="108" fillId="61" borderId="0" applyNumberFormat="0" applyBorder="0" applyAlignment="0" applyProtection="0"/>
    <xf numFmtId="0" fontId="108" fillId="68" borderId="0" applyNumberFormat="0" applyBorder="0" applyAlignment="0" applyProtection="0"/>
    <xf numFmtId="0" fontId="108" fillId="65" borderId="0" applyNumberFormat="0" applyBorder="0" applyAlignment="0" applyProtection="0"/>
    <xf numFmtId="0" fontId="108" fillId="58" borderId="0" applyNumberFormat="0" applyBorder="0" applyAlignment="0" applyProtection="0"/>
    <xf numFmtId="0" fontId="108" fillId="61" borderId="0" applyNumberFormat="0" applyBorder="0" applyAlignment="0" applyProtection="0"/>
    <xf numFmtId="0" fontId="108" fillId="68" borderId="0" applyNumberFormat="0" applyBorder="0" applyAlignment="0" applyProtection="0"/>
    <xf numFmtId="0" fontId="108" fillId="65" borderId="0" applyNumberFormat="0" applyBorder="0" applyAlignment="0" applyProtection="0"/>
    <xf numFmtId="0" fontId="28" fillId="0" borderId="0"/>
    <xf numFmtId="0" fontId="108" fillId="61" borderId="0" applyNumberFormat="0" applyBorder="0" applyAlignment="0" applyProtection="0"/>
    <xf numFmtId="0" fontId="108" fillId="68" borderId="0" applyNumberFormat="0" applyBorder="0" applyAlignment="0" applyProtection="0"/>
    <xf numFmtId="0" fontId="108" fillId="65" borderId="0" applyNumberFormat="0" applyBorder="0" applyAlignment="0" applyProtection="0"/>
    <xf numFmtId="0" fontId="28" fillId="0" borderId="0"/>
    <xf numFmtId="0" fontId="108" fillId="61" borderId="0" applyNumberFormat="0" applyBorder="0" applyAlignment="0" applyProtection="0"/>
    <xf numFmtId="0" fontId="108" fillId="68" borderId="0" applyNumberFormat="0" applyBorder="0" applyAlignment="0" applyProtection="0"/>
    <xf numFmtId="0" fontId="108" fillId="65" borderId="0" applyNumberFormat="0" applyBorder="0" applyAlignment="0" applyProtection="0"/>
    <xf numFmtId="0" fontId="28" fillId="0" borderId="0"/>
    <xf numFmtId="0" fontId="108" fillId="61" borderId="0" applyNumberFormat="0" applyBorder="0" applyAlignment="0" applyProtection="0"/>
    <xf numFmtId="0" fontId="108" fillId="68" borderId="0" applyNumberFormat="0" applyBorder="0" applyAlignment="0" applyProtection="0"/>
    <xf numFmtId="0" fontId="108" fillId="65" borderId="0" applyNumberFormat="0" applyBorder="0" applyAlignment="0" applyProtection="0"/>
    <xf numFmtId="0" fontId="28" fillId="0" borderId="0"/>
    <xf numFmtId="0" fontId="108" fillId="61" borderId="0" applyNumberFormat="0" applyBorder="0" applyAlignment="0" applyProtection="0"/>
    <xf numFmtId="0" fontId="108" fillId="68" borderId="0" applyNumberFormat="0" applyBorder="0" applyAlignment="0" applyProtection="0"/>
    <xf numFmtId="0" fontId="108" fillId="65" borderId="0" applyNumberFormat="0" applyBorder="0" applyAlignment="0" applyProtection="0"/>
    <xf numFmtId="0" fontId="28" fillId="0" borderId="0"/>
    <xf numFmtId="0" fontId="108" fillId="61" borderId="0" applyNumberFormat="0" applyBorder="0" applyAlignment="0" applyProtection="0"/>
    <xf numFmtId="0" fontId="108" fillId="68" borderId="0" applyNumberFormat="0" applyBorder="0" applyAlignment="0" applyProtection="0"/>
    <xf numFmtId="0" fontId="108" fillId="65" borderId="0" applyNumberFormat="0" applyBorder="0" applyAlignment="0" applyProtection="0"/>
    <xf numFmtId="0" fontId="28" fillId="0" borderId="0"/>
    <xf numFmtId="0" fontId="108" fillId="61" borderId="0" applyNumberFormat="0" applyBorder="0" applyAlignment="0" applyProtection="0"/>
    <xf numFmtId="0" fontId="108" fillId="65" borderId="0" applyNumberFormat="0" applyBorder="0" applyAlignment="0" applyProtection="0"/>
    <xf numFmtId="0" fontId="28" fillId="0" borderId="0"/>
    <xf numFmtId="0" fontId="108" fillId="61" borderId="0" applyNumberFormat="0" applyBorder="0" applyAlignment="0" applyProtection="0"/>
    <xf numFmtId="0" fontId="108" fillId="65" borderId="0" applyNumberFormat="0" applyBorder="0" applyAlignment="0" applyProtection="0"/>
    <xf numFmtId="0" fontId="28" fillId="0" borderId="0"/>
    <xf numFmtId="0" fontId="108" fillId="61" borderId="0" applyNumberFormat="0" applyBorder="0" applyAlignment="0" applyProtection="0"/>
    <xf numFmtId="0" fontId="108" fillId="65" borderId="0" applyNumberFormat="0" applyBorder="0" applyAlignment="0" applyProtection="0"/>
    <xf numFmtId="0" fontId="28" fillId="0" borderId="0"/>
    <xf numFmtId="0" fontId="108" fillId="61" borderId="0" applyNumberFormat="0" applyBorder="0" applyAlignment="0" applyProtection="0"/>
    <xf numFmtId="0" fontId="108" fillId="65" borderId="0" applyNumberFormat="0" applyBorder="0" applyAlignment="0" applyProtection="0"/>
    <xf numFmtId="0" fontId="28" fillId="0" borderId="0"/>
    <xf numFmtId="0" fontId="108" fillId="61" borderId="0" applyNumberFormat="0" applyBorder="0" applyAlignment="0" applyProtection="0"/>
    <xf numFmtId="0" fontId="28" fillId="0" borderId="0"/>
    <xf numFmtId="0" fontId="108" fillId="61" borderId="0" applyNumberFormat="0" applyBorder="0" applyAlignment="0" applyProtection="0"/>
    <xf numFmtId="0" fontId="28" fillId="0" borderId="0"/>
    <xf numFmtId="0" fontId="108" fillId="61" borderId="0" applyNumberFormat="0" applyBorder="0" applyAlignment="0" applyProtection="0"/>
    <xf numFmtId="0" fontId="28" fillId="0" borderId="0"/>
    <xf numFmtId="0" fontId="108" fillId="6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0" fontId="28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0" fontId="28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4" fillId="78" borderId="57" applyNumberFormat="0" applyAlignment="0" applyProtection="0"/>
    <xf numFmtId="0" fontId="31" fillId="33" borderId="78" applyNumberFormat="0" applyFont="0" applyAlignment="0" applyProtection="0"/>
    <xf numFmtId="0" fontId="31" fillId="53" borderId="64" applyNumberFormat="0" applyProtection="0">
      <alignment horizontal="left" vertical="top" indent="1"/>
    </xf>
    <xf numFmtId="4" fontId="28" fillId="88" borderId="89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31" fillId="48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38" borderId="89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0" fontId="31" fillId="89" borderId="64" applyNumberFormat="0" applyProtection="0">
      <alignment horizontal="left" vertical="top" indent="1"/>
    </xf>
    <xf numFmtId="4" fontId="136" fillId="40" borderId="78" applyNumberFormat="0" applyProtection="0">
      <alignment horizontal="right" vertical="center"/>
    </xf>
    <xf numFmtId="4" fontId="122" fillId="77" borderId="64" applyNumberFormat="0" applyProtection="0">
      <alignment horizontal="left" vertical="center" indent="1"/>
    </xf>
    <xf numFmtId="4" fontId="122" fillId="84" borderId="64" applyNumberFormat="0" applyProtection="0">
      <alignment vertical="center"/>
    </xf>
    <xf numFmtId="0" fontId="123" fillId="88" borderId="91" applyBorder="0"/>
    <xf numFmtId="0" fontId="31" fillId="38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53" borderId="78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31" fillId="77" borderId="78" applyNumberFormat="0" applyProtection="0">
      <alignment horizontal="left" vertical="center" indent="1"/>
    </xf>
    <xf numFmtId="4" fontId="31" fillId="38" borderId="89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31" fillId="87" borderId="89" applyNumberFormat="0" applyProtection="0">
      <alignment horizontal="left" vertical="center" indent="1"/>
    </xf>
    <xf numFmtId="4" fontId="31" fillId="86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0" fontId="124" fillId="82" borderId="64" applyNumberFormat="0" applyProtection="0">
      <alignment horizontal="left" vertical="top" indent="1"/>
    </xf>
    <xf numFmtId="4" fontId="31" fillId="60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0" fontId="31" fillId="88" borderId="64" applyNumberFormat="0" applyProtection="0">
      <alignment horizontal="left" vertical="top" indent="1"/>
    </xf>
    <xf numFmtId="4" fontId="136" fillId="6" borderId="56" applyNumberFormat="0" applyProtection="0">
      <alignment vertical="center"/>
    </xf>
    <xf numFmtId="0" fontId="122" fillId="84" borderId="64" applyNumberFormat="0" applyProtection="0">
      <alignment horizontal="left" vertical="top" indent="1"/>
    </xf>
    <xf numFmtId="4" fontId="31" fillId="87" borderId="89" applyNumberFormat="0" applyProtection="0">
      <alignment horizontal="left" vertical="center" indent="1"/>
    </xf>
    <xf numFmtId="0" fontId="1" fillId="0" borderId="0"/>
    <xf numFmtId="0" fontId="31" fillId="33" borderId="78" applyNumberFormat="0" applyFont="0" applyAlignment="0" applyProtection="0"/>
    <xf numFmtId="0" fontId="122" fillId="89" borderId="64" applyNumberFormat="0" applyProtection="0">
      <alignment horizontal="left" vertical="top" indent="1"/>
    </xf>
    <xf numFmtId="0" fontId="132" fillId="34" borderId="78" applyNumberFormat="0" applyAlignment="0" applyProtection="0"/>
    <xf numFmtId="0" fontId="31" fillId="38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64" fillId="64" borderId="0" applyNumberFormat="0" applyBorder="0" applyAlignment="0" applyProtection="0"/>
    <xf numFmtId="0" fontId="127" fillId="78" borderId="78" applyNumberFormat="0" applyAlignment="0" applyProtection="0"/>
    <xf numFmtId="4" fontId="136" fillId="7" borderId="78" applyNumberFormat="0" applyProtection="0">
      <alignment vertical="center"/>
    </xf>
    <xf numFmtId="0" fontId="124" fillId="82" borderId="64" applyNumberFormat="0" applyProtection="0">
      <alignment horizontal="left" vertical="top" indent="1"/>
    </xf>
    <xf numFmtId="0" fontId="64" fillId="67" borderId="0" applyNumberFormat="0" applyBorder="0" applyAlignment="0" applyProtection="0"/>
    <xf numFmtId="4" fontId="31" fillId="56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7" borderId="89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0" fontId="64" fillId="72" borderId="0" applyNumberFormat="0" applyBorder="0" applyAlignment="0" applyProtection="0"/>
    <xf numFmtId="0" fontId="31" fillId="53" borderId="78" applyNumberFormat="0" applyProtection="0">
      <alignment horizontal="left" vertical="center" indent="1"/>
    </xf>
    <xf numFmtId="0" fontId="31" fillId="53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38" borderId="64" applyNumberFormat="0" applyProtection="0">
      <alignment horizontal="left" vertical="top" indent="1"/>
    </xf>
    <xf numFmtId="0" fontId="31" fillId="93" borderId="90" applyNumberFormat="0">
      <protection locked="0"/>
    </xf>
    <xf numFmtId="0" fontId="123" fillId="88" borderId="91" applyBorder="0"/>
    <xf numFmtId="4" fontId="122" fillId="84" borderId="64" applyNumberFormat="0" applyProtection="0">
      <alignment vertical="center"/>
    </xf>
    <xf numFmtId="0" fontId="64" fillId="73" borderId="0" applyNumberFormat="0" applyBorder="0" applyAlignment="0" applyProtection="0"/>
    <xf numFmtId="0" fontId="122" fillId="89" borderId="64" applyNumberFormat="0" applyProtection="0">
      <alignment horizontal="left" vertical="top" indent="1"/>
    </xf>
    <xf numFmtId="4" fontId="107" fillId="94" borderId="89" applyNumberFormat="0" applyProtection="0">
      <alignment horizontal="left" vertical="center" indent="1"/>
    </xf>
    <xf numFmtId="0" fontId="31" fillId="95" borderId="56"/>
    <xf numFmtId="4" fontId="125" fillId="93" borderId="78" applyNumberFormat="0" applyProtection="0">
      <alignment horizontal="right" vertical="center"/>
    </xf>
    <xf numFmtId="0" fontId="1" fillId="0" borderId="0"/>
    <xf numFmtId="0" fontId="64" fillId="63" borderId="0" applyNumberFormat="0" applyBorder="0" applyAlignment="0" applyProtection="0"/>
    <xf numFmtId="0" fontId="64" fillId="76" borderId="0" applyNumberFormat="0" applyBorder="0" applyAlignment="0" applyProtection="0"/>
    <xf numFmtId="4" fontId="107" fillId="94" borderId="89" applyNumberFormat="0" applyProtection="0">
      <alignment horizontal="left" vertical="center" indent="1"/>
    </xf>
    <xf numFmtId="4" fontId="125" fillId="93" borderId="78" applyNumberFormat="0" applyProtection="0">
      <alignment horizontal="right" vertical="center"/>
    </xf>
    <xf numFmtId="0" fontId="31" fillId="95" borderId="56"/>
    <xf numFmtId="4" fontId="107" fillId="94" borderId="89" applyNumberFormat="0" applyProtection="0">
      <alignment horizontal="left" vertical="center" indent="1"/>
    </xf>
    <xf numFmtId="0" fontId="122" fillId="89" borderId="64" applyNumberFormat="0" applyProtection="0">
      <alignment horizontal="left" vertical="top" indent="1"/>
    </xf>
    <xf numFmtId="4" fontId="136" fillId="40" borderId="78" applyNumberFormat="0" applyProtection="0">
      <alignment horizontal="right" vertical="center"/>
    </xf>
    <xf numFmtId="0" fontId="31" fillId="33" borderId="78" applyNumberFormat="0" applyFont="0" applyAlignment="0" applyProtection="0"/>
    <xf numFmtId="0" fontId="122" fillId="84" borderId="64" applyNumberFormat="0" applyProtection="0">
      <alignment horizontal="left" vertical="top" indent="1"/>
    </xf>
    <xf numFmtId="4" fontId="136" fillId="6" borderId="56" applyNumberFormat="0" applyProtection="0">
      <alignment vertical="center"/>
    </xf>
    <xf numFmtId="0" fontId="31" fillId="93" borderId="90" applyNumberFormat="0">
      <protection locked="0"/>
    </xf>
    <xf numFmtId="0" fontId="31" fillId="53" borderId="64" applyNumberFormat="0" applyProtection="0">
      <alignment horizontal="left" vertical="top" indent="1"/>
    </xf>
    <xf numFmtId="0" fontId="31" fillId="89" borderId="64" applyNumberFormat="0" applyProtection="0">
      <alignment horizontal="left" vertical="top" indent="1"/>
    </xf>
    <xf numFmtId="0" fontId="31" fillId="88" borderId="64" applyNumberFormat="0" applyProtection="0">
      <alignment horizontal="left" vertical="top" indent="1"/>
    </xf>
    <xf numFmtId="4" fontId="31" fillId="89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4" fontId="28" fillId="88" borderId="89" applyNumberFormat="0" applyProtection="0">
      <alignment horizontal="left" vertical="center" indent="1"/>
    </xf>
    <xf numFmtId="4" fontId="31" fillId="55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48" borderId="78" applyNumberFormat="0" applyProtection="0">
      <alignment horizontal="right" vertical="center"/>
    </xf>
    <xf numFmtId="4" fontId="136" fillId="7" borderId="78" applyNumberFormat="0" applyProtection="0">
      <alignment vertical="center"/>
    </xf>
    <xf numFmtId="4" fontId="31" fillId="74" borderId="78" applyNumberFormat="0" applyProtection="0">
      <alignment horizontal="right" vertical="center"/>
    </xf>
    <xf numFmtId="0" fontId="31" fillId="77" borderId="78" applyNumberFormat="0" applyProtection="0">
      <alignment horizontal="left" vertical="center" indent="1"/>
    </xf>
    <xf numFmtId="4" fontId="122" fillId="77" borderId="64" applyNumberFormat="0" applyProtection="0">
      <alignment horizontal="left" vertical="center" indent="1"/>
    </xf>
    <xf numFmtId="4" fontId="125" fillId="93" borderId="78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31" fillId="95" borderId="56"/>
    <xf numFmtId="4" fontId="31" fillId="59" borderId="78" applyNumberFormat="0" applyProtection="0">
      <alignment horizontal="left" vertical="center" indent="1"/>
    </xf>
    <xf numFmtId="4" fontId="31" fillId="59" borderId="78" applyNumberFormat="0" applyProtection="0">
      <alignment horizontal="left" vertical="center" indent="1"/>
    </xf>
    <xf numFmtId="4" fontId="31" fillId="7" borderId="78" applyNumberFormat="0" applyProtection="0">
      <alignment horizontal="left" vertical="center" indent="1"/>
    </xf>
    <xf numFmtId="0" fontId="31" fillId="90" borderId="78" applyNumberFormat="0" applyProtection="0">
      <alignment horizontal="left" vertical="center" indent="1"/>
    </xf>
    <xf numFmtId="4" fontId="31" fillId="0" borderId="78" applyNumberFormat="0" applyProtection="0">
      <alignment horizontal="right" vertical="center"/>
    </xf>
    <xf numFmtId="4" fontId="31" fillId="82" borderId="78" applyNumberFormat="0" applyProtection="0">
      <alignment vertical="center"/>
    </xf>
    <xf numFmtId="0" fontId="124" fillId="82" borderId="64" applyNumberFormat="0" applyProtection="0">
      <alignment horizontal="left" vertical="top" indent="1"/>
    </xf>
    <xf numFmtId="4" fontId="31" fillId="48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7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4" fontId="31" fillId="38" borderId="89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0" fontId="31" fillId="88" borderId="64" applyNumberFormat="0" applyProtection="0">
      <alignment horizontal="left" vertical="top" indent="1"/>
    </xf>
    <xf numFmtId="0" fontId="1" fillId="0" borderId="0"/>
    <xf numFmtId="0" fontId="31" fillId="89" borderId="64" applyNumberFormat="0" applyProtection="0">
      <alignment horizontal="left" vertical="top" indent="1"/>
    </xf>
    <xf numFmtId="0" fontId="31" fillId="53" borderId="78" applyNumberFormat="0" applyProtection="0">
      <alignment horizontal="left" vertical="center" indent="1"/>
    </xf>
    <xf numFmtId="0" fontId="31" fillId="53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38" borderId="64" applyNumberFormat="0" applyProtection="0">
      <alignment horizontal="left" vertical="top" indent="1"/>
    </xf>
    <xf numFmtId="0" fontId="31" fillId="93" borderId="90" applyNumberFormat="0">
      <protection locked="0"/>
    </xf>
    <xf numFmtId="0" fontId="31" fillId="95" borderId="56"/>
    <xf numFmtId="0" fontId="65" fillId="0" borderId="93" applyNumberFormat="0" applyFill="0" applyAlignment="0" applyProtection="0"/>
    <xf numFmtId="4" fontId="31" fillId="59" borderId="78" applyNumberFormat="0" applyProtection="0">
      <alignment horizontal="left" vertical="center" indent="1"/>
    </xf>
    <xf numFmtId="4" fontId="31" fillId="59" borderId="78" applyNumberFormat="0" applyProtection="0">
      <alignment horizontal="left" vertical="center" indent="1"/>
    </xf>
    <xf numFmtId="4" fontId="31" fillId="7" borderId="78" applyNumberFormat="0" applyProtection="0">
      <alignment horizontal="left" vertical="center" indent="1"/>
    </xf>
    <xf numFmtId="0" fontId="31" fillId="90" borderId="78" applyNumberFormat="0" applyProtection="0">
      <alignment horizontal="left" vertical="center" indent="1"/>
    </xf>
    <xf numFmtId="4" fontId="31" fillId="0" borderId="78" applyNumberFormat="0" applyProtection="0">
      <alignment horizontal="right" vertical="center"/>
    </xf>
    <xf numFmtId="4" fontId="31" fillId="82" borderId="78" applyNumberFormat="0" applyProtection="0">
      <alignment vertical="center"/>
    </xf>
    <xf numFmtId="0" fontId="31" fillId="95" borderId="56"/>
    <xf numFmtId="4" fontId="136" fillId="40" borderId="78" applyNumberFormat="0" applyProtection="0">
      <alignment horizontal="right" vertical="center"/>
    </xf>
    <xf numFmtId="0" fontId="122" fillId="84" borderId="64" applyNumberFormat="0" applyProtection="0">
      <alignment horizontal="left" vertical="top" indent="1"/>
    </xf>
    <xf numFmtId="4" fontId="122" fillId="77" borderId="64" applyNumberFormat="0" applyProtection="0">
      <alignment horizontal="left" vertical="center" indent="1"/>
    </xf>
    <xf numFmtId="4" fontId="136" fillId="6" borderId="56" applyNumberFormat="0" applyProtection="0">
      <alignment vertical="center"/>
    </xf>
    <xf numFmtId="4" fontId="122" fillId="84" borderId="64" applyNumberFormat="0" applyProtection="0">
      <alignment vertical="center"/>
    </xf>
    <xf numFmtId="0" fontId="123" fillId="88" borderId="91" applyBorder="0"/>
    <xf numFmtId="0" fontId="31" fillId="53" borderId="78" applyNumberFormat="0" applyProtection="0">
      <alignment horizontal="left" vertical="center" indent="1"/>
    </xf>
    <xf numFmtId="0" fontId="31" fillId="89" borderId="64" applyNumberFormat="0" applyProtection="0">
      <alignment horizontal="left" vertical="top" indent="1"/>
    </xf>
    <xf numFmtId="0" fontId="31" fillId="88" borderId="64" applyNumberFormat="0" applyProtection="0">
      <alignment horizontal="left" vertical="top" indent="1"/>
    </xf>
    <xf numFmtId="0" fontId="31" fillId="77" borderId="78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4" fontId="31" fillId="38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48" borderId="78" applyNumberFormat="0" applyProtection="0">
      <alignment horizontal="right" vertical="center"/>
    </xf>
    <xf numFmtId="0" fontId="127" fillId="78" borderId="78" applyNumberFormat="0" applyAlignment="0" applyProtection="0"/>
    <xf numFmtId="4" fontId="136" fillId="7" borderId="78" applyNumberFormat="0" applyProtection="0">
      <alignment vertical="center"/>
    </xf>
    <xf numFmtId="0" fontId="132" fillId="34" borderId="78" applyNumberFormat="0" applyAlignment="0" applyProtection="0"/>
    <xf numFmtId="0" fontId="31" fillId="33" borderId="78" applyNumberFormat="0" applyFont="0" applyAlignment="0" applyProtection="0"/>
    <xf numFmtId="0" fontId="31" fillId="33" borderId="78" applyNumberFormat="0" applyFont="0" applyAlignment="0" applyProtection="0"/>
    <xf numFmtId="0" fontId="134" fillId="78" borderId="57" applyNumberFormat="0" applyAlignment="0" applyProtection="0"/>
    <xf numFmtId="4" fontId="31" fillId="48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7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4" fontId="31" fillId="38" borderId="89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0" fontId="31" fillId="88" borderId="64" applyNumberFormat="0" applyProtection="0">
      <alignment horizontal="left" vertical="top" indent="1"/>
    </xf>
    <xf numFmtId="0" fontId="31" fillId="89" borderId="64" applyNumberFormat="0" applyProtection="0">
      <alignment horizontal="left" vertical="top" indent="1"/>
    </xf>
    <xf numFmtId="0" fontId="31" fillId="53" borderId="78" applyNumberFormat="0" applyProtection="0">
      <alignment horizontal="left" vertical="center" indent="1"/>
    </xf>
    <xf numFmtId="0" fontId="31" fillId="53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38" borderId="64" applyNumberFormat="0" applyProtection="0">
      <alignment horizontal="left" vertical="top" indent="1"/>
    </xf>
    <xf numFmtId="0" fontId="31" fillId="93" borderId="90" applyNumberFormat="0">
      <protection locked="0"/>
    </xf>
    <xf numFmtId="43" fontId="1" fillId="0" borderId="0" applyFont="0" applyFill="0" applyBorder="0" applyAlignment="0" applyProtection="0"/>
    <xf numFmtId="0" fontId="31" fillId="95" borderId="56"/>
    <xf numFmtId="0" fontId="65" fillId="0" borderId="93" applyNumberFormat="0" applyFill="0" applyAlignment="0" applyProtection="0"/>
    <xf numFmtId="4" fontId="31" fillId="59" borderId="78" applyNumberFormat="0" applyProtection="0">
      <alignment horizontal="left" vertical="center" indent="1"/>
    </xf>
    <xf numFmtId="4" fontId="31" fillId="59" borderId="78" applyNumberFormat="0" applyProtection="0">
      <alignment horizontal="left" vertical="center" indent="1"/>
    </xf>
    <xf numFmtId="4" fontId="31" fillId="7" borderId="78" applyNumberFormat="0" applyProtection="0">
      <alignment horizontal="left" vertical="center" indent="1"/>
    </xf>
    <xf numFmtId="0" fontId="31" fillId="90" borderId="78" applyNumberFormat="0" applyProtection="0">
      <alignment horizontal="left" vertical="center" indent="1"/>
    </xf>
    <xf numFmtId="4" fontId="31" fillId="0" borderId="78" applyNumberFormat="0" applyProtection="0">
      <alignment horizontal="right" vertical="center"/>
    </xf>
    <xf numFmtId="4" fontId="31" fillId="82" borderId="78" applyNumberFormat="0" applyProtection="0">
      <alignment vertical="center"/>
    </xf>
    <xf numFmtId="0" fontId="127" fillId="78" borderId="78" applyNumberFormat="0" applyAlignment="0" applyProtection="0"/>
    <xf numFmtId="0" fontId="132" fillId="34" borderId="78" applyNumberFormat="0" applyAlignment="0" applyProtection="0"/>
    <xf numFmtId="0" fontId="31" fillId="33" borderId="78" applyNumberFormat="0" applyFont="0" applyAlignment="0" applyProtection="0"/>
    <xf numFmtId="0" fontId="31" fillId="33" borderId="78" applyNumberFormat="0" applyFont="0" applyAlignment="0" applyProtection="0"/>
    <xf numFmtId="0" fontId="134" fillId="78" borderId="57" applyNumberFormat="0" applyAlignment="0" applyProtection="0"/>
    <xf numFmtId="4" fontId="31" fillId="48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7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4" fontId="31" fillId="38" borderId="89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0" fontId="31" fillId="88" borderId="64" applyNumberFormat="0" applyProtection="0">
      <alignment horizontal="left" vertical="top" indent="1"/>
    </xf>
    <xf numFmtId="0" fontId="31" fillId="89" borderId="64" applyNumberFormat="0" applyProtection="0">
      <alignment horizontal="left" vertical="top" indent="1"/>
    </xf>
    <xf numFmtId="0" fontId="31" fillId="53" borderId="78" applyNumberFormat="0" applyProtection="0">
      <alignment horizontal="left" vertical="center" indent="1"/>
    </xf>
    <xf numFmtId="0" fontId="31" fillId="53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38" borderId="64" applyNumberFormat="0" applyProtection="0">
      <alignment horizontal="left" vertical="top" indent="1"/>
    </xf>
    <xf numFmtId="0" fontId="31" fillId="95" borderId="56"/>
    <xf numFmtId="0" fontId="65" fillId="0" borderId="93" applyNumberFormat="0" applyFill="0" applyAlignment="0" applyProtection="0"/>
    <xf numFmtId="4" fontId="31" fillId="59" borderId="78" applyNumberFormat="0" applyProtection="0">
      <alignment horizontal="left" vertical="center" indent="1"/>
    </xf>
    <xf numFmtId="4" fontId="31" fillId="59" borderId="78" applyNumberFormat="0" applyProtection="0">
      <alignment horizontal="left" vertical="center" indent="1"/>
    </xf>
    <xf numFmtId="4" fontId="31" fillId="7" borderId="78" applyNumberFormat="0" applyProtection="0">
      <alignment horizontal="left" vertical="center" indent="1"/>
    </xf>
    <xf numFmtId="0" fontId="31" fillId="90" borderId="78" applyNumberFormat="0" applyProtection="0">
      <alignment horizontal="left" vertical="center" indent="1"/>
    </xf>
    <xf numFmtId="4" fontId="31" fillId="0" borderId="78" applyNumberFormat="0" applyProtection="0">
      <alignment horizontal="right" vertical="center"/>
    </xf>
    <xf numFmtId="4" fontId="31" fillId="82" borderId="78" applyNumberFormat="0" applyProtection="0">
      <alignment vertical="center"/>
    </xf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27" fillId="78" borderId="78" applyNumberFormat="0" applyAlignment="0" applyProtection="0"/>
    <xf numFmtId="0" fontId="132" fillId="34" borderId="78" applyNumberFormat="0" applyAlignment="0" applyProtection="0"/>
    <xf numFmtId="0" fontId="31" fillId="33" borderId="78" applyNumberFormat="0" applyFont="0" applyAlignment="0" applyProtection="0"/>
    <xf numFmtId="0" fontId="120" fillId="77" borderId="57" applyNumberFormat="0" applyAlignment="0" applyProtection="0"/>
    <xf numFmtId="4" fontId="56" fillId="82" borderId="64" applyNumberFormat="0" applyProtection="0">
      <alignment vertical="center"/>
    </xf>
    <xf numFmtId="4" fontId="27" fillId="7" borderId="64" applyNumberFormat="0" applyProtection="0">
      <alignment vertical="center"/>
    </xf>
    <xf numFmtId="4" fontId="136" fillId="7" borderId="78" applyNumberFormat="0" applyProtection="0">
      <alignment vertical="center"/>
    </xf>
    <xf numFmtId="4" fontId="56" fillId="7" borderId="64" applyNumberFormat="0" applyProtection="0">
      <alignment horizontal="left" vertical="center" indent="1"/>
    </xf>
    <xf numFmtId="0" fontId="56" fillId="7" borderId="64" applyNumberFormat="0" applyProtection="0">
      <alignment horizontal="left" vertical="top" indent="1"/>
    </xf>
    <xf numFmtId="0" fontId="124" fillId="82" borderId="64" applyNumberFormat="0" applyProtection="0">
      <alignment horizontal="left" vertical="top" indent="1"/>
    </xf>
    <xf numFmtId="4" fontId="56" fillId="0" borderId="56" applyNumberFormat="0" applyProtection="0">
      <alignment horizontal="left" vertical="center" indent="1"/>
    </xf>
    <xf numFmtId="4" fontId="46" fillId="48" borderId="64" applyNumberFormat="0" applyProtection="0">
      <alignment horizontal="right" vertical="center"/>
    </xf>
    <xf numFmtId="4" fontId="31" fillId="48" borderId="78" applyNumberFormat="0" applyProtection="0">
      <alignment horizontal="right" vertical="center"/>
    </xf>
    <xf numFmtId="4" fontId="46" fillId="54" borderId="64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46" fillId="65" borderId="64" applyNumberFormat="0" applyProtection="0">
      <alignment horizontal="right" vertical="center"/>
    </xf>
    <xf numFmtId="4" fontId="46" fillId="56" borderId="64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46" fillId="60" borderId="64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46" fillId="74" borderId="64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46" fillId="68" borderId="64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46" fillId="86" borderId="64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46" fillId="55" borderId="64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56" fillId="0" borderId="56" applyNumberFormat="0" applyProtection="0">
      <alignment horizontal="left" vertical="center" indent="1"/>
    </xf>
    <xf numFmtId="4" fontId="46" fillId="0" borderId="56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46" fillId="89" borderId="64" applyNumberFormat="0" applyProtection="0">
      <alignment horizontal="right" vertical="center"/>
    </xf>
    <xf numFmtId="4" fontId="31" fillId="89" borderId="78" applyNumberFormat="0" applyProtection="0">
      <alignment horizontal="right" vertical="center"/>
    </xf>
    <xf numFmtId="4" fontId="46" fillId="0" borderId="56" applyNumberFormat="0" applyProtection="0">
      <alignment horizontal="left" vertical="center" indent="1"/>
    </xf>
    <xf numFmtId="4" fontId="56" fillId="0" borderId="56" applyNumberFormat="0" applyProtection="0">
      <alignment horizontal="left" vertical="center" indent="1"/>
    </xf>
    <xf numFmtId="0" fontId="28" fillId="0" borderId="64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0" fontId="28" fillId="18" borderId="64" applyNumberFormat="0" applyProtection="0">
      <alignment horizontal="left" vertical="top" indent="1"/>
    </xf>
    <xf numFmtId="0" fontId="28" fillId="0" borderId="64" applyNumberFormat="0" applyProtection="0">
      <alignment horizontal="left" vertical="center" indent="1"/>
    </xf>
    <xf numFmtId="0" fontId="28" fillId="91" borderId="64" applyNumberFormat="0" applyProtection="0">
      <alignment horizontal="left" vertical="top" indent="1"/>
    </xf>
    <xf numFmtId="0" fontId="28" fillId="92" borderId="64" applyNumberFormat="0" applyProtection="0">
      <alignment horizontal="left" vertical="center" indent="1"/>
    </xf>
    <xf numFmtId="0" fontId="31" fillId="53" borderId="78" applyNumberFormat="0" applyProtection="0">
      <alignment horizontal="left" vertical="center" indent="1"/>
    </xf>
    <xf numFmtId="0" fontId="28" fillId="92" borderId="64" applyNumberFormat="0" applyProtection="0">
      <alignment horizontal="left" vertical="top" indent="1"/>
    </xf>
    <xf numFmtId="0" fontId="28" fillId="41" borderId="64" applyNumberFormat="0" applyProtection="0">
      <alignment horizontal="left" vertical="center" indent="1"/>
    </xf>
    <xf numFmtId="0" fontId="31" fillId="38" borderId="78" applyNumberFormat="0" applyProtection="0">
      <alignment horizontal="left" vertical="center" indent="1"/>
    </xf>
    <xf numFmtId="0" fontId="28" fillId="41" borderId="64" applyNumberFormat="0" applyProtection="0">
      <alignment horizontal="left" vertical="top" indent="1"/>
    </xf>
    <xf numFmtId="4" fontId="46" fillId="6" borderId="64" applyNumberFormat="0" applyProtection="0">
      <alignment vertical="center"/>
    </xf>
    <xf numFmtId="4" fontId="122" fillId="84" borderId="64" applyNumberFormat="0" applyProtection="0">
      <alignment vertical="center"/>
    </xf>
    <xf numFmtId="4" fontId="54" fillId="6" borderId="64" applyNumberFormat="0" applyProtection="0">
      <alignment vertical="center"/>
    </xf>
    <xf numFmtId="4" fontId="136" fillId="6" borderId="56" applyNumberFormat="0" applyProtection="0">
      <alignment vertical="center"/>
    </xf>
    <xf numFmtId="4" fontId="46" fillId="6" borderId="64" applyNumberFormat="0" applyProtection="0">
      <alignment horizontal="left" vertical="center" indent="1"/>
    </xf>
    <xf numFmtId="4" fontId="122" fillId="77" borderId="64" applyNumberFormat="0" applyProtection="0">
      <alignment horizontal="left" vertical="center" indent="1"/>
    </xf>
    <xf numFmtId="0" fontId="46" fillId="6" borderId="64" applyNumberFormat="0" applyProtection="0">
      <alignment horizontal="left" vertical="top" indent="1"/>
    </xf>
    <xf numFmtId="0" fontId="122" fillId="84" borderId="64" applyNumberFormat="0" applyProtection="0">
      <alignment horizontal="left" vertical="top" indent="1"/>
    </xf>
    <xf numFmtId="4" fontId="46" fillId="22" borderId="57" applyNumberFormat="0" applyProtection="0">
      <alignment horizontal="right" vertical="center"/>
    </xf>
    <xf numFmtId="4" fontId="54" fillId="22" borderId="57" applyNumberFormat="0" applyProtection="0">
      <alignment horizontal="right" vertical="center"/>
    </xf>
    <xf numFmtId="4" fontId="136" fillId="40" borderId="78" applyNumberFormat="0" applyProtection="0">
      <alignment horizontal="right" vertical="center"/>
    </xf>
    <xf numFmtId="0" fontId="28" fillId="19" borderId="57" applyNumberFormat="0" applyProtection="0">
      <alignment horizontal="left" vertical="center" indent="1"/>
    </xf>
    <xf numFmtId="0" fontId="56" fillId="0" borderId="56" applyNumberFormat="0" applyProtection="0">
      <alignment horizontal="center" vertical="center"/>
    </xf>
    <xf numFmtId="0" fontId="122" fillId="89" borderId="64" applyNumberFormat="0" applyProtection="0">
      <alignment horizontal="left" vertical="top" indent="1"/>
    </xf>
    <xf numFmtId="4" fontId="107" fillId="94" borderId="89" applyNumberFormat="0" applyProtection="0">
      <alignment horizontal="left" vertical="center" indent="1"/>
    </xf>
    <xf numFmtId="4" fontId="44" fillId="38" borderId="64" applyNumberFormat="0" applyProtection="0">
      <alignment horizontal="right" vertical="center"/>
    </xf>
    <xf numFmtId="4" fontId="125" fillId="93" borderId="78" applyNumberFormat="0" applyProtection="0">
      <alignment horizontal="right" vertical="center"/>
    </xf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34" fillId="78" borderId="57" applyNumberFormat="0" applyAlignment="0" applyProtection="0"/>
    <xf numFmtId="0" fontId="31" fillId="33" borderId="78" applyNumberFormat="0" applyFont="0" applyAlignment="0" applyProtection="0"/>
    <xf numFmtId="4" fontId="31" fillId="48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38" borderId="89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0" fontId="31" fillId="89" borderId="64" applyNumberFormat="0" applyProtection="0">
      <alignment horizontal="left" vertical="top" indent="1"/>
    </xf>
    <xf numFmtId="4" fontId="136" fillId="40" borderId="78" applyNumberFormat="0" applyProtection="0">
      <alignment horizontal="right" vertical="center"/>
    </xf>
    <xf numFmtId="4" fontId="122" fillId="77" borderId="64" applyNumberFormat="0" applyProtection="0">
      <alignment horizontal="left" vertical="center" indent="1"/>
    </xf>
    <xf numFmtId="4" fontId="122" fillId="84" borderId="64" applyNumberFormat="0" applyProtection="0">
      <alignment vertical="center"/>
    </xf>
    <xf numFmtId="0" fontId="123" fillId="88" borderId="91" applyBorder="0"/>
    <xf numFmtId="0" fontId="31" fillId="38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53" borderId="78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4" fontId="31" fillId="38" borderId="89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31" fillId="87" borderId="89" applyNumberFormat="0" applyProtection="0">
      <alignment horizontal="left" vertical="center" indent="1"/>
    </xf>
    <xf numFmtId="4" fontId="31" fillId="86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0" fontId="124" fillId="82" borderId="64" applyNumberFormat="0" applyProtection="0">
      <alignment horizontal="left" vertical="top" indent="1"/>
    </xf>
    <xf numFmtId="4" fontId="31" fillId="60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0" fontId="31" fillId="88" borderId="64" applyNumberFormat="0" applyProtection="0">
      <alignment horizontal="left" vertical="top" indent="1"/>
    </xf>
    <xf numFmtId="4" fontId="136" fillId="6" borderId="56" applyNumberFormat="0" applyProtection="0">
      <alignment vertical="center"/>
    </xf>
    <xf numFmtId="0" fontId="122" fillId="84" borderId="64" applyNumberFormat="0" applyProtection="0">
      <alignment horizontal="left" vertical="top" indent="1"/>
    </xf>
    <xf numFmtId="0" fontId="31" fillId="33" borderId="78" applyNumberFormat="0" applyFont="0" applyAlignment="0" applyProtection="0"/>
    <xf numFmtId="0" fontId="132" fillId="34" borderId="78" applyNumberFormat="0" applyAlignment="0" applyProtection="0"/>
    <xf numFmtId="0" fontId="31" fillId="38" borderId="78" applyNumberFormat="0" applyProtection="0">
      <alignment horizontal="left" vertical="center" indent="1"/>
    </xf>
    <xf numFmtId="0" fontId="127" fillId="78" borderId="78" applyNumberFormat="0" applyAlignment="0" applyProtection="0"/>
    <xf numFmtId="4" fontId="136" fillId="7" borderId="78" applyNumberFormat="0" applyProtection="0">
      <alignment vertical="center"/>
    </xf>
    <xf numFmtId="0" fontId="124" fillId="82" borderId="64" applyNumberFormat="0" applyProtection="0">
      <alignment horizontal="left" vertical="top" indent="1"/>
    </xf>
    <xf numFmtId="4" fontId="31" fillId="56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7" borderId="89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0" fontId="31" fillId="53" borderId="78" applyNumberFormat="0" applyProtection="0">
      <alignment horizontal="left" vertical="center" indent="1"/>
    </xf>
    <xf numFmtId="0" fontId="31" fillId="53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38" borderId="64" applyNumberFormat="0" applyProtection="0">
      <alignment horizontal="left" vertical="top" indent="1"/>
    </xf>
    <xf numFmtId="0" fontId="123" fillId="88" borderId="91" applyBorder="0"/>
    <xf numFmtId="4" fontId="122" fillId="84" borderId="64" applyNumberFormat="0" applyProtection="0">
      <alignment vertical="center"/>
    </xf>
    <xf numFmtId="0" fontId="122" fillId="89" borderId="64" applyNumberFormat="0" applyProtection="0">
      <alignment horizontal="left" vertical="top" indent="1"/>
    </xf>
    <xf numFmtId="4" fontId="107" fillId="94" borderId="89" applyNumberFormat="0" applyProtection="0">
      <alignment horizontal="left" vertical="center" indent="1"/>
    </xf>
    <xf numFmtId="0" fontId="31" fillId="95" borderId="56"/>
    <xf numFmtId="4" fontId="125" fillId="93" borderId="78" applyNumberFormat="0" applyProtection="0">
      <alignment horizontal="right" vertical="center"/>
    </xf>
    <xf numFmtId="4" fontId="125" fillId="93" borderId="78" applyNumberFormat="0" applyProtection="0">
      <alignment horizontal="right" vertical="center"/>
    </xf>
    <xf numFmtId="0" fontId="31" fillId="95" borderId="56"/>
    <xf numFmtId="4" fontId="107" fillId="94" borderId="89" applyNumberFormat="0" applyProtection="0">
      <alignment horizontal="left" vertical="center" indent="1"/>
    </xf>
    <xf numFmtId="0" fontId="122" fillId="89" borderId="64" applyNumberFormat="0" applyProtection="0">
      <alignment horizontal="left" vertical="top" indent="1"/>
    </xf>
    <xf numFmtId="4" fontId="136" fillId="40" borderId="78" applyNumberFormat="0" applyProtection="0">
      <alignment horizontal="right" vertical="center"/>
    </xf>
    <xf numFmtId="0" fontId="31" fillId="33" borderId="78" applyNumberFormat="0" applyFont="0" applyAlignment="0" applyProtection="0"/>
    <xf numFmtId="0" fontId="122" fillId="84" borderId="64" applyNumberFormat="0" applyProtection="0">
      <alignment horizontal="left" vertical="top" indent="1"/>
    </xf>
    <xf numFmtId="4" fontId="136" fillId="6" borderId="56" applyNumberFormat="0" applyProtection="0">
      <alignment vertical="center"/>
    </xf>
    <xf numFmtId="0" fontId="31" fillId="93" borderId="90" applyNumberFormat="0">
      <protection locked="0"/>
    </xf>
    <xf numFmtId="0" fontId="31" fillId="53" borderId="64" applyNumberFormat="0" applyProtection="0">
      <alignment horizontal="left" vertical="top" indent="1"/>
    </xf>
    <xf numFmtId="0" fontId="31" fillId="89" borderId="64" applyNumberFormat="0" applyProtection="0">
      <alignment horizontal="left" vertical="top" indent="1"/>
    </xf>
    <xf numFmtId="0" fontId="31" fillId="88" borderId="64" applyNumberFormat="0" applyProtection="0">
      <alignment horizontal="left" vertical="top" indent="1"/>
    </xf>
    <xf numFmtId="4" fontId="31" fillId="89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4" fontId="28" fillId="88" borderId="89" applyNumberFormat="0" applyProtection="0">
      <alignment horizontal="left" vertical="center" indent="1"/>
    </xf>
    <xf numFmtId="4" fontId="31" fillId="55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48" borderId="78" applyNumberFormat="0" applyProtection="0">
      <alignment horizontal="right" vertical="center"/>
    </xf>
    <xf numFmtId="4" fontId="136" fillId="7" borderId="78" applyNumberFormat="0" applyProtection="0">
      <alignment vertical="center"/>
    </xf>
    <xf numFmtId="4" fontId="31" fillId="74" borderId="78" applyNumberFormat="0" applyProtection="0">
      <alignment horizontal="right" vertical="center"/>
    </xf>
    <xf numFmtId="0" fontId="31" fillId="77" borderId="78" applyNumberFormat="0" applyProtection="0">
      <alignment horizontal="left" vertical="center" indent="1"/>
    </xf>
    <xf numFmtId="4" fontId="122" fillId="77" borderId="64" applyNumberFormat="0" applyProtection="0">
      <alignment horizontal="left" vertical="center" indent="1"/>
    </xf>
    <xf numFmtId="4" fontId="125" fillId="93" borderId="78" applyNumberFormat="0" applyProtection="0">
      <alignment horizontal="right" vertical="center"/>
    </xf>
    <xf numFmtId="4" fontId="31" fillId="48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7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4" fontId="31" fillId="38" borderId="89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0" fontId="31" fillId="88" borderId="64" applyNumberFormat="0" applyProtection="0">
      <alignment horizontal="left" vertical="top" indent="1"/>
    </xf>
    <xf numFmtId="0" fontId="31" fillId="89" borderId="64" applyNumberFormat="0" applyProtection="0">
      <alignment horizontal="left" vertical="top" indent="1"/>
    </xf>
    <xf numFmtId="0" fontId="31" fillId="53" borderId="78" applyNumberFormat="0" applyProtection="0">
      <alignment horizontal="left" vertical="center" indent="1"/>
    </xf>
    <xf numFmtId="0" fontId="31" fillId="53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38" borderId="64" applyNumberFormat="0" applyProtection="0">
      <alignment horizontal="left" vertical="top" indent="1"/>
    </xf>
    <xf numFmtId="0" fontId="31" fillId="93" borderId="90" applyNumberFormat="0">
      <protection locked="0"/>
    </xf>
    <xf numFmtId="0" fontId="31" fillId="95" borderId="56"/>
    <xf numFmtId="0" fontId="65" fillId="0" borderId="93" applyNumberFormat="0" applyFill="0" applyAlignment="0" applyProtection="0"/>
    <xf numFmtId="4" fontId="31" fillId="59" borderId="78" applyNumberFormat="0" applyProtection="0">
      <alignment horizontal="left" vertical="center" indent="1"/>
    </xf>
    <xf numFmtId="4" fontId="31" fillId="59" borderId="78" applyNumberFormat="0" applyProtection="0">
      <alignment horizontal="left" vertical="center" indent="1"/>
    </xf>
    <xf numFmtId="4" fontId="31" fillId="7" borderId="78" applyNumberFormat="0" applyProtection="0">
      <alignment horizontal="left" vertical="center" indent="1"/>
    </xf>
    <xf numFmtId="0" fontId="31" fillId="90" borderId="78" applyNumberFormat="0" applyProtection="0">
      <alignment horizontal="left" vertical="center" indent="1"/>
    </xf>
    <xf numFmtId="4" fontId="31" fillId="0" borderId="78" applyNumberFormat="0" applyProtection="0">
      <alignment horizontal="right" vertical="center"/>
    </xf>
    <xf numFmtId="4" fontId="31" fillId="82" borderId="78" applyNumberFormat="0" applyProtection="0">
      <alignment vertical="center"/>
    </xf>
    <xf numFmtId="4" fontId="136" fillId="40" borderId="78" applyNumberFormat="0" applyProtection="0">
      <alignment horizontal="right" vertical="center"/>
    </xf>
    <xf numFmtId="0" fontId="31" fillId="53" borderId="78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48" borderId="78" applyNumberFormat="0" applyProtection="0">
      <alignment horizontal="right" vertical="center"/>
    </xf>
    <xf numFmtId="0" fontId="127" fillId="78" borderId="78" applyNumberFormat="0" applyAlignment="0" applyProtection="0"/>
    <xf numFmtId="4" fontId="136" fillId="7" borderId="78" applyNumberFormat="0" applyProtection="0">
      <alignment vertical="center"/>
    </xf>
    <xf numFmtId="0" fontId="132" fillId="34" borderId="78" applyNumberFormat="0" applyAlignment="0" applyProtection="0"/>
    <xf numFmtId="0" fontId="31" fillId="33" borderId="78" applyNumberFormat="0" applyFont="0" applyAlignment="0" applyProtection="0"/>
    <xf numFmtId="0" fontId="31" fillId="33" borderId="78" applyNumberFormat="0" applyFont="0" applyAlignment="0" applyProtection="0"/>
    <xf numFmtId="0" fontId="134" fillId="78" borderId="57" applyNumberFormat="0" applyAlignment="0" applyProtection="0"/>
    <xf numFmtId="4" fontId="31" fillId="48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7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4" fontId="31" fillId="38" borderId="89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0" fontId="31" fillId="88" borderId="64" applyNumberFormat="0" applyProtection="0">
      <alignment horizontal="left" vertical="top" indent="1"/>
    </xf>
    <xf numFmtId="0" fontId="31" fillId="89" borderId="64" applyNumberFormat="0" applyProtection="0">
      <alignment horizontal="left" vertical="top" indent="1"/>
    </xf>
    <xf numFmtId="0" fontId="31" fillId="53" borderId="78" applyNumberFormat="0" applyProtection="0">
      <alignment horizontal="left" vertical="center" indent="1"/>
    </xf>
    <xf numFmtId="0" fontId="31" fillId="53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38" borderId="64" applyNumberFormat="0" applyProtection="0">
      <alignment horizontal="left" vertical="top" indent="1"/>
    </xf>
    <xf numFmtId="0" fontId="31" fillId="95" borderId="56"/>
    <xf numFmtId="0" fontId="65" fillId="0" borderId="93" applyNumberFormat="0" applyFill="0" applyAlignment="0" applyProtection="0"/>
    <xf numFmtId="4" fontId="31" fillId="59" borderId="78" applyNumberFormat="0" applyProtection="0">
      <alignment horizontal="left" vertical="center" indent="1"/>
    </xf>
    <xf numFmtId="4" fontId="31" fillId="59" borderId="78" applyNumberFormat="0" applyProtection="0">
      <alignment horizontal="left" vertical="center" indent="1"/>
    </xf>
    <xf numFmtId="4" fontId="31" fillId="7" borderId="78" applyNumberFormat="0" applyProtection="0">
      <alignment horizontal="left" vertical="center" indent="1"/>
    </xf>
    <xf numFmtId="0" fontId="31" fillId="90" borderId="78" applyNumberFormat="0" applyProtection="0">
      <alignment horizontal="left" vertical="center" indent="1"/>
    </xf>
    <xf numFmtId="4" fontId="31" fillId="0" borderId="78" applyNumberFormat="0" applyProtection="0">
      <alignment horizontal="right" vertical="center"/>
    </xf>
    <xf numFmtId="4" fontId="31" fillId="82" borderId="78" applyNumberFormat="0" applyProtection="0">
      <alignment vertical="center"/>
    </xf>
    <xf numFmtId="0" fontId="127" fillId="78" borderId="78" applyNumberFormat="0" applyAlignment="0" applyProtection="0"/>
    <xf numFmtId="0" fontId="132" fillId="34" borderId="78" applyNumberFormat="0" applyAlignment="0" applyProtection="0"/>
    <xf numFmtId="0" fontId="31" fillId="33" borderId="78" applyNumberFormat="0" applyFont="0" applyAlignment="0" applyProtection="0"/>
    <xf numFmtId="0" fontId="31" fillId="33" borderId="78" applyNumberFormat="0" applyFont="0" applyAlignment="0" applyProtection="0"/>
    <xf numFmtId="4" fontId="31" fillId="48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9" borderId="78" applyNumberFormat="0" applyProtection="0">
      <alignment horizontal="right" vertical="center"/>
    </xf>
    <xf numFmtId="0" fontId="31" fillId="77" borderId="78" applyNumberFormat="0" applyProtection="0">
      <alignment horizontal="left" vertical="center" indent="1"/>
    </xf>
    <xf numFmtId="0" fontId="31" fillId="53" borderId="78" applyNumberFormat="0" applyProtection="0">
      <alignment horizontal="left" vertical="center" indent="1"/>
    </xf>
    <xf numFmtId="0" fontId="31" fillId="38" borderId="78" applyNumberFormat="0" applyProtection="0">
      <alignment horizontal="left" vertical="center" indent="1"/>
    </xf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27" fillId="78" borderId="78" applyNumberFormat="0" applyAlignment="0" applyProtection="0"/>
    <xf numFmtId="0" fontId="132" fillId="34" borderId="78" applyNumberFormat="0" applyAlignment="0" applyProtection="0"/>
    <xf numFmtId="0" fontId="31" fillId="33" borderId="78" applyNumberFormat="0" applyFont="0" applyAlignment="0" applyProtection="0"/>
    <xf numFmtId="0" fontId="120" fillId="77" borderId="57" applyNumberFormat="0" applyAlignment="0" applyProtection="0"/>
    <xf numFmtId="4" fontId="56" fillId="82" borderId="64" applyNumberFormat="0" applyProtection="0">
      <alignment vertical="center"/>
    </xf>
    <xf numFmtId="4" fontId="27" fillId="7" borderId="64" applyNumberFormat="0" applyProtection="0">
      <alignment vertical="center"/>
    </xf>
    <xf numFmtId="4" fontId="136" fillId="7" borderId="78" applyNumberFormat="0" applyProtection="0">
      <alignment vertical="center"/>
    </xf>
    <xf numFmtId="4" fontId="56" fillId="7" borderId="64" applyNumberFormat="0" applyProtection="0">
      <alignment horizontal="left" vertical="center" indent="1"/>
    </xf>
    <xf numFmtId="0" fontId="56" fillId="7" borderId="64" applyNumberFormat="0" applyProtection="0">
      <alignment horizontal="left" vertical="top" indent="1"/>
    </xf>
    <xf numFmtId="0" fontId="124" fillId="82" borderId="64" applyNumberFormat="0" applyProtection="0">
      <alignment horizontal="left" vertical="top" indent="1"/>
    </xf>
    <xf numFmtId="4" fontId="56" fillId="0" borderId="56" applyNumberFormat="0" applyProtection="0">
      <alignment horizontal="left" vertical="center" indent="1"/>
    </xf>
    <xf numFmtId="4" fontId="46" fillId="48" borderId="64" applyNumberFormat="0" applyProtection="0">
      <alignment horizontal="right" vertical="center"/>
    </xf>
    <xf numFmtId="4" fontId="31" fillId="48" borderId="78" applyNumberFormat="0" applyProtection="0">
      <alignment horizontal="right" vertical="center"/>
    </xf>
    <xf numFmtId="4" fontId="46" fillId="54" borderId="64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46" fillId="65" borderId="64" applyNumberFormat="0" applyProtection="0">
      <alignment horizontal="right" vertical="center"/>
    </xf>
    <xf numFmtId="4" fontId="46" fillId="56" borderId="64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46" fillId="60" borderId="64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46" fillId="74" borderId="64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46" fillId="68" borderId="64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46" fillId="86" borderId="64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46" fillId="55" borderId="64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56" fillId="0" borderId="56" applyNumberFormat="0" applyProtection="0">
      <alignment horizontal="left" vertical="center" indent="1"/>
    </xf>
    <xf numFmtId="4" fontId="46" fillId="0" borderId="56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46" fillId="89" borderId="64" applyNumberFormat="0" applyProtection="0">
      <alignment horizontal="right" vertical="center"/>
    </xf>
    <xf numFmtId="4" fontId="31" fillId="89" borderId="78" applyNumberFormat="0" applyProtection="0">
      <alignment horizontal="right" vertical="center"/>
    </xf>
    <xf numFmtId="4" fontId="46" fillId="0" borderId="56" applyNumberFormat="0" applyProtection="0">
      <alignment horizontal="left" vertical="center" indent="1"/>
    </xf>
    <xf numFmtId="4" fontId="56" fillId="0" borderId="56" applyNumberFormat="0" applyProtection="0">
      <alignment horizontal="left" vertical="center" indent="1"/>
    </xf>
    <xf numFmtId="0" fontId="28" fillId="0" borderId="64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0" fontId="28" fillId="18" borderId="64" applyNumberFormat="0" applyProtection="0">
      <alignment horizontal="left" vertical="top" indent="1"/>
    </xf>
    <xf numFmtId="0" fontId="28" fillId="0" borderId="64" applyNumberFormat="0" applyProtection="0">
      <alignment horizontal="left" vertical="center" indent="1"/>
    </xf>
    <xf numFmtId="0" fontId="28" fillId="91" borderId="64" applyNumberFormat="0" applyProtection="0">
      <alignment horizontal="left" vertical="top" indent="1"/>
    </xf>
    <xf numFmtId="0" fontId="28" fillId="92" borderId="64" applyNumberFormat="0" applyProtection="0">
      <alignment horizontal="left" vertical="center" indent="1"/>
    </xf>
    <xf numFmtId="0" fontId="31" fillId="53" borderId="78" applyNumberFormat="0" applyProtection="0">
      <alignment horizontal="left" vertical="center" indent="1"/>
    </xf>
    <xf numFmtId="0" fontId="28" fillId="92" borderId="64" applyNumberFormat="0" applyProtection="0">
      <alignment horizontal="left" vertical="top" indent="1"/>
    </xf>
    <xf numFmtId="0" fontId="28" fillId="41" borderId="64" applyNumberFormat="0" applyProtection="0">
      <alignment horizontal="left" vertical="center" indent="1"/>
    </xf>
    <xf numFmtId="0" fontId="31" fillId="38" borderId="78" applyNumberFormat="0" applyProtection="0">
      <alignment horizontal="left" vertical="center" indent="1"/>
    </xf>
    <xf numFmtId="0" fontId="28" fillId="41" borderId="64" applyNumberFormat="0" applyProtection="0">
      <alignment horizontal="left" vertical="top" indent="1"/>
    </xf>
    <xf numFmtId="4" fontId="46" fillId="6" borderId="64" applyNumberFormat="0" applyProtection="0">
      <alignment vertical="center"/>
    </xf>
    <xf numFmtId="4" fontId="122" fillId="84" borderId="64" applyNumberFormat="0" applyProtection="0">
      <alignment vertical="center"/>
    </xf>
    <xf numFmtId="4" fontId="54" fillId="6" borderId="64" applyNumberFormat="0" applyProtection="0">
      <alignment vertical="center"/>
    </xf>
    <xf numFmtId="4" fontId="136" fillId="6" borderId="56" applyNumberFormat="0" applyProtection="0">
      <alignment vertical="center"/>
    </xf>
    <xf numFmtId="4" fontId="46" fillId="6" borderId="64" applyNumberFormat="0" applyProtection="0">
      <alignment horizontal="left" vertical="center" indent="1"/>
    </xf>
    <xf numFmtId="4" fontId="122" fillId="77" borderId="64" applyNumberFormat="0" applyProtection="0">
      <alignment horizontal="left" vertical="center" indent="1"/>
    </xf>
    <xf numFmtId="0" fontId="46" fillId="6" borderId="64" applyNumberFormat="0" applyProtection="0">
      <alignment horizontal="left" vertical="top" indent="1"/>
    </xf>
    <xf numFmtId="0" fontId="122" fillId="84" borderId="64" applyNumberFormat="0" applyProtection="0">
      <alignment horizontal="left" vertical="top" indent="1"/>
    </xf>
    <xf numFmtId="4" fontId="46" fillId="22" borderId="57" applyNumberFormat="0" applyProtection="0">
      <alignment horizontal="right" vertical="center"/>
    </xf>
    <xf numFmtId="4" fontId="54" fillId="22" borderId="57" applyNumberFormat="0" applyProtection="0">
      <alignment horizontal="right" vertical="center"/>
    </xf>
    <xf numFmtId="4" fontId="136" fillId="40" borderId="78" applyNumberFormat="0" applyProtection="0">
      <alignment horizontal="right" vertical="center"/>
    </xf>
    <xf numFmtId="0" fontId="28" fillId="19" borderId="57" applyNumberFormat="0" applyProtection="0">
      <alignment horizontal="left" vertical="center" indent="1"/>
    </xf>
    <xf numFmtId="0" fontId="56" fillId="0" borderId="56" applyNumberFormat="0" applyProtection="0">
      <alignment horizontal="center" vertical="center"/>
    </xf>
    <xf numFmtId="0" fontId="122" fillId="89" borderId="64" applyNumberFormat="0" applyProtection="0">
      <alignment horizontal="left" vertical="top" indent="1"/>
    </xf>
    <xf numFmtId="4" fontId="107" fillId="94" borderId="89" applyNumberFormat="0" applyProtection="0">
      <alignment horizontal="left" vertical="center" indent="1"/>
    </xf>
    <xf numFmtId="4" fontId="44" fillId="38" borderId="64" applyNumberFormat="0" applyProtection="0">
      <alignment horizontal="right" vertical="center"/>
    </xf>
    <xf numFmtId="4" fontId="125" fillId="93" borderId="78" applyNumberFormat="0" applyProtection="0">
      <alignment horizontal="right" vertical="center"/>
    </xf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8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" fillId="0" borderId="0"/>
    <xf numFmtId="43" fontId="1" fillId="0" borderId="0" applyFont="0" applyFill="0" applyBorder="0" applyAlignment="0" applyProtection="0"/>
    <xf numFmtId="0" fontId="31" fillId="38" borderId="64" applyNumberFormat="0" applyProtection="0">
      <alignment horizontal="left" vertical="top" indent="1"/>
    </xf>
    <xf numFmtId="4" fontId="31" fillId="87" borderId="89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31" fillId="53" borderId="64" applyNumberFormat="0" applyProtection="0">
      <alignment horizontal="left" vertical="top" indent="1"/>
    </xf>
    <xf numFmtId="0" fontId="31" fillId="89" borderId="64" applyNumberFormat="0" applyProtection="0">
      <alignment horizontal="left" vertical="top" indent="1"/>
    </xf>
    <xf numFmtId="0" fontId="31" fillId="88" borderId="64" applyNumberFormat="0" applyProtection="0">
      <alignment horizontal="left" vertical="top" indent="1"/>
    </xf>
    <xf numFmtId="4" fontId="31" fillId="89" borderId="89" applyNumberFormat="0" applyProtection="0">
      <alignment horizontal="left" vertical="center" indent="1"/>
    </xf>
    <xf numFmtId="4" fontId="31" fillId="38" borderId="89" applyNumberFormat="0" applyProtection="0">
      <alignment horizontal="left" vertical="center" indent="1"/>
    </xf>
    <xf numFmtId="4" fontId="31" fillId="65" borderId="89" applyNumberFormat="0" applyProtection="0">
      <alignment horizontal="right" vertical="center"/>
    </xf>
    <xf numFmtId="0" fontId="31" fillId="33" borderId="78" applyNumberFormat="0" applyFont="0" applyAlignment="0" applyProtection="0"/>
    <xf numFmtId="0" fontId="1" fillId="0" borderId="0"/>
    <xf numFmtId="4" fontId="31" fillId="59" borderId="78" applyNumberFormat="0" applyProtection="0">
      <alignment horizontal="left" vertical="center" indent="1"/>
    </xf>
    <xf numFmtId="4" fontId="31" fillId="59" borderId="78" applyNumberFormat="0" applyProtection="0">
      <alignment horizontal="left" vertical="center" indent="1"/>
    </xf>
    <xf numFmtId="4" fontId="31" fillId="7" borderId="78" applyNumberFormat="0" applyProtection="0">
      <alignment horizontal="left" vertical="center" indent="1"/>
    </xf>
    <xf numFmtId="0" fontId="31" fillId="90" borderId="78" applyNumberFormat="0" applyProtection="0">
      <alignment horizontal="left" vertical="center" indent="1"/>
    </xf>
    <xf numFmtId="4" fontId="31" fillId="0" borderId="78" applyNumberFormat="0" applyProtection="0">
      <alignment horizontal="right" vertical="center"/>
    </xf>
    <xf numFmtId="4" fontId="31" fillId="82" borderId="78" applyNumberFormat="0" applyProtection="0">
      <alignment vertical="center"/>
    </xf>
    <xf numFmtId="0" fontId="64" fillId="64" borderId="0" applyNumberFormat="0" applyBorder="0" applyAlignment="0" applyProtection="0"/>
    <xf numFmtId="0" fontId="64" fillId="67" borderId="0" applyNumberFormat="0" applyBorder="0" applyAlignment="0" applyProtection="0"/>
    <xf numFmtId="0" fontId="64" fillId="72" borderId="0" applyNumberFormat="0" applyBorder="0" applyAlignment="0" applyProtection="0"/>
    <xf numFmtId="0" fontId="64" fillId="73" borderId="0" applyNumberFormat="0" applyBorder="0" applyAlignment="0" applyProtection="0"/>
    <xf numFmtId="0" fontId="64" fillId="63" borderId="0" applyNumberFormat="0" applyBorder="0" applyAlignment="0" applyProtection="0"/>
    <xf numFmtId="0" fontId="64" fillId="76" borderId="0" applyNumberFormat="0" applyBorder="0" applyAlignment="0" applyProtection="0"/>
    <xf numFmtId="0" fontId="127" fillId="78" borderId="78" applyNumberFormat="0" applyAlignment="0" applyProtection="0"/>
    <xf numFmtId="0" fontId="65" fillId="80" borderId="0" applyNumberFormat="0" applyBorder="0" applyAlignment="0" applyProtection="0"/>
    <xf numFmtId="0" fontId="65" fillId="81" borderId="0" applyNumberFormat="0" applyBorder="0" applyAlignment="0" applyProtection="0"/>
    <xf numFmtId="0" fontId="65" fillId="37" borderId="0" applyNumberFormat="0" applyBorder="0" applyAlignment="0" applyProtection="0"/>
    <xf numFmtId="0" fontId="132" fillId="34" borderId="78" applyNumberFormat="0" applyAlignment="0" applyProtection="0"/>
    <xf numFmtId="0" fontId="31" fillId="33" borderId="78" applyNumberFormat="0" applyFont="0" applyAlignment="0" applyProtection="0"/>
    <xf numFmtId="0" fontId="134" fillId="78" borderId="57" applyNumberFormat="0" applyAlignment="0" applyProtection="0"/>
    <xf numFmtId="4" fontId="31" fillId="82" borderId="78" applyNumberFormat="0" applyProtection="0">
      <alignment vertical="center"/>
    </xf>
    <xf numFmtId="4" fontId="31" fillId="7" borderId="78" applyNumberFormat="0" applyProtection="0">
      <alignment horizontal="left" vertical="center" indent="1"/>
    </xf>
    <xf numFmtId="4" fontId="31" fillId="59" borderId="78" applyNumberFormat="0" applyProtection="0">
      <alignment horizontal="left" vertical="center" indent="1"/>
    </xf>
    <xf numFmtId="4" fontId="31" fillId="48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7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4" fontId="31" fillId="38" borderId="89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0" fontId="31" fillId="88" borderId="64" applyNumberFormat="0" applyProtection="0">
      <alignment horizontal="left" vertical="top" indent="1"/>
    </xf>
    <xf numFmtId="0" fontId="31" fillId="90" borderId="78" applyNumberFormat="0" applyProtection="0">
      <alignment horizontal="left" vertical="center" indent="1"/>
    </xf>
    <xf numFmtId="0" fontId="31" fillId="89" borderId="64" applyNumberFormat="0" applyProtection="0">
      <alignment horizontal="left" vertical="top" indent="1"/>
    </xf>
    <xf numFmtId="0" fontId="31" fillId="53" borderId="78" applyNumberFormat="0" applyProtection="0">
      <alignment horizontal="left" vertical="center" indent="1"/>
    </xf>
    <xf numFmtId="0" fontId="31" fillId="53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38" borderId="64" applyNumberFormat="0" applyProtection="0">
      <alignment horizontal="left" vertical="top" indent="1"/>
    </xf>
    <xf numFmtId="0" fontId="123" fillId="88" borderId="91" applyBorder="0"/>
    <xf numFmtId="4" fontId="31" fillId="0" borderId="78" applyNumberFormat="0" applyProtection="0">
      <alignment horizontal="right" vertical="center"/>
    </xf>
    <xf numFmtId="4" fontId="31" fillId="59" borderId="78" applyNumberFormat="0" applyProtection="0">
      <alignment horizontal="left" vertical="center" indent="1"/>
    </xf>
    <xf numFmtId="0" fontId="31" fillId="95" borderId="56"/>
    <xf numFmtId="0" fontId="65" fillId="0" borderId="93" applyNumberFormat="0" applyFill="0" applyAlignment="0" applyProtection="0"/>
    <xf numFmtId="4" fontId="31" fillId="59" borderId="78" applyNumberFormat="0" applyProtection="0">
      <alignment horizontal="left" vertical="center" indent="1"/>
    </xf>
    <xf numFmtId="4" fontId="31" fillId="59" borderId="78" applyNumberFormat="0" applyProtection="0">
      <alignment horizontal="left" vertical="center" indent="1"/>
    </xf>
    <xf numFmtId="4" fontId="31" fillId="7" borderId="78" applyNumberFormat="0" applyProtection="0">
      <alignment horizontal="left" vertical="center" indent="1"/>
    </xf>
    <xf numFmtId="0" fontId="31" fillId="90" borderId="78" applyNumberFormat="0" applyProtection="0">
      <alignment horizontal="left" vertical="center" indent="1"/>
    </xf>
    <xf numFmtId="4" fontId="31" fillId="0" borderId="78" applyNumberFormat="0" applyProtection="0">
      <alignment horizontal="right" vertical="center"/>
    </xf>
    <xf numFmtId="4" fontId="31" fillId="82" borderId="78" applyNumberFormat="0" applyProtection="0">
      <alignment vertical="center"/>
    </xf>
    <xf numFmtId="0" fontId="127" fillId="78" borderId="78" applyNumberFormat="0" applyAlignment="0" applyProtection="0"/>
    <xf numFmtId="0" fontId="132" fillId="34" borderId="78" applyNumberFormat="0" applyAlignment="0" applyProtection="0"/>
    <xf numFmtId="0" fontId="31" fillId="33" borderId="78" applyNumberFormat="0" applyFont="0" applyAlignment="0" applyProtection="0"/>
    <xf numFmtId="0" fontId="134" fillId="78" borderId="57" applyNumberFormat="0" applyAlignment="0" applyProtection="0"/>
    <xf numFmtId="4" fontId="31" fillId="82" borderId="78" applyNumberFormat="0" applyProtection="0">
      <alignment vertical="center"/>
    </xf>
    <xf numFmtId="4" fontId="136" fillId="7" borderId="78" applyNumberFormat="0" applyProtection="0">
      <alignment vertical="center"/>
    </xf>
    <xf numFmtId="4" fontId="31" fillId="7" borderId="78" applyNumberFormat="0" applyProtection="0">
      <alignment horizontal="left" vertical="center" indent="1"/>
    </xf>
    <xf numFmtId="0" fontId="124" fillId="82" borderId="64" applyNumberFormat="0" applyProtection="0">
      <alignment horizontal="left" vertical="top" indent="1"/>
    </xf>
    <xf numFmtId="4" fontId="31" fillId="59" borderId="78" applyNumberFormat="0" applyProtection="0">
      <alignment horizontal="left" vertical="center" indent="1"/>
    </xf>
    <xf numFmtId="4" fontId="31" fillId="48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7" borderId="89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4" fontId="31" fillId="38" borderId="89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0" fontId="31" fillId="88" borderId="64" applyNumberFormat="0" applyProtection="0">
      <alignment horizontal="left" vertical="top" indent="1"/>
    </xf>
    <xf numFmtId="0" fontId="31" fillId="90" borderId="78" applyNumberFormat="0" applyProtection="0">
      <alignment horizontal="left" vertical="center" indent="1"/>
    </xf>
    <xf numFmtId="0" fontId="31" fillId="89" borderId="64" applyNumberFormat="0" applyProtection="0">
      <alignment horizontal="left" vertical="top" indent="1"/>
    </xf>
    <xf numFmtId="0" fontId="31" fillId="53" borderId="78" applyNumberFormat="0" applyProtection="0">
      <alignment horizontal="left" vertical="center" indent="1"/>
    </xf>
    <xf numFmtId="0" fontId="31" fillId="53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38" borderId="64" applyNumberFormat="0" applyProtection="0">
      <alignment horizontal="left" vertical="top" indent="1"/>
    </xf>
    <xf numFmtId="0" fontId="123" fillId="88" borderId="91" applyBorder="0"/>
    <xf numFmtId="4" fontId="122" fillId="84" borderId="64" applyNumberFormat="0" applyProtection="0">
      <alignment vertical="center"/>
    </xf>
    <xf numFmtId="4" fontId="136" fillId="6" borderId="56" applyNumberFormat="0" applyProtection="0">
      <alignment vertical="center"/>
    </xf>
    <xf numFmtId="4" fontId="122" fillId="77" borderId="64" applyNumberFormat="0" applyProtection="0">
      <alignment horizontal="left" vertical="center" indent="1"/>
    </xf>
    <xf numFmtId="0" fontId="122" fillId="84" borderId="64" applyNumberFormat="0" applyProtection="0">
      <alignment horizontal="left" vertical="top" indent="1"/>
    </xf>
    <xf numFmtId="4" fontId="31" fillId="0" borderId="78" applyNumberFormat="0" applyProtection="0">
      <alignment horizontal="right" vertical="center"/>
    </xf>
    <xf numFmtId="4" fontId="136" fillId="40" borderId="78" applyNumberFormat="0" applyProtection="0">
      <alignment horizontal="right" vertical="center"/>
    </xf>
    <xf numFmtId="4" fontId="31" fillId="59" borderId="78" applyNumberFormat="0" applyProtection="0">
      <alignment horizontal="left" vertical="center" indent="1"/>
    </xf>
    <xf numFmtId="0" fontId="122" fillId="89" borderId="64" applyNumberFormat="0" applyProtection="0">
      <alignment horizontal="left" vertical="top" indent="1"/>
    </xf>
    <xf numFmtId="4" fontId="107" fillId="94" borderId="89" applyNumberFormat="0" applyProtection="0">
      <alignment horizontal="left" vertical="center" indent="1"/>
    </xf>
    <xf numFmtId="0" fontId="31" fillId="95" borderId="56"/>
    <xf numFmtId="4" fontId="125" fillId="93" borderId="78" applyNumberFormat="0" applyProtection="0">
      <alignment horizontal="right" vertical="center"/>
    </xf>
    <xf numFmtId="0" fontId="65" fillId="0" borderId="93" applyNumberFormat="0" applyFill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27" fillId="78" borderId="78" applyNumberFormat="0" applyAlignment="0" applyProtection="0"/>
    <xf numFmtId="0" fontId="132" fillId="34" borderId="78" applyNumberFormat="0" applyAlignment="0" applyProtection="0"/>
    <xf numFmtId="0" fontId="31" fillId="33" borderId="78" applyNumberFormat="0" applyFont="0" applyAlignment="0" applyProtection="0"/>
    <xf numFmtId="0" fontId="120" fillId="77" borderId="57" applyNumberFormat="0" applyAlignment="0" applyProtection="0"/>
    <xf numFmtId="0" fontId="134" fillId="78" borderId="57" applyNumberFormat="0" applyAlignment="0" applyProtection="0"/>
    <xf numFmtId="4" fontId="31" fillId="48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7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4" fontId="31" fillId="38" borderId="89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0" fontId="31" fillId="88" borderId="64" applyNumberFormat="0" applyProtection="0">
      <alignment horizontal="left" vertical="top" indent="1"/>
    </xf>
    <xf numFmtId="0" fontId="31" fillId="89" borderId="64" applyNumberFormat="0" applyProtection="0">
      <alignment horizontal="left" vertical="top" indent="1"/>
    </xf>
    <xf numFmtId="0" fontId="31" fillId="53" borderId="78" applyNumberFormat="0" applyProtection="0">
      <alignment horizontal="left" vertical="center" indent="1"/>
    </xf>
    <xf numFmtId="0" fontId="31" fillId="53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38" borderId="64" applyNumberFormat="0" applyProtection="0">
      <alignment horizontal="left" vertical="top" indent="1"/>
    </xf>
    <xf numFmtId="0" fontId="65" fillId="0" borderId="93" applyNumberFormat="0" applyFill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34" fillId="78" borderId="57" applyNumberFormat="0" applyAlignment="0" applyProtection="0"/>
    <xf numFmtId="0" fontId="31" fillId="33" borderId="78" applyNumberFormat="0" applyFont="0" applyAlignment="0" applyProtection="0"/>
    <xf numFmtId="0" fontId="31" fillId="53" borderId="64" applyNumberFormat="0" applyProtection="0">
      <alignment horizontal="left" vertical="top" indent="1"/>
    </xf>
    <xf numFmtId="4" fontId="28" fillId="88" borderId="89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31" fillId="48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38" borderId="89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0" fontId="31" fillId="89" borderId="64" applyNumberFormat="0" applyProtection="0">
      <alignment horizontal="left" vertical="top" indent="1"/>
    </xf>
    <xf numFmtId="4" fontId="136" fillId="40" borderId="78" applyNumberFormat="0" applyProtection="0">
      <alignment horizontal="right" vertical="center"/>
    </xf>
    <xf numFmtId="4" fontId="122" fillId="77" borderId="64" applyNumberFormat="0" applyProtection="0">
      <alignment horizontal="left" vertical="center" indent="1"/>
    </xf>
    <xf numFmtId="4" fontId="122" fillId="84" borderId="64" applyNumberFormat="0" applyProtection="0">
      <alignment vertical="center"/>
    </xf>
    <xf numFmtId="4" fontId="28" fillId="88" borderId="89" applyNumberFormat="0" applyProtection="0">
      <alignment horizontal="left" vertical="center" indent="1"/>
    </xf>
    <xf numFmtId="0" fontId="124" fillId="82" borderId="64" applyNumberFormat="0" applyProtection="0">
      <alignment horizontal="left" vertical="top" indent="1"/>
    </xf>
    <xf numFmtId="4" fontId="31" fillId="60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0" fontId="31" fillId="88" borderId="64" applyNumberFormat="0" applyProtection="0">
      <alignment horizontal="left" vertical="top" indent="1"/>
    </xf>
    <xf numFmtId="4" fontId="136" fillId="6" borderId="56" applyNumberFormat="0" applyProtection="0">
      <alignment vertical="center"/>
    </xf>
    <xf numFmtId="0" fontId="122" fillId="84" borderId="64" applyNumberFormat="0" applyProtection="0">
      <alignment horizontal="left" vertical="top" indent="1"/>
    </xf>
    <xf numFmtId="4" fontId="31" fillId="87" borderId="89" applyNumberFormat="0" applyProtection="0">
      <alignment horizontal="left" vertical="center" indent="1"/>
    </xf>
    <xf numFmtId="0" fontId="31" fillId="33" borderId="78" applyNumberFormat="0" applyFont="0" applyAlignment="0" applyProtection="0"/>
    <xf numFmtId="0" fontId="122" fillId="89" borderId="64" applyNumberFormat="0" applyProtection="0">
      <alignment horizontal="left" vertical="top" indent="1"/>
    </xf>
    <xf numFmtId="0" fontId="132" fillId="34" borderId="78" applyNumberFormat="0" applyAlignment="0" applyProtection="0"/>
    <xf numFmtId="0" fontId="31" fillId="38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127" fillId="78" borderId="78" applyNumberFormat="0" applyAlignment="0" applyProtection="0"/>
    <xf numFmtId="4" fontId="136" fillId="7" borderId="78" applyNumberFormat="0" applyProtection="0">
      <alignment vertical="center"/>
    </xf>
    <xf numFmtId="0" fontId="124" fillId="82" borderId="64" applyNumberFormat="0" applyProtection="0">
      <alignment horizontal="left" vertical="top" indent="1"/>
    </xf>
    <xf numFmtId="4" fontId="31" fillId="56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7" borderId="89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0" fontId="31" fillId="53" borderId="78" applyNumberFormat="0" applyProtection="0">
      <alignment horizontal="left" vertical="center" indent="1"/>
    </xf>
    <xf numFmtId="0" fontId="31" fillId="53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38" borderId="64" applyNumberFormat="0" applyProtection="0">
      <alignment horizontal="left" vertical="top" indent="1"/>
    </xf>
    <xf numFmtId="0" fontId="123" fillId="88" borderId="91" applyBorder="0"/>
    <xf numFmtId="4" fontId="122" fillId="84" borderId="64" applyNumberFormat="0" applyProtection="0">
      <alignment vertical="center"/>
    </xf>
    <xf numFmtId="0" fontId="122" fillId="89" borderId="64" applyNumberFormat="0" applyProtection="0">
      <alignment horizontal="left" vertical="top" indent="1"/>
    </xf>
    <xf numFmtId="4" fontId="107" fillId="94" borderId="89" applyNumberFormat="0" applyProtection="0">
      <alignment horizontal="left" vertical="center" indent="1"/>
    </xf>
    <xf numFmtId="0" fontId="31" fillId="95" borderId="56"/>
    <xf numFmtId="4" fontId="125" fillId="93" borderId="78" applyNumberFormat="0" applyProtection="0">
      <alignment horizontal="right" vertical="center"/>
    </xf>
    <xf numFmtId="4" fontId="107" fillId="94" borderId="89" applyNumberFormat="0" applyProtection="0">
      <alignment horizontal="left" vertical="center" indent="1"/>
    </xf>
    <xf numFmtId="4" fontId="125" fillId="93" borderId="78" applyNumberFormat="0" applyProtection="0">
      <alignment horizontal="right" vertical="center"/>
    </xf>
    <xf numFmtId="4" fontId="107" fillId="94" borderId="89" applyNumberFormat="0" applyProtection="0">
      <alignment horizontal="left" vertical="center" indent="1"/>
    </xf>
    <xf numFmtId="0" fontId="122" fillId="89" borderId="64" applyNumberFormat="0" applyProtection="0">
      <alignment horizontal="left" vertical="top" indent="1"/>
    </xf>
    <xf numFmtId="4" fontId="136" fillId="40" borderId="78" applyNumberFormat="0" applyProtection="0">
      <alignment horizontal="right" vertical="center"/>
    </xf>
    <xf numFmtId="0" fontId="31" fillId="33" borderId="78" applyNumberFormat="0" applyFont="0" applyAlignment="0" applyProtection="0"/>
    <xf numFmtId="0" fontId="122" fillId="84" borderId="64" applyNumberFormat="0" applyProtection="0">
      <alignment horizontal="left" vertical="top" indent="1"/>
    </xf>
    <xf numFmtId="4" fontId="136" fillId="6" borderId="56" applyNumberFormat="0" applyProtection="0">
      <alignment vertical="center"/>
    </xf>
    <xf numFmtId="4" fontId="28" fillId="88" borderId="89" applyNumberFormat="0" applyProtection="0">
      <alignment horizontal="left" vertical="center" indent="1"/>
    </xf>
    <xf numFmtId="4" fontId="136" fillId="7" borderId="78" applyNumberFormat="0" applyProtection="0">
      <alignment vertical="center"/>
    </xf>
    <xf numFmtId="4" fontId="31" fillId="74" borderId="78" applyNumberFormat="0" applyProtection="0">
      <alignment horizontal="right" vertical="center"/>
    </xf>
    <xf numFmtId="0" fontId="31" fillId="77" borderId="78" applyNumberFormat="0" applyProtection="0">
      <alignment horizontal="left" vertical="center" indent="1"/>
    </xf>
    <xf numFmtId="4" fontId="122" fillId="77" borderId="64" applyNumberFormat="0" applyProtection="0">
      <alignment horizontal="left" vertical="center" indent="1"/>
    </xf>
    <xf numFmtId="4" fontId="125" fillId="93" borderId="78" applyNumberFormat="0" applyProtection="0">
      <alignment horizontal="right" vertical="center"/>
    </xf>
    <xf numFmtId="0" fontId="31" fillId="95" borderId="56"/>
    <xf numFmtId="0" fontId="124" fillId="82" borderId="64" applyNumberFormat="0" applyProtection="0">
      <alignment horizontal="left" vertical="top" indent="1"/>
    </xf>
    <xf numFmtId="4" fontId="31" fillId="48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7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4" fontId="31" fillId="38" borderId="89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0" fontId="31" fillId="88" borderId="64" applyNumberFormat="0" applyProtection="0">
      <alignment horizontal="left" vertical="top" indent="1"/>
    </xf>
    <xf numFmtId="0" fontId="31" fillId="89" borderId="64" applyNumberFormat="0" applyProtection="0">
      <alignment horizontal="left" vertical="top" indent="1"/>
    </xf>
    <xf numFmtId="0" fontId="31" fillId="53" borderId="78" applyNumberFormat="0" applyProtection="0">
      <alignment horizontal="left" vertical="center" indent="1"/>
    </xf>
    <xf numFmtId="0" fontId="31" fillId="53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38" borderId="64" applyNumberFormat="0" applyProtection="0">
      <alignment horizontal="left" vertical="top" indent="1"/>
    </xf>
    <xf numFmtId="0" fontId="31" fillId="95" borderId="56"/>
    <xf numFmtId="0" fontId="65" fillId="0" borderId="93" applyNumberFormat="0" applyFill="0" applyAlignment="0" applyProtection="0"/>
    <xf numFmtId="4" fontId="31" fillId="59" borderId="78" applyNumberFormat="0" applyProtection="0">
      <alignment horizontal="left" vertical="center" indent="1"/>
    </xf>
    <xf numFmtId="4" fontId="31" fillId="59" borderId="78" applyNumberFormat="0" applyProtection="0">
      <alignment horizontal="left" vertical="center" indent="1"/>
    </xf>
    <xf numFmtId="4" fontId="31" fillId="7" borderId="78" applyNumberFormat="0" applyProtection="0">
      <alignment horizontal="left" vertical="center" indent="1"/>
    </xf>
    <xf numFmtId="0" fontId="31" fillId="90" borderId="78" applyNumberFormat="0" applyProtection="0">
      <alignment horizontal="left" vertical="center" indent="1"/>
    </xf>
    <xf numFmtId="4" fontId="31" fillId="0" borderId="78" applyNumberFormat="0" applyProtection="0">
      <alignment horizontal="right" vertical="center"/>
    </xf>
    <xf numFmtId="4" fontId="31" fillId="82" borderId="78" applyNumberFormat="0" applyProtection="0">
      <alignment vertical="center"/>
    </xf>
    <xf numFmtId="0" fontId="31" fillId="95" borderId="56"/>
    <xf numFmtId="4" fontId="136" fillId="40" borderId="78" applyNumberFormat="0" applyProtection="0">
      <alignment horizontal="right" vertical="center"/>
    </xf>
    <xf numFmtId="0" fontId="122" fillId="84" borderId="64" applyNumberFormat="0" applyProtection="0">
      <alignment horizontal="left" vertical="top" indent="1"/>
    </xf>
    <xf numFmtId="4" fontId="122" fillId="77" borderId="64" applyNumberFormat="0" applyProtection="0">
      <alignment horizontal="left" vertical="center" indent="1"/>
    </xf>
    <xf numFmtId="4" fontId="136" fillId="6" borderId="56" applyNumberFormat="0" applyProtection="0">
      <alignment vertical="center"/>
    </xf>
    <xf numFmtId="4" fontId="122" fillId="84" borderId="64" applyNumberFormat="0" applyProtection="0">
      <alignment vertical="center"/>
    </xf>
    <xf numFmtId="0" fontId="123" fillId="88" borderId="91" applyBorder="0"/>
    <xf numFmtId="0" fontId="31" fillId="53" borderId="78" applyNumberFormat="0" applyProtection="0">
      <alignment horizontal="left" vertical="center" indent="1"/>
    </xf>
    <xf numFmtId="0" fontId="31" fillId="89" borderId="64" applyNumberFormat="0" applyProtection="0">
      <alignment horizontal="left" vertical="top" indent="1"/>
    </xf>
    <xf numFmtId="0" fontId="31" fillId="88" borderId="64" applyNumberFormat="0" applyProtection="0">
      <alignment horizontal="left" vertical="top" indent="1"/>
    </xf>
    <xf numFmtId="0" fontId="31" fillId="77" borderId="78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4" fontId="31" fillId="38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48" borderId="78" applyNumberFormat="0" applyProtection="0">
      <alignment horizontal="right" vertical="center"/>
    </xf>
    <xf numFmtId="0" fontId="127" fillId="78" borderId="78" applyNumberFormat="0" applyAlignment="0" applyProtection="0"/>
    <xf numFmtId="4" fontId="136" fillId="7" borderId="78" applyNumberFormat="0" applyProtection="0">
      <alignment vertical="center"/>
    </xf>
    <xf numFmtId="0" fontId="132" fillId="34" borderId="78" applyNumberFormat="0" applyAlignment="0" applyProtection="0"/>
    <xf numFmtId="0" fontId="31" fillId="33" borderId="78" applyNumberFormat="0" applyFont="0" applyAlignment="0" applyProtection="0"/>
    <xf numFmtId="0" fontId="31" fillId="33" borderId="78" applyNumberFormat="0" applyFont="0" applyAlignment="0" applyProtection="0"/>
    <xf numFmtId="0" fontId="134" fillId="78" borderId="57" applyNumberFormat="0" applyAlignment="0" applyProtection="0"/>
    <xf numFmtId="4" fontId="31" fillId="48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7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4" fontId="31" fillId="38" borderId="89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0" fontId="31" fillId="88" borderId="64" applyNumberFormat="0" applyProtection="0">
      <alignment horizontal="left" vertical="top" indent="1"/>
    </xf>
    <xf numFmtId="0" fontId="31" fillId="89" borderId="64" applyNumberFormat="0" applyProtection="0">
      <alignment horizontal="left" vertical="top" indent="1"/>
    </xf>
    <xf numFmtId="0" fontId="31" fillId="53" borderId="78" applyNumberFormat="0" applyProtection="0">
      <alignment horizontal="left" vertical="center" indent="1"/>
    </xf>
    <xf numFmtId="0" fontId="31" fillId="53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38" borderId="64" applyNumberFormat="0" applyProtection="0">
      <alignment horizontal="left" vertical="top" indent="1"/>
    </xf>
    <xf numFmtId="0" fontId="31" fillId="95" borderId="56"/>
    <xf numFmtId="0" fontId="65" fillId="0" borderId="93" applyNumberFormat="0" applyFill="0" applyAlignment="0" applyProtection="0"/>
    <xf numFmtId="4" fontId="31" fillId="59" borderId="78" applyNumberFormat="0" applyProtection="0">
      <alignment horizontal="left" vertical="center" indent="1"/>
    </xf>
    <xf numFmtId="4" fontId="31" fillId="59" borderId="78" applyNumberFormat="0" applyProtection="0">
      <alignment horizontal="left" vertical="center" indent="1"/>
    </xf>
    <xf numFmtId="4" fontId="31" fillId="7" borderId="78" applyNumberFormat="0" applyProtection="0">
      <alignment horizontal="left" vertical="center" indent="1"/>
    </xf>
    <xf numFmtId="0" fontId="31" fillId="90" borderId="78" applyNumberFormat="0" applyProtection="0">
      <alignment horizontal="left" vertical="center" indent="1"/>
    </xf>
    <xf numFmtId="4" fontId="31" fillId="0" borderId="78" applyNumberFormat="0" applyProtection="0">
      <alignment horizontal="right" vertical="center"/>
    </xf>
    <xf numFmtId="4" fontId="31" fillId="82" borderId="78" applyNumberFormat="0" applyProtection="0">
      <alignment vertical="center"/>
    </xf>
    <xf numFmtId="0" fontId="127" fillId="78" borderId="78" applyNumberFormat="0" applyAlignment="0" applyProtection="0"/>
    <xf numFmtId="0" fontId="132" fillId="34" borderId="78" applyNumberFormat="0" applyAlignment="0" applyProtection="0"/>
    <xf numFmtId="0" fontId="31" fillId="33" borderId="78" applyNumberFormat="0" applyFont="0" applyAlignment="0" applyProtection="0"/>
    <xf numFmtId="0" fontId="31" fillId="33" borderId="78" applyNumberFormat="0" applyFont="0" applyAlignment="0" applyProtection="0"/>
    <xf numFmtId="0" fontId="134" fillId="78" borderId="57" applyNumberFormat="0" applyAlignment="0" applyProtection="0"/>
    <xf numFmtId="4" fontId="31" fillId="48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7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4" fontId="31" fillId="38" borderId="89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0" fontId="31" fillId="88" borderId="64" applyNumberFormat="0" applyProtection="0">
      <alignment horizontal="left" vertical="top" indent="1"/>
    </xf>
    <xf numFmtId="0" fontId="31" fillId="89" borderId="64" applyNumberFormat="0" applyProtection="0">
      <alignment horizontal="left" vertical="top" indent="1"/>
    </xf>
    <xf numFmtId="0" fontId="31" fillId="53" borderId="78" applyNumberFormat="0" applyProtection="0">
      <alignment horizontal="left" vertical="center" indent="1"/>
    </xf>
    <xf numFmtId="0" fontId="31" fillId="53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38" borderId="64" applyNumberFormat="0" applyProtection="0">
      <alignment horizontal="left" vertical="top" indent="1"/>
    </xf>
    <xf numFmtId="0" fontId="31" fillId="95" borderId="56"/>
    <xf numFmtId="0" fontId="65" fillId="0" borderId="93" applyNumberFormat="0" applyFill="0" applyAlignment="0" applyProtection="0"/>
    <xf numFmtId="4" fontId="31" fillId="59" borderId="78" applyNumberFormat="0" applyProtection="0">
      <alignment horizontal="left" vertical="center" indent="1"/>
    </xf>
    <xf numFmtId="4" fontId="31" fillId="59" borderId="78" applyNumberFormat="0" applyProtection="0">
      <alignment horizontal="left" vertical="center" indent="1"/>
    </xf>
    <xf numFmtId="4" fontId="31" fillId="7" borderId="78" applyNumberFormat="0" applyProtection="0">
      <alignment horizontal="left" vertical="center" indent="1"/>
    </xf>
    <xf numFmtId="0" fontId="31" fillId="90" borderId="78" applyNumberFormat="0" applyProtection="0">
      <alignment horizontal="left" vertical="center" indent="1"/>
    </xf>
    <xf numFmtId="4" fontId="31" fillId="0" borderId="78" applyNumberFormat="0" applyProtection="0">
      <alignment horizontal="right" vertical="center"/>
    </xf>
    <xf numFmtId="4" fontId="31" fillId="82" borderId="78" applyNumberFormat="0" applyProtection="0">
      <alignment vertical="center"/>
    </xf>
    <xf numFmtId="0" fontId="105" fillId="0" borderId="0"/>
    <xf numFmtId="43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28" fillId="0" borderId="0" applyFont="0" applyFill="0" applyBorder="0" applyAlignment="0" applyProtection="0"/>
    <xf numFmtId="0" fontId="127" fillId="78" borderId="78" applyNumberFormat="0" applyAlignment="0" applyProtection="0"/>
    <xf numFmtId="0" fontId="132" fillId="34" borderId="78" applyNumberFormat="0" applyAlignment="0" applyProtection="0"/>
    <xf numFmtId="0" fontId="31" fillId="33" borderId="78" applyNumberFormat="0" applyFont="0" applyAlignment="0" applyProtection="0"/>
    <xf numFmtId="0" fontId="120" fillId="77" borderId="57" applyNumberFormat="0" applyAlignment="0" applyProtection="0"/>
    <xf numFmtId="4" fontId="56" fillId="82" borderId="64" applyNumberFormat="0" applyProtection="0">
      <alignment vertical="center"/>
    </xf>
    <xf numFmtId="4" fontId="27" fillId="7" borderId="64" applyNumberFormat="0" applyProtection="0">
      <alignment vertical="center"/>
    </xf>
    <xf numFmtId="4" fontId="136" fillId="7" borderId="78" applyNumberFormat="0" applyProtection="0">
      <alignment vertical="center"/>
    </xf>
    <xf numFmtId="4" fontId="56" fillId="7" borderId="64" applyNumberFormat="0" applyProtection="0">
      <alignment horizontal="left" vertical="center" indent="1"/>
    </xf>
    <xf numFmtId="0" fontId="56" fillId="7" borderId="64" applyNumberFormat="0" applyProtection="0">
      <alignment horizontal="left" vertical="top" indent="1"/>
    </xf>
    <xf numFmtId="0" fontId="124" fillId="82" borderId="64" applyNumberFormat="0" applyProtection="0">
      <alignment horizontal="left" vertical="top" indent="1"/>
    </xf>
    <xf numFmtId="4" fontId="56" fillId="0" borderId="56" applyNumberFormat="0" applyProtection="0">
      <alignment horizontal="left" vertical="center" indent="1"/>
    </xf>
    <xf numFmtId="4" fontId="46" fillId="48" borderId="64" applyNumberFormat="0" applyProtection="0">
      <alignment horizontal="right" vertical="center"/>
    </xf>
    <xf numFmtId="4" fontId="31" fillId="48" borderId="78" applyNumberFormat="0" applyProtection="0">
      <alignment horizontal="right" vertical="center"/>
    </xf>
    <xf numFmtId="4" fontId="46" fillId="54" borderId="64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46" fillId="65" borderId="64" applyNumberFormat="0" applyProtection="0">
      <alignment horizontal="right" vertical="center"/>
    </xf>
    <xf numFmtId="4" fontId="46" fillId="56" borderId="64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46" fillId="60" borderId="64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46" fillId="74" borderId="64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46" fillId="68" borderId="64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46" fillId="86" borderId="64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46" fillId="55" borderId="64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56" fillId="0" borderId="56" applyNumberFormat="0" applyProtection="0">
      <alignment horizontal="left" vertical="center" indent="1"/>
    </xf>
    <xf numFmtId="4" fontId="46" fillId="0" borderId="56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46" fillId="89" borderId="64" applyNumberFormat="0" applyProtection="0">
      <alignment horizontal="right" vertical="center"/>
    </xf>
    <xf numFmtId="4" fontId="31" fillId="89" borderId="78" applyNumberFormat="0" applyProtection="0">
      <alignment horizontal="right" vertical="center"/>
    </xf>
    <xf numFmtId="4" fontId="46" fillId="0" borderId="56" applyNumberFormat="0" applyProtection="0">
      <alignment horizontal="left" vertical="center" indent="1"/>
    </xf>
    <xf numFmtId="4" fontId="56" fillId="0" borderId="56" applyNumberFormat="0" applyProtection="0">
      <alignment horizontal="left" vertical="center" indent="1"/>
    </xf>
    <xf numFmtId="0" fontId="28" fillId="0" borderId="64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0" fontId="28" fillId="18" borderId="64" applyNumberFormat="0" applyProtection="0">
      <alignment horizontal="left" vertical="top" indent="1"/>
    </xf>
    <xf numFmtId="0" fontId="28" fillId="0" borderId="64" applyNumberFormat="0" applyProtection="0">
      <alignment horizontal="left" vertical="center" indent="1"/>
    </xf>
    <xf numFmtId="0" fontId="28" fillId="91" borderId="64" applyNumberFormat="0" applyProtection="0">
      <alignment horizontal="left" vertical="top" indent="1"/>
    </xf>
    <xf numFmtId="0" fontId="28" fillId="92" borderId="64" applyNumberFormat="0" applyProtection="0">
      <alignment horizontal="left" vertical="center" indent="1"/>
    </xf>
    <xf numFmtId="0" fontId="31" fillId="53" borderId="78" applyNumberFormat="0" applyProtection="0">
      <alignment horizontal="left" vertical="center" indent="1"/>
    </xf>
    <xf numFmtId="0" fontId="28" fillId="92" borderId="64" applyNumberFormat="0" applyProtection="0">
      <alignment horizontal="left" vertical="top" indent="1"/>
    </xf>
    <xf numFmtId="0" fontId="28" fillId="41" borderId="64" applyNumberFormat="0" applyProtection="0">
      <alignment horizontal="left" vertical="center" indent="1"/>
    </xf>
    <xf numFmtId="0" fontId="31" fillId="38" borderId="78" applyNumberFormat="0" applyProtection="0">
      <alignment horizontal="left" vertical="center" indent="1"/>
    </xf>
    <xf numFmtId="0" fontId="28" fillId="41" borderId="64" applyNumberFormat="0" applyProtection="0">
      <alignment horizontal="left" vertical="top" indent="1"/>
    </xf>
    <xf numFmtId="4" fontId="46" fillId="6" borderId="64" applyNumberFormat="0" applyProtection="0">
      <alignment vertical="center"/>
    </xf>
    <xf numFmtId="4" fontId="122" fillId="84" borderId="64" applyNumberFormat="0" applyProtection="0">
      <alignment vertical="center"/>
    </xf>
    <xf numFmtId="4" fontId="54" fillId="6" borderId="64" applyNumberFormat="0" applyProtection="0">
      <alignment vertical="center"/>
    </xf>
    <xf numFmtId="4" fontId="136" fillId="6" borderId="56" applyNumberFormat="0" applyProtection="0">
      <alignment vertical="center"/>
    </xf>
    <xf numFmtId="4" fontId="46" fillId="6" borderId="64" applyNumberFormat="0" applyProtection="0">
      <alignment horizontal="left" vertical="center" indent="1"/>
    </xf>
    <xf numFmtId="4" fontId="122" fillId="77" borderId="64" applyNumberFormat="0" applyProtection="0">
      <alignment horizontal="left" vertical="center" indent="1"/>
    </xf>
    <xf numFmtId="0" fontId="46" fillId="6" borderId="64" applyNumberFormat="0" applyProtection="0">
      <alignment horizontal="left" vertical="top" indent="1"/>
    </xf>
    <xf numFmtId="0" fontId="122" fillId="84" borderId="64" applyNumberFormat="0" applyProtection="0">
      <alignment horizontal="left" vertical="top" indent="1"/>
    </xf>
    <xf numFmtId="4" fontId="46" fillId="22" borderId="57" applyNumberFormat="0" applyProtection="0">
      <alignment horizontal="right" vertical="center"/>
    </xf>
    <xf numFmtId="4" fontId="54" fillId="22" borderId="57" applyNumberFormat="0" applyProtection="0">
      <alignment horizontal="right" vertical="center"/>
    </xf>
    <xf numFmtId="4" fontId="136" fillId="40" borderId="78" applyNumberFormat="0" applyProtection="0">
      <alignment horizontal="right" vertical="center"/>
    </xf>
    <xf numFmtId="0" fontId="28" fillId="19" borderId="57" applyNumberFormat="0" applyProtection="0">
      <alignment horizontal="left" vertical="center" indent="1"/>
    </xf>
    <xf numFmtId="0" fontId="56" fillId="0" borderId="56" applyNumberFormat="0" applyProtection="0">
      <alignment horizontal="center" vertical="center"/>
    </xf>
    <xf numFmtId="0" fontId="122" fillId="89" borderId="64" applyNumberFormat="0" applyProtection="0">
      <alignment horizontal="left" vertical="top" indent="1"/>
    </xf>
    <xf numFmtId="4" fontId="107" fillId="94" borderId="89" applyNumberFormat="0" applyProtection="0">
      <alignment horizontal="left" vertical="center" indent="1"/>
    </xf>
    <xf numFmtId="4" fontId="44" fillId="38" borderId="64" applyNumberFormat="0" applyProtection="0">
      <alignment horizontal="right" vertical="center"/>
    </xf>
    <xf numFmtId="4" fontId="125" fillId="93" borderId="78" applyNumberFormat="0" applyProtection="0">
      <alignment horizontal="right" vertical="center"/>
    </xf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34" fillId="78" borderId="57" applyNumberFormat="0" applyAlignment="0" applyProtection="0"/>
    <xf numFmtId="0" fontId="31" fillId="33" borderId="78" applyNumberFormat="0" applyFont="0" applyAlignment="0" applyProtection="0"/>
    <xf numFmtId="4" fontId="31" fillId="48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38" borderId="89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0" fontId="31" fillId="89" borderId="64" applyNumberFormat="0" applyProtection="0">
      <alignment horizontal="left" vertical="top" indent="1"/>
    </xf>
    <xf numFmtId="4" fontId="136" fillId="40" borderId="78" applyNumberFormat="0" applyProtection="0">
      <alignment horizontal="right" vertical="center"/>
    </xf>
    <xf numFmtId="4" fontId="122" fillId="77" borderId="64" applyNumberFormat="0" applyProtection="0">
      <alignment horizontal="left" vertical="center" indent="1"/>
    </xf>
    <xf numFmtId="4" fontId="122" fillId="84" borderId="64" applyNumberFormat="0" applyProtection="0">
      <alignment vertical="center"/>
    </xf>
    <xf numFmtId="0" fontId="123" fillId="88" borderId="91" applyBorder="0"/>
    <xf numFmtId="0" fontId="31" fillId="38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53" borderId="78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4" fontId="31" fillId="38" borderId="89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31" fillId="87" borderId="89" applyNumberFormat="0" applyProtection="0">
      <alignment horizontal="left" vertical="center" indent="1"/>
    </xf>
    <xf numFmtId="4" fontId="31" fillId="86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0" fontId="124" fillId="82" borderId="64" applyNumberFormat="0" applyProtection="0">
      <alignment horizontal="left" vertical="top" indent="1"/>
    </xf>
    <xf numFmtId="4" fontId="31" fillId="60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0" fontId="31" fillId="88" borderId="64" applyNumberFormat="0" applyProtection="0">
      <alignment horizontal="left" vertical="top" indent="1"/>
    </xf>
    <xf numFmtId="4" fontId="136" fillId="6" borderId="56" applyNumberFormat="0" applyProtection="0">
      <alignment vertical="center"/>
    </xf>
    <xf numFmtId="0" fontId="122" fillId="84" borderId="64" applyNumberFormat="0" applyProtection="0">
      <alignment horizontal="left" vertical="top" indent="1"/>
    </xf>
    <xf numFmtId="0" fontId="31" fillId="33" borderId="78" applyNumberFormat="0" applyFont="0" applyAlignment="0" applyProtection="0"/>
    <xf numFmtId="0" fontId="132" fillId="34" borderId="78" applyNumberFormat="0" applyAlignment="0" applyProtection="0"/>
    <xf numFmtId="0" fontId="31" fillId="38" borderId="78" applyNumberFormat="0" applyProtection="0">
      <alignment horizontal="left" vertical="center" indent="1"/>
    </xf>
    <xf numFmtId="0" fontId="127" fillId="78" borderId="78" applyNumberFormat="0" applyAlignment="0" applyProtection="0"/>
    <xf numFmtId="4" fontId="136" fillId="7" borderId="78" applyNumberFormat="0" applyProtection="0">
      <alignment vertical="center"/>
    </xf>
    <xf numFmtId="0" fontId="124" fillId="82" borderId="64" applyNumberFormat="0" applyProtection="0">
      <alignment horizontal="left" vertical="top" indent="1"/>
    </xf>
    <xf numFmtId="4" fontId="31" fillId="56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7" borderId="89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0" fontId="31" fillId="53" borderId="78" applyNumberFormat="0" applyProtection="0">
      <alignment horizontal="left" vertical="center" indent="1"/>
    </xf>
    <xf numFmtId="0" fontId="31" fillId="53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38" borderId="64" applyNumberFormat="0" applyProtection="0">
      <alignment horizontal="left" vertical="top" indent="1"/>
    </xf>
    <xf numFmtId="0" fontId="123" fillId="88" borderId="91" applyBorder="0"/>
    <xf numFmtId="4" fontId="122" fillId="84" borderId="64" applyNumberFormat="0" applyProtection="0">
      <alignment vertical="center"/>
    </xf>
    <xf numFmtId="0" fontId="122" fillId="89" borderId="64" applyNumberFormat="0" applyProtection="0">
      <alignment horizontal="left" vertical="top" indent="1"/>
    </xf>
    <xf numFmtId="4" fontId="107" fillId="94" borderId="89" applyNumberFormat="0" applyProtection="0">
      <alignment horizontal="left" vertical="center" indent="1"/>
    </xf>
    <xf numFmtId="0" fontId="31" fillId="95" borderId="56"/>
    <xf numFmtId="4" fontId="125" fillId="93" borderId="78" applyNumberFormat="0" applyProtection="0">
      <alignment horizontal="right" vertical="center"/>
    </xf>
    <xf numFmtId="4" fontId="125" fillId="93" borderId="78" applyNumberFormat="0" applyProtection="0">
      <alignment horizontal="right" vertical="center"/>
    </xf>
    <xf numFmtId="0" fontId="31" fillId="95" borderId="56"/>
    <xf numFmtId="4" fontId="107" fillId="94" borderId="89" applyNumberFormat="0" applyProtection="0">
      <alignment horizontal="left" vertical="center" indent="1"/>
    </xf>
    <xf numFmtId="0" fontId="122" fillId="89" borderId="64" applyNumberFormat="0" applyProtection="0">
      <alignment horizontal="left" vertical="top" indent="1"/>
    </xf>
    <xf numFmtId="4" fontId="136" fillId="40" borderId="78" applyNumberFormat="0" applyProtection="0">
      <alignment horizontal="right" vertical="center"/>
    </xf>
    <xf numFmtId="0" fontId="31" fillId="33" borderId="78" applyNumberFormat="0" applyFont="0" applyAlignment="0" applyProtection="0"/>
    <xf numFmtId="0" fontId="122" fillId="84" borderId="64" applyNumberFormat="0" applyProtection="0">
      <alignment horizontal="left" vertical="top" indent="1"/>
    </xf>
    <xf numFmtId="4" fontId="136" fillId="6" borderId="56" applyNumberFormat="0" applyProtection="0">
      <alignment vertical="center"/>
    </xf>
    <xf numFmtId="0" fontId="31" fillId="53" borderId="64" applyNumberFormat="0" applyProtection="0">
      <alignment horizontal="left" vertical="top" indent="1"/>
    </xf>
    <xf numFmtId="0" fontId="31" fillId="89" borderId="64" applyNumberFormat="0" applyProtection="0">
      <alignment horizontal="left" vertical="top" indent="1"/>
    </xf>
    <xf numFmtId="0" fontId="31" fillId="88" borderId="64" applyNumberFormat="0" applyProtection="0">
      <alignment horizontal="left" vertical="top" indent="1"/>
    </xf>
    <xf numFmtId="4" fontId="31" fillId="89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4" fontId="28" fillId="88" borderId="89" applyNumberFormat="0" applyProtection="0">
      <alignment horizontal="left" vertical="center" indent="1"/>
    </xf>
    <xf numFmtId="4" fontId="31" fillId="55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48" borderId="78" applyNumberFormat="0" applyProtection="0">
      <alignment horizontal="right" vertical="center"/>
    </xf>
    <xf numFmtId="4" fontId="136" fillId="7" borderId="78" applyNumberFormat="0" applyProtection="0">
      <alignment vertical="center"/>
    </xf>
    <xf numFmtId="4" fontId="31" fillId="74" borderId="78" applyNumberFormat="0" applyProtection="0">
      <alignment horizontal="right" vertical="center"/>
    </xf>
    <xf numFmtId="0" fontId="31" fillId="77" borderId="78" applyNumberFormat="0" applyProtection="0">
      <alignment horizontal="left" vertical="center" indent="1"/>
    </xf>
    <xf numFmtId="4" fontId="122" fillId="77" borderId="64" applyNumberFormat="0" applyProtection="0">
      <alignment horizontal="left" vertical="center" indent="1"/>
    </xf>
    <xf numFmtId="4" fontId="125" fillId="93" borderId="78" applyNumberFormat="0" applyProtection="0">
      <alignment horizontal="right" vertical="center"/>
    </xf>
    <xf numFmtId="4" fontId="31" fillId="48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7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4" fontId="31" fillId="38" borderId="89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0" fontId="31" fillId="88" borderId="64" applyNumberFormat="0" applyProtection="0">
      <alignment horizontal="left" vertical="top" indent="1"/>
    </xf>
    <xf numFmtId="0" fontId="31" fillId="89" borderId="64" applyNumberFormat="0" applyProtection="0">
      <alignment horizontal="left" vertical="top" indent="1"/>
    </xf>
    <xf numFmtId="0" fontId="31" fillId="53" borderId="78" applyNumberFormat="0" applyProtection="0">
      <alignment horizontal="left" vertical="center" indent="1"/>
    </xf>
    <xf numFmtId="0" fontId="31" fillId="53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38" borderId="64" applyNumberFormat="0" applyProtection="0">
      <alignment horizontal="left" vertical="top" indent="1"/>
    </xf>
    <xf numFmtId="0" fontId="31" fillId="95" borderId="56"/>
    <xf numFmtId="0" fontId="65" fillId="0" borderId="93" applyNumberFormat="0" applyFill="0" applyAlignment="0" applyProtection="0"/>
    <xf numFmtId="4" fontId="31" fillId="59" borderId="78" applyNumberFormat="0" applyProtection="0">
      <alignment horizontal="left" vertical="center" indent="1"/>
    </xf>
    <xf numFmtId="4" fontId="31" fillId="59" borderId="78" applyNumberFormat="0" applyProtection="0">
      <alignment horizontal="left" vertical="center" indent="1"/>
    </xf>
    <xf numFmtId="4" fontId="31" fillId="7" borderId="78" applyNumberFormat="0" applyProtection="0">
      <alignment horizontal="left" vertical="center" indent="1"/>
    </xf>
    <xf numFmtId="0" fontId="31" fillId="90" borderId="78" applyNumberFormat="0" applyProtection="0">
      <alignment horizontal="left" vertical="center" indent="1"/>
    </xf>
    <xf numFmtId="4" fontId="31" fillId="0" borderId="78" applyNumberFormat="0" applyProtection="0">
      <alignment horizontal="right" vertical="center"/>
    </xf>
    <xf numFmtId="4" fontId="31" fillId="82" borderId="78" applyNumberFormat="0" applyProtection="0">
      <alignment vertical="center"/>
    </xf>
    <xf numFmtId="4" fontId="136" fillId="40" borderId="78" applyNumberFormat="0" applyProtection="0">
      <alignment horizontal="right" vertical="center"/>
    </xf>
    <xf numFmtId="0" fontId="31" fillId="53" borderId="78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48" borderId="78" applyNumberFormat="0" applyProtection="0">
      <alignment horizontal="right" vertical="center"/>
    </xf>
    <xf numFmtId="0" fontId="127" fillId="78" borderId="78" applyNumberFormat="0" applyAlignment="0" applyProtection="0"/>
    <xf numFmtId="4" fontId="136" fillId="7" borderId="78" applyNumberFormat="0" applyProtection="0">
      <alignment vertical="center"/>
    </xf>
    <xf numFmtId="0" fontId="132" fillId="34" borderId="78" applyNumberFormat="0" applyAlignment="0" applyProtection="0"/>
    <xf numFmtId="0" fontId="31" fillId="33" borderId="78" applyNumberFormat="0" applyFont="0" applyAlignment="0" applyProtection="0"/>
    <xf numFmtId="0" fontId="31" fillId="33" borderId="78" applyNumberFormat="0" applyFont="0" applyAlignment="0" applyProtection="0"/>
    <xf numFmtId="0" fontId="134" fillId="78" borderId="57" applyNumberFormat="0" applyAlignment="0" applyProtection="0"/>
    <xf numFmtId="4" fontId="31" fillId="48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7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4" fontId="31" fillId="38" borderId="89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0" fontId="31" fillId="88" borderId="64" applyNumberFormat="0" applyProtection="0">
      <alignment horizontal="left" vertical="top" indent="1"/>
    </xf>
    <xf numFmtId="0" fontId="31" fillId="89" borderId="64" applyNumberFormat="0" applyProtection="0">
      <alignment horizontal="left" vertical="top" indent="1"/>
    </xf>
    <xf numFmtId="0" fontId="31" fillId="53" borderId="78" applyNumberFormat="0" applyProtection="0">
      <alignment horizontal="left" vertical="center" indent="1"/>
    </xf>
    <xf numFmtId="0" fontId="31" fillId="53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38" borderId="64" applyNumberFormat="0" applyProtection="0">
      <alignment horizontal="left" vertical="top" indent="1"/>
    </xf>
    <xf numFmtId="0" fontId="31" fillId="95" borderId="56"/>
    <xf numFmtId="0" fontId="65" fillId="0" borderId="93" applyNumberFormat="0" applyFill="0" applyAlignment="0" applyProtection="0"/>
    <xf numFmtId="4" fontId="31" fillId="59" borderId="78" applyNumberFormat="0" applyProtection="0">
      <alignment horizontal="left" vertical="center" indent="1"/>
    </xf>
    <xf numFmtId="4" fontId="31" fillId="59" borderId="78" applyNumberFormat="0" applyProtection="0">
      <alignment horizontal="left" vertical="center" indent="1"/>
    </xf>
    <xf numFmtId="4" fontId="31" fillId="7" borderId="78" applyNumberFormat="0" applyProtection="0">
      <alignment horizontal="left" vertical="center" indent="1"/>
    </xf>
    <xf numFmtId="0" fontId="31" fillId="90" borderId="78" applyNumberFormat="0" applyProtection="0">
      <alignment horizontal="left" vertical="center" indent="1"/>
    </xf>
    <xf numFmtId="4" fontId="31" fillId="0" borderId="78" applyNumberFormat="0" applyProtection="0">
      <alignment horizontal="right" vertical="center"/>
    </xf>
    <xf numFmtId="4" fontId="31" fillId="82" borderId="78" applyNumberFormat="0" applyProtection="0">
      <alignment vertical="center"/>
    </xf>
    <xf numFmtId="0" fontId="127" fillId="78" borderId="78" applyNumberFormat="0" applyAlignment="0" applyProtection="0"/>
    <xf numFmtId="0" fontId="132" fillId="34" borderId="78" applyNumberFormat="0" applyAlignment="0" applyProtection="0"/>
    <xf numFmtId="0" fontId="31" fillId="33" borderId="78" applyNumberFormat="0" applyFont="0" applyAlignment="0" applyProtection="0"/>
    <xf numFmtId="0" fontId="31" fillId="33" borderId="78" applyNumberFormat="0" applyFont="0" applyAlignment="0" applyProtection="0"/>
    <xf numFmtId="4" fontId="31" fillId="48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9" borderId="78" applyNumberFormat="0" applyProtection="0">
      <alignment horizontal="right" vertical="center"/>
    </xf>
    <xf numFmtId="0" fontId="31" fillId="77" borderId="78" applyNumberFormat="0" applyProtection="0">
      <alignment horizontal="left" vertical="center" indent="1"/>
    </xf>
    <xf numFmtId="0" fontId="31" fillId="53" borderId="78" applyNumberFormat="0" applyProtection="0">
      <alignment horizontal="left" vertical="center" indent="1"/>
    </xf>
    <xf numFmtId="0" fontId="31" fillId="38" borderId="78" applyNumberFormat="0" applyProtection="0">
      <alignment horizontal="left" vertical="center" indent="1"/>
    </xf>
    <xf numFmtId="0" fontId="31" fillId="38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4" fontId="31" fillId="87" borderId="89" applyNumberFormat="0" applyProtection="0">
      <alignment horizontal="left" vertical="center" indent="1"/>
    </xf>
    <xf numFmtId="4" fontId="31" fillId="55" borderId="78" applyNumberFormat="0" applyProtection="0">
      <alignment horizontal="right" vertical="center"/>
    </xf>
    <xf numFmtId="0" fontId="31" fillId="53" borderId="64" applyNumberFormat="0" applyProtection="0">
      <alignment horizontal="left" vertical="top" indent="1"/>
    </xf>
    <xf numFmtId="0" fontId="31" fillId="53" borderId="78" applyNumberFormat="0" applyProtection="0">
      <alignment horizontal="left" vertical="center" indent="1"/>
    </xf>
    <xf numFmtId="0" fontId="31" fillId="89" borderId="64" applyNumberFormat="0" applyProtection="0">
      <alignment horizontal="left" vertical="top" indent="1"/>
    </xf>
    <xf numFmtId="0" fontId="31" fillId="88" borderId="64" applyNumberFormat="0" applyProtection="0">
      <alignment horizontal="left" vertical="top" indent="1"/>
    </xf>
    <xf numFmtId="0" fontId="31" fillId="77" borderId="78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4" fontId="31" fillId="38" borderId="89" applyNumberFormat="0" applyProtection="0">
      <alignment horizontal="left" vertical="center" indent="1"/>
    </xf>
    <xf numFmtId="4" fontId="31" fillId="86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48" borderId="78" applyNumberFormat="0" applyProtection="0">
      <alignment horizontal="right" vertical="center"/>
    </xf>
    <xf numFmtId="0" fontId="31" fillId="33" borderId="78" applyNumberFormat="0" applyFont="0" applyAlignment="0" applyProtection="0"/>
    <xf numFmtId="0" fontId="31" fillId="33" borderId="78" applyNumberFormat="0" applyFont="0" applyAlignment="0" applyProtection="0"/>
    <xf numFmtId="0" fontId="132" fillId="34" borderId="78" applyNumberFormat="0" applyAlignment="0" applyProtection="0"/>
    <xf numFmtId="0" fontId="127" fillId="78" borderId="78" applyNumberFormat="0" applyAlignment="0" applyProtection="0"/>
    <xf numFmtId="4" fontId="31" fillId="59" borderId="78" applyNumberFormat="0" applyProtection="0">
      <alignment horizontal="left" vertical="center" indent="1"/>
    </xf>
    <xf numFmtId="4" fontId="31" fillId="59" borderId="78" applyNumberFormat="0" applyProtection="0">
      <alignment horizontal="left" vertical="center" indent="1"/>
    </xf>
    <xf numFmtId="4" fontId="31" fillId="7" borderId="78" applyNumberFormat="0" applyProtection="0">
      <alignment horizontal="left" vertical="center" indent="1"/>
    </xf>
    <xf numFmtId="0" fontId="31" fillId="90" borderId="78" applyNumberFormat="0" applyProtection="0">
      <alignment horizontal="left" vertical="center" indent="1"/>
    </xf>
    <xf numFmtId="4" fontId="31" fillId="0" borderId="78" applyNumberFormat="0" applyProtection="0">
      <alignment horizontal="right" vertical="center"/>
    </xf>
    <xf numFmtId="4" fontId="31" fillId="82" borderId="78" applyNumberFormat="0" applyProtection="0">
      <alignment vertical="center"/>
    </xf>
    <xf numFmtId="0" fontId="127" fillId="78" borderId="78" applyNumberFormat="0" applyAlignment="0" applyProtection="0"/>
    <xf numFmtId="0" fontId="132" fillId="34" borderId="78" applyNumberFormat="0" applyAlignment="0" applyProtection="0"/>
    <xf numFmtId="0" fontId="134" fillId="78" borderId="57" applyNumberFormat="0" applyAlignment="0" applyProtection="0"/>
    <xf numFmtId="4" fontId="31" fillId="82" borderId="78" applyNumberFormat="0" applyProtection="0">
      <alignment vertical="center"/>
    </xf>
    <xf numFmtId="4" fontId="136" fillId="7" borderId="78" applyNumberFormat="0" applyProtection="0">
      <alignment vertical="center"/>
    </xf>
    <xf numFmtId="4" fontId="31" fillId="7" borderId="78" applyNumberFormat="0" applyProtection="0">
      <alignment horizontal="left" vertical="center" indent="1"/>
    </xf>
    <xf numFmtId="0" fontId="124" fillId="82" borderId="64" applyNumberFormat="0" applyProtection="0">
      <alignment horizontal="left" vertical="top" indent="1"/>
    </xf>
    <xf numFmtId="4" fontId="31" fillId="59" borderId="78" applyNumberFormat="0" applyProtection="0">
      <alignment horizontal="left" vertical="center" indent="1"/>
    </xf>
    <xf numFmtId="4" fontId="31" fillId="48" borderId="78" applyNumberFormat="0" applyProtection="0">
      <alignment horizontal="right" vertical="center"/>
    </xf>
    <xf numFmtId="4" fontId="31" fillId="85" borderId="78" applyNumberFormat="0" applyProtection="0">
      <alignment horizontal="right" vertical="center"/>
    </xf>
    <xf numFmtId="4" fontId="31" fillId="65" borderId="89" applyNumberFormat="0" applyProtection="0">
      <alignment horizontal="right" vertical="center"/>
    </xf>
    <xf numFmtId="4" fontId="31" fillId="56" borderId="78" applyNumberFormat="0" applyProtection="0">
      <alignment horizontal="right" vertical="center"/>
    </xf>
    <xf numFmtId="4" fontId="31" fillId="60" borderId="78" applyNumberFormat="0" applyProtection="0">
      <alignment horizontal="right" vertical="center"/>
    </xf>
    <xf numFmtId="4" fontId="31" fillId="74" borderId="78" applyNumberFormat="0" applyProtection="0">
      <alignment horizontal="right" vertical="center"/>
    </xf>
    <xf numFmtId="4" fontId="31" fillId="68" borderId="78" applyNumberFormat="0" applyProtection="0">
      <alignment horizontal="right" vertical="center"/>
    </xf>
    <xf numFmtId="4" fontId="31" fillId="86" borderId="78" applyNumberFormat="0" applyProtection="0">
      <alignment horizontal="right" vertical="center"/>
    </xf>
    <xf numFmtId="4" fontId="31" fillId="55" borderId="78" applyNumberFormat="0" applyProtection="0">
      <alignment horizontal="right" vertical="center"/>
    </xf>
    <xf numFmtId="4" fontId="31" fillId="87" borderId="89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4" fontId="31" fillId="89" borderId="78" applyNumberFormat="0" applyProtection="0">
      <alignment horizontal="right" vertical="center"/>
    </xf>
    <xf numFmtId="4" fontId="31" fillId="38" borderId="89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0" fontId="31" fillId="88" borderId="64" applyNumberFormat="0" applyProtection="0">
      <alignment horizontal="left" vertical="top" indent="1"/>
    </xf>
    <xf numFmtId="0" fontId="31" fillId="90" borderId="78" applyNumberFormat="0" applyProtection="0">
      <alignment horizontal="left" vertical="center" indent="1"/>
    </xf>
    <xf numFmtId="0" fontId="31" fillId="89" borderId="64" applyNumberFormat="0" applyProtection="0">
      <alignment horizontal="left" vertical="top" indent="1"/>
    </xf>
    <xf numFmtId="0" fontId="31" fillId="53" borderId="78" applyNumberFormat="0" applyProtection="0">
      <alignment horizontal="left" vertical="center" indent="1"/>
    </xf>
    <xf numFmtId="0" fontId="31" fillId="53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38" borderId="64" applyNumberFormat="0" applyProtection="0">
      <alignment horizontal="left" vertical="top" indent="1"/>
    </xf>
    <xf numFmtId="0" fontId="123" fillId="88" borderId="91" applyBorder="0"/>
    <xf numFmtId="4" fontId="122" fillId="84" borderId="64" applyNumberFormat="0" applyProtection="0">
      <alignment vertical="center"/>
    </xf>
    <xf numFmtId="4" fontId="136" fillId="6" borderId="56" applyNumberFormat="0" applyProtection="0">
      <alignment vertical="center"/>
    </xf>
    <xf numFmtId="4" fontId="122" fillId="77" borderId="64" applyNumberFormat="0" applyProtection="0">
      <alignment horizontal="left" vertical="center" indent="1"/>
    </xf>
    <xf numFmtId="0" fontId="122" fillId="84" borderId="64" applyNumberFormat="0" applyProtection="0">
      <alignment horizontal="left" vertical="top" indent="1"/>
    </xf>
    <xf numFmtId="4" fontId="31" fillId="0" borderId="78" applyNumberFormat="0" applyProtection="0">
      <alignment horizontal="right" vertical="center"/>
    </xf>
    <xf numFmtId="4" fontId="136" fillId="40" borderId="78" applyNumberFormat="0" applyProtection="0">
      <alignment horizontal="right" vertical="center"/>
    </xf>
    <xf numFmtId="4" fontId="31" fillId="59" borderId="78" applyNumberFormat="0" applyProtection="0">
      <alignment horizontal="left" vertical="center" indent="1"/>
    </xf>
    <xf numFmtId="0" fontId="122" fillId="89" borderId="64" applyNumberFormat="0" applyProtection="0">
      <alignment horizontal="left" vertical="top" indent="1"/>
    </xf>
    <xf numFmtId="4" fontId="107" fillId="94" borderId="89" applyNumberFormat="0" applyProtection="0">
      <alignment horizontal="left" vertical="center" indent="1"/>
    </xf>
    <xf numFmtId="0" fontId="31" fillId="95" borderId="56"/>
    <xf numFmtId="4" fontId="125" fillId="93" borderId="78" applyNumberFormat="0" applyProtection="0">
      <alignment horizontal="right" vertical="center"/>
    </xf>
    <xf numFmtId="0" fontId="65" fillId="0" borderId="93" applyNumberFormat="0" applyFill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31" fillId="83" borderId="0"/>
    <xf numFmtId="0" fontId="64" fillId="64" borderId="0" applyNumberFormat="0" applyBorder="0" applyAlignment="0" applyProtection="0"/>
    <xf numFmtId="0" fontId="64" fillId="67" borderId="0" applyNumberFormat="0" applyBorder="0" applyAlignment="0" applyProtection="0"/>
    <xf numFmtId="0" fontId="64" fillId="72" borderId="0" applyNumberFormat="0" applyBorder="0" applyAlignment="0" applyProtection="0"/>
    <xf numFmtId="0" fontId="64" fillId="73" borderId="0" applyNumberFormat="0" applyBorder="0" applyAlignment="0" applyProtection="0"/>
    <xf numFmtId="0" fontId="64" fillId="63" borderId="0" applyNumberFormat="0" applyBorder="0" applyAlignment="0" applyProtection="0"/>
    <xf numFmtId="0" fontId="64" fillId="76" borderId="0" applyNumberFormat="0" applyBorder="0" applyAlignment="0" applyProtection="0"/>
    <xf numFmtId="0" fontId="108" fillId="61" borderId="0" applyNumberFormat="0" applyBorder="0" applyAlignment="0" applyProtection="0"/>
    <xf numFmtId="0" fontId="108" fillId="65" borderId="0" applyNumberFormat="0" applyBorder="0" applyAlignment="0" applyProtection="0"/>
    <xf numFmtId="0" fontId="108" fillId="68" borderId="0" applyNumberFormat="0" applyBorder="0" applyAlignment="0" applyProtection="0"/>
    <xf numFmtId="0" fontId="108" fillId="58" borderId="0" applyNumberFormat="0" applyBorder="0" applyAlignment="0" applyProtection="0"/>
    <xf numFmtId="0" fontId="108" fillId="59" borderId="0" applyNumberFormat="0" applyBorder="0" applyAlignment="0" applyProtection="0"/>
    <xf numFmtId="0" fontId="108" fillId="74" borderId="0" applyNumberFormat="0" applyBorder="0" applyAlignment="0" applyProtection="0"/>
    <xf numFmtId="0" fontId="28" fillId="0" borderId="0"/>
    <xf numFmtId="170" fontId="28" fillId="0" borderId="0">
      <alignment horizontal="left" wrapText="1"/>
    </xf>
    <xf numFmtId="170" fontId="28" fillId="0" borderId="0">
      <alignment horizontal="left" wrapText="1"/>
    </xf>
    <xf numFmtId="0" fontId="28" fillId="0" borderId="0"/>
    <xf numFmtId="4" fontId="46" fillId="0" borderId="56" applyNumberFormat="0" applyProtection="0">
      <alignment horizontal="left" vertical="center" indent="1"/>
    </xf>
    <xf numFmtId="4" fontId="56" fillId="0" borderId="56" applyNumberFormat="0" applyProtection="0">
      <alignment horizontal="left" vertical="center" indent="1"/>
    </xf>
    <xf numFmtId="0" fontId="28" fillId="0" borderId="64" applyNumberFormat="0" applyProtection="0">
      <alignment horizontal="left" vertical="center" indent="1"/>
    </xf>
    <xf numFmtId="0" fontId="28" fillId="18" borderId="64" applyNumberFormat="0" applyProtection="0">
      <alignment horizontal="left" vertical="top" indent="1"/>
    </xf>
    <xf numFmtId="0" fontId="28" fillId="0" borderId="64" applyNumberFormat="0" applyProtection="0">
      <alignment horizontal="left" vertical="center" indent="1"/>
    </xf>
    <xf numFmtId="0" fontId="28" fillId="91" borderId="64" applyNumberFormat="0" applyProtection="0">
      <alignment horizontal="left" vertical="top" indent="1"/>
    </xf>
    <xf numFmtId="0" fontId="28" fillId="92" borderId="64" applyNumberFormat="0" applyProtection="0">
      <alignment horizontal="left" vertical="center" indent="1"/>
    </xf>
    <xf numFmtId="0" fontId="28" fillId="92" borderId="64" applyNumberFormat="0" applyProtection="0">
      <alignment horizontal="left" vertical="top" indent="1"/>
    </xf>
    <xf numFmtId="0" fontId="28" fillId="41" borderId="64" applyNumberFormat="0" applyProtection="0">
      <alignment horizontal="left" vertical="center" indent="1"/>
    </xf>
    <xf numFmtId="0" fontId="28" fillId="41" borderId="64" applyNumberFormat="0" applyProtection="0">
      <alignment horizontal="left" vertical="top" indent="1"/>
    </xf>
    <xf numFmtId="0" fontId="28" fillId="0" borderId="0"/>
    <xf numFmtId="0" fontId="28" fillId="19" borderId="57" applyNumberFormat="0" applyProtection="0">
      <alignment horizontal="left" vertical="center" indent="1"/>
    </xf>
    <xf numFmtId="170" fontId="28" fillId="0" borderId="0">
      <alignment horizontal="left" wrapText="1"/>
    </xf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05" fillId="0" borderId="0"/>
    <xf numFmtId="0" fontId="1" fillId="0" borderId="0"/>
    <xf numFmtId="0" fontId="1" fillId="0" borderId="0"/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58" borderId="0" applyNumberFormat="0" applyBorder="0" applyAlignment="0" applyProtection="0"/>
    <xf numFmtId="0" fontId="108" fillId="58" borderId="0" applyNumberFormat="0" applyBorder="0" applyAlignment="0" applyProtection="0"/>
    <xf numFmtId="0" fontId="108" fillId="58" borderId="0" applyNumberFormat="0" applyBorder="0" applyAlignment="0" applyProtection="0"/>
    <xf numFmtId="0" fontId="108" fillId="58" borderId="0" applyNumberFormat="0" applyBorder="0" applyAlignment="0" applyProtection="0"/>
    <xf numFmtId="0" fontId="108" fillId="58" borderId="0" applyNumberFormat="0" applyBorder="0" applyAlignment="0" applyProtection="0"/>
    <xf numFmtId="0" fontId="108" fillId="58" borderId="0" applyNumberFormat="0" applyBorder="0" applyAlignment="0" applyProtection="0"/>
    <xf numFmtId="0" fontId="108" fillId="58" borderId="0" applyNumberFormat="0" applyBorder="0" applyAlignment="0" applyProtection="0"/>
    <xf numFmtId="0" fontId="108" fillId="59" borderId="0" applyNumberFormat="0" applyBorder="0" applyAlignment="0" applyProtection="0"/>
    <xf numFmtId="0" fontId="108" fillId="59" borderId="0" applyNumberFormat="0" applyBorder="0" applyAlignment="0" applyProtection="0"/>
    <xf numFmtId="0" fontId="108" fillId="59" borderId="0" applyNumberFormat="0" applyBorder="0" applyAlignment="0" applyProtection="0"/>
    <xf numFmtId="0" fontId="108" fillId="59" borderId="0" applyNumberFormat="0" applyBorder="0" applyAlignment="0" applyProtection="0"/>
    <xf numFmtId="0" fontId="108" fillId="59" borderId="0" applyNumberFormat="0" applyBorder="0" applyAlignment="0" applyProtection="0"/>
    <xf numFmtId="0" fontId="108" fillId="59" borderId="0" applyNumberFormat="0" applyBorder="0" applyAlignment="0" applyProtection="0"/>
    <xf numFmtId="0" fontId="108" fillId="59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43" fontId="13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05" fillId="0" borderId="0" applyFont="0" applyFill="0" applyBorder="0" applyAlignment="0" applyProtection="0"/>
    <xf numFmtId="0" fontId="31" fillId="83" borderId="0"/>
    <xf numFmtId="0" fontId="28" fillId="0" borderId="0"/>
    <xf numFmtId="0" fontId="31" fillId="83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31" fillId="83" borderId="0"/>
    <xf numFmtId="0" fontId="31" fillId="83" borderId="0"/>
    <xf numFmtId="0" fontId="31" fillId="83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31" fillId="83" borderId="0"/>
    <xf numFmtId="0" fontId="31" fillId="83" borderId="0"/>
    <xf numFmtId="0" fontId="105" fillId="0" borderId="0"/>
    <xf numFmtId="0" fontId="104" fillId="0" borderId="0"/>
    <xf numFmtId="0" fontId="104" fillId="0" borderId="0"/>
    <xf numFmtId="170" fontId="138" fillId="0" borderId="0">
      <alignment horizontal="left" wrapText="1"/>
    </xf>
    <xf numFmtId="0" fontId="31" fillId="83" borderId="0"/>
    <xf numFmtId="0" fontId="31" fillId="83" borderId="0"/>
    <xf numFmtId="0" fontId="28" fillId="0" borderId="64" applyNumberFormat="0" applyProtection="0">
      <alignment horizontal="left" vertical="center" indent="1"/>
    </xf>
    <xf numFmtId="0" fontId="28" fillId="0" borderId="64" applyNumberFormat="0" applyProtection="0">
      <alignment horizontal="left" vertical="center" inden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57" applyNumberFormat="0" applyProtection="0">
      <alignment horizontal="left" vertical="center" indent="1"/>
    </xf>
    <xf numFmtId="0" fontId="28" fillId="19" borderId="57" applyNumberFormat="0" applyProtection="0">
      <alignment horizontal="left" vertical="center" indent="1"/>
    </xf>
    <xf numFmtId="185" fontId="139" fillId="0" borderId="94" applyNumberFormat="0" applyProtection="0">
      <alignment horizontal="right" vertical="center"/>
    </xf>
    <xf numFmtId="185" fontId="139" fillId="96" borderId="95" applyNumberFormat="0" applyAlignment="0" applyProtection="0">
      <alignment horizontal="left" vertical="center" inden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4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0" fontId="28" fillId="0" borderId="0"/>
    <xf numFmtId="0" fontId="108" fillId="61" borderId="0" applyNumberFormat="0" applyBorder="0" applyAlignment="0" applyProtection="0"/>
    <xf numFmtId="0" fontId="108" fillId="65" borderId="0" applyNumberFormat="0" applyBorder="0" applyAlignment="0" applyProtection="0"/>
    <xf numFmtId="0" fontId="108" fillId="68" borderId="0" applyNumberFormat="0" applyBorder="0" applyAlignment="0" applyProtection="0"/>
    <xf numFmtId="0" fontId="108" fillId="58" borderId="0" applyNumberFormat="0" applyBorder="0" applyAlignment="0" applyProtection="0"/>
    <xf numFmtId="0" fontId="108" fillId="59" borderId="0" applyNumberFormat="0" applyBorder="0" applyAlignment="0" applyProtection="0"/>
    <xf numFmtId="0" fontId="108" fillId="7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64" applyNumberFormat="0" applyProtection="0">
      <alignment horizontal="left" vertical="center" indent="1"/>
    </xf>
    <xf numFmtId="0" fontId="28" fillId="18" borderId="64" applyNumberFormat="0" applyProtection="0">
      <alignment horizontal="left" vertical="top" indent="1"/>
    </xf>
    <xf numFmtId="0" fontId="28" fillId="91" borderId="64" applyNumberFormat="0" applyProtection="0">
      <alignment horizontal="left" vertical="top" indent="1"/>
    </xf>
    <xf numFmtId="0" fontId="28" fillId="92" borderId="64" applyNumberFormat="0" applyProtection="0">
      <alignment horizontal="left" vertical="center" indent="1"/>
    </xf>
    <xf numFmtId="0" fontId="28" fillId="92" borderId="64" applyNumberFormat="0" applyProtection="0">
      <alignment horizontal="left" vertical="top" indent="1"/>
    </xf>
    <xf numFmtId="0" fontId="28" fillId="41" borderId="64" applyNumberFormat="0" applyProtection="0">
      <alignment horizontal="left" vertical="center" indent="1"/>
    </xf>
    <xf numFmtId="0" fontId="28" fillId="41" borderId="64" applyNumberFormat="0" applyProtection="0">
      <alignment horizontal="left" vertical="top" indent="1"/>
    </xf>
    <xf numFmtId="0" fontId="28" fillId="0" borderId="0"/>
    <xf numFmtId="0" fontId="31" fillId="83" borderId="0"/>
    <xf numFmtId="0" fontId="31" fillId="83" borderId="0"/>
    <xf numFmtId="4" fontId="46" fillId="0" borderId="56" applyNumberFormat="0" applyProtection="0">
      <alignment horizontal="left" vertical="center" indent="1"/>
    </xf>
    <xf numFmtId="4" fontId="46" fillId="0" borderId="56" applyNumberFormat="0" applyProtection="0">
      <alignment horizontal="left" vertical="center" indent="1"/>
    </xf>
    <xf numFmtId="4" fontId="56" fillId="0" borderId="56" applyNumberFormat="0" applyProtection="0">
      <alignment horizontal="left" vertical="center" indent="1"/>
    </xf>
    <xf numFmtId="4" fontId="56" fillId="0" borderId="56" applyNumberFormat="0" applyProtection="0">
      <alignment horizontal="left" vertical="center" indent="1"/>
    </xf>
    <xf numFmtId="0" fontId="28" fillId="0" borderId="64" applyNumberFormat="0" applyProtection="0">
      <alignment horizontal="left" vertical="center" indent="1"/>
    </xf>
    <xf numFmtId="0" fontId="28" fillId="0" borderId="64" applyNumberFormat="0" applyProtection="0">
      <alignment horizontal="left" vertical="center" indent="1"/>
    </xf>
    <xf numFmtId="0" fontId="28" fillId="18" borderId="64" applyNumberFormat="0" applyProtection="0">
      <alignment horizontal="left" vertical="top" indent="1"/>
    </xf>
    <xf numFmtId="0" fontId="28" fillId="18" borderId="64" applyNumberFormat="0" applyProtection="0">
      <alignment horizontal="left" vertical="top" indent="1"/>
    </xf>
    <xf numFmtId="0" fontId="28" fillId="91" borderId="64" applyNumberFormat="0" applyProtection="0">
      <alignment horizontal="left" vertical="top" indent="1"/>
    </xf>
    <xf numFmtId="0" fontId="28" fillId="91" borderId="64" applyNumberFormat="0" applyProtection="0">
      <alignment horizontal="left" vertical="top" indent="1"/>
    </xf>
    <xf numFmtId="0" fontId="28" fillId="92" borderId="64" applyNumberFormat="0" applyProtection="0">
      <alignment horizontal="left" vertical="center" indent="1"/>
    </xf>
    <xf numFmtId="0" fontId="28" fillId="92" borderId="64" applyNumberFormat="0" applyProtection="0">
      <alignment horizontal="left" vertical="center" indent="1"/>
    </xf>
    <xf numFmtId="0" fontId="28" fillId="92" borderId="64" applyNumberFormat="0" applyProtection="0">
      <alignment horizontal="left" vertical="top" indent="1"/>
    </xf>
    <xf numFmtId="0" fontId="28" fillId="92" borderId="64" applyNumberFormat="0" applyProtection="0">
      <alignment horizontal="left" vertical="top" indent="1"/>
    </xf>
    <xf numFmtId="0" fontId="28" fillId="41" borderId="64" applyNumberFormat="0" applyProtection="0">
      <alignment horizontal="left" vertical="center" indent="1"/>
    </xf>
    <xf numFmtId="0" fontId="28" fillId="41" borderId="64" applyNumberFormat="0" applyProtection="0">
      <alignment horizontal="left" vertical="center" indent="1"/>
    </xf>
    <xf numFmtId="0" fontId="28" fillId="41" borderId="64" applyNumberFormat="0" applyProtection="0">
      <alignment horizontal="left" vertical="top" indent="1"/>
    </xf>
    <xf numFmtId="0" fontId="28" fillId="41" borderId="64" applyNumberFormat="0" applyProtection="0">
      <alignment horizontal="left" vertical="top" indent="1"/>
    </xf>
    <xf numFmtId="0" fontId="28" fillId="19" borderId="57" applyNumberFormat="0" applyProtection="0">
      <alignment horizontal="left" vertical="center" indent="1"/>
    </xf>
    <xf numFmtId="4" fontId="44" fillId="38" borderId="64" applyNumberFormat="0" applyProtection="0">
      <alignment horizontal="right" vertical="center"/>
    </xf>
    <xf numFmtId="4" fontId="44" fillId="38" borderId="64" applyNumberFormat="0" applyProtection="0">
      <alignment horizontal="right" vertical="center"/>
    </xf>
    <xf numFmtId="0" fontId="28" fillId="0" borderId="64" applyNumberFormat="0" applyProtection="0">
      <alignment horizontal="left" vertical="center" indent="1"/>
    </xf>
    <xf numFmtId="0" fontId="28" fillId="18" borderId="64" applyNumberFormat="0" applyProtection="0">
      <alignment horizontal="left" vertical="top" indent="1"/>
    </xf>
    <xf numFmtId="0" fontId="28" fillId="91" borderId="64" applyNumberFormat="0" applyProtection="0">
      <alignment horizontal="left" vertical="top" indent="1"/>
    </xf>
    <xf numFmtId="0" fontId="28" fillId="92" borderId="64" applyNumberFormat="0" applyProtection="0">
      <alignment horizontal="left" vertical="center" indent="1"/>
    </xf>
    <xf numFmtId="0" fontId="28" fillId="92" borderId="64" applyNumberFormat="0" applyProtection="0">
      <alignment horizontal="left" vertical="top" indent="1"/>
    </xf>
    <xf numFmtId="0" fontId="28" fillId="41" borderId="64" applyNumberFormat="0" applyProtection="0">
      <alignment horizontal="left" vertical="center" indent="1"/>
    </xf>
    <xf numFmtId="0" fontId="28" fillId="41" borderId="64" applyNumberFormat="0" applyProtection="0">
      <alignment horizontal="left" vertical="top" indent="1"/>
    </xf>
    <xf numFmtId="0" fontId="28" fillId="0" borderId="0"/>
    <xf numFmtId="0" fontId="28" fillId="0" borderId="0"/>
    <xf numFmtId="0" fontId="28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4" fillId="0" borderId="0"/>
    <xf numFmtId="0" fontId="137" fillId="0" borderId="0"/>
    <xf numFmtId="0" fontId="104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105" fillId="0" borderId="0"/>
    <xf numFmtId="0" fontId="28" fillId="0" borderId="0"/>
    <xf numFmtId="0" fontId="1" fillId="0" borderId="0"/>
    <xf numFmtId="4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1" fillId="0" borderId="0"/>
    <xf numFmtId="0" fontId="28" fillId="0" borderId="0"/>
    <xf numFmtId="0" fontId="28" fillId="0" borderId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1" fillId="83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83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1" fillId="83" borderId="0"/>
    <xf numFmtId="0" fontId="28" fillId="0" borderId="0"/>
    <xf numFmtId="0" fontId="28" fillId="0" borderId="0"/>
    <xf numFmtId="4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0" fontId="28" fillId="0" borderId="0"/>
    <xf numFmtId="0" fontId="28" fillId="84" borderId="88" applyNumberFormat="0" applyFont="0" applyAlignment="0" applyProtection="0"/>
    <xf numFmtId="4" fontId="28" fillId="88" borderId="89" applyNumberFormat="0" applyProtection="0">
      <alignment horizontal="left" vertical="center" indent="1"/>
    </xf>
    <xf numFmtId="4" fontId="28" fillId="88" borderId="89" applyNumberFormat="0" applyProtection="0">
      <alignment horizontal="left" vertical="center" indent="1"/>
    </xf>
    <xf numFmtId="0" fontId="28" fillId="0" borderId="64" applyNumberFormat="0" applyProtection="0">
      <alignment horizontal="left" vertical="center" indent="1"/>
    </xf>
    <xf numFmtId="0" fontId="28" fillId="18" borderId="64" applyNumberFormat="0" applyProtection="0">
      <alignment horizontal="left" vertical="top" indent="1"/>
    </xf>
    <xf numFmtId="0" fontId="28" fillId="91" borderId="64" applyNumberFormat="0" applyProtection="0">
      <alignment horizontal="left" vertical="top" indent="1"/>
    </xf>
    <xf numFmtId="0" fontId="28" fillId="92" borderId="64" applyNumberFormat="0" applyProtection="0">
      <alignment horizontal="left" vertical="center" indent="1"/>
    </xf>
    <xf numFmtId="0" fontId="28" fillId="92" borderId="64" applyNumberFormat="0" applyProtection="0">
      <alignment horizontal="left" vertical="top" indent="1"/>
    </xf>
    <xf numFmtId="0" fontId="28" fillId="41" borderId="64" applyNumberFormat="0" applyProtection="0">
      <alignment horizontal="left" vertical="center" indent="1"/>
    </xf>
    <xf numFmtId="0" fontId="28" fillId="41" borderId="64" applyNumberFormat="0" applyProtection="0">
      <alignment horizontal="left" vertical="top" indent="1"/>
    </xf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1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9" fontId="2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" fontId="31" fillId="38" borderId="89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0" fontId="31" fillId="77" borderId="78" applyNumberFormat="0" applyProtection="0">
      <alignment horizontal="left" vertical="center" indent="1"/>
    </xf>
    <xf numFmtId="0" fontId="31" fillId="88" borderId="64" applyNumberFormat="0" applyProtection="0">
      <alignment horizontal="left" vertical="top" indent="1"/>
    </xf>
    <xf numFmtId="0" fontId="31" fillId="89" borderId="64" applyNumberFormat="0" applyProtection="0">
      <alignment horizontal="left" vertical="top" indent="1"/>
    </xf>
    <xf numFmtId="0" fontId="31" fillId="53" borderId="78" applyNumberFormat="0" applyProtection="0">
      <alignment horizontal="left" vertical="center" indent="1"/>
    </xf>
    <xf numFmtId="0" fontId="31" fillId="53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38" borderId="64" applyNumberFormat="0" applyProtection="0">
      <alignment horizontal="left" vertical="top" indent="1"/>
    </xf>
    <xf numFmtId="4" fontId="31" fillId="59" borderId="78" applyNumberFormat="0" applyProtection="0">
      <alignment horizontal="left" vertical="center" indent="1"/>
    </xf>
    <xf numFmtId="0" fontId="31" fillId="53" borderId="64" applyNumberFormat="0" applyProtection="0">
      <alignment horizontal="left" vertical="top" indent="1"/>
    </xf>
    <xf numFmtId="4" fontId="31" fillId="38" borderId="89" applyNumberFormat="0" applyProtection="0">
      <alignment horizontal="left" vertical="center" indent="1"/>
    </xf>
    <xf numFmtId="4" fontId="31" fillId="89" borderId="89" applyNumberFormat="0" applyProtection="0">
      <alignment horizontal="left" vertical="center" indent="1"/>
    </xf>
    <xf numFmtId="0" fontId="31" fillId="89" borderId="64" applyNumberFormat="0" applyProtection="0">
      <alignment horizontal="left" vertical="top" indent="1"/>
    </xf>
    <xf numFmtId="0" fontId="31" fillId="88" borderId="64" applyNumberFormat="0" applyProtection="0">
      <alignment horizontal="left" vertical="top" indent="1"/>
    </xf>
    <xf numFmtId="0" fontId="31" fillId="38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53" borderId="78" applyNumberFormat="0" applyProtection="0">
      <alignment horizontal="left" vertical="center" indent="1"/>
    </xf>
    <xf numFmtId="0" fontId="31" fillId="53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38" borderId="64" applyNumberFormat="0" applyProtection="0">
      <alignment horizontal="left" vertical="top" indent="1"/>
    </xf>
    <xf numFmtId="4" fontId="125" fillId="93" borderId="78" applyNumberFormat="0" applyProtection="0">
      <alignment horizontal="right" vertical="center"/>
    </xf>
    <xf numFmtId="4" fontId="125" fillId="93" borderId="78" applyNumberFormat="0" applyProtection="0">
      <alignment horizontal="right" vertical="center"/>
    </xf>
    <xf numFmtId="0" fontId="31" fillId="77" borderId="78" applyNumberFormat="0" applyProtection="0">
      <alignment horizontal="left" vertical="center" indent="1"/>
    </xf>
    <xf numFmtId="0" fontId="31" fillId="53" borderId="78" applyNumberFormat="0" applyProtection="0">
      <alignment horizontal="left" vertical="center" indent="1"/>
    </xf>
    <xf numFmtId="0" fontId="31" fillId="89" borderId="64" applyNumberFormat="0" applyProtection="0">
      <alignment horizontal="left" vertical="top" indent="1"/>
    </xf>
    <xf numFmtId="0" fontId="31" fillId="88" borderId="64" applyNumberFormat="0" applyProtection="0">
      <alignment horizontal="left" vertical="top" indent="1"/>
    </xf>
    <xf numFmtId="0" fontId="31" fillId="77" borderId="78" applyNumberFormat="0" applyProtection="0">
      <alignment horizontal="left" vertical="center" indent="1"/>
    </xf>
    <xf numFmtId="0" fontId="31" fillId="89" borderId="64" applyNumberFormat="0" applyProtection="0">
      <alignment horizontal="left" vertical="top" indent="1"/>
    </xf>
    <xf numFmtId="0" fontId="31" fillId="88" borderId="64" applyNumberFormat="0" applyProtection="0">
      <alignment horizontal="left" vertical="top" indent="1"/>
    </xf>
    <xf numFmtId="0" fontId="31" fillId="53" borderId="78" applyNumberFormat="0" applyProtection="0">
      <alignment horizontal="left" vertical="center" indent="1"/>
    </xf>
    <xf numFmtId="0" fontId="31" fillId="53" borderId="64" applyNumberFormat="0" applyProtection="0">
      <alignment horizontal="left" vertical="top" indent="1"/>
    </xf>
    <xf numFmtId="0" fontId="31" fillId="38" borderId="78" applyNumberFormat="0" applyProtection="0">
      <alignment horizontal="left" vertical="center" indent="1"/>
    </xf>
    <xf numFmtId="0" fontId="31" fillId="38" borderId="64" applyNumberFormat="0" applyProtection="0">
      <alignment horizontal="left" vertical="top" indent="1"/>
    </xf>
    <xf numFmtId="0" fontId="31" fillId="77" borderId="78" applyNumberFormat="0" applyProtection="0">
      <alignment horizontal="left" vertical="center" indent="1"/>
    </xf>
    <xf numFmtId="0" fontId="28" fillId="0" borderId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05" fillId="0" borderId="0"/>
    <xf numFmtId="0" fontId="105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43" fontId="81" fillId="0" borderId="0" applyFont="0" applyFill="0" applyBorder="0" applyAlignment="0" applyProtection="0"/>
    <xf numFmtId="41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28" fillId="0" borderId="0"/>
    <xf numFmtId="0" fontId="26" fillId="0" borderId="0"/>
    <xf numFmtId="43" fontId="28" fillId="0" borderId="0" applyFont="0" applyFill="0" applyBorder="0" applyAlignment="0" applyProtection="0"/>
    <xf numFmtId="0" fontId="26" fillId="0" borderId="0"/>
    <xf numFmtId="43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0" fontId="26" fillId="0" borderId="0"/>
    <xf numFmtId="43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31" fillId="83" borderId="0"/>
    <xf numFmtId="0" fontId="28" fillId="0" borderId="0"/>
    <xf numFmtId="0" fontId="28" fillId="0" borderId="0"/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 applyFont="0" applyFill="0" applyBorder="0" applyAlignment="0" applyProtection="0"/>
    <xf numFmtId="0" fontId="148" fillId="0" borderId="0" applyNumberFormat="0" applyFill="0" applyBorder="0" applyAlignment="0" applyProtection="0">
      <alignment vertical="top"/>
      <protection locked="0"/>
    </xf>
    <xf numFmtId="0" fontId="28" fillId="0" borderId="0" applyFont="0" applyFill="0" applyBorder="0" applyAlignment="0" applyProtection="0"/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37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170" fontId="28" fillId="0" borderId="0">
      <alignment horizontal="left" wrapText="1"/>
    </xf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6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46" fillId="89" borderId="0" applyNumberFormat="0" applyBorder="0" applyAlignment="0" applyProtection="0"/>
    <xf numFmtId="0" fontId="151" fillId="47" borderId="0" applyNumberFormat="0" applyBorder="0" applyAlignment="0" applyProtection="0"/>
    <xf numFmtId="0" fontId="46" fillId="89" borderId="0" applyNumberFormat="0" applyBorder="0" applyAlignment="0" applyProtection="0"/>
    <xf numFmtId="0" fontId="46" fillId="89" borderId="0" applyNumberFormat="0" applyBorder="0" applyAlignment="0" applyProtection="0"/>
    <xf numFmtId="0" fontId="46" fillId="89" borderId="0" applyNumberFormat="0" applyBorder="0" applyAlignment="0" applyProtection="0"/>
    <xf numFmtId="0" fontId="46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46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46" fillId="54" borderId="0" applyNumberFormat="0" applyBorder="0" applyAlignment="0" applyProtection="0"/>
    <xf numFmtId="0" fontId="151" fillId="48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46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46" fillId="84" borderId="0" applyNumberFormat="0" applyBorder="0" applyAlignment="0" applyProtection="0"/>
    <xf numFmtId="0" fontId="151" fillId="49" borderId="0" applyNumberFormat="0" applyBorder="0" applyAlignment="0" applyProtection="0"/>
    <xf numFmtId="0" fontId="46" fillId="84" borderId="0" applyNumberFormat="0" applyBorder="0" applyAlignment="0" applyProtection="0"/>
    <xf numFmtId="0" fontId="46" fillId="84" borderId="0" applyNumberFormat="0" applyBorder="0" applyAlignment="0" applyProtection="0"/>
    <xf numFmtId="0" fontId="46" fillId="84" borderId="0" applyNumberFormat="0" applyBorder="0" applyAlignment="0" applyProtection="0"/>
    <xf numFmtId="0" fontId="46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46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46" fillId="93" borderId="0" applyNumberFormat="0" applyBorder="0" applyAlignment="0" applyProtection="0"/>
    <xf numFmtId="0" fontId="151" fillId="50" borderId="0" applyNumberFormat="0" applyBorder="0" applyAlignment="0" applyProtection="0"/>
    <xf numFmtId="0" fontId="46" fillId="93" borderId="0" applyNumberFormat="0" applyBorder="0" applyAlignment="0" applyProtection="0"/>
    <xf numFmtId="0" fontId="46" fillId="93" borderId="0" applyNumberFormat="0" applyBorder="0" applyAlignment="0" applyProtection="0"/>
    <xf numFmtId="0" fontId="46" fillId="93" borderId="0" applyNumberFormat="0" applyBorder="0" applyAlignment="0" applyProtection="0"/>
    <xf numFmtId="0" fontId="46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46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46" fillId="53" borderId="0" applyNumberFormat="0" applyBorder="0" applyAlignment="0" applyProtection="0"/>
    <xf numFmtId="0" fontId="151" fillId="51" borderId="0" applyNumberFormat="0" applyBorder="0" applyAlignment="0" applyProtection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46" fillId="53" borderId="0" applyNumberFormat="0" applyBorder="0" applyAlignment="0" applyProtection="0"/>
    <xf numFmtId="0" fontId="46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63" fillId="51" borderId="0" applyNumberFormat="0" applyBorder="0" applyAlignment="0" applyProtection="0"/>
    <xf numFmtId="0" fontId="46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46" fillId="48" borderId="0" applyNumberFormat="0" applyBorder="0" applyAlignment="0" applyProtection="0"/>
    <xf numFmtId="0" fontId="151" fillId="52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46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46" fillId="88" borderId="0" applyNumberFormat="0" applyBorder="0" applyAlignment="0" applyProtection="0"/>
    <xf numFmtId="0" fontId="151" fillId="53" borderId="0" applyNumberFormat="0" applyBorder="0" applyAlignment="0" applyProtection="0"/>
    <xf numFmtId="0" fontId="46" fillId="88" borderId="0" applyNumberFormat="0" applyBorder="0" applyAlignment="0" applyProtection="0"/>
    <xf numFmtId="0" fontId="46" fillId="88" borderId="0" applyNumberFormat="0" applyBorder="0" applyAlignment="0" applyProtection="0"/>
    <xf numFmtId="0" fontId="46" fillId="88" borderId="0" applyNumberFormat="0" applyBorder="0" applyAlignment="0" applyProtection="0"/>
    <xf numFmtId="0" fontId="46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46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46" fillId="54" borderId="0" applyNumberFormat="0" applyBorder="0" applyAlignment="0" applyProtection="0"/>
    <xf numFmtId="0" fontId="151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46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46" fillId="68" borderId="0" applyNumberFormat="0" applyBorder="0" applyAlignment="0" applyProtection="0"/>
    <xf numFmtId="0" fontId="151" fillId="55" borderId="0" applyNumberFormat="0" applyBorder="0" applyAlignment="0" applyProtection="0"/>
    <xf numFmtId="0" fontId="46" fillId="68" borderId="0" applyNumberFormat="0" applyBorder="0" applyAlignment="0" applyProtection="0"/>
    <xf numFmtId="0" fontId="46" fillId="68" borderId="0" applyNumberFormat="0" applyBorder="0" applyAlignment="0" applyProtection="0"/>
    <xf numFmtId="0" fontId="46" fillId="68" borderId="0" applyNumberFormat="0" applyBorder="0" applyAlignment="0" applyProtection="0"/>
    <xf numFmtId="0" fontId="46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63" fillId="55" borderId="0" applyNumberFormat="0" applyBorder="0" applyAlignment="0" applyProtection="0"/>
    <xf numFmtId="0" fontId="46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46" fillId="77" borderId="0" applyNumberFormat="0" applyBorder="0" applyAlignment="0" applyProtection="0"/>
    <xf numFmtId="0" fontId="151" fillId="50" borderId="0" applyNumberFormat="0" applyBorder="0" applyAlignment="0" applyProtection="0"/>
    <xf numFmtId="0" fontId="46" fillId="77" borderId="0" applyNumberFormat="0" applyBorder="0" applyAlignment="0" applyProtection="0"/>
    <xf numFmtId="0" fontId="46" fillId="77" borderId="0" applyNumberFormat="0" applyBorder="0" applyAlignment="0" applyProtection="0"/>
    <xf numFmtId="0" fontId="46" fillId="77" borderId="0" applyNumberFormat="0" applyBorder="0" applyAlignment="0" applyProtection="0"/>
    <xf numFmtId="0" fontId="46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46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46" fillId="88" borderId="0" applyNumberFormat="0" applyBorder="0" applyAlignment="0" applyProtection="0"/>
    <xf numFmtId="0" fontId="151" fillId="53" borderId="0" applyNumberFormat="0" applyBorder="0" applyAlignment="0" applyProtection="0"/>
    <xf numFmtId="0" fontId="46" fillId="88" borderId="0" applyNumberFormat="0" applyBorder="0" applyAlignment="0" applyProtection="0"/>
    <xf numFmtId="0" fontId="46" fillId="88" borderId="0" applyNumberFormat="0" applyBorder="0" applyAlignment="0" applyProtection="0"/>
    <xf numFmtId="0" fontId="46" fillId="88" borderId="0" applyNumberFormat="0" applyBorder="0" applyAlignment="0" applyProtection="0"/>
    <xf numFmtId="0" fontId="46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46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46" fillId="52" borderId="0" applyNumberFormat="0" applyBorder="0" applyAlignment="0" applyProtection="0"/>
    <xf numFmtId="0" fontId="151" fillId="56" borderId="0" applyNumberFormat="0" applyBorder="0" applyAlignment="0" applyProtection="0"/>
    <xf numFmtId="0" fontId="46" fillId="52" borderId="0" applyNumberFormat="0" applyBorder="0" applyAlignment="0" applyProtection="0"/>
    <xf numFmtId="0" fontId="46" fillId="52" borderId="0" applyNumberFormat="0" applyBorder="0" applyAlignment="0" applyProtection="0"/>
    <xf numFmtId="0" fontId="46" fillId="52" borderId="0" applyNumberFormat="0" applyBorder="0" applyAlignment="0" applyProtection="0"/>
    <xf numFmtId="0" fontId="46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108" fillId="57" borderId="0" applyNumberFormat="0" applyBorder="0" applyAlignment="0" applyProtection="0"/>
    <xf numFmtId="0" fontId="108" fillId="88" borderId="0" applyNumberFormat="0" applyBorder="0" applyAlignment="0" applyProtection="0"/>
    <xf numFmtId="0" fontId="108" fillId="88" borderId="0" applyNumberFormat="0" applyBorder="0" applyAlignment="0" applyProtection="0"/>
    <xf numFmtId="0" fontId="140" fillId="57" borderId="0" applyNumberFormat="0" applyBorder="0" applyAlignment="0" applyProtection="0"/>
    <xf numFmtId="0" fontId="108" fillId="88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108" fillId="57" borderId="0" applyNumberFormat="0" applyBorder="0" applyAlignment="0" applyProtection="0"/>
    <xf numFmtId="0" fontId="64" fillId="57" borderId="0" applyNumberFormat="0" applyBorder="0" applyAlignment="0" applyProtection="0"/>
    <xf numFmtId="0" fontId="108" fillId="88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64" fillId="57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40" fillId="54" borderId="0" applyNumberFormat="0" applyBorder="0" applyAlignment="0" applyProtection="0"/>
    <xf numFmtId="0" fontId="108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108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108" fillId="55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40" fillId="55" borderId="0" applyNumberFormat="0" applyBorder="0" applyAlignment="0" applyProtection="0"/>
    <xf numFmtId="0" fontId="108" fillId="68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108" fillId="55" borderId="0" applyNumberFormat="0" applyBorder="0" applyAlignment="0" applyProtection="0"/>
    <xf numFmtId="0" fontId="64" fillId="55" borderId="0" applyNumberFormat="0" applyBorder="0" applyAlignment="0" applyProtection="0"/>
    <xf numFmtId="0" fontId="108" fillId="68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108" fillId="58" borderId="0" applyNumberFormat="0" applyBorder="0" applyAlignment="0" applyProtection="0"/>
    <xf numFmtId="0" fontId="108" fillId="77" borderId="0" applyNumberFormat="0" applyBorder="0" applyAlignment="0" applyProtection="0"/>
    <xf numFmtId="0" fontId="108" fillId="77" borderId="0" applyNumberFormat="0" applyBorder="0" applyAlignment="0" applyProtection="0"/>
    <xf numFmtId="0" fontId="140" fillId="58" borderId="0" applyNumberFormat="0" applyBorder="0" applyAlignment="0" applyProtection="0"/>
    <xf numFmtId="0" fontId="108" fillId="77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108" fillId="58" borderId="0" applyNumberFormat="0" applyBorder="0" applyAlignment="0" applyProtection="0"/>
    <xf numFmtId="0" fontId="64" fillId="58" borderId="0" applyNumberFormat="0" applyBorder="0" applyAlignment="0" applyProtection="0"/>
    <xf numFmtId="0" fontId="108" fillId="77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108" fillId="59" borderId="0" applyNumberFormat="0" applyBorder="0" applyAlignment="0" applyProtection="0"/>
    <xf numFmtId="0" fontId="108" fillId="88" borderId="0" applyNumberFormat="0" applyBorder="0" applyAlignment="0" applyProtection="0"/>
    <xf numFmtId="0" fontId="108" fillId="88" borderId="0" applyNumberFormat="0" applyBorder="0" applyAlignment="0" applyProtection="0"/>
    <xf numFmtId="0" fontId="140" fillId="59" borderId="0" applyNumberFormat="0" applyBorder="0" applyAlignment="0" applyProtection="0"/>
    <xf numFmtId="0" fontId="108" fillId="88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108" fillId="59" borderId="0" applyNumberFormat="0" applyBorder="0" applyAlignment="0" applyProtection="0"/>
    <xf numFmtId="0" fontId="64" fillId="59" borderId="0" applyNumberFormat="0" applyBorder="0" applyAlignment="0" applyProtection="0"/>
    <xf numFmtId="0" fontId="108" fillId="88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108" fillId="60" borderId="0" applyNumberFormat="0" applyBorder="0" applyAlignment="0" applyProtection="0"/>
    <xf numFmtId="0" fontId="108" fillId="52" borderId="0" applyNumberFormat="0" applyBorder="0" applyAlignment="0" applyProtection="0"/>
    <xf numFmtId="0" fontId="108" fillId="52" borderId="0" applyNumberFormat="0" applyBorder="0" applyAlignment="0" applyProtection="0"/>
    <xf numFmtId="0" fontId="140" fillId="60" borderId="0" applyNumberFormat="0" applyBorder="0" applyAlignment="0" applyProtection="0"/>
    <xf numFmtId="0" fontId="108" fillId="52" borderId="0" applyNumberFormat="0" applyBorder="0" applyAlignment="0" applyProtection="0"/>
    <xf numFmtId="0" fontId="64" fillId="60" borderId="0" applyNumberFormat="0" applyBorder="0" applyAlignment="0" applyProtection="0"/>
    <xf numFmtId="0" fontId="64" fillId="60" borderId="0" applyNumberFormat="0" applyBorder="0" applyAlignment="0" applyProtection="0"/>
    <xf numFmtId="0" fontId="108" fillId="60" borderId="0" applyNumberFormat="0" applyBorder="0" applyAlignment="0" applyProtection="0"/>
    <xf numFmtId="0" fontId="64" fillId="60" borderId="0" applyNumberFormat="0" applyBorder="0" applyAlignment="0" applyProtection="0"/>
    <xf numFmtId="0" fontId="108" fillId="52" borderId="0" applyNumberFormat="0" applyBorder="0" applyAlignment="0" applyProtection="0"/>
    <xf numFmtId="0" fontId="64" fillId="60" borderId="0" applyNumberFormat="0" applyBorder="0" applyAlignment="0" applyProtection="0"/>
    <xf numFmtId="0" fontId="64" fillId="60" borderId="0" applyNumberFormat="0" applyBorder="0" applyAlignment="0" applyProtection="0"/>
    <xf numFmtId="0" fontId="64" fillId="60" borderId="0" applyNumberFormat="0" applyBorder="0" applyAlignment="0" applyProtection="0"/>
    <xf numFmtId="0" fontId="108" fillId="61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62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62" borderId="0" applyNumberFormat="0" applyBorder="0" applyAlignment="0" applyProtection="0"/>
    <xf numFmtId="0" fontId="63" fillId="62" borderId="0" applyNumberFormat="0" applyBorder="0" applyAlignment="0" applyProtection="0"/>
    <xf numFmtId="0" fontId="63" fillId="24" borderId="0" applyNumberFormat="0" applyBorder="0" applyAlignment="0" applyProtection="0"/>
    <xf numFmtId="0" fontId="63" fillId="62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32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25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25" borderId="0" applyNumberFormat="0" applyBorder="0" applyAlignment="0" applyProtection="0"/>
    <xf numFmtId="0" fontId="63" fillId="32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63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26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4" borderId="0" applyNumberFormat="0" applyBorder="0" applyAlignment="0" applyProtection="0"/>
    <xf numFmtId="0" fontId="108" fillId="61" borderId="0" applyNumberFormat="0" applyBorder="0" applyAlignment="0" applyProtection="0"/>
    <xf numFmtId="0" fontId="64" fillId="64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64" fillId="64" borderId="0" applyNumberFormat="0" applyBorder="0" applyAlignment="0" applyProtection="0"/>
    <xf numFmtId="0" fontId="108" fillId="61" borderId="0" applyNumberFormat="0" applyBorder="0" applyAlignment="0" applyProtection="0"/>
    <xf numFmtId="0" fontId="64" fillId="64" borderId="0" applyNumberFormat="0" applyBorder="0" applyAlignment="0" applyProtection="0"/>
    <xf numFmtId="0" fontId="108" fillId="61" borderId="0" applyNumberFormat="0" applyBorder="0" applyAlignment="0" applyProtection="0"/>
    <xf numFmtId="0" fontId="64" fillId="64" borderId="0" applyNumberFormat="0" applyBorder="0" applyAlignment="0" applyProtection="0"/>
    <xf numFmtId="0" fontId="108" fillId="61" borderId="0" applyNumberFormat="0" applyBorder="0" applyAlignment="0" applyProtection="0"/>
    <xf numFmtId="0" fontId="64" fillId="64" borderId="0" applyNumberFormat="0" applyBorder="0" applyAlignment="0" applyProtection="0"/>
    <xf numFmtId="0" fontId="108" fillId="61" borderId="0" applyNumberFormat="0" applyBorder="0" applyAlignment="0" applyProtection="0"/>
    <xf numFmtId="0" fontId="64" fillId="64" borderId="0" applyNumberFormat="0" applyBorder="0" applyAlignment="0" applyProtection="0"/>
    <xf numFmtId="0" fontId="64" fillId="61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140" fillId="61" borderId="0" applyNumberFormat="0" applyBorder="0" applyAlignment="0" applyProtection="0"/>
    <xf numFmtId="0" fontId="108" fillId="61" borderId="0" applyNumberFormat="0" applyBorder="0" applyAlignment="0" applyProtection="0"/>
    <xf numFmtId="0" fontId="64" fillId="64" borderId="0" applyNumberFormat="0" applyBorder="0" applyAlignment="0" applyProtection="0"/>
    <xf numFmtId="0" fontId="64" fillId="61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1" borderId="0" applyNumberFormat="0" applyBorder="0" applyAlignment="0" applyProtection="0"/>
    <xf numFmtId="0" fontId="64" fillId="61" borderId="0" applyNumberFormat="0" applyBorder="0" applyAlignment="0" applyProtection="0"/>
    <xf numFmtId="0" fontId="64" fillId="61" borderId="0" applyNumberFormat="0" applyBorder="0" applyAlignment="0" applyProtection="0"/>
    <xf numFmtId="0" fontId="64" fillId="61" borderId="0" applyNumberFormat="0" applyBorder="0" applyAlignment="0" applyProtection="0"/>
    <xf numFmtId="0" fontId="108" fillId="61" borderId="0" applyNumberFormat="0" applyBorder="0" applyAlignment="0" applyProtection="0"/>
    <xf numFmtId="0" fontId="64" fillId="61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1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1" borderId="0" applyNumberFormat="0" applyBorder="0" applyAlignment="0" applyProtection="0"/>
    <xf numFmtId="0" fontId="108" fillId="61" borderId="0" applyNumberFormat="0" applyBorder="0" applyAlignment="0" applyProtection="0"/>
    <xf numFmtId="0" fontId="64" fillId="61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64" fillId="61" borderId="0" applyNumberFormat="0" applyBorder="0" applyAlignment="0" applyProtection="0"/>
    <xf numFmtId="0" fontId="108" fillId="61" borderId="0" applyNumberFormat="0" applyBorder="0" applyAlignment="0" applyProtection="0"/>
    <xf numFmtId="0" fontId="64" fillId="61" borderId="0" applyNumberFormat="0" applyBorder="0" applyAlignment="0" applyProtection="0"/>
    <xf numFmtId="0" fontId="64" fillId="64" borderId="0" applyNumberFormat="0" applyBorder="0" applyAlignment="0" applyProtection="0"/>
    <xf numFmtId="0" fontId="64" fillId="61" borderId="0" applyNumberFormat="0" applyBorder="0" applyAlignment="0" applyProtection="0"/>
    <xf numFmtId="0" fontId="108" fillId="61" borderId="0" applyNumberFormat="0" applyBorder="0" applyAlignment="0" applyProtection="0"/>
    <xf numFmtId="0" fontId="64" fillId="61" borderId="0" applyNumberFormat="0" applyBorder="0" applyAlignment="0" applyProtection="0"/>
    <xf numFmtId="0" fontId="64" fillId="64" borderId="0" applyNumberFormat="0" applyBorder="0" applyAlignment="0" applyProtection="0"/>
    <xf numFmtId="0" fontId="64" fillId="64" borderId="0" applyNumberFormat="0" applyBorder="0" applyAlignment="0" applyProtection="0"/>
    <xf numFmtId="0" fontId="108" fillId="61" borderId="0" applyNumberFormat="0" applyBorder="0" applyAlignment="0" applyProtection="0"/>
    <xf numFmtId="0" fontId="108" fillId="65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66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66" borderId="0" applyNumberFormat="0" applyBorder="0" applyAlignment="0" applyProtection="0"/>
    <xf numFmtId="0" fontId="63" fillId="66" borderId="0" applyNumberFormat="0" applyBorder="0" applyAlignment="0" applyProtection="0"/>
    <xf numFmtId="0" fontId="63" fillId="27" borderId="0" applyNumberFormat="0" applyBorder="0" applyAlignment="0" applyProtection="0"/>
    <xf numFmtId="0" fontId="63" fillId="66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31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28" borderId="0" applyNumberFormat="0" applyBorder="0" applyAlignment="0" applyProtection="0"/>
    <xf numFmtId="0" fontId="63" fillId="31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8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67" borderId="0" applyNumberFormat="0" applyBorder="0" applyAlignment="0" applyProtection="0"/>
    <xf numFmtId="0" fontId="108" fillId="65" borderId="0" applyNumberFormat="0" applyBorder="0" applyAlignment="0" applyProtection="0"/>
    <xf numFmtId="0" fontId="64" fillId="67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64" fillId="67" borderId="0" applyNumberFormat="0" applyBorder="0" applyAlignment="0" applyProtection="0"/>
    <xf numFmtId="0" fontId="108" fillId="65" borderId="0" applyNumberFormat="0" applyBorder="0" applyAlignment="0" applyProtection="0"/>
    <xf numFmtId="0" fontId="64" fillId="67" borderId="0" applyNumberFormat="0" applyBorder="0" applyAlignment="0" applyProtection="0"/>
    <xf numFmtId="0" fontId="108" fillId="65" borderId="0" applyNumberFormat="0" applyBorder="0" applyAlignment="0" applyProtection="0"/>
    <xf numFmtId="0" fontId="64" fillId="67" borderId="0" applyNumberFormat="0" applyBorder="0" applyAlignment="0" applyProtection="0"/>
    <xf numFmtId="0" fontId="108" fillId="65" borderId="0" applyNumberFormat="0" applyBorder="0" applyAlignment="0" applyProtection="0"/>
    <xf numFmtId="0" fontId="64" fillId="67" borderId="0" applyNumberFormat="0" applyBorder="0" applyAlignment="0" applyProtection="0"/>
    <xf numFmtId="0" fontId="108" fillId="65" borderId="0" applyNumberFormat="0" applyBorder="0" applyAlignment="0" applyProtection="0"/>
    <xf numFmtId="0" fontId="64" fillId="67" borderId="0" applyNumberFormat="0" applyBorder="0" applyAlignment="0" applyProtection="0"/>
    <xf numFmtId="0" fontId="64" fillId="65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140" fillId="65" borderId="0" applyNumberFormat="0" applyBorder="0" applyAlignment="0" applyProtection="0"/>
    <xf numFmtId="0" fontId="108" fillId="65" borderId="0" applyNumberFormat="0" applyBorder="0" applyAlignment="0" applyProtection="0"/>
    <xf numFmtId="0" fontId="64" fillId="67" borderId="0" applyNumberFormat="0" applyBorder="0" applyAlignment="0" applyProtection="0"/>
    <xf numFmtId="0" fontId="64" fillId="65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108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5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5" borderId="0" applyNumberFormat="0" applyBorder="0" applyAlignment="0" applyProtection="0"/>
    <xf numFmtId="0" fontId="108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64" fillId="65" borderId="0" applyNumberFormat="0" applyBorder="0" applyAlignment="0" applyProtection="0"/>
    <xf numFmtId="0" fontId="108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7" borderId="0" applyNumberFormat="0" applyBorder="0" applyAlignment="0" applyProtection="0"/>
    <xf numFmtId="0" fontId="64" fillId="65" borderId="0" applyNumberFormat="0" applyBorder="0" applyAlignment="0" applyProtection="0"/>
    <xf numFmtId="0" fontId="108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7" borderId="0" applyNumberFormat="0" applyBorder="0" applyAlignment="0" applyProtection="0"/>
    <xf numFmtId="0" fontId="64" fillId="67" borderId="0" applyNumberFormat="0" applyBorder="0" applyAlignment="0" applyProtection="0"/>
    <xf numFmtId="0" fontId="108" fillId="65" borderId="0" applyNumberFormat="0" applyBorder="0" applyAlignment="0" applyProtection="0"/>
    <xf numFmtId="0" fontId="108" fillId="68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69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69" borderId="0" applyNumberFormat="0" applyBorder="0" applyAlignment="0" applyProtection="0"/>
    <xf numFmtId="0" fontId="63" fillId="69" borderId="0" applyNumberFormat="0" applyBorder="0" applyAlignment="0" applyProtection="0"/>
    <xf numFmtId="0" fontId="63" fillId="30" borderId="0" applyNumberFormat="0" applyBorder="0" applyAlignment="0" applyProtection="0"/>
    <xf numFmtId="0" fontId="63" fillId="69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70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31" borderId="0" applyNumberFormat="0" applyBorder="0" applyAlignment="0" applyProtection="0"/>
    <xf numFmtId="0" fontId="63" fillId="70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71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71" borderId="0" applyNumberFormat="0" applyBorder="0" applyAlignment="0" applyProtection="0"/>
    <xf numFmtId="0" fontId="64" fillId="71" borderId="0" applyNumberFormat="0" applyBorder="0" applyAlignment="0" applyProtection="0"/>
    <xf numFmtId="0" fontId="64" fillId="72" borderId="0" applyNumberFormat="0" applyBorder="0" applyAlignment="0" applyProtection="0"/>
    <xf numFmtId="0" fontId="64" fillId="29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29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29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29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29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29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29" borderId="0" applyNumberFormat="0" applyBorder="0" applyAlignment="0" applyProtection="0"/>
    <xf numFmtId="0" fontId="64" fillId="72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140" fillId="68" borderId="0" applyNumberFormat="0" applyBorder="0" applyAlignment="0" applyProtection="0"/>
    <xf numFmtId="0" fontId="64" fillId="29" borderId="0" applyNumberFormat="0" applyBorder="0" applyAlignment="0" applyProtection="0"/>
    <xf numFmtId="0" fontId="64" fillId="72" borderId="0" applyNumberFormat="0" applyBorder="0" applyAlignment="0" applyProtection="0"/>
    <xf numFmtId="0" fontId="64" fillId="68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68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29" borderId="0" applyNumberFormat="0" applyBorder="0" applyAlignment="0" applyProtection="0"/>
    <xf numFmtId="0" fontId="64" fillId="72" borderId="0" applyNumberFormat="0" applyBorder="0" applyAlignment="0" applyProtection="0"/>
    <xf numFmtId="0" fontId="64" fillId="68" borderId="0" applyNumberFormat="0" applyBorder="0" applyAlignment="0" applyProtection="0"/>
    <xf numFmtId="0" fontId="64" fillId="72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68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29" borderId="0" applyNumberFormat="0" applyBorder="0" applyAlignment="0" applyProtection="0"/>
    <xf numFmtId="0" fontId="64" fillId="72" borderId="0" applyNumberFormat="0" applyBorder="0" applyAlignment="0" applyProtection="0"/>
    <xf numFmtId="0" fontId="64" fillId="68" borderId="0" applyNumberFormat="0" applyBorder="0" applyAlignment="0" applyProtection="0"/>
    <xf numFmtId="0" fontId="64" fillId="29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64" fillId="29" borderId="0" applyNumberFormat="0" applyBorder="0" applyAlignment="0" applyProtection="0"/>
    <xf numFmtId="0" fontId="64" fillId="68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68" borderId="0" applyNumberFormat="0" applyBorder="0" applyAlignment="0" applyProtection="0"/>
    <xf numFmtId="0" fontId="64" fillId="68" borderId="0" applyNumberFormat="0" applyBorder="0" applyAlignment="0" applyProtection="0"/>
    <xf numFmtId="0" fontId="64" fillId="68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72" borderId="0" applyNumberFormat="0" applyBorder="0" applyAlignment="0" applyProtection="0"/>
    <xf numFmtId="0" fontId="64" fillId="68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68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29" borderId="0" applyNumberFormat="0" applyBorder="0" applyAlignment="0" applyProtection="0"/>
    <xf numFmtId="0" fontId="64" fillId="68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68" borderId="0" applyNumberFormat="0" applyBorder="0" applyAlignment="0" applyProtection="0"/>
    <xf numFmtId="0" fontId="64" fillId="72" borderId="0" applyNumberFormat="0" applyBorder="0" applyAlignment="0" applyProtection="0"/>
    <xf numFmtId="0" fontId="64" fillId="72" borderId="0" applyNumberFormat="0" applyBorder="0" applyAlignment="0" applyProtection="0"/>
    <xf numFmtId="0" fontId="64" fillId="29" borderId="0" applyNumberFormat="0" applyBorder="0" applyAlignment="0" applyProtection="0"/>
    <xf numFmtId="0" fontId="64" fillId="68" borderId="0" applyNumberFormat="0" applyBorder="0" applyAlignment="0" applyProtection="0"/>
    <xf numFmtId="0" fontId="64" fillId="29" borderId="0" applyNumberFormat="0" applyBorder="0" applyAlignment="0" applyProtection="0"/>
    <xf numFmtId="0" fontId="108" fillId="58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66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66" borderId="0" applyNumberFormat="0" applyBorder="0" applyAlignment="0" applyProtection="0"/>
    <xf numFmtId="0" fontId="63" fillId="66" borderId="0" applyNumberFormat="0" applyBorder="0" applyAlignment="0" applyProtection="0"/>
    <xf numFmtId="0" fontId="63" fillId="31" borderId="0" applyNumberFormat="0" applyBorder="0" applyAlignment="0" applyProtection="0"/>
    <xf numFmtId="0" fontId="63" fillId="66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29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29" borderId="0" applyNumberFormat="0" applyBorder="0" applyAlignment="0" applyProtection="0"/>
    <xf numFmtId="0" fontId="63" fillId="29" borderId="0" applyNumberFormat="0" applyBorder="0" applyAlignment="0" applyProtection="0"/>
    <xf numFmtId="0" fontId="63" fillId="32" borderId="0" applyNumberFormat="0" applyBorder="0" applyAlignment="0" applyProtection="0"/>
    <xf numFmtId="0" fontId="63" fillId="29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1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1" borderId="0" applyNumberFormat="0" applyBorder="0" applyAlignment="0" applyProtection="0"/>
    <xf numFmtId="0" fontId="64" fillId="31" borderId="0" applyNumberFormat="0" applyBorder="0" applyAlignment="0" applyProtection="0"/>
    <xf numFmtId="0" fontId="64" fillId="73" borderId="0" applyNumberFormat="0" applyBorder="0" applyAlignment="0" applyProtection="0"/>
    <xf numFmtId="0" fontId="64" fillId="97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97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97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97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97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97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97" borderId="0" applyNumberFormat="0" applyBorder="0" applyAlignment="0" applyProtection="0"/>
    <xf numFmtId="0" fontId="64" fillId="73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140" fillId="58" borderId="0" applyNumberFormat="0" applyBorder="0" applyAlignment="0" applyProtection="0"/>
    <xf numFmtId="0" fontId="64" fillId="97" borderId="0" applyNumberFormat="0" applyBorder="0" applyAlignment="0" applyProtection="0"/>
    <xf numFmtId="0" fontId="64" fillId="73" borderId="0" applyNumberFormat="0" applyBorder="0" applyAlignment="0" applyProtection="0"/>
    <xf numFmtId="0" fontId="64" fillId="58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58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97" borderId="0" applyNumberFormat="0" applyBorder="0" applyAlignment="0" applyProtection="0"/>
    <xf numFmtId="0" fontId="64" fillId="73" borderId="0" applyNumberFormat="0" applyBorder="0" applyAlignment="0" applyProtection="0"/>
    <xf numFmtId="0" fontId="64" fillId="58" borderId="0" applyNumberFormat="0" applyBorder="0" applyAlignment="0" applyProtection="0"/>
    <xf numFmtId="0" fontId="64" fillId="73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58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97" borderId="0" applyNumberFormat="0" applyBorder="0" applyAlignment="0" applyProtection="0"/>
    <xf numFmtId="0" fontId="64" fillId="73" borderId="0" applyNumberFormat="0" applyBorder="0" applyAlignment="0" applyProtection="0"/>
    <xf numFmtId="0" fontId="64" fillId="58" borderId="0" applyNumberFormat="0" applyBorder="0" applyAlignment="0" applyProtection="0"/>
    <xf numFmtId="0" fontId="64" fillId="97" borderId="0" applyNumberFormat="0" applyBorder="0" applyAlignment="0" applyProtection="0"/>
    <xf numFmtId="0" fontId="108" fillId="58" borderId="0" applyNumberFormat="0" applyBorder="0" applyAlignment="0" applyProtection="0"/>
    <xf numFmtId="0" fontId="108" fillId="58" borderId="0" applyNumberFormat="0" applyBorder="0" applyAlignment="0" applyProtection="0"/>
    <xf numFmtId="0" fontId="108" fillId="58" borderId="0" applyNumberFormat="0" applyBorder="0" applyAlignment="0" applyProtection="0"/>
    <xf numFmtId="0" fontId="108" fillId="58" borderId="0" applyNumberFormat="0" applyBorder="0" applyAlignment="0" applyProtection="0"/>
    <xf numFmtId="0" fontId="108" fillId="58" borderId="0" applyNumberFormat="0" applyBorder="0" applyAlignment="0" applyProtection="0"/>
    <xf numFmtId="0" fontId="108" fillId="58" borderId="0" applyNumberFormat="0" applyBorder="0" applyAlignment="0" applyProtection="0"/>
    <xf numFmtId="0" fontId="108" fillId="58" borderId="0" applyNumberFormat="0" applyBorder="0" applyAlignment="0" applyProtection="0"/>
    <xf numFmtId="0" fontId="64" fillId="97" borderId="0" applyNumberFormat="0" applyBorder="0" applyAlignment="0" applyProtection="0"/>
    <xf numFmtId="0" fontId="64" fillId="58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58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97" borderId="0" applyNumberFormat="0" applyBorder="0" applyAlignment="0" applyProtection="0"/>
    <xf numFmtId="0" fontId="64" fillId="97" borderId="0" applyNumberFormat="0" applyBorder="0" applyAlignment="0" applyProtection="0"/>
    <xf numFmtId="0" fontId="64" fillId="73" borderId="0" applyNumberFormat="0" applyBorder="0" applyAlignment="0" applyProtection="0"/>
    <xf numFmtId="0" fontId="64" fillId="58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58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97" borderId="0" applyNumberFormat="0" applyBorder="0" applyAlignment="0" applyProtection="0"/>
    <xf numFmtId="0" fontId="64" fillId="58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58" borderId="0" applyNumberFormat="0" applyBorder="0" applyAlignment="0" applyProtection="0"/>
    <xf numFmtId="0" fontId="64" fillId="73" borderId="0" applyNumberFormat="0" applyBorder="0" applyAlignment="0" applyProtection="0"/>
    <xf numFmtId="0" fontId="64" fillId="73" borderId="0" applyNumberFormat="0" applyBorder="0" applyAlignment="0" applyProtection="0"/>
    <xf numFmtId="0" fontId="64" fillId="97" borderId="0" applyNumberFormat="0" applyBorder="0" applyAlignment="0" applyProtection="0"/>
    <xf numFmtId="0" fontId="64" fillId="58" borderId="0" applyNumberFormat="0" applyBorder="0" applyAlignment="0" applyProtection="0"/>
    <xf numFmtId="0" fontId="64" fillId="97" borderId="0" applyNumberFormat="0" applyBorder="0" applyAlignment="0" applyProtection="0"/>
    <xf numFmtId="0" fontId="108" fillId="59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30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30" borderId="0" applyNumberFormat="0" applyBorder="0" applyAlignment="0" applyProtection="0"/>
    <xf numFmtId="0" fontId="63" fillId="30" borderId="0" applyNumberFormat="0" applyBorder="0" applyAlignment="0" applyProtection="0"/>
    <xf numFmtId="0" fontId="63" fillId="24" borderId="0" applyNumberFormat="0" applyBorder="0" applyAlignment="0" applyProtection="0"/>
    <xf numFmtId="0" fontId="63" fillId="30" borderId="0" applyNumberFormat="0" applyBorder="0" applyAlignment="0" applyProtection="0"/>
    <xf numFmtId="0" fontId="63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63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98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98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98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98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98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98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98" borderId="0" applyNumberFormat="0" applyBorder="0" applyAlignment="0" applyProtection="0"/>
    <xf numFmtId="0" fontId="64" fillId="63" borderId="0" applyNumberFormat="0" applyBorder="0" applyAlignment="0" applyProtection="0"/>
    <xf numFmtId="0" fontId="64" fillId="98" borderId="0" applyNumberFormat="0" applyBorder="0" applyAlignment="0" applyProtection="0"/>
    <xf numFmtId="0" fontId="64" fillId="98" borderId="0" applyNumberFormat="0" applyBorder="0" applyAlignment="0" applyProtection="0"/>
    <xf numFmtId="0" fontId="64" fillId="98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98" borderId="0" applyNumberFormat="0" applyBorder="0" applyAlignment="0" applyProtection="0"/>
    <xf numFmtId="0" fontId="64" fillId="98" borderId="0" applyNumberFormat="0" applyBorder="0" applyAlignment="0" applyProtection="0"/>
    <xf numFmtId="0" fontId="140" fillId="59" borderId="0" applyNumberFormat="0" applyBorder="0" applyAlignment="0" applyProtection="0"/>
    <xf numFmtId="0" fontId="64" fillId="98" borderId="0" applyNumberFormat="0" applyBorder="0" applyAlignment="0" applyProtection="0"/>
    <xf numFmtId="0" fontId="64" fillId="63" borderId="0" applyNumberFormat="0" applyBorder="0" applyAlignment="0" applyProtection="0"/>
    <xf numFmtId="0" fontId="64" fillId="59" borderId="0" applyNumberFormat="0" applyBorder="0" applyAlignment="0" applyProtection="0"/>
    <xf numFmtId="0" fontId="64" fillId="98" borderId="0" applyNumberFormat="0" applyBorder="0" applyAlignment="0" applyProtection="0"/>
    <xf numFmtId="0" fontId="64" fillId="98" borderId="0" applyNumberFormat="0" applyBorder="0" applyAlignment="0" applyProtection="0"/>
    <xf numFmtId="0" fontId="64" fillId="98" borderId="0" applyNumberFormat="0" applyBorder="0" applyAlignment="0" applyProtection="0"/>
    <xf numFmtId="0" fontId="64" fillId="98" borderId="0" applyNumberFormat="0" applyBorder="0" applyAlignment="0" applyProtection="0"/>
    <xf numFmtId="0" fontId="64" fillId="98" borderId="0" applyNumberFormat="0" applyBorder="0" applyAlignment="0" applyProtection="0"/>
    <xf numFmtId="0" fontId="64" fillId="98" borderId="0" applyNumberFormat="0" applyBorder="0" applyAlignment="0" applyProtection="0"/>
    <xf numFmtId="0" fontId="64" fillId="98" borderId="0" applyNumberFormat="0" applyBorder="0" applyAlignment="0" applyProtection="0"/>
    <xf numFmtId="0" fontId="64" fillId="98" borderId="0" applyNumberFormat="0" applyBorder="0" applyAlignment="0" applyProtection="0"/>
    <xf numFmtId="0" fontId="64" fillId="98" borderId="0" applyNumberFormat="0" applyBorder="0" applyAlignment="0" applyProtection="0"/>
    <xf numFmtId="0" fontId="64" fillId="98" borderId="0" applyNumberFormat="0" applyBorder="0" applyAlignment="0" applyProtection="0"/>
    <xf numFmtId="0" fontId="64" fillId="98" borderId="0" applyNumberFormat="0" applyBorder="0" applyAlignment="0" applyProtection="0"/>
    <xf numFmtId="0" fontId="64" fillId="59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98" borderId="0" applyNumberFormat="0" applyBorder="0" applyAlignment="0" applyProtection="0"/>
    <xf numFmtId="0" fontId="64" fillId="63" borderId="0" applyNumberFormat="0" applyBorder="0" applyAlignment="0" applyProtection="0"/>
    <xf numFmtId="0" fontId="64" fillId="59" borderId="0" applyNumberFormat="0" applyBorder="0" applyAlignment="0" applyProtection="0"/>
    <xf numFmtId="0" fontId="64" fillId="63" borderId="0" applyNumberFormat="0" applyBorder="0" applyAlignment="0" applyProtection="0"/>
    <xf numFmtId="0" fontId="64" fillId="98" borderId="0" applyNumberFormat="0" applyBorder="0" applyAlignment="0" applyProtection="0"/>
    <xf numFmtId="0" fontId="64" fillId="98" borderId="0" applyNumberFormat="0" applyBorder="0" applyAlignment="0" applyProtection="0"/>
    <xf numFmtId="0" fontId="64" fillId="98" borderId="0" applyNumberFormat="0" applyBorder="0" applyAlignment="0" applyProtection="0"/>
    <xf numFmtId="0" fontId="64" fillId="59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98" borderId="0" applyNumberFormat="0" applyBorder="0" applyAlignment="0" applyProtection="0"/>
    <xf numFmtId="0" fontId="64" fillId="63" borderId="0" applyNumberFormat="0" applyBorder="0" applyAlignment="0" applyProtection="0"/>
    <xf numFmtId="0" fontId="64" fillId="59" borderId="0" applyNumberFormat="0" applyBorder="0" applyAlignment="0" applyProtection="0"/>
    <xf numFmtId="0" fontId="64" fillId="98" borderId="0" applyNumberFormat="0" applyBorder="0" applyAlignment="0" applyProtection="0"/>
    <xf numFmtId="0" fontId="108" fillId="59" borderId="0" applyNumberFormat="0" applyBorder="0" applyAlignment="0" applyProtection="0"/>
    <xf numFmtId="0" fontId="108" fillId="59" borderId="0" applyNumberFormat="0" applyBorder="0" applyAlignment="0" applyProtection="0"/>
    <xf numFmtId="0" fontId="108" fillId="59" borderId="0" applyNumberFormat="0" applyBorder="0" applyAlignment="0" applyProtection="0"/>
    <xf numFmtId="0" fontId="108" fillId="59" borderId="0" applyNumberFormat="0" applyBorder="0" applyAlignment="0" applyProtection="0"/>
    <xf numFmtId="0" fontId="108" fillId="59" borderId="0" applyNumberFormat="0" applyBorder="0" applyAlignment="0" applyProtection="0"/>
    <xf numFmtId="0" fontId="108" fillId="59" borderId="0" applyNumberFormat="0" applyBorder="0" applyAlignment="0" applyProtection="0"/>
    <xf numFmtId="0" fontId="108" fillId="59" borderId="0" applyNumberFormat="0" applyBorder="0" applyAlignment="0" applyProtection="0"/>
    <xf numFmtId="0" fontId="64" fillId="98" borderId="0" applyNumberFormat="0" applyBorder="0" applyAlignment="0" applyProtection="0"/>
    <xf numFmtId="0" fontId="64" fillId="59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98" borderId="0" applyNumberFormat="0" applyBorder="0" applyAlignment="0" applyProtection="0"/>
    <xf numFmtId="0" fontId="64" fillId="98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59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98" borderId="0" applyNumberFormat="0" applyBorder="0" applyAlignment="0" applyProtection="0"/>
    <xf numFmtId="0" fontId="64" fillId="98" borderId="0" applyNumberFormat="0" applyBorder="0" applyAlignment="0" applyProtection="0"/>
    <xf numFmtId="0" fontId="64" fillId="63" borderId="0" applyNumberFormat="0" applyBorder="0" applyAlignment="0" applyProtection="0"/>
    <xf numFmtId="0" fontId="64" fillId="59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59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98" borderId="0" applyNumberFormat="0" applyBorder="0" applyAlignment="0" applyProtection="0"/>
    <xf numFmtId="0" fontId="64" fillId="59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59" borderId="0" applyNumberFormat="0" applyBorder="0" applyAlignment="0" applyProtection="0"/>
    <xf numFmtId="0" fontId="64" fillId="63" borderId="0" applyNumberFormat="0" applyBorder="0" applyAlignment="0" applyProtection="0"/>
    <xf numFmtId="0" fontId="64" fillId="63" borderId="0" applyNumberFormat="0" applyBorder="0" applyAlignment="0" applyProtection="0"/>
    <xf numFmtId="0" fontId="64" fillId="98" borderId="0" applyNumberFormat="0" applyBorder="0" applyAlignment="0" applyProtection="0"/>
    <xf numFmtId="0" fontId="64" fillId="59" borderId="0" applyNumberFormat="0" applyBorder="0" applyAlignment="0" applyProtection="0"/>
    <xf numFmtId="0" fontId="64" fillId="98" borderId="0" applyNumberFormat="0" applyBorder="0" applyAlignment="0" applyProtection="0"/>
    <xf numFmtId="0" fontId="108" fillId="74" borderId="0" applyNumberFormat="0" applyBorder="0" applyAlignment="0" applyProtection="0"/>
    <xf numFmtId="0" fontId="63" fillId="33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34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34" borderId="0" applyNumberFormat="0" applyBorder="0" applyAlignment="0" applyProtection="0"/>
    <xf numFmtId="0" fontId="63" fillId="34" borderId="0" applyNumberFormat="0" applyBorder="0" applyAlignment="0" applyProtection="0"/>
    <xf numFmtId="0" fontId="63" fillId="28" borderId="0" applyNumberFormat="0" applyBorder="0" applyAlignment="0" applyProtection="0"/>
    <xf numFmtId="0" fontId="63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75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6" borderId="0" applyNumberFormat="0" applyBorder="0" applyAlignment="0" applyProtection="0"/>
    <xf numFmtId="0" fontId="64" fillId="99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99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99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99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99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99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99" borderId="0" applyNumberFormat="0" applyBorder="0" applyAlignment="0" applyProtection="0"/>
    <xf numFmtId="0" fontId="64" fillId="76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140" fillId="74" borderId="0" applyNumberFormat="0" applyBorder="0" applyAlignment="0" applyProtection="0"/>
    <xf numFmtId="0" fontId="64" fillId="99" borderId="0" applyNumberFormat="0" applyBorder="0" applyAlignment="0" applyProtection="0"/>
    <xf numFmtId="0" fontId="64" fillId="76" borderId="0" applyNumberFormat="0" applyBorder="0" applyAlignment="0" applyProtection="0"/>
    <xf numFmtId="0" fontId="64" fillId="74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74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99" borderId="0" applyNumberFormat="0" applyBorder="0" applyAlignment="0" applyProtection="0"/>
    <xf numFmtId="0" fontId="64" fillId="76" borderId="0" applyNumberFormat="0" applyBorder="0" applyAlignment="0" applyProtection="0"/>
    <xf numFmtId="0" fontId="64" fillId="74" borderId="0" applyNumberFormat="0" applyBorder="0" applyAlignment="0" applyProtection="0"/>
    <xf numFmtId="0" fontId="64" fillId="76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74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99" borderId="0" applyNumberFormat="0" applyBorder="0" applyAlignment="0" applyProtection="0"/>
    <xf numFmtId="0" fontId="64" fillId="76" borderId="0" applyNumberFormat="0" applyBorder="0" applyAlignment="0" applyProtection="0"/>
    <xf numFmtId="0" fontId="64" fillId="74" borderId="0" applyNumberFormat="0" applyBorder="0" applyAlignment="0" applyProtection="0"/>
    <xf numFmtId="0" fontId="64" fillId="99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64" fillId="99" borderId="0" applyNumberFormat="0" applyBorder="0" applyAlignment="0" applyProtection="0"/>
    <xf numFmtId="0" fontId="64" fillId="74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4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99" borderId="0" applyNumberFormat="0" applyBorder="0" applyAlignment="0" applyProtection="0"/>
    <xf numFmtId="0" fontId="64" fillId="99" borderId="0" applyNumberFormat="0" applyBorder="0" applyAlignment="0" applyProtection="0"/>
    <xf numFmtId="0" fontId="64" fillId="76" borderId="0" applyNumberFormat="0" applyBorder="0" applyAlignment="0" applyProtection="0"/>
    <xf numFmtId="0" fontId="64" fillId="74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4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99" borderId="0" applyNumberFormat="0" applyBorder="0" applyAlignment="0" applyProtection="0"/>
    <xf numFmtId="0" fontId="64" fillId="74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74" borderId="0" applyNumberFormat="0" applyBorder="0" applyAlignment="0" applyProtection="0"/>
    <xf numFmtId="0" fontId="64" fillId="76" borderId="0" applyNumberFormat="0" applyBorder="0" applyAlignment="0" applyProtection="0"/>
    <xf numFmtId="0" fontId="64" fillId="76" borderId="0" applyNumberFormat="0" applyBorder="0" applyAlignment="0" applyProtection="0"/>
    <xf numFmtId="0" fontId="64" fillId="99" borderId="0" applyNumberFormat="0" applyBorder="0" applyAlignment="0" applyProtection="0"/>
    <xf numFmtId="0" fontId="64" fillId="74" borderId="0" applyNumberFormat="0" applyBorder="0" applyAlignment="0" applyProtection="0"/>
    <xf numFmtId="0" fontId="64" fillId="99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9" fillId="48" borderId="0" applyNumberFormat="0" applyBorder="0" applyAlignment="0" applyProtection="0"/>
    <xf numFmtId="0" fontId="142" fillId="28" borderId="0" applyNumberFormat="0" applyBorder="0" applyAlignment="0" applyProtection="0"/>
    <xf numFmtId="0" fontId="126" fillId="33" borderId="0" applyNumberFormat="0" applyBorder="0" applyAlignment="0" applyProtection="0"/>
    <xf numFmtId="0" fontId="126" fillId="33" borderId="0" applyNumberFormat="0" applyBorder="0" applyAlignment="0" applyProtection="0"/>
    <xf numFmtId="0" fontId="142" fillId="28" borderId="0" applyNumberFormat="0" applyBorder="0" applyAlignment="0" applyProtection="0"/>
    <xf numFmtId="0" fontId="142" fillId="28" borderId="0" applyNumberFormat="0" applyBorder="0" applyAlignment="0" applyProtection="0"/>
    <xf numFmtId="0" fontId="152" fillId="48" borderId="0" applyNumberFormat="0" applyBorder="0" applyAlignment="0" applyProtection="0"/>
    <xf numFmtId="0" fontId="142" fillId="28" borderId="0" applyNumberFormat="0" applyBorder="0" applyAlignment="0" applyProtection="0"/>
    <xf numFmtId="0" fontId="126" fillId="33" borderId="0" applyNumberFormat="0" applyBorder="0" applyAlignment="0" applyProtection="0"/>
    <xf numFmtId="0" fontId="145" fillId="48" borderId="0" applyNumberFormat="0" applyBorder="0" applyAlignment="0" applyProtection="0"/>
    <xf numFmtId="0" fontId="142" fillId="28" borderId="0" applyNumberFormat="0" applyBorder="0" applyAlignment="0" applyProtection="0"/>
    <xf numFmtId="0" fontId="145" fillId="48" borderId="0" applyNumberFormat="0" applyBorder="0" applyAlignment="0" applyProtection="0"/>
    <xf numFmtId="0" fontId="109" fillId="48" borderId="0" applyNumberFormat="0" applyBorder="0" applyAlignment="0" applyProtection="0"/>
    <xf numFmtId="0" fontId="145" fillId="48" borderId="0" applyNumberFormat="0" applyBorder="0" applyAlignment="0" applyProtection="0"/>
    <xf numFmtId="0" fontId="142" fillId="28" borderId="0" applyNumberFormat="0" applyBorder="0" applyAlignment="0" applyProtection="0"/>
    <xf numFmtId="0" fontId="126" fillId="33" borderId="0" applyNumberFormat="0" applyBorder="0" applyAlignment="0" applyProtection="0"/>
    <xf numFmtId="0" fontId="145" fillId="48" borderId="0" applyNumberFormat="0" applyBorder="0" applyAlignment="0" applyProtection="0"/>
    <xf numFmtId="0" fontId="145" fillId="48" borderId="0" applyNumberFormat="0" applyBorder="0" applyAlignment="0" applyProtection="0"/>
    <xf numFmtId="0" fontId="145" fillId="48" borderId="0" applyNumberFormat="0" applyBorder="0" applyAlignment="0" applyProtection="0"/>
    <xf numFmtId="0" fontId="142" fillId="28" borderId="0" applyNumberFormat="0" applyBorder="0" applyAlignment="0" applyProtection="0"/>
    <xf numFmtId="0" fontId="28" fillId="0" borderId="0" applyFont="0" applyFill="0" applyBorder="0" applyAlignment="0" applyProtection="0">
      <alignment horizontal="right"/>
    </xf>
    <xf numFmtId="0" fontId="28" fillId="0" borderId="0" applyFont="0" applyFill="0" applyBorder="0" applyAlignment="0" applyProtection="0">
      <alignment horizontal="right"/>
    </xf>
    <xf numFmtId="0" fontId="28" fillId="0" borderId="0" applyFont="0" applyFill="0" applyBorder="0" applyAlignment="0" applyProtection="0">
      <alignment horizontal="right"/>
    </xf>
    <xf numFmtId="0" fontId="28" fillId="0" borderId="0" applyFont="0" applyFill="0" applyBorder="0" applyAlignment="0" applyProtection="0">
      <alignment horizontal="right"/>
    </xf>
    <xf numFmtId="0" fontId="28" fillId="0" borderId="0" applyFont="0" applyFill="0" applyBorder="0" applyAlignment="0" applyProtection="0">
      <alignment horizontal="right"/>
    </xf>
    <xf numFmtId="0" fontId="28" fillId="0" borderId="0" applyFont="0" applyFill="0" applyBorder="0" applyAlignment="0" applyProtection="0">
      <alignment horizontal="right"/>
    </xf>
    <xf numFmtId="0" fontId="28" fillId="0" borderId="0" applyFont="0" applyFill="0" applyBorder="0" applyAlignment="0" applyProtection="0">
      <alignment horizontal="right"/>
    </xf>
    <xf numFmtId="0" fontId="28" fillId="0" borderId="0" applyFont="0" applyFill="0" applyBorder="0" applyAlignment="0" applyProtection="0">
      <alignment horizontal="right"/>
    </xf>
    <xf numFmtId="0" fontId="28" fillId="0" borderId="0" applyFont="0" applyFill="0" applyBorder="0" applyAlignment="0" applyProtection="0">
      <alignment horizontal="right"/>
    </xf>
    <xf numFmtId="0" fontId="28" fillId="0" borderId="0" applyFont="0" applyFill="0" applyBorder="0" applyAlignment="0" applyProtection="0">
      <alignment horizontal="right"/>
    </xf>
    <xf numFmtId="0" fontId="28" fillId="0" borderId="0" applyFont="0" applyFill="0" applyBorder="0" applyAlignment="0" applyProtection="0">
      <alignment horizontal="right"/>
    </xf>
    <xf numFmtId="0" fontId="28" fillId="0" borderId="0" applyFont="0" applyFill="0" applyBorder="0" applyAlignment="0" applyProtection="0">
      <alignment horizontal="right"/>
    </xf>
    <xf numFmtId="0" fontId="149" fillId="0" borderId="0" applyNumberFormat="0" applyFill="0" applyBorder="0" applyAlignment="0" applyProtection="0"/>
    <xf numFmtId="0" fontId="3" fillId="0" borderId="0"/>
    <xf numFmtId="186" fontId="28" fillId="0" borderId="0" applyFill="0" applyBorder="0" applyAlignment="0"/>
    <xf numFmtId="186" fontId="28" fillId="0" borderId="0" applyFill="0" applyBorder="0" applyAlignment="0"/>
    <xf numFmtId="186" fontId="28" fillId="0" borderId="0" applyFill="0" applyBorder="0" applyAlignment="0"/>
    <xf numFmtId="186" fontId="28" fillId="0" borderId="0" applyFill="0" applyBorder="0" applyAlignment="0"/>
    <xf numFmtId="186" fontId="28" fillId="0" borderId="0" applyFill="0" applyBorder="0" applyAlignment="0"/>
    <xf numFmtId="186" fontId="28" fillId="0" borderId="0" applyFill="0" applyBorder="0" applyAlignment="0"/>
    <xf numFmtId="20" fontId="28" fillId="0" borderId="0" applyFill="0" applyBorder="0" applyAlignment="0"/>
    <xf numFmtId="20" fontId="28" fillId="0" borderId="0" applyFill="0" applyBorder="0" applyAlignment="0"/>
    <xf numFmtId="20" fontId="28" fillId="0" borderId="0" applyFill="0" applyBorder="0" applyAlignment="0"/>
    <xf numFmtId="20" fontId="28" fillId="0" borderId="0" applyFill="0" applyBorder="0" applyAlignment="0"/>
    <xf numFmtId="186" fontId="28" fillId="0" borderId="0" applyFill="0" applyBorder="0" applyAlignment="0"/>
    <xf numFmtId="186" fontId="28" fillId="0" borderId="0" applyFill="0" applyBorder="0" applyAlignment="0"/>
    <xf numFmtId="186" fontId="28" fillId="0" borderId="0" applyFill="0" applyBorder="0" applyAlignment="0"/>
    <xf numFmtId="186" fontId="28" fillId="0" borderId="0" applyFill="0" applyBorder="0" applyAlignment="0"/>
    <xf numFmtId="186" fontId="28" fillId="0" borderId="0" applyFill="0" applyBorder="0" applyAlignment="0"/>
    <xf numFmtId="186" fontId="28" fillId="0" borderId="0" applyFill="0" applyBorder="0" applyAlignment="0"/>
    <xf numFmtId="186" fontId="28" fillId="0" borderId="0" applyFill="0" applyBorder="0" applyAlignment="0"/>
    <xf numFmtId="20" fontId="28" fillId="0" borderId="0" applyFill="0" applyBorder="0" applyAlignment="0"/>
    <xf numFmtId="20" fontId="28" fillId="0" borderId="0" applyFill="0" applyBorder="0" applyAlignment="0"/>
    <xf numFmtId="20" fontId="28" fillId="0" borderId="0" applyFill="0" applyBorder="0" applyAlignment="0"/>
    <xf numFmtId="20" fontId="28" fillId="0" borderId="0" applyFill="0" applyBorder="0" applyAlignment="0"/>
    <xf numFmtId="186" fontId="28" fillId="0" borderId="0" applyFill="0" applyBorder="0" applyAlignment="0"/>
    <xf numFmtId="186" fontId="28" fillId="0" borderId="0" applyFill="0" applyBorder="0" applyAlignment="0"/>
    <xf numFmtId="186" fontId="28" fillId="0" borderId="0" applyFill="0" applyBorder="0" applyAlignment="0"/>
    <xf numFmtId="186" fontId="28" fillId="0" borderId="0" applyFill="0" applyBorder="0" applyAlignment="0"/>
    <xf numFmtId="186" fontId="28" fillId="0" borderId="0" applyFill="0" applyBorder="0" applyAlignment="0"/>
    <xf numFmtId="186" fontId="28" fillId="0" borderId="0" applyFill="0" applyBorder="0" applyAlignment="0"/>
    <xf numFmtId="186" fontId="28" fillId="0" borderId="0" applyFill="0" applyBorder="0" applyAlignment="0"/>
    <xf numFmtId="0" fontId="110" fillId="77" borderId="77" applyNumberFormat="0" applyAlignment="0" applyProtection="0"/>
    <xf numFmtId="0" fontId="143" fillId="100" borderId="77" applyNumberFormat="0" applyAlignment="0" applyProtection="0"/>
    <xf numFmtId="0" fontId="143" fillId="100" borderId="77" applyNumberFormat="0" applyAlignment="0" applyProtection="0"/>
    <xf numFmtId="0" fontId="143" fillId="100" borderId="77" applyNumberFormat="0" applyAlignment="0" applyProtection="0"/>
    <xf numFmtId="0" fontId="143" fillId="100" borderId="77" applyNumberFormat="0" applyAlignment="0" applyProtection="0"/>
    <xf numFmtId="0" fontId="143" fillId="100" borderId="77" applyNumberFormat="0" applyAlignment="0" applyProtection="0"/>
    <xf numFmtId="0" fontId="153" fillId="77" borderId="77" applyNumberFormat="0" applyAlignment="0" applyProtection="0"/>
    <xf numFmtId="0" fontId="143" fillId="100" borderId="77" applyNumberFormat="0" applyAlignment="0" applyProtection="0"/>
    <xf numFmtId="0" fontId="146" fillId="77" borderId="77" applyNumberFormat="0" applyAlignment="0" applyProtection="0"/>
    <xf numFmtId="0" fontId="143" fillId="100" borderId="77" applyNumberFormat="0" applyAlignment="0" applyProtection="0"/>
    <xf numFmtId="0" fontId="146" fillId="77" borderId="77" applyNumberFormat="0" applyAlignment="0" applyProtection="0"/>
    <xf numFmtId="0" fontId="110" fillId="77" borderId="77" applyNumberFormat="0" applyAlignment="0" applyProtection="0"/>
    <xf numFmtId="0" fontId="146" fillId="77" borderId="77" applyNumberFormat="0" applyAlignment="0" applyProtection="0"/>
    <xf numFmtId="0" fontId="143" fillId="100" borderId="77" applyNumberFormat="0" applyAlignment="0" applyProtection="0"/>
    <xf numFmtId="0" fontId="127" fillId="78" borderId="78" applyNumberFormat="0" applyAlignment="0" applyProtection="0"/>
    <xf numFmtId="0" fontId="146" fillId="77" borderId="77" applyNumberFormat="0" applyAlignment="0" applyProtection="0"/>
    <xf numFmtId="0" fontId="146" fillId="77" borderId="77" applyNumberFormat="0" applyAlignment="0" applyProtection="0"/>
    <xf numFmtId="0" fontId="127" fillId="78" borderId="78" applyNumberFormat="0" applyAlignment="0" applyProtection="0"/>
    <xf numFmtId="0" fontId="146" fillId="77" borderId="77" applyNumberFormat="0" applyAlignment="0" applyProtection="0"/>
    <xf numFmtId="0" fontId="143" fillId="100" borderId="77" applyNumberFormat="0" applyAlignment="0" applyProtection="0"/>
    <xf numFmtId="0" fontId="111" fillId="79" borderId="79" applyNumberFormat="0" applyAlignment="0" applyProtection="0"/>
    <xf numFmtId="0" fontId="128" fillId="29" borderId="79" applyNumberFormat="0" applyAlignment="0" applyProtection="0"/>
    <xf numFmtId="0" fontId="128" fillId="73" borderId="79" applyNumberFormat="0" applyAlignment="0" applyProtection="0"/>
    <xf numFmtId="0" fontId="128" fillId="73" borderId="79" applyNumberFormat="0" applyAlignment="0" applyProtection="0"/>
    <xf numFmtId="0" fontId="128" fillId="29" borderId="79" applyNumberFormat="0" applyAlignment="0" applyProtection="0"/>
    <xf numFmtId="0" fontId="128" fillId="29" borderId="79" applyNumberFormat="0" applyAlignment="0" applyProtection="0"/>
    <xf numFmtId="0" fontId="141" fillId="79" borderId="79" applyNumberFormat="0" applyAlignment="0" applyProtection="0"/>
    <xf numFmtId="0" fontId="128" fillId="29" borderId="79" applyNumberFormat="0" applyAlignment="0" applyProtection="0"/>
    <xf numFmtId="0" fontId="128" fillId="73" borderId="79" applyNumberFormat="0" applyAlignment="0" applyProtection="0"/>
    <xf numFmtId="0" fontId="128" fillId="79" borderId="79" applyNumberFormat="0" applyAlignment="0" applyProtection="0"/>
    <xf numFmtId="0" fontId="128" fillId="29" borderId="79" applyNumberFormat="0" applyAlignment="0" applyProtection="0"/>
    <xf numFmtId="0" fontId="128" fillId="79" borderId="79" applyNumberFormat="0" applyAlignment="0" applyProtection="0"/>
    <xf numFmtId="0" fontId="111" fillId="79" borderId="79" applyNumberFormat="0" applyAlignment="0" applyProtection="0"/>
    <xf numFmtId="0" fontId="128" fillId="79" borderId="79" applyNumberFormat="0" applyAlignment="0" applyProtection="0"/>
    <xf numFmtId="0" fontId="128" fillId="29" borderId="79" applyNumberFormat="0" applyAlignment="0" applyProtection="0"/>
    <xf numFmtId="0" fontId="128" fillId="73" borderId="79" applyNumberFormat="0" applyAlignment="0" applyProtection="0"/>
    <xf numFmtId="0" fontId="128" fillId="79" borderId="79" applyNumberFormat="0" applyAlignment="0" applyProtection="0"/>
    <xf numFmtId="0" fontId="128" fillId="79" borderId="79" applyNumberFormat="0" applyAlignment="0" applyProtection="0"/>
    <xf numFmtId="0" fontId="128" fillId="79" borderId="79" applyNumberFormat="0" applyAlignment="0" applyProtection="0"/>
    <xf numFmtId="0" fontId="128" fillId="29" borderId="79" applyNumberFormat="0" applyAlignment="0" applyProtection="0"/>
    <xf numFmtId="0" fontId="3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/>
    <xf numFmtId="176" fontId="49" fillId="0" borderId="0"/>
    <xf numFmtId="0" fontId="49" fillId="0" borderId="0"/>
    <xf numFmtId="176" fontId="49" fillId="0" borderId="0"/>
    <xf numFmtId="0" fontId="49" fillId="0" borderId="0"/>
    <xf numFmtId="176" fontId="49" fillId="0" borderId="0"/>
    <xf numFmtId="0" fontId="49" fillId="0" borderId="0"/>
    <xf numFmtId="176" fontId="49" fillId="0" borderId="0"/>
    <xf numFmtId="0" fontId="49" fillId="0" borderId="0"/>
    <xf numFmtId="176" fontId="49" fillId="0" borderId="0"/>
    <xf numFmtId="0" fontId="49" fillId="0" borderId="0"/>
    <xf numFmtId="176" fontId="49" fillId="0" borderId="0"/>
    <xf numFmtId="0" fontId="49" fillId="0" borderId="0"/>
    <xf numFmtId="176" fontId="49" fillId="0" borderId="0"/>
    <xf numFmtId="0" fontId="49" fillId="0" borderId="0"/>
    <xf numFmtId="176" fontId="49" fillId="0" borderId="0"/>
    <xf numFmtId="0" fontId="147" fillId="0" borderId="0"/>
    <xf numFmtId="39" fontId="147" fillId="0" borderId="0"/>
    <xf numFmtId="0" fontId="147" fillId="0" borderId="0"/>
    <xf numFmtId="37" fontId="46" fillId="0" borderId="0"/>
    <xf numFmtId="43" fontId="14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58" borderId="0" applyNumberFormat="0" applyBorder="0" applyAlignment="0" applyProtection="0"/>
    <xf numFmtId="0" fontId="108" fillId="58" borderId="0" applyNumberFormat="0" applyBorder="0" applyAlignment="0" applyProtection="0"/>
    <xf numFmtId="0" fontId="108" fillId="58" borderId="0" applyNumberFormat="0" applyBorder="0" applyAlignment="0" applyProtection="0"/>
    <xf numFmtId="0" fontId="108" fillId="58" borderId="0" applyNumberFormat="0" applyBorder="0" applyAlignment="0" applyProtection="0"/>
    <xf numFmtId="0" fontId="108" fillId="59" borderId="0" applyNumberFormat="0" applyBorder="0" applyAlignment="0" applyProtection="0"/>
    <xf numFmtId="0" fontId="108" fillId="59" borderId="0" applyNumberFormat="0" applyBorder="0" applyAlignment="0" applyProtection="0"/>
    <xf numFmtId="0" fontId="108" fillId="59" borderId="0" applyNumberFormat="0" applyBorder="0" applyAlignment="0" applyProtection="0"/>
    <xf numFmtId="0" fontId="108" fillId="59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9" fillId="48" borderId="0" applyNumberFormat="0" applyBorder="0" applyAlignment="0" applyProtection="0"/>
    <xf numFmtId="0" fontId="111" fillId="79" borderId="79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74" borderId="0" applyNumberFormat="0" applyBorder="0" applyAlignment="0" applyProtection="0"/>
    <xf numFmtId="0" fontId="108" fillId="59" borderId="0" applyNumberFormat="0" applyBorder="0" applyAlignment="0" applyProtection="0"/>
    <xf numFmtId="0" fontId="108" fillId="59" borderId="0" applyNumberFormat="0" applyBorder="0" applyAlignment="0" applyProtection="0"/>
    <xf numFmtId="0" fontId="108" fillId="59" borderId="0" applyNumberFormat="0" applyBorder="0" applyAlignment="0" applyProtection="0"/>
    <xf numFmtId="0" fontId="108" fillId="58" borderId="0" applyNumberFormat="0" applyBorder="0" applyAlignment="0" applyProtection="0"/>
    <xf numFmtId="0" fontId="108" fillId="58" borderId="0" applyNumberFormat="0" applyBorder="0" applyAlignment="0" applyProtection="0"/>
    <xf numFmtId="0" fontId="108" fillId="5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8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108" fillId="6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1" fillId="0" borderId="0"/>
    <xf numFmtId="0" fontId="154" fillId="101" borderId="95" applyNumberFormat="0" applyAlignment="0" applyProtection="0">
      <alignment horizontal="left" vertical="center" indent="1"/>
    </xf>
    <xf numFmtId="185" fontId="154" fillId="0" borderId="96" applyNumberFormat="0" applyProtection="0">
      <alignment horizontal="right" vertical="center"/>
    </xf>
    <xf numFmtId="0" fontId="155" fillId="102" borderId="96" applyNumberFormat="0" applyAlignment="0" applyProtection="0">
      <alignment horizontal="left" vertical="center" indent="1"/>
    </xf>
    <xf numFmtId="0" fontId="155" fillId="103" borderId="96" applyNumberFormat="0" applyAlignment="0" applyProtection="0">
      <alignment horizontal="left" vertical="center" indent="1"/>
    </xf>
    <xf numFmtId="185" fontId="139" fillId="104" borderId="94" applyNumberFormat="0" applyBorder="0" applyProtection="0">
      <alignment horizontal="right" vertical="center"/>
    </xf>
    <xf numFmtId="0" fontId="155" fillId="102" borderId="96" applyNumberFormat="0" applyAlignment="0" applyProtection="0">
      <alignment horizontal="left" vertical="center" indent="1"/>
    </xf>
    <xf numFmtId="185" fontId="154" fillId="103" borderId="96" applyNumberFormat="0" applyProtection="0">
      <alignment horizontal="right" vertical="center"/>
    </xf>
    <xf numFmtId="185" fontId="154" fillId="104" borderId="96" applyNumberFormat="0" applyBorder="0" applyProtection="0">
      <alignment horizontal="right" vertical="center"/>
    </xf>
    <xf numFmtId="185" fontId="156" fillId="105" borderId="97" applyNumberFormat="0" applyBorder="0" applyAlignment="0" applyProtection="0">
      <alignment horizontal="right" vertical="center" indent="1"/>
    </xf>
    <xf numFmtId="185" fontId="157" fillId="106" borderId="97" applyNumberFormat="0" applyBorder="0" applyAlignment="0" applyProtection="0">
      <alignment horizontal="right" vertical="center" indent="1"/>
    </xf>
    <xf numFmtId="185" fontId="157" fillId="107" borderId="97" applyNumberFormat="0" applyBorder="0" applyAlignment="0" applyProtection="0">
      <alignment horizontal="right" vertical="center" indent="1"/>
    </xf>
    <xf numFmtId="185" fontId="158" fillId="108" borderId="97" applyNumberFormat="0" applyBorder="0" applyAlignment="0" applyProtection="0">
      <alignment horizontal="right" vertical="center" indent="1"/>
    </xf>
    <xf numFmtId="185" fontId="158" fillId="109" borderId="97" applyNumberFormat="0" applyBorder="0" applyAlignment="0" applyProtection="0">
      <alignment horizontal="right" vertical="center" indent="1"/>
    </xf>
    <xf numFmtId="185" fontId="158" fillId="110" borderId="97" applyNumberFormat="0" applyBorder="0" applyAlignment="0" applyProtection="0">
      <alignment horizontal="right" vertical="center" indent="1"/>
    </xf>
    <xf numFmtId="185" fontId="159" fillId="111" borderId="97" applyNumberFormat="0" applyBorder="0" applyAlignment="0" applyProtection="0">
      <alignment horizontal="right" vertical="center" indent="1"/>
    </xf>
    <xf numFmtId="185" fontId="159" fillId="112" borderId="97" applyNumberFormat="0" applyBorder="0" applyAlignment="0" applyProtection="0">
      <alignment horizontal="right" vertical="center" indent="1"/>
    </xf>
    <xf numFmtId="185" fontId="159" fillId="113" borderId="97" applyNumberFormat="0" applyBorder="0" applyAlignment="0" applyProtection="0">
      <alignment horizontal="right" vertical="center" indent="1"/>
    </xf>
    <xf numFmtId="0" fontId="160" fillId="0" borderId="95" applyNumberFormat="0" applyFont="0" applyFill="0" applyAlignment="0" applyProtection="0"/>
    <xf numFmtId="0" fontId="154" fillId="101" borderId="96" applyNumberFormat="0" applyAlignment="0" applyProtection="0">
      <alignment horizontal="left" vertical="center" indent="1"/>
    </xf>
    <xf numFmtId="0" fontId="155" fillId="114" borderId="95" applyNumberFormat="0" applyAlignment="0" applyProtection="0">
      <alignment horizontal="left" vertical="center" indent="1"/>
    </xf>
    <xf numFmtId="0" fontId="155" fillId="115" borderId="95" applyNumberFormat="0" applyAlignment="0" applyProtection="0">
      <alignment horizontal="left" vertical="center" indent="1"/>
    </xf>
    <xf numFmtId="0" fontId="155" fillId="116" borderId="95" applyNumberFormat="0" applyAlignment="0" applyProtection="0">
      <alignment horizontal="left" vertical="center" indent="1"/>
    </xf>
    <xf numFmtId="0" fontId="155" fillId="104" borderId="95" applyNumberFormat="0" applyAlignment="0" applyProtection="0">
      <alignment horizontal="left" vertical="center" indent="1"/>
    </xf>
    <xf numFmtId="0" fontId="155" fillId="103" borderId="96" applyNumberFormat="0" applyAlignment="0" applyProtection="0">
      <alignment horizontal="left" vertical="center" indent="1"/>
    </xf>
    <xf numFmtId="0" fontId="161" fillId="0" borderId="98" applyNumberFormat="0" applyFill="0" applyBorder="0" applyAlignment="0" applyProtection="0"/>
    <xf numFmtId="0" fontId="162" fillId="0" borderId="98" applyBorder="0" applyAlignment="0" applyProtection="0"/>
    <xf numFmtId="0" fontId="161" fillId="102" borderId="96" applyNumberFormat="0" applyAlignment="0" applyProtection="0">
      <alignment horizontal="left" vertical="center" indent="1"/>
    </xf>
    <xf numFmtId="0" fontId="161" fillId="102" borderId="96" applyNumberFormat="0" applyAlignment="0" applyProtection="0">
      <alignment horizontal="left" vertical="center" indent="1"/>
    </xf>
    <xf numFmtId="0" fontId="161" fillId="103" borderId="96" applyNumberFormat="0" applyAlignment="0" applyProtection="0">
      <alignment horizontal="left" vertical="center" indent="1"/>
    </xf>
    <xf numFmtId="185" fontId="163" fillId="103" borderId="96" applyNumberFormat="0" applyProtection="0">
      <alignment horizontal="right" vertical="center"/>
    </xf>
    <xf numFmtId="185" fontId="164" fillId="104" borderId="94" applyNumberFormat="0" applyBorder="0" applyProtection="0">
      <alignment horizontal="right" vertical="center"/>
    </xf>
    <xf numFmtId="185" fontId="163" fillId="104" borderId="96" applyNumberFormat="0" applyBorder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28" fillId="0" borderId="0"/>
  </cellStyleXfs>
  <cellXfs count="1055">
    <xf numFmtId="0" fontId="0" fillId="0" borderId="0" xfId="0"/>
    <xf numFmtId="39" fontId="5" fillId="0" borderId="0" xfId="3" applyNumberFormat="1" applyFont="1" applyAlignment="1" applyProtection="1">
      <alignment horizontal="centerContinuous"/>
      <protection locked="0"/>
    </xf>
    <xf numFmtId="39" fontId="5" fillId="0" borderId="0" xfId="0" applyNumberFormat="1" applyFont="1" applyAlignment="1" applyProtection="1">
      <alignment horizontal="centerContinuous"/>
      <protection locked="0"/>
    </xf>
    <xf numFmtId="39" fontId="5" fillId="0" borderId="0" xfId="3" applyNumberFormat="1" applyFont="1" applyAlignment="1">
      <alignment horizontal="centerContinuous"/>
    </xf>
    <xf numFmtId="0" fontId="5" fillId="0" borderId="0" xfId="0" applyFont="1" applyAlignment="1">
      <alignment horizontal="centerContinuous"/>
    </xf>
    <xf numFmtId="0" fontId="5" fillId="0" borderId="0" xfId="0" applyFont="1"/>
    <xf numFmtId="39" fontId="5" fillId="0" borderId="0" xfId="3" applyNumberFormat="1" applyFont="1" applyAlignment="1" applyProtection="1">
      <alignment horizontal="left"/>
      <protection locked="0"/>
    </xf>
    <xf numFmtId="39" fontId="5" fillId="0" borderId="0" xfId="3" applyNumberFormat="1" applyFont="1" applyAlignment="1" applyProtection="1">
      <alignment horizontal="center"/>
    </xf>
    <xf numFmtId="39" fontId="5" fillId="0" borderId="0" xfId="0" applyNumberFormat="1" applyFont="1" applyAlignment="1">
      <alignment horizontal="centerContinuous"/>
    </xf>
    <xf numFmtId="0" fontId="5" fillId="0" borderId="0" xfId="0" applyFont="1" applyProtection="1"/>
    <xf numFmtId="39" fontId="5" fillId="0" borderId="0" xfId="3" applyNumberFormat="1" applyFont="1" applyProtection="1"/>
    <xf numFmtId="0" fontId="5" fillId="0" borderId="0" xfId="0" quotePrefix="1" applyFont="1" applyAlignment="1" applyProtection="1">
      <alignment horizontal="center"/>
    </xf>
    <xf numFmtId="39" fontId="5" fillId="0" borderId="0" xfId="3" quotePrefix="1" applyNumberFormat="1" applyFont="1" applyBorder="1" applyAlignment="1" applyProtection="1">
      <alignment horizontal="center"/>
    </xf>
    <xf numFmtId="39" fontId="5" fillId="0" borderId="0" xfId="3" applyNumberFormat="1" applyFont="1" applyBorder="1" applyAlignment="1" applyProtection="1">
      <alignment horizontal="center"/>
    </xf>
    <xf numFmtId="37" fontId="5" fillId="0" borderId="0" xfId="3" applyFont="1" applyAlignment="1" applyProtection="1">
      <alignment horizontal="center"/>
    </xf>
    <xf numFmtId="37" fontId="5" fillId="0" borderId="0" xfId="3" applyFont="1" applyProtection="1"/>
    <xf numFmtId="39" fontId="5" fillId="0" borderId="0" xfId="3" applyNumberFormat="1" applyFont="1" applyAlignment="1" applyProtection="1">
      <alignment horizontal="right"/>
    </xf>
    <xf numFmtId="37" fontId="5" fillId="0" borderId="0" xfId="3" quotePrefix="1" applyFont="1" applyAlignment="1" applyProtection="1">
      <alignment horizontal="center"/>
    </xf>
    <xf numFmtId="39" fontId="5" fillId="0" borderId="1" xfId="3" quotePrefix="1" applyNumberFormat="1" applyFont="1" applyBorder="1" applyAlignment="1" applyProtection="1">
      <alignment horizontal="center"/>
    </xf>
    <xf numFmtId="39" fontId="5" fillId="0" borderId="1" xfId="3" applyNumberFormat="1" applyFont="1" applyBorder="1" applyAlignment="1" applyProtection="1">
      <alignment horizontal="right"/>
    </xf>
    <xf numFmtId="39" fontId="7" fillId="0" borderId="0" xfId="3" applyNumberFormat="1" applyFont="1" applyAlignment="1" applyProtection="1">
      <alignment horizontal="right"/>
    </xf>
    <xf numFmtId="39" fontId="7" fillId="0" borderId="0" xfId="3" quotePrefix="1" applyNumberFormat="1" applyFont="1" applyAlignment="1" applyProtection="1">
      <alignment horizontal="left"/>
    </xf>
    <xf numFmtId="39" fontId="7" fillId="0" borderId="0" xfId="3" applyNumberFormat="1" applyFont="1" applyAlignment="1" applyProtection="1">
      <alignment horizontal="left"/>
    </xf>
    <xf numFmtId="37" fontId="5" fillId="0" borderId="0" xfId="3" applyNumberFormat="1" applyFont="1" applyAlignment="1" applyProtection="1">
      <alignment horizontal="center"/>
    </xf>
    <xf numFmtId="37" fontId="5" fillId="0" borderId="0" xfId="3" applyNumberFormat="1" applyFont="1" applyAlignment="1" applyProtection="1">
      <alignment horizontal="right"/>
    </xf>
    <xf numFmtId="37" fontId="5" fillId="0" borderId="0" xfId="3" applyFont="1" applyAlignment="1" applyProtection="1">
      <alignment horizontal="right"/>
    </xf>
    <xf numFmtId="37" fontId="5" fillId="0" borderId="1" xfId="3" applyFont="1" applyBorder="1" applyAlignment="1" applyProtection="1">
      <alignment horizontal="right"/>
    </xf>
    <xf numFmtId="166" fontId="6" fillId="0" borderId="0" xfId="3" applyNumberFormat="1" applyFont="1" applyAlignment="1" applyProtection="1">
      <alignment horizontal="right"/>
    </xf>
    <xf numFmtId="166" fontId="5" fillId="0" borderId="0" xfId="3" applyNumberFormat="1" applyFont="1" applyAlignment="1" applyProtection="1">
      <alignment horizontal="right"/>
    </xf>
    <xf numFmtId="5" fontId="5" fillId="0" borderId="2" xfId="3" applyNumberFormat="1" applyFont="1" applyBorder="1" applyAlignment="1" applyProtection="1">
      <alignment horizontal="right"/>
    </xf>
    <xf numFmtId="165" fontId="5" fillId="0" borderId="0" xfId="14" applyNumberFormat="1" applyFont="1" applyAlignment="1" applyProtection="1">
      <alignment horizontal="right"/>
    </xf>
    <xf numFmtId="165" fontId="5" fillId="0" borderId="0" xfId="14" applyNumberFormat="1" applyFont="1" applyAlignment="1" applyProtection="1">
      <alignment horizontal="right"/>
      <protection locked="0"/>
    </xf>
    <xf numFmtId="165" fontId="5" fillId="0" borderId="1" xfId="14" applyNumberFormat="1" applyFont="1" applyBorder="1" applyAlignment="1" applyProtection="1">
      <alignment horizontal="right"/>
    </xf>
    <xf numFmtId="37" fontId="5" fillId="0" borderId="0" xfId="3" applyFont="1" applyBorder="1" applyAlignment="1" applyProtection="1">
      <alignment horizontal="right"/>
    </xf>
    <xf numFmtId="37" fontId="5" fillId="0" borderId="0" xfId="3" applyNumberFormat="1" applyFont="1" applyBorder="1" applyAlignment="1" applyProtection="1">
      <alignment horizontal="right"/>
    </xf>
    <xf numFmtId="43" fontId="5" fillId="0" borderId="0" xfId="1" applyFont="1"/>
    <xf numFmtId="43" fontId="5" fillId="0" borderId="0" xfId="0" applyNumberFormat="1" applyFont="1"/>
    <xf numFmtId="44" fontId="5" fillId="0" borderId="0" xfId="0" applyNumberFormat="1" applyFont="1"/>
    <xf numFmtId="39" fontId="5" fillId="0" borderId="0" xfId="3" applyNumberFormat="1" applyFont="1" applyFill="1" applyAlignment="1" applyProtection="1">
      <alignment horizontal="right"/>
    </xf>
    <xf numFmtId="39" fontId="5" fillId="0" borderId="0" xfId="3" quotePrefix="1" applyNumberFormat="1" applyFont="1" applyFill="1" applyAlignment="1" applyProtection="1">
      <alignment horizontal="center"/>
    </xf>
    <xf numFmtId="5" fontId="5" fillId="0" borderId="0" xfId="2" applyNumberFormat="1" applyFont="1" applyAlignment="1" applyProtection="1">
      <alignment horizontal="right"/>
    </xf>
    <xf numFmtId="37" fontId="5" fillId="0" borderId="0" xfId="3" applyNumberFormat="1" applyFont="1" applyFill="1" applyAlignment="1" applyProtection="1">
      <alignment horizontal="right"/>
    </xf>
    <xf numFmtId="169" fontId="5" fillId="0" borderId="3" xfId="2" applyNumberFormat="1" applyFont="1" applyBorder="1" applyAlignment="1" applyProtection="1">
      <alignment horizontal="right"/>
    </xf>
    <xf numFmtId="169" fontId="5" fillId="0" borderId="2" xfId="2" applyNumberFormat="1" applyFont="1" applyBorder="1" applyAlignment="1" applyProtection="1">
      <alignment horizontal="right"/>
    </xf>
    <xf numFmtId="169" fontId="5" fillId="0" borderId="0" xfId="3" applyNumberFormat="1" applyFont="1" applyAlignment="1" applyProtection="1">
      <alignment horizontal="right"/>
    </xf>
    <xf numFmtId="169" fontId="5" fillId="0" borderId="0" xfId="2" applyNumberFormat="1" applyFont="1" applyAlignment="1" applyProtection="1">
      <alignment horizontal="right"/>
    </xf>
    <xf numFmtId="37" fontId="5" fillId="0" borderId="0" xfId="3" applyNumberFormat="1" applyFont="1" applyAlignment="1" applyProtection="1">
      <alignment horizontal="right"/>
      <protection locked="0"/>
    </xf>
    <xf numFmtId="39" fontId="5" fillId="0" borderId="0" xfId="3" applyNumberFormat="1" applyFont="1" applyFill="1" applyAlignment="1">
      <alignment horizontal="centerContinuous"/>
    </xf>
    <xf numFmtId="0" fontId="5" fillId="0" borderId="0" xfId="0" quotePrefix="1" applyFont="1" applyFill="1" applyAlignment="1" applyProtection="1">
      <alignment horizontal="center"/>
    </xf>
    <xf numFmtId="39" fontId="5" fillId="0" borderId="0" xfId="3" quotePrefix="1" applyNumberFormat="1" applyFont="1" applyFill="1" applyBorder="1" applyAlignment="1" applyProtection="1">
      <alignment horizontal="center"/>
    </xf>
    <xf numFmtId="39" fontId="5" fillId="0" borderId="0" xfId="3" applyNumberFormat="1" applyFont="1" applyFill="1" applyAlignment="1" applyProtection="1">
      <alignment horizontal="center"/>
    </xf>
    <xf numFmtId="39" fontId="5" fillId="0" borderId="1" xfId="3" applyNumberFormat="1" applyFont="1" applyFill="1" applyBorder="1" applyAlignment="1" applyProtection="1">
      <alignment horizontal="right"/>
    </xf>
    <xf numFmtId="169" fontId="5" fillId="0" borderId="0" xfId="3" applyNumberFormat="1" applyFont="1" applyFill="1" applyAlignment="1" applyProtection="1">
      <alignment horizontal="right"/>
    </xf>
    <xf numFmtId="169" fontId="5" fillId="0" borderId="0" xfId="2" applyNumberFormat="1" applyFont="1" applyFill="1" applyAlignment="1" applyProtection="1">
      <alignment horizontal="right"/>
    </xf>
    <xf numFmtId="37" fontId="5" fillId="0" borderId="0" xfId="3" applyFont="1" applyFill="1" applyAlignment="1" applyProtection="1">
      <alignment horizontal="center"/>
    </xf>
    <xf numFmtId="37" fontId="5" fillId="0" borderId="0" xfId="3" applyNumberFormat="1" applyFont="1" applyFill="1" applyAlignment="1" applyProtection="1">
      <alignment horizontal="center"/>
    </xf>
    <xf numFmtId="37" fontId="5" fillId="0" borderId="0" xfId="3" applyFont="1" applyFill="1" applyAlignment="1" applyProtection="1">
      <alignment horizontal="right"/>
    </xf>
    <xf numFmtId="37" fontId="5" fillId="0" borderId="1" xfId="3" applyFont="1" applyFill="1" applyBorder="1" applyAlignment="1" applyProtection="1">
      <alignment horizontal="right"/>
    </xf>
    <xf numFmtId="166" fontId="5" fillId="0" borderId="0" xfId="3" applyNumberFormat="1" applyFont="1" applyFill="1" applyAlignment="1" applyProtection="1">
      <alignment horizontal="right"/>
    </xf>
    <xf numFmtId="5" fontId="5" fillId="0" borderId="2" xfId="3" applyNumberFormat="1" applyFont="1" applyFill="1" applyBorder="1" applyAlignment="1" applyProtection="1">
      <alignment horizontal="right"/>
    </xf>
    <xf numFmtId="166" fontId="6" fillId="0" borderId="0" xfId="3" applyNumberFormat="1" applyFont="1" applyFill="1" applyAlignment="1" applyProtection="1">
      <alignment horizontal="right"/>
    </xf>
    <xf numFmtId="165" fontId="5" fillId="0" borderId="0" xfId="14" applyNumberFormat="1" applyFont="1" applyFill="1" applyAlignment="1" applyProtection="1">
      <alignment horizontal="right"/>
    </xf>
    <xf numFmtId="165" fontId="5" fillId="0" borderId="1" xfId="14" applyNumberFormat="1" applyFont="1" applyFill="1" applyBorder="1" applyAlignment="1" applyProtection="1">
      <alignment horizontal="right"/>
    </xf>
    <xf numFmtId="39" fontId="5" fillId="0" borderId="0" xfId="3" applyNumberFormat="1" applyFont="1" applyFill="1" applyAlignment="1" applyProtection="1">
      <alignment horizontal="left"/>
    </xf>
    <xf numFmtId="39" fontId="5" fillId="0" borderId="0" xfId="3" applyNumberFormat="1" applyFont="1" applyFill="1" applyProtection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37" fontId="5" fillId="0" borderId="0" xfId="3" applyNumberFormat="1" applyFont="1" applyFill="1" applyAlignment="1" applyProtection="1">
      <alignment horizontal="right"/>
      <protection locked="0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6" fillId="2" borderId="9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1" fillId="0" borderId="10" xfId="0" applyFont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164" fontId="11" fillId="0" borderId="13" xfId="0" applyNumberFormat="1" applyFont="1" applyBorder="1" applyAlignment="1">
      <alignment horizontal="center" vertical="center"/>
    </xf>
    <xf numFmtId="164" fontId="11" fillId="0" borderId="14" xfId="0" applyNumberFormat="1" applyFont="1" applyBorder="1" applyAlignment="1">
      <alignment horizontal="center" vertical="center"/>
    </xf>
    <xf numFmtId="164" fontId="11" fillId="0" borderId="15" xfId="0" applyNumberFormat="1" applyFont="1" applyBorder="1" applyAlignment="1">
      <alignment horizontal="center" vertical="center"/>
    </xf>
    <xf numFmtId="43" fontId="11" fillId="0" borderId="13" xfId="0" applyNumberFormat="1" applyFont="1" applyBorder="1" applyAlignment="1">
      <alignment vertical="center"/>
    </xf>
    <xf numFmtId="43" fontId="11" fillId="0" borderId="16" xfId="0" applyNumberFormat="1" applyFont="1" applyBorder="1" applyAlignment="1">
      <alignment vertical="center"/>
    </xf>
    <xf numFmtId="39" fontId="17" fillId="2" borderId="17" xfId="0" applyNumberFormat="1" applyFont="1" applyFill="1" applyBorder="1" applyAlignment="1">
      <alignment horizontal="right" vertical="center"/>
    </xf>
    <xf numFmtId="164" fontId="11" fillId="0" borderId="0" xfId="0" applyNumberFormat="1" applyFont="1" applyAlignment="1">
      <alignment vertical="center"/>
    </xf>
    <xf numFmtId="0" fontId="20" fillId="0" borderId="0" xfId="5" applyFont="1" applyAlignment="1">
      <alignment vertical="center"/>
    </xf>
    <xf numFmtId="0" fontId="20" fillId="0" borderId="0" xfId="5" applyFont="1" applyAlignment="1">
      <alignment horizontal="centerContinuous" vertical="center"/>
    </xf>
    <xf numFmtId="0" fontId="20" fillId="0" borderId="0" xfId="5" applyFont="1" applyFill="1" applyBorder="1" applyAlignment="1">
      <alignment vertical="center"/>
    </xf>
    <xf numFmtId="17" fontId="20" fillId="0" borderId="0" xfId="5" quotePrefix="1" applyNumberFormat="1" applyFont="1" applyAlignment="1">
      <alignment vertical="center"/>
    </xf>
    <xf numFmtId="0" fontId="20" fillId="0" borderId="0" xfId="5" quotePrefix="1" applyFont="1" applyAlignment="1">
      <alignment vertical="center"/>
    </xf>
    <xf numFmtId="0" fontId="20" fillId="0" borderId="0" xfId="5" quotePrefix="1" applyFont="1" applyFill="1" applyBorder="1" applyAlignment="1">
      <alignment vertical="center"/>
    </xf>
    <xf numFmtId="42" fontId="20" fillId="0" borderId="0" xfId="5" applyNumberFormat="1" applyFont="1" applyAlignment="1">
      <alignment vertical="center"/>
    </xf>
    <xf numFmtId="41" fontId="20" fillId="0" borderId="0" xfId="5" applyNumberFormat="1" applyFont="1" applyBorder="1" applyAlignment="1">
      <alignment vertical="center"/>
    </xf>
    <xf numFmtId="41" fontId="20" fillId="0" borderId="2" xfId="5" applyNumberFormat="1" applyFont="1" applyBorder="1" applyAlignment="1">
      <alignment vertical="center"/>
    </xf>
    <xf numFmtId="41" fontId="20" fillId="0" borderId="0" xfId="5" applyNumberFormat="1" applyFont="1" applyAlignment="1">
      <alignment vertical="center"/>
    </xf>
    <xf numFmtId="42" fontId="20" fillId="0" borderId="19" xfId="5" applyNumberFormat="1" applyFont="1" applyBorder="1" applyAlignment="1">
      <alignment vertical="center"/>
    </xf>
    <xf numFmtId="165" fontId="14" fillId="0" borderId="1" xfId="3" applyNumberFormat="1" applyFont="1" applyBorder="1" applyAlignment="1" applyProtection="1">
      <alignment horizontal="right"/>
      <protection locked="0"/>
    </xf>
    <xf numFmtId="165" fontId="14" fillId="0" borderId="0" xfId="14" applyNumberFormat="1" applyFont="1" applyAlignment="1" applyProtection="1">
      <alignment horizontal="right"/>
      <protection locked="0"/>
    </xf>
    <xf numFmtId="172" fontId="5" fillId="0" borderId="0" xfId="3" applyNumberFormat="1" applyFont="1" applyAlignment="1" applyProtection="1">
      <alignment horizontal="right"/>
    </xf>
    <xf numFmtId="168" fontId="22" fillId="0" borderId="0" xfId="9" applyFont="1"/>
    <xf numFmtId="168" fontId="22" fillId="0" borderId="0" xfId="9" applyFont="1" applyAlignment="1" applyProtection="1">
      <alignment horizontal="left"/>
    </xf>
    <xf numFmtId="168" fontId="22" fillId="0" borderId="0" xfId="9" applyFont="1" applyAlignment="1" applyProtection="1">
      <alignment horizontal="centerContinuous"/>
    </xf>
    <xf numFmtId="168" fontId="22" fillId="0" borderId="0" xfId="9" applyFont="1" applyAlignment="1">
      <alignment horizontal="centerContinuous"/>
    </xf>
    <xf numFmtId="168" fontId="22" fillId="0" borderId="0" xfId="9" applyFont="1" applyAlignment="1" applyProtection="1">
      <alignment horizontal="center"/>
    </xf>
    <xf numFmtId="168" fontId="23" fillId="0" borderId="0" xfId="9" applyFont="1" applyAlignment="1" applyProtection="1">
      <alignment horizontal="centerContinuous"/>
    </xf>
    <xf numFmtId="168" fontId="23" fillId="0" borderId="0" xfId="9" applyFont="1" applyAlignment="1">
      <alignment horizontal="centerContinuous"/>
    </xf>
    <xf numFmtId="168" fontId="23" fillId="0" borderId="0" xfId="9" applyFont="1" applyAlignment="1" applyProtection="1">
      <alignment horizontal="left"/>
    </xf>
    <xf numFmtId="168" fontId="23" fillId="0" borderId="0" xfId="9" applyFont="1" applyAlignment="1" applyProtection="1">
      <alignment horizontal="center"/>
    </xf>
    <xf numFmtId="171" fontId="23" fillId="0" borderId="0" xfId="9" applyNumberFormat="1" applyFont="1" applyAlignment="1" applyProtection="1">
      <alignment horizontal="center"/>
    </xf>
    <xf numFmtId="168" fontId="22" fillId="0" borderId="0" xfId="9" applyFont="1" applyAlignment="1" applyProtection="1">
      <alignment horizontal="right"/>
    </xf>
    <xf numFmtId="167" fontId="22" fillId="0" borderId="0" xfId="9" applyNumberFormat="1" applyFont="1" applyProtection="1"/>
    <xf numFmtId="168" fontId="22" fillId="0" borderId="0" xfId="9" applyFont="1" applyAlignment="1">
      <alignment horizontal="right"/>
    </xf>
    <xf numFmtId="168" fontId="22" fillId="0" borderId="0" xfId="9" applyFont="1" applyFill="1" applyAlignment="1" applyProtection="1">
      <alignment horizontal="right"/>
    </xf>
    <xf numFmtId="168" fontId="22" fillId="0" borderId="0" xfId="9" applyFont="1" applyFill="1"/>
    <xf numFmtId="168" fontId="22" fillId="0" borderId="0" xfId="9" applyFont="1" applyFill="1" applyAlignment="1" applyProtection="1">
      <alignment horizontal="left"/>
    </xf>
    <xf numFmtId="168" fontId="22" fillId="0" borderId="0" xfId="9" applyFont="1" applyFill="1" applyAlignment="1">
      <alignment horizontal="right"/>
    </xf>
    <xf numFmtId="168" fontId="22" fillId="0" borderId="0" xfId="9" applyFont="1" applyFill="1" applyAlignment="1" applyProtection="1">
      <alignment horizontal="fill"/>
    </xf>
    <xf numFmtId="168" fontId="22" fillId="0" borderId="0" xfId="8" applyFont="1"/>
    <xf numFmtId="168" fontId="21" fillId="0" borderId="0" xfId="9" applyFont="1"/>
    <xf numFmtId="164" fontId="22" fillId="0" borderId="0" xfId="14" applyNumberFormat="1" applyFont="1" applyFill="1"/>
    <xf numFmtId="0" fontId="24" fillId="0" borderId="0" xfId="0" applyFont="1" applyAlignment="1">
      <alignment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24" fillId="0" borderId="10" xfId="0" applyFont="1" applyBorder="1" applyAlignment="1">
      <alignment horizontal="center" vertical="center"/>
    </xf>
    <xf numFmtId="0" fontId="24" fillId="0" borderId="11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center" vertical="center"/>
    </xf>
    <xf numFmtId="168" fontId="22" fillId="0" borderId="4" xfId="9" applyFont="1" applyBorder="1"/>
    <xf numFmtId="168" fontId="22" fillId="0" borderId="5" xfId="9" applyFont="1" applyFill="1" applyBorder="1"/>
    <xf numFmtId="168" fontId="22" fillId="0" borderId="6" xfId="9" applyFont="1" applyBorder="1"/>
    <xf numFmtId="0" fontId="11" fillId="0" borderId="0" xfId="0" applyFont="1" applyAlignment="1">
      <alignment horizontal="left"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11" fillId="0" borderId="22" xfId="0" applyFont="1" applyBorder="1" applyAlignment="1">
      <alignment vertical="center"/>
    </xf>
    <xf numFmtId="43" fontId="11" fillId="0" borderId="14" xfId="0" applyNumberFormat="1" applyFont="1" applyBorder="1" applyAlignment="1">
      <alignment vertical="center"/>
    </xf>
    <xf numFmtId="43" fontId="11" fillId="0" borderId="15" xfId="0" applyNumberFormat="1" applyFont="1" applyBorder="1" applyAlignment="1">
      <alignment vertical="center"/>
    </xf>
    <xf numFmtId="0" fontId="17" fillId="0" borderId="23" xfId="0" applyFont="1" applyBorder="1" applyAlignment="1">
      <alignment vertical="center"/>
    </xf>
    <xf numFmtId="0" fontId="17" fillId="0" borderId="22" xfId="0" applyFont="1" applyBorder="1" applyAlignment="1">
      <alignment horizontal="right" vertical="center"/>
    </xf>
    <xf numFmtId="43" fontId="17" fillId="0" borderId="20" xfId="0" applyNumberFormat="1" applyFont="1" applyBorder="1" applyAlignment="1">
      <alignment vertical="center"/>
    </xf>
    <xf numFmtId="43" fontId="17" fillId="0" borderId="21" xfId="0" applyNumberFormat="1" applyFont="1" applyBorder="1" applyAlignment="1">
      <alignment vertical="center"/>
    </xf>
    <xf numFmtId="43" fontId="17" fillId="0" borderId="24" xfId="0" applyNumberFormat="1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1" fillId="0" borderId="25" xfId="0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7" fillId="0" borderId="0" xfId="0" applyFont="1" applyBorder="1" applyAlignment="1">
      <alignment horizontal="right" vertical="center"/>
    </xf>
    <xf numFmtId="43" fontId="17" fillId="0" borderId="4" xfId="0" applyNumberFormat="1" applyFont="1" applyBorder="1" applyAlignment="1">
      <alignment vertical="center"/>
    </xf>
    <xf numFmtId="43" fontId="17" fillId="0" borderId="5" xfId="0" applyNumberFormat="1" applyFont="1" applyBorder="1" applyAlignment="1">
      <alignment vertical="center"/>
    </xf>
    <xf numFmtId="43" fontId="17" fillId="0" borderId="6" xfId="0" applyNumberFormat="1" applyFont="1" applyBorder="1" applyAlignment="1">
      <alignment vertical="center"/>
    </xf>
    <xf numFmtId="164" fontId="11" fillId="0" borderId="16" xfId="0" applyNumberFormat="1" applyFont="1" applyBorder="1" applyAlignment="1">
      <alignment horizontal="center" vertical="center"/>
    </xf>
    <xf numFmtId="43" fontId="11" fillId="0" borderId="26" xfId="0" applyNumberFormat="1" applyFont="1" applyBorder="1" applyAlignment="1">
      <alignment vertical="center"/>
    </xf>
    <xf numFmtId="165" fontId="15" fillId="0" borderId="0" xfId="3" applyNumberFormat="1" applyFont="1" applyBorder="1" applyAlignment="1" applyProtection="1">
      <alignment horizontal="right"/>
      <protection locked="0"/>
    </xf>
    <xf numFmtId="0" fontId="11" fillId="0" borderId="0" xfId="0" applyFont="1" applyAlignment="1">
      <alignment horizontal="right" vertical="center"/>
    </xf>
    <xf numFmtId="170" fontId="11" fillId="0" borderId="11" xfId="0" applyNumberFormat="1" applyFont="1" applyBorder="1" applyAlignment="1">
      <alignment horizontal="center" vertical="center"/>
    </xf>
    <xf numFmtId="170" fontId="11" fillId="0" borderId="12" xfId="0" applyNumberFormat="1" applyFont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0" fontId="26" fillId="0" borderId="7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0" borderId="11" xfId="0" applyFont="1" applyFill="1" applyBorder="1" applyAlignment="1">
      <alignment horizontal="center" vertical="center"/>
    </xf>
    <xf numFmtId="0" fontId="26" fillId="0" borderId="12" xfId="0" applyFont="1" applyFill="1" applyBorder="1" applyAlignment="1">
      <alignment horizontal="center" vertical="center"/>
    </xf>
    <xf numFmtId="0" fontId="26" fillId="0" borderId="4" xfId="0" applyFont="1" applyBorder="1" applyAlignment="1">
      <alignment vertical="center"/>
    </xf>
    <xf numFmtId="0" fontId="26" fillId="0" borderId="5" xfId="0" applyFont="1" applyBorder="1" applyAlignment="1">
      <alignment vertical="center"/>
    </xf>
    <xf numFmtId="0" fontId="26" fillId="0" borderId="6" xfId="0" applyFont="1" applyBorder="1" applyAlignment="1">
      <alignment vertical="center"/>
    </xf>
    <xf numFmtId="43" fontId="26" fillId="0" borderId="13" xfId="0" applyNumberFormat="1" applyFont="1" applyBorder="1" applyAlignment="1">
      <alignment vertical="center"/>
    </xf>
    <xf numFmtId="43" fontId="26" fillId="0" borderId="14" xfId="0" applyNumberFormat="1" applyFont="1" applyBorder="1" applyAlignment="1">
      <alignment vertical="center"/>
    </xf>
    <xf numFmtId="43" fontId="26" fillId="0" borderId="15" xfId="0" applyNumberFormat="1" applyFont="1" applyBorder="1" applyAlignment="1">
      <alignment vertical="center"/>
    </xf>
    <xf numFmtId="43" fontId="26" fillId="0" borderId="4" xfId="0" applyNumberFormat="1" applyFont="1" applyBorder="1" applyAlignment="1">
      <alignment vertical="center"/>
    </xf>
    <xf numFmtId="43" fontId="26" fillId="0" borderId="5" xfId="0" applyNumberFormat="1" applyFont="1" applyBorder="1" applyAlignment="1">
      <alignment vertical="center"/>
    </xf>
    <xf numFmtId="43" fontId="26" fillId="0" borderId="6" xfId="0" applyNumberFormat="1" applyFont="1" applyBorder="1" applyAlignment="1">
      <alignment vertical="center"/>
    </xf>
    <xf numFmtId="0" fontId="27" fillId="0" borderId="0" xfId="0" applyFont="1" applyAlignment="1">
      <alignment horizontal="right" vertical="center"/>
    </xf>
    <xf numFmtId="43" fontId="27" fillId="0" borderId="20" xfId="0" applyNumberFormat="1" applyFont="1" applyBorder="1" applyAlignment="1">
      <alignment vertical="center"/>
    </xf>
    <xf numFmtId="43" fontId="27" fillId="0" borderId="21" xfId="0" applyNumberFormat="1" applyFont="1" applyBorder="1" applyAlignment="1">
      <alignment vertical="center"/>
    </xf>
    <xf numFmtId="43" fontId="27" fillId="0" borderId="22" xfId="0" applyNumberFormat="1" applyFont="1" applyBorder="1" applyAlignment="1">
      <alignment vertical="center"/>
    </xf>
    <xf numFmtId="43" fontId="27" fillId="0" borderId="24" xfId="0" applyNumberFormat="1" applyFont="1" applyBorder="1" applyAlignment="1">
      <alignment vertical="center"/>
    </xf>
    <xf numFmtId="0" fontId="26" fillId="0" borderId="25" xfId="0" applyFont="1" applyBorder="1" applyAlignment="1">
      <alignment vertical="center"/>
    </xf>
    <xf numFmtId="43" fontId="26" fillId="0" borderId="16" xfId="0" applyNumberFormat="1" applyFont="1" applyBorder="1" applyAlignment="1">
      <alignment vertical="center"/>
    </xf>
    <xf numFmtId="39" fontId="27" fillId="2" borderId="17" xfId="0" applyNumberFormat="1" applyFont="1" applyFill="1" applyBorder="1" applyAlignment="1">
      <alignment horizontal="right" vertical="center"/>
    </xf>
    <xf numFmtId="0" fontId="26" fillId="0" borderId="4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6" fillId="0" borderId="6" xfId="0" applyFont="1" applyBorder="1" applyAlignment="1">
      <alignment horizontal="center" vertical="center"/>
    </xf>
    <xf numFmtId="164" fontId="26" fillId="0" borderId="13" xfId="0" applyNumberFormat="1" applyFont="1" applyBorder="1" applyAlignment="1">
      <alignment horizontal="center" vertical="center"/>
    </xf>
    <xf numFmtId="164" fontId="26" fillId="0" borderId="16" xfId="0" applyNumberFormat="1" applyFont="1" applyBorder="1" applyAlignment="1">
      <alignment horizontal="center" vertical="center"/>
    </xf>
    <xf numFmtId="10" fontId="26" fillId="0" borderId="13" xfId="0" applyNumberFormat="1" applyFont="1" applyBorder="1" applyAlignment="1">
      <alignment horizontal="center" vertical="center"/>
    </xf>
    <xf numFmtId="10" fontId="26" fillId="0" borderId="14" xfId="0" applyNumberFormat="1" applyFont="1" applyBorder="1" applyAlignment="1">
      <alignment horizontal="center" vertical="center"/>
    </xf>
    <xf numFmtId="10" fontId="26" fillId="0" borderId="15" xfId="0" applyNumberFormat="1" applyFont="1" applyBorder="1" applyAlignment="1">
      <alignment horizontal="center" vertical="center"/>
    </xf>
    <xf numFmtId="10" fontId="26" fillId="0" borderId="16" xfId="0" applyNumberFormat="1" applyFont="1" applyBorder="1" applyAlignment="1">
      <alignment horizontal="center" vertical="center"/>
    </xf>
    <xf numFmtId="10" fontId="26" fillId="0" borderId="17" xfId="0" applyNumberFormat="1" applyFont="1" applyBorder="1" applyAlignment="1">
      <alignment horizontal="center" vertical="center"/>
    </xf>
    <xf numFmtId="10" fontId="26" fillId="0" borderId="27" xfId="0" applyNumberFormat="1" applyFont="1" applyBorder="1" applyAlignment="1">
      <alignment horizontal="center" vertical="center"/>
    </xf>
    <xf numFmtId="0" fontId="26" fillId="0" borderId="0" xfId="0" applyFont="1" applyAlignment="1">
      <alignment horizontal="right" vertical="center"/>
    </xf>
    <xf numFmtId="170" fontId="26" fillId="0" borderId="11" xfId="0" applyNumberFormat="1" applyFont="1" applyBorder="1" applyAlignment="1">
      <alignment horizontal="center" vertical="center"/>
    </xf>
    <xf numFmtId="170" fontId="26" fillId="0" borderId="12" xfId="0" applyNumberFormat="1" applyFont="1" applyBorder="1" applyAlignment="1">
      <alignment horizontal="center" vertical="center"/>
    </xf>
    <xf numFmtId="0" fontId="20" fillId="0" borderId="0" xfId="5" applyFont="1" applyBorder="1" applyAlignment="1">
      <alignment vertical="center"/>
    </xf>
    <xf numFmtId="0" fontId="20" fillId="0" borderId="0" xfId="5" applyFont="1" applyBorder="1" applyAlignment="1">
      <alignment horizontal="center" vertical="center"/>
    </xf>
    <xf numFmtId="42" fontId="20" fillId="0" borderId="28" xfId="5" applyNumberFormat="1" applyFont="1" applyBorder="1" applyAlignment="1">
      <alignment vertical="center"/>
    </xf>
    <xf numFmtId="43" fontId="28" fillId="0" borderId="21" xfId="0" applyNumberFormat="1" applyFont="1" applyBorder="1" applyAlignment="1">
      <alignment vertical="center"/>
    </xf>
    <xf numFmtId="43" fontId="28" fillId="0" borderId="20" xfId="0" applyNumberFormat="1" applyFont="1" applyBorder="1" applyAlignment="1">
      <alignment vertical="center"/>
    </xf>
    <xf numFmtId="173" fontId="5" fillId="0" borderId="0" xfId="3" quotePrefix="1" applyNumberFormat="1" applyFont="1" applyBorder="1" applyAlignment="1" applyProtection="1">
      <alignment horizontal="center"/>
    </xf>
    <xf numFmtId="0" fontId="7" fillId="0" borderId="0" xfId="0" applyFont="1" applyProtection="1"/>
    <xf numFmtId="0" fontId="7" fillId="0" borderId="0" xfId="0" applyFont="1"/>
    <xf numFmtId="1" fontId="7" fillId="0" borderId="0" xfId="0" applyNumberFormat="1" applyFont="1" applyProtection="1"/>
    <xf numFmtId="0" fontId="27" fillId="0" borderId="0" xfId="7" applyFont="1"/>
    <xf numFmtId="37" fontId="27" fillId="0" borderId="0" xfId="7" applyNumberFormat="1" applyFont="1" applyAlignment="1">
      <alignment horizontal="center"/>
    </xf>
    <xf numFmtId="37" fontId="27" fillId="0" borderId="0" xfId="7" quotePrefix="1" applyNumberFormat="1" applyFont="1" applyAlignment="1">
      <alignment horizontal="center"/>
    </xf>
    <xf numFmtId="37" fontId="27" fillId="0" borderId="0" xfId="7" quotePrefix="1" applyNumberFormat="1" applyFont="1" applyFill="1" applyAlignment="1">
      <alignment horizontal="center"/>
    </xf>
    <xf numFmtId="0" fontId="29" fillId="0" borderId="0" xfId="7"/>
    <xf numFmtId="0" fontId="29" fillId="0" borderId="0" xfId="7" applyFill="1"/>
    <xf numFmtId="172" fontId="7" fillId="0" borderId="30" xfId="1" applyNumberFormat="1" applyFont="1" applyBorder="1" applyAlignment="1" applyProtection="1"/>
    <xf numFmtId="0" fontId="29" fillId="0" borderId="0" xfId="7" applyFont="1"/>
    <xf numFmtId="0" fontId="29" fillId="0" borderId="0" xfId="7" applyFont="1" applyFill="1"/>
    <xf numFmtId="37" fontId="2" fillId="0" borderId="0" xfId="12" quotePrefix="1" applyNumberFormat="1" applyFont="1" applyAlignment="1" applyProtection="1">
      <alignment horizontal="left"/>
    </xf>
    <xf numFmtId="168" fontId="7" fillId="0" borderId="0" xfId="4" quotePrefix="1" applyFont="1" applyBorder="1" applyAlignment="1" applyProtection="1">
      <alignment horizontal="center"/>
    </xf>
    <xf numFmtId="0" fontId="29" fillId="0" borderId="0" xfId="7" applyFont="1" applyBorder="1"/>
    <xf numFmtId="168" fontId="32" fillId="0" borderId="0" xfId="4" quotePrefix="1" applyFont="1" applyAlignment="1" applyProtection="1">
      <alignment horizontal="left"/>
    </xf>
    <xf numFmtId="168" fontId="5" fillId="0" borderId="0" xfId="9" quotePrefix="1" applyFont="1" applyAlignment="1" applyProtection="1">
      <alignment horizontal="left"/>
    </xf>
    <xf numFmtId="43" fontId="5" fillId="0" borderId="0" xfId="1" applyFont="1" applyAlignment="1" applyProtection="1"/>
    <xf numFmtId="43" fontId="5" fillId="0" borderId="0" xfId="1" applyFont="1" applyFill="1" applyAlignment="1" applyProtection="1"/>
    <xf numFmtId="168" fontId="5" fillId="0" borderId="0" xfId="4" applyFont="1" applyAlignment="1" applyProtection="1"/>
    <xf numFmtId="168" fontId="2" fillId="0" borderId="0" xfId="4" applyFont="1" applyAlignment="1" applyProtection="1">
      <alignment horizontal="center"/>
    </xf>
    <xf numFmtId="43" fontId="5" fillId="0" borderId="28" xfId="1" applyFont="1" applyBorder="1" applyAlignment="1" applyProtection="1"/>
    <xf numFmtId="172" fontId="5" fillId="0" borderId="0" xfId="1" applyNumberFormat="1" applyFont="1" applyBorder="1" applyAlignment="1" applyProtection="1"/>
    <xf numFmtId="172" fontId="5" fillId="0" borderId="0" xfId="1" applyNumberFormat="1" applyFont="1" applyFill="1" applyBorder="1" applyAlignment="1" applyProtection="1"/>
    <xf numFmtId="172" fontId="7" fillId="0" borderId="28" xfId="1" applyNumberFormat="1" applyFont="1" applyBorder="1" applyAlignment="1" applyProtection="1"/>
    <xf numFmtId="168" fontId="7" fillId="0" borderId="0" xfId="11" applyFont="1" applyAlignment="1" applyProtection="1"/>
    <xf numFmtId="167" fontId="33" fillId="0" borderId="0" xfId="9" applyNumberFormat="1" applyFont="1" applyProtection="1"/>
    <xf numFmtId="0" fontId="5" fillId="0" borderId="0" xfId="13" applyFont="1" applyFill="1"/>
    <xf numFmtId="0" fontId="29" fillId="0" borderId="0" xfId="13"/>
    <xf numFmtId="0" fontId="29" fillId="0" borderId="0" xfId="13" applyFill="1"/>
    <xf numFmtId="37" fontId="35" fillId="0" borderId="0" xfId="3" applyFont="1" applyFill="1" applyBorder="1"/>
    <xf numFmtId="37" fontId="5" fillId="0" borderId="0" xfId="3" applyFont="1" applyFill="1" applyBorder="1"/>
    <xf numFmtId="169" fontId="5" fillId="0" borderId="0" xfId="2" applyNumberFormat="1" applyFont="1" applyFill="1"/>
    <xf numFmtId="37" fontId="35" fillId="0" borderId="0" xfId="3" applyFont="1" applyFill="1" applyBorder="1" applyAlignment="1" applyProtection="1">
      <alignment horizontal="center"/>
    </xf>
    <xf numFmtId="37" fontId="5" fillId="0" borderId="0" xfId="3" quotePrefix="1" applyFont="1" applyFill="1" applyBorder="1" applyAlignment="1" applyProtection="1">
      <alignment horizontal="left"/>
    </xf>
    <xf numFmtId="169" fontId="5" fillId="0" borderId="0" xfId="2" applyNumberFormat="1" applyFont="1" applyFill="1" applyBorder="1"/>
    <xf numFmtId="0" fontId="36" fillId="0" borderId="0" xfId="13" applyFont="1" applyFill="1"/>
    <xf numFmtId="0" fontId="5" fillId="0" borderId="0" xfId="10" quotePrefix="1" applyFont="1" applyFill="1" applyAlignment="1">
      <alignment horizontal="left"/>
    </xf>
    <xf numFmtId="7" fontId="35" fillId="0" borderId="0" xfId="3" applyNumberFormat="1" applyFont="1" applyFill="1" applyBorder="1" applyProtection="1"/>
    <xf numFmtId="0" fontId="5" fillId="0" borderId="0" xfId="13" applyFont="1" applyFill="1" applyBorder="1"/>
    <xf numFmtId="169" fontId="5" fillId="0" borderId="28" xfId="3" applyNumberFormat="1" applyFont="1" applyFill="1" applyBorder="1" applyProtection="1"/>
    <xf numFmtId="169" fontId="29" fillId="0" borderId="0" xfId="13" applyNumberFormat="1"/>
    <xf numFmtId="0" fontId="5" fillId="0" borderId="0" xfId="10" applyFont="1" applyFill="1"/>
    <xf numFmtId="0" fontId="5" fillId="0" borderId="0" xfId="6" applyFont="1" applyFill="1"/>
    <xf numFmtId="39" fontId="35" fillId="0" borderId="0" xfId="3" applyNumberFormat="1" applyFont="1" applyFill="1" applyBorder="1" applyProtection="1"/>
    <xf numFmtId="39" fontId="5" fillId="0" borderId="0" xfId="3" applyNumberFormat="1" applyFont="1" applyFill="1" applyBorder="1" applyProtection="1"/>
    <xf numFmtId="0" fontId="5" fillId="0" borderId="0" xfId="10" applyFont="1" applyFill="1" applyBorder="1"/>
    <xf numFmtId="0" fontId="5" fillId="0" borderId="0" xfId="10" applyFont="1" applyBorder="1"/>
    <xf numFmtId="0" fontId="29" fillId="0" borderId="31" xfId="13" applyFill="1" applyBorder="1"/>
    <xf numFmtId="0" fontId="5" fillId="0" borderId="32" xfId="10" applyFont="1" applyFill="1" applyBorder="1"/>
    <xf numFmtId="0" fontId="5" fillId="0" borderId="33" xfId="10" applyFont="1" applyFill="1" applyBorder="1"/>
    <xf numFmtId="0" fontId="5" fillId="0" borderId="0" xfId="6" applyFont="1" applyBorder="1"/>
    <xf numFmtId="0" fontId="29" fillId="0" borderId="34" xfId="13" applyFill="1" applyBorder="1"/>
    <xf numFmtId="0" fontId="5" fillId="0" borderId="0" xfId="10" quotePrefix="1" applyFont="1" applyFill="1" applyBorder="1" applyAlignment="1">
      <alignment horizontal="left"/>
    </xf>
    <xf numFmtId="0" fontId="29" fillId="0" borderId="0" xfId="13" applyFill="1" applyBorder="1"/>
    <xf numFmtId="169" fontId="5" fillId="0" borderId="35" xfId="10" applyNumberFormat="1" applyFont="1" applyFill="1" applyBorder="1"/>
    <xf numFmtId="172" fontId="5" fillId="0" borderId="35" xfId="1" applyNumberFormat="1" applyFont="1" applyFill="1" applyBorder="1"/>
    <xf numFmtId="0" fontId="12" fillId="0" borderId="0" xfId="10" applyFill="1" applyBorder="1"/>
    <xf numFmtId="0" fontId="12" fillId="0" borderId="36" xfId="10" applyFill="1" applyBorder="1"/>
    <xf numFmtId="169" fontId="5" fillId="0" borderId="37" xfId="2" applyNumberFormat="1" applyFont="1" applyFill="1" applyBorder="1"/>
    <xf numFmtId="169" fontId="5" fillId="0" borderId="35" xfId="2" applyNumberFormat="1" applyFont="1" applyFill="1" applyBorder="1"/>
    <xf numFmtId="0" fontId="5" fillId="0" borderId="0" xfId="10" applyFont="1" applyFill="1" applyBorder="1" applyAlignment="1">
      <alignment horizontal="left"/>
    </xf>
    <xf numFmtId="0" fontId="5" fillId="0" borderId="35" xfId="10" applyFont="1" applyFill="1" applyBorder="1"/>
    <xf numFmtId="0" fontId="12" fillId="0" borderId="0" xfId="10" applyFont="1" applyFill="1" applyBorder="1"/>
    <xf numFmtId="169" fontId="12" fillId="0" borderId="36" xfId="10" applyNumberFormat="1" applyFont="1" applyFill="1" applyBorder="1"/>
    <xf numFmtId="169" fontId="5" fillId="0" borderId="38" xfId="2" applyNumberFormat="1" applyFont="1" applyFill="1" applyBorder="1"/>
    <xf numFmtId="0" fontId="12" fillId="0" borderId="35" xfId="10" applyFill="1" applyBorder="1"/>
    <xf numFmtId="0" fontId="12" fillId="0" borderId="0" xfId="10" applyBorder="1"/>
    <xf numFmtId="0" fontId="5" fillId="0" borderId="0" xfId="6" applyFont="1" applyFill="1" applyBorder="1"/>
    <xf numFmtId="0" fontId="5" fillId="0" borderId="35" xfId="6" applyFont="1" applyFill="1" applyBorder="1"/>
    <xf numFmtId="0" fontId="12" fillId="0" borderId="0" xfId="10" applyFill="1"/>
    <xf numFmtId="0" fontId="12" fillId="0" borderId="0" xfId="10"/>
    <xf numFmtId="0" fontId="29" fillId="0" borderId="39" xfId="13" applyFill="1" applyBorder="1"/>
    <xf numFmtId="0" fontId="29" fillId="0" borderId="40" xfId="13" applyFill="1" applyBorder="1"/>
    <xf numFmtId="0" fontId="29" fillId="0" borderId="41" xfId="13" applyFill="1" applyBorder="1"/>
    <xf numFmtId="0" fontId="12" fillId="0" borderId="31" xfId="10" applyFill="1" applyBorder="1"/>
    <xf numFmtId="0" fontId="12" fillId="0" borderId="34" xfId="10" applyFill="1" applyBorder="1"/>
    <xf numFmtId="172" fontId="5" fillId="0" borderId="35" xfId="10" applyNumberFormat="1" applyFont="1" applyFill="1" applyBorder="1"/>
    <xf numFmtId="0" fontId="12" fillId="0" borderId="39" xfId="10" applyFill="1" applyBorder="1"/>
    <xf numFmtId="0" fontId="12" fillId="0" borderId="40" xfId="10" applyFill="1" applyBorder="1"/>
    <xf numFmtId="0" fontId="12" fillId="0" borderId="41" xfId="10" applyFill="1" applyBorder="1"/>
    <xf numFmtId="43" fontId="17" fillId="0" borderId="46" xfId="0" applyNumberFormat="1" applyFont="1" applyBorder="1" applyAlignment="1">
      <alignment vertical="center"/>
    </xf>
    <xf numFmtId="39" fontId="5" fillId="0" borderId="0" xfId="3" applyNumberFormat="1" applyFont="1" applyBorder="1" applyAlignment="1" applyProtection="1">
      <alignment horizontal="right"/>
    </xf>
    <xf numFmtId="39" fontId="5" fillId="0" borderId="23" xfId="3" applyNumberFormat="1" applyFont="1" applyBorder="1" applyAlignment="1" applyProtection="1">
      <alignment horizontal="right"/>
    </xf>
    <xf numFmtId="39" fontId="5" fillId="0" borderId="23" xfId="3" applyNumberFormat="1" applyFont="1" applyFill="1" applyBorder="1" applyAlignment="1" applyProtection="1">
      <alignment horizontal="right"/>
    </xf>
    <xf numFmtId="43" fontId="10" fillId="0" borderId="14" xfId="0" applyNumberFormat="1" applyFont="1" applyBorder="1" applyAlignment="1">
      <alignment vertical="center"/>
    </xf>
    <xf numFmtId="169" fontId="5" fillId="0" borderId="0" xfId="0" applyNumberFormat="1" applyFont="1"/>
    <xf numFmtId="0" fontId="5" fillId="0" borderId="0" xfId="10" applyFont="1" applyFill="1" applyBorder="1" applyAlignment="1">
      <alignment horizontal="right"/>
    </xf>
    <xf numFmtId="0" fontId="29" fillId="0" borderId="0" xfId="13" applyFill="1" applyAlignment="1">
      <alignment horizontal="right"/>
    </xf>
    <xf numFmtId="0" fontId="12" fillId="0" borderId="0" xfId="10" applyFont="1" applyFill="1" applyBorder="1" applyAlignment="1">
      <alignment horizontal="right"/>
    </xf>
    <xf numFmtId="0" fontId="12" fillId="0" borderId="0" xfId="10" applyFill="1" applyBorder="1" applyAlignment="1">
      <alignment horizontal="right"/>
    </xf>
    <xf numFmtId="0" fontId="5" fillId="0" borderId="0" xfId="10" quotePrefix="1" applyFont="1" applyFill="1" applyAlignment="1">
      <alignment horizontal="right"/>
    </xf>
    <xf numFmtId="0" fontId="5" fillId="0" borderId="34" xfId="10" quotePrefix="1" applyFont="1" applyFill="1" applyBorder="1" applyAlignment="1">
      <alignment horizontal="right"/>
    </xf>
    <xf numFmtId="49" fontId="11" fillId="0" borderId="0" xfId="0" applyNumberFormat="1" applyFont="1" applyAlignment="1">
      <alignment vertical="center"/>
    </xf>
    <xf numFmtId="49" fontId="24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0" fontId="40" fillId="0" borderId="0" xfId="0" applyNumberFormat="1" applyFont="1"/>
    <xf numFmtId="0" fontId="41" fillId="0" borderId="0" xfId="0" applyFont="1"/>
    <xf numFmtId="49" fontId="40" fillId="0" borderId="0" xfId="0" applyNumberFormat="1" applyFont="1"/>
    <xf numFmtId="0" fontId="42" fillId="0" borderId="0" xfId="0" applyNumberFormat="1" applyFont="1"/>
    <xf numFmtId="0" fontId="43" fillId="0" borderId="0" xfId="0" applyFont="1"/>
    <xf numFmtId="0" fontId="41" fillId="0" borderId="0" xfId="0" applyNumberFormat="1" applyFont="1"/>
    <xf numFmtId="0" fontId="44" fillId="3" borderId="0" xfId="0" applyFont="1" applyFill="1"/>
    <xf numFmtId="0" fontId="45" fillId="3" borderId="0" xfId="0" applyFont="1" applyFill="1"/>
    <xf numFmtId="49" fontId="45" fillId="4" borderId="0" xfId="15" applyNumberFormat="1" applyFont="1" applyFill="1"/>
    <xf numFmtId="0" fontId="41" fillId="0" borderId="0" xfId="0" applyNumberFormat="1" applyFont="1" applyAlignment="1">
      <alignment wrapText="1"/>
    </xf>
    <xf numFmtId="37" fontId="3" fillId="0" borderId="0" xfId="3" quotePrefix="1" applyFont="1" applyAlignment="1" applyProtection="1">
      <alignment horizontal="left"/>
    </xf>
    <xf numFmtId="43" fontId="5" fillId="0" borderId="0" xfId="2" applyNumberFormat="1" applyFont="1" applyAlignment="1" applyProtection="1">
      <alignment horizontal="right"/>
    </xf>
    <xf numFmtId="37" fontId="3" fillId="0" borderId="0" xfId="3" quotePrefix="1" applyFont="1" applyAlignment="1" applyProtection="1">
      <alignment horizontal="center"/>
    </xf>
    <xf numFmtId="39" fontId="3" fillId="0" borderId="0" xfId="3" applyNumberFormat="1" applyFont="1" applyAlignment="1" applyProtection="1">
      <alignment horizontal="center"/>
    </xf>
    <xf numFmtId="0" fontId="11" fillId="0" borderId="0" xfId="0" applyFont="1" applyAlignment="1">
      <alignment vertical="center"/>
    </xf>
    <xf numFmtId="43" fontId="11" fillId="0" borderId="13" xfId="0" applyNumberFormat="1" applyFont="1" applyBorder="1" applyAlignment="1">
      <alignment vertical="center"/>
    </xf>
    <xf numFmtId="43" fontId="11" fillId="0" borderId="14" xfId="0" applyNumberFormat="1" applyFont="1" applyBorder="1" applyAlignment="1">
      <alignment vertical="center"/>
    </xf>
    <xf numFmtId="43" fontId="17" fillId="0" borderId="21" xfId="0" applyNumberFormat="1" applyFont="1" applyBorder="1" applyAlignment="1">
      <alignment vertical="center"/>
    </xf>
    <xf numFmtId="39" fontId="3" fillId="0" borderId="0" xfId="3" quotePrefix="1" applyNumberFormat="1" applyFont="1" applyAlignment="1" applyProtection="1">
      <alignment horizontal="left"/>
    </xf>
    <xf numFmtId="0" fontId="15" fillId="5" borderId="0" xfId="0" applyFont="1" applyFill="1" applyAlignment="1">
      <alignment vertical="center"/>
    </xf>
    <xf numFmtId="43" fontId="11" fillId="5" borderId="14" xfId="0" applyNumberFormat="1" applyFont="1" applyFill="1" applyBorder="1" applyAlignment="1">
      <alignment vertical="center"/>
    </xf>
    <xf numFmtId="49" fontId="17" fillId="5" borderId="0" xfId="15" applyNumberFormat="1" applyFont="1" applyFill="1"/>
    <xf numFmtId="0" fontId="3" fillId="0" borderId="0" xfId="0" applyFont="1" applyAlignment="1" applyProtection="1">
      <alignment horizontal="center"/>
    </xf>
    <xf numFmtId="0" fontId="3" fillId="0" borderId="0" xfId="0" applyFont="1" applyAlignment="1">
      <alignment horizontal="center"/>
    </xf>
    <xf numFmtId="0" fontId="3" fillId="0" borderId="0" xfId="10" quotePrefix="1" applyFont="1" applyFill="1" applyBorder="1" applyAlignment="1">
      <alignment horizontal="left"/>
    </xf>
    <xf numFmtId="0" fontId="5" fillId="0" borderId="0" xfId="0" applyFont="1" applyAlignment="1">
      <alignment horizontal="center"/>
    </xf>
    <xf numFmtId="44" fontId="3" fillId="0" borderId="0" xfId="0" applyNumberFormat="1" applyFont="1" applyAlignment="1">
      <alignment horizontal="center"/>
    </xf>
    <xf numFmtId="0" fontId="3" fillId="0" borderId="0" xfId="10" applyFont="1" applyFill="1" applyBorder="1"/>
    <xf numFmtId="0" fontId="3" fillId="0" borderId="0" xfId="10" quotePrefix="1" applyFont="1" applyFill="1" applyBorder="1"/>
    <xf numFmtId="169" fontId="3" fillId="0" borderId="35" xfId="10" applyNumberFormat="1" applyFont="1" applyFill="1" applyBorder="1"/>
    <xf numFmtId="0" fontId="47" fillId="0" borderId="0" xfId="6" applyFont="1" applyFill="1"/>
    <xf numFmtId="43" fontId="3" fillId="0" borderId="0" xfId="1" applyFont="1"/>
    <xf numFmtId="165" fontId="15" fillId="0" borderId="0" xfId="3" applyNumberFormat="1" applyFont="1" applyFill="1" applyBorder="1" applyAlignment="1" applyProtection="1">
      <alignment horizontal="right"/>
      <protection locked="0"/>
    </xf>
    <xf numFmtId="39" fontId="2" fillId="0" borderId="0" xfId="3" applyNumberFormat="1" applyFont="1" applyAlignment="1" applyProtection="1">
      <alignment horizontal="left"/>
    </xf>
    <xf numFmtId="37" fontId="3" fillId="0" borderId="0" xfId="3" applyFont="1" applyFill="1" applyAlignment="1" applyProtection="1">
      <alignment horizontal="center"/>
    </xf>
    <xf numFmtId="37" fontId="3" fillId="0" borderId="0" xfId="3" applyFont="1" applyAlignment="1" applyProtection="1">
      <alignment horizontal="center"/>
    </xf>
    <xf numFmtId="37" fontId="3" fillId="0" borderId="0" xfId="3" applyFont="1" applyProtection="1"/>
    <xf numFmtId="37" fontId="2" fillId="0" borderId="0" xfId="3" applyFont="1" applyAlignment="1" applyProtection="1">
      <alignment horizontal="left"/>
    </xf>
    <xf numFmtId="5" fontId="3" fillId="0" borderId="2" xfId="3" applyNumberFormat="1" applyFont="1" applyFill="1" applyBorder="1" applyAlignment="1" applyProtection="1">
      <alignment horizontal="right"/>
    </xf>
    <xf numFmtId="5" fontId="3" fillId="0" borderId="2" xfId="3" applyNumberFormat="1" applyFont="1" applyBorder="1" applyAlignment="1" applyProtection="1">
      <alignment horizontal="right"/>
    </xf>
    <xf numFmtId="37" fontId="3" fillId="0" borderId="0" xfId="3" applyFont="1" applyAlignment="1" applyProtection="1">
      <alignment horizontal="left"/>
    </xf>
    <xf numFmtId="37" fontId="3" fillId="0" borderId="0" xfId="3" applyFont="1" applyFill="1" applyAlignment="1" applyProtection="1">
      <alignment horizontal="right"/>
    </xf>
    <xf numFmtId="37" fontId="3" fillId="0" borderId="0" xfId="3" applyFont="1" applyAlignment="1" applyProtection="1">
      <alignment horizontal="right"/>
    </xf>
    <xf numFmtId="165" fontId="3" fillId="0" borderId="1" xfId="14" applyNumberFormat="1" applyFont="1" applyFill="1" applyBorder="1" applyAlignment="1" applyProtection="1">
      <alignment horizontal="right"/>
    </xf>
    <xf numFmtId="165" fontId="3" fillId="0" borderId="1" xfId="14" applyNumberFormat="1" applyFont="1" applyBorder="1" applyAlignment="1" applyProtection="1">
      <alignment horizontal="right"/>
    </xf>
    <xf numFmtId="165" fontId="3" fillId="0" borderId="0" xfId="14" applyNumberFormat="1" applyFont="1" applyFill="1" applyAlignment="1" applyProtection="1">
      <alignment horizontal="right"/>
    </xf>
    <xf numFmtId="165" fontId="3" fillId="0" borderId="0" xfId="14" applyNumberFormat="1" applyFont="1" applyAlignment="1" applyProtection="1">
      <alignment horizontal="right"/>
    </xf>
    <xf numFmtId="165" fontId="14" fillId="0" borderId="0" xfId="14" applyNumberFormat="1" applyFont="1" applyFill="1" applyAlignment="1" applyProtection="1">
      <alignment horizontal="right"/>
      <protection locked="0"/>
    </xf>
    <xf numFmtId="165" fontId="3" fillId="0" borderId="0" xfId="14" applyNumberFormat="1" applyFont="1" applyAlignment="1" applyProtection="1">
      <alignment horizontal="right"/>
      <protection locked="0"/>
    </xf>
    <xf numFmtId="166" fontId="3" fillId="0" borderId="0" xfId="3" applyNumberFormat="1" applyFont="1" applyFill="1" applyAlignment="1" applyProtection="1">
      <alignment horizontal="right"/>
    </xf>
    <xf numFmtId="166" fontId="3" fillId="0" borderId="0" xfId="3" applyNumberFormat="1" applyFont="1" applyAlignment="1" applyProtection="1">
      <alignment horizontal="right"/>
    </xf>
    <xf numFmtId="37" fontId="3" fillId="0" borderId="1" xfId="3" applyFont="1" applyFill="1" applyBorder="1" applyAlignment="1" applyProtection="1">
      <alignment horizontal="right"/>
    </xf>
    <xf numFmtId="37" fontId="3" fillId="0" borderId="1" xfId="3" applyFont="1" applyBorder="1" applyAlignment="1" applyProtection="1">
      <alignment horizontal="right"/>
    </xf>
    <xf numFmtId="37" fontId="3" fillId="0" borderId="0" xfId="3" applyNumberFormat="1" applyFont="1" applyFill="1" applyAlignment="1" applyProtection="1">
      <alignment horizontal="right"/>
    </xf>
    <xf numFmtId="37" fontId="3" fillId="0" borderId="0" xfId="3" applyNumberFormat="1" applyFont="1" applyAlignment="1" applyProtection="1">
      <alignment horizontal="right"/>
    </xf>
    <xf numFmtId="169" fontId="3" fillId="0" borderId="0" xfId="3" applyNumberFormat="1" applyFont="1" applyFill="1" applyAlignment="1" applyProtection="1">
      <alignment horizontal="right"/>
    </xf>
    <xf numFmtId="169" fontId="3" fillId="0" borderId="0" xfId="3" applyNumberFormat="1" applyFont="1" applyAlignment="1" applyProtection="1">
      <alignment horizontal="right"/>
    </xf>
    <xf numFmtId="172" fontId="3" fillId="0" borderId="0" xfId="3" applyNumberFormat="1" applyFont="1" applyAlignment="1" applyProtection="1">
      <alignment horizontal="right"/>
    </xf>
    <xf numFmtId="37" fontId="3" fillId="0" borderId="0" xfId="3" applyNumberFormat="1" applyFont="1" applyFill="1" applyAlignment="1" applyProtection="1">
      <alignment horizontal="center"/>
    </xf>
    <xf numFmtId="37" fontId="3" fillId="0" borderId="0" xfId="3" applyNumberFormat="1" applyFont="1" applyAlignment="1" applyProtection="1">
      <alignment horizontal="center"/>
    </xf>
    <xf numFmtId="173" fontId="3" fillId="0" borderId="0" xfId="3" quotePrefix="1" applyNumberFormat="1" applyFont="1" applyFill="1" applyBorder="1" applyAlignment="1" applyProtection="1">
      <alignment horizontal="center"/>
    </xf>
    <xf numFmtId="173" fontId="3" fillId="0" borderId="0" xfId="3" quotePrefix="1" applyNumberFormat="1" applyFont="1" applyBorder="1" applyAlignment="1" applyProtection="1">
      <alignment horizontal="center"/>
    </xf>
    <xf numFmtId="39" fontId="3" fillId="0" borderId="0" xfId="3" applyNumberFormat="1" applyFont="1" applyAlignment="1" applyProtection="1">
      <alignment horizontal="left"/>
      <protection locked="0"/>
    </xf>
    <xf numFmtId="39" fontId="3" fillId="0" borderId="0" xfId="3" applyNumberFormat="1" applyFont="1" applyFill="1" applyBorder="1" applyAlignment="1" applyProtection="1">
      <alignment horizontal="center"/>
    </xf>
    <xf numFmtId="39" fontId="3" fillId="0" borderId="0" xfId="3" applyNumberFormat="1" applyFont="1" applyBorder="1" applyAlignment="1" applyProtection="1">
      <alignment horizontal="center"/>
    </xf>
    <xf numFmtId="39" fontId="3" fillId="0" borderId="0" xfId="3" applyNumberFormat="1" applyFont="1" applyFill="1" applyAlignment="1">
      <alignment horizontal="centerContinuous"/>
    </xf>
    <xf numFmtId="39" fontId="3" fillId="0" borderId="0" xfId="3" applyNumberFormat="1" applyFont="1" applyAlignment="1">
      <alignment horizontal="centerContinuous"/>
    </xf>
    <xf numFmtId="39" fontId="3" fillId="0" borderId="0" xfId="3" applyNumberFormat="1" applyFont="1" applyAlignment="1" applyProtection="1">
      <alignment horizontal="centerContinuous"/>
      <protection locked="0"/>
    </xf>
    <xf numFmtId="39" fontId="3" fillId="0" borderId="0" xfId="3" applyNumberFormat="1" applyFont="1" applyFill="1" applyAlignment="1" applyProtection="1">
      <alignment horizontal="center"/>
    </xf>
    <xf numFmtId="39" fontId="3" fillId="0" borderId="0" xfId="3" applyNumberFormat="1" applyFont="1" applyProtection="1"/>
    <xf numFmtId="39" fontId="2" fillId="0" borderId="0" xfId="3" quotePrefix="1" applyNumberFormat="1" applyFont="1" applyAlignment="1" applyProtection="1">
      <alignment horizontal="left"/>
    </xf>
    <xf numFmtId="39" fontId="2" fillId="0" borderId="0" xfId="3" quotePrefix="1" applyNumberFormat="1" applyFont="1" applyBorder="1" applyAlignment="1" applyProtection="1">
      <alignment horizontal="left"/>
    </xf>
    <xf numFmtId="39" fontId="2" fillId="0" borderId="0" xfId="3" applyNumberFormat="1" applyFont="1" applyAlignment="1" applyProtection="1">
      <alignment horizontal="right"/>
    </xf>
    <xf numFmtId="39" fontId="3" fillId="0" borderId="0" xfId="3" applyNumberFormat="1" applyFont="1" applyFill="1" applyAlignment="1" applyProtection="1">
      <alignment horizontal="right"/>
    </xf>
    <xf numFmtId="39" fontId="3" fillId="0" borderId="0" xfId="3" quotePrefix="1" applyNumberFormat="1" applyFont="1" applyFill="1" applyAlignment="1" applyProtection="1">
      <alignment horizontal="center"/>
    </xf>
    <xf numFmtId="39" fontId="3" fillId="0" borderId="0" xfId="3" applyNumberFormat="1" applyFont="1" applyAlignment="1" applyProtection="1">
      <alignment horizontal="right"/>
    </xf>
    <xf numFmtId="169" fontId="3" fillId="0" borderId="2" xfId="2" applyNumberFormat="1" applyFont="1" applyFill="1" applyBorder="1" applyAlignment="1" applyProtection="1">
      <alignment horizontal="right"/>
    </xf>
    <xf numFmtId="169" fontId="3" fillId="0" borderId="2" xfId="2" applyNumberFormat="1" applyFont="1" applyBorder="1" applyAlignment="1" applyProtection="1">
      <alignment horizontal="right"/>
    </xf>
    <xf numFmtId="39" fontId="3" fillId="0" borderId="23" xfId="3" applyNumberFormat="1" applyFont="1" applyFill="1" applyBorder="1" applyAlignment="1" applyProtection="1">
      <alignment horizontal="right"/>
    </xf>
    <xf numFmtId="39" fontId="3" fillId="0" borderId="23" xfId="3" applyNumberFormat="1" applyFont="1" applyBorder="1" applyAlignment="1" applyProtection="1">
      <alignment horizontal="right"/>
    </xf>
    <xf numFmtId="39" fontId="3" fillId="0" borderId="0" xfId="3" applyNumberFormat="1" applyFont="1" applyAlignment="1" applyProtection="1">
      <alignment horizontal="left"/>
    </xf>
    <xf numFmtId="39" fontId="3" fillId="0" borderId="0" xfId="3" applyNumberFormat="1" applyFont="1" applyFill="1" applyBorder="1" applyAlignment="1" applyProtection="1">
      <alignment horizontal="right"/>
    </xf>
    <xf numFmtId="39" fontId="3" fillId="0" borderId="0" xfId="3" applyNumberFormat="1" applyFont="1" applyBorder="1" applyAlignment="1" applyProtection="1">
      <alignment horizontal="right"/>
    </xf>
    <xf numFmtId="37" fontId="3" fillId="0" borderId="0" xfId="3" applyNumberFormat="1" applyFont="1" applyFill="1" applyAlignment="1" applyProtection="1">
      <alignment horizontal="right"/>
      <protection locked="0"/>
    </xf>
    <xf numFmtId="37" fontId="3" fillId="0" borderId="0" xfId="3" applyNumberFormat="1" applyFont="1" applyAlignment="1" applyProtection="1">
      <alignment horizontal="right"/>
      <protection locked="0"/>
    </xf>
    <xf numFmtId="39" fontId="3" fillId="0" borderId="1" xfId="3" applyNumberFormat="1" applyFont="1" applyFill="1" applyBorder="1" applyAlignment="1" applyProtection="1">
      <alignment horizontal="right"/>
    </xf>
    <xf numFmtId="39" fontId="3" fillId="0" borderId="1" xfId="3" applyNumberFormat="1" applyFont="1" applyBorder="1" applyAlignment="1" applyProtection="1">
      <alignment horizontal="right"/>
    </xf>
    <xf numFmtId="39" fontId="3" fillId="2" borderId="0" xfId="3" applyNumberFormat="1" applyFont="1" applyFill="1" applyProtection="1"/>
    <xf numFmtId="39" fontId="3" fillId="2" borderId="0" xfId="3" applyNumberFormat="1" applyFont="1" applyFill="1" applyAlignment="1" applyProtection="1">
      <alignment horizontal="left"/>
    </xf>
    <xf numFmtId="169" fontId="3" fillId="0" borderId="0" xfId="2" applyNumberFormat="1" applyFont="1" applyFill="1" applyAlignment="1" applyProtection="1">
      <alignment horizontal="right"/>
    </xf>
    <xf numFmtId="39" fontId="3" fillId="0" borderId="0" xfId="3" applyNumberFormat="1" applyFont="1" applyFill="1" applyProtection="1"/>
    <xf numFmtId="39" fontId="3" fillId="0" borderId="0" xfId="3" applyNumberFormat="1" applyFont="1" applyFill="1" applyAlignment="1" applyProtection="1">
      <alignment horizontal="left"/>
    </xf>
    <xf numFmtId="165" fontId="14" fillId="0" borderId="1" xfId="3" applyNumberFormat="1" applyFont="1" applyFill="1" applyBorder="1" applyAlignment="1" applyProtection="1">
      <alignment horizontal="right"/>
      <protection locked="0"/>
    </xf>
    <xf numFmtId="169" fontId="3" fillId="0" borderId="3" xfId="2" applyNumberFormat="1" applyFont="1" applyFill="1" applyBorder="1" applyAlignment="1" applyProtection="1">
      <alignment horizontal="right"/>
    </xf>
    <xf numFmtId="169" fontId="3" fillId="0" borderId="3" xfId="2" applyNumberFormat="1" applyFont="1" applyBorder="1" applyAlignment="1" applyProtection="1">
      <alignment horizontal="right"/>
    </xf>
    <xf numFmtId="37" fontId="3" fillId="0" borderId="0" xfId="3" applyFont="1"/>
    <xf numFmtId="172" fontId="3" fillId="0" borderId="0" xfId="2" applyNumberFormat="1" applyFont="1" applyFill="1" applyAlignment="1" applyProtection="1">
      <alignment horizontal="right"/>
    </xf>
    <xf numFmtId="172" fontId="3" fillId="0" borderId="0" xfId="2" applyNumberFormat="1" applyFont="1" applyAlignment="1" applyProtection="1">
      <alignment horizontal="right"/>
    </xf>
    <xf numFmtId="39" fontId="3" fillId="0" borderId="0" xfId="3" quotePrefix="1" applyNumberFormat="1" applyFont="1" applyFill="1" applyBorder="1" applyAlignment="1" applyProtection="1">
      <alignment horizontal="center"/>
    </xf>
    <xf numFmtId="39" fontId="3" fillId="0" borderId="0" xfId="3" quotePrefix="1" applyNumberFormat="1" applyFont="1" applyBorder="1" applyAlignment="1" applyProtection="1">
      <alignment horizontal="center"/>
    </xf>
    <xf numFmtId="0" fontId="3" fillId="0" borderId="0" xfId="0" applyFont="1"/>
    <xf numFmtId="39" fontId="5" fillId="0" borderId="0" xfId="0" applyNumberFormat="1" applyFont="1"/>
    <xf numFmtId="0" fontId="5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 applyProtection="1">
      <alignment horizontal="center"/>
    </xf>
    <xf numFmtId="44" fontId="5" fillId="0" borderId="0" xfId="0" applyNumberFormat="1" applyFont="1" applyFill="1"/>
    <xf numFmtId="169" fontId="5" fillId="0" borderId="0" xfId="0" applyNumberFormat="1" applyFont="1" applyFill="1"/>
    <xf numFmtId="169" fontId="5" fillId="0" borderId="2" xfId="2" applyNumberFormat="1" applyFont="1" applyFill="1" applyBorder="1" applyAlignment="1" applyProtection="1">
      <alignment horizontal="right"/>
    </xf>
    <xf numFmtId="43" fontId="5" fillId="0" borderId="0" xfId="2" applyNumberFormat="1" applyFont="1" applyFill="1" applyAlignment="1" applyProtection="1">
      <alignment horizontal="right"/>
    </xf>
    <xf numFmtId="0" fontId="7" fillId="0" borderId="0" xfId="0" applyFont="1" applyFill="1"/>
    <xf numFmtId="0" fontId="11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2" fillId="0" borderId="0" xfId="0" applyFont="1" applyAlignment="1">
      <alignment horizontal="center"/>
    </xf>
    <xf numFmtId="0" fontId="48" fillId="0" borderId="0" xfId="42"/>
    <xf numFmtId="174" fontId="37" fillId="0" borderId="0" xfId="12" applyFont="1" applyAlignment="1">
      <alignment horizontal="center"/>
    </xf>
    <xf numFmtId="37" fontId="37" fillId="0" borderId="0" xfId="12" applyNumberFormat="1" applyFont="1" applyAlignment="1" applyProtection="1">
      <alignment horizontal="center"/>
    </xf>
    <xf numFmtId="174" fontId="3" fillId="0" borderId="0" xfId="12" applyFont="1" applyFill="1" applyBorder="1" applyAlignment="1">
      <alignment horizontal="left"/>
    </xf>
    <xf numFmtId="0" fontId="2" fillId="0" borderId="0" xfId="12" applyNumberFormat="1" applyFont="1" applyBorder="1" applyAlignment="1">
      <alignment horizontal="center"/>
    </xf>
    <xf numFmtId="174" fontId="2" fillId="0" borderId="0" xfId="12" quotePrefix="1" applyFont="1" applyBorder="1" applyAlignment="1">
      <alignment horizontal="center"/>
    </xf>
    <xf numFmtId="174" fontId="2" fillId="0" borderId="51" xfId="12" applyFont="1" applyBorder="1" applyAlignment="1">
      <alignment horizontal="center"/>
    </xf>
    <xf numFmtId="174" fontId="2" fillId="0" borderId="0" xfId="12" applyFont="1" applyBorder="1" applyAlignment="1">
      <alignment horizontal="center"/>
    </xf>
    <xf numFmtId="6" fontId="3" fillId="0" borderId="0" xfId="38" applyNumberFormat="1" applyFont="1" applyFill="1" applyBorder="1" applyAlignment="1">
      <alignment horizontal="left"/>
    </xf>
    <xf numFmtId="174" fontId="2" fillId="0" borderId="50" xfId="12" applyFont="1" applyBorder="1" applyAlignment="1"/>
    <xf numFmtId="174" fontId="2" fillId="0" borderId="0" xfId="12" applyFont="1" applyBorder="1" applyAlignment="1"/>
    <xf numFmtId="40" fontId="3" fillId="0" borderId="0" xfId="12" applyNumberFormat="1" applyFont="1" applyBorder="1" applyAlignment="1">
      <alignment horizontal="right"/>
    </xf>
    <xf numFmtId="40" fontId="3" fillId="0" borderId="51" xfId="12" applyNumberFormat="1" applyFont="1" applyBorder="1" applyAlignment="1">
      <alignment horizontal="right"/>
    </xf>
    <xf numFmtId="6" fontId="3" fillId="0" borderId="0" xfId="12" applyNumberFormat="1" applyFont="1" applyFill="1" applyBorder="1" applyAlignment="1">
      <alignment horizontal="left"/>
    </xf>
    <xf numFmtId="40" fontId="3" fillId="0" borderId="23" xfId="12" applyNumberFormat="1" applyFont="1" applyBorder="1" applyAlignment="1">
      <alignment horizontal="right"/>
    </xf>
    <xf numFmtId="40" fontId="3" fillId="0" borderId="53" xfId="12" applyNumberFormat="1" applyFont="1" applyBorder="1" applyAlignment="1">
      <alignment horizontal="right"/>
    </xf>
    <xf numFmtId="40" fontId="2" fillId="4" borderId="0" xfId="12" applyNumberFormat="1" applyFont="1" applyFill="1" applyBorder="1" applyAlignment="1">
      <alignment horizontal="right"/>
    </xf>
    <xf numFmtId="40" fontId="2" fillId="4" borderId="51" xfId="12" applyNumberFormat="1" applyFont="1" applyFill="1" applyBorder="1" applyAlignment="1">
      <alignment horizontal="right"/>
    </xf>
    <xf numFmtId="174" fontId="2" fillId="0" borderId="44" xfId="12" applyFont="1" applyBorder="1" applyAlignment="1"/>
    <xf numFmtId="174" fontId="2" fillId="0" borderId="18" xfId="12" applyFont="1" applyBorder="1" applyAlignment="1"/>
    <xf numFmtId="40" fontId="2" fillId="0" borderId="0" xfId="12" applyNumberFormat="1" applyFont="1" applyBorder="1" applyAlignment="1">
      <alignment horizontal="right"/>
    </xf>
    <xf numFmtId="40" fontId="2" fillId="0" borderId="0" xfId="12" applyNumberFormat="1" applyFont="1" applyAlignment="1">
      <alignment horizontal="right"/>
    </xf>
    <xf numFmtId="40" fontId="3" fillId="0" borderId="51" xfId="12" applyNumberFormat="1" applyFont="1" applyBorder="1" applyAlignment="1">
      <alignment horizontal="center"/>
    </xf>
    <xf numFmtId="40" fontId="3" fillId="0" borderId="0" xfId="12" applyNumberFormat="1" applyFont="1" applyFill="1" applyBorder="1" applyAlignment="1">
      <alignment horizontal="right"/>
    </xf>
    <xf numFmtId="40" fontId="3" fillId="0" borderId="51" xfId="12" applyNumberFormat="1" applyFont="1" applyFill="1" applyBorder="1" applyAlignment="1">
      <alignment horizontal="right"/>
    </xf>
    <xf numFmtId="40" fontId="2" fillId="4" borderId="18" xfId="12" applyNumberFormat="1" applyFont="1" applyFill="1" applyBorder="1" applyAlignment="1">
      <alignment horizontal="right"/>
    </xf>
    <xf numFmtId="40" fontId="2" fillId="4" borderId="45" xfId="12" applyNumberFormat="1" applyFont="1" applyFill="1" applyBorder="1" applyAlignment="1">
      <alignment horizontal="right"/>
    </xf>
    <xf numFmtId="0" fontId="48" fillId="0" borderId="0" xfId="42" applyFill="1"/>
    <xf numFmtId="39" fontId="3" fillId="0" borderId="0" xfId="0" applyNumberFormat="1" applyFont="1" applyAlignment="1" applyProtection="1">
      <alignment horizontal="centerContinuous"/>
      <protection locked="0"/>
    </xf>
    <xf numFmtId="0" fontId="3" fillId="0" borderId="0" xfId="0" applyFont="1" applyAlignment="1">
      <alignment horizontal="centerContinuous"/>
    </xf>
    <xf numFmtId="39" fontId="3" fillId="0" borderId="0" xfId="0" applyNumberFormat="1" applyFont="1" applyAlignment="1">
      <alignment horizontal="centerContinuous"/>
    </xf>
    <xf numFmtId="0" fontId="3" fillId="0" borderId="0" xfId="0" applyFont="1" applyProtection="1"/>
    <xf numFmtId="0" fontId="3" fillId="0" borderId="0" xfId="0" quotePrefix="1" applyFont="1" applyAlignment="1" applyProtection="1">
      <alignment horizontal="center"/>
    </xf>
    <xf numFmtId="0" fontId="3" fillId="0" borderId="0" xfId="0" quotePrefix="1" applyFont="1" applyFill="1" applyAlignment="1" applyProtection="1">
      <alignment horizontal="center"/>
    </xf>
    <xf numFmtId="5" fontId="3" fillId="0" borderId="0" xfId="2" applyNumberFormat="1" applyFont="1" applyAlignment="1" applyProtection="1">
      <alignment horizontal="right"/>
    </xf>
    <xf numFmtId="39" fontId="3" fillId="0" borderId="1" xfId="3" quotePrefix="1" applyNumberFormat="1" applyFont="1" applyBorder="1" applyAlignment="1" applyProtection="1">
      <alignment horizontal="center"/>
    </xf>
    <xf numFmtId="169" fontId="3" fillId="0" borderId="0" xfId="0" applyNumberFormat="1" applyFont="1"/>
    <xf numFmtId="0" fontId="2" fillId="0" borderId="0" xfId="0" applyFont="1"/>
    <xf numFmtId="169" fontId="3" fillId="0" borderId="0" xfId="2" applyNumberFormat="1" applyFont="1" applyAlignment="1" applyProtection="1">
      <alignment horizontal="right"/>
    </xf>
    <xf numFmtId="0" fontId="3" fillId="0" borderId="0" xfId="0" quotePrefix="1" applyFont="1" applyAlignment="1">
      <alignment horizontal="center"/>
    </xf>
    <xf numFmtId="37" fontId="3" fillId="0" borderId="0" xfId="3" applyFont="1" applyBorder="1" applyAlignment="1" applyProtection="1">
      <alignment horizontal="right"/>
    </xf>
    <xf numFmtId="37" fontId="3" fillId="0" borderId="0" xfId="3" applyNumberFormat="1" applyFont="1" applyBorder="1" applyAlignment="1" applyProtection="1">
      <alignment horizontal="right"/>
    </xf>
    <xf numFmtId="0" fontId="2" fillId="0" borderId="0" xfId="0" applyFont="1" applyProtection="1"/>
    <xf numFmtId="1" fontId="2" fillId="0" borderId="0" xfId="0" applyNumberFormat="1" applyFont="1" applyProtection="1"/>
    <xf numFmtId="43" fontId="3" fillId="0" borderId="0" xfId="0" applyNumberFormat="1" applyFont="1"/>
    <xf numFmtId="44" fontId="3" fillId="0" borderId="0" xfId="0" applyNumberFormat="1" applyFont="1"/>
    <xf numFmtId="43" fontId="3" fillId="0" borderId="0" xfId="2" applyNumberFormat="1" applyFont="1" applyAlignment="1" applyProtection="1">
      <alignment horizontal="right"/>
    </xf>
    <xf numFmtId="174" fontId="2" fillId="0" borderId="50" xfId="12" applyFont="1" applyBorder="1" applyAlignment="1">
      <alignment horizontal="center"/>
    </xf>
    <xf numFmtId="40" fontId="2" fillId="0" borderId="51" xfId="12" applyNumberFormat="1" applyFont="1" applyBorder="1" applyAlignment="1">
      <alignment horizontal="right"/>
    </xf>
    <xf numFmtId="174" fontId="37" fillId="0" borderId="0" xfId="12" applyFont="1" applyBorder="1" applyAlignment="1">
      <alignment horizontal="center"/>
    </xf>
    <xf numFmtId="174" fontId="37" fillId="0" borderId="18" xfId="12" applyFont="1" applyBorder="1" applyAlignment="1">
      <alignment horizontal="center"/>
    </xf>
    <xf numFmtId="0" fontId="3" fillId="0" borderId="0" xfId="42" applyFont="1"/>
    <xf numFmtId="0" fontId="32" fillId="0" borderId="0" xfId="42" applyFont="1" applyBorder="1" applyAlignment="1">
      <alignment horizontal="center" wrapText="1"/>
    </xf>
    <xf numFmtId="0" fontId="2" fillId="0" borderId="50" xfId="0" applyFont="1" applyBorder="1"/>
    <xf numFmtId="0" fontId="3" fillId="0" borderId="0" xfId="0" applyFont="1" applyBorder="1"/>
    <xf numFmtId="0" fontId="3" fillId="0" borderId="51" xfId="42" applyFont="1" applyBorder="1"/>
    <xf numFmtId="0" fontId="3" fillId="0" borderId="0" xfId="42" applyFont="1" applyBorder="1"/>
    <xf numFmtId="0" fontId="60" fillId="0" borderId="50" xfId="0" applyFont="1" applyBorder="1"/>
    <xf numFmtId="0" fontId="60" fillId="0" borderId="0" xfId="0" applyFont="1" applyBorder="1"/>
    <xf numFmtId="0" fontId="3" fillId="0" borderId="51" xfId="0" applyFont="1" applyBorder="1"/>
    <xf numFmtId="0" fontId="3" fillId="0" borderId="0" xfId="42" applyFont="1" applyFill="1"/>
    <xf numFmtId="0" fontId="3" fillId="0" borderId="50" xfId="42" applyFont="1" applyBorder="1"/>
    <xf numFmtId="0" fontId="3" fillId="0" borderId="44" xfId="42" applyFont="1" applyBorder="1"/>
    <xf numFmtId="0" fontId="3" fillId="0" borderId="18" xfId="42" applyFont="1" applyBorder="1"/>
    <xf numFmtId="0" fontId="3" fillId="0" borderId="45" xfId="42" applyFont="1" applyBorder="1"/>
    <xf numFmtId="6" fontId="3" fillId="0" borderId="0" xfId="42" applyNumberFormat="1" applyFont="1"/>
    <xf numFmtId="172" fontId="3" fillId="0" borderId="0" xfId="37" applyNumberFormat="1" applyFont="1"/>
    <xf numFmtId="174" fontId="2" fillId="0" borderId="0" xfId="12" quotePrefix="1" applyFont="1" applyAlignment="1">
      <alignment horizontal="center"/>
    </xf>
    <xf numFmtId="167" fontId="6" fillId="0" borderId="42" xfId="38" applyNumberFormat="1" applyFont="1" applyBorder="1" applyProtection="1">
      <protection locked="0"/>
    </xf>
    <xf numFmtId="167" fontId="6" fillId="0" borderId="52" xfId="38" applyNumberFormat="1" applyFont="1" applyBorder="1" applyProtection="1">
      <protection locked="0"/>
    </xf>
    <xf numFmtId="167" fontId="6" fillId="0" borderId="59" xfId="38" applyNumberFormat="1" applyFont="1" applyBorder="1" applyProtection="1">
      <protection locked="0"/>
    </xf>
    <xf numFmtId="178" fontId="6" fillId="0" borderId="52" xfId="38" applyNumberFormat="1" applyFont="1" applyBorder="1" applyProtection="1">
      <protection locked="0"/>
    </xf>
    <xf numFmtId="178" fontId="6" fillId="0" borderId="54" xfId="38" applyNumberFormat="1" applyFont="1" applyBorder="1" applyProtection="1">
      <protection locked="0"/>
    </xf>
    <xf numFmtId="167" fontId="6" fillId="0" borderId="54" xfId="38" applyNumberFormat="1" applyFont="1" applyBorder="1" applyProtection="1">
      <protection locked="0"/>
    </xf>
    <xf numFmtId="167" fontId="61" fillId="0" borderId="42" xfId="38" applyNumberFormat="1" applyFont="1" applyBorder="1" applyAlignment="1" applyProtection="1">
      <alignment horizontal="center"/>
      <protection locked="0"/>
    </xf>
    <xf numFmtId="167" fontId="6" fillId="0" borderId="60" xfId="38" applyNumberFormat="1" applyFont="1" applyBorder="1" applyProtection="1">
      <protection locked="0"/>
    </xf>
    <xf numFmtId="167" fontId="61" fillId="0" borderId="52" xfId="38" applyNumberFormat="1" applyFont="1" applyBorder="1" applyProtection="1">
      <protection locked="0"/>
    </xf>
    <xf numFmtId="167" fontId="61" fillId="0" borderId="43" xfId="38" applyNumberFormat="1" applyFont="1" applyBorder="1" applyProtection="1">
      <protection locked="0"/>
    </xf>
    <xf numFmtId="0" fontId="48" fillId="0" borderId="50" xfId="42" applyBorder="1"/>
    <xf numFmtId="0" fontId="48" fillId="0" borderId="0" xfId="42" applyBorder="1"/>
    <xf numFmtId="0" fontId="48" fillId="0" borderId="51" xfId="42" applyBorder="1"/>
    <xf numFmtId="0" fontId="2" fillId="0" borderId="18" xfId="0" applyFont="1" applyBorder="1"/>
    <xf numFmtId="0" fontId="62" fillId="0" borderId="0" xfId="0" applyFont="1" applyBorder="1" applyAlignment="1">
      <alignment horizontal="center" wrapText="1"/>
    </xf>
    <xf numFmtId="6" fontId="0" fillId="0" borderId="0" xfId="0" applyNumberFormat="1"/>
    <xf numFmtId="174" fontId="3" fillId="0" borderId="0" xfId="12" applyFont="1"/>
    <xf numFmtId="0" fontId="3" fillId="0" borderId="0" xfId="0" applyFont="1" applyFill="1"/>
    <xf numFmtId="0" fontId="3" fillId="0" borderId="0" xfId="0" applyFont="1" applyFill="1" applyProtection="1"/>
    <xf numFmtId="1" fontId="2" fillId="0" borderId="0" xfId="0" applyNumberFormat="1" applyFont="1" applyFill="1" applyProtection="1"/>
    <xf numFmtId="0" fontId="11" fillId="0" borderId="8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vertical="center"/>
    </xf>
    <xf numFmtId="43" fontId="11" fillId="0" borderId="14" xfId="0" applyNumberFormat="1" applyFont="1" applyFill="1" applyBorder="1" applyAlignment="1">
      <alignment vertical="center"/>
    </xf>
    <xf numFmtId="43" fontId="17" fillId="0" borderId="21" xfId="0" applyNumberFormat="1" applyFont="1" applyFill="1" applyBorder="1" applyAlignment="1">
      <alignment vertical="center"/>
    </xf>
    <xf numFmtId="0" fontId="11" fillId="0" borderId="5" xfId="0" applyFont="1" applyFill="1" applyBorder="1" applyAlignment="1">
      <alignment vertical="center"/>
    </xf>
    <xf numFmtId="43" fontId="17" fillId="0" borderId="5" xfId="0" applyNumberFormat="1" applyFont="1" applyFill="1" applyBorder="1" applyAlignment="1">
      <alignment vertical="center"/>
    </xf>
    <xf numFmtId="164" fontId="11" fillId="0" borderId="14" xfId="0" applyNumberFormat="1" applyFont="1" applyFill="1" applyBorder="1" applyAlignment="1">
      <alignment horizontal="center" vertical="center"/>
    </xf>
    <xf numFmtId="39" fontId="17" fillId="0" borderId="17" xfId="0" applyNumberFormat="1" applyFont="1" applyFill="1" applyBorder="1" applyAlignment="1">
      <alignment horizontal="right" vertical="center"/>
    </xf>
    <xf numFmtId="0" fontId="11" fillId="0" borderId="5" xfId="0" applyFont="1" applyFill="1" applyBorder="1" applyAlignment="1">
      <alignment horizontal="center" vertical="center"/>
    </xf>
    <xf numFmtId="170" fontId="11" fillId="0" borderId="11" xfId="0" applyNumberFormat="1" applyFont="1" applyFill="1" applyBorder="1" applyAlignment="1">
      <alignment horizontal="center" vertical="center"/>
    </xf>
    <xf numFmtId="0" fontId="3" fillId="23" borderId="0" xfId="42" applyFont="1" applyFill="1"/>
    <xf numFmtId="174" fontId="37" fillId="23" borderId="0" xfId="12" applyFont="1" applyFill="1" applyAlignment="1">
      <alignment horizontal="center"/>
    </xf>
    <xf numFmtId="0" fontId="48" fillId="23" borderId="0" xfId="42" applyFill="1"/>
    <xf numFmtId="37" fontId="2" fillId="0" borderId="0" xfId="3" quotePrefix="1" applyFont="1" applyAlignment="1" applyProtection="1">
      <alignment horizontal="center"/>
    </xf>
    <xf numFmtId="37" fontId="2" fillId="0" borderId="0" xfId="3" applyFont="1" applyAlignment="1" applyProtection="1">
      <alignment horizontal="center"/>
    </xf>
    <xf numFmtId="167" fontId="6" fillId="0" borderId="0" xfId="38" applyNumberFormat="1" applyFont="1" applyBorder="1" applyProtection="1">
      <protection locked="0"/>
    </xf>
    <xf numFmtId="0" fontId="28" fillId="0" borderId="48" xfId="0" applyFont="1" applyBorder="1"/>
    <xf numFmtId="0" fontId="0" fillId="0" borderId="50" xfId="0" applyBorder="1"/>
    <xf numFmtId="0" fontId="0" fillId="0" borderId="0" xfId="0" applyBorder="1"/>
    <xf numFmtId="0" fontId="0" fillId="0" borderId="51" xfId="0" applyBorder="1"/>
    <xf numFmtId="0" fontId="48" fillId="0" borderId="44" xfId="42" applyBorder="1"/>
    <xf numFmtId="0" fontId="48" fillId="0" borderId="18" xfId="42" applyBorder="1"/>
    <xf numFmtId="0" fontId="48" fillId="0" borderId="45" xfId="42" applyBorder="1"/>
    <xf numFmtId="0" fontId="3" fillId="0" borderId="50" xfId="0" applyFont="1" applyBorder="1"/>
    <xf numFmtId="0" fontId="28" fillId="0" borderId="0" xfId="0" applyFont="1"/>
    <xf numFmtId="0" fontId="28" fillId="0" borderId="0" xfId="42" applyFont="1"/>
    <xf numFmtId="173" fontId="5" fillId="0" borderId="0" xfId="3" quotePrefix="1" applyNumberFormat="1" applyFont="1" applyFill="1" applyBorder="1" applyAlignment="1" applyProtection="1">
      <alignment horizontal="center"/>
    </xf>
    <xf numFmtId="172" fontId="5" fillId="0" borderId="0" xfId="2" applyNumberFormat="1" applyFont="1" applyFill="1" applyAlignment="1" applyProtection="1">
      <alignment horizontal="right"/>
    </xf>
    <xf numFmtId="39" fontId="5" fillId="0" borderId="0" xfId="3" applyNumberFormat="1" applyFont="1" applyFill="1" applyBorder="1" applyAlignment="1" applyProtection="1">
      <alignment horizontal="right"/>
    </xf>
    <xf numFmtId="39" fontId="5" fillId="0" borderId="0" xfId="3" applyNumberFormat="1" applyFont="1" applyFill="1" applyBorder="1" applyAlignment="1" applyProtection="1">
      <alignment horizontal="center"/>
    </xf>
    <xf numFmtId="0" fontId="5" fillId="0" borderId="0" xfId="0" applyFont="1" applyFill="1" applyProtection="1"/>
    <xf numFmtId="1" fontId="7" fillId="0" borderId="0" xfId="0" applyNumberFormat="1" applyFont="1" applyFill="1" applyProtection="1"/>
    <xf numFmtId="0" fontId="27" fillId="0" borderId="0" xfId="42" applyFont="1"/>
    <xf numFmtId="174" fontId="37" fillId="0" borderId="0" xfId="12" applyFont="1" applyFill="1" applyAlignment="1">
      <alignment horizontal="center"/>
    </xf>
    <xf numFmtId="40" fontId="2" fillId="0" borderId="0" xfId="12" applyNumberFormat="1" applyFont="1" applyFill="1" applyBorder="1" applyAlignment="1">
      <alignment horizontal="right"/>
    </xf>
    <xf numFmtId="37" fontId="37" fillId="0" borderId="0" xfId="12" applyNumberFormat="1" applyFont="1" applyFill="1" applyAlignment="1" applyProtection="1">
      <alignment horizontal="center"/>
    </xf>
    <xf numFmtId="0" fontId="2" fillId="0" borderId="0" xfId="12" applyNumberFormat="1" applyFont="1" applyFill="1" applyBorder="1" applyAlignment="1">
      <alignment horizontal="center"/>
    </xf>
    <xf numFmtId="174" fontId="2" fillId="0" borderId="0" xfId="12" quotePrefix="1" applyFont="1" applyFill="1" applyAlignment="1">
      <alignment horizontal="center"/>
    </xf>
    <xf numFmtId="37" fontId="3" fillId="0" borderId="0" xfId="3" applyFont="1" applyFill="1" applyBorder="1"/>
    <xf numFmtId="0" fontId="3" fillId="0" borderId="0" xfId="10" quotePrefix="1" applyFont="1" applyFill="1" applyAlignment="1">
      <alignment horizontal="left"/>
    </xf>
    <xf numFmtId="0" fontId="3" fillId="0" borderId="32" xfId="10" quotePrefix="1" applyFont="1" applyFill="1" applyBorder="1" applyAlignment="1">
      <alignment horizontal="left"/>
    </xf>
    <xf numFmtId="0" fontId="2" fillId="0" borderId="0" xfId="0" applyFont="1" applyFill="1"/>
    <xf numFmtId="44" fontId="3" fillId="0" borderId="0" xfId="0" applyNumberFormat="1" applyFont="1" applyFill="1"/>
    <xf numFmtId="43" fontId="3" fillId="0" borderId="0" xfId="2" applyNumberFormat="1" applyFont="1" applyFill="1" applyAlignment="1" applyProtection="1">
      <alignment horizontal="right"/>
    </xf>
    <xf numFmtId="39" fontId="3" fillId="0" borderId="0" xfId="0" applyNumberFormat="1" applyFont="1"/>
    <xf numFmtId="169" fontId="3" fillId="0" borderId="0" xfId="0" applyNumberFormat="1" applyFont="1" applyFill="1"/>
    <xf numFmtId="43" fontId="0" fillId="0" borderId="0" xfId="1" applyFont="1"/>
    <xf numFmtId="43" fontId="0" fillId="0" borderId="0" xfId="0" applyNumberFormat="1"/>
    <xf numFmtId="0" fontId="0" fillId="0" borderId="0" xfId="0" applyAlignment="1">
      <alignment horizontal="center"/>
    </xf>
    <xf numFmtId="43" fontId="0" fillId="4" borderId="0" xfId="1" applyFont="1" applyFill="1"/>
    <xf numFmtId="0" fontId="2" fillId="23" borderId="0" xfId="12" applyNumberFormat="1" applyFont="1" applyFill="1" applyBorder="1" applyAlignment="1">
      <alignment horizontal="center"/>
    </xf>
    <xf numFmtId="174" fontId="2" fillId="23" borderId="0" xfId="12" applyFont="1" applyFill="1" applyBorder="1" applyAlignment="1">
      <alignment horizontal="center"/>
    </xf>
    <xf numFmtId="40" fontId="3" fillId="23" borderId="0" xfId="12" applyNumberFormat="1" applyFont="1" applyFill="1" applyBorder="1" applyAlignment="1">
      <alignment horizontal="right"/>
    </xf>
    <xf numFmtId="174" fontId="2" fillId="0" borderId="47" xfId="12" applyFont="1" applyBorder="1" applyAlignment="1"/>
    <xf numFmtId="40" fontId="3" fillId="4" borderId="48" xfId="12" applyNumberFormat="1" applyFont="1" applyFill="1" applyBorder="1" applyAlignment="1">
      <alignment horizontal="right"/>
    </xf>
    <xf numFmtId="0" fontId="0" fillId="0" borderId="45" xfId="0" applyBorder="1"/>
    <xf numFmtId="40" fontId="3" fillId="4" borderId="49" xfId="12" applyNumberFormat="1" applyFont="1" applyFill="1" applyBorder="1" applyAlignment="1">
      <alignment horizontal="right"/>
    </xf>
    <xf numFmtId="6" fontId="3" fillId="0" borderId="0" xfId="38" applyNumberFormat="1" applyFont="1" applyFill="1" applyBorder="1" applyAlignment="1">
      <alignment horizontal="center"/>
    </xf>
    <xf numFmtId="17" fontId="48" fillId="0" borderId="47" xfId="42" applyNumberFormat="1" applyBorder="1" applyAlignment="1">
      <alignment horizontal="center"/>
    </xf>
    <xf numFmtId="17" fontId="48" fillId="0" borderId="48" xfId="42" applyNumberFormat="1" applyBorder="1" applyAlignment="1">
      <alignment horizontal="center"/>
    </xf>
    <xf numFmtId="17" fontId="48" fillId="0" borderId="49" xfId="42" applyNumberFormat="1" applyBorder="1" applyAlignment="1">
      <alignment horizontal="center"/>
    </xf>
    <xf numFmtId="6" fontId="3" fillId="0" borderId="50" xfId="38" applyNumberFormat="1" applyFont="1" applyFill="1" applyBorder="1" applyAlignment="1">
      <alignment horizontal="center"/>
    </xf>
    <xf numFmtId="6" fontId="3" fillId="0" borderId="51" xfId="38" applyNumberFormat="1" applyFont="1" applyFill="1" applyBorder="1" applyAlignment="1">
      <alignment horizontal="center"/>
    </xf>
    <xf numFmtId="6" fontId="3" fillId="0" borderId="44" xfId="38" applyNumberFormat="1" applyFont="1" applyFill="1" applyBorder="1" applyAlignment="1">
      <alignment horizontal="center"/>
    </xf>
    <xf numFmtId="6" fontId="3" fillId="0" borderId="18" xfId="38" applyNumberFormat="1" applyFont="1" applyFill="1" applyBorder="1" applyAlignment="1">
      <alignment horizontal="center"/>
    </xf>
    <xf numFmtId="6" fontId="3" fillId="0" borderId="45" xfId="38" applyNumberFormat="1" applyFont="1" applyFill="1" applyBorder="1" applyAlignment="1">
      <alignment horizontal="center"/>
    </xf>
    <xf numFmtId="6" fontId="3" fillId="0" borderId="67" xfId="38" applyNumberFormat="1" applyFont="1" applyFill="1" applyBorder="1" applyAlignment="1">
      <alignment horizontal="center"/>
    </xf>
    <xf numFmtId="6" fontId="3" fillId="0" borderId="23" xfId="38" applyNumberFormat="1" applyFont="1" applyFill="1" applyBorder="1" applyAlignment="1">
      <alignment horizontal="center"/>
    </xf>
    <xf numFmtId="6" fontId="3" fillId="0" borderId="53" xfId="38" applyNumberFormat="1" applyFont="1" applyFill="1" applyBorder="1" applyAlignment="1">
      <alignment horizontal="center"/>
    </xf>
    <xf numFmtId="168" fontId="2" fillId="0" borderId="29" xfId="4" quotePrefix="1" applyFont="1" applyBorder="1" applyAlignment="1" applyProtection="1">
      <alignment horizontal="center"/>
    </xf>
    <xf numFmtId="168" fontId="2" fillId="0" borderId="0" xfId="11" applyFont="1" applyAlignment="1" applyProtection="1"/>
    <xf numFmtId="40" fontId="2" fillId="23" borderId="18" xfId="12" applyNumberFormat="1" applyFont="1" applyFill="1" applyBorder="1" applyAlignment="1">
      <alignment horizontal="right"/>
    </xf>
    <xf numFmtId="0" fontId="73" fillId="0" borderId="0" xfId="181"/>
    <xf numFmtId="43" fontId="74" fillId="0" borderId="0" xfId="182" applyFont="1" applyAlignment="1"/>
    <xf numFmtId="43" fontId="0" fillId="0" borderId="0" xfId="182" applyFont="1" applyAlignment="1"/>
    <xf numFmtId="43" fontId="0" fillId="0" borderId="0" xfId="182" applyNumberFormat="1" applyFont="1" applyAlignment="1"/>
    <xf numFmtId="43" fontId="0" fillId="0" borderId="0" xfId="182" applyFont="1"/>
    <xf numFmtId="43" fontId="73" fillId="0" borderId="0" xfId="181" applyNumberFormat="1" applyAlignment="1"/>
    <xf numFmtId="43" fontId="73" fillId="0" borderId="0" xfId="181" applyNumberFormat="1"/>
    <xf numFmtId="43" fontId="73" fillId="0" borderId="0" xfId="181" applyNumberFormat="1" applyAlignment="1">
      <alignment horizontal="center"/>
    </xf>
    <xf numFmtId="0" fontId="73" fillId="0" borderId="0" xfId="181" applyAlignment="1">
      <alignment horizontal="center"/>
    </xf>
    <xf numFmtId="17" fontId="74" fillId="0" borderId="0" xfId="181" quotePrefix="1" applyNumberFormat="1" applyFont="1" applyAlignment="1">
      <alignment horizontal="center"/>
    </xf>
    <xf numFmtId="0" fontId="73" fillId="0" borderId="0" xfId="181" applyAlignment="1"/>
    <xf numFmtId="170" fontId="73" fillId="0" borderId="0" xfId="181" applyNumberFormat="1" applyAlignment="1">
      <alignment horizontal="center"/>
    </xf>
    <xf numFmtId="0" fontId="74" fillId="0" borderId="0" xfId="181" applyFont="1" applyAlignment="1">
      <alignment horizontal="center"/>
    </xf>
    <xf numFmtId="0" fontId="75" fillId="0" borderId="0" xfId="181" applyFont="1"/>
    <xf numFmtId="0" fontId="73" fillId="23" borderId="0" xfId="181" applyFill="1"/>
    <xf numFmtId="43" fontId="0" fillId="23" borderId="0" xfId="182" applyFont="1" applyFill="1"/>
    <xf numFmtId="43" fontId="0" fillId="23" borderId="0" xfId="182" applyFont="1" applyFill="1" applyAlignment="1"/>
    <xf numFmtId="0" fontId="60" fillId="4" borderId="50" xfId="0" applyFont="1" applyFill="1" applyBorder="1"/>
    <xf numFmtId="0" fontId="60" fillId="4" borderId="0" xfId="0" applyFont="1" applyFill="1" applyBorder="1"/>
    <xf numFmtId="39" fontId="2" fillId="0" borderId="0" xfId="12" applyNumberFormat="1" applyFont="1" applyBorder="1" applyAlignment="1">
      <alignment horizontal="center"/>
    </xf>
    <xf numFmtId="43" fontId="61" fillId="0" borderId="52" xfId="1" applyFont="1" applyBorder="1" applyProtection="1">
      <protection locked="0"/>
    </xf>
    <xf numFmtId="43" fontId="48" fillId="0" borderId="0" xfId="42" applyNumberFormat="1"/>
    <xf numFmtId="40" fontId="3" fillId="0" borderId="0" xfId="42" applyNumberFormat="1" applyFont="1"/>
    <xf numFmtId="37" fontId="29" fillId="0" borderId="0" xfId="7" applyNumberFormat="1" applyFont="1"/>
    <xf numFmtId="37" fontId="5" fillId="0" borderId="0" xfId="1" applyNumberFormat="1" applyFont="1" applyBorder="1" applyAlignment="1" applyProtection="1"/>
    <xf numFmtId="37" fontId="7" fillId="0" borderId="30" xfId="1" applyNumberFormat="1" applyFont="1" applyBorder="1" applyAlignment="1" applyProtection="1"/>
    <xf numFmtId="37" fontId="5" fillId="0" borderId="0" xfId="1" applyNumberFormat="1" applyFont="1" applyAlignment="1" applyProtection="1"/>
    <xf numFmtId="37" fontId="29" fillId="0" borderId="0" xfId="7" applyNumberFormat="1"/>
    <xf numFmtId="179" fontId="3" fillId="0" borderId="0" xfId="38" applyNumberFormat="1" applyFont="1" applyFill="1" applyBorder="1" applyAlignment="1">
      <alignment horizontal="left"/>
    </xf>
    <xf numFmtId="179" fontId="3" fillId="0" borderId="0" xfId="12" applyNumberFormat="1" applyFont="1" applyFill="1" applyBorder="1" applyAlignment="1">
      <alignment horizontal="left"/>
    </xf>
    <xf numFmtId="179" fontId="3" fillId="0" borderId="0" xfId="42" applyNumberFormat="1" applyFont="1"/>
    <xf numFmtId="0" fontId="38" fillId="0" borderId="0" xfId="183" applyFont="1"/>
    <xf numFmtId="0" fontId="78" fillId="0" borderId="0" xfId="183" applyFont="1" applyProtection="1">
      <protection locked="0"/>
    </xf>
    <xf numFmtId="0" fontId="38" fillId="0" borderId="0" xfId="183" applyFont="1" applyAlignment="1" applyProtection="1">
      <alignment horizontal="center"/>
    </xf>
    <xf numFmtId="0" fontId="79" fillId="0" borderId="0" xfId="183" quotePrefix="1" applyFont="1" applyAlignment="1" applyProtection="1">
      <alignment horizontal="center"/>
      <protection locked="0"/>
    </xf>
    <xf numFmtId="0" fontId="38" fillId="0" borderId="0" xfId="183" applyFont="1" applyBorder="1" applyAlignment="1" applyProtection="1">
      <alignment horizontal="center"/>
    </xf>
    <xf numFmtId="0" fontId="38" fillId="0" borderId="18" xfId="183" applyFont="1" applyBorder="1" applyAlignment="1">
      <alignment horizontal="center"/>
    </xf>
    <xf numFmtId="0" fontId="38" fillId="0" borderId="0" xfId="183" applyFont="1" applyAlignment="1" applyProtection="1">
      <alignment horizontal="left"/>
    </xf>
    <xf numFmtId="0" fontId="38" fillId="0" borderId="0" xfId="183" applyFont="1" applyFill="1" applyBorder="1" applyAlignment="1" applyProtection="1">
      <alignment horizontal="center"/>
    </xf>
    <xf numFmtId="6" fontId="38" fillId="0" borderId="0" xfId="185" applyNumberFormat="1" applyFont="1"/>
    <xf numFmtId="6" fontId="38" fillId="0" borderId="0" xfId="185" applyNumberFormat="1" applyFont="1" applyProtection="1"/>
    <xf numFmtId="0" fontId="38" fillId="0" borderId="0" xfId="183" applyFont="1" applyFill="1"/>
    <xf numFmtId="6" fontId="38" fillId="0" borderId="2" xfId="186" applyNumberFormat="1" applyFont="1" applyBorder="1" applyProtection="1"/>
    <xf numFmtId="5" fontId="38" fillId="0" borderId="0" xfId="183" applyNumberFormat="1" applyFont="1" applyProtection="1"/>
    <xf numFmtId="37" fontId="38" fillId="0" borderId="0" xfId="183" applyNumberFormat="1" applyFont="1" applyProtection="1"/>
    <xf numFmtId="0" fontId="38" fillId="0" borderId="0" xfId="183" applyFont="1" applyFill="1" applyBorder="1"/>
    <xf numFmtId="6" fontId="38" fillId="0" borderId="0" xfId="187" applyFont="1" applyFill="1" applyBorder="1" applyProtection="1"/>
    <xf numFmtId="6" fontId="38" fillId="0" borderId="0" xfId="187" applyFont="1" applyBorder="1" applyProtection="1"/>
    <xf numFmtId="0" fontId="38" fillId="0" borderId="0" xfId="183" applyFont="1" applyAlignment="1">
      <alignment horizontal="left"/>
    </xf>
    <xf numFmtId="43" fontId="10" fillId="0" borderId="17" xfId="188" applyFont="1" applyBorder="1" applyAlignment="1">
      <alignment horizontal="center" vertical="center"/>
    </xf>
    <xf numFmtId="37" fontId="38" fillId="0" borderId="0" xfId="183" applyNumberFormat="1" applyFont="1"/>
    <xf numFmtId="39" fontId="3" fillId="0" borderId="0" xfId="3" quotePrefix="1" applyNumberFormat="1" applyFont="1" applyAlignment="1" applyProtection="1">
      <alignment horizontal="center"/>
    </xf>
    <xf numFmtId="180" fontId="3" fillId="0" borderId="0" xfId="3" quotePrefix="1" applyNumberFormat="1" applyFont="1" applyAlignment="1" applyProtection="1">
      <alignment horizontal="center"/>
    </xf>
    <xf numFmtId="37" fontId="3" fillId="0" borderId="0" xfId="3" quotePrefix="1" applyNumberFormat="1" applyFont="1" applyAlignment="1" applyProtection="1">
      <alignment horizontal="center"/>
    </xf>
    <xf numFmtId="43" fontId="10" fillId="0" borderId="13" xfId="0" applyNumberFormat="1" applyFont="1" applyBorder="1" applyAlignment="1">
      <alignment vertical="center"/>
    </xf>
    <xf numFmtId="43" fontId="10" fillId="0" borderId="68" xfId="0" applyNumberFormat="1" applyFont="1" applyBorder="1" applyAlignment="1">
      <alignment vertical="center"/>
    </xf>
    <xf numFmtId="43" fontId="10" fillId="0" borderId="16" xfId="0" applyNumberFormat="1" applyFont="1" applyBorder="1" applyAlignment="1">
      <alignment vertical="center"/>
    </xf>
    <xf numFmtId="43" fontId="10" fillId="0" borderId="4" xfId="0" applyNumberFormat="1" applyFont="1" applyBorder="1" applyAlignment="1">
      <alignment vertical="center"/>
    </xf>
    <xf numFmtId="164" fontId="10" fillId="0" borderId="13" xfId="0" applyNumberFormat="1" applyFont="1" applyBorder="1" applyAlignment="1">
      <alignment horizontal="center" vertical="center"/>
    </xf>
    <xf numFmtId="164" fontId="10" fillId="0" borderId="16" xfId="0" applyNumberFormat="1" applyFont="1" applyBorder="1" applyAlignment="1">
      <alignment horizontal="center" vertical="center"/>
    </xf>
    <xf numFmtId="10" fontId="10" fillId="0" borderId="13" xfId="0" applyNumberFormat="1" applyFont="1" applyBorder="1" applyAlignment="1">
      <alignment horizontal="center" vertical="center"/>
    </xf>
    <xf numFmtId="10" fontId="10" fillId="0" borderId="16" xfId="0" applyNumberFormat="1" applyFont="1" applyBorder="1" applyAlignment="1">
      <alignment horizontal="center" vertical="center"/>
    </xf>
    <xf numFmtId="43" fontId="38" fillId="0" borderId="0" xfId="185" applyNumberFormat="1" applyFont="1" applyProtection="1"/>
    <xf numFmtId="172" fontId="7" fillId="4" borderId="30" xfId="1" applyNumberFormat="1" applyFont="1" applyFill="1" applyBorder="1" applyAlignment="1" applyProtection="1"/>
    <xf numFmtId="37" fontId="7" fillId="4" borderId="30" xfId="1" applyNumberFormat="1" applyFont="1" applyFill="1" applyBorder="1" applyAlignment="1" applyProtection="1"/>
    <xf numFmtId="168" fontId="2" fillId="0" borderId="29" xfId="4" quotePrefix="1" applyFont="1" applyBorder="1" applyAlignment="1" applyProtection="1">
      <alignment horizontal="center" wrapText="1"/>
    </xf>
    <xf numFmtId="168" fontId="2" fillId="0" borderId="0" xfId="4" quotePrefix="1" applyFont="1" applyBorder="1" applyAlignment="1" applyProtection="1">
      <alignment horizontal="center"/>
    </xf>
    <xf numFmtId="172" fontId="7" fillId="0" borderId="2" xfId="1" applyNumberFormat="1" applyFont="1" applyFill="1" applyBorder="1" applyAlignment="1" applyProtection="1"/>
    <xf numFmtId="172" fontId="7" fillId="0" borderId="0" xfId="1" applyNumberFormat="1" applyFont="1" applyBorder="1" applyAlignment="1" applyProtection="1"/>
    <xf numFmtId="37" fontId="7" fillId="0" borderId="0" xfId="1" applyNumberFormat="1" applyFont="1" applyBorder="1" applyAlignment="1" applyProtection="1"/>
    <xf numFmtId="168" fontId="2" fillId="0" borderId="69" xfId="4" quotePrefix="1" applyFont="1" applyBorder="1" applyAlignment="1" applyProtection="1">
      <alignment horizontal="center"/>
    </xf>
    <xf numFmtId="172" fontId="7" fillId="4" borderId="70" xfId="1" applyNumberFormat="1" applyFont="1" applyFill="1" applyBorder="1" applyAlignment="1" applyProtection="1"/>
    <xf numFmtId="168" fontId="2" fillId="0" borderId="2" xfId="4" quotePrefix="1" applyFont="1" applyFill="1" applyBorder="1" applyAlignment="1" applyProtection="1">
      <alignment horizontal="center"/>
    </xf>
    <xf numFmtId="168" fontId="2" fillId="0" borderId="70" xfId="4" quotePrefix="1" applyFont="1" applyFill="1" applyBorder="1" applyAlignment="1" applyProtection="1">
      <alignment horizontal="center"/>
    </xf>
    <xf numFmtId="172" fontId="7" fillId="0" borderId="70" xfId="1" applyNumberFormat="1" applyFont="1" applyFill="1" applyBorder="1" applyAlignment="1" applyProtection="1"/>
    <xf numFmtId="44" fontId="48" fillId="0" borderId="0" xfId="42" applyNumberFormat="1"/>
    <xf numFmtId="0" fontId="84" fillId="0" borderId="0" xfId="183" quotePrefix="1" applyFont="1"/>
    <xf numFmtId="0" fontId="84" fillId="0" borderId="0" xfId="183" applyFont="1"/>
    <xf numFmtId="0" fontId="84" fillId="0" borderId="18" xfId="183" applyFont="1" applyBorder="1" applyAlignment="1" applyProtection="1">
      <alignment horizontal="center"/>
    </xf>
    <xf numFmtId="0" fontId="84" fillId="0" borderId="0" xfId="183" applyFont="1" applyAlignment="1" applyProtection="1">
      <alignment horizontal="center"/>
    </xf>
    <xf numFmtId="0" fontId="84" fillId="0" borderId="0" xfId="183" applyFont="1" applyAlignment="1">
      <alignment horizontal="center"/>
    </xf>
    <xf numFmtId="0" fontId="84" fillId="0" borderId="0" xfId="183" quotePrefix="1" applyFont="1" applyAlignment="1" applyProtection="1">
      <alignment horizontal="center"/>
    </xf>
    <xf numFmtId="0" fontId="84" fillId="0" borderId="0" xfId="183" quotePrefix="1" applyFont="1" applyAlignment="1">
      <alignment horizontal="center"/>
    </xf>
    <xf numFmtId="0" fontId="85" fillId="0" borderId="0" xfId="183" quotePrefix="1" applyFont="1" applyAlignment="1" applyProtection="1">
      <alignment horizontal="left"/>
    </xf>
    <xf numFmtId="0" fontId="87" fillId="0" borderId="0" xfId="0" applyFont="1" applyAlignment="1">
      <alignment vertical="center"/>
    </xf>
    <xf numFmtId="43" fontId="38" fillId="0" borderId="2" xfId="186" applyNumberFormat="1" applyFont="1" applyBorder="1" applyProtection="1"/>
    <xf numFmtId="0" fontId="38" fillId="0" borderId="0" xfId="183" applyFont="1" applyAlignment="1">
      <alignment horizontal="left" wrapText="1"/>
    </xf>
    <xf numFmtId="37" fontId="38" fillId="0" borderId="0" xfId="189" applyNumberFormat="1" applyFont="1" applyProtection="1"/>
    <xf numFmtId="37" fontId="38" fillId="0" borderId="0" xfId="189" applyNumberFormat="1" applyFont="1" applyFill="1" applyBorder="1" applyProtection="1"/>
    <xf numFmtId="43" fontId="38" fillId="0" borderId="0" xfId="189" applyNumberFormat="1" applyFont="1" applyProtection="1"/>
    <xf numFmtId="37" fontId="38" fillId="0" borderId="0" xfId="189" applyNumberFormat="1" applyFont="1" applyAlignment="1" applyProtection="1">
      <alignment horizontal="right"/>
    </xf>
    <xf numFmtId="37" fontId="38" fillId="0" borderId="1" xfId="189" applyNumberFormat="1" applyFont="1" applyFill="1" applyBorder="1" applyProtection="1"/>
    <xf numFmtId="0" fontId="38" fillId="0" borderId="23" xfId="189" applyFont="1" applyBorder="1" applyProtection="1"/>
    <xf numFmtId="0" fontId="38" fillId="0" borderId="23" xfId="189" applyFont="1" applyFill="1" applyBorder="1" applyProtection="1"/>
    <xf numFmtId="0" fontId="38" fillId="0" borderId="0" xfId="189" applyFont="1" applyProtection="1"/>
    <xf numFmtId="37" fontId="38" fillId="0" borderId="28" xfId="189" applyNumberFormat="1" applyFont="1" applyBorder="1" applyProtection="1"/>
    <xf numFmtId="0" fontId="38" fillId="0" borderId="0" xfId="189" applyFont="1" applyFill="1" applyBorder="1" applyProtection="1"/>
    <xf numFmtId="6" fontId="38" fillId="0" borderId="28" xfId="189" applyNumberFormat="1" applyFont="1" applyFill="1" applyBorder="1" applyProtection="1"/>
    <xf numFmtId="0" fontId="86" fillId="0" borderId="0" xfId="189" applyFont="1" applyAlignment="1">
      <alignment vertical="center"/>
    </xf>
    <xf numFmtId="0" fontId="9" fillId="0" borderId="0" xfId="189" applyFont="1" applyAlignment="1">
      <alignment vertical="center"/>
    </xf>
    <xf numFmtId="0" fontId="87" fillId="0" borderId="0" xfId="189" applyFont="1" applyAlignment="1">
      <alignment vertical="center"/>
    </xf>
    <xf numFmtId="0" fontId="10" fillId="0" borderId="0" xfId="189" applyFont="1" applyAlignment="1">
      <alignment vertical="center"/>
    </xf>
    <xf numFmtId="0" fontId="10" fillId="0" borderId="7" xfId="189" applyFont="1" applyBorder="1" applyAlignment="1">
      <alignment horizontal="center" vertical="center"/>
    </xf>
    <xf numFmtId="0" fontId="10" fillId="0" borderId="8" xfId="189" applyFont="1" applyBorder="1" applyAlignment="1">
      <alignment horizontal="center" vertical="center"/>
    </xf>
    <xf numFmtId="0" fontId="26" fillId="0" borderId="0" xfId="189"/>
    <xf numFmtId="0" fontId="82" fillId="0" borderId="0" xfId="189" applyFont="1" applyAlignment="1">
      <alignment vertical="center"/>
    </xf>
    <xf numFmtId="0" fontId="10" fillId="0" borderId="10" xfId="189" applyFont="1" applyBorder="1" applyAlignment="1">
      <alignment horizontal="center" vertical="center"/>
    </xf>
    <xf numFmtId="0" fontId="10" fillId="0" borderId="11" xfId="189" applyFont="1" applyFill="1" applyBorder="1" applyAlignment="1">
      <alignment horizontal="center" vertical="center"/>
    </xf>
    <xf numFmtId="0" fontId="10" fillId="0" borderId="4" xfId="189" applyFont="1" applyBorder="1" applyAlignment="1">
      <alignment vertical="center"/>
    </xf>
    <xf numFmtId="0" fontId="10" fillId="0" borderId="5" xfId="189" applyFont="1" applyBorder="1" applyAlignment="1">
      <alignment vertical="center"/>
    </xf>
    <xf numFmtId="0" fontId="10" fillId="0" borderId="25" xfId="189" applyFont="1" applyBorder="1" applyAlignment="1">
      <alignment vertical="center"/>
    </xf>
    <xf numFmtId="0" fontId="10" fillId="0" borderId="0" xfId="189" applyFont="1" applyFill="1" applyAlignment="1">
      <alignment vertical="center"/>
    </xf>
    <xf numFmtId="43" fontId="10" fillId="0" borderId="13" xfId="189" applyNumberFormat="1" applyFont="1" applyBorder="1" applyAlignment="1">
      <alignment vertical="center"/>
    </xf>
    <xf numFmtId="43" fontId="10" fillId="0" borderId="14" xfId="189" applyNumberFormat="1" applyFont="1" applyBorder="1" applyAlignment="1">
      <alignment vertical="center"/>
    </xf>
    <xf numFmtId="43" fontId="10" fillId="0" borderId="68" xfId="189" applyNumberFormat="1" applyFont="1" applyBorder="1" applyAlignment="1">
      <alignment vertical="center"/>
    </xf>
    <xf numFmtId="43" fontId="10" fillId="0" borderId="16" xfId="189" applyNumberFormat="1" applyFont="1" applyBorder="1" applyAlignment="1">
      <alignment vertical="center"/>
    </xf>
    <xf numFmtId="43" fontId="10" fillId="0" borderId="4" xfId="189" applyNumberFormat="1" applyFont="1" applyBorder="1" applyAlignment="1">
      <alignment vertical="center"/>
    </xf>
    <xf numFmtId="43" fontId="10" fillId="0" borderId="5" xfId="189" applyNumberFormat="1" applyFont="1" applyBorder="1" applyAlignment="1">
      <alignment vertical="center"/>
    </xf>
    <xf numFmtId="43" fontId="10" fillId="0" borderId="25" xfId="189" applyNumberFormat="1" applyFont="1" applyBorder="1" applyAlignment="1">
      <alignment vertical="center"/>
    </xf>
    <xf numFmtId="0" fontId="88" fillId="0" borderId="0" xfId="189" applyFont="1" applyAlignment="1">
      <alignment vertical="center"/>
    </xf>
    <xf numFmtId="43" fontId="82" fillId="0" borderId="20" xfId="189" applyNumberFormat="1" applyFont="1" applyBorder="1" applyAlignment="1">
      <alignment vertical="center"/>
    </xf>
    <xf numFmtId="43" fontId="82" fillId="0" borderId="21" xfId="189" applyNumberFormat="1" applyFont="1" applyBorder="1" applyAlignment="1">
      <alignment vertical="center"/>
    </xf>
    <xf numFmtId="43" fontId="82" fillId="0" borderId="24" xfId="189" applyNumberFormat="1" applyFont="1" applyBorder="1" applyAlignment="1">
      <alignment vertical="center"/>
    </xf>
    <xf numFmtId="164" fontId="10" fillId="0" borderId="16" xfId="189" applyNumberFormat="1" applyFont="1" applyBorder="1" applyAlignment="1">
      <alignment horizontal="center" vertical="center"/>
    </xf>
    <xf numFmtId="39" fontId="82" fillId="2" borderId="17" xfId="189" applyNumberFormat="1" applyFont="1" applyFill="1" applyBorder="1" applyAlignment="1">
      <alignment horizontal="right" vertical="center"/>
    </xf>
    <xf numFmtId="0" fontId="10" fillId="0" borderId="4" xfId="189" applyFont="1" applyBorder="1" applyAlignment="1">
      <alignment horizontal="center" vertical="center"/>
    </xf>
    <xf numFmtId="0" fontId="89" fillId="0" borderId="0" xfId="189" applyFont="1" applyAlignment="1">
      <alignment vertical="center"/>
    </xf>
    <xf numFmtId="0" fontId="11" fillId="0" borderId="0" xfId="189" applyFont="1" applyAlignment="1">
      <alignment vertical="center"/>
    </xf>
    <xf numFmtId="0" fontId="11" fillId="0" borderId="4" xfId="189" applyFont="1" applyBorder="1" applyAlignment="1">
      <alignment horizontal="center" vertical="center"/>
    </xf>
    <xf numFmtId="0" fontId="11" fillId="0" borderId="5" xfId="189" applyFont="1" applyBorder="1" applyAlignment="1">
      <alignment horizontal="center" vertical="center"/>
    </xf>
    <xf numFmtId="0" fontId="11" fillId="0" borderId="25" xfId="189" applyFont="1" applyBorder="1" applyAlignment="1">
      <alignment horizontal="center" vertical="center"/>
    </xf>
    <xf numFmtId="170" fontId="10" fillId="0" borderId="11" xfId="189" applyNumberFormat="1" applyFont="1" applyBorder="1" applyAlignment="1">
      <alignment horizontal="center" vertical="center"/>
    </xf>
    <xf numFmtId="43" fontId="10" fillId="0" borderId="14" xfId="189" applyNumberFormat="1" applyFont="1" applyFill="1" applyBorder="1" applyAlignment="1">
      <alignment vertical="center"/>
    </xf>
    <xf numFmtId="0" fontId="38" fillId="0" borderId="0" xfId="183" applyFont="1" applyAlignment="1">
      <alignment horizontal="left" wrapText="1"/>
    </xf>
    <xf numFmtId="37" fontId="38" fillId="0" borderId="0" xfId="184" applyNumberFormat="1" applyFont="1" applyFill="1" applyBorder="1" applyProtection="1"/>
    <xf numFmtId="168" fontId="2" fillId="0" borderId="28" xfId="4" applyFont="1" applyBorder="1" applyAlignment="1" applyProtection="1">
      <alignment horizontal="center"/>
    </xf>
    <xf numFmtId="172" fontId="5" fillId="0" borderId="28" xfId="1" applyNumberFormat="1" applyFont="1" applyBorder="1" applyAlignment="1" applyProtection="1"/>
    <xf numFmtId="168" fontId="2" fillId="0" borderId="0" xfId="4" applyFont="1" applyBorder="1" applyAlignment="1" applyProtection="1">
      <alignment horizontal="center"/>
    </xf>
    <xf numFmtId="0" fontId="38" fillId="0" borderId="0" xfId="183" applyFont="1" applyAlignment="1">
      <alignment horizontal="left" wrapText="1"/>
    </xf>
    <xf numFmtId="0" fontId="3" fillId="0" borderId="0" xfId="91"/>
    <xf numFmtId="0" fontId="10" fillId="43" borderId="0" xfId="0" applyFont="1" applyFill="1" applyAlignment="1">
      <alignment vertical="center"/>
    </xf>
    <xf numFmtId="0" fontId="82" fillId="43" borderId="0" xfId="0" applyFont="1" applyFill="1" applyAlignment="1">
      <alignment vertical="center"/>
    </xf>
    <xf numFmtId="0" fontId="82" fillId="43" borderId="23" xfId="0" applyFont="1" applyFill="1" applyBorder="1" applyAlignment="1">
      <alignment vertical="center"/>
    </xf>
    <xf numFmtId="0" fontId="17" fillId="43" borderId="0" xfId="0" applyFont="1" applyFill="1" applyAlignment="1">
      <alignment vertical="center"/>
    </xf>
    <xf numFmtId="0" fontId="17" fillId="43" borderId="0" xfId="0" applyFont="1" applyFill="1" applyBorder="1" applyAlignment="1">
      <alignment vertical="center"/>
    </xf>
    <xf numFmtId="0" fontId="17" fillId="43" borderId="0" xfId="0" applyFont="1" applyFill="1" applyBorder="1" applyAlignment="1">
      <alignment horizontal="right" vertical="center"/>
    </xf>
    <xf numFmtId="43" fontId="17" fillId="43" borderId="4" xfId="0" applyNumberFormat="1" applyFont="1" applyFill="1" applyBorder="1" applyAlignment="1">
      <alignment vertical="center"/>
    </xf>
    <xf numFmtId="43" fontId="17" fillId="43" borderId="5" xfId="0" applyNumberFormat="1" applyFont="1" applyFill="1" applyBorder="1" applyAlignment="1">
      <alignment vertical="center"/>
    </xf>
    <xf numFmtId="0" fontId="11" fillId="43" borderId="0" xfId="0" applyFont="1" applyFill="1" applyAlignment="1">
      <alignment vertical="center"/>
    </xf>
    <xf numFmtId="43" fontId="11" fillId="43" borderId="14" xfId="0" applyNumberFormat="1" applyFont="1" applyFill="1" applyBorder="1" applyAlignment="1">
      <alignment vertical="center"/>
    </xf>
    <xf numFmtId="0" fontId="29" fillId="43" borderId="0" xfId="13" applyFill="1"/>
    <xf numFmtId="0" fontId="48" fillId="43" borderId="0" xfId="42" applyFill="1"/>
    <xf numFmtId="174" fontId="37" fillId="43" borderId="0" xfId="12" applyFont="1" applyFill="1" applyAlignment="1">
      <alignment horizontal="center"/>
    </xf>
    <xf numFmtId="0" fontId="0" fillId="43" borderId="0" xfId="0" applyFill="1"/>
    <xf numFmtId="43" fontId="11" fillId="43" borderId="16" xfId="0" applyNumberFormat="1" applyFont="1" applyFill="1" applyBorder="1" applyAlignment="1">
      <alignment vertical="center"/>
    </xf>
    <xf numFmtId="0" fontId="3" fillId="43" borderId="0" xfId="91" applyFill="1"/>
    <xf numFmtId="37" fontId="29" fillId="0" borderId="0" xfId="13" applyNumberFormat="1"/>
    <xf numFmtId="37" fontId="48" fillId="0" borderId="0" xfId="42" applyNumberFormat="1"/>
    <xf numFmtId="37" fontId="11" fillId="0" borderId="0" xfId="0" applyNumberFormat="1" applyFont="1" applyAlignment="1">
      <alignment vertical="center"/>
    </xf>
    <xf numFmtId="37" fontId="0" fillId="0" borderId="0" xfId="0" applyNumberFormat="1"/>
    <xf numFmtId="37" fontId="29" fillId="43" borderId="0" xfId="13" applyNumberFormat="1" applyFill="1"/>
    <xf numFmtId="37" fontId="48" fillId="43" borderId="0" xfId="42" applyNumberFormat="1" applyFill="1"/>
    <xf numFmtId="37" fontId="11" fillId="43" borderId="0" xfId="0" applyNumberFormat="1" applyFont="1" applyFill="1" applyAlignment="1">
      <alignment vertical="center"/>
    </xf>
    <xf numFmtId="37" fontId="0" fillId="43" borderId="0" xfId="0" applyNumberFormat="1" applyFill="1"/>
    <xf numFmtId="37" fontId="20" fillId="0" borderId="0" xfId="5" applyNumberFormat="1" applyFont="1" applyAlignment="1">
      <alignment vertical="center"/>
    </xf>
    <xf numFmtId="0" fontId="90" fillId="43" borderId="0" xfId="0" applyFont="1" applyFill="1" applyAlignment="1">
      <alignment vertical="center"/>
    </xf>
    <xf numFmtId="0" fontId="31" fillId="0" borderId="0" xfId="183" applyFont="1"/>
    <xf numFmtId="5" fontId="5" fillId="0" borderId="0" xfId="1" applyNumberFormat="1" applyFont="1" applyBorder="1" applyAlignment="1" applyProtection="1"/>
    <xf numFmtId="172" fontId="5" fillId="0" borderId="0" xfId="1" applyNumberFormat="1" applyFont="1" applyAlignment="1" applyProtection="1"/>
    <xf numFmtId="172" fontId="29" fillId="0" borderId="0" xfId="7" applyNumberFormat="1" applyFont="1"/>
    <xf numFmtId="0" fontId="91" fillId="0" borderId="0" xfId="0" applyFont="1" applyFill="1" applyAlignment="1">
      <alignment horizontal="left"/>
    </xf>
    <xf numFmtId="43" fontId="8" fillId="0" borderId="0" xfId="1" applyFont="1"/>
    <xf numFmtId="44" fontId="5" fillId="0" borderId="2" xfId="2" applyNumberFormat="1" applyFont="1" applyFill="1" applyBorder="1" applyAlignment="1" applyProtection="1">
      <alignment horizontal="right"/>
    </xf>
    <xf numFmtId="0" fontId="60" fillId="0" borderId="50" xfId="0" applyFont="1" applyFill="1" applyBorder="1"/>
    <xf numFmtId="0" fontId="60" fillId="0" borderId="0" xfId="0" applyFont="1" applyFill="1" applyBorder="1"/>
    <xf numFmtId="182" fontId="38" fillId="0" borderId="0" xfId="189" applyNumberFormat="1" applyFont="1" applyProtection="1"/>
    <xf numFmtId="182" fontId="38" fillId="0" borderId="0" xfId="185" applyNumberFormat="1" applyFont="1"/>
    <xf numFmtId="5" fontId="38" fillId="0" borderId="28" xfId="189" applyNumberFormat="1" applyFont="1" applyBorder="1" applyProtection="1"/>
    <xf numFmtId="182" fontId="38" fillId="0" borderId="0" xfId="189" applyNumberFormat="1" applyFont="1" applyFill="1" applyBorder="1" applyProtection="1"/>
    <xf numFmtId="182" fontId="38" fillId="0" borderId="1" xfId="189" applyNumberFormat="1" applyFont="1" applyFill="1" applyBorder="1" applyProtection="1"/>
    <xf numFmtId="182" fontId="38" fillId="0" borderId="2" xfId="186" applyNumberFormat="1" applyFont="1" applyBorder="1" applyProtection="1"/>
    <xf numFmtId="5" fontId="38" fillId="0" borderId="0" xfId="185" applyNumberFormat="1" applyFont="1"/>
    <xf numFmtId="172" fontId="38" fillId="0" borderId="0" xfId="185" applyNumberFormat="1" applyFont="1" applyProtection="1"/>
    <xf numFmtId="39" fontId="5" fillId="0" borderId="0" xfId="0" quotePrefix="1" applyNumberFormat="1" applyFont="1" applyAlignment="1" applyProtection="1">
      <alignment horizontal="center"/>
    </xf>
    <xf numFmtId="39" fontId="5" fillId="0" borderId="2" xfId="2" applyNumberFormat="1" applyFont="1" applyBorder="1" applyAlignment="1" applyProtection="1">
      <alignment horizontal="right"/>
    </xf>
    <xf numFmtId="39" fontId="8" fillId="0" borderId="0" xfId="1" applyNumberFormat="1" applyFont="1" applyAlignment="1">
      <alignment horizontal="right"/>
    </xf>
    <xf numFmtId="39" fontId="8" fillId="0" borderId="0" xfId="1" applyNumberFormat="1" applyFont="1"/>
    <xf numFmtId="39" fontId="5" fillId="0" borderId="2" xfId="3" applyNumberFormat="1" applyFont="1" applyBorder="1" applyAlignment="1" applyProtection="1">
      <alignment horizontal="right"/>
    </xf>
    <xf numFmtId="39" fontId="6" fillId="0" borderId="0" xfId="3" applyNumberFormat="1" applyFont="1" applyAlignment="1" applyProtection="1">
      <alignment horizontal="right"/>
    </xf>
    <xf numFmtId="39" fontId="5" fillId="0" borderId="1" xfId="14" applyNumberFormat="1" applyFont="1" applyBorder="1" applyAlignment="1" applyProtection="1">
      <alignment horizontal="right"/>
    </xf>
    <xf numFmtId="39" fontId="5" fillId="0" borderId="0" xfId="0" applyNumberFormat="1" applyFont="1" applyProtection="1"/>
    <xf numFmtId="39" fontId="11" fillId="0" borderId="0" xfId="0" applyNumberFormat="1" applyFont="1" applyAlignment="1">
      <alignment vertical="center"/>
    </xf>
    <xf numFmtId="39" fontId="11" fillId="0" borderId="8" xfId="0" applyNumberFormat="1" applyFont="1" applyBorder="1" applyAlignment="1">
      <alignment horizontal="center" vertical="center"/>
    </xf>
    <xf numFmtId="39" fontId="11" fillId="0" borderId="11" xfId="0" applyNumberFormat="1" applyFont="1" applyFill="1" applyBorder="1" applyAlignment="1">
      <alignment horizontal="center" vertical="center"/>
    </xf>
    <xf numFmtId="39" fontId="11" fillId="0" borderId="21" xfId="0" applyNumberFormat="1" applyFont="1" applyBorder="1" applyAlignment="1">
      <alignment vertical="center"/>
    </xf>
    <xf numFmtId="39" fontId="11" fillId="0" borderId="5" xfId="0" applyNumberFormat="1" applyFont="1" applyBorder="1" applyAlignment="1">
      <alignment vertical="center"/>
    </xf>
    <xf numFmtId="39" fontId="17" fillId="0" borderId="5" xfId="0" applyNumberFormat="1" applyFont="1" applyBorder="1" applyAlignment="1">
      <alignment vertical="center"/>
    </xf>
    <xf numFmtId="39" fontId="11" fillId="0" borderId="14" xfId="0" applyNumberFormat="1" applyFont="1" applyBorder="1" applyAlignment="1">
      <alignment horizontal="center" vertical="center"/>
    </xf>
    <xf numFmtId="39" fontId="11" fillId="0" borderId="5" xfId="0" applyNumberFormat="1" applyFont="1" applyBorder="1" applyAlignment="1">
      <alignment horizontal="center" vertical="center"/>
    </xf>
    <xf numFmtId="39" fontId="11" fillId="0" borderId="11" xfId="0" applyNumberFormat="1" applyFont="1" applyBorder="1" applyAlignment="1">
      <alignment horizontal="center" vertical="center"/>
    </xf>
    <xf numFmtId="37" fontId="5" fillId="0" borderId="1" xfId="3" applyNumberFormat="1" applyFont="1" applyBorder="1" applyAlignment="1" applyProtection="1">
      <alignment horizontal="right"/>
    </xf>
    <xf numFmtId="37" fontId="5" fillId="0" borderId="2" xfId="2" applyNumberFormat="1" applyFont="1" applyBorder="1" applyAlignment="1" applyProtection="1">
      <alignment horizontal="right"/>
    </xf>
    <xf numFmtId="37" fontId="5" fillId="0" borderId="0" xfId="2" applyNumberFormat="1" applyFont="1" applyFill="1" applyAlignment="1" applyProtection="1">
      <alignment horizontal="right"/>
    </xf>
    <xf numFmtId="37" fontId="7" fillId="0" borderId="0" xfId="0" applyNumberFormat="1" applyFont="1" applyProtection="1"/>
    <xf numFmtId="8" fontId="38" fillId="0" borderId="0" xfId="183" applyNumberFormat="1" applyFont="1"/>
    <xf numFmtId="0" fontId="38" fillId="0" borderId="0" xfId="183" quotePrefix="1" applyFont="1" applyAlignment="1">
      <alignment horizontal="center"/>
    </xf>
    <xf numFmtId="0" fontId="38" fillId="0" borderId="0" xfId="183" applyFont="1" applyAlignment="1">
      <alignment horizontal="left" wrapText="1"/>
    </xf>
    <xf numFmtId="7" fontId="38" fillId="0" borderId="0" xfId="183" applyNumberFormat="1" applyFont="1"/>
    <xf numFmtId="182" fontId="38" fillId="0" borderId="0" xfId="183" applyNumberFormat="1" applyFont="1"/>
    <xf numFmtId="43" fontId="38" fillId="0" borderId="0" xfId="183" applyNumberFormat="1" applyFont="1"/>
    <xf numFmtId="181" fontId="38" fillId="0" borderId="0" xfId="183" applyNumberFormat="1" applyFont="1"/>
    <xf numFmtId="43" fontId="17" fillId="0" borderId="0" xfId="0" applyNumberFormat="1" applyFont="1" applyBorder="1" applyAlignment="1">
      <alignment vertical="center"/>
    </xf>
    <xf numFmtId="43" fontId="11" fillId="0" borderId="16" xfId="0" applyNumberFormat="1" applyFont="1" applyFill="1" applyBorder="1" applyAlignment="1">
      <alignment vertical="center"/>
    </xf>
    <xf numFmtId="43" fontId="11" fillId="0" borderId="15" xfId="0" applyNumberFormat="1" applyFont="1" applyFill="1" applyBorder="1" applyAlignment="1">
      <alignment vertical="center"/>
    </xf>
    <xf numFmtId="0" fontId="92" fillId="44" borderId="0" xfId="0" applyFont="1" applyFill="1" applyAlignment="1">
      <alignment vertical="center"/>
    </xf>
    <xf numFmtId="43" fontId="92" fillId="44" borderId="16" xfId="0" applyNumberFormat="1" applyFont="1" applyFill="1" applyBorder="1" applyAlignment="1">
      <alignment vertical="center"/>
    </xf>
    <xf numFmtId="43" fontId="92" fillId="44" borderId="14" xfId="0" applyNumberFormat="1" applyFont="1" applyFill="1" applyBorder="1" applyAlignment="1">
      <alignment vertical="center"/>
    </xf>
    <xf numFmtId="43" fontId="92" fillId="44" borderId="15" xfId="0" applyNumberFormat="1" applyFont="1" applyFill="1" applyBorder="1" applyAlignment="1">
      <alignment vertical="center"/>
    </xf>
    <xf numFmtId="0" fontId="93" fillId="44" borderId="0" xfId="0" applyFont="1" applyFill="1" applyAlignment="1">
      <alignment vertical="center"/>
    </xf>
    <xf numFmtId="0" fontId="93" fillId="44" borderId="23" xfId="0" applyFont="1" applyFill="1" applyBorder="1" applyAlignment="1">
      <alignment vertical="center"/>
    </xf>
    <xf numFmtId="0" fontId="93" fillId="44" borderId="22" xfId="0" applyFont="1" applyFill="1" applyBorder="1" applyAlignment="1">
      <alignment horizontal="right" vertical="center"/>
    </xf>
    <xf numFmtId="43" fontId="93" fillId="44" borderId="20" xfId="0" applyNumberFormat="1" applyFont="1" applyFill="1" applyBorder="1" applyAlignment="1">
      <alignment vertical="center"/>
    </xf>
    <xf numFmtId="43" fontId="93" fillId="44" borderId="21" xfId="0" applyNumberFormat="1" applyFont="1" applyFill="1" applyBorder="1" applyAlignment="1">
      <alignment vertical="center"/>
    </xf>
    <xf numFmtId="43" fontId="11" fillId="0" borderId="71" xfId="0" applyNumberFormat="1" applyFont="1" applyBorder="1" applyAlignment="1">
      <alignment vertical="center"/>
    </xf>
    <xf numFmtId="168" fontId="2" fillId="0" borderId="1" xfId="4" applyFont="1" applyBorder="1" applyAlignment="1" applyProtection="1">
      <alignment horizontal="center"/>
    </xf>
    <xf numFmtId="172" fontId="3" fillId="0" borderId="1" xfId="1" applyNumberFormat="1" applyFont="1" applyBorder="1" applyAlignment="1" applyProtection="1"/>
    <xf numFmtId="0" fontId="28" fillId="0" borderId="0" xfId="7" applyFont="1"/>
    <xf numFmtId="172" fontId="3" fillId="0" borderId="0" xfId="1" applyNumberFormat="1" applyFont="1" applyBorder="1" applyAlignment="1" applyProtection="1"/>
    <xf numFmtId="43" fontId="10" fillId="0" borderId="0" xfId="0" applyNumberFormat="1" applyFont="1" applyAlignment="1">
      <alignment vertical="center"/>
    </xf>
    <xf numFmtId="43" fontId="3" fillId="0" borderId="1" xfId="1" applyNumberFormat="1" applyFont="1" applyBorder="1" applyAlignment="1" applyProtection="1"/>
    <xf numFmtId="0" fontId="26" fillId="4" borderId="0" xfId="0" applyFont="1" applyFill="1" applyAlignment="1">
      <alignment vertical="center"/>
    </xf>
    <xf numFmtId="43" fontId="28" fillId="0" borderId="24" xfId="0" applyNumberFormat="1" applyFont="1" applyBorder="1" applyAlignment="1">
      <alignment vertical="center"/>
    </xf>
    <xf numFmtId="49" fontId="26" fillId="4" borderId="0" xfId="0" applyNumberFormat="1" applyFont="1" applyFill="1" applyAlignment="1">
      <alignment vertical="center"/>
    </xf>
    <xf numFmtId="43" fontId="26" fillId="4" borderId="5" xfId="0" applyNumberFormat="1" applyFont="1" applyFill="1" applyBorder="1" applyAlignment="1">
      <alignment vertical="center"/>
    </xf>
    <xf numFmtId="0" fontId="26" fillId="4" borderId="0" xfId="0" applyFont="1" applyFill="1" applyAlignment="1">
      <alignment horizontal="left" vertical="center"/>
    </xf>
    <xf numFmtId="42" fontId="20" fillId="0" borderId="28" xfId="191" applyFont="1" applyBorder="1" applyAlignment="1">
      <alignment vertical="center"/>
    </xf>
    <xf numFmtId="42" fontId="20" fillId="0" borderId="3" xfId="5" applyNumberFormat="1" applyFont="1" applyBorder="1" applyAlignment="1">
      <alignment vertical="center"/>
    </xf>
    <xf numFmtId="42" fontId="20" fillId="0" borderId="3" xfId="5" applyNumberFormat="1" applyFont="1" applyFill="1" applyBorder="1" applyAlignment="1">
      <alignment vertical="center"/>
    </xf>
    <xf numFmtId="169" fontId="20" fillId="0" borderId="0" xfId="2" applyNumberFormat="1" applyFont="1" applyBorder="1" applyAlignment="1">
      <alignment vertical="center"/>
    </xf>
    <xf numFmtId="42" fontId="20" fillId="0" borderId="0" xfId="5" applyNumberFormat="1" applyFont="1" applyBorder="1" applyAlignment="1">
      <alignment vertical="center"/>
    </xf>
    <xf numFmtId="37" fontId="20" fillId="0" borderId="0" xfId="5" applyNumberFormat="1" applyFont="1" applyBorder="1" applyAlignment="1">
      <alignment vertical="center"/>
    </xf>
    <xf numFmtId="37" fontId="20" fillId="0" borderId="3" xfId="5" applyNumberFormat="1" applyFont="1" applyBorder="1" applyAlignment="1">
      <alignment vertical="center"/>
    </xf>
    <xf numFmtId="42" fontId="20" fillId="0" borderId="0" xfId="191" applyFont="1" applyBorder="1" applyAlignment="1">
      <alignment vertical="center"/>
    </xf>
    <xf numFmtId="42" fontId="20" fillId="0" borderId="0" xfId="5" applyNumberFormat="1" applyFont="1" applyFill="1" applyBorder="1" applyAlignment="1">
      <alignment vertical="center"/>
    </xf>
    <xf numFmtId="169" fontId="20" fillId="0" borderId="0" xfId="2" applyNumberFormat="1" applyFont="1" applyAlignment="1">
      <alignment vertical="center"/>
    </xf>
    <xf numFmtId="0" fontId="26" fillId="0" borderId="0" xfId="0" applyFont="1" applyFill="1" applyAlignment="1">
      <alignment vertical="center"/>
    </xf>
    <xf numFmtId="49" fontId="26" fillId="0" borderId="0" xfId="0" applyNumberFormat="1" applyFont="1" applyFill="1" applyAlignment="1">
      <alignment vertical="center"/>
    </xf>
    <xf numFmtId="42" fontId="20" fillId="0" borderId="2" xfId="5" applyNumberFormat="1" applyFont="1" applyBorder="1" applyAlignment="1">
      <alignment vertical="center"/>
    </xf>
    <xf numFmtId="44" fontId="20" fillId="0" borderId="2" xfId="5" applyNumberFormat="1" applyFont="1" applyBorder="1" applyAlignment="1">
      <alignment vertical="center"/>
    </xf>
    <xf numFmtId="37" fontId="3" fillId="0" borderId="0" xfId="1" applyNumberFormat="1" applyFont="1" applyBorder="1" applyAlignment="1" applyProtection="1"/>
    <xf numFmtId="172" fontId="3" fillId="0" borderId="0" xfId="1" applyNumberFormat="1" applyFont="1" applyFill="1" applyBorder="1" applyAlignment="1" applyProtection="1"/>
    <xf numFmtId="172" fontId="3" fillId="0" borderId="28" xfId="1" applyNumberFormat="1" applyFont="1" applyBorder="1" applyAlignment="1" applyProtection="1"/>
    <xf numFmtId="172" fontId="2" fillId="4" borderId="70" xfId="1" applyNumberFormat="1" applyFont="1" applyFill="1" applyBorder="1" applyAlignment="1" applyProtection="1"/>
    <xf numFmtId="168" fontId="2" fillId="0" borderId="69" xfId="4" quotePrefix="1" applyFont="1" applyFill="1" applyBorder="1" applyAlignment="1" applyProtection="1">
      <alignment horizontal="center"/>
    </xf>
    <xf numFmtId="172" fontId="2" fillId="0" borderId="0" xfId="1" applyNumberFormat="1" applyFont="1" applyFill="1" applyBorder="1" applyAlignment="1" applyProtection="1"/>
    <xf numFmtId="168" fontId="2" fillId="4" borderId="29" xfId="4" quotePrefix="1" applyFont="1" applyFill="1" applyBorder="1" applyAlignment="1" applyProtection="1">
      <alignment horizontal="center"/>
    </xf>
    <xf numFmtId="172" fontId="2" fillId="4" borderId="28" xfId="1" applyNumberFormat="1" applyFont="1" applyFill="1" applyBorder="1" applyAlignment="1" applyProtection="1"/>
    <xf numFmtId="0" fontId="26" fillId="4" borderId="0" xfId="0" applyFont="1" applyFill="1" applyAlignment="1">
      <alignment horizontal="right" vertical="center"/>
    </xf>
    <xf numFmtId="0" fontId="26" fillId="45" borderId="0" xfId="0" applyFont="1" applyFill="1" applyAlignment="1">
      <alignment horizontal="right" vertical="center"/>
    </xf>
    <xf numFmtId="43" fontId="28" fillId="0" borderId="4" xfId="0" applyNumberFormat="1" applyFont="1" applyBorder="1" applyAlignment="1">
      <alignment vertical="center"/>
    </xf>
    <xf numFmtId="43" fontId="28" fillId="0" borderId="5" xfId="0" applyNumberFormat="1" applyFont="1" applyBorder="1" applyAlignment="1">
      <alignment vertical="center"/>
    </xf>
    <xf numFmtId="0" fontId="31" fillId="0" borderId="62" xfId="0" applyFont="1" applyBorder="1"/>
    <xf numFmtId="41" fontId="20" fillId="0" borderId="28" xfId="5" applyNumberFormat="1" applyFont="1" applyBorder="1" applyAlignment="1">
      <alignment vertical="center"/>
    </xf>
    <xf numFmtId="0" fontId="31" fillId="0" borderId="62" xfId="0" applyFont="1" applyBorder="1" applyAlignment="1">
      <alignment horizontal="left"/>
    </xf>
    <xf numFmtId="37" fontId="38" fillId="0" borderId="0" xfId="183" applyNumberFormat="1" applyFont="1" applyFill="1"/>
    <xf numFmtId="0" fontId="31" fillId="0" borderId="0" xfId="183" applyFont="1" applyAlignment="1">
      <alignment horizontal="left"/>
    </xf>
    <xf numFmtId="0" fontId="38" fillId="0" borderId="0" xfId="183" quotePrefix="1" applyFont="1" applyAlignment="1">
      <alignment horizontal="left"/>
    </xf>
    <xf numFmtId="43" fontId="11" fillId="0" borderId="5" xfId="0" applyNumberFormat="1" applyFont="1" applyBorder="1" applyAlignment="1">
      <alignment vertical="center"/>
    </xf>
    <xf numFmtId="43" fontId="11" fillId="0" borderId="5" xfId="0" applyNumberFormat="1" applyFont="1" applyFill="1" applyBorder="1" applyAlignment="1">
      <alignment vertical="center"/>
    </xf>
    <xf numFmtId="43" fontId="11" fillId="0" borderId="6" xfId="0" applyNumberFormat="1" applyFont="1" applyBorder="1" applyAlignment="1">
      <alignment vertical="center"/>
    </xf>
    <xf numFmtId="43" fontId="11" fillId="0" borderId="72" xfId="0" applyNumberFormat="1" applyFont="1" applyBorder="1" applyAlignment="1">
      <alignment vertical="center"/>
    </xf>
    <xf numFmtId="43" fontId="11" fillId="0" borderId="11" xfId="0" applyNumberFormat="1" applyFont="1" applyBorder="1" applyAlignment="1">
      <alignment vertical="center"/>
    </xf>
    <xf numFmtId="43" fontId="11" fillId="0" borderId="11" xfId="0" applyNumberFormat="1" applyFont="1" applyFill="1" applyBorder="1" applyAlignment="1">
      <alignment vertical="center"/>
    </xf>
    <xf numFmtId="43" fontId="11" fillId="0" borderId="0" xfId="0" applyNumberFormat="1" applyFont="1" applyBorder="1" applyAlignment="1">
      <alignment vertical="center"/>
    </xf>
    <xf numFmtId="43" fontId="11" fillId="0" borderId="0" xfId="0" applyNumberFormat="1" applyFont="1" applyFill="1" applyBorder="1" applyAlignment="1">
      <alignment vertical="center"/>
    </xf>
    <xf numFmtId="43" fontId="11" fillId="0" borderId="12" xfId="0" applyNumberFormat="1" applyFont="1" applyBorder="1" applyAlignment="1">
      <alignment vertical="center"/>
    </xf>
    <xf numFmtId="169" fontId="28" fillId="0" borderId="0" xfId="2" applyNumberFormat="1" applyFont="1"/>
    <xf numFmtId="169" fontId="28" fillId="0" borderId="0" xfId="2" applyNumberFormat="1" applyFont="1" applyBorder="1"/>
    <xf numFmtId="169" fontId="29" fillId="0" borderId="1" xfId="7" applyNumberFormat="1" applyBorder="1"/>
    <xf numFmtId="169" fontId="29" fillId="0" borderId="28" xfId="7" applyNumberFormat="1" applyBorder="1"/>
    <xf numFmtId="169" fontId="28" fillId="0" borderId="3" xfId="2" applyNumberFormat="1" applyFont="1" applyBorder="1"/>
    <xf numFmtId="39" fontId="5" fillId="0" borderId="2" xfId="2" applyNumberFormat="1" applyFont="1" applyFill="1" applyBorder="1" applyAlignment="1" applyProtection="1">
      <alignment horizontal="right"/>
    </xf>
    <xf numFmtId="39" fontId="5" fillId="0" borderId="0" xfId="3" applyNumberFormat="1" applyFont="1" applyFill="1" applyAlignment="1" applyProtection="1">
      <alignment horizontal="centerContinuous"/>
      <protection locked="0"/>
    </xf>
    <xf numFmtId="37" fontId="3" fillId="0" borderId="0" xfId="3" quotePrefix="1" applyFont="1" applyFill="1" applyAlignment="1" applyProtection="1">
      <alignment horizontal="left"/>
    </xf>
    <xf numFmtId="37" fontId="5" fillId="0" borderId="0" xfId="3" applyFont="1" applyFill="1" applyProtection="1"/>
    <xf numFmtId="37" fontId="5" fillId="0" borderId="0" xfId="3" quotePrefix="1" applyFont="1" applyFill="1" applyAlignment="1" applyProtection="1">
      <alignment horizontal="left"/>
    </xf>
    <xf numFmtId="37" fontId="5" fillId="0" borderId="0" xfId="3" applyFont="1" applyFill="1" applyAlignment="1" applyProtection="1">
      <alignment horizontal="left"/>
    </xf>
    <xf numFmtId="39" fontId="3" fillId="0" borderId="0" xfId="3" quotePrefix="1" applyNumberFormat="1" applyFont="1" applyFill="1" applyAlignment="1" applyProtection="1">
      <alignment horizontal="left"/>
    </xf>
    <xf numFmtId="37" fontId="37" fillId="0" borderId="0" xfId="12" applyNumberFormat="1" applyFont="1" applyFill="1" applyAlignment="1" applyProtection="1">
      <alignment horizontal="left" wrapText="1"/>
    </xf>
    <xf numFmtId="39" fontId="2" fillId="0" borderId="0" xfId="3" quotePrefix="1" applyNumberFormat="1" applyFont="1" applyFill="1" applyBorder="1" applyAlignment="1" applyProtection="1">
      <alignment horizontal="left"/>
    </xf>
    <xf numFmtId="37" fontId="7" fillId="0" borderId="0" xfId="3" applyFont="1" applyFill="1" applyAlignment="1" applyProtection="1">
      <alignment horizontal="left"/>
    </xf>
    <xf numFmtId="0" fontId="7" fillId="0" borderId="0" xfId="0" applyFont="1" applyFill="1" applyProtection="1"/>
    <xf numFmtId="0" fontId="41" fillId="0" borderId="0" xfId="0" applyNumberFormat="1" applyFont="1" applyFill="1"/>
    <xf numFmtId="0" fontId="17" fillId="0" borderId="23" xfId="0" applyFont="1" applyFill="1" applyBorder="1" applyAlignment="1">
      <alignment vertical="center"/>
    </xf>
    <xf numFmtId="0" fontId="90" fillId="0" borderId="0" xfId="0" applyFont="1" applyFill="1" applyAlignment="1">
      <alignment vertical="center"/>
    </xf>
    <xf numFmtId="0" fontId="17" fillId="0" borderId="0" xfId="0" applyFont="1" applyFill="1" applyBorder="1" applyAlignment="1">
      <alignment vertical="center"/>
    </xf>
    <xf numFmtId="0" fontId="92" fillId="0" borderId="0" xfId="0" applyFont="1" applyFill="1"/>
    <xf numFmtId="39" fontId="47" fillId="0" borderId="0" xfId="3" applyNumberFormat="1" applyFont="1" applyFill="1" applyAlignment="1" applyProtection="1">
      <alignment horizontal="left"/>
    </xf>
    <xf numFmtId="49" fontId="11" fillId="0" borderId="0" xfId="0" applyNumberFormat="1" applyFont="1" applyFill="1" applyAlignment="1">
      <alignment vertical="center"/>
    </xf>
    <xf numFmtId="49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26" fillId="0" borderId="0" xfId="0" applyFont="1" applyFill="1" applyAlignment="1">
      <alignment horizontal="left" vertical="center"/>
    </xf>
    <xf numFmtId="0" fontId="27" fillId="0" borderId="0" xfId="0" applyFont="1" applyFill="1" applyAlignment="1">
      <alignment vertical="center"/>
    </xf>
    <xf numFmtId="0" fontId="26" fillId="0" borderId="7" xfId="0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6" fillId="0" borderId="6" xfId="0" applyFont="1" applyFill="1" applyBorder="1" applyAlignment="1">
      <alignment vertical="center"/>
    </xf>
    <xf numFmtId="0" fontId="31" fillId="0" borderId="62" xfId="0" applyFont="1" applyFill="1" applyBorder="1"/>
    <xf numFmtId="43" fontId="26" fillId="0" borderId="14" xfId="0" applyNumberFormat="1" applyFont="1" applyFill="1" applyBorder="1" applyAlignment="1">
      <alignment vertical="center"/>
    </xf>
    <xf numFmtId="43" fontId="26" fillId="0" borderId="4" xfId="0" applyNumberFormat="1" applyFont="1" applyFill="1" applyBorder="1" applyAlignment="1">
      <alignment vertical="center"/>
    </xf>
    <xf numFmtId="43" fontId="26" fillId="0" borderId="5" xfId="0" applyNumberFormat="1" applyFont="1" applyFill="1" applyBorder="1" applyAlignment="1">
      <alignment vertical="center"/>
    </xf>
    <xf numFmtId="43" fontId="26" fillId="0" borderId="6" xfId="0" applyNumberFormat="1" applyFont="1" applyFill="1" applyBorder="1" applyAlignment="1">
      <alignment vertical="center"/>
    </xf>
    <xf numFmtId="0" fontId="27" fillId="0" borderId="0" xfId="0" applyFont="1" applyFill="1" applyAlignment="1">
      <alignment horizontal="right" vertical="center"/>
    </xf>
    <xf numFmtId="43" fontId="27" fillId="0" borderId="20" xfId="0" applyNumberFormat="1" applyFont="1" applyFill="1" applyBorder="1" applyAlignment="1">
      <alignment vertical="center"/>
    </xf>
    <xf numFmtId="43" fontId="28" fillId="0" borderId="21" xfId="0" applyNumberFormat="1" applyFont="1" applyFill="1" applyBorder="1" applyAlignment="1">
      <alignment vertical="center"/>
    </xf>
    <xf numFmtId="0" fontId="26" fillId="0" borderId="0" xfId="0" applyFont="1" applyFill="1" applyAlignment="1">
      <alignment horizontal="right" vertical="center"/>
    </xf>
    <xf numFmtId="0" fontId="26" fillId="0" borderId="25" xfId="0" applyFont="1" applyFill="1" applyBorder="1" applyAlignment="1">
      <alignment vertical="center"/>
    </xf>
    <xf numFmtId="43" fontId="26" fillId="0" borderId="13" xfId="0" applyNumberFormat="1" applyFont="1" applyFill="1" applyBorder="1" applyAlignment="1">
      <alignment vertical="center"/>
    </xf>
    <xf numFmtId="0" fontId="26" fillId="0" borderId="4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/>
    </xf>
    <xf numFmtId="39" fontId="3" fillId="4" borderId="0" xfId="3" applyNumberFormat="1" applyFont="1" applyFill="1" applyAlignment="1" applyProtection="1">
      <alignment horizontal="left"/>
    </xf>
    <xf numFmtId="37" fontId="3" fillId="4" borderId="0" xfId="3" applyFont="1" applyFill="1" applyProtection="1"/>
    <xf numFmtId="49" fontId="40" fillId="4" borderId="0" xfId="0" applyNumberFormat="1" applyFont="1" applyFill="1"/>
    <xf numFmtId="0" fontId="26" fillId="46" borderId="0" xfId="0" applyFont="1" applyFill="1" applyAlignment="1">
      <alignment vertical="center"/>
    </xf>
    <xf numFmtId="43" fontId="26" fillId="46" borderId="16" xfId="0" applyNumberFormat="1" applyFont="1" applyFill="1" applyBorder="1" applyAlignment="1">
      <alignment vertical="center"/>
    </xf>
    <xf numFmtId="39" fontId="27" fillId="46" borderId="17" xfId="0" applyNumberFormat="1" applyFont="1" applyFill="1" applyBorder="1" applyAlignment="1">
      <alignment horizontal="right" vertical="center"/>
    </xf>
    <xf numFmtId="0" fontId="31" fillId="0" borderId="0" xfId="0" applyFont="1" applyBorder="1"/>
    <xf numFmtId="0" fontId="38" fillId="0" borderId="0" xfId="183" applyFont="1" applyAlignment="1"/>
    <xf numFmtId="0" fontId="38" fillId="0" borderId="0" xfId="183" applyFont="1" applyAlignment="1">
      <alignment wrapText="1"/>
    </xf>
    <xf numFmtId="0" fontId="41" fillId="0" borderId="1" xfId="0" applyNumberFormat="1" applyFont="1" applyFill="1" applyBorder="1"/>
    <xf numFmtId="0" fontId="11" fillId="0" borderId="1" xfId="0" applyFont="1" applyBorder="1" applyAlignment="1">
      <alignment vertical="center"/>
    </xf>
    <xf numFmtId="43" fontId="11" fillId="0" borderId="73" xfId="0" applyNumberFormat="1" applyFont="1" applyBorder="1" applyAlignment="1">
      <alignment vertical="center"/>
    </xf>
    <xf numFmtId="169" fontId="28" fillId="0" borderId="0" xfId="2" applyNumberFormat="1" applyFont="1" applyFill="1"/>
    <xf numFmtId="169" fontId="28" fillId="0" borderId="1" xfId="2" applyNumberFormat="1" applyFont="1" applyFill="1" applyBorder="1"/>
    <xf numFmtId="169" fontId="29" fillId="0" borderId="0" xfId="7" applyNumberFormat="1" applyFill="1" applyBorder="1"/>
    <xf numFmtId="169" fontId="29" fillId="0" borderId="0" xfId="7" applyNumberFormat="1" applyFill="1"/>
    <xf numFmtId="169" fontId="29" fillId="0" borderId="0" xfId="7" applyNumberFormat="1"/>
    <xf numFmtId="39" fontId="8" fillId="0" borderId="0" xfId="1" applyNumberFormat="1" applyFont="1" applyFill="1" applyAlignment="1">
      <alignment horizontal="right"/>
    </xf>
    <xf numFmtId="43" fontId="8" fillId="0" borderId="0" xfId="1" applyFont="1" applyFill="1"/>
    <xf numFmtId="0" fontId="97" fillId="0" borderId="0" xfId="85" applyFont="1" applyAlignment="1">
      <alignment horizontal="center"/>
    </xf>
    <xf numFmtId="0" fontId="98" fillId="0" borderId="0" xfId="85" applyFont="1"/>
    <xf numFmtId="0" fontId="99" fillId="0" borderId="0" xfId="85" applyFont="1" applyFill="1" applyAlignment="1">
      <alignment horizontal="left"/>
    </xf>
    <xf numFmtId="43" fontId="98" fillId="0" borderId="0" xfId="37" applyFont="1"/>
    <xf numFmtId="0" fontId="100" fillId="0" borderId="0" xfId="85" applyFont="1" applyAlignment="1">
      <alignment horizontal="center"/>
    </xf>
    <xf numFmtId="0" fontId="99" fillId="0" borderId="0" xfId="85" applyFont="1" applyAlignment="1">
      <alignment horizontal="center"/>
    </xf>
    <xf numFmtId="0" fontId="100" fillId="0" borderId="0" xfId="85" applyFont="1" applyAlignment="1">
      <alignment horizontal="center" vertical="center"/>
    </xf>
    <xf numFmtId="0" fontId="100" fillId="0" borderId="0" xfId="85" applyFont="1" applyFill="1" applyAlignment="1">
      <alignment horizontal="center" vertical="center"/>
    </xf>
    <xf numFmtId="0" fontId="27" fillId="0" borderId="0" xfId="85" applyFont="1" applyAlignment="1">
      <alignment horizontal="center"/>
    </xf>
    <xf numFmtId="0" fontId="98" fillId="0" borderId="74" xfId="85" applyFont="1" applyBorder="1"/>
    <xf numFmtId="0" fontId="98" fillId="0" borderId="23" xfId="85" applyFont="1" applyBorder="1"/>
    <xf numFmtId="41" fontId="98" fillId="0" borderId="23" xfId="85" applyNumberFormat="1" applyFont="1" applyBorder="1"/>
    <xf numFmtId="0" fontId="28" fillId="0" borderId="0" xfId="85"/>
    <xf numFmtId="0" fontId="98" fillId="0" borderId="75" xfId="85" applyFont="1" applyBorder="1"/>
    <xf numFmtId="0" fontId="98" fillId="0" borderId="0" xfId="85" applyFont="1" applyBorder="1"/>
    <xf numFmtId="41" fontId="98" fillId="0" borderId="0" xfId="85" applyNumberFormat="1" applyFont="1" applyBorder="1"/>
    <xf numFmtId="0" fontId="98" fillId="0" borderId="76" xfId="85" applyFont="1" applyBorder="1"/>
    <xf numFmtId="0" fontId="98" fillId="0" borderId="1" xfId="85" applyFont="1" applyBorder="1"/>
    <xf numFmtId="41" fontId="98" fillId="0" borderId="1" xfId="85" applyNumberFormat="1" applyFont="1" applyBorder="1"/>
    <xf numFmtId="0" fontId="101" fillId="0" borderId="0" xfId="85" applyFont="1" applyAlignment="1">
      <alignment horizontal="right"/>
    </xf>
    <xf numFmtId="41" fontId="101" fillId="0" borderId="0" xfId="85" applyNumberFormat="1" applyFont="1"/>
    <xf numFmtId="41" fontId="74" fillId="0" borderId="0" xfId="85" applyNumberFormat="1" applyFont="1"/>
    <xf numFmtId="0" fontId="102" fillId="0" borderId="0" xfId="85" applyFont="1" applyAlignment="1">
      <alignment horizontal="right"/>
    </xf>
    <xf numFmtId="3" fontId="102" fillId="0" borderId="0" xfId="85" applyNumberFormat="1" applyFont="1"/>
    <xf numFmtId="0" fontId="27" fillId="0" borderId="0" xfId="85" applyFont="1"/>
    <xf numFmtId="172" fontId="102" fillId="0" borderId="0" xfId="37" applyNumberFormat="1" applyFont="1"/>
    <xf numFmtId="0" fontId="98" fillId="0" borderId="0" xfId="85" applyFont="1" applyFill="1"/>
    <xf numFmtId="43" fontId="26" fillId="4" borderId="14" xfId="0" applyNumberFormat="1" applyFont="1" applyFill="1" applyBorder="1" applyAlignment="1">
      <alignment vertical="center"/>
    </xf>
    <xf numFmtId="164" fontId="26" fillId="4" borderId="14" xfId="0" applyNumberFormat="1" applyFont="1" applyFill="1" applyBorder="1" applyAlignment="1">
      <alignment horizontal="center" vertical="center"/>
    </xf>
    <xf numFmtId="164" fontId="26" fillId="4" borderId="17" xfId="0" applyNumberFormat="1" applyFont="1" applyFill="1" applyBorder="1" applyAlignment="1">
      <alignment horizontal="center" vertical="center"/>
    </xf>
    <xf numFmtId="0" fontId="20" fillId="4" borderId="0" xfId="5" applyFont="1" applyFill="1" applyAlignment="1">
      <alignment vertical="center"/>
    </xf>
    <xf numFmtId="41" fontId="20" fillId="4" borderId="0" xfId="5" applyNumberFormat="1" applyFont="1" applyFill="1" applyAlignment="1">
      <alignment vertical="center"/>
    </xf>
    <xf numFmtId="41" fontId="20" fillId="4" borderId="0" xfId="5" applyNumberFormat="1" applyFont="1" applyFill="1" applyBorder="1" applyAlignment="1">
      <alignment vertical="center"/>
    </xf>
    <xf numFmtId="42" fontId="20" fillId="4" borderId="0" xfId="5" applyNumberFormat="1" applyFont="1" applyFill="1" applyAlignment="1">
      <alignment vertical="center"/>
    </xf>
    <xf numFmtId="43" fontId="10" fillId="4" borderId="14" xfId="0" applyNumberFormat="1" applyFont="1" applyFill="1" applyBorder="1" applyAlignment="1">
      <alignment vertical="center"/>
    </xf>
    <xf numFmtId="43" fontId="10" fillId="4" borderId="68" xfId="0" applyNumberFormat="1" applyFont="1" applyFill="1" applyBorder="1" applyAlignment="1">
      <alignment vertical="center"/>
    </xf>
    <xf numFmtId="0" fontId="10" fillId="4" borderId="5" xfId="189" applyFont="1" applyFill="1" applyBorder="1" applyAlignment="1">
      <alignment vertical="center"/>
    </xf>
    <xf numFmtId="0" fontId="10" fillId="4" borderId="25" xfId="189" applyFont="1" applyFill="1" applyBorder="1" applyAlignment="1">
      <alignment vertical="center"/>
    </xf>
    <xf numFmtId="0" fontId="38" fillId="0" borderId="0" xfId="183" quotePrefix="1" applyFont="1" applyAlignment="1">
      <alignment horizontal="center"/>
    </xf>
    <xf numFmtId="0" fontId="20" fillId="0" borderId="18" xfId="5" applyFont="1" applyBorder="1" applyAlignment="1">
      <alignment horizontal="center" vertical="center"/>
    </xf>
    <xf numFmtId="0" fontId="20" fillId="0" borderId="0" xfId="5" applyFont="1" applyAlignment="1">
      <alignment horizontal="center" vertical="center"/>
    </xf>
    <xf numFmtId="0" fontId="20" fillId="0" borderId="0" xfId="5" quotePrefix="1" applyFont="1" applyAlignment="1">
      <alignment horizontal="left" vertical="center" wrapText="1"/>
    </xf>
    <xf numFmtId="41" fontId="38" fillId="0" borderId="0" xfId="185" applyNumberFormat="1" applyFont="1" applyProtection="1"/>
    <xf numFmtId="182" fontId="38" fillId="4" borderId="0" xfId="185" applyNumberFormat="1" applyFont="1" applyFill="1"/>
    <xf numFmtId="183" fontId="38" fillId="0" borderId="0" xfId="189" applyNumberFormat="1" applyFont="1" applyFill="1" applyBorder="1" applyProtection="1"/>
    <xf numFmtId="43" fontId="10" fillId="4" borderId="4" xfId="189" applyNumberFormat="1" applyFont="1" applyFill="1" applyBorder="1" applyAlignment="1">
      <alignment vertical="center"/>
    </xf>
    <xf numFmtId="41" fontId="28" fillId="0" borderId="0" xfId="85" applyNumberFormat="1"/>
    <xf numFmtId="43" fontId="38" fillId="0" borderId="0" xfId="1" applyFont="1"/>
    <xf numFmtId="41" fontId="74" fillId="0" borderId="0" xfId="9404" applyNumberFormat="1" applyFont="1"/>
    <xf numFmtId="0" fontId="101" fillId="0" borderId="0" xfId="9404" applyFont="1" applyAlignment="1">
      <alignment horizontal="right"/>
    </xf>
    <xf numFmtId="0" fontId="98" fillId="0" borderId="0" xfId="9404" applyFont="1" applyBorder="1"/>
    <xf numFmtId="41" fontId="98" fillId="0" borderId="0" xfId="9404" applyNumberFormat="1" applyFont="1" applyBorder="1"/>
    <xf numFmtId="0" fontId="28" fillId="0" borderId="0" xfId="9404"/>
    <xf numFmtId="41" fontId="98" fillId="0" borderId="23" xfId="9404" applyNumberFormat="1" applyFont="1" applyBorder="1"/>
    <xf numFmtId="0" fontId="103" fillId="0" borderId="0" xfId="9404" applyFont="1"/>
    <xf numFmtId="0" fontId="98" fillId="0" borderId="1" xfId="9404" applyFont="1" applyBorder="1"/>
    <xf numFmtId="0" fontId="98" fillId="0" borderId="0" xfId="9404" applyFont="1" applyFill="1"/>
    <xf numFmtId="172" fontId="102" fillId="0" borderId="0" xfId="195" applyNumberFormat="1" applyFont="1"/>
    <xf numFmtId="0" fontId="27" fillId="0" borderId="0" xfId="9404" applyFont="1"/>
    <xf numFmtId="3" fontId="102" fillId="0" borderId="0" xfId="9404" applyNumberFormat="1" applyFont="1"/>
    <xf numFmtId="0" fontId="102" fillId="0" borderId="0" xfId="9404" applyFont="1" applyAlignment="1">
      <alignment horizontal="right"/>
    </xf>
    <xf numFmtId="41" fontId="98" fillId="0" borderId="1" xfId="9404" applyNumberFormat="1" applyFont="1" applyBorder="1"/>
    <xf numFmtId="0" fontId="27" fillId="0" borderId="0" xfId="9404" applyFont="1" applyAlignment="1">
      <alignment horizontal="center"/>
    </xf>
    <xf numFmtId="0" fontId="100" fillId="0" borderId="0" xfId="9404" applyFont="1" applyFill="1" applyAlignment="1">
      <alignment horizontal="center" vertical="center"/>
    </xf>
    <xf numFmtId="0" fontId="100" fillId="0" borderId="0" xfId="9404" applyFont="1" applyAlignment="1">
      <alignment horizontal="center" vertical="center"/>
    </xf>
    <xf numFmtId="0" fontId="99" fillId="0" borderId="0" xfId="9404" applyFont="1" applyAlignment="1">
      <alignment horizontal="center"/>
    </xf>
    <xf numFmtId="0" fontId="100" fillId="0" borderId="0" xfId="9404" applyFont="1" applyAlignment="1">
      <alignment horizontal="center"/>
    </xf>
    <xf numFmtId="43" fontId="98" fillId="0" borderId="0" xfId="195" applyFont="1"/>
    <xf numFmtId="0" fontId="99" fillId="0" borderId="0" xfId="9404" applyFont="1" applyFill="1" applyAlignment="1">
      <alignment horizontal="left"/>
    </xf>
    <xf numFmtId="0" fontId="98" fillId="0" borderId="0" xfId="9404" applyFont="1"/>
    <xf numFmtId="0" fontId="97" fillId="0" borderId="0" xfId="9404" applyFont="1" applyAlignment="1">
      <alignment horizontal="center"/>
    </xf>
    <xf numFmtId="41" fontId="103" fillId="0" borderId="0" xfId="192" applyNumberFormat="1" applyFont="1"/>
    <xf numFmtId="0" fontId="103" fillId="0" borderId="1" xfId="9404" applyFont="1" applyBorder="1"/>
    <xf numFmtId="41" fontId="101" fillId="0" borderId="0" xfId="9404" applyNumberFormat="1" applyFont="1"/>
    <xf numFmtId="0" fontId="28" fillId="0" borderId="0" xfId="192"/>
    <xf numFmtId="0" fontId="98" fillId="0" borderId="0" xfId="192" applyFont="1"/>
    <xf numFmtId="41" fontId="98" fillId="0" borderId="0" xfId="192" applyNumberFormat="1" applyFont="1"/>
    <xf numFmtId="43" fontId="98" fillId="0" borderId="0" xfId="234" applyFont="1"/>
    <xf numFmtId="0" fontId="99" fillId="0" borderId="0" xfId="192" applyFont="1" applyAlignment="1">
      <alignment horizontal="center"/>
    </xf>
    <xf numFmtId="41" fontId="98" fillId="0" borderId="1" xfId="192" applyNumberFormat="1" applyFont="1" applyBorder="1"/>
    <xf numFmtId="0" fontId="98" fillId="0" borderId="1" xfId="192" applyFont="1" applyBorder="1"/>
    <xf numFmtId="0" fontId="97" fillId="0" borderId="0" xfId="192" applyFont="1" applyAlignment="1">
      <alignment horizontal="center"/>
    </xf>
    <xf numFmtId="0" fontId="100" fillId="0" borderId="1" xfId="192" applyFont="1" applyBorder="1" applyAlignment="1">
      <alignment horizontal="center"/>
    </xf>
    <xf numFmtId="0" fontId="99" fillId="0" borderId="0" xfId="192" applyFont="1" applyFill="1" applyAlignment="1">
      <alignment horizontal="center"/>
    </xf>
    <xf numFmtId="0" fontId="103" fillId="0" borderId="0" xfId="192" applyFont="1"/>
    <xf numFmtId="0" fontId="103" fillId="0" borderId="1" xfId="192" applyFont="1" applyBorder="1"/>
    <xf numFmtId="0" fontId="100" fillId="0" borderId="1" xfId="192" applyFont="1" applyBorder="1" applyAlignment="1">
      <alignment horizontal="center" vertical="center"/>
    </xf>
    <xf numFmtId="0" fontId="100" fillId="0" borderId="1" xfId="192" applyFont="1" applyFill="1" applyBorder="1" applyAlignment="1">
      <alignment horizontal="center" vertical="center"/>
    </xf>
    <xf numFmtId="0" fontId="99" fillId="0" borderId="1" xfId="192" applyFont="1" applyBorder="1" applyAlignment="1">
      <alignment horizontal="center"/>
    </xf>
    <xf numFmtId="0" fontId="20" fillId="0" borderId="0" xfId="5" applyFont="1" applyAlignment="1">
      <alignment horizontal="center" vertical="center"/>
    </xf>
    <xf numFmtId="0" fontId="20" fillId="0" borderId="18" xfId="5" applyFont="1" applyBorder="1" applyAlignment="1">
      <alignment horizontal="center" vertical="center"/>
    </xf>
    <xf numFmtId="172" fontId="38" fillId="0" borderId="0" xfId="189" applyNumberFormat="1" applyFont="1" applyProtection="1"/>
    <xf numFmtId="172" fontId="38" fillId="0" borderId="2" xfId="186" applyNumberFormat="1" applyFont="1" applyBorder="1" applyProtection="1"/>
    <xf numFmtId="172" fontId="38" fillId="0" borderId="23" xfId="189" applyNumberFormat="1" applyFont="1" applyBorder="1" applyProtection="1"/>
    <xf numFmtId="172" fontId="38" fillId="0" borderId="0" xfId="189" applyNumberFormat="1" applyFont="1" applyFill="1" applyProtection="1"/>
    <xf numFmtId="182" fontId="38" fillId="0" borderId="23" xfId="189" applyNumberFormat="1" applyFont="1" applyBorder="1" applyProtection="1"/>
    <xf numFmtId="172" fontId="38" fillId="0" borderId="0" xfId="1" applyNumberFormat="1" applyFont="1"/>
    <xf numFmtId="172" fontId="38" fillId="0" borderId="0" xfId="1" applyNumberFormat="1" applyFont="1" applyProtection="1"/>
    <xf numFmtId="0" fontId="38" fillId="0" borderId="0" xfId="183" quotePrefix="1" applyFont="1" applyAlignment="1">
      <alignment horizontal="right"/>
    </xf>
    <xf numFmtId="0" fontId="38" fillId="0" borderId="0" xfId="183" applyFont="1" applyAlignment="1">
      <alignment horizontal="center"/>
    </xf>
    <xf numFmtId="0" fontId="19" fillId="0" borderId="0" xfId="5" applyFont="1" applyAlignment="1">
      <alignment horizontal="center" vertical="center"/>
    </xf>
    <xf numFmtId="39" fontId="7" fillId="0" borderId="0" xfId="3" quotePrefix="1" applyNumberFormat="1" applyFont="1" applyAlignment="1" applyProtection="1">
      <alignment horizontal="left" wrapText="1"/>
    </xf>
    <xf numFmtId="0" fontId="32" fillId="0" borderId="47" xfId="42" applyFont="1" applyBorder="1" applyAlignment="1">
      <alignment horizontal="center" wrapText="1"/>
    </xf>
    <xf numFmtId="0" fontId="32" fillId="0" borderId="48" xfId="42" applyFont="1" applyBorder="1" applyAlignment="1">
      <alignment horizontal="center" wrapText="1"/>
    </xf>
    <xf numFmtId="0" fontId="32" fillId="0" borderId="49" xfId="42" applyFont="1" applyBorder="1" applyAlignment="1">
      <alignment horizontal="center" wrapText="1"/>
    </xf>
    <xf numFmtId="174" fontId="3" fillId="0" borderId="0" xfId="12" applyFont="1" applyFill="1" applyBorder="1" applyAlignment="1">
      <alignment horizontal="left" wrapText="1"/>
    </xf>
    <xf numFmtId="0" fontId="3" fillId="0" borderId="0" xfId="0" applyFont="1" applyAlignment="1">
      <alignment wrapText="1"/>
    </xf>
    <xf numFmtId="0" fontId="3" fillId="0" borderId="48" xfId="0" applyFont="1" applyBorder="1" applyAlignment="1">
      <alignment horizontal="center" wrapText="1"/>
    </xf>
    <xf numFmtId="0" fontId="3" fillId="0" borderId="49" xfId="0" applyFont="1" applyBorder="1" applyAlignment="1">
      <alignment horizontal="center" wrapText="1"/>
    </xf>
    <xf numFmtId="0" fontId="32" fillId="0" borderId="47" xfId="0" applyFont="1" applyBorder="1" applyAlignment="1">
      <alignment horizontal="center" wrapText="1"/>
    </xf>
    <xf numFmtId="0" fontId="32" fillId="0" borderId="48" xfId="0" applyFont="1" applyBorder="1" applyAlignment="1">
      <alignment horizontal="center" wrapText="1"/>
    </xf>
    <xf numFmtId="0" fontId="32" fillId="0" borderId="49" xfId="0" applyFont="1" applyBorder="1" applyAlignment="1">
      <alignment horizontal="center" wrapText="1"/>
    </xf>
    <xf numFmtId="174" fontId="3" fillId="4" borderId="61" xfId="12" applyFont="1" applyFill="1" applyBorder="1" applyAlignment="1">
      <alignment horizontal="center" wrapText="1"/>
    </xf>
    <xf numFmtId="174" fontId="3" fillId="4" borderId="62" xfId="12" applyFont="1" applyFill="1" applyBorder="1" applyAlignment="1">
      <alignment horizontal="center" wrapText="1"/>
    </xf>
    <xf numFmtId="174" fontId="3" fillId="4" borderId="63" xfId="12" applyFont="1" applyFill="1" applyBorder="1" applyAlignment="1">
      <alignment horizontal="center" wrapText="1"/>
    </xf>
    <xf numFmtId="37" fontId="7" fillId="0" borderId="0" xfId="3" applyFont="1" applyFill="1" applyBorder="1" applyAlignment="1" applyProtection="1">
      <alignment horizontal="center"/>
    </xf>
    <xf numFmtId="0" fontId="7" fillId="0" borderId="0" xfId="10" applyFont="1" applyFill="1" applyAlignment="1">
      <alignment horizontal="center"/>
    </xf>
    <xf numFmtId="0" fontId="2" fillId="0" borderId="0" xfId="10" applyFont="1" applyFill="1" applyAlignment="1">
      <alignment horizontal="center"/>
    </xf>
    <xf numFmtId="0" fontId="38" fillId="0" borderId="0" xfId="183" applyFont="1" applyAlignment="1">
      <alignment horizontal="center"/>
    </xf>
    <xf numFmtId="0" fontId="77" fillId="0" borderId="0" xfId="183" quotePrefix="1" applyFont="1" applyAlignment="1">
      <alignment horizontal="center"/>
    </xf>
    <xf numFmtId="0" fontId="77" fillId="0" borderId="0" xfId="183" applyFont="1" applyAlignment="1">
      <alignment horizontal="center"/>
    </xf>
    <xf numFmtId="0" fontId="38" fillId="0" borderId="0" xfId="183" quotePrefix="1" applyFont="1" applyAlignment="1">
      <alignment horizontal="center"/>
    </xf>
    <xf numFmtId="0" fontId="76" fillId="0" borderId="0" xfId="183" applyFont="1" applyAlignment="1">
      <alignment horizontal="center"/>
    </xf>
    <xf numFmtId="0" fontId="39" fillId="0" borderId="0" xfId="183" applyFont="1" applyAlignment="1">
      <alignment horizontal="center"/>
    </xf>
    <xf numFmtId="0" fontId="20" fillId="0" borderId="0" xfId="5" quotePrefix="1" applyFont="1" applyAlignment="1">
      <alignment wrapText="1"/>
    </xf>
    <xf numFmtId="0" fontId="20" fillId="0" borderId="0" xfId="5" quotePrefix="1" applyFont="1" applyAlignment="1">
      <alignment horizontal="left" vertical="center" wrapText="1"/>
    </xf>
    <xf numFmtId="0" fontId="20" fillId="0" borderId="0" xfId="5" applyFont="1" applyAlignment="1">
      <alignment horizontal="center" vertical="center"/>
    </xf>
    <xf numFmtId="0" fontId="19" fillId="0" borderId="0" xfId="5" applyFont="1" applyAlignment="1">
      <alignment horizontal="center" vertical="center"/>
    </xf>
    <xf numFmtId="0" fontId="20" fillId="0" borderId="18" xfId="5" applyFont="1" applyBorder="1" applyAlignment="1">
      <alignment horizontal="center" vertical="center"/>
    </xf>
    <xf numFmtId="0" fontId="20" fillId="0" borderId="0" xfId="5" applyFont="1" applyFill="1" applyAlignment="1">
      <alignment horizontal="center" vertical="center"/>
    </xf>
    <xf numFmtId="0" fontId="21" fillId="0" borderId="0" xfId="5" applyFont="1" applyAlignment="1">
      <alignment horizontal="center" vertical="center"/>
    </xf>
    <xf numFmtId="0" fontId="21" fillId="0" borderId="0" xfId="5" quotePrefix="1" applyFont="1" applyAlignment="1">
      <alignment horizontal="center" vertical="center"/>
    </xf>
    <xf numFmtId="174" fontId="3" fillId="0" borderId="62" xfId="12" applyFont="1" applyFill="1" applyBorder="1" applyAlignment="1">
      <alignment horizontal="center" wrapText="1"/>
    </xf>
    <xf numFmtId="174" fontId="3" fillId="0" borderId="63" xfId="12" applyFont="1" applyFill="1" applyBorder="1" applyAlignment="1">
      <alignment horizontal="center" wrapText="1"/>
    </xf>
    <xf numFmtId="174" fontId="3" fillId="0" borderId="61" xfId="12" applyFont="1" applyFill="1" applyBorder="1" applyAlignment="1">
      <alignment horizontal="center" wrapText="1"/>
    </xf>
    <xf numFmtId="39" fontId="2" fillId="0" borderId="0" xfId="3" quotePrefix="1" applyNumberFormat="1" applyFont="1" applyAlignment="1" applyProtection="1">
      <alignment horizontal="left" wrapText="1"/>
    </xf>
    <xf numFmtId="0" fontId="100" fillId="0" borderId="0" xfId="9404" applyFont="1"/>
    <xf numFmtId="0" fontId="165" fillId="0" borderId="0" xfId="183" quotePrefix="1" applyFont="1" applyAlignment="1">
      <alignment horizontal="left"/>
    </xf>
    <xf numFmtId="0" fontId="165" fillId="0" borderId="0" xfId="183" applyFont="1" applyAlignment="1">
      <alignment horizontal="left"/>
    </xf>
    <xf numFmtId="0" fontId="19" fillId="0" borderId="0" xfId="5" applyFont="1" applyAlignment="1">
      <alignment horizontal="left" vertical="center"/>
    </xf>
    <xf numFmtId="0" fontId="19" fillId="0" borderId="0" xfId="5" applyFont="1" applyAlignment="1">
      <alignment horizontal="center" vertical="center" wrapText="1"/>
    </xf>
  </cellXfs>
  <cellStyles count="34487">
    <cellStyle name="_x0013_" xfId="17"/>
    <cellStyle name=" 1" xfId="2956"/>
    <cellStyle name=" 1 2" xfId="2957"/>
    <cellStyle name=" 1 2 2" xfId="2958"/>
    <cellStyle name=" 1 2 2 2" xfId="2959"/>
    <cellStyle name=" 1 2 3" xfId="2960"/>
    <cellStyle name=" 1 3" xfId="2961"/>
    <cellStyle name=" 1 3 2" xfId="2962"/>
    <cellStyle name=" 1 4" xfId="2963"/>
    <cellStyle name="_x0013_ 10" xfId="2964"/>
    <cellStyle name="_x0013_ 10 2" xfId="2965"/>
    <cellStyle name="_x0013_ 10 2 2" xfId="2966"/>
    <cellStyle name="_x0013_ 10 3" xfId="2967"/>
    <cellStyle name="_x0013_ 11" xfId="2968"/>
    <cellStyle name="_x0013_ 11 2" xfId="2969"/>
    <cellStyle name="_x0013_ 11 2 2" xfId="2970"/>
    <cellStyle name="_x0013_ 11 3" xfId="2971"/>
    <cellStyle name="_x0013_ 12" xfId="2972"/>
    <cellStyle name="_x0013_ 12 2" xfId="2973"/>
    <cellStyle name="_x0013_ 13" xfId="2974"/>
    <cellStyle name="_x0013_ 13 2" xfId="2975"/>
    <cellStyle name="_x0013_ 14" xfId="2976"/>
    <cellStyle name="_x0013_ 14 2" xfId="2977"/>
    <cellStyle name="_x0013_ 15" xfId="2978"/>
    <cellStyle name="_x0013_ 15 2" xfId="2979"/>
    <cellStyle name="_x0013_ 16" xfId="2980"/>
    <cellStyle name="_x0013_ 16 2" xfId="2981"/>
    <cellStyle name="_x0013_ 17" xfId="2982"/>
    <cellStyle name="_x0013_ 18" xfId="2983"/>
    <cellStyle name="_x0013_ 19" xfId="2984"/>
    <cellStyle name="_x0013_ 2" xfId="2985"/>
    <cellStyle name="_x0013_ 2 2" xfId="2986"/>
    <cellStyle name="_x0013_ 2 2 2" xfId="2987"/>
    <cellStyle name="_x0013_ 2 3" xfId="2988"/>
    <cellStyle name="_x0013_ 20" xfId="2989"/>
    <cellStyle name="_x0013_ 21" xfId="2990"/>
    <cellStyle name="_x0013_ 22" xfId="2991"/>
    <cellStyle name="_x0013_ 23" xfId="2992"/>
    <cellStyle name="_x0013_ 24" xfId="2993"/>
    <cellStyle name="_x0013_ 25" xfId="2994"/>
    <cellStyle name="_x0013_ 26" xfId="2995"/>
    <cellStyle name="_x0013_ 27" xfId="2996"/>
    <cellStyle name="_x0013_ 28" xfId="2997"/>
    <cellStyle name="_x0013_ 29" xfId="2998"/>
    <cellStyle name="_x0013_ 3" xfId="2999"/>
    <cellStyle name="_x0013_ 3 2" xfId="3000"/>
    <cellStyle name="_x0013_ 3 2 2" xfId="3001"/>
    <cellStyle name="_x0013_ 3 3" xfId="3002"/>
    <cellStyle name="_x0013_ 30" xfId="3003"/>
    <cellStyle name="_x0013_ 31" xfId="3004"/>
    <cellStyle name="_x0013_ 32" xfId="3005"/>
    <cellStyle name="_x0013_ 33" xfId="3006"/>
    <cellStyle name="_x0013_ 4" xfId="3007"/>
    <cellStyle name="_x0013_ 4 2" xfId="3008"/>
    <cellStyle name="_x0013_ 4 2 2" xfId="3009"/>
    <cellStyle name="_x0013_ 4 3" xfId="3010"/>
    <cellStyle name="_x0013_ 5" xfId="3011"/>
    <cellStyle name="_x0013_ 5 2" xfId="3012"/>
    <cellStyle name="_x0013_ 5 2 2" xfId="3013"/>
    <cellStyle name="_x0013_ 5 3" xfId="3014"/>
    <cellStyle name="_x0013_ 6" xfId="3015"/>
    <cellStyle name="_x0013_ 6 2" xfId="3016"/>
    <cellStyle name="_x0013_ 6 2 2" xfId="3017"/>
    <cellStyle name="_x0013_ 6 3" xfId="3018"/>
    <cellStyle name="_x0013_ 7" xfId="3019"/>
    <cellStyle name="_x0013_ 7 2" xfId="3020"/>
    <cellStyle name="_x0013_ 7 2 2" xfId="3021"/>
    <cellStyle name="_x0013_ 7 3" xfId="3022"/>
    <cellStyle name="_x0013_ 8" xfId="3023"/>
    <cellStyle name="_x0013_ 8 2" xfId="3024"/>
    <cellStyle name="_x0013_ 8 2 2" xfId="3025"/>
    <cellStyle name="_x0013_ 8 3" xfId="3026"/>
    <cellStyle name="_x0013_ 9" xfId="3027"/>
    <cellStyle name="_x0013_ 9 2" xfId="3028"/>
    <cellStyle name="_x0013_ 9 2 2" xfId="3029"/>
    <cellStyle name="_x0013_ 9 3" xfId="3030"/>
    <cellStyle name="?? [0]_VERA" xfId="3031"/>
    <cellStyle name="?????_VERA" xfId="3032"/>
    <cellStyle name="??_VERA" xfId="3033"/>
    <cellStyle name="__Setup_" xfId="3034"/>
    <cellStyle name="__Setup_ 2" xfId="3035"/>
    <cellStyle name="__Setup_ 2 2" xfId="3036"/>
    <cellStyle name="__Setup_ 2 2 2" xfId="3037"/>
    <cellStyle name="__Setup_ 2 3" xfId="3038"/>
    <cellStyle name="__Setup_ 3" xfId="3039"/>
    <cellStyle name="__Setup_ 3 2" xfId="3040"/>
    <cellStyle name="__Setup_ 3 2 2" xfId="3041"/>
    <cellStyle name="__Setup_ 3 3" xfId="3042"/>
    <cellStyle name="__Setup_ 4" xfId="3043"/>
    <cellStyle name="__Setup_ 4 2" xfId="3044"/>
    <cellStyle name="__Setup_ 5" xfId="3045"/>
    <cellStyle name="_~9658152" xfId="3046"/>
    <cellStyle name="_~9658152 2" xfId="3047"/>
    <cellStyle name="_~9658152 2 2" xfId="3048"/>
    <cellStyle name="_~9658152 2 2 2" xfId="3049"/>
    <cellStyle name="_~9658152 2 3" xfId="3050"/>
    <cellStyle name="_~9658152 3" xfId="3051"/>
    <cellStyle name="_~9658152 3 2" xfId="3052"/>
    <cellStyle name="_~9658152 3 2 2" xfId="3053"/>
    <cellStyle name="_~9658152 3 3" xfId="3054"/>
    <cellStyle name="_~9658152 4" xfId="3055"/>
    <cellStyle name="_~9658152 4 2" xfId="3056"/>
    <cellStyle name="_~9658152 5" xfId="3057"/>
    <cellStyle name="_02-2008 depreciation estimate" xfId="3058"/>
    <cellStyle name="_02-2008 depreciation estimate 2" xfId="3059"/>
    <cellStyle name="_02-2008 depreciation estimate 3" xfId="3060"/>
    <cellStyle name="_02-2009 depreciation estimate" xfId="3061"/>
    <cellStyle name="_02-2009 depreciation estimate 2" xfId="3062"/>
    <cellStyle name="_02-2009 depreciation estimate 3" xfId="3063"/>
    <cellStyle name="_03-2008 depreciation estimate" xfId="3064"/>
    <cellStyle name="_03-2008 depreciation estimate 2" xfId="3065"/>
    <cellStyle name="_03-2008 depreciation estimate 3" xfId="3066"/>
    <cellStyle name="_03-2009 depreciation estimate" xfId="3067"/>
    <cellStyle name="_03-2009 depreciation estimate 2" xfId="3068"/>
    <cellStyle name="_03-2009 depreciation estimate 3" xfId="3069"/>
    <cellStyle name="_04-2009 depreciation estimate" xfId="3070"/>
    <cellStyle name="_04-2009 depreciation estimate 2" xfId="3071"/>
    <cellStyle name="_04-2009 depreciation estimate 3" xfId="3072"/>
    <cellStyle name="_05-2008 depreciation estimate" xfId="3073"/>
    <cellStyle name="_05-2008 depreciation estimate 2" xfId="3074"/>
    <cellStyle name="_05-2008 depreciation estimate 3" xfId="3075"/>
    <cellStyle name="_05-2009 depreciation estimate" xfId="3076"/>
    <cellStyle name="_05-2009 depreciation estimate 2" xfId="3077"/>
    <cellStyle name="_05-2009 depreciation estimate 3" xfId="3078"/>
    <cellStyle name="_06-2008 depreciation estimate" xfId="3079"/>
    <cellStyle name="_06-2008 depreciation estimate 2" xfId="3080"/>
    <cellStyle name="_06-2008 depreciation estimate 3" xfId="3081"/>
    <cellStyle name="_06-2009 depreciation estimate v2" xfId="3082"/>
    <cellStyle name="_06-2009 depreciation estimate v2 2" xfId="3083"/>
    <cellStyle name="_06-2009 depreciation estimate v2 3" xfId="3084"/>
    <cellStyle name="_06-2009 depreciation estimate v3" xfId="3085"/>
    <cellStyle name="_06-2009 depreciation estimate v3 2" xfId="3086"/>
    <cellStyle name="_06-2009 depreciation estimate v3 3" xfId="3087"/>
    <cellStyle name="_06-2009 depreciation estimate v4" xfId="3088"/>
    <cellStyle name="_06-2009 depreciation estimate v4 2" xfId="3089"/>
    <cellStyle name="_06-2009 depreciation estimate v4 3" xfId="3090"/>
    <cellStyle name="_07-2008 depreciation estimate" xfId="3091"/>
    <cellStyle name="_07-2008 depreciation estimate 2" xfId="3092"/>
    <cellStyle name="_07-2008 depreciation estimate 3" xfId="3093"/>
    <cellStyle name="_07-2009 depreciation estimate" xfId="3094"/>
    <cellStyle name="_07-2009 depreciation estimate 2" xfId="3095"/>
    <cellStyle name="_07-2009 depreciation estimate 3" xfId="3096"/>
    <cellStyle name="_080914 PB 2008-2013 Budget (Sept - WIP)" xfId="3097"/>
    <cellStyle name="_080914 PB 2008-2013 Budget (Sept - WIP) 2" xfId="3098"/>
    <cellStyle name="_080914 PB 2008-2013 Budget (Sept - WIP) 2 2" xfId="3099"/>
    <cellStyle name="_080914 PB 2008-2013 Budget (Sept - WIP) 2 2 2" xfId="3100"/>
    <cellStyle name="_080914 PB 2008-2013 Budget (Sept - WIP) 2 3" xfId="3101"/>
    <cellStyle name="_080914 PB 2008-2013 Budget (Sept - WIP) 3" xfId="3102"/>
    <cellStyle name="_080914 PB 2008-2013 Budget (Sept - WIP) 3 2" xfId="3103"/>
    <cellStyle name="_080914 PB 2008-2013 Budget (Sept - WIP) 3 2 2" xfId="3104"/>
    <cellStyle name="_080914 PB 2008-2013 Budget (Sept - WIP) 3 3" xfId="3105"/>
    <cellStyle name="_080914 PB 2008-2013 Budget (Sept - WIP) 4" xfId="3106"/>
    <cellStyle name="_080914 PB 2008-2013 Budget (Sept - WIP) 4 2" xfId="3107"/>
    <cellStyle name="_080914 PB 2008-2013 Budget (Sept - WIP) 5" xfId="3108"/>
    <cellStyle name="_081208 Capital R07 and Placed in Service" xfId="3109"/>
    <cellStyle name="_081208 Capital R07 and Placed in Service 2" xfId="3110"/>
    <cellStyle name="_081208 Capital R07 and Placed in Service 3" xfId="3111"/>
    <cellStyle name="_08-2008 depreciation estimate" xfId="3112"/>
    <cellStyle name="_08-2008 depreciation estimate 2" xfId="3113"/>
    <cellStyle name="_08-2008 depreciation estimate 3" xfId="3114"/>
    <cellStyle name="_08-2009 depreciation estimate" xfId="3115"/>
    <cellStyle name="_08-2009 depreciation estimate 2" xfId="3116"/>
    <cellStyle name="_08-2009 depreciation estimate 3" xfId="3117"/>
    <cellStyle name="_09-2008 depreciation estimate" xfId="3118"/>
    <cellStyle name="_09-2008 depreciation estimate 2" xfId="3119"/>
    <cellStyle name="_09-2008 depreciation estimate 3" xfId="3120"/>
    <cellStyle name="_11-2008 depreciation estimate" xfId="3121"/>
    <cellStyle name="_11-2008 depreciation estimate 2" xfId="3122"/>
    <cellStyle name="_11-2008 depreciation estimate 3" xfId="3123"/>
    <cellStyle name="_11-2008 depreciation estimate revised 11-7-08" xfId="3124"/>
    <cellStyle name="_11-2008 depreciation estimate revised 11-7-08 2" xfId="3125"/>
    <cellStyle name="_11-2008 depreciation estimate revised 11-7-08 3" xfId="3126"/>
    <cellStyle name="_12-2008 depreciation estimate" xfId="3127"/>
    <cellStyle name="_12-2008 depreciation estimate 2" xfId="3128"/>
    <cellStyle name="_12-2008 depreciation estimate 3" xfId="3129"/>
    <cellStyle name="_2002 Doswell cash model" xfId="3130"/>
    <cellStyle name="_2002 Doswell cash model 2" xfId="3131"/>
    <cellStyle name="_2002 Doswell cash model 2 2" xfId="3132"/>
    <cellStyle name="_2002 Doswell cash model 2 2 2" xfId="3133"/>
    <cellStyle name="_2002 Doswell cash model 2 3" xfId="3134"/>
    <cellStyle name="_2002 Doswell cash model 3" xfId="3135"/>
    <cellStyle name="_2002 Doswell cash model 3 2" xfId="3136"/>
    <cellStyle name="_2002 Doswell cash model 3 2 2" xfId="3137"/>
    <cellStyle name="_2002 Doswell cash model 3 3" xfId="3138"/>
    <cellStyle name="_2002 Doswell cash model 4" xfId="3139"/>
    <cellStyle name="_2002 Doswell cash model 4 2" xfId="3140"/>
    <cellStyle name="_2002 Doswell cash model 5" xfId="3141"/>
    <cellStyle name="_2004 NFOM Budget Summary" xfId="237"/>
    <cellStyle name="_2004 NFOM Budget Summary 2" xfId="2381"/>
    <cellStyle name="_2004 NFOM Budget Summary 2 2" xfId="3143"/>
    <cellStyle name="_2004 NFOM Budget Summary 2 2 2" xfId="3144"/>
    <cellStyle name="_2004 NFOM Budget Summary 2 2 2 2" xfId="3145"/>
    <cellStyle name="_2004 NFOM Budget Summary 2 2 3" xfId="3146"/>
    <cellStyle name="_2004 NFOM Budget Summary 2 3" xfId="3147"/>
    <cellStyle name="_2004 NFOM Budget Summary 2 3 2" xfId="3148"/>
    <cellStyle name="_2004 NFOM Budget Summary 2 4" xfId="3149"/>
    <cellStyle name="_2004 NFOM Budget Summary 3" xfId="2403"/>
    <cellStyle name="_2004 NFOM Budget Summary 3 2" xfId="2404"/>
    <cellStyle name="_2004 NFOM Budget Summary 3 2 2" xfId="3150"/>
    <cellStyle name="_2004 NFOM Budget Summary 3 3" xfId="3151"/>
    <cellStyle name="_2004 NFOM Budget Summary 4" xfId="2405"/>
    <cellStyle name="_2004 NFOM Budget Summary 4 2" xfId="3152"/>
    <cellStyle name="_2004 NFOM Budget Summary 5" xfId="3153"/>
    <cellStyle name="_2004 NFOM Budget Summary 6" xfId="3154"/>
    <cellStyle name="_2004 NFOM Budget Summary 7" xfId="3142"/>
    <cellStyle name="_2008 Master File Revised 080618" xfId="3155"/>
    <cellStyle name="_2008 Master File Revised 080618 2" xfId="3156"/>
    <cellStyle name="_2008 Master File Revised 080618 3" xfId="3157"/>
    <cellStyle name="_5009" xfId="3158"/>
    <cellStyle name="_5009 2" xfId="3159"/>
    <cellStyle name="_5009 2 2" xfId="3160"/>
    <cellStyle name="_5009 2 2 2" xfId="3161"/>
    <cellStyle name="_5009 2 3" xfId="3162"/>
    <cellStyle name="_5009 3" xfId="3163"/>
    <cellStyle name="_5009 3 2" xfId="3164"/>
    <cellStyle name="_5009 3 2 2" xfId="3165"/>
    <cellStyle name="_5009 3 3" xfId="3166"/>
    <cellStyle name="_5009 4" xfId="3167"/>
    <cellStyle name="_5009 4 2" xfId="3168"/>
    <cellStyle name="_5009 5" xfId="3169"/>
    <cellStyle name="_5010" xfId="3170"/>
    <cellStyle name="_5010 2" xfId="3171"/>
    <cellStyle name="_5010 2 2" xfId="3172"/>
    <cellStyle name="_5010 2 2 2" xfId="3173"/>
    <cellStyle name="_5010 2 3" xfId="3174"/>
    <cellStyle name="_5010 3" xfId="3175"/>
    <cellStyle name="_5010 3 2" xfId="3176"/>
    <cellStyle name="_5010 3 2 2" xfId="3177"/>
    <cellStyle name="_5010 3 3" xfId="3178"/>
    <cellStyle name="_5010 4" xfId="3179"/>
    <cellStyle name="_5010 4 2" xfId="3180"/>
    <cellStyle name="_5010 5" xfId="3181"/>
    <cellStyle name="_6006" xfId="3182"/>
    <cellStyle name="_6006 2" xfId="3183"/>
    <cellStyle name="_6006 2 2" xfId="3184"/>
    <cellStyle name="_6006 2 2 2" xfId="3185"/>
    <cellStyle name="_6006 2 3" xfId="3186"/>
    <cellStyle name="_6006 3" xfId="3187"/>
    <cellStyle name="_6006 3 2" xfId="3188"/>
    <cellStyle name="_6006 3 2 2" xfId="3189"/>
    <cellStyle name="_6006 3 3" xfId="3190"/>
    <cellStyle name="_6006 4" xfId="3191"/>
    <cellStyle name="_6006 4 2" xfId="3192"/>
    <cellStyle name="_6006 5" xfId="3193"/>
    <cellStyle name="_6008" xfId="3194"/>
    <cellStyle name="_6008 2" xfId="3195"/>
    <cellStyle name="_6008 2 2" xfId="3196"/>
    <cellStyle name="_6008 2 2 2" xfId="3197"/>
    <cellStyle name="_6008 2 3" xfId="3198"/>
    <cellStyle name="_6008 3" xfId="3199"/>
    <cellStyle name="_6008 3 2" xfId="3200"/>
    <cellStyle name="_6008 3 2 2" xfId="3201"/>
    <cellStyle name="_6008 3 3" xfId="3202"/>
    <cellStyle name="_6008 4" xfId="3203"/>
    <cellStyle name="_6008 4 2" xfId="3204"/>
    <cellStyle name="_6008 5" xfId="3205"/>
    <cellStyle name="_6009" xfId="3206"/>
    <cellStyle name="_6009 2" xfId="3207"/>
    <cellStyle name="_6009 2 2" xfId="3208"/>
    <cellStyle name="_6009 2 2 2" xfId="3209"/>
    <cellStyle name="_6009 2 3" xfId="3210"/>
    <cellStyle name="_6009 3" xfId="3211"/>
    <cellStyle name="_6009 3 2" xfId="3212"/>
    <cellStyle name="_6009 3 2 2" xfId="3213"/>
    <cellStyle name="_6009 3 3" xfId="3214"/>
    <cellStyle name="_6009 4" xfId="3215"/>
    <cellStyle name="_6009 4 2" xfId="3216"/>
    <cellStyle name="_6009 5" xfId="3217"/>
    <cellStyle name="_6010" xfId="3218"/>
    <cellStyle name="_6010 2" xfId="3219"/>
    <cellStyle name="_6010 2 2" xfId="3220"/>
    <cellStyle name="_6010 2 2 2" xfId="3221"/>
    <cellStyle name="_6010 2 3" xfId="3222"/>
    <cellStyle name="_6010 3" xfId="3223"/>
    <cellStyle name="_6010 3 2" xfId="3224"/>
    <cellStyle name="_6010 3 2 2" xfId="3225"/>
    <cellStyle name="_6010 3 3" xfId="3226"/>
    <cellStyle name="_6010 4" xfId="3227"/>
    <cellStyle name="_6010 4 2" xfId="3228"/>
    <cellStyle name="_6010 5" xfId="3229"/>
    <cellStyle name="_6011" xfId="3230"/>
    <cellStyle name="_6011 2" xfId="3231"/>
    <cellStyle name="_6011 2 2" xfId="3232"/>
    <cellStyle name="_6011 2 2 2" xfId="3233"/>
    <cellStyle name="_6011 2 3" xfId="3234"/>
    <cellStyle name="_6011 3" xfId="3235"/>
    <cellStyle name="_6011 3 2" xfId="3236"/>
    <cellStyle name="_6011 3 2 2" xfId="3237"/>
    <cellStyle name="_6011 3 3" xfId="3238"/>
    <cellStyle name="_6011 4" xfId="3239"/>
    <cellStyle name="_6011 4 2" xfId="3240"/>
    <cellStyle name="_6011 5" xfId="3241"/>
    <cellStyle name="_6013" xfId="3242"/>
    <cellStyle name="_6013 2" xfId="3243"/>
    <cellStyle name="_6013 2 2" xfId="3244"/>
    <cellStyle name="_6013 2 2 2" xfId="3245"/>
    <cellStyle name="_6013 2 3" xfId="3246"/>
    <cellStyle name="_6013 3" xfId="3247"/>
    <cellStyle name="_6013 3 2" xfId="3248"/>
    <cellStyle name="_6013 3 2 2" xfId="3249"/>
    <cellStyle name="_6013 3 3" xfId="3250"/>
    <cellStyle name="_6013 4" xfId="3251"/>
    <cellStyle name="_6013 4 2" xfId="3252"/>
    <cellStyle name="_6013 5" xfId="3253"/>
    <cellStyle name="_6014" xfId="3254"/>
    <cellStyle name="_6014 2" xfId="3255"/>
    <cellStyle name="_6014 2 2" xfId="3256"/>
    <cellStyle name="_6014 2 2 2" xfId="3257"/>
    <cellStyle name="_6014 2 3" xfId="3258"/>
    <cellStyle name="_6014 3" xfId="3259"/>
    <cellStyle name="_6014 3 2" xfId="3260"/>
    <cellStyle name="_6014 3 2 2" xfId="3261"/>
    <cellStyle name="_6014 3 3" xfId="3262"/>
    <cellStyle name="_6014 4" xfId="3263"/>
    <cellStyle name="_6014 4 2" xfId="3264"/>
    <cellStyle name="_6014 5" xfId="3265"/>
    <cellStyle name="_6015" xfId="3266"/>
    <cellStyle name="_6015 2" xfId="3267"/>
    <cellStyle name="_6015 2 2" xfId="3268"/>
    <cellStyle name="_6015 2 2 2" xfId="3269"/>
    <cellStyle name="_6015 2 3" xfId="3270"/>
    <cellStyle name="_6015 3" xfId="3271"/>
    <cellStyle name="_6015 3 2" xfId="3272"/>
    <cellStyle name="_6015 3 2 2" xfId="3273"/>
    <cellStyle name="_6015 3 3" xfId="3274"/>
    <cellStyle name="_6015 4" xfId="3275"/>
    <cellStyle name="_6015 4 2" xfId="3276"/>
    <cellStyle name="_6015 5" xfId="3277"/>
    <cellStyle name="_6016" xfId="3278"/>
    <cellStyle name="_6016 2" xfId="3279"/>
    <cellStyle name="_6016 2 2" xfId="3280"/>
    <cellStyle name="_6016 2 2 2" xfId="3281"/>
    <cellStyle name="_6016 2 3" xfId="3282"/>
    <cellStyle name="_6016 3" xfId="3283"/>
    <cellStyle name="_6016 3 2" xfId="3284"/>
    <cellStyle name="_6016 3 2 2" xfId="3285"/>
    <cellStyle name="_6016 3 3" xfId="3286"/>
    <cellStyle name="_6016 4" xfId="3287"/>
    <cellStyle name="_6016 4 2" xfId="3288"/>
    <cellStyle name="_6016 5" xfId="3289"/>
    <cellStyle name="_6017" xfId="3290"/>
    <cellStyle name="_6017 2" xfId="3291"/>
    <cellStyle name="_6017 2 2" xfId="3292"/>
    <cellStyle name="_6017 2 2 2" xfId="3293"/>
    <cellStyle name="_6017 2 3" xfId="3294"/>
    <cellStyle name="_6017 3" xfId="3295"/>
    <cellStyle name="_6017 3 2" xfId="3296"/>
    <cellStyle name="_6017 3 2 2" xfId="3297"/>
    <cellStyle name="_6017 3 3" xfId="3298"/>
    <cellStyle name="_6017 4" xfId="3299"/>
    <cellStyle name="_6017 4 2" xfId="3300"/>
    <cellStyle name="_6017 5" xfId="3301"/>
    <cellStyle name="_6018" xfId="3302"/>
    <cellStyle name="_6018 2" xfId="3303"/>
    <cellStyle name="_6018 2 2" xfId="3304"/>
    <cellStyle name="_6018 2 2 2" xfId="3305"/>
    <cellStyle name="_6018 2 3" xfId="3306"/>
    <cellStyle name="_6018 3" xfId="3307"/>
    <cellStyle name="_6018 3 2" xfId="3308"/>
    <cellStyle name="_6018 3 2 2" xfId="3309"/>
    <cellStyle name="_6018 3 3" xfId="3310"/>
    <cellStyle name="_6018 4" xfId="3311"/>
    <cellStyle name="_6018 4 2" xfId="3312"/>
    <cellStyle name="_6018 5" xfId="3313"/>
    <cellStyle name="_6020" xfId="3314"/>
    <cellStyle name="_6020 2" xfId="3315"/>
    <cellStyle name="_6020 2 2" xfId="3316"/>
    <cellStyle name="_6020 2 2 2" xfId="3317"/>
    <cellStyle name="_6020 2 3" xfId="3318"/>
    <cellStyle name="_6020 3" xfId="3319"/>
    <cellStyle name="_6020 3 2" xfId="3320"/>
    <cellStyle name="_6020 3 2 2" xfId="3321"/>
    <cellStyle name="_6020 3 3" xfId="3322"/>
    <cellStyle name="_6020 4" xfId="3323"/>
    <cellStyle name="_6020 4 2" xfId="3324"/>
    <cellStyle name="_6020 5" xfId="3325"/>
    <cellStyle name="_6021" xfId="3326"/>
    <cellStyle name="_6021 2" xfId="3327"/>
    <cellStyle name="_6021 2 2" xfId="3328"/>
    <cellStyle name="_6021 2 2 2" xfId="3329"/>
    <cellStyle name="_6021 2 3" xfId="3330"/>
    <cellStyle name="_6021 3" xfId="3331"/>
    <cellStyle name="_6021 3 2" xfId="3332"/>
    <cellStyle name="_6021 3 2 2" xfId="3333"/>
    <cellStyle name="_6021 3 3" xfId="3334"/>
    <cellStyle name="_6021 4" xfId="3335"/>
    <cellStyle name="_6021 4 2" xfId="3336"/>
    <cellStyle name="_6021 5" xfId="3337"/>
    <cellStyle name="_6023" xfId="3338"/>
    <cellStyle name="_6023 2" xfId="3339"/>
    <cellStyle name="_6023 2 2" xfId="3340"/>
    <cellStyle name="_6023 2 2 2" xfId="3341"/>
    <cellStyle name="_6023 2 3" xfId="3342"/>
    <cellStyle name="_6023 3" xfId="3343"/>
    <cellStyle name="_6023 3 2" xfId="3344"/>
    <cellStyle name="_6023 3 2 2" xfId="3345"/>
    <cellStyle name="_6023 3 3" xfId="3346"/>
    <cellStyle name="_6023 4" xfId="3347"/>
    <cellStyle name="_6023 4 2" xfId="3348"/>
    <cellStyle name="_6023 5" xfId="3349"/>
    <cellStyle name="_6025" xfId="3350"/>
    <cellStyle name="_6025 2" xfId="3351"/>
    <cellStyle name="_6025 2 2" xfId="3352"/>
    <cellStyle name="_6025 2 2 2" xfId="3353"/>
    <cellStyle name="_6025 2 3" xfId="3354"/>
    <cellStyle name="_6025 3" xfId="3355"/>
    <cellStyle name="_6025 3 2" xfId="3356"/>
    <cellStyle name="_6025 3 2 2" xfId="3357"/>
    <cellStyle name="_6025 3 3" xfId="3358"/>
    <cellStyle name="_6025 4" xfId="3359"/>
    <cellStyle name="_6025 4 2" xfId="3360"/>
    <cellStyle name="_6025 5" xfId="3361"/>
    <cellStyle name="_6028" xfId="3362"/>
    <cellStyle name="_6028 2" xfId="3363"/>
    <cellStyle name="_6028 2 2" xfId="3364"/>
    <cellStyle name="_6028 2 2 2" xfId="3365"/>
    <cellStyle name="_6028 2 3" xfId="3366"/>
    <cellStyle name="_6028 3" xfId="3367"/>
    <cellStyle name="_6028 3 2" xfId="3368"/>
    <cellStyle name="_6028 3 2 2" xfId="3369"/>
    <cellStyle name="_6028 3 3" xfId="3370"/>
    <cellStyle name="_6028 4" xfId="3371"/>
    <cellStyle name="_6028 4 2" xfId="3372"/>
    <cellStyle name="_6028 5" xfId="3373"/>
    <cellStyle name="_6029" xfId="3374"/>
    <cellStyle name="_6029 2" xfId="3375"/>
    <cellStyle name="_6029 2 2" xfId="3376"/>
    <cellStyle name="_6029 2 2 2" xfId="3377"/>
    <cellStyle name="_6029 2 3" xfId="3378"/>
    <cellStyle name="_6029 3" xfId="3379"/>
    <cellStyle name="_6029 3 2" xfId="3380"/>
    <cellStyle name="_6029 3 2 2" xfId="3381"/>
    <cellStyle name="_6029 3 3" xfId="3382"/>
    <cellStyle name="_6029 4" xfId="3383"/>
    <cellStyle name="_6029 4 2" xfId="3384"/>
    <cellStyle name="_6029 5" xfId="3385"/>
    <cellStyle name="_6030" xfId="3386"/>
    <cellStyle name="_6030 2" xfId="3387"/>
    <cellStyle name="_6030 2 2" xfId="3388"/>
    <cellStyle name="_6030 2 2 2" xfId="3389"/>
    <cellStyle name="_6030 2 3" xfId="3390"/>
    <cellStyle name="_6030 3" xfId="3391"/>
    <cellStyle name="_6030 3 2" xfId="3392"/>
    <cellStyle name="_6030 3 2 2" xfId="3393"/>
    <cellStyle name="_6030 3 3" xfId="3394"/>
    <cellStyle name="_6030 4" xfId="3395"/>
    <cellStyle name="_6030 4 2" xfId="3396"/>
    <cellStyle name="_6030 5" xfId="3397"/>
    <cellStyle name="_6031" xfId="3398"/>
    <cellStyle name="_6031 2" xfId="3399"/>
    <cellStyle name="_6031 2 2" xfId="3400"/>
    <cellStyle name="_6031 2 2 2" xfId="3401"/>
    <cellStyle name="_6031 2 3" xfId="3402"/>
    <cellStyle name="_6031 3" xfId="3403"/>
    <cellStyle name="_6031 3 2" xfId="3404"/>
    <cellStyle name="_6031 3 2 2" xfId="3405"/>
    <cellStyle name="_6031 3 3" xfId="3406"/>
    <cellStyle name="_6031 4" xfId="3407"/>
    <cellStyle name="_6031 4 2" xfId="3408"/>
    <cellStyle name="_6031 5" xfId="3409"/>
    <cellStyle name="_6034" xfId="3410"/>
    <cellStyle name="_6034 2" xfId="3411"/>
    <cellStyle name="_6034 2 2" xfId="3412"/>
    <cellStyle name="_6034 2 2 2" xfId="3413"/>
    <cellStyle name="_6034 2 3" xfId="3414"/>
    <cellStyle name="_6034 3" xfId="3415"/>
    <cellStyle name="_6034 3 2" xfId="3416"/>
    <cellStyle name="_6034 3 2 2" xfId="3417"/>
    <cellStyle name="_6034 3 3" xfId="3418"/>
    <cellStyle name="_6034 4" xfId="3419"/>
    <cellStyle name="_6034 4 2" xfId="3420"/>
    <cellStyle name="_6034 5" xfId="3421"/>
    <cellStyle name="_6037" xfId="3422"/>
    <cellStyle name="_6037 2" xfId="3423"/>
    <cellStyle name="_6037 2 2" xfId="3424"/>
    <cellStyle name="_6037 2 2 2" xfId="3425"/>
    <cellStyle name="_6037 2 3" xfId="3426"/>
    <cellStyle name="_6037 3" xfId="3427"/>
    <cellStyle name="_6037 3 2" xfId="3428"/>
    <cellStyle name="_6037 3 2 2" xfId="3429"/>
    <cellStyle name="_6037 3 3" xfId="3430"/>
    <cellStyle name="_6037 4" xfId="3431"/>
    <cellStyle name="_6037 4 2" xfId="3432"/>
    <cellStyle name="_6037 5" xfId="3433"/>
    <cellStyle name="_6038" xfId="3434"/>
    <cellStyle name="_6038 2" xfId="3435"/>
    <cellStyle name="_6038 2 2" xfId="3436"/>
    <cellStyle name="_6038 2 2 2" xfId="3437"/>
    <cellStyle name="_6038 2 3" xfId="3438"/>
    <cellStyle name="_6038 3" xfId="3439"/>
    <cellStyle name="_6038 3 2" xfId="3440"/>
    <cellStyle name="_6038 3 2 2" xfId="3441"/>
    <cellStyle name="_6038 3 3" xfId="3442"/>
    <cellStyle name="_6038 4" xfId="3443"/>
    <cellStyle name="_6038 4 2" xfId="3444"/>
    <cellStyle name="_6038 5" xfId="3445"/>
    <cellStyle name="_6040" xfId="3446"/>
    <cellStyle name="_6040 2" xfId="3447"/>
    <cellStyle name="_6040 2 2" xfId="3448"/>
    <cellStyle name="_6040 2 2 2" xfId="3449"/>
    <cellStyle name="_6040 2 3" xfId="3450"/>
    <cellStyle name="_6040 3" xfId="3451"/>
    <cellStyle name="_6040 3 2" xfId="3452"/>
    <cellStyle name="_6040 3 2 2" xfId="3453"/>
    <cellStyle name="_6040 3 3" xfId="3454"/>
    <cellStyle name="_6040 4" xfId="3455"/>
    <cellStyle name="_6040 4 2" xfId="3456"/>
    <cellStyle name="_6040 5" xfId="3457"/>
    <cellStyle name="_6041" xfId="3458"/>
    <cellStyle name="_6041 2" xfId="3459"/>
    <cellStyle name="_6041 2 2" xfId="3460"/>
    <cellStyle name="_6041 2 2 2" xfId="3461"/>
    <cellStyle name="_6041 2 3" xfId="3462"/>
    <cellStyle name="_6041 3" xfId="3463"/>
    <cellStyle name="_6041 3 2" xfId="3464"/>
    <cellStyle name="_6041 3 2 2" xfId="3465"/>
    <cellStyle name="_6041 3 3" xfId="3466"/>
    <cellStyle name="_6041 4" xfId="3467"/>
    <cellStyle name="_6041 4 2" xfId="3468"/>
    <cellStyle name="_6041 5" xfId="3469"/>
    <cellStyle name="_6042" xfId="3470"/>
    <cellStyle name="_6042 2" xfId="3471"/>
    <cellStyle name="_6042 2 2" xfId="3472"/>
    <cellStyle name="_6042 2 2 2" xfId="3473"/>
    <cellStyle name="_6042 2 3" xfId="3474"/>
    <cellStyle name="_6042 3" xfId="3475"/>
    <cellStyle name="_6042 3 2" xfId="3476"/>
    <cellStyle name="_6042 3 2 2" xfId="3477"/>
    <cellStyle name="_6042 3 3" xfId="3478"/>
    <cellStyle name="_6042 4" xfId="3479"/>
    <cellStyle name="_6042 4 2" xfId="3480"/>
    <cellStyle name="_6042 5" xfId="3481"/>
    <cellStyle name="_6043" xfId="3482"/>
    <cellStyle name="_6043 2" xfId="3483"/>
    <cellStyle name="_6043 2 2" xfId="3484"/>
    <cellStyle name="_6043 2 2 2" xfId="3485"/>
    <cellStyle name="_6043 2 3" xfId="3486"/>
    <cellStyle name="_6043 3" xfId="3487"/>
    <cellStyle name="_6043 3 2" xfId="3488"/>
    <cellStyle name="_6043 3 2 2" xfId="3489"/>
    <cellStyle name="_6043 3 3" xfId="3490"/>
    <cellStyle name="_6043 4" xfId="3491"/>
    <cellStyle name="_6043 4 2" xfId="3492"/>
    <cellStyle name="_6043 5" xfId="3493"/>
    <cellStyle name="_6044" xfId="3494"/>
    <cellStyle name="_6044 2" xfId="3495"/>
    <cellStyle name="_6044 2 2" xfId="3496"/>
    <cellStyle name="_6044 2 2 2" xfId="3497"/>
    <cellStyle name="_6044 2 3" xfId="3498"/>
    <cellStyle name="_6044 3" xfId="3499"/>
    <cellStyle name="_6044 3 2" xfId="3500"/>
    <cellStyle name="_6044 3 2 2" xfId="3501"/>
    <cellStyle name="_6044 3 3" xfId="3502"/>
    <cellStyle name="_6044 4" xfId="3503"/>
    <cellStyle name="_6044 4 2" xfId="3504"/>
    <cellStyle name="_6044 5" xfId="3505"/>
    <cellStyle name="_6045" xfId="3506"/>
    <cellStyle name="_6045 2" xfId="3507"/>
    <cellStyle name="_6045 2 2" xfId="3508"/>
    <cellStyle name="_6045 2 2 2" xfId="3509"/>
    <cellStyle name="_6045 2 3" xfId="3510"/>
    <cellStyle name="_6045 3" xfId="3511"/>
    <cellStyle name="_6045 3 2" xfId="3512"/>
    <cellStyle name="_6045 3 2 2" xfId="3513"/>
    <cellStyle name="_6045 3 3" xfId="3514"/>
    <cellStyle name="_6045 4" xfId="3515"/>
    <cellStyle name="_6045 4 2" xfId="3516"/>
    <cellStyle name="_6045 5" xfId="3517"/>
    <cellStyle name="_6047" xfId="3518"/>
    <cellStyle name="_6047 2" xfId="3519"/>
    <cellStyle name="_6047 2 2" xfId="3520"/>
    <cellStyle name="_6047 2 2 2" xfId="3521"/>
    <cellStyle name="_6047 2 3" xfId="3522"/>
    <cellStyle name="_6047 3" xfId="3523"/>
    <cellStyle name="_6047 3 2" xfId="3524"/>
    <cellStyle name="_6047 3 2 2" xfId="3525"/>
    <cellStyle name="_6047 3 3" xfId="3526"/>
    <cellStyle name="_6047 4" xfId="3527"/>
    <cellStyle name="_6047 4 2" xfId="3528"/>
    <cellStyle name="_6047 5" xfId="3529"/>
    <cellStyle name="_6052" xfId="3530"/>
    <cellStyle name="_6052 2" xfId="3531"/>
    <cellStyle name="_6052 2 2" xfId="3532"/>
    <cellStyle name="_6052 2 2 2" xfId="3533"/>
    <cellStyle name="_6052 2 3" xfId="3534"/>
    <cellStyle name="_6052 3" xfId="3535"/>
    <cellStyle name="_6052 3 2" xfId="3536"/>
    <cellStyle name="_6052 3 2 2" xfId="3537"/>
    <cellStyle name="_6052 3 3" xfId="3538"/>
    <cellStyle name="_6052 4" xfId="3539"/>
    <cellStyle name="_6052 4 2" xfId="3540"/>
    <cellStyle name="_6052 5" xfId="3541"/>
    <cellStyle name="_6053" xfId="3542"/>
    <cellStyle name="_6053 2" xfId="3543"/>
    <cellStyle name="_6053 2 2" xfId="3544"/>
    <cellStyle name="_6053 2 2 2" xfId="3545"/>
    <cellStyle name="_6053 2 3" xfId="3546"/>
    <cellStyle name="_6053 3" xfId="3547"/>
    <cellStyle name="_6053 3 2" xfId="3548"/>
    <cellStyle name="_6053 3 2 2" xfId="3549"/>
    <cellStyle name="_6053 3 3" xfId="3550"/>
    <cellStyle name="_6053 4" xfId="3551"/>
    <cellStyle name="_6053 4 2" xfId="3552"/>
    <cellStyle name="_6053 5" xfId="3553"/>
    <cellStyle name="_6054" xfId="3554"/>
    <cellStyle name="_6054 2" xfId="3555"/>
    <cellStyle name="_6054 2 2" xfId="3556"/>
    <cellStyle name="_6054 2 2 2" xfId="3557"/>
    <cellStyle name="_6054 2 3" xfId="3558"/>
    <cellStyle name="_6054 3" xfId="3559"/>
    <cellStyle name="_6054 3 2" xfId="3560"/>
    <cellStyle name="_6054 3 2 2" xfId="3561"/>
    <cellStyle name="_6054 3 3" xfId="3562"/>
    <cellStyle name="_6054 4" xfId="3563"/>
    <cellStyle name="_6054 4 2" xfId="3564"/>
    <cellStyle name="_6054 5" xfId="3565"/>
    <cellStyle name="_6056" xfId="3566"/>
    <cellStyle name="_6056 2" xfId="3567"/>
    <cellStyle name="_6056 2 2" xfId="3568"/>
    <cellStyle name="_6056 2 2 2" xfId="3569"/>
    <cellStyle name="_6056 2 3" xfId="3570"/>
    <cellStyle name="_6056 3" xfId="3571"/>
    <cellStyle name="_6056 3 2" xfId="3572"/>
    <cellStyle name="_6056 3 2 2" xfId="3573"/>
    <cellStyle name="_6056 3 3" xfId="3574"/>
    <cellStyle name="_6056 4" xfId="3575"/>
    <cellStyle name="_6056 4 2" xfId="3576"/>
    <cellStyle name="_6056 5" xfId="3577"/>
    <cellStyle name="_6057" xfId="3578"/>
    <cellStyle name="_6057 2" xfId="3579"/>
    <cellStyle name="_6057 2 2" xfId="3580"/>
    <cellStyle name="_6057 2 2 2" xfId="3581"/>
    <cellStyle name="_6057 2 3" xfId="3582"/>
    <cellStyle name="_6057 3" xfId="3583"/>
    <cellStyle name="_6057 3 2" xfId="3584"/>
    <cellStyle name="_6057 3 2 2" xfId="3585"/>
    <cellStyle name="_6057 3 3" xfId="3586"/>
    <cellStyle name="_6057 4" xfId="3587"/>
    <cellStyle name="_6057 4 2" xfId="3588"/>
    <cellStyle name="_6057 5" xfId="3589"/>
    <cellStyle name="_6058" xfId="3590"/>
    <cellStyle name="_6058 2" xfId="3591"/>
    <cellStyle name="_6058 2 2" xfId="3592"/>
    <cellStyle name="_6058 2 2 2" xfId="3593"/>
    <cellStyle name="_6058 2 3" xfId="3594"/>
    <cellStyle name="_6058 3" xfId="3595"/>
    <cellStyle name="_6058 3 2" xfId="3596"/>
    <cellStyle name="_6058 3 2 2" xfId="3597"/>
    <cellStyle name="_6058 3 3" xfId="3598"/>
    <cellStyle name="_6058 4" xfId="3599"/>
    <cellStyle name="_6058 4 2" xfId="3600"/>
    <cellStyle name="_6058 5" xfId="3601"/>
    <cellStyle name="_6060" xfId="3602"/>
    <cellStyle name="_6060 2" xfId="3603"/>
    <cellStyle name="_6060 2 2" xfId="3604"/>
    <cellStyle name="_6060 2 2 2" xfId="3605"/>
    <cellStyle name="_6060 2 3" xfId="3606"/>
    <cellStyle name="_6060 3" xfId="3607"/>
    <cellStyle name="_6060 3 2" xfId="3608"/>
    <cellStyle name="_6060 3 2 2" xfId="3609"/>
    <cellStyle name="_6060 3 3" xfId="3610"/>
    <cellStyle name="_6060 4" xfId="3611"/>
    <cellStyle name="_6060 4 2" xfId="3612"/>
    <cellStyle name="_6060 5" xfId="3613"/>
    <cellStyle name="_7001" xfId="3614"/>
    <cellStyle name="_7001 2" xfId="3615"/>
    <cellStyle name="_7001 2 2" xfId="3616"/>
    <cellStyle name="_7001 2 2 2" xfId="3617"/>
    <cellStyle name="_7001 2 3" xfId="3618"/>
    <cellStyle name="_7001 3" xfId="3619"/>
    <cellStyle name="_7001 3 2" xfId="3620"/>
    <cellStyle name="_7001 3 2 2" xfId="3621"/>
    <cellStyle name="_7001 3 3" xfId="3622"/>
    <cellStyle name="_7001 4" xfId="3623"/>
    <cellStyle name="_7001 4 2" xfId="3624"/>
    <cellStyle name="_7001 5" xfId="3625"/>
    <cellStyle name="_7002" xfId="3626"/>
    <cellStyle name="_7002 2" xfId="3627"/>
    <cellStyle name="_7002 2 2" xfId="3628"/>
    <cellStyle name="_7002 2 2 2" xfId="3629"/>
    <cellStyle name="_7002 2 3" xfId="3630"/>
    <cellStyle name="_7002 3" xfId="3631"/>
    <cellStyle name="_7002 3 2" xfId="3632"/>
    <cellStyle name="_7002 3 2 2" xfId="3633"/>
    <cellStyle name="_7002 3 3" xfId="3634"/>
    <cellStyle name="_7002 4" xfId="3635"/>
    <cellStyle name="_7002 4 2" xfId="3636"/>
    <cellStyle name="_7002 5" xfId="3637"/>
    <cellStyle name="_7003" xfId="3638"/>
    <cellStyle name="_7003 2" xfId="3639"/>
    <cellStyle name="_7003 2 2" xfId="3640"/>
    <cellStyle name="_7003 2 2 2" xfId="3641"/>
    <cellStyle name="_7003 2 3" xfId="3642"/>
    <cellStyle name="_7003 3" xfId="3643"/>
    <cellStyle name="_7003 3 2" xfId="3644"/>
    <cellStyle name="_7003 3 2 2" xfId="3645"/>
    <cellStyle name="_7003 3 3" xfId="3646"/>
    <cellStyle name="_7003 4" xfId="3647"/>
    <cellStyle name="_7003 4 2" xfId="3648"/>
    <cellStyle name="_7003 5" xfId="3649"/>
    <cellStyle name="_7004" xfId="3650"/>
    <cellStyle name="_7004 2" xfId="3651"/>
    <cellStyle name="_7004 2 2" xfId="3652"/>
    <cellStyle name="_7004 2 2 2" xfId="3653"/>
    <cellStyle name="_7004 2 3" xfId="3654"/>
    <cellStyle name="_7004 3" xfId="3655"/>
    <cellStyle name="_7004 3 2" xfId="3656"/>
    <cellStyle name="_7004 3 2 2" xfId="3657"/>
    <cellStyle name="_7004 3 3" xfId="3658"/>
    <cellStyle name="_7004 4" xfId="3659"/>
    <cellStyle name="_7004 4 2" xfId="3660"/>
    <cellStyle name="_7004 5" xfId="3661"/>
    <cellStyle name="_7005" xfId="3662"/>
    <cellStyle name="_7005 2" xfId="3663"/>
    <cellStyle name="_7005 2 2" xfId="3664"/>
    <cellStyle name="_7005 2 2 2" xfId="3665"/>
    <cellStyle name="_7005 2 3" xfId="3666"/>
    <cellStyle name="_7005 3" xfId="3667"/>
    <cellStyle name="_7005 3 2" xfId="3668"/>
    <cellStyle name="_7005 3 2 2" xfId="3669"/>
    <cellStyle name="_7005 3 3" xfId="3670"/>
    <cellStyle name="_7005 4" xfId="3671"/>
    <cellStyle name="_7005 4 2" xfId="3672"/>
    <cellStyle name="_7005 5" xfId="3673"/>
    <cellStyle name="_7006" xfId="3674"/>
    <cellStyle name="_7006 2" xfId="3675"/>
    <cellStyle name="_7006 2 2" xfId="3676"/>
    <cellStyle name="_7006 2 2 2" xfId="3677"/>
    <cellStyle name="_7006 2 3" xfId="3678"/>
    <cellStyle name="_7006 3" xfId="3679"/>
    <cellStyle name="_7006 3 2" xfId="3680"/>
    <cellStyle name="_7006 3 2 2" xfId="3681"/>
    <cellStyle name="_7006 3 3" xfId="3682"/>
    <cellStyle name="_7006 4" xfId="3683"/>
    <cellStyle name="_7006 4 2" xfId="3684"/>
    <cellStyle name="_7006 5" xfId="3685"/>
    <cellStyle name="_7007" xfId="3686"/>
    <cellStyle name="_7007 2" xfId="3687"/>
    <cellStyle name="_7007 2 2" xfId="3688"/>
    <cellStyle name="_7007 2 2 2" xfId="3689"/>
    <cellStyle name="_7007 2 3" xfId="3690"/>
    <cellStyle name="_7007 3" xfId="3691"/>
    <cellStyle name="_7007 3 2" xfId="3692"/>
    <cellStyle name="_7007 3 2 2" xfId="3693"/>
    <cellStyle name="_7007 3 3" xfId="3694"/>
    <cellStyle name="_7007 4" xfId="3695"/>
    <cellStyle name="_7007 4 2" xfId="3696"/>
    <cellStyle name="_7007 5" xfId="3697"/>
    <cellStyle name="_7008" xfId="3698"/>
    <cellStyle name="_7008 2" xfId="3699"/>
    <cellStyle name="_7008 2 2" xfId="3700"/>
    <cellStyle name="_7008 2 2 2" xfId="3701"/>
    <cellStyle name="_7008 2 3" xfId="3702"/>
    <cellStyle name="_7008 3" xfId="3703"/>
    <cellStyle name="_7008 3 2" xfId="3704"/>
    <cellStyle name="_7008 3 2 2" xfId="3705"/>
    <cellStyle name="_7008 3 3" xfId="3706"/>
    <cellStyle name="_7008 4" xfId="3707"/>
    <cellStyle name="_7008 4 2" xfId="3708"/>
    <cellStyle name="_7008 5" xfId="3709"/>
    <cellStyle name="_7009" xfId="3710"/>
    <cellStyle name="_7009 2" xfId="3711"/>
    <cellStyle name="_7009 2 2" xfId="3712"/>
    <cellStyle name="_7009 2 2 2" xfId="3713"/>
    <cellStyle name="_7009 2 3" xfId="3714"/>
    <cellStyle name="_7009 3" xfId="3715"/>
    <cellStyle name="_7009 3 2" xfId="3716"/>
    <cellStyle name="_7009 3 2 2" xfId="3717"/>
    <cellStyle name="_7009 3 3" xfId="3718"/>
    <cellStyle name="_7009 4" xfId="3719"/>
    <cellStyle name="_7009 4 2" xfId="3720"/>
    <cellStyle name="_7009 5" xfId="3721"/>
    <cellStyle name="_7010" xfId="3722"/>
    <cellStyle name="_7010 2" xfId="3723"/>
    <cellStyle name="_7010 2 2" xfId="3724"/>
    <cellStyle name="_7010 2 2 2" xfId="3725"/>
    <cellStyle name="_7010 2 3" xfId="3726"/>
    <cellStyle name="_7010 3" xfId="3727"/>
    <cellStyle name="_7010 3 2" xfId="3728"/>
    <cellStyle name="_7010 3 2 2" xfId="3729"/>
    <cellStyle name="_7010 3 3" xfId="3730"/>
    <cellStyle name="_7010 4" xfId="3731"/>
    <cellStyle name="_7010 4 2" xfId="3732"/>
    <cellStyle name="_7010 5" xfId="3733"/>
    <cellStyle name="_7011" xfId="3734"/>
    <cellStyle name="_7011 2" xfId="3735"/>
    <cellStyle name="_7011 2 2" xfId="3736"/>
    <cellStyle name="_7011 2 2 2" xfId="3737"/>
    <cellStyle name="_7011 2 3" xfId="3738"/>
    <cellStyle name="_7011 3" xfId="3739"/>
    <cellStyle name="_7011 3 2" xfId="3740"/>
    <cellStyle name="_7011 3 2 2" xfId="3741"/>
    <cellStyle name="_7011 3 3" xfId="3742"/>
    <cellStyle name="_7011 4" xfId="3743"/>
    <cellStyle name="_7011 4 2" xfId="3744"/>
    <cellStyle name="_7011 5" xfId="3745"/>
    <cellStyle name="_7013" xfId="3746"/>
    <cellStyle name="_7013 2" xfId="3747"/>
    <cellStyle name="_7013 2 2" xfId="3748"/>
    <cellStyle name="_7013 2 2 2" xfId="3749"/>
    <cellStyle name="_7013 2 3" xfId="3750"/>
    <cellStyle name="_7013 3" xfId="3751"/>
    <cellStyle name="_7013 3 2" xfId="3752"/>
    <cellStyle name="_7013 3 2 2" xfId="3753"/>
    <cellStyle name="_7013 3 3" xfId="3754"/>
    <cellStyle name="_7013 4" xfId="3755"/>
    <cellStyle name="_7013 4 2" xfId="3756"/>
    <cellStyle name="_7013 5" xfId="3757"/>
    <cellStyle name="_7014" xfId="3758"/>
    <cellStyle name="_7014 2" xfId="3759"/>
    <cellStyle name="_7014 2 2" xfId="3760"/>
    <cellStyle name="_7014 2 2 2" xfId="3761"/>
    <cellStyle name="_7014 2 3" xfId="3762"/>
    <cellStyle name="_7014 3" xfId="3763"/>
    <cellStyle name="_7014 3 2" xfId="3764"/>
    <cellStyle name="_7014 3 2 2" xfId="3765"/>
    <cellStyle name="_7014 3 3" xfId="3766"/>
    <cellStyle name="_7014 4" xfId="3767"/>
    <cellStyle name="_7014 4 2" xfId="3768"/>
    <cellStyle name="_7014 5" xfId="3769"/>
    <cellStyle name="_750 Infro to Nate" xfId="3770"/>
    <cellStyle name="_750 Infro to Nate 2" xfId="3771"/>
    <cellStyle name="_750 Infro to Nate 2 2" xfId="3772"/>
    <cellStyle name="_750 Infro to Nate 2 2 2" xfId="3773"/>
    <cellStyle name="_750 Infro to Nate 2 3" xfId="3774"/>
    <cellStyle name="_750 Infro to Nate 3" xfId="3775"/>
    <cellStyle name="_750 Infro to Nate 3 2" xfId="3776"/>
    <cellStyle name="_750 Infro to Nate 3 2 2" xfId="3777"/>
    <cellStyle name="_750 Infro to Nate 3 3" xfId="3778"/>
    <cellStyle name="_750 Infro to Nate 4" xfId="3779"/>
    <cellStyle name="_750 Infro to Nate 4 2" xfId="3780"/>
    <cellStyle name="_750 Infro to Nate 5" xfId="3781"/>
    <cellStyle name="_Adj PB capex 082908" xfId="3782"/>
    <cellStyle name="_Adj PB capex 082908 2" xfId="3783"/>
    <cellStyle name="_Adj PB capex 082908 2 2" xfId="3784"/>
    <cellStyle name="_Adj PB capex 082908 2 2 2" xfId="3785"/>
    <cellStyle name="_Adj PB capex 082908 2 3" xfId="3786"/>
    <cellStyle name="_Adj PB capex 082908 3" xfId="3787"/>
    <cellStyle name="_Adj PB capex 082908 3 2" xfId="3788"/>
    <cellStyle name="_Adj PB capex 082908 3 2 2" xfId="3789"/>
    <cellStyle name="_Adj PB capex 082908 3 3" xfId="3790"/>
    <cellStyle name="_Adj PB capex 082908 4" xfId="3791"/>
    <cellStyle name="_Adj PB capex 082908 4 2" xfId="3792"/>
    <cellStyle name="_Adj PB capex 082908 5" xfId="3793"/>
    <cellStyle name="_Analysis Summary - Pacific Wind - rev 02.18.05" xfId="3794"/>
    <cellStyle name="_Analysis Summary - Pacific Wind - rev 02.18.05 2" xfId="3795"/>
    <cellStyle name="_Analysis Summary - Pacific Wind - rev 02.18.05 2 2" xfId="3796"/>
    <cellStyle name="_Analysis Summary - Pacific Wind - rev 02.18.05 2 2 2" xfId="3797"/>
    <cellStyle name="_Analysis Summary - Pacific Wind - rev 02.18.05 2 3" xfId="3798"/>
    <cellStyle name="_Analysis Summary - Pacific Wind - rev 02.18.05 3" xfId="3799"/>
    <cellStyle name="_Analysis Summary - Pacific Wind - rev 02.18.05 3 2" xfId="3800"/>
    <cellStyle name="_Analysis Summary - Pacific Wind - rev 02.18.05 3 2 2" xfId="3801"/>
    <cellStyle name="_Analysis Summary - Pacific Wind - rev 02.18.05 3 3" xfId="3802"/>
    <cellStyle name="_Analysis Summary - Pacific Wind - rev 02.18.05 4" xfId="3803"/>
    <cellStyle name="_Analysis Summary - Pacific Wind - rev 02.18.05 4 2" xfId="3804"/>
    <cellStyle name="_Analysis Summary - Pacific Wind - rev 02.18.05 5" xfId="3805"/>
    <cellStyle name="_Blue_Star_Decom_2006_05_09" xfId="3806"/>
    <cellStyle name="_Blue_Star_Decom_2006_05_09 2" xfId="3807"/>
    <cellStyle name="_Blue_Star_Decom_2006_05_09 2 2" xfId="3808"/>
    <cellStyle name="_Blue_Star_Decom_2006_05_09 2 2 2" xfId="3809"/>
    <cellStyle name="_Blue_Star_Decom_2006_05_09 2 3" xfId="3810"/>
    <cellStyle name="_Blue_Star_Decom_2006_05_09 3" xfId="3811"/>
    <cellStyle name="_Blue_Star_Decom_2006_05_09 3 2" xfId="3812"/>
    <cellStyle name="_Blue_Star_Decom_2006_05_09 3 2 2" xfId="3813"/>
    <cellStyle name="_Blue_Star_Decom_2006_05_09 3 3" xfId="3814"/>
    <cellStyle name="_Blue_Star_Decom_2006_05_09 4" xfId="3815"/>
    <cellStyle name="_Blue_Star_Decom_2006_05_09 4 2" xfId="3816"/>
    <cellStyle name="_Blue_Star_Decom_2006_05_09 5" xfId="3817"/>
    <cellStyle name="_BlueStar_R1.9a" xfId="3818"/>
    <cellStyle name="_BlueStar_R1.9a 2" xfId="3819"/>
    <cellStyle name="_BlueStar_R1.9a 2 2" xfId="3820"/>
    <cellStyle name="_BlueStar_R1.9a 2 2 2" xfId="3821"/>
    <cellStyle name="_BlueStar_R1.9a 2 3" xfId="3822"/>
    <cellStyle name="_BlueStar_R1.9a 3" xfId="3823"/>
    <cellStyle name="_BlueStar_R1.9a 3 2" xfId="3824"/>
    <cellStyle name="_BlueStar_R1.9a 3 2 2" xfId="3825"/>
    <cellStyle name="_BlueStar_R1.9a 3 3" xfId="3826"/>
    <cellStyle name="_BlueStar_R1.9a 4" xfId="3827"/>
    <cellStyle name="_BlueStar_R1.9a 4 2" xfId="3828"/>
    <cellStyle name="_BlueStar_R1.9a 5" xfId="3829"/>
    <cellStyle name="_Book1" xfId="3830"/>
    <cellStyle name="_Book1 2" xfId="3831"/>
    <cellStyle name="_Book1 2 2" xfId="3832"/>
    <cellStyle name="_Book1 2 2 2" xfId="3833"/>
    <cellStyle name="_Book1 2 3" xfId="3834"/>
    <cellStyle name="_Book1 3" xfId="3835"/>
    <cellStyle name="_Book1 3 2" xfId="3836"/>
    <cellStyle name="_Book1 3 2 2" xfId="3837"/>
    <cellStyle name="_Book1 3 3" xfId="3838"/>
    <cellStyle name="_Book1 4" xfId="3839"/>
    <cellStyle name="_Book1 4 2" xfId="3840"/>
    <cellStyle name="_Book1 5" xfId="3841"/>
    <cellStyle name="_Book2" xfId="3842"/>
    <cellStyle name="_Book2 2" xfId="3843"/>
    <cellStyle name="_Book2 2 2" xfId="3844"/>
    <cellStyle name="_Book2 2 2 2" xfId="3845"/>
    <cellStyle name="_Book2 2 3" xfId="3846"/>
    <cellStyle name="_Book2 3" xfId="3847"/>
    <cellStyle name="_Book2 3 2" xfId="3848"/>
    <cellStyle name="_Book2 3 2 2" xfId="3849"/>
    <cellStyle name="_Book2 3 3" xfId="3850"/>
    <cellStyle name="_Book2 4" xfId="3851"/>
    <cellStyle name="_Book2 4 2" xfId="3852"/>
    <cellStyle name="_Book2 5" xfId="3853"/>
    <cellStyle name="_Book2_1" xfId="3854"/>
    <cellStyle name="_Book2_1 2" xfId="3855"/>
    <cellStyle name="_Book2_1 2 2" xfId="3856"/>
    <cellStyle name="_Book2_1 2 2 2" xfId="3857"/>
    <cellStyle name="_Book2_1 2 3" xfId="3858"/>
    <cellStyle name="_Book2_1 3" xfId="3859"/>
    <cellStyle name="_Book2_1 3 2" xfId="3860"/>
    <cellStyle name="_Book2_1 3 2 2" xfId="3861"/>
    <cellStyle name="_Book2_1 3 3" xfId="3862"/>
    <cellStyle name="_Book2_1 4" xfId="3863"/>
    <cellStyle name="_Book2_1 4 2" xfId="3864"/>
    <cellStyle name="_Book2_1 5" xfId="3865"/>
    <cellStyle name="_Book2_2" xfId="3866"/>
    <cellStyle name="_Book2_2 2" xfId="3867"/>
    <cellStyle name="_Book2_2 2 2" xfId="3868"/>
    <cellStyle name="_Book2_2 2 2 2" xfId="3869"/>
    <cellStyle name="_Book2_2 2 3" xfId="3870"/>
    <cellStyle name="_Book2_2 3" xfId="3871"/>
    <cellStyle name="_Book2_2 3 2" xfId="3872"/>
    <cellStyle name="_Book2_2 3 2 2" xfId="3873"/>
    <cellStyle name="_Book2_2 3 3" xfId="3874"/>
    <cellStyle name="_Book2_2 4" xfId="3875"/>
    <cellStyle name="_Book2_2 4 2" xfId="3876"/>
    <cellStyle name="_Book2_2 5" xfId="3877"/>
    <cellStyle name="_Book2_Pro Forma - Forney - rev 12.02.05" xfId="3878"/>
    <cellStyle name="_Book2_Pro Forma - Forney - rev 12.02.05 2" xfId="3879"/>
    <cellStyle name="_Book2_Pro Forma - Forney - rev 12.02.05 2 2" xfId="3880"/>
    <cellStyle name="_Book2_Pro Forma - Forney - rev 12.02.05 2 2 2" xfId="3881"/>
    <cellStyle name="_Book2_Pro Forma - Forney - rev 12.02.05 2 3" xfId="3882"/>
    <cellStyle name="_Book2_Pro Forma - Forney - rev 12.02.05 3" xfId="3883"/>
    <cellStyle name="_Book2_Pro Forma - Forney - rev 12.02.05 3 2" xfId="3884"/>
    <cellStyle name="_Book2_Pro Forma - Forney - rev 12.02.05 3 2 2" xfId="3885"/>
    <cellStyle name="_Book2_Pro Forma - Forney - rev 12.02.05 3 3" xfId="3886"/>
    <cellStyle name="_Book2_Pro Forma - Forney - rev 12.02.05 4" xfId="3887"/>
    <cellStyle name="_Book2_Pro Forma - Forney - rev 12.02.05 4 2" xfId="3888"/>
    <cellStyle name="_Book2_Pro Forma - Forney - rev 12.02.05 5" xfId="3889"/>
    <cellStyle name="_Book3" xfId="3890"/>
    <cellStyle name="_Book3 2" xfId="3891"/>
    <cellStyle name="_Book3 2 2" xfId="3892"/>
    <cellStyle name="_Book3 2 2 2" xfId="3893"/>
    <cellStyle name="_Book3 2 3" xfId="3894"/>
    <cellStyle name="_Book3 3" xfId="3895"/>
    <cellStyle name="_Book3 3 2" xfId="3896"/>
    <cellStyle name="_Book3 3 2 2" xfId="3897"/>
    <cellStyle name="_Book3 3 3" xfId="3898"/>
    <cellStyle name="_Book3 4" xfId="3899"/>
    <cellStyle name="_Book3 4 2" xfId="3900"/>
    <cellStyle name="_Book3 5" xfId="3901"/>
    <cellStyle name="_capital" xfId="3902"/>
    <cellStyle name="_capital 2" xfId="3903"/>
    <cellStyle name="_capital 3" xfId="3904"/>
    <cellStyle name="_Capital Reforecast June 2008" xfId="3905"/>
    <cellStyle name="_Capital Reforecast June 2008 2" xfId="3906"/>
    <cellStyle name="_Capital Reforecast June 2008 3" xfId="3907"/>
    <cellStyle name="_Capital Reforecast May 2008" xfId="3908"/>
    <cellStyle name="_Capital Reforecast May 2008 2" xfId="3909"/>
    <cellStyle name="_Capital Reforecast May 2008 3" xfId="3910"/>
    <cellStyle name="_CASH - Detail" xfId="3911"/>
    <cellStyle name="_CASH - Detail 2" xfId="3912"/>
    <cellStyle name="_CASH - Detail 2 2" xfId="3913"/>
    <cellStyle name="_CASH - Detail 2 2 2" xfId="3914"/>
    <cellStyle name="_CASH - Detail 2 3" xfId="3915"/>
    <cellStyle name="_CASH - Detail 3" xfId="3916"/>
    <cellStyle name="_CASH - Detail 3 2" xfId="3917"/>
    <cellStyle name="_CASH - Detail 3 2 2" xfId="3918"/>
    <cellStyle name="_CASH - Detail 3 3" xfId="3919"/>
    <cellStyle name="_CASH - Detail 4" xfId="3920"/>
    <cellStyle name="_CASH - Detail 4 2" xfId="3921"/>
    <cellStyle name="_CASH - Detail 5" xfId="3922"/>
    <cellStyle name="_Cash1002Modelres" xfId="3923"/>
    <cellStyle name="_Cash1002Modelres 2" xfId="3924"/>
    <cellStyle name="_Cash1002Modelres 2 2" xfId="3925"/>
    <cellStyle name="_Cash1002Modelres 2 2 2" xfId="3926"/>
    <cellStyle name="_Cash1002Modelres 2 3" xfId="3927"/>
    <cellStyle name="_Cash1002Modelres 3" xfId="3928"/>
    <cellStyle name="_Cash1002Modelres 3 2" xfId="3929"/>
    <cellStyle name="_Cash1002Modelres 3 2 2" xfId="3930"/>
    <cellStyle name="_Cash1002Modelres 3 3" xfId="3931"/>
    <cellStyle name="_Cash1002Modelres 4" xfId="3932"/>
    <cellStyle name="_Cash1002Modelres 4 2" xfId="3933"/>
    <cellStyle name="_Cash1002Modelres 5" xfId="3934"/>
    <cellStyle name="_CC Oil" xfId="18"/>
    <cellStyle name="_CC Oil_Copy of FUEL JAN 2012 -DEC 2012 MARGINAL COST SEASONAL" xfId="43"/>
    <cellStyle name="_CEG-Upstate" xfId="3935"/>
    <cellStyle name="_CEG-Upstate 2" xfId="3936"/>
    <cellStyle name="_CEG-Upstate 2 2" xfId="3937"/>
    <cellStyle name="_CEG-Upstate 2 2 2" xfId="3938"/>
    <cellStyle name="_CEG-Upstate 2 3" xfId="3939"/>
    <cellStyle name="_CEG-Upstate 3" xfId="3940"/>
    <cellStyle name="_CEG-Upstate 3 2" xfId="3941"/>
    <cellStyle name="_CEG-Upstate 3 2 2" xfId="3942"/>
    <cellStyle name="_CEG-Upstate 3 3" xfId="3943"/>
    <cellStyle name="_CEG-Upstate 4" xfId="3944"/>
    <cellStyle name="_CEG-Upstate 4 2" xfId="3945"/>
    <cellStyle name="_CEG-Upstate 5" xfId="3946"/>
    <cellStyle name="_CFO Package - Blue Star - rev 05.23.06" xfId="3947"/>
    <cellStyle name="_CFO Package - Blue Star - rev 05.23.06 2" xfId="3948"/>
    <cellStyle name="_CFO Package - Blue Star - rev 05.23.06 2 2" xfId="3949"/>
    <cellStyle name="_CFO Package - Blue Star - rev 05.23.06 2 2 2" xfId="3950"/>
    <cellStyle name="_CFO Package - Blue Star - rev 05.23.06 2 3" xfId="3951"/>
    <cellStyle name="_CFO Package - Blue Star - rev 05.23.06 3" xfId="3952"/>
    <cellStyle name="_CFO Package - Blue Star - rev 05.23.06 3 2" xfId="3953"/>
    <cellStyle name="_CFO Package - Blue Star - rev 05.23.06 3 2 2" xfId="3954"/>
    <cellStyle name="_CFO Package - Blue Star - rev 05.23.06 3 3" xfId="3955"/>
    <cellStyle name="_CFO Package - Blue Star - rev 05.23.06 4" xfId="3956"/>
    <cellStyle name="_CFO Package - Blue Star - rev 05.23.06 4 2" xfId="3957"/>
    <cellStyle name="_CFO Package - Blue Star - rev 05.23.06 5" xfId="3958"/>
    <cellStyle name="_Changes since previous run" xfId="3959"/>
    <cellStyle name="_Changes since previous run 2" xfId="3960"/>
    <cellStyle name="_Changes since previous run 2 2" xfId="3961"/>
    <cellStyle name="_Changes since previous run 2 2 2" xfId="3962"/>
    <cellStyle name="_Changes since previous run 2 3" xfId="3963"/>
    <cellStyle name="_Changes since previous run 3" xfId="3964"/>
    <cellStyle name="_Changes since previous run 3 2" xfId="3965"/>
    <cellStyle name="_Changes since previous run 3 2 2" xfId="3966"/>
    <cellStyle name="_Changes since previous run 3 3" xfId="3967"/>
    <cellStyle name="_Changes since previous run 4" xfId="3968"/>
    <cellStyle name="_Changes since previous run 4 2" xfId="3969"/>
    <cellStyle name="_Changes since previous run 5" xfId="3970"/>
    <cellStyle name="_CMP Hydro Sale Summary - rev 01.24.05" xfId="3971"/>
    <cellStyle name="_CMP Hydro Sale Summary - rev 01.24.05 2" xfId="3972"/>
    <cellStyle name="_CMP Hydro Sale Summary - rev 01.24.05 2 2" xfId="3973"/>
    <cellStyle name="_CMP Hydro Sale Summary - rev 01.24.05 2 2 2" xfId="3974"/>
    <cellStyle name="_CMP Hydro Sale Summary - rev 01.24.05 2 3" xfId="3975"/>
    <cellStyle name="_CMP Hydro Sale Summary - rev 01.24.05 3" xfId="3976"/>
    <cellStyle name="_CMP Hydro Sale Summary - rev 01.24.05 3 2" xfId="3977"/>
    <cellStyle name="_CMP Hydro Sale Summary - rev 01.24.05 3 2 2" xfId="3978"/>
    <cellStyle name="_CMP Hydro Sale Summary - rev 01.24.05 3 3" xfId="3979"/>
    <cellStyle name="_CMP Hydro Sale Summary - rev 01.24.05 4" xfId="3980"/>
    <cellStyle name="_CMP Hydro Sale Summary - rev 01.24.05 4 2" xfId="3981"/>
    <cellStyle name="_CMP Hydro Sale Summary - rev 01.24.05 5" xfId="3982"/>
    <cellStyle name="_Comma" xfId="3983"/>
    <cellStyle name="_Comma 2" xfId="3984"/>
    <cellStyle name="_Comma 2 2" xfId="3985"/>
    <cellStyle name="_Comma 2 2 2" xfId="3986"/>
    <cellStyle name="_Comma 2 3" xfId="3987"/>
    <cellStyle name="_Comma 3" xfId="3988"/>
    <cellStyle name="_Comma 3 2" xfId="3989"/>
    <cellStyle name="_Comma 3 2 2" xfId="3990"/>
    <cellStyle name="_Comma 3 3" xfId="3991"/>
    <cellStyle name="_Comma 4" xfId="3992"/>
    <cellStyle name="_Comma 4 2" xfId="3993"/>
    <cellStyle name="_Comma 5" xfId="3994"/>
    <cellStyle name="_Copy of 2008 Master File as of March Reforecast" xfId="3995"/>
    <cellStyle name="_Copy of 2008 Master File as of March Reforecast 2" xfId="3996"/>
    <cellStyle name="_Copy of 2008 Master File as of March Reforecast 3" xfId="3997"/>
    <cellStyle name="_Copy of PCP Revenue Forecast" xfId="3998"/>
    <cellStyle name="_Copy of PCP Revenue Forecast 2" xfId="3999"/>
    <cellStyle name="_Copy of PCP Revenue Forecast 2 2" xfId="4000"/>
    <cellStyle name="_Copy of PCP Revenue Forecast 2 2 2" xfId="4001"/>
    <cellStyle name="_Copy of PCP Revenue Forecast 2 3" xfId="4002"/>
    <cellStyle name="_Copy of PCP Revenue Forecast 3" xfId="4003"/>
    <cellStyle name="_Copy of PCP Revenue Forecast 3 2" xfId="4004"/>
    <cellStyle name="_Copy of PCP Revenue Forecast 3 2 2" xfId="4005"/>
    <cellStyle name="_Copy of PCP Revenue Forecast 3 3" xfId="4006"/>
    <cellStyle name="_Copy of PCP Revenue Forecast 4" xfId="4007"/>
    <cellStyle name="_Copy of PCP Revenue Forecast 4 2" xfId="4008"/>
    <cellStyle name="_Copy of PCP Revenue Forecast 5" xfId="4009"/>
    <cellStyle name="_Copy of Point Beach - Fuel Fair Value (Final) - rev 09.28.07" xfId="4010"/>
    <cellStyle name="_Copy of Point Beach - Fuel Fair Value (Final) - rev 09.28.07 2" xfId="4011"/>
    <cellStyle name="_Copy of Point Beach - Fuel Fair Value (Final) - rev 09.28.07 2 2" xfId="4012"/>
    <cellStyle name="_Copy of Point Beach - Fuel Fair Value (Final) - rev 09.28.07 2 2 2" xfId="4013"/>
    <cellStyle name="_Copy of Point Beach - Fuel Fair Value (Final) - rev 09.28.07 2 3" xfId="4014"/>
    <cellStyle name="_Copy of Point Beach - Fuel Fair Value (Final) - rev 09.28.07 3" xfId="4015"/>
    <cellStyle name="_Copy of Point Beach - Fuel Fair Value (Final) - rev 09.28.07 3 2" xfId="4016"/>
    <cellStyle name="_Copy of Point Beach - Fuel Fair Value (Final) - rev 09.28.07 3 2 2" xfId="4017"/>
    <cellStyle name="_Copy of Point Beach - Fuel Fair Value (Final) - rev 09.28.07 3 3" xfId="4018"/>
    <cellStyle name="_Copy of Point Beach - Fuel Fair Value (Final) - rev 09.28.07 4" xfId="4019"/>
    <cellStyle name="_Copy of Point Beach - Fuel Fair Value (Final) - rev 09.28.07 4 2" xfId="4020"/>
    <cellStyle name="_Copy of Point Beach - Fuel Fair Value (Final) - rev 09.28.07 5" xfId="4021"/>
    <cellStyle name="_Copy of Projects Reforecast December_08_Robo Adj 081209@1830" xfId="4022"/>
    <cellStyle name="_Copy of Projects Reforecast December_08_Robo Adj 081209@1830 2" xfId="4023"/>
    <cellStyle name="_Copy of Projects Reforecast December_08_Robo Adj 081209@1830 3" xfId="4024"/>
    <cellStyle name="_Copy of RTE Revenue Forecast" xfId="4025"/>
    <cellStyle name="_Copy of RTE Revenue Forecast 2" xfId="4026"/>
    <cellStyle name="_Copy of RTE Revenue Forecast 2 2" xfId="4027"/>
    <cellStyle name="_Copy of RTE Revenue Forecast 2 2 2" xfId="4028"/>
    <cellStyle name="_Copy of RTE Revenue Forecast 2 3" xfId="4029"/>
    <cellStyle name="_Copy of RTE Revenue Forecast 3" xfId="4030"/>
    <cellStyle name="_Copy of RTE Revenue Forecast 3 2" xfId="4031"/>
    <cellStyle name="_Copy of RTE Revenue Forecast 3 2 2" xfId="4032"/>
    <cellStyle name="_Copy of RTE Revenue Forecast 3 3" xfId="4033"/>
    <cellStyle name="_Copy of RTE Revenue Forecast 4" xfId="4034"/>
    <cellStyle name="_Copy of RTE Revenue Forecast 4 2" xfId="4035"/>
    <cellStyle name="_Copy of RTE Revenue Forecast 5" xfId="4036"/>
    <cellStyle name="_CR Revenue Forecast" xfId="4037"/>
    <cellStyle name="_CR Revenue Forecast 2" xfId="4038"/>
    <cellStyle name="_CR Revenue Forecast 2 2" xfId="4039"/>
    <cellStyle name="_CR Revenue Forecast 2 2 2" xfId="4040"/>
    <cellStyle name="_CR Revenue Forecast 2 3" xfId="4041"/>
    <cellStyle name="_CR Revenue Forecast 3" xfId="4042"/>
    <cellStyle name="_CR Revenue Forecast 3 2" xfId="4043"/>
    <cellStyle name="_CR Revenue Forecast 3 2 2" xfId="4044"/>
    <cellStyle name="_CR Revenue Forecast 3 3" xfId="4045"/>
    <cellStyle name="_CR Revenue Forecast 4" xfId="4046"/>
    <cellStyle name="_CR Revenue Forecast 4 2" xfId="4047"/>
    <cellStyle name="_CR Revenue Forecast 5" xfId="4048"/>
    <cellStyle name="_CT Production Budget" xfId="4049"/>
    <cellStyle name="_CT Production Budget 2" xfId="4050"/>
    <cellStyle name="_CT Production Budget 2 2" xfId="4051"/>
    <cellStyle name="_CT Production Budget 2 2 2" xfId="4052"/>
    <cellStyle name="_CT Production Budget 2 3" xfId="4053"/>
    <cellStyle name="_CT Production Budget 3" xfId="4054"/>
    <cellStyle name="_CT Production Budget 3 2" xfId="4055"/>
    <cellStyle name="_CT Production Budget 3 2 2" xfId="4056"/>
    <cellStyle name="_CT Production Budget 3 3" xfId="4057"/>
    <cellStyle name="_CT Production Budget 4" xfId="4058"/>
    <cellStyle name="_CT Production Budget 4 2" xfId="4059"/>
    <cellStyle name="_CT Production Budget 5" xfId="4060"/>
    <cellStyle name="_Debt Service Coverage Ratio Forecast" xfId="4061"/>
    <cellStyle name="_Debt Service Coverage Ratio Forecast 2" xfId="4062"/>
    <cellStyle name="_Debt Service Coverage Ratio Forecast 2 2" xfId="4063"/>
    <cellStyle name="_Debt Service Coverage Ratio Forecast 2 2 2" xfId="4064"/>
    <cellStyle name="_Debt Service Coverage Ratio Forecast 2 3" xfId="4065"/>
    <cellStyle name="_Debt Service Coverage Ratio Forecast 3" xfId="4066"/>
    <cellStyle name="_Debt Service Coverage Ratio Forecast 3 2" xfId="4067"/>
    <cellStyle name="_Debt Service Coverage Ratio Forecast 3 2 2" xfId="4068"/>
    <cellStyle name="_Debt Service Coverage Ratio Forecast 3 3" xfId="4069"/>
    <cellStyle name="_Debt Service Coverage Ratio Forecast 4" xfId="4070"/>
    <cellStyle name="_Debt Service Coverage Ratio Forecast 4 2" xfId="4071"/>
    <cellStyle name="_Debt Service Coverage Ratio Forecast 5" xfId="4072"/>
    <cellStyle name="_Decommissioning - Bluestar - rev 06.15.06a" xfId="4073"/>
    <cellStyle name="_Decommissioning - Bluestar - rev 06.15.06a 2" xfId="4074"/>
    <cellStyle name="_Decommissioning - Bluestar - rev 06.15.06a 2 2" xfId="4075"/>
    <cellStyle name="_Decommissioning - Bluestar - rev 06.15.06a 2 2 2" xfId="4076"/>
    <cellStyle name="_Decommissioning - Bluestar - rev 06.15.06a 2 3" xfId="4077"/>
    <cellStyle name="_Decommissioning - Bluestar - rev 06.15.06a 3" xfId="4078"/>
    <cellStyle name="_Decommissioning - Bluestar - rev 06.15.06a 3 2" xfId="4079"/>
    <cellStyle name="_Decommissioning - Bluestar - rev 06.15.06a 3 2 2" xfId="4080"/>
    <cellStyle name="_Decommissioning - Bluestar - rev 06.15.06a 3 3" xfId="4081"/>
    <cellStyle name="_Decommissioning - Bluestar - rev 06.15.06a 4" xfId="4082"/>
    <cellStyle name="_Decommissioning - Bluestar - rev 06.15.06a 4 2" xfId="4083"/>
    <cellStyle name="_Decommissioning - Bluestar - rev 06.15.06a 5" xfId="4084"/>
    <cellStyle name="_depreciation estimate" xfId="4085"/>
    <cellStyle name="_depreciation estimate 2" xfId="4086"/>
    <cellStyle name="_depreciation estimate 3" xfId="4087"/>
    <cellStyle name="_depreciation estimate revised 1-11-08" xfId="4088"/>
    <cellStyle name="_depreciation estimate revised 1-11-08 2" xfId="4089"/>
    <cellStyle name="_depreciation estimate revised 1-11-08 3" xfId="4090"/>
    <cellStyle name="_Detail" xfId="4091"/>
    <cellStyle name="_Detail 2" xfId="4092"/>
    <cellStyle name="_Detail 2 2" xfId="4093"/>
    <cellStyle name="_Detail 2 2 2" xfId="4094"/>
    <cellStyle name="_Detail 2 3" xfId="4095"/>
    <cellStyle name="_Detail 3" xfId="4096"/>
    <cellStyle name="_Detail 3 2" xfId="4097"/>
    <cellStyle name="_Detail 3 2 2" xfId="4098"/>
    <cellStyle name="_Detail 3 3" xfId="4099"/>
    <cellStyle name="_Detail 4" xfId="4100"/>
    <cellStyle name="_Detail 4 2" xfId="4101"/>
    <cellStyle name="_Detail 5" xfId="4102"/>
    <cellStyle name="_DOSWELL - 2001 Budget Inputs" xfId="4103"/>
    <cellStyle name="_DOSWELL - 2001 Budget Inputs - Ongoing Forecast" xfId="4104"/>
    <cellStyle name="_DOSWELL - 2001 Budget Inputs - Ongoing Forecast 2" xfId="4105"/>
    <cellStyle name="_DOSWELL - 2001 Budget Inputs - Ongoing Forecast 2 2" xfId="4106"/>
    <cellStyle name="_DOSWELL - 2001 Budget Inputs - Ongoing Forecast 2 2 2" xfId="4107"/>
    <cellStyle name="_DOSWELL - 2001 Budget Inputs - Ongoing Forecast 2 3" xfId="4108"/>
    <cellStyle name="_DOSWELL - 2001 Budget Inputs - Ongoing Forecast 3" xfId="4109"/>
    <cellStyle name="_DOSWELL - 2001 Budget Inputs - Ongoing Forecast 3 2" xfId="4110"/>
    <cellStyle name="_DOSWELL - 2001 Budget Inputs - Ongoing Forecast 3 2 2" xfId="4111"/>
    <cellStyle name="_DOSWELL - 2001 Budget Inputs - Ongoing Forecast 3 3" xfId="4112"/>
    <cellStyle name="_DOSWELL - 2001 Budget Inputs - Ongoing Forecast 4" xfId="4113"/>
    <cellStyle name="_DOSWELL - 2001 Budget Inputs - Ongoing Forecast 4 2" xfId="4114"/>
    <cellStyle name="_DOSWELL - 2001 Budget Inputs - Ongoing Forecast 5" xfId="4115"/>
    <cellStyle name="_DOSWELL - 2001 Budget Inputs 10" xfId="4116"/>
    <cellStyle name="_DOSWELL - 2001 Budget Inputs 10 2" xfId="4117"/>
    <cellStyle name="_DOSWELL - 2001 Budget Inputs 10 2 2" xfId="4118"/>
    <cellStyle name="_DOSWELL - 2001 Budget Inputs 10 3" xfId="4119"/>
    <cellStyle name="_DOSWELL - 2001 Budget Inputs 11" xfId="4120"/>
    <cellStyle name="_DOSWELL - 2001 Budget Inputs 11 2" xfId="4121"/>
    <cellStyle name="_DOSWELL - 2001 Budget Inputs 11 2 2" xfId="4122"/>
    <cellStyle name="_DOSWELL - 2001 Budget Inputs 11 3" xfId="4123"/>
    <cellStyle name="_DOSWELL - 2001 Budget Inputs 12" xfId="4124"/>
    <cellStyle name="_DOSWELL - 2001 Budget Inputs 12 2" xfId="4125"/>
    <cellStyle name="_DOSWELL - 2001 Budget Inputs 13" xfId="4126"/>
    <cellStyle name="_DOSWELL - 2001 Budget Inputs 13 2" xfId="4127"/>
    <cellStyle name="_DOSWELL - 2001 Budget Inputs 14" xfId="4128"/>
    <cellStyle name="_DOSWELL - 2001 Budget Inputs 14 2" xfId="4129"/>
    <cellStyle name="_DOSWELL - 2001 Budget Inputs 15" xfId="4130"/>
    <cellStyle name="_DOSWELL - 2001 Budget Inputs 15 2" xfId="4131"/>
    <cellStyle name="_DOSWELL - 2001 Budget Inputs 16" xfId="4132"/>
    <cellStyle name="_DOSWELL - 2001 Budget Inputs 16 2" xfId="4133"/>
    <cellStyle name="_DOSWELL - 2001 Budget Inputs 17" xfId="4134"/>
    <cellStyle name="_DOSWELL - 2001 Budget Inputs 18" xfId="4135"/>
    <cellStyle name="_DOSWELL - 2001 Budget Inputs 19" xfId="4136"/>
    <cellStyle name="_DOSWELL - 2001 Budget Inputs 2" xfId="4137"/>
    <cellStyle name="_DOSWELL - 2001 Budget Inputs 2 2" xfId="4138"/>
    <cellStyle name="_DOSWELL - 2001 Budget Inputs 2 2 2" xfId="4139"/>
    <cellStyle name="_DOSWELL - 2001 Budget Inputs 2 3" xfId="4140"/>
    <cellStyle name="_DOSWELL - 2001 Budget Inputs 20" xfId="4141"/>
    <cellStyle name="_DOSWELL - 2001 Budget Inputs 21" xfId="4142"/>
    <cellStyle name="_DOSWELL - 2001 Budget Inputs 22" xfId="4143"/>
    <cellStyle name="_DOSWELL - 2001 Budget Inputs 23" xfId="4144"/>
    <cellStyle name="_DOSWELL - 2001 Budget Inputs 24" xfId="4145"/>
    <cellStyle name="_DOSWELL - 2001 Budget Inputs 25" xfId="4146"/>
    <cellStyle name="_DOSWELL - 2001 Budget Inputs 26" xfId="4147"/>
    <cellStyle name="_DOSWELL - 2001 Budget Inputs 27" xfId="4148"/>
    <cellStyle name="_DOSWELL - 2001 Budget Inputs 28" xfId="4149"/>
    <cellStyle name="_DOSWELL - 2001 Budget Inputs 29" xfId="4150"/>
    <cellStyle name="_DOSWELL - 2001 Budget Inputs 3" xfId="4151"/>
    <cellStyle name="_DOSWELL - 2001 Budget Inputs 3 2" xfId="4152"/>
    <cellStyle name="_DOSWELL - 2001 Budget Inputs 3 2 2" xfId="4153"/>
    <cellStyle name="_DOSWELL - 2001 Budget Inputs 3 3" xfId="4154"/>
    <cellStyle name="_DOSWELL - 2001 Budget Inputs 30" xfId="4155"/>
    <cellStyle name="_DOSWELL - 2001 Budget Inputs 31" xfId="4156"/>
    <cellStyle name="_DOSWELL - 2001 Budget Inputs 32" xfId="4157"/>
    <cellStyle name="_DOSWELL - 2001 Budget Inputs 33" xfId="4158"/>
    <cellStyle name="_DOSWELL - 2001 Budget Inputs 4" xfId="4159"/>
    <cellStyle name="_DOSWELL - 2001 Budget Inputs 4 2" xfId="4160"/>
    <cellStyle name="_DOSWELL - 2001 Budget Inputs 4 2 2" xfId="4161"/>
    <cellStyle name="_DOSWELL - 2001 Budget Inputs 4 3" xfId="4162"/>
    <cellStyle name="_DOSWELL - 2001 Budget Inputs 5" xfId="4163"/>
    <cellStyle name="_DOSWELL - 2001 Budget Inputs 5 2" xfId="4164"/>
    <cellStyle name="_DOSWELL - 2001 Budget Inputs 5 2 2" xfId="4165"/>
    <cellStyle name="_DOSWELL - 2001 Budget Inputs 5 3" xfId="4166"/>
    <cellStyle name="_DOSWELL - 2001 Budget Inputs 6" xfId="4167"/>
    <cellStyle name="_DOSWELL - 2001 Budget Inputs 6 2" xfId="4168"/>
    <cellStyle name="_DOSWELL - 2001 Budget Inputs 6 2 2" xfId="4169"/>
    <cellStyle name="_DOSWELL - 2001 Budget Inputs 6 3" xfId="4170"/>
    <cellStyle name="_DOSWELL - 2001 Budget Inputs 7" xfId="4171"/>
    <cellStyle name="_DOSWELL - 2001 Budget Inputs 7 2" xfId="4172"/>
    <cellStyle name="_DOSWELL - 2001 Budget Inputs 7 2 2" xfId="4173"/>
    <cellStyle name="_DOSWELL - 2001 Budget Inputs 7 3" xfId="4174"/>
    <cellStyle name="_DOSWELL - 2001 Budget Inputs 8" xfId="4175"/>
    <cellStyle name="_DOSWELL - 2001 Budget Inputs 8 2" xfId="4176"/>
    <cellStyle name="_DOSWELL - 2001 Budget Inputs 8 2 2" xfId="4177"/>
    <cellStyle name="_DOSWELL - 2001 Budget Inputs 8 3" xfId="4178"/>
    <cellStyle name="_DOSWELL - 2001 Budget Inputs 9" xfId="4179"/>
    <cellStyle name="_DOSWELL - 2001 Budget Inputs 9 2" xfId="4180"/>
    <cellStyle name="_DOSWELL - 2001 Budget Inputs 9 2 2" xfId="4181"/>
    <cellStyle name="_DOSWELL - 2001 Budget Inputs 9 3" xfId="4182"/>
    <cellStyle name="_DOSWELL - 2002 Budget Inputs" xfId="4183"/>
    <cellStyle name="_DOSWELL - 2002 Budget Inputs 2" xfId="4184"/>
    <cellStyle name="_DOSWELL - 2002 Budget Inputs 2 2" xfId="4185"/>
    <cellStyle name="_DOSWELL - 2002 Budget Inputs 2 2 2" xfId="4186"/>
    <cellStyle name="_DOSWELL - 2002 Budget Inputs 2 3" xfId="4187"/>
    <cellStyle name="_DOSWELL - 2002 Budget Inputs 3" xfId="4188"/>
    <cellStyle name="_DOSWELL - 2002 Budget Inputs 3 2" xfId="4189"/>
    <cellStyle name="_DOSWELL - 2002 Budget Inputs 3 2 2" xfId="4190"/>
    <cellStyle name="_DOSWELL - 2002 Budget Inputs 3 3" xfId="4191"/>
    <cellStyle name="_DOSWELL - 2002 Budget Inputs 4" xfId="4192"/>
    <cellStyle name="_DOSWELL - 2002 Budget Inputs 4 2" xfId="4193"/>
    <cellStyle name="_DOSWELL - 2002 Budget Inputs 5" xfId="4194"/>
    <cellStyle name="_DOSWELL - 2002 Budget Inputs-Ongoing Reforecast-High April-May Dispatch Case" xfId="4195"/>
    <cellStyle name="_DOSWELL - 2002 Budget Inputs-Ongoing Reforecast-High April-May Dispatch Case 2" xfId="4196"/>
    <cellStyle name="_DOSWELL - 2002 Budget Inputs-Ongoing Reforecast-High April-May Dispatch Case 2 2" xfId="4197"/>
    <cellStyle name="_DOSWELL - 2002 Budget Inputs-Ongoing Reforecast-High April-May Dispatch Case 2 2 2" xfId="4198"/>
    <cellStyle name="_DOSWELL - 2002 Budget Inputs-Ongoing Reforecast-High April-May Dispatch Case 2 3" xfId="4199"/>
    <cellStyle name="_DOSWELL - 2002 Budget Inputs-Ongoing Reforecast-High April-May Dispatch Case 3" xfId="4200"/>
    <cellStyle name="_DOSWELL - 2002 Budget Inputs-Ongoing Reforecast-High April-May Dispatch Case 3 2" xfId="4201"/>
    <cellStyle name="_DOSWELL - 2002 Budget Inputs-Ongoing Reforecast-High April-May Dispatch Case 3 2 2" xfId="4202"/>
    <cellStyle name="_DOSWELL - 2002 Budget Inputs-Ongoing Reforecast-High April-May Dispatch Case 3 3" xfId="4203"/>
    <cellStyle name="_DOSWELL - 2002 Budget Inputs-Ongoing Reforecast-High April-May Dispatch Case 4" xfId="4204"/>
    <cellStyle name="_DOSWELL - 2002 Budget Inputs-Ongoing Reforecast-High April-May Dispatch Case 4 2" xfId="4205"/>
    <cellStyle name="_DOSWELL - 2002 Budget Inputs-Ongoing Reforecast-High April-May Dispatch Case 5" xfId="4206"/>
    <cellStyle name="_DOSWELL - 2003 Budget Inputs" xfId="4207"/>
    <cellStyle name="_DOSWELL - 2003 Budget Inputs 2" xfId="4208"/>
    <cellStyle name="_DOSWELL - 2003 Budget Inputs 2 2" xfId="4209"/>
    <cellStyle name="_DOSWELL - 2003 Budget Inputs 2 2 2" xfId="4210"/>
    <cellStyle name="_DOSWELL - 2003 Budget Inputs 2 3" xfId="4211"/>
    <cellStyle name="_DOSWELL - 2003 Budget Inputs 3" xfId="4212"/>
    <cellStyle name="_DOSWELL - 2003 Budget Inputs 3 2" xfId="4213"/>
    <cellStyle name="_DOSWELL - 2003 Budget Inputs 3 2 2" xfId="4214"/>
    <cellStyle name="_DOSWELL - 2003 Budget Inputs 3 3" xfId="4215"/>
    <cellStyle name="_DOSWELL - 2003 Budget Inputs 4" xfId="4216"/>
    <cellStyle name="_DOSWELL - 2003 Budget Inputs 4 2" xfId="4217"/>
    <cellStyle name="_DOSWELL - 2003 Budget Inputs 5" xfId="4218"/>
    <cellStyle name="_DOSWELL - 2003 Budget Inputs-Final" xfId="4219"/>
    <cellStyle name="_DOSWELL - 2003 Budget Inputs-Final 2" xfId="4220"/>
    <cellStyle name="_DOSWELL - 2003 Budget Inputs-Final 2 2" xfId="4221"/>
    <cellStyle name="_DOSWELL - 2003 Budget Inputs-Final 2 2 2" xfId="4222"/>
    <cellStyle name="_DOSWELL - 2003 Budget Inputs-Final 2 3" xfId="4223"/>
    <cellStyle name="_DOSWELL - 2003 Budget Inputs-Final 3" xfId="4224"/>
    <cellStyle name="_DOSWELL - 2003 Budget Inputs-Final 3 2" xfId="4225"/>
    <cellStyle name="_DOSWELL - 2003 Budget Inputs-Final 3 2 2" xfId="4226"/>
    <cellStyle name="_DOSWELL - 2003 Budget Inputs-Final 3 3" xfId="4227"/>
    <cellStyle name="_DOSWELL - 2003 Budget Inputs-Final 4" xfId="4228"/>
    <cellStyle name="_DOSWELL - 2003 Budget Inputs-Final 4 2" xfId="4229"/>
    <cellStyle name="_DOSWELL - 2003 Budget Inputs-Final 5" xfId="4230"/>
    <cellStyle name="_Doswell 2003 Budget Detail - Sean" xfId="4231"/>
    <cellStyle name="_Doswell 2003 Budget Detail - Sean 2" xfId="4232"/>
    <cellStyle name="_Doswell 2003 Budget Detail - Sean 2 2" xfId="4233"/>
    <cellStyle name="_Doswell 2003 Budget Detail - Sean 2 2 2" xfId="4234"/>
    <cellStyle name="_Doswell 2003 Budget Detail - Sean 2 3" xfId="4235"/>
    <cellStyle name="_Doswell 2003 Budget Detail - Sean 3" xfId="4236"/>
    <cellStyle name="_Doswell 2003 Budget Detail - Sean 3 2" xfId="4237"/>
    <cellStyle name="_Doswell 2003 Budget Detail - Sean 3 2 2" xfId="4238"/>
    <cellStyle name="_Doswell 2003 Budget Detail - Sean 3 3" xfId="4239"/>
    <cellStyle name="_Doswell 2003 Budget Detail - Sean 4" xfId="4240"/>
    <cellStyle name="_Doswell 2003 Budget Detail - Sean 4 2" xfId="4241"/>
    <cellStyle name="_Doswell 2003 Budget Detail - Sean 5" xfId="4242"/>
    <cellStyle name="_Doswell Budget Depreciation" xfId="4243"/>
    <cellStyle name="_Doswell Budget Depreciation 2" xfId="4244"/>
    <cellStyle name="_Doswell Budget Depreciation 2 2" xfId="4245"/>
    <cellStyle name="_Doswell Budget Depreciation 2 2 2" xfId="4246"/>
    <cellStyle name="_Doswell Budget Depreciation 2 3" xfId="4247"/>
    <cellStyle name="_Doswell Budget Depreciation 3" xfId="4248"/>
    <cellStyle name="_Doswell Budget Depreciation 3 2" xfId="4249"/>
    <cellStyle name="_Doswell Budget Depreciation 3 2 2" xfId="4250"/>
    <cellStyle name="_Doswell Budget Depreciation 3 3" xfId="4251"/>
    <cellStyle name="_Doswell Budget Depreciation 4" xfId="4252"/>
    <cellStyle name="_Doswell Budget Depreciation 4 2" xfId="4253"/>
    <cellStyle name="_Doswell Budget Depreciation 5" xfId="4254"/>
    <cellStyle name="_DSCR" xfId="4255"/>
    <cellStyle name="_DSCR (2)" xfId="4256"/>
    <cellStyle name="_DSCR (2) 2" xfId="4257"/>
    <cellStyle name="_DSCR (2) 2 2" xfId="4258"/>
    <cellStyle name="_DSCR (2) 2 2 2" xfId="4259"/>
    <cellStyle name="_DSCR (2) 2 3" xfId="4260"/>
    <cellStyle name="_DSCR (2) 3" xfId="4261"/>
    <cellStyle name="_DSCR (2) 3 2" xfId="4262"/>
    <cellStyle name="_DSCR (2) 3 2 2" xfId="4263"/>
    <cellStyle name="_DSCR (2) 3 3" xfId="4264"/>
    <cellStyle name="_DSCR (2) 4" xfId="4265"/>
    <cellStyle name="_DSCR (2) 4 2" xfId="4266"/>
    <cellStyle name="_DSCR (2) 5" xfId="4267"/>
    <cellStyle name="_DSCR 10" xfId="4268"/>
    <cellStyle name="_DSCR 10 2" xfId="4269"/>
    <cellStyle name="_DSCR 10 2 2" xfId="4270"/>
    <cellStyle name="_DSCR 10 3" xfId="4271"/>
    <cellStyle name="_DSCR 11" xfId="4272"/>
    <cellStyle name="_DSCR 11 2" xfId="4273"/>
    <cellStyle name="_DSCR 11 2 2" xfId="4274"/>
    <cellStyle name="_DSCR 11 3" xfId="4275"/>
    <cellStyle name="_DSCR 12" xfId="4276"/>
    <cellStyle name="_DSCR 12 2" xfId="4277"/>
    <cellStyle name="_DSCR 13" xfId="4278"/>
    <cellStyle name="_DSCR 13 2" xfId="4279"/>
    <cellStyle name="_DSCR 14" xfId="4280"/>
    <cellStyle name="_DSCR 14 2" xfId="4281"/>
    <cellStyle name="_DSCR 15" xfId="4282"/>
    <cellStyle name="_DSCR 15 2" xfId="4283"/>
    <cellStyle name="_DSCR 16" xfId="4284"/>
    <cellStyle name="_DSCR 16 2" xfId="4285"/>
    <cellStyle name="_DSCR 17" xfId="4286"/>
    <cellStyle name="_DSCR 18" xfId="4287"/>
    <cellStyle name="_DSCR 19" xfId="4288"/>
    <cellStyle name="_DSCR 2" xfId="4289"/>
    <cellStyle name="_DSCR 2 2" xfId="4290"/>
    <cellStyle name="_DSCR 2 2 2" xfId="4291"/>
    <cellStyle name="_DSCR 2 3" xfId="4292"/>
    <cellStyle name="_DSCR 20" xfId="4293"/>
    <cellStyle name="_DSCR 21" xfId="4294"/>
    <cellStyle name="_DSCR 22" xfId="4295"/>
    <cellStyle name="_DSCR 23" xfId="4296"/>
    <cellStyle name="_DSCR 24" xfId="4297"/>
    <cellStyle name="_DSCR 25" xfId="4298"/>
    <cellStyle name="_DSCR 26" xfId="4299"/>
    <cellStyle name="_DSCR 27" xfId="4300"/>
    <cellStyle name="_DSCR 28" xfId="4301"/>
    <cellStyle name="_DSCR 29" xfId="4302"/>
    <cellStyle name="_DSCR 3" xfId="4303"/>
    <cellStyle name="_DSCR 3 2" xfId="4304"/>
    <cellStyle name="_DSCR 3 2 2" xfId="4305"/>
    <cellStyle name="_DSCR 3 3" xfId="4306"/>
    <cellStyle name="_DSCR 30" xfId="4307"/>
    <cellStyle name="_DSCR 31" xfId="4308"/>
    <cellStyle name="_DSCR 32" xfId="4309"/>
    <cellStyle name="_DSCR 33" xfId="4310"/>
    <cellStyle name="_DSCR 4" xfId="4311"/>
    <cellStyle name="_DSCR 4 2" xfId="4312"/>
    <cellStyle name="_DSCR 4 2 2" xfId="4313"/>
    <cellStyle name="_DSCR 4 3" xfId="4314"/>
    <cellStyle name="_DSCR 5" xfId="4315"/>
    <cellStyle name="_DSCR 5 2" xfId="4316"/>
    <cellStyle name="_DSCR 5 2 2" xfId="4317"/>
    <cellStyle name="_DSCR 5 3" xfId="4318"/>
    <cellStyle name="_DSCR 6" xfId="4319"/>
    <cellStyle name="_DSCR 6 2" xfId="4320"/>
    <cellStyle name="_DSCR 6 2 2" xfId="4321"/>
    <cellStyle name="_DSCR 6 3" xfId="4322"/>
    <cellStyle name="_DSCR 7" xfId="4323"/>
    <cellStyle name="_DSCR 7 2" xfId="4324"/>
    <cellStyle name="_DSCR 7 2 2" xfId="4325"/>
    <cellStyle name="_DSCR 7 3" xfId="4326"/>
    <cellStyle name="_DSCR 8" xfId="4327"/>
    <cellStyle name="_DSCR 8 2" xfId="4328"/>
    <cellStyle name="_DSCR 8 2 2" xfId="4329"/>
    <cellStyle name="_DSCR 8 3" xfId="4330"/>
    <cellStyle name="_DSCR 9" xfId="4331"/>
    <cellStyle name="_DSCR 9 2" xfId="4332"/>
    <cellStyle name="_DSCR 9 2 2" xfId="4333"/>
    <cellStyle name="_DSCR 9 3" xfId="4334"/>
    <cellStyle name="_DSCR CALC - MARCH 02 DISTRIBUTION" xfId="4335"/>
    <cellStyle name="_DSCR CALC - MARCH 02 DISTRIBUTION - Forward" xfId="4336"/>
    <cellStyle name="_DSCR CALC - MARCH 02 DISTRIBUTION - Forward 2" xfId="4337"/>
    <cellStyle name="_DSCR CALC - MARCH 02 DISTRIBUTION - Forward 2 2" xfId="4338"/>
    <cellStyle name="_DSCR CALC - MARCH 02 DISTRIBUTION - Forward 2 2 2" xfId="4339"/>
    <cellStyle name="_DSCR CALC - MARCH 02 DISTRIBUTION - Forward 2 3" xfId="4340"/>
    <cellStyle name="_DSCR CALC - MARCH 02 DISTRIBUTION - Forward 3" xfId="4341"/>
    <cellStyle name="_DSCR CALC - MARCH 02 DISTRIBUTION - Forward 3 2" xfId="4342"/>
    <cellStyle name="_DSCR CALC - MARCH 02 DISTRIBUTION - Forward 3 2 2" xfId="4343"/>
    <cellStyle name="_DSCR CALC - MARCH 02 DISTRIBUTION - Forward 3 3" xfId="4344"/>
    <cellStyle name="_DSCR CALC - MARCH 02 DISTRIBUTION - Forward 4" xfId="4345"/>
    <cellStyle name="_DSCR CALC - MARCH 02 DISTRIBUTION - Forward 4 2" xfId="4346"/>
    <cellStyle name="_DSCR CALC - MARCH 02 DISTRIBUTION - Forward 5" xfId="4347"/>
    <cellStyle name="_DSCR CALC - MARCH 02 DISTRIBUTION 10" xfId="4348"/>
    <cellStyle name="_DSCR CALC - MARCH 02 DISTRIBUTION 10 2" xfId="4349"/>
    <cellStyle name="_DSCR CALC - MARCH 02 DISTRIBUTION 10 2 2" xfId="4350"/>
    <cellStyle name="_DSCR CALC - MARCH 02 DISTRIBUTION 10 3" xfId="4351"/>
    <cellStyle name="_DSCR CALC - MARCH 02 DISTRIBUTION 11" xfId="4352"/>
    <cellStyle name="_DSCR CALC - MARCH 02 DISTRIBUTION 11 2" xfId="4353"/>
    <cellStyle name="_DSCR CALC - MARCH 02 DISTRIBUTION 11 2 2" xfId="4354"/>
    <cellStyle name="_DSCR CALC - MARCH 02 DISTRIBUTION 11 3" xfId="4355"/>
    <cellStyle name="_DSCR CALC - MARCH 02 DISTRIBUTION 12" xfId="4356"/>
    <cellStyle name="_DSCR CALC - MARCH 02 DISTRIBUTION 12 2" xfId="4357"/>
    <cellStyle name="_DSCR CALC - MARCH 02 DISTRIBUTION 13" xfId="4358"/>
    <cellStyle name="_DSCR CALC - MARCH 02 DISTRIBUTION 13 2" xfId="4359"/>
    <cellStyle name="_DSCR CALC - MARCH 02 DISTRIBUTION 14" xfId="4360"/>
    <cellStyle name="_DSCR CALC - MARCH 02 DISTRIBUTION 14 2" xfId="4361"/>
    <cellStyle name="_DSCR CALC - MARCH 02 DISTRIBUTION 15" xfId="4362"/>
    <cellStyle name="_DSCR CALC - MARCH 02 DISTRIBUTION 15 2" xfId="4363"/>
    <cellStyle name="_DSCR CALC - MARCH 02 DISTRIBUTION 16" xfId="4364"/>
    <cellStyle name="_DSCR CALC - MARCH 02 DISTRIBUTION 16 2" xfId="4365"/>
    <cellStyle name="_DSCR CALC - MARCH 02 DISTRIBUTION 17" xfId="4366"/>
    <cellStyle name="_DSCR CALC - MARCH 02 DISTRIBUTION 18" xfId="4367"/>
    <cellStyle name="_DSCR CALC - MARCH 02 DISTRIBUTION 19" xfId="4368"/>
    <cellStyle name="_DSCR CALC - MARCH 02 DISTRIBUTION 2" xfId="4369"/>
    <cellStyle name="_DSCR CALC - MARCH 02 DISTRIBUTION 2 2" xfId="4370"/>
    <cellStyle name="_DSCR CALC - MARCH 02 DISTRIBUTION 2 2 2" xfId="4371"/>
    <cellStyle name="_DSCR CALC - MARCH 02 DISTRIBUTION 2 3" xfId="4372"/>
    <cellStyle name="_DSCR CALC - MARCH 02 DISTRIBUTION 20" xfId="4373"/>
    <cellStyle name="_DSCR CALC - MARCH 02 DISTRIBUTION 21" xfId="4374"/>
    <cellStyle name="_DSCR CALC - MARCH 02 DISTRIBUTION 22" xfId="4375"/>
    <cellStyle name="_DSCR CALC - MARCH 02 DISTRIBUTION 23" xfId="4376"/>
    <cellStyle name="_DSCR CALC - MARCH 02 DISTRIBUTION 24" xfId="4377"/>
    <cellStyle name="_DSCR CALC - MARCH 02 DISTRIBUTION 25" xfId="4378"/>
    <cellStyle name="_DSCR CALC - MARCH 02 DISTRIBUTION 26" xfId="4379"/>
    <cellStyle name="_DSCR CALC - MARCH 02 DISTRIBUTION 27" xfId="4380"/>
    <cellStyle name="_DSCR CALC - MARCH 02 DISTRIBUTION 28" xfId="4381"/>
    <cellStyle name="_DSCR CALC - MARCH 02 DISTRIBUTION 29" xfId="4382"/>
    <cellStyle name="_DSCR CALC - MARCH 02 DISTRIBUTION 3" xfId="4383"/>
    <cellStyle name="_DSCR CALC - MARCH 02 DISTRIBUTION 3 2" xfId="4384"/>
    <cellStyle name="_DSCR CALC - MARCH 02 DISTRIBUTION 3 2 2" xfId="4385"/>
    <cellStyle name="_DSCR CALC - MARCH 02 DISTRIBUTION 3 3" xfId="4386"/>
    <cellStyle name="_DSCR CALC - MARCH 02 DISTRIBUTION 30" xfId="4387"/>
    <cellStyle name="_DSCR CALC - MARCH 02 DISTRIBUTION 31" xfId="4388"/>
    <cellStyle name="_DSCR CALC - MARCH 02 DISTRIBUTION 32" xfId="4389"/>
    <cellStyle name="_DSCR CALC - MARCH 02 DISTRIBUTION 33" xfId="4390"/>
    <cellStyle name="_DSCR CALC - MARCH 02 DISTRIBUTION 4" xfId="4391"/>
    <cellStyle name="_DSCR CALC - MARCH 02 DISTRIBUTION 4 2" xfId="4392"/>
    <cellStyle name="_DSCR CALC - MARCH 02 DISTRIBUTION 4 2 2" xfId="4393"/>
    <cellStyle name="_DSCR CALC - MARCH 02 DISTRIBUTION 4 3" xfId="4394"/>
    <cellStyle name="_DSCR CALC - MARCH 02 DISTRIBUTION 5" xfId="4395"/>
    <cellStyle name="_DSCR CALC - MARCH 02 DISTRIBUTION 5 2" xfId="4396"/>
    <cellStyle name="_DSCR CALC - MARCH 02 DISTRIBUTION 5 2 2" xfId="4397"/>
    <cellStyle name="_DSCR CALC - MARCH 02 DISTRIBUTION 5 3" xfId="4398"/>
    <cellStyle name="_DSCR CALC - MARCH 02 DISTRIBUTION 6" xfId="4399"/>
    <cellStyle name="_DSCR CALC - MARCH 02 DISTRIBUTION 6 2" xfId="4400"/>
    <cellStyle name="_DSCR CALC - MARCH 02 DISTRIBUTION 6 2 2" xfId="4401"/>
    <cellStyle name="_DSCR CALC - MARCH 02 DISTRIBUTION 6 3" xfId="4402"/>
    <cellStyle name="_DSCR CALC - MARCH 02 DISTRIBUTION 7" xfId="4403"/>
    <cellStyle name="_DSCR CALC - MARCH 02 DISTRIBUTION 7 2" xfId="4404"/>
    <cellStyle name="_DSCR CALC - MARCH 02 DISTRIBUTION 7 2 2" xfId="4405"/>
    <cellStyle name="_DSCR CALC - MARCH 02 DISTRIBUTION 7 3" xfId="4406"/>
    <cellStyle name="_DSCR CALC - MARCH 02 DISTRIBUTION 8" xfId="4407"/>
    <cellStyle name="_DSCR CALC - MARCH 02 DISTRIBUTION 8 2" xfId="4408"/>
    <cellStyle name="_DSCR CALC - MARCH 02 DISTRIBUTION 8 2 2" xfId="4409"/>
    <cellStyle name="_DSCR CALC - MARCH 02 DISTRIBUTION 8 3" xfId="4410"/>
    <cellStyle name="_DSCR CALC - MARCH 02 DISTRIBUTION 9" xfId="4411"/>
    <cellStyle name="_DSCR CALC - MARCH 02 DISTRIBUTION 9 2" xfId="4412"/>
    <cellStyle name="_DSCR CALC - MARCH 02 DISTRIBUTION 9 2 2" xfId="4413"/>
    <cellStyle name="_DSCR CALC - MARCH 02 DISTRIBUTION 9 3" xfId="4414"/>
    <cellStyle name="_DSO Oil" xfId="19"/>
    <cellStyle name="_DSO Oil_Copy of FUEL JAN 2012 -DEC 2012 MARGINAL COST SEASONAL" xfId="44"/>
    <cellStyle name="_EcoElectrica Rev36" xfId="4415"/>
    <cellStyle name="_EcoElectrica Rev36 2" xfId="4416"/>
    <cellStyle name="_EcoElectrica Rev36 2 2" xfId="4417"/>
    <cellStyle name="_EcoElectrica Rev36 2 2 2" xfId="4418"/>
    <cellStyle name="_EcoElectrica Rev36 2 3" xfId="4419"/>
    <cellStyle name="_EcoElectrica Rev36 3" xfId="4420"/>
    <cellStyle name="_EcoElectrica Rev36 3 2" xfId="4421"/>
    <cellStyle name="_EcoElectrica Rev36 3 2 2" xfId="4422"/>
    <cellStyle name="_EcoElectrica Rev36 3 3" xfId="4423"/>
    <cellStyle name="_EcoElectrica Rev36 4" xfId="4424"/>
    <cellStyle name="_EcoElectrica Rev36 4 2" xfId="4425"/>
    <cellStyle name="_EcoElectrica Rev36 5" xfId="4426"/>
    <cellStyle name="_EPU Analysis Model Iputs 18 Month delay (3)" xfId="4427"/>
    <cellStyle name="_EPU Analysis Model Iputs 18 Month delay (3) 2" xfId="4428"/>
    <cellStyle name="_EPU Analysis Model Iputs 18 Month delay (3) 3" xfId="4429"/>
    <cellStyle name="_EPU Analysis Model Iputs 6 Month delay (3)" xfId="4430"/>
    <cellStyle name="_EPU Analysis Model Iputs 6 Month delay (3) 2" xfId="4431"/>
    <cellStyle name="_EPU Analysis Model Iputs 6 Month delay (3) 3" xfId="4432"/>
    <cellStyle name="_EPU Analysis Model Iputs 6 Month delay and no LP FWH (2)" xfId="4433"/>
    <cellStyle name="_EPU Analysis Model Iputs 6 Month delay and no LP FWH (2) 2" xfId="4434"/>
    <cellStyle name="_EPU Analysis Model Iputs 6 Month delay and no LP FWH (2) 3" xfId="4435"/>
    <cellStyle name="_Feb09 Inservice" xfId="4436"/>
    <cellStyle name="_Feb09 Inservice 2" xfId="4437"/>
    <cellStyle name="_Feb09 Inservice 3" xfId="4438"/>
    <cellStyle name="_FLCC Oil" xfId="20"/>
    <cellStyle name="_FLCC Oil_Copy of FUEL JAN 2012 -DEC 2012 MARGINAL COST SEASONAL" xfId="45"/>
    <cellStyle name="_FLPEGT Oil" xfId="21"/>
    <cellStyle name="_FLPEGT Oil_Copy of FUEL JAN 2012 -DEC 2012 MARGINAL COST SEASONAL" xfId="46"/>
    <cellStyle name="_FMCT Oil" xfId="22"/>
    <cellStyle name="_FMCT Oil_Copy of FUEL JAN 2012 -DEC 2012 MARGINAL COST SEASONAL" xfId="47"/>
    <cellStyle name="_FPL Group Financials" xfId="4439"/>
    <cellStyle name="_FPL Group Financials 2" xfId="4440"/>
    <cellStyle name="_FPL Group Financials 2 2" xfId="4441"/>
    <cellStyle name="_FPL Group Financials 2 2 2" xfId="4442"/>
    <cellStyle name="_FPL Group Financials 2 3" xfId="4443"/>
    <cellStyle name="_FPL Group Financials 3" xfId="4444"/>
    <cellStyle name="_FPL Group Financials 3 2" xfId="4445"/>
    <cellStyle name="_FPL Group Financials 3 2 2" xfId="4446"/>
    <cellStyle name="_FPL Group Financials 3 3" xfId="4447"/>
    <cellStyle name="_FPL Group Financials 4" xfId="4448"/>
    <cellStyle name="_FPL Group Financials 4 2" xfId="4449"/>
    <cellStyle name="_FPL Group Financials 5" xfId="4450"/>
    <cellStyle name="_FPL Group TI &amp; PTC v12.04 r1 " xfId="4451"/>
    <cellStyle name="_FPL Group TI &amp; PTC v12.04 r1  2" xfId="4452"/>
    <cellStyle name="_FPL Group TI &amp; PTC v12.04 r1  2 2" xfId="4453"/>
    <cellStyle name="_FPL Group TI &amp; PTC v12.04 r1  2 2 2" xfId="4454"/>
    <cellStyle name="_FPL Group TI &amp; PTC v12.04 r1  2 3" xfId="4455"/>
    <cellStyle name="_FPL Group TI &amp; PTC v12.04 r1  3" xfId="4456"/>
    <cellStyle name="_FPL Group TI &amp; PTC v12.04 r1  3 2" xfId="4457"/>
    <cellStyle name="_FPL Group TI &amp; PTC v12.04 r1  3 2 2" xfId="4458"/>
    <cellStyle name="_FPL Group TI &amp; PTC v12.04 r1  3 3" xfId="4459"/>
    <cellStyle name="_FPL Group TI &amp; PTC v12.04 r1  4" xfId="4460"/>
    <cellStyle name="_FPL Group TI &amp; PTC v12.04 r1  4 2" xfId="4461"/>
    <cellStyle name="_FPL Group TI &amp; PTC v12.04 r1  5" xfId="4462"/>
    <cellStyle name="_Fuel Prices" xfId="4463"/>
    <cellStyle name="_Fuel Prices 2" xfId="4464"/>
    <cellStyle name="_Fuel Prices 2 2" xfId="4465"/>
    <cellStyle name="_Fuel Prices 2 2 2" xfId="4466"/>
    <cellStyle name="_Fuel Prices 2 3" xfId="4467"/>
    <cellStyle name="_Fuel Prices 3" xfId="4468"/>
    <cellStyle name="_Fuel Prices 3 2" xfId="4469"/>
    <cellStyle name="_Fuel Prices 3 2 2" xfId="4470"/>
    <cellStyle name="_Fuel Prices 3 3" xfId="4471"/>
    <cellStyle name="_Fuel Prices 4" xfId="4472"/>
    <cellStyle name="_Fuel Prices 4 2" xfId="4473"/>
    <cellStyle name="_Fuel Prices 5" xfId="4474"/>
    <cellStyle name="_Greenlight_R4.6i V8" xfId="4475"/>
    <cellStyle name="_Greenlight_R4.6i V8 2" xfId="4476"/>
    <cellStyle name="_Greenlight_R4.6i V8 2 2" xfId="4477"/>
    <cellStyle name="_Greenlight_R4.6i V8 2 2 2" xfId="4478"/>
    <cellStyle name="_Greenlight_R4.6i V8 2 3" xfId="4479"/>
    <cellStyle name="_Greenlight_R4.6i V8 3" xfId="4480"/>
    <cellStyle name="_Greenlight_R4.6i V8 3 2" xfId="4481"/>
    <cellStyle name="_Greenlight_R4.6i V8 3 2 2" xfId="4482"/>
    <cellStyle name="_Greenlight_R4.6i V8 3 3" xfId="4483"/>
    <cellStyle name="_Greenlight_R4.6i V8 4" xfId="4484"/>
    <cellStyle name="_Greenlight_R4.6i V8 4 2" xfId="4485"/>
    <cellStyle name="_Greenlight_R4.6i V8 5" xfId="4486"/>
    <cellStyle name="_Group FINS_r1" xfId="4487"/>
    <cellStyle name="_Group FINS_r1 2" xfId="4488"/>
    <cellStyle name="_Group FINS_r1 2 2" xfId="4489"/>
    <cellStyle name="_Group FINS_r1 2 2 2" xfId="4490"/>
    <cellStyle name="_Group FINS_r1 2 3" xfId="4491"/>
    <cellStyle name="_Group FINS_r1 3" xfId="4492"/>
    <cellStyle name="_Group FINS_r1 3 2" xfId="4493"/>
    <cellStyle name="_Group FINS_r1 3 2 2" xfId="4494"/>
    <cellStyle name="_Group FINS_r1 3 3" xfId="4495"/>
    <cellStyle name="_Group FINS_r1 4" xfId="4496"/>
    <cellStyle name="_Group FINS_r1 4 2" xfId="4497"/>
    <cellStyle name="_Group FINS_r1 5" xfId="4498"/>
    <cellStyle name="_GTDW_DataTemplate" xfId="23"/>
    <cellStyle name="_GTDW_DataTemplate 2" xfId="4499"/>
    <cellStyle name="_GTDW_DataTemplate 2 2" xfId="4500"/>
    <cellStyle name="_GTDW_DataTemplate 2 2 2" xfId="4501"/>
    <cellStyle name="_GTDW_DataTemplate 2 3" xfId="4502"/>
    <cellStyle name="_GTDW_DataTemplate 3" xfId="4503"/>
    <cellStyle name="_GTDW_DataTemplate 3 2" xfId="4504"/>
    <cellStyle name="_GTDW_DataTemplate 3 2 2" xfId="4505"/>
    <cellStyle name="_GTDW_DataTemplate 3 3" xfId="4506"/>
    <cellStyle name="_GTDW_DataTemplate 4" xfId="4507"/>
    <cellStyle name="_GTDW_DataTemplate 4 2" xfId="4508"/>
    <cellStyle name="_GTDW_DataTemplate 5" xfId="4509"/>
    <cellStyle name="_GTDW_DataTemplate_Copy of FUEL JAN 2012 -DEC 2012 MARGINAL COST SEASONAL" xfId="48"/>
    <cellStyle name="_Gulfstream Gas" xfId="24"/>
    <cellStyle name="_Gulfstream Gas_Copy of FUEL JAN 2012 -DEC 2012 MARGINAL COST SEASONAL" xfId="49"/>
    <cellStyle name="_High Impact Low Probability 2004" xfId="238"/>
    <cellStyle name="_High Impact Low Probability 2004 2" xfId="2382"/>
    <cellStyle name="_High Impact Low Probability 2004 2 2" xfId="4511"/>
    <cellStyle name="_High Impact Low Probability 2004 2 2 2" xfId="4512"/>
    <cellStyle name="_High Impact Low Probability 2004 2 2 2 2" xfId="4513"/>
    <cellStyle name="_High Impact Low Probability 2004 2 2 3" xfId="4514"/>
    <cellStyle name="_High Impact Low Probability 2004 2 3" xfId="4515"/>
    <cellStyle name="_High Impact Low Probability 2004 2 3 2" xfId="4516"/>
    <cellStyle name="_High Impact Low Probability 2004 2 4" xfId="4517"/>
    <cellStyle name="_High Impact Low Probability 2004 3" xfId="2406"/>
    <cellStyle name="_High Impact Low Probability 2004 3 2" xfId="2407"/>
    <cellStyle name="_High Impact Low Probability 2004 3 2 2" xfId="4518"/>
    <cellStyle name="_High Impact Low Probability 2004 3 3" xfId="4519"/>
    <cellStyle name="_High Impact Low Probability 2004 4" xfId="2408"/>
    <cellStyle name="_High Impact Low Probability 2004 4 2" xfId="4520"/>
    <cellStyle name="_High Impact Low Probability 2004 5" xfId="4521"/>
    <cellStyle name="_High Impact Low Probability 2004 6" xfId="4522"/>
    <cellStyle name="_High Impact Low Probability 2004 7" xfId="4510"/>
    <cellStyle name="_Iceland_3.0f_BID275" xfId="4523"/>
    <cellStyle name="_Iceland_3.0f_BID275 2" xfId="4524"/>
    <cellStyle name="_Iceland_3.0f_BID275 2 2" xfId="4525"/>
    <cellStyle name="_Iceland_3.0f_BID275 2 2 2" xfId="4526"/>
    <cellStyle name="_Iceland_3.0f_BID275 2 3" xfId="4527"/>
    <cellStyle name="_Iceland_3.0f_BID275 3" xfId="4528"/>
    <cellStyle name="_Iceland_3.0f_BID275 3 2" xfId="4529"/>
    <cellStyle name="_Iceland_3.0f_BID275 3 2 2" xfId="4530"/>
    <cellStyle name="_Iceland_3.0f_BID275 3 3" xfId="4531"/>
    <cellStyle name="_Iceland_3.0f_BID275 4" xfId="4532"/>
    <cellStyle name="_Iceland_3.0f_BID275 4 2" xfId="4533"/>
    <cellStyle name="_Iceland_3.0f_BID275 5" xfId="4534"/>
    <cellStyle name="_input" xfId="4535"/>
    <cellStyle name="_input 2" xfId="4536"/>
    <cellStyle name="_input 2 2" xfId="4537"/>
    <cellStyle name="_input 2 2 2" xfId="4538"/>
    <cellStyle name="_input 2 3" xfId="4539"/>
    <cellStyle name="_input 3" xfId="4540"/>
    <cellStyle name="_input 3 2" xfId="4541"/>
    <cellStyle name="_input 3 2 2" xfId="4542"/>
    <cellStyle name="_input 3 3" xfId="4543"/>
    <cellStyle name="_input 4" xfId="4544"/>
    <cellStyle name="_input 4 2" xfId="4545"/>
    <cellStyle name="_input 5" xfId="4546"/>
    <cellStyle name="_Key_R7.1" xfId="4547"/>
    <cellStyle name="_Key_R7.1 2" xfId="4548"/>
    <cellStyle name="_Key_R7.1 2 2" xfId="4549"/>
    <cellStyle name="_Key_R7.1 2 2 2" xfId="4550"/>
    <cellStyle name="_Key_R7.1 2 3" xfId="4551"/>
    <cellStyle name="_Key_R7.1 3" xfId="4552"/>
    <cellStyle name="_Key_R7.1 3 2" xfId="4553"/>
    <cellStyle name="_Key_R7.1 3 2 2" xfId="4554"/>
    <cellStyle name="_Key_R7.1 3 3" xfId="4555"/>
    <cellStyle name="_Key_R7.1 4" xfId="4556"/>
    <cellStyle name="_Key_R7.1 4 2" xfId="4557"/>
    <cellStyle name="_Key_R7.1 5" xfId="4558"/>
    <cellStyle name="_Key_R7.2" xfId="4559"/>
    <cellStyle name="_Key_R7.2 2" xfId="4560"/>
    <cellStyle name="_Key_R7.2 2 2" xfId="4561"/>
    <cellStyle name="_Key_R7.2 2 2 2" xfId="4562"/>
    <cellStyle name="_Key_R7.2 2 3" xfId="4563"/>
    <cellStyle name="_Key_R7.2 3" xfId="4564"/>
    <cellStyle name="_Key_R7.2 3 2" xfId="4565"/>
    <cellStyle name="_Key_R7.2 3 2 2" xfId="4566"/>
    <cellStyle name="_Key_R7.2 3 3" xfId="4567"/>
    <cellStyle name="_Key_R7.2 4" xfId="4568"/>
    <cellStyle name="_Key_R7.2 4 2" xfId="4569"/>
    <cellStyle name="_Key_R7.2 5" xfId="4570"/>
    <cellStyle name="_Major Maintenance Schedule - 09 2000" xfId="4571"/>
    <cellStyle name="_Major Maintenance Schedule - 09 2000 2" xfId="4572"/>
    <cellStyle name="_Major Maintenance Schedule - 09 2000 2 2" xfId="4573"/>
    <cellStyle name="_Major Maintenance Schedule - 09 2000 2 2 2" xfId="4574"/>
    <cellStyle name="_Major Maintenance Schedule - 09 2000 2 3" xfId="4575"/>
    <cellStyle name="_Major Maintenance Schedule - 09 2000 3" xfId="4576"/>
    <cellStyle name="_Major Maintenance Schedule - 09 2000 3 2" xfId="4577"/>
    <cellStyle name="_Major Maintenance Schedule - 09 2000 3 2 2" xfId="4578"/>
    <cellStyle name="_Major Maintenance Schedule - 09 2000 3 3" xfId="4579"/>
    <cellStyle name="_Major Maintenance Schedule - 09 2000 4" xfId="4580"/>
    <cellStyle name="_Major Maintenance Schedule - 09 2000 4 2" xfId="4581"/>
    <cellStyle name="_Major Maintenance Schedule - 09 2000 5" xfId="4582"/>
    <cellStyle name="_Marcus Hook - Taxable Income Difference - rev 06.03.04" xfId="4583"/>
    <cellStyle name="_Marcus Hook - Taxable Income Difference - rev 06.03.04 2" xfId="4584"/>
    <cellStyle name="_Marcus Hook - Taxable Income Difference - rev 06.03.04 2 2" xfId="4585"/>
    <cellStyle name="_Marcus Hook - Taxable Income Difference - rev 06.03.04 2 2 2" xfId="4586"/>
    <cellStyle name="_Marcus Hook - Taxable Income Difference - rev 06.03.04 2 3" xfId="4587"/>
    <cellStyle name="_Marcus Hook - Taxable Income Difference - rev 06.03.04 3" xfId="4588"/>
    <cellStyle name="_Marcus Hook - Taxable Income Difference - rev 06.03.04 3 2" xfId="4589"/>
    <cellStyle name="_Marcus Hook - Taxable Income Difference - rev 06.03.04 3 2 2" xfId="4590"/>
    <cellStyle name="_Marcus Hook - Taxable Income Difference - rev 06.03.04 3 3" xfId="4591"/>
    <cellStyle name="_Marcus Hook - Taxable Income Difference - rev 06.03.04 4" xfId="4592"/>
    <cellStyle name="_Marcus Hook - Taxable Income Difference - rev 06.03.04 4 2" xfId="4593"/>
    <cellStyle name="_Marcus Hook - Taxable Income Difference - rev 06.03.04 5" xfId="4594"/>
    <cellStyle name="_MH 50 Data" xfId="4595"/>
    <cellStyle name="_MH 50 Data 040507" xfId="4596"/>
    <cellStyle name="_MH 50 Data 040507 2" xfId="4597"/>
    <cellStyle name="_MH 50 Data 040507 2 2" xfId="4598"/>
    <cellStyle name="_MH 50 Data 040507 2 2 2" xfId="4599"/>
    <cellStyle name="_MH 50 Data 040507 2 3" xfId="4600"/>
    <cellStyle name="_MH 50 Data 040507 3" xfId="4601"/>
    <cellStyle name="_MH 50 Data 040507 3 2" xfId="4602"/>
    <cellStyle name="_MH 50 Data 040507 3 2 2" xfId="4603"/>
    <cellStyle name="_MH 50 Data 040507 3 3" xfId="4604"/>
    <cellStyle name="_MH 50 Data 040507 4" xfId="4605"/>
    <cellStyle name="_MH 50 Data 040507 4 2" xfId="4606"/>
    <cellStyle name="_MH 50 Data 040507 5" xfId="4607"/>
    <cellStyle name="_MH 50 Data 2" xfId="4608"/>
    <cellStyle name="_MH 50 Data 2 2" xfId="4609"/>
    <cellStyle name="_MH 50 Data 2 2 2" xfId="4610"/>
    <cellStyle name="_MH 50 Data 2 3" xfId="4611"/>
    <cellStyle name="_MH 50 Data 3" xfId="4612"/>
    <cellStyle name="_MH 50 Data 3 2" xfId="4613"/>
    <cellStyle name="_MH 50 Data 3 2 2" xfId="4614"/>
    <cellStyle name="_MH 50 Data 3 3" xfId="4615"/>
    <cellStyle name="_MH 50 Data 4" xfId="4616"/>
    <cellStyle name="_MH 50 Data 4 2" xfId="4617"/>
    <cellStyle name="_MH 50 Data 5" xfId="4618"/>
    <cellStyle name="_MH 750 - Taxable Income Summary - rev 12.08.04" xfId="4619"/>
    <cellStyle name="_MH 750 - Taxable Income Summary - rev 12.08.04 2" xfId="4620"/>
    <cellStyle name="_MH 750 - Taxable Income Summary - rev 12.08.04 2 2" xfId="4621"/>
    <cellStyle name="_MH 750 - Taxable Income Summary - rev 12.08.04 2 2 2" xfId="4622"/>
    <cellStyle name="_MH 750 - Taxable Income Summary - rev 12.08.04 2 3" xfId="4623"/>
    <cellStyle name="_MH 750 - Taxable Income Summary - rev 12.08.04 3" xfId="4624"/>
    <cellStyle name="_MH 750 - Taxable Income Summary - rev 12.08.04 3 2" xfId="4625"/>
    <cellStyle name="_MH 750 - Taxable Income Summary - rev 12.08.04 3 2 2" xfId="4626"/>
    <cellStyle name="_MH 750 - Taxable Income Summary - rev 12.08.04 3 3" xfId="4627"/>
    <cellStyle name="_MH 750 - Taxable Income Summary - rev 12.08.04 4" xfId="4628"/>
    <cellStyle name="_MH 750 - Taxable Income Summary - rev 12.08.04 4 2" xfId="4629"/>
    <cellStyle name="_MH 750 - Taxable Income Summary - rev 12.08.04 5" xfId="4630"/>
    <cellStyle name="_MH 750 040709 Report 1" xfId="4631"/>
    <cellStyle name="_MH 750 040709 Report 1 2" xfId="4632"/>
    <cellStyle name="_MH 750 040709 Report 1 2 2" xfId="4633"/>
    <cellStyle name="_MH 750 040709 Report 1 2 2 2" xfId="4634"/>
    <cellStyle name="_MH 750 040709 Report 1 2 3" xfId="4635"/>
    <cellStyle name="_MH 750 040709 Report 1 3" xfId="4636"/>
    <cellStyle name="_MH 750 040709 Report 1 3 2" xfId="4637"/>
    <cellStyle name="_MH 750 040709 Report 1 3 2 2" xfId="4638"/>
    <cellStyle name="_MH 750 040709 Report 1 3 3" xfId="4639"/>
    <cellStyle name="_MH 750 040709 Report 1 4" xfId="4640"/>
    <cellStyle name="_MH 750 040709 Report 1 4 2" xfId="4641"/>
    <cellStyle name="_MH 750 040709 Report 1 5" xfId="4642"/>
    <cellStyle name="_MH 750 Data" xfId="4643"/>
    <cellStyle name="_MH 750 Data 04049" xfId="4644"/>
    <cellStyle name="_MH 750 Data 04049 2" xfId="4645"/>
    <cellStyle name="_MH 750 Data 04049 2 2" xfId="4646"/>
    <cellStyle name="_MH 750 Data 04049 2 2 2" xfId="4647"/>
    <cellStyle name="_MH 750 Data 04049 2 3" xfId="4648"/>
    <cellStyle name="_MH 750 Data 04049 3" xfId="4649"/>
    <cellStyle name="_MH 750 Data 04049 3 2" xfId="4650"/>
    <cellStyle name="_MH 750 Data 04049 3 2 2" xfId="4651"/>
    <cellStyle name="_MH 750 Data 04049 3 3" xfId="4652"/>
    <cellStyle name="_MH 750 Data 04049 4" xfId="4653"/>
    <cellStyle name="_MH 750 Data 04049 4 2" xfId="4654"/>
    <cellStyle name="_MH 750 Data 04049 5" xfId="4655"/>
    <cellStyle name="_MH 750 Data 040507" xfId="4656"/>
    <cellStyle name="_MH 750 Data 040507 2" xfId="4657"/>
    <cellStyle name="_MH 750 Data 040507 2 2" xfId="4658"/>
    <cellStyle name="_MH 750 Data 040507 2 2 2" xfId="4659"/>
    <cellStyle name="_MH 750 Data 040507 2 3" xfId="4660"/>
    <cellStyle name="_MH 750 Data 040507 3" xfId="4661"/>
    <cellStyle name="_MH 750 Data 040507 3 2" xfId="4662"/>
    <cellStyle name="_MH 750 Data 040507 3 2 2" xfId="4663"/>
    <cellStyle name="_MH 750 Data 040507 3 3" xfId="4664"/>
    <cellStyle name="_MH 750 Data 040507 4" xfId="4665"/>
    <cellStyle name="_MH 750 Data 040507 4 2" xfId="4666"/>
    <cellStyle name="_MH 750 Data 040507 5" xfId="4667"/>
    <cellStyle name="_MH 750 Data 2" xfId="4668"/>
    <cellStyle name="_MH 750 Data 2 2" xfId="4669"/>
    <cellStyle name="_MH 750 Data 2 2 2" xfId="4670"/>
    <cellStyle name="_MH 750 Data 2 3" xfId="4671"/>
    <cellStyle name="_MH 750 Data 3" xfId="4672"/>
    <cellStyle name="_MH 750 Data 3 2" xfId="4673"/>
    <cellStyle name="_MH 750 Data 3 2 2" xfId="4674"/>
    <cellStyle name="_MH 750 Data 3 3" xfId="4675"/>
    <cellStyle name="_MH 750 Data 4" xfId="4676"/>
    <cellStyle name="_MH 750 Data 4 2" xfId="4677"/>
    <cellStyle name="_MH 750 Data 5" xfId="4678"/>
    <cellStyle name="_MH Summary - 12.04 Board Meeting - rev 12.16.04" xfId="4679"/>
    <cellStyle name="_MH Summary - 12.04 Board Meeting - rev 12.16.04 2" xfId="4680"/>
    <cellStyle name="_MH Summary - 12.04 Board Meeting - rev 12.16.04 2 2" xfId="4681"/>
    <cellStyle name="_MH Summary - 12.04 Board Meeting - rev 12.16.04 2 2 2" xfId="4682"/>
    <cellStyle name="_MH Summary - 12.04 Board Meeting - rev 12.16.04 2 3" xfId="4683"/>
    <cellStyle name="_MH Summary - 12.04 Board Meeting - rev 12.16.04 3" xfId="4684"/>
    <cellStyle name="_MH Summary - 12.04 Board Meeting - rev 12.16.04 3 2" xfId="4685"/>
    <cellStyle name="_MH Summary - 12.04 Board Meeting - rev 12.16.04 3 2 2" xfId="4686"/>
    <cellStyle name="_MH Summary - 12.04 Board Meeting - rev 12.16.04 3 3" xfId="4687"/>
    <cellStyle name="_MH Summary - 12.04 Board Meeting - rev 12.16.04 4" xfId="4688"/>
    <cellStyle name="_MH Summary - 12.04 Board Meeting - rev 12.16.04 4 2" xfId="4689"/>
    <cellStyle name="_MH Summary - 12.04 Board Meeting - rev 12.16.04 5" xfId="4690"/>
    <cellStyle name="_MH750 - Major Maintenance - rev 10.06.04" xfId="4691"/>
    <cellStyle name="_MH750 - Major Maintenance - rev 10.06.04 2" xfId="4692"/>
    <cellStyle name="_MH750 - Major Maintenance - rev 10.06.04 2 2" xfId="4693"/>
    <cellStyle name="_MH750 - Major Maintenance - rev 10.06.04 2 2 2" xfId="4694"/>
    <cellStyle name="_MH750 - Major Maintenance - rev 10.06.04 2 3" xfId="4695"/>
    <cellStyle name="_MH750 - Major Maintenance - rev 10.06.04 3" xfId="4696"/>
    <cellStyle name="_MH750 - Major Maintenance - rev 10.06.04 3 2" xfId="4697"/>
    <cellStyle name="_MH750 - Major Maintenance - rev 10.06.04 3 2 2" xfId="4698"/>
    <cellStyle name="_MH750 - Major Maintenance - rev 10.06.04 3 3" xfId="4699"/>
    <cellStyle name="_MH750 - Major Maintenance - rev 10.06.04 4" xfId="4700"/>
    <cellStyle name="_MH750 - Major Maintenance - rev 10.06.04 4 2" xfId="4701"/>
    <cellStyle name="_MH750 - Major Maintenance - rev 10.06.04 5" xfId="4702"/>
    <cellStyle name="_MH750 Proforma - Abridged - Rev 12.10.04" xfId="4703"/>
    <cellStyle name="_MH750 Proforma - Abridged - Rev 12.10.04 2" xfId="4704"/>
    <cellStyle name="_MH750 Proforma - Abridged - Rev 12.10.04 2 2" xfId="4705"/>
    <cellStyle name="_MH750 Proforma - Abridged - Rev 12.10.04 2 2 2" xfId="4706"/>
    <cellStyle name="_MH750 Proforma - Abridged - Rev 12.10.04 2 3" xfId="4707"/>
    <cellStyle name="_MH750 Proforma - Abridged - Rev 12.10.04 3" xfId="4708"/>
    <cellStyle name="_MH750 Proforma - Abridged - Rev 12.10.04 3 2" xfId="4709"/>
    <cellStyle name="_MH750 Proforma - Abridged - Rev 12.10.04 3 2 2" xfId="4710"/>
    <cellStyle name="_MH750 Proforma - Abridged - Rev 12.10.04 3 3" xfId="4711"/>
    <cellStyle name="_MH750 Proforma - Abridged - Rev 12.10.04 4" xfId="4712"/>
    <cellStyle name="_MH750 Proforma - Abridged - Rev 12.10.04 4 2" xfId="4713"/>
    <cellStyle name="_MH750 Proforma - Abridged - Rev 12.10.04 5" xfId="4714"/>
    <cellStyle name="_MH750 Proforma - Rev 07.06.04" xfId="4715"/>
    <cellStyle name="_MH750 Proforma - Rev 07.06.04 2" xfId="4716"/>
    <cellStyle name="_MH750 Proforma - Rev 07.06.04 2 2" xfId="4717"/>
    <cellStyle name="_MH750 Proforma - Rev 07.06.04 2 2 2" xfId="4718"/>
    <cellStyle name="_MH750 Proforma - Rev 07.06.04 2 3" xfId="4719"/>
    <cellStyle name="_MH750 Proforma - Rev 07.06.04 3" xfId="4720"/>
    <cellStyle name="_MH750 Proforma - Rev 07.06.04 3 2" xfId="4721"/>
    <cellStyle name="_MH750 Proforma - Rev 07.06.04 3 2 2" xfId="4722"/>
    <cellStyle name="_MH750 Proforma - Rev 07.06.04 3 3" xfId="4723"/>
    <cellStyle name="_MH750 Proforma - Rev 07.06.04 4" xfId="4724"/>
    <cellStyle name="_MH750 Proforma - Rev 07.06.04 4 2" xfId="4725"/>
    <cellStyle name="_MH750 Proforma - Rev 07.06.04 5" xfId="4726"/>
    <cellStyle name="_MH750 Proforma - Rev 07.19.04 2" xfId="4727"/>
    <cellStyle name="_MH750 Proforma - Rev 07.19.04 2 2" xfId="4728"/>
    <cellStyle name="_MH750 Proforma - Rev 07.19.04 2 2 2" xfId="4729"/>
    <cellStyle name="_MH750 Proforma - Rev 07.19.04 2 2 2 2" xfId="4730"/>
    <cellStyle name="_MH750 Proforma - Rev 07.19.04 2 2 3" xfId="4731"/>
    <cellStyle name="_MH750 Proforma - Rev 07.19.04 2 3" xfId="4732"/>
    <cellStyle name="_MH750 Proforma - Rev 07.19.04 2 3 2" xfId="4733"/>
    <cellStyle name="_MH750 Proforma - Rev 07.19.04 2 3 2 2" xfId="4734"/>
    <cellStyle name="_MH750 Proforma - Rev 07.19.04 2 3 3" xfId="4735"/>
    <cellStyle name="_MH750 Proforma - Rev 07.19.04 2 4" xfId="4736"/>
    <cellStyle name="_MH750 Proforma - Rev 07.19.04 2 4 2" xfId="4737"/>
    <cellStyle name="_MH750 Proforma - Rev 07.19.04 2 5" xfId="4738"/>
    <cellStyle name="_MM (CASH)" xfId="4739"/>
    <cellStyle name="_MM (CASH) 2" xfId="4740"/>
    <cellStyle name="_MM (CASH) 2 2" xfId="4741"/>
    <cellStyle name="_MM (CASH) 2 2 2" xfId="4742"/>
    <cellStyle name="_MM (CASH) 2 3" xfId="4743"/>
    <cellStyle name="_MM (CASH) 3" xfId="4744"/>
    <cellStyle name="_MM (CASH) 3 2" xfId="4745"/>
    <cellStyle name="_MM (CASH) 3 2 2" xfId="4746"/>
    <cellStyle name="_MM (CASH) 3 3" xfId="4747"/>
    <cellStyle name="_MM (CASH) 4" xfId="4748"/>
    <cellStyle name="_MM (CASH) 4 2" xfId="4749"/>
    <cellStyle name="_MM (CASH) 5" xfId="4750"/>
    <cellStyle name="_MM Cost Estimate Marcus Hook" xfId="4751"/>
    <cellStyle name="_MM Cost Estimate Marcus Hook 2" xfId="4752"/>
    <cellStyle name="_MM Cost Estimate Marcus Hook 2 2" xfId="4753"/>
    <cellStyle name="_MM Cost Estimate Marcus Hook 2 2 2" xfId="4754"/>
    <cellStyle name="_MM Cost Estimate Marcus Hook 2 3" xfId="4755"/>
    <cellStyle name="_MM Cost Estimate Marcus Hook 3" xfId="4756"/>
    <cellStyle name="_MM Cost Estimate Marcus Hook 3 2" xfId="4757"/>
    <cellStyle name="_MM Cost Estimate Marcus Hook 3 2 2" xfId="4758"/>
    <cellStyle name="_MM Cost Estimate Marcus Hook 3 3" xfId="4759"/>
    <cellStyle name="_MM Cost Estimate Marcus Hook 4" xfId="4760"/>
    <cellStyle name="_MM Cost Estimate Marcus Hook 4 2" xfId="4761"/>
    <cellStyle name="_MM Cost Estimate Marcus Hook 5" xfId="4762"/>
    <cellStyle name="_MR .7 Oil" xfId="25"/>
    <cellStyle name="_MR .7 Oil_Copy of FUEL JAN 2012 -DEC 2012 MARGINAL COST SEASONAL" xfId="50"/>
    <cellStyle name="_MR 1 Oil" xfId="26"/>
    <cellStyle name="_MR 1 Oil_Copy of FUEL JAN 2012 -DEC 2012 MARGINAL COST SEASONAL" xfId="51"/>
    <cellStyle name="_MRCT Oil" xfId="27"/>
    <cellStyle name="_MRCT Oil_Copy of FUEL JAN 2012 -DEC 2012 MARGINAL COST SEASONAL" xfId="52"/>
    <cellStyle name="_MT Gulfstream Gas" xfId="28"/>
    <cellStyle name="_MT Gulfstream Gas_Copy of FUEL JAN 2012 -DEC 2012 MARGINAL COST SEASONAL" xfId="53"/>
    <cellStyle name="_MT Oil" xfId="29"/>
    <cellStyle name="_MT Oil_Copy of FUEL JAN 2012 -DEC 2012 MARGINAL COST SEASONAL" xfId="54"/>
    <cellStyle name="_O&amp;M  Cost Estimate Marcus Hook  - Updated Avis Run &amp; 290 starts 081902" xfId="4763"/>
    <cellStyle name="_O&amp;M  Cost Estimate Marcus Hook  - Updated Avis Run &amp; 290 starts 081902 2" xfId="4764"/>
    <cellStyle name="_O&amp;M  Cost Estimate Marcus Hook  - Updated Avis Run &amp; 290 starts 081902 2 2" xfId="4765"/>
    <cellStyle name="_O&amp;M  Cost Estimate Marcus Hook  - Updated Avis Run &amp; 290 starts 081902 2 2 2" xfId="4766"/>
    <cellStyle name="_O&amp;M  Cost Estimate Marcus Hook  - Updated Avis Run &amp; 290 starts 081902 2 3" xfId="4767"/>
    <cellStyle name="_O&amp;M  Cost Estimate Marcus Hook  - Updated Avis Run &amp; 290 starts 081902 3" xfId="4768"/>
    <cellStyle name="_O&amp;M  Cost Estimate Marcus Hook  - Updated Avis Run &amp; 290 starts 081902 3 2" xfId="4769"/>
    <cellStyle name="_O&amp;M  Cost Estimate Marcus Hook  - Updated Avis Run &amp; 290 starts 081902 3 2 2" xfId="4770"/>
    <cellStyle name="_O&amp;M  Cost Estimate Marcus Hook  - Updated Avis Run &amp; 290 starts 081902 3 3" xfId="4771"/>
    <cellStyle name="_O&amp;M  Cost Estimate Marcus Hook  - Updated Avis Run &amp; 290 starts 081902 4" xfId="4772"/>
    <cellStyle name="_O&amp;M  Cost Estimate Marcus Hook  - Updated Avis Run &amp; 290 starts 081902 4 2" xfId="4773"/>
    <cellStyle name="_O&amp;M  Cost Estimate Marcus Hook  - Updated Avis Run &amp; 290 starts 081902 5" xfId="4774"/>
    <cellStyle name="_O&amp;M  Cost Estimate Marcus Hook  - Updated for High Cycles rev071703" xfId="4775"/>
    <cellStyle name="_O&amp;M  Cost Estimate Marcus Hook  - Updated for High Cycles rev071703 2" xfId="4776"/>
    <cellStyle name="_O&amp;M  Cost Estimate Marcus Hook  - Updated for High Cycles rev071703 2 2" xfId="4777"/>
    <cellStyle name="_O&amp;M  Cost Estimate Marcus Hook  - Updated for High Cycles rev071703 2 2 2" xfId="4778"/>
    <cellStyle name="_O&amp;M  Cost Estimate Marcus Hook  - Updated for High Cycles rev071703 2 3" xfId="4779"/>
    <cellStyle name="_O&amp;M  Cost Estimate Marcus Hook  - Updated for High Cycles rev071703 3" xfId="4780"/>
    <cellStyle name="_O&amp;M  Cost Estimate Marcus Hook  - Updated for High Cycles rev071703 3 2" xfId="4781"/>
    <cellStyle name="_O&amp;M  Cost Estimate Marcus Hook  - Updated for High Cycles rev071703 3 2 2" xfId="4782"/>
    <cellStyle name="_O&amp;M  Cost Estimate Marcus Hook  - Updated for High Cycles rev071703 3 3" xfId="4783"/>
    <cellStyle name="_O&amp;M  Cost Estimate Marcus Hook  - Updated for High Cycles rev071703 4" xfId="4784"/>
    <cellStyle name="_O&amp;M  Cost Estimate Marcus Hook  - Updated for High Cycles rev071703 4 2" xfId="4785"/>
    <cellStyle name="_O&amp;M  Cost Estimate Marcus Hook  - Updated for High Cycles rev071703 5" xfId="4786"/>
    <cellStyle name="_O&amp;M Detail -cc " xfId="4787"/>
    <cellStyle name="_O&amp;M Detail -cc  2" xfId="4788"/>
    <cellStyle name="_O&amp;M Detail -cc  2 2" xfId="4789"/>
    <cellStyle name="_O&amp;M Detail -cc  2 2 2" xfId="4790"/>
    <cellStyle name="_O&amp;M Detail -cc  2 3" xfId="4791"/>
    <cellStyle name="_O&amp;M Detail -cc  3" xfId="4792"/>
    <cellStyle name="_O&amp;M Detail -cc  3 2" xfId="4793"/>
    <cellStyle name="_O&amp;M Detail -cc  3 2 2" xfId="4794"/>
    <cellStyle name="_O&amp;M Detail -cc  3 3" xfId="4795"/>
    <cellStyle name="_O&amp;M Detail -cc  4" xfId="4796"/>
    <cellStyle name="_O&amp;M Detail -cc  4 2" xfId="4797"/>
    <cellStyle name="_O&amp;M Detail -cc  5" xfId="4798"/>
    <cellStyle name="_O&amp;M Detail -ct" xfId="4799"/>
    <cellStyle name="_O&amp;M Detail -ct 2" xfId="4800"/>
    <cellStyle name="_O&amp;M Detail -ct 2 2" xfId="4801"/>
    <cellStyle name="_O&amp;M Detail -ct 2 2 2" xfId="4802"/>
    <cellStyle name="_O&amp;M Detail -ct 2 3" xfId="4803"/>
    <cellStyle name="_O&amp;M Detail -ct 3" xfId="4804"/>
    <cellStyle name="_O&amp;M Detail -ct 3 2" xfId="4805"/>
    <cellStyle name="_O&amp;M Detail -ct 3 2 2" xfId="4806"/>
    <cellStyle name="_O&amp;M Detail -ct 3 3" xfId="4807"/>
    <cellStyle name="_O&amp;M Detail -ct 4" xfId="4808"/>
    <cellStyle name="_O&amp;M Detail -ct 4 2" xfId="4809"/>
    <cellStyle name="_O&amp;M Detail -ct 5" xfId="4810"/>
    <cellStyle name="_OLCT Oil" xfId="30"/>
    <cellStyle name="_OLCT Oil_Copy of FUEL JAN 2012 -DEC 2012 MARGINAL COST SEASONAL" xfId="55"/>
    <cellStyle name="_pa" xfId="4811"/>
    <cellStyle name="_pa 2" xfId="4812"/>
    <cellStyle name="_pa 2 2" xfId="4813"/>
    <cellStyle name="_pa 2 2 2" xfId="4814"/>
    <cellStyle name="_pa 2 3" xfId="4815"/>
    <cellStyle name="_pa 3" xfId="4816"/>
    <cellStyle name="_pa 3 2" xfId="4817"/>
    <cellStyle name="_pa 3 2 2" xfId="4818"/>
    <cellStyle name="_pa 3 3" xfId="4819"/>
    <cellStyle name="_pa 4" xfId="4820"/>
    <cellStyle name="_pa 4 2" xfId="4821"/>
    <cellStyle name="_pa 5" xfId="4822"/>
    <cellStyle name="_PacificCrest" xfId="4823"/>
    <cellStyle name="_PacificCrest 2" xfId="4824"/>
    <cellStyle name="_PacificCrest 2 2" xfId="4825"/>
    <cellStyle name="_PacificCrest 2 2 2" xfId="4826"/>
    <cellStyle name="_PacificCrest 2 3" xfId="4827"/>
    <cellStyle name="_PacificCrest 3" xfId="4828"/>
    <cellStyle name="_PacificCrest 3 2" xfId="4829"/>
    <cellStyle name="_PacificCrest 3 2 2" xfId="4830"/>
    <cellStyle name="_PacificCrest 3 3" xfId="4831"/>
    <cellStyle name="_PacificCrest 4" xfId="4832"/>
    <cellStyle name="_PacificCrest 4 2" xfId="4833"/>
    <cellStyle name="_PacificCrest 5" xfId="4834"/>
    <cellStyle name="_PBNP 2008 July Variance-Day 4 report" xfId="4835"/>
    <cellStyle name="_PBNP 2008 July Variance-Day 4 report 2" xfId="4836"/>
    <cellStyle name="_PBNP 2008 July Variance-Day 4 report 2 2" xfId="4837"/>
    <cellStyle name="_PBNP 2008 July Variance-Day 4 report 2 2 2" xfId="4838"/>
    <cellStyle name="_PBNP 2008 July Variance-Day 4 report 2 3" xfId="4839"/>
    <cellStyle name="_PBNP 2008 July Variance-Day 4 report 3" xfId="4840"/>
    <cellStyle name="_PBNP 2008 July Variance-Day 4 report 3 2" xfId="4841"/>
    <cellStyle name="_PBNP 2008 July Variance-Day 4 report 3 2 2" xfId="4842"/>
    <cellStyle name="_PBNP 2008 July Variance-Day 4 report 3 3" xfId="4843"/>
    <cellStyle name="_PBNP 2008 July Variance-Day 4 report 4" xfId="4844"/>
    <cellStyle name="_PBNP 2008 July Variance-Day 4 report 4 2" xfId="4845"/>
    <cellStyle name="_PBNP 2008 July Variance-Day 4 report 5" xfId="4846"/>
    <cellStyle name="_PCP Revenue Forecast" xfId="4847"/>
    <cellStyle name="_PCP Revenue Forecast 2" xfId="4848"/>
    <cellStyle name="_PCP Revenue Forecast 2 2" xfId="4849"/>
    <cellStyle name="_PCP Revenue Forecast 2 2 2" xfId="4850"/>
    <cellStyle name="_PCP Revenue Forecast 2 3" xfId="4851"/>
    <cellStyle name="_PCP Revenue Forecast 3" xfId="4852"/>
    <cellStyle name="_PCP Revenue Forecast 3 2" xfId="4853"/>
    <cellStyle name="_PCP Revenue Forecast 3 2 2" xfId="4854"/>
    <cellStyle name="_PCP Revenue Forecast 3 3" xfId="4855"/>
    <cellStyle name="_PCP Revenue Forecast 4" xfId="4856"/>
    <cellStyle name="_PCP Revenue Forecast 4 2" xfId="4857"/>
    <cellStyle name="_PCP Revenue Forecast 5" xfId="4858"/>
    <cellStyle name="_PE Oil" xfId="31"/>
    <cellStyle name="_PE Oil_Copy of FUEL JAN 2012 -DEC 2012 MARGINAL COST SEASONAL" xfId="56"/>
    <cellStyle name="_Plant C Summary of Nuclear Inputs" xfId="4859"/>
    <cellStyle name="_Plant C Summary of Nuclear Inputs 2" xfId="4860"/>
    <cellStyle name="_Plant C Summary of Nuclear Inputs 2 2" xfId="4861"/>
    <cellStyle name="_Plant C Summary of Nuclear Inputs 2 2 2" xfId="4862"/>
    <cellStyle name="_Plant C Summary of Nuclear Inputs 2 3" xfId="4863"/>
    <cellStyle name="_Plant C Summary of Nuclear Inputs 3" xfId="4864"/>
    <cellStyle name="_Plant C Summary of Nuclear Inputs 3 2" xfId="4865"/>
    <cellStyle name="_Plant C Summary of Nuclear Inputs 3 2 2" xfId="4866"/>
    <cellStyle name="_Plant C Summary of Nuclear Inputs 3 3" xfId="4867"/>
    <cellStyle name="_Plant C Summary of Nuclear Inputs 4" xfId="4868"/>
    <cellStyle name="_Plant C Summary of Nuclear Inputs 4 2" xfId="4869"/>
    <cellStyle name="_Plant C Summary of Nuclear Inputs 5" xfId="4870"/>
    <cellStyle name="_Plant OC Summary of Nuclear Inputs" xfId="4871"/>
    <cellStyle name="_Plant OC Summary of Nuclear Inputs 2" xfId="4872"/>
    <cellStyle name="_Plant OC Summary of Nuclear Inputs 2 2" xfId="4873"/>
    <cellStyle name="_Plant OC Summary of Nuclear Inputs 2 2 2" xfId="4874"/>
    <cellStyle name="_Plant OC Summary of Nuclear Inputs 2 3" xfId="4875"/>
    <cellStyle name="_Plant OC Summary of Nuclear Inputs 3" xfId="4876"/>
    <cellStyle name="_Plant OC Summary of Nuclear Inputs 3 2" xfId="4877"/>
    <cellStyle name="_Plant OC Summary of Nuclear Inputs 3 2 2" xfId="4878"/>
    <cellStyle name="_Plant OC Summary of Nuclear Inputs 3 3" xfId="4879"/>
    <cellStyle name="_Plant OC Summary of Nuclear Inputs 4" xfId="4880"/>
    <cellStyle name="_Plant OC Summary of Nuclear Inputs 4 2" xfId="4881"/>
    <cellStyle name="_Plant OC Summary of Nuclear Inputs 5" xfId="4882"/>
    <cellStyle name="_Plant T Summary of Nuclear Inputs" xfId="4883"/>
    <cellStyle name="_Plant T Summary of Nuclear Inputs 2" xfId="4884"/>
    <cellStyle name="_Plant T Summary of Nuclear Inputs 2 2" xfId="4885"/>
    <cellStyle name="_Plant T Summary of Nuclear Inputs 2 2 2" xfId="4886"/>
    <cellStyle name="_Plant T Summary of Nuclear Inputs 2 3" xfId="4887"/>
    <cellStyle name="_Plant T Summary of Nuclear Inputs 3" xfId="4888"/>
    <cellStyle name="_Plant T Summary of Nuclear Inputs 3 2" xfId="4889"/>
    <cellStyle name="_Plant T Summary of Nuclear Inputs 3 2 2" xfId="4890"/>
    <cellStyle name="_Plant T Summary of Nuclear Inputs 3 3" xfId="4891"/>
    <cellStyle name="_Plant T Summary of Nuclear Inputs 4" xfId="4892"/>
    <cellStyle name="_Plant T Summary of Nuclear Inputs 4 2" xfId="4893"/>
    <cellStyle name="_Plant T Summary of Nuclear Inputs 5" xfId="4894"/>
    <cellStyle name="_PN Oil" xfId="32"/>
    <cellStyle name="_PN Oil_Copy of FUEL JAN 2012 -DEC 2012 MARGINAL COST SEASONAL" xfId="57"/>
    <cellStyle name="_Point Beach - Decom Cost Analysis - rev 09.28.07(c)" xfId="4895"/>
    <cellStyle name="_Point Beach - Decom Cost Analysis - rev 09.28.07(c) 2" xfId="4896"/>
    <cellStyle name="_Point Beach - Decom Cost Analysis - rev 09.28.07(c) 2 2" xfId="4897"/>
    <cellStyle name="_Point Beach - Decom Cost Analysis - rev 09.28.07(c) 2 2 2" xfId="4898"/>
    <cellStyle name="_Point Beach - Decom Cost Analysis - rev 09.28.07(c) 2 3" xfId="4899"/>
    <cellStyle name="_Point Beach - Decom Cost Analysis - rev 09.28.07(c) 3" xfId="4900"/>
    <cellStyle name="_Point Beach - Decom Cost Analysis - rev 09.28.07(c) 3 2" xfId="4901"/>
    <cellStyle name="_Point Beach - Decom Cost Analysis - rev 09.28.07(c) 3 2 2" xfId="4902"/>
    <cellStyle name="_Point Beach - Decom Cost Analysis - rev 09.28.07(c) 3 3" xfId="4903"/>
    <cellStyle name="_Point Beach - Decom Cost Analysis - rev 09.28.07(c) 4" xfId="4904"/>
    <cellStyle name="_Point Beach - Decom Cost Analysis - rev 09.28.07(c) 4 2" xfId="4905"/>
    <cellStyle name="_Point Beach - Decom Cost Analysis - rev 09.28.07(c) 5" xfId="4906"/>
    <cellStyle name="_Point Beach - Fuel Fair Value - rev 09.28.07" xfId="4907"/>
    <cellStyle name="_Point Beach - Fuel Fair Value - rev 09.28.07 2" xfId="4908"/>
    <cellStyle name="_Point Beach - Fuel Fair Value - rev 09.28.07 2 2" xfId="4909"/>
    <cellStyle name="_Point Beach - Fuel Fair Value - rev 09.28.07 2 2 2" xfId="4910"/>
    <cellStyle name="_Point Beach - Fuel Fair Value - rev 09.28.07 2 3" xfId="4911"/>
    <cellStyle name="_Point Beach - Fuel Fair Value - rev 09.28.07 3" xfId="4912"/>
    <cellStyle name="_Point Beach - Fuel Fair Value - rev 09.28.07 3 2" xfId="4913"/>
    <cellStyle name="_Point Beach - Fuel Fair Value - rev 09.28.07 3 2 2" xfId="4914"/>
    <cellStyle name="_Point Beach - Fuel Fair Value - rev 09.28.07 3 3" xfId="4915"/>
    <cellStyle name="_Point Beach - Fuel Fair Value - rev 09.28.07 4" xfId="4916"/>
    <cellStyle name="_Point Beach - Fuel Fair Value - rev 09.28.07 4 2" xfId="4917"/>
    <cellStyle name="_Point Beach - Fuel Fair Value - rev 09.28.07 5" xfId="4918"/>
    <cellStyle name="_Point Beach - PPA Fair Value - rev 09.28.07" xfId="4919"/>
    <cellStyle name="_Point Beach - PPA Fair Value - rev 09.28.07 2" xfId="4920"/>
    <cellStyle name="_Point Beach - PPA Fair Value - rev 09.28.07 2 2" xfId="4921"/>
    <cellStyle name="_Point Beach - PPA Fair Value - rev 09.28.07 2 2 2" xfId="4922"/>
    <cellStyle name="_Point Beach - PPA Fair Value - rev 09.28.07 2 3" xfId="4923"/>
    <cellStyle name="_Point Beach - PPA Fair Value - rev 09.28.07 3" xfId="4924"/>
    <cellStyle name="_Point Beach - PPA Fair Value - rev 09.28.07 3 2" xfId="4925"/>
    <cellStyle name="_Point Beach - PPA Fair Value - rev 09.28.07 3 2 2" xfId="4926"/>
    <cellStyle name="_Point Beach - PPA Fair Value - rev 09.28.07 3 3" xfId="4927"/>
    <cellStyle name="_Point Beach - PPA Fair Value - rev 09.28.07 4" xfId="4928"/>
    <cellStyle name="_Point Beach - PPA Fair Value - rev 09.28.07 4 2" xfId="4929"/>
    <cellStyle name="_Point Beach - PPA Fair Value - rev 09.28.07 5" xfId="4930"/>
    <cellStyle name="_Point Beach - Pro Forma Inputs - rev 09 15 09 (2)" xfId="4931"/>
    <cellStyle name="_Point Beach - Pro Forma Inputs - rev 09 15 09 (2) 2" xfId="4932"/>
    <cellStyle name="_Point Beach - Pro Forma Inputs - rev 09 15 09 (2) 2 2" xfId="4933"/>
    <cellStyle name="_Point Beach - Pro Forma Inputs - rev 09 15 09 (2) 2 2 2" xfId="4934"/>
    <cellStyle name="_Point Beach - Pro Forma Inputs - rev 09 15 09 (2) 2 3" xfId="4935"/>
    <cellStyle name="_Point Beach - Pro Forma Inputs - rev 09 15 09 (2) 3" xfId="4936"/>
    <cellStyle name="_Point Beach - Pro Forma Inputs - rev 09 15 09 (2) 3 2" xfId="4937"/>
    <cellStyle name="_Point Beach - Pro Forma Inputs - rev 09 15 09 (2) 3 2 2" xfId="4938"/>
    <cellStyle name="_Point Beach - Pro Forma Inputs - rev 09 15 09 (2) 3 3" xfId="4939"/>
    <cellStyle name="_Point Beach - Pro Forma Inputs - rev 09 15 09 (2) 4" xfId="4940"/>
    <cellStyle name="_Point Beach - Pro Forma Inputs - rev 09 15 09 (2) 4 2" xfId="4941"/>
    <cellStyle name="_Point Beach - Pro Forma Inputs - rev 09 15 09 (2) 5" xfId="4942"/>
    <cellStyle name="_Point Beach Capital Forecast Feb 2008" xfId="4943"/>
    <cellStyle name="_Point Beach Capital Forecast Feb 2008 2" xfId="4944"/>
    <cellStyle name="_Point Beach Capital Forecast Feb 2008 3" xfId="4945"/>
    <cellStyle name="_Point Beach Capital Proforma Comparison 090909 (2)" xfId="4946"/>
    <cellStyle name="_Point Beach Capital Proforma Comparison 090909 (2) 2" xfId="4947"/>
    <cellStyle name="_Point Beach Capital Proforma Comparison 090909 (2) 3" xfId="4948"/>
    <cellStyle name="_Point Beach Inputs - 2009 Update - rev 20090924 (2)" xfId="4949"/>
    <cellStyle name="_Point Beach Inputs - 2009 Update - rev 20090924 (2) 2" xfId="4950"/>
    <cellStyle name="_Point Beach Inputs - 2009 Update - rev 20090924 (2) 2 2" xfId="4951"/>
    <cellStyle name="_Point Beach Inputs - 2009 Update - rev 20090924 (2) 2 2 2" xfId="4952"/>
    <cellStyle name="_Point Beach Inputs - 2009 Update - rev 20090924 (2) 2 3" xfId="4953"/>
    <cellStyle name="_Point Beach Inputs - 2009 Update - rev 20090924 (2) 3" xfId="4954"/>
    <cellStyle name="_Point Beach Inputs - 2009 Update - rev 20090924 (2) 3 2" xfId="4955"/>
    <cellStyle name="_Point Beach Inputs - 2009 Update - rev 20090924 (2) 3 2 2" xfId="4956"/>
    <cellStyle name="_Point Beach Inputs - 2009 Update - rev 20090924 (2) 3 3" xfId="4957"/>
    <cellStyle name="_Point Beach Inputs - 2009 Update - rev 20090924 (2) 4" xfId="4958"/>
    <cellStyle name="_Point Beach Inputs - 2009 Update - rev 20090924 (2) 4 2" xfId="4959"/>
    <cellStyle name="_Point Beach Inputs - 2009 Update - rev 20090924 (2) 5" xfId="4960"/>
    <cellStyle name="_Point Beach R05 Inservice" xfId="4961"/>
    <cellStyle name="_Point Beach R05 Inservice 2" xfId="4962"/>
    <cellStyle name="_Point Beach R05 Inservice 3" xfId="4963"/>
    <cellStyle name="_Presentation details" xfId="4964"/>
    <cellStyle name="_Presentation details 2" xfId="4965"/>
    <cellStyle name="_Presentation details 3" xfId="4966"/>
    <cellStyle name="_Price Curves" xfId="4967"/>
    <cellStyle name="_Price Curves 2" xfId="4968"/>
    <cellStyle name="_Price Curves 2 2" xfId="4969"/>
    <cellStyle name="_Price Curves 2 2 2" xfId="4970"/>
    <cellStyle name="_Price Curves 2 3" xfId="4971"/>
    <cellStyle name="_Price Curves 3" xfId="4972"/>
    <cellStyle name="_Price Curves 3 2" xfId="4973"/>
    <cellStyle name="_Price Curves 3 2 2" xfId="4974"/>
    <cellStyle name="_Price Curves 3 3" xfId="4975"/>
    <cellStyle name="_Price Curves 4" xfId="4976"/>
    <cellStyle name="_Price Curves 4 2" xfId="4977"/>
    <cellStyle name="_Price Curves 5" xfId="4978"/>
    <cellStyle name="_Pro Forma - Bastrop -  rev 04.14.04 2" xfId="4979"/>
    <cellStyle name="_Pro Forma - Bastrop -  rev 04.14.04 2 2" xfId="4980"/>
    <cellStyle name="_Pro Forma - Bastrop -  rev 04.14.04 2 2 2" xfId="4981"/>
    <cellStyle name="_Pro Forma - Bastrop -  rev 04.14.04 2 2 2 2" xfId="4982"/>
    <cellStyle name="_Pro Forma - Bastrop -  rev 04.14.04 2 2 3" xfId="4983"/>
    <cellStyle name="_Pro Forma - Bastrop -  rev 04.14.04 2 3" xfId="4984"/>
    <cellStyle name="_Pro Forma - Bastrop -  rev 04.14.04 2 3 2" xfId="4985"/>
    <cellStyle name="_Pro Forma - Bastrop -  rev 04.14.04 2 3 2 2" xfId="4986"/>
    <cellStyle name="_Pro Forma - Bastrop -  rev 04.14.04 2 3 3" xfId="4987"/>
    <cellStyle name="_Pro Forma - Bastrop -  rev 04.14.04 2 4" xfId="4988"/>
    <cellStyle name="_Pro Forma - Bastrop -  rev 04.14.04 2 4 2" xfId="4989"/>
    <cellStyle name="_Pro Forma - Bastrop -  rev 04.14.04 2 5" xfId="4990"/>
    <cellStyle name="_Pro Forma - Forney - rev 12.02.05" xfId="4991"/>
    <cellStyle name="_Pro Forma - Forney - rev 12.02.05 2" xfId="4992"/>
    <cellStyle name="_Pro Forma - Forney - rev 12.02.05 2 2" xfId="4993"/>
    <cellStyle name="_Pro Forma - Forney - rev 12.02.05 2 2 2" xfId="4994"/>
    <cellStyle name="_Pro Forma - Forney - rev 12.02.05 2 3" xfId="4995"/>
    <cellStyle name="_Pro Forma - Forney - rev 12.02.05 3" xfId="4996"/>
    <cellStyle name="_Pro Forma - Forney - rev 12.02.05 3 2" xfId="4997"/>
    <cellStyle name="_Pro Forma - Forney - rev 12.02.05 3 2 2" xfId="4998"/>
    <cellStyle name="_Pro Forma - Forney - rev 12.02.05 3 3" xfId="4999"/>
    <cellStyle name="_Pro Forma - Forney - rev 12.02.05 4" xfId="5000"/>
    <cellStyle name="_Pro Forma - Forney - rev 12.02.05 4 2" xfId="5001"/>
    <cellStyle name="_Pro Forma - Forney - rev 12.02.05 5" xfId="5002"/>
    <cellStyle name="_Pro Forma - Linden (Closing) - rev 03.25.03" xfId="5003"/>
    <cellStyle name="_Pro Forma - Linden (Closing) - rev 03.25.03 2" xfId="5004"/>
    <cellStyle name="_Pro Forma - Linden (Closing) - rev 03.25.03 2 2" xfId="5005"/>
    <cellStyle name="_Pro Forma - Linden (Closing) - rev 03.25.03 2 2 2" xfId="5006"/>
    <cellStyle name="_Pro Forma - Linden (Closing) - rev 03.25.03 2 3" xfId="5007"/>
    <cellStyle name="_Pro Forma - Linden (Closing) - rev 03.25.03 3" xfId="5008"/>
    <cellStyle name="_Pro Forma - Linden (Closing) - rev 03.25.03 3 2" xfId="5009"/>
    <cellStyle name="_Pro Forma - Linden (Closing) - rev 03.25.03 3 2 2" xfId="5010"/>
    <cellStyle name="_Pro Forma - Linden (Closing) - rev 03.25.03 3 3" xfId="5011"/>
    <cellStyle name="_Pro Forma - Linden (Closing) - rev 03.25.03 4" xfId="5012"/>
    <cellStyle name="_Pro Forma - Linden (Closing) - rev 03.25.03 4 2" xfId="5013"/>
    <cellStyle name="_Pro Forma - Linden (Closing) - rev 03.25.03 5" xfId="5014"/>
    <cellStyle name="_Pro Forma - Middletown - rev 04.09.03" xfId="5015"/>
    <cellStyle name="_Pro Forma - Middletown - rev 04.09.03 2" xfId="5016"/>
    <cellStyle name="_Pro Forma - Middletown - rev 04.09.03 2 2" xfId="5017"/>
    <cellStyle name="_Pro Forma - Middletown - rev 04.09.03 2 2 2" xfId="5018"/>
    <cellStyle name="_Pro Forma - Middletown - rev 04.09.03 2 3" xfId="5019"/>
    <cellStyle name="_Pro Forma - Middletown - rev 04.09.03 3" xfId="5020"/>
    <cellStyle name="_Pro Forma - Middletown - rev 04.09.03 3 2" xfId="5021"/>
    <cellStyle name="_Pro Forma - Middletown - rev 04.09.03 3 2 2" xfId="5022"/>
    <cellStyle name="_Pro Forma - Middletown - rev 04.09.03 3 3" xfId="5023"/>
    <cellStyle name="_Pro Forma - Middletown - rev 04.09.03 4" xfId="5024"/>
    <cellStyle name="_Pro Forma - Middletown - rev 04.09.03 4 2" xfId="5025"/>
    <cellStyle name="_Pro Forma - Middletown - rev 04.09.03 5" xfId="5026"/>
    <cellStyle name="_Pro Forma - Palmer Board Model - rev 06.30.05" xfId="5027"/>
    <cellStyle name="_Pro Forma - Palmer Board Model - rev 06.30.05 2" xfId="5028"/>
    <cellStyle name="_Pro Forma - Palmer Board Model - rev 06.30.05 2 2" xfId="5029"/>
    <cellStyle name="_Pro Forma - Palmer Board Model - rev 06.30.05 2 2 2" xfId="5030"/>
    <cellStyle name="_Pro Forma - Palmer Board Model - rev 06.30.05 2 3" xfId="5031"/>
    <cellStyle name="_Pro Forma - Palmer Board Model - rev 06.30.05 3" xfId="5032"/>
    <cellStyle name="_Pro Forma - Palmer Board Model - rev 06.30.05 3 2" xfId="5033"/>
    <cellStyle name="_Pro Forma - Palmer Board Model - rev 06.30.05 3 2 2" xfId="5034"/>
    <cellStyle name="_Pro Forma - Palmer Board Model - rev 06.30.05 3 3" xfId="5035"/>
    <cellStyle name="_Pro Forma - Palmer Board Model - rev 06.30.05 4" xfId="5036"/>
    <cellStyle name="_Pro Forma - Palmer Board Model - rev 06.30.05 4 2" xfId="5037"/>
    <cellStyle name="_Pro Forma - Palmer Board Model - rev 06.30.05 5" xfId="5038"/>
    <cellStyle name="_Pro Forma - Point Beach - rev 09.27.08" xfId="5039"/>
    <cellStyle name="_Pro Forma - Point Beach - rev 09.27.08 2" xfId="5040"/>
    <cellStyle name="_Pro Forma - Point Beach - rev 09.27.08 2 2" xfId="5041"/>
    <cellStyle name="_Pro Forma - Point Beach - rev 09.27.08 2 2 2" xfId="5042"/>
    <cellStyle name="_Pro Forma - Point Beach - rev 09.27.08 2 3" xfId="5043"/>
    <cellStyle name="_Pro Forma - Point Beach - rev 09.27.08 3" xfId="5044"/>
    <cellStyle name="_Pro Forma - Point Beach - rev 09.27.08 3 2" xfId="5045"/>
    <cellStyle name="_Pro Forma - Point Beach - rev 09.27.08 3 2 2" xfId="5046"/>
    <cellStyle name="_Pro Forma - Point Beach - rev 09.27.08 3 3" xfId="5047"/>
    <cellStyle name="_Pro Forma - Point Beach - rev 09.27.08 4" xfId="5048"/>
    <cellStyle name="_Pro Forma - Point Beach - rev 09.27.08 4 2" xfId="5049"/>
    <cellStyle name="_Pro Forma - Point Beach - rev 09.27.08 5" xfId="5050"/>
    <cellStyle name="_Proforma update to Ken O&amp;M, Proj &amp; Outage" xfId="5051"/>
    <cellStyle name="_Proforma update to Ken O&amp;M, Proj &amp; Outage 2" xfId="5052"/>
    <cellStyle name="_Proforma update to Ken O&amp;M, Proj &amp; Outage 3" xfId="5053"/>
    <cellStyle name="_Project List - Parnell 07-0815 v2" xfId="5054"/>
    <cellStyle name="_Project List - Parnell 07-0815 v2 2" xfId="5055"/>
    <cellStyle name="_Project List - Parnell 07-0815 v2 2 2" xfId="5056"/>
    <cellStyle name="_Project List - Parnell 07-0815 v2 2 2 2" xfId="5057"/>
    <cellStyle name="_Project List - Parnell 07-0815 v2 2 3" xfId="5058"/>
    <cellStyle name="_Project List - Parnell 07-0815 v2 3" xfId="5059"/>
    <cellStyle name="_Project List - Parnell 07-0815 v2 3 2" xfId="5060"/>
    <cellStyle name="_Project List - Parnell 07-0815 v2 3 2 2" xfId="5061"/>
    <cellStyle name="_Project List - Parnell 07-0815 v2 3 3" xfId="5062"/>
    <cellStyle name="_Project List - Parnell 07-0815 v2 4" xfId="5063"/>
    <cellStyle name="_Project List - Parnell 07-0815 v2 4 2" xfId="5064"/>
    <cellStyle name="_Project List - Parnell 07-0815 v2 5" xfId="5065"/>
    <cellStyle name="_Project List - Viola 07-0815 v2" xfId="5066"/>
    <cellStyle name="_Project List - Viola 07-0815 v2 2" xfId="5067"/>
    <cellStyle name="_Project List - Viola 07-0815 v2 2 2" xfId="5068"/>
    <cellStyle name="_Project List - Viola 07-0815 v2 2 2 2" xfId="5069"/>
    <cellStyle name="_Project List - Viola 07-0815 v2 2 3" xfId="5070"/>
    <cellStyle name="_Project List - Viola 07-0815 v2 3" xfId="5071"/>
    <cellStyle name="_Project List - Viola 07-0815 v2 3 2" xfId="5072"/>
    <cellStyle name="_Project List - Viola 07-0815 v2 3 2 2" xfId="5073"/>
    <cellStyle name="_Project List - Viola 07-0815 v2 3 3" xfId="5074"/>
    <cellStyle name="_Project List - Viola 07-0815 v2 4" xfId="5075"/>
    <cellStyle name="_Project List - Viola 07-0815 v2 4 2" xfId="5076"/>
    <cellStyle name="_Project List - Viola 07-0815 v2 5" xfId="5077"/>
    <cellStyle name="_Projects R09" xfId="5078"/>
    <cellStyle name="_Projects R09 2" xfId="5079"/>
    <cellStyle name="_Projects R09 3" xfId="5080"/>
    <cellStyle name="_Projects R11 Reforecast (2)" xfId="5081"/>
    <cellStyle name="_Projects R11 Reforecast (2) 2" xfId="5082"/>
    <cellStyle name="_Projects R11 Reforecast (2) 3" xfId="5083"/>
    <cellStyle name="_Purchase Accounting Rev 2" xfId="5084"/>
    <cellStyle name="_Purchase Accounting Rev 2 2" xfId="5085"/>
    <cellStyle name="_Purchase Accounting Rev 2 2 2" xfId="5086"/>
    <cellStyle name="_Purchase Accounting Rev 2 2 2 2" xfId="5087"/>
    <cellStyle name="_Purchase Accounting Rev 2 2 3" xfId="5088"/>
    <cellStyle name="_Purchase Accounting Rev 2 3" xfId="5089"/>
    <cellStyle name="_Purchase Accounting Rev 2 3 2" xfId="5090"/>
    <cellStyle name="_Purchase Accounting Rev 2 3 2 2" xfId="5091"/>
    <cellStyle name="_Purchase Accounting Rev 2 3 3" xfId="5092"/>
    <cellStyle name="_Purchase Accounting Rev 2 4" xfId="5093"/>
    <cellStyle name="_Purchase Accounting Rev 2 4 2" xfId="5094"/>
    <cellStyle name="_Purchase Accounting Rev 2 5" xfId="5095"/>
    <cellStyle name="_R02 Inservice Schedule (2)" xfId="5096"/>
    <cellStyle name="_R02 Inservice Schedule (2) 2" xfId="5097"/>
    <cellStyle name="_R02 Inservice Schedule (2) 3" xfId="5098"/>
    <cellStyle name="_R04 Inservice" xfId="5099"/>
    <cellStyle name="_R04 Inservice 2" xfId="5100"/>
    <cellStyle name="_R04 Inservice 3" xfId="5101"/>
    <cellStyle name="_R08 Inservice (3)" xfId="5102"/>
    <cellStyle name="_R08 Inservice (3) 2" xfId="5103"/>
    <cellStyle name="_R08 Inservice (3) 3" xfId="5104"/>
    <cellStyle name="_Revised Hurdles" xfId="5105"/>
    <cellStyle name="_Revised Hurdles 2" xfId="5106"/>
    <cellStyle name="_Revised Hurdles 2 2" xfId="5107"/>
    <cellStyle name="_Revised Hurdles 2 2 2" xfId="5108"/>
    <cellStyle name="_Revised Hurdles 2 3" xfId="5109"/>
    <cellStyle name="_Revised Hurdles 3" xfId="5110"/>
    <cellStyle name="_Revised Hurdles 3 2" xfId="5111"/>
    <cellStyle name="_Revised Hurdles 3 2 2" xfId="5112"/>
    <cellStyle name="_Revised Hurdles 3 3" xfId="5113"/>
    <cellStyle name="_Revised Hurdles 4" xfId="5114"/>
    <cellStyle name="_Revised Hurdles 4 2" xfId="5115"/>
    <cellStyle name="_Revised Hurdles 5" xfId="5116"/>
    <cellStyle name="_Ridgetop 2002 Budget - SCE Agreement" xfId="5117"/>
    <cellStyle name="_Ridgetop 2002 Budget - SCE Agreement 2" xfId="5118"/>
    <cellStyle name="_Ridgetop 2002 Budget - SCE Agreement 2 2" xfId="5119"/>
    <cellStyle name="_Ridgetop 2002 Budget - SCE Agreement 2 2 2" xfId="5120"/>
    <cellStyle name="_Ridgetop 2002 Budget - SCE Agreement 2 3" xfId="5121"/>
    <cellStyle name="_Ridgetop 2002 Budget - SCE Agreement 3" xfId="5122"/>
    <cellStyle name="_Ridgetop 2002 Budget - SCE Agreement 3 2" xfId="5123"/>
    <cellStyle name="_Ridgetop 2002 Budget - SCE Agreement 3 2 2" xfId="5124"/>
    <cellStyle name="_Ridgetop 2002 Budget - SCE Agreement 3 3" xfId="5125"/>
    <cellStyle name="_Ridgetop 2002 Budget - SCE Agreement 4" xfId="5126"/>
    <cellStyle name="_Ridgetop 2002 Budget - SCE Agreement 4 2" xfId="5127"/>
    <cellStyle name="_Ridgetop 2002 Budget - SCE Agreement 5" xfId="5128"/>
    <cellStyle name="_Ridgetop 2002 SCE Settlement Budget" xfId="5129"/>
    <cellStyle name="_Ridgetop 2002 SCE Settlement Budget 2" xfId="5130"/>
    <cellStyle name="_Ridgetop 2002 SCE Settlement Budget 2 2" xfId="5131"/>
    <cellStyle name="_Ridgetop 2002 SCE Settlement Budget 2 2 2" xfId="5132"/>
    <cellStyle name="_Ridgetop 2002 SCE Settlement Budget 2 3" xfId="5133"/>
    <cellStyle name="_Ridgetop 2002 SCE Settlement Budget 3" xfId="5134"/>
    <cellStyle name="_Ridgetop 2002 SCE Settlement Budget 3 2" xfId="5135"/>
    <cellStyle name="_Ridgetop 2002 SCE Settlement Budget 3 2 2" xfId="5136"/>
    <cellStyle name="_Ridgetop 2002 SCE Settlement Budget 3 3" xfId="5137"/>
    <cellStyle name="_Ridgetop 2002 SCE Settlement Budget 4" xfId="5138"/>
    <cellStyle name="_Ridgetop 2002 SCE Settlement Budget 4 2" xfId="5139"/>
    <cellStyle name="_Ridgetop 2002 SCE Settlement Budget 5" xfId="5140"/>
    <cellStyle name="_Ridgetop 2003 Budget" xfId="5141"/>
    <cellStyle name="_Ridgetop 2003 Budget 2" xfId="5142"/>
    <cellStyle name="_Ridgetop 2003 Budget 2 2" xfId="5143"/>
    <cellStyle name="_Ridgetop 2003 Budget 2 2 2" xfId="5144"/>
    <cellStyle name="_Ridgetop 2003 Budget 2 3" xfId="5145"/>
    <cellStyle name="_Ridgetop 2003 Budget 3" xfId="5146"/>
    <cellStyle name="_Ridgetop 2003 Budget 3 2" xfId="5147"/>
    <cellStyle name="_Ridgetop 2003 Budget 3 2 2" xfId="5148"/>
    <cellStyle name="_Ridgetop 2003 Budget 3 3" xfId="5149"/>
    <cellStyle name="_Ridgetop 2003 Budget 4" xfId="5150"/>
    <cellStyle name="_Ridgetop 2003 Budget 4 2" xfId="5151"/>
    <cellStyle name="_Ridgetop 2003 Budget 5" xfId="5152"/>
    <cellStyle name="_Rob July08" xfId="5153"/>
    <cellStyle name="_Rob July08 2" xfId="5154"/>
    <cellStyle name="_Rob July08 3" xfId="5155"/>
    <cellStyle name="_ROE Tab" xfId="5156"/>
    <cellStyle name="_ROE Tab 2" xfId="5157"/>
    <cellStyle name="_ROE Tab 2 2" xfId="5158"/>
    <cellStyle name="_ROE Tab 2 2 2" xfId="5159"/>
    <cellStyle name="_ROE Tab 2 3" xfId="5160"/>
    <cellStyle name="_ROE Tab 3" xfId="5161"/>
    <cellStyle name="_ROE Tab 3 2" xfId="5162"/>
    <cellStyle name="_ROE Tab 3 2 2" xfId="5163"/>
    <cellStyle name="_ROE Tab 3 3" xfId="5164"/>
    <cellStyle name="_ROE Tab 4" xfId="5165"/>
    <cellStyle name="_ROE Tab 4 2" xfId="5166"/>
    <cellStyle name="_ROE Tab 5" xfId="5167"/>
    <cellStyle name="_RTE Revenue Forecast" xfId="5168"/>
    <cellStyle name="_RTE Revenue Forecast 2" xfId="5169"/>
    <cellStyle name="_RTE Revenue Forecast 2 2" xfId="5170"/>
    <cellStyle name="_RTE Revenue Forecast 2 2 2" xfId="5171"/>
    <cellStyle name="_RTE Revenue Forecast 2 3" xfId="5172"/>
    <cellStyle name="_RTE Revenue Forecast 3" xfId="5173"/>
    <cellStyle name="_RTE Revenue Forecast 3 2" xfId="5174"/>
    <cellStyle name="_RTE Revenue Forecast 3 2 2" xfId="5175"/>
    <cellStyle name="_RTE Revenue Forecast 3 3" xfId="5176"/>
    <cellStyle name="_RTE Revenue Forecast 4" xfId="5177"/>
    <cellStyle name="_RTE Revenue Forecast 4 2" xfId="5178"/>
    <cellStyle name="_RTE Revenue Forecast 5" xfId="5179"/>
    <cellStyle name="_RV Oil" xfId="33"/>
    <cellStyle name="_RV Oil_Copy of FUEL JAN 2012 -DEC 2012 MARGINAL COST SEASONAL" xfId="58"/>
    <cellStyle name="_SHCT Oil" xfId="34"/>
    <cellStyle name="_SHCT Oil_Copy of FUEL JAN 2012 -DEC 2012 MARGINAL COST SEASONAL" xfId="59"/>
    <cellStyle name="_Sheet1" xfId="5180"/>
    <cellStyle name="_Sheet1 2" xfId="5181"/>
    <cellStyle name="_Sheet1 2 2" xfId="5182"/>
    <cellStyle name="_Sheet1 2 2 2" xfId="5183"/>
    <cellStyle name="_Sheet1 2 3" xfId="5184"/>
    <cellStyle name="_Sheet1 3" xfId="5185"/>
    <cellStyle name="_Sheet1 3 2" xfId="5186"/>
    <cellStyle name="_Sheet1 3 2 2" xfId="5187"/>
    <cellStyle name="_Sheet1 3 3" xfId="5188"/>
    <cellStyle name="_Sheet1 4" xfId="5189"/>
    <cellStyle name="_Sheet1 4 2" xfId="5190"/>
    <cellStyle name="_Sheet1 5" xfId="5191"/>
    <cellStyle name="_SN Oil" xfId="35"/>
    <cellStyle name="_SN Oil_Copy of FUEL JAN 2012 -DEC 2012 MARGINAL COST SEASONAL" xfId="60"/>
    <cellStyle name="_Standard EPS Tab - rev 02.10.05" xfId="5192"/>
    <cellStyle name="_Standard EPS Tab - rev 02.10.05 2" xfId="5193"/>
    <cellStyle name="_Standard EPS Tab - rev 02.10.05 2 2" xfId="5194"/>
    <cellStyle name="_Standard EPS Tab - rev 02.10.05 2 2 2" xfId="5195"/>
    <cellStyle name="_Standard EPS Tab - rev 02.10.05 2 3" xfId="5196"/>
    <cellStyle name="_Standard EPS Tab - rev 02.10.05 3" xfId="5197"/>
    <cellStyle name="_Standard EPS Tab - rev 02.10.05 3 2" xfId="5198"/>
    <cellStyle name="_Standard EPS Tab - rev 02.10.05 3 2 2" xfId="5199"/>
    <cellStyle name="_Standard EPS Tab - rev 02.10.05 3 3" xfId="5200"/>
    <cellStyle name="_Standard EPS Tab - rev 02.10.05 4" xfId="5201"/>
    <cellStyle name="_Standard EPS Tab - rev 02.10.05 4 2" xfId="5202"/>
    <cellStyle name="_Standard EPS Tab - rev 02.10.05 5" xfId="5203"/>
    <cellStyle name="_Summary - MH Sale Analysis - rev 07.22.04" xfId="5204"/>
    <cellStyle name="_Summary - MH Sale Analysis - rev 07.22.04 2" xfId="5205"/>
    <cellStyle name="_Summary - MH Sale Analysis - rev 07.22.04 2 2" xfId="5206"/>
    <cellStyle name="_Summary - MH Sale Analysis - rev 07.22.04 2 2 2" xfId="5207"/>
    <cellStyle name="_Summary - MH Sale Analysis - rev 07.22.04 2 3" xfId="5208"/>
    <cellStyle name="_Summary - MH Sale Analysis - rev 07.22.04 3" xfId="5209"/>
    <cellStyle name="_Summary - MH Sale Analysis - rev 07.22.04 3 2" xfId="5210"/>
    <cellStyle name="_Summary - MH Sale Analysis - rev 07.22.04 3 2 2" xfId="5211"/>
    <cellStyle name="_Summary - MH Sale Analysis - rev 07.22.04 3 3" xfId="5212"/>
    <cellStyle name="_Summary - MH Sale Analysis - rev 07.22.04 4" xfId="5213"/>
    <cellStyle name="_Summary - MH Sale Analysis - rev 07.22.04 4 2" xfId="5214"/>
    <cellStyle name="_Summary - MH Sale Analysis - rev 07.22.04 5" xfId="5215"/>
    <cellStyle name="_Summary - MH Sale Analysis - rev 09.15.04" xfId="5216"/>
    <cellStyle name="_Summary - MH Sale Analysis - rev 09.15.04 2" xfId="5217"/>
    <cellStyle name="_Summary - MH Sale Analysis - rev 09.15.04 2 2" xfId="5218"/>
    <cellStyle name="_Summary - MH Sale Analysis - rev 09.15.04 2 2 2" xfId="5219"/>
    <cellStyle name="_Summary - MH Sale Analysis - rev 09.15.04 2 3" xfId="5220"/>
    <cellStyle name="_Summary - MH Sale Analysis - rev 09.15.04 3" xfId="5221"/>
    <cellStyle name="_Summary - MH Sale Analysis - rev 09.15.04 3 2" xfId="5222"/>
    <cellStyle name="_Summary - MH Sale Analysis - rev 09.15.04 3 2 2" xfId="5223"/>
    <cellStyle name="_Summary - MH Sale Analysis - rev 09.15.04 3 3" xfId="5224"/>
    <cellStyle name="_Summary - MH Sale Analysis - rev 09.15.04 4" xfId="5225"/>
    <cellStyle name="_Summary - MH Sale Analysis - rev 09.15.04 4 2" xfId="5226"/>
    <cellStyle name="_Summary - MH Sale Analysis - rev 09.15.04 5" xfId="5227"/>
    <cellStyle name="_Tesla_R2.8" xfId="5228"/>
    <cellStyle name="_Tesla_R2.8 2" xfId="5229"/>
    <cellStyle name="_Tesla_R2.8 2 2" xfId="5230"/>
    <cellStyle name="_Tesla_R2.8 2 2 2" xfId="5231"/>
    <cellStyle name="_Tesla_R2.8 2 3" xfId="5232"/>
    <cellStyle name="_Tesla_R2.8 3" xfId="5233"/>
    <cellStyle name="_Tesla_R2.8 3 2" xfId="5234"/>
    <cellStyle name="_Tesla_R2.8 3 2 2" xfId="5235"/>
    <cellStyle name="_Tesla_R2.8 3 3" xfId="5236"/>
    <cellStyle name="_Tesla_R2.8 4" xfId="5237"/>
    <cellStyle name="_Tesla_R2.8 4 2" xfId="5238"/>
    <cellStyle name="_Tesla_R2.8 5" xfId="5239"/>
    <cellStyle name="_TP Oil" xfId="36"/>
    <cellStyle name="_TP Oil_Copy of FUEL JAN 2012 -DEC 2012 MARGINAL COST SEASONAL" xfId="61"/>
    <cellStyle name="_Upstate_R2.1c" xfId="5240"/>
    <cellStyle name="_Upstate_R2.1c 2" xfId="5241"/>
    <cellStyle name="_Upstate_R2.1c 2 2" xfId="5242"/>
    <cellStyle name="_Upstate_R2.1c 2 2 2" xfId="5243"/>
    <cellStyle name="_Upstate_R2.1c 2 3" xfId="5244"/>
    <cellStyle name="_Upstate_R2.1c 3" xfId="5245"/>
    <cellStyle name="_Upstate_R2.1c 3 2" xfId="5246"/>
    <cellStyle name="_Upstate_R2.1c 3 2 2" xfId="5247"/>
    <cellStyle name="_Upstate_R2.1c 3 3" xfId="5248"/>
    <cellStyle name="_Upstate_R2.1c 4" xfId="5249"/>
    <cellStyle name="_Upstate_R2.1c 4 2" xfId="5250"/>
    <cellStyle name="_Upstate_R2.1c 5" xfId="5251"/>
    <cellStyle name="_Viking_R1.5b" xfId="5252"/>
    <cellStyle name="_Viking_R1.5b 2" xfId="5253"/>
    <cellStyle name="_Viking_R1.5b 2 2" xfId="5254"/>
    <cellStyle name="_Viking_R1.5b 2 2 2" xfId="5255"/>
    <cellStyle name="_Viking_R1.5b 2 3" xfId="5256"/>
    <cellStyle name="_Viking_R1.5b 3" xfId="5257"/>
    <cellStyle name="_Viking_R1.5b 3 2" xfId="5258"/>
    <cellStyle name="_Viking_R1.5b 3 2 2" xfId="5259"/>
    <cellStyle name="_Viking_R1.5b 3 3" xfId="5260"/>
    <cellStyle name="_Viking_R1.5b 4" xfId="5261"/>
    <cellStyle name="_Viking_R1.5b 4 2" xfId="5262"/>
    <cellStyle name="_Viking_R1.5b 5" xfId="5263"/>
    <cellStyle name="~Capacity (0)" xfId="5264"/>
    <cellStyle name="~Capacity (1)" xfId="5265"/>
    <cellStyle name="~Escalation" xfId="5266"/>
    <cellStyle name="~Gas (0)" xfId="5267"/>
    <cellStyle name="~Gas Price" xfId="5268"/>
    <cellStyle name="~Power (0)" xfId="5269"/>
    <cellStyle name="~Power Price" xfId="5270"/>
    <cellStyle name="=C:\WINNT35\SYSTEM32\COMMAND.COM" xfId="5271"/>
    <cellStyle name="=C:\WINNT35\SYSTEM32\COMMAND.COM 2" xfId="5272"/>
    <cellStyle name="=C:\WINNT35\SYSTEM32\COMMAND.COM 2 2" xfId="5273"/>
    <cellStyle name="=C:\WINNT35\SYSTEM32\COMMAND.COM 2 2 2" xfId="5274"/>
    <cellStyle name="=C:\WINNT35\SYSTEM32\COMMAND.COM 2 3" xfId="5275"/>
    <cellStyle name="=C:\WINNT35\SYSTEM32\COMMAND.COM 3" xfId="5276"/>
    <cellStyle name="=C:\WINNT35\SYSTEM32\COMMAND.COM 3 2" xfId="5277"/>
    <cellStyle name="=C:\WINNT35\SYSTEM32\COMMAND.COM 3 2 2" xfId="5278"/>
    <cellStyle name="=C:\WINNT35\SYSTEM32\COMMAND.COM 3 3" xfId="5279"/>
    <cellStyle name="=C:\WINNT35\SYSTEM32\COMMAND.COM 4" xfId="5280"/>
    <cellStyle name="=C:\WINNT35\SYSTEM32\COMMAND.COM 4 2" xfId="5281"/>
    <cellStyle name="=C:\WINNT35\SYSTEM32\COMMAND.COM 5" xfId="5282"/>
    <cellStyle name="20% - Accent1 2" xfId="239"/>
    <cellStyle name="20% - Accent1 2 2" xfId="5285"/>
    <cellStyle name="20% - Accent1 2 2 2" xfId="5286"/>
    <cellStyle name="20% - Accent1 2 2 3" xfId="5287"/>
    <cellStyle name="20% - Accent1 2 3" xfId="5288"/>
    <cellStyle name="20% - Accent1 2 4" xfId="5289"/>
    <cellStyle name="20% - Accent1 2 5" xfId="5284"/>
    <cellStyle name="20% - Accent1 3" xfId="5290"/>
    <cellStyle name="20% - Accent1 3 2" xfId="5291"/>
    <cellStyle name="20% - Accent1 3 3" xfId="5292"/>
    <cellStyle name="20% - Accent1 4" xfId="5293"/>
    <cellStyle name="20% - Accent1 5" xfId="5294"/>
    <cellStyle name="20% - Accent1 6" xfId="5295"/>
    <cellStyle name="20% - Accent1 7" xfId="5296"/>
    <cellStyle name="20% - Accent1 8" xfId="5283"/>
    <cellStyle name="20% - Accent2 2" xfId="240"/>
    <cellStyle name="20% - Accent2 2 2" xfId="5299"/>
    <cellStyle name="20% - Accent2 2 2 2" xfId="5300"/>
    <cellStyle name="20% - Accent2 2 2 3" xfId="5301"/>
    <cellStyle name="20% - Accent2 2 3" xfId="5302"/>
    <cellStyle name="20% - Accent2 2 4" xfId="5303"/>
    <cellStyle name="20% - Accent2 2 5" xfId="5298"/>
    <cellStyle name="20% - Accent2 3" xfId="5304"/>
    <cellStyle name="20% - Accent2 3 2" xfId="5305"/>
    <cellStyle name="20% - Accent2 3 3" xfId="5306"/>
    <cellStyle name="20% - Accent2 4" xfId="5307"/>
    <cellStyle name="20% - Accent2 5" xfId="5308"/>
    <cellStyle name="20% - Accent2 6" xfId="5309"/>
    <cellStyle name="20% - Accent2 7" xfId="5310"/>
    <cellStyle name="20% - Accent2 8" xfId="5297"/>
    <cellStyle name="20% - Accent3 2" xfId="241"/>
    <cellStyle name="20% - Accent3 2 2" xfId="5313"/>
    <cellStyle name="20% - Accent3 2 2 2" xfId="5314"/>
    <cellStyle name="20% - Accent3 2 2 3" xfId="5315"/>
    <cellStyle name="20% - Accent3 2 3" xfId="5316"/>
    <cellStyle name="20% - Accent3 2 4" xfId="5317"/>
    <cellStyle name="20% - Accent3 2 5" xfId="5312"/>
    <cellStyle name="20% - Accent3 3" xfId="5318"/>
    <cellStyle name="20% - Accent3 3 2" xfId="5319"/>
    <cellStyle name="20% - Accent3 3 3" xfId="5320"/>
    <cellStyle name="20% - Accent3 4" xfId="5321"/>
    <cellStyle name="20% - Accent3 5" xfId="5322"/>
    <cellStyle name="20% - Accent3 6" xfId="5323"/>
    <cellStyle name="20% - Accent3 7" xfId="5324"/>
    <cellStyle name="20% - Accent3 8" xfId="5311"/>
    <cellStyle name="20% - Accent4 2" xfId="242"/>
    <cellStyle name="20% - Accent4 2 2" xfId="5327"/>
    <cellStyle name="20% - Accent4 2 2 2" xfId="5328"/>
    <cellStyle name="20% - Accent4 2 2 3" xfId="5329"/>
    <cellStyle name="20% - Accent4 2 3" xfId="5330"/>
    <cellStyle name="20% - Accent4 2 4" xfId="5331"/>
    <cellStyle name="20% - Accent4 2 5" xfId="5326"/>
    <cellStyle name="20% - Accent4 3" xfId="5332"/>
    <cellStyle name="20% - Accent4 3 2" xfId="5333"/>
    <cellStyle name="20% - Accent4 3 3" xfId="5334"/>
    <cellStyle name="20% - Accent4 4" xfId="5335"/>
    <cellStyle name="20% - Accent4 5" xfId="5336"/>
    <cellStyle name="20% - Accent4 6" xfId="5337"/>
    <cellStyle name="20% - Accent4 7" xfId="5338"/>
    <cellStyle name="20% - Accent4 8" xfId="5325"/>
    <cellStyle name="20% - Accent5 2" xfId="243"/>
    <cellStyle name="20% - Accent5 2 2" xfId="5341"/>
    <cellStyle name="20% - Accent5 2 2 2" xfId="5342"/>
    <cellStyle name="20% - Accent5 2 2 3" xfId="5343"/>
    <cellStyle name="20% - Accent5 2 3" xfId="5344"/>
    <cellStyle name="20% - Accent5 2 4" xfId="5345"/>
    <cellStyle name="20% - Accent5 2 5" xfId="5340"/>
    <cellStyle name="20% - Accent5 3" xfId="5346"/>
    <cellStyle name="20% - Accent5 3 2" xfId="5347"/>
    <cellStyle name="20% - Accent5 3 3" xfId="5348"/>
    <cellStyle name="20% - Accent5 4" xfId="5349"/>
    <cellStyle name="20% - Accent5 5" xfId="5350"/>
    <cellStyle name="20% - Accent5 6" xfId="5351"/>
    <cellStyle name="20% - Accent5 7" xfId="5352"/>
    <cellStyle name="20% - Accent5 8" xfId="5339"/>
    <cellStyle name="20% - Accent6 2" xfId="244"/>
    <cellStyle name="20% - Accent6 2 2" xfId="5355"/>
    <cellStyle name="20% - Accent6 2 2 2" xfId="5356"/>
    <cellStyle name="20% - Accent6 2 2 3" xfId="5357"/>
    <cellStyle name="20% - Accent6 2 3" xfId="5358"/>
    <cellStyle name="20% - Accent6 2 4" xfId="5359"/>
    <cellStyle name="20% - Accent6 2 5" xfId="5354"/>
    <cellStyle name="20% - Accent6 3" xfId="5360"/>
    <cellStyle name="20% - Accent6 3 2" xfId="5361"/>
    <cellStyle name="20% - Accent6 3 3" xfId="5362"/>
    <cellStyle name="20% - Accent6 4" xfId="5363"/>
    <cellStyle name="20% - Accent6 5" xfId="5364"/>
    <cellStyle name="20% - Accent6 6" xfId="5365"/>
    <cellStyle name="20% - Accent6 7" xfId="5366"/>
    <cellStyle name="20% - Accent6 8" xfId="5353"/>
    <cellStyle name="40% - Accent1 2" xfId="245"/>
    <cellStyle name="40% - Accent1 2 2" xfId="5369"/>
    <cellStyle name="40% - Accent1 2 2 2" xfId="5370"/>
    <cellStyle name="40% - Accent1 2 2 3" xfId="5371"/>
    <cellStyle name="40% - Accent1 2 3" xfId="5372"/>
    <cellStyle name="40% - Accent1 2 4" xfId="5373"/>
    <cellStyle name="40% - Accent1 2 5" xfId="5368"/>
    <cellStyle name="40% - Accent1 3" xfId="5374"/>
    <cellStyle name="40% - Accent1 3 2" xfId="5375"/>
    <cellStyle name="40% - Accent1 3 3" xfId="5376"/>
    <cellStyle name="40% - Accent1 4" xfId="5377"/>
    <cellStyle name="40% - Accent1 5" xfId="5378"/>
    <cellStyle name="40% - Accent1 6" xfId="5379"/>
    <cellStyle name="40% - Accent1 7" xfId="5380"/>
    <cellStyle name="40% - Accent1 8" xfId="5367"/>
    <cellStyle name="40% - Accent2 2" xfId="246"/>
    <cellStyle name="40% - Accent2 2 2" xfId="5383"/>
    <cellStyle name="40% - Accent2 2 2 2" xfId="5384"/>
    <cellStyle name="40% - Accent2 2 2 3" xfId="5385"/>
    <cellStyle name="40% - Accent2 2 3" xfId="5386"/>
    <cellStyle name="40% - Accent2 2 4" xfId="5387"/>
    <cellStyle name="40% - Accent2 2 5" xfId="5382"/>
    <cellStyle name="40% - Accent2 3" xfId="5388"/>
    <cellStyle name="40% - Accent2 3 2" xfId="5389"/>
    <cellStyle name="40% - Accent2 4" xfId="5390"/>
    <cellStyle name="40% - Accent2 5" xfId="5391"/>
    <cellStyle name="40% - Accent2 6" xfId="5392"/>
    <cellStyle name="40% - Accent2 7" xfId="5393"/>
    <cellStyle name="40% - Accent2 8" xfId="5381"/>
    <cellStyle name="40% - Accent3 2" xfId="247"/>
    <cellStyle name="40% - Accent3 2 2" xfId="5396"/>
    <cellStyle name="40% - Accent3 2 2 2" xfId="5397"/>
    <cellStyle name="40% - Accent3 2 2 3" xfId="5398"/>
    <cellStyle name="40% - Accent3 2 3" xfId="5399"/>
    <cellStyle name="40% - Accent3 2 4" xfId="5400"/>
    <cellStyle name="40% - Accent3 2 5" xfId="5395"/>
    <cellStyle name="40% - Accent3 3" xfId="5401"/>
    <cellStyle name="40% - Accent3 3 2" xfId="5402"/>
    <cellStyle name="40% - Accent3 3 3" xfId="5403"/>
    <cellStyle name="40% - Accent3 4" xfId="5404"/>
    <cellStyle name="40% - Accent3 5" xfId="5405"/>
    <cellStyle name="40% - Accent3 6" xfId="5406"/>
    <cellStyle name="40% - Accent3 7" xfId="5407"/>
    <cellStyle name="40% - Accent3 8" xfId="5394"/>
    <cellStyle name="40% - Accent4 2" xfId="248"/>
    <cellStyle name="40% - Accent4 2 2" xfId="5410"/>
    <cellStyle name="40% - Accent4 2 2 2" xfId="5411"/>
    <cellStyle name="40% - Accent4 2 2 3" xfId="5412"/>
    <cellStyle name="40% - Accent4 2 3" xfId="5413"/>
    <cellStyle name="40% - Accent4 2 4" xfId="5414"/>
    <cellStyle name="40% - Accent4 2 5" xfId="5409"/>
    <cellStyle name="40% - Accent4 3" xfId="5415"/>
    <cellStyle name="40% - Accent4 3 2" xfId="5416"/>
    <cellStyle name="40% - Accent4 3 3" xfId="5417"/>
    <cellStyle name="40% - Accent4 4" xfId="5418"/>
    <cellStyle name="40% - Accent4 5" xfId="5419"/>
    <cellStyle name="40% - Accent4 6" xfId="5420"/>
    <cellStyle name="40% - Accent4 7" xfId="5421"/>
    <cellStyle name="40% - Accent4 8" xfId="5408"/>
    <cellStyle name="40% - Accent5 2" xfId="249"/>
    <cellStyle name="40% - Accent5 2 2" xfId="5424"/>
    <cellStyle name="40% - Accent5 2 2 2" xfId="5425"/>
    <cellStyle name="40% - Accent5 2 2 3" xfId="5426"/>
    <cellStyle name="40% - Accent5 2 3" xfId="5427"/>
    <cellStyle name="40% - Accent5 2 4" xfId="5428"/>
    <cellStyle name="40% - Accent5 2 5" xfId="5423"/>
    <cellStyle name="40% - Accent5 3" xfId="5429"/>
    <cellStyle name="40% - Accent5 3 2" xfId="5430"/>
    <cellStyle name="40% - Accent5 3 3" xfId="5431"/>
    <cellStyle name="40% - Accent5 4" xfId="5432"/>
    <cellStyle name="40% - Accent5 5" xfId="5433"/>
    <cellStyle name="40% - Accent5 6" xfId="5434"/>
    <cellStyle name="40% - Accent5 7" xfId="5435"/>
    <cellStyle name="40% - Accent5 8" xfId="5422"/>
    <cellStyle name="40% - Accent6 2" xfId="250"/>
    <cellStyle name="40% - Accent6 2 2" xfId="5438"/>
    <cellStyle name="40% - Accent6 2 2 2" xfId="5439"/>
    <cellStyle name="40% - Accent6 2 2 3" xfId="5440"/>
    <cellStyle name="40% - Accent6 2 3" xfId="5441"/>
    <cellStyle name="40% - Accent6 2 4" xfId="5442"/>
    <cellStyle name="40% - Accent6 2 5" xfId="5437"/>
    <cellStyle name="40% - Accent6 3" xfId="5443"/>
    <cellStyle name="40% - Accent6 3 2" xfId="5444"/>
    <cellStyle name="40% - Accent6 3 3" xfId="5445"/>
    <cellStyle name="40% - Accent6 4" xfId="5446"/>
    <cellStyle name="40% - Accent6 5" xfId="5447"/>
    <cellStyle name="40% - Accent6 6" xfId="5448"/>
    <cellStyle name="40% - Accent6 7" xfId="5449"/>
    <cellStyle name="40% - Accent6 8" xfId="5436"/>
    <cellStyle name="60% - Accent1 2" xfId="251"/>
    <cellStyle name="60% - Accent1 2 2" xfId="5452"/>
    <cellStyle name="60% - Accent1 2 3" xfId="5453"/>
    <cellStyle name="60% - Accent1 2 4" xfId="5454"/>
    <cellStyle name="60% - Accent1 2 5" xfId="5455"/>
    <cellStyle name="60% - Accent1 2 6" xfId="5451"/>
    <cellStyle name="60% - Accent1 3" xfId="5456"/>
    <cellStyle name="60% - Accent1 3 2" xfId="5457"/>
    <cellStyle name="60% - Accent1 3 3" xfId="5458"/>
    <cellStyle name="60% - Accent1 3 4" xfId="5459"/>
    <cellStyle name="60% - Accent1 4" xfId="5460"/>
    <cellStyle name="60% - Accent1 5" xfId="5461"/>
    <cellStyle name="60% - Accent1 6" xfId="5462"/>
    <cellStyle name="60% - Accent1 7" xfId="5450"/>
    <cellStyle name="60% - Accent2 2" xfId="252"/>
    <cellStyle name="60% - Accent2 2 2" xfId="5464"/>
    <cellStyle name="60% - Accent2 2 3" xfId="5465"/>
    <cellStyle name="60% - Accent2 2 4" xfId="5466"/>
    <cellStyle name="60% - Accent2 2 5" xfId="5467"/>
    <cellStyle name="60% - Accent2 3" xfId="5468"/>
    <cellStyle name="60% - Accent2 3 2" xfId="5469"/>
    <cellStyle name="60% - Accent2 3 3" xfId="5470"/>
    <cellStyle name="60% - Accent2 4" xfId="5471"/>
    <cellStyle name="60% - Accent2 5" xfId="5472"/>
    <cellStyle name="60% - Accent2 6" xfId="5473"/>
    <cellStyle name="60% - Accent2 7" xfId="5463"/>
    <cellStyle name="60% - Accent3 2" xfId="253"/>
    <cellStyle name="60% - Accent3 2 2" xfId="5476"/>
    <cellStyle name="60% - Accent3 2 3" xfId="5477"/>
    <cellStyle name="60% - Accent3 2 4" xfId="5478"/>
    <cellStyle name="60% - Accent3 2 5" xfId="5479"/>
    <cellStyle name="60% - Accent3 2 6" xfId="5475"/>
    <cellStyle name="60% - Accent3 3" xfId="5480"/>
    <cellStyle name="60% - Accent3 3 2" xfId="5481"/>
    <cellStyle name="60% - Accent3 3 3" xfId="5482"/>
    <cellStyle name="60% - Accent3 3 4" xfId="5483"/>
    <cellStyle name="60% - Accent3 4" xfId="5484"/>
    <cellStyle name="60% - Accent3 5" xfId="5485"/>
    <cellStyle name="60% - Accent3 6" xfId="5486"/>
    <cellStyle name="60% - Accent3 7" xfId="5474"/>
    <cellStyle name="60% - Accent4 2" xfId="254"/>
    <cellStyle name="60% - Accent4 2 2" xfId="5489"/>
    <cellStyle name="60% - Accent4 2 3" xfId="5490"/>
    <cellStyle name="60% - Accent4 2 4" xfId="5491"/>
    <cellStyle name="60% - Accent4 2 5" xfId="5492"/>
    <cellStyle name="60% - Accent4 2 6" xfId="5488"/>
    <cellStyle name="60% - Accent4 3" xfId="5493"/>
    <cellStyle name="60% - Accent4 3 2" xfId="5494"/>
    <cellStyle name="60% - Accent4 3 3" xfId="5495"/>
    <cellStyle name="60% - Accent4 3 4" xfId="5496"/>
    <cellStyle name="60% - Accent4 4" xfId="5497"/>
    <cellStyle name="60% - Accent4 5" xfId="5498"/>
    <cellStyle name="60% - Accent4 6" xfId="5499"/>
    <cellStyle name="60% - Accent4 7" xfId="5487"/>
    <cellStyle name="60% - Accent5 2" xfId="255"/>
    <cellStyle name="60% - Accent5 2 2" xfId="5502"/>
    <cellStyle name="60% - Accent5 2 3" xfId="5503"/>
    <cellStyle name="60% - Accent5 2 4" xfId="5504"/>
    <cellStyle name="60% - Accent5 2 5" xfId="5505"/>
    <cellStyle name="60% - Accent5 2 6" xfId="5501"/>
    <cellStyle name="60% - Accent5 3" xfId="5506"/>
    <cellStyle name="60% - Accent5 3 2" xfId="5507"/>
    <cellStyle name="60% - Accent5 3 3" xfId="5508"/>
    <cellStyle name="60% - Accent5 3 4" xfId="5509"/>
    <cellStyle name="60% - Accent5 4" xfId="5510"/>
    <cellStyle name="60% - Accent5 5" xfId="5511"/>
    <cellStyle name="60% - Accent5 6" xfId="5512"/>
    <cellStyle name="60% - Accent5 7" xfId="5500"/>
    <cellStyle name="60% - Accent6 2" xfId="256"/>
    <cellStyle name="60% - Accent6 2 2" xfId="5515"/>
    <cellStyle name="60% - Accent6 2 3" xfId="5516"/>
    <cellStyle name="60% - Accent6 2 4" xfId="5517"/>
    <cellStyle name="60% - Accent6 2 5" xfId="5518"/>
    <cellStyle name="60% - Accent6 2 6" xfId="5514"/>
    <cellStyle name="60% - Accent6 3" xfId="5519"/>
    <cellStyle name="60% - Accent6 3 2" xfId="5520"/>
    <cellStyle name="60% - Accent6 3 3" xfId="5521"/>
    <cellStyle name="60% - Accent6 3 4" xfId="5522"/>
    <cellStyle name="60% - Accent6 4" xfId="5523"/>
    <cellStyle name="60% - Accent6 5" xfId="5524"/>
    <cellStyle name="60% - Accent6 6" xfId="5525"/>
    <cellStyle name="60% - Accent6 7" xfId="5513"/>
    <cellStyle name="Accent1 - 20%" xfId="141"/>
    <cellStyle name="Accent1 - 20% 2" xfId="5528"/>
    <cellStyle name="Accent1 - 20% 2 2" xfId="5529"/>
    <cellStyle name="Accent1 - 20% 2 3" xfId="5530"/>
    <cellStyle name="Accent1 - 20% 2 4" xfId="5531"/>
    <cellStyle name="Accent1 - 20% 2_03_2012 LIC Fcst_ORIGINAL" xfId="5532"/>
    <cellStyle name="Accent1 - 20% 3" xfId="5533"/>
    <cellStyle name="Accent1 - 20% 3 2" xfId="5534"/>
    <cellStyle name="Accent1 - 20% 3 3" xfId="5535"/>
    <cellStyle name="Accent1 - 20% 4" xfId="5527"/>
    <cellStyle name="Accent1 - 20% 5" xfId="258"/>
    <cellStyle name="Accent1 - 20%_03_2012 LIC Fcst_ORIGINAL" xfId="5536"/>
    <cellStyle name="Accent1 - 40%" xfId="142"/>
    <cellStyle name="Accent1 - 40% 2" xfId="5538"/>
    <cellStyle name="Accent1 - 40% 2 2" xfId="5539"/>
    <cellStyle name="Accent1 - 40% 2 3" xfId="5540"/>
    <cellStyle name="Accent1 - 40% 2 4" xfId="5541"/>
    <cellStyle name="Accent1 - 40% 2_03_2012 LIC Fcst_ORIGINAL" xfId="5542"/>
    <cellStyle name="Accent1 - 40% 3" xfId="5543"/>
    <cellStyle name="Accent1 - 40% 3 2" xfId="5544"/>
    <cellStyle name="Accent1 - 40% 3 3" xfId="5545"/>
    <cellStyle name="Accent1 - 40% 4" xfId="5537"/>
    <cellStyle name="Accent1 - 40% 5" xfId="259"/>
    <cellStyle name="Accent1 - 40%_03_2012 LIC Fcst_ORIGINAL" xfId="5546"/>
    <cellStyle name="Accent1 - 60%" xfId="143"/>
    <cellStyle name="Accent1 - 60% 2" xfId="5548"/>
    <cellStyle name="Accent1 - 60% 2 2" xfId="5549"/>
    <cellStyle name="Accent1 - 60% 2 3" xfId="5550"/>
    <cellStyle name="Accent1 - 60% 2 4" xfId="5551"/>
    <cellStyle name="Accent1 - 60% 2_O&amp;M Checkbook" xfId="5552"/>
    <cellStyle name="Accent1 - 60% 3" xfId="5553"/>
    <cellStyle name="Accent1 - 60% 4" xfId="5547"/>
    <cellStyle name="Accent1 - 60% 5" xfId="260"/>
    <cellStyle name="Accent1 - 60%_2012 Budget &amp; Actuals" xfId="5554"/>
    <cellStyle name="Accent1 10" xfId="457"/>
    <cellStyle name="Accent1 10 2" xfId="1516"/>
    <cellStyle name="Accent1 10 2 2" xfId="5556"/>
    <cellStyle name="Accent1 10 3" xfId="5555"/>
    <cellStyle name="Accent1 11" xfId="529"/>
    <cellStyle name="Accent1 11 2" xfId="5558"/>
    <cellStyle name="Accent1 11 3" xfId="5557"/>
    <cellStyle name="Accent1 12" xfId="452"/>
    <cellStyle name="Accent1 12 2" xfId="5559"/>
    <cellStyle name="Accent1 12 3" xfId="5560"/>
    <cellStyle name="Accent1 13" xfId="533"/>
    <cellStyle name="Accent1 13 2" xfId="5561"/>
    <cellStyle name="Accent1 13 3" xfId="5562"/>
    <cellStyle name="Accent1 14" xfId="448"/>
    <cellStyle name="Accent1 14 2" xfId="5563"/>
    <cellStyle name="Accent1 14 3" xfId="5564"/>
    <cellStyle name="Accent1 15" xfId="537"/>
    <cellStyle name="Accent1 15 2" xfId="5565"/>
    <cellStyle name="Accent1 15 3" xfId="5566"/>
    <cellStyle name="Accent1 16" xfId="542"/>
    <cellStyle name="Accent1 16 2" xfId="5567"/>
    <cellStyle name="Accent1 16 3" xfId="5568"/>
    <cellStyle name="Accent1 17" xfId="546"/>
    <cellStyle name="Accent1 18" xfId="550"/>
    <cellStyle name="Accent1 18 2" xfId="5569"/>
    <cellStyle name="Accent1 19" xfId="554"/>
    <cellStyle name="Accent1 19 2" xfId="5570"/>
    <cellStyle name="Accent1 2" xfId="261"/>
    <cellStyle name="Accent1 2 2" xfId="5571"/>
    <cellStyle name="Accent1 2 3" xfId="5572"/>
    <cellStyle name="Accent1 2 4" xfId="5573"/>
    <cellStyle name="Accent1 2 5" xfId="5574"/>
    <cellStyle name="Accent1 2 6" xfId="5575"/>
    <cellStyle name="Accent1 20" xfId="558"/>
    <cellStyle name="Accent1 20 2" xfId="5576"/>
    <cellStyle name="Accent1 21" xfId="562"/>
    <cellStyle name="Accent1 21 2" xfId="5577"/>
    <cellStyle name="Accent1 22" xfId="566"/>
    <cellStyle name="Accent1 22 2" xfId="5578"/>
    <cellStyle name="Accent1 23" xfId="570"/>
    <cellStyle name="Accent1 23 2" xfId="5579"/>
    <cellStyle name="Accent1 24" xfId="573"/>
    <cellStyle name="Accent1 24 2" xfId="5580"/>
    <cellStyle name="Accent1 25" xfId="576"/>
    <cellStyle name="Accent1 25 2" xfId="5581"/>
    <cellStyle name="Accent1 26" xfId="579"/>
    <cellStyle name="Accent1 26 2" xfId="5582"/>
    <cellStyle name="Accent1 27" xfId="582"/>
    <cellStyle name="Accent1 27 2" xfId="5583"/>
    <cellStyle name="Accent1 28" xfId="584"/>
    <cellStyle name="Accent1 28 2" xfId="5584"/>
    <cellStyle name="Accent1 29" xfId="586"/>
    <cellStyle name="Accent1 29 2" xfId="5585"/>
    <cellStyle name="Accent1 3" xfId="262"/>
    <cellStyle name="Accent1 3 2" xfId="5587"/>
    <cellStyle name="Accent1 3 3" xfId="5588"/>
    <cellStyle name="Accent1 3 4" xfId="5589"/>
    <cellStyle name="Accent1 3 5" xfId="5586"/>
    <cellStyle name="Accent1 30" xfId="588"/>
    <cellStyle name="Accent1 30 2" xfId="5590"/>
    <cellStyle name="Accent1 31" xfId="2368"/>
    <cellStyle name="Accent1 31 2" xfId="2548"/>
    <cellStyle name="Accent1 31 2 2" xfId="5591"/>
    <cellStyle name="Accent1 32" xfId="2374"/>
    <cellStyle name="Accent1 32 2" xfId="5592"/>
    <cellStyle name="Accent1 33" xfId="2409"/>
    <cellStyle name="Accent1 33 2" xfId="5593"/>
    <cellStyle name="Accent1 34" xfId="2410"/>
    <cellStyle name="Accent1 34 2" xfId="5594"/>
    <cellStyle name="Accent1 35" xfId="2411"/>
    <cellStyle name="Accent1 35 2" xfId="5595"/>
    <cellStyle name="Accent1 36" xfId="2412"/>
    <cellStyle name="Accent1 36 2" xfId="5596"/>
    <cellStyle name="Accent1 37" xfId="2413"/>
    <cellStyle name="Accent1 37 2" xfId="5597"/>
    <cellStyle name="Accent1 38" xfId="2414"/>
    <cellStyle name="Accent1 38 2" xfId="5598"/>
    <cellStyle name="Accent1 39" xfId="2415"/>
    <cellStyle name="Accent1 39 2" xfId="5599"/>
    <cellStyle name="Accent1 4" xfId="263"/>
    <cellStyle name="Accent1 4 2" xfId="5601"/>
    <cellStyle name="Accent1 4 3" xfId="5602"/>
    <cellStyle name="Accent1 4 4" xfId="5603"/>
    <cellStyle name="Accent1 4 5" xfId="5600"/>
    <cellStyle name="Accent1 40" xfId="5604"/>
    <cellStyle name="Accent1 41" xfId="5605"/>
    <cellStyle name="Accent1 42" xfId="5606"/>
    <cellStyle name="Accent1 43" xfId="5607"/>
    <cellStyle name="Accent1 44" xfId="5608"/>
    <cellStyle name="Accent1 45" xfId="5609"/>
    <cellStyle name="Accent1 46" xfId="5610"/>
    <cellStyle name="Accent1 47" xfId="5526"/>
    <cellStyle name="Accent1 48" xfId="34376"/>
    <cellStyle name="Accent1 49" xfId="34421"/>
    <cellStyle name="Accent1 5" xfId="264"/>
    <cellStyle name="Accent1 5 2" xfId="5611"/>
    <cellStyle name="Accent1 50" xfId="34375"/>
    <cellStyle name="Accent1 51" xfId="34422"/>
    <cellStyle name="Accent1 52" xfId="34374"/>
    <cellStyle name="Accent1 53" xfId="34423"/>
    <cellStyle name="Accent1 54" xfId="34373"/>
    <cellStyle name="Accent1 6" xfId="265"/>
    <cellStyle name="Accent1 6 2" xfId="5612"/>
    <cellStyle name="Accent1 7" xfId="266"/>
    <cellStyle name="Accent1 7 2" xfId="5614"/>
    <cellStyle name="Accent1 7 3" xfId="5615"/>
    <cellStyle name="Accent1 7 4" xfId="5616"/>
    <cellStyle name="Accent1 7 5" xfId="5613"/>
    <cellStyle name="Accent1 8" xfId="267"/>
    <cellStyle name="Accent1 8 2" xfId="5618"/>
    <cellStyle name="Accent1 8 3" xfId="5619"/>
    <cellStyle name="Accent1 8 4" xfId="5620"/>
    <cellStyle name="Accent1 8 5" xfId="5617"/>
    <cellStyle name="Accent1 9" xfId="257"/>
    <cellStyle name="Accent1 9 2" xfId="682"/>
    <cellStyle name="Accent1 9 2 2" xfId="5622"/>
    <cellStyle name="Accent1 9 3" xfId="5621"/>
    <cellStyle name="Accent2 - 20%" xfId="144"/>
    <cellStyle name="Accent2 - 20% 2" xfId="5625"/>
    <cellStyle name="Accent2 - 20% 2 2" xfId="5626"/>
    <cellStyle name="Accent2 - 20% 2 3" xfId="5627"/>
    <cellStyle name="Accent2 - 20% 2 4" xfId="5628"/>
    <cellStyle name="Accent2 - 20% 2_03_2012 LIC Fcst_ORIGINAL" xfId="5629"/>
    <cellStyle name="Accent2 - 20% 3" xfId="5630"/>
    <cellStyle name="Accent2 - 20% 3 2" xfId="5631"/>
    <cellStyle name="Accent2 - 20% 3 3" xfId="5632"/>
    <cellStyle name="Accent2 - 20% 4" xfId="5624"/>
    <cellStyle name="Accent2 - 20% 5" xfId="269"/>
    <cellStyle name="Accent2 - 20%_03_2012 LIC Fcst_ORIGINAL" xfId="5633"/>
    <cellStyle name="Accent2 - 40%" xfId="145"/>
    <cellStyle name="Accent2 - 40% 2" xfId="5635"/>
    <cellStyle name="Accent2 - 40% 2 2" xfId="5636"/>
    <cellStyle name="Accent2 - 40% 2 3" xfId="5637"/>
    <cellStyle name="Accent2 - 40% 2 4" xfId="5638"/>
    <cellStyle name="Accent2 - 40% 2_03_2012 LIC Fcst_ORIGINAL" xfId="5639"/>
    <cellStyle name="Accent2 - 40% 3" xfId="5640"/>
    <cellStyle name="Accent2 - 40% 3 2" xfId="5641"/>
    <cellStyle name="Accent2 - 40% 3 3" xfId="5642"/>
    <cellStyle name="Accent2 - 40% 4" xfId="5634"/>
    <cellStyle name="Accent2 - 40% 5" xfId="270"/>
    <cellStyle name="Accent2 - 40%_03_2012 LIC Fcst_ORIGINAL" xfId="5643"/>
    <cellStyle name="Accent2 - 60%" xfId="146"/>
    <cellStyle name="Accent2 - 60% 2" xfId="5645"/>
    <cellStyle name="Accent2 - 60% 2 2" xfId="5646"/>
    <cellStyle name="Accent2 - 60% 2 3" xfId="5647"/>
    <cellStyle name="Accent2 - 60% 2 4" xfId="5648"/>
    <cellStyle name="Accent2 - 60% 2_O&amp;M Checkbook" xfId="5649"/>
    <cellStyle name="Accent2 - 60% 3" xfId="5650"/>
    <cellStyle name="Accent2 - 60% 4" xfId="5644"/>
    <cellStyle name="Accent2 - 60% 5" xfId="271"/>
    <cellStyle name="Accent2 - 60%_2012 Budget &amp; Actuals" xfId="5651"/>
    <cellStyle name="Accent2 10" xfId="464"/>
    <cellStyle name="Accent2 10 2" xfId="1517"/>
    <cellStyle name="Accent2 10 2 2" xfId="5653"/>
    <cellStyle name="Accent2 10 3" xfId="5652"/>
    <cellStyle name="Accent2 11" xfId="523"/>
    <cellStyle name="Accent2 11 2" xfId="5655"/>
    <cellStyle name="Accent2 11 3" xfId="5654"/>
    <cellStyle name="Accent2 12" xfId="459"/>
    <cellStyle name="Accent2 12 2" xfId="5656"/>
    <cellStyle name="Accent2 12 3" xfId="5657"/>
    <cellStyle name="Accent2 13" xfId="527"/>
    <cellStyle name="Accent2 13 2" xfId="5658"/>
    <cellStyle name="Accent2 13 3" xfId="5659"/>
    <cellStyle name="Accent2 14" xfId="454"/>
    <cellStyle name="Accent2 14 2" xfId="5660"/>
    <cellStyle name="Accent2 14 3" xfId="5661"/>
    <cellStyle name="Accent2 15" xfId="531"/>
    <cellStyle name="Accent2 15 2" xfId="5662"/>
    <cellStyle name="Accent2 15 3" xfId="5663"/>
    <cellStyle name="Accent2 16" xfId="450"/>
    <cellStyle name="Accent2 16 2" xfId="5664"/>
    <cellStyle name="Accent2 16 3" xfId="5665"/>
    <cellStyle name="Accent2 17" xfId="535"/>
    <cellStyle name="Accent2 18" xfId="446"/>
    <cellStyle name="Accent2 18 2" xfId="5666"/>
    <cellStyle name="Accent2 19" xfId="539"/>
    <cellStyle name="Accent2 19 2" xfId="5667"/>
    <cellStyle name="Accent2 2" xfId="272"/>
    <cellStyle name="Accent2 2 2" xfId="5668"/>
    <cellStyle name="Accent2 2 3" xfId="5669"/>
    <cellStyle name="Accent2 2 4" xfId="5670"/>
    <cellStyle name="Accent2 2 5" xfId="5671"/>
    <cellStyle name="Accent2 2 6" xfId="5672"/>
    <cellStyle name="Accent2 20" xfId="544"/>
    <cellStyle name="Accent2 20 2" xfId="5673"/>
    <cellStyle name="Accent2 21" xfId="548"/>
    <cellStyle name="Accent2 21 2" xfId="5674"/>
    <cellStyle name="Accent2 22" xfId="552"/>
    <cellStyle name="Accent2 22 2" xfId="5675"/>
    <cellStyle name="Accent2 23" xfId="556"/>
    <cellStyle name="Accent2 23 2" xfId="5676"/>
    <cellStyle name="Accent2 24" xfId="560"/>
    <cellStyle name="Accent2 24 2" xfId="5677"/>
    <cellStyle name="Accent2 25" xfId="564"/>
    <cellStyle name="Accent2 25 2" xfId="5678"/>
    <cellStyle name="Accent2 26" xfId="568"/>
    <cellStyle name="Accent2 26 2" xfId="5679"/>
    <cellStyle name="Accent2 27" xfId="571"/>
    <cellStyle name="Accent2 27 2" xfId="5680"/>
    <cellStyle name="Accent2 28" xfId="574"/>
    <cellStyle name="Accent2 28 2" xfId="5681"/>
    <cellStyle name="Accent2 29" xfId="577"/>
    <cellStyle name="Accent2 29 2" xfId="5682"/>
    <cellStyle name="Accent2 3" xfId="273"/>
    <cellStyle name="Accent2 3 2" xfId="5684"/>
    <cellStyle name="Accent2 3 3" xfId="5685"/>
    <cellStyle name="Accent2 3 4" xfId="5686"/>
    <cellStyle name="Accent2 3 5" xfId="5683"/>
    <cellStyle name="Accent2 30" xfId="580"/>
    <cellStyle name="Accent2 30 2" xfId="5687"/>
    <cellStyle name="Accent2 31" xfId="2369"/>
    <cellStyle name="Accent2 31 2" xfId="2549"/>
    <cellStyle name="Accent2 31 2 2" xfId="5688"/>
    <cellStyle name="Accent2 32" xfId="2375"/>
    <cellStyle name="Accent2 32 2" xfId="5689"/>
    <cellStyle name="Accent2 33" xfId="2416"/>
    <cellStyle name="Accent2 33 2" xfId="5690"/>
    <cellStyle name="Accent2 34" xfId="2417"/>
    <cellStyle name="Accent2 34 2" xfId="5691"/>
    <cellStyle name="Accent2 35" xfId="2418"/>
    <cellStyle name="Accent2 35 2" xfId="5692"/>
    <cellStyle name="Accent2 36" xfId="2419"/>
    <cellStyle name="Accent2 36 2" xfId="5693"/>
    <cellStyle name="Accent2 37" xfId="2420"/>
    <cellStyle name="Accent2 37 2" xfId="5694"/>
    <cellStyle name="Accent2 38" xfId="2421"/>
    <cellStyle name="Accent2 38 2" xfId="5695"/>
    <cellStyle name="Accent2 39" xfId="2422"/>
    <cellStyle name="Accent2 39 2" xfId="5696"/>
    <cellStyle name="Accent2 4" xfId="274"/>
    <cellStyle name="Accent2 4 2" xfId="5698"/>
    <cellStyle name="Accent2 4 3" xfId="5699"/>
    <cellStyle name="Accent2 4 4" xfId="5700"/>
    <cellStyle name="Accent2 4 5" xfId="5697"/>
    <cellStyle name="Accent2 40" xfId="5701"/>
    <cellStyle name="Accent2 41" xfId="5702"/>
    <cellStyle name="Accent2 42" xfId="5703"/>
    <cellStyle name="Accent2 43" xfId="5704"/>
    <cellStyle name="Accent2 44" xfId="5705"/>
    <cellStyle name="Accent2 45" xfId="5706"/>
    <cellStyle name="Accent2 46" xfId="5707"/>
    <cellStyle name="Accent2 47" xfId="5623"/>
    <cellStyle name="Accent2 48" xfId="34380"/>
    <cellStyle name="Accent2 49" xfId="34418"/>
    <cellStyle name="Accent2 5" xfId="275"/>
    <cellStyle name="Accent2 5 2" xfId="5708"/>
    <cellStyle name="Accent2 50" xfId="34379"/>
    <cellStyle name="Accent2 51" xfId="34419"/>
    <cellStyle name="Accent2 52" xfId="34378"/>
    <cellStyle name="Accent2 53" xfId="34420"/>
    <cellStyle name="Accent2 54" xfId="34377"/>
    <cellStyle name="Accent2 6" xfId="276"/>
    <cellStyle name="Accent2 6 2" xfId="5709"/>
    <cellStyle name="Accent2 7" xfId="277"/>
    <cellStyle name="Accent2 7 2" xfId="5711"/>
    <cellStyle name="Accent2 7 3" xfId="5712"/>
    <cellStyle name="Accent2 7 4" xfId="5713"/>
    <cellStyle name="Accent2 7 5" xfId="5710"/>
    <cellStyle name="Accent2 8" xfId="278"/>
    <cellStyle name="Accent2 8 2" xfId="5715"/>
    <cellStyle name="Accent2 8 3" xfId="5716"/>
    <cellStyle name="Accent2 8 4" xfId="5717"/>
    <cellStyle name="Accent2 8 5" xfId="5714"/>
    <cellStyle name="Accent2 9" xfId="268"/>
    <cellStyle name="Accent2 9 2" xfId="686"/>
    <cellStyle name="Accent2 9 2 2" xfId="5719"/>
    <cellStyle name="Accent2 9 3" xfId="5718"/>
    <cellStyle name="Accent3 - 20%" xfId="147"/>
    <cellStyle name="Accent3 - 20% 2" xfId="5722"/>
    <cellStyle name="Accent3 - 20% 2 2" xfId="5723"/>
    <cellStyle name="Accent3 - 20% 2 3" xfId="5724"/>
    <cellStyle name="Accent3 - 20% 2 4" xfId="5725"/>
    <cellStyle name="Accent3 - 20% 2_03_2012 LIC Fcst_ORIGINAL" xfId="5726"/>
    <cellStyle name="Accent3 - 20% 3" xfId="5727"/>
    <cellStyle name="Accent3 - 20% 3 2" xfId="5728"/>
    <cellStyle name="Accent3 - 20% 3 3" xfId="5729"/>
    <cellStyle name="Accent3 - 20% 4" xfId="5721"/>
    <cellStyle name="Accent3 - 20% 5" xfId="280"/>
    <cellStyle name="Accent3 - 20%_03_2012 LIC Fcst_ORIGINAL" xfId="5730"/>
    <cellStyle name="Accent3 - 40%" xfId="148"/>
    <cellStyle name="Accent3 - 40% 2" xfId="5732"/>
    <cellStyle name="Accent3 - 40% 2 2" xfId="5733"/>
    <cellStyle name="Accent3 - 40% 2 3" xfId="5734"/>
    <cellStyle name="Accent3 - 40% 2 4" xfId="5735"/>
    <cellStyle name="Accent3 - 40% 2_03_2012 LIC Fcst_ORIGINAL" xfId="5736"/>
    <cellStyle name="Accent3 - 40% 3" xfId="5737"/>
    <cellStyle name="Accent3 - 40% 3 2" xfId="5738"/>
    <cellStyle name="Accent3 - 40% 3 3" xfId="5739"/>
    <cellStyle name="Accent3 - 40% 4" xfId="5731"/>
    <cellStyle name="Accent3 - 40% 5" xfId="281"/>
    <cellStyle name="Accent3 - 40%_03_2012 LIC Fcst_ORIGINAL" xfId="5740"/>
    <cellStyle name="Accent3 - 60%" xfId="149"/>
    <cellStyle name="Accent3 - 60% 2" xfId="5742"/>
    <cellStyle name="Accent3 - 60% 2 2" xfId="5743"/>
    <cellStyle name="Accent3 - 60% 2 3" xfId="5744"/>
    <cellStyle name="Accent3 - 60% 2 4" xfId="5745"/>
    <cellStyle name="Accent3 - 60% 2_O&amp;M Checkbook" xfId="5746"/>
    <cellStyle name="Accent3 - 60% 3" xfId="5747"/>
    <cellStyle name="Accent3 - 60% 4" xfId="5741"/>
    <cellStyle name="Accent3 - 60% 5" xfId="282"/>
    <cellStyle name="Accent3 - 60%_2012 Budget &amp; Actuals" xfId="5748"/>
    <cellStyle name="Accent3 10" xfId="471"/>
    <cellStyle name="Accent3 10 2" xfId="1518"/>
    <cellStyle name="Accent3 10 3" xfId="5750"/>
    <cellStyle name="Accent3 10 4" xfId="5749"/>
    <cellStyle name="Accent3 11" xfId="516"/>
    <cellStyle name="Accent3 11 2" xfId="5752"/>
    <cellStyle name="Accent3 11 3" xfId="5753"/>
    <cellStyle name="Accent3 11 4" xfId="5751"/>
    <cellStyle name="Accent3 12" xfId="467"/>
    <cellStyle name="Accent3 12 2" xfId="5755"/>
    <cellStyle name="Accent3 12 3" xfId="5756"/>
    <cellStyle name="Accent3 12 4" xfId="5754"/>
    <cellStyle name="Accent3 13" xfId="519"/>
    <cellStyle name="Accent3 13 2" xfId="5758"/>
    <cellStyle name="Accent3 13 3" xfId="5759"/>
    <cellStyle name="Accent3 13 4" xfId="5757"/>
    <cellStyle name="Accent3 14" xfId="463"/>
    <cellStyle name="Accent3 14 2" xfId="5761"/>
    <cellStyle name="Accent3 14 3" xfId="5762"/>
    <cellStyle name="Accent3 14 4" xfId="5760"/>
    <cellStyle name="Accent3 15" xfId="522"/>
    <cellStyle name="Accent3 15 2" xfId="5764"/>
    <cellStyle name="Accent3 15 3" xfId="5765"/>
    <cellStyle name="Accent3 15 4" xfId="5763"/>
    <cellStyle name="Accent3 16" xfId="460"/>
    <cellStyle name="Accent3 16 2" xfId="5767"/>
    <cellStyle name="Accent3 16 3" xfId="5768"/>
    <cellStyle name="Accent3 16 4" xfId="5766"/>
    <cellStyle name="Accent3 17" xfId="526"/>
    <cellStyle name="Accent3 17 2" xfId="5769"/>
    <cellStyle name="Accent3 18" xfId="455"/>
    <cellStyle name="Accent3 18 2" xfId="5770"/>
    <cellStyle name="Accent3 19" xfId="530"/>
    <cellStyle name="Accent3 19 2" xfId="5771"/>
    <cellStyle name="Accent3 2" xfId="283"/>
    <cellStyle name="Accent3 2 2" xfId="5773"/>
    <cellStyle name="Accent3 2 2 2" xfId="5774"/>
    <cellStyle name="Accent3 2 2 3" xfId="5775"/>
    <cellStyle name="Accent3 2 3" xfId="5776"/>
    <cellStyle name="Accent3 2 4" xfId="5777"/>
    <cellStyle name="Accent3 2 5" xfId="5778"/>
    <cellStyle name="Accent3 2 6" xfId="5779"/>
    <cellStyle name="Accent3 2 7" xfId="5780"/>
    <cellStyle name="Accent3 2 8" xfId="5772"/>
    <cellStyle name="Accent3 2_O&amp;M Checkbook" xfId="5781"/>
    <cellStyle name="Accent3 20" xfId="451"/>
    <cellStyle name="Accent3 20 2" xfId="5782"/>
    <cellStyle name="Accent3 21" xfId="534"/>
    <cellStyle name="Accent3 21 2" xfId="5783"/>
    <cellStyle name="Accent3 22" xfId="447"/>
    <cellStyle name="Accent3 22 2" xfId="5784"/>
    <cellStyle name="Accent3 23" xfId="538"/>
    <cellStyle name="Accent3 23 2" xfId="5785"/>
    <cellStyle name="Accent3 24" xfId="543"/>
    <cellStyle name="Accent3 24 2" xfId="5786"/>
    <cellStyle name="Accent3 25" xfId="547"/>
    <cellStyle name="Accent3 25 2" xfId="5787"/>
    <cellStyle name="Accent3 26" xfId="551"/>
    <cellStyle name="Accent3 26 2" xfId="5788"/>
    <cellStyle name="Accent3 27" xfId="555"/>
    <cellStyle name="Accent3 27 2" xfId="5789"/>
    <cellStyle name="Accent3 28" xfId="559"/>
    <cellStyle name="Accent3 28 2" xfId="5790"/>
    <cellStyle name="Accent3 29" xfId="563"/>
    <cellStyle name="Accent3 29 2" xfId="5791"/>
    <cellStyle name="Accent3 3" xfId="284"/>
    <cellStyle name="Accent3 3 2" xfId="5793"/>
    <cellStyle name="Accent3 3 2 2" xfId="5794"/>
    <cellStyle name="Accent3 3 2 3" xfId="5795"/>
    <cellStyle name="Accent3 3 3" xfId="5796"/>
    <cellStyle name="Accent3 3 4" xfId="5797"/>
    <cellStyle name="Accent3 3 5" xfId="5798"/>
    <cellStyle name="Accent3 3 6" xfId="5792"/>
    <cellStyle name="Accent3 3_O&amp;M Checkbook" xfId="5799"/>
    <cellStyle name="Accent3 30" xfId="567"/>
    <cellStyle name="Accent3 30 2" xfId="5800"/>
    <cellStyle name="Accent3 31" xfId="2370"/>
    <cellStyle name="Accent3 31 2" xfId="2550"/>
    <cellStyle name="Accent3 31 2 2" xfId="5801"/>
    <cellStyle name="Accent3 32" xfId="2376"/>
    <cellStyle name="Accent3 33" xfId="2423"/>
    <cellStyle name="Accent3 34" xfId="2424"/>
    <cellStyle name="Accent3 35" xfId="2425"/>
    <cellStyle name="Accent3 36" xfId="2426"/>
    <cellStyle name="Accent3 37" xfId="2427"/>
    <cellStyle name="Accent3 38" xfId="2428"/>
    <cellStyle name="Accent3 39" xfId="2429"/>
    <cellStyle name="Accent3 4" xfId="285"/>
    <cellStyle name="Accent3 4 2" xfId="5803"/>
    <cellStyle name="Accent3 4 2 2" xfId="5804"/>
    <cellStyle name="Accent3 4 2 3" xfId="5805"/>
    <cellStyle name="Accent3 4 3" xfId="5806"/>
    <cellStyle name="Accent3 4 4" xfId="5807"/>
    <cellStyle name="Accent3 4 5" xfId="5802"/>
    <cellStyle name="Accent3 4_O&amp;M Checkbook" xfId="5808"/>
    <cellStyle name="Accent3 40" xfId="5809"/>
    <cellStyle name="Accent3 41" xfId="5810"/>
    <cellStyle name="Accent3 42" xfId="5811"/>
    <cellStyle name="Accent3 43" xfId="5812"/>
    <cellStyle name="Accent3 44" xfId="5813"/>
    <cellStyle name="Accent3 45" xfId="5814"/>
    <cellStyle name="Accent3 46" xfId="5815"/>
    <cellStyle name="Accent3 47" xfId="5816"/>
    <cellStyle name="Accent3 48" xfId="5817"/>
    <cellStyle name="Accent3 49" xfId="5818"/>
    <cellStyle name="Accent3 5" xfId="286"/>
    <cellStyle name="Accent3 5 2" xfId="5819"/>
    <cellStyle name="Accent3 5 2 2" xfId="5820"/>
    <cellStyle name="Accent3 5 2 3" xfId="5821"/>
    <cellStyle name="Accent3 5_O&amp;M Checkbook" xfId="5822"/>
    <cellStyle name="Accent3 50" xfId="5823"/>
    <cellStyle name="Accent3 51" xfId="5824"/>
    <cellStyle name="Accent3 52" xfId="5825"/>
    <cellStyle name="Accent3 53" xfId="5826"/>
    <cellStyle name="Accent3 54" xfId="5827"/>
    <cellStyle name="Accent3 55" xfId="5828"/>
    <cellStyle name="Accent3 56" xfId="5829"/>
    <cellStyle name="Accent3 57" xfId="5830"/>
    <cellStyle name="Accent3 58" xfId="5831"/>
    <cellStyle name="Accent3 59" xfId="5832"/>
    <cellStyle name="Accent3 6" xfId="287"/>
    <cellStyle name="Accent3 6 2" xfId="5833"/>
    <cellStyle name="Accent3 6 2 2" xfId="5834"/>
    <cellStyle name="Accent3 6 2 3" xfId="5835"/>
    <cellStyle name="Accent3 6_O&amp;M Checkbook" xfId="5836"/>
    <cellStyle name="Accent3 60" xfId="5837"/>
    <cellStyle name="Accent3 61" xfId="5838"/>
    <cellStyle name="Accent3 62" xfId="5839"/>
    <cellStyle name="Accent3 63" xfId="5840"/>
    <cellStyle name="Accent3 64" xfId="5841"/>
    <cellStyle name="Accent3 65" xfId="5842"/>
    <cellStyle name="Accent3 66" xfId="5843"/>
    <cellStyle name="Accent3 67" xfId="5844"/>
    <cellStyle name="Accent3 68" xfId="5845"/>
    <cellStyle name="Accent3 69" xfId="5846"/>
    <cellStyle name="Accent3 7" xfId="288"/>
    <cellStyle name="Accent3 7 2" xfId="5848"/>
    <cellStyle name="Accent3 7 2 2" xfId="5849"/>
    <cellStyle name="Accent3 7 2 3" xfId="5850"/>
    <cellStyle name="Accent3 7 3" xfId="5851"/>
    <cellStyle name="Accent3 7 4" xfId="5847"/>
    <cellStyle name="Accent3 70" xfId="5852"/>
    <cellStyle name="Accent3 71" xfId="5853"/>
    <cellStyle name="Accent3 72" xfId="5854"/>
    <cellStyle name="Accent3 73" xfId="5855"/>
    <cellStyle name="Accent3 74" xfId="5856"/>
    <cellStyle name="Accent3 75" xfId="5857"/>
    <cellStyle name="Accent3 76" xfId="5858"/>
    <cellStyle name="Accent3 77" xfId="5720"/>
    <cellStyle name="Accent3 78" xfId="34384"/>
    <cellStyle name="Accent3 79" xfId="34415"/>
    <cellStyle name="Accent3 8" xfId="289"/>
    <cellStyle name="Accent3 8 2" xfId="5860"/>
    <cellStyle name="Accent3 8 2 2" xfId="5861"/>
    <cellStyle name="Accent3 8 2 3" xfId="5862"/>
    <cellStyle name="Accent3 8 3" xfId="5863"/>
    <cellStyle name="Accent3 8 4" xfId="5859"/>
    <cellStyle name="Accent3 80" xfId="34383"/>
    <cellStyle name="Accent3 81" xfId="34416"/>
    <cellStyle name="Accent3 82" xfId="34382"/>
    <cellStyle name="Accent3 83" xfId="34417"/>
    <cellStyle name="Accent3 84" xfId="34381"/>
    <cellStyle name="Accent3 9" xfId="279"/>
    <cellStyle name="Accent3 9 2" xfId="694"/>
    <cellStyle name="Accent3 9 3" xfId="5864"/>
    <cellStyle name="Accent4 - 20%" xfId="150"/>
    <cellStyle name="Accent4 - 20% 2" xfId="5867"/>
    <cellStyle name="Accent4 - 20% 2 2" xfId="5868"/>
    <cellStyle name="Accent4 - 20% 2 3" xfId="5869"/>
    <cellStyle name="Accent4 - 20% 2 4" xfId="5870"/>
    <cellStyle name="Accent4 - 20% 2_03_2012 LIC Fcst_ORIGINAL" xfId="5871"/>
    <cellStyle name="Accent4 - 20% 3" xfId="5872"/>
    <cellStyle name="Accent4 - 20% 3 2" xfId="5873"/>
    <cellStyle name="Accent4 - 20% 3 3" xfId="5874"/>
    <cellStyle name="Accent4 - 20% 4" xfId="5866"/>
    <cellStyle name="Accent4 - 20% 5" xfId="291"/>
    <cellStyle name="Accent4 - 20%_03_2012 LIC Fcst_ORIGINAL" xfId="5875"/>
    <cellStyle name="Accent4 - 40%" xfId="151"/>
    <cellStyle name="Accent4 - 40% 2" xfId="5877"/>
    <cellStyle name="Accent4 - 40% 2 2" xfId="5878"/>
    <cellStyle name="Accent4 - 40% 2 3" xfId="5879"/>
    <cellStyle name="Accent4 - 40% 2 4" xfId="5880"/>
    <cellStyle name="Accent4 - 40% 2_03_2012 LIC Fcst_ORIGINAL" xfId="5881"/>
    <cellStyle name="Accent4 - 40% 3" xfId="5882"/>
    <cellStyle name="Accent4 - 40% 3 2" xfId="5883"/>
    <cellStyle name="Accent4 - 40% 3 3" xfId="5884"/>
    <cellStyle name="Accent4 - 40% 4" xfId="5876"/>
    <cellStyle name="Accent4 - 40% 5" xfId="292"/>
    <cellStyle name="Accent4 - 40%_03_2012 LIC Fcst_ORIGINAL" xfId="5885"/>
    <cellStyle name="Accent4 - 60%" xfId="152"/>
    <cellStyle name="Accent4 - 60% 2" xfId="5887"/>
    <cellStyle name="Accent4 - 60% 2 2" xfId="5888"/>
    <cellStyle name="Accent4 - 60% 2 3" xfId="5889"/>
    <cellStyle name="Accent4 - 60% 2 4" xfId="5890"/>
    <cellStyle name="Accent4 - 60% 2_O&amp;M Checkbook" xfId="5891"/>
    <cellStyle name="Accent4 - 60% 3" xfId="5892"/>
    <cellStyle name="Accent4 - 60% 4" xfId="5886"/>
    <cellStyle name="Accent4 - 60% 5" xfId="293"/>
    <cellStyle name="Accent4 - 60%_2012 Budget &amp; Actuals" xfId="5893"/>
    <cellStyle name="Accent4 10" xfId="478"/>
    <cellStyle name="Accent4 10 2" xfId="1519"/>
    <cellStyle name="Accent4 10 3" xfId="5895"/>
    <cellStyle name="Accent4 10 4" xfId="5894"/>
    <cellStyle name="Accent4 11" xfId="509"/>
    <cellStyle name="Accent4 11 2" xfId="5897"/>
    <cellStyle name="Accent4 11 3" xfId="5898"/>
    <cellStyle name="Accent4 11 4" xfId="5896"/>
    <cellStyle name="Accent4 12" xfId="475"/>
    <cellStyle name="Accent4 12 2" xfId="5900"/>
    <cellStyle name="Accent4 12 3" xfId="5901"/>
    <cellStyle name="Accent4 12 4" xfId="5899"/>
    <cellStyle name="Accent4 13" xfId="512"/>
    <cellStyle name="Accent4 13 2" xfId="5903"/>
    <cellStyle name="Accent4 13 3" xfId="5904"/>
    <cellStyle name="Accent4 13 4" xfId="5902"/>
    <cellStyle name="Accent4 14" xfId="472"/>
    <cellStyle name="Accent4 14 2" xfId="5906"/>
    <cellStyle name="Accent4 14 3" xfId="5907"/>
    <cellStyle name="Accent4 14 4" xfId="5905"/>
    <cellStyle name="Accent4 15" xfId="514"/>
    <cellStyle name="Accent4 15 2" xfId="5909"/>
    <cellStyle name="Accent4 15 3" xfId="5910"/>
    <cellStyle name="Accent4 15 4" xfId="5908"/>
    <cellStyle name="Accent4 16" xfId="469"/>
    <cellStyle name="Accent4 16 2" xfId="5912"/>
    <cellStyle name="Accent4 16 3" xfId="5913"/>
    <cellStyle name="Accent4 16 4" xfId="5911"/>
    <cellStyle name="Accent4 17" xfId="517"/>
    <cellStyle name="Accent4 17 2" xfId="5914"/>
    <cellStyle name="Accent4 18" xfId="466"/>
    <cellStyle name="Accent4 18 2" xfId="5915"/>
    <cellStyle name="Accent4 19" xfId="520"/>
    <cellStyle name="Accent4 19 2" xfId="5916"/>
    <cellStyle name="Accent4 2" xfId="294"/>
    <cellStyle name="Accent4 2 2" xfId="5918"/>
    <cellStyle name="Accent4 2 2 2" xfId="5919"/>
    <cellStyle name="Accent4 2 2 3" xfId="5920"/>
    <cellStyle name="Accent4 2 3" xfId="5921"/>
    <cellStyle name="Accent4 2 4" xfId="5922"/>
    <cellStyle name="Accent4 2 5" xfId="5923"/>
    <cellStyle name="Accent4 2 6" xfId="5924"/>
    <cellStyle name="Accent4 2 7" xfId="5925"/>
    <cellStyle name="Accent4 2 8" xfId="5917"/>
    <cellStyle name="Accent4 2_O&amp;M Checkbook" xfId="5926"/>
    <cellStyle name="Accent4 20" xfId="462"/>
    <cellStyle name="Accent4 20 2" xfId="5927"/>
    <cellStyle name="Accent4 21" xfId="524"/>
    <cellStyle name="Accent4 21 2" xfId="5928"/>
    <cellStyle name="Accent4 22" xfId="458"/>
    <cellStyle name="Accent4 22 2" xfId="5929"/>
    <cellStyle name="Accent4 23" xfId="528"/>
    <cellStyle name="Accent4 23 2" xfId="5930"/>
    <cellStyle name="Accent4 24" xfId="453"/>
    <cellStyle name="Accent4 24 2" xfId="5931"/>
    <cellStyle name="Accent4 25" xfId="532"/>
    <cellStyle name="Accent4 25 2" xfId="5932"/>
    <cellStyle name="Accent4 26" xfId="449"/>
    <cellStyle name="Accent4 26 2" xfId="5933"/>
    <cellStyle name="Accent4 27" xfId="536"/>
    <cellStyle name="Accent4 27 2" xfId="5934"/>
    <cellStyle name="Accent4 28" xfId="445"/>
    <cellStyle name="Accent4 28 2" xfId="5935"/>
    <cellStyle name="Accent4 29" xfId="540"/>
    <cellStyle name="Accent4 29 2" xfId="5936"/>
    <cellStyle name="Accent4 3" xfId="295"/>
    <cellStyle name="Accent4 3 2" xfId="5938"/>
    <cellStyle name="Accent4 3 2 2" xfId="5939"/>
    <cellStyle name="Accent4 3 2 3" xfId="5940"/>
    <cellStyle name="Accent4 3 3" xfId="5941"/>
    <cellStyle name="Accent4 3 4" xfId="5942"/>
    <cellStyle name="Accent4 3 5" xfId="5943"/>
    <cellStyle name="Accent4 3 6" xfId="5937"/>
    <cellStyle name="Accent4 3_O&amp;M Checkbook" xfId="5944"/>
    <cellStyle name="Accent4 30" xfId="545"/>
    <cellStyle name="Accent4 30 2" xfId="5945"/>
    <cellStyle name="Accent4 31" xfId="2371"/>
    <cellStyle name="Accent4 31 2" xfId="2551"/>
    <cellStyle name="Accent4 31 2 2" xfId="5946"/>
    <cellStyle name="Accent4 32" xfId="2377"/>
    <cellStyle name="Accent4 33" xfId="2430"/>
    <cellStyle name="Accent4 34" xfId="2431"/>
    <cellStyle name="Accent4 35" xfId="2432"/>
    <cellStyle name="Accent4 36" xfId="2433"/>
    <cellStyle name="Accent4 37" xfId="2434"/>
    <cellStyle name="Accent4 38" xfId="2435"/>
    <cellStyle name="Accent4 39" xfId="2436"/>
    <cellStyle name="Accent4 4" xfId="296"/>
    <cellStyle name="Accent4 4 2" xfId="5948"/>
    <cellStyle name="Accent4 4 2 2" xfId="5949"/>
    <cellStyle name="Accent4 4 2 3" xfId="5950"/>
    <cellStyle name="Accent4 4 3" xfId="5951"/>
    <cellStyle name="Accent4 4 4" xfId="5952"/>
    <cellStyle name="Accent4 4 5" xfId="5947"/>
    <cellStyle name="Accent4 4_O&amp;M Checkbook" xfId="5953"/>
    <cellStyle name="Accent4 40" xfId="5954"/>
    <cellStyle name="Accent4 41" xfId="5955"/>
    <cellStyle name="Accent4 42" xfId="5956"/>
    <cellStyle name="Accent4 43" xfId="5957"/>
    <cellStyle name="Accent4 44" xfId="5958"/>
    <cellStyle name="Accent4 45" xfId="5959"/>
    <cellStyle name="Accent4 46" xfId="5960"/>
    <cellStyle name="Accent4 47" xfId="5961"/>
    <cellStyle name="Accent4 48" xfId="5962"/>
    <cellStyle name="Accent4 49" xfId="5963"/>
    <cellStyle name="Accent4 5" xfId="297"/>
    <cellStyle name="Accent4 5 2" xfId="5964"/>
    <cellStyle name="Accent4 5 2 2" xfId="5965"/>
    <cellStyle name="Accent4 5 2 3" xfId="5966"/>
    <cellStyle name="Accent4 5_O&amp;M Checkbook" xfId="5967"/>
    <cellStyle name="Accent4 50" xfId="5968"/>
    <cellStyle name="Accent4 51" xfId="5969"/>
    <cellStyle name="Accent4 52" xfId="5970"/>
    <cellStyle name="Accent4 53" xfId="5971"/>
    <cellStyle name="Accent4 54" xfId="5972"/>
    <cellStyle name="Accent4 55" xfId="5973"/>
    <cellStyle name="Accent4 56" xfId="5974"/>
    <cellStyle name="Accent4 57" xfId="5975"/>
    <cellStyle name="Accent4 58" xfId="5976"/>
    <cellStyle name="Accent4 59" xfId="5977"/>
    <cellStyle name="Accent4 6" xfId="298"/>
    <cellStyle name="Accent4 6 2" xfId="5978"/>
    <cellStyle name="Accent4 6 2 2" xfId="5979"/>
    <cellStyle name="Accent4 6 2 3" xfId="5980"/>
    <cellStyle name="Accent4 6_O&amp;M Checkbook" xfId="5981"/>
    <cellStyle name="Accent4 60" xfId="5982"/>
    <cellStyle name="Accent4 61" xfId="5983"/>
    <cellStyle name="Accent4 62" xfId="5984"/>
    <cellStyle name="Accent4 63" xfId="5985"/>
    <cellStyle name="Accent4 64" xfId="5986"/>
    <cellStyle name="Accent4 65" xfId="5987"/>
    <cellStyle name="Accent4 66" xfId="5988"/>
    <cellStyle name="Accent4 67" xfId="5989"/>
    <cellStyle name="Accent4 68" xfId="5990"/>
    <cellStyle name="Accent4 69" xfId="5991"/>
    <cellStyle name="Accent4 7" xfId="299"/>
    <cellStyle name="Accent4 7 2" xfId="5993"/>
    <cellStyle name="Accent4 7 2 2" xfId="5994"/>
    <cellStyle name="Accent4 7 2 3" xfId="5995"/>
    <cellStyle name="Accent4 7 3" xfId="5996"/>
    <cellStyle name="Accent4 7 4" xfId="5992"/>
    <cellStyle name="Accent4 70" xfId="5997"/>
    <cellStyle name="Accent4 71" xfId="5998"/>
    <cellStyle name="Accent4 72" xfId="5999"/>
    <cellStyle name="Accent4 73" xfId="6000"/>
    <cellStyle name="Accent4 74" xfId="6001"/>
    <cellStyle name="Accent4 75" xfId="6002"/>
    <cellStyle name="Accent4 76" xfId="6003"/>
    <cellStyle name="Accent4 77" xfId="5865"/>
    <cellStyle name="Accent4 78" xfId="34388"/>
    <cellStyle name="Accent4 79" xfId="34412"/>
    <cellStyle name="Accent4 8" xfId="300"/>
    <cellStyle name="Accent4 8 2" xfId="6005"/>
    <cellStyle name="Accent4 8 2 2" xfId="6006"/>
    <cellStyle name="Accent4 8 2 3" xfId="6007"/>
    <cellStyle name="Accent4 8 3" xfId="6008"/>
    <cellStyle name="Accent4 8 4" xfId="6004"/>
    <cellStyle name="Accent4 80" xfId="34387"/>
    <cellStyle name="Accent4 81" xfId="34413"/>
    <cellStyle name="Accent4 82" xfId="34386"/>
    <cellStyle name="Accent4 83" xfId="34414"/>
    <cellStyle name="Accent4 84" xfId="34385"/>
    <cellStyle name="Accent4 9" xfId="290"/>
    <cellStyle name="Accent4 9 2" xfId="702"/>
    <cellStyle name="Accent4 9 3" xfId="6009"/>
    <cellStyle name="Accent5 - 20%" xfId="153"/>
    <cellStyle name="Accent5 - 20% 2" xfId="6012"/>
    <cellStyle name="Accent5 - 20% 2 2" xfId="6013"/>
    <cellStyle name="Accent5 - 20% 2 3" xfId="6014"/>
    <cellStyle name="Accent5 - 20% 2 4" xfId="6015"/>
    <cellStyle name="Accent5 - 20% 2_03_2012 LIC Fcst_ORIGINAL" xfId="6016"/>
    <cellStyle name="Accent5 - 20% 3" xfId="6017"/>
    <cellStyle name="Accent5 - 20% 3 2" xfId="6018"/>
    <cellStyle name="Accent5 - 20% 3 3" xfId="6019"/>
    <cellStyle name="Accent5 - 20% 4" xfId="6011"/>
    <cellStyle name="Accent5 - 20% 5" xfId="302"/>
    <cellStyle name="Accent5 - 20%_03_2012 LIC Fcst_ORIGINAL" xfId="6020"/>
    <cellStyle name="Accent5 - 40%" xfId="154"/>
    <cellStyle name="Accent5 - 40% 2" xfId="6021"/>
    <cellStyle name="Accent5 - 60%" xfId="155"/>
    <cellStyle name="Accent5 - 60% 2" xfId="6023"/>
    <cellStyle name="Accent5 - 60% 2 2" xfId="6024"/>
    <cellStyle name="Accent5 - 60% 2 3" xfId="6025"/>
    <cellStyle name="Accent5 - 60% 2 4" xfId="6026"/>
    <cellStyle name="Accent5 - 60% 2_O&amp;M Checkbook" xfId="6027"/>
    <cellStyle name="Accent5 - 60% 3" xfId="6028"/>
    <cellStyle name="Accent5 - 60% 4" xfId="6022"/>
    <cellStyle name="Accent5 - 60% 5" xfId="303"/>
    <cellStyle name="Accent5 - 60%_2012 Budget &amp; Actuals" xfId="6029"/>
    <cellStyle name="Accent5 10" xfId="486"/>
    <cellStyle name="Accent5 10 2" xfId="1520"/>
    <cellStyle name="Accent5 10 3" xfId="6031"/>
    <cellStyle name="Accent5 10 4" xfId="6030"/>
    <cellStyle name="Accent5 11" xfId="502"/>
    <cellStyle name="Accent5 11 2" xfId="6033"/>
    <cellStyle name="Accent5 11 3" xfId="6034"/>
    <cellStyle name="Accent5 11 4" xfId="6032"/>
    <cellStyle name="Accent5 12" xfId="483"/>
    <cellStyle name="Accent5 12 2" xfId="6036"/>
    <cellStyle name="Accent5 12 3" xfId="6037"/>
    <cellStyle name="Accent5 12 4" xfId="6035"/>
    <cellStyle name="Accent5 13" xfId="504"/>
    <cellStyle name="Accent5 13 2" xfId="6039"/>
    <cellStyle name="Accent5 13 3" xfId="6040"/>
    <cellStyle name="Accent5 13 4" xfId="6038"/>
    <cellStyle name="Accent5 14" xfId="481"/>
    <cellStyle name="Accent5 14 2" xfId="6042"/>
    <cellStyle name="Accent5 14 3" xfId="6043"/>
    <cellStyle name="Accent5 14 4" xfId="6041"/>
    <cellStyle name="Accent5 15" xfId="506"/>
    <cellStyle name="Accent5 15 2" xfId="6045"/>
    <cellStyle name="Accent5 15 3" xfId="6046"/>
    <cellStyle name="Accent5 15 4" xfId="6044"/>
    <cellStyle name="Accent5 16" xfId="479"/>
    <cellStyle name="Accent5 16 2" xfId="6048"/>
    <cellStyle name="Accent5 16 3" xfId="6049"/>
    <cellStyle name="Accent5 16 4" xfId="6047"/>
    <cellStyle name="Accent5 17" xfId="508"/>
    <cellStyle name="Accent5 17 2" xfId="6050"/>
    <cellStyle name="Accent5 18" xfId="476"/>
    <cellStyle name="Accent5 18 2" xfId="6051"/>
    <cellStyle name="Accent5 19" xfId="511"/>
    <cellStyle name="Accent5 19 2" xfId="6052"/>
    <cellStyle name="Accent5 2" xfId="304"/>
    <cellStyle name="Accent5 2 2" xfId="6054"/>
    <cellStyle name="Accent5 2 2 2" xfId="6055"/>
    <cellStyle name="Accent5 2 2 3" xfId="6056"/>
    <cellStyle name="Accent5 2 3" xfId="6057"/>
    <cellStyle name="Accent5 2 4" xfId="6058"/>
    <cellStyle name="Accent5 2 5" xfId="6059"/>
    <cellStyle name="Accent5 2 6" xfId="6060"/>
    <cellStyle name="Accent5 2 7" xfId="6061"/>
    <cellStyle name="Accent5 2 8" xfId="6053"/>
    <cellStyle name="Accent5 2_O&amp;M Checkbook" xfId="6062"/>
    <cellStyle name="Accent5 20" xfId="473"/>
    <cellStyle name="Accent5 20 2" xfId="6063"/>
    <cellStyle name="Accent5 21" xfId="513"/>
    <cellStyle name="Accent5 21 2" xfId="6064"/>
    <cellStyle name="Accent5 22" xfId="470"/>
    <cellStyle name="Accent5 22 2" xfId="6065"/>
    <cellStyle name="Accent5 23" xfId="515"/>
    <cellStyle name="Accent5 23 2" xfId="6066"/>
    <cellStyle name="Accent5 24" xfId="468"/>
    <cellStyle name="Accent5 24 2" xfId="6067"/>
    <cellStyle name="Accent5 25" xfId="518"/>
    <cellStyle name="Accent5 25 2" xfId="6068"/>
    <cellStyle name="Accent5 26" xfId="465"/>
    <cellStyle name="Accent5 26 2" xfId="6069"/>
    <cellStyle name="Accent5 27" xfId="521"/>
    <cellStyle name="Accent5 27 2" xfId="6070"/>
    <cellStyle name="Accent5 28" xfId="461"/>
    <cellStyle name="Accent5 28 2" xfId="6071"/>
    <cellStyle name="Accent5 29" xfId="525"/>
    <cellStyle name="Accent5 29 2" xfId="6072"/>
    <cellStyle name="Accent5 3" xfId="305"/>
    <cellStyle name="Accent5 3 2" xfId="6074"/>
    <cellStyle name="Accent5 3 2 2" xfId="6075"/>
    <cellStyle name="Accent5 3 2 3" xfId="6076"/>
    <cellStyle name="Accent5 3 3" xfId="6077"/>
    <cellStyle name="Accent5 3 4" xfId="6078"/>
    <cellStyle name="Accent5 3 5" xfId="6079"/>
    <cellStyle name="Accent5 3 6" xfId="6073"/>
    <cellStyle name="Accent5 3_O&amp;M Checkbook" xfId="6080"/>
    <cellStyle name="Accent5 30" xfId="456"/>
    <cellStyle name="Accent5 30 2" xfId="6081"/>
    <cellStyle name="Accent5 31" xfId="2372"/>
    <cellStyle name="Accent5 31 2" xfId="2552"/>
    <cellStyle name="Accent5 31 2 2" xfId="6082"/>
    <cellStyle name="Accent5 32" xfId="2378"/>
    <cellStyle name="Accent5 33" xfId="2437"/>
    <cellStyle name="Accent5 34" xfId="2438"/>
    <cellStyle name="Accent5 35" xfId="2439"/>
    <cellStyle name="Accent5 36" xfId="2440"/>
    <cellStyle name="Accent5 37" xfId="2441"/>
    <cellStyle name="Accent5 38" xfId="2442"/>
    <cellStyle name="Accent5 39" xfId="2443"/>
    <cellStyle name="Accent5 4" xfId="306"/>
    <cellStyle name="Accent5 4 2" xfId="6084"/>
    <cellStyle name="Accent5 4 2 2" xfId="6085"/>
    <cellStyle name="Accent5 4 2 3" xfId="6086"/>
    <cellStyle name="Accent5 4 3" xfId="6087"/>
    <cellStyle name="Accent5 4 4" xfId="6088"/>
    <cellStyle name="Accent5 4 5" xfId="6083"/>
    <cellStyle name="Accent5 4_O&amp;M Checkbook" xfId="6089"/>
    <cellStyle name="Accent5 40" xfId="6090"/>
    <cellStyle name="Accent5 41" xfId="6091"/>
    <cellStyle name="Accent5 42" xfId="6092"/>
    <cellStyle name="Accent5 43" xfId="6093"/>
    <cellStyle name="Accent5 44" xfId="6094"/>
    <cellStyle name="Accent5 45" xfId="6095"/>
    <cellStyle name="Accent5 46" xfId="6096"/>
    <cellStyle name="Accent5 47" xfId="6097"/>
    <cellStyle name="Accent5 48" xfId="6098"/>
    <cellStyle name="Accent5 49" xfId="6099"/>
    <cellStyle name="Accent5 5" xfId="307"/>
    <cellStyle name="Accent5 5 2" xfId="6100"/>
    <cellStyle name="Accent5 5 2 2" xfId="6101"/>
    <cellStyle name="Accent5 5 2 3" xfId="6102"/>
    <cellStyle name="Accent5 5_O&amp;M Checkbook" xfId="6103"/>
    <cellStyle name="Accent5 50" xfId="6104"/>
    <cellStyle name="Accent5 51" xfId="6105"/>
    <cellStyle name="Accent5 52" xfId="6106"/>
    <cellStyle name="Accent5 53" xfId="6107"/>
    <cellStyle name="Accent5 54" xfId="6108"/>
    <cellStyle name="Accent5 55" xfId="6109"/>
    <cellStyle name="Accent5 56" xfId="6110"/>
    <cellStyle name="Accent5 57" xfId="6111"/>
    <cellStyle name="Accent5 58" xfId="6112"/>
    <cellStyle name="Accent5 59" xfId="6113"/>
    <cellStyle name="Accent5 6" xfId="308"/>
    <cellStyle name="Accent5 6 2" xfId="6114"/>
    <cellStyle name="Accent5 6 2 2" xfId="6115"/>
    <cellStyle name="Accent5 6 2 3" xfId="6116"/>
    <cellStyle name="Accent5 6_O&amp;M Checkbook" xfId="6117"/>
    <cellStyle name="Accent5 60" xfId="6118"/>
    <cellStyle name="Accent5 61" xfId="6119"/>
    <cellStyle name="Accent5 62" xfId="6120"/>
    <cellStyle name="Accent5 63" xfId="6121"/>
    <cellStyle name="Accent5 64" xfId="6122"/>
    <cellStyle name="Accent5 65" xfId="6123"/>
    <cellStyle name="Accent5 66" xfId="6124"/>
    <cellStyle name="Accent5 67" xfId="6125"/>
    <cellStyle name="Accent5 68" xfId="6126"/>
    <cellStyle name="Accent5 69" xfId="6127"/>
    <cellStyle name="Accent5 7" xfId="309"/>
    <cellStyle name="Accent5 7 2" xfId="6129"/>
    <cellStyle name="Accent5 7 2 2" xfId="6130"/>
    <cellStyle name="Accent5 7 2 3" xfId="6131"/>
    <cellStyle name="Accent5 7 3" xfId="6132"/>
    <cellStyle name="Accent5 7 4" xfId="6128"/>
    <cellStyle name="Accent5 70" xfId="6133"/>
    <cellStyle name="Accent5 71" xfId="6134"/>
    <cellStyle name="Accent5 72" xfId="6135"/>
    <cellStyle name="Accent5 73" xfId="6136"/>
    <cellStyle name="Accent5 74" xfId="6137"/>
    <cellStyle name="Accent5 75" xfId="6138"/>
    <cellStyle name="Accent5 76" xfId="6139"/>
    <cellStyle name="Accent5 77" xfId="6010"/>
    <cellStyle name="Accent5 78" xfId="34392"/>
    <cellStyle name="Accent5 79" xfId="34409"/>
    <cellStyle name="Accent5 8" xfId="310"/>
    <cellStyle name="Accent5 8 2" xfId="6141"/>
    <cellStyle name="Accent5 8 2 2" xfId="6142"/>
    <cellStyle name="Accent5 8 2 3" xfId="6143"/>
    <cellStyle name="Accent5 8 3" xfId="6144"/>
    <cellStyle name="Accent5 8 4" xfId="6140"/>
    <cellStyle name="Accent5 80" xfId="34389"/>
    <cellStyle name="Accent5 81" xfId="34410"/>
    <cellStyle name="Accent5 82" xfId="34390"/>
    <cellStyle name="Accent5 83" xfId="34411"/>
    <cellStyle name="Accent5 84" xfId="34391"/>
    <cellStyle name="Accent5 9" xfId="301"/>
    <cellStyle name="Accent5 9 2" xfId="708"/>
    <cellStyle name="Accent5 9 3" xfId="6145"/>
    <cellStyle name="Accent6 - 20%" xfId="156"/>
    <cellStyle name="Accent6 - 20% 2" xfId="6147"/>
    <cellStyle name="Accent6 - 40%" xfId="157"/>
    <cellStyle name="Accent6 - 40% 2" xfId="6149"/>
    <cellStyle name="Accent6 - 40% 2 2" xfId="6150"/>
    <cellStyle name="Accent6 - 40% 2 3" xfId="6151"/>
    <cellStyle name="Accent6 - 40% 2 4" xfId="6152"/>
    <cellStyle name="Accent6 - 40% 2_03_2012 LIC Fcst_ORIGINAL" xfId="6153"/>
    <cellStyle name="Accent6 - 40% 3" xfId="6154"/>
    <cellStyle name="Accent6 - 40% 3 2" xfId="6155"/>
    <cellStyle name="Accent6 - 40% 3 3" xfId="6156"/>
    <cellStyle name="Accent6 - 40% 4" xfId="6148"/>
    <cellStyle name="Accent6 - 40% 5" xfId="312"/>
    <cellStyle name="Accent6 - 40%_03_2012 LIC Fcst_ORIGINAL" xfId="6157"/>
    <cellStyle name="Accent6 - 60%" xfId="158"/>
    <cellStyle name="Accent6 - 60% 2" xfId="6159"/>
    <cellStyle name="Accent6 - 60% 2 2" xfId="6160"/>
    <cellStyle name="Accent6 - 60% 2 3" xfId="6161"/>
    <cellStyle name="Accent6 - 60% 2 4" xfId="6162"/>
    <cellStyle name="Accent6 - 60% 2_O&amp;M Checkbook" xfId="6163"/>
    <cellStyle name="Accent6 - 60% 3" xfId="6164"/>
    <cellStyle name="Accent6 - 60% 4" xfId="6158"/>
    <cellStyle name="Accent6 - 60% 5" xfId="313"/>
    <cellStyle name="Accent6 - 60%_2012 Budget &amp; Actuals" xfId="6165"/>
    <cellStyle name="Accent6 10" xfId="491"/>
    <cellStyle name="Accent6 10 2" xfId="1521"/>
    <cellStyle name="Accent6 10 3" xfId="6167"/>
    <cellStyle name="Accent6 10 4" xfId="6166"/>
    <cellStyle name="Accent6 11" xfId="496"/>
    <cellStyle name="Accent6 11 2" xfId="6169"/>
    <cellStyle name="Accent6 11 3" xfId="6170"/>
    <cellStyle name="Accent6 11 4" xfId="6168"/>
    <cellStyle name="Accent6 12" xfId="490"/>
    <cellStyle name="Accent6 12 2" xfId="6172"/>
    <cellStyle name="Accent6 12 3" xfId="6173"/>
    <cellStyle name="Accent6 12 4" xfId="6171"/>
    <cellStyle name="Accent6 13" xfId="497"/>
    <cellStyle name="Accent6 13 2" xfId="6175"/>
    <cellStyle name="Accent6 13 3" xfId="6176"/>
    <cellStyle name="Accent6 13 4" xfId="6174"/>
    <cellStyle name="Accent6 14" xfId="489"/>
    <cellStyle name="Accent6 14 2" xfId="6178"/>
    <cellStyle name="Accent6 14 3" xfId="6179"/>
    <cellStyle name="Accent6 14 4" xfId="6177"/>
    <cellStyle name="Accent6 15" xfId="498"/>
    <cellStyle name="Accent6 15 2" xfId="6181"/>
    <cellStyle name="Accent6 15 3" xfId="6182"/>
    <cellStyle name="Accent6 15 4" xfId="6180"/>
    <cellStyle name="Accent6 16" xfId="488"/>
    <cellStyle name="Accent6 16 2" xfId="6184"/>
    <cellStyle name="Accent6 16 3" xfId="6185"/>
    <cellStyle name="Accent6 16 4" xfId="6183"/>
    <cellStyle name="Accent6 17" xfId="499"/>
    <cellStyle name="Accent6 17 2" xfId="6186"/>
    <cellStyle name="Accent6 18" xfId="487"/>
    <cellStyle name="Accent6 18 2" xfId="6187"/>
    <cellStyle name="Accent6 19" xfId="500"/>
    <cellStyle name="Accent6 19 2" xfId="6188"/>
    <cellStyle name="Accent6 2" xfId="314"/>
    <cellStyle name="Accent6 2 2" xfId="6190"/>
    <cellStyle name="Accent6 2 2 2" xfId="6191"/>
    <cellStyle name="Accent6 2 2 3" xfId="6192"/>
    <cellStyle name="Accent6 2 3" xfId="6193"/>
    <cellStyle name="Accent6 2 4" xfId="6194"/>
    <cellStyle name="Accent6 2 5" xfId="6195"/>
    <cellStyle name="Accent6 2 6" xfId="6196"/>
    <cellStyle name="Accent6 2 7" xfId="6197"/>
    <cellStyle name="Accent6 2 8" xfId="6189"/>
    <cellStyle name="Accent6 2_O&amp;M Checkbook" xfId="6198"/>
    <cellStyle name="Accent6 20" xfId="485"/>
    <cellStyle name="Accent6 20 2" xfId="6199"/>
    <cellStyle name="Accent6 21" xfId="501"/>
    <cellStyle name="Accent6 21 2" xfId="6200"/>
    <cellStyle name="Accent6 22" xfId="484"/>
    <cellStyle name="Accent6 22 2" xfId="6201"/>
    <cellStyle name="Accent6 23" xfId="503"/>
    <cellStyle name="Accent6 23 2" xfId="6202"/>
    <cellStyle name="Accent6 24" xfId="482"/>
    <cellStyle name="Accent6 24 2" xfId="6203"/>
    <cellStyle name="Accent6 25" xfId="505"/>
    <cellStyle name="Accent6 25 2" xfId="6204"/>
    <cellStyle name="Accent6 26" xfId="480"/>
    <cellStyle name="Accent6 26 2" xfId="6205"/>
    <cellStyle name="Accent6 27" xfId="507"/>
    <cellStyle name="Accent6 27 2" xfId="6206"/>
    <cellStyle name="Accent6 28" xfId="477"/>
    <cellStyle name="Accent6 28 2" xfId="6207"/>
    <cellStyle name="Accent6 29" xfId="510"/>
    <cellStyle name="Accent6 29 2" xfId="6208"/>
    <cellStyle name="Accent6 3" xfId="315"/>
    <cellStyle name="Accent6 3 2" xfId="6210"/>
    <cellStyle name="Accent6 3 2 2" xfId="6211"/>
    <cellStyle name="Accent6 3 2 3" xfId="6212"/>
    <cellStyle name="Accent6 3 3" xfId="6213"/>
    <cellStyle name="Accent6 3 4" xfId="6214"/>
    <cellStyle name="Accent6 3 5" xfId="6215"/>
    <cellStyle name="Accent6 3 6" xfId="6209"/>
    <cellStyle name="Accent6 3_O&amp;M Checkbook" xfId="6216"/>
    <cellStyle name="Accent6 30" xfId="474"/>
    <cellStyle name="Accent6 30 2" xfId="6217"/>
    <cellStyle name="Accent6 31" xfId="2373"/>
    <cellStyle name="Accent6 31 2" xfId="2553"/>
    <cellStyle name="Accent6 31 2 2" xfId="6218"/>
    <cellStyle name="Accent6 32" xfId="2379"/>
    <cellStyle name="Accent6 33" xfId="2444"/>
    <cellStyle name="Accent6 34" xfId="2445"/>
    <cellStyle name="Accent6 35" xfId="2446"/>
    <cellStyle name="Accent6 36" xfId="2447"/>
    <cellStyle name="Accent6 37" xfId="2448"/>
    <cellStyle name="Accent6 38" xfId="2449"/>
    <cellStyle name="Accent6 39" xfId="2450"/>
    <cellStyle name="Accent6 4" xfId="316"/>
    <cellStyle name="Accent6 4 2" xfId="6220"/>
    <cellStyle name="Accent6 4 2 2" xfId="6221"/>
    <cellStyle name="Accent6 4 2 3" xfId="6222"/>
    <cellStyle name="Accent6 4 3" xfId="6223"/>
    <cellStyle name="Accent6 4 4" xfId="6224"/>
    <cellStyle name="Accent6 4 5" xfId="6219"/>
    <cellStyle name="Accent6 4_O&amp;M Checkbook" xfId="6225"/>
    <cellStyle name="Accent6 40" xfId="6226"/>
    <cellStyle name="Accent6 41" xfId="6227"/>
    <cellStyle name="Accent6 42" xfId="6228"/>
    <cellStyle name="Accent6 43" xfId="6229"/>
    <cellStyle name="Accent6 44" xfId="6230"/>
    <cellStyle name="Accent6 45" xfId="6231"/>
    <cellStyle name="Accent6 46" xfId="6232"/>
    <cellStyle name="Accent6 47" xfId="6233"/>
    <cellStyle name="Accent6 48" xfId="6234"/>
    <cellStyle name="Accent6 49" xfId="6235"/>
    <cellStyle name="Accent6 5" xfId="317"/>
    <cellStyle name="Accent6 5 2" xfId="6236"/>
    <cellStyle name="Accent6 5 2 2" xfId="6237"/>
    <cellStyle name="Accent6 5 2 3" xfId="6238"/>
    <cellStyle name="Accent6 5_O&amp;M Checkbook" xfId="6239"/>
    <cellStyle name="Accent6 50" xfId="6240"/>
    <cellStyle name="Accent6 51" xfId="6241"/>
    <cellStyle name="Accent6 52" xfId="6242"/>
    <cellStyle name="Accent6 53" xfId="6243"/>
    <cellStyle name="Accent6 54" xfId="6244"/>
    <cellStyle name="Accent6 55" xfId="6245"/>
    <cellStyle name="Accent6 56" xfId="6246"/>
    <cellStyle name="Accent6 57" xfId="6247"/>
    <cellStyle name="Accent6 58" xfId="6248"/>
    <cellStyle name="Accent6 59" xfId="6249"/>
    <cellStyle name="Accent6 6" xfId="318"/>
    <cellStyle name="Accent6 6 2" xfId="6250"/>
    <cellStyle name="Accent6 6 2 2" xfId="6251"/>
    <cellStyle name="Accent6 6 2 3" xfId="6252"/>
    <cellStyle name="Accent6 6_O&amp;M Checkbook" xfId="6253"/>
    <cellStyle name="Accent6 60" xfId="6254"/>
    <cellStyle name="Accent6 61" xfId="6255"/>
    <cellStyle name="Accent6 62" xfId="6256"/>
    <cellStyle name="Accent6 63" xfId="6257"/>
    <cellStyle name="Accent6 64" xfId="6258"/>
    <cellStyle name="Accent6 65" xfId="6259"/>
    <cellStyle name="Accent6 66" xfId="6260"/>
    <cellStyle name="Accent6 67" xfId="6261"/>
    <cellStyle name="Accent6 68" xfId="6262"/>
    <cellStyle name="Accent6 69" xfId="6263"/>
    <cellStyle name="Accent6 7" xfId="319"/>
    <cellStyle name="Accent6 7 2" xfId="6265"/>
    <cellStyle name="Accent6 7 2 2" xfId="6266"/>
    <cellStyle name="Accent6 7 2 3" xfId="6267"/>
    <cellStyle name="Accent6 7 3" xfId="6268"/>
    <cellStyle name="Accent6 7 4" xfId="6264"/>
    <cellStyle name="Accent6 70" xfId="6269"/>
    <cellStyle name="Accent6 71" xfId="6270"/>
    <cellStyle name="Accent6 72" xfId="6271"/>
    <cellStyle name="Accent6 73" xfId="6272"/>
    <cellStyle name="Accent6 74" xfId="6273"/>
    <cellStyle name="Accent6 75" xfId="6274"/>
    <cellStyle name="Accent6 76" xfId="6275"/>
    <cellStyle name="Accent6 77" xfId="6146"/>
    <cellStyle name="Accent6 78" xfId="34395"/>
    <cellStyle name="Accent6 79" xfId="34406"/>
    <cellStyle name="Accent6 8" xfId="320"/>
    <cellStyle name="Accent6 8 2" xfId="6277"/>
    <cellStyle name="Accent6 8 2 2" xfId="6278"/>
    <cellStyle name="Accent6 8 2 3" xfId="6279"/>
    <cellStyle name="Accent6 8 3" xfId="6280"/>
    <cellStyle name="Accent6 8 4" xfId="6276"/>
    <cellStyle name="Accent6 80" xfId="34393"/>
    <cellStyle name="Accent6 81" xfId="34407"/>
    <cellStyle name="Accent6 82" xfId="34394"/>
    <cellStyle name="Accent6 83" xfId="34408"/>
    <cellStyle name="Accent6 84" xfId="34396"/>
    <cellStyle name="Accent6 9" xfId="311"/>
    <cellStyle name="Accent6 9 2" xfId="709"/>
    <cellStyle name="Accent6 9 3" xfId="6281"/>
    <cellStyle name="adjusted" xfId="6282"/>
    <cellStyle name="adjusted 2" xfId="6283"/>
    <cellStyle name="adjusted 2 2" xfId="6284"/>
    <cellStyle name="adjusted 2 2 2" xfId="6285"/>
    <cellStyle name="adjusted 2 3" xfId="6286"/>
    <cellStyle name="adjusted 3" xfId="6287"/>
    <cellStyle name="adjusted 3 2" xfId="6288"/>
    <cellStyle name="adjusted 3 2 2" xfId="6289"/>
    <cellStyle name="adjusted 3 3" xfId="6290"/>
    <cellStyle name="adjusted 4" xfId="6291"/>
    <cellStyle name="adjusted 4 2" xfId="6292"/>
    <cellStyle name="adjusted 5" xfId="6293"/>
    <cellStyle name="Bad 10" xfId="34397"/>
    <cellStyle name="Bad 2" xfId="322"/>
    <cellStyle name="Bad 2 2" xfId="6296"/>
    <cellStyle name="Bad 2 2 2" xfId="6297"/>
    <cellStyle name="Bad 2 2 3" xfId="6298"/>
    <cellStyle name="Bad 2 3" xfId="6299"/>
    <cellStyle name="Bad 2 4" xfId="6300"/>
    <cellStyle name="Bad 2 5" xfId="6301"/>
    <cellStyle name="Bad 2 6" xfId="6302"/>
    <cellStyle name="Bad 2 7" xfId="6303"/>
    <cellStyle name="Bad 2 8" xfId="6295"/>
    <cellStyle name="Bad 2_O&amp;M Checkbook" xfId="6304"/>
    <cellStyle name="Bad 3" xfId="321"/>
    <cellStyle name="Bad 3 2" xfId="6306"/>
    <cellStyle name="Bad 3 3" xfId="6307"/>
    <cellStyle name="Bad 3 4" xfId="6308"/>
    <cellStyle name="Bad 3 5" xfId="6305"/>
    <cellStyle name="Bad 4" xfId="6309"/>
    <cellStyle name="Bad 5" xfId="6310"/>
    <cellStyle name="Bad 6" xfId="6311"/>
    <cellStyle name="Bad 7" xfId="6312"/>
    <cellStyle name="Bad 8" xfId="6313"/>
    <cellStyle name="Bad 9" xfId="6294"/>
    <cellStyle name="blank" xfId="6314"/>
    <cellStyle name="blank 2" xfId="6315"/>
    <cellStyle name="blank 2 2" xfId="6316"/>
    <cellStyle name="blank 2 2 2" xfId="6317"/>
    <cellStyle name="blank 2 3" xfId="6318"/>
    <cellStyle name="blank 3" xfId="6319"/>
    <cellStyle name="blank 3 2" xfId="6320"/>
    <cellStyle name="blank 3 2 2" xfId="6321"/>
    <cellStyle name="blank 3 3" xfId="6322"/>
    <cellStyle name="blank 4" xfId="6323"/>
    <cellStyle name="blank 4 2" xfId="6324"/>
    <cellStyle name="blank 5" xfId="6325"/>
    <cellStyle name="Blue" xfId="6326"/>
    <cellStyle name="Budget" xfId="6327"/>
    <cellStyle name="Calc Currency (0)" xfId="62"/>
    <cellStyle name="Calc Currency (0) 2" xfId="6329"/>
    <cellStyle name="Calc Currency (0) 2 2" xfId="6330"/>
    <cellStyle name="Calc Currency (0) 2 2 2" xfId="6331"/>
    <cellStyle name="Calc Currency (0) 2 2 2 2" xfId="6332"/>
    <cellStyle name="Calc Currency (0) 2 2 3" xfId="6333"/>
    <cellStyle name="Calc Currency (0) 2 3" xfId="6334"/>
    <cellStyle name="Calc Currency (0) 2 3 2" xfId="6335"/>
    <cellStyle name="Calc Currency (0) 2 3 2 2" xfId="6336"/>
    <cellStyle name="Calc Currency (0) 2 3 3" xfId="6337"/>
    <cellStyle name="Calc Currency (0) 2 4" xfId="6338"/>
    <cellStyle name="Calc Currency (0) 2 4 2" xfId="6339"/>
    <cellStyle name="Calc Currency (0) 2 5" xfId="6340"/>
    <cellStyle name="Calc Currency (0) 3" xfId="6341"/>
    <cellStyle name="Calc Currency (0) 3 2" xfId="6342"/>
    <cellStyle name="Calc Currency (0) 3 2 2" xfId="6343"/>
    <cellStyle name="Calc Currency (0) 3 3" xfId="6344"/>
    <cellStyle name="Calc Currency (0) 4" xfId="6345"/>
    <cellStyle name="Calc Currency (0) 4 2" xfId="6346"/>
    <cellStyle name="Calc Currency (0) 4 2 2" xfId="6347"/>
    <cellStyle name="Calc Currency (0) 4 3" xfId="6348"/>
    <cellStyle name="Calc Currency (0) 5" xfId="6349"/>
    <cellStyle name="Calc Currency (0) 5 2" xfId="6350"/>
    <cellStyle name="Calc Currency (0) 5 2 2" xfId="6351"/>
    <cellStyle name="Calc Currency (0) 5 3" xfId="6352"/>
    <cellStyle name="Calc Currency (0) 6" xfId="6353"/>
    <cellStyle name="Calc Currency (0) 6 2" xfId="6354"/>
    <cellStyle name="Calc Currency (0) 7" xfId="6355"/>
    <cellStyle name="Calc Currency (0) 8" xfId="6328"/>
    <cellStyle name="Calculation 10" xfId="6357"/>
    <cellStyle name="Calculation 11" xfId="6358"/>
    <cellStyle name="Calculation 12" xfId="6356"/>
    <cellStyle name="Calculation 2" xfId="324"/>
    <cellStyle name="Calculation 2 2" xfId="683"/>
    <cellStyle name="Calculation 2 2 2" xfId="1056"/>
    <cellStyle name="Calculation 2 2 2 2" xfId="2070"/>
    <cellStyle name="Calculation 2 2 3" xfId="1706"/>
    <cellStyle name="Calculation 2 2 3 2" xfId="6360"/>
    <cellStyle name="Calculation 2 3" xfId="798"/>
    <cellStyle name="Calculation 2 3 2" xfId="1142"/>
    <cellStyle name="Calculation 2 3 2 2" xfId="2154"/>
    <cellStyle name="Calculation 2 3 3" xfId="1793"/>
    <cellStyle name="Calculation 2 3 4" xfId="6361"/>
    <cellStyle name="Calculation 2 4" xfId="834"/>
    <cellStyle name="Calculation 2 4 2" xfId="1176"/>
    <cellStyle name="Calculation 2 4 2 2" xfId="2188"/>
    <cellStyle name="Calculation 2 4 3" xfId="1827"/>
    <cellStyle name="Calculation 2 4 4" xfId="6362"/>
    <cellStyle name="Calculation 2 5" xfId="1242"/>
    <cellStyle name="Calculation 2 5 2" xfId="1880"/>
    <cellStyle name="Calculation 2 5 3" xfId="6363"/>
    <cellStyle name="Calculation 2 6" xfId="918"/>
    <cellStyle name="Calculation 2 6 2" xfId="2227"/>
    <cellStyle name="Calculation 2 7" xfId="1611"/>
    <cellStyle name="Calculation 2 7 2" xfId="6364"/>
    <cellStyle name="Calculation 2 8" xfId="6359"/>
    <cellStyle name="Calculation 2_O&amp;M Checkbook" xfId="6365"/>
    <cellStyle name="Calculation 3" xfId="323"/>
    <cellStyle name="Calculation 3 2" xfId="1522"/>
    <cellStyle name="Calculation 3 2 2" xfId="2234"/>
    <cellStyle name="Calculation 3 2 3" xfId="6367"/>
    <cellStyle name="Calculation 3 3" xfId="1564"/>
    <cellStyle name="Calculation 3 3 2" xfId="6368"/>
    <cellStyle name="Calculation 3 4" xfId="6369"/>
    <cellStyle name="Calculation 3 5" xfId="6366"/>
    <cellStyle name="Calculation 4" xfId="6370"/>
    <cellStyle name="Calculation 5" xfId="6371"/>
    <cellStyle name="Calculation 6" xfId="6372"/>
    <cellStyle name="Calculation 7" xfId="6373"/>
    <cellStyle name="Calculation 8" xfId="6374"/>
    <cellStyle name="Calculation 9" xfId="6375"/>
    <cellStyle name="Check Cell 10" xfId="34398"/>
    <cellStyle name="Check Cell 2" xfId="326"/>
    <cellStyle name="Check Cell 2 2" xfId="6378"/>
    <cellStyle name="Check Cell 2 2 2" xfId="6379"/>
    <cellStyle name="Check Cell 2 2 3" xfId="6380"/>
    <cellStyle name="Check Cell 2 3" xfId="6381"/>
    <cellStyle name="Check Cell 2 4" xfId="6382"/>
    <cellStyle name="Check Cell 2 5" xfId="6383"/>
    <cellStyle name="Check Cell 2 6" xfId="6384"/>
    <cellStyle name="Check Cell 2 7" xfId="6385"/>
    <cellStyle name="Check Cell 2 8" xfId="6377"/>
    <cellStyle name="Check Cell 2_O&amp;M Checkbook" xfId="6386"/>
    <cellStyle name="Check Cell 3" xfId="325"/>
    <cellStyle name="Check Cell 3 2" xfId="6388"/>
    <cellStyle name="Check Cell 3 3" xfId="6389"/>
    <cellStyle name="Check Cell 3 4" xfId="6390"/>
    <cellStyle name="Check Cell 3 5" xfId="6387"/>
    <cellStyle name="Check Cell 4" xfId="6391"/>
    <cellStyle name="Check Cell 5" xfId="6392"/>
    <cellStyle name="Check Cell 6" xfId="6393"/>
    <cellStyle name="Check Cell 7" xfId="6394"/>
    <cellStyle name="Check Cell 8" xfId="6395"/>
    <cellStyle name="Check Cell 9" xfId="6376"/>
    <cellStyle name="Co. Names" xfId="6396"/>
    <cellStyle name="Co. Names - Bold" xfId="6397"/>
    <cellStyle name="Co. Names 10" xfId="6398"/>
    <cellStyle name="Co. Names 11" xfId="6399"/>
    <cellStyle name="Co. Names 2" xfId="6400"/>
    <cellStyle name="Co. Names 3" xfId="6401"/>
    <cellStyle name="Co. Names 4" xfId="6402"/>
    <cellStyle name="Co. Names 5" xfId="6403"/>
    <cellStyle name="Co. Names 6" xfId="6404"/>
    <cellStyle name="Co. Names 7" xfId="6405"/>
    <cellStyle name="Co. Names 8" xfId="6406"/>
    <cellStyle name="Co. Names 9" xfId="6407"/>
    <cellStyle name="Co. Names_Tax Rates" xfId="6408"/>
    <cellStyle name="Comma" xfId="1"/>
    <cellStyle name="Comma  - Style1" xfId="63"/>
    <cellStyle name="Comma  - Style1 2" xfId="6409"/>
    <cellStyle name="Comma  - Style1 3" xfId="6410"/>
    <cellStyle name="Comma  - Style2" xfId="64"/>
    <cellStyle name="Comma  - Style2 2" xfId="6411"/>
    <cellStyle name="Comma  - Style2 3" xfId="6412"/>
    <cellStyle name="Comma  - Style3" xfId="65"/>
    <cellStyle name="Comma  - Style3 2" xfId="6413"/>
    <cellStyle name="Comma  - Style3 3" xfId="6414"/>
    <cellStyle name="Comma  - Style4" xfId="66"/>
    <cellStyle name="Comma  - Style4 2" xfId="6415"/>
    <cellStyle name="Comma  - Style4 3" xfId="6416"/>
    <cellStyle name="Comma  - Style5" xfId="67"/>
    <cellStyle name="Comma  - Style5 2" xfId="6417"/>
    <cellStyle name="Comma  - Style5 3" xfId="6418"/>
    <cellStyle name="Comma  - Style6" xfId="68"/>
    <cellStyle name="Comma  - Style6 2" xfId="6419"/>
    <cellStyle name="Comma  - Style6 3" xfId="6420"/>
    <cellStyle name="Comma  - Style7" xfId="69"/>
    <cellStyle name="Comma  - Style7 2" xfId="6421"/>
    <cellStyle name="Comma  - Style7 3" xfId="6422"/>
    <cellStyle name="Comma  - Style8" xfId="70"/>
    <cellStyle name="Comma  - Style8 2" xfId="6423"/>
    <cellStyle name="Comma  - Style8 3" xfId="6424"/>
    <cellStyle name="Comma [0] 2" xfId="193"/>
    <cellStyle name="Comma [0] 2 2" xfId="194"/>
    <cellStyle name="Comma [0] 2 2 2" xfId="2658"/>
    <cellStyle name="Comma [0] 2 3" xfId="2611"/>
    <cellStyle name="Comma [0] 2 3 2" xfId="2722"/>
    <cellStyle name="Comma [0] 2 4" xfId="2657"/>
    <cellStyle name="Comma [0] 3" xfId="614"/>
    <cellStyle name="Comma [0] 3 2" xfId="2786"/>
    <cellStyle name="Comma [0] 4" xfId="2748"/>
    <cellStyle name="Comma [0] 5" xfId="2930"/>
    <cellStyle name="Comma [1]" xfId="6425"/>
    <cellStyle name="Comma [2]" xfId="6426"/>
    <cellStyle name="Comma [3]" xfId="6427"/>
    <cellStyle name="Comma 0 [0]" xfId="6428"/>
    <cellStyle name="Comma 10" xfId="195"/>
    <cellStyle name="Comma 10 2" xfId="2612"/>
    <cellStyle name="Comma 10 2 2" xfId="2723"/>
    <cellStyle name="Comma 10 2 3" xfId="6429"/>
    <cellStyle name="Comma 10 3" xfId="2659"/>
    <cellStyle name="Comma 11" xfId="196"/>
    <cellStyle name="Comma 11 2" xfId="2613"/>
    <cellStyle name="Comma 11 2 2" xfId="2724"/>
    <cellStyle name="Comma 11 2 3" xfId="6430"/>
    <cellStyle name="Comma 11 3" xfId="2660"/>
    <cellStyle name="Comma 12" xfId="197"/>
    <cellStyle name="Comma 12 2" xfId="2614"/>
    <cellStyle name="Comma 12 2 2" xfId="2725"/>
    <cellStyle name="Comma 12 2 3" xfId="6431"/>
    <cellStyle name="Comma 12 3" xfId="2661"/>
    <cellStyle name="Comma 13" xfId="198"/>
    <cellStyle name="Comma 13 2" xfId="199"/>
    <cellStyle name="Comma 13 2 2" xfId="2663"/>
    <cellStyle name="Comma 13 2 3" xfId="6432"/>
    <cellStyle name="Comma 13 3" xfId="2615"/>
    <cellStyle name="Comma 13 3 2" xfId="2726"/>
    <cellStyle name="Comma 13 4" xfId="2662"/>
    <cellStyle name="Comma 14" xfId="200"/>
    <cellStyle name="Comma 14 2" xfId="201"/>
    <cellStyle name="Comma 14 2 2" xfId="2665"/>
    <cellStyle name="Comma 14 2 3" xfId="6433"/>
    <cellStyle name="Comma 14 3" xfId="2616"/>
    <cellStyle name="Comma 14 3 2" xfId="2727"/>
    <cellStyle name="Comma 14 4" xfId="2664"/>
    <cellStyle name="Comma 15" xfId="202"/>
    <cellStyle name="Comma 15 2" xfId="203"/>
    <cellStyle name="Comma 15 2 2" xfId="2667"/>
    <cellStyle name="Comma 15 2 3" xfId="6434"/>
    <cellStyle name="Comma 15 3" xfId="2617"/>
    <cellStyle name="Comma 15 3 2" xfId="2728"/>
    <cellStyle name="Comma 15 4" xfId="2666"/>
    <cellStyle name="Comma 16" xfId="204"/>
    <cellStyle name="Comma 16 2" xfId="205"/>
    <cellStyle name="Comma 16 2 2" xfId="2669"/>
    <cellStyle name="Comma 16 2 3" xfId="6435"/>
    <cellStyle name="Comma 16 3" xfId="2618"/>
    <cellStyle name="Comma 16 3 2" xfId="2729"/>
    <cellStyle name="Comma 16 4" xfId="2668"/>
    <cellStyle name="Comma 17" xfId="206"/>
    <cellStyle name="Comma 17 2" xfId="207"/>
    <cellStyle name="Comma 17 2 2" xfId="2671"/>
    <cellStyle name="Comma 17 2 3" xfId="6436"/>
    <cellStyle name="Comma 17 3" xfId="2619"/>
    <cellStyle name="Comma 17 3 2" xfId="2730"/>
    <cellStyle name="Comma 17 4" xfId="2670"/>
    <cellStyle name="Comma 18" xfId="208"/>
    <cellStyle name="Comma 18 2" xfId="209"/>
    <cellStyle name="Comma 18 2 2" xfId="2673"/>
    <cellStyle name="Comma 18 2 3" xfId="6437"/>
    <cellStyle name="Comma 18 3" xfId="2620"/>
    <cellStyle name="Comma 18 3 2" xfId="2731"/>
    <cellStyle name="Comma 18 4" xfId="2672"/>
    <cellStyle name="Comma 19" xfId="210"/>
    <cellStyle name="Comma 19 2" xfId="211"/>
    <cellStyle name="Comma 19 2 2" xfId="2675"/>
    <cellStyle name="Comma 19 3" xfId="2621"/>
    <cellStyle name="Comma 19 3 2" xfId="2732"/>
    <cellStyle name="Comma 19 4" xfId="2674"/>
    <cellStyle name="Comma 2" xfId="37"/>
    <cellStyle name="Comma 2 10" xfId="6438"/>
    <cellStyle name="Comma 2 11" xfId="6439"/>
    <cellStyle name="Comma 2 11 2" xfId="6440"/>
    <cellStyle name="Comma 2 11 2 2" xfId="6441"/>
    <cellStyle name="Comma 2 11 3" xfId="6442"/>
    <cellStyle name="Comma 2 12" xfId="6443"/>
    <cellStyle name="Comma 2 12 2" xfId="6444"/>
    <cellStyle name="Comma 2 12 2 2" xfId="6445"/>
    <cellStyle name="Comma 2 12 3" xfId="6446"/>
    <cellStyle name="Comma 2 13" xfId="6447"/>
    <cellStyle name="Comma 2 13 2" xfId="6448"/>
    <cellStyle name="Comma 2 13 2 2" xfId="6449"/>
    <cellStyle name="Comma 2 13 3" xfId="6450"/>
    <cellStyle name="Comma 2 14" xfId="6451"/>
    <cellStyle name="Comma 2 14 2" xfId="6452"/>
    <cellStyle name="Comma 2 15" xfId="6453"/>
    <cellStyle name="Comma 2 2" xfId="71"/>
    <cellStyle name="Comma 2 2 10" xfId="6455"/>
    <cellStyle name="Comma 2 2 10 2" xfId="6456"/>
    <cellStyle name="Comma 2 2 10 2 2" xfId="6457"/>
    <cellStyle name="Comma 2 2 10 3" xfId="6458"/>
    <cellStyle name="Comma 2 2 11" xfId="6459"/>
    <cellStyle name="Comma 2 2 11 2" xfId="6460"/>
    <cellStyle name="Comma 2 2 11 2 2" xfId="6461"/>
    <cellStyle name="Comma 2 2 11 3" xfId="6462"/>
    <cellStyle name="Comma 2 2 12" xfId="6463"/>
    <cellStyle name="Comma 2 2 12 2" xfId="6464"/>
    <cellStyle name="Comma 2 2 12 2 2" xfId="6465"/>
    <cellStyle name="Comma 2 2 12 3" xfId="6466"/>
    <cellStyle name="Comma 2 2 13" xfId="6467"/>
    <cellStyle name="Comma 2 2 13 2" xfId="6468"/>
    <cellStyle name="Comma 2 2 13 2 2" xfId="6469"/>
    <cellStyle name="Comma 2 2 13 3" xfId="6470"/>
    <cellStyle name="Comma 2 2 14" xfId="6471"/>
    <cellStyle name="Comma 2 2 14 2" xfId="6472"/>
    <cellStyle name="Comma 2 2 15" xfId="6473"/>
    <cellStyle name="Comma 2 2 16" xfId="6454"/>
    <cellStyle name="Comma 2 2 17" xfId="212"/>
    <cellStyle name="Comma 2 2 2" xfId="2622"/>
    <cellStyle name="Comma 2 2 2 10" xfId="6475"/>
    <cellStyle name="Comma 2 2 2 10 2" xfId="6476"/>
    <cellStyle name="Comma 2 2 2 10 2 2" xfId="6477"/>
    <cellStyle name="Comma 2 2 2 10 3" xfId="6478"/>
    <cellStyle name="Comma 2 2 2 11" xfId="6479"/>
    <cellStyle name="Comma 2 2 2 11 2" xfId="6480"/>
    <cellStyle name="Comma 2 2 2 12" xfId="6481"/>
    <cellStyle name="Comma 2 2 2 13" xfId="6474"/>
    <cellStyle name="Comma 2 2 2 2" xfId="6482"/>
    <cellStyle name="Comma 2 2 2 2 10" xfId="6483"/>
    <cellStyle name="Comma 2 2 2 2 2" xfId="6484"/>
    <cellStyle name="Comma 2 2 2 2 2 2" xfId="6485"/>
    <cellStyle name="Comma 2 2 2 2 2 2 2" xfId="6486"/>
    <cellStyle name="Comma 2 2 2 2 2 2 2 2" xfId="6487"/>
    <cellStyle name="Comma 2 2 2 2 2 2 2 2 2" xfId="6488"/>
    <cellStyle name="Comma 2 2 2 2 2 2 2 3" xfId="6489"/>
    <cellStyle name="Comma 2 2 2 2 2 2 3" xfId="6490"/>
    <cellStyle name="Comma 2 2 2 2 2 2 3 2" xfId="6491"/>
    <cellStyle name="Comma 2 2 2 2 2 2 3 2 2" xfId="6492"/>
    <cellStyle name="Comma 2 2 2 2 2 2 3 3" xfId="6493"/>
    <cellStyle name="Comma 2 2 2 2 2 2 4" xfId="6494"/>
    <cellStyle name="Comma 2 2 2 2 2 2 4 2" xfId="6495"/>
    <cellStyle name="Comma 2 2 2 2 2 2 4 2 2" xfId="6496"/>
    <cellStyle name="Comma 2 2 2 2 2 2 4 3" xfId="6497"/>
    <cellStyle name="Comma 2 2 2 2 2 2 5" xfId="6498"/>
    <cellStyle name="Comma 2 2 2 2 2 2 5 2" xfId="6499"/>
    <cellStyle name="Comma 2 2 2 2 2 2 5 2 2" xfId="6500"/>
    <cellStyle name="Comma 2 2 2 2 2 2 5 3" xfId="6501"/>
    <cellStyle name="Comma 2 2 2 2 2 2 6" xfId="6502"/>
    <cellStyle name="Comma 2 2 2 2 2 2 6 2" xfId="6503"/>
    <cellStyle name="Comma 2 2 2 2 2 2 7" xfId="6504"/>
    <cellStyle name="Comma 2 2 2 2 2 3" xfId="6505"/>
    <cellStyle name="Comma 2 2 2 2 2 3 2" xfId="6506"/>
    <cellStyle name="Comma 2 2 2 2 2 3 2 2" xfId="6507"/>
    <cellStyle name="Comma 2 2 2 2 2 3 3" xfId="6508"/>
    <cellStyle name="Comma 2 2 2 2 2 4" xfId="6509"/>
    <cellStyle name="Comma 2 2 2 2 2 4 2" xfId="6510"/>
    <cellStyle name="Comma 2 2 2 2 2 4 2 2" xfId="6511"/>
    <cellStyle name="Comma 2 2 2 2 2 4 3" xfId="6512"/>
    <cellStyle name="Comma 2 2 2 2 2 5" xfId="6513"/>
    <cellStyle name="Comma 2 2 2 2 2 5 2" xfId="6514"/>
    <cellStyle name="Comma 2 2 2 2 2 5 2 2" xfId="6515"/>
    <cellStyle name="Comma 2 2 2 2 2 5 3" xfId="6516"/>
    <cellStyle name="Comma 2 2 2 2 2 6" xfId="6517"/>
    <cellStyle name="Comma 2 2 2 2 2 6 2" xfId="6518"/>
    <cellStyle name="Comma 2 2 2 2 2 6 2 2" xfId="6519"/>
    <cellStyle name="Comma 2 2 2 2 2 6 3" xfId="6520"/>
    <cellStyle name="Comma 2 2 2 2 2 7" xfId="6521"/>
    <cellStyle name="Comma 2 2 2 2 2 7 2" xfId="6522"/>
    <cellStyle name="Comma 2 2 2 2 2 8" xfId="6523"/>
    <cellStyle name="Comma 2 2 2 2 3" xfId="6524"/>
    <cellStyle name="Comma 2 2 2 2 3 2" xfId="6525"/>
    <cellStyle name="Comma 2 2 2 2 3 2 2" xfId="6526"/>
    <cellStyle name="Comma 2 2 2 2 3 2 2 2" xfId="6527"/>
    <cellStyle name="Comma 2 2 2 2 3 2 2 2 2" xfId="6528"/>
    <cellStyle name="Comma 2 2 2 2 3 2 2 3" xfId="6529"/>
    <cellStyle name="Comma 2 2 2 2 3 2 3" xfId="6530"/>
    <cellStyle name="Comma 2 2 2 2 3 2 3 2" xfId="6531"/>
    <cellStyle name="Comma 2 2 2 2 3 2 3 2 2" xfId="6532"/>
    <cellStyle name="Comma 2 2 2 2 3 2 3 3" xfId="6533"/>
    <cellStyle name="Comma 2 2 2 2 3 2 4" xfId="6534"/>
    <cellStyle name="Comma 2 2 2 2 3 2 4 2" xfId="6535"/>
    <cellStyle name="Comma 2 2 2 2 3 2 4 2 2" xfId="6536"/>
    <cellStyle name="Comma 2 2 2 2 3 2 4 3" xfId="6537"/>
    <cellStyle name="Comma 2 2 2 2 3 2 5" xfId="6538"/>
    <cellStyle name="Comma 2 2 2 2 3 2 5 2" xfId="6539"/>
    <cellStyle name="Comma 2 2 2 2 3 2 5 2 2" xfId="6540"/>
    <cellStyle name="Comma 2 2 2 2 3 2 5 3" xfId="6541"/>
    <cellStyle name="Comma 2 2 2 2 3 2 6" xfId="6542"/>
    <cellStyle name="Comma 2 2 2 2 3 2 6 2" xfId="6543"/>
    <cellStyle name="Comma 2 2 2 2 3 2 7" xfId="6544"/>
    <cellStyle name="Comma 2 2 2 2 3 3" xfId="6545"/>
    <cellStyle name="Comma 2 2 2 2 3 3 2" xfId="6546"/>
    <cellStyle name="Comma 2 2 2 2 3 3 2 2" xfId="6547"/>
    <cellStyle name="Comma 2 2 2 2 3 3 3" xfId="6548"/>
    <cellStyle name="Comma 2 2 2 2 3 4" xfId="6549"/>
    <cellStyle name="Comma 2 2 2 2 3 4 2" xfId="6550"/>
    <cellStyle name="Comma 2 2 2 2 3 4 2 2" xfId="6551"/>
    <cellStyle name="Comma 2 2 2 2 3 4 3" xfId="6552"/>
    <cellStyle name="Comma 2 2 2 2 3 5" xfId="6553"/>
    <cellStyle name="Comma 2 2 2 2 3 5 2" xfId="6554"/>
    <cellStyle name="Comma 2 2 2 2 3 5 2 2" xfId="6555"/>
    <cellStyle name="Comma 2 2 2 2 3 5 3" xfId="6556"/>
    <cellStyle name="Comma 2 2 2 2 3 6" xfId="6557"/>
    <cellStyle name="Comma 2 2 2 2 3 6 2" xfId="6558"/>
    <cellStyle name="Comma 2 2 2 2 3 6 2 2" xfId="6559"/>
    <cellStyle name="Comma 2 2 2 2 3 6 3" xfId="6560"/>
    <cellStyle name="Comma 2 2 2 2 3 7" xfId="6561"/>
    <cellStyle name="Comma 2 2 2 2 3 7 2" xfId="6562"/>
    <cellStyle name="Comma 2 2 2 2 3 8" xfId="6563"/>
    <cellStyle name="Comma 2 2 2 2 4" xfId="6564"/>
    <cellStyle name="Comma 2 2 2 2 4 2" xfId="6565"/>
    <cellStyle name="Comma 2 2 2 2 4 2 2" xfId="6566"/>
    <cellStyle name="Comma 2 2 2 2 4 2 2 2" xfId="6567"/>
    <cellStyle name="Comma 2 2 2 2 4 2 3" xfId="6568"/>
    <cellStyle name="Comma 2 2 2 2 4 3" xfId="6569"/>
    <cellStyle name="Comma 2 2 2 2 4 3 2" xfId="6570"/>
    <cellStyle name="Comma 2 2 2 2 4 3 2 2" xfId="6571"/>
    <cellStyle name="Comma 2 2 2 2 4 3 3" xfId="6572"/>
    <cellStyle name="Comma 2 2 2 2 4 4" xfId="6573"/>
    <cellStyle name="Comma 2 2 2 2 4 4 2" xfId="6574"/>
    <cellStyle name="Comma 2 2 2 2 4 4 2 2" xfId="6575"/>
    <cellStyle name="Comma 2 2 2 2 4 4 3" xfId="6576"/>
    <cellStyle name="Comma 2 2 2 2 4 5" xfId="6577"/>
    <cellStyle name="Comma 2 2 2 2 4 5 2" xfId="6578"/>
    <cellStyle name="Comma 2 2 2 2 4 5 2 2" xfId="6579"/>
    <cellStyle name="Comma 2 2 2 2 4 5 3" xfId="6580"/>
    <cellStyle name="Comma 2 2 2 2 4 6" xfId="6581"/>
    <cellStyle name="Comma 2 2 2 2 4 6 2" xfId="6582"/>
    <cellStyle name="Comma 2 2 2 2 4 7" xfId="6583"/>
    <cellStyle name="Comma 2 2 2 2 5" xfId="6584"/>
    <cellStyle name="Comma 2 2 2 2 5 2" xfId="6585"/>
    <cellStyle name="Comma 2 2 2 2 5 2 2" xfId="6586"/>
    <cellStyle name="Comma 2 2 2 2 5 3" xfId="6587"/>
    <cellStyle name="Comma 2 2 2 2 6" xfId="6588"/>
    <cellStyle name="Comma 2 2 2 2 6 2" xfId="6589"/>
    <cellStyle name="Comma 2 2 2 2 6 2 2" xfId="6590"/>
    <cellStyle name="Comma 2 2 2 2 6 3" xfId="6591"/>
    <cellStyle name="Comma 2 2 2 2 7" xfId="6592"/>
    <cellStyle name="Comma 2 2 2 2 7 2" xfId="6593"/>
    <cellStyle name="Comma 2 2 2 2 7 2 2" xfId="6594"/>
    <cellStyle name="Comma 2 2 2 2 7 3" xfId="6595"/>
    <cellStyle name="Comma 2 2 2 2 8" xfId="6596"/>
    <cellStyle name="Comma 2 2 2 2 8 2" xfId="6597"/>
    <cellStyle name="Comma 2 2 2 2 8 2 2" xfId="6598"/>
    <cellStyle name="Comma 2 2 2 2 8 3" xfId="6599"/>
    <cellStyle name="Comma 2 2 2 2 9" xfId="6600"/>
    <cellStyle name="Comma 2 2 2 2 9 2" xfId="6601"/>
    <cellStyle name="Comma 2 2 2 3" xfId="6602"/>
    <cellStyle name="Comma 2 2 2 3 2" xfId="6603"/>
    <cellStyle name="Comma 2 2 2 3 2 2" xfId="6604"/>
    <cellStyle name="Comma 2 2 2 3 2 2 2" xfId="6605"/>
    <cellStyle name="Comma 2 2 2 3 2 2 2 2" xfId="6606"/>
    <cellStyle name="Comma 2 2 2 3 2 2 3" xfId="6607"/>
    <cellStyle name="Comma 2 2 2 3 2 3" xfId="6608"/>
    <cellStyle name="Comma 2 2 2 3 2 3 2" xfId="6609"/>
    <cellStyle name="Comma 2 2 2 3 2 3 2 2" xfId="6610"/>
    <cellStyle name="Comma 2 2 2 3 2 3 3" xfId="6611"/>
    <cellStyle name="Comma 2 2 2 3 2 4" xfId="6612"/>
    <cellStyle name="Comma 2 2 2 3 2 4 2" xfId="6613"/>
    <cellStyle name="Comma 2 2 2 3 2 4 2 2" xfId="6614"/>
    <cellStyle name="Comma 2 2 2 3 2 4 3" xfId="6615"/>
    <cellStyle name="Comma 2 2 2 3 2 5" xfId="6616"/>
    <cellStyle name="Comma 2 2 2 3 2 5 2" xfId="6617"/>
    <cellStyle name="Comma 2 2 2 3 2 5 2 2" xfId="6618"/>
    <cellStyle name="Comma 2 2 2 3 2 5 3" xfId="6619"/>
    <cellStyle name="Comma 2 2 2 3 2 6" xfId="6620"/>
    <cellStyle name="Comma 2 2 2 3 2 6 2" xfId="6621"/>
    <cellStyle name="Comma 2 2 2 3 2 7" xfId="6622"/>
    <cellStyle name="Comma 2 2 2 3 3" xfId="6623"/>
    <cellStyle name="Comma 2 2 2 3 3 2" xfId="6624"/>
    <cellStyle name="Comma 2 2 2 3 3 2 2" xfId="6625"/>
    <cellStyle name="Comma 2 2 2 3 3 3" xfId="6626"/>
    <cellStyle name="Comma 2 2 2 3 4" xfId="6627"/>
    <cellStyle name="Comma 2 2 2 3 4 2" xfId="6628"/>
    <cellStyle name="Comma 2 2 2 3 4 2 2" xfId="6629"/>
    <cellStyle name="Comma 2 2 2 3 4 3" xfId="6630"/>
    <cellStyle name="Comma 2 2 2 3 5" xfId="6631"/>
    <cellStyle name="Comma 2 2 2 3 5 2" xfId="6632"/>
    <cellStyle name="Comma 2 2 2 3 5 2 2" xfId="6633"/>
    <cellStyle name="Comma 2 2 2 3 5 3" xfId="6634"/>
    <cellStyle name="Comma 2 2 2 3 6" xfId="6635"/>
    <cellStyle name="Comma 2 2 2 3 6 2" xfId="6636"/>
    <cellStyle name="Comma 2 2 2 3 6 2 2" xfId="6637"/>
    <cellStyle name="Comma 2 2 2 3 6 3" xfId="6638"/>
    <cellStyle name="Comma 2 2 2 3 7" xfId="6639"/>
    <cellStyle name="Comma 2 2 2 3 7 2" xfId="6640"/>
    <cellStyle name="Comma 2 2 2 3 8" xfId="6641"/>
    <cellStyle name="Comma 2 2 2 4" xfId="6642"/>
    <cellStyle name="Comma 2 2 2 4 2" xfId="6643"/>
    <cellStyle name="Comma 2 2 2 4 2 2" xfId="6644"/>
    <cellStyle name="Comma 2 2 2 4 2 2 2" xfId="6645"/>
    <cellStyle name="Comma 2 2 2 4 2 2 2 2" xfId="6646"/>
    <cellStyle name="Comma 2 2 2 4 2 2 3" xfId="6647"/>
    <cellStyle name="Comma 2 2 2 4 2 3" xfId="6648"/>
    <cellStyle name="Comma 2 2 2 4 2 3 2" xfId="6649"/>
    <cellStyle name="Comma 2 2 2 4 2 3 2 2" xfId="6650"/>
    <cellStyle name="Comma 2 2 2 4 2 3 3" xfId="6651"/>
    <cellStyle name="Comma 2 2 2 4 2 4" xfId="6652"/>
    <cellStyle name="Comma 2 2 2 4 2 4 2" xfId="6653"/>
    <cellStyle name="Comma 2 2 2 4 2 4 2 2" xfId="6654"/>
    <cellStyle name="Comma 2 2 2 4 2 4 3" xfId="6655"/>
    <cellStyle name="Comma 2 2 2 4 2 5" xfId="6656"/>
    <cellStyle name="Comma 2 2 2 4 2 5 2" xfId="6657"/>
    <cellStyle name="Comma 2 2 2 4 2 5 2 2" xfId="6658"/>
    <cellStyle name="Comma 2 2 2 4 2 5 3" xfId="6659"/>
    <cellStyle name="Comma 2 2 2 4 2 6" xfId="6660"/>
    <cellStyle name="Comma 2 2 2 4 2 6 2" xfId="6661"/>
    <cellStyle name="Comma 2 2 2 4 2 7" xfId="6662"/>
    <cellStyle name="Comma 2 2 2 4 3" xfId="6663"/>
    <cellStyle name="Comma 2 2 2 4 3 2" xfId="6664"/>
    <cellStyle name="Comma 2 2 2 4 3 2 2" xfId="6665"/>
    <cellStyle name="Comma 2 2 2 4 3 3" xfId="6666"/>
    <cellStyle name="Comma 2 2 2 4 4" xfId="6667"/>
    <cellStyle name="Comma 2 2 2 4 4 2" xfId="6668"/>
    <cellStyle name="Comma 2 2 2 4 4 2 2" xfId="6669"/>
    <cellStyle name="Comma 2 2 2 4 4 3" xfId="6670"/>
    <cellStyle name="Comma 2 2 2 4 5" xfId="6671"/>
    <cellStyle name="Comma 2 2 2 4 5 2" xfId="6672"/>
    <cellStyle name="Comma 2 2 2 4 5 2 2" xfId="6673"/>
    <cellStyle name="Comma 2 2 2 4 5 3" xfId="6674"/>
    <cellStyle name="Comma 2 2 2 4 6" xfId="6675"/>
    <cellStyle name="Comma 2 2 2 4 6 2" xfId="6676"/>
    <cellStyle name="Comma 2 2 2 4 6 2 2" xfId="6677"/>
    <cellStyle name="Comma 2 2 2 4 6 3" xfId="6678"/>
    <cellStyle name="Comma 2 2 2 4 7" xfId="6679"/>
    <cellStyle name="Comma 2 2 2 4 7 2" xfId="6680"/>
    <cellStyle name="Comma 2 2 2 4 8" xfId="6681"/>
    <cellStyle name="Comma 2 2 2 5" xfId="6682"/>
    <cellStyle name="Comma 2 2 2 5 2" xfId="6683"/>
    <cellStyle name="Comma 2 2 2 5 2 2" xfId="6684"/>
    <cellStyle name="Comma 2 2 2 5 2 2 2" xfId="6685"/>
    <cellStyle name="Comma 2 2 2 5 2 3" xfId="6686"/>
    <cellStyle name="Comma 2 2 2 5 3" xfId="6687"/>
    <cellStyle name="Comma 2 2 2 5 3 2" xfId="6688"/>
    <cellStyle name="Comma 2 2 2 5 3 2 2" xfId="6689"/>
    <cellStyle name="Comma 2 2 2 5 3 3" xfId="6690"/>
    <cellStyle name="Comma 2 2 2 5 4" xfId="6691"/>
    <cellStyle name="Comma 2 2 2 5 4 2" xfId="6692"/>
    <cellStyle name="Comma 2 2 2 5 4 2 2" xfId="6693"/>
    <cellStyle name="Comma 2 2 2 5 4 3" xfId="6694"/>
    <cellStyle name="Comma 2 2 2 5 5" xfId="6695"/>
    <cellStyle name="Comma 2 2 2 5 5 2" xfId="6696"/>
    <cellStyle name="Comma 2 2 2 5 5 2 2" xfId="6697"/>
    <cellStyle name="Comma 2 2 2 5 5 3" xfId="6698"/>
    <cellStyle name="Comma 2 2 2 5 6" xfId="6699"/>
    <cellStyle name="Comma 2 2 2 5 6 2" xfId="6700"/>
    <cellStyle name="Comma 2 2 2 5 7" xfId="6701"/>
    <cellStyle name="Comma 2 2 2 6" xfId="6702"/>
    <cellStyle name="Comma 2 2 2 7" xfId="6703"/>
    <cellStyle name="Comma 2 2 2 7 2" xfId="6704"/>
    <cellStyle name="Comma 2 2 2 7 2 2" xfId="6705"/>
    <cellStyle name="Comma 2 2 2 7 3" xfId="6706"/>
    <cellStyle name="Comma 2 2 2 8" xfId="6707"/>
    <cellStyle name="Comma 2 2 2 8 2" xfId="6708"/>
    <cellStyle name="Comma 2 2 2 8 2 2" xfId="6709"/>
    <cellStyle name="Comma 2 2 2 8 3" xfId="6710"/>
    <cellStyle name="Comma 2 2 2 9" xfId="6711"/>
    <cellStyle name="Comma 2 2 2 9 2" xfId="6712"/>
    <cellStyle name="Comma 2 2 2 9 2 2" xfId="6713"/>
    <cellStyle name="Comma 2 2 2 9 3" xfId="6714"/>
    <cellStyle name="Comma 2 2 3" xfId="2526"/>
    <cellStyle name="Comma 2 2 3 10" xfId="6716"/>
    <cellStyle name="Comma 2 2 3 11" xfId="6715"/>
    <cellStyle name="Comma 2 2 3 2" xfId="6717"/>
    <cellStyle name="Comma 2 2 3 2 2" xfId="6718"/>
    <cellStyle name="Comma 2 2 3 2 2 2" xfId="6719"/>
    <cellStyle name="Comma 2 2 3 2 2 2 2" xfId="6720"/>
    <cellStyle name="Comma 2 2 3 2 2 2 2 2" xfId="6721"/>
    <cellStyle name="Comma 2 2 3 2 2 2 3" xfId="6722"/>
    <cellStyle name="Comma 2 2 3 2 2 3" xfId="6723"/>
    <cellStyle name="Comma 2 2 3 2 2 3 2" xfId="6724"/>
    <cellStyle name="Comma 2 2 3 2 2 3 2 2" xfId="6725"/>
    <cellStyle name="Comma 2 2 3 2 2 3 3" xfId="6726"/>
    <cellStyle name="Comma 2 2 3 2 2 4" xfId="6727"/>
    <cellStyle name="Comma 2 2 3 2 2 4 2" xfId="6728"/>
    <cellStyle name="Comma 2 2 3 2 2 4 2 2" xfId="6729"/>
    <cellStyle name="Comma 2 2 3 2 2 4 3" xfId="6730"/>
    <cellStyle name="Comma 2 2 3 2 2 5" xfId="6731"/>
    <cellStyle name="Comma 2 2 3 2 2 5 2" xfId="6732"/>
    <cellStyle name="Comma 2 2 3 2 2 5 2 2" xfId="6733"/>
    <cellStyle name="Comma 2 2 3 2 2 5 3" xfId="6734"/>
    <cellStyle name="Comma 2 2 3 2 2 6" xfId="6735"/>
    <cellStyle name="Comma 2 2 3 2 2 6 2" xfId="6736"/>
    <cellStyle name="Comma 2 2 3 2 2 7" xfId="6737"/>
    <cellStyle name="Comma 2 2 3 2 3" xfId="6738"/>
    <cellStyle name="Comma 2 2 3 2 3 2" xfId="6739"/>
    <cellStyle name="Comma 2 2 3 2 3 2 2" xfId="6740"/>
    <cellStyle name="Comma 2 2 3 2 3 3" xfId="6741"/>
    <cellStyle name="Comma 2 2 3 2 4" xfId="6742"/>
    <cellStyle name="Comma 2 2 3 2 4 2" xfId="6743"/>
    <cellStyle name="Comma 2 2 3 2 4 2 2" xfId="6744"/>
    <cellStyle name="Comma 2 2 3 2 4 3" xfId="6745"/>
    <cellStyle name="Comma 2 2 3 2 5" xfId="6746"/>
    <cellStyle name="Comma 2 2 3 2 5 2" xfId="6747"/>
    <cellStyle name="Comma 2 2 3 2 5 2 2" xfId="6748"/>
    <cellStyle name="Comma 2 2 3 2 5 3" xfId="6749"/>
    <cellStyle name="Comma 2 2 3 2 6" xfId="6750"/>
    <cellStyle name="Comma 2 2 3 2 6 2" xfId="6751"/>
    <cellStyle name="Comma 2 2 3 2 6 2 2" xfId="6752"/>
    <cellStyle name="Comma 2 2 3 2 6 3" xfId="6753"/>
    <cellStyle name="Comma 2 2 3 2 7" xfId="6754"/>
    <cellStyle name="Comma 2 2 3 2 7 2" xfId="6755"/>
    <cellStyle name="Comma 2 2 3 2 8" xfId="6756"/>
    <cellStyle name="Comma 2 2 3 3" xfId="6757"/>
    <cellStyle name="Comma 2 2 3 3 2" xfId="6758"/>
    <cellStyle name="Comma 2 2 3 3 2 2" xfId="6759"/>
    <cellStyle name="Comma 2 2 3 3 2 2 2" xfId="6760"/>
    <cellStyle name="Comma 2 2 3 3 2 2 2 2" xfId="6761"/>
    <cellStyle name="Comma 2 2 3 3 2 2 3" xfId="6762"/>
    <cellStyle name="Comma 2 2 3 3 2 3" xfId="6763"/>
    <cellStyle name="Comma 2 2 3 3 2 3 2" xfId="6764"/>
    <cellStyle name="Comma 2 2 3 3 2 3 2 2" xfId="6765"/>
    <cellStyle name="Comma 2 2 3 3 2 3 3" xfId="6766"/>
    <cellStyle name="Comma 2 2 3 3 2 4" xfId="6767"/>
    <cellStyle name="Comma 2 2 3 3 2 4 2" xfId="6768"/>
    <cellStyle name="Comma 2 2 3 3 2 4 2 2" xfId="6769"/>
    <cellStyle name="Comma 2 2 3 3 2 4 3" xfId="6770"/>
    <cellStyle name="Comma 2 2 3 3 2 5" xfId="6771"/>
    <cellStyle name="Comma 2 2 3 3 2 5 2" xfId="6772"/>
    <cellStyle name="Comma 2 2 3 3 2 5 2 2" xfId="6773"/>
    <cellStyle name="Comma 2 2 3 3 2 5 3" xfId="6774"/>
    <cellStyle name="Comma 2 2 3 3 2 6" xfId="6775"/>
    <cellStyle name="Comma 2 2 3 3 2 6 2" xfId="6776"/>
    <cellStyle name="Comma 2 2 3 3 2 7" xfId="6777"/>
    <cellStyle name="Comma 2 2 3 3 3" xfId="6778"/>
    <cellStyle name="Comma 2 2 3 3 3 2" xfId="6779"/>
    <cellStyle name="Comma 2 2 3 3 3 2 2" xfId="6780"/>
    <cellStyle name="Comma 2 2 3 3 3 3" xfId="6781"/>
    <cellStyle name="Comma 2 2 3 3 4" xfId="6782"/>
    <cellStyle name="Comma 2 2 3 3 4 2" xfId="6783"/>
    <cellStyle name="Comma 2 2 3 3 4 2 2" xfId="6784"/>
    <cellStyle name="Comma 2 2 3 3 4 3" xfId="6785"/>
    <cellStyle name="Comma 2 2 3 3 5" xfId="6786"/>
    <cellStyle name="Comma 2 2 3 3 5 2" xfId="6787"/>
    <cellStyle name="Comma 2 2 3 3 5 2 2" xfId="6788"/>
    <cellStyle name="Comma 2 2 3 3 5 3" xfId="6789"/>
    <cellStyle name="Comma 2 2 3 3 6" xfId="6790"/>
    <cellStyle name="Comma 2 2 3 3 6 2" xfId="6791"/>
    <cellStyle name="Comma 2 2 3 3 6 2 2" xfId="6792"/>
    <cellStyle name="Comma 2 2 3 3 6 3" xfId="6793"/>
    <cellStyle name="Comma 2 2 3 3 7" xfId="6794"/>
    <cellStyle name="Comma 2 2 3 3 7 2" xfId="6795"/>
    <cellStyle name="Comma 2 2 3 3 8" xfId="6796"/>
    <cellStyle name="Comma 2 2 3 4" xfId="6797"/>
    <cellStyle name="Comma 2 2 3 4 2" xfId="6798"/>
    <cellStyle name="Comma 2 2 3 4 2 2" xfId="6799"/>
    <cellStyle name="Comma 2 2 3 4 2 2 2" xfId="6800"/>
    <cellStyle name="Comma 2 2 3 4 2 3" xfId="6801"/>
    <cellStyle name="Comma 2 2 3 4 3" xfId="6802"/>
    <cellStyle name="Comma 2 2 3 4 3 2" xfId="6803"/>
    <cellStyle name="Comma 2 2 3 4 3 2 2" xfId="6804"/>
    <cellStyle name="Comma 2 2 3 4 3 3" xfId="6805"/>
    <cellStyle name="Comma 2 2 3 4 4" xfId="6806"/>
    <cellStyle name="Comma 2 2 3 4 4 2" xfId="6807"/>
    <cellStyle name="Comma 2 2 3 4 4 2 2" xfId="6808"/>
    <cellStyle name="Comma 2 2 3 4 4 3" xfId="6809"/>
    <cellStyle name="Comma 2 2 3 4 5" xfId="6810"/>
    <cellStyle name="Comma 2 2 3 4 5 2" xfId="6811"/>
    <cellStyle name="Comma 2 2 3 4 5 2 2" xfId="6812"/>
    <cellStyle name="Comma 2 2 3 4 5 3" xfId="6813"/>
    <cellStyle name="Comma 2 2 3 4 6" xfId="6814"/>
    <cellStyle name="Comma 2 2 3 4 6 2" xfId="6815"/>
    <cellStyle name="Comma 2 2 3 4 7" xfId="6816"/>
    <cellStyle name="Comma 2 2 3 5" xfId="6817"/>
    <cellStyle name="Comma 2 2 3 5 2" xfId="6818"/>
    <cellStyle name="Comma 2 2 3 5 2 2" xfId="6819"/>
    <cellStyle name="Comma 2 2 3 5 3" xfId="6820"/>
    <cellStyle name="Comma 2 2 3 6" xfId="6821"/>
    <cellStyle name="Comma 2 2 3 6 2" xfId="6822"/>
    <cellStyle name="Comma 2 2 3 6 2 2" xfId="6823"/>
    <cellStyle name="Comma 2 2 3 6 3" xfId="6824"/>
    <cellStyle name="Comma 2 2 3 7" xfId="6825"/>
    <cellStyle name="Comma 2 2 3 7 2" xfId="6826"/>
    <cellStyle name="Comma 2 2 3 7 2 2" xfId="6827"/>
    <cellStyle name="Comma 2 2 3 7 3" xfId="6828"/>
    <cellStyle name="Comma 2 2 3 8" xfId="6829"/>
    <cellStyle name="Comma 2 2 3 8 2" xfId="6830"/>
    <cellStyle name="Comma 2 2 3 8 2 2" xfId="6831"/>
    <cellStyle name="Comma 2 2 3 8 3" xfId="6832"/>
    <cellStyle name="Comma 2 2 3 9" xfId="6833"/>
    <cellStyle name="Comma 2 2 3 9 2" xfId="6834"/>
    <cellStyle name="Comma 2 2 4" xfId="6835"/>
    <cellStyle name="Comma 2 2 4 10" xfId="6836"/>
    <cellStyle name="Comma 2 2 4 2" xfId="6837"/>
    <cellStyle name="Comma 2 2 4 2 2" xfId="6838"/>
    <cellStyle name="Comma 2 2 4 2 2 2" xfId="6839"/>
    <cellStyle name="Comma 2 2 4 2 2 2 2" xfId="6840"/>
    <cellStyle name="Comma 2 2 4 2 2 2 2 2" xfId="6841"/>
    <cellStyle name="Comma 2 2 4 2 2 2 3" xfId="6842"/>
    <cellStyle name="Comma 2 2 4 2 2 3" xfId="6843"/>
    <cellStyle name="Comma 2 2 4 2 2 3 2" xfId="6844"/>
    <cellStyle name="Comma 2 2 4 2 2 3 2 2" xfId="6845"/>
    <cellStyle name="Comma 2 2 4 2 2 3 3" xfId="6846"/>
    <cellStyle name="Comma 2 2 4 2 2 4" xfId="6847"/>
    <cellStyle name="Comma 2 2 4 2 2 4 2" xfId="6848"/>
    <cellStyle name="Comma 2 2 4 2 2 4 2 2" xfId="6849"/>
    <cellStyle name="Comma 2 2 4 2 2 4 3" xfId="6850"/>
    <cellStyle name="Comma 2 2 4 2 2 5" xfId="6851"/>
    <cellStyle name="Comma 2 2 4 2 2 5 2" xfId="6852"/>
    <cellStyle name="Comma 2 2 4 2 2 5 2 2" xfId="6853"/>
    <cellStyle name="Comma 2 2 4 2 2 5 3" xfId="6854"/>
    <cellStyle name="Comma 2 2 4 2 2 6" xfId="6855"/>
    <cellStyle name="Comma 2 2 4 2 2 6 2" xfId="6856"/>
    <cellStyle name="Comma 2 2 4 2 2 7" xfId="6857"/>
    <cellStyle name="Comma 2 2 4 2 3" xfId="6858"/>
    <cellStyle name="Comma 2 2 4 2 3 2" xfId="6859"/>
    <cellStyle name="Comma 2 2 4 2 3 2 2" xfId="6860"/>
    <cellStyle name="Comma 2 2 4 2 3 3" xfId="6861"/>
    <cellStyle name="Comma 2 2 4 2 4" xfId="6862"/>
    <cellStyle name="Comma 2 2 4 2 4 2" xfId="6863"/>
    <cellStyle name="Comma 2 2 4 2 4 2 2" xfId="6864"/>
    <cellStyle name="Comma 2 2 4 2 4 3" xfId="6865"/>
    <cellStyle name="Comma 2 2 4 2 5" xfId="6866"/>
    <cellStyle name="Comma 2 2 4 2 5 2" xfId="6867"/>
    <cellStyle name="Comma 2 2 4 2 5 2 2" xfId="6868"/>
    <cellStyle name="Comma 2 2 4 2 5 3" xfId="6869"/>
    <cellStyle name="Comma 2 2 4 2 6" xfId="6870"/>
    <cellStyle name="Comma 2 2 4 2 6 2" xfId="6871"/>
    <cellStyle name="Comma 2 2 4 2 6 2 2" xfId="6872"/>
    <cellStyle name="Comma 2 2 4 2 6 3" xfId="6873"/>
    <cellStyle name="Comma 2 2 4 2 7" xfId="6874"/>
    <cellStyle name="Comma 2 2 4 2 7 2" xfId="6875"/>
    <cellStyle name="Comma 2 2 4 2 8" xfId="6876"/>
    <cellStyle name="Comma 2 2 4 3" xfId="6877"/>
    <cellStyle name="Comma 2 2 4 3 2" xfId="6878"/>
    <cellStyle name="Comma 2 2 4 3 2 2" xfId="6879"/>
    <cellStyle name="Comma 2 2 4 3 2 2 2" xfId="6880"/>
    <cellStyle name="Comma 2 2 4 3 2 2 2 2" xfId="6881"/>
    <cellStyle name="Comma 2 2 4 3 2 2 3" xfId="6882"/>
    <cellStyle name="Comma 2 2 4 3 2 3" xfId="6883"/>
    <cellStyle name="Comma 2 2 4 3 2 3 2" xfId="6884"/>
    <cellStyle name="Comma 2 2 4 3 2 3 2 2" xfId="6885"/>
    <cellStyle name="Comma 2 2 4 3 2 3 3" xfId="6886"/>
    <cellStyle name="Comma 2 2 4 3 2 4" xfId="6887"/>
    <cellStyle name="Comma 2 2 4 3 2 4 2" xfId="6888"/>
    <cellStyle name="Comma 2 2 4 3 2 4 2 2" xfId="6889"/>
    <cellStyle name="Comma 2 2 4 3 2 4 3" xfId="6890"/>
    <cellStyle name="Comma 2 2 4 3 2 5" xfId="6891"/>
    <cellStyle name="Comma 2 2 4 3 2 5 2" xfId="6892"/>
    <cellStyle name="Comma 2 2 4 3 2 5 2 2" xfId="6893"/>
    <cellStyle name="Comma 2 2 4 3 2 5 3" xfId="6894"/>
    <cellStyle name="Comma 2 2 4 3 2 6" xfId="6895"/>
    <cellStyle name="Comma 2 2 4 3 2 6 2" xfId="6896"/>
    <cellStyle name="Comma 2 2 4 3 2 7" xfId="6897"/>
    <cellStyle name="Comma 2 2 4 3 3" xfId="6898"/>
    <cellStyle name="Comma 2 2 4 3 3 2" xfId="6899"/>
    <cellStyle name="Comma 2 2 4 3 3 2 2" xfId="6900"/>
    <cellStyle name="Comma 2 2 4 3 3 3" xfId="6901"/>
    <cellStyle name="Comma 2 2 4 3 4" xfId="6902"/>
    <cellStyle name="Comma 2 2 4 3 4 2" xfId="6903"/>
    <cellStyle name="Comma 2 2 4 3 4 2 2" xfId="6904"/>
    <cellStyle name="Comma 2 2 4 3 4 3" xfId="6905"/>
    <cellStyle name="Comma 2 2 4 3 5" xfId="6906"/>
    <cellStyle name="Comma 2 2 4 3 5 2" xfId="6907"/>
    <cellStyle name="Comma 2 2 4 3 5 2 2" xfId="6908"/>
    <cellStyle name="Comma 2 2 4 3 5 3" xfId="6909"/>
    <cellStyle name="Comma 2 2 4 3 6" xfId="6910"/>
    <cellStyle name="Comma 2 2 4 3 6 2" xfId="6911"/>
    <cellStyle name="Comma 2 2 4 3 6 2 2" xfId="6912"/>
    <cellStyle name="Comma 2 2 4 3 6 3" xfId="6913"/>
    <cellStyle name="Comma 2 2 4 3 7" xfId="6914"/>
    <cellStyle name="Comma 2 2 4 3 7 2" xfId="6915"/>
    <cellStyle name="Comma 2 2 4 3 8" xfId="6916"/>
    <cellStyle name="Comma 2 2 4 4" xfId="6917"/>
    <cellStyle name="Comma 2 2 4 4 2" xfId="6918"/>
    <cellStyle name="Comma 2 2 4 4 2 2" xfId="6919"/>
    <cellStyle name="Comma 2 2 4 4 2 2 2" xfId="6920"/>
    <cellStyle name="Comma 2 2 4 4 2 3" xfId="6921"/>
    <cellStyle name="Comma 2 2 4 4 3" xfId="6922"/>
    <cellStyle name="Comma 2 2 4 4 3 2" xfId="6923"/>
    <cellStyle name="Comma 2 2 4 4 3 2 2" xfId="6924"/>
    <cellStyle name="Comma 2 2 4 4 3 3" xfId="6925"/>
    <cellStyle name="Comma 2 2 4 4 4" xfId="6926"/>
    <cellStyle name="Comma 2 2 4 4 4 2" xfId="6927"/>
    <cellStyle name="Comma 2 2 4 4 4 2 2" xfId="6928"/>
    <cellStyle name="Comma 2 2 4 4 4 3" xfId="6929"/>
    <cellStyle name="Comma 2 2 4 4 5" xfId="6930"/>
    <cellStyle name="Comma 2 2 4 4 5 2" xfId="6931"/>
    <cellStyle name="Comma 2 2 4 4 5 2 2" xfId="6932"/>
    <cellStyle name="Comma 2 2 4 4 5 3" xfId="6933"/>
    <cellStyle name="Comma 2 2 4 4 6" xfId="6934"/>
    <cellStyle name="Comma 2 2 4 4 6 2" xfId="6935"/>
    <cellStyle name="Comma 2 2 4 4 7" xfId="6936"/>
    <cellStyle name="Comma 2 2 4 5" xfId="6937"/>
    <cellStyle name="Comma 2 2 4 5 2" xfId="6938"/>
    <cellStyle name="Comma 2 2 4 5 2 2" xfId="6939"/>
    <cellStyle name="Comma 2 2 4 5 3" xfId="6940"/>
    <cellStyle name="Comma 2 2 4 6" xfId="6941"/>
    <cellStyle name="Comma 2 2 4 6 2" xfId="6942"/>
    <cellStyle name="Comma 2 2 4 6 2 2" xfId="6943"/>
    <cellStyle name="Comma 2 2 4 6 3" xfId="6944"/>
    <cellStyle name="Comma 2 2 4 7" xfId="6945"/>
    <cellStyle name="Comma 2 2 4 7 2" xfId="6946"/>
    <cellStyle name="Comma 2 2 4 7 2 2" xfId="6947"/>
    <cellStyle name="Comma 2 2 4 7 3" xfId="6948"/>
    <cellStyle name="Comma 2 2 4 8" xfId="6949"/>
    <cellStyle name="Comma 2 2 4 8 2" xfId="6950"/>
    <cellStyle name="Comma 2 2 4 8 2 2" xfId="6951"/>
    <cellStyle name="Comma 2 2 4 8 3" xfId="6952"/>
    <cellStyle name="Comma 2 2 4 9" xfId="6953"/>
    <cellStyle name="Comma 2 2 4 9 2" xfId="6954"/>
    <cellStyle name="Comma 2 2 5" xfId="6955"/>
    <cellStyle name="Comma 2 2 5 2" xfId="6956"/>
    <cellStyle name="Comma 2 2 5 2 2" xfId="6957"/>
    <cellStyle name="Comma 2 2 5 2 2 2" xfId="6958"/>
    <cellStyle name="Comma 2 2 5 2 2 2 2" xfId="6959"/>
    <cellStyle name="Comma 2 2 5 2 2 2 2 2" xfId="6960"/>
    <cellStyle name="Comma 2 2 5 2 2 2 3" xfId="6961"/>
    <cellStyle name="Comma 2 2 5 2 2 3" xfId="6962"/>
    <cellStyle name="Comma 2 2 5 2 2 3 2" xfId="6963"/>
    <cellStyle name="Comma 2 2 5 2 2 3 2 2" xfId="6964"/>
    <cellStyle name="Comma 2 2 5 2 2 3 3" xfId="6965"/>
    <cellStyle name="Comma 2 2 5 2 2 4" xfId="6966"/>
    <cellStyle name="Comma 2 2 5 2 2 4 2" xfId="6967"/>
    <cellStyle name="Comma 2 2 5 2 2 4 2 2" xfId="6968"/>
    <cellStyle name="Comma 2 2 5 2 2 4 3" xfId="6969"/>
    <cellStyle name="Comma 2 2 5 2 2 5" xfId="6970"/>
    <cellStyle name="Comma 2 2 5 2 2 5 2" xfId="6971"/>
    <cellStyle name="Comma 2 2 5 2 2 5 2 2" xfId="6972"/>
    <cellStyle name="Comma 2 2 5 2 2 5 3" xfId="6973"/>
    <cellStyle name="Comma 2 2 5 2 2 6" xfId="6974"/>
    <cellStyle name="Comma 2 2 5 2 2 6 2" xfId="6975"/>
    <cellStyle name="Comma 2 2 5 2 2 7" xfId="6976"/>
    <cellStyle name="Comma 2 2 5 2 3" xfId="6977"/>
    <cellStyle name="Comma 2 2 5 2 3 2" xfId="6978"/>
    <cellStyle name="Comma 2 2 5 2 3 2 2" xfId="6979"/>
    <cellStyle name="Comma 2 2 5 2 3 3" xfId="6980"/>
    <cellStyle name="Comma 2 2 5 2 4" xfId="6981"/>
    <cellStyle name="Comma 2 2 5 2 4 2" xfId="6982"/>
    <cellStyle name="Comma 2 2 5 2 4 2 2" xfId="6983"/>
    <cellStyle name="Comma 2 2 5 2 4 3" xfId="6984"/>
    <cellStyle name="Comma 2 2 5 2 5" xfId="6985"/>
    <cellStyle name="Comma 2 2 5 2 5 2" xfId="6986"/>
    <cellStyle name="Comma 2 2 5 2 5 2 2" xfId="6987"/>
    <cellStyle name="Comma 2 2 5 2 5 3" xfId="6988"/>
    <cellStyle name="Comma 2 2 5 2 6" xfId="6989"/>
    <cellStyle name="Comma 2 2 5 2 6 2" xfId="6990"/>
    <cellStyle name="Comma 2 2 5 2 6 2 2" xfId="6991"/>
    <cellStyle name="Comma 2 2 5 2 6 3" xfId="6992"/>
    <cellStyle name="Comma 2 2 5 2 7" xfId="6993"/>
    <cellStyle name="Comma 2 2 5 2 7 2" xfId="6994"/>
    <cellStyle name="Comma 2 2 5 2 8" xfId="6995"/>
    <cellStyle name="Comma 2 2 5 3" xfId="6996"/>
    <cellStyle name="Comma 2 2 5 3 2" xfId="6997"/>
    <cellStyle name="Comma 2 2 5 3 2 2" xfId="6998"/>
    <cellStyle name="Comma 2 2 5 3 2 2 2" xfId="6999"/>
    <cellStyle name="Comma 2 2 5 3 2 3" xfId="7000"/>
    <cellStyle name="Comma 2 2 5 3 3" xfId="7001"/>
    <cellStyle name="Comma 2 2 5 3 3 2" xfId="7002"/>
    <cellStyle name="Comma 2 2 5 3 3 2 2" xfId="7003"/>
    <cellStyle name="Comma 2 2 5 3 3 3" xfId="7004"/>
    <cellStyle name="Comma 2 2 5 3 4" xfId="7005"/>
    <cellStyle name="Comma 2 2 5 3 4 2" xfId="7006"/>
    <cellStyle name="Comma 2 2 5 3 4 2 2" xfId="7007"/>
    <cellStyle name="Comma 2 2 5 3 4 3" xfId="7008"/>
    <cellStyle name="Comma 2 2 5 3 5" xfId="7009"/>
    <cellStyle name="Comma 2 2 5 3 5 2" xfId="7010"/>
    <cellStyle name="Comma 2 2 5 3 5 2 2" xfId="7011"/>
    <cellStyle name="Comma 2 2 5 3 5 3" xfId="7012"/>
    <cellStyle name="Comma 2 2 5 3 6" xfId="7013"/>
    <cellStyle name="Comma 2 2 5 3 6 2" xfId="7014"/>
    <cellStyle name="Comma 2 2 5 3 7" xfId="7015"/>
    <cellStyle name="Comma 2 2 5 4" xfId="7016"/>
    <cellStyle name="Comma 2 2 5 4 2" xfId="7017"/>
    <cellStyle name="Comma 2 2 5 4 2 2" xfId="7018"/>
    <cellStyle name="Comma 2 2 5 4 3" xfId="7019"/>
    <cellStyle name="Comma 2 2 5 5" xfId="7020"/>
    <cellStyle name="Comma 2 2 5 5 2" xfId="7021"/>
    <cellStyle name="Comma 2 2 5 5 2 2" xfId="7022"/>
    <cellStyle name="Comma 2 2 5 5 3" xfId="7023"/>
    <cellStyle name="Comma 2 2 5 6" xfId="7024"/>
    <cellStyle name="Comma 2 2 5 6 2" xfId="7025"/>
    <cellStyle name="Comma 2 2 5 6 2 2" xfId="7026"/>
    <cellStyle name="Comma 2 2 5 6 3" xfId="7027"/>
    <cellStyle name="Comma 2 2 5 7" xfId="7028"/>
    <cellStyle name="Comma 2 2 5 7 2" xfId="7029"/>
    <cellStyle name="Comma 2 2 5 7 2 2" xfId="7030"/>
    <cellStyle name="Comma 2 2 5 7 3" xfId="7031"/>
    <cellStyle name="Comma 2 2 5 8" xfId="7032"/>
    <cellStyle name="Comma 2 2 5 8 2" xfId="7033"/>
    <cellStyle name="Comma 2 2 5 9" xfId="7034"/>
    <cellStyle name="Comma 2 2 6" xfId="7035"/>
    <cellStyle name="Comma 2 2 6 2" xfId="7036"/>
    <cellStyle name="Comma 2 2 6 2 2" xfId="7037"/>
    <cellStyle name="Comma 2 2 6 2 2 2" xfId="7038"/>
    <cellStyle name="Comma 2 2 6 2 2 2 2" xfId="7039"/>
    <cellStyle name="Comma 2 2 6 2 2 3" xfId="7040"/>
    <cellStyle name="Comma 2 2 6 2 3" xfId="7041"/>
    <cellStyle name="Comma 2 2 6 2 3 2" xfId="7042"/>
    <cellStyle name="Comma 2 2 6 2 3 2 2" xfId="7043"/>
    <cellStyle name="Comma 2 2 6 2 3 3" xfId="7044"/>
    <cellStyle name="Comma 2 2 6 2 4" xfId="7045"/>
    <cellStyle name="Comma 2 2 6 2 4 2" xfId="7046"/>
    <cellStyle name="Comma 2 2 6 2 4 2 2" xfId="7047"/>
    <cellStyle name="Comma 2 2 6 2 4 3" xfId="7048"/>
    <cellStyle name="Comma 2 2 6 2 5" xfId="7049"/>
    <cellStyle name="Comma 2 2 6 2 5 2" xfId="7050"/>
    <cellStyle name="Comma 2 2 6 2 5 2 2" xfId="7051"/>
    <cellStyle name="Comma 2 2 6 2 5 3" xfId="7052"/>
    <cellStyle name="Comma 2 2 6 2 6" xfId="7053"/>
    <cellStyle name="Comma 2 2 6 2 6 2" xfId="7054"/>
    <cellStyle name="Comma 2 2 6 2 7" xfId="7055"/>
    <cellStyle name="Comma 2 2 6 3" xfId="7056"/>
    <cellStyle name="Comma 2 2 6 3 2" xfId="7057"/>
    <cellStyle name="Comma 2 2 6 3 2 2" xfId="7058"/>
    <cellStyle name="Comma 2 2 6 3 3" xfId="7059"/>
    <cellStyle name="Comma 2 2 6 4" xfId="7060"/>
    <cellStyle name="Comma 2 2 6 4 2" xfId="7061"/>
    <cellStyle name="Comma 2 2 6 4 2 2" xfId="7062"/>
    <cellStyle name="Comma 2 2 6 4 3" xfId="7063"/>
    <cellStyle name="Comma 2 2 6 5" xfId="7064"/>
    <cellStyle name="Comma 2 2 6 5 2" xfId="7065"/>
    <cellStyle name="Comma 2 2 6 5 2 2" xfId="7066"/>
    <cellStyle name="Comma 2 2 6 5 3" xfId="7067"/>
    <cellStyle name="Comma 2 2 6 6" xfId="7068"/>
    <cellStyle name="Comma 2 2 6 6 2" xfId="7069"/>
    <cellStyle name="Comma 2 2 6 6 2 2" xfId="7070"/>
    <cellStyle name="Comma 2 2 6 6 3" xfId="7071"/>
    <cellStyle name="Comma 2 2 6 7" xfId="7072"/>
    <cellStyle name="Comma 2 2 6 7 2" xfId="7073"/>
    <cellStyle name="Comma 2 2 6 8" xfId="7074"/>
    <cellStyle name="Comma 2 2 7" xfId="7075"/>
    <cellStyle name="Comma 2 2 7 2" xfId="7076"/>
    <cellStyle name="Comma 2 2 7 2 2" xfId="7077"/>
    <cellStyle name="Comma 2 2 7 2 2 2" xfId="7078"/>
    <cellStyle name="Comma 2 2 7 2 2 2 2" xfId="7079"/>
    <cellStyle name="Comma 2 2 7 2 2 3" xfId="7080"/>
    <cellStyle name="Comma 2 2 7 2 3" xfId="7081"/>
    <cellStyle name="Comma 2 2 7 2 3 2" xfId="7082"/>
    <cellStyle name="Comma 2 2 7 2 3 2 2" xfId="7083"/>
    <cellStyle name="Comma 2 2 7 2 3 3" xfId="7084"/>
    <cellStyle name="Comma 2 2 7 2 4" xfId="7085"/>
    <cellStyle name="Comma 2 2 7 2 4 2" xfId="7086"/>
    <cellStyle name="Comma 2 2 7 2 4 2 2" xfId="7087"/>
    <cellStyle name="Comma 2 2 7 2 4 3" xfId="7088"/>
    <cellStyle name="Comma 2 2 7 2 5" xfId="7089"/>
    <cellStyle name="Comma 2 2 7 2 5 2" xfId="7090"/>
    <cellStyle name="Comma 2 2 7 2 5 2 2" xfId="7091"/>
    <cellStyle name="Comma 2 2 7 2 5 3" xfId="7092"/>
    <cellStyle name="Comma 2 2 7 2 6" xfId="7093"/>
    <cellStyle name="Comma 2 2 7 2 6 2" xfId="7094"/>
    <cellStyle name="Comma 2 2 7 2 7" xfId="7095"/>
    <cellStyle name="Comma 2 2 7 3" xfId="7096"/>
    <cellStyle name="Comma 2 2 7 3 2" xfId="7097"/>
    <cellStyle name="Comma 2 2 7 3 2 2" xfId="7098"/>
    <cellStyle name="Comma 2 2 7 3 3" xfId="7099"/>
    <cellStyle name="Comma 2 2 7 4" xfId="7100"/>
    <cellStyle name="Comma 2 2 7 4 2" xfId="7101"/>
    <cellStyle name="Comma 2 2 7 4 2 2" xfId="7102"/>
    <cellStyle name="Comma 2 2 7 4 3" xfId="7103"/>
    <cellStyle name="Comma 2 2 7 5" xfId="7104"/>
    <cellStyle name="Comma 2 2 7 5 2" xfId="7105"/>
    <cellStyle name="Comma 2 2 7 5 2 2" xfId="7106"/>
    <cellStyle name="Comma 2 2 7 5 3" xfId="7107"/>
    <cellStyle name="Comma 2 2 7 6" xfId="7108"/>
    <cellStyle name="Comma 2 2 7 6 2" xfId="7109"/>
    <cellStyle name="Comma 2 2 7 6 2 2" xfId="7110"/>
    <cellStyle name="Comma 2 2 7 6 3" xfId="7111"/>
    <cellStyle name="Comma 2 2 7 7" xfId="7112"/>
    <cellStyle name="Comma 2 2 7 7 2" xfId="7113"/>
    <cellStyle name="Comma 2 2 7 8" xfId="7114"/>
    <cellStyle name="Comma 2 2 8" xfId="7115"/>
    <cellStyle name="Comma 2 2 8 2" xfId="7116"/>
    <cellStyle name="Comma 2 2 8 2 2" xfId="7117"/>
    <cellStyle name="Comma 2 2 8 2 2 2" xfId="7118"/>
    <cellStyle name="Comma 2 2 8 2 3" xfId="7119"/>
    <cellStyle name="Comma 2 2 8 3" xfId="7120"/>
    <cellStyle name="Comma 2 2 8 3 2" xfId="7121"/>
    <cellStyle name="Comma 2 2 8 3 2 2" xfId="7122"/>
    <cellStyle name="Comma 2 2 8 3 3" xfId="7123"/>
    <cellStyle name="Comma 2 2 8 4" xfId="7124"/>
    <cellStyle name="Comma 2 2 8 4 2" xfId="7125"/>
    <cellStyle name="Comma 2 2 8 4 2 2" xfId="7126"/>
    <cellStyle name="Comma 2 2 8 4 3" xfId="7127"/>
    <cellStyle name="Comma 2 2 8 5" xfId="7128"/>
    <cellStyle name="Comma 2 2 8 5 2" xfId="7129"/>
    <cellStyle name="Comma 2 2 8 5 2 2" xfId="7130"/>
    <cellStyle name="Comma 2 2 8 5 3" xfId="7131"/>
    <cellStyle name="Comma 2 2 8 6" xfId="7132"/>
    <cellStyle name="Comma 2 2 8 6 2" xfId="7133"/>
    <cellStyle name="Comma 2 2 8 7" xfId="7134"/>
    <cellStyle name="Comma 2 2 9" xfId="7135"/>
    <cellStyle name="Comma 2 3" xfId="213"/>
    <cellStyle name="Comma 2 3 10" xfId="7137"/>
    <cellStyle name="Comma 2 3 10 2" xfId="7138"/>
    <cellStyle name="Comma 2 3 10 2 2" xfId="7139"/>
    <cellStyle name="Comma 2 3 10 3" xfId="7140"/>
    <cellStyle name="Comma 2 3 11" xfId="7141"/>
    <cellStyle name="Comma 2 3 11 2" xfId="7142"/>
    <cellStyle name="Comma 2 3 12" xfId="7143"/>
    <cellStyle name="Comma 2 3 13" xfId="7136"/>
    <cellStyle name="Comma 2 3 2" xfId="2677"/>
    <cellStyle name="Comma 2 3 2 10" xfId="7145"/>
    <cellStyle name="Comma 2 3 2 11" xfId="7144"/>
    <cellStyle name="Comma 2 3 2 2" xfId="7146"/>
    <cellStyle name="Comma 2 3 2 2 2" xfId="7147"/>
    <cellStyle name="Comma 2 3 2 2 2 2" xfId="7148"/>
    <cellStyle name="Comma 2 3 2 2 2 2 2" xfId="7149"/>
    <cellStyle name="Comma 2 3 2 2 2 2 2 2" xfId="7150"/>
    <cellStyle name="Comma 2 3 2 2 2 2 3" xfId="7151"/>
    <cellStyle name="Comma 2 3 2 2 2 3" xfId="7152"/>
    <cellStyle name="Comma 2 3 2 2 2 3 2" xfId="7153"/>
    <cellStyle name="Comma 2 3 2 2 2 3 2 2" xfId="7154"/>
    <cellStyle name="Comma 2 3 2 2 2 3 3" xfId="7155"/>
    <cellStyle name="Comma 2 3 2 2 2 4" xfId="7156"/>
    <cellStyle name="Comma 2 3 2 2 2 4 2" xfId="7157"/>
    <cellStyle name="Comma 2 3 2 2 2 4 2 2" xfId="7158"/>
    <cellStyle name="Comma 2 3 2 2 2 4 3" xfId="7159"/>
    <cellStyle name="Comma 2 3 2 2 2 5" xfId="7160"/>
    <cellStyle name="Comma 2 3 2 2 2 5 2" xfId="7161"/>
    <cellStyle name="Comma 2 3 2 2 2 5 2 2" xfId="7162"/>
    <cellStyle name="Comma 2 3 2 2 2 5 3" xfId="7163"/>
    <cellStyle name="Comma 2 3 2 2 2 6" xfId="7164"/>
    <cellStyle name="Comma 2 3 2 2 2 6 2" xfId="7165"/>
    <cellStyle name="Comma 2 3 2 2 2 7" xfId="7166"/>
    <cellStyle name="Comma 2 3 2 2 3" xfId="7167"/>
    <cellStyle name="Comma 2 3 2 2 3 2" xfId="7168"/>
    <cellStyle name="Comma 2 3 2 2 3 2 2" xfId="7169"/>
    <cellStyle name="Comma 2 3 2 2 3 3" xfId="7170"/>
    <cellStyle name="Comma 2 3 2 2 4" xfId="7171"/>
    <cellStyle name="Comma 2 3 2 2 4 2" xfId="7172"/>
    <cellStyle name="Comma 2 3 2 2 4 2 2" xfId="7173"/>
    <cellStyle name="Comma 2 3 2 2 4 3" xfId="7174"/>
    <cellStyle name="Comma 2 3 2 2 5" xfId="7175"/>
    <cellStyle name="Comma 2 3 2 2 5 2" xfId="7176"/>
    <cellStyle name="Comma 2 3 2 2 5 2 2" xfId="7177"/>
    <cellStyle name="Comma 2 3 2 2 5 3" xfId="7178"/>
    <cellStyle name="Comma 2 3 2 2 6" xfId="7179"/>
    <cellStyle name="Comma 2 3 2 2 6 2" xfId="7180"/>
    <cellStyle name="Comma 2 3 2 2 6 2 2" xfId="7181"/>
    <cellStyle name="Comma 2 3 2 2 6 3" xfId="7182"/>
    <cellStyle name="Comma 2 3 2 2 7" xfId="7183"/>
    <cellStyle name="Comma 2 3 2 2 7 2" xfId="7184"/>
    <cellStyle name="Comma 2 3 2 2 8" xfId="7185"/>
    <cellStyle name="Comma 2 3 2 3" xfId="7186"/>
    <cellStyle name="Comma 2 3 2 3 2" xfId="7187"/>
    <cellStyle name="Comma 2 3 2 3 2 2" xfId="7188"/>
    <cellStyle name="Comma 2 3 2 3 2 2 2" xfId="7189"/>
    <cellStyle name="Comma 2 3 2 3 2 2 2 2" xfId="7190"/>
    <cellStyle name="Comma 2 3 2 3 2 2 3" xfId="7191"/>
    <cellStyle name="Comma 2 3 2 3 2 3" xfId="7192"/>
    <cellStyle name="Comma 2 3 2 3 2 3 2" xfId="7193"/>
    <cellStyle name="Comma 2 3 2 3 2 3 2 2" xfId="7194"/>
    <cellStyle name="Comma 2 3 2 3 2 3 3" xfId="7195"/>
    <cellStyle name="Comma 2 3 2 3 2 4" xfId="7196"/>
    <cellStyle name="Comma 2 3 2 3 2 4 2" xfId="7197"/>
    <cellStyle name="Comma 2 3 2 3 2 4 2 2" xfId="7198"/>
    <cellStyle name="Comma 2 3 2 3 2 4 3" xfId="7199"/>
    <cellStyle name="Comma 2 3 2 3 2 5" xfId="7200"/>
    <cellStyle name="Comma 2 3 2 3 2 5 2" xfId="7201"/>
    <cellStyle name="Comma 2 3 2 3 2 5 2 2" xfId="7202"/>
    <cellStyle name="Comma 2 3 2 3 2 5 3" xfId="7203"/>
    <cellStyle name="Comma 2 3 2 3 2 6" xfId="7204"/>
    <cellStyle name="Comma 2 3 2 3 2 6 2" xfId="7205"/>
    <cellStyle name="Comma 2 3 2 3 2 7" xfId="7206"/>
    <cellStyle name="Comma 2 3 2 3 3" xfId="7207"/>
    <cellStyle name="Comma 2 3 2 3 3 2" xfId="7208"/>
    <cellStyle name="Comma 2 3 2 3 3 2 2" xfId="7209"/>
    <cellStyle name="Comma 2 3 2 3 3 3" xfId="7210"/>
    <cellStyle name="Comma 2 3 2 3 4" xfId="7211"/>
    <cellStyle name="Comma 2 3 2 3 4 2" xfId="7212"/>
    <cellStyle name="Comma 2 3 2 3 4 2 2" xfId="7213"/>
    <cellStyle name="Comma 2 3 2 3 4 3" xfId="7214"/>
    <cellStyle name="Comma 2 3 2 3 5" xfId="7215"/>
    <cellStyle name="Comma 2 3 2 3 5 2" xfId="7216"/>
    <cellStyle name="Comma 2 3 2 3 5 2 2" xfId="7217"/>
    <cellStyle name="Comma 2 3 2 3 5 3" xfId="7218"/>
    <cellStyle name="Comma 2 3 2 3 6" xfId="7219"/>
    <cellStyle name="Comma 2 3 2 3 6 2" xfId="7220"/>
    <cellStyle name="Comma 2 3 2 3 6 2 2" xfId="7221"/>
    <cellStyle name="Comma 2 3 2 3 6 3" xfId="7222"/>
    <cellStyle name="Comma 2 3 2 3 7" xfId="7223"/>
    <cellStyle name="Comma 2 3 2 3 7 2" xfId="7224"/>
    <cellStyle name="Comma 2 3 2 3 8" xfId="7225"/>
    <cellStyle name="Comma 2 3 2 4" xfId="7226"/>
    <cellStyle name="Comma 2 3 2 4 2" xfId="7227"/>
    <cellStyle name="Comma 2 3 2 4 2 2" xfId="7228"/>
    <cellStyle name="Comma 2 3 2 4 2 2 2" xfId="7229"/>
    <cellStyle name="Comma 2 3 2 4 2 3" xfId="7230"/>
    <cellStyle name="Comma 2 3 2 4 3" xfId="7231"/>
    <cellStyle name="Comma 2 3 2 4 3 2" xfId="7232"/>
    <cellStyle name="Comma 2 3 2 4 3 2 2" xfId="7233"/>
    <cellStyle name="Comma 2 3 2 4 3 3" xfId="7234"/>
    <cellStyle name="Comma 2 3 2 4 4" xfId="7235"/>
    <cellStyle name="Comma 2 3 2 4 4 2" xfId="7236"/>
    <cellStyle name="Comma 2 3 2 4 4 2 2" xfId="7237"/>
    <cellStyle name="Comma 2 3 2 4 4 3" xfId="7238"/>
    <cellStyle name="Comma 2 3 2 4 5" xfId="7239"/>
    <cellStyle name="Comma 2 3 2 4 5 2" xfId="7240"/>
    <cellStyle name="Comma 2 3 2 4 5 2 2" xfId="7241"/>
    <cellStyle name="Comma 2 3 2 4 5 3" xfId="7242"/>
    <cellStyle name="Comma 2 3 2 4 6" xfId="7243"/>
    <cellStyle name="Comma 2 3 2 4 6 2" xfId="7244"/>
    <cellStyle name="Comma 2 3 2 4 7" xfId="7245"/>
    <cellStyle name="Comma 2 3 2 5" xfId="7246"/>
    <cellStyle name="Comma 2 3 2 5 2" xfId="7247"/>
    <cellStyle name="Comma 2 3 2 5 2 2" xfId="7248"/>
    <cellStyle name="Comma 2 3 2 5 3" xfId="7249"/>
    <cellStyle name="Comma 2 3 2 6" xfId="7250"/>
    <cellStyle name="Comma 2 3 2 6 2" xfId="7251"/>
    <cellStyle name="Comma 2 3 2 6 2 2" xfId="7252"/>
    <cellStyle name="Comma 2 3 2 6 3" xfId="7253"/>
    <cellStyle name="Comma 2 3 2 7" xfId="7254"/>
    <cellStyle name="Comma 2 3 2 7 2" xfId="7255"/>
    <cellStyle name="Comma 2 3 2 7 2 2" xfId="7256"/>
    <cellStyle name="Comma 2 3 2 7 3" xfId="7257"/>
    <cellStyle name="Comma 2 3 2 8" xfId="7258"/>
    <cellStyle name="Comma 2 3 2 8 2" xfId="7259"/>
    <cellStyle name="Comma 2 3 2 8 2 2" xfId="7260"/>
    <cellStyle name="Comma 2 3 2 8 3" xfId="7261"/>
    <cellStyle name="Comma 2 3 2 9" xfId="7262"/>
    <cellStyle name="Comma 2 3 2 9 2" xfId="7263"/>
    <cellStyle name="Comma 2 3 3" xfId="7264"/>
    <cellStyle name="Comma 2 3 3 2" xfId="7265"/>
    <cellStyle name="Comma 2 3 3 2 2" xfId="7266"/>
    <cellStyle name="Comma 2 3 3 2 2 2" xfId="7267"/>
    <cellStyle name="Comma 2 3 3 2 2 2 2" xfId="7268"/>
    <cellStyle name="Comma 2 3 3 2 2 3" xfId="7269"/>
    <cellStyle name="Comma 2 3 3 2 3" xfId="7270"/>
    <cellStyle name="Comma 2 3 3 2 3 2" xfId="7271"/>
    <cellStyle name="Comma 2 3 3 2 3 2 2" xfId="7272"/>
    <cellStyle name="Comma 2 3 3 2 3 3" xfId="7273"/>
    <cellStyle name="Comma 2 3 3 2 4" xfId="7274"/>
    <cellStyle name="Comma 2 3 3 2 4 2" xfId="7275"/>
    <cellStyle name="Comma 2 3 3 2 4 2 2" xfId="7276"/>
    <cellStyle name="Comma 2 3 3 2 4 3" xfId="7277"/>
    <cellStyle name="Comma 2 3 3 2 5" xfId="7278"/>
    <cellStyle name="Comma 2 3 3 2 5 2" xfId="7279"/>
    <cellStyle name="Comma 2 3 3 2 5 2 2" xfId="7280"/>
    <cellStyle name="Comma 2 3 3 2 5 3" xfId="7281"/>
    <cellStyle name="Comma 2 3 3 2 6" xfId="7282"/>
    <cellStyle name="Comma 2 3 3 2 6 2" xfId="7283"/>
    <cellStyle name="Comma 2 3 3 2 7" xfId="7284"/>
    <cellStyle name="Comma 2 3 3 3" xfId="7285"/>
    <cellStyle name="Comma 2 3 3 3 2" xfId="7286"/>
    <cellStyle name="Comma 2 3 3 3 2 2" xfId="7287"/>
    <cellStyle name="Comma 2 3 3 3 3" xfId="7288"/>
    <cellStyle name="Comma 2 3 3 4" xfId="7289"/>
    <cellStyle name="Comma 2 3 3 4 2" xfId="7290"/>
    <cellStyle name="Comma 2 3 3 4 2 2" xfId="7291"/>
    <cellStyle name="Comma 2 3 3 4 3" xfId="7292"/>
    <cellStyle name="Comma 2 3 3 5" xfId="7293"/>
    <cellStyle name="Comma 2 3 3 5 2" xfId="7294"/>
    <cellStyle name="Comma 2 3 3 5 2 2" xfId="7295"/>
    <cellStyle name="Comma 2 3 3 5 3" xfId="7296"/>
    <cellStyle name="Comma 2 3 3 6" xfId="7297"/>
    <cellStyle name="Comma 2 3 3 6 2" xfId="7298"/>
    <cellStyle name="Comma 2 3 3 6 2 2" xfId="7299"/>
    <cellStyle name="Comma 2 3 3 6 3" xfId="7300"/>
    <cellStyle name="Comma 2 3 3 7" xfId="7301"/>
    <cellStyle name="Comma 2 3 3 7 2" xfId="7302"/>
    <cellStyle name="Comma 2 3 3 8" xfId="7303"/>
    <cellStyle name="Comma 2 3 4" xfId="7304"/>
    <cellStyle name="Comma 2 3 4 2" xfId="7305"/>
    <cellStyle name="Comma 2 3 4 2 2" xfId="7306"/>
    <cellStyle name="Comma 2 3 4 2 2 2" xfId="7307"/>
    <cellStyle name="Comma 2 3 4 2 2 2 2" xfId="7308"/>
    <cellStyle name="Comma 2 3 4 2 2 3" xfId="7309"/>
    <cellStyle name="Comma 2 3 4 2 3" xfId="7310"/>
    <cellStyle name="Comma 2 3 4 2 3 2" xfId="7311"/>
    <cellStyle name="Comma 2 3 4 2 3 2 2" xfId="7312"/>
    <cellStyle name="Comma 2 3 4 2 3 3" xfId="7313"/>
    <cellStyle name="Comma 2 3 4 2 4" xfId="7314"/>
    <cellStyle name="Comma 2 3 4 2 4 2" xfId="7315"/>
    <cellStyle name="Comma 2 3 4 2 4 2 2" xfId="7316"/>
    <cellStyle name="Comma 2 3 4 2 4 3" xfId="7317"/>
    <cellStyle name="Comma 2 3 4 2 5" xfId="7318"/>
    <cellStyle name="Comma 2 3 4 2 5 2" xfId="7319"/>
    <cellStyle name="Comma 2 3 4 2 5 2 2" xfId="7320"/>
    <cellStyle name="Comma 2 3 4 2 5 3" xfId="7321"/>
    <cellStyle name="Comma 2 3 4 2 6" xfId="7322"/>
    <cellStyle name="Comma 2 3 4 2 6 2" xfId="7323"/>
    <cellStyle name="Comma 2 3 4 2 7" xfId="7324"/>
    <cellStyle name="Comma 2 3 4 3" xfId="7325"/>
    <cellStyle name="Comma 2 3 4 3 2" xfId="7326"/>
    <cellStyle name="Comma 2 3 4 3 2 2" xfId="7327"/>
    <cellStyle name="Comma 2 3 4 3 3" xfId="7328"/>
    <cellStyle name="Comma 2 3 4 4" xfId="7329"/>
    <cellStyle name="Comma 2 3 4 4 2" xfId="7330"/>
    <cellStyle name="Comma 2 3 4 4 2 2" xfId="7331"/>
    <cellStyle name="Comma 2 3 4 4 3" xfId="7332"/>
    <cellStyle name="Comma 2 3 4 5" xfId="7333"/>
    <cellStyle name="Comma 2 3 4 5 2" xfId="7334"/>
    <cellStyle name="Comma 2 3 4 5 2 2" xfId="7335"/>
    <cellStyle name="Comma 2 3 4 5 3" xfId="7336"/>
    <cellStyle name="Comma 2 3 4 6" xfId="7337"/>
    <cellStyle name="Comma 2 3 4 6 2" xfId="7338"/>
    <cellStyle name="Comma 2 3 4 6 2 2" xfId="7339"/>
    <cellStyle name="Comma 2 3 4 6 3" xfId="7340"/>
    <cellStyle name="Comma 2 3 4 7" xfId="7341"/>
    <cellStyle name="Comma 2 3 4 7 2" xfId="7342"/>
    <cellStyle name="Comma 2 3 4 8" xfId="7343"/>
    <cellStyle name="Comma 2 3 5" xfId="7344"/>
    <cellStyle name="Comma 2 3 5 2" xfId="7345"/>
    <cellStyle name="Comma 2 3 5 2 2" xfId="7346"/>
    <cellStyle name="Comma 2 3 5 2 2 2" xfId="7347"/>
    <cellStyle name="Comma 2 3 5 2 3" xfId="7348"/>
    <cellStyle name="Comma 2 3 5 3" xfId="7349"/>
    <cellStyle name="Comma 2 3 5 3 2" xfId="7350"/>
    <cellStyle name="Comma 2 3 5 3 2 2" xfId="7351"/>
    <cellStyle name="Comma 2 3 5 3 3" xfId="7352"/>
    <cellStyle name="Comma 2 3 5 4" xfId="7353"/>
    <cellStyle name="Comma 2 3 5 4 2" xfId="7354"/>
    <cellStyle name="Comma 2 3 5 4 2 2" xfId="7355"/>
    <cellStyle name="Comma 2 3 5 4 3" xfId="7356"/>
    <cellStyle name="Comma 2 3 5 5" xfId="7357"/>
    <cellStyle name="Comma 2 3 5 5 2" xfId="7358"/>
    <cellStyle name="Comma 2 3 5 5 2 2" xfId="7359"/>
    <cellStyle name="Comma 2 3 5 5 3" xfId="7360"/>
    <cellStyle name="Comma 2 3 5 6" xfId="7361"/>
    <cellStyle name="Comma 2 3 5 6 2" xfId="7362"/>
    <cellStyle name="Comma 2 3 5 7" xfId="7363"/>
    <cellStyle name="Comma 2 3 6" xfId="7364"/>
    <cellStyle name="Comma 2 3 7" xfId="7365"/>
    <cellStyle name="Comma 2 3 7 2" xfId="7366"/>
    <cellStyle name="Comma 2 3 7 2 2" xfId="7367"/>
    <cellStyle name="Comma 2 3 7 3" xfId="7368"/>
    <cellStyle name="Comma 2 3 8" xfId="7369"/>
    <cellStyle name="Comma 2 3 8 2" xfId="7370"/>
    <cellStyle name="Comma 2 3 8 2 2" xfId="7371"/>
    <cellStyle name="Comma 2 3 8 3" xfId="7372"/>
    <cellStyle name="Comma 2 3 9" xfId="7373"/>
    <cellStyle name="Comma 2 3 9 2" xfId="7374"/>
    <cellStyle name="Comma 2 3 9 2 2" xfId="7375"/>
    <cellStyle name="Comma 2 3 9 3" xfId="7376"/>
    <cellStyle name="Comma 2 4" xfId="2451"/>
    <cellStyle name="Comma 2 4 10" xfId="7378"/>
    <cellStyle name="Comma 2 4 11" xfId="7377"/>
    <cellStyle name="Comma 2 4 2" xfId="2733"/>
    <cellStyle name="Comma 2 4 2 2" xfId="7380"/>
    <cellStyle name="Comma 2 4 2 2 2" xfId="7381"/>
    <cellStyle name="Comma 2 4 2 2 2 2" xfId="7382"/>
    <cellStyle name="Comma 2 4 2 2 2 2 2" xfId="7383"/>
    <cellStyle name="Comma 2 4 2 2 2 3" xfId="7384"/>
    <cellStyle name="Comma 2 4 2 2 3" xfId="7385"/>
    <cellStyle name="Comma 2 4 2 2 3 2" xfId="7386"/>
    <cellStyle name="Comma 2 4 2 2 3 2 2" xfId="7387"/>
    <cellStyle name="Comma 2 4 2 2 3 3" xfId="7388"/>
    <cellStyle name="Comma 2 4 2 2 4" xfId="7389"/>
    <cellStyle name="Comma 2 4 2 2 4 2" xfId="7390"/>
    <cellStyle name="Comma 2 4 2 2 4 2 2" xfId="7391"/>
    <cellStyle name="Comma 2 4 2 2 4 3" xfId="7392"/>
    <cellStyle name="Comma 2 4 2 2 5" xfId="7393"/>
    <cellStyle name="Comma 2 4 2 2 5 2" xfId="7394"/>
    <cellStyle name="Comma 2 4 2 2 5 2 2" xfId="7395"/>
    <cellStyle name="Comma 2 4 2 2 5 3" xfId="7396"/>
    <cellStyle name="Comma 2 4 2 2 6" xfId="7397"/>
    <cellStyle name="Comma 2 4 2 2 6 2" xfId="7398"/>
    <cellStyle name="Comma 2 4 2 2 7" xfId="7399"/>
    <cellStyle name="Comma 2 4 2 3" xfId="7400"/>
    <cellStyle name="Comma 2 4 2 3 2" xfId="7401"/>
    <cellStyle name="Comma 2 4 2 3 2 2" xfId="7402"/>
    <cellStyle name="Comma 2 4 2 3 3" xfId="7403"/>
    <cellStyle name="Comma 2 4 2 4" xfId="7404"/>
    <cellStyle name="Comma 2 4 2 4 2" xfId="7405"/>
    <cellStyle name="Comma 2 4 2 4 2 2" xfId="7406"/>
    <cellStyle name="Comma 2 4 2 4 3" xfId="7407"/>
    <cellStyle name="Comma 2 4 2 5" xfId="7408"/>
    <cellStyle name="Comma 2 4 2 5 2" xfId="7409"/>
    <cellStyle name="Comma 2 4 2 5 2 2" xfId="7410"/>
    <cellStyle name="Comma 2 4 2 5 3" xfId="7411"/>
    <cellStyle name="Comma 2 4 2 6" xfId="7412"/>
    <cellStyle name="Comma 2 4 2 6 2" xfId="7413"/>
    <cellStyle name="Comma 2 4 2 6 2 2" xfId="7414"/>
    <cellStyle name="Comma 2 4 2 6 3" xfId="7415"/>
    <cellStyle name="Comma 2 4 2 7" xfId="7416"/>
    <cellStyle name="Comma 2 4 2 7 2" xfId="7417"/>
    <cellStyle name="Comma 2 4 2 8" xfId="7418"/>
    <cellStyle name="Comma 2 4 2 9" xfId="7379"/>
    <cellStyle name="Comma 2 4 3" xfId="2623"/>
    <cellStyle name="Comma 2 4 3 2" xfId="7420"/>
    <cellStyle name="Comma 2 4 3 2 2" xfId="7421"/>
    <cellStyle name="Comma 2 4 3 2 2 2" xfId="7422"/>
    <cellStyle name="Comma 2 4 3 2 2 2 2" xfId="7423"/>
    <cellStyle name="Comma 2 4 3 2 2 3" xfId="7424"/>
    <cellStyle name="Comma 2 4 3 2 3" xfId="7425"/>
    <cellStyle name="Comma 2 4 3 2 3 2" xfId="7426"/>
    <cellStyle name="Comma 2 4 3 2 3 2 2" xfId="7427"/>
    <cellStyle name="Comma 2 4 3 2 3 3" xfId="7428"/>
    <cellStyle name="Comma 2 4 3 2 4" xfId="7429"/>
    <cellStyle name="Comma 2 4 3 2 4 2" xfId="7430"/>
    <cellStyle name="Comma 2 4 3 2 4 2 2" xfId="7431"/>
    <cellStyle name="Comma 2 4 3 2 4 3" xfId="7432"/>
    <cellStyle name="Comma 2 4 3 2 5" xfId="7433"/>
    <cellStyle name="Comma 2 4 3 2 5 2" xfId="7434"/>
    <cellStyle name="Comma 2 4 3 2 5 2 2" xfId="7435"/>
    <cellStyle name="Comma 2 4 3 2 5 3" xfId="7436"/>
    <cellStyle name="Comma 2 4 3 2 6" xfId="7437"/>
    <cellStyle name="Comma 2 4 3 2 6 2" xfId="7438"/>
    <cellStyle name="Comma 2 4 3 2 7" xfId="7439"/>
    <cellStyle name="Comma 2 4 3 3" xfId="7440"/>
    <cellStyle name="Comma 2 4 3 3 2" xfId="7441"/>
    <cellStyle name="Comma 2 4 3 3 2 2" xfId="7442"/>
    <cellStyle name="Comma 2 4 3 3 3" xfId="7443"/>
    <cellStyle name="Comma 2 4 3 4" xfId="7444"/>
    <cellStyle name="Comma 2 4 3 4 2" xfId="7445"/>
    <cellStyle name="Comma 2 4 3 4 2 2" xfId="7446"/>
    <cellStyle name="Comma 2 4 3 4 3" xfId="7447"/>
    <cellStyle name="Comma 2 4 3 5" xfId="7448"/>
    <cellStyle name="Comma 2 4 3 5 2" xfId="7449"/>
    <cellStyle name="Comma 2 4 3 5 2 2" xfId="7450"/>
    <cellStyle name="Comma 2 4 3 5 3" xfId="7451"/>
    <cellStyle name="Comma 2 4 3 6" xfId="7452"/>
    <cellStyle name="Comma 2 4 3 6 2" xfId="7453"/>
    <cellStyle name="Comma 2 4 3 6 2 2" xfId="7454"/>
    <cellStyle name="Comma 2 4 3 6 3" xfId="7455"/>
    <cellStyle name="Comma 2 4 3 7" xfId="7456"/>
    <cellStyle name="Comma 2 4 3 7 2" xfId="7457"/>
    <cellStyle name="Comma 2 4 3 8" xfId="7458"/>
    <cellStyle name="Comma 2 4 3 9" xfId="7419"/>
    <cellStyle name="Comma 2 4 4" xfId="7459"/>
    <cellStyle name="Comma 2 4 4 2" xfId="7460"/>
    <cellStyle name="Comma 2 4 4 2 2" xfId="7461"/>
    <cellStyle name="Comma 2 4 4 2 2 2" xfId="7462"/>
    <cellStyle name="Comma 2 4 4 2 3" xfId="7463"/>
    <cellStyle name="Comma 2 4 4 3" xfId="7464"/>
    <cellStyle name="Comma 2 4 4 3 2" xfId="7465"/>
    <cellStyle name="Comma 2 4 4 3 2 2" xfId="7466"/>
    <cellStyle name="Comma 2 4 4 3 3" xfId="7467"/>
    <cellStyle name="Comma 2 4 4 4" xfId="7468"/>
    <cellStyle name="Comma 2 4 4 4 2" xfId="7469"/>
    <cellStyle name="Comma 2 4 4 4 2 2" xfId="7470"/>
    <cellStyle name="Comma 2 4 4 4 3" xfId="7471"/>
    <cellStyle name="Comma 2 4 4 5" xfId="7472"/>
    <cellStyle name="Comma 2 4 4 5 2" xfId="7473"/>
    <cellStyle name="Comma 2 4 4 5 2 2" xfId="7474"/>
    <cellStyle name="Comma 2 4 4 5 3" xfId="7475"/>
    <cellStyle name="Comma 2 4 4 6" xfId="7476"/>
    <cellStyle name="Comma 2 4 4 6 2" xfId="7477"/>
    <cellStyle name="Comma 2 4 4 7" xfId="7478"/>
    <cellStyle name="Comma 2 4 5" xfId="7479"/>
    <cellStyle name="Comma 2 4 5 2" xfId="7480"/>
    <cellStyle name="Comma 2 4 5 2 2" xfId="7481"/>
    <cellStyle name="Comma 2 4 5 3" xfId="7482"/>
    <cellStyle name="Comma 2 4 6" xfId="7483"/>
    <cellStyle name="Comma 2 4 6 2" xfId="7484"/>
    <cellStyle name="Comma 2 4 6 2 2" xfId="7485"/>
    <cellStyle name="Comma 2 4 6 3" xfId="7486"/>
    <cellStyle name="Comma 2 4 7" xfId="7487"/>
    <cellStyle name="Comma 2 4 7 2" xfId="7488"/>
    <cellStyle name="Comma 2 4 7 2 2" xfId="7489"/>
    <cellStyle name="Comma 2 4 7 3" xfId="7490"/>
    <cellStyle name="Comma 2 4 8" xfId="7491"/>
    <cellStyle name="Comma 2 4 8 2" xfId="7492"/>
    <cellStyle name="Comma 2 4 8 2 2" xfId="7493"/>
    <cellStyle name="Comma 2 4 8 3" xfId="7494"/>
    <cellStyle name="Comma 2 4 9" xfId="7495"/>
    <cellStyle name="Comma 2 4 9 2" xfId="7496"/>
    <cellStyle name="Comma 2 5" xfId="2676"/>
    <cellStyle name="Comma 2 5 10" xfId="7498"/>
    <cellStyle name="Comma 2 5 10 2" xfId="7499"/>
    <cellStyle name="Comma 2 5 11" xfId="7500"/>
    <cellStyle name="Comma 2 5 12" xfId="7497"/>
    <cellStyle name="Comma 2 5 2" xfId="7501"/>
    <cellStyle name="Comma 2 5 2 2" xfId="7502"/>
    <cellStyle name="Comma 2 5 2 2 2" xfId="7503"/>
    <cellStyle name="Comma 2 5 2 2 2 2" xfId="7504"/>
    <cellStyle name="Comma 2 5 2 2 2 2 2" xfId="7505"/>
    <cellStyle name="Comma 2 5 2 2 2 3" xfId="7506"/>
    <cellStyle name="Comma 2 5 2 2 3" xfId="7507"/>
    <cellStyle name="Comma 2 5 2 2 3 2" xfId="7508"/>
    <cellStyle name="Comma 2 5 2 2 3 2 2" xfId="7509"/>
    <cellStyle name="Comma 2 5 2 2 3 3" xfId="7510"/>
    <cellStyle name="Comma 2 5 2 2 4" xfId="7511"/>
    <cellStyle name="Comma 2 5 2 2 4 2" xfId="7512"/>
    <cellStyle name="Comma 2 5 2 2 4 2 2" xfId="7513"/>
    <cellStyle name="Comma 2 5 2 2 4 3" xfId="7514"/>
    <cellStyle name="Comma 2 5 2 2 5" xfId="7515"/>
    <cellStyle name="Comma 2 5 2 2 5 2" xfId="7516"/>
    <cellStyle name="Comma 2 5 2 2 5 2 2" xfId="7517"/>
    <cellStyle name="Comma 2 5 2 2 5 3" xfId="7518"/>
    <cellStyle name="Comma 2 5 2 2 6" xfId="7519"/>
    <cellStyle name="Comma 2 5 2 2 6 2" xfId="7520"/>
    <cellStyle name="Comma 2 5 2 2 7" xfId="7521"/>
    <cellStyle name="Comma 2 5 2 3" xfId="7522"/>
    <cellStyle name="Comma 2 5 2 3 2" xfId="7523"/>
    <cellStyle name="Comma 2 5 2 3 2 2" xfId="7524"/>
    <cellStyle name="Comma 2 5 2 3 3" xfId="7525"/>
    <cellStyle name="Comma 2 5 2 4" xfId="7526"/>
    <cellStyle name="Comma 2 5 2 4 2" xfId="7527"/>
    <cellStyle name="Comma 2 5 2 4 2 2" xfId="7528"/>
    <cellStyle name="Comma 2 5 2 4 3" xfId="7529"/>
    <cellStyle name="Comma 2 5 2 5" xfId="7530"/>
    <cellStyle name="Comma 2 5 2 5 2" xfId="7531"/>
    <cellStyle name="Comma 2 5 2 5 2 2" xfId="7532"/>
    <cellStyle name="Comma 2 5 2 5 3" xfId="7533"/>
    <cellStyle name="Comma 2 5 2 6" xfId="7534"/>
    <cellStyle name="Comma 2 5 2 6 2" xfId="7535"/>
    <cellStyle name="Comma 2 5 2 6 2 2" xfId="7536"/>
    <cellStyle name="Comma 2 5 2 6 3" xfId="7537"/>
    <cellStyle name="Comma 2 5 2 7" xfId="7538"/>
    <cellStyle name="Comma 2 5 2 7 2" xfId="7539"/>
    <cellStyle name="Comma 2 5 2 8" xfId="7540"/>
    <cellStyle name="Comma 2 5 3" xfId="7541"/>
    <cellStyle name="Comma 2 5 3 2" xfId="7542"/>
    <cellStyle name="Comma 2 5 3 2 2" xfId="7543"/>
    <cellStyle name="Comma 2 5 3 2 2 2" xfId="7544"/>
    <cellStyle name="Comma 2 5 3 2 2 2 2" xfId="7545"/>
    <cellStyle name="Comma 2 5 3 2 2 3" xfId="7546"/>
    <cellStyle name="Comma 2 5 3 2 3" xfId="7547"/>
    <cellStyle name="Comma 2 5 3 2 3 2" xfId="7548"/>
    <cellStyle name="Comma 2 5 3 2 3 2 2" xfId="7549"/>
    <cellStyle name="Comma 2 5 3 2 3 3" xfId="7550"/>
    <cellStyle name="Comma 2 5 3 2 4" xfId="7551"/>
    <cellStyle name="Comma 2 5 3 2 4 2" xfId="7552"/>
    <cellStyle name="Comma 2 5 3 2 4 2 2" xfId="7553"/>
    <cellStyle name="Comma 2 5 3 2 4 3" xfId="7554"/>
    <cellStyle name="Comma 2 5 3 2 5" xfId="7555"/>
    <cellStyle name="Comma 2 5 3 2 5 2" xfId="7556"/>
    <cellStyle name="Comma 2 5 3 2 5 2 2" xfId="7557"/>
    <cellStyle name="Comma 2 5 3 2 5 3" xfId="7558"/>
    <cellStyle name="Comma 2 5 3 2 6" xfId="7559"/>
    <cellStyle name="Comma 2 5 3 2 6 2" xfId="7560"/>
    <cellStyle name="Comma 2 5 3 2 7" xfId="7561"/>
    <cellStyle name="Comma 2 5 3 3" xfId="7562"/>
    <cellStyle name="Comma 2 5 3 3 2" xfId="7563"/>
    <cellStyle name="Comma 2 5 3 3 2 2" xfId="7564"/>
    <cellStyle name="Comma 2 5 3 3 3" xfId="7565"/>
    <cellStyle name="Comma 2 5 3 4" xfId="7566"/>
    <cellStyle name="Comma 2 5 3 4 2" xfId="7567"/>
    <cellStyle name="Comma 2 5 3 4 2 2" xfId="7568"/>
    <cellStyle name="Comma 2 5 3 4 3" xfId="7569"/>
    <cellStyle name="Comma 2 5 3 5" xfId="7570"/>
    <cellStyle name="Comma 2 5 3 5 2" xfId="7571"/>
    <cellStyle name="Comma 2 5 3 5 2 2" xfId="7572"/>
    <cellStyle name="Comma 2 5 3 5 3" xfId="7573"/>
    <cellStyle name="Comma 2 5 3 6" xfId="7574"/>
    <cellStyle name="Comma 2 5 3 6 2" xfId="7575"/>
    <cellStyle name="Comma 2 5 3 6 2 2" xfId="7576"/>
    <cellStyle name="Comma 2 5 3 6 3" xfId="7577"/>
    <cellStyle name="Comma 2 5 3 7" xfId="7578"/>
    <cellStyle name="Comma 2 5 3 7 2" xfId="7579"/>
    <cellStyle name="Comma 2 5 3 8" xfId="7580"/>
    <cellStyle name="Comma 2 5 4" xfId="7581"/>
    <cellStyle name="Comma 2 5 4 2" xfId="7582"/>
    <cellStyle name="Comma 2 5 4 2 2" xfId="7583"/>
    <cellStyle name="Comma 2 5 4 2 2 2" xfId="7584"/>
    <cellStyle name="Comma 2 5 4 2 3" xfId="7585"/>
    <cellStyle name="Comma 2 5 4 3" xfId="7586"/>
    <cellStyle name="Comma 2 5 4 3 2" xfId="7587"/>
    <cellStyle name="Comma 2 5 4 3 2 2" xfId="7588"/>
    <cellStyle name="Comma 2 5 4 3 3" xfId="7589"/>
    <cellStyle name="Comma 2 5 4 4" xfId="7590"/>
    <cellStyle name="Comma 2 5 4 4 2" xfId="7591"/>
    <cellStyle name="Comma 2 5 4 4 2 2" xfId="7592"/>
    <cellStyle name="Comma 2 5 4 4 3" xfId="7593"/>
    <cellStyle name="Comma 2 5 4 5" xfId="7594"/>
    <cellStyle name="Comma 2 5 4 5 2" xfId="7595"/>
    <cellStyle name="Comma 2 5 4 5 2 2" xfId="7596"/>
    <cellStyle name="Comma 2 5 4 5 3" xfId="7597"/>
    <cellStyle name="Comma 2 5 4 6" xfId="7598"/>
    <cellStyle name="Comma 2 5 4 6 2" xfId="7599"/>
    <cellStyle name="Comma 2 5 4 7" xfId="7600"/>
    <cellStyle name="Comma 2 5 5" xfId="7601"/>
    <cellStyle name="Comma 2 5 6" xfId="7602"/>
    <cellStyle name="Comma 2 5 6 2" xfId="7603"/>
    <cellStyle name="Comma 2 5 6 2 2" xfId="7604"/>
    <cellStyle name="Comma 2 5 6 3" xfId="7605"/>
    <cellStyle name="Comma 2 5 7" xfId="7606"/>
    <cellStyle name="Comma 2 5 7 2" xfId="7607"/>
    <cellStyle name="Comma 2 5 7 2 2" xfId="7608"/>
    <cellStyle name="Comma 2 5 7 3" xfId="7609"/>
    <cellStyle name="Comma 2 5 8" xfId="7610"/>
    <cellStyle name="Comma 2 5 8 2" xfId="7611"/>
    <cellStyle name="Comma 2 5 8 2 2" xfId="7612"/>
    <cellStyle name="Comma 2 5 8 3" xfId="7613"/>
    <cellStyle name="Comma 2 5 9" xfId="7614"/>
    <cellStyle name="Comma 2 5 9 2" xfId="7615"/>
    <cellStyle name="Comma 2 5 9 2 2" xfId="7616"/>
    <cellStyle name="Comma 2 5 9 3" xfId="7617"/>
    <cellStyle name="Comma 2 6" xfId="2942"/>
    <cellStyle name="Comma 2 6 10" xfId="7619"/>
    <cellStyle name="Comma 2 6 11" xfId="7618"/>
    <cellStyle name="Comma 2 6 2" xfId="7620"/>
    <cellStyle name="Comma 2 6 2 2" xfId="7621"/>
    <cellStyle name="Comma 2 6 2 2 2" xfId="7622"/>
    <cellStyle name="Comma 2 6 2 2 2 2" xfId="7623"/>
    <cellStyle name="Comma 2 6 2 2 2 2 2" xfId="7624"/>
    <cellStyle name="Comma 2 6 2 2 2 3" xfId="7625"/>
    <cellStyle name="Comma 2 6 2 2 3" xfId="7626"/>
    <cellStyle name="Comma 2 6 2 2 3 2" xfId="7627"/>
    <cellStyle name="Comma 2 6 2 2 3 2 2" xfId="7628"/>
    <cellStyle name="Comma 2 6 2 2 3 3" xfId="7629"/>
    <cellStyle name="Comma 2 6 2 2 4" xfId="7630"/>
    <cellStyle name="Comma 2 6 2 2 4 2" xfId="7631"/>
    <cellStyle name="Comma 2 6 2 2 4 2 2" xfId="7632"/>
    <cellStyle name="Comma 2 6 2 2 4 3" xfId="7633"/>
    <cellStyle name="Comma 2 6 2 2 5" xfId="7634"/>
    <cellStyle name="Comma 2 6 2 2 5 2" xfId="7635"/>
    <cellStyle name="Comma 2 6 2 2 5 2 2" xfId="7636"/>
    <cellStyle name="Comma 2 6 2 2 5 3" xfId="7637"/>
    <cellStyle name="Comma 2 6 2 2 6" xfId="7638"/>
    <cellStyle name="Comma 2 6 2 2 6 2" xfId="7639"/>
    <cellStyle name="Comma 2 6 2 2 7" xfId="7640"/>
    <cellStyle name="Comma 2 6 2 3" xfId="7641"/>
    <cellStyle name="Comma 2 6 2 3 2" xfId="7642"/>
    <cellStyle name="Comma 2 6 2 3 2 2" xfId="7643"/>
    <cellStyle name="Comma 2 6 2 3 3" xfId="7644"/>
    <cellStyle name="Comma 2 6 2 4" xfId="7645"/>
    <cellStyle name="Comma 2 6 2 4 2" xfId="7646"/>
    <cellStyle name="Comma 2 6 2 4 2 2" xfId="7647"/>
    <cellStyle name="Comma 2 6 2 4 3" xfId="7648"/>
    <cellStyle name="Comma 2 6 2 5" xfId="7649"/>
    <cellStyle name="Comma 2 6 2 5 2" xfId="7650"/>
    <cellStyle name="Comma 2 6 2 5 2 2" xfId="7651"/>
    <cellStyle name="Comma 2 6 2 5 3" xfId="7652"/>
    <cellStyle name="Comma 2 6 2 6" xfId="7653"/>
    <cellStyle name="Comma 2 6 2 6 2" xfId="7654"/>
    <cellStyle name="Comma 2 6 2 6 2 2" xfId="7655"/>
    <cellStyle name="Comma 2 6 2 6 3" xfId="7656"/>
    <cellStyle name="Comma 2 6 2 7" xfId="7657"/>
    <cellStyle name="Comma 2 6 2 7 2" xfId="7658"/>
    <cellStyle name="Comma 2 6 2 8" xfId="7659"/>
    <cellStyle name="Comma 2 6 3" xfId="7660"/>
    <cellStyle name="Comma 2 6 3 2" xfId="7661"/>
    <cellStyle name="Comma 2 6 3 2 2" xfId="7662"/>
    <cellStyle name="Comma 2 6 3 2 2 2" xfId="7663"/>
    <cellStyle name="Comma 2 6 3 2 3" xfId="7664"/>
    <cellStyle name="Comma 2 6 3 3" xfId="7665"/>
    <cellStyle name="Comma 2 6 3 3 2" xfId="7666"/>
    <cellStyle name="Comma 2 6 3 3 2 2" xfId="7667"/>
    <cellStyle name="Comma 2 6 3 3 3" xfId="7668"/>
    <cellStyle name="Comma 2 6 3 4" xfId="7669"/>
    <cellStyle name="Comma 2 6 3 4 2" xfId="7670"/>
    <cellStyle name="Comma 2 6 3 4 2 2" xfId="7671"/>
    <cellStyle name="Comma 2 6 3 4 3" xfId="7672"/>
    <cellStyle name="Comma 2 6 3 5" xfId="7673"/>
    <cellStyle name="Comma 2 6 3 5 2" xfId="7674"/>
    <cellStyle name="Comma 2 6 3 5 2 2" xfId="7675"/>
    <cellStyle name="Comma 2 6 3 5 3" xfId="7676"/>
    <cellStyle name="Comma 2 6 3 6" xfId="7677"/>
    <cellStyle name="Comma 2 6 3 6 2" xfId="7678"/>
    <cellStyle name="Comma 2 6 3 7" xfId="7679"/>
    <cellStyle name="Comma 2 6 4" xfId="7680"/>
    <cellStyle name="Comma 2 6 5" xfId="7681"/>
    <cellStyle name="Comma 2 6 5 2" xfId="7682"/>
    <cellStyle name="Comma 2 6 5 2 2" xfId="7683"/>
    <cellStyle name="Comma 2 6 5 3" xfId="7684"/>
    <cellStyle name="Comma 2 6 6" xfId="7685"/>
    <cellStyle name="Comma 2 6 6 2" xfId="7686"/>
    <cellStyle name="Comma 2 6 6 2 2" xfId="7687"/>
    <cellStyle name="Comma 2 6 6 3" xfId="7688"/>
    <cellStyle name="Comma 2 6 7" xfId="7689"/>
    <cellStyle name="Comma 2 6 7 2" xfId="7690"/>
    <cellStyle name="Comma 2 6 7 2 2" xfId="7691"/>
    <cellStyle name="Comma 2 6 7 3" xfId="7692"/>
    <cellStyle name="Comma 2 6 8" xfId="7693"/>
    <cellStyle name="Comma 2 6 8 2" xfId="7694"/>
    <cellStyle name="Comma 2 6 8 2 2" xfId="7695"/>
    <cellStyle name="Comma 2 6 8 3" xfId="7696"/>
    <cellStyle name="Comma 2 6 9" xfId="7697"/>
    <cellStyle name="Comma 2 6 9 2" xfId="7698"/>
    <cellStyle name="Comma 2 7" xfId="7699"/>
    <cellStyle name="Comma 2 7 2" xfId="7700"/>
    <cellStyle name="Comma 2 7 2 2" xfId="7701"/>
    <cellStyle name="Comma 2 7 2 2 2" xfId="7702"/>
    <cellStyle name="Comma 2 7 2 2 2 2" xfId="7703"/>
    <cellStyle name="Comma 2 7 2 2 3" xfId="7704"/>
    <cellStyle name="Comma 2 7 2 3" xfId="7705"/>
    <cellStyle name="Comma 2 7 2 3 2" xfId="7706"/>
    <cellStyle name="Comma 2 7 2 3 2 2" xfId="7707"/>
    <cellStyle name="Comma 2 7 2 3 3" xfId="7708"/>
    <cellStyle name="Comma 2 7 2 4" xfId="7709"/>
    <cellStyle name="Comma 2 7 2 4 2" xfId="7710"/>
    <cellStyle name="Comma 2 7 2 4 2 2" xfId="7711"/>
    <cellStyle name="Comma 2 7 2 4 3" xfId="7712"/>
    <cellStyle name="Comma 2 7 2 5" xfId="7713"/>
    <cellStyle name="Comma 2 7 2 5 2" xfId="7714"/>
    <cellStyle name="Comma 2 7 2 5 2 2" xfId="7715"/>
    <cellStyle name="Comma 2 7 2 5 3" xfId="7716"/>
    <cellStyle name="Comma 2 7 2 6" xfId="7717"/>
    <cellStyle name="Comma 2 7 2 6 2" xfId="7718"/>
    <cellStyle name="Comma 2 7 2 7" xfId="7719"/>
    <cellStyle name="Comma 2 7 3" xfId="7720"/>
    <cellStyle name="Comma 2 7 4" xfId="7721"/>
    <cellStyle name="Comma 2 7 4 2" xfId="7722"/>
    <cellStyle name="Comma 2 7 4 2 2" xfId="7723"/>
    <cellStyle name="Comma 2 7 4 3" xfId="7724"/>
    <cellStyle name="Comma 2 7 5" xfId="7725"/>
    <cellStyle name="Comma 2 7 5 2" xfId="7726"/>
    <cellStyle name="Comma 2 7 5 2 2" xfId="7727"/>
    <cellStyle name="Comma 2 7 5 3" xfId="7728"/>
    <cellStyle name="Comma 2 7 6" xfId="7729"/>
    <cellStyle name="Comma 2 7 6 2" xfId="7730"/>
    <cellStyle name="Comma 2 7 6 2 2" xfId="7731"/>
    <cellStyle name="Comma 2 7 6 3" xfId="7732"/>
    <cellStyle name="Comma 2 7 7" xfId="7733"/>
    <cellStyle name="Comma 2 7 7 2" xfId="7734"/>
    <cellStyle name="Comma 2 7 7 2 2" xfId="7735"/>
    <cellStyle name="Comma 2 7 7 3" xfId="7736"/>
    <cellStyle name="Comma 2 7 8" xfId="7737"/>
    <cellStyle name="Comma 2 7 8 2" xfId="7738"/>
    <cellStyle name="Comma 2 7 9" xfId="7739"/>
    <cellStyle name="Comma 2 8" xfId="7740"/>
    <cellStyle name="Comma 2 8 2" xfId="7741"/>
    <cellStyle name="Comma 2 8 2 2" xfId="7742"/>
    <cellStyle name="Comma 2 8 2 2 2" xfId="7743"/>
    <cellStyle name="Comma 2 8 2 2 2 2" xfId="7744"/>
    <cellStyle name="Comma 2 8 2 2 3" xfId="7745"/>
    <cellStyle name="Comma 2 8 2 3" xfId="7746"/>
    <cellStyle name="Comma 2 8 2 3 2" xfId="7747"/>
    <cellStyle name="Comma 2 8 2 3 2 2" xfId="7748"/>
    <cellStyle name="Comma 2 8 2 3 3" xfId="7749"/>
    <cellStyle name="Comma 2 8 2 4" xfId="7750"/>
    <cellStyle name="Comma 2 8 2 4 2" xfId="7751"/>
    <cellStyle name="Comma 2 8 2 4 2 2" xfId="7752"/>
    <cellStyle name="Comma 2 8 2 4 3" xfId="7753"/>
    <cellStyle name="Comma 2 8 2 5" xfId="7754"/>
    <cellStyle name="Comma 2 8 2 5 2" xfId="7755"/>
    <cellStyle name="Comma 2 8 2 5 2 2" xfId="7756"/>
    <cellStyle name="Comma 2 8 2 5 3" xfId="7757"/>
    <cellStyle name="Comma 2 8 2 6" xfId="7758"/>
    <cellStyle name="Comma 2 8 2 6 2" xfId="7759"/>
    <cellStyle name="Comma 2 8 2 7" xfId="7760"/>
    <cellStyle name="Comma 2 8 3" xfId="7761"/>
    <cellStyle name="Comma 2 8 3 2" xfId="7762"/>
    <cellStyle name="Comma 2 8 3 2 2" xfId="7763"/>
    <cellStyle name="Comma 2 8 3 3" xfId="7764"/>
    <cellStyle name="Comma 2 8 4" xfId="7765"/>
    <cellStyle name="Comma 2 8 4 2" xfId="7766"/>
    <cellStyle name="Comma 2 8 4 2 2" xfId="7767"/>
    <cellStyle name="Comma 2 8 4 3" xfId="7768"/>
    <cellStyle name="Comma 2 8 5" xfId="7769"/>
    <cellStyle name="Comma 2 8 5 2" xfId="7770"/>
    <cellStyle name="Comma 2 8 5 2 2" xfId="7771"/>
    <cellStyle name="Comma 2 8 5 3" xfId="7772"/>
    <cellStyle name="Comma 2 8 6" xfId="7773"/>
    <cellStyle name="Comma 2 8 6 2" xfId="7774"/>
    <cellStyle name="Comma 2 8 6 2 2" xfId="7775"/>
    <cellStyle name="Comma 2 8 6 3" xfId="7776"/>
    <cellStyle name="Comma 2 8 7" xfId="7777"/>
    <cellStyle name="Comma 2 8 7 2" xfId="7778"/>
    <cellStyle name="Comma 2 8 8" xfId="7779"/>
    <cellStyle name="Comma 2 9" xfId="7780"/>
    <cellStyle name="Comma 2 9 2" xfId="7781"/>
    <cellStyle name="Comma 2 9 2 2" xfId="7782"/>
    <cellStyle name="Comma 2 9 2 2 2" xfId="7783"/>
    <cellStyle name="Comma 2 9 2 3" xfId="7784"/>
    <cellStyle name="Comma 2 9 3" xfId="7785"/>
    <cellStyle name="Comma 2 9 3 2" xfId="7786"/>
    <cellStyle name="Comma 2 9 3 2 2" xfId="7787"/>
    <cellStyle name="Comma 2 9 3 3" xfId="7788"/>
    <cellStyle name="Comma 2 9 4" xfId="7789"/>
    <cellStyle name="Comma 2 9 4 2" xfId="7790"/>
    <cellStyle name="Comma 2 9 4 2 2" xfId="7791"/>
    <cellStyle name="Comma 2 9 4 3" xfId="7792"/>
    <cellStyle name="Comma 2 9 5" xfId="7793"/>
    <cellStyle name="Comma 2 9 5 2" xfId="7794"/>
    <cellStyle name="Comma 2 9 5 2 2" xfId="7795"/>
    <cellStyle name="Comma 2 9 5 3" xfId="7796"/>
    <cellStyle name="Comma 2 9 6" xfId="7797"/>
    <cellStyle name="Comma 2 9 6 2" xfId="7798"/>
    <cellStyle name="Comma 2 9 7" xfId="7799"/>
    <cellStyle name="Comma 20" xfId="214"/>
    <cellStyle name="Comma 20 2" xfId="215"/>
    <cellStyle name="Comma 20 2 2" xfId="2679"/>
    <cellStyle name="Comma 20 2 2 2" xfId="7802"/>
    <cellStyle name="Comma 20 2 3" xfId="7801"/>
    <cellStyle name="Comma 20 3" xfId="2624"/>
    <cellStyle name="Comma 20 3 2" xfId="2734"/>
    <cellStyle name="Comma 20 3 3" xfId="7803"/>
    <cellStyle name="Comma 20 4" xfId="2678"/>
    <cellStyle name="Comma 20 4 2" xfId="7800"/>
    <cellStyle name="Comma 21" xfId="216"/>
    <cellStyle name="Comma 21 2" xfId="2625"/>
    <cellStyle name="Comma 21 2 2" xfId="2735"/>
    <cellStyle name="Comma 21 2 3" xfId="7804"/>
    <cellStyle name="Comma 21 3" xfId="2680"/>
    <cellStyle name="Comma 22" xfId="217"/>
    <cellStyle name="Comma 22 2" xfId="2626"/>
    <cellStyle name="Comma 22 2 2" xfId="2736"/>
    <cellStyle name="Comma 22 2 3" xfId="7805"/>
    <cellStyle name="Comma 22 3" xfId="2681"/>
    <cellStyle name="Comma 23" xfId="492"/>
    <cellStyle name="Comma 23 2" xfId="2627"/>
    <cellStyle name="Comma 23 2 2" xfId="2763"/>
    <cellStyle name="Comma 23 2 3" xfId="7806"/>
    <cellStyle name="Comma 23 3" xfId="2682"/>
    <cellStyle name="Comma 24" xfId="236"/>
    <cellStyle name="Comma 24 10" xfId="1335"/>
    <cellStyle name="Comma 24 11" xfId="7807"/>
    <cellStyle name="Comma 24 2" xfId="617"/>
    <cellStyle name="Comma 24 2 2" xfId="1003"/>
    <cellStyle name="Comma 24 2 2 2" xfId="2017"/>
    <cellStyle name="Comma 24 2 2 3" xfId="1476"/>
    <cellStyle name="Comma 24 2 3" xfId="1658"/>
    <cellStyle name="Comma 24 2 4" xfId="2301"/>
    <cellStyle name="Comma 24 2 5" xfId="1357"/>
    <cellStyle name="Comma 24 2 6" xfId="2880"/>
    <cellStyle name="Comma 24 2 7" xfId="2896"/>
    <cellStyle name="Comma 24 2 8" xfId="2628"/>
    <cellStyle name="Comma 24 3" xfId="874"/>
    <cellStyle name="Comma 24 4" xfId="1223"/>
    <cellStyle name="Comma 24 4 2" xfId="1877"/>
    <cellStyle name="Comma 24 4 2 2" xfId="2452"/>
    <cellStyle name="Comma 24 4 3" xfId="2337"/>
    <cellStyle name="Comma 24 4 4" xfId="1393"/>
    <cellStyle name="Comma 24 5" xfId="1328"/>
    <cellStyle name="Comma 24 5 2" xfId="1966"/>
    <cellStyle name="Comma 24 5 2 2" xfId="2453"/>
    <cellStyle name="Comma 24 5 3" xfId="2361"/>
    <cellStyle name="Comma 24 5 4" xfId="1417"/>
    <cellStyle name="Comma 24 6" xfId="917"/>
    <cellStyle name="Comma 24 6 2" xfId="1972"/>
    <cellStyle name="Comma 24 6 3" xfId="1424"/>
    <cellStyle name="Comma 24 7" xfId="1454"/>
    <cellStyle name="Comma 24 7 2" xfId="1995"/>
    <cellStyle name="Comma 24 8" xfId="1610"/>
    <cellStyle name="Comma 24 9" xfId="2279"/>
    <cellStyle name="Comma 25" xfId="493"/>
    <cellStyle name="Comma 25 10" xfId="1336"/>
    <cellStyle name="Comma 25 11" xfId="7808"/>
    <cellStyle name="Comma 25 2" xfId="618"/>
    <cellStyle name="Comma 25 2 2" xfId="1004"/>
    <cellStyle name="Comma 25 2 2 2" xfId="2018"/>
    <cellStyle name="Comma 25 2 2 3" xfId="1477"/>
    <cellStyle name="Comma 25 2 3" xfId="1659"/>
    <cellStyle name="Comma 25 2 4" xfId="2302"/>
    <cellStyle name="Comma 25 2 5" xfId="1358"/>
    <cellStyle name="Comma 25 2 6" xfId="2876"/>
    <cellStyle name="Comma 25 2 7" xfId="2897"/>
    <cellStyle name="Comma 25 2 8" xfId="2629"/>
    <cellStyle name="Comma 25 3" xfId="875"/>
    <cellStyle name="Comma 25 4" xfId="1306"/>
    <cellStyle name="Comma 25 4 2" xfId="1944"/>
    <cellStyle name="Comma 25 4 2 2" xfId="2454"/>
    <cellStyle name="Comma 25 4 3" xfId="2339"/>
    <cellStyle name="Comma 25 4 4" xfId="1395"/>
    <cellStyle name="Comma 25 5" xfId="1329"/>
    <cellStyle name="Comma 25 5 2" xfId="1967"/>
    <cellStyle name="Comma 25 5 2 2" xfId="2455"/>
    <cellStyle name="Comma 25 5 3" xfId="2362"/>
    <cellStyle name="Comma 25 5 4" xfId="1418"/>
    <cellStyle name="Comma 25 6" xfId="982"/>
    <cellStyle name="Comma 25 6 2" xfId="1973"/>
    <cellStyle name="Comma 25 6 3" xfId="1425"/>
    <cellStyle name="Comma 25 7" xfId="1455"/>
    <cellStyle name="Comma 25 7 2" xfId="1996"/>
    <cellStyle name="Comma 25 8" xfId="1637"/>
    <cellStyle name="Comma 25 9" xfId="2280"/>
    <cellStyle name="Comma 26" xfId="594"/>
    <cellStyle name="Comma 26 10" xfId="1338"/>
    <cellStyle name="Comma 26 11" xfId="7809"/>
    <cellStyle name="Comma 26 2" xfId="620"/>
    <cellStyle name="Comma 26 2 2" xfId="1006"/>
    <cellStyle name="Comma 26 2 2 2" xfId="2020"/>
    <cellStyle name="Comma 26 2 2 3" xfId="1479"/>
    <cellStyle name="Comma 26 2 3" xfId="1661"/>
    <cellStyle name="Comma 26 2 4" xfId="2304"/>
    <cellStyle name="Comma 26 2 5" xfId="1360"/>
    <cellStyle name="Comma 26 2 6" xfId="2889"/>
    <cellStyle name="Comma 26 2 7" xfId="2898"/>
    <cellStyle name="Comma 26 2 8" xfId="2630"/>
    <cellStyle name="Comma 26 3" xfId="876"/>
    <cellStyle name="Comma 26 4" xfId="1308"/>
    <cellStyle name="Comma 26 4 2" xfId="1946"/>
    <cellStyle name="Comma 26 4 2 2" xfId="2456"/>
    <cellStyle name="Comma 26 4 3" xfId="2341"/>
    <cellStyle name="Comma 26 4 4" xfId="1397"/>
    <cellStyle name="Comma 26 5" xfId="1331"/>
    <cellStyle name="Comma 26 5 2" xfId="1969"/>
    <cellStyle name="Comma 26 5 2 2" xfId="2457"/>
    <cellStyle name="Comma 26 5 3" xfId="2364"/>
    <cellStyle name="Comma 26 5 4" xfId="1420"/>
    <cellStyle name="Comma 26 6" xfId="984"/>
    <cellStyle name="Comma 26 6 2" xfId="1974"/>
    <cellStyle name="Comma 26 6 3" xfId="1426"/>
    <cellStyle name="Comma 26 7" xfId="1457"/>
    <cellStyle name="Comma 26 7 2" xfId="1998"/>
    <cellStyle name="Comma 26 8" xfId="1639"/>
    <cellStyle name="Comma 26 9" xfId="2282"/>
    <cellStyle name="Comma 27" xfId="596"/>
    <cellStyle name="Comma 27 10" xfId="1340"/>
    <cellStyle name="Comma 27 11" xfId="7810"/>
    <cellStyle name="Comma 27 2" xfId="622"/>
    <cellStyle name="Comma 27 2 2" xfId="1008"/>
    <cellStyle name="Comma 27 2 2 2" xfId="2022"/>
    <cellStyle name="Comma 27 2 2 3" xfId="1481"/>
    <cellStyle name="Comma 27 2 3" xfId="1663"/>
    <cellStyle name="Comma 27 2 4" xfId="2306"/>
    <cellStyle name="Comma 27 2 5" xfId="1362"/>
    <cellStyle name="Comma 27 2 6" xfId="2873"/>
    <cellStyle name="Comma 27 2 7" xfId="2899"/>
    <cellStyle name="Comma 27 2 8" xfId="2631"/>
    <cellStyle name="Comma 27 3" xfId="877"/>
    <cellStyle name="Comma 27 4" xfId="1310"/>
    <cellStyle name="Comma 27 4 2" xfId="1948"/>
    <cellStyle name="Comma 27 4 2 2" xfId="2458"/>
    <cellStyle name="Comma 27 4 3" xfId="2343"/>
    <cellStyle name="Comma 27 4 4" xfId="1399"/>
    <cellStyle name="Comma 27 5" xfId="1326"/>
    <cellStyle name="Comma 27 5 2" xfId="1964"/>
    <cellStyle name="Comma 27 5 2 2" xfId="2459"/>
    <cellStyle name="Comma 27 5 3" xfId="2359"/>
    <cellStyle name="Comma 27 5 4" xfId="1415"/>
    <cellStyle name="Comma 27 6" xfId="986"/>
    <cellStyle name="Comma 27 6 2" xfId="1975"/>
    <cellStyle name="Comma 27 6 3" xfId="1427"/>
    <cellStyle name="Comma 27 7" xfId="1459"/>
    <cellStyle name="Comma 27 7 2" xfId="2000"/>
    <cellStyle name="Comma 27 8" xfId="1641"/>
    <cellStyle name="Comma 27 9" xfId="2284"/>
    <cellStyle name="Comma 28" xfId="600"/>
    <cellStyle name="Comma 28 10" xfId="7811"/>
    <cellStyle name="Comma 28 2" xfId="626"/>
    <cellStyle name="Comma 28 2 2" xfId="1225"/>
    <cellStyle name="Comma 28 2 3" xfId="1011"/>
    <cellStyle name="Comma 28 2 3 2" xfId="2025"/>
    <cellStyle name="Comma 28 2 3 3" xfId="1484"/>
    <cellStyle name="Comma 28 2 4" xfId="1666"/>
    <cellStyle name="Comma 28 2 5" xfId="2309"/>
    <cellStyle name="Comma 28 2 6" xfId="1365"/>
    <cellStyle name="Comma 28 3" xfId="878"/>
    <cellStyle name="Comma 28 3 2" xfId="2801"/>
    <cellStyle name="Comma 28 4" xfId="1313"/>
    <cellStyle name="Comma 28 4 2" xfId="1951"/>
    <cellStyle name="Comma 28 4 2 2" xfId="2460"/>
    <cellStyle name="Comma 28 4 3" xfId="2346"/>
    <cellStyle name="Comma 28 4 4" xfId="1402"/>
    <cellStyle name="Comma 28 4 5" xfId="2909"/>
    <cellStyle name="Comma 28 4 6" xfId="2683"/>
    <cellStyle name="Comma 28 5" xfId="989"/>
    <cellStyle name="Comma 28 5 2" xfId="1976"/>
    <cellStyle name="Comma 28 5 3" xfId="1428"/>
    <cellStyle name="Comma 28 6" xfId="1462"/>
    <cellStyle name="Comma 28 6 2" xfId="2003"/>
    <cellStyle name="Comma 28 7" xfId="1644"/>
    <cellStyle name="Comma 28 8" xfId="2287"/>
    <cellStyle name="Comma 28 9" xfId="1343"/>
    <cellStyle name="Comma 29" xfId="602"/>
    <cellStyle name="Comma 29 10" xfId="7812"/>
    <cellStyle name="Comma 29 2" xfId="628"/>
    <cellStyle name="Comma 29 2 2" xfId="1226"/>
    <cellStyle name="Comma 29 2 3" xfId="1013"/>
    <cellStyle name="Comma 29 2 3 2" xfId="2027"/>
    <cellStyle name="Comma 29 2 3 3" xfId="1486"/>
    <cellStyle name="Comma 29 2 4" xfId="1668"/>
    <cellStyle name="Comma 29 2 5" xfId="2311"/>
    <cellStyle name="Comma 29 2 6" xfId="1367"/>
    <cellStyle name="Comma 29 3" xfId="879"/>
    <cellStyle name="Comma 29 3 2" xfId="2802"/>
    <cellStyle name="Comma 29 4" xfId="1315"/>
    <cellStyle name="Comma 29 4 2" xfId="1953"/>
    <cellStyle name="Comma 29 4 2 2" xfId="2461"/>
    <cellStyle name="Comma 29 4 3" xfId="2348"/>
    <cellStyle name="Comma 29 4 4" xfId="1404"/>
    <cellStyle name="Comma 29 4 5" xfId="2910"/>
    <cellStyle name="Comma 29 4 6" xfId="2684"/>
    <cellStyle name="Comma 29 5" xfId="991"/>
    <cellStyle name="Comma 29 5 2" xfId="1977"/>
    <cellStyle name="Comma 29 5 3" xfId="1429"/>
    <cellStyle name="Comma 29 6" xfId="1464"/>
    <cellStyle name="Comma 29 6 2" xfId="2005"/>
    <cellStyle name="Comma 29 7" xfId="1646"/>
    <cellStyle name="Comma 29 8" xfId="2289"/>
    <cellStyle name="Comma 29 9" xfId="1345"/>
    <cellStyle name="Comma 3" xfId="72"/>
    <cellStyle name="Comma 3 10" xfId="7814"/>
    <cellStyle name="Comma 3 10 2" xfId="7815"/>
    <cellStyle name="Comma 3 10 2 2" xfId="7816"/>
    <cellStyle name="Comma 3 10 3" xfId="7817"/>
    <cellStyle name="Comma 3 11" xfId="7818"/>
    <cellStyle name="Comma 3 11 2" xfId="7819"/>
    <cellStyle name="Comma 3 11 2 2" xfId="7820"/>
    <cellStyle name="Comma 3 11 3" xfId="7821"/>
    <cellStyle name="Comma 3 12" xfId="7822"/>
    <cellStyle name="Comma 3 12 2" xfId="7823"/>
    <cellStyle name="Comma 3 13" xfId="7824"/>
    <cellStyle name="Comma 3 14" xfId="7813"/>
    <cellStyle name="Comma 3 15" xfId="218"/>
    <cellStyle name="Comma 3 2" xfId="219"/>
    <cellStyle name="Comma 3 2 10" xfId="7826"/>
    <cellStyle name="Comma 3 2 10 2" xfId="7827"/>
    <cellStyle name="Comma 3 2 11" xfId="7828"/>
    <cellStyle name="Comma 3 2 12" xfId="7825"/>
    <cellStyle name="Comma 3 2 2" xfId="2686"/>
    <cellStyle name="Comma 3 2 2 10" xfId="7829"/>
    <cellStyle name="Comma 3 2 2 2" xfId="7830"/>
    <cellStyle name="Comma 3 2 2 2 2" xfId="7831"/>
    <cellStyle name="Comma 3 2 2 2 2 2" xfId="7832"/>
    <cellStyle name="Comma 3 2 2 2 2 2 2" xfId="7833"/>
    <cellStyle name="Comma 3 2 2 2 2 3" xfId="7834"/>
    <cellStyle name="Comma 3 2 2 2 3" xfId="7835"/>
    <cellStyle name="Comma 3 2 2 2 3 2" xfId="7836"/>
    <cellStyle name="Comma 3 2 2 2 3 2 2" xfId="7837"/>
    <cellStyle name="Comma 3 2 2 2 3 3" xfId="7838"/>
    <cellStyle name="Comma 3 2 2 2 4" xfId="7839"/>
    <cellStyle name="Comma 3 2 2 2 4 2" xfId="7840"/>
    <cellStyle name="Comma 3 2 2 2 4 2 2" xfId="7841"/>
    <cellStyle name="Comma 3 2 2 2 4 3" xfId="7842"/>
    <cellStyle name="Comma 3 2 2 2 5" xfId="7843"/>
    <cellStyle name="Comma 3 2 2 2 5 2" xfId="7844"/>
    <cellStyle name="Comma 3 2 2 2 5 2 2" xfId="7845"/>
    <cellStyle name="Comma 3 2 2 2 5 3" xfId="7846"/>
    <cellStyle name="Comma 3 2 2 2 6" xfId="7847"/>
    <cellStyle name="Comma 3 2 2 2 6 2" xfId="7848"/>
    <cellStyle name="Comma 3 2 2 2 7" xfId="7849"/>
    <cellStyle name="Comma 3 2 2 3" xfId="7850"/>
    <cellStyle name="Comma 3 2 2 4" xfId="7851"/>
    <cellStyle name="Comma 3 2 2 4 2" xfId="7852"/>
    <cellStyle name="Comma 3 2 2 4 2 2" xfId="7853"/>
    <cellStyle name="Comma 3 2 2 4 3" xfId="7854"/>
    <cellStyle name="Comma 3 2 2 5" xfId="7855"/>
    <cellStyle name="Comma 3 2 2 5 2" xfId="7856"/>
    <cellStyle name="Comma 3 2 2 5 2 2" xfId="7857"/>
    <cellStyle name="Comma 3 2 2 5 3" xfId="7858"/>
    <cellStyle name="Comma 3 2 2 6" xfId="7859"/>
    <cellStyle name="Comma 3 2 2 6 2" xfId="7860"/>
    <cellStyle name="Comma 3 2 2 6 2 2" xfId="7861"/>
    <cellStyle name="Comma 3 2 2 6 3" xfId="7862"/>
    <cellStyle name="Comma 3 2 2 7" xfId="7863"/>
    <cellStyle name="Comma 3 2 2 7 2" xfId="7864"/>
    <cellStyle name="Comma 3 2 2 7 2 2" xfId="7865"/>
    <cellStyle name="Comma 3 2 2 7 3" xfId="7866"/>
    <cellStyle name="Comma 3 2 2 8" xfId="7867"/>
    <cellStyle name="Comma 3 2 2 8 2" xfId="7868"/>
    <cellStyle name="Comma 3 2 2 9" xfId="7869"/>
    <cellStyle name="Comma 3 2 3" xfId="7870"/>
    <cellStyle name="Comma 3 2 3 2" xfId="7871"/>
    <cellStyle name="Comma 3 2 3 2 2" xfId="7872"/>
    <cellStyle name="Comma 3 2 3 2 2 2" xfId="7873"/>
    <cellStyle name="Comma 3 2 3 2 2 2 2" xfId="7874"/>
    <cellStyle name="Comma 3 2 3 2 2 3" xfId="7875"/>
    <cellStyle name="Comma 3 2 3 2 3" xfId="7876"/>
    <cellStyle name="Comma 3 2 3 2 3 2" xfId="7877"/>
    <cellStyle name="Comma 3 2 3 2 3 2 2" xfId="7878"/>
    <cellStyle name="Comma 3 2 3 2 3 3" xfId="7879"/>
    <cellStyle name="Comma 3 2 3 2 4" xfId="7880"/>
    <cellStyle name="Comma 3 2 3 2 4 2" xfId="7881"/>
    <cellStyle name="Comma 3 2 3 2 4 2 2" xfId="7882"/>
    <cellStyle name="Comma 3 2 3 2 4 3" xfId="7883"/>
    <cellStyle name="Comma 3 2 3 2 5" xfId="7884"/>
    <cellStyle name="Comma 3 2 3 2 5 2" xfId="7885"/>
    <cellStyle name="Comma 3 2 3 2 5 2 2" xfId="7886"/>
    <cellStyle name="Comma 3 2 3 2 5 3" xfId="7887"/>
    <cellStyle name="Comma 3 2 3 2 6" xfId="7888"/>
    <cellStyle name="Comma 3 2 3 2 6 2" xfId="7889"/>
    <cellStyle name="Comma 3 2 3 2 7" xfId="7890"/>
    <cellStyle name="Comma 3 2 3 3" xfId="7891"/>
    <cellStyle name="Comma 3 2 3 4" xfId="7892"/>
    <cellStyle name="Comma 3 2 3 4 2" xfId="7893"/>
    <cellStyle name="Comma 3 2 3 4 2 2" xfId="7894"/>
    <cellStyle name="Comma 3 2 3 4 3" xfId="7895"/>
    <cellStyle name="Comma 3 2 3 5" xfId="7896"/>
    <cellStyle name="Comma 3 2 3 5 2" xfId="7897"/>
    <cellStyle name="Comma 3 2 3 5 2 2" xfId="7898"/>
    <cellStyle name="Comma 3 2 3 5 3" xfId="7899"/>
    <cellStyle name="Comma 3 2 3 6" xfId="7900"/>
    <cellStyle name="Comma 3 2 3 6 2" xfId="7901"/>
    <cellStyle name="Comma 3 2 3 6 2 2" xfId="7902"/>
    <cellStyle name="Comma 3 2 3 6 3" xfId="7903"/>
    <cellStyle name="Comma 3 2 3 7" xfId="7904"/>
    <cellStyle name="Comma 3 2 3 7 2" xfId="7905"/>
    <cellStyle name="Comma 3 2 3 7 2 2" xfId="7906"/>
    <cellStyle name="Comma 3 2 3 7 3" xfId="7907"/>
    <cellStyle name="Comma 3 2 3 8" xfId="7908"/>
    <cellStyle name="Comma 3 2 3 8 2" xfId="7909"/>
    <cellStyle name="Comma 3 2 3 9" xfId="7910"/>
    <cellStyle name="Comma 3 2 4" xfId="7911"/>
    <cellStyle name="Comma 3 2 4 2" xfId="7912"/>
    <cellStyle name="Comma 3 2 4 2 2" xfId="7913"/>
    <cellStyle name="Comma 3 2 4 2 2 2" xfId="7914"/>
    <cellStyle name="Comma 3 2 4 2 3" xfId="7915"/>
    <cellStyle name="Comma 3 2 4 3" xfId="7916"/>
    <cellStyle name="Comma 3 2 4 3 2" xfId="7917"/>
    <cellStyle name="Comma 3 2 4 3 2 2" xfId="7918"/>
    <cellStyle name="Comma 3 2 4 3 3" xfId="7919"/>
    <cellStyle name="Comma 3 2 4 4" xfId="7920"/>
    <cellStyle name="Comma 3 2 4 4 2" xfId="7921"/>
    <cellStyle name="Comma 3 2 4 4 2 2" xfId="7922"/>
    <cellStyle name="Comma 3 2 4 4 3" xfId="7923"/>
    <cellStyle name="Comma 3 2 4 5" xfId="7924"/>
    <cellStyle name="Comma 3 2 4 5 2" xfId="7925"/>
    <cellStyle name="Comma 3 2 4 5 2 2" xfId="7926"/>
    <cellStyle name="Comma 3 2 4 5 3" xfId="7927"/>
    <cellStyle name="Comma 3 2 4 6" xfId="7928"/>
    <cellStyle name="Comma 3 2 4 6 2" xfId="7929"/>
    <cellStyle name="Comma 3 2 4 6 2 2" xfId="7930"/>
    <cellStyle name="Comma 3 2 4 6 3" xfId="7931"/>
    <cellStyle name="Comma 3 2 4 7" xfId="7932"/>
    <cellStyle name="Comma 3 2 4 7 2" xfId="7933"/>
    <cellStyle name="Comma 3 2 4 8" xfId="7934"/>
    <cellStyle name="Comma 3 2 5" xfId="7935"/>
    <cellStyle name="Comma 3 2 6" xfId="7936"/>
    <cellStyle name="Comma 3 2 6 2" xfId="7937"/>
    <cellStyle name="Comma 3 2 6 2 2" xfId="7938"/>
    <cellStyle name="Comma 3 2 6 3" xfId="7939"/>
    <cellStyle name="Comma 3 2 7" xfId="7940"/>
    <cellStyle name="Comma 3 2 7 2" xfId="7941"/>
    <cellStyle name="Comma 3 2 7 2 2" xfId="7942"/>
    <cellStyle name="Comma 3 2 7 3" xfId="7943"/>
    <cellStyle name="Comma 3 2 8" xfId="7944"/>
    <cellStyle name="Comma 3 2 8 2" xfId="7945"/>
    <cellStyle name="Comma 3 2 8 2 2" xfId="7946"/>
    <cellStyle name="Comma 3 2 8 3" xfId="7947"/>
    <cellStyle name="Comma 3 2 9" xfId="7948"/>
    <cellStyle name="Comma 3 2 9 2" xfId="7949"/>
    <cellStyle name="Comma 3 2 9 2 2" xfId="7950"/>
    <cellStyle name="Comma 3 2 9 3" xfId="7951"/>
    <cellStyle name="Comma 3 3" xfId="2632"/>
    <cellStyle name="Comma 3 3 10" xfId="7953"/>
    <cellStyle name="Comma 3 3 10 2" xfId="7954"/>
    <cellStyle name="Comma 3 3 11" xfId="7955"/>
    <cellStyle name="Comma 3 3 12" xfId="7952"/>
    <cellStyle name="Comma 3 3 2" xfId="2737"/>
    <cellStyle name="Comma 3 3 2 10" xfId="7956"/>
    <cellStyle name="Comma 3 3 2 2" xfId="7957"/>
    <cellStyle name="Comma 3 3 2 2 2" xfId="7958"/>
    <cellStyle name="Comma 3 3 2 2 2 2" xfId="7959"/>
    <cellStyle name="Comma 3 3 2 2 2 2 2" xfId="7960"/>
    <cellStyle name="Comma 3 3 2 2 2 3" xfId="7961"/>
    <cellStyle name="Comma 3 3 2 2 3" xfId="7962"/>
    <cellStyle name="Comma 3 3 2 2 3 2" xfId="7963"/>
    <cellStyle name="Comma 3 3 2 2 3 2 2" xfId="7964"/>
    <cellStyle name="Comma 3 3 2 2 3 3" xfId="7965"/>
    <cellStyle name="Comma 3 3 2 2 4" xfId="7966"/>
    <cellStyle name="Comma 3 3 2 2 4 2" xfId="7967"/>
    <cellStyle name="Comma 3 3 2 2 4 2 2" xfId="7968"/>
    <cellStyle name="Comma 3 3 2 2 4 3" xfId="7969"/>
    <cellStyle name="Comma 3 3 2 2 5" xfId="7970"/>
    <cellStyle name="Comma 3 3 2 2 5 2" xfId="7971"/>
    <cellStyle name="Comma 3 3 2 2 5 2 2" xfId="7972"/>
    <cellStyle name="Comma 3 3 2 2 5 3" xfId="7973"/>
    <cellStyle name="Comma 3 3 2 2 6" xfId="7974"/>
    <cellStyle name="Comma 3 3 2 2 6 2" xfId="7975"/>
    <cellStyle name="Comma 3 3 2 2 7" xfId="7976"/>
    <cellStyle name="Comma 3 3 2 3" xfId="7977"/>
    <cellStyle name="Comma 3 3 2 4" xfId="7978"/>
    <cellStyle name="Comma 3 3 2 4 2" xfId="7979"/>
    <cellStyle name="Comma 3 3 2 4 2 2" xfId="7980"/>
    <cellStyle name="Comma 3 3 2 4 3" xfId="7981"/>
    <cellStyle name="Comma 3 3 2 5" xfId="7982"/>
    <cellStyle name="Comma 3 3 2 5 2" xfId="7983"/>
    <cellStyle name="Comma 3 3 2 5 2 2" xfId="7984"/>
    <cellStyle name="Comma 3 3 2 5 3" xfId="7985"/>
    <cellStyle name="Comma 3 3 2 6" xfId="7986"/>
    <cellStyle name="Comma 3 3 2 6 2" xfId="7987"/>
    <cellStyle name="Comma 3 3 2 6 2 2" xfId="7988"/>
    <cellStyle name="Comma 3 3 2 6 3" xfId="7989"/>
    <cellStyle name="Comma 3 3 2 7" xfId="7990"/>
    <cellStyle name="Comma 3 3 2 7 2" xfId="7991"/>
    <cellStyle name="Comma 3 3 2 7 2 2" xfId="7992"/>
    <cellStyle name="Comma 3 3 2 7 3" xfId="7993"/>
    <cellStyle name="Comma 3 3 2 8" xfId="7994"/>
    <cellStyle name="Comma 3 3 2 8 2" xfId="7995"/>
    <cellStyle name="Comma 3 3 2 9" xfId="7996"/>
    <cellStyle name="Comma 3 3 3" xfId="7997"/>
    <cellStyle name="Comma 3 3 3 2" xfId="7998"/>
    <cellStyle name="Comma 3 3 3 2 2" xfId="7999"/>
    <cellStyle name="Comma 3 3 3 2 2 2" xfId="8000"/>
    <cellStyle name="Comma 3 3 3 2 2 2 2" xfId="8001"/>
    <cellStyle name="Comma 3 3 3 2 2 3" xfId="8002"/>
    <cellStyle name="Comma 3 3 3 2 3" xfId="8003"/>
    <cellStyle name="Comma 3 3 3 2 3 2" xfId="8004"/>
    <cellStyle name="Comma 3 3 3 2 3 2 2" xfId="8005"/>
    <cellStyle name="Comma 3 3 3 2 3 3" xfId="8006"/>
    <cellStyle name="Comma 3 3 3 2 4" xfId="8007"/>
    <cellStyle name="Comma 3 3 3 2 4 2" xfId="8008"/>
    <cellStyle name="Comma 3 3 3 2 4 2 2" xfId="8009"/>
    <cellStyle name="Comma 3 3 3 2 4 3" xfId="8010"/>
    <cellStyle name="Comma 3 3 3 2 5" xfId="8011"/>
    <cellStyle name="Comma 3 3 3 2 5 2" xfId="8012"/>
    <cellStyle name="Comma 3 3 3 2 5 2 2" xfId="8013"/>
    <cellStyle name="Comma 3 3 3 2 5 3" xfId="8014"/>
    <cellStyle name="Comma 3 3 3 2 6" xfId="8015"/>
    <cellStyle name="Comma 3 3 3 2 6 2" xfId="8016"/>
    <cellStyle name="Comma 3 3 3 2 7" xfId="8017"/>
    <cellStyle name="Comma 3 3 3 3" xfId="8018"/>
    <cellStyle name="Comma 3 3 3 3 2" xfId="8019"/>
    <cellStyle name="Comma 3 3 3 3 2 2" xfId="8020"/>
    <cellStyle name="Comma 3 3 3 3 3" xfId="8021"/>
    <cellStyle name="Comma 3 3 3 4" xfId="8022"/>
    <cellStyle name="Comma 3 3 3 4 2" xfId="8023"/>
    <cellStyle name="Comma 3 3 3 4 2 2" xfId="8024"/>
    <cellStyle name="Comma 3 3 3 4 3" xfId="8025"/>
    <cellStyle name="Comma 3 3 3 5" xfId="8026"/>
    <cellStyle name="Comma 3 3 3 5 2" xfId="8027"/>
    <cellStyle name="Comma 3 3 3 5 2 2" xfId="8028"/>
    <cellStyle name="Comma 3 3 3 5 3" xfId="8029"/>
    <cellStyle name="Comma 3 3 3 6" xfId="8030"/>
    <cellStyle name="Comma 3 3 3 6 2" xfId="8031"/>
    <cellStyle name="Comma 3 3 3 6 2 2" xfId="8032"/>
    <cellStyle name="Comma 3 3 3 6 3" xfId="8033"/>
    <cellStyle name="Comma 3 3 3 7" xfId="8034"/>
    <cellStyle name="Comma 3 3 3 7 2" xfId="8035"/>
    <cellStyle name="Comma 3 3 3 7 2 2" xfId="8036"/>
    <cellStyle name="Comma 3 3 3 7 3" xfId="8037"/>
    <cellStyle name="Comma 3 3 3 8" xfId="8038"/>
    <cellStyle name="Comma 3 3 3 8 2" xfId="8039"/>
    <cellStyle name="Comma 3 3 3 9" xfId="8040"/>
    <cellStyle name="Comma 3 3 4" xfId="8041"/>
    <cellStyle name="Comma 3 3 4 2" xfId="8042"/>
    <cellStyle name="Comma 3 3 4 2 2" xfId="8043"/>
    <cellStyle name="Comma 3 3 4 2 2 2" xfId="8044"/>
    <cellStyle name="Comma 3 3 4 2 3" xfId="8045"/>
    <cellStyle name="Comma 3 3 4 3" xfId="8046"/>
    <cellStyle name="Comma 3 3 4 3 2" xfId="8047"/>
    <cellStyle name="Comma 3 3 4 3 2 2" xfId="8048"/>
    <cellStyle name="Comma 3 3 4 3 3" xfId="8049"/>
    <cellStyle name="Comma 3 3 4 4" xfId="8050"/>
    <cellStyle name="Comma 3 3 4 4 2" xfId="8051"/>
    <cellStyle name="Comma 3 3 4 4 2 2" xfId="8052"/>
    <cellStyle name="Comma 3 3 4 4 3" xfId="8053"/>
    <cellStyle name="Comma 3 3 4 5" xfId="8054"/>
    <cellStyle name="Comma 3 3 4 5 2" xfId="8055"/>
    <cellStyle name="Comma 3 3 4 5 2 2" xfId="8056"/>
    <cellStyle name="Comma 3 3 4 5 3" xfId="8057"/>
    <cellStyle name="Comma 3 3 4 6" xfId="8058"/>
    <cellStyle name="Comma 3 3 4 6 2" xfId="8059"/>
    <cellStyle name="Comma 3 3 4 7" xfId="8060"/>
    <cellStyle name="Comma 3 3 5" xfId="8061"/>
    <cellStyle name="Comma 3 3 6" xfId="8062"/>
    <cellStyle name="Comma 3 3 6 2" xfId="8063"/>
    <cellStyle name="Comma 3 3 6 2 2" xfId="8064"/>
    <cellStyle name="Comma 3 3 6 3" xfId="8065"/>
    <cellStyle name="Comma 3 3 7" xfId="8066"/>
    <cellStyle name="Comma 3 3 7 2" xfId="8067"/>
    <cellStyle name="Comma 3 3 7 2 2" xfId="8068"/>
    <cellStyle name="Comma 3 3 7 3" xfId="8069"/>
    <cellStyle name="Comma 3 3 8" xfId="8070"/>
    <cellStyle name="Comma 3 3 8 2" xfId="8071"/>
    <cellStyle name="Comma 3 3 8 2 2" xfId="8072"/>
    <cellStyle name="Comma 3 3 8 3" xfId="8073"/>
    <cellStyle name="Comma 3 3 9" xfId="8074"/>
    <cellStyle name="Comma 3 3 9 2" xfId="8075"/>
    <cellStyle name="Comma 3 3 9 2 2" xfId="8076"/>
    <cellStyle name="Comma 3 3 9 3" xfId="8077"/>
    <cellStyle name="Comma 3 4" xfId="2685"/>
    <cellStyle name="Comma 3 4 10" xfId="8079"/>
    <cellStyle name="Comma 3 4 11" xfId="8078"/>
    <cellStyle name="Comma 3 4 2" xfId="8080"/>
    <cellStyle name="Comma 3 4 2 2" xfId="8081"/>
    <cellStyle name="Comma 3 4 2 2 2" xfId="8082"/>
    <cellStyle name="Comma 3 4 2 2 2 2" xfId="8083"/>
    <cellStyle name="Comma 3 4 2 2 2 2 2" xfId="8084"/>
    <cellStyle name="Comma 3 4 2 2 2 3" xfId="8085"/>
    <cellStyle name="Comma 3 4 2 2 3" xfId="8086"/>
    <cellStyle name="Comma 3 4 2 2 3 2" xfId="8087"/>
    <cellStyle name="Comma 3 4 2 2 3 2 2" xfId="8088"/>
    <cellStyle name="Comma 3 4 2 2 3 3" xfId="8089"/>
    <cellStyle name="Comma 3 4 2 2 4" xfId="8090"/>
    <cellStyle name="Comma 3 4 2 2 4 2" xfId="8091"/>
    <cellStyle name="Comma 3 4 2 2 4 2 2" xfId="8092"/>
    <cellStyle name="Comma 3 4 2 2 4 3" xfId="8093"/>
    <cellStyle name="Comma 3 4 2 2 5" xfId="8094"/>
    <cellStyle name="Comma 3 4 2 2 5 2" xfId="8095"/>
    <cellStyle name="Comma 3 4 2 2 5 2 2" xfId="8096"/>
    <cellStyle name="Comma 3 4 2 2 5 3" xfId="8097"/>
    <cellStyle name="Comma 3 4 2 2 6" xfId="8098"/>
    <cellStyle name="Comma 3 4 2 2 6 2" xfId="8099"/>
    <cellStyle name="Comma 3 4 2 2 7" xfId="8100"/>
    <cellStyle name="Comma 3 4 2 3" xfId="8101"/>
    <cellStyle name="Comma 3 4 2 3 2" xfId="8102"/>
    <cellStyle name="Comma 3 4 2 3 2 2" xfId="8103"/>
    <cellStyle name="Comma 3 4 2 3 3" xfId="8104"/>
    <cellStyle name="Comma 3 4 2 4" xfId="8105"/>
    <cellStyle name="Comma 3 4 2 4 2" xfId="8106"/>
    <cellStyle name="Comma 3 4 2 4 2 2" xfId="8107"/>
    <cellStyle name="Comma 3 4 2 4 3" xfId="8108"/>
    <cellStyle name="Comma 3 4 2 5" xfId="8109"/>
    <cellStyle name="Comma 3 4 2 5 2" xfId="8110"/>
    <cellStyle name="Comma 3 4 2 5 2 2" xfId="8111"/>
    <cellStyle name="Comma 3 4 2 5 3" xfId="8112"/>
    <cellStyle name="Comma 3 4 2 6" xfId="8113"/>
    <cellStyle name="Comma 3 4 2 6 2" xfId="8114"/>
    <cellStyle name="Comma 3 4 2 6 2 2" xfId="8115"/>
    <cellStyle name="Comma 3 4 2 6 3" xfId="8116"/>
    <cellStyle name="Comma 3 4 2 7" xfId="8117"/>
    <cellStyle name="Comma 3 4 2 7 2" xfId="8118"/>
    <cellStyle name="Comma 3 4 2 8" xfId="8119"/>
    <cellStyle name="Comma 3 4 3" xfId="8120"/>
    <cellStyle name="Comma 3 4 3 2" xfId="8121"/>
    <cellStyle name="Comma 3 4 3 2 2" xfId="8122"/>
    <cellStyle name="Comma 3 4 3 2 2 2" xfId="8123"/>
    <cellStyle name="Comma 3 4 3 2 3" xfId="8124"/>
    <cellStyle name="Comma 3 4 3 3" xfId="8125"/>
    <cellStyle name="Comma 3 4 3 3 2" xfId="8126"/>
    <cellStyle name="Comma 3 4 3 3 2 2" xfId="8127"/>
    <cellStyle name="Comma 3 4 3 3 3" xfId="8128"/>
    <cellStyle name="Comma 3 4 3 4" xfId="8129"/>
    <cellStyle name="Comma 3 4 3 4 2" xfId="8130"/>
    <cellStyle name="Comma 3 4 3 4 2 2" xfId="8131"/>
    <cellStyle name="Comma 3 4 3 4 3" xfId="8132"/>
    <cellStyle name="Comma 3 4 3 5" xfId="8133"/>
    <cellStyle name="Comma 3 4 3 5 2" xfId="8134"/>
    <cellStyle name="Comma 3 4 3 5 2 2" xfId="8135"/>
    <cellStyle name="Comma 3 4 3 5 3" xfId="8136"/>
    <cellStyle name="Comma 3 4 3 6" xfId="8137"/>
    <cellStyle name="Comma 3 4 3 6 2" xfId="8138"/>
    <cellStyle name="Comma 3 4 3 7" xfId="8139"/>
    <cellStyle name="Comma 3 4 4" xfId="8140"/>
    <cellStyle name="Comma 3 4 5" xfId="8141"/>
    <cellStyle name="Comma 3 4 5 2" xfId="8142"/>
    <cellStyle name="Comma 3 4 5 2 2" xfId="8143"/>
    <cellStyle name="Comma 3 4 5 3" xfId="8144"/>
    <cellStyle name="Comma 3 4 6" xfId="8145"/>
    <cellStyle name="Comma 3 4 6 2" xfId="8146"/>
    <cellStyle name="Comma 3 4 6 2 2" xfId="8147"/>
    <cellStyle name="Comma 3 4 6 3" xfId="8148"/>
    <cellStyle name="Comma 3 4 7" xfId="8149"/>
    <cellStyle name="Comma 3 4 7 2" xfId="8150"/>
    <cellStyle name="Comma 3 4 7 2 2" xfId="8151"/>
    <cellStyle name="Comma 3 4 7 3" xfId="8152"/>
    <cellStyle name="Comma 3 4 8" xfId="8153"/>
    <cellStyle name="Comma 3 4 8 2" xfId="8154"/>
    <cellStyle name="Comma 3 4 8 2 2" xfId="8155"/>
    <cellStyle name="Comma 3 4 8 3" xfId="8156"/>
    <cellStyle name="Comma 3 4 9" xfId="8157"/>
    <cellStyle name="Comma 3 4 9 2" xfId="8158"/>
    <cellStyle name="Comma 3 5" xfId="8159"/>
    <cellStyle name="Comma 3 5 2" xfId="8160"/>
    <cellStyle name="Comma 3 5 2 2" xfId="8161"/>
    <cellStyle name="Comma 3 5 2 2 2" xfId="8162"/>
    <cellStyle name="Comma 3 5 2 2 2 2" xfId="8163"/>
    <cellStyle name="Comma 3 5 2 2 3" xfId="8164"/>
    <cellStyle name="Comma 3 5 2 3" xfId="8165"/>
    <cellStyle name="Comma 3 5 2 3 2" xfId="8166"/>
    <cellStyle name="Comma 3 5 2 3 2 2" xfId="8167"/>
    <cellStyle name="Comma 3 5 2 3 3" xfId="8168"/>
    <cellStyle name="Comma 3 5 2 4" xfId="8169"/>
    <cellStyle name="Comma 3 5 2 4 2" xfId="8170"/>
    <cellStyle name="Comma 3 5 2 4 2 2" xfId="8171"/>
    <cellStyle name="Comma 3 5 2 4 3" xfId="8172"/>
    <cellStyle name="Comma 3 5 2 5" xfId="8173"/>
    <cellStyle name="Comma 3 5 2 5 2" xfId="8174"/>
    <cellStyle name="Comma 3 5 2 5 2 2" xfId="8175"/>
    <cellStyle name="Comma 3 5 2 5 3" xfId="8176"/>
    <cellStyle name="Comma 3 5 2 6" xfId="8177"/>
    <cellStyle name="Comma 3 5 2 6 2" xfId="8178"/>
    <cellStyle name="Comma 3 5 2 7" xfId="8179"/>
    <cellStyle name="Comma 3 5 3" xfId="8180"/>
    <cellStyle name="Comma 3 5 4" xfId="8181"/>
    <cellStyle name="Comma 3 5 4 2" xfId="8182"/>
    <cellStyle name="Comma 3 5 4 2 2" xfId="8183"/>
    <cellStyle name="Comma 3 5 4 3" xfId="8184"/>
    <cellStyle name="Comma 3 5 5" xfId="8185"/>
    <cellStyle name="Comma 3 5 5 2" xfId="8186"/>
    <cellStyle name="Comma 3 5 5 2 2" xfId="8187"/>
    <cellStyle name="Comma 3 5 5 3" xfId="8188"/>
    <cellStyle name="Comma 3 5 6" xfId="8189"/>
    <cellStyle name="Comma 3 5 6 2" xfId="8190"/>
    <cellStyle name="Comma 3 5 6 2 2" xfId="8191"/>
    <cellStyle name="Comma 3 5 6 3" xfId="8192"/>
    <cellStyle name="Comma 3 5 7" xfId="8193"/>
    <cellStyle name="Comma 3 5 7 2" xfId="8194"/>
    <cellStyle name="Comma 3 5 7 2 2" xfId="8195"/>
    <cellStyle name="Comma 3 5 7 3" xfId="8196"/>
    <cellStyle name="Comma 3 5 8" xfId="8197"/>
    <cellStyle name="Comma 3 5 8 2" xfId="8198"/>
    <cellStyle name="Comma 3 5 9" xfId="8199"/>
    <cellStyle name="Comma 3 6" xfId="8200"/>
    <cellStyle name="Comma 3 6 2" xfId="8201"/>
    <cellStyle name="Comma 3 6 2 2" xfId="8202"/>
    <cellStyle name="Comma 3 6 2 2 2" xfId="8203"/>
    <cellStyle name="Comma 3 6 2 2 2 2" xfId="8204"/>
    <cellStyle name="Comma 3 6 2 2 3" xfId="8205"/>
    <cellStyle name="Comma 3 6 2 3" xfId="8206"/>
    <cellStyle name="Comma 3 6 2 3 2" xfId="8207"/>
    <cellStyle name="Comma 3 6 2 3 2 2" xfId="8208"/>
    <cellStyle name="Comma 3 6 2 3 3" xfId="8209"/>
    <cellStyle name="Comma 3 6 2 4" xfId="8210"/>
    <cellStyle name="Comma 3 6 2 4 2" xfId="8211"/>
    <cellStyle name="Comma 3 6 2 4 2 2" xfId="8212"/>
    <cellStyle name="Comma 3 6 2 4 3" xfId="8213"/>
    <cellStyle name="Comma 3 6 2 5" xfId="8214"/>
    <cellStyle name="Comma 3 6 2 5 2" xfId="8215"/>
    <cellStyle name="Comma 3 6 2 5 2 2" xfId="8216"/>
    <cellStyle name="Comma 3 6 2 5 3" xfId="8217"/>
    <cellStyle name="Comma 3 6 2 6" xfId="8218"/>
    <cellStyle name="Comma 3 6 2 6 2" xfId="8219"/>
    <cellStyle name="Comma 3 6 2 7" xfId="8220"/>
    <cellStyle name="Comma 3 6 3" xfId="8221"/>
    <cellStyle name="Comma 3 6 3 2" xfId="8222"/>
    <cellStyle name="Comma 3 6 3 2 2" xfId="8223"/>
    <cellStyle name="Comma 3 6 3 3" xfId="8224"/>
    <cellStyle name="Comma 3 6 4" xfId="8225"/>
    <cellStyle name="Comma 3 6 4 2" xfId="8226"/>
    <cellStyle name="Comma 3 6 4 2 2" xfId="8227"/>
    <cellStyle name="Comma 3 6 4 3" xfId="8228"/>
    <cellStyle name="Comma 3 6 5" xfId="8229"/>
    <cellStyle name="Comma 3 6 5 2" xfId="8230"/>
    <cellStyle name="Comma 3 6 5 2 2" xfId="8231"/>
    <cellStyle name="Comma 3 6 5 3" xfId="8232"/>
    <cellStyle name="Comma 3 6 6" xfId="8233"/>
    <cellStyle name="Comma 3 6 6 2" xfId="8234"/>
    <cellStyle name="Comma 3 6 6 2 2" xfId="8235"/>
    <cellStyle name="Comma 3 6 6 3" xfId="8236"/>
    <cellStyle name="Comma 3 6 7" xfId="8237"/>
    <cellStyle name="Comma 3 6 7 2" xfId="8238"/>
    <cellStyle name="Comma 3 6 8" xfId="8239"/>
    <cellStyle name="Comma 3 7" xfId="8240"/>
    <cellStyle name="Comma 3 7 2" xfId="8241"/>
    <cellStyle name="Comma 3 7 2 2" xfId="8242"/>
    <cellStyle name="Comma 3 7 2 2 2" xfId="8243"/>
    <cellStyle name="Comma 3 7 2 3" xfId="8244"/>
    <cellStyle name="Comma 3 7 3" xfId="8245"/>
    <cellStyle name="Comma 3 7 3 2" xfId="8246"/>
    <cellStyle name="Comma 3 7 3 2 2" xfId="8247"/>
    <cellStyle name="Comma 3 7 3 3" xfId="8248"/>
    <cellStyle name="Comma 3 7 4" xfId="8249"/>
    <cellStyle name="Comma 3 7 4 2" xfId="8250"/>
    <cellStyle name="Comma 3 7 4 2 2" xfId="8251"/>
    <cellStyle name="Comma 3 7 4 3" xfId="8252"/>
    <cellStyle name="Comma 3 7 5" xfId="8253"/>
    <cellStyle name="Comma 3 7 5 2" xfId="8254"/>
    <cellStyle name="Comma 3 7 5 2 2" xfId="8255"/>
    <cellStyle name="Comma 3 7 5 3" xfId="8256"/>
    <cellStyle name="Comma 3 7 6" xfId="8257"/>
    <cellStyle name="Comma 3 7 6 2" xfId="8258"/>
    <cellStyle name="Comma 3 7 7" xfId="8259"/>
    <cellStyle name="Comma 3 8" xfId="8260"/>
    <cellStyle name="Comma 3 9" xfId="8261"/>
    <cellStyle name="Comma 3 9 2" xfId="8262"/>
    <cellStyle name="Comma 3 9 2 2" xfId="8263"/>
    <cellStyle name="Comma 3 9 3" xfId="8264"/>
    <cellStyle name="Comma 30" xfId="608"/>
    <cellStyle name="Comma 30 10" xfId="8265"/>
    <cellStyle name="Comma 30 2" xfId="634"/>
    <cellStyle name="Comma 30 2 2" xfId="1227"/>
    <cellStyle name="Comma 30 2 3" xfId="1019"/>
    <cellStyle name="Comma 30 2 3 2" xfId="2033"/>
    <cellStyle name="Comma 30 2 3 3" xfId="1492"/>
    <cellStyle name="Comma 30 2 4" xfId="1674"/>
    <cellStyle name="Comma 30 2 5" xfId="2317"/>
    <cellStyle name="Comma 30 2 6" xfId="1373"/>
    <cellStyle name="Comma 30 3" xfId="880"/>
    <cellStyle name="Comma 30 3 2" xfId="2803"/>
    <cellStyle name="Comma 30 4" xfId="1321"/>
    <cellStyle name="Comma 30 4 2" xfId="1959"/>
    <cellStyle name="Comma 30 4 2 2" xfId="2462"/>
    <cellStyle name="Comma 30 4 3" xfId="2354"/>
    <cellStyle name="Comma 30 4 4" xfId="1410"/>
    <cellStyle name="Comma 30 4 5" xfId="2911"/>
    <cellStyle name="Comma 30 4 6" xfId="2687"/>
    <cellStyle name="Comma 30 5" xfId="997"/>
    <cellStyle name="Comma 30 5 2" xfId="1978"/>
    <cellStyle name="Comma 30 5 3" xfId="1430"/>
    <cellStyle name="Comma 30 6" xfId="1470"/>
    <cellStyle name="Comma 30 6 2" xfId="2011"/>
    <cellStyle name="Comma 30 7" xfId="1652"/>
    <cellStyle name="Comma 30 8" xfId="2295"/>
    <cellStyle name="Comma 30 9" xfId="1351"/>
    <cellStyle name="Comma 31" xfId="610"/>
    <cellStyle name="Comma 31 10" xfId="1353"/>
    <cellStyle name="Comma 31 11" xfId="8266"/>
    <cellStyle name="Comma 31 2" xfId="636"/>
    <cellStyle name="Comma 31 2 2" xfId="1228"/>
    <cellStyle name="Comma 31 2 3" xfId="1021"/>
    <cellStyle name="Comma 31 2 3 2" xfId="2035"/>
    <cellStyle name="Comma 31 2 3 3" xfId="1494"/>
    <cellStyle name="Comma 31 2 4" xfId="1676"/>
    <cellStyle name="Comma 31 2 5" xfId="2319"/>
    <cellStyle name="Comma 31 2 6" xfId="1375"/>
    <cellStyle name="Comma 31 3" xfId="881"/>
    <cellStyle name="Comma 31 3 2" xfId="2804"/>
    <cellStyle name="Comma 31 4" xfId="1323"/>
    <cellStyle name="Comma 31 4 2" xfId="1961"/>
    <cellStyle name="Comma 31 4 2 2" xfId="2463"/>
    <cellStyle name="Comma 31 4 3" xfId="2356"/>
    <cellStyle name="Comma 31 4 4" xfId="1412"/>
    <cellStyle name="Comma 31 4 5" xfId="2912"/>
    <cellStyle name="Comma 31 4 6" xfId="2688"/>
    <cellStyle name="Comma 31 5" xfId="1330"/>
    <cellStyle name="Comma 31 5 2" xfId="1968"/>
    <cellStyle name="Comma 31 5 2 2" xfId="2464"/>
    <cellStyle name="Comma 31 5 3" xfId="2363"/>
    <cellStyle name="Comma 31 5 4" xfId="1419"/>
    <cellStyle name="Comma 31 6" xfId="999"/>
    <cellStyle name="Comma 31 6 2" xfId="1979"/>
    <cellStyle name="Comma 31 6 3" xfId="1431"/>
    <cellStyle name="Comma 31 7" xfId="1472"/>
    <cellStyle name="Comma 31 7 2" xfId="2013"/>
    <cellStyle name="Comma 31 8" xfId="1654"/>
    <cellStyle name="Comma 31 9" xfId="2297"/>
    <cellStyle name="Comma 32" xfId="605"/>
    <cellStyle name="Comma 32 10" xfId="8267"/>
    <cellStyle name="Comma 32 2" xfId="631"/>
    <cellStyle name="Comma 32 2 2" xfId="1016"/>
    <cellStyle name="Comma 32 2 2 2" xfId="2030"/>
    <cellStyle name="Comma 32 2 2 3" xfId="1489"/>
    <cellStyle name="Comma 32 2 3" xfId="1671"/>
    <cellStyle name="Comma 32 2 4" xfId="2314"/>
    <cellStyle name="Comma 32 2 5" xfId="1370"/>
    <cellStyle name="Comma 32 2 6" xfId="2878"/>
    <cellStyle name="Comma 32 2 7" xfId="2900"/>
    <cellStyle name="Comma 32 2 8" xfId="2633"/>
    <cellStyle name="Comma 32 3" xfId="882"/>
    <cellStyle name="Comma 32 4" xfId="1318"/>
    <cellStyle name="Comma 32 4 2" xfId="1956"/>
    <cellStyle name="Comma 32 4 2 2" xfId="2465"/>
    <cellStyle name="Comma 32 4 3" xfId="2351"/>
    <cellStyle name="Comma 32 4 4" xfId="1407"/>
    <cellStyle name="Comma 32 5" xfId="994"/>
    <cellStyle name="Comma 32 5 2" xfId="1980"/>
    <cellStyle name="Comma 32 5 3" xfId="1432"/>
    <cellStyle name="Comma 32 6" xfId="1467"/>
    <cellStyle name="Comma 32 6 2" xfId="2008"/>
    <cellStyle name="Comma 32 7" xfId="1649"/>
    <cellStyle name="Comma 32 8" xfId="2292"/>
    <cellStyle name="Comma 32 9" xfId="1348"/>
    <cellStyle name="Comma 33" xfId="611"/>
    <cellStyle name="Comma 33 10" xfId="1354"/>
    <cellStyle name="Comma 33 11" xfId="8268"/>
    <cellStyle name="Comma 33 2" xfId="637"/>
    <cellStyle name="Comma 33 2 2" xfId="1022"/>
    <cellStyle name="Comma 33 2 2 2" xfId="2036"/>
    <cellStyle name="Comma 33 2 2 3" xfId="1495"/>
    <cellStyle name="Comma 33 2 3" xfId="1677"/>
    <cellStyle name="Comma 33 2 4" xfId="2320"/>
    <cellStyle name="Comma 33 2 5" xfId="1376"/>
    <cellStyle name="Comma 33 2 6" xfId="2890"/>
    <cellStyle name="Comma 33 2 7" xfId="2901"/>
    <cellStyle name="Comma 33 2 8" xfId="2634"/>
    <cellStyle name="Comma 33 3" xfId="883"/>
    <cellStyle name="Comma 33 4" xfId="1324"/>
    <cellStyle name="Comma 33 4 2" xfId="1962"/>
    <cellStyle name="Comma 33 4 2 2" xfId="2466"/>
    <cellStyle name="Comma 33 4 3" xfId="2357"/>
    <cellStyle name="Comma 33 4 4" xfId="1413"/>
    <cellStyle name="Comma 33 5" xfId="1332"/>
    <cellStyle name="Comma 33 5 2" xfId="1970"/>
    <cellStyle name="Comma 33 5 2 2" xfId="2467"/>
    <cellStyle name="Comma 33 5 3" xfId="2365"/>
    <cellStyle name="Comma 33 5 4" xfId="1421"/>
    <cellStyle name="Comma 33 6" xfId="1000"/>
    <cellStyle name="Comma 33 6 2" xfId="1981"/>
    <cellStyle name="Comma 33 6 3" xfId="1433"/>
    <cellStyle name="Comma 33 7" xfId="1473"/>
    <cellStyle name="Comma 33 7 2" xfId="2014"/>
    <cellStyle name="Comma 33 8" xfId="1655"/>
    <cellStyle name="Comma 33 9" xfId="2298"/>
    <cellStyle name="Comma 34" xfId="604"/>
    <cellStyle name="Comma 34 10" xfId="1347"/>
    <cellStyle name="Comma 34 11" xfId="8269"/>
    <cellStyle name="Comma 34 2" xfId="630"/>
    <cellStyle name="Comma 34 2 2" xfId="1015"/>
    <cellStyle name="Comma 34 2 2 2" xfId="2029"/>
    <cellStyle name="Comma 34 2 2 3" xfId="1488"/>
    <cellStyle name="Comma 34 2 3" xfId="1670"/>
    <cellStyle name="Comma 34 2 4" xfId="2313"/>
    <cellStyle name="Comma 34 2 5" xfId="1369"/>
    <cellStyle name="Comma 34 2 6" xfId="2913"/>
    <cellStyle name="Comma 34 2 7" xfId="2689"/>
    <cellStyle name="Comma 34 3" xfId="884"/>
    <cellStyle name="Comma 34 4" xfId="1317"/>
    <cellStyle name="Comma 34 4 2" xfId="1955"/>
    <cellStyle name="Comma 34 4 2 2" xfId="2468"/>
    <cellStyle name="Comma 34 4 3" xfId="2350"/>
    <cellStyle name="Comma 34 4 4" xfId="1406"/>
    <cellStyle name="Comma 34 5" xfId="1333"/>
    <cellStyle name="Comma 34 5 2" xfId="1971"/>
    <cellStyle name="Comma 34 5 2 2" xfId="2469"/>
    <cellStyle name="Comma 34 5 3" xfId="2366"/>
    <cellStyle name="Comma 34 5 4" xfId="1422"/>
    <cellStyle name="Comma 34 6" xfId="993"/>
    <cellStyle name="Comma 34 6 2" xfId="1982"/>
    <cellStyle name="Comma 34 6 3" xfId="1434"/>
    <cellStyle name="Comma 34 7" xfId="1466"/>
    <cellStyle name="Comma 34 7 2" xfId="2007"/>
    <cellStyle name="Comma 34 8" xfId="1648"/>
    <cellStyle name="Comma 34 9" xfId="2291"/>
    <cellStyle name="Comma 35" xfId="613"/>
    <cellStyle name="Comma 35 2" xfId="2690"/>
    <cellStyle name="Comma 35 3" xfId="8270"/>
    <cellStyle name="Comma 36" xfId="640"/>
    <cellStyle name="Comma 36 2" xfId="885"/>
    <cellStyle name="Comma 36 3" xfId="2789"/>
    <cellStyle name="Comma 36 4" xfId="2530"/>
    <cellStyle name="Comma 36 5" xfId="8271"/>
    <cellStyle name="Comma 37" xfId="736"/>
    <cellStyle name="Comma 37 2" xfId="886"/>
    <cellStyle name="Comma 37 3" xfId="2794"/>
    <cellStyle name="Comma 37 4" xfId="2535"/>
    <cellStyle name="Comma 37 5" xfId="8272"/>
    <cellStyle name="Comma 38" xfId="660"/>
    <cellStyle name="Comma 38 2" xfId="887"/>
    <cellStyle name="Comma 38 3" xfId="2791"/>
    <cellStyle name="Comma 38 4" xfId="2532"/>
    <cellStyle name="Comma 38 5" xfId="8273"/>
    <cellStyle name="Comma 39" xfId="825"/>
    <cellStyle name="Comma 39 2" xfId="888"/>
    <cellStyle name="Comma 39 3" xfId="2796"/>
    <cellStyle name="Comma 39 4" xfId="2537"/>
    <cellStyle name="Comma 39 5" xfId="8274"/>
    <cellStyle name="Comma 4" xfId="73"/>
    <cellStyle name="Comma 4 2" xfId="494"/>
    <cellStyle name="Comma 4 2 2" xfId="2764"/>
    <cellStyle name="Comma 4 2 2 2" xfId="8277"/>
    <cellStyle name="Comma 4 2 3" xfId="8278"/>
    <cellStyle name="Comma 4 2 4" xfId="8276"/>
    <cellStyle name="Comma 4 3" xfId="8279"/>
    <cellStyle name="Comma 4 4" xfId="8280"/>
    <cellStyle name="Comma 4 5" xfId="8281"/>
    <cellStyle name="Comma 4 6" xfId="8282"/>
    <cellStyle name="Comma 4 6 2" xfId="8283"/>
    <cellStyle name="Comma 4 6 2 2" xfId="8284"/>
    <cellStyle name="Comma 4 6 3" xfId="8285"/>
    <cellStyle name="Comma 4 7" xfId="8286"/>
    <cellStyle name="Comma 4 8" xfId="8275"/>
    <cellStyle name="Comma 4 9" xfId="220"/>
    <cellStyle name="Comma 40" xfId="868"/>
    <cellStyle name="Comma 40 2" xfId="1229"/>
    <cellStyle name="Comma 40 3" xfId="1193"/>
    <cellStyle name="Comma 40 4" xfId="8287"/>
    <cellStyle name="Comma 41" xfId="869"/>
    <cellStyle name="Comma 41 2" xfId="889"/>
    <cellStyle name="Comma 41 3" xfId="2798"/>
    <cellStyle name="Comma 41 4" xfId="8288"/>
    <cellStyle name="Comma 42" xfId="873"/>
    <cellStyle name="Comma 42 2" xfId="1230"/>
    <cellStyle name="Comma 42 3" xfId="1196"/>
    <cellStyle name="Comma 42 4" xfId="8289"/>
    <cellStyle name="Comma 43" xfId="892"/>
    <cellStyle name="Comma 43 2" xfId="1231"/>
    <cellStyle name="Comma 43 3" xfId="1198"/>
    <cellStyle name="Comma 43 4" xfId="8290"/>
    <cellStyle name="Comma 44" xfId="895"/>
    <cellStyle name="Comma 44 2" xfId="1232"/>
    <cellStyle name="Comma 44 3" xfId="1200"/>
    <cellStyle name="Comma 44 4" xfId="8291"/>
    <cellStyle name="Comma 45" xfId="897"/>
    <cellStyle name="Comma 45 2" xfId="1233"/>
    <cellStyle name="Comma 45 3" xfId="1202"/>
    <cellStyle name="Comma 45 4" xfId="8292"/>
    <cellStyle name="Comma 46" xfId="900"/>
    <cellStyle name="Comma 46 2" xfId="1234"/>
    <cellStyle name="Comma 46 3" xfId="1205"/>
    <cellStyle name="Comma 46 4" xfId="8293"/>
    <cellStyle name="Comma 47" xfId="902"/>
    <cellStyle name="Comma 47 2" xfId="1235"/>
    <cellStyle name="Comma 47 3" xfId="1207"/>
    <cellStyle name="Comma 47 3 2" xfId="1861"/>
    <cellStyle name="Comma 47 4" xfId="2323"/>
    <cellStyle name="Comma 47 5" xfId="1379"/>
    <cellStyle name="Comma 47 6" xfId="8294"/>
    <cellStyle name="Comma 48" xfId="905"/>
    <cellStyle name="Comma 48 2" xfId="1236"/>
    <cellStyle name="Comma 48 3" xfId="1210"/>
    <cellStyle name="Comma 48 3 2" xfId="1864"/>
    <cellStyle name="Comma 48 4" xfId="2326"/>
    <cellStyle name="Comma 48 5" xfId="1382"/>
    <cellStyle name="Comma 48 6" xfId="8295"/>
    <cellStyle name="Comma 49" xfId="907"/>
    <cellStyle name="Comma 49 2" xfId="1237"/>
    <cellStyle name="Comma 49 3" xfId="1212"/>
    <cellStyle name="Comma 49 3 2" xfId="1866"/>
    <cellStyle name="Comma 49 4" xfId="2328"/>
    <cellStyle name="Comma 49 5" xfId="1384"/>
    <cellStyle name="Comma 49 6" xfId="8296"/>
    <cellStyle name="Comma 5" xfId="74"/>
    <cellStyle name="Comma 5 2" xfId="2470"/>
    <cellStyle name="Comma 5 2 2" xfId="2738"/>
    <cellStyle name="Comma 5 2 3" xfId="8298"/>
    <cellStyle name="Comma 5 3" xfId="2691"/>
    <cellStyle name="Comma 5 3 2" xfId="8299"/>
    <cellStyle name="Comma 5 4" xfId="8300"/>
    <cellStyle name="Comma 5 5" xfId="8301"/>
    <cellStyle name="Comma 5 5 2" xfId="8302"/>
    <cellStyle name="Comma 5 5 2 2" xfId="8303"/>
    <cellStyle name="Comma 5 5 3" xfId="8304"/>
    <cellStyle name="Comma 5 6" xfId="8305"/>
    <cellStyle name="Comma 5 7" xfId="8297"/>
    <cellStyle name="Comma 5 8" xfId="221"/>
    <cellStyle name="Comma 50" xfId="909"/>
    <cellStyle name="Comma 50 2" xfId="1240"/>
    <cellStyle name="Comma 50 2 2" xfId="1879"/>
    <cellStyle name="Comma 50 3" xfId="1241"/>
    <cellStyle name="Comma 50 4" xfId="1214"/>
    <cellStyle name="Comma 50 4 2" xfId="1868"/>
    <cellStyle name="Comma 50 5" xfId="2330"/>
    <cellStyle name="Comma 50 6" xfId="1386"/>
    <cellStyle name="Comma 50 7" xfId="2921"/>
    <cellStyle name="Comma 50 7 2" xfId="2949"/>
    <cellStyle name="Comma 50 8" xfId="8306"/>
    <cellStyle name="Comma 51" xfId="911"/>
    <cellStyle name="Comma 51 2" xfId="1216"/>
    <cellStyle name="Comma 51 2 2" xfId="1870"/>
    <cellStyle name="Comma 51 3" xfId="2332"/>
    <cellStyle name="Comma 51 4" xfId="1388"/>
    <cellStyle name="Comma 51 5" xfId="2398"/>
    <cellStyle name="Comma 51 6" xfId="2902"/>
    <cellStyle name="Comma 51 7" xfId="2635"/>
    <cellStyle name="Comma 51 8" xfId="8307"/>
    <cellStyle name="Comma 52" xfId="913"/>
    <cellStyle name="Comma 52 2" xfId="1218"/>
    <cellStyle name="Comma 52 2 2" xfId="1872"/>
    <cellStyle name="Comma 52 3" xfId="2334"/>
    <cellStyle name="Comma 52 4" xfId="1390"/>
    <cellStyle name="Comma 52 5" xfId="2399"/>
    <cellStyle name="Comma 52 6" xfId="2903"/>
    <cellStyle name="Comma 52 7" xfId="2636"/>
    <cellStyle name="Comma 52 8" xfId="8308"/>
    <cellStyle name="Comma 53" xfId="915"/>
    <cellStyle name="Comma 53 2" xfId="1220"/>
    <cellStyle name="Comma 53 2 2" xfId="1874"/>
    <cellStyle name="Comma 53 3" xfId="2336"/>
    <cellStyle name="Comma 53 4" xfId="1392"/>
    <cellStyle name="Comma 53 5" xfId="2872"/>
    <cellStyle name="Comma 53 6" xfId="2904"/>
    <cellStyle name="Comma 53 7" xfId="2637"/>
    <cellStyle name="Comma 53 8" xfId="8309"/>
    <cellStyle name="Comma 54" xfId="1222"/>
    <cellStyle name="Comma 54 2" xfId="1876"/>
    <cellStyle name="Comma 54 3" xfId="2812"/>
    <cellStyle name="Comma 54 4" xfId="8310"/>
    <cellStyle name="Comma 55" xfId="1498"/>
    <cellStyle name="Comma 55 2" xfId="2827"/>
    <cellStyle name="Comma 55 3" xfId="2867"/>
    <cellStyle name="Comma 55 4" xfId="2875"/>
    <cellStyle name="Comma 55 5" xfId="2905"/>
    <cellStyle name="Comma 55 6" xfId="2638"/>
    <cellStyle name="Comma 55 7" xfId="2543"/>
    <cellStyle name="Comma 55 8" xfId="8311"/>
    <cellStyle name="Comma 56" xfId="1501"/>
    <cellStyle name="Comma 56 2" xfId="2828"/>
    <cellStyle name="Comma 56 3" xfId="2869"/>
    <cellStyle name="Comma 56 4" xfId="2883"/>
    <cellStyle name="Comma 56 5" xfId="2906"/>
    <cellStyle name="Comma 56 6" xfId="2639"/>
    <cellStyle name="Comma 56 7" xfId="2545"/>
    <cellStyle name="Comma 56 8" xfId="8312"/>
    <cellStyle name="Comma 57" xfId="2471"/>
    <cellStyle name="Comma 57 2" xfId="2871"/>
    <cellStyle name="Comma 57 3" xfId="2877"/>
    <cellStyle name="Comma 57 4" xfId="2640"/>
    <cellStyle name="Comma 57 5" xfId="8313"/>
    <cellStyle name="Comma 58" xfId="2472"/>
    <cellStyle name="Comma 58 2" xfId="8314"/>
    <cellStyle name="Comma 59" xfId="2473"/>
    <cellStyle name="Comma 59 2" xfId="8315"/>
    <cellStyle name="Comma 6" xfId="182"/>
    <cellStyle name="Comma 6 2" xfId="2641"/>
    <cellStyle name="Comma 6 2 2" xfId="2739"/>
    <cellStyle name="Comma 6 2 3" xfId="8317"/>
    <cellStyle name="Comma 6 3" xfId="2692"/>
    <cellStyle name="Comma 6 3 2" xfId="8319"/>
    <cellStyle name="Comma 6 3 2 2" xfId="8320"/>
    <cellStyle name="Comma 6 3 3" xfId="8321"/>
    <cellStyle name="Comma 6 3 4" xfId="8318"/>
    <cellStyle name="Comma 6 4" xfId="8322"/>
    <cellStyle name="Comma 6 4 2" xfId="8323"/>
    <cellStyle name="Comma 6 5" xfId="8324"/>
    <cellStyle name="Comma 6 6" xfId="8316"/>
    <cellStyle name="Comma 6 7" xfId="222"/>
    <cellStyle name="Comma 60" xfId="2474"/>
    <cellStyle name="Comma 60 2" xfId="2945"/>
    <cellStyle name="Comma 60 3" xfId="2917"/>
    <cellStyle name="Comma 60 4" xfId="8325"/>
    <cellStyle name="Comma 61" xfId="2475"/>
    <cellStyle name="Comma 61 2" xfId="2946"/>
    <cellStyle name="Comma 61 3" xfId="2918"/>
    <cellStyle name="Comma 61 4" xfId="8326"/>
    <cellStyle name="Comma 62" xfId="2476"/>
    <cellStyle name="Comma 62 2" xfId="2947"/>
    <cellStyle name="Comma 62 3" xfId="2919"/>
    <cellStyle name="Comma 62 4" xfId="8327"/>
    <cellStyle name="Comma 63" xfId="2477"/>
    <cellStyle name="Comma 63 2" xfId="2948"/>
    <cellStyle name="Comma 63 3" xfId="2920"/>
    <cellStyle name="Comma 63 4" xfId="8328"/>
    <cellStyle name="Comma 64" xfId="2607"/>
    <cellStyle name="Comma 64 2" xfId="2929"/>
    <cellStyle name="Comma 64 3" xfId="8329"/>
    <cellStyle name="Comma 65" xfId="2935"/>
    <cellStyle name="Comma 65 2" xfId="2950"/>
    <cellStyle name="Comma 65 3" xfId="8330"/>
    <cellStyle name="Comma 66" xfId="2937"/>
    <cellStyle name="Comma 66 2" xfId="8331"/>
    <cellStyle name="Comma 67" xfId="2940"/>
    <cellStyle name="Comma 67 2" xfId="8332"/>
    <cellStyle name="Comma 68" xfId="2952"/>
    <cellStyle name="Comma 69" xfId="234"/>
    <cellStyle name="Comma 7" xfId="188"/>
    <cellStyle name="Comma 7 2" xfId="2642"/>
    <cellStyle name="Comma 7 2 2" xfId="2740"/>
    <cellStyle name="Comma 7 2 2 2" xfId="8336"/>
    <cellStyle name="Comma 7 2 2 3" xfId="8335"/>
    <cellStyle name="Comma 7 2 3" xfId="8337"/>
    <cellStyle name="Comma 7 2 4" xfId="8334"/>
    <cellStyle name="Comma 7 3" xfId="2693"/>
    <cellStyle name="Comma 7 3 2" xfId="8338"/>
    <cellStyle name="Comma 7 4" xfId="8339"/>
    <cellStyle name="Comma 7 4 2" xfId="8340"/>
    <cellStyle name="Comma 7 5" xfId="8341"/>
    <cellStyle name="Comma 7 6" xfId="8333"/>
    <cellStyle name="Comma 7 7" xfId="223"/>
    <cellStyle name="Comma 8" xfId="224"/>
    <cellStyle name="Comma 8 2" xfId="2643"/>
    <cellStyle name="Comma 8 2 2" xfId="2741"/>
    <cellStyle name="Comma 8 2 3" xfId="8343"/>
    <cellStyle name="Comma 8 3" xfId="2694"/>
    <cellStyle name="Comma 8 3 2" xfId="8345"/>
    <cellStyle name="Comma 8 3 2 2" xfId="8346"/>
    <cellStyle name="Comma 8 3 3" xfId="8347"/>
    <cellStyle name="Comma 8 3 4" xfId="8344"/>
    <cellStyle name="Comma 8 4" xfId="8348"/>
    <cellStyle name="Comma 8 4 2" xfId="8349"/>
    <cellStyle name="Comma 8 5" xfId="8350"/>
    <cellStyle name="Comma 8 6" xfId="8342"/>
    <cellStyle name="Comma 9" xfId="225"/>
    <cellStyle name="Comma 9 2" xfId="2644"/>
    <cellStyle name="Comma 9 2 2" xfId="2742"/>
    <cellStyle name="Comma 9 2 3" xfId="8351"/>
    <cellStyle name="Comma 9 3" xfId="2695"/>
    <cellStyle name="comma, 0" xfId="8352"/>
    <cellStyle name="comma, 0 2" xfId="8353"/>
    <cellStyle name="comma, 0 2 2" xfId="8354"/>
    <cellStyle name="comma, 0 2 2 2" xfId="8355"/>
    <cellStyle name="comma, 0 2 3" xfId="8356"/>
    <cellStyle name="comma, 0 3" xfId="8357"/>
    <cellStyle name="comma, 0 3 2" xfId="8358"/>
    <cellStyle name="comma, 0 3 2 2" xfId="8359"/>
    <cellStyle name="comma, 0 3 3" xfId="8360"/>
    <cellStyle name="comma, 0 4" xfId="8361"/>
    <cellStyle name="comma, 0 4 2" xfId="8362"/>
    <cellStyle name="comma, 0 5" xfId="8363"/>
    <cellStyle name="Comma0" xfId="8364"/>
    <cellStyle name="Comma0 2" xfId="8365"/>
    <cellStyle name="Copied" xfId="75"/>
    <cellStyle name="Copied 2" xfId="8367"/>
    <cellStyle name="Copied 2 2" xfId="8368"/>
    <cellStyle name="Copied 2 3" xfId="8369"/>
    <cellStyle name="Copied 3" xfId="8370"/>
    <cellStyle name="Copied 4" xfId="8366"/>
    <cellStyle name="Currency" xfId="2"/>
    <cellStyle name="Currency [0] 2" xfId="186"/>
    <cellStyle name="Currency [0] 3" xfId="191"/>
    <cellStyle name="Currency [0]_Rev_2006 CAPITAL" xfId="187"/>
    <cellStyle name="Currency [2]" xfId="8371"/>
    <cellStyle name="Currency [3]" xfId="8372"/>
    <cellStyle name="Currency 10" xfId="8373"/>
    <cellStyle name="Currency 11" xfId="8374"/>
    <cellStyle name="Currency 12" xfId="8375"/>
    <cellStyle name="Currency 13" xfId="8376"/>
    <cellStyle name="Currency 14" xfId="8377"/>
    <cellStyle name="Currency 15" xfId="8378"/>
    <cellStyle name="Currency 16" xfId="8379"/>
    <cellStyle name="Currency 17" xfId="8380"/>
    <cellStyle name="Currency 18" xfId="8381"/>
    <cellStyle name="Currency 19" xfId="8382"/>
    <cellStyle name="Currency 2" xfId="38"/>
    <cellStyle name="Currency 2 10" xfId="8384"/>
    <cellStyle name="Currency 2 10 2" xfId="8385"/>
    <cellStyle name="Currency 2 10 2 2" xfId="8386"/>
    <cellStyle name="Currency 2 10 3" xfId="8387"/>
    <cellStyle name="Currency 2 11" xfId="8388"/>
    <cellStyle name="Currency 2 11 2" xfId="8389"/>
    <cellStyle name="Currency 2 11 2 2" xfId="8390"/>
    <cellStyle name="Currency 2 11 3" xfId="8391"/>
    <cellStyle name="Currency 2 12" xfId="8392"/>
    <cellStyle name="Currency 2 12 2" xfId="8393"/>
    <cellStyle name="Currency 2 13" xfId="8394"/>
    <cellStyle name="Currency 2 14" xfId="8383"/>
    <cellStyle name="Currency 2 2" xfId="76"/>
    <cellStyle name="Currency 2 2 10" xfId="8396"/>
    <cellStyle name="Currency 2 2 10 2" xfId="8397"/>
    <cellStyle name="Currency 2 2 11" xfId="8398"/>
    <cellStyle name="Currency 2 2 12" xfId="8395"/>
    <cellStyle name="Currency 2 2 2" xfId="2697"/>
    <cellStyle name="Currency 2 2 2 10" xfId="8399"/>
    <cellStyle name="Currency 2 2 2 2" xfId="8400"/>
    <cellStyle name="Currency 2 2 2 2 2" xfId="8401"/>
    <cellStyle name="Currency 2 2 2 2 2 2" xfId="8402"/>
    <cellStyle name="Currency 2 2 2 2 2 2 2" xfId="8403"/>
    <cellStyle name="Currency 2 2 2 2 2 3" xfId="8404"/>
    <cellStyle name="Currency 2 2 2 2 3" xfId="8405"/>
    <cellStyle name="Currency 2 2 2 2 3 2" xfId="8406"/>
    <cellStyle name="Currency 2 2 2 2 3 2 2" xfId="8407"/>
    <cellStyle name="Currency 2 2 2 2 3 3" xfId="8408"/>
    <cellStyle name="Currency 2 2 2 2 4" xfId="8409"/>
    <cellStyle name="Currency 2 2 2 2 4 2" xfId="8410"/>
    <cellStyle name="Currency 2 2 2 2 4 2 2" xfId="8411"/>
    <cellStyle name="Currency 2 2 2 2 4 3" xfId="8412"/>
    <cellStyle name="Currency 2 2 2 2 5" xfId="8413"/>
    <cellStyle name="Currency 2 2 2 2 5 2" xfId="8414"/>
    <cellStyle name="Currency 2 2 2 2 5 2 2" xfId="8415"/>
    <cellStyle name="Currency 2 2 2 2 5 3" xfId="8416"/>
    <cellStyle name="Currency 2 2 2 2 6" xfId="8417"/>
    <cellStyle name="Currency 2 2 2 2 6 2" xfId="8418"/>
    <cellStyle name="Currency 2 2 2 2 7" xfId="8419"/>
    <cellStyle name="Currency 2 2 2 3" xfId="8420"/>
    <cellStyle name="Currency 2 2 2 4" xfId="8421"/>
    <cellStyle name="Currency 2 2 2 4 2" xfId="8422"/>
    <cellStyle name="Currency 2 2 2 4 2 2" xfId="8423"/>
    <cellStyle name="Currency 2 2 2 4 3" xfId="8424"/>
    <cellStyle name="Currency 2 2 2 5" xfId="8425"/>
    <cellStyle name="Currency 2 2 2 5 2" xfId="8426"/>
    <cellStyle name="Currency 2 2 2 5 2 2" xfId="8427"/>
    <cellStyle name="Currency 2 2 2 5 3" xfId="8428"/>
    <cellStyle name="Currency 2 2 2 6" xfId="8429"/>
    <cellStyle name="Currency 2 2 2 6 2" xfId="8430"/>
    <cellStyle name="Currency 2 2 2 6 2 2" xfId="8431"/>
    <cellStyle name="Currency 2 2 2 6 3" xfId="8432"/>
    <cellStyle name="Currency 2 2 2 7" xfId="8433"/>
    <cellStyle name="Currency 2 2 2 7 2" xfId="8434"/>
    <cellStyle name="Currency 2 2 2 7 2 2" xfId="8435"/>
    <cellStyle name="Currency 2 2 2 7 3" xfId="8436"/>
    <cellStyle name="Currency 2 2 2 8" xfId="8437"/>
    <cellStyle name="Currency 2 2 2 8 2" xfId="8438"/>
    <cellStyle name="Currency 2 2 2 9" xfId="8439"/>
    <cellStyle name="Currency 2 2 3" xfId="8440"/>
    <cellStyle name="Currency 2 2 3 2" xfId="8441"/>
    <cellStyle name="Currency 2 2 3 2 2" xfId="8442"/>
    <cellStyle name="Currency 2 2 3 2 2 2" xfId="8443"/>
    <cellStyle name="Currency 2 2 3 2 2 2 2" xfId="8444"/>
    <cellStyle name="Currency 2 2 3 2 2 3" xfId="8445"/>
    <cellStyle name="Currency 2 2 3 2 3" xfId="8446"/>
    <cellStyle name="Currency 2 2 3 2 3 2" xfId="8447"/>
    <cellStyle name="Currency 2 2 3 2 3 2 2" xfId="8448"/>
    <cellStyle name="Currency 2 2 3 2 3 3" xfId="8449"/>
    <cellStyle name="Currency 2 2 3 2 4" xfId="8450"/>
    <cellStyle name="Currency 2 2 3 2 4 2" xfId="8451"/>
    <cellStyle name="Currency 2 2 3 2 4 2 2" xfId="8452"/>
    <cellStyle name="Currency 2 2 3 2 4 3" xfId="8453"/>
    <cellStyle name="Currency 2 2 3 2 5" xfId="8454"/>
    <cellStyle name="Currency 2 2 3 2 5 2" xfId="8455"/>
    <cellStyle name="Currency 2 2 3 2 5 2 2" xfId="8456"/>
    <cellStyle name="Currency 2 2 3 2 5 3" xfId="8457"/>
    <cellStyle name="Currency 2 2 3 2 6" xfId="8458"/>
    <cellStyle name="Currency 2 2 3 2 6 2" xfId="8459"/>
    <cellStyle name="Currency 2 2 3 2 7" xfId="8460"/>
    <cellStyle name="Currency 2 2 3 3" xfId="8461"/>
    <cellStyle name="Currency 2 2 3 4" xfId="8462"/>
    <cellStyle name="Currency 2 2 3 4 2" xfId="8463"/>
    <cellStyle name="Currency 2 2 3 4 2 2" xfId="8464"/>
    <cellStyle name="Currency 2 2 3 4 3" xfId="8465"/>
    <cellStyle name="Currency 2 2 3 5" xfId="8466"/>
    <cellStyle name="Currency 2 2 3 5 2" xfId="8467"/>
    <cellStyle name="Currency 2 2 3 5 2 2" xfId="8468"/>
    <cellStyle name="Currency 2 2 3 5 3" xfId="8469"/>
    <cellStyle name="Currency 2 2 3 6" xfId="8470"/>
    <cellStyle name="Currency 2 2 3 6 2" xfId="8471"/>
    <cellStyle name="Currency 2 2 3 6 2 2" xfId="8472"/>
    <cellStyle name="Currency 2 2 3 6 3" xfId="8473"/>
    <cellStyle name="Currency 2 2 3 7" xfId="8474"/>
    <cellStyle name="Currency 2 2 3 7 2" xfId="8475"/>
    <cellStyle name="Currency 2 2 3 7 2 2" xfId="8476"/>
    <cellStyle name="Currency 2 2 3 7 3" xfId="8477"/>
    <cellStyle name="Currency 2 2 3 8" xfId="8478"/>
    <cellStyle name="Currency 2 2 3 8 2" xfId="8479"/>
    <cellStyle name="Currency 2 2 3 9" xfId="8480"/>
    <cellStyle name="Currency 2 2 4" xfId="8481"/>
    <cellStyle name="Currency 2 2 4 2" xfId="8482"/>
    <cellStyle name="Currency 2 2 4 3" xfId="8483"/>
    <cellStyle name="Currency 2 2 4 3 2" xfId="8484"/>
    <cellStyle name="Currency 2 2 4 3 2 2" xfId="8485"/>
    <cellStyle name="Currency 2 2 4 3 3" xfId="8486"/>
    <cellStyle name="Currency 2 2 4 4" xfId="8487"/>
    <cellStyle name="Currency 2 2 4 4 2" xfId="8488"/>
    <cellStyle name="Currency 2 2 4 4 2 2" xfId="8489"/>
    <cellStyle name="Currency 2 2 4 4 3" xfId="8490"/>
    <cellStyle name="Currency 2 2 4 5" xfId="8491"/>
    <cellStyle name="Currency 2 2 4 5 2" xfId="8492"/>
    <cellStyle name="Currency 2 2 4 5 2 2" xfId="8493"/>
    <cellStyle name="Currency 2 2 4 5 3" xfId="8494"/>
    <cellStyle name="Currency 2 2 4 6" xfId="8495"/>
    <cellStyle name="Currency 2 2 4 6 2" xfId="8496"/>
    <cellStyle name="Currency 2 2 4 6 2 2" xfId="8497"/>
    <cellStyle name="Currency 2 2 4 6 3" xfId="8498"/>
    <cellStyle name="Currency 2 2 4 7" xfId="8499"/>
    <cellStyle name="Currency 2 2 4 7 2" xfId="8500"/>
    <cellStyle name="Currency 2 2 4 8" xfId="8501"/>
    <cellStyle name="Currency 2 2 5" xfId="8502"/>
    <cellStyle name="Currency 2 2 6" xfId="8503"/>
    <cellStyle name="Currency 2 2 6 2" xfId="8504"/>
    <cellStyle name="Currency 2 2 6 2 2" xfId="8505"/>
    <cellStyle name="Currency 2 2 6 3" xfId="8506"/>
    <cellStyle name="Currency 2 2 7" xfId="8507"/>
    <cellStyle name="Currency 2 2 7 2" xfId="8508"/>
    <cellStyle name="Currency 2 2 7 2 2" xfId="8509"/>
    <cellStyle name="Currency 2 2 7 3" xfId="8510"/>
    <cellStyle name="Currency 2 2 8" xfId="8511"/>
    <cellStyle name="Currency 2 2 8 2" xfId="8512"/>
    <cellStyle name="Currency 2 2 8 2 2" xfId="8513"/>
    <cellStyle name="Currency 2 2 8 3" xfId="8514"/>
    <cellStyle name="Currency 2 2 9" xfId="8515"/>
    <cellStyle name="Currency 2 2 9 2" xfId="8516"/>
    <cellStyle name="Currency 2 2 9 2 2" xfId="8517"/>
    <cellStyle name="Currency 2 2 9 3" xfId="8518"/>
    <cellStyle name="Currency 2 3" xfId="2645"/>
    <cellStyle name="Currency 2 3 10" xfId="8520"/>
    <cellStyle name="Currency 2 3 10 2" xfId="8521"/>
    <cellStyle name="Currency 2 3 11" xfId="8522"/>
    <cellStyle name="Currency 2 3 12" xfId="8519"/>
    <cellStyle name="Currency 2 3 2" xfId="2743"/>
    <cellStyle name="Currency 2 3 2 10" xfId="8523"/>
    <cellStyle name="Currency 2 3 2 2" xfId="8524"/>
    <cellStyle name="Currency 2 3 2 2 2" xfId="8525"/>
    <cellStyle name="Currency 2 3 2 2 2 2" xfId="8526"/>
    <cellStyle name="Currency 2 3 2 2 2 2 2" xfId="8527"/>
    <cellStyle name="Currency 2 3 2 2 2 3" xfId="8528"/>
    <cellStyle name="Currency 2 3 2 2 3" xfId="8529"/>
    <cellStyle name="Currency 2 3 2 2 3 2" xfId="8530"/>
    <cellStyle name="Currency 2 3 2 2 3 2 2" xfId="8531"/>
    <cellStyle name="Currency 2 3 2 2 3 3" xfId="8532"/>
    <cellStyle name="Currency 2 3 2 2 4" xfId="8533"/>
    <cellStyle name="Currency 2 3 2 2 4 2" xfId="8534"/>
    <cellStyle name="Currency 2 3 2 2 4 2 2" xfId="8535"/>
    <cellStyle name="Currency 2 3 2 2 4 3" xfId="8536"/>
    <cellStyle name="Currency 2 3 2 2 5" xfId="8537"/>
    <cellStyle name="Currency 2 3 2 2 5 2" xfId="8538"/>
    <cellStyle name="Currency 2 3 2 2 5 2 2" xfId="8539"/>
    <cellStyle name="Currency 2 3 2 2 5 3" xfId="8540"/>
    <cellStyle name="Currency 2 3 2 2 6" xfId="8541"/>
    <cellStyle name="Currency 2 3 2 2 6 2" xfId="8542"/>
    <cellStyle name="Currency 2 3 2 2 7" xfId="8543"/>
    <cellStyle name="Currency 2 3 2 3" xfId="8544"/>
    <cellStyle name="Currency 2 3 2 4" xfId="8545"/>
    <cellStyle name="Currency 2 3 2 4 2" xfId="8546"/>
    <cellStyle name="Currency 2 3 2 4 2 2" xfId="8547"/>
    <cellStyle name="Currency 2 3 2 4 3" xfId="8548"/>
    <cellStyle name="Currency 2 3 2 5" xfId="8549"/>
    <cellStyle name="Currency 2 3 2 5 2" xfId="8550"/>
    <cellStyle name="Currency 2 3 2 5 2 2" xfId="8551"/>
    <cellStyle name="Currency 2 3 2 5 3" xfId="8552"/>
    <cellStyle name="Currency 2 3 2 6" xfId="8553"/>
    <cellStyle name="Currency 2 3 2 6 2" xfId="8554"/>
    <cellStyle name="Currency 2 3 2 6 2 2" xfId="8555"/>
    <cellStyle name="Currency 2 3 2 6 3" xfId="8556"/>
    <cellStyle name="Currency 2 3 2 7" xfId="8557"/>
    <cellStyle name="Currency 2 3 2 7 2" xfId="8558"/>
    <cellStyle name="Currency 2 3 2 7 2 2" xfId="8559"/>
    <cellStyle name="Currency 2 3 2 7 3" xfId="8560"/>
    <cellStyle name="Currency 2 3 2 8" xfId="8561"/>
    <cellStyle name="Currency 2 3 2 8 2" xfId="8562"/>
    <cellStyle name="Currency 2 3 2 9" xfId="8563"/>
    <cellStyle name="Currency 2 3 3" xfId="8564"/>
    <cellStyle name="Currency 2 3 3 2" xfId="8565"/>
    <cellStyle name="Currency 2 3 3 2 2" xfId="8566"/>
    <cellStyle name="Currency 2 3 3 2 2 2" xfId="8567"/>
    <cellStyle name="Currency 2 3 3 2 2 2 2" xfId="8568"/>
    <cellStyle name="Currency 2 3 3 2 2 3" xfId="8569"/>
    <cellStyle name="Currency 2 3 3 2 3" xfId="8570"/>
    <cellStyle name="Currency 2 3 3 2 3 2" xfId="8571"/>
    <cellStyle name="Currency 2 3 3 2 3 2 2" xfId="8572"/>
    <cellStyle name="Currency 2 3 3 2 3 3" xfId="8573"/>
    <cellStyle name="Currency 2 3 3 2 4" xfId="8574"/>
    <cellStyle name="Currency 2 3 3 2 4 2" xfId="8575"/>
    <cellStyle name="Currency 2 3 3 2 4 2 2" xfId="8576"/>
    <cellStyle name="Currency 2 3 3 2 4 3" xfId="8577"/>
    <cellStyle name="Currency 2 3 3 2 5" xfId="8578"/>
    <cellStyle name="Currency 2 3 3 2 5 2" xfId="8579"/>
    <cellStyle name="Currency 2 3 3 2 5 2 2" xfId="8580"/>
    <cellStyle name="Currency 2 3 3 2 5 3" xfId="8581"/>
    <cellStyle name="Currency 2 3 3 2 6" xfId="8582"/>
    <cellStyle name="Currency 2 3 3 2 6 2" xfId="8583"/>
    <cellStyle name="Currency 2 3 3 2 7" xfId="8584"/>
    <cellStyle name="Currency 2 3 3 3" xfId="8585"/>
    <cellStyle name="Currency 2 3 3 4" xfId="8586"/>
    <cellStyle name="Currency 2 3 3 4 2" xfId="8587"/>
    <cellStyle name="Currency 2 3 3 4 2 2" xfId="8588"/>
    <cellStyle name="Currency 2 3 3 4 3" xfId="8589"/>
    <cellStyle name="Currency 2 3 3 5" xfId="8590"/>
    <cellStyle name="Currency 2 3 3 5 2" xfId="8591"/>
    <cellStyle name="Currency 2 3 3 5 2 2" xfId="8592"/>
    <cellStyle name="Currency 2 3 3 5 3" xfId="8593"/>
    <cellStyle name="Currency 2 3 3 6" xfId="8594"/>
    <cellStyle name="Currency 2 3 3 6 2" xfId="8595"/>
    <cellStyle name="Currency 2 3 3 6 2 2" xfId="8596"/>
    <cellStyle name="Currency 2 3 3 6 3" xfId="8597"/>
    <cellStyle name="Currency 2 3 3 7" xfId="8598"/>
    <cellStyle name="Currency 2 3 3 7 2" xfId="8599"/>
    <cellStyle name="Currency 2 3 3 7 2 2" xfId="8600"/>
    <cellStyle name="Currency 2 3 3 7 3" xfId="8601"/>
    <cellStyle name="Currency 2 3 3 8" xfId="8602"/>
    <cellStyle name="Currency 2 3 3 8 2" xfId="8603"/>
    <cellStyle name="Currency 2 3 3 9" xfId="8604"/>
    <cellStyle name="Currency 2 3 4" xfId="8605"/>
    <cellStyle name="Currency 2 3 4 2" xfId="8606"/>
    <cellStyle name="Currency 2 3 4 2 2" xfId="8607"/>
    <cellStyle name="Currency 2 3 4 2 2 2" xfId="8608"/>
    <cellStyle name="Currency 2 3 4 2 3" xfId="8609"/>
    <cellStyle name="Currency 2 3 4 3" xfId="8610"/>
    <cellStyle name="Currency 2 3 4 3 2" xfId="8611"/>
    <cellStyle name="Currency 2 3 4 3 2 2" xfId="8612"/>
    <cellStyle name="Currency 2 3 4 3 3" xfId="8613"/>
    <cellStyle name="Currency 2 3 4 4" xfId="8614"/>
    <cellStyle name="Currency 2 3 4 4 2" xfId="8615"/>
    <cellStyle name="Currency 2 3 4 4 2 2" xfId="8616"/>
    <cellStyle name="Currency 2 3 4 4 3" xfId="8617"/>
    <cellStyle name="Currency 2 3 4 5" xfId="8618"/>
    <cellStyle name="Currency 2 3 4 5 2" xfId="8619"/>
    <cellStyle name="Currency 2 3 4 5 2 2" xfId="8620"/>
    <cellStyle name="Currency 2 3 4 5 3" xfId="8621"/>
    <cellStyle name="Currency 2 3 4 6" xfId="8622"/>
    <cellStyle name="Currency 2 3 4 6 2" xfId="8623"/>
    <cellStyle name="Currency 2 3 4 7" xfId="8624"/>
    <cellStyle name="Currency 2 3 5" xfId="8625"/>
    <cellStyle name="Currency 2 3 6" xfId="8626"/>
    <cellStyle name="Currency 2 3 6 2" xfId="8627"/>
    <cellStyle name="Currency 2 3 6 2 2" xfId="8628"/>
    <cellStyle name="Currency 2 3 6 3" xfId="8629"/>
    <cellStyle name="Currency 2 3 7" xfId="8630"/>
    <cellStyle name="Currency 2 3 7 2" xfId="8631"/>
    <cellStyle name="Currency 2 3 7 2 2" xfId="8632"/>
    <cellStyle name="Currency 2 3 7 3" xfId="8633"/>
    <cellStyle name="Currency 2 3 8" xfId="8634"/>
    <cellStyle name="Currency 2 3 8 2" xfId="8635"/>
    <cellStyle name="Currency 2 3 8 2 2" xfId="8636"/>
    <cellStyle name="Currency 2 3 8 3" xfId="8637"/>
    <cellStyle name="Currency 2 3 9" xfId="8638"/>
    <cellStyle name="Currency 2 3 9 2" xfId="8639"/>
    <cellStyle name="Currency 2 3 9 2 2" xfId="8640"/>
    <cellStyle name="Currency 2 3 9 3" xfId="8641"/>
    <cellStyle name="Currency 2 4" xfId="2696"/>
    <cellStyle name="Currency 2 4 10" xfId="8642"/>
    <cellStyle name="Currency 2 4 2" xfId="8643"/>
    <cellStyle name="Currency 2 4 2 2" xfId="8644"/>
    <cellStyle name="Currency 2 4 2 2 2" xfId="8645"/>
    <cellStyle name="Currency 2 4 2 2 2 2" xfId="8646"/>
    <cellStyle name="Currency 2 4 2 2 2 2 2" xfId="8647"/>
    <cellStyle name="Currency 2 4 2 2 2 3" xfId="8648"/>
    <cellStyle name="Currency 2 4 2 2 3" xfId="8649"/>
    <cellStyle name="Currency 2 4 2 2 3 2" xfId="8650"/>
    <cellStyle name="Currency 2 4 2 2 3 2 2" xfId="8651"/>
    <cellStyle name="Currency 2 4 2 2 3 3" xfId="8652"/>
    <cellStyle name="Currency 2 4 2 2 4" xfId="8653"/>
    <cellStyle name="Currency 2 4 2 2 4 2" xfId="8654"/>
    <cellStyle name="Currency 2 4 2 2 4 2 2" xfId="8655"/>
    <cellStyle name="Currency 2 4 2 2 4 3" xfId="8656"/>
    <cellStyle name="Currency 2 4 2 2 5" xfId="8657"/>
    <cellStyle name="Currency 2 4 2 2 5 2" xfId="8658"/>
    <cellStyle name="Currency 2 4 2 2 5 2 2" xfId="8659"/>
    <cellStyle name="Currency 2 4 2 2 5 3" xfId="8660"/>
    <cellStyle name="Currency 2 4 2 2 6" xfId="8661"/>
    <cellStyle name="Currency 2 4 2 2 6 2" xfId="8662"/>
    <cellStyle name="Currency 2 4 2 2 7" xfId="8663"/>
    <cellStyle name="Currency 2 4 2 3" xfId="8664"/>
    <cellStyle name="Currency 2 4 2 3 2" xfId="8665"/>
    <cellStyle name="Currency 2 4 2 3 2 2" xfId="8666"/>
    <cellStyle name="Currency 2 4 2 3 3" xfId="8667"/>
    <cellStyle name="Currency 2 4 2 4" xfId="8668"/>
    <cellStyle name="Currency 2 4 2 4 2" xfId="8669"/>
    <cellStyle name="Currency 2 4 2 4 2 2" xfId="8670"/>
    <cellStyle name="Currency 2 4 2 4 3" xfId="8671"/>
    <cellStyle name="Currency 2 4 2 5" xfId="8672"/>
    <cellStyle name="Currency 2 4 2 5 2" xfId="8673"/>
    <cellStyle name="Currency 2 4 2 5 2 2" xfId="8674"/>
    <cellStyle name="Currency 2 4 2 5 3" xfId="8675"/>
    <cellStyle name="Currency 2 4 2 6" xfId="8676"/>
    <cellStyle name="Currency 2 4 2 6 2" xfId="8677"/>
    <cellStyle name="Currency 2 4 2 6 2 2" xfId="8678"/>
    <cellStyle name="Currency 2 4 2 6 3" xfId="8679"/>
    <cellStyle name="Currency 2 4 2 7" xfId="8680"/>
    <cellStyle name="Currency 2 4 2 7 2" xfId="8681"/>
    <cellStyle name="Currency 2 4 2 8" xfId="8682"/>
    <cellStyle name="Currency 2 4 3" xfId="8683"/>
    <cellStyle name="Currency 2 4 3 2" xfId="8684"/>
    <cellStyle name="Currency 2 4 3 2 2" xfId="8685"/>
    <cellStyle name="Currency 2 4 3 2 2 2" xfId="8686"/>
    <cellStyle name="Currency 2 4 3 2 3" xfId="8687"/>
    <cellStyle name="Currency 2 4 3 3" xfId="8688"/>
    <cellStyle name="Currency 2 4 3 3 2" xfId="8689"/>
    <cellStyle name="Currency 2 4 3 3 2 2" xfId="8690"/>
    <cellStyle name="Currency 2 4 3 3 3" xfId="8691"/>
    <cellStyle name="Currency 2 4 3 4" xfId="8692"/>
    <cellStyle name="Currency 2 4 3 4 2" xfId="8693"/>
    <cellStyle name="Currency 2 4 3 4 2 2" xfId="8694"/>
    <cellStyle name="Currency 2 4 3 4 3" xfId="8695"/>
    <cellStyle name="Currency 2 4 3 5" xfId="8696"/>
    <cellStyle name="Currency 2 4 3 5 2" xfId="8697"/>
    <cellStyle name="Currency 2 4 3 5 2 2" xfId="8698"/>
    <cellStyle name="Currency 2 4 3 5 3" xfId="8699"/>
    <cellStyle name="Currency 2 4 3 6" xfId="8700"/>
    <cellStyle name="Currency 2 4 3 6 2" xfId="8701"/>
    <cellStyle name="Currency 2 4 3 7" xfId="8702"/>
    <cellStyle name="Currency 2 4 4" xfId="8703"/>
    <cellStyle name="Currency 2 4 4 2" xfId="8704"/>
    <cellStyle name="Currency 2 4 4 2 2" xfId="8705"/>
    <cellStyle name="Currency 2 4 4 3" xfId="8706"/>
    <cellStyle name="Currency 2 4 5" xfId="8707"/>
    <cellStyle name="Currency 2 4 5 2" xfId="8708"/>
    <cellStyle name="Currency 2 4 5 2 2" xfId="8709"/>
    <cellStyle name="Currency 2 4 5 3" xfId="8710"/>
    <cellStyle name="Currency 2 4 6" xfId="8711"/>
    <cellStyle name="Currency 2 4 6 2" xfId="8712"/>
    <cellStyle name="Currency 2 4 6 2 2" xfId="8713"/>
    <cellStyle name="Currency 2 4 6 3" xfId="8714"/>
    <cellStyle name="Currency 2 4 7" xfId="8715"/>
    <cellStyle name="Currency 2 4 7 2" xfId="8716"/>
    <cellStyle name="Currency 2 4 7 2 2" xfId="8717"/>
    <cellStyle name="Currency 2 4 7 3" xfId="8718"/>
    <cellStyle name="Currency 2 4 8" xfId="8719"/>
    <cellStyle name="Currency 2 4 8 2" xfId="8720"/>
    <cellStyle name="Currency 2 4 9" xfId="8721"/>
    <cellStyle name="Currency 2 5" xfId="8722"/>
    <cellStyle name="Currency 2 5 2" xfId="8723"/>
    <cellStyle name="Currency 2 5 2 2" xfId="8724"/>
    <cellStyle name="Currency 2 5 2 2 2" xfId="8725"/>
    <cellStyle name="Currency 2 5 2 2 2 2" xfId="8726"/>
    <cellStyle name="Currency 2 5 2 2 3" xfId="8727"/>
    <cellStyle name="Currency 2 5 2 3" xfId="8728"/>
    <cellStyle name="Currency 2 5 2 3 2" xfId="8729"/>
    <cellStyle name="Currency 2 5 2 3 2 2" xfId="8730"/>
    <cellStyle name="Currency 2 5 2 3 3" xfId="8731"/>
    <cellStyle name="Currency 2 5 2 4" xfId="8732"/>
    <cellStyle name="Currency 2 5 2 4 2" xfId="8733"/>
    <cellStyle name="Currency 2 5 2 4 2 2" xfId="8734"/>
    <cellStyle name="Currency 2 5 2 4 3" xfId="8735"/>
    <cellStyle name="Currency 2 5 2 5" xfId="8736"/>
    <cellStyle name="Currency 2 5 2 5 2" xfId="8737"/>
    <cellStyle name="Currency 2 5 2 5 2 2" xfId="8738"/>
    <cellStyle name="Currency 2 5 2 5 3" xfId="8739"/>
    <cellStyle name="Currency 2 5 2 6" xfId="8740"/>
    <cellStyle name="Currency 2 5 2 6 2" xfId="8741"/>
    <cellStyle name="Currency 2 5 2 7" xfId="8742"/>
    <cellStyle name="Currency 2 5 3" xfId="8743"/>
    <cellStyle name="Currency 2 5 4" xfId="8744"/>
    <cellStyle name="Currency 2 5 4 2" xfId="8745"/>
    <cellStyle name="Currency 2 5 4 2 2" xfId="8746"/>
    <cellStyle name="Currency 2 5 4 3" xfId="8747"/>
    <cellStyle name="Currency 2 5 5" xfId="8748"/>
    <cellStyle name="Currency 2 5 5 2" xfId="8749"/>
    <cellStyle name="Currency 2 5 5 2 2" xfId="8750"/>
    <cellStyle name="Currency 2 5 5 3" xfId="8751"/>
    <cellStyle name="Currency 2 5 6" xfId="8752"/>
    <cellStyle name="Currency 2 5 6 2" xfId="8753"/>
    <cellStyle name="Currency 2 5 6 2 2" xfId="8754"/>
    <cellStyle name="Currency 2 5 6 3" xfId="8755"/>
    <cellStyle name="Currency 2 5 7" xfId="8756"/>
    <cellStyle name="Currency 2 5 7 2" xfId="8757"/>
    <cellStyle name="Currency 2 5 7 2 2" xfId="8758"/>
    <cellStyle name="Currency 2 5 7 3" xfId="8759"/>
    <cellStyle name="Currency 2 5 8" xfId="8760"/>
    <cellStyle name="Currency 2 5 8 2" xfId="8761"/>
    <cellStyle name="Currency 2 5 9" xfId="8762"/>
    <cellStyle name="Currency 2 6" xfId="8763"/>
    <cellStyle name="Currency 2 6 2" xfId="8764"/>
    <cellStyle name="Currency 2 6 2 2" xfId="8765"/>
    <cellStyle name="Currency 2 6 2 2 2" xfId="8766"/>
    <cellStyle name="Currency 2 6 2 2 2 2" xfId="8767"/>
    <cellStyle name="Currency 2 6 2 2 3" xfId="8768"/>
    <cellStyle name="Currency 2 6 2 3" xfId="8769"/>
    <cellStyle name="Currency 2 6 2 3 2" xfId="8770"/>
    <cellStyle name="Currency 2 6 2 3 2 2" xfId="8771"/>
    <cellStyle name="Currency 2 6 2 3 3" xfId="8772"/>
    <cellStyle name="Currency 2 6 2 4" xfId="8773"/>
    <cellStyle name="Currency 2 6 2 4 2" xfId="8774"/>
    <cellStyle name="Currency 2 6 2 4 2 2" xfId="8775"/>
    <cellStyle name="Currency 2 6 2 4 3" xfId="8776"/>
    <cellStyle name="Currency 2 6 2 5" xfId="8777"/>
    <cellStyle name="Currency 2 6 2 5 2" xfId="8778"/>
    <cellStyle name="Currency 2 6 2 5 2 2" xfId="8779"/>
    <cellStyle name="Currency 2 6 2 5 3" xfId="8780"/>
    <cellStyle name="Currency 2 6 2 6" xfId="8781"/>
    <cellStyle name="Currency 2 6 2 6 2" xfId="8782"/>
    <cellStyle name="Currency 2 6 2 7" xfId="8783"/>
    <cellStyle name="Currency 2 6 3" xfId="8784"/>
    <cellStyle name="Currency 2 6 4" xfId="8785"/>
    <cellStyle name="Currency 2 6 4 2" xfId="8786"/>
    <cellStyle name="Currency 2 6 4 2 2" xfId="8787"/>
    <cellStyle name="Currency 2 6 4 3" xfId="8788"/>
    <cellStyle name="Currency 2 6 5" xfId="8789"/>
    <cellStyle name="Currency 2 6 5 2" xfId="8790"/>
    <cellStyle name="Currency 2 6 5 2 2" xfId="8791"/>
    <cellStyle name="Currency 2 6 5 3" xfId="8792"/>
    <cellStyle name="Currency 2 6 6" xfId="8793"/>
    <cellStyle name="Currency 2 6 6 2" xfId="8794"/>
    <cellStyle name="Currency 2 6 6 2 2" xfId="8795"/>
    <cellStyle name="Currency 2 6 6 3" xfId="8796"/>
    <cellStyle name="Currency 2 6 7" xfId="8797"/>
    <cellStyle name="Currency 2 6 7 2" xfId="8798"/>
    <cellStyle name="Currency 2 6 7 2 2" xfId="8799"/>
    <cellStyle name="Currency 2 6 7 3" xfId="8800"/>
    <cellStyle name="Currency 2 6 8" xfId="8801"/>
    <cellStyle name="Currency 2 6 8 2" xfId="8802"/>
    <cellStyle name="Currency 2 6 9" xfId="8803"/>
    <cellStyle name="Currency 2 7" xfId="8804"/>
    <cellStyle name="Currency 2 7 2" xfId="8805"/>
    <cellStyle name="Currency 2 7 2 2" xfId="8806"/>
    <cellStyle name="Currency 2 7 2 2 2" xfId="8807"/>
    <cellStyle name="Currency 2 7 2 3" xfId="8808"/>
    <cellStyle name="Currency 2 7 3" xfId="8809"/>
    <cellStyle name="Currency 2 7 3 2" xfId="8810"/>
    <cellStyle name="Currency 2 7 3 2 2" xfId="8811"/>
    <cellStyle name="Currency 2 7 3 3" xfId="8812"/>
    <cellStyle name="Currency 2 7 4" xfId="8813"/>
    <cellStyle name="Currency 2 7 4 2" xfId="8814"/>
    <cellStyle name="Currency 2 7 4 2 2" xfId="8815"/>
    <cellStyle name="Currency 2 7 4 3" xfId="8816"/>
    <cellStyle name="Currency 2 7 5" xfId="8817"/>
    <cellStyle name="Currency 2 7 5 2" xfId="8818"/>
    <cellStyle name="Currency 2 7 5 2 2" xfId="8819"/>
    <cellStyle name="Currency 2 7 5 3" xfId="8820"/>
    <cellStyle name="Currency 2 7 6" xfId="8821"/>
    <cellStyle name="Currency 2 7 6 2" xfId="8822"/>
    <cellStyle name="Currency 2 7 7" xfId="8823"/>
    <cellStyle name="Currency 2 8" xfId="8824"/>
    <cellStyle name="Currency 2 9" xfId="8825"/>
    <cellStyle name="Currency 2 9 2" xfId="8826"/>
    <cellStyle name="Currency 2 9 2 2" xfId="8827"/>
    <cellStyle name="Currency 2 9 3" xfId="8828"/>
    <cellStyle name="Currency 20" xfId="8829"/>
    <cellStyle name="Currency 20 2" xfId="8830"/>
    <cellStyle name="Currency 20 2 2" xfId="8831"/>
    <cellStyle name="Currency 20 3" xfId="8832"/>
    <cellStyle name="Currency 21" xfId="8833"/>
    <cellStyle name="Currency 21 2" xfId="8834"/>
    <cellStyle name="Currency 21 2 2" xfId="8835"/>
    <cellStyle name="Currency 21 3" xfId="8836"/>
    <cellStyle name="Currency 22" xfId="8837"/>
    <cellStyle name="Currency 23" xfId="8838"/>
    <cellStyle name="Currency 24" xfId="8839"/>
    <cellStyle name="Currency 25" xfId="8840"/>
    <cellStyle name="Currency 26" xfId="8841"/>
    <cellStyle name="Currency 27" xfId="8842"/>
    <cellStyle name="Currency 28" xfId="8843"/>
    <cellStyle name="Currency 29" xfId="8844"/>
    <cellStyle name="Currency 3" xfId="77"/>
    <cellStyle name="Currency 3 10" xfId="327"/>
    <cellStyle name="Currency 3 2" xfId="2750"/>
    <cellStyle name="Currency 3 2 2" xfId="8847"/>
    <cellStyle name="Currency 3 2 3" xfId="8848"/>
    <cellStyle name="Currency 3 2 4" xfId="8849"/>
    <cellStyle name="Currency 3 2 4 2" xfId="8850"/>
    <cellStyle name="Currency 3 2 4 2 2" xfId="8851"/>
    <cellStyle name="Currency 3 2 4 3" xfId="8852"/>
    <cellStyle name="Currency 3 2 5" xfId="8846"/>
    <cellStyle name="Currency 3 3" xfId="2943"/>
    <cellStyle name="Currency 3 3 2" xfId="8854"/>
    <cellStyle name="Currency 3 3 3" xfId="8855"/>
    <cellStyle name="Currency 3 3 3 2" xfId="8856"/>
    <cellStyle name="Currency 3 3 3 2 2" xfId="8857"/>
    <cellStyle name="Currency 3 3 3 3" xfId="8858"/>
    <cellStyle name="Currency 3 3 4" xfId="8853"/>
    <cellStyle name="Currency 3 4" xfId="8859"/>
    <cellStyle name="Currency 3 4 2" xfId="8860"/>
    <cellStyle name="Currency 3 4 2 2" xfId="8861"/>
    <cellStyle name="Currency 3 4 3" xfId="8862"/>
    <cellStyle name="Currency 3 5" xfId="8863"/>
    <cellStyle name="Currency 3 6" xfId="8864"/>
    <cellStyle name="Currency 3 7" xfId="8865"/>
    <cellStyle name="Currency 3 8" xfId="8866"/>
    <cellStyle name="Currency 3 9" xfId="8845"/>
    <cellStyle name="Currency 30" xfId="8867"/>
    <cellStyle name="Currency 31" xfId="8868"/>
    <cellStyle name="Currency 32" xfId="8869"/>
    <cellStyle name="Currency 33" xfId="8870"/>
    <cellStyle name="Currency 34" xfId="8871"/>
    <cellStyle name="Currency 35" xfId="8872"/>
    <cellStyle name="Currency 36" xfId="8873"/>
    <cellStyle name="Currency 37" xfId="8874"/>
    <cellStyle name="Currency 38" xfId="8875"/>
    <cellStyle name="Currency 39" xfId="8876"/>
    <cellStyle name="Currency 4" xfId="78"/>
    <cellStyle name="Currency 4 10" xfId="8878"/>
    <cellStyle name="Currency 4 10 2" xfId="8879"/>
    <cellStyle name="Currency 4 10 2 2" xfId="8880"/>
    <cellStyle name="Currency 4 10 3" xfId="8881"/>
    <cellStyle name="Currency 4 11" xfId="8882"/>
    <cellStyle name="Currency 4 11 2" xfId="8883"/>
    <cellStyle name="Currency 4 12" xfId="8884"/>
    <cellStyle name="Currency 4 13" xfId="8877"/>
    <cellStyle name="Currency 4 14" xfId="641"/>
    <cellStyle name="Currency 4 2" xfId="2478"/>
    <cellStyle name="Currency 4 2 10" xfId="8885"/>
    <cellStyle name="Currency 4 2 2" xfId="8886"/>
    <cellStyle name="Currency 4 2 2 2" xfId="8887"/>
    <cellStyle name="Currency 4 2 2 3" xfId="8888"/>
    <cellStyle name="Currency 4 2 2 3 2" xfId="8889"/>
    <cellStyle name="Currency 4 2 2 3 2 2" xfId="8890"/>
    <cellStyle name="Currency 4 2 2 3 3" xfId="8891"/>
    <cellStyle name="Currency 4 2 2 4" xfId="8892"/>
    <cellStyle name="Currency 4 2 2 4 2" xfId="8893"/>
    <cellStyle name="Currency 4 2 2 4 2 2" xfId="8894"/>
    <cellStyle name="Currency 4 2 2 4 3" xfId="8895"/>
    <cellStyle name="Currency 4 2 2 5" xfId="8896"/>
    <cellStyle name="Currency 4 2 2 5 2" xfId="8897"/>
    <cellStyle name="Currency 4 2 2 5 2 2" xfId="8898"/>
    <cellStyle name="Currency 4 2 2 5 3" xfId="8899"/>
    <cellStyle name="Currency 4 2 2 6" xfId="8900"/>
    <cellStyle name="Currency 4 2 2 6 2" xfId="8901"/>
    <cellStyle name="Currency 4 2 2 6 2 2" xfId="8902"/>
    <cellStyle name="Currency 4 2 2 6 3" xfId="8903"/>
    <cellStyle name="Currency 4 2 2 7" xfId="8904"/>
    <cellStyle name="Currency 4 2 2 7 2" xfId="8905"/>
    <cellStyle name="Currency 4 2 2 8" xfId="8906"/>
    <cellStyle name="Currency 4 2 3" xfId="8907"/>
    <cellStyle name="Currency 4 2 4" xfId="8908"/>
    <cellStyle name="Currency 4 2 4 2" xfId="8909"/>
    <cellStyle name="Currency 4 2 4 2 2" xfId="8910"/>
    <cellStyle name="Currency 4 2 4 3" xfId="8911"/>
    <cellStyle name="Currency 4 2 5" xfId="8912"/>
    <cellStyle name="Currency 4 2 5 2" xfId="8913"/>
    <cellStyle name="Currency 4 2 5 2 2" xfId="8914"/>
    <cellStyle name="Currency 4 2 5 3" xfId="8915"/>
    <cellStyle name="Currency 4 2 6" xfId="8916"/>
    <cellStyle name="Currency 4 2 6 2" xfId="8917"/>
    <cellStyle name="Currency 4 2 6 2 2" xfId="8918"/>
    <cellStyle name="Currency 4 2 6 3" xfId="8919"/>
    <cellStyle name="Currency 4 2 7" xfId="8920"/>
    <cellStyle name="Currency 4 2 7 2" xfId="8921"/>
    <cellStyle name="Currency 4 2 7 2 2" xfId="8922"/>
    <cellStyle name="Currency 4 2 7 3" xfId="8923"/>
    <cellStyle name="Currency 4 2 8" xfId="8924"/>
    <cellStyle name="Currency 4 2 8 2" xfId="8925"/>
    <cellStyle name="Currency 4 2 9" xfId="8926"/>
    <cellStyle name="Currency 4 3" xfId="2479"/>
    <cellStyle name="Currency 4 3 2" xfId="8928"/>
    <cellStyle name="Currency 4 3 3" xfId="8929"/>
    <cellStyle name="Currency 4 3 3 2" xfId="8930"/>
    <cellStyle name="Currency 4 3 3 2 2" xfId="8931"/>
    <cellStyle name="Currency 4 3 3 3" xfId="8932"/>
    <cellStyle name="Currency 4 3 4" xfId="8933"/>
    <cellStyle name="Currency 4 3 4 2" xfId="8934"/>
    <cellStyle name="Currency 4 3 4 2 2" xfId="8935"/>
    <cellStyle name="Currency 4 3 4 3" xfId="8936"/>
    <cellStyle name="Currency 4 3 5" xfId="8937"/>
    <cellStyle name="Currency 4 3 5 2" xfId="8938"/>
    <cellStyle name="Currency 4 3 5 2 2" xfId="8939"/>
    <cellStyle name="Currency 4 3 5 3" xfId="8940"/>
    <cellStyle name="Currency 4 3 6" xfId="8941"/>
    <cellStyle name="Currency 4 3 6 2" xfId="8942"/>
    <cellStyle name="Currency 4 3 6 2 2" xfId="8943"/>
    <cellStyle name="Currency 4 3 6 3" xfId="8944"/>
    <cellStyle name="Currency 4 3 7" xfId="8945"/>
    <cellStyle name="Currency 4 3 7 2" xfId="8946"/>
    <cellStyle name="Currency 4 3 8" xfId="8947"/>
    <cellStyle name="Currency 4 3 9" xfId="8927"/>
    <cellStyle name="Currency 4 4" xfId="2790"/>
    <cellStyle name="Currency 4 4 2" xfId="8949"/>
    <cellStyle name="Currency 4 4 2 2" xfId="8950"/>
    <cellStyle name="Currency 4 4 2 2 2" xfId="8951"/>
    <cellStyle name="Currency 4 4 2 3" xfId="8952"/>
    <cellStyle name="Currency 4 4 3" xfId="8953"/>
    <cellStyle name="Currency 4 4 3 2" xfId="8954"/>
    <cellStyle name="Currency 4 4 4" xfId="8955"/>
    <cellStyle name="Currency 4 4 5" xfId="8948"/>
    <cellStyle name="Currency 4 5" xfId="2531"/>
    <cellStyle name="Currency 4 5 2" xfId="8956"/>
    <cellStyle name="Currency 4 6" xfId="8957"/>
    <cellStyle name="Currency 4 6 2" xfId="8958"/>
    <cellStyle name="Currency 4 6 2 2" xfId="8959"/>
    <cellStyle name="Currency 4 6 3" xfId="8960"/>
    <cellStyle name="Currency 4 7" xfId="8961"/>
    <cellStyle name="Currency 4 8" xfId="8962"/>
    <cellStyle name="Currency 4 8 2" xfId="8963"/>
    <cellStyle name="Currency 4 8 2 2" xfId="8964"/>
    <cellStyle name="Currency 4 8 3" xfId="8965"/>
    <cellStyle name="Currency 4 9" xfId="8966"/>
    <cellStyle name="Currency 4 9 2" xfId="8967"/>
    <cellStyle name="Currency 4 9 2 2" xfId="8968"/>
    <cellStyle name="Currency 4 9 3" xfId="8969"/>
    <cellStyle name="Currency 40" xfId="8970"/>
    <cellStyle name="Currency 41" xfId="8971"/>
    <cellStyle name="Currency 42" xfId="8972"/>
    <cellStyle name="Currency 43" xfId="8973"/>
    <cellStyle name="Currency 44" xfId="8974"/>
    <cellStyle name="Currency 45" xfId="8975"/>
    <cellStyle name="Currency 46" xfId="8976"/>
    <cellStyle name="Currency 47" xfId="8977"/>
    <cellStyle name="Currency 48" xfId="8978"/>
    <cellStyle name="Currency 49" xfId="8979"/>
    <cellStyle name="Currency 5" xfId="185"/>
    <cellStyle name="Currency 5 10" xfId="8981"/>
    <cellStyle name="Currency 5 10 2" xfId="8982"/>
    <cellStyle name="Currency 5 10 2 2" xfId="8983"/>
    <cellStyle name="Currency 5 10 3" xfId="8984"/>
    <cellStyle name="Currency 5 11" xfId="8985"/>
    <cellStyle name="Currency 5 11 2" xfId="8986"/>
    <cellStyle name="Currency 5 12" xfId="8987"/>
    <cellStyle name="Currency 5 13" xfId="8980"/>
    <cellStyle name="Currency 5 14" xfId="2480"/>
    <cellStyle name="Currency 5 2" xfId="2931"/>
    <cellStyle name="Currency 5 2 10" xfId="8988"/>
    <cellStyle name="Currency 5 2 2" xfId="8989"/>
    <cellStyle name="Currency 5 2 2 2" xfId="8990"/>
    <cellStyle name="Currency 5 2 2 2 2" xfId="8991"/>
    <cellStyle name="Currency 5 2 2 2 2 2" xfId="8992"/>
    <cellStyle name="Currency 5 2 2 2 3" xfId="8993"/>
    <cellStyle name="Currency 5 2 2 3" xfId="8994"/>
    <cellStyle name="Currency 5 2 2 3 2" xfId="8995"/>
    <cellStyle name="Currency 5 2 2 3 2 2" xfId="8996"/>
    <cellStyle name="Currency 5 2 2 3 3" xfId="8997"/>
    <cellStyle name="Currency 5 2 2 4" xfId="8998"/>
    <cellStyle name="Currency 5 2 2 4 2" xfId="8999"/>
    <cellStyle name="Currency 5 2 2 4 2 2" xfId="9000"/>
    <cellStyle name="Currency 5 2 2 4 3" xfId="9001"/>
    <cellStyle name="Currency 5 2 2 5" xfId="9002"/>
    <cellStyle name="Currency 5 2 2 5 2" xfId="9003"/>
    <cellStyle name="Currency 5 2 2 5 2 2" xfId="9004"/>
    <cellStyle name="Currency 5 2 2 5 3" xfId="9005"/>
    <cellStyle name="Currency 5 2 2 6" xfId="9006"/>
    <cellStyle name="Currency 5 2 2 6 2" xfId="9007"/>
    <cellStyle name="Currency 5 2 2 7" xfId="9008"/>
    <cellStyle name="Currency 5 2 3" xfId="9009"/>
    <cellStyle name="Currency 5 2 4" xfId="9010"/>
    <cellStyle name="Currency 5 2 4 2" xfId="9011"/>
    <cellStyle name="Currency 5 2 4 2 2" xfId="9012"/>
    <cellStyle name="Currency 5 2 4 3" xfId="9013"/>
    <cellStyle name="Currency 5 2 5" xfId="9014"/>
    <cellStyle name="Currency 5 2 5 2" xfId="9015"/>
    <cellStyle name="Currency 5 2 5 2 2" xfId="9016"/>
    <cellStyle name="Currency 5 2 5 3" xfId="9017"/>
    <cellStyle name="Currency 5 2 6" xfId="9018"/>
    <cellStyle name="Currency 5 2 6 2" xfId="9019"/>
    <cellStyle name="Currency 5 2 6 2 2" xfId="9020"/>
    <cellStyle name="Currency 5 2 6 3" xfId="9021"/>
    <cellStyle name="Currency 5 2 7" xfId="9022"/>
    <cellStyle name="Currency 5 2 7 2" xfId="9023"/>
    <cellStyle name="Currency 5 2 7 2 2" xfId="9024"/>
    <cellStyle name="Currency 5 2 7 3" xfId="9025"/>
    <cellStyle name="Currency 5 2 8" xfId="9026"/>
    <cellStyle name="Currency 5 2 8 2" xfId="9027"/>
    <cellStyle name="Currency 5 2 9" xfId="9028"/>
    <cellStyle name="Currency 5 3" xfId="9029"/>
    <cellStyle name="Currency 5 3 2" xfId="9030"/>
    <cellStyle name="Currency 5 3 3" xfId="9031"/>
    <cellStyle name="Currency 5 3 4" xfId="9032"/>
    <cellStyle name="Currency 5 3 4 2" xfId="9033"/>
    <cellStyle name="Currency 5 3 4 2 2" xfId="9034"/>
    <cellStyle name="Currency 5 3 4 3" xfId="9035"/>
    <cellStyle name="Currency 5 3 5" xfId="9036"/>
    <cellStyle name="Currency 5 3 5 2" xfId="9037"/>
    <cellStyle name="Currency 5 3 5 2 2" xfId="9038"/>
    <cellStyle name="Currency 5 3 5 3" xfId="9039"/>
    <cellStyle name="Currency 5 3 6" xfId="9040"/>
    <cellStyle name="Currency 5 3 6 2" xfId="9041"/>
    <cellStyle name="Currency 5 3 6 2 2" xfId="9042"/>
    <cellStyle name="Currency 5 3 6 3" xfId="9043"/>
    <cellStyle name="Currency 5 3 7" xfId="9044"/>
    <cellStyle name="Currency 5 3 7 2" xfId="9045"/>
    <cellStyle name="Currency 5 3 7 2 2" xfId="9046"/>
    <cellStyle name="Currency 5 3 7 3" xfId="9047"/>
    <cellStyle name="Currency 5 3 8" xfId="9048"/>
    <cellStyle name="Currency 5 3 8 2" xfId="9049"/>
    <cellStyle name="Currency 5 3 9" xfId="9050"/>
    <cellStyle name="Currency 5 4" xfId="9051"/>
    <cellStyle name="Currency 5 5" xfId="9052"/>
    <cellStyle name="Currency 5 5 2" xfId="9053"/>
    <cellStyle name="Currency 5 5 2 2" xfId="9054"/>
    <cellStyle name="Currency 5 5 3" xfId="9055"/>
    <cellStyle name="Currency 5 6" xfId="9056"/>
    <cellStyle name="Currency 5 7" xfId="9057"/>
    <cellStyle name="Currency 5 7 2" xfId="9058"/>
    <cellStyle name="Currency 5 7 2 2" xfId="9059"/>
    <cellStyle name="Currency 5 7 3" xfId="9060"/>
    <cellStyle name="Currency 5 8" xfId="9061"/>
    <cellStyle name="Currency 5 8 2" xfId="9062"/>
    <cellStyle name="Currency 5 8 2 2" xfId="9063"/>
    <cellStyle name="Currency 5 8 3" xfId="9064"/>
    <cellStyle name="Currency 5 9" xfId="9065"/>
    <cellStyle name="Currency 5 9 2" xfId="9066"/>
    <cellStyle name="Currency 5 9 2 2" xfId="9067"/>
    <cellStyle name="Currency 5 9 3" xfId="9068"/>
    <cellStyle name="Currency 50" xfId="9069"/>
    <cellStyle name="Currency 51" xfId="9070"/>
    <cellStyle name="Currency 52" xfId="9071"/>
    <cellStyle name="Currency 53" xfId="9072"/>
    <cellStyle name="Currency 54" xfId="9073"/>
    <cellStyle name="Currency 55" xfId="9074"/>
    <cellStyle name="Currency 56" xfId="9075"/>
    <cellStyle name="Currency 57" xfId="9076"/>
    <cellStyle name="Currency 58" xfId="9077"/>
    <cellStyle name="Currency 59" xfId="9078"/>
    <cellStyle name="Currency 6" xfId="2481"/>
    <cellStyle name="Currency 6 2" xfId="2938"/>
    <cellStyle name="Currency 6 2 2" xfId="9081"/>
    <cellStyle name="Currency 6 2 3" xfId="9080"/>
    <cellStyle name="Currency 6 3" xfId="9082"/>
    <cellStyle name="Currency 6 4" xfId="9079"/>
    <cellStyle name="Currency 60" xfId="9083"/>
    <cellStyle name="Currency 61" xfId="9084"/>
    <cellStyle name="Currency 62" xfId="9085"/>
    <cellStyle name="Currency 63" xfId="9086"/>
    <cellStyle name="Currency 64" xfId="9087"/>
    <cellStyle name="Currency 65" xfId="9088"/>
    <cellStyle name="Currency 66" xfId="9089"/>
    <cellStyle name="Currency 67" xfId="9090"/>
    <cellStyle name="Currency 68" xfId="9091"/>
    <cellStyle name="Currency 69" xfId="9092"/>
    <cellStyle name="Currency 7" xfId="2941"/>
    <cellStyle name="Currency 7 2" xfId="9094"/>
    <cellStyle name="Currency 7 2 2" xfId="9095"/>
    <cellStyle name="Currency 7 2 2 2" xfId="9096"/>
    <cellStyle name="Currency 7 2 3" xfId="9097"/>
    <cellStyle name="Currency 7 3" xfId="9098"/>
    <cellStyle name="Currency 7 3 2" xfId="9099"/>
    <cellStyle name="Currency 7 4" xfId="9100"/>
    <cellStyle name="Currency 7 5" xfId="9093"/>
    <cellStyle name="Currency 70" xfId="9101"/>
    <cellStyle name="Currency 71" xfId="9102"/>
    <cellStyle name="Currency 72" xfId="9103"/>
    <cellStyle name="Currency 73" xfId="9104"/>
    <cellStyle name="Currency 74" xfId="9105"/>
    <cellStyle name="Currency 75" xfId="9106"/>
    <cellStyle name="Currency 76" xfId="9107"/>
    <cellStyle name="Currency 77" xfId="9108"/>
    <cellStyle name="Currency 78" xfId="9109"/>
    <cellStyle name="Currency 79" xfId="34439"/>
    <cellStyle name="Currency 8" xfId="9110"/>
    <cellStyle name="Currency 80" xfId="34440"/>
    <cellStyle name="Currency 81" xfId="34441"/>
    <cellStyle name="Currency 82" xfId="34442"/>
    <cellStyle name="Currency 83" xfId="34443"/>
    <cellStyle name="Currency 84" xfId="34444"/>
    <cellStyle name="Currency 85" xfId="34445"/>
    <cellStyle name="Currency 86" xfId="34446"/>
    <cellStyle name="Currency 87" xfId="34447"/>
    <cellStyle name="Currency 88" xfId="34448"/>
    <cellStyle name="Currency 89" xfId="34449"/>
    <cellStyle name="Currency 9" xfId="9111"/>
    <cellStyle name="Currency 9 2" xfId="9112"/>
    <cellStyle name="Currency 9 2 2" xfId="9113"/>
    <cellStyle name="Currency 9 3" xfId="9114"/>
    <cellStyle name="Currency0" xfId="9115"/>
    <cellStyle name="Currency0 2" xfId="9116"/>
    <cellStyle name="Date" xfId="9117"/>
    <cellStyle name="Date 2" xfId="9118"/>
    <cellStyle name="Emphasis 1" xfId="159"/>
    <cellStyle name="Emphasis 1 2" xfId="1523"/>
    <cellStyle name="Emphasis 1 2 2" xfId="9121"/>
    <cellStyle name="Emphasis 1 2 3" xfId="9122"/>
    <cellStyle name="Emphasis 1 2 4" xfId="9123"/>
    <cellStyle name="Emphasis 1 2 5" xfId="9120"/>
    <cellStyle name="Emphasis 1 2_O&amp;M Checkbook" xfId="9124"/>
    <cellStyle name="Emphasis 1 3" xfId="9125"/>
    <cellStyle name="Emphasis 1 4" xfId="9119"/>
    <cellStyle name="Emphasis 1 5" xfId="328"/>
    <cellStyle name="Emphasis 1_2012 Budget &amp; Actuals" xfId="9126"/>
    <cellStyle name="Emphasis 2" xfId="160"/>
    <cellStyle name="Emphasis 2 2" xfId="1524"/>
    <cellStyle name="Emphasis 2 2 2" xfId="9129"/>
    <cellStyle name="Emphasis 2 2 3" xfId="9130"/>
    <cellStyle name="Emphasis 2 2 4" xfId="9131"/>
    <cellStyle name="Emphasis 2 2 5" xfId="9128"/>
    <cellStyle name="Emphasis 2 2_O&amp;M Checkbook" xfId="9132"/>
    <cellStyle name="Emphasis 2 3" xfId="9133"/>
    <cellStyle name="Emphasis 2 4" xfId="9127"/>
    <cellStyle name="Emphasis 2 5" xfId="329"/>
    <cellStyle name="Emphasis 2_2012 Budget &amp; Actuals" xfId="9134"/>
    <cellStyle name="Emphasis 3" xfId="161"/>
    <cellStyle name="Emphasis 3 2" xfId="1525"/>
    <cellStyle name="Emphasis 3 2 2" xfId="9135"/>
    <cellStyle name="Entered" xfId="79"/>
    <cellStyle name="Entered 2" xfId="9137"/>
    <cellStyle name="Entered 2 2" xfId="9138"/>
    <cellStyle name="Entered 2 3" xfId="9139"/>
    <cellStyle name="Entered 3" xfId="9140"/>
    <cellStyle name="Entered 4" xfId="9136"/>
    <cellStyle name="Escalation" xfId="9141"/>
    <cellStyle name="Euro" xfId="9142"/>
    <cellStyle name="Euro 2" xfId="9143"/>
    <cellStyle name="Euro 2 2" xfId="9144"/>
    <cellStyle name="Euro 2 2 2" xfId="9145"/>
    <cellStyle name="Euro 2 3" xfId="9146"/>
    <cellStyle name="Euro 3" xfId="9147"/>
    <cellStyle name="Euro 3 2" xfId="9148"/>
    <cellStyle name="Euro 3 2 2" xfId="9149"/>
    <cellStyle name="Euro 3 3" xfId="9150"/>
    <cellStyle name="Euro 4" xfId="9151"/>
    <cellStyle name="Euro 4 2" xfId="9152"/>
    <cellStyle name="Euro 5" xfId="9153"/>
    <cellStyle name="Explanatory Text 2" xfId="330"/>
    <cellStyle name="Explanatory Text 2 2" xfId="9156"/>
    <cellStyle name="Explanatory Text 2 3" xfId="9157"/>
    <cellStyle name="Explanatory Text 2 4" xfId="9158"/>
    <cellStyle name="Explanatory Text 2 5" xfId="9159"/>
    <cellStyle name="Explanatory Text 2 6" xfId="9155"/>
    <cellStyle name="Explanatory Text 3" xfId="9160"/>
    <cellStyle name="Explanatory Text 3 2" xfId="9161"/>
    <cellStyle name="Explanatory Text 3 3" xfId="9162"/>
    <cellStyle name="Explanatory Text 4" xfId="9163"/>
    <cellStyle name="Explanatory Text 5" xfId="9164"/>
    <cellStyle name="Explanatory Text 6" xfId="9165"/>
    <cellStyle name="Explanatory Text 7" xfId="9154"/>
    <cellStyle name="Fixed" xfId="9166"/>
    <cellStyle name="Fixed 2" xfId="9167"/>
    <cellStyle name="Footnotes" xfId="9168"/>
    <cellStyle name="Footnotes 2" xfId="9169"/>
    <cellStyle name="Footnotes 2 2" xfId="9170"/>
    <cellStyle name="Footnotes 3" xfId="9171"/>
    <cellStyle name="Good 2" xfId="332"/>
    <cellStyle name="Good 2 2" xfId="9174"/>
    <cellStyle name="Good 2 2 2" xfId="9175"/>
    <cellStyle name="Good 2 2 3" xfId="9176"/>
    <cellStyle name="Good 2 2 4" xfId="9177"/>
    <cellStyle name="Good 2 3" xfId="9178"/>
    <cellStyle name="Good 2 4" xfId="9179"/>
    <cellStyle name="Good 2 5" xfId="9180"/>
    <cellStyle name="Good 2 6" xfId="9181"/>
    <cellStyle name="Good 2 7" xfId="9182"/>
    <cellStyle name="Good 2 8" xfId="9183"/>
    <cellStyle name="Good 2 9" xfId="9173"/>
    <cellStyle name="Good 2_O&amp;M Checkbook" xfId="9184"/>
    <cellStyle name="Good 3" xfId="331"/>
    <cellStyle name="Good 3 2" xfId="9186"/>
    <cellStyle name="Good 3 3" xfId="9187"/>
    <cellStyle name="Good 3 4" xfId="9188"/>
    <cellStyle name="Good 3 5" xfId="9185"/>
    <cellStyle name="Good 4" xfId="9189"/>
    <cellStyle name="Good 5" xfId="9190"/>
    <cellStyle name="Good 6" xfId="9191"/>
    <cellStyle name="Good 7" xfId="9192"/>
    <cellStyle name="Good 8" xfId="9193"/>
    <cellStyle name="Good 9" xfId="9172"/>
    <cellStyle name="Grey" xfId="80"/>
    <cellStyle name="Grey 2" xfId="9194"/>
    <cellStyle name="Header" xfId="9195"/>
    <cellStyle name="Header1" xfId="81"/>
    <cellStyle name="Header1 2" xfId="9196"/>
    <cellStyle name="Header2" xfId="82"/>
    <cellStyle name="Header2 2" xfId="9197"/>
    <cellStyle name="heading" xfId="9198"/>
    <cellStyle name="Heading 1 2" xfId="334"/>
    <cellStyle name="Heading 1 2 2" xfId="9201"/>
    <cellStyle name="Heading 1 2 3" xfId="9202"/>
    <cellStyle name="Heading 1 2 4" xfId="9203"/>
    <cellStyle name="Heading 1 2 5" xfId="9204"/>
    <cellStyle name="Heading 1 2 6" xfId="9200"/>
    <cellStyle name="Heading 1 3" xfId="333"/>
    <cellStyle name="Heading 1 3 2" xfId="9205"/>
    <cellStyle name="Heading 1 4" xfId="9206"/>
    <cellStyle name="Heading 1 5" xfId="9207"/>
    <cellStyle name="Heading 1 6" xfId="9208"/>
    <cellStyle name="Heading 1 7" xfId="9209"/>
    <cellStyle name="Heading 1 8" xfId="9199"/>
    <cellStyle name="Heading 2 2" xfId="336"/>
    <cellStyle name="Heading 2 2 2" xfId="9212"/>
    <cellStyle name="Heading 2 2 2 2" xfId="9213"/>
    <cellStyle name="Heading 2 2 2 3" xfId="9214"/>
    <cellStyle name="Heading 2 2 3" xfId="9215"/>
    <cellStyle name="Heading 2 2 4" xfId="9216"/>
    <cellStyle name="Heading 2 2 5" xfId="9217"/>
    <cellStyle name="Heading 2 2 6" xfId="9218"/>
    <cellStyle name="Heading 2 2 7" xfId="9219"/>
    <cellStyle name="Heading 2 2 8" xfId="9211"/>
    <cellStyle name="Heading 2 2_O&amp;M Checkbook" xfId="9220"/>
    <cellStyle name="Heading 2 3" xfId="335"/>
    <cellStyle name="Heading 2 3 2" xfId="9222"/>
    <cellStyle name="Heading 2 3 3" xfId="9223"/>
    <cellStyle name="Heading 2 3 4" xfId="9224"/>
    <cellStyle name="Heading 2 3 5" xfId="9221"/>
    <cellStyle name="Heading 2 4" xfId="9225"/>
    <cellStyle name="Heading 2 5" xfId="9226"/>
    <cellStyle name="Heading 2 6" xfId="9227"/>
    <cellStyle name="Heading 2 7" xfId="9228"/>
    <cellStyle name="Heading 2 8" xfId="9229"/>
    <cellStyle name="Heading 2 9" xfId="9210"/>
    <cellStyle name="Heading 3 2" xfId="338"/>
    <cellStyle name="Heading 3 2 2" xfId="9232"/>
    <cellStyle name="Heading 3 2 2 2" xfId="9233"/>
    <cellStyle name="Heading 3 2 2 3" xfId="9234"/>
    <cellStyle name="Heading 3 2 3" xfId="9235"/>
    <cellStyle name="Heading 3 2 4" xfId="9236"/>
    <cellStyle name="Heading 3 2 5" xfId="9237"/>
    <cellStyle name="Heading 3 2 6" xfId="9238"/>
    <cellStyle name="Heading 3 2 7" xfId="9239"/>
    <cellStyle name="Heading 3 2 8" xfId="9231"/>
    <cellStyle name="Heading 3 2_O&amp;M Checkbook" xfId="9240"/>
    <cellStyle name="Heading 3 3" xfId="337"/>
    <cellStyle name="Heading 3 3 2" xfId="9242"/>
    <cellStyle name="Heading 3 3 3" xfId="9243"/>
    <cellStyle name="Heading 3 3 4" xfId="9244"/>
    <cellStyle name="Heading 3 3 5" xfId="9241"/>
    <cellStyle name="Heading 3 4" xfId="9245"/>
    <cellStyle name="Heading 3 5" xfId="9246"/>
    <cellStyle name="Heading 3 6" xfId="9247"/>
    <cellStyle name="Heading 3 7" xfId="9248"/>
    <cellStyle name="Heading 3 8" xfId="9249"/>
    <cellStyle name="Heading 3 9" xfId="9230"/>
    <cellStyle name="Heading 4 2" xfId="340"/>
    <cellStyle name="Heading 4 2 2" xfId="9252"/>
    <cellStyle name="Heading 4 2 3" xfId="9253"/>
    <cellStyle name="Heading 4 2 4" xfId="9254"/>
    <cellStyle name="Heading 4 2 5" xfId="9255"/>
    <cellStyle name="Heading 4 2 6" xfId="9251"/>
    <cellStyle name="Heading 4 3" xfId="339"/>
    <cellStyle name="Heading 4 3 2" xfId="9256"/>
    <cellStyle name="Heading 4 4" xfId="9257"/>
    <cellStyle name="Heading 4 5" xfId="9258"/>
    <cellStyle name="Heading 4 6" xfId="9259"/>
    <cellStyle name="Heading 4 7" xfId="9260"/>
    <cellStyle name="Heading 4 8" xfId="9250"/>
    <cellStyle name="HEADINGS" xfId="9261"/>
    <cellStyle name="Hidden" xfId="9262"/>
    <cellStyle name="Input [yellow]" xfId="83"/>
    <cellStyle name="Input [yellow] 2" xfId="9264"/>
    <cellStyle name="Input 10" xfId="9265"/>
    <cellStyle name="Input 11" xfId="9266"/>
    <cellStyle name="Input 11 2" xfId="9267"/>
    <cellStyle name="Input 12" xfId="9268"/>
    <cellStyle name="Input 13" xfId="9269"/>
    <cellStyle name="Input 14" xfId="9270"/>
    <cellStyle name="Input 15" xfId="9271"/>
    <cellStyle name="Input 16" xfId="9272"/>
    <cellStyle name="Input 17" xfId="9273"/>
    <cellStyle name="Input 18" xfId="9274"/>
    <cellStyle name="Input 19" xfId="9275"/>
    <cellStyle name="Input 2" xfId="342"/>
    <cellStyle name="Input 2 2" xfId="679"/>
    <cellStyle name="Input 2 2 2" xfId="1054"/>
    <cellStyle name="Input 2 2 2 2" xfId="2068"/>
    <cellStyle name="Input 2 2 2 3" xfId="9278"/>
    <cellStyle name="Input 2 2 3" xfId="1703"/>
    <cellStyle name="Input 2 2 3 2" xfId="9279"/>
    <cellStyle name="Input 2 2 4" xfId="9277"/>
    <cellStyle name="Input 2 3" xfId="800"/>
    <cellStyle name="Input 2 3 2" xfId="1144"/>
    <cellStyle name="Input 2 3 2 2" xfId="2156"/>
    <cellStyle name="Input 2 3 3" xfId="1795"/>
    <cellStyle name="Input 2 3 4" xfId="9280"/>
    <cellStyle name="Input 2 4" xfId="835"/>
    <cellStyle name="Input 2 4 2" xfId="1177"/>
    <cellStyle name="Input 2 4 2 2" xfId="2189"/>
    <cellStyle name="Input 2 4 3" xfId="1828"/>
    <cellStyle name="Input 2 4 4" xfId="9281"/>
    <cellStyle name="Input 2 5" xfId="1243"/>
    <cellStyle name="Input 2 5 2" xfId="1881"/>
    <cellStyle name="Input 2 5 3" xfId="9282"/>
    <cellStyle name="Input 2 6" xfId="919"/>
    <cellStyle name="Input 2 6 2" xfId="2226"/>
    <cellStyle name="Input 2 6 3" xfId="9283"/>
    <cellStyle name="Input 2 7" xfId="1612"/>
    <cellStyle name="Input 2 7 2" xfId="9284"/>
    <cellStyle name="Input 2 8" xfId="9276"/>
    <cellStyle name="Input 2_O&amp;M Checkbook" xfId="9285"/>
    <cellStyle name="Input 20" xfId="9286"/>
    <cellStyle name="Input 21" xfId="9287"/>
    <cellStyle name="Input 22" xfId="9288"/>
    <cellStyle name="Input 23" xfId="9289"/>
    <cellStyle name="Input 24" xfId="9290"/>
    <cellStyle name="Input 25" xfId="9291"/>
    <cellStyle name="Input 26" xfId="9292"/>
    <cellStyle name="Input 27" xfId="9293"/>
    <cellStyle name="Input 28" xfId="9294"/>
    <cellStyle name="Input 29" xfId="9295"/>
    <cellStyle name="Input 3" xfId="341"/>
    <cellStyle name="Input 3 2" xfId="1526"/>
    <cellStyle name="Input 3 2 2" xfId="2235"/>
    <cellStyle name="Input 3 2 3" xfId="9297"/>
    <cellStyle name="Input 3 3" xfId="1565"/>
    <cellStyle name="Input 3 3 2" xfId="9298"/>
    <cellStyle name="Input 3 4" xfId="9299"/>
    <cellStyle name="Input 3 5" xfId="9300"/>
    <cellStyle name="Input 3 6" xfId="9301"/>
    <cellStyle name="Input 3 7" xfId="9296"/>
    <cellStyle name="Input 30" xfId="9302"/>
    <cellStyle name="Input 31" xfId="9303"/>
    <cellStyle name="Input 32" xfId="9304"/>
    <cellStyle name="Input 33" xfId="9305"/>
    <cellStyle name="Input 34" xfId="9306"/>
    <cellStyle name="Input 35" xfId="9307"/>
    <cellStyle name="Input 36" xfId="9308"/>
    <cellStyle name="Input 37" xfId="9309"/>
    <cellStyle name="Input 38" xfId="9310"/>
    <cellStyle name="Input 39" xfId="9311"/>
    <cellStyle name="Input 4" xfId="9312"/>
    <cellStyle name="Input 4 2" xfId="9313"/>
    <cellStyle name="Input 4 3" xfId="9314"/>
    <cellStyle name="Input 40" xfId="9315"/>
    <cellStyle name="Input 41" xfId="9316"/>
    <cellStyle name="Input 42" xfId="9317"/>
    <cellStyle name="Input 43" xfId="9318"/>
    <cellStyle name="Input 44" xfId="9263"/>
    <cellStyle name="Input 45" xfId="34399"/>
    <cellStyle name="Input 46" xfId="34403"/>
    <cellStyle name="Input 47" xfId="34400"/>
    <cellStyle name="Input 48" xfId="34404"/>
    <cellStyle name="Input 49" xfId="34401"/>
    <cellStyle name="Input 5" xfId="9319"/>
    <cellStyle name="Input 5 2" xfId="9320"/>
    <cellStyle name="Input 5 3" xfId="9321"/>
    <cellStyle name="Input 50" xfId="34405"/>
    <cellStyle name="Input 51" xfId="34402"/>
    <cellStyle name="Input 6" xfId="9322"/>
    <cellStyle name="Input 6 2" xfId="9323"/>
    <cellStyle name="Input 6 3" xfId="9324"/>
    <cellStyle name="Input 7" xfId="9325"/>
    <cellStyle name="Input 8" xfId="9326"/>
    <cellStyle name="Input 9" xfId="9327"/>
    <cellStyle name="INPUTS" xfId="9328"/>
    <cellStyle name="Inputs2" xfId="9329"/>
    <cellStyle name="Line" xfId="9330"/>
    <cellStyle name="Linked Cell 2" xfId="344"/>
    <cellStyle name="Linked Cell 2 2" xfId="9333"/>
    <cellStyle name="Linked Cell 2 2 2" xfId="9334"/>
    <cellStyle name="Linked Cell 2 2 3" xfId="9335"/>
    <cellStyle name="Linked Cell 2 3" xfId="9336"/>
    <cellStyle name="Linked Cell 2 4" xfId="9337"/>
    <cellStyle name="Linked Cell 2 5" xfId="9338"/>
    <cellStyle name="Linked Cell 2 6" xfId="9339"/>
    <cellStyle name="Linked Cell 2 7" xfId="9340"/>
    <cellStyle name="Linked Cell 2 8" xfId="9332"/>
    <cellStyle name="Linked Cell 2_O&amp;M Checkbook" xfId="9341"/>
    <cellStyle name="Linked Cell 3" xfId="343"/>
    <cellStyle name="Linked Cell 3 2" xfId="9343"/>
    <cellStyle name="Linked Cell 3 3" xfId="9344"/>
    <cellStyle name="Linked Cell 3 4" xfId="9345"/>
    <cellStyle name="Linked Cell 3 5" xfId="9342"/>
    <cellStyle name="Linked Cell 4" xfId="9346"/>
    <cellStyle name="Linked Cell 5" xfId="9347"/>
    <cellStyle name="Linked Cell 6" xfId="9348"/>
    <cellStyle name="Linked Cell 7" xfId="9349"/>
    <cellStyle name="Linked Cell 8" xfId="9350"/>
    <cellStyle name="Linked Cell 9" xfId="9331"/>
    <cellStyle name="m/d/yy" xfId="9351"/>
    <cellStyle name="Millares [0]_2AV_M_M " xfId="9352"/>
    <cellStyle name="Millares_2AV_M_M " xfId="9353"/>
    <cellStyle name="MLComma0" xfId="9354"/>
    <cellStyle name="MLComma0 2" xfId="9355"/>
    <cellStyle name="MLComma0 2 2" xfId="9356"/>
    <cellStyle name="MLComma0 3" xfId="9357"/>
    <cellStyle name="MLDollar0" xfId="9358"/>
    <cellStyle name="MLMultiple0" xfId="9359"/>
    <cellStyle name="MLMultiple0 2" xfId="9360"/>
    <cellStyle name="MLMultiple0 2 2" xfId="9361"/>
    <cellStyle name="MLMultiple0 2 2 2" xfId="9362"/>
    <cellStyle name="MLMultiple0 2 3" xfId="9363"/>
    <cellStyle name="MLMultiple0 3" xfId="9364"/>
    <cellStyle name="MLMultiple0 3 2" xfId="9365"/>
    <cellStyle name="MLMultiple0 3 2 2" xfId="9366"/>
    <cellStyle name="MLMultiple0 3 3" xfId="9367"/>
    <cellStyle name="MLMultiple0 4" xfId="9368"/>
    <cellStyle name="MLMultiple0 4 2" xfId="9369"/>
    <cellStyle name="MLMultiple0 5" xfId="9370"/>
    <cellStyle name="MLPercent0" xfId="9371"/>
    <cellStyle name="MLPercent0 2" xfId="9372"/>
    <cellStyle name="MLPercent0 2 2" xfId="9373"/>
    <cellStyle name="MLPercent0 3" xfId="9374"/>
    <cellStyle name="Moneda [0]_2AV_M_M " xfId="9375"/>
    <cellStyle name="Moneda_2AV_M_M " xfId="9376"/>
    <cellStyle name="Month" xfId="9377"/>
    <cellStyle name="Month-long" xfId="9378"/>
    <cellStyle name="Month-short" xfId="9379"/>
    <cellStyle name="Mon-yr" xfId="9380"/>
    <cellStyle name="Neutral 2" xfId="346"/>
    <cellStyle name="Neutral 2 2" xfId="9383"/>
    <cellStyle name="Neutral 2 2 2" xfId="9384"/>
    <cellStyle name="Neutral 2 2 3" xfId="9385"/>
    <cellStyle name="Neutral 2 2 4" xfId="9386"/>
    <cellStyle name="Neutral 2 3" xfId="9387"/>
    <cellStyle name="Neutral 2 4" xfId="9388"/>
    <cellStyle name="Neutral 2 5" xfId="9389"/>
    <cellStyle name="Neutral 2 6" xfId="9390"/>
    <cellStyle name="Neutral 2 7" xfId="9391"/>
    <cellStyle name="Neutral 2 8" xfId="9392"/>
    <cellStyle name="Neutral 2 9" xfId="9382"/>
    <cellStyle name="Neutral 2_O&amp;M Checkbook" xfId="9393"/>
    <cellStyle name="Neutral 3" xfId="345"/>
    <cellStyle name="Neutral 3 2" xfId="9395"/>
    <cellStyle name="Neutral 3 3" xfId="9396"/>
    <cellStyle name="Neutral 3 4" xfId="9397"/>
    <cellStyle name="Neutral 3 5" xfId="9394"/>
    <cellStyle name="Neutral 4" xfId="9398"/>
    <cellStyle name="Neutral 5" xfId="9399"/>
    <cellStyle name="Neutral 6" xfId="9400"/>
    <cellStyle name="Neutral 7" xfId="9401"/>
    <cellStyle name="Neutral 8" xfId="9402"/>
    <cellStyle name="Neutral 9" xfId="9381"/>
    <cellStyle name="Normal" xfId="0" builtinId="0"/>
    <cellStyle name="Normal - Style1" xfId="84"/>
    <cellStyle name="Normal - Style1 2" xfId="9404"/>
    <cellStyle name="Normal - Style1 2 2" xfId="9405"/>
    <cellStyle name="Normal - Style1 2 2 2" xfId="9406"/>
    <cellStyle name="Normal - Style1 2 2 2 2" xfId="9407"/>
    <cellStyle name="Normal - Style1 2 2 3" xfId="9408"/>
    <cellStyle name="Normal - Style1 2 3" xfId="9409"/>
    <cellStyle name="Normal - Style1 2 3 2" xfId="9410"/>
    <cellStyle name="Normal - Style1 2 3 2 2" xfId="9411"/>
    <cellStyle name="Normal - Style1 2 3 3" xfId="9412"/>
    <cellStyle name="Normal - Style1 2 4" xfId="9413"/>
    <cellStyle name="Normal - Style1 2 4 2" xfId="9414"/>
    <cellStyle name="Normal - Style1 2 4 2 2" xfId="9415"/>
    <cellStyle name="Normal - Style1 2 4 3" xfId="9416"/>
    <cellStyle name="Normal - Style1 2 5" xfId="9417"/>
    <cellStyle name="Normal - Style1 2 5 2" xfId="9418"/>
    <cellStyle name="Normal - Style1 2 5 2 2" xfId="9419"/>
    <cellStyle name="Normal - Style1 2 5 3" xfId="9420"/>
    <cellStyle name="Normal - Style1 2 6" xfId="9421"/>
    <cellStyle name="Normal - Style1 2 6 2" xfId="9422"/>
    <cellStyle name="Normal - Style1 2 7" xfId="9423"/>
    <cellStyle name="Normal - Style1 3" xfId="9424"/>
    <cellStyle name="Normal - Style1 4" xfId="9425"/>
    <cellStyle name="Normal - Style1 4 2" xfId="9426"/>
    <cellStyle name="Normal - Style1 4 2 2" xfId="9427"/>
    <cellStyle name="Normal - Style1 4 3" xfId="9428"/>
    <cellStyle name="Normal - Style1 5" xfId="9429"/>
    <cellStyle name="Normal - Style1 6" xfId="9403"/>
    <cellStyle name="Normal - Style1 7" xfId="347"/>
    <cellStyle name="Normal 10" xfId="85"/>
    <cellStyle name="Normal 10 2" xfId="2749"/>
    <cellStyle name="Normal 10 3" xfId="9430"/>
    <cellStyle name="Normal 10 3 2" xfId="9431"/>
    <cellStyle name="Normal 10 4" xfId="9432"/>
    <cellStyle name="Normal 100" xfId="34434"/>
    <cellStyle name="Normal 101" xfId="34433"/>
    <cellStyle name="Normal 102" xfId="34450"/>
    <cellStyle name="Normal 103" xfId="34483"/>
    <cellStyle name="Normal 104" xfId="34484"/>
    <cellStyle name="Normal 105" xfId="34485"/>
    <cellStyle name="Normal 106" xfId="2951"/>
    <cellStyle name="Normal 107" xfId="34486"/>
    <cellStyle name="Normal 108" xfId="192"/>
    <cellStyle name="Normal 11" xfId="86"/>
    <cellStyle name="Normal 11 2" xfId="2762"/>
    <cellStyle name="Normal 11 2 2" xfId="9433"/>
    <cellStyle name="Normal 11 2 2 2" xfId="9434"/>
    <cellStyle name="Normal 11 2 3" xfId="9435"/>
    <cellStyle name="Normal 11 3" xfId="9436"/>
    <cellStyle name="Normal 11 3 2" xfId="9437"/>
    <cellStyle name="Normal 11 4" xfId="9438"/>
    <cellStyle name="Normal 11 5" xfId="444"/>
    <cellStyle name="Normal 12" xfId="181"/>
    <cellStyle name="Normal 12 2" xfId="2765"/>
    <cellStyle name="Normal 12 2 2" xfId="9439"/>
    <cellStyle name="Normal 12 2 2 2" xfId="9440"/>
    <cellStyle name="Normal 12 2 3" xfId="9441"/>
    <cellStyle name="Normal 12 3" xfId="9442"/>
    <cellStyle name="Normal 12 3 2" xfId="9443"/>
    <cellStyle name="Normal 12 4" xfId="9444"/>
    <cellStyle name="Normal 12 5" xfId="541"/>
    <cellStyle name="Normal 13" xfId="87"/>
    <cellStyle name="Normal 13 2" xfId="2766"/>
    <cellStyle name="Normal 14" xfId="184"/>
    <cellStyle name="Normal 14 2" xfId="189"/>
    <cellStyle name="Normal 14 2 2" xfId="2767"/>
    <cellStyle name="Normal 14 3" xfId="549"/>
    <cellStyle name="Normal 15" xfId="553"/>
    <cellStyle name="Normal 15 2" xfId="2768"/>
    <cellStyle name="Normal 16" xfId="557"/>
    <cellStyle name="Normal 16 2" xfId="2769"/>
    <cellStyle name="Normal 17" xfId="561"/>
    <cellStyle name="Normal 17 2" xfId="2770"/>
    <cellStyle name="Normal 17 2 2" xfId="9445"/>
    <cellStyle name="Normal 17 3" xfId="9446"/>
    <cellStyle name="Normal 18" xfId="565"/>
    <cellStyle name="Normal 18 2" xfId="2771"/>
    <cellStyle name="Normal 18 2 2" xfId="9447"/>
    <cellStyle name="Normal 18 3" xfId="9448"/>
    <cellStyle name="Normal 19" xfId="569"/>
    <cellStyle name="Normal 19 10" xfId="9449"/>
    <cellStyle name="Normal 19 10 2" xfId="9450"/>
    <cellStyle name="Normal 19 10 2 2" xfId="9451"/>
    <cellStyle name="Normal 19 10 2 2 2" xfId="9452"/>
    <cellStyle name="Normal 19 10 2 2 2 2" xfId="9453"/>
    <cellStyle name="Normal 19 10 2 2 3" xfId="9454"/>
    <cellStyle name="Normal 19 10 2 3" xfId="9455"/>
    <cellStyle name="Normal 19 10 2 3 2" xfId="9456"/>
    <cellStyle name="Normal 19 10 2 3 2 2" xfId="9457"/>
    <cellStyle name="Normal 19 10 2 3 3" xfId="9458"/>
    <cellStyle name="Normal 19 10 2 4" xfId="9459"/>
    <cellStyle name="Normal 19 10 2 4 2" xfId="9460"/>
    <cellStyle name="Normal 19 10 2 5" xfId="9461"/>
    <cellStyle name="Normal 19 10 3" xfId="9462"/>
    <cellStyle name="Normal 19 10 3 2" xfId="9463"/>
    <cellStyle name="Normal 19 10 3 2 2" xfId="9464"/>
    <cellStyle name="Normal 19 10 3 3" xfId="9465"/>
    <cellStyle name="Normal 19 10 4" xfId="9466"/>
    <cellStyle name="Normal 19 10 4 2" xfId="9467"/>
    <cellStyle name="Normal 19 10 4 2 2" xfId="9468"/>
    <cellStyle name="Normal 19 10 4 3" xfId="9469"/>
    <cellStyle name="Normal 19 10 5" xfId="9470"/>
    <cellStyle name="Normal 19 10 5 2" xfId="9471"/>
    <cellStyle name="Normal 19 10 5 2 2" xfId="9472"/>
    <cellStyle name="Normal 19 10 5 3" xfId="9473"/>
    <cellStyle name="Normal 19 10 6" xfId="9474"/>
    <cellStyle name="Normal 19 10 6 2" xfId="9475"/>
    <cellStyle name="Normal 19 10 7" xfId="9476"/>
    <cellStyle name="Normal 19 11" xfId="9477"/>
    <cellStyle name="Normal 19 11 2" xfId="9478"/>
    <cellStyle name="Normal 19 11 2 2" xfId="9479"/>
    <cellStyle name="Normal 19 11 2 2 2" xfId="9480"/>
    <cellStyle name="Normal 19 11 2 3" xfId="9481"/>
    <cellStyle name="Normal 19 11 3" xfId="9482"/>
    <cellStyle name="Normal 19 11 3 2" xfId="9483"/>
    <cellStyle name="Normal 19 11 3 2 2" xfId="9484"/>
    <cellStyle name="Normal 19 11 3 3" xfId="9485"/>
    <cellStyle name="Normal 19 11 4" xfId="9486"/>
    <cellStyle name="Normal 19 11 4 2" xfId="9487"/>
    <cellStyle name="Normal 19 11 5" xfId="9488"/>
    <cellStyle name="Normal 19 12" xfId="9489"/>
    <cellStyle name="Normal 19 12 2" xfId="9490"/>
    <cellStyle name="Normal 19 12 2 2" xfId="9491"/>
    <cellStyle name="Normal 19 12 3" xfId="9492"/>
    <cellStyle name="Normal 19 13" xfId="9493"/>
    <cellStyle name="Normal 19 13 2" xfId="9494"/>
    <cellStyle name="Normal 19 13 2 2" xfId="9495"/>
    <cellStyle name="Normal 19 13 3" xfId="9496"/>
    <cellStyle name="Normal 19 14" xfId="9497"/>
    <cellStyle name="Normal 19 14 2" xfId="9498"/>
    <cellStyle name="Normal 19 14 2 2" xfId="9499"/>
    <cellStyle name="Normal 19 14 3" xfId="9500"/>
    <cellStyle name="Normal 19 15" xfId="9501"/>
    <cellStyle name="Normal 19 15 2" xfId="9502"/>
    <cellStyle name="Normal 19 16" xfId="9503"/>
    <cellStyle name="Normal 19 2" xfId="2772"/>
    <cellStyle name="Normal 19 2 10" xfId="9504"/>
    <cellStyle name="Normal 19 2 10 2" xfId="9505"/>
    <cellStyle name="Normal 19 2 10 2 2" xfId="9506"/>
    <cellStyle name="Normal 19 2 10 3" xfId="9507"/>
    <cellStyle name="Normal 19 2 11" xfId="9508"/>
    <cellStyle name="Normal 19 2 11 2" xfId="9509"/>
    <cellStyle name="Normal 19 2 11 2 2" xfId="9510"/>
    <cellStyle name="Normal 19 2 11 3" xfId="9511"/>
    <cellStyle name="Normal 19 2 12" xfId="9512"/>
    <cellStyle name="Normal 19 2 12 2" xfId="9513"/>
    <cellStyle name="Normal 19 2 12 2 2" xfId="9514"/>
    <cellStyle name="Normal 19 2 12 3" xfId="9515"/>
    <cellStyle name="Normal 19 2 13" xfId="9516"/>
    <cellStyle name="Normal 19 2 13 2" xfId="9517"/>
    <cellStyle name="Normal 19 2 14" xfId="9518"/>
    <cellStyle name="Normal 19 2 2" xfId="9519"/>
    <cellStyle name="Normal 19 2 2 10" xfId="9520"/>
    <cellStyle name="Normal 19 2 2 10 2" xfId="9521"/>
    <cellStyle name="Normal 19 2 2 10 2 2" xfId="9522"/>
    <cellStyle name="Normal 19 2 2 10 3" xfId="9523"/>
    <cellStyle name="Normal 19 2 2 11" xfId="9524"/>
    <cellStyle name="Normal 19 2 2 11 2" xfId="9525"/>
    <cellStyle name="Normal 19 2 2 11 2 2" xfId="9526"/>
    <cellStyle name="Normal 19 2 2 11 3" xfId="9527"/>
    <cellStyle name="Normal 19 2 2 12" xfId="9528"/>
    <cellStyle name="Normal 19 2 2 12 2" xfId="9529"/>
    <cellStyle name="Normal 19 2 2 13" xfId="9530"/>
    <cellStyle name="Normal 19 2 2 2" xfId="9531"/>
    <cellStyle name="Normal 19 2 2 3" xfId="9532"/>
    <cellStyle name="Normal 19 2 2 3 10" xfId="9533"/>
    <cellStyle name="Normal 19 2 2 3 2" xfId="9534"/>
    <cellStyle name="Normal 19 2 2 3 2 2" xfId="9535"/>
    <cellStyle name="Normal 19 2 2 3 2 2 2" xfId="9536"/>
    <cellStyle name="Normal 19 2 2 3 2 2 2 2" xfId="9537"/>
    <cellStyle name="Normal 19 2 2 3 2 2 2 2 2" xfId="9538"/>
    <cellStyle name="Normal 19 2 2 3 2 2 2 2 2 2" xfId="9539"/>
    <cellStyle name="Normal 19 2 2 3 2 2 2 2 2 2 2" xfId="9540"/>
    <cellStyle name="Normal 19 2 2 3 2 2 2 2 2 3" xfId="9541"/>
    <cellStyle name="Normal 19 2 2 3 2 2 2 2 3" xfId="9542"/>
    <cellStyle name="Normal 19 2 2 3 2 2 2 2 3 2" xfId="9543"/>
    <cellStyle name="Normal 19 2 2 3 2 2 2 2 3 2 2" xfId="9544"/>
    <cellStyle name="Normal 19 2 2 3 2 2 2 2 3 3" xfId="9545"/>
    <cellStyle name="Normal 19 2 2 3 2 2 2 2 4" xfId="9546"/>
    <cellStyle name="Normal 19 2 2 3 2 2 2 2 4 2" xfId="9547"/>
    <cellStyle name="Normal 19 2 2 3 2 2 2 2 5" xfId="9548"/>
    <cellStyle name="Normal 19 2 2 3 2 2 2 3" xfId="9549"/>
    <cellStyle name="Normal 19 2 2 3 2 2 2 3 2" xfId="9550"/>
    <cellStyle name="Normal 19 2 2 3 2 2 2 3 2 2" xfId="9551"/>
    <cellStyle name="Normal 19 2 2 3 2 2 2 3 3" xfId="9552"/>
    <cellStyle name="Normal 19 2 2 3 2 2 2 4" xfId="9553"/>
    <cellStyle name="Normal 19 2 2 3 2 2 2 4 2" xfId="9554"/>
    <cellStyle name="Normal 19 2 2 3 2 2 2 4 2 2" xfId="9555"/>
    <cellStyle name="Normal 19 2 2 3 2 2 2 4 3" xfId="9556"/>
    <cellStyle name="Normal 19 2 2 3 2 2 2 5" xfId="9557"/>
    <cellStyle name="Normal 19 2 2 3 2 2 2 5 2" xfId="9558"/>
    <cellStyle name="Normal 19 2 2 3 2 2 2 5 2 2" xfId="9559"/>
    <cellStyle name="Normal 19 2 2 3 2 2 2 5 3" xfId="9560"/>
    <cellStyle name="Normal 19 2 2 3 2 2 2 6" xfId="9561"/>
    <cellStyle name="Normal 19 2 2 3 2 2 2 6 2" xfId="9562"/>
    <cellStyle name="Normal 19 2 2 3 2 2 2 7" xfId="9563"/>
    <cellStyle name="Normal 19 2 2 3 2 2 3" xfId="9564"/>
    <cellStyle name="Normal 19 2 2 3 2 2 3 2" xfId="9565"/>
    <cellStyle name="Normal 19 2 2 3 2 2 3 2 2" xfId="9566"/>
    <cellStyle name="Normal 19 2 2 3 2 2 3 2 2 2" xfId="9567"/>
    <cellStyle name="Normal 19 2 2 3 2 2 3 2 3" xfId="9568"/>
    <cellStyle name="Normal 19 2 2 3 2 2 3 3" xfId="9569"/>
    <cellStyle name="Normal 19 2 2 3 2 2 3 3 2" xfId="9570"/>
    <cellStyle name="Normal 19 2 2 3 2 2 3 3 2 2" xfId="9571"/>
    <cellStyle name="Normal 19 2 2 3 2 2 3 3 3" xfId="9572"/>
    <cellStyle name="Normal 19 2 2 3 2 2 3 4" xfId="9573"/>
    <cellStyle name="Normal 19 2 2 3 2 2 3 4 2" xfId="9574"/>
    <cellStyle name="Normal 19 2 2 3 2 2 3 5" xfId="9575"/>
    <cellStyle name="Normal 19 2 2 3 2 2 4" xfId="9576"/>
    <cellStyle name="Normal 19 2 2 3 2 2 4 2" xfId="9577"/>
    <cellStyle name="Normal 19 2 2 3 2 2 4 2 2" xfId="9578"/>
    <cellStyle name="Normal 19 2 2 3 2 2 4 3" xfId="9579"/>
    <cellStyle name="Normal 19 2 2 3 2 2 5" xfId="9580"/>
    <cellStyle name="Normal 19 2 2 3 2 2 5 2" xfId="9581"/>
    <cellStyle name="Normal 19 2 2 3 2 2 5 2 2" xfId="9582"/>
    <cellStyle name="Normal 19 2 2 3 2 2 5 3" xfId="9583"/>
    <cellStyle name="Normal 19 2 2 3 2 2 6" xfId="9584"/>
    <cellStyle name="Normal 19 2 2 3 2 2 6 2" xfId="9585"/>
    <cellStyle name="Normal 19 2 2 3 2 2 6 2 2" xfId="9586"/>
    <cellStyle name="Normal 19 2 2 3 2 2 6 3" xfId="9587"/>
    <cellStyle name="Normal 19 2 2 3 2 2 7" xfId="9588"/>
    <cellStyle name="Normal 19 2 2 3 2 2 7 2" xfId="9589"/>
    <cellStyle name="Normal 19 2 2 3 2 2 8" xfId="9590"/>
    <cellStyle name="Normal 19 2 2 3 2 3" xfId="9591"/>
    <cellStyle name="Normal 19 2 2 3 2 3 2" xfId="9592"/>
    <cellStyle name="Normal 19 2 2 3 2 3 2 2" xfId="9593"/>
    <cellStyle name="Normal 19 2 2 3 2 3 2 2 2" xfId="9594"/>
    <cellStyle name="Normal 19 2 2 3 2 3 2 2 2 2" xfId="9595"/>
    <cellStyle name="Normal 19 2 2 3 2 3 2 2 3" xfId="9596"/>
    <cellStyle name="Normal 19 2 2 3 2 3 2 3" xfId="9597"/>
    <cellStyle name="Normal 19 2 2 3 2 3 2 3 2" xfId="9598"/>
    <cellStyle name="Normal 19 2 2 3 2 3 2 3 2 2" xfId="9599"/>
    <cellStyle name="Normal 19 2 2 3 2 3 2 3 3" xfId="9600"/>
    <cellStyle name="Normal 19 2 2 3 2 3 2 4" xfId="9601"/>
    <cellStyle name="Normal 19 2 2 3 2 3 2 4 2" xfId="9602"/>
    <cellStyle name="Normal 19 2 2 3 2 3 2 5" xfId="9603"/>
    <cellStyle name="Normal 19 2 2 3 2 3 3" xfId="9604"/>
    <cellStyle name="Normal 19 2 2 3 2 3 3 2" xfId="9605"/>
    <cellStyle name="Normal 19 2 2 3 2 3 3 2 2" xfId="9606"/>
    <cellStyle name="Normal 19 2 2 3 2 3 3 3" xfId="9607"/>
    <cellStyle name="Normal 19 2 2 3 2 3 4" xfId="9608"/>
    <cellStyle name="Normal 19 2 2 3 2 3 4 2" xfId="9609"/>
    <cellStyle name="Normal 19 2 2 3 2 3 4 2 2" xfId="9610"/>
    <cellStyle name="Normal 19 2 2 3 2 3 4 3" xfId="9611"/>
    <cellStyle name="Normal 19 2 2 3 2 3 5" xfId="9612"/>
    <cellStyle name="Normal 19 2 2 3 2 3 5 2" xfId="9613"/>
    <cellStyle name="Normal 19 2 2 3 2 3 5 2 2" xfId="9614"/>
    <cellStyle name="Normal 19 2 2 3 2 3 5 3" xfId="9615"/>
    <cellStyle name="Normal 19 2 2 3 2 3 6" xfId="9616"/>
    <cellStyle name="Normal 19 2 2 3 2 3 6 2" xfId="9617"/>
    <cellStyle name="Normal 19 2 2 3 2 3 7" xfId="9618"/>
    <cellStyle name="Normal 19 2 2 3 2 4" xfId="9619"/>
    <cellStyle name="Normal 19 2 2 3 2 4 2" xfId="9620"/>
    <cellStyle name="Normal 19 2 2 3 2 4 2 2" xfId="9621"/>
    <cellStyle name="Normal 19 2 2 3 2 4 2 2 2" xfId="9622"/>
    <cellStyle name="Normal 19 2 2 3 2 4 2 3" xfId="9623"/>
    <cellStyle name="Normal 19 2 2 3 2 4 3" xfId="9624"/>
    <cellStyle name="Normal 19 2 2 3 2 4 3 2" xfId="9625"/>
    <cellStyle name="Normal 19 2 2 3 2 4 3 2 2" xfId="9626"/>
    <cellStyle name="Normal 19 2 2 3 2 4 3 3" xfId="9627"/>
    <cellStyle name="Normal 19 2 2 3 2 4 4" xfId="9628"/>
    <cellStyle name="Normal 19 2 2 3 2 4 4 2" xfId="9629"/>
    <cellStyle name="Normal 19 2 2 3 2 4 5" xfId="9630"/>
    <cellStyle name="Normal 19 2 2 3 2 5" xfId="9631"/>
    <cellStyle name="Normal 19 2 2 3 2 5 2" xfId="9632"/>
    <cellStyle name="Normal 19 2 2 3 2 5 2 2" xfId="9633"/>
    <cellStyle name="Normal 19 2 2 3 2 5 3" xfId="9634"/>
    <cellStyle name="Normal 19 2 2 3 2 6" xfId="9635"/>
    <cellStyle name="Normal 19 2 2 3 2 6 2" xfId="9636"/>
    <cellStyle name="Normal 19 2 2 3 2 6 2 2" xfId="9637"/>
    <cellStyle name="Normal 19 2 2 3 2 6 3" xfId="9638"/>
    <cellStyle name="Normal 19 2 2 3 2 7" xfId="9639"/>
    <cellStyle name="Normal 19 2 2 3 2 7 2" xfId="9640"/>
    <cellStyle name="Normal 19 2 2 3 2 7 2 2" xfId="9641"/>
    <cellStyle name="Normal 19 2 2 3 2 7 3" xfId="9642"/>
    <cellStyle name="Normal 19 2 2 3 2 8" xfId="9643"/>
    <cellStyle name="Normal 19 2 2 3 2 8 2" xfId="9644"/>
    <cellStyle name="Normal 19 2 2 3 2 9" xfId="9645"/>
    <cellStyle name="Normal 19 2 2 3 3" xfId="9646"/>
    <cellStyle name="Normal 19 2 2 3 3 2" xfId="9647"/>
    <cellStyle name="Normal 19 2 2 3 3 2 2" xfId="9648"/>
    <cellStyle name="Normal 19 2 2 3 3 2 2 2" xfId="9649"/>
    <cellStyle name="Normal 19 2 2 3 3 2 2 2 2" xfId="9650"/>
    <cellStyle name="Normal 19 2 2 3 3 2 2 2 2 2" xfId="9651"/>
    <cellStyle name="Normal 19 2 2 3 3 2 2 2 3" xfId="9652"/>
    <cellStyle name="Normal 19 2 2 3 3 2 2 3" xfId="9653"/>
    <cellStyle name="Normal 19 2 2 3 3 2 2 3 2" xfId="9654"/>
    <cellStyle name="Normal 19 2 2 3 3 2 2 3 2 2" xfId="9655"/>
    <cellStyle name="Normal 19 2 2 3 3 2 2 3 3" xfId="9656"/>
    <cellStyle name="Normal 19 2 2 3 3 2 2 4" xfId="9657"/>
    <cellStyle name="Normal 19 2 2 3 3 2 2 4 2" xfId="9658"/>
    <cellStyle name="Normal 19 2 2 3 3 2 2 5" xfId="9659"/>
    <cellStyle name="Normal 19 2 2 3 3 2 3" xfId="9660"/>
    <cellStyle name="Normal 19 2 2 3 3 2 3 2" xfId="9661"/>
    <cellStyle name="Normal 19 2 2 3 3 2 3 2 2" xfId="9662"/>
    <cellStyle name="Normal 19 2 2 3 3 2 3 3" xfId="9663"/>
    <cellStyle name="Normal 19 2 2 3 3 2 4" xfId="9664"/>
    <cellStyle name="Normal 19 2 2 3 3 2 4 2" xfId="9665"/>
    <cellStyle name="Normal 19 2 2 3 3 2 4 2 2" xfId="9666"/>
    <cellStyle name="Normal 19 2 2 3 3 2 4 3" xfId="9667"/>
    <cellStyle name="Normal 19 2 2 3 3 2 5" xfId="9668"/>
    <cellStyle name="Normal 19 2 2 3 3 2 5 2" xfId="9669"/>
    <cellStyle name="Normal 19 2 2 3 3 2 5 2 2" xfId="9670"/>
    <cellStyle name="Normal 19 2 2 3 3 2 5 3" xfId="9671"/>
    <cellStyle name="Normal 19 2 2 3 3 2 6" xfId="9672"/>
    <cellStyle name="Normal 19 2 2 3 3 2 6 2" xfId="9673"/>
    <cellStyle name="Normal 19 2 2 3 3 2 7" xfId="9674"/>
    <cellStyle name="Normal 19 2 2 3 3 3" xfId="9675"/>
    <cellStyle name="Normal 19 2 2 3 3 3 2" xfId="9676"/>
    <cellStyle name="Normal 19 2 2 3 3 3 2 2" xfId="9677"/>
    <cellStyle name="Normal 19 2 2 3 3 3 2 2 2" xfId="9678"/>
    <cellStyle name="Normal 19 2 2 3 3 3 2 3" xfId="9679"/>
    <cellStyle name="Normal 19 2 2 3 3 3 3" xfId="9680"/>
    <cellStyle name="Normal 19 2 2 3 3 3 3 2" xfId="9681"/>
    <cellStyle name="Normal 19 2 2 3 3 3 3 2 2" xfId="9682"/>
    <cellStyle name="Normal 19 2 2 3 3 3 3 3" xfId="9683"/>
    <cellStyle name="Normal 19 2 2 3 3 3 4" xfId="9684"/>
    <cellStyle name="Normal 19 2 2 3 3 3 4 2" xfId="9685"/>
    <cellStyle name="Normal 19 2 2 3 3 3 5" xfId="9686"/>
    <cellStyle name="Normal 19 2 2 3 3 4" xfId="9687"/>
    <cellStyle name="Normal 19 2 2 3 3 4 2" xfId="9688"/>
    <cellStyle name="Normal 19 2 2 3 3 4 2 2" xfId="9689"/>
    <cellStyle name="Normal 19 2 2 3 3 4 3" xfId="9690"/>
    <cellStyle name="Normal 19 2 2 3 3 5" xfId="9691"/>
    <cellStyle name="Normal 19 2 2 3 3 5 2" xfId="9692"/>
    <cellStyle name="Normal 19 2 2 3 3 5 2 2" xfId="9693"/>
    <cellStyle name="Normal 19 2 2 3 3 5 3" xfId="9694"/>
    <cellStyle name="Normal 19 2 2 3 3 6" xfId="9695"/>
    <cellStyle name="Normal 19 2 2 3 3 6 2" xfId="9696"/>
    <cellStyle name="Normal 19 2 2 3 3 6 2 2" xfId="9697"/>
    <cellStyle name="Normal 19 2 2 3 3 6 3" xfId="9698"/>
    <cellStyle name="Normal 19 2 2 3 3 7" xfId="9699"/>
    <cellStyle name="Normal 19 2 2 3 3 7 2" xfId="9700"/>
    <cellStyle name="Normal 19 2 2 3 3 8" xfId="9701"/>
    <cellStyle name="Normal 19 2 2 3 4" xfId="9702"/>
    <cellStyle name="Normal 19 2 2 3 4 2" xfId="9703"/>
    <cellStyle name="Normal 19 2 2 3 4 2 2" xfId="9704"/>
    <cellStyle name="Normal 19 2 2 3 4 2 2 2" xfId="9705"/>
    <cellStyle name="Normal 19 2 2 3 4 2 2 2 2" xfId="9706"/>
    <cellStyle name="Normal 19 2 2 3 4 2 2 3" xfId="9707"/>
    <cellStyle name="Normal 19 2 2 3 4 2 3" xfId="9708"/>
    <cellStyle name="Normal 19 2 2 3 4 2 3 2" xfId="9709"/>
    <cellStyle name="Normal 19 2 2 3 4 2 3 2 2" xfId="9710"/>
    <cellStyle name="Normal 19 2 2 3 4 2 3 3" xfId="9711"/>
    <cellStyle name="Normal 19 2 2 3 4 2 4" xfId="9712"/>
    <cellStyle name="Normal 19 2 2 3 4 2 4 2" xfId="9713"/>
    <cellStyle name="Normal 19 2 2 3 4 2 5" xfId="9714"/>
    <cellStyle name="Normal 19 2 2 3 4 3" xfId="9715"/>
    <cellStyle name="Normal 19 2 2 3 4 3 2" xfId="9716"/>
    <cellStyle name="Normal 19 2 2 3 4 3 2 2" xfId="9717"/>
    <cellStyle name="Normal 19 2 2 3 4 3 3" xfId="9718"/>
    <cellStyle name="Normal 19 2 2 3 4 4" xfId="9719"/>
    <cellStyle name="Normal 19 2 2 3 4 4 2" xfId="9720"/>
    <cellStyle name="Normal 19 2 2 3 4 4 2 2" xfId="9721"/>
    <cellStyle name="Normal 19 2 2 3 4 4 3" xfId="9722"/>
    <cellStyle name="Normal 19 2 2 3 4 5" xfId="9723"/>
    <cellStyle name="Normal 19 2 2 3 4 5 2" xfId="9724"/>
    <cellStyle name="Normal 19 2 2 3 4 5 2 2" xfId="9725"/>
    <cellStyle name="Normal 19 2 2 3 4 5 3" xfId="9726"/>
    <cellStyle name="Normal 19 2 2 3 4 6" xfId="9727"/>
    <cellStyle name="Normal 19 2 2 3 4 6 2" xfId="9728"/>
    <cellStyle name="Normal 19 2 2 3 4 7" xfId="9729"/>
    <cellStyle name="Normal 19 2 2 3 5" xfId="9730"/>
    <cellStyle name="Normal 19 2 2 3 5 2" xfId="9731"/>
    <cellStyle name="Normal 19 2 2 3 5 2 2" xfId="9732"/>
    <cellStyle name="Normal 19 2 2 3 5 2 2 2" xfId="9733"/>
    <cellStyle name="Normal 19 2 2 3 5 2 3" xfId="9734"/>
    <cellStyle name="Normal 19 2 2 3 5 3" xfId="9735"/>
    <cellStyle name="Normal 19 2 2 3 5 3 2" xfId="9736"/>
    <cellStyle name="Normal 19 2 2 3 5 3 2 2" xfId="9737"/>
    <cellStyle name="Normal 19 2 2 3 5 3 3" xfId="9738"/>
    <cellStyle name="Normal 19 2 2 3 5 4" xfId="9739"/>
    <cellStyle name="Normal 19 2 2 3 5 4 2" xfId="9740"/>
    <cellStyle name="Normal 19 2 2 3 5 5" xfId="9741"/>
    <cellStyle name="Normal 19 2 2 3 6" xfId="9742"/>
    <cellStyle name="Normal 19 2 2 3 6 2" xfId="9743"/>
    <cellStyle name="Normal 19 2 2 3 6 2 2" xfId="9744"/>
    <cellStyle name="Normal 19 2 2 3 6 3" xfId="9745"/>
    <cellStyle name="Normal 19 2 2 3 7" xfId="9746"/>
    <cellStyle name="Normal 19 2 2 3 7 2" xfId="9747"/>
    <cellStyle name="Normal 19 2 2 3 7 2 2" xfId="9748"/>
    <cellStyle name="Normal 19 2 2 3 7 3" xfId="9749"/>
    <cellStyle name="Normal 19 2 2 3 8" xfId="9750"/>
    <cellStyle name="Normal 19 2 2 3 8 2" xfId="9751"/>
    <cellStyle name="Normal 19 2 2 3 8 2 2" xfId="9752"/>
    <cellStyle name="Normal 19 2 2 3 8 3" xfId="9753"/>
    <cellStyle name="Normal 19 2 2 3 9" xfId="9754"/>
    <cellStyle name="Normal 19 2 2 3 9 2" xfId="9755"/>
    <cellStyle name="Normal 19 2 2 4" xfId="9756"/>
    <cellStyle name="Normal 19 2 2 4 10" xfId="9757"/>
    <cellStyle name="Normal 19 2 2 4 2" xfId="9758"/>
    <cellStyle name="Normal 19 2 2 4 2 2" xfId="9759"/>
    <cellStyle name="Normal 19 2 2 4 2 2 2" xfId="9760"/>
    <cellStyle name="Normal 19 2 2 4 2 2 2 2" xfId="9761"/>
    <cellStyle name="Normal 19 2 2 4 2 2 2 2 2" xfId="9762"/>
    <cellStyle name="Normal 19 2 2 4 2 2 2 2 2 2" xfId="9763"/>
    <cellStyle name="Normal 19 2 2 4 2 2 2 2 2 2 2" xfId="9764"/>
    <cellStyle name="Normal 19 2 2 4 2 2 2 2 2 3" xfId="9765"/>
    <cellStyle name="Normal 19 2 2 4 2 2 2 2 3" xfId="9766"/>
    <cellStyle name="Normal 19 2 2 4 2 2 2 2 3 2" xfId="9767"/>
    <cellStyle name="Normal 19 2 2 4 2 2 2 2 3 2 2" xfId="9768"/>
    <cellStyle name="Normal 19 2 2 4 2 2 2 2 3 3" xfId="9769"/>
    <cellStyle name="Normal 19 2 2 4 2 2 2 2 4" xfId="9770"/>
    <cellStyle name="Normal 19 2 2 4 2 2 2 2 4 2" xfId="9771"/>
    <cellStyle name="Normal 19 2 2 4 2 2 2 2 5" xfId="9772"/>
    <cellStyle name="Normal 19 2 2 4 2 2 2 3" xfId="9773"/>
    <cellStyle name="Normal 19 2 2 4 2 2 2 3 2" xfId="9774"/>
    <cellStyle name="Normal 19 2 2 4 2 2 2 3 2 2" xfId="9775"/>
    <cellStyle name="Normal 19 2 2 4 2 2 2 3 3" xfId="9776"/>
    <cellStyle name="Normal 19 2 2 4 2 2 2 4" xfId="9777"/>
    <cellStyle name="Normal 19 2 2 4 2 2 2 4 2" xfId="9778"/>
    <cellStyle name="Normal 19 2 2 4 2 2 2 4 2 2" xfId="9779"/>
    <cellStyle name="Normal 19 2 2 4 2 2 2 4 3" xfId="9780"/>
    <cellStyle name="Normal 19 2 2 4 2 2 2 5" xfId="9781"/>
    <cellStyle name="Normal 19 2 2 4 2 2 2 5 2" xfId="9782"/>
    <cellStyle name="Normal 19 2 2 4 2 2 2 5 2 2" xfId="9783"/>
    <cellStyle name="Normal 19 2 2 4 2 2 2 5 3" xfId="9784"/>
    <cellStyle name="Normal 19 2 2 4 2 2 2 6" xfId="9785"/>
    <cellStyle name="Normal 19 2 2 4 2 2 2 6 2" xfId="9786"/>
    <cellStyle name="Normal 19 2 2 4 2 2 2 7" xfId="9787"/>
    <cellStyle name="Normal 19 2 2 4 2 2 3" xfId="9788"/>
    <cellStyle name="Normal 19 2 2 4 2 2 3 2" xfId="9789"/>
    <cellStyle name="Normal 19 2 2 4 2 2 3 2 2" xfId="9790"/>
    <cellStyle name="Normal 19 2 2 4 2 2 3 2 2 2" xfId="9791"/>
    <cellStyle name="Normal 19 2 2 4 2 2 3 2 3" xfId="9792"/>
    <cellStyle name="Normal 19 2 2 4 2 2 3 3" xfId="9793"/>
    <cellStyle name="Normal 19 2 2 4 2 2 3 3 2" xfId="9794"/>
    <cellStyle name="Normal 19 2 2 4 2 2 3 3 2 2" xfId="9795"/>
    <cellStyle name="Normal 19 2 2 4 2 2 3 3 3" xfId="9796"/>
    <cellStyle name="Normal 19 2 2 4 2 2 3 4" xfId="9797"/>
    <cellStyle name="Normal 19 2 2 4 2 2 3 4 2" xfId="9798"/>
    <cellStyle name="Normal 19 2 2 4 2 2 3 5" xfId="9799"/>
    <cellStyle name="Normal 19 2 2 4 2 2 4" xfId="9800"/>
    <cellStyle name="Normal 19 2 2 4 2 2 4 2" xfId="9801"/>
    <cellStyle name="Normal 19 2 2 4 2 2 4 2 2" xfId="9802"/>
    <cellStyle name="Normal 19 2 2 4 2 2 4 3" xfId="9803"/>
    <cellStyle name="Normal 19 2 2 4 2 2 5" xfId="9804"/>
    <cellStyle name="Normal 19 2 2 4 2 2 5 2" xfId="9805"/>
    <cellStyle name="Normal 19 2 2 4 2 2 5 2 2" xfId="9806"/>
    <cellStyle name="Normal 19 2 2 4 2 2 5 3" xfId="9807"/>
    <cellStyle name="Normal 19 2 2 4 2 2 6" xfId="9808"/>
    <cellStyle name="Normal 19 2 2 4 2 2 6 2" xfId="9809"/>
    <cellStyle name="Normal 19 2 2 4 2 2 6 2 2" xfId="9810"/>
    <cellStyle name="Normal 19 2 2 4 2 2 6 3" xfId="9811"/>
    <cellStyle name="Normal 19 2 2 4 2 2 7" xfId="9812"/>
    <cellStyle name="Normal 19 2 2 4 2 2 7 2" xfId="9813"/>
    <cellStyle name="Normal 19 2 2 4 2 2 8" xfId="9814"/>
    <cellStyle name="Normal 19 2 2 4 2 3" xfId="9815"/>
    <cellStyle name="Normal 19 2 2 4 2 3 2" xfId="9816"/>
    <cellStyle name="Normal 19 2 2 4 2 3 2 2" xfId="9817"/>
    <cellStyle name="Normal 19 2 2 4 2 3 2 2 2" xfId="9818"/>
    <cellStyle name="Normal 19 2 2 4 2 3 2 2 2 2" xfId="9819"/>
    <cellStyle name="Normal 19 2 2 4 2 3 2 2 3" xfId="9820"/>
    <cellStyle name="Normal 19 2 2 4 2 3 2 3" xfId="9821"/>
    <cellStyle name="Normal 19 2 2 4 2 3 2 3 2" xfId="9822"/>
    <cellStyle name="Normal 19 2 2 4 2 3 2 3 2 2" xfId="9823"/>
    <cellStyle name="Normal 19 2 2 4 2 3 2 3 3" xfId="9824"/>
    <cellStyle name="Normal 19 2 2 4 2 3 2 4" xfId="9825"/>
    <cellStyle name="Normal 19 2 2 4 2 3 2 4 2" xfId="9826"/>
    <cellStyle name="Normal 19 2 2 4 2 3 2 5" xfId="9827"/>
    <cellStyle name="Normal 19 2 2 4 2 3 3" xfId="9828"/>
    <cellStyle name="Normal 19 2 2 4 2 3 3 2" xfId="9829"/>
    <cellStyle name="Normal 19 2 2 4 2 3 3 2 2" xfId="9830"/>
    <cellStyle name="Normal 19 2 2 4 2 3 3 3" xfId="9831"/>
    <cellStyle name="Normal 19 2 2 4 2 3 4" xfId="9832"/>
    <cellStyle name="Normal 19 2 2 4 2 3 4 2" xfId="9833"/>
    <cellStyle name="Normal 19 2 2 4 2 3 4 2 2" xfId="9834"/>
    <cellStyle name="Normal 19 2 2 4 2 3 4 3" xfId="9835"/>
    <cellStyle name="Normal 19 2 2 4 2 3 5" xfId="9836"/>
    <cellStyle name="Normal 19 2 2 4 2 3 5 2" xfId="9837"/>
    <cellStyle name="Normal 19 2 2 4 2 3 5 2 2" xfId="9838"/>
    <cellStyle name="Normal 19 2 2 4 2 3 5 3" xfId="9839"/>
    <cellStyle name="Normal 19 2 2 4 2 3 6" xfId="9840"/>
    <cellStyle name="Normal 19 2 2 4 2 3 6 2" xfId="9841"/>
    <cellStyle name="Normal 19 2 2 4 2 3 7" xfId="9842"/>
    <cellStyle name="Normal 19 2 2 4 2 4" xfId="9843"/>
    <cellStyle name="Normal 19 2 2 4 2 4 2" xfId="9844"/>
    <cellStyle name="Normal 19 2 2 4 2 4 2 2" xfId="9845"/>
    <cellStyle name="Normal 19 2 2 4 2 4 2 2 2" xfId="9846"/>
    <cellStyle name="Normal 19 2 2 4 2 4 2 3" xfId="9847"/>
    <cellStyle name="Normal 19 2 2 4 2 4 3" xfId="9848"/>
    <cellStyle name="Normal 19 2 2 4 2 4 3 2" xfId="9849"/>
    <cellStyle name="Normal 19 2 2 4 2 4 3 2 2" xfId="9850"/>
    <cellStyle name="Normal 19 2 2 4 2 4 3 3" xfId="9851"/>
    <cellStyle name="Normal 19 2 2 4 2 4 4" xfId="9852"/>
    <cellStyle name="Normal 19 2 2 4 2 4 4 2" xfId="9853"/>
    <cellStyle name="Normal 19 2 2 4 2 4 5" xfId="9854"/>
    <cellStyle name="Normal 19 2 2 4 2 5" xfId="9855"/>
    <cellStyle name="Normal 19 2 2 4 2 5 2" xfId="9856"/>
    <cellStyle name="Normal 19 2 2 4 2 5 2 2" xfId="9857"/>
    <cellStyle name="Normal 19 2 2 4 2 5 3" xfId="9858"/>
    <cellStyle name="Normal 19 2 2 4 2 6" xfId="9859"/>
    <cellStyle name="Normal 19 2 2 4 2 6 2" xfId="9860"/>
    <cellStyle name="Normal 19 2 2 4 2 6 2 2" xfId="9861"/>
    <cellStyle name="Normal 19 2 2 4 2 6 3" xfId="9862"/>
    <cellStyle name="Normal 19 2 2 4 2 7" xfId="9863"/>
    <cellStyle name="Normal 19 2 2 4 2 7 2" xfId="9864"/>
    <cellStyle name="Normal 19 2 2 4 2 7 2 2" xfId="9865"/>
    <cellStyle name="Normal 19 2 2 4 2 7 3" xfId="9866"/>
    <cellStyle name="Normal 19 2 2 4 2 8" xfId="9867"/>
    <cellStyle name="Normal 19 2 2 4 2 8 2" xfId="9868"/>
    <cellStyle name="Normal 19 2 2 4 2 9" xfId="9869"/>
    <cellStyle name="Normal 19 2 2 4 3" xfId="9870"/>
    <cellStyle name="Normal 19 2 2 4 3 2" xfId="9871"/>
    <cellStyle name="Normal 19 2 2 4 3 2 2" xfId="9872"/>
    <cellStyle name="Normal 19 2 2 4 3 2 2 2" xfId="9873"/>
    <cellStyle name="Normal 19 2 2 4 3 2 2 2 2" xfId="9874"/>
    <cellStyle name="Normal 19 2 2 4 3 2 2 2 2 2" xfId="9875"/>
    <cellStyle name="Normal 19 2 2 4 3 2 2 2 3" xfId="9876"/>
    <cellStyle name="Normal 19 2 2 4 3 2 2 3" xfId="9877"/>
    <cellStyle name="Normal 19 2 2 4 3 2 2 3 2" xfId="9878"/>
    <cellStyle name="Normal 19 2 2 4 3 2 2 3 2 2" xfId="9879"/>
    <cellStyle name="Normal 19 2 2 4 3 2 2 3 3" xfId="9880"/>
    <cellStyle name="Normal 19 2 2 4 3 2 2 4" xfId="9881"/>
    <cellStyle name="Normal 19 2 2 4 3 2 2 4 2" xfId="9882"/>
    <cellStyle name="Normal 19 2 2 4 3 2 2 5" xfId="9883"/>
    <cellStyle name="Normal 19 2 2 4 3 2 3" xfId="9884"/>
    <cellStyle name="Normal 19 2 2 4 3 2 3 2" xfId="9885"/>
    <cellStyle name="Normal 19 2 2 4 3 2 3 2 2" xfId="9886"/>
    <cellStyle name="Normal 19 2 2 4 3 2 3 3" xfId="9887"/>
    <cellStyle name="Normal 19 2 2 4 3 2 4" xfId="9888"/>
    <cellStyle name="Normal 19 2 2 4 3 2 4 2" xfId="9889"/>
    <cellStyle name="Normal 19 2 2 4 3 2 4 2 2" xfId="9890"/>
    <cellStyle name="Normal 19 2 2 4 3 2 4 3" xfId="9891"/>
    <cellStyle name="Normal 19 2 2 4 3 2 5" xfId="9892"/>
    <cellStyle name="Normal 19 2 2 4 3 2 5 2" xfId="9893"/>
    <cellStyle name="Normal 19 2 2 4 3 2 5 2 2" xfId="9894"/>
    <cellStyle name="Normal 19 2 2 4 3 2 5 3" xfId="9895"/>
    <cellStyle name="Normal 19 2 2 4 3 2 6" xfId="9896"/>
    <cellStyle name="Normal 19 2 2 4 3 2 6 2" xfId="9897"/>
    <cellStyle name="Normal 19 2 2 4 3 2 7" xfId="9898"/>
    <cellStyle name="Normal 19 2 2 4 3 3" xfId="9899"/>
    <cellStyle name="Normal 19 2 2 4 3 3 2" xfId="9900"/>
    <cellStyle name="Normal 19 2 2 4 3 3 2 2" xfId="9901"/>
    <cellStyle name="Normal 19 2 2 4 3 3 2 2 2" xfId="9902"/>
    <cellStyle name="Normal 19 2 2 4 3 3 2 3" xfId="9903"/>
    <cellStyle name="Normal 19 2 2 4 3 3 3" xfId="9904"/>
    <cellStyle name="Normal 19 2 2 4 3 3 3 2" xfId="9905"/>
    <cellStyle name="Normal 19 2 2 4 3 3 3 2 2" xfId="9906"/>
    <cellStyle name="Normal 19 2 2 4 3 3 3 3" xfId="9907"/>
    <cellStyle name="Normal 19 2 2 4 3 3 4" xfId="9908"/>
    <cellStyle name="Normal 19 2 2 4 3 3 4 2" xfId="9909"/>
    <cellStyle name="Normal 19 2 2 4 3 3 5" xfId="9910"/>
    <cellStyle name="Normal 19 2 2 4 3 4" xfId="9911"/>
    <cellStyle name="Normal 19 2 2 4 3 4 2" xfId="9912"/>
    <cellStyle name="Normal 19 2 2 4 3 4 2 2" xfId="9913"/>
    <cellStyle name="Normal 19 2 2 4 3 4 3" xfId="9914"/>
    <cellStyle name="Normal 19 2 2 4 3 5" xfId="9915"/>
    <cellStyle name="Normal 19 2 2 4 3 5 2" xfId="9916"/>
    <cellStyle name="Normal 19 2 2 4 3 5 2 2" xfId="9917"/>
    <cellStyle name="Normal 19 2 2 4 3 5 3" xfId="9918"/>
    <cellStyle name="Normal 19 2 2 4 3 6" xfId="9919"/>
    <cellStyle name="Normal 19 2 2 4 3 6 2" xfId="9920"/>
    <cellStyle name="Normal 19 2 2 4 3 6 2 2" xfId="9921"/>
    <cellStyle name="Normal 19 2 2 4 3 6 3" xfId="9922"/>
    <cellStyle name="Normal 19 2 2 4 3 7" xfId="9923"/>
    <cellStyle name="Normal 19 2 2 4 3 7 2" xfId="9924"/>
    <cellStyle name="Normal 19 2 2 4 3 8" xfId="9925"/>
    <cellStyle name="Normal 19 2 2 4 4" xfId="9926"/>
    <cellStyle name="Normal 19 2 2 4 4 2" xfId="9927"/>
    <cellStyle name="Normal 19 2 2 4 4 2 2" xfId="9928"/>
    <cellStyle name="Normal 19 2 2 4 4 2 2 2" xfId="9929"/>
    <cellStyle name="Normal 19 2 2 4 4 2 2 2 2" xfId="9930"/>
    <cellStyle name="Normal 19 2 2 4 4 2 2 3" xfId="9931"/>
    <cellStyle name="Normal 19 2 2 4 4 2 3" xfId="9932"/>
    <cellStyle name="Normal 19 2 2 4 4 2 3 2" xfId="9933"/>
    <cellStyle name="Normal 19 2 2 4 4 2 3 2 2" xfId="9934"/>
    <cellStyle name="Normal 19 2 2 4 4 2 3 3" xfId="9935"/>
    <cellStyle name="Normal 19 2 2 4 4 2 4" xfId="9936"/>
    <cellStyle name="Normal 19 2 2 4 4 2 4 2" xfId="9937"/>
    <cellStyle name="Normal 19 2 2 4 4 2 5" xfId="9938"/>
    <cellStyle name="Normal 19 2 2 4 4 3" xfId="9939"/>
    <cellStyle name="Normal 19 2 2 4 4 3 2" xfId="9940"/>
    <cellStyle name="Normal 19 2 2 4 4 3 2 2" xfId="9941"/>
    <cellStyle name="Normal 19 2 2 4 4 3 3" xfId="9942"/>
    <cellStyle name="Normal 19 2 2 4 4 4" xfId="9943"/>
    <cellStyle name="Normal 19 2 2 4 4 4 2" xfId="9944"/>
    <cellStyle name="Normal 19 2 2 4 4 4 2 2" xfId="9945"/>
    <cellStyle name="Normal 19 2 2 4 4 4 3" xfId="9946"/>
    <cellStyle name="Normal 19 2 2 4 4 5" xfId="9947"/>
    <cellStyle name="Normal 19 2 2 4 4 5 2" xfId="9948"/>
    <cellStyle name="Normal 19 2 2 4 4 5 2 2" xfId="9949"/>
    <cellStyle name="Normal 19 2 2 4 4 5 3" xfId="9950"/>
    <cellStyle name="Normal 19 2 2 4 4 6" xfId="9951"/>
    <cellStyle name="Normal 19 2 2 4 4 6 2" xfId="9952"/>
    <cellStyle name="Normal 19 2 2 4 4 7" xfId="9953"/>
    <cellStyle name="Normal 19 2 2 4 5" xfId="9954"/>
    <cellStyle name="Normal 19 2 2 4 5 2" xfId="9955"/>
    <cellStyle name="Normal 19 2 2 4 5 2 2" xfId="9956"/>
    <cellStyle name="Normal 19 2 2 4 5 2 2 2" xfId="9957"/>
    <cellStyle name="Normal 19 2 2 4 5 2 3" xfId="9958"/>
    <cellStyle name="Normal 19 2 2 4 5 3" xfId="9959"/>
    <cellStyle name="Normal 19 2 2 4 5 3 2" xfId="9960"/>
    <cellStyle name="Normal 19 2 2 4 5 3 2 2" xfId="9961"/>
    <cellStyle name="Normal 19 2 2 4 5 3 3" xfId="9962"/>
    <cellStyle name="Normal 19 2 2 4 5 4" xfId="9963"/>
    <cellStyle name="Normal 19 2 2 4 5 4 2" xfId="9964"/>
    <cellStyle name="Normal 19 2 2 4 5 5" xfId="9965"/>
    <cellStyle name="Normal 19 2 2 4 6" xfId="9966"/>
    <cellStyle name="Normal 19 2 2 4 6 2" xfId="9967"/>
    <cellStyle name="Normal 19 2 2 4 6 2 2" xfId="9968"/>
    <cellStyle name="Normal 19 2 2 4 6 3" xfId="9969"/>
    <cellStyle name="Normal 19 2 2 4 7" xfId="9970"/>
    <cellStyle name="Normal 19 2 2 4 7 2" xfId="9971"/>
    <cellStyle name="Normal 19 2 2 4 7 2 2" xfId="9972"/>
    <cellStyle name="Normal 19 2 2 4 7 3" xfId="9973"/>
    <cellStyle name="Normal 19 2 2 4 8" xfId="9974"/>
    <cellStyle name="Normal 19 2 2 4 8 2" xfId="9975"/>
    <cellStyle name="Normal 19 2 2 4 8 2 2" xfId="9976"/>
    <cellStyle name="Normal 19 2 2 4 8 3" xfId="9977"/>
    <cellStyle name="Normal 19 2 2 4 9" xfId="9978"/>
    <cellStyle name="Normal 19 2 2 4 9 2" xfId="9979"/>
    <cellStyle name="Normal 19 2 2 5" xfId="9980"/>
    <cellStyle name="Normal 19 2 2 5 2" xfId="9981"/>
    <cellStyle name="Normal 19 2 2 5 2 2" xfId="9982"/>
    <cellStyle name="Normal 19 2 2 5 2 2 2" xfId="9983"/>
    <cellStyle name="Normal 19 2 2 5 2 2 2 2" xfId="9984"/>
    <cellStyle name="Normal 19 2 2 5 2 2 2 2 2" xfId="9985"/>
    <cellStyle name="Normal 19 2 2 5 2 2 2 2 2 2" xfId="9986"/>
    <cellStyle name="Normal 19 2 2 5 2 2 2 2 3" xfId="9987"/>
    <cellStyle name="Normal 19 2 2 5 2 2 2 3" xfId="9988"/>
    <cellStyle name="Normal 19 2 2 5 2 2 2 3 2" xfId="9989"/>
    <cellStyle name="Normal 19 2 2 5 2 2 2 3 2 2" xfId="9990"/>
    <cellStyle name="Normal 19 2 2 5 2 2 2 3 3" xfId="9991"/>
    <cellStyle name="Normal 19 2 2 5 2 2 2 4" xfId="9992"/>
    <cellStyle name="Normal 19 2 2 5 2 2 2 4 2" xfId="9993"/>
    <cellStyle name="Normal 19 2 2 5 2 2 2 5" xfId="9994"/>
    <cellStyle name="Normal 19 2 2 5 2 2 3" xfId="9995"/>
    <cellStyle name="Normal 19 2 2 5 2 2 3 2" xfId="9996"/>
    <cellStyle name="Normal 19 2 2 5 2 2 3 2 2" xfId="9997"/>
    <cellStyle name="Normal 19 2 2 5 2 2 3 3" xfId="9998"/>
    <cellStyle name="Normal 19 2 2 5 2 2 4" xfId="9999"/>
    <cellStyle name="Normal 19 2 2 5 2 2 4 2" xfId="10000"/>
    <cellStyle name="Normal 19 2 2 5 2 2 4 2 2" xfId="10001"/>
    <cellStyle name="Normal 19 2 2 5 2 2 4 3" xfId="10002"/>
    <cellStyle name="Normal 19 2 2 5 2 2 5" xfId="10003"/>
    <cellStyle name="Normal 19 2 2 5 2 2 5 2" xfId="10004"/>
    <cellStyle name="Normal 19 2 2 5 2 2 5 2 2" xfId="10005"/>
    <cellStyle name="Normal 19 2 2 5 2 2 5 3" xfId="10006"/>
    <cellStyle name="Normal 19 2 2 5 2 2 6" xfId="10007"/>
    <cellStyle name="Normal 19 2 2 5 2 2 6 2" xfId="10008"/>
    <cellStyle name="Normal 19 2 2 5 2 2 7" xfId="10009"/>
    <cellStyle name="Normal 19 2 2 5 2 3" xfId="10010"/>
    <cellStyle name="Normal 19 2 2 5 2 3 2" xfId="10011"/>
    <cellStyle name="Normal 19 2 2 5 2 3 2 2" xfId="10012"/>
    <cellStyle name="Normal 19 2 2 5 2 3 2 2 2" xfId="10013"/>
    <cellStyle name="Normal 19 2 2 5 2 3 2 3" xfId="10014"/>
    <cellStyle name="Normal 19 2 2 5 2 3 3" xfId="10015"/>
    <cellStyle name="Normal 19 2 2 5 2 3 3 2" xfId="10016"/>
    <cellStyle name="Normal 19 2 2 5 2 3 3 2 2" xfId="10017"/>
    <cellStyle name="Normal 19 2 2 5 2 3 3 3" xfId="10018"/>
    <cellStyle name="Normal 19 2 2 5 2 3 4" xfId="10019"/>
    <cellStyle name="Normal 19 2 2 5 2 3 4 2" xfId="10020"/>
    <cellStyle name="Normal 19 2 2 5 2 3 5" xfId="10021"/>
    <cellStyle name="Normal 19 2 2 5 2 4" xfId="10022"/>
    <cellStyle name="Normal 19 2 2 5 2 4 2" xfId="10023"/>
    <cellStyle name="Normal 19 2 2 5 2 4 2 2" xfId="10024"/>
    <cellStyle name="Normal 19 2 2 5 2 4 3" xfId="10025"/>
    <cellStyle name="Normal 19 2 2 5 2 5" xfId="10026"/>
    <cellStyle name="Normal 19 2 2 5 2 5 2" xfId="10027"/>
    <cellStyle name="Normal 19 2 2 5 2 5 2 2" xfId="10028"/>
    <cellStyle name="Normal 19 2 2 5 2 5 3" xfId="10029"/>
    <cellStyle name="Normal 19 2 2 5 2 6" xfId="10030"/>
    <cellStyle name="Normal 19 2 2 5 2 6 2" xfId="10031"/>
    <cellStyle name="Normal 19 2 2 5 2 6 2 2" xfId="10032"/>
    <cellStyle name="Normal 19 2 2 5 2 6 3" xfId="10033"/>
    <cellStyle name="Normal 19 2 2 5 2 7" xfId="10034"/>
    <cellStyle name="Normal 19 2 2 5 2 7 2" xfId="10035"/>
    <cellStyle name="Normal 19 2 2 5 2 8" xfId="10036"/>
    <cellStyle name="Normal 19 2 2 5 3" xfId="10037"/>
    <cellStyle name="Normal 19 2 2 5 3 2" xfId="10038"/>
    <cellStyle name="Normal 19 2 2 5 3 2 2" xfId="10039"/>
    <cellStyle name="Normal 19 2 2 5 3 2 2 2" xfId="10040"/>
    <cellStyle name="Normal 19 2 2 5 3 2 2 2 2" xfId="10041"/>
    <cellStyle name="Normal 19 2 2 5 3 2 2 3" xfId="10042"/>
    <cellStyle name="Normal 19 2 2 5 3 2 3" xfId="10043"/>
    <cellStyle name="Normal 19 2 2 5 3 2 3 2" xfId="10044"/>
    <cellStyle name="Normal 19 2 2 5 3 2 3 2 2" xfId="10045"/>
    <cellStyle name="Normal 19 2 2 5 3 2 3 3" xfId="10046"/>
    <cellStyle name="Normal 19 2 2 5 3 2 4" xfId="10047"/>
    <cellStyle name="Normal 19 2 2 5 3 2 4 2" xfId="10048"/>
    <cellStyle name="Normal 19 2 2 5 3 2 5" xfId="10049"/>
    <cellStyle name="Normal 19 2 2 5 3 3" xfId="10050"/>
    <cellStyle name="Normal 19 2 2 5 3 3 2" xfId="10051"/>
    <cellStyle name="Normal 19 2 2 5 3 3 2 2" xfId="10052"/>
    <cellStyle name="Normal 19 2 2 5 3 3 3" xfId="10053"/>
    <cellStyle name="Normal 19 2 2 5 3 4" xfId="10054"/>
    <cellStyle name="Normal 19 2 2 5 3 4 2" xfId="10055"/>
    <cellStyle name="Normal 19 2 2 5 3 4 2 2" xfId="10056"/>
    <cellStyle name="Normal 19 2 2 5 3 4 3" xfId="10057"/>
    <cellStyle name="Normal 19 2 2 5 3 5" xfId="10058"/>
    <cellStyle name="Normal 19 2 2 5 3 5 2" xfId="10059"/>
    <cellStyle name="Normal 19 2 2 5 3 5 2 2" xfId="10060"/>
    <cellStyle name="Normal 19 2 2 5 3 5 3" xfId="10061"/>
    <cellStyle name="Normal 19 2 2 5 3 6" xfId="10062"/>
    <cellStyle name="Normal 19 2 2 5 3 6 2" xfId="10063"/>
    <cellStyle name="Normal 19 2 2 5 3 7" xfId="10064"/>
    <cellStyle name="Normal 19 2 2 5 4" xfId="10065"/>
    <cellStyle name="Normal 19 2 2 5 4 2" xfId="10066"/>
    <cellStyle name="Normal 19 2 2 5 4 2 2" xfId="10067"/>
    <cellStyle name="Normal 19 2 2 5 4 2 2 2" xfId="10068"/>
    <cellStyle name="Normal 19 2 2 5 4 2 3" xfId="10069"/>
    <cellStyle name="Normal 19 2 2 5 4 3" xfId="10070"/>
    <cellStyle name="Normal 19 2 2 5 4 3 2" xfId="10071"/>
    <cellStyle name="Normal 19 2 2 5 4 3 2 2" xfId="10072"/>
    <cellStyle name="Normal 19 2 2 5 4 3 3" xfId="10073"/>
    <cellStyle name="Normal 19 2 2 5 4 4" xfId="10074"/>
    <cellStyle name="Normal 19 2 2 5 4 4 2" xfId="10075"/>
    <cellStyle name="Normal 19 2 2 5 4 5" xfId="10076"/>
    <cellStyle name="Normal 19 2 2 5 5" xfId="10077"/>
    <cellStyle name="Normal 19 2 2 5 5 2" xfId="10078"/>
    <cellStyle name="Normal 19 2 2 5 5 2 2" xfId="10079"/>
    <cellStyle name="Normal 19 2 2 5 5 3" xfId="10080"/>
    <cellStyle name="Normal 19 2 2 5 6" xfId="10081"/>
    <cellStyle name="Normal 19 2 2 5 6 2" xfId="10082"/>
    <cellStyle name="Normal 19 2 2 5 6 2 2" xfId="10083"/>
    <cellStyle name="Normal 19 2 2 5 6 3" xfId="10084"/>
    <cellStyle name="Normal 19 2 2 5 7" xfId="10085"/>
    <cellStyle name="Normal 19 2 2 5 7 2" xfId="10086"/>
    <cellStyle name="Normal 19 2 2 5 7 2 2" xfId="10087"/>
    <cellStyle name="Normal 19 2 2 5 7 3" xfId="10088"/>
    <cellStyle name="Normal 19 2 2 5 8" xfId="10089"/>
    <cellStyle name="Normal 19 2 2 5 8 2" xfId="10090"/>
    <cellStyle name="Normal 19 2 2 5 9" xfId="10091"/>
    <cellStyle name="Normal 19 2 2 6" xfId="10092"/>
    <cellStyle name="Normal 19 2 2 6 2" xfId="10093"/>
    <cellStyle name="Normal 19 2 2 6 2 2" xfId="10094"/>
    <cellStyle name="Normal 19 2 2 6 2 2 2" xfId="10095"/>
    <cellStyle name="Normal 19 2 2 6 2 2 2 2" xfId="10096"/>
    <cellStyle name="Normal 19 2 2 6 2 2 2 2 2" xfId="10097"/>
    <cellStyle name="Normal 19 2 2 6 2 2 2 3" xfId="10098"/>
    <cellStyle name="Normal 19 2 2 6 2 2 3" xfId="10099"/>
    <cellStyle name="Normal 19 2 2 6 2 2 3 2" xfId="10100"/>
    <cellStyle name="Normal 19 2 2 6 2 2 3 2 2" xfId="10101"/>
    <cellStyle name="Normal 19 2 2 6 2 2 3 3" xfId="10102"/>
    <cellStyle name="Normal 19 2 2 6 2 2 4" xfId="10103"/>
    <cellStyle name="Normal 19 2 2 6 2 2 4 2" xfId="10104"/>
    <cellStyle name="Normal 19 2 2 6 2 2 5" xfId="10105"/>
    <cellStyle name="Normal 19 2 2 6 2 3" xfId="10106"/>
    <cellStyle name="Normal 19 2 2 6 2 3 2" xfId="10107"/>
    <cellStyle name="Normal 19 2 2 6 2 3 2 2" xfId="10108"/>
    <cellStyle name="Normal 19 2 2 6 2 3 3" xfId="10109"/>
    <cellStyle name="Normal 19 2 2 6 2 4" xfId="10110"/>
    <cellStyle name="Normal 19 2 2 6 2 4 2" xfId="10111"/>
    <cellStyle name="Normal 19 2 2 6 2 4 2 2" xfId="10112"/>
    <cellStyle name="Normal 19 2 2 6 2 4 3" xfId="10113"/>
    <cellStyle name="Normal 19 2 2 6 2 5" xfId="10114"/>
    <cellStyle name="Normal 19 2 2 6 2 5 2" xfId="10115"/>
    <cellStyle name="Normal 19 2 2 6 2 5 2 2" xfId="10116"/>
    <cellStyle name="Normal 19 2 2 6 2 5 3" xfId="10117"/>
    <cellStyle name="Normal 19 2 2 6 2 6" xfId="10118"/>
    <cellStyle name="Normal 19 2 2 6 2 6 2" xfId="10119"/>
    <cellStyle name="Normal 19 2 2 6 2 7" xfId="10120"/>
    <cellStyle name="Normal 19 2 2 6 3" xfId="10121"/>
    <cellStyle name="Normal 19 2 2 6 3 2" xfId="10122"/>
    <cellStyle name="Normal 19 2 2 6 3 2 2" xfId="10123"/>
    <cellStyle name="Normal 19 2 2 6 3 2 2 2" xfId="10124"/>
    <cellStyle name="Normal 19 2 2 6 3 2 3" xfId="10125"/>
    <cellStyle name="Normal 19 2 2 6 3 3" xfId="10126"/>
    <cellStyle name="Normal 19 2 2 6 3 3 2" xfId="10127"/>
    <cellStyle name="Normal 19 2 2 6 3 3 2 2" xfId="10128"/>
    <cellStyle name="Normal 19 2 2 6 3 3 3" xfId="10129"/>
    <cellStyle name="Normal 19 2 2 6 3 4" xfId="10130"/>
    <cellStyle name="Normal 19 2 2 6 3 4 2" xfId="10131"/>
    <cellStyle name="Normal 19 2 2 6 3 5" xfId="10132"/>
    <cellStyle name="Normal 19 2 2 6 4" xfId="10133"/>
    <cellStyle name="Normal 19 2 2 6 4 2" xfId="10134"/>
    <cellStyle name="Normal 19 2 2 6 4 2 2" xfId="10135"/>
    <cellStyle name="Normal 19 2 2 6 4 3" xfId="10136"/>
    <cellStyle name="Normal 19 2 2 6 5" xfId="10137"/>
    <cellStyle name="Normal 19 2 2 6 5 2" xfId="10138"/>
    <cellStyle name="Normal 19 2 2 6 5 2 2" xfId="10139"/>
    <cellStyle name="Normal 19 2 2 6 5 3" xfId="10140"/>
    <cellStyle name="Normal 19 2 2 6 6" xfId="10141"/>
    <cellStyle name="Normal 19 2 2 6 6 2" xfId="10142"/>
    <cellStyle name="Normal 19 2 2 6 6 2 2" xfId="10143"/>
    <cellStyle name="Normal 19 2 2 6 6 3" xfId="10144"/>
    <cellStyle name="Normal 19 2 2 6 7" xfId="10145"/>
    <cellStyle name="Normal 19 2 2 6 7 2" xfId="10146"/>
    <cellStyle name="Normal 19 2 2 6 8" xfId="10147"/>
    <cellStyle name="Normal 19 2 2 7" xfId="10148"/>
    <cellStyle name="Normal 19 2 2 7 2" xfId="10149"/>
    <cellStyle name="Normal 19 2 2 7 2 2" xfId="10150"/>
    <cellStyle name="Normal 19 2 2 7 2 2 2" xfId="10151"/>
    <cellStyle name="Normal 19 2 2 7 2 2 2 2" xfId="10152"/>
    <cellStyle name="Normal 19 2 2 7 2 2 3" xfId="10153"/>
    <cellStyle name="Normal 19 2 2 7 2 3" xfId="10154"/>
    <cellStyle name="Normal 19 2 2 7 2 3 2" xfId="10155"/>
    <cellStyle name="Normal 19 2 2 7 2 3 2 2" xfId="10156"/>
    <cellStyle name="Normal 19 2 2 7 2 3 3" xfId="10157"/>
    <cellStyle name="Normal 19 2 2 7 2 4" xfId="10158"/>
    <cellStyle name="Normal 19 2 2 7 2 4 2" xfId="10159"/>
    <cellStyle name="Normal 19 2 2 7 2 5" xfId="10160"/>
    <cellStyle name="Normal 19 2 2 7 3" xfId="10161"/>
    <cellStyle name="Normal 19 2 2 7 3 2" xfId="10162"/>
    <cellStyle name="Normal 19 2 2 7 3 2 2" xfId="10163"/>
    <cellStyle name="Normal 19 2 2 7 3 3" xfId="10164"/>
    <cellStyle name="Normal 19 2 2 7 4" xfId="10165"/>
    <cellStyle name="Normal 19 2 2 7 4 2" xfId="10166"/>
    <cellStyle name="Normal 19 2 2 7 4 2 2" xfId="10167"/>
    <cellStyle name="Normal 19 2 2 7 4 3" xfId="10168"/>
    <cellStyle name="Normal 19 2 2 7 5" xfId="10169"/>
    <cellStyle name="Normal 19 2 2 7 5 2" xfId="10170"/>
    <cellStyle name="Normal 19 2 2 7 5 2 2" xfId="10171"/>
    <cellStyle name="Normal 19 2 2 7 5 3" xfId="10172"/>
    <cellStyle name="Normal 19 2 2 7 6" xfId="10173"/>
    <cellStyle name="Normal 19 2 2 7 6 2" xfId="10174"/>
    <cellStyle name="Normal 19 2 2 7 7" xfId="10175"/>
    <cellStyle name="Normal 19 2 2 8" xfId="10176"/>
    <cellStyle name="Normal 19 2 2 8 2" xfId="10177"/>
    <cellStyle name="Normal 19 2 2 8 2 2" xfId="10178"/>
    <cellStyle name="Normal 19 2 2 8 2 2 2" xfId="10179"/>
    <cellStyle name="Normal 19 2 2 8 2 3" xfId="10180"/>
    <cellStyle name="Normal 19 2 2 8 3" xfId="10181"/>
    <cellStyle name="Normal 19 2 2 8 3 2" xfId="10182"/>
    <cellStyle name="Normal 19 2 2 8 3 2 2" xfId="10183"/>
    <cellStyle name="Normal 19 2 2 8 3 3" xfId="10184"/>
    <cellStyle name="Normal 19 2 2 8 4" xfId="10185"/>
    <cellStyle name="Normal 19 2 2 8 4 2" xfId="10186"/>
    <cellStyle name="Normal 19 2 2 8 5" xfId="10187"/>
    <cellStyle name="Normal 19 2 2 9" xfId="10188"/>
    <cellStyle name="Normal 19 2 2 9 2" xfId="10189"/>
    <cellStyle name="Normal 19 2 2 9 2 2" xfId="10190"/>
    <cellStyle name="Normal 19 2 2 9 3" xfId="10191"/>
    <cellStyle name="Normal 19 2 3" xfId="10192"/>
    <cellStyle name="Normal 19 2 4" xfId="10193"/>
    <cellStyle name="Normal 19 2 4 10" xfId="10194"/>
    <cellStyle name="Normal 19 2 4 2" xfId="10195"/>
    <cellStyle name="Normal 19 2 4 2 2" xfId="10196"/>
    <cellStyle name="Normal 19 2 4 2 2 2" xfId="10197"/>
    <cellStyle name="Normal 19 2 4 2 2 2 2" xfId="10198"/>
    <cellStyle name="Normal 19 2 4 2 2 2 2 2" xfId="10199"/>
    <cellStyle name="Normal 19 2 4 2 2 2 2 2 2" xfId="10200"/>
    <cellStyle name="Normal 19 2 4 2 2 2 2 2 2 2" xfId="10201"/>
    <cellStyle name="Normal 19 2 4 2 2 2 2 2 3" xfId="10202"/>
    <cellStyle name="Normal 19 2 4 2 2 2 2 3" xfId="10203"/>
    <cellStyle name="Normal 19 2 4 2 2 2 2 3 2" xfId="10204"/>
    <cellStyle name="Normal 19 2 4 2 2 2 2 3 2 2" xfId="10205"/>
    <cellStyle name="Normal 19 2 4 2 2 2 2 3 3" xfId="10206"/>
    <cellStyle name="Normal 19 2 4 2 2 2 2 4" xfId="10207"/>
    <cellStyle name="Normal 19 2 4 2 2 2 2 4 2" xfId="10208"/>
    <cellStyle name="Normal 19 2 4 2 2 2 2 5" xfId="10209"/>
    <cellStyle name="Normal 19 2 4 2 2 2 3" xfId="10210"/>
    <cellStyle name="Normal 19 2 4 2 2 2 3 2" xfId="10211"/>
    <cellStyle name="Normal 19 2 4 2 2 2 3 2 2" xfId="10212"/>
    <cellStyle name="Normal 19 2 4 2 2 2 3 3" xfId="10213"/>
    <cellStyle name="Normal 19 2 4 2 2 2 4" xfId="10214"/>
    <cellStyle name="Normal 19 2 4 2 2 2 4 2" xfId="10215"/>
    <cellStyle name="Normal 19 2 4 2 2 2 4 2 2" xfId="10216"/>
    <cellStyle name="Normal 19 2 4 2 2 2 4 3" xfId="10217"/>
    <cellStyle name="Normal 19 2 4 2 2 2 5" xfId="10218"/>
    <cellStyle name="Normal 19 2 4 2 2 2 5 2" xfId="10219"/>
    <cellStyle name="Normal 19 2 4 2 2 2 5 2 2" xfId="10220"/>
    <cellStyle name="Normal 19 2 4 2 2 2 5 3" xfId="10221"/>
    <cellStyle name="Normal 19 2 4 2 2 2 6" xfId="10222"/>
    <cellStyle name="Normal 19 2 4 2 2 2 6 2" xfId="10223"/>
    <cellStyle name="Normal 19 2 4 2 2 2 7" xfId="10224"/>
    <cellStyle name="Normal 19 2 4 2 2 3" xfId="10225"/>
    <cellStyle name="Normal 19 2 4 2 2 3 2" xfId="10226"/>
    <cellStyle name="Normal 19 2 4 2 2 3 2 2" xfId="10227"/>
    <cellStyle name="Normal 19 2 4 2 2 3 2 2 2" xfId="10228"/>
    <cellStyle name="Normal 19 2 4 2 2 3 2 3" xfId="10229"/>
    <cellStyle name="Normal 19 2 4 2 2 3 3" xfId="10230"/>
    <cellStyle name="Normal 19 2 4 2 2 3 3 2" xfId="10231"/>
    <cellStyle name="Normal 19 2 4 2 2 3 3 2 2" xfId="10232"/>
    <cellStyle name="Normal 19 2 4 2 2 3 3 3" xfId="10233"/>
    <cellStyle name="Normal 19 2 4 2 2 3 4" xfId="10234"/>
    <cellStyle name="Normal 19 2 4 2 2 3 4 2" xfId="10235"/>
    <cellStyle name="Normal 19 2 4 2 2 3 5" xfId="10236"/>
    <cellStyle name="Normal 19 2 4 2 2 4" xfId="10237"/>
    <cellStyle name="Normal 19 2 4 2 2 4 2" xfId="10238"/>
    <cellStyle name="Normal 19 2 4 2 2 4 2 2" xfId="10239"/>
    <cellStyle name="Normal 19 2 4 2 2 4 3" xfId="10240"/>
    <cellStyle name="Normal 19 2 4 2 2 5" xfId="10241"/>
    <cellStyle name="Normal 19 2 4 2 2 5 2" xfId="10242"/>
    <cellStyle name="Normal 19 2 4 2 2 5 2 2" xfId="10243"/>
    <cellStyle name="Normal 19 2 4 2 2 5 3" xfId="10244"/>
    <cellStyle name="Normal 19 2 4 2 2 6" xfId="10245"/>
    <cellStyle name="Normal 19 2 4 2 2 6 2" xfId="10246"/>
    <cellStyle name="Normal 19 2 4 2 2 6 2 2" xfId="10247"/>
    <cellStyle name="Normal 19 2 4 2 2 6 3" xfId="10248"/>
    <cellStyle name="Normal 19 2 4 2 2 7" xfId="10249"/>
    <cellStyle name="Normal 19 2 4 2 2 7 2" xfId="10250"/>
    <cellStyle name="Normal 19 2 4 2 2 8" xfId="10251"/>
    <cellStyle name="Normal 19 2 4 2 3" xfId="10252"/>
    <cellStyle name="Normal 19 2 4 2 3 2" xfId="10253"/>
    <cellStyle name="Normal 19 2 4 2 3 2 2" xfId="10254"/>
    <cellStyle name="Normal 19 2 4 2 3 2 2 2" xfId="10255"/>
    <cellStyle name="Normal 19 2 4 2 3 2 2 2 2" xfId="10256"/>
    <cellStyle name="Normal 19 2 4 2 3 2 2 3" xfId="10257"/>
    <cellStyle name="Normal 19 2 4 2 3 2 3" xfId="10258"/>
    <cellStyle name="Normal 19 2 4 2 3 2 3 2" xfId="10259"/>
    <cellStyle name="Normal 19 2 4 2 3 2 3 2 2" xfId="10260"/>
    <cellStyle name="Normal 19 2 4 2 3 2 3 3" xfId="10261"/>
    <cellStyle name="Normal 19 2 4 2 3 2 4" xfId="10262"/>
    <cellStyle name="Normal 19 2 4 2 3 2 4 2" xfId="10263"/>
    <cellStyle name="Normal 19 2 4 2 3 2 5" xfId="10264"/>
    <cellStyle name="Normal 19 2 4 2 3 3" xfId="10265"/>
    <cellStyle name="Normal 19 2 4 2 3 3 2" xfId="10266"/>
    <cellStyle name="Normal 19 2 4 2 3 3 2 2" xfId="10267"/>
    <cellStyle name="Normal 19 2 4 2 3 3 3" xfId="10268"/>
    <cellStyle name="Normal 19 2 4 2 3 4" xfId="10269"/>
    <cellStyle name="Normal 19 2 4 2 3 4 2" xfId="10270"/>
    <cellStyle name="Normal 19 2 4 2 3 4 2 2" xfId="10271"/>
    <cellStyle name="Normal 19 2 4 2 3 4 3" xfId="10272"/>
    <cellStyle name="Normal 19 2 4 2 3 5" xfId="10273"/>
    <cellStyle name="Normal 19 2 4 2 3 5 2" xfId="10274"/>
    <cellStyle name="Normal 19 2 4 2 3 5 2 2" xfId="10275"/>
    <cellStyle name="Normal 19 2 4 2 3 5 3" xfId="10276"/>
    <cellStyle name="Normal 19 2 4 2 3 6" xfId="10277"/>
    <cellStyle name="Normal 19 2 4 2 3 6 2" xfId="10278"/>
    <cellStyle name="Normal 19 2 4 2 3 7" xfId="10279"/>
    <cellStyle name="Normal 19 2 4 2 4" xfId="10280"/>
    <cellStyle name="Normal 19 2 4 2 4 2" xfId="10281"/>
    <cellStyle name="Normal 19 2 4 2 4 2 2" xfId="10282"/>
    <cellStyle name="Normal 19 2 4 2 4 2 2 2" xfId="10283"/>
    <cellStyle name="Normal 19 2 4 2 4 2 3" xfId="10284"/>
    <cellStyle name="Normal 19 2 4 2 4 3" xfId="10285"/>
    <cellStyle name="Normal 19 2 4 2 4 3 2" xfId="10286"/>
    <cellStyle name="Normal 19 2 4 2 4 3 2 2" xfId="10287"/>
    <cellStyle name="Normal 19 2 4 2 4 3 3" xfId="10288"/>
    <cellStyle name="Normal 19 2 4 2 4 4" xfId="10289"/>
    <cellStyle name="Normal 19 2 4 2 4 4 2" xfId="10290"/>
    <cellStyle name="Normal 19 2 4 2 4 5" xfId="10291"/>
    <cellStyle name="Normal 19 2 4 2 5" xfId="10292"/>
    <cellStyle name="Normal 19 2 4 2 5 2" xfId="10293"/>
    <cellStyle name="Normal 19 2 4 2 5 2 2" xfId="10294"/>
    <cellStyle name="Normal 19 2 4 2 5 3" xfId="10295"/>
    <cellStyle name="Normal 19 2 4 2 6" xfId="10296"/>
    <cellStyle name="Normal 19 2 4 2 6 2" xfId="10297"/>
    <cellStyle name="Normal 19 2 4 2 6 2 2" xfId="10298"/>
    <cellStyle name="Normal 19 2 4 2 6 3" xfId="10299"/>
    <cellStyle name="Normal 19 2 4 2 7" xfId="10300"/>
    <cellStyle name="Normal 19 2 4 2 7 2" xfId="10301"/>
    <cellStyle name="Normal 19 2 4 2 7 2 2" xfId="10302"/>
    <cellStyle name="Normal 19 2 4 2 7 3" xfId="10303"/>
    <cellStyle name="Normal 19 2 4 2 8" xfId="10304"/>
    <cellStyle name="Normal 19 2 4 2 8 2" xfId="10305"/>
    <cellStyle name="Normal 19 2 4 2 9" xfId="10306"/>
    <cellStyle name="Normal 19 2 4 3" xfId="10307"/>
    <cellStyle name="Normal 19 2 4 3 2" xfId="10308"/>
    <cellStyle name="Normal 19 2 4 3 2 2" xfId="10309"/>
    <cellStyle name="Normal 19 2 4 3 2 2 2" xfId="10310"/>
    <cellStyle name="Normal 19 2 4 3 2 2 2 2" xfId="10311"/>
    <cellStyle name="Normal 19 2 4 3 2 2 2 2 2" xfId="10312"/>
    <cellStyle name="Normal 19 2 4 3 2 2 2 3" xfId="10313"/>
    <cellStyle name="Normal 19 2 4 3 2 2 3" xfId="10314"/>
    <cellStyle name="Normal 19 2 4 3 2 2 3 2" xfId="10315"/>
    <cellStyle name="Normal 19 2 4 3 2 2 3 2 2" xfId="10316"/>
    <cellStyle name="Normal 19 2 4 3 2 2 3 3" xfId="10317"/>
    <cellStyle name="Normal 19 2 4 3 2 2 4" xfId="10318"/>
    <cellStyle name="Normal 19 2 4 3 2 2 4 2" xfId="10319"/>
    <cellStyle name="Normal 19 2 4 3 2 2 5" xfId="10320"/>
    <cellStyle name="Normal 19 2 4 3 2 3" xfId="10321"/>
    <cellStyle name="Normal 19 2 4 3 2 3 2" xfId="10322"/>
    <cellStyle name="Normal 19 2 4 3 2 3 2 2" xfId="10323"/>
    <cellStyle name="Normal 19 2 4 3 2 3 3" xfId="10324"/>
    <cellStyle name="Normal 19 2 4 3 2 4" xfId="10325"/>
    <cellStyle name="Normal 19 2 4 3 2 4 2" xfId="10326"/>
    <cellStyle name="Normal 19 2 4 3 2 4 2 2" xfId="10327"/>
    <cellStyle name="Normal 19 2 4 3 2 4 3" xfId="10328"/>
    <cellStyle name="Normal 19 2 4 3 2 5" xfId="10329"/>
    <cellStyle name="Normal 19 2 4 3 2 5 2" xfId="10330"/>
    <cellStyle name="Normal 19 2 4 3 2 5 2 2" xfId="10331"/>
    <cellStyle name="Normal 19 2 4 3 2 5 3" xfId="10332"/>
    <cellStyle name="Normal 19 2 4 3 2 6" xfId="10333"/>
    <cellStyle name="Normal 19 2 4 3 2 6 2" xfId="10334"/>
    <cellStyle name="Normal 19 2 4 3 2 7" xfId="10335"/>
    <cellStyle name="Normal 19 2 4 3 3" xfId="10336"/>
    <cellStyle name="Normal 19 2 4 3 3 2" xfId="10337"/>
    <cellStyle name="Normal 19 2 4 3 3 2 2" xfId="10338"/>
    <cellStyle name="Normal 19 2 4 3 3 2 2 2" xfId="10339"/>
    <cellStyle name="Normal 19 2 4 3 3 2 3" xfId="10340"/>
    <cellStyle name="Normal 19 2 4 3 3 3" xfId="10341"/>
    <cellStyle name="Normal 19 2 4 3 3 3 2" xfId="10342"/>
    <cellStyle name="Normal 19 2 4 3 3 3 2 2" xfId="10343"/>
    <cellStyle name="Normal 19 2 4 3 3 3 3" xfId="10344"/>
    <cellStyle name="Normal 19 2 4 3 3 4" xfId="10345"/>
    <cellStyle name="Normal 19 2 4 3 3 4 2" xfId="10346"/>
    <cellStyle name="Normal 19 2 4 3 3 5" xfId="10347"/>
    <cellStyle name="Normal 19 2 4 3 4" xfId="10348"/>
    <cellStyle name="Normal 19 2 4 3 4 2" xfId="10349"/>
    <cellStyle name="Normal 19 2 4 3 4 2 2" xfId="10350"/>
    <cellStyle name="Normal 19 2 4 3 4 3" xfId="10351"/>
    <cellStyle name="Normal 19 2 4 3 5" xfId="10352"/>
    <cellStyle name="Normal 19 2 4 3 5 2" xfId="10353"/>
    <cellStyle name="Normal 19 2 4 3 5 2 2" xfId="10354"/>
    <cellStyle name="Normal 19 2 4 3 5 3" xfId="10355"/>
    <cellStyle name="Normal 19 2 4 3 6" xfId="10356"/>
    <cellStyle name="Normal 19 2 4 3 6 2" xfId="10357"/>
    <cellStyle name="Normal 19 2 4 3 6 2 2" xfId="10358"/>
    <cellStyle name="Normal 19 2 4 3 6 3" xfId="10359"/>
    <cellStyle name="Normal 19 2 4 3 7" xfId="10360"/>
    <cellStyle name="Normal 19 2 4 3 7 2" xfId="10361"/>
    <cellStyle name="Normal 19 2 4 3 8" xfId="10362"/>
    <cellStyle name="Normal 19 2 4 4" xfId="10363"/>
    <cellStyle name="Normal 19 2 4 4 2" xfId="10364"/>
    <cellStyle name="Normal 19 2 4 4 2 2" xfId="10365"/>
    <cellStyle name="Normal 19 2 4 4 2 2 2" xfId="10366"/>
    <cellStyle name="Normal 19 2 4 4 2 2 2 2" xfId="10367"/>
    <cellStyle name="Normal 19 2 4 4 2 2 3" xfId="10368"/>
    <cellStyle name="Normal 19 2 4 4 2 3" xfId="10369"/>
    <cellStyle name="Normal 19 2 4 4 2 3 2" xfId="10370"/>
    <cellStyle name="Normal 19 2 4 4 2 3 2 2" xfId="10371"/>
    <cellStyle name="Normal 19 2 4 4 2 3 3" xfId="10372"/>
    <cellStyle name="Normal 19 2 4 4 2 4" xfId="10373"/>
    <cellStyle name="Normal 19 2 4 4 2 4 2" xfId="10374"/>
    <cellStyle name="Normal 19 2 4 4 2 5" xfId="10375"/>
    <cellStyle name="Normal 19 2 4 4 3" xfId="10376"/>
    <cellStyle name="Normal 19 2 4 4 3 2" xfId="10377"/>
    <cellStyle name="Normal 19 2 4 4 3 2 2" xfId="10378"/>
    <cellStyle name="Normal 19 2 4 4 3 3" xfId="10379"/>
    <cellStyle name="Normal 19 2 4 4 4" xfId="10380"/>
    <cellStyle name="Normal 19 2 4 4 4 2" xfId="10381"/>
    <cellStyle name="Normal 19 2 4 4 4 2 2" xfId="10382"/>
    <cellStyle name="Normal 19 2 4 4 4 3" xfId="10383"/>
    <cellStyle name="Normal 19 2 4 4 5" xfId="10384"/>
    <cellStyle name="Normal 19 2 4 4 5 2" xfId="10385"/>
    <cellStyle name="Normal 19 2 4 4 5 2 2" xfId="10386"/>
    <cellStyle name="Normal 19 2 4 4 5 3" xfId="10387"/>
    <cellStyle name="Normal 19 2 4 4 6" xfId="10388"/>
    <cellStyle name="Normal 19 2 4 4 6 2" xfId="10389"/>
    <cellStyle name="Normal 19 2 4 4 7" xfId="10390"/>
    <cellStyle name="Normal 19 2 4 5" xfId="10391"/>
    <cellStyle name="Normal 19 2 4 5 2" xfId="10392"/>
    <cellStyle name="Normal 19 2 4 5 2 2" xfId="10393"/>
    <cellStyle name="Normal 19 2 4 5 2 2 2" xfId="10394"/>
    <cellStyle name="Normal 19 2 4 5 2 3" xfId="10395"/>
    <cellStyle name="Normal 19 2 4 5 3" xfId="10396"/>
    <cellStyle name="Normal 19 2 4 5 3 2" xfId="10397"/>
    <cellStyle name="Normal 19 2 4 5 3 2 2" xfId="10398"/>
    <cellStyle name="Normal 19 2 4 5 3 3" xfId="10399"/>
    <cellStyle name="Normal 19 2 4 5 4" xfId="10400"/>
    <cellStyle name="Normal 19 2 4 5 4 2" xfId="10401"/>
    <cellStyle name="Normal 19 2 4 5 5" xfId="10402"/>
    <cellStyle name="Normal 19 2 4 6" xfId="10403"/>
    <cellStyle name="Normal 19 2 4 6 2" xfId="10404"/>
    <cellStyle name="Normal 19 2 4 6 2 2" xfId="10405"/>
    <cellStyle name="Normal 19 2 4 6 3" xfId="10406"/>
    <cellStyle name="Normal 19 2 4 7" xfId="10407"/>
    <cellStyle name="Normal 19 2 4 7 2" xfId="10408"/>
    <cellStyle name="Normal 19 2 4 7 2 2" xfId="10409"/>
    <cellStyle name="Normal 19 2 4 7 3" xfId="10410"/>
    <cellStyle name="Normal 19 2 4 8" xfId="10411"/>
    <cellStyle name="Normal 19 2 4 8 2" xfId="10412"/>
    <cellStyle name="Normal 19 2 4 8 2 2" xfId="10413"/>
    <cellStyle name="Normal 19 2 4 8 3" xfId="10414"/>
    <cellStyle name="Normal 19 2 4 9" xfId="10415"/>
    <cellStyle name="Normal 19 2 4 9 2" xfId="10416"/>
    <cellStyle name="Normal 19 2 5" xfId="10417"/>
    <cellStyle name="Normal 19 2 5 10" xfId="10418"/>
    <cellStyle name="Normal 19 2 5 2" xfId="10419"/>
    <cellStyle name="Normal 19 2 5 2 2" xfId="10420"/>
    <cellStyle name="Normal 19 2 5 2 2 2" xfId="10421"/>
    <cellStyle name="Normal 19 2 5 2 2 2 2" xfId="10422"/>
    <cellStyle name="Normal 19 2 5 2 2 2 2 2" xfId="10423"/>
    <cellStyle name="Normal 19 2 5 2 2 2 2 2 2" xfId="10424"/>
    <cellStyle name="Normal 19 2 5 2 2 2 2 2 2 2" xfId="10425"/>
    <cellStyle name="Normal 19 2 5 2 2 2 2 2 3" xfId="10426"/>
    <cellStyle name="Normal 19 2 5 2 2 2 2 3" xfId="10427"/>
    <cellStyle name="Normal 19 2 5 2 2 2 2 3 2" xfId="10428"/>
    <cellStyle name="Normal 19 2 5 2 2 2 2 3 2 2" xfId="10429"/>
    <cellStyle name="Normal 19 2 5 2 2 2 2 3 3" xfId="10430"/>
    <cellStyle name="Normal 19 2 5 2 2 2 2 4" xfId="10431"/>
    <cellStyle name="Normal 19 2 5 2 2 2 2 4 2" xfId="10432"/>
    <cellStyle name="Normal 19 2 5 2 2 2 2 5" xfId="10433"/>
    <cellStyle name="Normal 19 2 5 2 2 2 3" xfId="10434"/>
    <cellStyle name="Normal 19 2 5 2 2 2 3 2" xfId="10435"/>
    <cellStyle name="Normal 19 2 5 2 2 2 3 2 2" xfId="10436"/>
    <cellStyle name="Normal 19 2 5 2 2 2 3 3" xfId="10437"/>
    <cellStyle name="Normal 19 2 5 2 2 2 4" xfId="10438"/>
    <cellStyle name="Normal 19 2 5 2 2 2 4 2" xfId="10439"/>
    <cellStyle name="Normal 19 2 5 2 2 2 4 2 2" xfId="10440"/>
    <cellStyle name="Normal 19 2 5 2 2 2 4 3" xfId="10441"/>
    <cellStyle name="Normal 19 2 5 2 2 2 5" xfId="10442"/>
    <cellStyle name="Normal 19 2 5 2 2 2 5 2" xfId="10443"/>
    <cellStyle name="Normal 19 2 5 2 2 2 5 2 2" xfId="10444"/>
    <cellStyle name="Normal 19 2 5 2 2 2 5 3" xfId="10445"/>
    <cellStyle name="Normal 19 2 5 2 2 2 6" xfId="10446"/>
    <cellStyle name="Normal 19 2 5 2 2 2 6 2" xfId="10447"/>
    <cellStyle name="Normal 19 2 5 2 2 2 7" xfId="10448"/>
    <cellStyle name="Normal 19 2 5 2 2 3" xfId="10449"/>
    <cellStyle name="Normal 19 2 5 2 2 3 2" xfId="10450"/>
    <cellStyle name="Normal 19 2 5 2 2 3 2 2" xfId="10451"/>
    <cellStyle name="Normal 19 2 5 2 2 3 2 2 2" xfId="10452"/>
    <cellStyle name="Normal 19 2 5 2 2 3 2 3" xfId="10453"/>
    <cellStyle name="Normal 19 2 5 2 2 3 3" xfId="10454"/>
    <cellStyle name="Normal 19 2 5 2 2 3 3 2" xfId="10455"/>
    <cellStyle name="Normal 19 2 5 2 2 3 3 2 2" xfId="10456"/>
    <cellStyle name="Normal 19 2 5 2 2 3 3 3" xfId="10457"/>
    <cellStyle name="Normal 19 2 5 2 2 3 4" xfId="10458"/>
    <cellStyle name="Normal 19 2 5 2 2 3 4 2" xfId="10459"/>
    <cellStyle name="Normal 19 2 5 2 2 3 5" xfId="10460"/>
    <cellStyle name="Normal 19 2 5 2 2 4" xfId="10461"/>
    <cellStyle name="Normal 19 2 5 2 2 4 2" xfId="10462"/>
    <cellStyle name="Normal 19 2 5 2 2 4 2 2" xfId="10463"/>
    <cellStyle name="Normal 19 2 5 2 2 4 3" xfId="10464"/>
    <cellStyle name="Normal 19 2 5 2 2 5" xfId="10465"/>
    <cellStyle name="Normal 19 2 5 2 2 5 2" xfId="10466"/>
    <cellStyle name="Normal 19 2 5 2 2 5 2 2" xfId="10467"/>
    <cellStyle name="Normal 19 2 5 2 2 5 3" xfId="10468"/>
    <cellStyle name="Normal 19 2 5 2 2 6" xfId="10469"/>
    <cellStyle name="Normal 19 2 5 2 2 6 2" xfId="10470"/>
    <cellStyle name="Normal 19 2 5 2 2 6 2 2" xfId="10471"/>
    <cellStyle name="Normal 19 2 5 2 2 6 3" xfId="10472"/>
    <cellStyle name="Normal 19 2 5 2 2 7" xfId="10473"/>
    <cellStyle name="Normal 19 2 5 2 2 7 2" xfId="10474"/>
    <cellStyle name="Normal 19 2 5 2 2 8" xfId="10475"/>
    <cellStyle name="Normal 19 2 5 2 3" xfId="10476"/>
    <cellStyle name="Normal 19 2 5 2 3 2" xfId="10477"/>
    <cellStyle name="Normal 19 2 5 2 3 2 2" xfId="10478"/>
    <cellStyle name="Normal 19 2 5 2 3 2 2 2" xfId="10479"/>
    <cellStyle name="Normal 19 2 5 2 3 2 2 2 2" xfId="10480"/>
    <cellStyle name="Normal 19 2 5 2 3 2 2 3" xfId="10481"/>
    <cellStyle name="Normal 19 2 5 2 3 2 3" xfId="10482"/>
    <cellStyle name="Normal 19 2 5 2 3 2 3 2" xfId="10483"/>
    <cellStyle name="Normal 19 2 5 2 3 2 3 2 2" xfId="10484"/>
    <cellStyle name="Normal 19 2 5 2 3 2 3 3" xfId="10485"/>
    <cellStyle name="Normal 19 2 5 2 3 2 4" xfId="10486"/>
    <cellStyle name="Normal 19 2 5 2 3 2 4 2" xfId="10487"/>
    <cellStyle name="Normal 19 2 5 2 3 2 5" xfId="10488"/>
    <cellStyle name="Normal 19 2 5 2 3 3" xfId="10489"/>
    <cellStyle name="Normal 19 2 5 2 3 3 2" xfId="10490"/>
    <cellStyle name="Normal 19 2 5 2 3 3 2 2" xfId="10491"/>
    <cellStyle name="Normal 19 2 5 2 3 3 3" xfId="10492"/>
    <cellStyle name="Normal 19 2 5 2 3 4" xfId="10493"/>
    <cellStyle name="Normal 19 2 5 2 3 4 2" xfId="10494"/>
    <cellStyle name="Normal 19 2 5 2 3 4 2 2" xfId="10495"/>
    <cellStyle name="Normal 19 2 5 2 3 4 3" xfId="10496"/>
    <cellStyle name="Normal 19 2 5 2 3 5" xfId="10497"/>
    <cellStyle name="Normal 19 2 5 2 3 5 2" xfId="10498"/>
    <cellStyle name="Normal 19 2 5 2 3 5 2 2" xfId="10499"/>
    <cellStyle name="Normal 19 2 5 2 3 5 3" xfId="10500"/>
    <cellStyle name="Normal 19 2 5 2 3 6" xfId="10501"/>
    <cellStyle name="Normal 19 2 5 2 3 6 2" xfId="10502"/>
    <cellStyle name="Normal 19 2 5 2 3 7" xfId="10503"/>
    <cellStyle name="Normal 19 2 5 2 4" xfId="10504"/>
    <cellStyle name="Normal 19 2 5 2 4 2" xfId="10505"/>
    <cellStyle name="Normal 19 2 5 2 4 2 2" xfId="10506"/>
    <cellStyle name="Normal 19 2 5 2 4 2 2 2" xfId="10507"/>
    <cellStyle name="Normal 19 2 5 2 4 2 3" xfId="10508"/>
    <cellStyle name="Normal 19 2 5 2 4 3" xfId="10509"/>
    <cellStyle name="Normal 19 2 5 2 4 3 2" xfId="10510"/>
    <cellStyle name="Normal 19 2 5 2 4 3 2 2" xfId="10511"/>
    <cellStyle name="Normal 19 2 5 2 4 3 3" xfId="10512"/>
    <cellStyle name="Normal 19 2 5 2 4 4" xfId="10513"/>
    <cellStyle name="Normal 19 2 5 2 4 4 2" xfId="10514"/>
    <cellStyle name="Normal 19 2 5 2 4 5" xfId="10515"/>
    <cellStyle name="Normal 19 2 5 2 5" xfId="10516"/>
    <cellStyle name="Normal 19 2 5 2 5 2" xfId="10517"/>
    <cellStyle name="Normal 19 2 5 2 5 2 2" xfId="10518"/>
    <cellStyle name="Normal 19 2 5 2 5 3" xfId="10519"/>
    <cellStyle name="Normal 19 2 5 2 6" xfId="10520"/>
    <cellStyle name="Normal 19 2 5 2 6 2" xfId="10521"/>
    <cellStyle name="Normal 19 2 5 2 6 2 2" xfId="10522"/>
    <cellStyle name="Normal 19 2 5 2 6 3" xfId="10523"/>
    <cellStyle name="Normal 19 2 5 2 7" xfId="10524"/>
    <cellStyle name="Normal 19 2 5 2 7 2" xfId="10525"/>
    <cellStyle name="Normal 19 2 5 2 7 2 2" xfId="10526"/>
    <cellStyle name="Normal 19 2 5 2 7 3" xfId="10527"/>
    <cellStyle name="Normal 19 2 5 2 8" xfId="10528"/>
    <cellStyle name="Normal 19 2 5 2 8 2" xfId="10529"/>
    <cellStyle name="Normal 19 2 5 2 9" xfId="10530"/>
    <cellStyle name="Normal 19 2 5 3" xfId="10531"/>
    <cellStyle name="Normal 19 2 5 3 2" xfId="10532"/>
    <cellStyle name="Normal 19 2 5 3 2 2" xfId="10533"/>
    <cellStyle name="Normal 19 2 5 3 2 2 2" xfId="10534"/>
    <cellStyle name="Normal 19 2 5 3 2 2 2 2" xfId="10535"/>
    <cellStyle name="Normal 19 2 5 3 2 2 2 2 2" xfId="10536"/>
    <cellStyle name="Normal 19 2 5 3 2 2 2 3" xfId="10537"/>
    <cellStyle name="Normal 19 2 5 3 2 2 3" xfId="10538"/>
    <cellStyle name="Normal 19 2 5 3 2 2 3 2" xfId="10539"/>
    <cellStyle name="Normal 19 2 5 3 2 2 3 2 2" xfId="10540"/>
    <cellStyle name="Normal 19 2 5 3 2 2 3 3" xfId="10541"/>
    <cellStyle name="Normal 19 2 5 3 2 2 4" xfId="10542"/>
    <cellStyle name="Normal 19 2 5 3 2 2 4 2" xfId="10543"/>
    <cellStyle name="Normal 19 2 5 3 2 2 5" xfId="10544"/>
    <cellStyle name="Normal 19 2 5 3 2 3" xfId="10545"/>
    <cellStyle name="Normal 19 2 5 3 2 3 2" xfId="10546"/>
    <cellStyle name="Normal 19 2 5 3 2 3 2 2" xfId="10547"/>
    <cellStyle name="Normal 19 2 5 3 2 3 3" xfId="10548"/>
    <cellStyle name="Normal 19 2 5 3 2 4" xfId="10549"/>
    <cellStyle name="Normal 19 2 5 3 2 4 2" xfId="10550"/>
    <cellStyle name="Normal 19 2 5 3 2 4 2 2" xfId="10551"/>
    <cellStyle name="Normal 19 2 5 3 2 4 3" xfId="10552"/>
    <cellStyle name="Normal 19 2 5 3 2 5" xfId="10553"/>
    <cellStyle name="Normal 19 2 5 3 2 5 2" xfId="10554"/>
    <cellStyle name="Normal 19 2 5 3 2 5 2 2" xfId="10555"/>
    <cellStyle name="Normal 19 2 5 3 2 5 3" xfId="10556"/>
    <cellStyle name="Normal 19 2 5 3 2 6" xfId="10557"/>
    <cellStyle name="Normal 19 2 5 3 2 6 2" xfId="10558"/>
    <cellStyle name="Normal 19 2 5 3 2 7" xfId="10559"/>
    <cellStyle name="Normal 19 2 5 3 3" xfId="10560"/>
    <cellStyle name="Normal 19 2 5 3 3 2" xfId="10561"/>
    <cellStyle name="Normal 19 2 5 3 3 2 2" xfId="10562"/>
    <cellStyle name="Normal 19 2 5 3 3 2 2 2" xfId="10563"/>
    <cellStyle name="Normal 19 2 5 3 3 2 3" xfId="10564"/>
    <cellStyle name="Normal 19 2 5 3 3 3" xfId="10565"/>
    <cellStyle name="Normal 19 2 5 3 3 3 2" xfId="10566"/>
    <cellStyle name="Normal 19 2 5 3 3 3 2 2" xfId="10567"/>
    <cellStyle name="Normal 19 2 5 3 3 3 3" xfId="10568"/>
    <cellStyle name="Normal 19 2 5 3 3 4" xfId="10569"/>
    <cellStyle name="Normal 19 2 5 3 3 4 2" xfId="10570"/>
    <cellStyle name="Normal 19 2 5 3 3 5" xfId="10571"/>
    <cellStyle name="Normal 19 2 5 3 4" xfId="10572"/>
    <cellStyle name="Normal 19 2 5 3 4 2" xfId="10573"/>
    <cellStyle name="Normal 19 2 5 3 4 2 2" xfId="10574"/>
    <cellStyle name="Normal 19 2 5 3 4 3" xfId="10575"/>
    <cellStyle name="Normal 19 2 5 3 5" xfId="10576"/>
    <cellStyle name="Normal 19 2 5 3 5 2" xfId="10577"/>
    <cellStyle name="Normal 19 2 5 3 5 2 2" xfId="10578"/>
    <cellStyle name="Normal 19 2 5 3 5 3" xfId="10579"/>
    <cellStyle name="Normal 19 2 5 3 6" xfId="10580"/>
    <cellStyle name="Normal 19 2 5 3 6 2" xfId="10581"/>
    <cellStyle name="Normal 19 2 5 3 6 2 2" xfId="10582"/>
    <cellStyle name="Normal 19 2 5 3 6 3" xfId="10583"/>
    <cellStyle name="Normal 19 2 5 3 7" xfId="10584"/>
    <cellStyle name="Normal 19 2 5 3 7 2" xfId="10585"/>
    <cellStyle name="Normal 19 2 5 3 8" xfId="10586"/>
    <cellStyle name="Normal 19 2 5 4" xfId="10587"/>
    <cellStyle name="Normal 19 2 5 4 2" xfId="10588"/>
    <cellStyle name="Normal 19 2 5 4 2 2" xfId="10589"/>
    <cellStyle name="Normal 19 2 5 4 2 2 2" xfId="10590"/>
    <cellStyle name="Normal 19 2 5 4 2 2 2 2" xfId="10591"/>
    <cellStyle name="Normal 19 2 5 4 2 2 3" xfId="10592"/>
    <cellStyle name="Normal 19 2 5 4 2 3" xfId="10593"/>
    <cellStyle name="Normal 19 2 5 4 2 3 2" xfId="10594"/>
    <cellStyle name="Normal 19 2 5 4 2 3 2 2" xfId="10595"/>
    <cellStyle name="Normal 19 2 5 4 2 3 3" xfId="10596"/>
    <cellStyle name="Normal 19 2 5 4 2 4" xfId="10597"/>
    <cellStyle name="Normal 19 2 5 4 2 4 2" xfId="10598"/>
    <cellStyle name="Normal 19 2 5 4 2 5" xfId="10599"/>
    <cellStyle name="Normal 19 2 5 4 3" xfId="10600"/>
    <cellStyle name="Normal 19 2 5 4 3 2" xfId="10601"/>
    <cellStyle name="Normal 19 2 5 4 3 2 2" xfId="10602"/>
    <cellStyle name="Normal 19 2 5 4 3 3" xfId="10603"/>
    <cellStyle name="Normal 19 2 5 4 4" xfId="10604"/>
    <cellStyle name="Normal 19 2 5 4 4 2" xfId="10605"/>
    <cellStyle name="Normal 19 2 5 4 4 2 2" xfId="10606"/>
    <cellStyle name="Normal 19 2 5 4 4 3" xfId="10607"/>
    <cellStyle name="Normal 19 2 5 4 5" xfId="10608"/>
    <cellStyle name="Normal 19 2 5 4 5 2" xfId="10609"/>
    <cellStyle name="Normal 19 2 5 4 5 2 2" xfId="10610"/>
    <cellStyle name="Normal 19 2 5 4 5 3" xfId="10611"/>
    <cellStyle name="Normal 19 2 5 4 6" xfId="10612"/>
    <cellStyle name="Normal 19 2 5 4 6 2" xfId="10613"/>
    <cellStyle name="Normal 19 2 5 4 7" xfId="10614"/>
    <cellStyle name="Normal 19 2 5 5" xfId="10615"/>
    <cellStyle name="Normal 19 2 5 5 2" xfId="10616"/>
    <cellStyle name="Normal 19 2 5 5 2 2" xfId="10617"/>
    <cellStyle name="Normal 19 2 5 5 2 2 2" xfId="10618"/>
    <cellStyle name="Normal 19 2 5 5 2 3" xfId="10619"/>
    <cellStyle name="Normal 19 2 5 5 3" xfId="10620"/>
    <cellStyle name="Normal 19 2 5 5 3 2" xfId="10621"/>
    <cellStyle name="Normal 19 2 5 5 3 2 2" xfId="10622"/>
    <cellStyle name="Normal 19 2 5 5 3 3" xfId="10623"/>
    <cellStyle name="Normal 19 2 5 5 4" xfId="10624"/>
    <cellStyle name="Normal 19 2 5 5 4 2" xfId="10625"/>
    <cellStyle name="Normal 19 2 5 5 5" xfId="10626"/>
    <cellStyle name="Normal 19 2 5 6" xfId="10627"/>
    <cellStyle name="Normal 19 2 5 6 2" xfId="10628"/>
    <cellStyle name="Normal 19 2 5 6 2 2" xfId="10629"/>
    <cellStyle name="Normal 19 2 5 6 3" xfId="10630"/>
    <cellStyle name="Normal 19 2 5 7" xfId="10631"/>
    <cellStyle name="Normal 19 2 5 7 2" xfId="10632"/>
    <cellStyle name="Normal 19 2 5 7 2 2" xfId="10633"/>
    <cellStyle name="Normal 19 2 5 7 3" xfId="10634"/>
    <cellStyle name="Normal 19 2 5 8" xfId="10635"/>
    <cellStyle name="Normal 19 2 5 8 2" xfId="10636"/>
    <cellStyle name="Normal 19 2 5 8 2 2" xfId="10637"/>
    <cellStyle name="Normal 19 2 5 8 3" xfId="10638"/>
    <cellStyle name="Normal 19 2 5 9" xfId="10639"/>
    <cellStyle name="Normal 19 2 5 9 2" xfId="10640"/>
    <cellStyle name="Normal 19 2 6" xfId="10641"/>
    <cellStyle name="Normal 19 2 6 2" xfId="10642"/>
    <cellStyle name="Normal 19 2 6 2 2" xfId="10643"/>
    <cellStyle name="Normal 19 2 6 2 2 2" xfId="10644"/>
    <cellStyle name="Normal 19 2 6 2 2 2 2" xfId="10645"/>
    <cellStyle name="Normal 19 2 6 2 2 2 2 2" xfId="10646"/>
    <cellStyle name="Normal 19 2 6 2 2 2 2 2 2" xfId="10647"/>
    <cellStyle name="Normal 19 2 6 2 2 2 2 3" xfId="10648"/>
    <cellStyle name="Normal 19 2 6 2 2 2 3" xfId="10649"/>
    <cellStyle name="Normal 19 2 6 2 2 2 3 2" xfId="10650"/>
    <cellStyle name="Normal 19 2 6 2 2 2 3 2 2" xfId="10651"/>
    <cellStyle name="Normal 19 2 6 2 2 2 3 3" xfId="10652"/>
    <cellStyle name="Normal 19 2 6 2 2 2 4" xfId="10653"/>
    <cellStyle name="Normal 19 2 6 2 2 2 4 2" xfId="10654"/>
    <cellStyle name="Normal 19 2 6 2 2 2 5" xfId="10655"/>
    <cellStyle name="Normal 19 2 6 2 2 3" xfId="10656"/>
    <cellStyle name="Normal 19 2 6 2 2 3 2" xfId="10657"/>
    <cellStyle name="Normal 19 2 6 2 2 3 2 2" xfId="10658"/>
    <cellStyle name="Normal 19 2 6 2 2 3 3" xfId="10659"/>
    <cellStyle name="Normal 19 2 6 2 2 4" xfId="10660"/>
    <cellStyle name="Normal 19 2 6 2 2 4 2" xfId="10661"/>
    <cellStyle name="Normal 19 2 6 2 2 4 2 2" xfId="10662"/>
    <cellStyle name="Normal 19 2 6 2 2 4 3" xfId="10663"/>
    <cellStyle name="Normal 19 2 6 2 2 5" xfId="10664"/>
    <cellStyle name="Normal 19 2 6 2 2 5 2" xfId="10665"/>
    <cellStyle name="Normal 19 2 6 2 2 5 2 2" xfId="10666"/>
    <cellStyle name="Normal 19 2 6 2 2 5 3" xfId="10667"/>
    <cellStyle name="Normal 19 2 6 2 2 6" xfId="10668"/>
    <cellStyle name="Normal 19 2 6 2 2 6 2" xfId="10669"/>
    <cellStyle name="Normal 19 2 6 2 2 7" xfId="10670"/>
    <cellStyle name="Normal 19 2 6 2 3" xfId="10671"/>
    <cellStyle name="Normal 19 2 6 2 3 2" xfId="10672"/>
    <cellStyle name="Normal 19 2 6 2 3 2 2" xfId="10673"/>
    <cellStyle name="Normal 19 2 6 2 3 2 2 2" xfId="10674"/>
    <cellStyle name="Normal 19 2 6 2 3 2 3" xfId="10675"/>
    <cellStyle name="Normal 19 2 6 2 3 3" xfId="10676"/>
    <cellStyle name="Normal 19 2 6 2 3 3 2" xfId="10677"/>
    <cellStyle name="Normal 19 2 6 2 3 3 2 2" xfId="10678"/>
    <cellStyle name="Normal 19 2 6 2 3 3 3" xfId="10679"/>
    <cellStyle name="Normal 19 2 6 2 3 4" xfId="10680"/>
    <cellStyle name="Normal 19 2 6 2 3 4 2" xfId="10681"/>
    <cellStyle name="Normal 19 2 6 2 3 5" xfId="10682"/>
    <cellStyle name="Normal 19 2 6 2 4" xfId="10683"/>
    <cellStyle name="Normal 19 2 6 2 4 2" xfId="10684"/>
    <cellStyle name="Normal 19 2 6 2 4 2 2" xfId="10685"/>
    <cellStyle name="Normal 19 2 6 2 4 3" xfId="10686"/>
    <cellStyle name="Normal 19 2 6 2 5" xfId="10687"/>
    <cellStyle name="Normal 19 2 6 2 5 2" xfId="10688"/>
    <cellStyle name="Normal 19 2 6 2 5 2 2" xfId="10689"/>
    <cellStyle name="Normal 19 2 6 2 5 3" xfId="10690"/>
    <cellStyle name="Normal 19 2 6 2 6" xfId="10691"/>
    <cellStyle name="Normal 19 2 6 2 6 2" xfId="10692"/>
    <cellStyle name="Normal 19 2 6 2 6 2 2" xfId="10693"/>
    <cellStyle name="Normal 19 2 6 2 6 3" xfId="10694"/>
    <cellStyle name="Normal 19 2 6 2 7" xfId="10695"/>
    <cellStyle name="Normal 19 2 6 2 7 2" xfId="10696"/>
    <cellStyle name="Normal 19 2 6 2 8" xfId="10697"/>
    <cellStyle name="Normal 19 2 6 3" xfId="10698"/>
    <cellStyle name="Normal 19 2 6 3 2" xfId="10699"/>
    <cellStyle name="Normal 19 2 6 3 2 2" xfId="10700"/>
    <cellStyle name="Normal 19 2 6 3 2 2 2" xfId="10701"/>
    <cellStyle name="Normal 19 2 6 3 2 2 2 2" xfId="10702"/>
    <cellStyle name="Normal 19 2 6 3 2 2 3" xfId="10703"/>
    <cellStyle name="Normal 19 2 6 3 2 3" xfId="10704"/>
    <cellStyle name="Normal 19 2 6 3 2 3 2" xfId="10705"/>
    <cellStyle name="Normal 19 2 6 3 2 3 2 2" xfId="10706"/>
    <cellStyle name="Normal 19 2 6 3 2 3 3" xfId="10707"/>
    <cellStyle name="Normal 19 2 6 3 2 4" xfId="10708"/>
    <cellStyle name="Normal 19 2 6 3 2 4 2" xfId="10709"/>
    <cellStyle name="Normal 19 2 6 3 2 5" xfId="10710"/>
    <cellStyle name="Normal 19 2 6 3 3" xfId="10711"/>
    <cellStyle name="Normal 19 2 6 3 3 2" xfId="10712"/>
    <cellStyle name="Normal 19 2 6 3 3 2 2" xfId="10713"/>
    <cellStyle name="Normal 19 2 6 3 3 3" xfId="10714"/>
    <cellStyle name="Normal 19 2 6 3 4" xfId="10715"/>
    <cellStyle name="Normal 19 2 6 3 4 2" xfId="10716"/>
    <cellStyle name="Normal 19 2 6 3 4 2 2" xfId="10717"/>
    <cellStyle name="Normal 19 2 6 3 4 3" xfId="10718"/>
    <cellStyle name="Normal 19 2 6 3 5" xfId="10719"/>
    <cellStyle name="Normal 19 2 6 3 5 2" xfId="10720"/>
    <cellStyle name="Normal 19 2 6 3 5 2 2" xfId="10721"/>
    <cellStyle name="Normal 19 2 6 3 5 3" xfId="10722"/>
    <cellStyle name="Normal 19 2 6 3 6" xfId="10723"/>
    <cellStyle name="Normal 19 2 6 3 6 2" xfId="10724"/>
    <cellStyle name="Normal 19 2 6 3 7" xfId="10725"/>
    <cellStyle name="Normal 19 2 6 4" xfId="10726"/>
    <cellStyle name="Normal 19 2 6 4 2" xfId="10727"/>
    <cellStyle name="Normal 19 2 6 4 2 2" xfId="10728"/>
    <cellStyle name="Normal 19 2 6 4 2 2 2" xfId="10729"/>
    <cellStyle name="Normal 19 2 6 4 2 3" xfId="10730"/>
    <cellStyle name="Normal 19 2 6 4 3" xfId="10731"/>
    <cellStyle name="Normal 19 2 6 4 3 2" xfId="10732"/>
    <cellStyle name="Normal 19 2 6 4 3 2 2" xfId="10733"/>
    <cellStyle name="Normal 19 2 6 4 3 3" xfId="10734"/>
    <cellStyle name="Normal 19 2 6 4 4" xfId="10735"/>
    <cellStyle name="Normal 19 2 6 4 4 2" xfId="10736"/>
    <cellStyle name="Normal 19 2 6 4 5" xfId="10737"/>
    <cellStyle name="Normal 19 2 6 5" xfId="10738"/>
    <cellStyle name="Normal 19 2 6 5 2" xfId="10739"/>
    <cellStyle name="Normal 19 2 6 5 2 2" xfId="10740"/>
    <cellStyle name="Normal 19 2 6 5 3" xfId="10741"/>
    <cellStyle name="Normal 19 2 6 6" xfId="10742"/>
    <cellStyle name="Normal 19 2 6 6 2" xfId="10743"/>
    <cellStyle name="Normal 19 2 6 6 2 2" xfId="10744"/>
    <cellStyle name="Normal 19 2 6 6 3" xfId="10745"/>
    <cellStyle name="Normal 19 2 6 7" xfId="10746"/>
    <cellStyle name="Normal 19 2 6 7 2" xfId="10747"/>
    <cellStyle name="Normal 19 2 6 7 2 2" xfId="10748"/>
    <cellStyle name="Normal 19 2 6 7 3" xfId="10749"/>
    <cellStyle name="Normal 19 2 6 8" xfId="10750"/>
    <cellStyle name="Normal 19 2 6 8 2" xfId="10751"/>
    <cellStyle name="Normal 19 2 6 9" xfId="10752"/>
    <cellStyle name="Normal 19 2 7" xfId="10753"/>
    <cellStyle name="Normal 19 2 7 2" xfId="10754"/>
    <cellStyle name="Normal 19 2 7 2 2" xfId="10755"/>
    <cellStyle name="Normal 19 2 7 2 2 2" xfId="10756"/>
    <cellStyle name="Normal 19 2 7 2 2 2 2" xfId="10757"/>
    <cellStyle name="Normal 19 2 7 2 2 2 2 2" xfId="10758"/>
    <cellStyle name="Normal 19 2 7 2 2 2 3" xfId="10759"/>
    <cellStyle name="Normal 19 2 7 2 2 3" xfId="10760"/>
    <cellStyle name="Normal 19 2 7 2 2 3 2" xfId="10761"/>
    <cellStyle name="Normal 19 2 7 2 2 3 2 2" xfId="10762"/>
    <cellStyle name="Normal 19 2 7 2 2 3 3" xfId="10763"/>
    <cellStyle name="Normal 19 2 7 2 2 4" xfId="10764"/>
    <cellStyle name="Normal 19 2 7 2 2 4 2" xfId="10765"/>
    <cellStyle name="Normal 19 2 7 2 2 5" xfId="10766"/>
    <cellStyle name="Normal 19 2 7 2 3" xfId="10767"/>
    <cellStyle name="Normal 19 2 7 2 3 2" xfId="10768"/>
    <cellStyle name="Normal 19 2 7 2 3 2 2" xfId="10769"/>
    <cellStyle name="Normal 19 2 7 2 3 3" xfId="10770"/>
    <cellStyle name="Normal 19 2 7 2 4" xfId="10771"/>
    <cellStyle name="Normal 19 2 7 2 4 2" xfId="10772"/>
    <cellStyle name="Normal 19 2 7 2 4 2 2" xfId="10773"/>
    <cellStyle name="Normal 19 2 7 2 4 3" xfId="10774"/>
    <cellStyle name="Normal 19 2 7 2 5" xfId="10775"/>
    <cellStyle name="Normal 19 2 7 2 5 2" xfId="10776"/>
    <cellStyle name="Normal 19 2 7 2 5 2 2" xfId="10777"/>
    <cellStyle name="Normal 19 2 7 2 5 3" xfId="10778"/>
    <cellStyle name="Normal 19 2 7 2 6" xfId="10779"/>
    <cellStyle name="Normal 19 2 7 2 6 2" xfId="10780"/>
    <cellStyle name="Normal 19 2 7 2 7" xfId="10781"/>
    <cellStyle name="Normal 19 2 7 3" xfId="10782"/>
    <cellStyle name="Normal 19 2 7 3 2" xfId="10783"/>
    <cellStyle name="Normal 19 2 7 3 2 2" xfId="10784"/>
    <cellStyle name="Normal 19 2 7 3 2 2 2" xfId="10785"/>
    <cellStyle name="Normal 19 2 7 3 2 3" xfId="10786"/>
    <cellStyle name="Normal 19 2 7 3 3" xfId="10787"/>
    <cellStyle name="Normal 19 2 7 3 3 2" xfId="10788"/>
    <cellStyle name="Normal 19 2 7 3 3 2 2" xfId="10789"/>
    <cellStyle name="Normal 19 2 7 3 3 3" xfId="10790"/>
    <cellStyle name="Normal 19 2 7 3 4" xfId="10791"/>
    <cellStyle name="Normal 19 2 7 3 4 2" xfId="10792"/>
    <cellStyle name="Normal 19 2 7 3 5" xfId="10793"/>
    <cellStyle name="Normal 19 2 7 4" xfId="10794"/>
    <cellStyle name="Normal 19 2 7 4 2" xfId="10795"/>
    <cellStyle name="Normal 19 2 7 4 2 2" xfId="10796"/>
    <cellStyle name="Normal 19 2 7 4 3" xfId="10797"/>
    <cellStyle name="Normal 19 2 7 5" xfId="10798"/>
    <cellStyle name="Normal 19 2 7 5 2" xfId="10799"/>
    <cellStyle name="Normal 19 2 7 5 2 2" xfId="10800"/>
    <cellStyle name="Normal 19 2 7 5 3" xfId="10801"/>
    <cellStyle name="Normal 19 2 7 6" xfId="10802"/>
    <cellStyle name="Normal 19 2 7 6 2" xfId="10803"/>
    <cellStyle name="Normal 19 2 7 6 2 2" xfId="10804"/>
    <cellStyle name="Normal 19 2 7 6 3" xfId="10805"/>
    <cellStyle name="Normal 19 2 7 7" xfId="10806"/>
    <cellStyle name="Normal 19 2 7 7 2" xfId="10807"/>
    <cellStyle name="Normal 19 2 7 8" xfId="10808"/>
    <cellStyle name="Normal 19 2 8" xfId="10809"/>
    <cellStyle name="Normal 19 2 8 2" xfId="10810"/>
    <cellStyle name="Normal 19 2 8 2 2" xfId="10811"/>
    <cellStyle name="Normal 19 2 8 2 2 2" xfId="10812"/>
    <cellStyle name="Normal 19 2 8 2 2 2 2" xfId="10813"/>
    <cellStyle name="Normal 19 2 8 2 2 3" xfId="10814"/>
    <cellStyle name="Normal 19 2 8 2 3" xfId="10815"/>
    <cellStyle name="Normal 19 2 8 2 3 2" xfId="10816"/>
    <cellStyle name="Normal 19 2 8 2 3 2 2" xfId="10817"/>
    <cellStyle name="Normal 19 2 8 2 3 3" xfId="10818"/>
    <cellStyle name="Normal 19 2 8 2 4" xfId="10819"/>
    <cellStyle name="Normal 19 2 8 2 4 2" xfId="10820"/>
    <cellStyle name="Normal 19 2 8 2 5" xfId="10821"/>
    <cellStyle name="Normal 19 2 8 3" xfId="10822"/>
    <cellStyle name="Normal 19 2 8 3 2" xfId="10823"/>
    <cellStyle name="Normal 19 2 8 3 2 2" xfId="10824"/>
    <cellStyle name="Normal 19 2 8 3 3" xfId="10825"/>
    <cellStyle name="Normal 19 2 8 4" xfId="10826"/>
    <cellStyle name="Normal 19 2 8 4 2" xfId="10827"/>
    <cellStyle name="Normal 19 2 8 4 2 2" xfId="10828"/>
    <cellStyle name="Normal 19 2 8 4 3" xfId="10829"/>
    <cellStyle name="Normal 19 2 8 5" xfId="10830"/>
    <cellStyle name="Normal 19 2 8 5 2" xfId="10831"/>
    <cellStyle name="Normal 19 2 8 5 2 2" xfId="10832"/>
    <cellStyle name="Normal 19 2 8 5 3" xfId="10833"/>
    <cellStyle name="Normal 19 2 8 6" xfId="10834"/>
    <cellStyle name="Normal 19 2 8 6 2" xfId="10835"/>
    <cellStyle name="Normal 19 2 8 7" xfId="10836"/>
    <cellStyle name="Normal 19 2 9" xfId="10837"/>
    <cellStyle name="Normal 19 2 9 2" xfId="10838"/>
    <cellStyle name="Normal 19 2 9 2 2" xfId="10839"/>
    <cellStyle name="Normal 19 2 9 2 2 2" xfId="10840"/>
    <cellStyle name="Normal 19 2 9 2 3" xfId="10841"/>
    <cellStyle name="Normal 19 2 9 3" xfId="10842"/>
    <cellStyle name="Normal 19 2 9 3 2" xfId="10843"/>
    <cellStyle name="Normal 19 2 9 3 2 2" xfId="10844"/>
    <cellStyle name="Normal 19 2 9 3 3" xfId="10845"/>
    <cellStyle name="Normal 19 2 9 4" xfId="10846"/>
    <cellStyle name="Normal 19 2 9 4 2" xfId="10847"/>
    <cellStyle name="Normal 19 2 9 5" xfId="10848"/>
    <cellStyle name="Normal 19 3" xfId="10849"/>
    <cellStyle name="Normal 19 3 10" xfId="10850"/>
    <cellStyle name="Normal 19 3 10 2" xfId="10851"/>
    <cellStyle name="Normal 19 3 10 2 2" xfId="10852"/>
    <cellStyle name="Normal 19 3 10 3" xfId="10853"/>
    <cellStyle name="Normal 19 3 11" xfId="10854"/>
    <cellStyle name="Normal 19 3 11 2" xfId="10855"/>
    <cellStyle name="Normal 19 3 11 2 2" xfId="10856"/>
    <cellStyle name="Normal 19 3 11 3" xfId="10857"/>
    <cellStyle name="Normal 19 3 12" xfId="10858"/>
    <cellStyle name="Normal 19 3 12 2" xfId="10859"/>
    <cellStyle name="Normal 19 3 12 2 2" xfId="10860"/>
    <cellStyle name="Normal 19 3 12 3" xfId="10861"/>
    <cellStyle name="Normal 19 3 13" xfId="10862"/>
    <cellStyle name="Normal 19 3 13 2" xfId="10863"/>
    <cellStyle name="Normal 19 3 14" xfId="10864"/>
    <cellStyle name="Normal 19 3 2" xfId="10865"/>
    <cellStyle name="Normal 19 3 2 10" xfId="10866"/>
    <cellStyle name="Normal 19 3 2 10 2" xfId="10867"/>
    <cellStyle name="Normal 19 3 2 10 2 2" xfId="10868"/>
    <cellStyle name="Normal 19 3 2 10 3" xfId="10869"/>
    <cellStyle name="Normal 19 3 2 11" xfId="10870"/>
    <cellStyle name="Normal 19 3 2 11 2" xfId="10871"/>
    <cellStyle name="Normal 19 3 2 11 2 2" xfId="10872"/>
    <cellStyle name="Normal 19 3 2 11 3" xfId="10873"/>
    <cellStyle name="Normal 19 3 2 12" xfId="10874"/>
    <cellStyle name="Normal 19 3 2 12 2" xfId="10875"/>
    <cellStyle name="Normal 19 3 2 13" xfId="10876"/>
    <cellStyle name="Normal 19 3 2 2" xfId="10877"/>
    <cellStyle name="Normal 19 3 2 3" xfId="10878"/>
    <cellStyle name="Normal 19 3 2 3 10" xfId="10879"/>
    <cellStyle name="Normal 19 3 2 3 2" xfId="10880"/>
    <cellStyle name="Normal 19 3 2 3 2 2" xfId="10881"/>
    <cellStyle name="Normal 19 3 2 3 2 2 2" xfId="10882"/>
    <cellStyle name="Normal 19 3 2 3 2 2 2 2" xfId="10883"/>
    <cellStyle name="Normal 19 3 2 3 2 2 2 2 2" xfId="10884"/>
    <cellStyle name="Normal 19 3 2 3 2 2 2 2 2 2" xfId="10885"/>
    <cellStyle name="Normal 19 3 2 3 2 2 2 2 2 2 2" xfId="10886"/>
    <cellStyle name="Normal 19 3 2 3 2 2 2 2 2 3" xfId="10887"/>
    <cellStyle name="Normal 19 3 2 3 2 2 2 2 3" xfId="10888"/>
    <cellStyle name="Normal 19 3 2 3 2 2 2 2 3 2" xfId="10889"/>
    <cellStyle name="Normal 19 3 2 3 2 2 2 2 3 2 2" xfId="10890"/>
    <cellStyle name="Normal 19 3 2 3 2 2 2 2 3 3" xfId="10891"/>
    <cellStyle name="Normal 19 3 2 3 2 2 2 2 4" xfId="10892"/>
    <cellStyle name="Normal 19 3 2 3 2 2 2 2 4 2" xfId="10893"/>
    <cellStyle name="Normal 19 3 2 3 2 2 2 2 5" xfId="10894"/>
    <cellStyle name="Normal 19 3 2 3 2 2 2 3" xfId="10895"/>
    <cellStyle name="Normal 19 3 2 3 2 2 2 3 2" xfId="10896"/>
    <cellStyle name="Normal 19 3 2 3 2 2 2 3 2 2" xfId="10897"/>
    <cellStyle name="Normal 19 3 2 3 2 2 2 3 3" xfId="10898"/>
    <cellStyle name="Normal 19 3 2 3 2 2 2 4" xfId="10899"/>
    <cellStyle name="Normal 19 3 2 3 2 2 2 4 2" xfId="10900"/>
    <cellStyle name="Normal 19 3 2 3 2 2 2 4 2 2" xfId="10901"/>
    <cellStyle name="Normal 19 3 2 3 2 2 2 4 3" xfId="10902"/>
    <cellStyle name="Normal 19 3 2 3 2 2 2 5" xfId="10903"/>
    <cellStyle name="Normal 19 3 2 3 2 2 2 5 2" xfId="10904"/>
    <cellStyle name="Normal 19 3 2 3 2 2 2 5 2 2" xfId="10905"/>
    <cellStyle name="Normal 19 3 2 3 2 2 2 5 3" xfId="10906"/>
    <cellStyle name="Normal 19 3 2 3 2 2 2 6" xfId="10907"/>
    <cellStyle name="Normal 19 3 2 3 2 2 2 6 2" xfId="10908"/>
    <cellStyle name="Normal 19 3 2 3 2 2 2 7" xfId="10909"/>
    <cellStyle name="Normal 19 3 2 3 2 2 3" xfId="10910"/>
    <cellStyle name="Normal 19 3 2 3 2 2 3 2" xfId="10911"/>
    <cellStyle name="Normal 19 3 2 3 2 2 3 2 2" xfId="10912"/>
    <cellStyle name="Normal 19 3 2 3 2 2 3 2 2 2" xfId="10913"/>
    <cellStyle name="Normal 19 3 2 3 2 2 3 2 3" xfId="10914"/>
    <cellStyle name="Normal 19 3 2 3 2 2 3 3" xfId="10915"/>
    <cellStyle name="Normal 19 3 2 3 2 2 3 3 2" xfId="10916"/>
    <cellStyle name="Normal 19 3 2 3 2 2 3 3 2 2" xfId="10917"/>
    <cellStyle name="Normal 19 3 2 3 2 2 3 3 3" xfId="10918"/>
    <cellStyle name="Normal 19 3 2 3 2 2 3 4" xfId="10919"/>
    <cellStyle name="Normal 19 3 2 3 2 2 3 4 2" xfId="10920"/>
    <cellStyle name="Normal 19 3 2 3 2 2 3 5" xfId="10921"/>
    <cellStyle name="Normal 19 3 2 3 2 2 4" xfId="10922"/>
    <cellStyle name="Normal 19 3 2 3 2 2 4 2" xfId="10923"/>
    <cellStyle name="Normal 19 3 2 3 2 2 4 2 2" xfId="10924"/>
    <cellStyle name="Normal 19 3 2 3 2 2 4 3" xfId="10925"/>
    <cellStyle name="Normal 19 3 2 3 2 2 5" xfId="10926"/>
    <cellStyle name="Normal 19 3 2 3 2 2 5 2" xfId="10927"/>
    <cellStyle name="Normal 19 3 2 3 2 2 5 2 2" xfId="10928"/>
    <cellStyle name="Normal 19 3 2 3 2 2 5 3" xfId="10929"/>
    <cellStyle name="Normal 19 3 2 3 2 2 6" xfId="10930"/>
    <cellStyle name="Normal 19 3 2 3 2 2 6 2" xfId="10931"/>
    <cellStyle name="Normal 19 3 2 3 2 2 6 2 2" xfId="10932"/>
    <cellStyle name="Normal 19 3 2 3 2 2 6 3" xfId="10933"/>
    <cellStyle name="Normal 19 3 2 3 2 2 7" xfId="10934"/>
    <cellStyle name="Normal 19 3 2 3 2 2 7 2" xfId="10935"/>
    <cellStyle name="Normal 19 3 2 3 2 2 8" xfId="10936"/>
    <cellStyle name="Normal 19 3 2 3 2 3" xfId="10937"/>
    <cellStyle name="Normal 19 3 2 3 2 3 2" xfId="10938"/>
    <cellStyle name="Normal 19 3 2 3 2 3 2 2" xfId="10939"/>
    <cellStyle name="Normal 19 3 2 3 2 3 2 2 2" xfId="10940"/>
    <cellStyle name="Normal 19 3 2 3 2 3 2 2 2 2" xfId="10941"/>
    <cellStyle name="Normal 19 3 2 3 2 3 2 2 3" xfId="10942"/>
    <cellStyle name="Normal 19 3 2 3 2 3 2 3" xfId="10943"/>
    <cellStyle name="Normal 19 3 2 3 2 3 2 3 2" xfId="10944"/>
    <cellStyle name="Normal 19 3 2 3 2 3 2 3 2 2" xfId="10945"/>
    <cellStyle name="Normal 19 3 2 3 2 3 2 3 3" xfId="10946"/>
    <cellStyle name="Normal 19 3 2 3 2 3 2 4" xfId="10947"/>
    <cellStyle name="Normal 19 3 2 3 2 3 2 4 2" xfId="10948"/>
    <cellStyle name="Normal 19 3 2 3 2 3 2 5" xfId="10949"/>
    <cellStyle name="Normal 19 3 2 3 2 3 3" xfId="10950"/>
    <cellStyle name="Normal 19 3 2 3 2 3 3 2" xfId="10951"/>
    <cellStyle name="Normal 19 3 2 3 2 3 3 2 2" xfId="10952"/>
    <cellStyle name="Normal 19 3 2 3 2 3 3 3" xfId="10953"/>
    <cellStyle name="Normal 19 3 2 3 2 3 4" xfId="10954"/>
    <cellStyle name="Normal 19 3 2 3 2 3 4 2" xfId="10955"/>
    <cellStyle name="Normal 19 3 2 3 2 3 4 2 2" xfId="10956"/>
    <cellStyle name="Normal 19 3 2 3 2 3 4 3" xfId="10957"/>
    <cellStyle name="Normal 19 3 2 3 2 3 5" xfId="10958"/>
    <cellStyle name="Normal 19 3 2 3 2 3 5 2" xfId="10959"/>
    <cellStyle name="Normal 19 3 2 3 2 3 5 2 2" xfId="10960"/>
    <cellStyle name="Normal 19 3 2 3 2 3 5 3" xfId="10961"/>
    <cellStyle name="Normal 19 3 2 3 2 3 6" xfId="10962"/>
    <cellStyle name="Normal 19 3 2 3 2 3 6 2" xfId="10963"/>
    <cellStyle name="Normal 19 3 2 3 2 3 7" xfId="10964"/>
    <cellStyle name="Normal 19 3 2 3 2 4" xfId="10965"/>
    <cellStyle name="Normal 19 3 2 3 2 4 2" xfId="10966"/>
    <cellStyle name="Normal 19 3 2 3 2 4 2 2" xfId="10967"/>
    <cellStyle name="Normal 19 3 2 3 2 4 2 2 2" xfId="10968"/>
    <cellStyle name="Normal 19 3 2 3 2 4 2 3" xfId="10969"/>
    <cellStyle name="Normal 19 3 2 3 2 4 3" xfId="10970"/>
    <cellStyle name="Normal 19 3 2 3 2 4 3 2" xfId="10971"/>
    <cellStyle name="Normal 19 3 2 3 2 4 3 2 2" xfId="10972"/>
    <cellStyle name="Normal 19 3 2 3 2 4 3 3" xfId="10973"/>
    <cellStyle name="Normal 19 3 2 3 2 4 4" xfId="10974"/>
    <cellStyle name="Normal 19 3 2 3 2 4 4 2" xfId="10975"/>
    <cellStyle name="Normal 19 3 2 3 2 4 5" xfId="10976"/>
    <cellStyle name="Normal 19 3 2 3 2 5" xfId="10977"/>
    <cellStyle name="Normal 19 3 2 3 2 5 2" xfId="10978"/>
    <cellStyle name="Normal 19 3 2 3 2 5 2 2" xfId="10979"/>
    <cellStyle name="Normal 19 3 2 3 2 5 3" xfId="10980"/>
    <cellStyle name="Normal 19 3 2 3 2 6" xfId="10981"/>
    <cellStyle name="Normal 19 3 2 3 2 6 2" xfId="10982"/>
    <cellStyle name="Normal 19 3 2 3 2 6 2 2" xfId="10983"/>
    <cellStyle name="Normal 19 3 2 3 2 6 3" xfId="10984"/>
    <cellStyle name="Normal 19 3 2 3 2 7" xfId="10985"/>
    <cellStyle name="Normal 19 3 2 3 2 7 2" xfId="10986"/>
    <cellStyle name="Normal 19 3 2 3 2 7 2 2" xfId="10987"/>
    <cellStyle name="Normal 19 3 2 3 2 7 3" xfId="10988"/>
    <cellStyle name="Normal 19 3 2 3 2 8" xfId="10989"/>
    <cellStyle name="Normal 19 3 2 3 2 8 2" xfId="10990"/>
    <cellStyle name="Normal 19 3 2 3 2 9" xfId="10991"/>
    <cellStyle name="Normal 19 3 2 3 3" xfId="10992"/>
    <cellStyle name="Normal 19 3 2 3 3 2" xfId="10993"/>
    <cellStyle name="Normal 19 3 2 3 3 2 2" xfId="10994"/>
    <cellStyle name="Normal 19 3 2 3 3 2 2 2" xfId="10995"/>
    <cellStyle name="Normal 19 3 2 3 3 2 2 2 2" xfId="10996"/>
    <cellStyle name="Normal 19 3 2 3 3 2 2 2 2 2" xfId="10997"/>
    <cellStyle name="Normal 19 3 2 3 3 2 2 2 3" xfId="10998"/>
    <cellStyle name="Normal 19 3 2 3 3 2 2 3" xfId="10999"/>
    <cellStyle name="Normal 19 3 2 3 3 2 2 3 2" xfId="11000"/>
    <cellStyle name="Normal 19 3 2 3 3 2 2 3 2 2" xfId="11001"/>
    <cellStyle name="Normal 19 3 2 3 3 2 2 3 3" xfId="11002"/>
    <cellStyle name="Normal 19 3 2 3 3 2 2 4" xfId="11003"/>
    <cellStyle name="Normal 19 3 2 3 3 2 2 4 2" xfId="11004"/>
    <cellStyle name="Normal 19 3 2 3 3 2 2 5" xfId="11005"/>
    <cellStyle name="Normal 19 3 2 3 3 2 3" xfId="11006"/>
    <cellStyle name="Normal 19 3 2 3 3 2 3 2" xfId="11007"/>
    <cellStyle name="Normal 19 3 2 3 3 2 3 2 2" xfId="11008"/>
    <cellStyle name="Normal 19 3 2 3 3 2 3 3" xfId="11009"/>
    <cellStyle name="Normal 19 3 2 3 3 2 4" xfId="11010"/>
    <cellStyle name="Normal 19 3 2 3 3 2 4 2" xfId="11011"/>
    <cellStyle name="Normal 19 3 2 3 3 2 4 2 2" xfId="11012"/>
    <cellStyle name="Normal 19 3 2 3 3 2 4 3" xfId="11013"/>
    <cellStyle name="Normal 19 3 2 3 3 2 5" xfId="11014"/>
    <cellStyle name="Normal 19 3 2 3 3 2 5 2" xfId="11015"/>
    <cellStyle name="Normal 19 3 2 3 3 2 5 2 2" xfId="11016"/>
    <cellStyle name="Normal 19 3 2 3 3 2 5 3" xfId="11017"/>
    <cellStyle name="Normal 19 3 2 3 3 2 6" xfId="11018"/>
    <cellStyle name="Normal 19 3 2 3 3 2 6 2" xfId="11019"/>
    <cellStyle name="Normal 19 3 2 3 3 2 7" xfId="11020"/>
    <cellStyle name="Normal 19 3 2 3 3 3" xfId="11021"/>
    <cellStyle name="Normal 19 3 2 3 3 3 2" xfId="11022"/>
    <cellStyle name="Normal 19 3 2 3 3 3 2 2" xfId="11023"/>
    <cellStyle name="Normal 19 3 2 3 3 3 2 2 2" xfId="11024"/>
    <cellStyle name="Normal 19 3 2 3 3 3 2 3" xfId="11025"/>
    <cellStyle name="Normal 19 3 2 3 3 3 3" xfId="11026"/>
    <cellStyle name="Normal 19 3 2 3 3 3 3 2" xfId="11027"/>
    <cellStyle name="Normal 19 3 2 3 3 3 3 2 2" xfId="11028"/>
    <cellStyle name="Normal 19 3 2 3 3 3 3 3" xfId="11029"/>
    <cellStyle name="Normal 19 3 2 3 3 3 4" xfId="11030"/>
    <cellStyle name="Normal 19 3 2 3 3 3 4 2" xfId="11031"/>
    <cellStyle name="Normal 19 3 2 3 3 3 5" xfId="11032"/>
    <cellStyle name="Normal 19 3 2 3 3 4" xfId="11033"/>
    <cellStyle name="Normal 19 3 2 3 3 4 2" xfId="11034"/>
    <cellStyle name="Normal 19 3 2 3 3 4 2 2" xfId="11035"/>
    <cellStyle name="Normal 19 3 2 3 3 4 3" xfId="11036"/>
    <cellStyle name="Normal 19 3 2 3 3 5" xfId="11037"/>
    <cellStyle name="Normal 19 3 2 3 3 5 2" xfId="11038"/>
    <cellStyle name="Normal 19 3 2 3 3 5 2 2" xfId="11039"/>
    <cellStyle name="Normal 19 3 2 3 3 5 3" xfId="11040"/>
    <cellStyle name="Normal 19 3 2 3 3 6" xfId="11041"/>
    <cellStyle name="Normal 19 3 2 3 3 6 2" xfId="11042"/>
    <cellStyle name="Normal 19 3 2 3 3 6 2 2" xfId="11043"/>
    <cellStyle name="Normal 19 3 2 3 3 6 3" xfId="11044"/>
    <cellStyle name="Normal 19 3 2 3 3 7" xfId="11045"/>
    <cellStyle name="Normal 19 3 2 3 3 7 2" xfId="11046"/>
    <cellStyle name="Normal 19 3 2 3 3 8" xfId="11047"/>
    <cellStyle name="Normal 19 3 2 3 4" xfId="11048"/>
    <cellStyle name="Normal 19 3 2 3 4 2" xfId="11049"/>
    <cellStyle name="Normal 19 3 2 3 4 2 2" xfId="11050"/>
    <cellStyle name="Normal 19 3 2 3 4 2 2 2" xfId="11051"/>
    <cellStyle name="Normal 19 3 2 3 4 2 2 2 2" xfId="11052"/>
    <cellStyle name="Normal 19 3 2 3 4 2 2 3" xfId="11053"/>
    <cellStyle name="Normal 19 3 2 3 4 2 3" xfId="11054"/>
    <cellStyle name="Normal 19 3 2 3 4 2 3 2" xfId="11055"/>
    <cellStyle name="Normal 19 3 2 3 4 2 3 2 2" xfId="11056"/>
    <cellStyle name="Normal 19 3 2 3 4 2 3 3" xfId="11057"/>
    <cellStyle name="Normal 19 3 2 3 4 2 4" xfId="11058"/>
    <cellStyle name="Normal 19 3 2 3 4 2 4 2" xfId="11059"/>
    <cellStyle name="Normal 19 3 2 3 4 2 5" xfId="11060"/>
    <cellStyle name="Normal 19 3 2 3 4 3" xfId="11061"/>
    <cellStyle name="Normal 19 3 2 3 4 3 2" xfId="11062"/>
    <cellStyle name="Normal 19 3 2 3 4 3 2 2" xfId="11063"/>
    <cellStyle name="Normal 19 3 2 3 4 3 3" xfId="11064"/>
    <cellStyle name="Normal 19 3 2 3 4 4" xfId="11065"/>
    <cellStyle name="Normal 19 3 2 3 4 4 2" xfId="11066"/>
    <cellStyle name="Normal 19 3 2 3 4 4 2 2" xfId="11067"/>
    <cellStyle name="Normal 19 3 2 3 4 4 3" xfId="11068"/>
    <cellStyle name="Normal 19 3 2 3 4 5" xfId="11069"/>
    <cellStyle name="Normal 19 3 2 3 4 5 2" xfId="11070"/>
    <cellStyle name="Normal 19 3 2 3 4 5 2 2" xfId="11071"/>
    <cellStyle name="Normal 19 3 2 3 4 5 3" xfId="11072"/>
    <cellStyle name="Normal 19 3 2 3 4 6" xfId="11073"/>
    <cellStyle name="Normal 19 3 2 3 4 6 2" xfId="11074"/>
    <cellStyle name="Normal 19 3 2 3 4 7" xfId="11075"/>
    <cellStyle name="Normal 19 3 2 3 5" xfId="11076"/>
    <cellStyle name="Normal 19 3 2 3 5 2" xfId="11077"/>
    <cellStyle name="Normal 19 3 2 3 5 2 2" xfId="11078"/>
    <cellStyle name="Normal 19 3 2 3 5 2 2 2" xfId="11079"/>
    <cellStyle name="Normal 19 3 2 3 5 2 3" xfId="11080"/>
    <cellStyle name="Normal 19 3 2 3 5 3" xfId="11081"/>
    <cellStyle name="Normal 19 3 2 3 5 3 2" xfId="11082"/>
    <cellStyle name="Normal 19 3 2 3 5 3 2 2" xfId="11083"/>
    <cellStyle name="Normal 19 3 2 3 5 3 3" xfId="11084"/>
    <cellStyle name="Normal 19 3 2 3 5 4" xfId="11085"/>
    <cellStyle name="Normal 19 3 2 3 5 4 2" xfId="11086"/>
    <cellStyle name="Normal 19 3 2 3 5 5" xfId="11087"/>
    <cellStyle name="Normal 19 3 2 3 6" xfId="11088"/>
    <cellStyle name="Normal 19 3 2 3 6 2" xfId="11089"/>
    <cellStyle name="Normal 19 3 2 3 6 2 2" xfId="11090"/>
    <cellStyle name="Normal 19 3 2 3 6 3" xfId="11091"/>
    <cellStyle name="Normal 19 3 2 3 7" xfId="11092"/>
    <cellStyle name="Normal 19 3 2 3 7 2" xfId="11093"/>
    <cellStyle name="Normal 19 3 2 3 7 2 2" xfId="11094"/>
    <cellStyle name="Normal 19 3 2 3 7 3" xfId="11095"/>
    <cellStyle name="Normal 19 3 2 3 8" xfId="11096"/>
    <cellStyle name="Normal 19 3 2 3 8 2" xfId="11097"/>
    <cellStyle name="Normal 19 3 2 3 8 2 2" xfId="11098"/>
    <cellStyle name="Normal 19 3 2 3 8 3" xfId="11099"/>
    <cellStyle name="Normal 19 3 2 3 9" xfId="11100"/>
    <cellStyle name="Normal 19 3 2 3 9 2" xfId="11101"/>
    <cellStyle name="Normal 19 3 2 4" xfId="11102"/>
    <cellStyle name="Normal 19 3 2 4 10" xfId="11103"/>
    <cellStyle name="Normal 19 3 2 4 2" xfId="11104"/>
    <cellStyle name="Normal 19 3 2 4 2 2" xfId="11105"/>
    <cellStyle name="Normal 19 3 2 4 2 2 2" xfId="11106"/>
    <cellStyle name="Normal 19 3 2 4 2 2 2 2" xfId="11107"/>
    <cellStyle name="Normal 19 3 2 4 2 2 2 2 2" xfId="11108"/>
    <cellStyle name="Normal 19 3 2 4 2 2 2 2 2 2" xfId="11109"/>
    <cellStyle name="Normal 19 3 2 4 2 2 2 2 2 2 2" xfId="11110"/>
    <cellStyle name="Normal 19 3 2 4 2 2 2 2 2 3" xfId="11111"/>
    <cellStyle name="Normal 19 3 2 4 2 2 2 2 3" xfId="11112"/>
    <cellStyle name="Normal 19 3 2 4 2 2 2 2 3 2" xfId="11113"/>
    <cellStyle name="Normal 19 3 2 4 2 2 2 2 3 2 2" xfId="11114"/>
    <cellStyle name="Normal 19 3 2 4 2 2 2 2 3 3" xfId="11115"/>
    <cellStyle name="Normal 19 3 2 4 2 2 2 2 4" xfId="11116"/>
    <cellStyle name="Normal 19 3 2 4 2 2 2 2 4 2" xfId="11117"/>
    <cellStyle name="Normal 19 3 2 4 2 2 2 2 5" xfId="11118"/>
    <cellStyle name="Normal 19 3 2 4 2 2 2 3" xfId="11119"/>
    <cellStyle name="Normal 19 3 2 4 2 2 2 3 2" xfId="11120"/>
    <cellStyle name="Normal 19 3 2 4 2 2 2 3 2 2" xfId="11121"/>
    <cellStyle name="Normal 19 3 2 4 2 2 2 3 3" xfId="11122"/>
    <cellStyle name="Normal 19 3 2 4 2 2 2 4" xfId="11123"/>
    <cellStyle name="Normal 19 3 2 4 2 2 2 4 2" xfId="11124"/>
    <cellStyle name="Normal 19 3 2 4 2 2 2 4 2 2" xfId="11125"/>
    <cellStyle name="Normal 19 3 2 4 2 2 2 4 3" xfId="11126"/>
    <cellStyle name="Normal 19 3 2 4 2 2 2 5" xfId="11127"/>
    <cellStyle name="Normal 19 3 2 4 2 2 2 5 2" xfId="11128"/>
    <cellStyle name="Normal 19 3 2 4 2 2 2 5 2 2" xfId="11129"/>
    <cellStyle name="Normal 19 3 2 4 2 2 2 5 3" xfId="11130"/>
    <cellStyle name="Normal 19 3 2 4 2 2 2 6" xfId="11131"/>
    <cellStyle name="Normal 19 3 2 4 2 2 2 6 2" xfId="11132"/>
    <cellStyle name="Normal 19 3 2 4 2 2 2 7" xfId="11133"/>
    <cellStyle name="Normal 19 3 2 4 2 2 3" xfId="11134"/>
    <cellStyle name="Normal 19 3 2 4 2 2 3 2" xfId="11135"/>
    <cellStyle name="Normal 19 3 2 4 2 2 3 2 2" xfId="11136"/>
    <cellStyle name="Normal 19 3 2 4 2 2 3 2 2 2" xfId="11137"/>
    <cellStyle name="Normal 19 3 2 4 2 2 3 2 3" xfId="11138"/>
    <cellStyle name="Normal 19 3 2 4 2 2 3 3" xfId="11139"/>
    <cellStyle name="Normal 19 3 2 4 2 2 3 3 2" xfId="11140"/>
    <cellStyle name="Normal 19 3 2 4 2 2 3 3 2 2" xfId="11141"/>
    <cellStyle name="Normal 19 3 2 4 2 2 3 3 3" xfId="11142"/>
    <cellStyle name="Normal 19 3 2 4 2 2 3 4" xfId="11143"/>
    <cellStyle name="Normal 19 3 2 4 2 2 3 4 2" xfId="11144"/>
    <cellStyle name="Normal 19 3 2 4 2 2 3 5" xfId="11145"/>
    <cellStyle name="Normal 19 3 2 4 2 2 4" xfId="11146"/>
    <cellStyle name="Normal 19 3 2 4 2 2 4 2" xfId="11147"/>
    <cellStyle name="Normal 19 3 2 4 2 2 4 2 2" xfId="11148"/>
    <cellStyle name="Normal 19 3 2 4 2 2 4 3" xfId="11149"/>
    <cellStyle name="Normal 19 3 2 4 2 2 5" xfId="11150"/>
    <cellStyle name="Normal 19 3 2 4 2 2 5 2" xfId="11151"/>
    <cellStyle name="Normal 19 3 2 4 2 2 5 2 2" xfId="11152"/>
    <cellStyle name="Normal 19 3 2 4 2 2 5 3" xfId="11153"/>
    <cellStyle name="Normal 19 3 2 4 2 2 6" xfId="11154"/>
    <cellStyle name="Normal 19 3 2 4 2 2 6 2" xfId="11155"/>
    <cellStyle name="Normal 19 3 2 4 2 2 6 2 2" xfId="11156"/>
    <cellStyle name="Normal 19 3 2 4 2 2 6 3" xfId="11157"/>
    <cellStyle name="Normal 19 3 2 4 2 2 7" xfId="11158"/>
    <cellStyle name="Normal 19 3 2 4 2 2 7 2" xfId="11159"/>
    <cellStyle name="Normal 19 3 2 4 2 2 8" xfId="11160"/>
    <cellStyle name="Normal 19 3 2 4 2 3" xfId="11161"/>
    <cellStyle name="Normal 19 3 2 4 2 3 2" xfId="11162"/>
    <cellStyle name="Normal 19 3 2 4 2 3 2 2" xfId="11163"/>
    <cellStyle name="Normal 19 3 2 4 2 3 2 2 2" xfId="11164"/>
    <cellStyle name="Normal 19 3 2 4 2 3 2 2 2 2" xfId="11165"/>
    <cellStyle name="Normal 19 3 2 4 2 3 2 2 3" xfId="11166"/>
    <cellStyle name="Normal 19 3 2 4 2 3 2 3" xfId="11167"/>
    <cellStyle name="Normal 19 3 2 4 2 3 2 3 2" xfId="11168"/>
    <cellStyle name="Normal 19 3 2 4 2 3 2 3 2 2" xfId="11169"/>
    <cellStyle name="Normal 19 3 2 4 2 3 2 3 3" xfId="11170"/>
    <cellStyle name="Normal 19 3 2 4 2 3 2 4" xfId="11171"/>
    <cellStyle name="Normal 19 3 2 4 2 3 2 4 2" xfId="11172"/>
    <cellStyle name="Normal 19 3 2 4 2 3 2 5" xfId="11173"/>
    <cellStyle name="Normal 19 3 2 4 2 3 3" xfId="11174"/>
    <cellStyle name="Normal 19 3 2 4 2 3 3 2" xfId="11175"/>
    <cellStyle name="Normal 19 3 2 4 2 3 3 2 2" xfId="11176"/>
    <cellStyle name="Normal 19 3 2 4 2 3 3 3" xfId="11177"/>
    <cellStyle name="Normal 19 3 2 4 2 3 4" xfId="11178"/>
    <cellStyle name="Normal 19 3 2 4 2 3 4 2" xfId="11179"/>
    <cellStyle name="Normal 19 3 2 4 2 3 4 2 2" xfId="11180"/>
    <cellStyle name="Normal 19 3 2 4 2 3 4 3" xfId="11181"/>
    <cellStyle name="Normal 19 3 2 4 2 3 5" xfId="11182"/>
    <cellStyle name="Normal 19 3 2 4 2 3 5 2" xfId="11183"/>
    <cellStyle name="Normal 19 3 2 4 2 3 5 2 2" xfId="11184"/>
    <cellStyle name="Normal 19 3 2 4 2 3 5 3" xfId="11185"/>
    <cellStyle name="Normal 19 3 2 4 2 3 6" xfId="11186"/>
    <cellStyle name="Normal 19 3 2 4 2 3 6 2" xfId="11187"/>
    <cellStyle name="Normal 19 3 2 4 2 3 7" xfId="11188"/>
    <cellStyle name="Normal 19 3 2 4 2 4" xfId="11189"/>
    <cellStyle name="Normal 19 3 2 4 2 4 2" xfId="11190"/>
    <cellStyle name="Normal 19 3 2 4 2 4 2 2" xfId="11191"/>
    <cellStyle name="Normal 19 3 2 4 2 4 2 2 2" xfId="11192"/>
    <cellStyle name="Normal 19 3 2 4 2 4 2 3" xfId="11193"/>
    <cellStyle name="Normal 19 3 2 4 2 4 3" xfId="11194"/>
    <cellStyle name="Normal 19 3 2 4 2 4 3 2" xfId="11195"/>
    <cellStyle name="Normal 19 3 2 4 2 4 3 2 2" xfId="11196"/>
    <cellStyle name="Normal 19 3 2 4 2 4 3 3" xfId="11197"/>
    <cellStyle name="Normal 19 3 2 4 2 4 4" xfId="11198"/>
    <cellStyle name="Normal 19 3 2 4 2 4 4 2" xfId="11199"/>
    <cellStyle name="Normal 19 3 2 4 2 4 5" xfId="11200"/>
    <cellStyle name="Normal 19 3 2 4 2 5" xfId="11201"/>
    <cellStyle name="Normal 19 3 2 4 2 5 2" xfId="11202"/>
    <cellStyle name="Normal 19 3 2 4 2 5 2 2" xfId="11203"/>
    <cellStyle name="Normal 19 3 2 4 2 5 3" xfId="11204"/>
    <cellStyle name="Normal 19 3 2 4 2 6" xfId="11205"/>
    <cellStyle name="Normal 19 3 2 4 2 6 2" xfId="11206"/>
    <cellStyle name="Normal 19 3 2 4 2 6 2 2" xfId="11207"/>
    <cellStyle name="Normal 19 3 2 4 2 6 3" xfId="11208"/>
    <cellStyle name="Normal 19 3 2 4 2 7" xfId="11209"/>
    <cellStyle name="Normal 19 3 2 4 2 7 2" xfId="11210"/>
    <cellStyle name="Normal 19 3 2 4 2 7 2 2" xfId="11211"/>
    <cellStyle name="Normal 19 3 2 4 2 7 3" xfId="11212"/>
    <cellStyle name="Normal 19 3 2 4 2 8" xfId="11213"/>
    <cellStyle name="Normal 19 3 2 4 2 8 2" xfId="11214"/>
    <cellStyle name="Normal 19 3 2 4 2 9" xfId="11215"/>
    <cellStyle name="Normal 19 3 2 4 3" xfId="11216"/>
    <cellStyle name="Normal 19 3 2 4 3 2" xfId="11217"/>
    <cellStyle name="Normal 19 3 2 4 3 2 2" xfId="11218"/>
    <cellStyle name="Normal 19 3 2 4 3 2 2 2" xfId="11219"/>
    <cellStyle name="Normal 19 3 2 4 3 2 2 2 2" xfId="11220"/>
    <cellStyle name="Normal 19 3 2 4 3 2 2 2 2 2" xfId="11221"/>
    <cellStyle name="Normal 19 3 2 4 3 2 2 2 3" xfId="11222"/>
    <cellStyle name="Normal 19 3 2 4 3 2 2 3" xfId="11223"/>
    <cellStyle name="Normal 19 3 2 4 3 2 2 3 2" xfId="11224"/>
    <cellStyle name="Normal 19 3 2 4 3 2 2 3 2 2" xfId="11225"/>
    <cellStyle name="Normal 19 3 2 4 3 2 2 3 3" xfId="11226"/>
    <cellStyle name="Normal 19 3 2 4 3 2 2 4" xfId="11227"/>
    <cellStyle name="Normal 19 3 2 4 3 2 2 4 2" xfId="11228"/>
    <cellStyle name="Normal 19 3 2 4 3 2 2 5" xfId="11229"/>
    <cellStyle name="Normal 19 3 2 4 3 2 3" xfId="11230"/>
    <cellStyle name="Normal 19 3 2 4 3 2 3 2" xfId="11231"/>
    <cellStyle name="Normal 19 3 2 4 3 2 3 2 2" xfId="11232"/>
    <cellStyle name="Normal 19 3 2 4 3 2 3 3" xfId="11233"/>
    <cellStyle name="Normal 19 3 2 4 3 2 4" xfId="11234"/>
    <cellStyle name="Normal 19 3 2 4 3 2 4 2" xfId="11235"/>
    <cellStyle name="Normal 19 3 2 4 3 2 4 2 2" xfId="11236"/>
    <cellStyle name="Normal 19 3 2 4 3 2 4 3" xfId="11237"/>
    <cellStyle name="Normal 19 3 2 4 3 2 5" xfId="11238"/>
    <cellStyle name="Normal 19 3 2 4 3 2 5 2" xfId="11239"/>
    <cellStyle name="Normal 19 3 2 4 3 2 5 2 2" xfId="11240"/>
    <cellStyle name="Normal 19 3 2 4 3 2 5 3" xfId="11241"/>
    <cellStyle name="Normal 19 3 2 4 3 2 6" xfId="11242"/>
    <cellStyle name="Normal 19 3 2 4 3 2 6 2" xfId="11243"/>
    <cellStyle name="Normal 19 3 2 4 3 2 7" xfId="11244"/>
    <cellStyle name="Normal 19 3 2 4 3 3" xfId="11245"/>
    <cellStyle name="Normal 19 3 2 4 3 3 2" xfId="11246"/>
    <cellStyle name="Normal 19 3 2 4 3 3 2 2" xfId="11247"/>
    <cellStyle name="Normal 19 3 2 4 3 3 2 2 2" xfId="11248"/>
    <cellStyle name="Normal 19 3 2 4 3 3 2 3" xfId="11249"/>
    <cellStyle name="Normal 19 3 2 4 3 3 3" xfId="11250"/>
    <cellStyle name="Normal 19 3 2 4 3 3 3 2" xfId="11251"/>
    <cellStyle name="Normal 19 3 2 4 3 3 3 2 2" xfId="11252"/>
    <cellStyle name="Normal 19 3 2 4 3 3 3 3" xfId="11253"/>
    <cellStyle name="Normal 19 3 2 4 3 3 4" xfId="11254"/>
    <cellStyle name="Normal 19 3 2 4 3 3 4 2" xfId="11255"/>
    <cellStyle name="Normal 19 3 2 4 3 3 5" xfId="11256"/>
    <cellStyle name="Normal 19 3 2 4 3 4" xfId="11257"/>
    <cellStyle name="Normal 19 3 2 4 3 4 2" xfId="11258"/>
    <cellStyle name="Normal 19 3 2 4 3 4 2 2" xfId="11259"/>
    <cellStyle name="Normal 19 3 2 4 3 4 3" xfId="11260"/>
    <cellStyle name="Normal 19 3 2 4 3 5" xfId="11261"/>
    <cellStyle name="Normal 19 3 2 4 3 5 2" xfId="11262"/>
    <cellStyle name="Normal 19 3 2 4 3 5 2 2" xfId="11263"/>
    <cellStyle name="Normal 19 3 2 4 3 5 3" xfId="11264"/>
    <cellStyle name="Normal 19 3 2 4 3 6" xfId="11265"/>
    <cellStyle name="Normal 19 3 2 4 3 6 2" xfId="11266"/>
    <cellStyle name="Normal 19 3 2 4 3 6 2 2" xfId="11267"/>
    <cellStyle name="Normal 19 3 2 4 3 6 3" xfId="11268"/>
    <cellStyle name="Normal 19 3 2 4 3 7" xfId="11269"/>
    <cellStyle name="Normal 19 3 2 4 3 7 2" xfId="11270"/>
    <cellStyle name="Normal 19 3 2 4 3 8" xfId="11271"/>
    <cellStyle name="Normal 19 3 2 4 4" xfId="11272"/>
    <cellStyle name="Normal 19 3 2 4 4 2" xfId="11273"/>
    <cellStyle name="Normal 19 3 2 4 4 2 2" xfId="11274"/>
    <cellStyle name="Normal 19 3 2 4 4 2 2 2" xfId="11275"/>
    <cellStyle name="Normal 19 3 2 4 4 2 2 2 2" xfId="11276"/>
    <cellStyle name="Normal 19 3 2 4 4 2 2 3" xfId="11277"/>
    <cellStyle name="Normal 19 3 2 4 4 2 3" xfId="11278"/>
    <cellStyle name="Normal 19 3 2 4 4 2 3 2" xfId="11279"/>
    <cellStyle name="Normal 19 3 2 4 4 2 3 2 2" xfId="11280"/>
    <cellStyle name="Normal 19 3 2 4 4 2 3 3" xfId="11281"/>
    <cellStyle name="Normal 19 3 2 4 4 2 4" xfId="11282"/>
    <cellStyle name="Normal 19 3 2 4 4 2 4 2" xfId="11283"/>
    <cellStyle name="Normal 19 3 2 4 4 2 5" xfId="11284"/>
    <cellStyle name="Normal 19 3 2 4 4 3" xfId="11285"/>
    <cellStyle name="Normal 19 3 2 4 4 3 2" xfId="11286"/>
    <cellStyle name="Normal 19 3 2 4 4 3 2 2" xfId="11287"/>
    <cellStyle name="Normal 19 3 2 4 4 3 3" xfId="11288"/>
    <cellStyle name="Normal 19 3 2 4 4 4" xfId="11289"/>
    <cellStyle name="Normal 19 3 2 4 4 4 2" xfId="11290"/>
    <cellStyle name="Normal 19 3 2 4 4 4 2 2" xfId="11291"/>
    <cellStyle name="Normal 19 3 2 4 4 4 3" xfId="11292"/>
    <cellStyle name="Normal 19 3 2 4 4 5" xfId="11293"/>
    <cellStyle name="Normal 19 3 2 4 4 5 2" xfId="11294"/>
    <cellStyle name="Normal 19 3 2 4 4 5 2 2" xfId="11295"/>
    <cellStyle name="Normal 19 3 2 4 4 5 3" xfId="11296"/>
    <cellStyle name="Normal 19 3 2 4 4 6" xfId="11297"/>
    <cellStyle name="Normal 19 3 2 4 4 6 2" xfId="11298"/>
    <cellStyle name="Normal 19 3 2 4 4 7" xfId="11299"/>
    <cellStyle name="Normal 19 3 2 4 5" xfId="11300"/>
    <cellStyle name="Normal 19 3 2 4 5 2" xfId="11301"/>
    <cellStyle name="Normal 19 3 2 4 5 2 2" xfId="11302"/>
    <cellStyle name="Normal 19 3 2 4 5 2 2 2" xfId="11303"/>
    <cellStyle name="Normal 19 3 2 4 5 2 3" xfId="11304"/>
    <cellStyle name="Normal 19 3 2 4 5 3" xfId="11305"/>
    <cellStyle name="Normal 19 3 2 4 5 3 2" xfId="11306"/>
    <cellStyle name="Normal 19 3 2 4 5 3 2 2" xfId="11307"/>
    <cellStyle name="Normal 19 3 2 4 5 3 3" xfId="11308"/>
    <cellStyle name="Normal 19 3 2 4 5 4" xfId="11309"/>
    <cellStyle name="Normal 19 3 2 4 5 4 2" xfId="11310"/>
    <cellStyle name="Normal 19 3 2 4 5 5" xfId="11311"/>
    <cellStyle name="Normal 19 3 2 4 6" xfId="11312"/>
    <cellStyle name="Normal 19 3 2 4 6 2" xfId="11313"/>
    <cellStyle name="Normal 19 3 2 4 6 2 2" xfId="11314"/>
    <cellStyle name="Normal 19 3 2 4 6 3" xfId="11315"/>
    <cellStyle name="Normal 19 3 2 4 7" xfId="11316"/>
    <cellStyle name="Normal 19 3 2 4 7 2" xfId="11317"/>
    <cellStyle name="Normal 19 3 2 4 7 2 2" xfId="11318"/>
    <cellStyle name="Normal 19 3 2 4 7 3" xfId="11319"/>
    <cellStyle name="Normal 19 3 2 4 8" xfId="11320"/>
    <cellStyle name="Normal 19 3 2 4 8 2" xfId="11321"/>
    <cellStyle name="Normal 19 3 2 4 8 2 2" xfId="11322"/>
    <cellStyle name="Normal 19 3 2 4 8 3" xfId="11323"/>
    <cellStyle name="Normal 19 3 2 4 9" xfId="11324"/>
    <cellStyle name="Normal 19 3 2 4 9 2" xfId="11325"/>
    <cellStyle name="Normal 19 3 2 5" xfId="11326"/>
    <cellStyle name="Normal 19 3 2 5 2" xfId="11327"/>
    <cellStyle name="Normal 19 3 2 5 2 2" xfId="11328"/>
    <cellStyle name="Normal 19 3 2 5 2 2 2" xfId="11329"/>
    <cellStyle name="Normal 19 3 2 5 2 2 2 2" xfId="11330"/>
    <cellStyle name="Normal 19 3 2 5 2 2 2 2 2" xfId="11331"/>
    <cellStyle name="Normal 19 3 2 5 2 2 2 2 2 2" xfId="11332"/>
    <cellStyle name="Normal 19 3 2 5 2 2 2 2 3" xfId="11333"/>
    <cellStyle name="Normal 19 3 2 5 2 2 2 3" xfId="11334"/>
    <cellStyle name="Normal 19 3 2 5 2 2 2 3 2" xfId="11335"/>
    <cellStyle name="Normal 19 3 2 5 2 2 2 3 2 2" xfId="11336"/>
    <cellStyle name="Normal 19 3 2 5 2 2 2 3 3" xfId="11337"/>
    <cellStyle name="Normal 19 3 2 5 2 2 2 4" xfId="11338"/>
    <cellStyle name="Normal 19 3 2 5 2 2 2 4 2" xfId="11339"/>
    <cellStyle name="Normal 19 3 2 5 2 2 2 5" xfId="11340"/>
    <cellStyle name="Normal 19 3 2 5 2 2 3" xfId="11341"/>
    <cellStyle name="Normal 19 3 2 5 2 2 3 2" xfId="11342"/>
    <cellStyle name="Normal 19 3 2 5 2 2 3 2 2" xfId="11343"/>
    <cellStyle name="Normal 19 3 2 5 2 2 3 3" xfId="11344"/>
    <cellStyle name="Normal 19 3 2 5 2 2 4" xfId="11345"/>
    <cellStyle name="Normal 19 3 2 5 2 2 4 2" xfId="11346"/>
    <cellStyle name="Normal 19 3 2 5 2 2 4 2 2" xfId="11347"/>
    <cellStyle name="Normal 19 3 2 5 2 2 4 3" xfId="11348"/>
    <cellStyle name="Normal 19 3 2 5 2 2 5" xfId="11349"/>
    <cellStyle name="Normal 19 3 2 5 2 2 5 2" xfId="11350"/>
    <cellStyle name="Normal 19 3 2 5 2 2 5 2 2" xfId="11351"/>
    <cellStyle name="Normal 19 3 2 5 2 2 5 3" xfId="11352"/>
    <cellStyle name="Normal 19 3 2 5 2 2 6" xfId="11353"/>
    <cellStyle name="Normal 19 3 2 5 2 2 6 2" xfId="11354"/>
    <cellStyle name="Normal 19 3 2 5 2 2 7" xfId="11355"/>
    <cellStyle name="Normal 19 3 2 5 2 3" xfId="11356"/>
    <cellStyle name="Normal 19 3 2 5 2 3 2" xfId="11357"/>
    <cellStyle name="Normal 19 3 2 5 2 3 2 2" xfId="11358"/>
    <cellStyle name="Normal 19 3 2 5 2 3 2 2 2" xfId="11359"/>
    <cellStyle name="Normal 19 3 2 5 2 3 2 3" xfId="11360"/>
    <cellStyle name="Normal 19 3 2 5 2 3 3" xfId="11361"/>
    <cellStyle name="Normal 19 3 2 5 2 3 3 2" xfId="11362"/>
    <cellStyle name="Normal 19 3 2 5 2 3 3 2 2" xfId="11363"/>
    <cellStyle name="Normal 19 3 2 5 2 3 3 3" xfId="11364"/>
    <cellStyle name="Normal 19 3 2 5 2 3 4" xfId="11365"/>
    <cellStyle name="Normal 19 3 2 5 2 3 4 2" xfId="11366"/>
    <cellStyle name="Normal 19 3 2 5 2 3 5" xfId="11367"/>
    <cellStyle name="Normal 19 3 2 5 2 4" xfId="11368"/>
    <cellStyle name="Normal 19 3 2 5 2 4 2" xfId="11369"/>
    <cellStyle name="Normal 19 3 2 5 2 4 2 2" xfId="11370"/>
    <cellStyle name="Normal 19 3 2 5 2 4 3" xfId="11371"/>
    <cellStyle name="Normal 19 3 2 5 2 5" xfId="11372"/>
    <cellStyle name="Normal 19 3 2 5 2 5 2" xfId="11373"/>
    <cellStyle name="Normal 19 3 2 5 2 5 2 2" xfId="11374"/>
    <cellStyle name="Normal 19 3 2 5 2 5 3" xfId="11375"/>
    <cellStyle name="Normal 19 3 2 5 2 6" xfId="11376"/>
    <cellStyle name="Normal 19 3 2 5 2 6 2" xfId="11377"/>
    <cellStyle name="Normal 19 3 2 5 2 6 2 2" xfId="11378"/>
    <cellStyle name="Normal 19 3 2 5 2 6 3" xfId="11379"/>
    <cellStyle name="Normal 19 3 2 5 2 7" xfId="11380"/>
    <cellStyle name="Normal 19 3 2 5 2 7 2" xfId="11381"/>
    <cellStyle name="Normal 19 3 2 5 2 8" xfId="11382"/>
    <cellStyle name="Normal 19 3 2 5 3" xfId="11383"/>
    <cellStyle name="Normal 19 3 2 5 3 2" xfId="11384"/>
    <cellStyle name="Normal 19 3 2 5 3 2 2" xfId="11385"/>
    <cellStyle name="Normal 19 3 2 5 3 2 2 2" xfId="11386"/>
    <cellStyle name="Normal 19 3 2 5 3 2 2 2 2" xfId="11387"/>
    <cellStyle name="Normal 19 3 2 5 3 2 2 3" xfId="11388"/>
    <cellStyle name="Normal 19 3 2 5 3 2 3" xfId="11389"/>
    <cellStyle name="Normal 19 3 2 5 3 2 3 2" xfId="11390"/>
    <cellStyle name="Normal 19 3 2 5 3 2 3 2 2" xfId="11391"/>
    <cellStyle name="Normal 19 3 2 5 3 2 3 3" xfId="11392"/>
    <cellStyle name="Normal 19 3 2 5 3 2 4" xfId="11393"/>
    <cellStyle name="Normal 19 3 2 5 3 2 4 2" xfId="11394"/>
    <cellStyle name="Normal 19 3 2 5 3 2 5" xfId="11395"/>
    <cellStyle name="Normal 19 3 2 5 3 3" xfId="11396"/>
    <cellStyle name="Normal 19 3 2 5 3 3 2" xfId="11397"/>
    <cellStyle name="Normal 19 3 2 5 3 3 2 2" xfId="11398"/>
    <cellStyle name="Normal 19 3 2 5 3 3 3" xfId="11399"/>
    <cellStyle name="Normal 19 3 2 5 3 4" xfId="11400"/>
    <cellStyle name="Normal 19 3 2 5 3 4 2" xfId="11401"/>
    <cellStyle name="Normal 19 3 2 5 3 4 2 2" xfId="11402"/>
    <cellStyle name="Normal 19 3 2 5 3 4 3" xfId="11403"/>
    <cellStyle name="Normal 19 3 2 5 3 5" xfId="11404"/>
    <cellStyle name="Normal 19 3 2 5 3 5 2" xfId="11405"/>
    <cellStyle name="Normal 19 3 2 5 3 5 2 2" xfId="11406"/>
    <cellStyle name="Normal 19 3 2 5 3 5 3" xfId="11407"/>
    <cellStyle name="Normal 19 3 2 5 3 6" xfId="11408"/>
    <cellStyle name="Normal 19 3 2 5 3 6 2" xfId="11409"/>
    <cellStyle name="Normal 19 3 2 5 3 7" xfId="11410"/>
    <cellStyle name="Normal 19 3 2 5 4" xfId="11411"/>
    <cellStyle name="Normal 19 3 2 5 4 2" xfId="11412"/>
    <cellStyle name="Normal 19 3 2 5 4 2 2" xfId="11413"/>
    <cellStyle name="Normal 19 3 2 5 4 2 2 2" xfId="11414"/>
    <cellStyle name="Normal 19 3 2 5 4 2 3" xfId="11415"/>
    <cellStyle name="Normal 19 3 2 5 4 3" xfId="11416"/>
    <cellStyle name="Normal 19 3 2 5 4 3 2" xfId="11417"/>
    <cellStyle name="Normal 19 3 2 5 4 3 2 2" xfId="11418"/>
    <cellStyle name="Normal 19 3 2 5 4 3 3" xfId="11419"/>
    <cellStyle name="Normal 19 3 2 5 4 4" xfId="11420"/>
    <cellStyle name="Normal 19 3 2 5 4 4 2" xfId="11421"/>
    <cellStyle name="Normal 19 3 2 5 4 5" xfId="11422"/>
    <cellStyle name="Normal 19 3 2 5 5" xfId="11423"/>
    <cellStyle name="Normal 19 3 2 5 5 2" xfId="11424"/>
    <cellStyle name="Normal 19 3 2 5 5 2 2" xfId="11425"/>
    <cellStyle name="Normal 19 3 2 5 5 3" xfId="11426"/>
    <cellStyle name="Normal 19 3 2 5 6" xfId="11427"/>
    <cellStyle name="Normal 19 3 2 5 6 2" xfId="11428"/>
    <cellStyle name="Normal 19 3 2 5 6 2 2" xfId="11429"/>
    <cellStyle name="Normal 19 3 2 5 6 3" xfId="11430"/>
    <cellStyle name="Normal 19 3 2 5 7" xfId="11431"/>
    <cellStyle name="Normal 19 3 2 5 7 2" xfId="11432"/>
    <cellStyle name="Normal 19 3 2 5 7 2 2" xfId="11433"/>
    <cellStyle name="Normal 19 3 2 5 7 3" xfId="11434"/>
    <cellStyle name="Normal 19 3 2 5 8" xfId="11435"/>
    <cellStyle name="Normal 19 3 2 5 8 2" xfId="11436"/>
    <cellStyle name="Normal 19 3 2 5 9" xfId="11437"/>
    <cellStyle name="Normal 19 3 2 6" xfId="11438"/>
    <cellStyle name="Normal 19 3 2 6 2" xfId="11439"/>
    <cellStyle name="Normal 19 3 2 6 2 2" xfId="11440"/>
    <cellStyle name="Normal 19 3 2 6 2 2 2" xfId="11441"/>
    <cellStyle name="Normal 19 3 2 6 2 2 2 2" xfId="11442"/>
    <cellStyle name="Normal 19 3 2 6 2 2 2 2 2" xfId="11443"/>
    <cellStyle name="Normal 19 3 2 6 2 2 2 3" xfId="11444"/>
    <cellStyle name="Normal 19 3 2 6 2 2 3" xfId="11445"/>
    <cellStyle name="Normal 19 3 2 6 2 2 3 2" xfId="11446"/>
    <cellStyle name="Normal 19 3 2 6 2 2 3 2 2" xfId="11447"/>
    <cellStyle name="Normal 19 3 2 6 2 2 3 3" xfId="11448"/>
    <cellStyle name="Normal 19 3 2 6 2 2 4" xfId="11449"/>
    <cellStyle name="Normal 19 3 2 6 2 2 4 2" xfId="11450"/>
    <cellStyle name="Normal 19 3 2 6 2 2 5" xfId="11451"/>
    <cellStyle name="Normal 19 3 2 6 2 3" xfId="11452"/>
    <cellStyle name="Normal 19 3 2 6 2 3 2" xfId="11453"/>
    <cellStyle name="Normal 19 3 2 6 2 3 2 2" xfId="11454"/>
    <cellStyle name="Normal 19 3 2 6 2 3 3" xfId="11455"/>
    <cellStyle name="Normal 19 3 2 6 2 4" xfId="11456"/>
    <cellStyle name="Normal 19 3 2 6 2 4 2" xfId="11457"/>
    <cellStyle name="Normal 19 3 2 6 2 4 2 2" xfId="11458"/>
    <cellStyle name="Normal 19 3 2 6 2 4 3" xfId="11459"/>
    <cellStyle name="Normal 19 3 2 6 2 5" xfId="11460"/>
    <cellStyle name="Normal 19 3 2 6 2 5 2" xfId="11461"/>
    <cellStyle name="Normal 19 3 2 6 2 5 2 2" xfId="11462"/>
    <cellStyle name="Normal 19 3 2 6 2 5 3" xfId="11463"/>
    <cellStyle name="Normal 19 3 2 6 2 6" xfId="11464"/>
    <cellStyle name="Normal 19 3 2 6 2 6 2" xfId="11465"/>
    <cellStyle name="Normal 19 3 2 6 2 7" xfId="11466"/>
    <cellStyle name="Normal 19 3 2 6 3" xfId="11467"/>
    <cellStyle name="Normal 19 3 2 6 3 2" xfId="11468"/>
    <cellStyle name="Normal 19 3 2 6 3 2 2" xfId="11469"/>
    <cellStyle name="Normal 19 3 2 6 3 2 2 2" xfId="11470"/>
    <cellStyle name="Normal 19 3 2 6 3 2 3" xfId="11471"/>
    <cellStyle name="Normal 19 3 2 6 3 3" xfId="11472"/>
    <cellStyle name="Normal 19 3 2 6 3 3 2" xfId="11473"/>
    <cellStyle name="Normal 19 3 2 6 3 3 2 2" xfId="11474"/>
    <cellStyle name="Normal 19 3 2 6 3 3 3" xfId="11475"/>
    <cellStyle name="Normal 19 3 2 6 3 4" xfId="11476"/>
    <cellStyle name="Normal 19 3 2 6 3 4 2" xfId="11477"/>
    <cellStyle name="Normal 19 3 2 6 3 5" xfId="11478"/>
    <cellStyle name="Normal 19 3 2 6 4" xfId="11479"/>
    <cellStyle name="Normal 19 3 2 6 4 2" xfId="11480"/>
    <cellStyle name="Normal 19 3 2 6 4 2 2" xfId="11481"/>
    <cellStyle name="Normal 19 3 2 6 4 3" xfId="11482"/>
    <cellStyle name="Normal 19 3 2 6 5" xfId="11483"/>
    <cellStyle name="Normal 19 3 2 6 5 2" xfId="11484"/>
    <cellStyle name="Normal 19 3 2 6 5 2 2" xfId="11485"/>
    <cellStyle name="Normal 19 3 2 6 5 3" xfId="11486"/>
    <cellStyle name="Normal 19 3 2 6 6" xfId="11487"/>
    <cellStyle name="Normal 19 3 2 6 6 2" xfId="11488"/>
    <cellStyle name="Normal 19 3 2 6 6 2 2" xfId="11489"/>
    <cellStyle name="Normal 19 3 2 6 6 3" xfId="11490"/>
    <cellStyle name="Normal 19 3 2 6 7" xfId="11491"/>
    <cellStyle name="Normal 19 3 2 6 7 2" xfId="11492"/>
    <cellStyle name="Normal 19 3 2 6 8" xfId="11493"/>
    <cellStyle name="Normal 19 3 2 7" xfId="11494"/>
    <cellStyle name="Normal 19 3 2 7 2" xfId="11495"/>
    <cellStyle name="Normal 19 3 2 7 2 2" xfId="11496"/>
    <cellStyle name="Normal 19 3 2 7 2 2 2" xfId="11497"/>
    <cellStyle name="Normal 19 3 2 7 2 2 2 2" xfId="11498"/>
    <cellStyle name="Normal 19 3 2 7 2 2 3" xfId="11499"/>
    <cellStyle name="Normal 19 3 2 7 2 3" xfId="11500"/>
    <cellStyle name="Normal 19 3 2 7 2 3 2" xfId="11501"/>
    <cellStyle name="Normal 19 3 2 7 2 3 2 2" xfId="11502"/>
    <cellStyle name="Normal 19 3 2 7 2 3 3" xfId="11503"/>
    <cellStyle name="Normal 19 3 2 7 2 4" xfId="11504"/>
    <cellStyle name="Normal 19 3 2 7 2 4 2" xfId="11505"/>
    <cellStyle name="Normal 19 3 2 7 2 5" xfId="11506"/>
    <cellStyle name="Normal 19 3 2 7 3" xfId="11507"/>
    <cellStyle name="Normal 19 3 2 7 3 2" xfId="11508"/>
    <cellStyle name="Normal 19 3 2 7 3 2 2" xfId="11509"/>
    <cellStyle name="Normal 19 3 2 7 3 3" xfId="11510"/>
    <cellStyle name="Normal 19 3 2 7 4" xfId="11511"/>
    <cellStyle name="Normal 19 3 2 7 4 2" xfId="11512"/>
    <cellStyle name="Normal 19 3 2 7 4 2 2" xfId="11513"/>
    <cellStyle name="Normal 19 3 2 7 4 3" xfId="11514"/>
    <cellStyle name="Normal 19 3 2 7 5" xfId="11515"/>
    <cellStyle name="Normal 19 3 2 7 5 2" xfId="11516"/>
    <cellStyle name="Normal 19 3 2 7 5 2 2" xfId="11517"/>
    <cellStyle name="Normal 19 3 2 7 5 3" xfId="11518"/>
    <cellStyle name="Normal 19 3 2 7 6" xfId="11519"/>
    <cellStyle name="Normal 19 3 2 7 6 2" xfId="11520"/>
    <cellStyle name="Normal 19 3 2 7 7" xfId="11521"/>
    <cellStyle name="Normal 19 3 2 8" xfId="11522"/>
    <cellStyle name="Normal 19 3 2 8 2" xfId="11523"/>
    <cellStyle name="Normal 19 3 2 8 2 2" xfId="11524"/>
    <cellStyle name="Normal 19 3 2 8 2 2 2" xfId="11525"/>
    <cellStyle name="Normal 19 3 2 8 2 3" xfId="11526"/>
    <cellStyle name="Normal 19 3 2 8 3" xfId="11527"/>
    <cellStyle name="Normal 19 3 2 8 3 2" xfId="11528"/>
    <cellStyle name="Normal 19 3 2 8 3 2 2" xfId="11529"/>
    <cellStyle name="Normal 19 3 2 8 3 3" xfId="11530"/>
    <cellStyle name="Normal 19 3 2 8 4" xfId="11531"/>
    <cellStyle name="Normal 19 3 2 8 4 2" xfId="11532"/>
    <cellStyle name="Normal 19 3 2 8 5" xfId="11533"/>
    <cellStyle name="Normal 19 3 2 9" xfId="11534"/>
    <cellStyle name="Normal 19 3 2 9 2" xfId="11535"/>
    <cellStyle name="Normal 19 3 2 9 2 2" xfId="11536"/>
    <cellStyle name="Normal 19 3 2 9 3" xfId="11537"/>
    <cellStyle name="Normal 19 3 3" xfId="11538"/>
    <cellStyle name="Normal 19 3 4" xfId="11539"/>
    <cellStyle name="Normal 19 3 4 10" xfId="11540"/>
    <cellStyle name="Normal 19 3 4 2" xfId="11541"/>
    <cellStyle name="Normal 19 3 4 2 2" xfId="11542"/>
    <cellStyle name="Normal 19 3 4 2 2 2" xfId="11543"/>
    <cellStyle name="Normal 19 3 4 2 2 2 2" xfId="11544"/>
    <cellStyle name="Normal 19 3 4 2 2 2 2 2" xfId="11545"/>
    <cellStyle name="Normal 19 3 4 2 2 2 2 2 2" xfId="11546"/>
    <cellStyle name="Normal 19 3 4 2 2 2 2 2 2 2" xfId="11547"/>
    <cellStyle name="Normal 19 3 4 2 2 2 2 2 3" xfId="11548"/>
    <cellStyle name="Normal 19 3 4 2 2 2 2 3" xfId="11549"/>
    <cellStyle name="Normal 19 3 4 2 2 2 2 3 2" xfId="11550"/>
    <cellStyle name="Normal 19 3 4 2 2 2 2 3 2 2" xfId="11551"/>
    <cellStyle name="Normal 19 3 4 2 2 2 2 3 3" xfId="11552"/>
    <cellStyle name="Normal 19 3 4 2 2 2 2 4" xfId="11553"/>
    <cellStyle name="Normal 19 3 4 2 2 2 2 4 2" xfId="11554"/>
    <cellStyle name="Normal 19 3 4 2 2 2 2 5" xfId="11555"/>
    <cellStyle name="Normal 19 3 4 2 2 2 3" xfId="11556"/>
    <cellStyle name="Normal 19 3 4 2 2 2 3 2" xfId="11557"/>
    <cellStyle name="Normal 19 3 4 2 2 2 3 2 2" xfId="11558"/>
    <cellStyle name="Normal 19 3 4 2 2 2 3 3" xfId="11559"/>
    <cellStyle name="Normal 19 3 4 2 2 2 4" xfId="11560"/>
    <cellStyle name="Normal 19 3 4 2 2 2 4 2" xfId="11561"/>
    <cellStyle name="Normal 19 3 4 2 2 2 4 2 2" xfId="11562"/>
    <cellStyle name="Normal 19 3 4 2 2 2 4 3" xfId="11563"/>
    <cellStyle name="Normal 19 3 4 2 2 2 5" xfId="11564"/>
    <cellStyle name="Normal 19 3 4 2 2 2 5 2" xfId="11565"/>
    <cellStyle name="Normal 19 3 4 2 2 2 5 2 2" xfId="11566"/>
    <cellStyle name="Normal 19 3 4 2 2 2 5 3" xfId="11567"/>
    <cellStyle name="Normal 19 3 4 2 2 2 6" xfId="11568"/>
    <cellStyle name="Normal 19 3 4 2 2 2 6 2" xfId="11569"/>
    <cellStyle name="Normal 19 3 4 2 2 2 7" xfId="11570"/>
    <cellStyle name="Normal 19 3 4 2 2 3" xfId="11571"/>
    <cellStyle name="Normal 19 3 4 2 2 3 2" xfId="11572"/>
    <cellStyle name="Normal 19 3 4 2 2 3 2 2" xfId="11573"/>
    <cellStyle name="Normal 19 3 4 2 2 3 2 2 2" xfId="11574"/>
    <cellStyle name="Normal 19 3 4 2 2 3 2 3" xfId="11575"/>
    <cellStyle name="Normal 19 3 4 2 2 3 3" xfId="11576"/>
    <cellStyle name="Normal 19 3 4 2 2 3 3 2" xfId="11577"/>
    <cellStyle name="Normal 19 3 4 2 2 3 3 2 2" xfId="11578"/>
    <cellStyle name="Normal 19 3 4 2 2 3 3 3" xfId="11579"/>
    <cellStyle name="Normal 19 3 4 2 2 3 4" xfId="11580"/>
    <cellStyle name="Normal 19 3 4 2 2 3 4 2" xfId="11581"/>
    <cellStyle name="Normal 19 3 4 2 2 3 5" xfId="11582"/>
    <cellStyle name="Normal 19 3 4 2 2 4" xfId="11583"/>
    <cellStyle name="Normal 19 3 4 2 2 4 2" xfId="11584"/>
    <cellStyle name="Normal 19 3 4 2 2 4 2 2" xfId="11585"/>
    <cellStyle name="Normal 19 3 4 2 2 4 3" xfId="11586"/>
    <cellStyle name="Normal 19 3 4 2 2 5" xfId="11587"/>
    <cellStyle name="Normal 19 3 4 2 2 5 2" xfId="11588"/>
    <cellStyle name="Normal 19 3 4 2 2 5 2 2" xfId="11589"/>
    <cellStyle name="Normal 19 3 4 2 2 5 3" xfId="11590"/>
    <cellStyle name="Normal 19 3 4 2 2 6" xfId="11591"/>
    <cellStyle name="Normal 19 3 4 2 2 6 2" xfId="11592"/>
    <cellStyle name="Normal 19 3 4 2 2 6 2 2" xfId="11593"/>
    <cellStyle name="Normal 19 3 4 2 2 6 3" xfId="11594"/>
    <cellStyle name="Normal 19 3 4 2 2 7" xfId="11595"/>
    <cellStyle name="Normal 19 3 4 2 2 7 2" xfId="11596"/>
    <cellStyle name="Normal 19 3 4 2 2 8" xfId="11597"/>
    <cellStyle name="Normal 19 3 4 2 3" xfId="11598"/>
    <cellStyle name="Normal 19 3 4 2 3 2" xfId="11599"/>
    <cellStyle name="Normal 19 3 4 2 3 2 2" xfId="11600"/>
    <cellStyle name="Normal 19 3 4 2 3 2 2 2" xfId="11601"/>
    <cellStyle name="Normal 19 3 4 2 3 2 2 2 2" xfId="11602"/>
    <cellStyle name="Normal 19 3 4 2 3 2 2 3" xfId="11603"/>
    <cellStyle name="Normal 19 3 4 2 3 2 3" xfId="11604"/>
    <cellStyle name="Normal 19 3 4 2 3 2 3 2" xfId="11605"/>
    <cellStyle name="Normal 19 3 4 2 3 2 3 2 2" xfId="11606"/>
    <cellStyle name="Normal 19 3 4 2 3 2 3 3" xfId="11607"/>
    <cellStyle name="Normal 19 3 4 2 3 2 4" xfId="11608"/>
    <cellStyle name="Normal 19 3 4 2 3 2 4 2" xfId="11609"/>
    <cellStyle name="Normal 19 3 4 2 3 2 5" xfId="11610"/>
    <cellStyle name="Normal 19 3 4 2 3 3" xfId="11611"/>
    <cellStyle name="Normal 19 3 4 2 3 3 2" xfId="11612"/>
    <cellStyle name="Normal 19 3 4 2 3 3 2 2" xfId="11613"/>
    <cellStyle name="Normal 19 3 4 2 3 3 3" xfId="11614"/>
    <cellStyle name="Normal 19 3 4 2 3 4" xfId="11615"/>
    <cellStyle name="Normal 19 3 4 2 3 4 2" xfId="11616"/>
    <cellStyle name="Normal 19 3 4 2 3 4 2 2" xfId="11617"/>
    <cellStyle name="Normal 19 3 4 2 3 4 3" xfId="11618"/>
    <cellStyle name="Normal 19 3 4 2 3 5" xfId="11619"/>
    <cellStyle name="Normal 19 3 4 2 3 5 2" xfId="11620"/>
    <cellStyle name="Normal 19 3 4 2 3 5 2 2" xfId="11621"/>
    <cellStyle name="Normal 19 3 4 2 3 5 3" xfId="11622"/>
    <cellStyle name="Normal 19 3 4 2 3 6" xfId="11623"/>
    <cellStyle name="Normal 19 3 4 2 3 6 2" xfId="11624"/>
    <cellStyle name="Normal 19 3 4 2 3 7" xfId="11625"/>
    <cellStyle name="Normal 19 3 4 2 4" xfId="11626"/>
    <cellStyle name="Normal 19 3 4 2 4 2" xfId="11627"/>
    <cellStyle name="Normal 19 3 4 2 4 2 2" xfId="11628"/>
    <cellStyle name="Normal 19 3 4 2 4 2 2 2" xfId="11629"/>
    <cellStyle name="Normal 19 3 4 2 4 2 3" xfId="11630"/>
    <cellStyle name="Normal 19 3 4 2 4 3" xfId="11631"/>
    <cellStyle name="Normal 19 3 4 2 4 3 2" xfId="11632"/>
    <cellStyle name="Normal 19 3 4 2 4 3 2 2" xfId="11633"/>
    <cellStyle name="Normal 19 3 4 2 4 3 3" xfId="11634"/>
    <cellStyle name="Normal 19 3 4 2 4 4" xfId="11635"/>
    <cellStyle name="Normal 19 3 4 2 4 4 2" xfId="11636"/>
    <cellStyle name="Normal 19 3 4 2 4 5" xfId="11637"/>
    <cellStyle name="Normal 19 3 4 2 5" xfId="11638"/>
    <cellStyle name="Normal 19 3 4 2 5 2" xfId="11639"/>
    <cellStyle name="Normal 19 3 4 2 5 2 2" xfId="11640"/>
    <cellStyle name="Normal 19 3 4 2 5 3" xfId="11641"/>
    <cellStyle name="Normal 19 3 4 2 6" xfId="11642"/>
    <cellStyle name="Normal 19 3 4 2 6 2" xfId="11643"/>
    <cellStyle name="Normal 19 3 4 2 6 2 2" xfId="11644"/>
    <cellStyle name="Normal 19 3 4 2 6 3" xfId="11645"/>
    <cellStyle name="Normal 19 3 4 2 7" xfId="11646"/>
    <cellStyle name="Normal 19 3 4 2 7 2" xfId="11647"/>
    <cellStyle name="Normal 19 3 4 2 7 2 2" xfId="11648"/>
    <cellStyle name="Normal 19 3 4 2 7 3" xfId="11649"/>
    <cellStyle name="Normal 19 3 4 2 8" xfId="11650"/>
    <cellStyle name="Normal 19 3 4 2 8 2" xfId="11651"/>
    <cellStyle name="Normal 19 3 4 2 9" xfId="11652"/>
    <cellStyle name="Normal 19 3 4 3" xfId="11653"/>
    <cellStyle name="Normal 19 3 4 3 2" xfId="11654"/>
    <cellStyle name="Normal 19 3 4 3 2 2" xfId="11655"/>
    <cellStyle name="Normal 19 3 4 3 2 2 2" xfId="11656"/>
    <cellStyle name="Normal 19 3 4 3 2 2 2 2" xfId="11657"/>
    <cellStyle name="Normal 19 3 4 3 2 2 2 2 2" xfId="11658"/>
    <cellStyle name="Normal 19 3 4 3 2 2 2 3" xfId="11659"/>
    <cellStyle name="Normal 19 3 4 3 2 2 3" xfId="11660"/>
    <cellStyle name="Normal 19 3 4 3 2 2 3 2" xfId="11661"/>
    <cellStyle name="Normal 19 3 4 3 2 2 3 2 2" xfId="11662"/>
    <cellStyle name="Normal 19 3 4 3 2 2 3 3" xfId="11663"/>
    <cellStyle name="Normal 19 3 4 3 2 2 4" xfId="11664"/>
    <cellStyle name="Normal 19 3 4 3 2 2 4 2" xfId="11665"/>
    <cellStyle name="Normal 19 3 4 3 2 2 5" xfId="11666"/>
    <cellStyle name="Normal 19 3 4 3 2 3" xfId="11667"/>
    <cellStyle name="Normal 19 3 4 3 2 3 2" xfId="11668"/>
    <cellStyle name="Normal 19 3 4 3 2 3 2 2" xfId="11669"/>
    <cellStyle name="Normal 19 3 4 3 2 3 3" xfId="11670"/>
    <cellStyle name="Normal 19 3 4 3 2 4" xfId="11671"/>
    <cellStyle name="Normal 19 3 4 3 2 4 2" xfId="11672"/>
    <cellStyle name="Normal 19 3 4 3 2 4 2 2" xfId="11673"/>
    <cellStyle name="Normal 19 3 4 3 2 4 3" xfId="11674"/>
    <cellStyle name="Normal 19 3 4 3 2 5" xfId="11675"/>
    <cellStyle name="Normal 19 3 4 3 2 5 2" xfId="11676"/>
    <cellStyle name="Normal 19 3 4 3 2 5 2 2" xfId="11677"/>
    <cellStyle name="Normal 19 3 4 3 2 5 3" xfId="11678"/>
    <cellStyle name="Normal 19 3 4 3 2 6" xfId="11679"/>
    <cellStyle name="Normal 19 3 4 3 2 6 2" xfId="11680"/>
    <cellStyle name="Normal 19 3 4 3 2 7" xfId="11681"/>
    <cellStyle name="Normal 19 3 4 3 3" xfId="11682"/>
    <cellStyle name="Normal 19 3 4 3 3 2" xfId="11683"/>
    <cellStyle name="Normal 19 3 4 3 3 2 2" xfId="11684"/>
    <cellStyle name="Normal 19 3 4 3 3 2 2 2" xfId="11685"/>
    <cellStyle name="Normal 19 3 4 3 3 2 3" xfId="11686"/>
    <cellStyle name="Normal 19 3 4 3 3 3" xfId="11687"/>
    <cellStyle name="Normal 19 3 4 3 3 3 2" xfId="11688"/>
    <cellStyle name="Normal 19 3 4 3 3 3 2 2" xfId="11689"/>
    <cellStyle name="Normal 19 3 4 3 3 3 3" xfId="11690"/>
    <cellStyle name="Normal 19 3 4 3 3 4" xfId="11691"/>
    <cellStyle name="Normal 19 3 4 3 3 4 2" xfId="11692"/>
    <cellStyle name="Normal 19 3 4 3 3 5" xfId="11693"/>
    <cellStyle name="Normal 19 3 4 3 4" xfId="11694"/>
    <cellStyle name="Normal 19 3 4 3 4 2" xfId="11695"/>
    <cellStyle name="Normal 19 3 4 3 4 2 2" xfId="11696"/>
    <cellStyle name="Normal 19 3 4 3 4 3" xfId="11697"/>
    <cellStyle name="Normal 19 3 4 3 5" xfId="11698"/>
    <cellStyle name="Normal 19 3 4 3 5 2" xfId="11699"/>
    <cellStyle name="Normal 19 3 4 3 5 2 2" xfId="11700"/>
    <cellStyle name="Normal 19 3 4 3 5 3" xfId="11701"/>
    <cellStyle name="Normal 19 3 4 3 6" xfId="11702"/>
    <cellStyle name="Normal 19 3 4 3 6 2" xfId="11703"/>
    <cellStyle name="Normal 19 3 4 3 6 2 2" xfId="11704"/>
    <cellStyle name="Normal 19 3 4 3 6 3" xfId="11705"/>
    <cellStyle name="Normal 19 3 4 3 7" xfId="11706"/>
    <cellStyle name="Normal 19 3 4 3 7 2" xfId="11707"/>
    <cellStyle name="Normal 19 3 4 3 8" xfId="11708"/>
    <cellStyle name="Normal 19 3 4 4" xfId="11709"/>
    <cellStyle name="Normal 19 3 4 4 2" xfId="11710"/>
    <cellStyle name="Normal 19 3 4 4 2 2" xfId="11711"/>
    <cellStyle name="Normal 19 3 4 4 2 2 2" xfId="11712"/>
    <cellStyle name="Normal 19 3 4 4 2 2 2 2" xfId="11713"/>
    <cellStyle name="Normal 19 3 4 4 2 2 3" xfId="11714"/>
    <cellStyle name="Normal 19 3 4 4 2 3" xfId="11715"/>
    <cellStyle name="Normal 19 3 4 4 2 3 2" xfId="11716"/>
    <cellStyle name="Normal 19 3 4 4 2 3 2 2" xfId="11717"/>
    <cellStyle name="Normal 19 3 4 4 2 3 3" xfId="11718"/>
    <cellStyle name="Normal 19 3 4 4 2 4" xfId="11719"/>
    <cellStyle name="Normal 19 3 4 4 2 4 2" xfId="11720"/>
    <cellStyle name="Normal 19 3 4 4 2 5" xfId="11721"/>
    <cellStyle name="Normal 19 3 4 4 3" xfId="11722"/>
    <cellStyle name="Normal 19 3 4 4 3 2" xfId="11723"/>
    <cellStyle name="Normal 19 3 4 4 3 2 2" xfId="11724"/>
    <cellStyle name="Normal 19 3 4 4 3 3" xfId="11725"/>
    <cellStyle name="Normal 19 3 4 4 4" xfId="11726"/>
    <cellStyle name="Normal 19 3 4 4 4 2" xfId="11727"/>
    <cellStyle name="Normal 19 3 4 4 4 2 2" xfId="11728"/>
    <cellStyle name="Normal 19 3 4 4 4 3" xfId="11729"/>
    <cellStyle name="Normal 19 3 4 4 5" xfId="11730"/>
    <cellStyle name="Normal 19 3 4 4 5 2" xfId="11731"/>
    <cellStyle name="Normal 19 3 4 4 5 2 2" xfId="11732"/>
    <cellStyle name="Normal 19 3 4 4 5 3" xfId="11733"/>
    <cellStyle name="Normal 19 3 4 4 6" xfId="11734"/>
    <cellStyle name="Normal 19 3 4 4 6 2" xfId="11735"/>
    <cellStyle name="Normal 19 3 4 4 7" xfId="11736"/>
    <cellStyle name="Normal 19 3 4 5" xfId="11737"/>
    <cellStyle name="Normal 19 3 4 5 2" xfId="11738"/>
    <cellStyle name="Normal 19 3 4 5 2 2" xfId="11739"/>
    <cellStyle name="Normal 19 3 4 5 2 2 2" xfId="11740"/>
    <cellStyle name="Normal 19 3 4 5 2 3" xfId="11741"/>
    <cellStyle name="Normal 19 3 4 5 3" xfId="11742"/>
    <cellStyle name="Normal 19 3 4 5 3 2" xfId="11743"/>
    <cellStyle name="Normal 19 3 4 5 3 2 2" xfId="11744"/>
    <cellStyle name="Normal 19 3 4 5 3 3" xfId="11745"/>
    <cellStyle name="Normal 19 3 4 5 4" xfId="11746"/>
    <cellStyle name="Normal 19 3 4 5 4 2" xfId="11747"/>
    <cellStyle name="Normal 19 3 4 5 5" xfId="11748"/>
    <cellStyle name="Normal 19 3 4 6" xfId="11749"/>
    <cellStyle name="Normal 19 3 4 6 2" xfId="11750"/>
    <cellStyle name="Normal 19 3 4 6 2 2" xfId="11751"/>
    <cellStyle name="Normal 19 3 4 6 3" xfId="11752"/>
    <cellStyle name="Normal 19 3 4 7" xfId="11753"/>
    <cellStyle name="Normal 19 3 4 7 2" xfId="11754"/>
    <cellStyle name="Normal 19 3 4 7 2 2" xfId="11755"/>
    <cellStyle name="Normal 19 3 4 7 3" xfId="11756"/>
    <cellStyle name="Normal 19 3 4 8" xfId="11757"/>
    <cellStyle name="Normal 19 3 4 8 2" xfId="11758"/>
    <cellStyle name="Normal 19 3 4 8 2 2" xfId="11759"/>
    <cellStyle name="Normal 19 3 4 8 3" xfId="11760"/>
    <cellStyle name="Normal 19 3 4 9" xfId="11761"/>
    <cellStyle name="Normal 19 3 4 9 2" xfId="11762"/>
    <cellStyle name="Normal 19 3 5" xfId="11763"/>
    <cellStyle name="Normal 19 3 5 10" xfId="11764"/>
    <cellStyle name="Normal 19 3 5 2" xfId="11765"/>
    <cellStyle name="Normal 19 3 5 2 2" xfId="11766"/>
    <cellStyle name="Normal 19 3 5 2 2 2" xfId="11767"/>
    <cellStyle name="Normal 19 3 5 2 2 2 2" xfId="11768"/>
    <cellStyle name="Normal 19 3 5 2 2 2 2 2" xfId="11769"/>
    <cellStyle name="Normal 19 3 5 2 2 2 2 2 2" xfId="11770"/>
    <cellStyle name="Normal 19 3 5 2 2 2 2 2 2 2" xfId="11771"/>
    <cellStyle name="Normal 19 3 5 2 2 2 2 2 3" xfId="11772"/>
    <cellStyle name="Normal 19 3 5 2 2 2 2 3" xfId="11773"/>
    <cellStyle name="Normal 19 3 5 2 2 2 2 3 2" xfId="11774"/>
    <cellStyle name="Normal 19 3 5 2 2 2 2 3 2 2" xfId="11775"/>
    <cellStyle name="Normal 19 3 5 2 2 2 2 3 3" xfId="11776"/>
    <cellStyle name="Normal 19 3 5 2 2 2 2 4" xfId="11777"/>
    <cellStyle name="Normal 19 3 5 2 2 2 2 4 2" xfId="11778"/>
    <cellStyle name="Normal 19 3 5 2 2 2 2 5" xfId="11779"/>
    <cellStyle name="Normal 19 3 5 2 2 2 3" xfId="11780"/>
    <cellStyle name="Normal 19 3 5 2 2 2 3 2" xfId="11781"/>
    <cellStyle name="Normal 19 3 5 2 2 2 3 2 2" xfId="11782"/>
    <cellStyle name="Normal 19 3 5 2 2 2 3 3" xfId="11783"/>
    <cellStyle name="Normal 19 3 5 2 2 2 4" xfId="11784"/>
    <cellStyle name="Normal 19 3 5 2 2 2 4 2" xfId="11785"/>
    <cellStyle name="Normal 19 3 5 2 2 2 4 2 2" xfId="11786"/>
    <cellStyle name="Normal 19 3 5 2 2 2 4 3" xfId="11787"/>
    <cellStyle name="Normal 19 3 5 2 2 2 5" xfId="11788"/>
    <cellStyle name="Normal 19 3 5 2 2 2 5 2" xfId="11789"/>
    <cellStyle name="Normal 19 3 5 2 2 2 5 2 2" xfId="11790"/>
    <cellStyle name="Normal 19 3 5 2 2 2 5 3" xfId="11791"/>
    <cellStyle name="Normal 19 3 5 2 2 2 6" xfId="11792"/>
    <cellStyle name="Normal 19 3 5 2 2 2 6 2" xfId="11793"/>
    <cellStyle name="Normal 19 3 5 2 2 2 7" xfId="11794"/>
    <cellStyle name="Normal 19 3 5 2 2 3" xfId="11795"/>
    <cellStyle name="Normal 19 3 5 2 2 3 2" xfId="11796"/>
    <cellStyle name="Normal 19 3 5 2 2 3 2 2" xfId="11797"/>
    <cellStyle name="Normal 19 3 5 2 2 3 2 2 2" xfId="11798"/>
    <cellStyle name="Normal 19 3 5 2 2 3 2 3" xfId="11799"/>
    <cellStyle name="Normal 19 3 5 2 2 3 3" xfId="11800"/>
    <cellStyle name="Normal 19 3 5 2 2 3 3 2" xfId="11801"/>
    <cellStyle name="Normal 19 3 5 2 2 3 3 2 2" xfId="11802"/>
    <cellStyle name="Normal 19 3 5 2 2 3 3 3" xfId="11803"/>
    <cellStyle name="Normal 19 3 5 2 2 3 4" xfId="11804"/>
    <cellStyle name="Normal 19 3 5 2 2 3 4 2" xfId="11805"/>
    <cellStyle name="Normal 19 3 5 2 2 3 5" xfId="11806"/>
    <cellStyle name="Normal 19 3 5 2 2 4" xfId="11807"/>
    <cellStyle name="Normal 19 3 5 2 2 4 2" xfId="11808"/>
    <cellStyle name="Normal 19 3 5 2 2 4 2 2" xfId="11809"/>
    <cellStyle name="Normal 19 3 5 2 2 4 3" xfId="11810"/>
    <cellStyle name="Normal 19 3 5 2 2 5" xfId="11811"/>
    <cellStyle name="Normal 19 3 5 2 2 5 2" xfId="11812"/>
    <cellStyle name="Normal 19 3 5 2 2 5 2 2" xfId="11813"/>
    <cellStyle name="Normal 19 3 5 2 2 5 3" xfId="11814"/>
    <cellStyle name="Normal 19 3 5 2 2 6" xfId="11815"/>
    <cellStyle name="Normal 19 3 5 2 2 6 2" xfId="11816"/>
    <cellStyle name="Normal 19 3 5 2 2 6 2 2" xfId="11817"/>
    <cellStyle name="Normal 19 3 5 2 2 6 3" xfId="11818"/>
    <cellStyle name="Normal 19 3 5 2 2 7" xfId="11819"/>
    <cellStyle name="Normal 19 3 5 2 2 7 2" xfId="11820"/>
    <cellStyle name="Normal 19 3 5 2 2 8" xfId="11821"/>
    <cellStyle name="Normal 19 3 5 2 3" xfId="11822"/>
    <cellStyle name="Normal 19 3 5 2 3 2" xfId="11823"/>
    <cellStyle name="Normal 19 3 5 2 3 2 2" xfId="11824"/>
    <cellStyle name="Normal 19 3 5 2 3 2 2 2" xfId="11825"/>
    <cellStyle name="Normal 19 3 5 2 3 2 2 2 2" xfId="11826"/>
    <cellStyle name="Normal 19 3 5 2 3 2 2 3" xfId="11827"/>
    <cellStyle name="Normal 19 3 5 2 3 2 3" xfId="11828"/>
    <cellStyle name="Normal 19 3 5 2 3 2 3 2" xfId="11829"/>
    <cellStyle name="Normal 19 3 5 2 3 2 3 2 2" xfId="11830"/>
    <cellStyle name="Normal 19 3 5 2 3 2 3 3" xfId="11831"/>
    <cellStyle name="Normal 19 3 5 2 3 2 4" xfId="11832"/>
    <cellStyle name="Normal 19 3 5 2 3 2 4 2" xfId="11833"/>
    <cellStyle name="Normal 19 3 5 2 3 2 5" xfId="11834"/>
    <cellStyle name="Normal 19 3 5 2 3 3" xfId="11835"/>
    <cellStyle name="Normal 19 3 5 2 3 3 2" xfId="11836"/>
    <cellStyle name="Normal 19 3 5 2 3 3 2 2" xfId="11837"/>
    <cellStyle name="Normal 19 3 5 2 3 3 3" xfId="11838"/>
    <cellStyle name="Normal 19 3 5 2 3 4" xfId="11839"/>
    <cellStyle name="Normal 19 3 5 2 3 4 2" xfId="11840"/>
    <cellStyle name="Normal 19 3 5 2 3 4 2 2" xfId="11841"/>
    <cellStyle name="Normal 19 3 5 2 3 4 3" xfId="11842"/>
    <cellStyle name="Normal 19 3 5 2 3 5" xfId="11843"/>
    <cellStyle name="Normal 19 3 5 2 3 5 2" xfId="11844"/>
    <cellStyle name="Normal 19 3 5 2 3 5 2 2" xfId="11845"/>
    <cellStyle name="Normal 19 3 5 2 3 5 3" xfId="11846"/>
    <cellStyle name="Normal 19 3 5 2 3 6" xfId="11847"/>
    <cellStyle name="Normal 19 3 5 2 3 6 2" xfId="11848"/>
    <cellStyle name="Normal 19 3 5 2 3 7" xfId="11849"/>
    <cellStyle name="Normal 19 3 5 2 4" xfId="11850"/>
    <cellStyle name="Normal 19 3 5 2 4 2" xfId="11851"/>
    <cellStyle name="Normal 19 3 5 2 4 2 2" xfId="11852"/>
    <cellStyle name="Normal 19 3 5 2 4 2 2 2" xfId="11853"/>
    <cellStyle name="Normal 19 3 5 2 4 2 3" xfId="11854"/>
    <cellStyle name="Normal 19 3 5 2 4 3" xfId="11855"/>
    <cellStyle name="Normal 19 3 5 2 4 3 2" xfId="11856"/>
    <cellStyle name="Normal 19 3 5 2 4 3 2 2" xfId="11857"/>
    <cellStyle name="Normal 19 3 5 2 4 3 3" xfId="11858"/>
    <cellStyle name="Normal 19 3 5 2 4 4" xfId="11859"/>
    <cellStyle name="Normal 19 3 5 2 4 4 2" xfId="11860"/>
    <cellStyle name="Normal 19 3 5 2 4 5" xfId="11861"/>
    <cellStyle name="Normal 19 3 5 2 5" xfId="11862"/>
    <cellStyle name="Normal 19 3 5 2 5 2" xfId="11863"/>
    <cellStyle name="Normal 19 3 5 2 5 2 2" xfId="11864"/>
    <cellStyle name="Normal 19 3 5 2 5 3" xfId="11865"/>
    <cellStyle name="Normal 19 3 5 2 6" xfId="11866"/>
    <cellStyle name="Normal 19 3 5 2 6 2" xfId="11867"/>
    <cellStyle name="Normal 19 3 5 2 6 2 2" xfId="11868"/>
    <cellStyle name="Normal 19 3 5 2 6 3" xfId="11869"/>
    <cellStyle name="Normal 19 3 5 2 7" xfId="11870"/>
    <cellStyle name="Normal 19 3 5 2 7 2" xfId="11871"/>
    <cellStyle name="Normal 19 3 5 2 7 2 2" xfId="11872"/>
    <cellStyle name="Normal 19 3 5 2 7 3" xfId="11873"/>
    <cellStyle name="Normal 19 3 5 2 8" xfId="11874"/>
    <cellStyle name="Normal 19 3 5 2 8 2" xfId="11875"/>
    <cellStyle name="Normal 19 3 5 2 9" xfId="11876"/>
    <cellStyle name="Normal 19 3 5 3" xfId="11877"/>
    <cellStyle name="Normal 19 3 5 3 2" xfId="11878"/>
    <cellStyle name="Normal 19 3 5 3 2 2" xfId="11879"/>
    <cellStyle name="Normal 19 3 5 3 2 2 2" xfId="11880"/>
    <cellStyle name="Normal 19 3 5 3 2 2 2 2" xfId="11881"/>
    <cellStyle name="Normal 19 3 5 3 2 2 2 2 2" xfId="11882"/>
    <cellStyle name="Normal 19 3 5 3 2 2 2 3" xfId="11883"/>
    <cellStyle name="Normal 19 3 5 3 2 2 3" xfId="11884"/>
    <cellStyle name="Normal 19 3 5 3 2 2 3 2" xfId="11885"/>
    <cellStyle name="Normal 19 3 5 3 2 2 3 2 2" xfId="11886"/>
    <cellStyle name="Normal 19 3 5 3 2 2 3 3" xfId="11887"/>
    <cellStyle name="Normal 19 3 5 3 2 2 4" xfId="11888"/>
    <cellStyle name="Normal 19 3 5 3 2 2 4 2" xfId="11889"/>
    <cellStyle name="Normal 19 3 5 3 2 2 5" xfId="11890"/>
    <cellStyle name="Normal 19 3 5 3 2 3" xfId="11891"/>
    <cellStyle name="Normal 19 3 5 3 2 3 2" xfId="11892"/>
    <cellStyle name="Normal 19 3 5 3 2 3 2 2" xfId="11893"/>
    <cellStyle name="Normal 19 3 5 3 2 3 3" xfId="11894"/>
    <cellStyle name="Normal 19 3 5 3 2 4" xfId="11895"/>
    <cellStyle name="Normal 19 3 5 3 2 4 2" xfId="11896"/>
    <cellStyle name="Normal 19 3 5 3 2 4 2 2" xfId="11897"/>
    <cellStyle name="Normal 19 3 5 3 2 4 3" xfId="11898"/>
    <cellStyle name="Normal 19 3 5 3 2 5" xfId="11899"/>
    <cellStyle name="Normal 19 3 5 3 2 5 2" xfId="11900"/>
    <cellStyle name="Normal 19 3 5 3 2 5 2 2" xfId="11901"/>
    <cellStyle name="Normal 19 3 5 3 2 5 3" xfId="11902"/>
    <cellStyle name="Normal 19 3 5 3 2 6" xfId="11903"/>
    <cellStyle name="Normal 19 3 5 3 2 6 2" xfId="11904"/>
    <cellStyle name="Normal 19 3 5 3 2 7" xfId="11905"/>
    <cellStyle name="Normal 19 3 5 3 3" xfId="11906"/>
    <cellStyle name="Normal 19 3 5 3 3 2" xfId="11907"/>
    <cellStyle name="Normal 19 3 5 3 3 2 2" xfId="11908"/>
    <cellStyle name="Normal 19 3 5 3 3 2 2 2" xfId="11909"/>
    <cellStyle name="Normal 19 3 5 3 3 2 3" xfId="11910"/>
    <cellStyle name="Normal 19 3 5 3 3 3" xfId="11911"/>
    <cellStyle name="Normal 19 3 5 3 3 3 2" xfId="11912"/>
    <cellStyle name="Normal 19 3 5 3 3 3 2 2" xfId="11913"/>
    <cellStyle name="Normal 19 3 5 3 3 3 3" xfId="11914"/>
    <cellStyle name="Normal 19 3 5 3 3 4" xfId="11915"/>
    <cellStyle name="Normal 19 3 5 3 3 4 2" xfId="11916"/>
    <cellStyle name="Normal 19 3 5 3 3 5" xfId="11917"/>
    <cellStyle name="Normal 19 3 5 3 4" xfId="11918"/>
    <cellStyle name="Normal 19 3 5 3 4 2" xfId="11919"/>
    <cellStyle name="Normal 19 3 5 3 4 2 2" xfId="11920"/>
    <cellStyle name="Normal 19 3 5 3 4 3" xfId="11921"/>
    <cellStyle name="Normal 19 3 5 3 5" xfId="11922"/>
    <cellStyle name="Normal 19 3 5 3 5 2" xfId="11923"/>
    <cellStyle name="Normal 19 3 5 3 5 2 2" xfId="11924"/>
    <cellStyle name="Normal 19 3 5 3 5 3" xfId="11925"/>
    <cellStyle name="Normal 19 3 5 3 6" xfId="11926"/>
    <cellStyle name="Normal 19 3 5 3 6 2" xfId="11927"/>
    <cellStyle name="Normal 19 3 5 3 6 2 2" xfId="11928"/>
    <cellStyle name="Normal 19 3 5 3 6 3" xfId="11929"/>
    <cellStyle name="Normal 19 3 5 3 7" xfId="11930"/>
    <cellStyle name="Normal 19 3 5 3 7 2" xfId="11931"/>
    <cellStyle name="Normal 19 3 5 3 8" xfId="11932"/>
    <cellStyle name="Normal 19 3 5 4" xfId="11933"/>
    <cellStyle name="Normal 19 3 5 4 2" xfId="11934"/>
    <cellStyle name="Normal 19 3 5 4 2 2" xfId="11935"/>
    <cellStyle name="Normal 19 3 5 4 2 2 2" xfId="11936"/>
    <cellStyle name="Normal 19 3 5 4 2 2 2 2" xfId="11937"/>
    <cellStyle name="Normal 19 3 5 4 2 2 3" xfId="11938"/>
    <cellStyle name="Normal 19 3 5 4 2 3" xfId="11939"/>
    <cellStyle name="Normal 19 3 5 4 2 3 2" xfId="11940"/>
    <cellStyle name="Normal 19 3 5 4 2 3 2 2" xfId="11941"/>
    <cellStyle name="Normal 19 3 5 4 2 3 3" xfId="11942"/>
    <cellStyle name="Normal 19 3 5 4 2 4" xfId="11943"/>
    <cellStyle name="Normal 19 3 5 4 2 4 2" xfId="11944"/>
    <cellStyle name="Normal 19 3 5 4 2 5" xfId="11945"/>
    <cellStyle name="Normal 19 3 5 4 3" xfId="11946"/>
    <cellStyle name="Normal 19 3 5 4 3 2" xfId="11947"/>
    <cellStyle name="Normal 19 3 5 4 3 2 2" xfId="11948"/>
    <cellStyle name="Normal 19 3 5 4 3 3" xfId="11949"/>
    <cellStyle name="Normal 19 3 5 4 4" xfId="11950"/>
    <cellStyle name="Normal 19 3 5 4 4 2" xfId="11951"/>
    <cellStyle name="Normal 19 3 5 4 4 2 2" xfId="11952"/>
    <cellStyle name="Normal 19 3 5 4 4 3" xfId="11953"/>
    <cellStyle name="Normal 19 3 5 4 5" xfId="11954"/>
    <cellStyle name="Normal 19 3 5 4 5 2" xfId="11955"/>
    <cellStyle name="Normal 19 3 5 4 5 2 2" xfId="11956"/>
    <cellStyle name="Normal 19 3 5 4 5 3" xfId="11957"/>
    <cellStyle name="Normal 19 3 5 4 6" xfId="11958"/>
    <cellStyle name="Normal 19 3 5 4 6 2" xfId="11959"/>
    <cellStyle name="Normal 19 3 5 4 7" xfId="11960"/>
    <cellStyle name="Normal 19 3 5 5" xfId="11961"/>
    <cellStyle name="Normal 19 3 5 5 2" xfId="11962"/>
    <cellStyle name="Normal 19 3 5 5 2 2" xfId="11963"/>
    <cellStyle name="Normal 19 3 5 5 2 2 2" xfId="11964"/>
    <cellStyle name="Normal 19 3 5 5 2 3" xfId="11965"/>
    <cellStyle name="Normal 19 3 5 5 3" xfId="11966"/>
    <cellStyle name="Normal 19 3 5 5 3 2" xfId="11967"/>
    <cellStyle name="Normal 19 3 5 5 3 2 2" xfId="11968"/>
    <cellStyle name="Normal 19 3 5 5 3 3" xfId="11969"/>
    <cellStyle name="Normal 19 3 5 5 4" xfId="11970"/>
    <cellStyle name="Normal 19 3 5 5 4 2" xfId="11971"/>
    <cellStyle name="Normal 19 3 5 5 5" xfId="11972"/>
    <cellStyle name="Normal 19 3 5 6" xfId="11973"/>
    <cellStyle name="Normal 19 3 5 6 2" xfId="11974"/>
    <cellStyle name="Normal 19 3 5 6 2 2" xfId="11975"/>
    <cellStyle name="Normal 19 3 5 6 3" xfId="11976"/>
    <cellStyle name="Normal 19 3 5 7" xfId="11977"/>
    <cellStyle name="Normal 19 3 5 7 2" xfId="11978"/>
    <cellStyle name="Normal 19 3 5 7 2 2" xfId="11979"/>
    <cellStyle name="Normal 19 3 5 7 3" xfId="11980"/>
    <cellStyle name="Normal 19 3 5 8" xfId="11981"/>
    <cellStyle name="Normal 19 3 5 8 2" xfId="11982"/>
    <cellStyle name="Normal 19 3 5 8 2 2" xfId="11983"/>
    <cellStyle name="Normal 19 3 5 8 3" xfId="11984"/>
    <cellStyle name="Normal 19 3 5 9" xfId="11985"/>
    <cellStyle name="Normal 19 3 5 9 2" xfId="11986"/>
    <cellStyle name="Normal 19 3 6" xfId="11987"/>
    <cellStyle name="Normal 19 3 6 2" xfId="11988"/>
    <cellStyle name="Normal 19 3 6 2 2" xfId="11989"/>
    <cellStyle name="Normal 19 3 6 2 2 2" xfId="11990"/>
    <cellStyle name="Normal 19 3 6 2 2 2 2" xfId="11991"/>
    <cellStyle name="Normal 19 3 6 2 2 2 2 2" xfId="11992"/>
    <cellStyle name="Normal 19 3 6 2 2 2 2 2 2" xfId="11993"/>
    <cellStyle name="Normal 19 3 6 2 2 2 2 3" xfId="11994"/>
    <cellStyle name="Normal 19 3 6 2 2 2 3" xfId="11995"/>
    <cellStyle name="Normal 19 3 6 2 2 2 3 2" xfId="11996"/>
    <cellStyle name="Normal 19 3 6 2 2 2 3 2 2" xfId="11997"/>
    <cellStyle name="Normal 19 3 6 2 2 2 3 3" xfId="11998"/>
    <cellStyle name="Normal 19 3 6 2 2 2 4" xfId="11999"/>
    <cellStyle name="Normal 19 3 6 2 2 2 4 2" xfId="12000"/>
    <cellStyle name="Normal 19 3 6 2 2 2 5" xfId="12001"/>
    <cellStyle name="Normal 19 3 6 2 2 3" xfId="12002"/>
    <cellStyle name="Normal 19 3 6 2 2 3 2" xfId="12003"/>
    <cellStyle name="Normal 19 3 6 2 2 3 2 2" xfId="12004"/>
    <cellStyle name="Normal 19 3 6 2 2 3 3" xfId="12005"/>
    <cellStyle name="Normal 19 3 6 2 2 4" xfId="12006"/>
    <cellStyle name="Normal 19 3 6 2 2 4 2" xfId="12007"/>
    <cellStyle name="Normal 19 3 6 2 2 4 2 2" xfId="12008"/>
    <cellStyle name="Normal 19 3 6 2 2 4 3" xfId="12009"/>
    <cellStyle name="Normal 19 3 6 2 2 5" xfId="12010"/>
    <cellStyle name="Normal 19 3 6 2 2 5 2" xfId="12011"/>
    <cellStyle name="Normal 19 3 6 2 2 5 2 2" xfId="12012"/>
    <cellStyle name="Normal 19 3 6 2 2 5 3" xfId="12013"/>
    <cellStyle name="Normal 19 3 6 2 2 6" xfId="12014"/>
    <cellStyle name="Normal 19 3 6 2 2 6 2" xfId="12015"/>
    <cellStyle name="Normal 19 3 6 2 2 7" xfId="12016"/>
    <cellStyle name="Normal 19 3 6 2 3" xfId="12017"/>
    <cellStyle name="Normal 19 3 6 2 3 2" xfId="12018"/>
    <cellStyle name="Normal 19 3 6 2 3 2 2" xfId="12019"/>
    <cellStyle name="Normal 19 3 6 2 3 2 2 2" xfId="12020"/>
    <cellStyle name="Normal 19 3 6 2 3 2 3" xfId="12021"/>
    <cellStyle name="Normal 19 3 6 2 3 3" xfId="12022"/>
    <cellStyle name="Normal 19 3 6 2 3 3 2" xfId="12023"/>
    <cellStyle name="Normal 19 3 6 2 3 3 2 2" xfId="12024"/>
    <cellStyle name="Normal 19 3 6 2 3 3 3" xfId="12025"/>
    <cellStyle name="Normal 19 3 6 2 3 4" xfId="12026"/>
    <cellStyle name="Normal 19 3 6 2 3 4 2" xfId="12027"/>
    <cellStyle name="Normal 19 3 6 2 3 5" xfId="12028"/>
    <cellStyle name="Normal 19 3 6 2 4" xfId="12029"/>
    <cellStyle name="Normal 19 3 6 2 4 2" xfId="12030"/>
    <cellStyle name="Normal 19 3 6 2 4 2 2" xfId="12031"/>
    <cellStyle name="Normal 19 3 6 2 4 3" xfId="12032"/>
    <cellStyle name="Normal 19 3 6 2 5" xfId="12033"/>
    <cellStyle name="Normal 19 3 6 2 5 2" xfId="12034"/>
    <cellStyle name="Normal 19 3 6 2 5 2 2" xfId="12035"/>
    <cellStyle name="Normal 19 3 6 2 5 3" xfId="12036"/>
    <cellStyle name="Normal 19 3 6 2 6" xfId="12037"/>
    <cellStyle name="Normal 19 3 6 2 6 2" xfId="12038"/>
    <cellStyle name="Normal 19 3 6 2 6 2 2" xfId="12039"/>
    <cellStyle name="Normal 19 3 6 2 6 3" xfId="12040"/>
    <cellStyle name="Normal 19 3 6 2 7" xfId="12041"/>
    <cellStyle name="Normal 19 3 6 2 7 2" xfId="12042"/>
    <cellStyle name="Normal 19 3 6 2 8" xfId="12043"/>
    <cellStyle name="Normal 19 3 6 3" xfId="12044"/>
    <cellStyle name="Normal 19 3 6 3 2" xfId="12045"/>
    <cellStyle name="Normal 19 3 6 3 2 2" xfId="12046"/>
    <cellStyle name="Normal 19 3 6 3 2 2 2" xfId="12047"/>
    <cellStyle name="Normal 19 3 6 3 2 2 2 2" xfId="12048"/>
    <cellStyle name="Normal 19 3 6 3 2 2 3" xfId="12049"/>
    <cellStyle name="Normal 19 3 6 3 2 3" xfId="12050"/>
    <cellStyle name="Normal 19 3 6 3 2 3 2" xfId="12051"/>
    <cellStyle name="Normal 19 3 6 3 2 3 2 2" xfId="12052"/>
    <cellStyle name="Normal 19 3 6 3 2 3 3" xfId="12053"/>
    <cellStyle name="Normal 19 3 6 3 2 4" xfId="12054"/>
    <cellStyle name="Normal 19 3 6 3 2 4 2" xfId="12055"/>
    <cellStyle name="Normal 19 3 6 3 2 5" xfId="12056"/>
    <cellStyle name="Normal 19 3 6 3 3" xfId="12057"/>
    <cellStyle name="Normal 19 3 6 3 3 2" xfId="12058"/>
    <cellStyle name="Normal 19 3 6 3 3 2 2" xfId="12059"/>
    <cellStyle name="Normal 19 3 6 3 3 3" xfId="12060"/>
    <cellStyle name="Normal 19 3 6 3 4" xfId="12061"/>
    <cellStyle name="Normal 19 3 6 3 4 2" xfId="12062"/>
    <cellStyle name="Normal 19 3 6 3 4 2 2" xfId="12063"/>
    <cellStyle name="Normal 19 3 6 3 4 3" xfId="12064"/>
    <cellStyle name="Normal 19 3 6 3 5" xfId="12065"/>
    <cellStyle name="Normal 19 3 6 3 5 2" xfId="12066"/>
    <cellStyle name="Normal 19 3 6 3 5 2 2" xfId="12067"/>
    <cellStyle name="Normal 19 3 6 3 5 3" xfId="12068"/>
    <cellStyle name="Normal 19 3 6 3 6" xfId="12069"/>
    <cellStyle name="Normal 19 3 6 3 6 2" xfId="12070"/>
    <cellStyle name="Normal 19 3 6 3 7" xfId="12071"/>
    <cellStyle name="Normal 19 3 6 4" xfId="12072"/>
    <cellStyle name="Normal 19 3 6 4 2" xfId="12073"/>
    <cellStyle name="Normal 19 3 6 4 2 2" xfId="12074"/>
    <cellStyle name="Normal 19 3 6 4 2 2 2" xfId="12075"/>
    <cellStyle name="Normal 19 3 6 4 2 3" xfId="12076"/>
    <cellStyle name="Normal 19 3 6 4 3" xfId="12077"/>
    <cellStyle name="Normal 19 3 6 4 3 2" xfId="12078"/>
    <cellStyle name="Normal 19 3 6 4 3 2 2" xfId="12079"/>
    <cellStyle name="Normal 19 3 6 4 3 3" xfId="12080"/>
    <cellStyle name="Normal 19 3 6 4 4" xfId="12081"/>
    <cellStyle name="Normal 19 3 6 4 4 2" xfId="12082"/>
    <cellStyle name="Normal 19 3 6 4 5" xfId="12083"/>
    <cellStyle name="Normal 19 3 6 5" xfId="12084"/>
    <cellStyle name="Normal 19 3 6 5 2" xfId="12085"/>
    <cellStyle name="Normal 19 3 6 5 2 2" xfId="12086"/>
    <cellStyle name="Normal 19 3 6 5 3" xfId="12087"/>
    <cellStyle name="Normal 19 3 6 6" xfId="12088"/>
    <cellStyle name="Normal 19 3 6 6 2" xfId="12089"/>
    <cellStyle name="Normal 19 3 6 6 2 2" xfId="12090"/>
    <cellStyle name="Normal 19 3 6 6 3" xfId="12091"/>
    <cellStyle name="Normal 19 3 6 7" xfId="12092"/>
    <cellStyle name="Normal 19 3 6 7 2" xfId="12093"/>
    <cellStyle name="Normal 19 3 6 7 2 2" xfId="12094"/>
    <cellStyle name="Normal 19 3 6 7 3" xfId="12095"/>
    <cellStyle name="Normal 19 3 6 8" xfId="12096"/>
    <cellStyle name="Normal 19 3 6 8 2" xfId="12097"/>
    <cellStyle name="Normal 19 3 6 9" xfId="12098"/>
    <cellStyle name="Normal 19 3 7" xfId="12099"/>
    <cellStyle name="Normal 19 3 7 2" xfId="12100"/>
    <cellStyle name="Normal 19 3 7 2 2" xfId="12101"/>
    <cellStyle name="Normal 19 3 7 2 2 2" xfId="12102"/>
    <cellStyle name="Normal 19 3 7 2 2 2 2" xfId="12103"/>
    <cellStyle name="Normal 19 3 7 2 2 2 2 2" xfId="12104"/>
    <cellStyle name="Normal 19 3 7 2 2 2 3" xfId="12105"/>
    <cellStyle name="Normal 19 3 7 2 2 3" xfId="12106"/>
    <cellStyle name="Normal 19 3 7 2 2 3 2" xfId="12107"/>
    <cellStyle name="Normal 19 3 7 2 2 3 2 2" xfId="12108"/>
    <cellStyle name="Normal 19 3 7 2 2 3 3" xfId="12109"/>
    <cellStyle name="Normal 19 3 7 2 2 4" xfId="12110"/>
    <cellStyle name="Normal 19 3 7 2 2 4 2" xfId="12111"/>
    <cellStyle name="Normal 19 3 7 2 2 5" xfId="12112"/>
    <cellStyle name="Normal 19 3 7 2 3" xfId="12113"/>
    <cellStyle name="Normal 19 3 7 2 3 2" xfId="12114"/>
    <cellStyle name="Normal 19 3 7 2 3 2 2" xfId="12115"/>
    <cellStyle name="Normal 19 3 7 2 3 3" xfId="12116"/>
    <cellStyle name="Normal 19 3 7 2 4" xfId="12117"/>
    <cellStyle name="Normal 19 3 7 2 4 2" xfId="12118"/>
    <cellStyle name="Normal 19 3 7 2 4 2 2" xfId="12119"/>
    <cellStyle name="Normal 19 3 7 2 4 3" xfId="12120"/>
    <cellStyle name="Normal 19 3 7 2 5" xfId="12121"/>
    <cellStyle name="Normal 19 3 7 2 5 2" xfId="12122"/>
    <cellStyle name="Normal 19 3 7 2 5 2 2" xfId="12123"/>
    <cellStyle name="Normal 19 3 7 2 5 3" xfId="12124"/>
    <cellStyle name="Normal 19 3 7 2 6" xfId="12125"/>
    <cellStyle name="Normal 19 3 7 2 6 2" xfId="12126"/>
    <cellStyle name="Normal 19 3 7 2 7" xfId="12127"/>
    <cellStyle name="Normal 19 3 7 3" xfId="12128"/>
    <cellStyle name="Normal 19 3 7 3 2" xfId="12129"/>
    <cellStyle name="Normal 19 3 7 3 2 2" xfId="12130"/>
    <cellStyle name="Normal 19 3 7 3 2 2 2" xfId="12131"/>
    <cellStyle name="Normal 19 3 7 3 2 3" xfId="12132"/>
    <cellStyle name="Normal 19 3 7 3 3" xfId="12133"/>
    <cellStyle name="Normal 19 3 7 3 3 2" xfId="12134"/>
    <cellStyle name="Normal 19 3 7 3 3 2 2" xfId="12135"/>
    <cellStyle name="Normal 19 3 7 3 3 3" xfId="12136"/>
    <cellStyle name="Normal 19 3 7 3 4" xfId="12137"/>
    <cellStyle name="Normal 19 3 7 3 4 2" xfId="12138"/>
    <cellStyle name="Normal 19 3 7 3 5" xfId="12139"/>
    <cellStyle name="Normal 19 3 7 4" xfId="12140"/>
    <cellStyle name="Normal 19 3 7 4 2" xfId="12141"/>
    <cellStyle name="Normal 19 3 7 4 2 2" xfId="12142"/>
    <cellStyle name="Normal 19 3 7 4 3" xfId="12143"/>
    <cellStyle name="Normal 19 3 7 5" xfId="12144"/>
    <cellStyle name="Normal 19 3 7 5 2" xfId="12145"/>
    <cellStyle name="Normal 19 3 7 5 2 2" xfId="12146"/>
    <cellStyle name="Normal 19 3 7 5 3" xfId="12147"/>
    <cellStyle name="Normal 19 3 7 6" xfId="12148"/>
    <cellStyle name="Normal 19 3 7 6 2" xfId="12149"/>
    <cellStyle name="Normal 19 3 7 6 2 2" xfId="12150"/>
    <cellStyle name="Normal 19 3 7 6 3" xfId="12151"/>
    <cellStyle name="Normal 19 3 7 7" xfId="12152"/>
    <cellStyle name="Normal 19 3 7 7 2" xfId="12153"/>
    <cellStyle name="Normal 19 3 7 8" xfId="12154"/>
    <cellStyle name="Normal 19 3 8" xfId="12155"/>
    <cellStyle name="Normal 19 3 8 2" xfId="12156"/>
    <cellStyle name="Normal 19 3 8 2 2" xfId="12157"/>
    <cellStyle name="Normal 19 3 8 2 2 2" xfId="12158"/>
    <cellStyle name="Normal 19 3 8 2 2 2 2" xfId="12159"/>
    <cellStyle name="Normal 19 3 8 2 2 3" xfId="12160"/>
    <cellStyle name="Normal 19 3 8 2 3" xfId="12161"/>
    <cellStyle name="Normal 19 3 8 2 3 2" xfId="12162"/>
    <cellStyle name="Normal 19 3 8 2 3 2 2" xfId="12163"/>
    <cellStyle name="Normal 19 3 8 2 3 3" xfId="12164"/>
    <cellStyle name="Normal 19 3 8 2 4" xfId="12165"/>
    <cellStyle name="Normal 19 3 8 2 4 2" xfId="12166"/>
    <cellStyle name="Normal 19 3 8 2 5" xfId="12167"/>
    <cellStyle name="Normal 19 3 8 3" xfId="12168"/>
    <cellStyle name="Normal 19 3 8 3 2" xfId="12169"/>
    <cellStyle name="Normal 19 3 8 3 2 2" xfId="12170"/>
    <cellStyle name="Normal 19 3 8 3 3" xfId="12171"/>
    <cellStyle name="Normal 19 3 8 4" xfId="12172"/>
    <cellStyle name="Normal 19 3 8 4 2" xfId="12173"/>
    <cellStyle name="Normal 19 3 8 4 2 2" xfId="12174"/>
    <cellStyle name="Normal 19 3 8 4 3" xfId="12175"/>
    <cellStyle name="Normal 19 3 8 5" xfId="12176"/>
    <cellStyle name="Normal 19 3 8 5 2" xfId="12177"/>
    <cellStyle name="Normal 19 3 8 5 2 2" xfId="12178"/>
    <cellStyle name="Normal 19 3 8 5 3" xfId="12179"/>
    <cellStyle name="Normal 19 3 8 6" xfId="12180"/>
    <cellStyle name="Normal 19 3 8 6 2" xfId="12181"/>
    <cellStyle name="Normal 19 3 8 7" xfId="12182"/>
    <cellStyle name="Normal 19 3 9" xfId="12183"/>
    <cellStyle name="Normal 19 3 9 2" xfId="12184"/>
    <cellStyle name="Normal 19 3 9 2 2" xfId="12185"/>
    <cellStyle name="Normal 19 3 9 2 2 2" xfId="12186"/>
    <cellStyle name="Normal 19 3 9 2 3" xfId="12187"/>
    <cellStyle name="Normal 19 3 9 3" xfId="12188"/>
    <cellStyle name="Normal 19 3 9 3 2" xfId="12189"/>
    <cellStyle name="Normal 19 3 9 3 2 2" xfId="12190"/>
    <cellStyle name="Normal 19 3 9 3 3" xfId="12191"/>
    <cellStyle name="Normal 19 3 9 4" xfId="12192"/>
    <cellStyle name="Normal 19 3 9 4 2" xfId="12193"/>
    <cellStyle name="Normal 19 3 9 5" xfId="12194"/>
    <cellStyle name="Normal 19 4" xfId="12195"/>
    <cellStyle name="Normal 19 4 10" xfId="12196"/>
    <cellStyle name="Normal 19 4 10 2" xfId="12197"/>
    <cellStyle name="Normal 19 4 10 2 2" xfId="12198"/>
    <cellStyle name="Normal 19 4 10 3" xfId="12199"/>
    <cellStyle name="Normal 19 4 11" xfId="12200"/>
    <cellStyle name="Normal 19 4 11 2" xfId="12201"/>
    <cellStyle name="Normal 19 4 11 2 2" xfId="12202"/>
    <cellStyle name="Normal 19 4 11 3" xfId="12203"/>
    <cellStyle name="Normal 19 4 12" xfId="12204"/>
    <cellStyle name="Normal 19 4 12 2" xfId="12205"/>
    <cellStyle name="Normal 19 4 12 2 2" xfId="12206"/>
    <cellStyle name="Normal 19 4 12 3" xfId="12207"/>
    <cellStyle name="Normal 19 4 13" xfId="12208"/>
    <cellStyle name="Normal 19 4 13 2" xfId="12209"/>
    <cellStyle name="Normal 19 4 14" xfId="12210"/>
    <cellStyle name="Normal 19 4 2" xfId="12211"/>
    <cellStyle name="Normal 19 4 2 10" xfId="12212"/>
    <cellStyle name="Normal 19 4 2 10 2" xfId="12213"/>
    <cellStyle name="Normal 19 4 2 10 2 2" xfId="12214"/>
    <cellStyle name="Normal 19 4 2 10 3" xfId="12215"/>
    <cellStyle name="Normal 19 4 2 11" xfId="12216"/>
    <cellStyle name="Normal 19 4 2 11 2" xfId="12217"/>
    <cellStyle name="Normal 19 4 2 11 2 2" xfId="12218"/>
    <cellStyle name="Normal 19 4 2 11 3" xfId="12219"/>
    <cellStyle name="Normal 19 4 2 12" xfId="12220"/>
    <cellStyle name="Normal 19 4 2 12 2" xfId="12221"/>
    <cellStyle name="Normal 19 4 2 13" xfId="12222"/>
    <cellStyle name="Normal 19 4 2 2" xfId="12223"/>
    <cellStyle name="Normal 19 4 2 3" xfId="12224"/>
    <cellStyle name="Normal 19 4 2 3 10" xfId="12225"/>
    <cellStyle name="Normal 19 4 2 3 2" xfId="12226"/>
    <cellStyle name="Normal 19 4 2 3 2 2" xfId="12227"/>
    <cellStyle name="Normal 19 4 2 3 2 2 2" xfId="12228"/>
    <cellStyle name="Normal 19 4 2 3 2 2 2 2" xfId="12229"/>
    <cellStyle name="Normal 19 4 2 3 2 2 2 2 2" xfId="12230"/>
    <cellStyle name="Normal 19 4 2 3 2 2 2 2 2 2" xfId="12231"/>
    <cellStyle name="Normal 19 4 2 3 2 2 2 2 2 2 2" xfId="12232"/>
    <cellStyle name="Normal 19 4 2 3 2 2 2 2 2 3" xfId="12233"/>
    <cellStyle name="Normal 19 4 2 3 2 2 2 2 3" xfId="12234"/>
    <cellStyle name="Normal 19 4 2 3 2 2 2 2 3 2" xfId="12235"/>
    <cellStyle name="Normal 19 4 2 3 2 2 2 2 3 2 2" xfId="12236"/>
    <cellStyle name="Normal 19 4 2 3 2 2 2 2 3 3" xfId="12237"/>
    <cellStyle name="Normal 19 4 2 3 2 2 2 2 4" xfId="12238"/>
    <cellStyle name="Normal 19 4 2 3 2 2 2 2 4 2" xfId="12239"/>
    <cellStyle name="Normal 19 4 2 3 2 2 2 2 5" xfId="12240"/>
    <cellStyle name="Normal 19 4 2 3 2 2 2 3" xfId="12241"/>
    <cellStyle name="Normal 19 4 2 3 2 2 2 3 2" xfId="12242"/>
    <cellStyle name="Normal 19 4 2 3 2 2 2 3 2 2" xfId="12243"/>
    <cellStyle name="Normal 19 4 2 3 2 2 2 3 3" xfId="12244"/>
    <cellStyle name="Normal 19 4 2 3 2 2 2 4" xfId="12245"/>
    <cellStyle name="Normal 19 4 2 3 2 2 2 4 2" xfId="12246"/>
    <cellStyle name="Normal 19 4 2 3 2 2 2 4 2 2" xfId="12247"/>
    <cellStyle name="Normal 19 4 2 3 2 2 2 4 3" xfId="12248"/>
    <cellStyle name="Normal 19 4 2 3 2 2 2 5" xfId="12249"/>
    <cellStyle name="Normal 19 4 2 3 2 2 2 5 2" xfId="12250"/>
    <cellStyle name="Normal 19 4 2 3 2 2 2 5 2 2" xfId="12251"/>
    <cellStyle name="Normal 19 4 2 3 2 2 2 5 3" xfId="12252"/>
    <cellStyle name="Normal 19 4 2 3 2 2 2 6" xfId="12253"/>
    <cellStyle name="Normal 19 4 2 3 2 2 2 6 2" xfId="12254"/>
    <cellStyle name="Normal 19 4 2 3 2 2 2 7" xfId="12255"/>
    <cellStyle name="Normal 19 4 2 3 2 2 3" xfId="12256"/>
    <cellStyle name="Normal 19 4 2 3 2 2 3 2" xfId="12257"/>
    <cellStyle name="Normal 19 4 2 3 2 2 3 2 2" xfId="12258"/>
    <cellStyle name="Normal 19 4 2 3 2 2 3 2 2 2" xfId="12259"/>
    <cellStyle name="Normal 19 4 2 3 2 2 3 2 3" xfId="12260"/>
    <cellStyle name="Normal 19 4 2 3 2 2 3 3" xfId="12261"/>
    <cellStyle name="Normal 19 4 2 3 2 2 3 3 2" xfId="12262"/>
    <cellStyle name="Normal 19 4 2 3 2 2 3 3 2 2" xfId="12263"/>
    <cellStyle name="Normal 19 4 2 3 2 2 3 3 3" xfId="12264"/>
    <cellStyle name="Normal 19 4 2 3 2 2 3 4" xfId="12265"/>
    <cellStyle name="Normal 19 4 2 3 2 2 3 4 2" xfId="12266"/>
    <cellStyle name="Normal 19 4 2 3 2 2 3 5" xfId="12267"/>
    <cellStyle name="Normal 19 4 2 3 2 2 4" xfId="12268"/>
    <cellStyle name="Normal 19 4 2 3 2 2 4 2" xfId="12269"/>
    <cellStyle name="Normal 19 4 2 3 2 2 4 2 2" xfId="12270"/>
    <cellStyle name="Normal 19 4 2 3 2 2 4 3" xfId="12271"/>
    <cellStyle name="Normal 19 4 2 3 2 2 5" xfId="12272"/>
    <cellStyle name="Normal 19 4 2 3 2 2 5 2" xfId="12273"/>
    <cellStyle name="Normal 19 4 2 3 2 2 5 2 2" xfId="12274"/>
    <cellStyle name="Normal 19 4 2 3 2 2 5 3" xfId="12275"/>
    <cellStyle name="Normal 19 4 2 3 2 2 6" xfId="12276"/>
    <cellStyle name="Normal 19 4 2 3 2 2 6 2" xfId="12277"/>
    <cellStyle name="Normal 19 4 2 3 2 2 6 2 2" xfId="12278"/>
    <cellStyle name="Normal 19 4 2 3 2 2 6 3" xfId="12279"/>
    <cellStyle name="Normal 19 4 2 3 2 2 7" xfId="12280"/>
    <cellStyle name="Normal 19 4 2 3 2 2 7 2" xfId="12281"/>
    <cellStyle name="Normal 19 4 2 3 2 2 8" xfId="12282"/>
    <cellStyle name="Normal 19 4 2 3 2 3" xfId="12283"/>
    <cellStyle name="Normal 19 4 2 3 2 3 2" xfId="12284"/>
    <cellStyle name="Normal 19 4 2 3 2 3 2 2" xfId="12285"/>
    <cellStyle name="Normal 19 4 2 3 2 3 2 2 2" xfId="12286"/>
    <cellStyle name="Normal 19 4 2 3 2 3 2 2 2 2" xfId="12287"/>
    <cellStyle name="Normal 19 4 2 3 2 3 2 2 3" xfId="12288"/>
    <cellStyle name="Normal 19 4 2 3 2 3 2 3" xfId="12289"/>
    <cellStyle name="Normal 19 4 2 3 2 3 2 3 2" xfId="12290"/>
    <cellStyle name="Normal 19 4 2 3 2 3 2 3 2 2" xfId="12291"/>
    <cellStyle name="Normal 19 4 2 3 2 3 2 3 3" xfId="12292"/>
    <cellStyle name="Normal 19 4 2 3 2 3 2 4" xfId="12293"/>
    <cellStyle name="Normal 19 4 2 3 2 3 2 4 2" xfId="12294"/>
    <cellStyle name="Normal 19 4 2 3 2 3 2 5" xfId="12295"/>
    <cellStyle name="Normal 19 4 2 3 2 3 3" xfId="12296"/>
    <cellStyle name="Normal 19 4 2 3 2 3 3 2" xfId="12297"/>
    <cellStyle name="Normal 19 4 2 3 2 3 3 2 2" xfId="12298"/>
    <cellStyle name="Normal 19 4 2 3 2 3 3 3" xfId="12299"/>
    <cellStyle name="Normal 19 4 2 3 2 3 4" xfId="12300"/>
    <cellStyle name="Normal 19 4 2 3 2 3 4 2" xfId="12301"/>
    <cellStyle name="Normal 19 4 2 3 2 3 4 2 2" xfId="12302"/>
    <cellStyle name="Normal 19 4 2 3 2 3 4 3" xfId="12303"/>
    <cellStyle name="Normal 19 4 2 3 2 3 5" xfId="12304"/>
    <cellStyle name="Normal 19 4 2 3 2 3 5 2" xfId="12305"/>
    <cellStyle name="Normal 19 4 2 3 2 3 5 2 2" xfId="12306"/>
    <cellStyle name="Normal 19 4 2 3 2 3 5 3" xfId="12307"/>
    <cellStyle name="Normal 19 4 2 3 2 3 6" xfId="12308"/>
    <cellStyle name="Normal 19 4 2 3 2 3 6 2" xfId="12309"/>
    <cellStyle name="Normal 19 4 2 3 2 3 7" xfId="12310"/>
    <cellStyle name="Normal 19 4 2 3 2 4" xfId="12311"/>
    <cellStyle name="Normal 19 4 2 3 2 4 2" xfId="12312"/>
    <cellStyle name="Normal 19 4 2 3 2 4 2 2" xfId="12313"/>
    <cellStyle name="Normal 19 4 2 3 2 4 2 2 2" xfId="12314"/>
    <cellStyle name="Normal 19 4 2 3 2 4 2 3" xfId="12315"/>
    <cellStyle name="Normal 19 4 2 3 2 4 3" xfId="12316"/>
    <cellStyle name="Normal 19 4 2 3 2 4 3 2" xfId="12317"/>
    <cellStyle name="Normal 19 4 2 3 2 4 3 2 2" xfId="12318"/>
    <cellStyle name="Normal 19 4 2 3 2 4 3 3" xfId="12319"/>
    <cellStyle name="Normal 19 4 2 3 2 4 4" xfId="12320"/>
    <cellStyle name="Normal 19 4 2 3 2 4 4 2" xfId="12321"/>
    <cellStyle name="Normal 19 4 2 3 2 4 5" xfId="12322"/>
    <cellStyle name="Normal 19 4 2 3 2 5" xfId="12323"/>
    <cellStyle name="Normal 19 4 2 3 2 5 2" xfId="12324"/>
    <cellStyle name="Normal 19 4 2 3 2 5 2 2" xfId="12325"/>
    <cellStyle name="Normal 19 4 2 3 2 5 3" xfId="12326"/>
    <cellStyle name="Normal 19 4 2 3 2 6" xfId="12327"/>
    <cellStyle name="Normal 19 4 2 3 2 6 2" xfId="12328"/>
    <cellStyle name="Normal 19 4 2 3 2 6 2 2" xfId="12329"/>
    <cellStyle name="Normal 19 4 2 3 2 6 3" xfId="12330"/>
    <cellStyle name="Normal 19 4 2 3 2 7" xfId="12331"/>
    <cellStyle name="Normal 19 4 2 3 2 7 2" xfId="12332"/>
    <cellStyle name="Normal 19 4 2 3 2 7 2 2" xfId="12333"/>
    <cellStyle name="Normal 19 4 2 3 2 7 3" xfId="12334"/>
    <cellStyle name="Normal 19 4 2 3 2 8" xfId="12335"/>
    <cellStyle name="Normal 19 4 2 3 2 8 2" xfId="12336"/>
    <cellStyle name="Normal 19 4 2 3 2 9" xfId="12337"/>
    <cellStyle name="Normal 19 4 2 3 3" xfId="12338"/>
    <cellStyle name="Normal 19 4 2 3 3 2" xfId="12339"/>
    <cellStyle name="Normal 19 4 2 3 3 2 2" xfId="12340"/>
    <cellStyle name="Normal 19 4 2 3 3 2 2 2" xfId="12341"/>
    <cellStyle name="Normal 19 4 2 3 3 2 2 2 2" xfId="12342"/>
    <cellStyle name="Normal 19 4 2 3 3 2 2 2 2 2" xfId="12343"/>
    <cellStyle name="Normal 19 4 2 3 3 2 2 2 3" xfId="12344"/>
    <cellStyle name="Normal 19 4 2 3 3 2 2 3" xfId="12345"/>
    <cellStyle name="Normal 19 4 2 3 3 2 2 3 2" xfId="12346"/>
    <cellStyle name="Normal 19 4 2 3 3 2 2 3 2 2" xfId="12347"/>
    <cellStyle name="Normal 19 4 2 3 3 2 2 3 3" xfId="12348"/>
    <cellStyle name="Normal 19 4 2 3 3 2 2 4" xfId="12349"/>
    <cellStyle name="Normal 19 4 2 3 3 2 2 4 2" xfId="12350"/>
    <cellStyle name="Normal 19 4 2 3 3 2 2 5" xfId="12351"/>
    <cellStyle name="Normal 19 4 2 3 3 2 3" xfId="12352"/>
    <cellStyle name="Normal 19 4 2 3 3 2 3 2" xfId="12353"/>
    <cellStyle name="Normal 19 4 2 3 3 2 3 2 2" xfId="12354"/>
    <cellStyle name="Normal 19 4 2 3 3 2 3 3" xfId="12355"/>
    <cellStyle name="Normal 19 4 2 3 3 2 4" xfId="12356"/>
    <cellStyle name="Normal 19 4 2 3 3 2 4 2" xfId="12357"/>
    <cellStyle name="Normal 19 4 2 3 3 2 4 2 2" xfId="12358"/>
    <cellStyle name="Normal 19 4 2 3 3 2 4 3" xfId="12359"/>
    <cellStyle name="Normal 19 4 2 3 3 2 5" xfId="12360"/>
    <cellStyle name="Normal 19 4 2 3 3 2 5 2" xfId="12361"/>
    <cellStyle name="Normal 19 4 2 3 3 2 5 2 2" xfId="12362"/>
    <cellStyle name="Normal 19 4 2 3 3 2 5 3" xfId="12363"/>
    <cellStyle name="Normal 19 4 2 3 3 2 6" xfId="12364"/>
    <cellStyle name="Normal 19 4 2 3 3 2 6 2" xfId="12365"/>
    <cellStyle name="Normal 19 4 2 3 3 2 7" xfId="12366"/>
    <cellStyle name="Normal 19 4 2 3 3 3" xfId="12367"/>
    <cellStyle name="Normal 19 4 2 3 3 3 2" xfId="12368"/>
    <cellStyle name="Normal 19 4 2 3 3 3 2 2" xfId="12369"/>
    <cellStyle name="Normal 19 4 2 3 3 3 2 2 2" xfId="12370"/>
    <cellStyle name="Normal 19 4 2 3 3 3 2 3" xfId="12371"/>
    <cellStyle name="Normal 19 4 2 3 3 3 3" xfId="12372"/>
    <cellStyle name="Normal 19 4 2 3 3 3 3 2" xfId="12373"/>
    <cellStyle name="Normal 19 4 2 3 3 3 3 2 2" xfId="12374"/>
    <cellStyle name="Normal 19 4 2 3 3 3 3 3" xfId="12375"/>
    <cellStyle name="Normal 19 4 2 3 3 3 4" xfId="12376"/>
    <cellStyle name="Normal 19 4 2 3 3 3 4 2" xfId="12377"/>
    <cellStyle name="Normal 19 4 2 3 3 3 5" xfId="12378"/>
    <cellStyle name="Normal 19 4 2 3 3 4" xfId="12379"/>
    <cellStyle name="Normal 19 4 2 3 3 4 2" xfId="12380"/>
    <cellStyle name="Normal 19 4 2 3 3 4 2 2" xfId="12381"/>
    <cellStyle name="Normal 19 4 2 3 3 4 3" xfId="12382"/>
    <cellStyle name="Normal 19 4 2 3 3 5" xfId="12383"/>
    <cellStyle name="Normal 19 4 2 3 3 5 2" xfId="12384"/>
    <cellStyle name="Normal 19 4 2 3 3 5 2 2" xfId="12385"/>
    <cellStyle name="Normal 19 4 2 3 3 5 3" xfId="12386"/>
    <cellStyle name="Normal 19 4 2 3 3 6" xfId="12387"/>
    <cellStyle name="Normal 19 4 2 3 3 6 2" xfId="12388"/>
    <cellStyle name="Normal 19 4 2 3 3 6 2 2" xfId="12389"/>
    <cellStyle name="Normal 19 4 2 3 3 6 3" xfId="12390"/>
    <cellStyle name="Normal 19 4 2 3 3 7" xfId="12391"/>
    <cellStyle name="Normal 19 4 2 3 3 7 2" xfId="12392"/>
    <cellStyle name="Normal 19 4 2 3 3 8" xfId="12393"/>
    <cellStyle name="Normal 19 4 2 3 4" xfId="12394"/>
    <cellStyle name="Normal 19 4 2 3 4 2" xfId="12395"/>
    <cellStyle name="Normal 19 4 2 3 4 2 2" xfId="12396"/>
    <cellStyle name="Normal 19 4 2 3 4 2 2 2" xfId="12397"/>
    <cellStyle name="Normal 19 4 2 3 4 2 2 2 2" xfId="12398"/>
    <cellStyle name="Normal 19 4 2 3 4 2 2 3" xfId="12399"/>
    <cellStyle name="Normal 19 4 2 3 4 2 3" xfId="12400"/>
    <cellStyle name="Normal 19 4 2 3 4 2 3 2" xfId="12401"/>
    <cellStyle name="Normal 19 4 2 3 4 2 3 2 2" xfId="12402"/>
    <cellStyle name="Normal 19 4 2 3 4 2 3 3" xfId="12403"/>
    <cellStyle name="Normal 19 4 2 3 4 2 4" xfId="12404"/>
    <cellStyle name="Normal 19 4 2 3 4 2 4 2" xfId="12405"/>
    <cellStyle name="Normal 19 4 2 3 4 2 5" xfId="12406"/>
    <cellStyle name="Normal 19 4 2 3 4 3" xfId="12407"/>
    <cellStyle name="Normal 19 4 2 3 4 3 2" xfId="12408"/>
    <cellStyle name="Normal 19 4 2 3 4 3 2 2" xfId="12409"/>
    <cellStyle name="Normal 19 4 2 3 4 3 3" xfId="12410"/>
    <cellStyle name="Normal 19 4 2 3 4 4" xfId="12411"/>
    <cellStyle name="Normal 19 4 2 3 4 4 2" xfId="12412"/>
    <cellStyle name="Normal 19 4 2 3 4 4 2 2" xfId="12413"/>
    <cellStyle name="Normal 19 4 2 3 4 4 3" xfId="12414"/>
    <cellStyle name="Normal 19 4 2 3 4 5" xfId="12415"/>
    <cellStyle name="Normal 19 4 2 3 4 5 2" xfId="12416"/>
    <cellStyle name="Normal 19 4 2 3 4 5 2 2" xfId="12417"/>
    <cellStyle name="Normal 19 4 2 3 4 5 3" xfId="12418"/>
    <cellStyle name="Normal 19 4 2 3 4 6" xfId="12419"/>
    <cellStyle name="Normal 19 4 2 3 4 6 2" xfId="12420"/>
    <cellStyle name="Normal 19 4 2 3 4 7" xfId="12421"/>
    <cellStyle name="Normal 19 4 2 3 5" xfId="12422"/>
    <cellStyle name="Normal 19 4 2 3 5 2" xfId="12423"/>
    <cellStyle name="Normal 19 4 2 3 5 2 2" xfId="12424"/>
    <cellStyle name="Normal 19 4 2 3 5 2 2 2" xfId="12425"/>
    <cellStyle name="Normal 19 4 2 3 5 2 3" xfId="12426"/>
    <cellStyle name="Normal 19 4 2 3 5 3" xfId="12427"/>
    <cellStyle name="Normal 19 4 2 3 5 3 2" xfId="12428"/>
    <cellStyle name="Normal 19 4 2 3 5 3 2 2" xfId="12429"/>
    <cellStyle name="Normal 19 4 2 3 5 3 3" xfId="12430"/>
    <cellStyle name="Normal 19 4 2 3 5 4" xfId="12431"/>
    <cellStyle name="Normal 19 4 2 3 5 4 2" xfId="12432"/>
    <cellStyle name="Normal 19 4 2 3 5 5" xfId="12433"/>
    <cellStyle name="Normal 19 4 2 3 6" xfId="12434"/>
    <cellStyle name="Normal 19 4 2 3 6 2" xfId="12435"/>
    <cellStyle name="Normal 19 4 2 3 6 2 2" xfId="12436"/>
    <cellStyle name="Normal 19 4 2 3 6 3" xfId="12437"/>
    <cellStyle name="Normal 19 4 2 3 7" xfId="12438"/>
    <cellStyle name="Normal 19 4 2 3 7 2" xfId="12439"/>
    <cellStyle name="Normal 19 4 2 3 7 2 2" xfId="12440"/>
    <cellStyle name="Normal 19 4 2 3 7 3" xfId="12441"/>
    <cellStyle name="Normal 19 4 2 3 8" xfId="12442"/>
    <cellStyle name="Normal 19 4 2 3 8 2" xfId="12443"/>
    <cellStyle name="Normal 19 4 2 3 8 2 2" xfId="12444"/>
    <cellStyle name="Normal 19 4 2 3 8 3" xfId="12445"/>
    <cellStyle name="Normal 19 4 2 3 9" xfId="12446"/>
    <cellStyle name="Normal 19 4 2 3 9 2" xfId="12447"/>
    <cellStyle name="Normal 19 4 2 4" xfId="12448"/>
    <cellStyle name="Normal 19 4 2 4 10" xfId="12449"/>
    <cellStyle name="Normal 19 4 2 4 2" xfId="12450"/>
    <cellStyle name="Normal 19 4 2 4 2 2" xfId="12451"/>
    <cellStyle name="Normal 19 4 2 4 2 2 2" xfId="12452"/>
    <cellStyle name="Normal 19 4 2 4 2 2 2 2" xfId="12453"/>
    <cellStyle name="Normal 19 4 2 4 2 2 2 2 2" xfId="12454"/>
    <cellStyle name="Normal 19 4 2 4 2 2 2 2 2 2" xfId="12455"/>
    <cellStyle name="Normal 19 4 2 4 2 2 2 2 2 2 2" xfId="12456"/>
    <cellStyle name="Normal 19 4 2 4 2 2 2 2 2 3" xfId="12457"/>
    <cellStyle name="Normal 19 4 2 4 2 2 2 2 3" xfId="12458"/>
    <cellStyle name="Normal 19 4 2 4 2 2 2 2 3 2" xfId="12459"/>
    <cellStyle name="Normal 19 4 2 4 2 2 2 2 3 2 2" xfId="12460"/>
    <cellStyle name="Normal 19 4 2 4 2 2 2 2 3 3" xfId="12461"/>
    <cellStyle name="Normal 19 4 2 4 2 2 2 2 4" xfId="12462"/>
    <cellStyle name="Normal 19 4 2 4 2 2 2 2 4 2" xfId="12463"/>
    <cellStyle name="Normal 19 4 2 4 2 2 2 2 5" xfId="12464"/>
    <cellStyle name="Normal 19 4 2 4 2 2 2 3" xfId="12465"/>
    <cellStyle name="Normal 19 4 2 4 2 2 2 3 2" xfId="12466"/>
    <cellStyle name="Normal 19 4 2 4 2 2 2 3 2 2" xfId="12467"/>
    <cellStyle name="Normal 19 4 2 4 2 2 2 3 3" xfId="12468"/>
    <cellStyle name="Normal 19 4 2 4 2 2 2 4" xfId="12469"/>
    <cellStyle name="Normal 19 4 2 4 2 2 2 4 2" xfId="12470"/>
    <cellStyle name="Normal 19 4 2 4 2 2 2 4 2 2" xfId="12471"/>
    <cellStyle name="Normal 19 4 2 4 2 2 2 4 3" xfId="12472"/>
    <cellStyle name="Normal 19 4 2 4 2 2 2 5" xfId="12473"/>
    <cellStyle name="Normal 19 4 2 4 2 2 2 5 2" xfId="12474"/>
    <cellStyle name="Normal 19 4 2 4 2 2 2 5 2 2" xfId="12475"/>
    <cellStyle name="Normal 19 4 2 4 2 2 2 5 3" xfId="12476"/>
    <cellStyle name="Normal 19 4 2 4 2 2 2 6" xfId="12477"/>
    <cellStyle name="Normal 19 4 2 4 2 2 2 6 2" xfId="12478"/>
    <cellStyle name="Normal 19 4 2 4 2 2 2 7" xfId="12479"/>
    <cellStyle name="Normal 19 4 2 4 2 2 3" xfId="12480"/>
    <cellStyle name="Normal 19 4 2 4 2 2 3 2" xfId="12481"/>
    <cellStyle name="Normal 19 4 2 4 2 2 3 2 2" xfId="12482"/>
    <cellStyle name="Normal 19 4 2 4 2 2 3 2 2 2" xfId="12483"/>
    <cellStyle name="Normal 19 4 2 4 2 2 3 2 3" xfId="12484"/>
    <cellStyle name="Normal 19 4 2 4 2 2 3 3" xfId="12485"/>
    <cellStyle name="Normal 19 4 2 4 2 2 3 3 2" xfId="12486"/>
    <cellStyle name="Normal 19 4 2 4 2 2 3 3 2 2" xfId="12487"/>
    <cellStyle name="Normal 19 4 2 4 2 2 3 3 3" xfId="12488"/>
    <cellStyle name="Normal 19 4 2 4 2 2 3 4" xfId="12489"/>
    <cellStyle name="Normal 19 4 2 4 2 2 3 4 2" xfId="12490"/>
    <cellStyle name="Normal 19 4 2 4 2 2 3 5" xfId="12491"/>
    <cellStyle name="Normal 19 4 2 4 2 2 4" xfId="12492"/>
    <cellStyle name="Normal 19 4 2 4 2 2 4 2" xfId="12493"/>
    <cellStyle name="Normal 19 4 2 4 2 2 4 2 2" xfId="12494"/>
    <cellStyle name="Normal 19 4 2 4 2 2 4 3" xfId="12495"/>
    <cellStyle name="Normal 19 4 2 4 2 2 5" xfId="12496"/>
    <cellStyle name="Normal 19 4 2 4 2 2 5 2" xfId="12497"/>
    <cellStyle name="Normal 19 4 2 4 2 2 5 2 2" xfId="12498"/>
    <cellStyle name="Normal 19 4 2 4 2 2 5 3" xfId="12499"/>
    <cellStyle name="Normal 19 4 2 4 2 2 6" xfId="12500"/>
    <cellStyle name="Normal 19 4 2 4 2 2 6 2" xfId="12501"/>
    <cellStyle name="Normal 19 4 2 4 2 2 6 2 2" xfId="12502"/>
    <cellStyle name="Normal 19 4 2 4 2 2 6 3" xfId="12503"/>
    <cellStyle name="Normal 19 4 2 4 2 2 7" xfId="12504"/>
    <cellStyle name="Normal 19 4 2 4 2 2 7 2" xfId="12505"/>
    <cellStyle name="Normal 19 4 2 4 2 2 8" xfId="12506"/>
    <cellStyle name="Normal 19 4 2 4 2 3" xfId="12507"/>
    <cellStyle name="Normal 19 4 2 4 2 3 2" xfId="12508"/>
    <cellStyle name="Normal 19 4 2 4 2 3 2 2" xfId="12509"/>
    <cellStyle name="Normal 19 4 2 4 2 3 2 2 2" xfId="12510"/>
    <cellStyle name="Normal 19 4 2 4 2 3 2 2 2 2" xfId="12511"/>
    <cellStyle name="Normal 19 4 2 4 2 3 2 2 3" xfId="12512"/>
    <cellStyle name="Normal 19 4 2 4 2 3 2 3" xfId="12513"/>
    <cellStyle name="Normal 19 4 2 4 2 3 2 3 2" xfId="12514"/>
    <cellStyle name="Normal 19 4 2 4 2 3 2 3 2 2" xfId="12515"/>
    <cellStyle name="Normal 19 4 2 4 2 3 2 3 3" xfId="12516"/>
    <cellStyle name="Normal 19 4 2 4 2 3 2 4" xfId="12517"/>
    <cellStyle name="Normal 19 4 2 4 2 3 2 4 2" xfId="12518"/>
    <cellStyle name="Normal 19 4 2 4 2 3 2 5" xfId="12519"/>
    <cellStyle name="Normal 19 4 2 4 2 3 3" xfId="12520"/>
    <cellStyle name="Normal 19 4 2 4 2 3 3 2" xfId="12521"/>
    <cellStyle name="Normal 19 4 2 4 2 3 3 2 2" xfId="12522"/>
    <cellStyle name="Normal 19 4 2 4 2 3 3 3" xfId="12523"/>
    <cellStyle name="Normal 19 4 2 4 2 3 4" xfId="12524"/>
    <cellStyle name="Normal 19 4 2 4 2 3 4 2" xfId="12525"/>
    <cellStyle name="Normal 19 4 2 4 2 3 4 2 2" xfId="12526"/>
    <cellStyle name="Normal 19 4 2 4 2 3 4 3" xfId="12527"/>
    <cellStyle name="Normal 19 4 2 4 2 3 5" xfId="12528"/>
    <cellStyle name="Normal 19 4 2 4 2 3 5 2" xfId="12529"/>
    <cellStyle name="Normal 19 4 2 4 2 3 5 2 2" xfId="12530"/>
    <cellStyle name="Normal 19 4 2 4 2 3 5 3" xfId="12531"/>
    <cellStyle name="Normal 19 4 2 4 2 3 6" xfId="12532"/>
    <cellStyle name="Normal 19 4 2 4 2 3 6 2" xfId="12533"/>
    <cellStyle name="Normal 19 4 2 4 2 3 7" xfId="12534"/>
    <cellStyle name="Normal 19 4 2 4 2 4" xfId="12535"/>
    <cellStyle name="Normal 19 4 2 4 2 4 2" xfId="12536"/>
    <cellStyle name="Normal 19 4 2 4 2 4 2 2" xfId="12537"/>
    <cellStyle name="Normal 19 4 2 4 2 4 2 2 2" xfId="12538"/>
    <cellStyle name="Normal 19 4 2 4 2 4 2 3" xfId="12539"/>
    <cellStyle name="Normal 19 4 2 4 2 4 3" xfId="12540"/>
    <cellStyle name="Normal 19 4 2 4 2 4 3 2" xfId="12541"/>
    <cellStyle name="Normal 19 4 2 4 2 4 3 2 2" xfId="12542"/>
    <cellStyle name="Normal 19 4 2 4 2 4 3 3" xfId="12543"/>
    <cellStyle name="Normal 19 4 2 4 2 4 4" xfId="12544"/>
    <cellStyle name="Normal 19 4 2 4 2 4 4 2" xfId="12545"/>
    <cellStyle name="Normal 19 4 2 4 2 4 5" xfId="12546"/>
    <cellStyle name="Normal 19 4 2 4 2 5" xfId="12547"/>
    <cellStyle name="Normal 19 4 2 4 2 5 2" xfId="12548"/>
    <cellStyle name="Normal 19 4 2 4 2 5 2 2" xfId="12549"/>
    <cellStyle name="Normal 19 4 2 4 2 5 3" xfId="12550"/>
    <cellStyle name="Normal 19 4 2 4 2 6" xfId="12551"/>
    <cellStyle name="Normal 19 4 2 4 2 6 2" xfId="12552"/>
    <cellStyle name="Normal 19 4 2 4 2 6 2 2" xfId="12553"/>
    <cellStyle name="Normal 19 4 2 4 2 6 3" xfId="12554"/>
    <cellStyle name="Normal 19 4 2 4 2 7" xfId="12555"/>
    <cellStyle name="Normal 19 4 2 4 2 7 2" xfId="12556"/>
    <cellStyle name="Normal 19 4 2 4 2 7 2 2" xfId="12557"/>
    <cellStyle name="Normal 19 4 2 4 2 7 3" xfId="12558"/>
    <cellStyle name="Normal 19 4 2 4 2 8" xfId="12559"/>
    <cellStyle name="Normal 19 4 2 4 2 8 2" xfId="12560"/>
    <cellStyle name="Normal 19 4 2 4 2 9" xfId="12561"/>
    <cellStyle name="Normal 19 4 2 4 3" xfId="12562"/>
    <cellStyle name="Normal 19 4 2 4 3 2" xfId="12563"/>
    <cellStyle name="Normal 19 4 2 4 3 2 2" xfId="12564"/>
    <cellStyle name="Normal 19 4 2 4 3 2 2 2" xfId="12565"/>
    <cellStyle name="Normal 19 4 2 4 3 2 2 2 2" xfId="12566"/>
    <cellStyle name="Normal 19 4 2 4 3 2 2 2 2 2" xfId="12567"/>
    <cellStyle name="Normal 19 4 2 4 3 2 2 2 3" xfId="12568"/>
    <cellStyle name="Normal 19 4 2 4 3 2 2 3" xfId="12569"/>
    <cellStyle name="Normal 19 4 2 4 3 2 2 3 2" xfId="12570"/>
    <cellStyle name="Normal 19 4 2 4 3 2 2 3 2 2" xfId="12571"/>
    <cellStyle name="Normal 19 4 2 4 3 2 2 3 3" xfId="12572"/>
    <cellStyle name="Normal 19 4 2 4 3 2 2 4" xfId="12573"/>
    <cellStyle name="Normal 19 4 2 4 3 2 2 4 2" xfId="12574"/>
    <cellStyle name="Normal 19 4 2 4 3 2 2 5" xfId="12575"/>
    <cellStyle name="Normal 19 4 2 4 3 2 3" xfId="12576"/>
    <cellStyle name="Normal 19 4 2 4 3 2 3 2" xfId="12577"/>
    <cellStyle name="Normal 19 4 2 4 3 2 3 2 2" xfId="12578"/>
    <cellStyle name="Normal 19 4 2 4 3 2 3 3" xfId="12579"/>
    <cellStyle name="Normal 19 4 2 4 3 2 4" xfId="12580"/>
    <cellStyle name="Normal 19 4 2 4 3 2 4 2" xfId="12581"/>
    <cellStyle name="Normal 19 4 2 4 3 2 4 2 2" xfId="12582"/>
    <cellStyle name="Normal 19 4 2 4 3 2 4 3" xfId="12583"/>
    <cellStyle name="Normal 19 4 2 4 3 2 5" xfId="12584"/>
    <cellStyle name="Normal 19 4 2 4 3 2 5 2" xfId="12585"/>
    <cellStyle name="Normal 19 4 2 4 3 2 5 2 2" xfId="12586"/>
    <cellStyle name="Normal 19 4 2 4 3 2 5 3" xfId="12587"/>
    <cellStyle name="Normal 19 4 2 4 3 2 6" xfId="12588"/>
    <cellStyle name="Normal 19 4 2 4 3 2 6 2" xfId="12589"/>
    <cellStyle name="Normal 19 4 2 4 3 2 7" xfId="12590"/>
    <cellStyle name="Normal 19 4 2 4 3 3" xfId="12591"/>
    <cellStyle name="Normal 19 4 2 4 3 3 2" xfId="12592"/>
    <cellStyle name="Normal 19 4 2 4 3 3 2 2" xfId="12593"/>
    <cellStyle name="Normal 19 4 2 4 3 3 2 2 2" xfId="12594"/>
    <cellStyle name="Normal 19 4 2 4 3 3 2 3" xfId="12595"/>
    <cellStyle name="Normal 19 4 2 4 3 3 3" xfId="12596"/>
    <cellStyle name="Normal 19 4 2 4 3 3 3 2" xfId="12597"/>
    <cellStyle name="Normal 19 4 2 4 3 3 3 2 2" xfId="12598"/>
    <cellStyle name="Normal 19 4 2 4 3 3 3 3" xfId="12599"/>
    <cellStyle name="Normal 19 4 2 4 3 3 4" xfId="12600"/>
    <cellStyle name="Normal 19 4 2 4 3 3 4 2" xfId="12601"/>
    <cellStyle name="Normal 19 4 2 4 3 3 5" xfId="12602"/>
    <cellStyle name="Normal 19 4 2 4 3 4" xfId="12603"/>
    <cellStyle name="Normal 19 4 2 4 3 4 2" xfId="12604"/>
    <cellStyle name="Normal 19 4 2 4 3 4 2 2" xfId="12605"/>
    <cellStyle name="Normal 19 4 2 4 3 4 3" xfId="12606"/>
    <cellStyle name="Normal 19 4 2 4 3 5" xfId="12607"/>
    <cellStyle name="Normal 19 4 2 4 3 5 2" xfId="12608"/>
    <cellStyle name="Normal 19 4 2 4 3 5 2 2" xfId="12609"/>
    <cellStyle name="Normal 19 4 2 4 3 5 3" xfId="12610"/>
    <cellStyle name="Normal 19 4 2 4 3 6" xfId="12611"/>
    <cellStyle name="Normal 19 4 2 4 3 6 2" xfId="12612"/>
    <cellStyle name="Normal 19 4 2 4 3 6 2 2" xfId="12613"/>
    <cellStyle name="Normal 19 4 2 4 3 6 3" xfId="12614"/>
    <cellStyle name="Normal 19 4 2 4 3 7" xfId="12615"/>
    <cellStyle name="Normal 19 4 2 4 3 7 2" xfId="12616"/>
    <cellStyle name="Normal 19 4 2 4 3 8" xfId="12617"/>
    <cellStyle name="Normal 19 4 2 4 4" xfId="12618"/>
    <cellStyle name="Normal 19 4 2 4 4 2" xfId="12619"/>
    <cellStyle name="Normal 19 4 2 4 4 2 2" xfId="12620"/>
    <cellStyle name="Normal 19 4 2 4 4 2 2 2" xfId="12621"/>
    <cellStyle name="Normal 19 4 2 4 4 2 2 2 2" xfId="12622"/>
    <cellStyle name="Normal 19 4 2 4 4 2 2 3" xfId="12623"/>
    <cellStyle name="Normal 19 4 2 4 4 2 3" xfId="12624"/>
    <cellStyle name="Normal 19 4 2 4 4 2 3 2" xfId="12625"/>
    <cellStyle name="Normal 19 4 2 4 4 2 3 2 2" xfId="12626"/>
    <cellStyle name="Normal 19 4 2 4 4 2 3 3" xfId="12627"/>
    <cellStyle name="Normal 19 4 2 4 4 2 4" xfId="12628"/>
    <cellStyle name="Normal 19 4 2 4 4 2 4 2" xfId="12629"/>
    <cellStyle name="Normal 19 4 2 4 4 2 5" xfId="12630"/>
    <cellStyle name="Normal 19 4 2 4 4 3" xfId="12631"/>
    <cellStyle name="Normal 19 4 2 4 4 3 2" xfId="12632"/>
    <cellStyle name="Normal 19 4 2 4 4 3 2 2" xfId="12633"/>
    <cellStyle name="Normal 19 4 2 4 4 3 3" xfId="12634"/>
    <cellStyle name="Normal 19 4 2 4 4 4" xfId="12635"/>
    <cellStyle name="Normal 19 4 2 4 4 4 2" xfId="12636"/>
    <cellStyle name="Normal 19 4 2 4 4 4 2 2" xfId="12637"/>
    <cellStyle name="Normal 19 4 2 4 4 4 3" xfId="12638"/>
    <cellStyle name="Normal 19 4 2 4 4 5" xfId="12639"/>
    <cellStyle name="Normal 19 4 2 4 4 5 2" xfId="12640"/>
    <cellStyle name="Normal 19 4 2 4 4 5 2 2" xfId="12641"/>
    <cellStyle name="Normal 19 4 2 4 4 5 3" xfId="12642"/>
    <cellStyle name="Normal 19 4 2 4 4 6" xfId="12643"/>
    <cellStyle name="Normal 19 4 2 4 4 6 2" xfId="12644"/>
    <cellStyle name="Normal 19 4 2 4 4 7" xfId="12645"/>
    <cellStyle name="Normal 19 4 2 4 5" xfId="12646"/>
    <cellStyle name="Normal 19 4 2 4 5 2" xfId="12647"/>
    <cellStyle name="Normal 19 4 2 4 5 2 2" xfId="12648"/>
    <cellStyle name="Normal 19 4 2 4 5 2 2 2" xfId="12649"/>
    <cellStyle name="Normal 19 4 2 4 5 2 3" xfId="12650"/>
    <cellStyle name="Normal 19 4 2 4 5 3" xfId="12651"/>
    <cellStyle name="Normal 19 4 2 4 5 3 2" xfId="12652"/>
    <cellStyle name="Normal 19 4 2 4 5 3 2 2" xfId="12653"/>
    <cellStyle name="Normal 19 4 2 4 5 3 3" xfId="12654"/>
    <cellStyle name="Normal 19 4 2 4 5 4" xfId="12655"/>
    <cellStyle name="Normal 19 4 2 4 5 4 2" xfId="12656"/>
    <cellStyle name="Normal 19 4 2 4 5 5" xfId="12657"/>
    <cellStyle name="Normal 19 4 2 4 6" xfId="12658"/>
    <cellStyle name="Normal 19 4 2 4 6 2" xfId="12659"/>
    <cellStyle name="Normal 19 4 2 4 6 2 2" xfId="12660"/>
    <cellStyle name="Normal 19 4 2 4 6 3" xfId="12661"/>
    <cellStyle name="Normal 19 4 2 4 7" xfId="12662"/>
    <cellStyle name="Normal 19 4 2 4 7 2" xfId="12663"/>
    <cellStyle name="Normal 19 4 2 4 7 2 2" xfId="12664"/>
    <cellStyle name="Normal 19 4 2 4 7 3" xfId="12665"/>
    <cellStyle name="Normal 19 4 2 4 8" xfId="12666"/>
    <cellStyle name="Normal 19 4 2 4 8 2" xfId="12667"/>
    <cellStyle name="Normal 19 4 2 4 8 2 2" xfId="12668"/>
    <cellStyle name="Normal 19 4 2 4 8 3" xfId="12669"/>
    <cellStyle name="Normal 19 4 2 4 9" xfId="12670"/>
    <cellStyle name="Normal 19 4 2 4 9 2" xfId="12671"/>
    <cellStyle name="Normal 19 4 2 5" xfId="12672"/>
    <cellStyle name="Normal 19 4 2 5 2" xfId="12673"/>
    <cellStyle name="Normal 19 4 2 5 2 2" xfId="12674"/>
    <cellStyle name="Normal 19 4 2 5 2 2 2" xfId="12675"/>
    <cellStyle name="Normal 19 4 2 5 2 2 2 2" xfId="12676"/>
    <cellStyle name="Normal 19 4 2 5 2 2 2 2 2" xfId="12677"/>
    <cellStyle name="Normal 19 4 2 5 2 2 2 2 2 2" xfId="12678"/>
    <cellStyle name="Normal 19 4 2 5 2 2 2 2 3" xfId="12679"/>
    <cellStyle name="Normal 19 4 2 5 2 2 2 3" xfId="12680"/>
    <cellStyle name="Normal 19 4 2 5 2 2 2 3 2" xfId="12681"/>
    <cellStyle name="Normal 19 4 2 5 2 2 2 3 2 2" xfId="12682"/>
    <cellStyle name="Normal 19 4 2 5 2 2 2 3 3" xfId="12683"/>
    <cellStyle name="Normal 19 4 2 5 2 2 2 4" xfId="12684"/>
    <cellStyle name="Normal 19 4 2 5 2 2 2 4 2" xfId="12685"/>
    <cellStyle name="Normal 19 4 2 5 2 2 2 5" xfId="12686"/>
    <cellStyle name="Normal 19 4 2 5 2 2 3" xfId="12687"/>
    <cellStyle name="Normal 19 4 2 5 2 2 3 2" xfId="12688"/>
    <cellStyle name="Normal 19 4 2 5 2 2 3 2 2" xfId="12689"/>
    <cellStyle name="Normal 19 4 2 5 2 2 3 3" xfId="12690"/>
    <cellStyle name="Normal 19 4 2 5 2 2 4" xfId="12691"/>
    <cellStyle name="Normal 19 4 2 5 2 2 4 2" xfId="12692"/>
    <cellStyle name="Normal 19 4 2 5 2 2 4 2 2" xfId="12693"/>
    <cellStyle name="Normal 19 4 2 5 2 2 4 3" xfId="12694"/>
    <cellStyle name="Normal 19 4 2 5 2 2 5" xfId="12695"/>
    <cellStyle name="Normal 19 4 2 5 2 2 5 2" xfId="12696"/>
    <cellStyle name="Normal 19 4 2 5 2 2 5 2 2" xfId="12697"/>
    <cellStyle name="Normal 19 4 2 5 2 2 5 3" xfId="12698"/>
    <cellStyle name="Normal 19 4 2 5 2 2 6" xfId="12699"/>
    <cellStyle name="Normal 19 4 2 5 2 2 6 2" xfId="12700"/>
    <cellStyle name="Normal 19 4 2 5 2 2 7" xfId="12701"/>
    <cellStyle name="Normal 19 4 2 5 2 3" xfId="12702"/>
    <cellStyle name="Normal 19 4 2 5 2 3 2" xfId="12703"/>
    <cellStyle name="Normal 19 4 2 5 2 3 2 2" xfId="12704"/>
    <cellStyle name="Normal 19 4 2 5 2 3 2 2 2" xfId="12705"/>
    <cellStyle name="Normal 19 4 2 5 2 3 2 3" xfId="12706"/>
    <cellStyle name="Normal 19 4 2 5 2 3 3" xfId="12707"/>
    <cellStyle name="Normal 19 4 2 5 2 3 3 2" xfId="12708"/>
    <cellStyle name="Normal 19 4 2 5 2 3 3 2 2" xfId="12709"/>
    <cellStyle name="Normal 19 4 2 5 2 3 3 3" xfId="12710"/>
    <cellStyle name="Normal 19 4 2 5 2 3 4" xfId="12711"/>
    <cellStyle name="Normal 19 4 2 5 2 3 4 2" xfId="12712"/>
    <cellStyle name="Normal 19 4 2 5 2 3 5" xfId="12713"/>
    <cellStyle name="Normal 19 4 2 5 2 4" xfId="12714"/>
    <cellStyle name="Normal 19 4 2 5 2 4 2" xfId="12715"/>
    <cellStyle name="Normal 19 4 2 5 2 4 2 2" xfId="12716"/>
    <cellStyle name="Normal 19 4 2 5 2 4 3" xfId="12717"/>
    <cellStyle name="Normal 19 4 2 5 2 5" xfId="12718"/>
    <cellStyle name="Normal 19 4 2 5 2 5 2" xfId="12719"/>
    <cellStyle name="Normal 19 4 2 5 2 5 2 2" xfId="12720"/>
    <cellStyle name="Normal 19 4 2 5 2 5 3" xfId="12721"/>
    <cellStyle name="Normal 19 4 2 5 2 6" xfId="12722"/>
    <cellStyle name="Normal 19 4 2 5 2 6 2" xfId="12723"/>
    <cellStyle name="Normal 19 4 2 5 2 6 2 2" xfId="12724"/>
    <cellStyle name="Normal 19 4 2 5 2 6 3" xfId="12725"/>
    <cellStyle name="Normal 19 4 2 5 2 7" xfId="12726"/>
    <cellStyle name="Normal 19 4 2 5 2 7 2" xfId="12727"/>
    <cellStyle name="Normal 19 4 2 5 2 8" xfId="12728"/>
    <cellStyle name="Normal 19 4 2 5 3" xfId="12729"/>
    <cellStyle name="Normal 19 4 2 5 3 2" xfId="12730"/>
    <cellStyle name="Normal 19 4 2 5 3 2 2" xfId="12731"/>
    <cellStyle name="Normal 19 4 2 5 3 2 2 2" xfId="12732"/>
    <cellStyle name="Normal 19 4 2 5 3 2 2 2 2" xfId="12733"/>
    <cellStyle name="Normal 19 4 2 5 3 2 2 3" xfId="12734"/>
    <cellStyle name="Normal 19 4 2 5 3 2 3" xfId="12735"/>
    <cellStyle name="Normal 19 4 2 5 3 2 3 2" xfId="12736"/>
    <cellStyle name="Normal 19 4 2 5 3 2 3 2 2" xfId="12737"/>
    <cellStyle name="Normal 19 4 2 5 3 2 3 3" xfId="12738"/>
    <cellStyle name="Normal 19 4 2 5 3 2 4" xfId="12739"/>
    <cellStyle name="Normal 19 4 2 5 3 2 4 2" xfId="12740"/>
    <cellStyle name="Normal 19 4 2 5 3 2 5" xfId="12741"/>
    <cellStyle name="Normal 19 4 2 5 3 3" xfId="12742"/>
    <cellStyle name="Normal 19 4 2 5 3 3 2" xfId="12743"/>
    <cellStyle name="Normal 19 4 2 5 3 3 2 2" xfId="12744"/>
    <cellStyle name="Normal 19 4 2 5 3 3 3" xfId="12745"/>
    <cellStyle name="Normal 19 4 2 5 3 4" xfId="12746"/>
    <cellStyle name="Normal 19 4 2 5 3 4 2" xfId="12747"/>
    <cellStyle name="Normal 19 4 2 5 3 4 2 2" xfId="12748"/>
    <cellStyle name="Normal 19 4 2 5 3 4 3" xfId="12749"/>
    <cellStyle name="Normal 19 4 2 5 3 5" xfId="12750"/>
    <cellStyle name="Normal 19 4 2 5 3 5 2" xfId="12751"/>
    <cellStyle name="Normal 19 4 2 5 3 5 2 2" xfId="12752"/>
    <cellStyle name="Normal 19 4 2 5 3 5 3" xfId="12753"/>
    <cellStyle name="Normal 19 4 2 5 3 6" xfId="12754"/>
    <cellStyle name="Normal 19 4 2 5 3 6 2" xfId="12755"/>
    <cellStyle name="Normal 19 4 2 5 3 7" xfId="12756"/>
    <cellStyle name="Normal 19 4 2 5 4" xfId="12757"/>
    <cellStyle name="Normal 19 4 2 5 4 2" xfId="12758"/>
    <cellStyle name="Normal 19 4 2 5 4 2 2" xfId="12759"/>
    <cellStyle name="Normal 19 4 2 5 4 2 2 2" xfId="12760"/>
    <cellStyle name="Normal 19 4 2 5 4 2 3" xfId="12761"/>
    <cellStyle name="Normal 19 4 2 5 4 3" xfId="12762"/>
    <cellStyle name="Normal 19 4 2 5 4 3 2" xfId="12763"/>
    <cellStyle name="Normal 19 4 2 5 4 3 2 2" xfId="12764"/>
    <cellStyle name="Normal 19 4 2 5 4 3 3" xfId="12765"/>
    <cellStyle name="Normal 19 4 2 5 4 4" xfId="12766"/>
    <cellStyle name="Normal 19 4 2 5 4 4 2" xfId="12767"/>
    <cellStyle name="Normal 19 4 2 5 4 5" xfId="12768"/>
    <cellStyle name="Normal 19 4 2 5 5" xfId="12769"/>
    <cellStyle name="Normal 19 4 2 5 5 2" xfId="12770"/>
    <cellStyle name="Normal 19 4 2 5 5 2 2" xfId="12771"/>
    <cellStyle name="Normal 19 4 2 5 5 3" xfId="12772"/>
    <cellStyle name="Normal 19 4 2 5 6" xfId="12773"/>
    <cellStyle name="Normal 19 4 2 5 6 2" xfId="12774"/>
    <cellStyle name="Normal 19 4 2 5 6 2 2" xfId="12775"/>
    <cellStyle name="Normal 19 4 2 5 6 3" xfId="12776"/>
    <cellStyle name="Normal 19 4 2 5 7" xfId="12777"/>
    <cellStyle name="Normal 19 4 2 5 7 2" xfId="12778"/>
    <cellStyle name="Normal 19 4 2 5 7 2 2" xfId="12779"/>
    <cellStyle name="Normal 19 4 2 5 7 3" xfId="12780"/>
    <cellStyle name="Normal 19 4 2 5 8" xfId="12781"/>
    <cellStyle name="Normal 19 4 2 5 8 2" xfId="12782"/>
    <cellStyle name="Normal 19 4 2 5 9" xfId="12783"/>
    <cellStyle name="Normal 19 4 2 6" xfId="12784"/>
    <cellStyle name="Normal 19 4 2 6 2" xfId="12785"/>
    <cellStyle name="Normal 19 4 2 6 2 2" xfId="12786"/>
    <cellStyle name="Normal 19 4 2 6 2 2 2" xfId="12787"/>
    <cellStyle name="Normal 19 4 2 6 2 2 2 2" xfId="12788"/>
    <cellStyle name="Normal 19 4 2 6 2 2 2 2 2" xfId="12789"/>
    <cellStyle name="Normal 19 4 2 6 2 2 2 3" xfId="12790"/>
    <cellStyle name="Normal 19 4 2 6 2 2 3" xfId="12791"/>
    <cellStyle name="Normal 19 4 2 6 2 2 3 2" xfId="12792"/>
    <cellStyle name="Normal 19 4 2 6 2 2 3 2 2" xfId="12793"/>
    <cellStyle name="Normal 19 4 2 6 2 2 3 3" xfId="12794"/>
    <cellStyle name="Normal 19 4 2 6 2 2 4" xfId="12795"/>
    <cellStyle name="Normal 19 4 2 6 2 2 4 2" xfId="12796"/>
    <cellStyle name="Normal 19 4 2 6 2 2 5" xfId="12797"/>
    <cellStyle name="Normal 19 4 2 6 2 3" xfId="12798"/>
    <cellStyle name="Normal 19 4 2 6 2 3 2" xfId="12799"/>
    <cellStyle name="Normal 19 4 2 6 2 3 2 2" xfId="12800"/>
    <cellStyle name="Normal 19 4 2 6 2 3 3" xfId="12801"/>
    <cellStyle name="Normal 19 4 2 6 2 4" xfId="12802"/>
    <cellStyle name="Normal 19 4 2 6 2 4 2" xfId="12803"/>
    <cellStyle name="Normal 19 4 2 6 2 4 2 2" xfId="12804"/>
    <cellStyle name="Normal 19 4 2 6 2 4 3" xfId="12805"/>
    <cellStyle name="Normal 19 4 2 6 2 5" xfId="12806"/>
    <cellStyle name="Normal 19 4 2 6 2 5 2" xfId="12807"/>
    <cellStyle name="Normal 19 4 2 6 2 5 2 2" xfId="12808"/>
    <cellStyle name="Normal 19 4 2 6 2 5 3" xfId="12809"/>
    <cellStyle name="Normal 19 4 2 6 2 6" xfId="12810"/>
    <cellStyle name="Normal 19 4 2 6 2 6 2" xfId="12811"/>
    <cellStyle name="Normal 19 4 2 6 2 7" xfId="12812"/>
    <cellStyle name="Normal 19 4 2 6 3" xfId="12813"/>
    <cellStyle name="Normal 19 4 2 6 3 2" xfId="12814"/>
    <cellStyle name="Normal 19 4 2 6 3 2 2" xfId="12815"/>
    <cellStyle name="Normal 19 4 2 6 3 2 2 2" xfId="12816"/>
    <cellStyle name="Normal 19 4 2 6 3 2 3" xfId="12817"/>
    <cellStyle name="Normal 19 4 2 6 3 3" xfId="12818"/>
    <cellStyle name="Normal 19 4 2 6 3 3 2" xfId="12819"/>
    <cellStyle name="Normal 19 4 2 6 3 3 2 2" xfId="12820"/>
    <cellStyle name="Normal 19 4 2 6 3 3 3" xfId="12821"/>
    <cellStyle name="Normal 19 4 2 6 3 4" xfId="12822"/>
    <cellStyle name="Normal 19 4 2 6 3 4 2" xfId="12823"/>
    <cellStyle name="Normal 19 4 2 6 3 5" xfId="12824"/>
    <cellStyle name="Normal 19 4 2 6 4" xfId="12825"/>
    <cellStyle name="Normal 19 4 2 6 4 2" xfId="12826"/>
    <cellStyle name="Normal 19 4 2 6 4 2 2" xfId="12827"/>
    <cellStyle name="Normal 19 4 2 6 4 3" xfId="12828"/>
    <cellStyle name="Normal 19 4 2 6 5" xfId="12829"/>
    <cellStyle name="Normal 19 4 2 6 5 2" xfId="12830"/>
    <cellStyle name="Normal 19 4 2 6 5 2 2" xfId="12831"/>
    <cellStyle name="Normal 19 4 2 6 5 3" xfId="12832"/>
    <cellStyle name="Normal 19 4 2 6 6" xfId="12833"/>
    <cellStyle name="Normal 19 4 2 6 6 2" xfId="12834"/>
    <cellStyle name="Normal 19 4 2 6 6 2 2" xfId="12835"/>
    <cellStyle name="Normal 19 4 2 6 6 3" xfId="12836"/>
    <cellStyle name="Normal 19 4 2 6 7" xfId="12837"/>
    <cellStyle name="Normal 19 4 2 6 7 2" xfId="12838"/>
    <cellStyle name="Normal 19 4 2 6 8" xfId="12839"/>
    <cellStyle name="Normal 19 4 2 7" xfId="12840"/>
    <cellStyle name="Normal 19 4 2 7 2" xfId="12841"/>
    <cellStyle name="Normal 19 4 2 7 2 2" xfId="12842"/>
    <cellStyle name="Normal 19 4 2 7 2 2 2" xfId="12843"/>
    <cellStyle name="Normal 19 4 2 7 2 2 2 2" xfId="12844"/>
    <cellStyle name="Normal 19 4 2 7 2 2 3" xfId="12845"/>
    <cellStyle name="Normal 19 4 2 7 2 3" xfId="12846"/>
    <cellStyle name="Normal 19 4 2 7 2 3 2" xfId="12847"/>
    <cellStyle name="Normal 19 4 2 7 2 3 2 2" xfId="12848"/>
    <cellStyle name="Normal 19 4 2 7 2 3 3" xfId="12849"/>
    <cellStyle name="Normal 19 4 2 7 2 4" xfId="12850"/>
    <cellStyle name="Normal 19 4 2 7 2 4 2" xfId="12851"/>
    <cellStyle name="Normal 19 4 2 7 2 5" xfId="12852"/>
    <cellStyle name="Normal 19 4 2 7 3" xfId="12853"/>
    <cellStyle name="Normal 19 4 2 7 3 2" xfId="12854"/>
    <cellStyle name="Normal 19 4 2 7 3 2 2" xfId="12855"/>
    <cellStyle name="Normal 19 4 2 7 3 3" xfId="12856"/>
    <cellStyle name="Normal 19 4 2 7 4" xfId="12857"/>
    <cellStyle name="Normal 19 4 2 7 4 2" xfId="12858"/>
    <cellStyle name="Normal 19 4 2 7 4 2 2" xfId="12859"/>
    <cellStyle name="Normal 19 4 2 7 4 3" xfId="12860"/>
    <cellStyle name="Normal 19 4 2 7 5" xfId="12861"/>
    <cellStyle name="Normal 19 4 2 7 5 2" xfId="12862"/>
    <cellStyle name="Normal 19 4 2 7 5 2 2" xfId="12863"/>
    <cellStyle name="Normal 19 4 2 7 5 3" xfId="12864"/>
    <cellStyle name="Normal 19 4 2 7 6" xfId="12865"/>
    <cellStyle name="Normal 19 4 2 7 6 2" xfId="12866"/>
    <cellStyle name="Normal 19 4 2 7 7" xfId="12867"/>
    <cellStyle name="Normal 19 4 2 8" xfId="12868"/>
    <cellStyle name="Normal 19 4 2 8 2" xfId="12869"/>
    <cellStyle name="Normal 19 4 2 8 2 2" xfId="12870"/>
    <cellStyle name="Normal 19 4 2 8 2 2 2" xfId="12871"/>
    <cellStyle name="Normal 19 4 2 8 2 3" xfId="12872"/>
    <cellStyle name="Normal 19 4 2 8 3" xfId="12873"/>
    <cellStyle name="Normal 19 4 2 8 3 2" xfId="12874"/>
    <cellStyle name="Normal 19 4 2 8 3 2 2" xfId="12875"/>
    <cellStyle name="Normal 19 4 2 8 3 3" xfId="12876"/>
    <cellStyle name="Normal 19 4 2 8 4" xfId="12877"/>
    <cellStyle name="Normal 19 4 2 8 4 2" xfId="12878"/>
    <cellStyle name="Normal 19 4 2 8 5" xfId="12879"/>
    <cellStyle name="Normal 19 4 2 9" xfId="12880"/>
    <cellStyle name="Normal 19 4 2 9 2" xfId="12881"/>
    <cellStyle name="Normal 19 4 2 9 2 2" xfId="12882"/>
    <cellStyle name="Normal 19 4 2 9 3" xfId="12883"/>
    <cellStyle name="Normal 19 4 3" xfId="12884"/>
    <cellStyle name="Normal 19 4 4" xfId="12885"/>
    <cellStyle name="Normal 19 4 4 10" xfId="12886"/>
    <cellStyle name="Normal 19 4 4 2" xfId="12887"/>
    <cellStyle name="Normal 19 4 4 2 2" xfId="12888"/>
    <cellStyle name="Normal 19 4 4 2 2 2" xfId="12889"/>
    <cellStyle name="Normal 19 4 4 2 2 2 2" xfId="12890"/>
    <cellStyle name="Normal 19 4 4 2 2 2 2 2" xfId="12891"/>
    <cellStyle name="Normal 19 4 4 2 2 2 2 2 2" xfId="12892"/>
    <cellStyle name="Normal 19 4 4 2 2 2 2 2 2 2" xfId="12893"/>
    <cellStyle name="Normal 19 4 4 2 2 2 2 2 3" xfId="12894"/>
    <cellStyle name="Normal 19 4 4 2 2 2 2 3" xfId="12895"/>
    <cellStyle name="Normal 19 4 4 2 2 2 2 3 2" xfId="12896"/>
    <cellStyle name="Normal 19 4 4 2 2 2 2 3 2 2" xfId="12897"/>
    <cellStyle name="Normal 19 4 4 2 2 2 2 3 3" xfId="12898"/>
    <cellStyle name="Normal 19 4 4 2 2 2 2 4" xfId="12899"/>
    <cellStyle name="Normal 19 4 4 2 2 2 2 4 2" xfId="12900"/>
    <cellStyle name="Normal 19 4 4 2 2 2 2 5" xfId="12901"/>
    <cellStyle name="Normal 19 4 4 2 2 2 3" xfId="12902"/>
    <cellStyle name="Normal 19 4 4 2 2 2 3 2" xfId="12903"/>
    <cellStyle name="Normal 19 4 4 2 2 2 3 2 2" xfId="12904"/>
    <cellStyle name="Normal 19 4 4 2 2 2 3 3" xfId="12905"/>
    <cellStyle name="Normal 19 4 4 2 2 2 4" xfId="12906"/>
    <cellStyle name="Normal 19 4 4 2 2 2 4 2" xfId="12907"/>
    <cellStyle name="Normal 19 4 4 2 2 2 4 2 2" xfId="12908"/>
    <cellStyle name="Normal 19 4 4 2 2 2 4 3" xfId="12909"/>
    <cellStyle name="Normal 19 4 4 2 2 2 5" xfId="12910"/>
    <cellStyle name="Normal 19 4 4 2 2 2 5 2" xfId="12911"/>
    <cellStyle name="Normal 19 4 4 2 2 2 5 2 2" xfId="12912"/>
    <cellStyle name="Normal 19 4 4 2 2 2 5 3" xfId="12913"/>
    <cellStyle name="Normal 19 4 4 2 2 2 6" xfId="12914"/>
    <cellStyle name="Normal 19 4 4 2 2 2 6 2" xfId="12915"/>
    <cellStyle name="Normal 19 4 4 2 2 2 7" xfId="12916"/>
    <cellStyle name="Normal 19 4 4 2 2 3" xfId="12917"/>
    <cellStyle name="Normal 19 4 4 2 2 3 2" xfId="12918"/>
    <cellStyle name="Normal 19 4 4 2 2 3 2 2" xfId="12919"/>
    <cellStyle name="Normal 19 4 4 2 2 3 2 2 2" xfId="12920"/>
    <cellStyle name="Normal 19 4 4 2 2 3 2 3" xfId="12921"/>
    <cellStyle name="Normal 19 4 4 2 2 3 3" xfId="12922"/>
    <cellStyle name="Normal 19 4 4 2 2 3 3 2" xfId="12923"/>
    <cellStyle name="Normal 19 4 4 2 2 3 3 2 2" xfId="12924"/>
    <cellStyle name="Normal 19 4 4 2 2 3 3 3" xfId="12925"/>
    <cellStyle name="Normal 19 4 4 2 2 3 4" xfId="12926"/>
    <cellStyle name="Normal 19 4 4 2 2 3 4 2" xfId="12927"/>
    <cellStyle name="Normal 19 4 4 2 2 3 5" xfId="12928"/>
    <cellStyle name="Normal 19 4 4 2 2 4" xfId="12929"/>
    <cellStyle name="Normal 19 4 4 2 2 4 2" xfId="12930"/>
    <cellStyle name="Normal 19 4 4 2 2 4 2 2" xfId="12931"/>
    <cellStyle name="Normal 19 4 4 2 2 4 3" xfId="12932"/>
    <cellStyle name="Normal 19 4 4 2 2 5" xfId="12933"/>
    <cellStyle name="Normal 19 4 4 2 2 5 2" xfId="12934"/>
    <cellStyle name="Normal 19 4 4 2 2 5 2 2" xfId="12935"/>
    <cellStyle name="Normal 19 4 4 2 2 5 3" xfId="12936"/>
    <cellStyle name="Normal 19 4 4 2 2 6" xfId="12937"/>
    <cellStyle name="Normal 19 4 4 2 2 6 2" xfId="12938"/>
    <cellStyle name="Normal 19 4 4 2 2 6 2 2" xfId="12939"/>
    <cellStyle name="Normal 19 4 4 2 2 6 3" xfId="12940"/>
    <cellStyle name="Normal 19 4 4 2 2 7" xfId="12941"/>
    <cellStyle name="Normal 19 4 4 2 2 7 2" xfId="12942"/>
    <cellStyle name="Normal 19 4 4 2 2 8" xfId="12943"/>
    <cellStyle name="Normal 19 4 4 2 3" xfId="12944"/>
    <cellStyle name="Normal 19 4 4 2 3 2" xfId="12945"/>
    <cellStyle name="Normal 19 4 4 2 3 2 2" xfId="12946"/>
    <cellStyle name="Normal 19 4 4 2 3 2 2 2" xfId="12947"/>
    <cellStyle name="Normal 19 4 4 2 3 2 2 2 2" xfId="12948"/>
    <cellStyle name="Normal 19 4 4 2 3 2 2 3" xfId="12949"/>
    <cellStyle name="Normal 19 4 4 2 3 2 3" xfId="12950"/>
    <cellStyle name="Normal 19 4 4 2 3 2 3 2" xfId="12951"/>
    <cellStyle name="Normal 19 4 4 2 3 2 3 2 2" xfId="12952"/>
    <cellStyle name="Normal 19 4 4 2 3 2 3 3" xfId="12953"/>
    <cellStyle name="Normal 19 4 4 2 3 2 4" xfId="12954"/>
    <cellStyle name="Normal 19 4 4 2 3 2 4 2" xfId="12955"/>
    <cellStyle name="Normal 19 4 4 2 3 2 5" xfId="12956"/>
    <cellStyle name="Normal 19 4 4 2 3 3" xfId="12957"/>
    <cellStyle name="Normal 19 4 4 2 3 3 2" xfId="12958"/>
    <cellStyle name="Normal 19 4 4 2 3 3 2 2" xfId="12959"/>
    <cellStyle name="Normal 19 4 4 2 3 3 3" xfId="12960"/>
    <cellStyle name="Normal 19 4 4 2 3 4" xfId="12961"/>
    <cellStyle name="Normal 19 4 4 2 3 4 2" xfId="12962"/>
    <cellStyle name="Normal 19 4 4 2 3 4 2 2" xfId="12963"/>
    <cellStyle name="Normal 19 4 4 2 3 4 3" xfId="12964"/>
    <cellStyle name="Normal 19 4 4 2 3 5" xfId="12965"/>
    <cellStyle name="Normal 19 4 4 2 3 5 2" xfId="12966"/>
    <cellStyle name="Normal 19 4 4 2 3 5 2 2" xfId="12967"/>
    <cellStyle name="Normal 19 4 4 2 3 5 3" xfId="12968"/>
    <cellStyle name="Normal 19 4 4 2 3 6" xfId="12969"/>
    <cellStyle name="Normal 19 4 4 2 3 6 2" xfId="12970"/>
    <cellStyle name="Normal 19 4 4 2 3 7" xfId="12971"/>
    <cellStyle name="Normal 19 4 4 2 4" xfId="12972"/>
    <cellStyle name="Normal 19 4 4 2 4 2" xfId="12973"/>
    <cellStyle name="Normal 19 4 4 2 4 2 2" xfId="12974"/>
    <cellStyle name="Normal 19 4 4 2 4 2 2 2" xfId="12975"/>
    <cellStyle name="Normal 19 4 4 2 4 2 3" xfId="12976"/>
    <cellStyle name="Normal 19 4 4 2 4 3" xfId="12977"/>
    <cellStyle name="Normal 19 4 4 2 4 3 2" xfId="12978"/>
    <cellStyle name="Normal 19 4 4 2 4 3 2 2" xfId="12979"/>
    <cellStyle name="Normal 19 4 4 2 4 3 3" xfId="12980"/>
    <cellStyle name="Normal 19 4 4 2 4 4" xfId="12981"/>
    <cellStyle name="Normal 19 4 4 2 4 4 2" xfId="12982"/>
    <cellStyle name="Normal 19 4 4 2 4 5" xfId="12983"/>
    <cellStyle name="Normal 19 4 4 2 5" xfId="12984"/>
    <cellStyle name="Normal 19 4 4 2 5 2" xfId="12985"/>
    <cellStyle name="Normal 19 4 4 2 5 2 2" xfId="12986"/>
    <cellStyle name="Normal 19 4 4 2 5 3" xfId="12987"/>
    <cellStyle name="Normal 19 4 4 2 6" xfId="12988"/>
    <cellStyle name="Normal 19 4 4 2 6 2" xfId="12989"/>
    <cellStyle name="Normal 19 4 4 2 6 2 2" xfId="12990"/>
    <cellStyle name="Normal 19 4 4 2 6 3" xfId="12991"/>
    <cellStyle name="Normal 19 4 4 2 7" xfId="12992"/>
    <cellStyle name="Normal 19 4 4 2 7 2" xfId="12993"/>
    <cellStyle name="Normal 19 4 4 2 7 2 2" xfId="12994"/>
    <cellStyle name="Normal 19 4 4 2 7 3" xfId="12995"/>
    <cellStyle name="Normal 19 4 4 2 8" xfId="12996"/>
    <cellStyle name="Normal 19 4 4 2 8 2" xfId="12997"/>
    <cellStyle name="Normal 19 4 4 2 9" xfId="12998"/>
    <cellStyle name="Normal 19 4 4 3" xfId="12999"/>
    <cellStyle name="Normal 19 4 4 3 2" xfId="13000"/>
    <cellStyle name="Normal 19 4 4 3 2 2" xfId="13001"/>
    <cellStyle name="Normal 19 4 4 3 2 2 2" xfId="13002"/>
    <cellStyle name="Normal 19 4 4 3 2 2 2 2" xfId="13003"/>
    <cellStyle name="Normal 19 4 4 3 2 2 2 2 2" xfId="13004"/>
    <cellStyle name="Normal 19 4 4 3 2 2 2 3" xfId="13005"/>
    <cellStyle name="Normal 19 4 4 3 2 2 3" xfId="13006"/>
    <cellStyle name="Normal 19 4 4 3 2 2 3 2" xfId="13007"/>
    <cellStyle name="Normal 19 4 4 3 2 2 3 2 2" xfId="13008"/>
    <cellStyle name="Normal 19 4 4 3 2 2 3 3" xfId="13009"/>
    <cellStyle name="Normal 19 4 4 3 2 2 4" xfId="13010"/>
    <cellStyle name="Normal 19 4 4 3 2 2 4 2" xfId="13011"/>
    <cellStyle name="Normal 19 4 4 3 2 2 5" xfId="13012"/>
    <cellStyle name="Normal 19 4 4 3 2 3" xfId="13013"/>
    <cellStyle name="Normal 19 4 4 3 2 3 2" xfId="13014"/>
    <cellStyle name="Normal 19 4 4 3 2 3 2 2" xfId="13015"/>
    <cellStyle name="Normal 19 4 4 3 2 3 3" xfId="13016"/>
    <cellStyle name="Normal 19 4 4 3 2 4" xfId="13017"/>
    <cellStyle name="Normal 19 4 4 3 2 4 2" xfId="13018"/>
    <cellStyle name="Normal 19 4 4 3 2 4 2 2" xfId="13019"/>
    <cellStyle name="Normal 19 4 4 3 2 4 3" xfId="13020"/>
    <cellStyle name="Normal 19 4 4 3 2 5" xfId="13021"/>
    <cellStyle name="Normal 19 4 4 3 2 5 2" xfId="13022"/>
    <cellStyle name="Normal 19 4 4 3 2 5 2 2" xfId="13023"/>
    <cellStyle name="Normal 19 4 4 3 2 5 3" xfId="13024"/>
    <cellStyle name="Normal 19 4 4 3 2 6" xfId="13025"/>
    <cellStyle name="Normal 19 4 4 3 2 6 2" xfId="13026"/>
    <cellStyle name="Normal 19 4 4 3 2 7" xfId="13027"/>
    <cellStyle name="Normal 19 4 4 3 3" xfId="13028"/>
    <cellStyle name="Normal 19 4 4 3 3 2" xfId="13029"/>
    <cellStyle name="Normal 19 4 4 3 3 2 2" xfId="13030"/>
    <cellStyle name="Normal 19 4 4 3 3 2 2 2" xfId="13031"/>
    <cellStyle name="Normal 19 4 4 3 3 2 3" xfId="13032"/>
    <cellStyle name="Normal 19 4 4 3 3 3" xfId="13033"/>
    <cellStyle name="Normal 19 4 4 3 3 3 2" xfId="13034"/>
    <cellStyle name="Normal 19 4 4 3 3 3 2 2" xfId="13035"/>
    <cellStyle name="Normal 19 4 4 3 3 3 3" xfId="13036"/>
    <cellStyle name="Normal 19 4 4 3 3 4" xfId="13037"/>
    <cellStyle name="Normal 19 4 4 3 3 4 2" xfId="13038"/>
    <cellStyle name="Normal 19 4 4 3 3 5" xfId="13039"/>
    <cellStyle name="Normal 19 4 4 3 4" xfId="13040"/>
    <cellStyle name="Normal 19 4 4 3 4 2" xfId="13041"/>
    <cellStyle name="Normal 19 4 4 3 4 2 2" xfId="13042"/>
    <cellStyle name="Normal 19 4 4 3 4 3" xfId="13043"/>
    <cellStyle name="Normal 19 4 4 3 5" xfId="13044"/>
    <cellStyle name="Normal 19 4 4 3 5 2" xfId="13045"/>
    <cellStyle name="Normal 19 4 4 3 5 2 2" xfId="13046"/>
    <cellStyle name="Normal 19 4 4 3 5 3" xfId="13047"/>
    <cellStyle name="Normal 19 4 4 3 6" xfId="13048"/>
    <cellStyle name="Normal 19 4 4 3 6 2" xfId="13049"/>
    <cellStyle name="Normal 19 4 4 3 6 2 2" xfId="13050"/>
    <cellStyle name="Normal 19 4 4 3 6 3" xfId="13051"/>
    <cellStyle name="Normal 19 4 4 3 7" xfId="13052"/>
    <cellStyle name="Normal 19 4 4 3 7 2" xfId="13053"/>
    <cellStyle name="Normal 19 4 4 3 8" xfId="13054"/>
    <cellStyle name="Normal 19 4 4 4" xfId="13055"/>
    <cellStyle name="Normal 19 4 4 4 2" xfId="13056"/>
    <cellStyle name="Normal 19 4 4 4 2 2" xfId="13057"/>
    <cellStyle name="Normal 19 4 4 4 2 2 2" xfId="13058"/>
    <cellStyle name="Normal 19 4 4 4 2 2 2 2" xfId="13059"/>
    <cellStyle name="Normal 19 4 4 4 2 2 3" xfId="13060"/>
    <cellStyle name="Normal 19 4 4 4 2 3" xfId="13061"/>
    <cellStyle name="Normal 19 4 4 4 2 3 2" xfId="13062"/>
    <cellStyle name="Normal 19 4 4 4 2 3 2 2" xfId="13063"/>
    <cellStyle name="Normal 19 4 4 4 2 3 3" xfId="13064"/>
    <cellStyle name="Normal 19 4 4 4 2 4" xfId="13065"/>
    <cellStyle name="Normal 19 4 4 4 2 4 2" xfId="13066"/>
    <cellStyle name="Normal 19 4 4 4 2 5" xfId="13067"/>
    <cellStyle name="Normal 19 4 4 4 3" xfId="13068"/>
    <cellStyle name="Normal 19 4 4 4 3 2" xfId="13069"/>
    <cellStyle name="Normal 19 4 4 4 3 2 2" xfId="13070"/>
    <cellStyle name="Normal 19 4 4 4 3 3" xfId="13071"/>
    <cellStyle name="Normal 19 4 4 4 4" xfId="13072"/>
    <cellStyle name="Normal 19 4 4 4 4 2" xfId="13073"/>
    <cellStyle name="Normal 19 4 4 4 4 2 2" xfId="13074"/>
    <cellStyle name="Normal 19 4 4 4 4 3" xfId="13075"/>
    <cellStyle name="Normal 19 4 4 4 5" xfId="13076"/>
    <cellStyle name="Normal 19 4 4 4 5 2" xfId="13077"/>
    <cellStyle name="Normal 19 4 4 4 5 2 2" xfId="13078"/>
    <cellStyle name="Normal 19 4 4 4 5 3" xfId="13079"/>
    <cellStyle name="Normal 19 4 4 4 6" xfId="13080"/>
    <cellStyle name="Normal 19 4 4 4 6 2" xfId="13081"/>
    <cellStyle name="Normal 19 4 4 4 7" xfId="13082"/>
    <cellStyle name="Normal 19 4 4 5" xfId="13083"/>
    <cellStyle name="Normal 19 4 4 5 2" xfId="13084"/>
    <cellStyle name="Normal 19 4 4 5 2 2" xfId="13085"/>
    <cellStyle name="Normal 19 4 4 5 2 2 2" xfId="13086"/>
    <cellStyle name="Normal 19 4 4 5 2 3" xfId="13087"/>
    <cellStyle name="Normal 19 4 4 5 3" xfId="13088"/>
    <cellStyle name="Normal 19 4 4 5 3 2" xfId="13089"/>
    <cellStyle name="Normal 19 4 4 5 3 2 2" xfId="13090"/>
    <cellStyle name="Normal 19 4 4 5 3 3" xfId="13091"/>
    <cellStyle name="Normal 19 4 4 5 4" xfId="13092"/>
    <cellStyle name="Normal 19 4 4 5 4 2" xfId="13093"/>
    <cellStyle name="Normal 19 4 4 5 5" xfId="13094"/>
    <cellStyle name="Normal 19 4 4 6" xfId="13095"/>
    <cellStyle name="Normal 19 4 4 6 2" xfId="13096"/>
    <cellStyle name="Normal 19 4 4 6 2 2" xfId="13097"/>
    <cellStyle name="Normal 19 4 4 6 3" xfId="13098"/>
    <cellStyle name="Normal 19 4 4 7" xfId="13099"/>
    <cellStyle name="Normal 19 4 4 7 2" xfId="13100"/>
    <cellStyle name="Normal 19 4 4 7 2 2" xfId="13101"/>
    <cellStyle name="Normal 19 4 4 7 3" xfId="13102"/>
    <cellStyle name="Normal 19 4 4 8" xfId="13103"/>
    <cellStyle name="Normal 19 4 4 8 2" xfId="13104"/>
    <cellStyle name="Normal 19 4 4 8 2 2" xfId="13105"/>
    <cellStyle name="Normal 19 4 4 8 3" xfId="13106"/>
    <cellStyle name="Normal 19 4 4 9" xfId="13107"/>
    <cellStyle name="Normal 19 4 4 9 2" xfId="13108"/>
    <cellStyle name="Normal 19 4 5" xfId="13109"/>
    <cellStyle name="Normal 19 4 5 10" xfId="13110"/>
    <cellStyle name="Normal 19 4 5 2" xfId="13111"/>
    <cellStyle name="Normal 19 4 5 2 2" xfId="13112"/>
    <cellStyle name="Normal 19 4 5 2 2 2" xfId="13113"/>
    <cellStyle name="Normal 19 4 5 2 2 2 2" xfId="13114"/>
    <cellStyle name="Normal 19 4 5 2 2 2 2 2" xfId="13115"/>
    <cellStyle name="Normal 19 4 5 2 2 2 2 2 2" xfId="13116"/>
    <cellStyle name="Normal 19 4 5 2 2 2 2 2 2 2" xfId="13117"/>
    <cellStyle name="Normal 19 4 5 2 2 2 2 2 3" xfId="13118"/>
    <cellStyle name="Normal 19 4 5 2 2 2 2 3" xfId="13119"/>
    <cellStyle name="Normal 19 4 5 2 2 2 2 3 2" xfId="13120"/>
    <cellStyle name="Normal 19 4 5 2 2 2 2 3 2 2" xfId="13121"/>
    <cellStyle name="Normal 19 4 5 2 2 2 2 3 3" xfId="13122"/>
    <cellStyle name="Normal 19 4 5 2 2 2 2 4" xfId="13123"/>
    <cellStyle name="Normal 19 4 5 2 2 2 2 4 2" xfId="13124"/>
    <cellStyle name="Normal 19 4 5 2 2 2 2 5" xfId="13125"/>
    <cellStyle name="Normal 19 4 5 2 2 2 3" xfId="13126"/>
    <cellStyle name="Normal 19 4 5 2 2 2 3 2" xfId="13127"/>
    <cellStyle name="Normal 19 4 5 2 2 2 3 2 2" xfId="13128"/>
    <cellStyle name="Normal 19 4 5 2 2 2 3 3" xfId="13129"/>
    <cellStyle name="Normal 19 4 5 2 2 2 4" xfId="13130"/>
    <cellStyle name="Normal 19 4 5 2 2 2 4 2" xfId="13131"/>
    <cellStyle name="Normal 19 4 5 2 2 2 4 2 2" xfId="13132"/>
    <cellStyle name="Normal 19 4 5 2 2 2 4 3" xfId="13133"/>
    <cellStyle name="Normal 19 4 5 2 2 2 5" xfId="13134"/>
    <cellStyle name="Normal 19 4 5 2 2 2 5 2" xfId="13135"/>
    <cellStyle name="Normal 19 4 5 2 2 2 5 2 2" xfId="13136"/>
    <cellStyle name="Normal 19 4 5 2 2 2 5 3" xfId="13137"/>
    <cellStyle name="Normal 19 4 5 2 2 2 6" xfId="13138"/>
    <cellStyle name="Normal 19 4 5 2 2 2 6 2" xfId="13139"/>
    <cellStyle name="Normal 19 4 5 2 2 2 7" xfId="13140"/>
    <cellStyle name="Normal 19 4 5 2 2 3" xfId="13141"/>
    <cellStyle name="Normal 19 4 5 2 2 3 2" xfId="13142"/>
    <cellStyle name="Normal 19 4 5 2 2 3 2 2" xfId="13143"/>
    <cellStyle name="Normal 19 4 5 2 2 3 2 2 2" xfId="13144"/>
    <cellStyle name="Normal 19 4 5 2 2 3 2 3" xfId="13145"/>
    <cellStyle name="Normal 19 4 5 2 2 3 3" xfId="13146"/>
    <cellStyle name="Normal 19 4 5 2 2 3 3 2" xfId="13147"/>
    <cellStyle name="Normal 19 4 5 2 2 3 3 2 2" xfId="13148"/>
    <cellStyle name="Normal 19 4 5 2 2 3 3 3" xfId="13149"/>
    <cellStyle name="Normal 19 4 5 2 2 3 4" xfId="13150"/>
    <cellStyle name="Normal 19 4 5 2 2 3 4 2" xfId="13151"/>
    <cellStyle name="Normal 19 4 5 2 2 3 5" xfId="13152"/>
    <cellStyle name="Normal 19 4 5 2 2 4" xfId="13153"/>
    <cellStyle name="Normal 19 4 5 2 2 4 2" xfId="13154"/>
    <cellStyle name="Normal 19 4 5 2 2 4 2 2" xfId="13155"/>
    <cellStyle name="Normal 19 4 5 2 2 4 3" xfId="13156"/>
    <cellStyle name="Normal 19 4 5 2 2 5" xfId="13157"/>
    <cellStyle name="Normal 19 4 5 2 2 5 2" xfId="13158"/>
    <cellStyle name="Normal 19 4 5 2 2 5 2 2" xfId="13159"/>
    <cellStyle name="Normal 19 4 5 2 2 5 3" xfId="13160"/>
    <cellStyle name="Normal 19 4 5 2 2 6" xfId="13161"/>
    <cellStyle name="Normal 19 4 5 2 2 6 2" xfId="13162"/>
    <cellStyle name="Normal 19 4 5 2 2 6 2 2" xfId="13163"/>
    <cellStyle name="Normal 19 4 5 2 2 6 3" xfId="13164"/>
    <cellStyle name="Normal 19 4 5 2 2 7" xfId="13165"/>
    <cellStyle name="Normal 19 4 5 2 2 7 2" xfId="13166"/>
    <cellStyle name="Normal 19 4 5 2 2 8" xfId="13167"/>
    <cellStyle name="Normal 19 4 5 2 3" xfId="13168"/>
    <cellStyle name="Normal 19 4 5 2 3 2" xfId="13169"/>
    <cellStyle name="Normal 19 4 5 2 3 2 2" xfId="13170"/>
    <cellStyle name="Normal 19 4 5 2 3 2 2 2" xfId="13171"/>
    <cellStyle name="Normal 19 4 5 2 3 2 2 2 2" xfId="13172"/>
    <cellStyle name="Normal 19 4 5 2 3 2 2 3" xfId="13173"/>
    <cellStyle name="Normal 19 4 5 2 3 2 3" xfId="13174"/>
    <cellStyle name="Normal 19 4 5 2 3 2 3 2" xfId="13175"/>
    <cellStyle name="Normal 19 4 5 2 3 2 3 2 2" xfId="13176"/>
    <cellStyle name="Normal 19 4 5 2 3 2 3 3" xfId="13177"/>
    <cellStyle name="Normal 19 4 5 2 3 2 4" xfId="13178"/>
    <cellStyle name="Normal 19 4 5 2 3 2 4 2" xfId="13179"/>
    <cellStyle name="Normal 19 4 5 2 3 2 5" xfId="13180"/>
    <cellStyle name="Normal 19 4 5 2 3 3" xfId="13181"/>
    <cellStyle name="Normal 19 4 5 2 3 3 2" xfId="13182"/>
    <cellStyle name="Normal 19 4 5 2 3 3 2 2" xfId="13183"/>
    <cellStyle name="Normal 19 4 5 2 3 3 3" xfId="13184"/>
    <cellStyle name="Normal 19 4 5 2 3 4" xfId="13185"/>
    <cellStyle name="Normal 19 4 5 2 3 4 2" xfId="13186"/>
    <cellStyle name="Normal 19 4 5 2 3 4 2 2" xfId="13187"/>
    <cellStyle name="Normal 19 4 5 2 3 4 3" xfId="13188"/>
    <cellStyle name="Normal 19 4 5 2 3 5" xfId="13189"/>
    <cellStyle name="Normal 19 4 5 2 3 5 2" xfId="13190"/>
    <cellStyle name="Normal 19 4 5 2 3 5 2 2" xfId="13191"/>
    <cellStyle name="Normal 19 4 5 2 3 5 3" xfId="13192"/>
    <cellStyle name="Normal 19 4 5 2 3 6" xfId="13193"/>
    <cellStyle name="Normal 19 4 5 2 3 6 2" xfId="13194"/>
    <cellStyle name="Normal 19 4 5 2 3 7" xfId="13195"/>
    <cellStyle name="Normal 19 4 5 2 4" xfId="13196"/>
    <cellStyle name="Normal 19 4 5 2 4 2" xfId="13197"/>
    <cellStyle name="Normal 19 4 5 2 4 2 2" xfId="13198"/>
    <cellStyle name="Normal 19 4 5 2 4 2 2 2" xfId="13199"/>
    <cellStyle name="Normal 19 4 5 2 4 2 3" xfId="13200"/>
    <cellStyle name="Normal 19 4 5 2 4 3" xfId="13201"/>
    <cellStyle name="Normal 19 4 5 2 4 3 2" xfId="13202"/>
    <cellStyle name="Normal 19 4 5 2 4 3 2 2" xfId="13203"/>
    <cellStyle name="Normal 19 4 5 2 4 3 3" xfId="13204"/>
    <cellStyle name="Normal 19 4 5 2 4 4" xfId="13205"/>
    <cellStyle name="Normal 19 4 5 2 4 4 2" xfId="13206"/>
    <cellStyle name="Normal 19 4 5 2 4 5" xfId="13207"/>
    <cellStyle name="Normal 19 4 5 2 5" xfId="13208"/>
    <cellStyle name="Normal 19 4 5 2 5 2" xfId="13209"/>
    <cellStyle name="Normal 19 4 5 2 5 2 2" xfId="13210"/>
    <cellStyle name="Normal 19 4 5 2 5 3" xfId="13211"/>
    <cellStyle name="Normal 19 4 5 2 6" xfId="13212"/>
    <cellStyle name="Normal 19 4 5 2 6 2" xfId="13213"/>
    <cellStyle name="Normal 19 4 5 2 6 2 2" xfId="13214"/>
    <cellStyle name="Normal 19 4 5 2 6 3" xfId="13215"/>
    <cellStyle name="Normal 19 4 5 2 7" xfId="13216"/>
    <cellStyle name="Normal 19 4 5 2 7 2" xfId="13217"/>
    <cellStyle name="Normal 19 4 5 2 7 2 2" xfId="13218"/>
    <cellStyle name="Normal 19 4 5 2 7 3" xfId="13219"/>
    <cellStyle name="Normal 19 4 5 2 8" xfId="13220"/>
    <cellStyle name="Normal 19 4 5 2 8 2" xfId="13221"/>
    <cellStyle name="Normal 19 4 5 2 9" xfId="13222"/>
    <cellStyle name="Normal 19 4 5 3" xfId="13223"/>
    <cellStyle name="Normal 19 4 5 3 2" xfId="13224"/>
    <cellStyle name="Normal 19 4 5 3 2 2" xfId="13225"/>
    <cellStyle name="Normal 19 4 5 3 2 2 2" xfId="13226"/>
    <cellStyle name="Normal 19 4 5 3 2 2 2 2" xfId="13227"/>
    <cellStyle name="Normal 19 4 5 3 2 2 2 2 2" xfId="13228"/>
    <cellStyle name="Normal 19 4 5 3 2 2 2 3" xfId="13229"/>
    <cellStyle name="Normal 19 4 5 3 2 2 3" xfId="13230"/>
    <cellStyle name="Normal 19 4 5 3 2 2 3 2" xfId="13231"/>
    <cellStyle name="Normal 19 4 5 3 2 2 3 2 2" xfId="13232"/>
    <cellStyle name="Normal 19 4 5 3 2 2 3 3" xfId="13233"/>
    <cellStyle name="Normal 19 4 5 3 2 2 4" xfId="13234"/>
    <cellStyle name="Normal 19 4 5 3 2 2 4 2" xfId="13235"/>
    <cellStyle name="Normal 19 4 5 3 2 2 5" xfId="13236"/>
    <cellStyle name="Normal 19 4 5 3 2 3" xfId="13237"/>
    <cellStyle name="Normal 19 4 5 3 2 3 2" xfId="13238"/>
    <cellStyle name="Normal 19 4 5 3 2 3 2 2" xfId="13239"/>
    <cellStyle name="Normal 19 4 5 3 2 3 3" xfId="13240"/>
    <cellStyle name="Normal 19 4 5 3 2 4" xfId="13241"/>
    <cellStyle name="Normal 19 4 5 3 2 4 2" xfId="13242"/>
    <cellStyle name="Normal 19 4 5 3 2 4 2 2" xfId="13243"/>
    <cellStyle name="Normal 19 4 5 3 2 4 3" xfId="13244"/>
    <cellStyle name="Normal 19 4 5 3 2 5" xfId="13245"/>
    <cellStyle name="Normal 19 4 5 3 2 5 2" xfId="13246"/>
    <cellStyle name="Normal 19 4 5 3 2 5 2 2" xfId="13247"/>
    <cellStyle name="Normal 19 4 5 3 2 5 3" xfId="13248"/>
    <cellStyle name="Normal 19 4 5 3 2 6" xfId="13249"/>
    <cellStyle name="Normal 19 4 5 3 2 6 2" xfId="13250"/>
    <cellStyle name="Normal 19 4 5 3 2 7" xfId="13251"/>
    <cellStyle name="Normal 19 4 5 3 3" xfId="13252"/>
    <cellStyle name="Normal 19 4 5 3 3 2" xfId="13253"/>
    <cellStyle name="Normal 19 4 5 3 3 2 2" xfId="13254"/>
    <cellStyle name="Normal 19 4 5 3 3 2 2 2" xfId="13255"/>
    <cellStyle name="Normal 19 4 5 3 3 2 3" xfId="13256"/>
    <cellStyle name="Normal 19 4 5 3 3 3" xfId="13257"/>
    <cellStyle name="Normal 19 4 5 3 3 3 2" xfId="13258"/>
    <cellStyle name="Normal 19 4 5 3 3 3 2 2" xfId="13259"/>
    <cellStyle name="Normal 19 4 5 3 3 3 3" xfId="13260"/>
    <cellStyle name="Normal 19 4 5 3 3 4" xfId="13261"/>
    <cellStyle name="Normal 19 4 5 3 3 4 2" xfId="13262"/>
    <cellStyle name="Normal 19 4 5 3 3 5" xfId="13263"/>
    <cellStyle name="Normal 19 4 5 3 4" xfId="13264"/>
    <cellStyle name="Normal 19 4 5 3 4 2" xfId="13265"/>
    <cellStyle name="Normal 19 4 5 3 4 2 2" xfId="13266"/>
    <cellStyle name="Normal 19 4 5 3 4 3" xfId="13267"/>
    <cellStyle name="Normal 19 4 5 3 5" xfId="13268"/>
    <cellStyle name="Normal 19 4 5 3 5 2" xfId="13269"/>
    <cellStyle name="Normal 19 4 5 3 5 2 2" xfId="13270"/>
    <cellStyle name="Normal 19 4 5 3 5 3" xfId="13271"/>
    <cellStyle name="Normal 19 4 5 3 6" xfId="13272"/>
    <cellStyle name="Normal 19 4 5 3 6 2" xfId="13273"/>
    <cellStyle name="Normal 19 4 5 3 6 2 2" xfId="13274"/>
    <cellStyle name="Normal 19 4 5 3 6 3" xfId="13275"/>
    <cellStyle name="Normal 19 4 5 3 7" xfId="13276"/>
    <cellStyle name="Normal 19 4 5 3 7 2" xfId="13277"/>
    <cellStyle name="Normal 19 4 5 3 8" xfId="13278"/>
    <cellStyle name="Normal 19 4 5 4" xfId="13279"/>
    <cellStyle name="Normal 19 4 5 4 2" xfId="13280"/>
    <cellStyle name="Normal 19 4 5 4 2 2" xfId="13281"/>
    <cellStyle name="Normal 19 4 5 4 2 2 2" xfId="13282"/>
    <cellStyle name="Normal 19 4 5 4 2 2 2 2" xfId="13283"/>
    <cellStyle name="Normal 19 4 5 4 2 2 3" xfId="13284"/>
    <cellStyle name="Normal 19 4 5 4 2 3" xfId="13285"/>
    <cellStyle name="Normal 19 4 5 4 2 3 2" xfId="13286"/>
    <cellStyle name="Normal 19 4 5 4 2 3 2 2" xfId="13287"/>
    <cellStyle name="Normal 19 4 5 4 2 3 3" xfId="13288"/>
    <cellStyle name="Normal 19 4 5 4 2 4" xfId="13289"/>
    <cellStyle name="Normal 19 4 5 4 2 4 2" xfId="13290"/>
    <cellStyle name="Normal 19 4 5 4 2 5" xfId="13291"/>
    <cellStyle name="Normal 19 4 5 4 3" xfId="13292"/>
    <cellStyle name="Normal 19 4 5 4 3 2" xfId="13293"/>
    <cellStyle name="Normal 19 4 5 4 3 2 2" xfId="13294"/>
    <cellStyle name="Normal 19 4 5 4 3 3" xfId="13295"/>
    <cellStyle name="Normal 19 4 5 4 4" xfId="13296"/>
    <cellStyle name="Normal 19 4 5 4 4 2" xfId="13297"/>
    <cellStyle name="Normal 19 4 5 4 4 2 2" xfId="13298"/>
    <cellStyle name="Normal 19 4 5 4 4 3" xfId="13299"/>
    <cellStyle name="Normal 19 4 5 4 5" xfId="13300"/>
    <cellStyle name="Normal 19 4 5 4 5 2" xfId="13301"/>
    <cellStyle name="Normal 19 4 5 4 5 2 2" xfId="13302"/>
    <cellStyle name="Normal 19 4 5 4 5 3" xfId="13303"/>
    <cellStyle name="Normal 19 4 5 4 6" xfId="13304"/>
    <cellStyle name="Normal 19 4 5 4 6 2" xfId="13305"/>
    <cellStyle name="Normal 19 4 5 4 7" xfId="13306"/>
    <cellStyle name="Normal 19 4 5 5" xfId="13307"/>
    <cellStyle name="Normal 19 4 5 5 2" xfId="13308"/>
    <cellStyle name="Normal 19 4 5 5 2 2" xfId="13309"/>
    <cellStyle name="Normal 19 4 5 5 2 2 2" xfId="13310"/>
    <cellStyle name="Normal 19 4 5 5 2 3" xfId="13311"/>
    <cellStyle name="Normal 19 4 5 5 3" xfId="13312"/>
    <cellStyle name="Normal 19 4 5 5 3 2" xfId="13313"/>
    <cellStyle name="Normal 19 4 5 5 3 2 2" xfId="13314"/>
    <cellStyle name="Normal 19 4 5 5 3 3" xfId="13315"/>
    <cellStyle name="Normal 19 4 5 5 4" xfId="13316"/>
    <cellStyle name="Normal 19 4 5 5 4 2" xfId="13317"/>
    <cellStyle name="Normal 19 4 5 5 5" xfId="13318"/>
    <cellStyle name="Normal 19 4 5 6" xfId="13319"/>
    <cellStyle name="Normal 19 4 5 6 2" xfId="13320"/>
    <cellStyle name="Normal 19 4 5 6 2 2" xfId="13321"/>
    <cellStyle name="Normal 19 4 5 6 3" xfId="13322"/>
    <cellStyle name="Normal 19 4 5 7" xfId="13323"/>
    <cellStyle name="Normal 19 4 5 7 2" xfId="13324"/>
    <cellStyle name="Normal 19 4 5 7 2 2" xfId="13325"/>
    <cellStyle name="Normal 19 4 5 7 3" xfId="13326"/>
    <cellStyle name="Normal 19 4 5 8" xfId="13327"/>
    <cellStyle name="Normal 19 4 5 8 2" xfId="13328"/>
    <cellStyle name="Normal 19 4 5 8 2 2" xfId="13329"/>
    <cellStyle name="Normal 19 4 5 8 3" xfId="13330"/>
    <cellStyle name="Normal 19 4 5 9" xfId="13331"/>
    <cellStyle name="Normal 19 4 5 9 2" xfId="13332"/>
    <cellStyle name="Normal 19 4 6" xfId="13333"/>
    <cellStyle name="Normal 19 4 6 2" xfId="13334"/>
    <cellStyle name="Normal 19 4 6 2 2" xfId="13335"/>
    <cellStyle name="Normal 19 4 6 2 2 2" xfId="13336"/>
    <cellStyle name="Normal 19 4 6 2 2 2 2" xfId="13337"/>
    <cellStyle name="Normal 19 4 6 2 2 2 2 2" xfId="13338"/>
    <cellStyle name="Normal 19 4 6 2 2 2 2 2 2" xfId="13339"/>
    <cellStyle name="Normal 19 4 6 2 2 2 2 3" xfId="13340"/>
    <cellStyle name="Normal 19 4 6 2 2 2 3" xfId="13341"/>
    <cellStyle name="Normal 19 4 6 2 2 2 3 2" xfId="13342"/>
    <cellStyle name="Normal 19 4 6 2 2 2 3 2 2" xfId="13343"/>
    <cellStyle name="Normal 19 4 6 2 2 2 3 3" xfId="13344"/>
    <cellStyle name="Normal 19 4 6 2 2 2 4" xfId="13345"/>
    <cellStyle name="Normal 19 4 6 2 2 2 4 2" xfId="13346"/>
    <cellStyle name="Normal 19 4 6 2 2 2 5" xfId="13347"/>
    <cellStyle name="Normal 19 4 6 2 2 3" xfId="13348"/>
    <cellStyle name="Normal 19 4 6 2 2 3 2" xfId="13349"/>
    <cellStyle name="Normal 19 4 6 2 2 3 2 2" xfId="13350"/>
    <cellStyle name="Normal 19 4 6 2 2 3 3" xfId="13351"/>
    <cellStyle name="Normal 19 4 6 2 2 4" xfId="13352"/>
    <cellStyle name="Normal 19 4 6 2 2 4 2" xfId="13353"/>
    <cellStyle name="Normal 19 4 6 2 2 4 2 2" xfId="13354"/>
    <cellStyle name="Normal 19 4 6 2 2 4 3" xfId="13355"/>
    <cellStyle name="Normal 19 4 6 2 2 5" xfId="13356"/>
    <cellStyle name="Normal 19 4 6 2 2 5 2" xfId="13357"/>
    <cellStyle name="Normal 19 4 6 2 2 5 2 2" xfId="13358"/>
    <cellStyle name="Normal 19 4 6 2 2 5 3" xfId="13359"/>
    <cellStyle name="Normal 19 4 6 2 2 6" xfId="13360"/>
    <cellStyle name="Normal 19 4 6 2 2 6 2" xfId="13361"/>
    <cellStyle name="Normal 19 4 6 2 2 7" xfId="13362"/>
    <cellStyle name="Normal 19 4 6 2 3" xfId="13363"/>
    <cellStyle name="Normal 19 4 6 2 3 2" xfId="13364"/>
    <cellStyle name="Normal 19 4 6 2 3 2 2" xfId="13365"/>
    <cellStyle name="Normal 19 4 6 2 3 2 2 2" xfId="13366"/>
    <cellStyle name="Normal 19 4 6 2 3 2 3" xfId="13367"/>
    <cellStyle name="Normal 19 4 6 2 3 3" xfId="13368"/>
    <cellStyle name="Normal 19 4 6 2 3 3 2" xfId="13369"/>
    <cellStyle name="Normal 19 4 6 2 3 3 2 2" xfId="13370"/>
    <cellStyle name="Normal 19 4 6 2 3 3 3" xfId="13371"/>
    <cellStyle name="Normal 19 4 6 2 3 4" xfId="13372"/>
    <cellStyle name="Normal 19 4 6 2 3 4 2" xfId="13373"/>
    <cellStyle name="Normal 19 4 6 2 3 5" xfId="13374"/>
    <cellStyle name="Normal 19 4 6 2 4" xfId="13375"/>
    <cellStyle name="Normal 19 4 6 2 4 2" xfId="13376"/>
    <cellStyle name="Normal 19 4 6 2 4 2 2" xfId="13377"/>
    <cellStyle name="Normal 19 4 6 2 4 3" xfId="13378"/>
    <cellStyle name="Normal 19 4 6 2 5" xfId="13379"/>
    <cellStyle name="Normal 19 4 6 2 5 2" xfId="13380"/>
    <cellStyle name="Normal 19 4 6 2 5 2 2" xfId="13381"/>
    <cellStyle name="Normal 19 4 6 2 5 3" xfId="13382"/>
    <cellStyle name="Normal 19 4 6 2 6" xfId="13383"/>
    <cellStyle name="Normal 19 4 6 2 6 2" xfId="13384"/>
    <cellStyle name="Normal 19 4 6 2 6 2 2" xfId="13385"/>
    <cellStyle name="Normal 19 4 6 2 6 3" xfId="13386"/>
    <cellStyle name="Normal 19 4 6 2 7" xfId="13387"/>
    <cellStyle name="Normal 19 4 6 2 7 2" xfId="13388"/>
    <cellStyle name="Normal 19 4 6 2 8" xfId="13389"/>
    <cellStyle name="Normal 19 4 6 3" xfId="13390"/>
    <cellStyle name="Normal 19 4 6 3 2" xfId="13391"/>
    <cellStyle name="Normal 19 4 6 3 2 2" xfId="13392"/>
    <cellStyle name="Normal 19 4 6 3 2 2 2" xfId="13393"/>
    <cellStyle name="Normal 19 4 6 3 2 2 2 2" xfId="13394"/>
    <cellStyle name="Normal 19 4 6 3 2 2 3" xfId="13395"/>
    <cellStyle name="Normal 19 4 6 3 2 3" xfId="13396"/>
    <cellStyle name="Normal 19 4 6 3 2 3 2" xfId="13397"/>
    <cellStyle name="Normal 19 4 6 3 2 3 2 2" xfId="13398"/>
    <cellStyle name="Normal 19 4 6 3 2 3 3" xfId="13399"/>
    <cellStyle name="Normal 19 4 6 3 2 4" xfId="13400"/>
    <cellStyle name="Normal 19 4 6 3 2 4 2" xfId="13401"/>
    <cellStyle name="Normal 19 4 6 3 2 5" xfId="13402"/>
    <cellStyle name="Normal 19 4 6 3 3" xfId="13403"/>
    <cellStyle name="Normal 19 4 6 3 3 2" xfId="13404"/>
    <cellStyle name="Normal 19 4 6 3 3 2 2" xfId="13405"/>
    <cellStyle name="Normal 19 4 6 3 3 3" xfId="13406"/>
    <cellStyle name="Normal 19 4 6 3 4" xfId="13407"/>
    <cellStyle name="Normal 19 4 6 3 4 2" xfId="13408"/>
    <cellStyle name="Normal 19 4 6 3 4 2 2" xfId="13409"/>
    <cellStyle name="Normal 19 4 6 3 4 3" xfId="13410"/>
    <cellStyle name="Normal 19 4 6 3 5" xfId="13411"/>
    <cellStyle name="Normal 19 4 6 3 5 2" xfId="13412"/>
    <cellStyle name="Normal 19 4 6 3 5 2 2" xfId="13413"/>
    <cellStyle name="Normal 19 4 6 3 5 3" xfId="13414"/>
    <cellStyle name="Normal 19 4 6 3 6" xfId="13415"/>
    <cellStyle name="Normal 19 4 6 3 6 2" xfId="13416"/>
    <cellStyle name="Normal 19 4 6 3 7" xfId="13417"/>
    <cellStyle name="Normal 19 4 6 4" xfId="13418"/>
    <cellStyle name="Normal 19 4 6 4 2" xfId="13419"/>
    <cellStyle name="Normal 19 4 6 4 2 2" xfId="13420"/>
    <cellStyle name="Normal 19 4 6 4 2 2 2" xfId="13421"/>
    <cellStyle name="Normal 19 4 6 4 2 3" xfId="13422"/>
    <cellStyle name="Normal 19 4 6 4 3" xfId="13423"/>
    <cellStyle name="Normal 19 4 6 4 3 2" xfId="13424"/>
    <cellStyle name="Normal 19 4 6 4 3 2 2" xfId="13425"/>
    <cellStyle name="Normal 19 4 6 4 3 3" xfId="13426"/>
    <cellStyle name="Normal 19 4 6 4 4" xfId="13427"/>
    <cellStyle name="Normal 19 4 6 4 4 2" xfId="13428"/>
    <cellStyle name="Normal 19 4 6 4 5" xfId="13429"/>
    <cellStyle name="Normal 19 4 6 5" xfId="13430"/>
    <cellStyle name="Normal 19 4 6 5 2" xfId="13431"/>
    <cellStyle name="Normal 19 4 6 5 2 2" xfId="13432"/>
    <cellStyle name="Normal 19 4 6 5 3" xfId="13433"/>
    <cellStyle name="Normal 19 4 6 6" xfId="13434"/>
    <cellStyle name="Normal 19 4 6 6 2" xfId="13435"/>
    <cellStyle name="Normal 19 4 6 6 2 2" xfId="13436"/>
    <cellStyle name="Normal 19 4 6 6 3" xfId="13437"/>
    <cellStyle name="Normal 19 4 6 7" xfId="13438"/>
    <cellStyle name="Normal 19 4 6 7 2" xfId="13439"/>
    <cellStyle name="Normal 19 4 6 7 2 2" xfId="13440"/>
    <cellStyle name="Normal 19 4 6 7 3" xfId="13441"/>
    <cellStyle name="Normal 19 4 6 8" xfId="13442"/>
    <cellStyle name="Normal 19 4 6 8 2" xfId="13443"/>
    <cellStyle name="Normal 19 4 6 9" xfId="13444"/>
    <cellStyle name="Normal 19 4 7" xfId="13445"/>
    <cellStyle name="Normal 19 4 7 2" xfId="13446"/>
    <cellStyle name="Normal 19 4 7 2 2" xfId="13447"/>
    <cellStyle name="Normal 19 4 7 2 2 2" xfId="13448"/>
    <cellStyle name="Normal 19 4 7 2 2 2 2" xfId="13449"/>
    <cellStyle name="Normal 19 4 7 2 2 2 2 2" xfId="13450"/>
    <cellStyle name="Normal 19 4 7 2 2 2 3" xfId="13451"/>
    <cellStyle name="Normal 19 4 7 2 2 3" xfId="13452"/>
    <cellStyle name="Normal 19 4 7 2 2 3 2" xfId="13453"/>
    <cellStyle name="Normal 19 4 7 2 2 3 2 2" xfId="13454"/>
    <cellStyle name="Normal 19 4 7 2 2 3 3" xfId="13455"/>
    <cellStyle name="Normal 19 4 7 2 2 4" xfId="13456"/>
    <cellStyle name="Normal 19 4 7 2 2 4 2" xfId="13457"/>
    <cellStyle name="Normal 19 4 7 2 2 5" xfId="13458"/>
    <cellStyle name="Normal 19 4 7 2 3" xfId="13459"/>
    <cellStyle name="Normal 19 4 7 2 3 2" xfId="13460"/>
    <cellStyle name="Normal 19 4 7 2 3 2 2" xfId="13461"/>
    <cellStyle name="Normal 19 4 7 2 3 3" xfId="13462"/>
    <cellStyle name="Normal 19 4 7 2 4" xfId="13463"/>
    <cellStyle name="Normal 19 4 7 2 4 2" xfId="13464"/>
    <cellStyle name="Normal 19 4 7 2 4 2 2" xfId="13465"/>
    <cellStyle name="Normal 19 4 7 2 4 3" xfId="13466"/>
    <cellStyle name="Normal 19 4 7 2 5" xfId="13467"/>
    <cellStyle name="Normal 19 4 7 2 5 2" xfId="13468"/>
    <cellStyle name="Normal 19 4 7 2 5 2 2" xfId="13469"/>
    <cellStyle name="Normal 19 4 7 2 5 3" xfId="13470"/>
    <cellStyle name="Normal 19 4 7 2 6" xfId="13471"/>
    <cellStyle name="Normal 19 4 7 2 6 2" xfId="13472"/>
    <cellStyle name="Normal 19 4 7 2 7" xfId="13473"/>
    <cellStyle name="Normal 19 4 7 3" xfId="13474"/>
    <cellStyle name="Normal 19 4 7 3 2" xfId="13475"/>
    <cellStyle name="Normal 19 4 7 3 2 2" xfId="13476"/>
    <cellStyle name="Normal 19 4 7 3 2 2 2" xfId="13477"/>
    <cellStyle name="Normal 19 4 7 3 2 3" xfId="13478"/>
    <cellStyle name="Normal 19 4 7 3 3" xfId="13479"/>
    <cellStyle name="Normal 19 4 7 3 3 2" xfId="13480"/>
    <cellStyle name="Normal 19 4 7 3 3 2 2" xfId="13481"/>
    <cellStyle name="Normal 19 4 7 3 3 3" xfId="13482"/>
    <cellStyle name="Normal 19 4 7 3 4" xfId="13483"/>
    <cellStyle name="Normal 19 4 7 3 4 2" xfId="13484"/>
    <cellStyle name="Normal 19 4 7 3 5" xfId="13485"/>
    <cellStyle name="Normal 19 4 7 4" xfId="13486"/>
    <cellStyle name="Normal 19 4 7 4 2" xfId="13487"/>
    <cellStyle name="Normal 19 4 7 4 2 2" xfId="13488"/>
    <cellStyle name="Normal 19 4 7 4 3" xfId="13489"/>
    <cellStyle name="Normal 19 4 7 5" xfId="13490"/>
    <cellStyle name="Normal 19 4 7 5 2" xfId="13491"/>
    <cellStyle name="Normal 19 4 7 5 2 2" xfId="13492"/>
    <cellStyle name="Normal 19 4 7 5 3" xfId="13493"/>
    <cellStyle name="Normal 19 4 7 6" xfId="13494"/>
    <cellStyle name="Normal 19 4 7 6 2" xfId="13495"/>
    <cellStyle name="Normal 19 4 7 6 2 2" xfId="13496"/>
    <cellStyle name="Normal 19 4 7 6 3" xfId="13497"/>
    <cellStyle name="Normal 19 4 7 7" xfId="13498"/>
    <cellStyle name="Normal 19 4 7 7 2" xfId="13499"/>
    <cellStyle name="Normal 19 4 7 8" xfId="13500"/>
    <cellStyle name="Normal 19 4 8" xfId="13501"/>
    <cellStyle name="Normal 19 4 8 2" xfId="13502"/>
    <cellStyle name="Normal 19 4 8 2 2" xfId="13503"/>
    <cellStyle name="Normal 19 4 8 2 2 2" xfId="13504"/>
    <cellStyle name="Normal 19 4 8 2 2 2 2" xfId="13505"/>
    <cellStyle name="Normal 19 4 8 2 2 3" xfId="13506"/>
    <cellStyle name="Normal 19 4 8 2 3" xfId="13507"/>
    <cellStyle name="Normal 19 4 8 2 3 2" xfId="13508"/>
    <cellStyle name="Normal 19 4 8 2 3 2 2" xfId="13509"/>
    <cellStyle name="Normal 19 4 8 2 3 3" xfId="13510"/>
    <cellStyle name="Normal 19 4 8 2 4" xfId="13511"/>
    <cellStyle name="Normal 19 4 8 2 4 2" xfId="13512"/>
    <cellStyle name="Normal 19 4 8 2 5" xfId="13513"/>
    <cellStyle name="Normal 19 4 8 3" xfId="13514"/>
    <cellStyle name="Normal 19 4 8 3 2" xfId="13515"/>
    <cellStyle name="Normal 19 4 8 3 2 2" xfId="13516"/>
    <cellStyle name="Normal 19 4 8 3 3" xfId="13517"/>
    <cellStyle name="Normal 19 4 8 4" xfId="13518"/>
    <cellStyle name="Normal 19 4 8 4 2" xfId="13519"/>
    <cellStyle name="Normal 19 4 8 4 2 2" xfId="13520"/>
    <cellStyle name="Normal 19 4 8 4 3" xfId="13521"/>
    <cellStyle name="Normal 19 4 8 5" xfId="13522"/>
    <cellStyle name="Normal 19 4 8 5 2" xfId="13523"/>
    <cellStyle name="Normal 19 4 8 5 2 2" xfId="13524"/>
    <cellStyle name="Normal 19 4 8 5 3" xfId="13525"/>
    <cellStyle name="Normal 19 4 8 6" xfId="13526"/>
    <cellStyle name="Normal 19 4 8 6 2" xfId="13527"/>
    <cellStyle name="Normal 19 4 8 7" xfId="13528"/>
    <cellStyle name="Normal 19 4 9" xfId="13529"/>
    <cellStyle name="Normal 19 4 9 2" xfId="13530"/>
    <cellStyle name="Normal 19 4 9 2 2" xfId="13531"/>
    <cellStyle name="Normal 19 4 9 2 2 2" xfId="13532"/>
    <cellStyle name="Normal 19 4 9 2 3" xfId="13533"/>
    <cellStyle name="Normal 19 4 9 3" xfId="13534"/>
    <cellStyle name="Normal 19 4 9 3 2" xfId="13535"/>
    <cellStyle name="Normal 19 4 9 3 2 2" xfId="13536"/>
    <cellStyle name="Normal 19 4 9 3 3" xfId="13537"/>
    <cellStyle name="Normal 19 4 9 4" xfId="13538"/>
    <cellStyle name="Normal 19 4 9 4 2" xfId="13539"/>
    <cellStyle name="Normal 19 4 9 5" xfId="13540"/>
    <cellStyle name="Normal 19 5" xfId="13541"/>
    <cellStyle name="Normal 19 5 10" xfId="13542"/>
    <cellStyle name="Normal 19 5 10 2" xfId="13543"/>
    <cellStyle name="Normal 19 5 10 2 2" xfId="13544"/>
    <cellStyle name="Normal 19 5 10 3" xfId="13545"/>
    <cellStyle name="Normal 19 5 11" xfId="13546"/>
    <cellStyle name="Normal 19 5 11 2" xfId="13547"/>
    <cellStyle name="Normal 19 5 11 2 2" xfId="13548"/>
    <cellStyle name="Normal 19 5 11 3" xfId="13549"/>
    <cellStyle name="Normal 19 5 12" xfId="13550"/>
    <cellStyle name="Normal 19 5 12 2" xfId="13551"/>
    <cellStyle name="Normal 19 5 13" xfId="13552"/>
    <cellStyle name="Normal 19 5 2" xfId="13553"/>
    <cellStyle name="Normal 19 5 3" xfId="13554"/>
    <cellStyle name="Normal 19 5 3 10" xfId="13555"/>
    <cellStyle name="Normal 19 5 3 2" xfId="13556"/>
    <cellStyle name="Normal 19 5 3 2 2" xfId="13557"/>
    <cellStyle name="Normal 19 5 3 2 2 2" xfId="13558"/>
    <cellStyle name="Normal 19 5 3 2 2 2 2" xfId="13559"/>
    <cellStyle name="Normal 19 5 3 2 2 2 2 2" xfId="13560"/>
    <cellStyle name="Normal 19 5 3 2 2 2 2 2 2" xfId="13561"/>
    <cellStyle name="Normal 19 5 3 2 2 2 2 2 2 2" xfId="13562"/>
    <cellStyle name="Normal 19 5 3 2 2 2 2 2 3" xfId="13563"/>
    <cellStyle name="Normal 19 5 3 2 2 2 2 3" xfId="13564"/>
    <cellStyle name="Normal 19 5 3 2 2 2 2 3 2" xfId="13565"/>
    <cellStyle name="Normal 19 5 3 2 2 2 2 3 2 2" xfId="13566"/>
    <cellStyle name="Normal 19 5 3 2 2 2 2 3 3" xfId="13567"/>
    <cellStyle name="Normal 19 5 3 2 2 2 2 4" xfId="13568"/>
    <cellStyle name="Normal 19 5 3 2 2 2 2 4 2" xfId="13569"/>
    <cellStyle name="Normal 19 5 3 2 2 2 2 5" xfId="13570"/>
    <cellStyle name="Normal 19 5 3 2 2 2 3" xfId="13571"/>
    <cellStyle name="Normal 19 5 3 2 2 2 3 2" xfId="13572"/>
    <cellStyle name="Normal 19 5 3 2 2 2 3 2 2" xfId="13573"/>
    <cellStyle name="Normal 19 5 3 2 2 2 3 3" xfId="13574"/>
    <cellStyle name="Normal 19 5 3 2 2 2 4" xfId="13575"/>
    <cellStyle name="Normal 19 5 3 2 2 2 4 2" xfId="13576"/>
    <cellStyle name="Normal 19 5 3 2 2 2 4 2 2" xfId="13577"/>
    <cellStyle name="Normal 19 5 3 2 2 2 4 3" xfId="13578"/>
    <cellStyle name="Normal 19 5 3 2 2 2 5" xfId="13579"/>
    <cellStyle name="Normal 19 5 3 2 2 2 5 2" xfId="13580"/>
    <cellStyle name="Normal 19 5 3 2 2 2 5 2 2" xfId="13581"/>
    <cellStyle name="Normal 19 5 3 2 2 2 5 3" xfId="13582"/>
    <cellStyle name="Normal 19 5 3 2 2 2 6" xfId="13583"/>
    <cellStyle name="Normal 19 5 3 2 2 2 6 2" xfId="13584"/>
    <cellStyle name="Normal 19 5 3 2 2 2 7" xfId="13585"/>
    <cellStyle name="Normal 19 5 3 2 2 3" xfId="13586"/>
    <cellStyle name="Normal 19 5 3 2 2 3 2" xfId="13587"/>
    <cellStyle name="Normal 19 5 3 2 2 3 2 2" xfId="13588"/>
    <cellStyle name="Normal 19 5 3 2 2 3 2 2 2" xfId="13589"/>
    <cellStyle name="Normal 19 5 3 2 2 3 2 3" xfId="13590"/>
    <cellStyle name="Normal 19 5 3 2 2 3 3" xfId="13591"/>
    <cellStyle name="Normal 19 5 3 2 2 3 3 2" xfId="13592"/>
    <cellStyle name="Normal 19 5 3 2 2 3 3 2 2" xfId="13593"/>
    <cellStyle name="Normal 19 5 3 2 2 3 3 3" xfId="13594"/>
    <cellStyle name="Normal 19 5 3 2 2 3 4" xfId="13595"/>
    <cellStyle name="Normal 19 5 3 2 2 3 4 2" xfId="13596"/>
    <cellStyle name="Normal 19 5 3 2 2 3 5" xfId="13597"/>
    <cellStyle name="Normal 19 5 3 2 2 4" xfId="13598"/>
    <cellStyle name="Normal 19 5 3 2 2 4 2" xfId="13599"/>
    <cellStyle name="Normal 19 5 3 2 2 4 2 2" xfId="13600"/>
    <cellStyle name="Normal 19 5 3 2 2 4 3" xfId="13601"/>
    <cellStyle name="Normal 19 5 3 2 2 5" xfId="13602"/>
    <cellStyle name="Normal 19 5 3 2 2 5 2" xfId="13603"/>
    <cellStyle name="Normal 19 5 3 2 2 5 2 2" xfId="13604"/>
    <cellStyle name="Normal 19 5 3 2 2 5 3" xfId="13605"/>
    <cellStyle name="Normal 19 5 3 2 2 6" xfId="13606"/>
    <cellStyle name="Normal 19 5 3 2 2 6 2" xfId="13607"/>
    <cellStyle name="Normal 19 5 3 2 2 6 2 2" xfId="13608"/>
    <cellStyle name="Normal 19 5 3 2 2 6 3" xfId="13609"/>
    <cellStyle name="Normal 19 5 3 2 2 7" xfId="13610"/>
    <cellStyle name="Normal 19 5 3 2 2 7 2" xfId="13611"/>
    <cellStyle name="Normal 19 5 3 2 2 8" xfId="13612"/>
    <cellStyle name="Normal 19 5 3 2 3" xfId="13613"/>
    <cellStyle name="Normal 19 5 3 2 3 2" xfId="13614"/>
    <cellStyle name="Normal 19 5 3 2 3 2 2" xfId="13615"/>
    <cellStyle name="Normal 19 5 3 2 3 2 2 2" xfId="13616"/>
    <cellStyle name="Normal 19 5 3 2 3 2 2 2 2" xfId="13617"/>
    <cellStyle name="Normal 19 5 3 2 3 2 2 3" xfId="13618"/>
    <cellStyle name="Normal 19 5 3 2 3 2 3" xfId="13619"/>
    <cellStyle name="Normal 19 5 3 2 3 2 3 2" xfId="13620"/>
    <cellStyle name="Normal 19 5 3 2 3 2 3 2 2" xfId="13621"/>
    <cellStyle name="Normal 19 5 3 2 3 2 3 3" xfId="13622"/>
    <cellStyle name="Normal 19 5 3 2 3 2 4" xfId="13623"/>
    <cellStyle name="Normal 19 5 3 2 3 2 4 2" xfId="13624"/>
    <cellStyle name="Normal 19 5 3 2 3 2 5" xfId="13625"/>
    <cellStyle name="Normal 19 5 3 2 3 3" xfId="13626"/>
    <cellStyle name="Normal 19 5 3 2 3 3 2" xfId="13627"/>
    <cellStyle name="Normal 19 5 3 2 3 3 2 2" xfId="13628"/>
    <cellStyle name="Normal 19 5 3 2 3 3 3" xfId="13629"/>
    <cellStyle name="Normal 19 5 3 2 3 4" xfId="13630"/>
    <cellStyle name="Normal 19 5 3 2 3 4 2" xfId="13631"/>
    <cellStyle name="Normal 19 5 3 2 3 4 2 2" xfId="13632"/>
    <cellStyle name="Normal 19 5 3 2 3 4 3" xfId="13633"/>
    <cellStyle name="Normal 19 5 3 2 3 5" xfId="13634"/>
    <cellStyle name="Normal 19 5 3 2 3 5 2" xfId="13635"/>
    <cellStyle name="Normal 19 5 3 2 3 5 2 2" xfId="13636"/>
    <cellStyle name="Normal 19 5 3 2 3 5 3" xfId="13637"/>
    <cellStyle name="Normal 19 5 3 2 3 6" xfId="13638"/>
    <cellStyle name="Normal 19 5 3 2 3 6 2" xfId="13639"/>
    <cellStyle name="Normal 19 5 3 2 3 7" xfId="13640"/>
    <cellStyle name="Normal 19 5 3 2 4" xfId="13641"/>
    <cellStyle name="Normal 19 5 3 2 4 2" xfId="13642"/>
    <cellStyle name="Normal 19 5 3 2 4 2 2" xfId="13643"/>
    <cellStyle name="Normal 19 5 3 2 4 2 2 2" xfId="13644"/>
    <cellStyle name="Normal 19 5 3 2 4 2 3" xfId="13645"/>
    <cellStyle name="Normal 19 5 3 2 4 3" xfId="13646"/>
    <cellStyle name="Normal 19 5 3 2 4 3 2" xfId="13647"/>
    <cellStyle name="Normal 19 5 3 2 4 3 2 2" xfId="13648"/>
    <cellStyle name="Normal 19 5 3 2 4 3 3" xfId="13649"/>
    <cellStyle name="Normal 19 5 3 2 4 4" xfId="13650"/>
    <cellStyle name="Normal 19 5 3 2 4 4 2" xfId="13651"/>
    <cellStyle name="Normal 19 5 3 2 4 5" xfId="13652"/>
    <cellStyle name="Normal 19 5 3 2 5" xfId="13653"/>
    <cellStyle name="Normal 19 5 3 2 5 2" xfId="13654"/>
    <cellStyle name="Normal 19 5 3 2 5 2 2" xfId="13655"/>
    <cellStyle name="Normal 19 5 3 2 5 3" xfId="13656"/>
    <cellStyle name="Normal 19 5 3 2 6" xfId="13657"/>
    <cellStyle name="Normal 19 5 3 2 6 2" xfId="13658"/>
    <cellStyle name="Normal 19 5 3 2 6 2 2" xfId="13659"/>
    <cellStyle name="Normal 19 5 3 2 6 3" xfId="13660"/>
    <cellStyle name="Normal 19 5 3 2 7" xfId="13661"/>
    <cellStyle name="Normal 19 5 3 2 7 2" xfId="13662"/>
    <cellStyle name="Normal 19 5 3 2 7 2 2" xfId="13663"/>
    <cellStyle name="Normal 19 5 3 2 7 3" xfId="13664"/>
    <cellStyle name="Normal 19 5 3 2 8" xfId="13665"/>
    <cellStyle name="Normal 19 5 3 2 8 2" xfId="13666"/>
    <cellStyle name="Normal 19 5 3 2 9" xfId="13667"/>
    <cellStyle name="Normal 19 5 3 3" xfId="13668"/>
    <cellStyle name="Normal 19 5 3 3 2" xfId="13669"/>
    <cellStyle name="Normal 19 5 3 3 2 2" xfId="13670"/>
    <cellStyle name="Normal 19 5 3 3 2 2 2" xfId="13671"/>
    <cellStyle name="Normal 19 5 3 3 2 2 2 2" xfId="13672"/>
    <cellStyle name="Normal 19 5 3 3 2 2 2 2 2" xfId="13673"/>
    <cellStyle name="Normal 19 5 3 3 2 2 2 3" xfId="13674"/>
    <cellStyle name="Normal 19 5 3 3 2 2 3" xfId="13675"/>
    <cellStyle name="Normal 19 5 3 3 2 2 3 2" xfId="13676"/>
    <cellStyle name="Normal 19 5 3 3 2 2 3 2 2" xfId="13677"/>
    <cellStyle name="Normal 19 5 3 3 2 2 3 3" xfId="13678"/>
    <cellStyle name="Normal 19 5 3 3 2 2 4" xfId="13679"/>
    <cellStyle name="Normal 19 5 3 3 2 2 4 2" xfId="13680"/>
    <cellStyle name="Normal 19 5 3 3 2 2 5" xfId="13681"/>
    <cellStyle name="Normal 19 5 3 3 2 3" xfId="13682"/>
    <cellStyle name="Normal 19 5 3 3 2 3 2" xfId="13683"/>
    <cellStyle name="Normal 19 5 3 3 2 3 2 2" xfId="13684"/>
    <cellStyle name="Normal 19 5 3 3 2 3 3" xfId="13685"/>
    <cellStyle name="Normal 19 5 3 3 2 4" xfId="13686"/>
    <cellStyle name="Normal 19 5 3 3 2 4 2" xfId="13687"/>
    <cellStyle name="Normal 19 5 3 3 2 4 2 2" xfId="13688"/>
    <cellStyle name="Normal 19 5 3 3 2 4 3" xfId="13689"/>
    <cellStyle name="Normal 19 5 3 3 2 5" xfId="13690"/>
    <cellStyle name="Normal 19 5 3 3 2 5 2" xfId="13691"/>
    <cellStyle name="Normal 19 5 3 3 2 5 2 2" xfId="13692"/>
    <cellStyle name="Normal 19 5 3 3 2 5 3" xfId="13693"/>
    <cellStyle name="Normal 19 5 3 3 2 6" xfId="13694"/>
    <cellStyle name="Normal 19 5 3 3 2 6 2" xfId="13695"/>
    <cellStyle name="Normal 19 5 3 3 2 7" xfId="13696"/>
    <cellStyle name="Normal 19 5 3 3 3" xfId="13697"/>
    <cellStyle name="Normal 19 5 3 3 3 2" xfId="13698"/>
    <cellStyle name="Normal 19 5 3 3 3 2 2" xfId="13699"/>
    <cellStyle name="Normal 19 5 3 3 3 2 2 2" xfId="13700"/>
    <cellStyle name="Normal 19 5 3 3 3 2 3" xfId="13701"/>
    <cellStyle name="Normal 19 5 3 3 3 3" xfId="13702"/>
    <cellStyle name="Normal 19 5 3 3 3 3 2" xfId="13703"/>
    <cellStyle name="Normal 19 5 3 3 3 3 2 2" xfId="13704"/>
    <cellStyle name="Normal 19 5 3 3 3 3 3" xfId="13705"/>
    <cellStyle name="Normal 19 5 3 3 3 4" xfId="13706"/>
    <cellStyle name="Normal 19 5 3 3 3 4 2" xfId="13707"/>
    <cellStyle name="Normal 19 5 3 3 3 5" xfId="13708"/>
    <cellStyle name="Normal 19 5 3 3 4" xfId="13709"/>
    <cellStyle name="Normal 19 5 3 3 4 2" xfId="13710"/>
    <cellStyle name="Normal 19 5 3 3 4 2 2" xfId="13711"/>
    <cellStyle name="Normal 19 5 3 3 4 3" xfId="13712"/>
    <cellStyle name="Normal 19 5 3 3 5" xfId="13713"/>
    <cellStyle name="Normal 19 5 3 3 5 2" xfId="13714"/>
    <cellStyle name="Normal 19 5 3 3 5 2 2" xfId="13715"/>
    <cellStyle name="Normal 19 5 3 3 5 3" xfId="13716"/>
    <cellStyle name="Normal 19 5 3 3 6" xfId="13717"/>
    <cellStyle name="Normal 19 5 3 3 6 2" xfId="13718"/>
    <cellStyle name="Normal 19 5 3 3 6 2 2" xfId="13719"/>
    <cellStyle name="Normal 19 5 3 3 6 3" xfId="13720"/>
    <cellStyle name="Normal 19 5 3 3 7" xfId="13721"/>
    <cellStyle name="Normal 19 5 3 3 7 2" xfId="13722"/>
    <cellStyle name="Normal 19 5 3 3 8" xfId="13723"/>
    <cellStyle name="Normal 19 5 3 4" xfId="13724"/>
    <cellStyle name="Normal 19 5 3 4 2" xfId="13725"/>
    <cellStyle name="Normal 19 5 3 4 2 2" xfId="13726"/>
    <cellStyle name="Normal 19 5 3 4 2 2 2" xfId="13727"/>
    <cellStyle name="Normal 19 5 3 4 2 2 2 2" xfId="13728"/>
    <cellStyle name="Normal 19 5 3 4 2 2 3" xfId="13729"/>
    <cellStyle name="Normal 19 5 3 4 2 3" xfId="13730"/>
    <cellStyle name="Normal 19 5 3 4 2 3 2" xfId="13731"/>
    <cellStyle name="Normal 19 5 3 4 2 3 2 2" xfId="13732"/>
    <cellStyle name="Normal 19 5 3 4 2 3 3" xfId="13733"/>
    <cellStyle name="Normal 19 5 3 4 2 4" xfId="13734"/>
    <cellStyle name="Normal 19 5 3 4 2 4 2" xfId="13735"/>
    <cellStyle name="Normal 19 5 3 4 2 5" xfId="13736"/>
    <cellStyle name="Normal 19 5 3 4 3" xfId="13737"/>
    <cellStyle name="Normal 19 5 3 4 3 2" xfId="13738"/>
    <cellStyle name="Normal 19 5 3 4 3 2 2" xfId="13739"/>
    <cellStyle name="Normal 19 5 3 4 3 3" xfId="13740"/>
    <cellStyle name="Normal 19 5 3 4 4" xfId="13741"/>
    <cellStyle name="Normal 19 5 3 4 4 2" xfId="13742"/>
    <cellStyle name="Normal 19 5 3 4 4 2 2" xfId="13743"/>
    <cellStyle name="Normal 19 5 3 4 4 3" xfId="13744"/>
    <cellStyle name="Normal 19 5 3 4 5" xfId="13745"/>
    <cellStyle name="Normal 19 5 3 4 5 2" xfId="13746"/>
    <cellStyle name="Normal 19 5 3 4 5 2 2" xfId="13747"/>
    <cellStyle name="Normal 19 5 3 4 5 3" xfId="13748"/>
    <cellStyle name="Normal 19 5 3 4 6" xfId="13749"/>
    <cellStyle name="Normal 19 5 3 4 6 2" xfId="13750"/>
    <cellStyle name="Normal 19 5 3 4 7" xfId="13751"/>
    <cellStyle name="Normal 19 5 3 5" xfId="13752"/>
    <cellStyle name="Normal 19 5 3 5 2" xfId="13753"/>
    <cellStyle name="Normal 19 5 3 5 2 2" xfId="13754"/>
    <cellStyle name="Normal 19 5 3 5 2 2 2" xfId="13755"/>
    <cellStyle name="Normal 19 5 3 5 2 3" xfId="13756"/>
    <cellStyle name="Normal 19 5 3 5 3" xfId="13757"/>
    <cellStyle name="Normal 19 5 3 5 3 2" xfId="13758"/>
    <cellStyle name="Normal 19 5 3 5 3 2 2" xfId="13759"/>
    <cellStyle name="Normal 19 5 3 5 3 3" xfId="13760"/>
    <cellStyle name="Normal 19 5 3 5 4" xfId="13761"/>
    <cellStyle name="Normal 19 5 3 5 4 2" xfId="13762"/>
    <cellStyle name="Normal 19 5 3 5 5" xfId="13763"/>
    <cellStyle name="Normal 19 5 3 6" xfId="13764"/>
    <cellStyle name="Normal 19 5 3 6 2" xfId="13765"/>
    <cellStyle name="Normal 19 5 3 6 2 2" xfId="13766"/>
    <cellStyle name="Normal 19 5 3 6 3" xfId="13767"/>
    <cellStyle name="Normal 19 5 3 7" xfId="13768"/>
    <cellStyle name="Normal 19 5 3 7 2" xfId="13769"/>
    <cellStyle name="Normal 19 5 3 7 2 2" xfId="13770"/>
    <cellStyle name="Normal 19 5 3 7 3" xfId="13771"/>
    <cellStyle name="Normal 19 5 3 8" xfId="13772"/>
    <cellStyle name="Normal 19 5 3 8 2" xfId="13773"/>
    <cellStyle name="Normal 19 5 3 8 2 2" xfId="13774"/>
    <cellStyle name="Normal 19 5 3 8 3" xfId="13775"/>
    <cellStyle name="Normal 19 5 3 9" xfId="13776"/>
    <cellStyle name="Normal 19 5 3 9 2" xfId="13777"/>
    <cellStyle name="Normal 19 5 4" xfId="13778"/>
    <cellStyle name="Normal 19 5 4 10" xfId="13779"/>
    <cellStyle name="Normal 19 5 4 2" xfId="13780"/>
    <cellStyle name="Normal 19 5 4 2 2" xfId="13781"/>
    <cellStyle name="Normal 19 5 4 2 2 2" xfId="13782"/>
    <cellStyle name="Normal 19 5 4 2 2 2 2" xfId="13783"/>
    <cellStyle name="Normal 19 5 4 2 2 2 2 2" xfId="13784"/>
    <cellStyle name="Normal 19 5 4 2 2 2 2 2 2" xfId="13785"/>
    <cellStyle name="Normal 19 5 4 2 2 2 2 2 2 2" xfId="13786"/>
    <cellStyle name="Normal 19 5 4 2 2 2 2 2 3" xfId="13787"/>
    <cellStyle name="Normal 19 5 4 2 2 2 2 3" xfId="13788"/>
    <cellStyle name="Normal 19 5 4 2 2 2 2 3 2" xfId="13789"/>
    <cellStyle name="Normal 19 5 4 2 2 2 2 3 2 2" xfId="13790"/>
    <cellStyle name="Normal 19 5 4 2 2 2 2 3 3" xfId="13791"/>
    <cellStyle name="Normal 19 5 4 2 2 2 2 4" xfId="13792"/>
    <cellStyle name="Normal 19 5 4 2 2 2 2 4 2" xfId="13793"/>
    <cellStyle name="Normal 19 5 4 2 2 2 2 5" xfId="13794"/>
    <cellStyle name="Normal 19 5 4 2 2 2 3" xfId="13795"/>
    <cellStyle name="Normal 19 5 4 2 2 2 3 2" xfId="13796"/>
    <cellStyle name="Normal 19 5 4 2 2 2 3 2 2" xfId="13797"/>
    <cellStyle name="Normal 19 5 4 2 2 2 3 3" xfId="13798"/>
    <cellStyle name="Normal 19 5 4 2 2 2 4" xfId="13799"/>
    <cellStyle name="Normal 19 5 4 2 2 2 4 2" xfId="13800"/>
    <cellStyle name="Normal 19 5 4 2 2 2 4 2 2" xfId="13801"/>
    <cellStyle name="Normal 19 5 4 2 2 2 4 3" xfId="13802"/>
    <cellStyle name="Normal 19 5 4 2 2 2 5" xfId="13803"/>
    <cellStyle name="Normal 19 5 4 2 2 2 5 2" xfId="13804"/>
    <cellStyle name="Normal 19 5 4 2 2 2 5 2 2" xfId="13805"/>
    <cellStyle name="Normal 19 5 4 2 2 2 5 3" xfId="13806"/>
    <cellStyle name="Normal 19 5 4 2 2 2 6" xfId="13807"/>
    <cellStyle name="Normal 19 5 4 2 2 2 6 2" xfId="13808"/>
    <cellStyle name="Normal 19 5 4 2 2 2 7" xfId="13809"/>
    <cellStyle name="Normal 19 5 4 2 2 3" xfId="13810"/>
    <cellStyle name="Normal 19 5 4 2 2 3 2" xfId="13811"/>
    <cellStyle name="Normal 19 5 4 2 2 3 2 2" xfId="13812"/>
    <cellStyle name="Normal 19 5 4 2 2 3 2 2 2" xfId="13813"/>
    <cellStyle name="Normal 19 5 4 2 2 3 2 3" xfId="13814"/>
    <cellStyle name="Normal 19 5 4 2 2 3 3" xfId="13815"/>
    <cellStyle name="Normal 19 5 4 2 2 3 3 2" xfId="13816"/>
    <cellStyle name="Normal 19 5 4 2 2 3 3 2 2" xfId="13817"/>
    <cellStyle name="Normal 19 5 4 2 2 3 3 3" xfId="13818"/>
    <cellStyle name="Normal 19 5 4 2 2 3 4" xfId="13819"/>
    <cellStyle name="Normal 19 5 4 2 2 3 4 2" xfId="13820"/>
    <cellStyle name="Normal 19 5 4 2 2 3 5" xfId="13821"/>
    <cellStyle name="Normal 19 5 4 2 2 4" xfId="13822"/>
    <cellStyle name="Normal 19 5 4 2 2 4 2" xfId="13823"/>
    <cellStyle name="Normal 19 5 4 2 2 4 2 2" xfId="13824"/>
    <cellStyle name="Normal 19 5 4 2 2 4 3" xfId="13825"/>
    <cellStyle name="Normal 19 5 4 2 2 5" xfId="13826"/>
    <cellStyle name="Normal 19 5 4 2 2 5 2" xfId="13827"/>
    <cellStyle name="Normal 19 5 4 2 2 5 2 2" xfId="13828"/>
    <cellStyle name="Normal 19 5 4 2 2 5 3" xfId="13829"/>
    <cellStyle name="Normal 19 5 4 2 2 6" xfId="13830"/>
    <cellStyle name="Normal 19 5 4 2 2 6 2" xfId="13831"/>
    <cellStyle name="Normal 19 5 4 2 2 6 2 2" xfId="13832"/>
    <cellStyle name="Normal 19 5 4 2 2 6 3" xfId="13833"/>
    <cellStyle name="Normal 19 5 4 2 2 7" xfId="13834"/>
    <cellStyle name="Normal 19 5 4 2 2 7 2" xfId="13835"/>
    <cellStyle name="Normal 19 5 4 2 2 8" xfId="13836"/>
    <cellStyle name="Normal 19 5 4 2 3" xfId="13837"/>
    <cellStyle name="Normal 19 5 4 2 3 2" xfId="13838"/>
    <cellStyle name="Normal 19 5 4 2 3 2 2" xfId="13839"/>
    <cellStyle name="Normal 19 5 4 2 3 2 2 2" xfId="13840"/>
    <cellStyle name="Normal 19 5 4 2 3 2 2 2 2" xfId="13841"/>
    <cellStyle name="Normal 19 5 4 2 3 2 2 3" xfId="13842"/>
    <cellStyle name="Normal 19 5 4 2 3 2 3" xfId="13843"/>
    <cellStyle name="Normal 19 5 4 2 3 2 3 2" xfId="13844"/>
    <cellStyle name="Normal 19 5 4 2 3 2 3 2 2" xfId="13845"/>
    <cellStyle name="Normal 19 5 4 2 3 2 3 3" xfId="13846"/>
    <cellStyle name="Normal 19 5 4 2 3 2 4" xfId="13847"/>
    <cellStyle name="Normal 19 5 4 2 3 2 4 2" xfId="13848"/>
    <cellStyle name="Normal 19 5 4 2 3 2 5" xfId="13849"/>
    <cellStyle name="Normal 19 5 4 2 3 3" xfId="13850"/>
    <cellStyle name="Normal 19 5 4 2 3 3 2" xfId="13851"/>
    <cellStyle name="Normal 19 5 4 2 3 3 2 2" xfId="13852"/>
    <cellStyle name="Normal 19 5 4 2 3 3 3" xfId="13853"/>
    <cellStyle name="Normal 19 5 4 2 3 4" xfId="13854"/>
    <cellStyle name="Normal 19 5 4 2 3 4 2" xfId="13855"/>
    <cellStyle name="Normal 19 5 4 2 3 4 2 2" xfId="13856"/>
    <cellStyle name="Normal 19 5 4 2 3 4 3" xfId="13857"/>
    <cellStyle name="Normal 19 5 4 2 3 5" xfId="13858"/>
    <cellStyle name="Normal 19 5 4 2 3 5 2" xfId="13859"/>
    <cellStyle name="Normal 19 5 4 2 3 5 2 2" xfId="13860"/>
    <cellStyle name="Normal 19 5 4 2 3 5 3" xfId="13861"/>
    <cellStyle name="Normal 19 5 4 2 3 6" xfId="13862"/>
    <cellStyle name="Normal 19 5 4 2 3 6 2" xfId="13863"/>
    <cellStyle name="Normal 19 5 4 2 3 7" xfId="13864"/>
    <cellStyle name="Normal 19 5 4 2 4" xfId="13865"/>
    <cellStyle name="Normal 19 5 4 2 4 2" xfId="13866"/>
    <cellStyle name="Normal 19 5 4 2 4 2 2" xfId="13867"/>
    <cellStyle name="Normal 19 5 4 2 4 2 2 2" xfId="13868"/>
    <cellStyle name="Normal 19 5 4 2 4 2 3" xfId="13869"/>
    <cellStyle name="Normal 19 5 4 2 4 3" xfId="13870"/>
    <cellStyle name="Normal 19 5 4 2 4 3 2" xfId="13871"/>
    <cellStyle name="Normal 19 5 4 2 4 3 2 2" xfId="13872"/>
    <cellStyle name="Normal 19 5 4 2 4 3 3" xfId="13873"/>
    <cellStyle name="Normal 19 5 4 2 4 4" xfId="13874"/>
    <cellStyle name="Normal 19 5 4 2 4 4 2" xfId="13875"/>
    <cellStyle name="Normal 19 5 4 2 4 5" xfId="13876"/>
    <cellStyle name="Normal 19 5 4 2 5" xfId="13877"/>
    <cellStyle name="Normal 19 5 4 2 5 2" xfId="13878"/>
    <cellStyle name="Normal 19 5 4 2 5 2 2" xfId="13879"/>
    <cellStyle name="Normal 19 5 4 2 5 3" xfId="13880"/>
    <cellStyle name="Normal 19 5 4 2 6" xfId="13881"/>
    <cellStyle name="Normal 19 5 4 2 6 2" xfId="13882"/>
    <cellStyle name="Normal 19 5 4 2 6 2 2" xfId="13883"/>
    <cellStyle name="Normal 19 5 4 2 6 3" xfId="13884"/>
    <cellStyle name="Normal 19 5 4 2 7" xfId="13885"/>
    <cellStyle name="Normal 19 5 4 2 7 2" xfId="13886"/>
    <cellStyle name="Normal 19 5 4 2 7 2 2" xfId="13887"/>
    <cellStyle name="Normal 19 5 4 2 7 3" xfId="13888"/>
    <cellStyle name="Normal 19 5 4 2 8" xfId="13889"/>
    <cellStyle name="Normal 19 5 4 2 8 2" xfId="13890"/>
    <cellStyle name="Normal 19 5 4 2 9" xfId="13891"/>
    <cellStyle name="Normal 19 5 4 3" xfId="13892"/>
    <cellStyle name="Normal 19 5 4 3 2" xfId="13893"/>
    <cellStyle name="Normal 19 5 4 3 2 2" xfId="13894"/>
    <cellStyle name="Normal 19 5 4 3 2 2 2" xfId="13895"/>
    <cellStyle name="Normal 19 5 4 3 2 2 2 2" xfId="13896"/>
    <cellStyle name="Normal 19 5 4 3 2 2 2 2 2" xfId="13897"/>
    <cellStyle name="Normal 19 5 4 3 2 2 2 3" xfId="13898"/>
    <cellStyle name="Normal 19 5 4 3 2 2 3" xfId="13899"/>
    <cellStyle name="Normal 19 5 4 3 2 2 3 2" xfId="13900"/>
    <cellStyle name="Normal 19 5 4 3 2 2 3 2 2" xfId="13901"/>
    <cellStyle name="Normal 19 5 4 3 2 2 3 3" xfId="13902"/>
    <cellStyle name="Normal 19 5 4 3 2 2 4" xfId="13903"/>
    <cellStyle name="Normal 19 5 4 3 2 2 4 2" xfId="13904"/>
    <cellStyle name="Normal 19 5 4 3 2 2 5" xfId="13905"/>
    <cellStyle name="Normal 19 5 4 3 2 3" xfId="13906"/>
    <cellStyle name="Normal 19 5 4 3 2 3 2" xfId="13907"/>
    <cellStyle name="Normal 19 5 4 3 2 3 2 2" xfId="13908"/>
    <cellStyle name="Normal 19 5 4 3 2 3 3" xfId="13909"/>
    <cellStyle name="Normal 19 5 4 3 2 4" xfId="13910"/>
    <cellStyle name="Normal 19 5 4 3 2 4 2" xfId="13911"/>
    <cellStyle name="Normal 19 5 4 3 2 4 2 2" xfId="13912"/>
    <cellStyle name="Normal 19 5 4 3 2 4 3" xfId="13913"/>
    <cellStyle name="Normal 19 5 4 3 2 5" xfId="13914"/>
    <cellStyle name="Normal 19 5 4 3 2 5 2" xfId="13915"/>
    <cellStyle name="Normal 19 5 4 3 2 5 2 2" xfId="13916"/>
    <cellStyle name="Normal 19 5 4 3 2 5 3" xfId="13917"/>
    <cellStyle name="Normal 19 5 4 3 2 6" xfId="13918"/>
    <cellStyle name="Normal 19 5 4 3 2 6 2" xfId="13919"/>
    <cellStyle name="Normal 19 5 4 3 2 7" xfId="13920"/>
    <cellStyle name="Normal 19 5 4 3 3" xfId="13921"/>
    <cellStyle name="Normal 19 5 4 3 3 2" xfId="13922"/>
    <cellStyle name="Normal 19 5 4 3 3 2 2" xfId="13923"/>
    <cellStyle name="Normal 19 5 4 3 3 2 2 2" xfId="13924"/>
    <cellStyle name="Normal 19 5 4 3 3 2 3" xfId="13925"/>
    <cellStyle name="Normal 19 5 4 3 3 3" xfId="13926"/>
    <cellStyle name="Normal 19 5 4 3 3 3 2" xfId="13927"/>
    <cellStyle name="Normal 19 5 4 3 3 3 2 2" xfId="13928"/>
    <cellStyle name="Normal 19 5 4 3 3 3 3" xfId="13929"/>
    <cellStyle name="Normal 19 5 4 3 3 4" xfId="13930"/>
    <cellStyle name="Normal 19 5 4 3 3 4 2" xfId="13931"/>
    <cellStyle name="Normal 19 5 4 3 3 5" xfId="13932"/>
    <cellStyle name="Normal 19 5 4 3 4" xfId="13933"/>
    <cellStyle name="Normal 19 5 4 3 4 2" xfId="13934"/>
    <cellStyle name="Normal 19 5 4 3 4 2 2" xfId="13935"/>
    <cellStyle name="Normal 19 5 4 3 4 3" xfId="13936"/>
    <cellStyle name="Normal 19 5 4 3 5" xfId="13937"/>
    <cellStyle name="Normal 19 5 4 3 5 2" xfId="13938"/>
    <cellStyle name="Normal 19 5 4 3 5 2 2" xfId="13939"/>
    <cellStyle name="Normal 19 5 4 3 5 3" xfId="13940"/>
    <cellStyle name="Normal 19 5 4 3 6" xfId="13941"/>
    <cellStyle name="Normal 19 5 4 3 6 2" xfId="13942"/>
    <cellStyle name="Normal 19 5 4 3 6 2 2" xfId="13943"/>
    <cellStyle name="Normal 19 5 4 3 6 3" xfId="13944"/>
    <cellStyle name="Normal 19 5 4 3 7" xfId="13945"/>
    <cellStyle name="Normal 19 5 4 3 7 2" xfId="13946"/>
    <cellStyle name="Normal 19 5 4 3 8" xfId="13947"/>
    <cellStyle name="Normal 19 5 4 4" xfId="13948"/>
    <cellStyle name="Normal 19 5 4 4 2" xfId="13949"/>
    <cellStyle name="Normal 19 5 4 4 2 2" xfId="13950"/>
    <cellStyle name="Normal 19 5 4 4 2 2 2" xfId="13951"/>
    <cellStyle name="Normal 19 5 4 4 2 2 2 2" xfId="13952"/>
    <cellStyle name="Normal 19 5 4 4 2 2 3" xfId="13953"/>
    <cellStyle name="Normal 19 5 4 4 2 3" xfId="13954"/>
    <cellStyle name="Normal 19 5 4 4 2 3 2" xfId="13955"/>
    <cellStyle name="Normal 19 5 4 4 2 3 2 2" xfId="13956"/>
    <cellStyle name="Normal 19 5 4 4 2 3 3" xfId="13957"/>
    <cellStyle name="Normal 19 5 4 4 2 4" xfId="13958"/>
    <cellStyle name="Normal 19 5 4 4 2 4 2" xfId="13959"/>
    <cellStyle name="Normal 19 5 4 4 2 5" xfId="13960"/>
    <cellStyle name="Normal 19 5 4 4 3" xfId="13961"/>
    <cellStyle name="Normal 19 5 4 4 3 2" xfId="13962"/>
    <cellStyle name="Normal 19 5 4 4 3 2 2" xfId="13963"/>
    <cellStyle name="Normal 19 5 4 4 3 3" xfId="13964"/>
    <cellStyle name="Normal 19 5 4 4 4" xfId="13965"/>
    <cellStyle name="Normal 19 5 4 4 4 2" xfId="13966"/>
    <cellStyle name="Normal 19 5 4 4 4 2 2" xfId="13967"/>
    <cellStyle name="Normal 19 5 4 4 4 3" xfId="13968"/>
    <cellStyle name="Normal 19 5 4 4 5" xfId="13969"/>
    <cellStyle name="Normal 19 5 4 4 5 2" xfId="13970"/>
    <cellStyle name="Normal 19 5 4 4 5 2 2" xfId="13971"/>
    <cellStyle name="Normal 19 5 4 4 5 3" xfId="13972"/>
    <cellStyle name="Normal 19 5 4 4 6" xfId="13973"/>
    <cellStyle name="Normal 19 5 4 4 6 2" xfId="13974"/>
    <cellStyle name="Normal 19 5 4 4 7" xfId="13975"/>
    <cellStyle name="Normal 19 5 4 5" xfId="13976"/>
    <cellStyle name="Normal 19 5 4 5 2" xfId="13977"/>
    <cellStyle name="Normal 19 5 4 5 2 2" xfId="13978"/>
    <cellStyle name="Normal 19 5 4 5 2 2 2" xfId="13979"/>
    <cellStyle name="Normal 19 5 4 5 2 3" xfId="13980"/>
    <cellStyle name="Normal 19 5 4 5 3" xfId="13981"/>
    <cellStyle name="Normal 19 5 4 5 3 2" xfId="13982"/>
    <cellStyle name="Normal 19 5 4 5 3 2 2" xfId="13983"/>
    <cellStyle name="Normal 19 5 4 5 3 3" xfId="13984"/>
    <cellStyle name="Normal 19 5 4 5 4" xfId="13985"/>
    <cellStyle name="Normal 19 5 4 5 4 2" xfId="13986"/>
    <cellStyle name="Normal 19 5 4 5 5" xfId="13987"/>
    <cellStyle name="Normal 19 5 4 6" xfId="13988"/>
    <cellStyle name="Normal 19 5 4 6 2" xfId="13989"/>
    <cellStyle name="Normal 19 5 4 6 2 2" xfId="13990"/>
    <cellStyle name="Normal 19 5 4 6 3" xfId="13991"/>
    <cellStyle name="Normal 19 5 4 7" xfId="13992"/>
    <cellStyle name="Normal 19 5 4 7 2" xfId="13993"/>
    <cellStyle name="Normal 19 5 4 7 2 2" xfId="13994"/>
    <cellStyle name="Normal 19 5 4 7 3" xfId="13995"/>
    <cellStyle name="Normal 19 5 4 8" xfId="13996"/>
    <cellStyle name="Normal 19 5 4 8 2" xfId="13997"/>
    <cellStyle name="Normal 19 5 4 8 2 2" xfId="13998"/>
    <cellStyle name="Normal 19 5 4 8 3" xfId="13999"/>
    <cellStyle name="Normal 19 5 4 9" xfId="14000"/>
    <cellStyle name="Normal 19 5 4 9 2" xfId="14001"/>
    <cellStyle name="Normal 19 5 5" xfId="14002"/>
    <cellStyle name="Normal 19 5 5 2" xfId="14003"/>
    <cellStyle name="Normal 19 5 5 2 2" xfId="14004"/>
    <cellStyle name="Normal 19 5 5 2 2 2" xfId="14005"/>
    <cellStyle name="Normal 19 5 5 2 2 2 2" xfId="14006"/>
    <cellStyle name="Normal 19 5 5 2 2 2 2 2" xfId="14007"/>
    <cellStyle name="Normal 19 5 5 2 2 2 2 2 2" xfId="14008"/>
    <cellStyle name="Normal 19 5 5 2 2 2 2 3" xfId="14009"/>
    <cellStyle name="Normal 19 5 5 2 2 2 3" xfId="14010"/>
    <cellStyle name="Normal 19 5 5 2 2 2 3 2" xfId="14011"/>
    <cellStyle name="Normal 19 5 5 2 2 2 3 2 2" xfId="14012"/>
    <cellStyle name="Normal 19 5 5 2 2 2 3 3" xfId="14013"/>
    <cellStyle name="Normal 19 5 5 2 2 2 4" xfId="14014"/>
    <cellStyle name="Normal 19 5 5 2 2 2 4 2" xfId="14015"/>
    <cellStyle name="Normal 19 5 5 2 2 2 5" xfId="14016"/>
    <cellStyle name="Normal 19 5 5 2 2 3" xfId="14017"/>
    <cellStyle name="Normal 19 5 5 2 2 3 2" xfId="14018"/>
    <cellStyle name="Normal 19 5 5 2 2 3 2 2" xfId="14019"/>
    <cellStyle name="Normal 19 5 5 2 2 3 3" xfId="14020"/>
    <cellStyle name="Normal 19 5 5 2 2 4" xfId="14021"/>
    <cellStyle name="Normal 19 5 5 2 2 4 2" xfId="14022"/>
    <cellStyle name="Normal 19 5 5 2 2 4 2 2" xfId="14023"/>
    <cellStyle name="Normal 19 5 5 2 2 4 3" xfId="14024"/>
    <cellStyle name="Normal 19 5 5 2 2 5" xfId="14025"/>
    <cellStyle name="Normal 19 5 5 2 2 5 2" xfId="14026"/>
    <cellStyle name="Normal 19 5 5 2 2 5 2 2" xfId="14027"/>
    <cellStyle name="Normal 19 5 5 2 2 5 3" xfId="14028"/>
    <cellStyle name="Normal 19 5 5 2 2 6" xfId="14029"/>
    <cellStyle name="Normal 19 5 5 2 2 6 2" xfId="14030"/>
    <cellStyle name="Normal 19 5 5 2 2 7" xfId="14031"/>
    <cellStyle name="Normal 19 5 5 2 3" xfId="14032"/>
    <cellStyle name="Normal 19 5 5 2 3 2" xfId="14033"/>
    <cellStyle name="Normal 19 5 5 2 3 2 2" xfId="14034"/>
    <cellStyle name="Normal 19 5 5 2 3 2 2 2" xfId="14035"/>
    <cellStyle name="Normal 19 5 5 2 3 2 3" xfId="14036"/>
    <cellStyle name="Normal 19 5 5 2 3 3" xfId="14037"/>
    <cellStyle name="Normal 19 5 5 2 3 3 2" xfId="14038"/>
    <cellStyle name="Normal 19 5 5 2 3 3 2 2" xfId="14039"/>
    <cellStyle name="Normal 19 5 5 2 3 3 3" xfId="14040"/>
    <cellStyle name="Normal 19 5 5 2 3 4" xfId="14041"/>
    <cellStyle name="Normal 19 5 5 2 3 4 2" xfId="14042"/>
    <cellStyle name="Normal 19 5 5 2 3 5" xfId="14043"/>
    <cellStyle name="Normal 19 5 5 2 4" xfId="14044"/>
    <cellStyle name="Normal 19 5 5 2 4 2" xfId="14045"/>
    <cellStyle name="Normal 19 5 5 2 4 2 2" xfId="14046"/>
    <cellStyle name="Normal 19 5 5 2 4 3" xfId="14047"/>
    <cellStyle name="Normal 19 5 5 2 5" xfId="14048"/>
    <cellStyle name="Normal 19 5 5 2 5 2" xfId="14049"/>
    <cellStyle name="Normal 19 5 5 2 5 2 2" xfId="14050"/>
    <cellStyle name="Normal 19 5 5 2 5 3" xfId="14051"/>
    <cellStyle name="Normal 19 5 5 2 6" xfId="14052"/>
    <cellStyle name="Normal 19 5 5 2 6 2" xfId="14053"/>
    <cellStyle name="Normal 19 5 5 2 6 2 2" xfId="14054"/>
    <cellStyle name="Normal 19 5 5 2 6 3" xfId="14055"/>
    <cellStyle name="Normal 19 5 5 2 7" xfId="14056"/>
    <cellStyle name="Normal 19 5 5 2 7 2" xfId="14057"/>
    <cellStyle name="Normal 19 5 5 2 8" xfId="14058"/>
    <cellStyle name="Normal 19 5 5 3" xfId="14059"/>
    <cellStyle name="Normal 19 5 5 3 2" xfId="14060"/>
    <cellStyle name="Normal 19 5 5 3 2 2" xfId="14061"/>
    <cellStyle name="Normal 19 5 5 3 2 2 2" xfId="14062"/>
    <cellStyle name="Normal 19 5 5 3 2 2 2 2" xfId="14063"/>
    <cellStyle name="Normal 19 5 5 3 2 2 3" xfId="14064"/>
    <cellStyle name="Normal 19 5 5 3 2 3" xfId="14065"/>
    <cellStyle name="Normal 19 5 5 3 2 3 2" xfId="14066"/>
    <cellStyle name="Normal 19 5 5 3 2 3 2 2" xfId="14067"/>
    <cellStyle name="Normal 19 5 5 3 2 3 3" xfId="14068"/>
    <cellStyle name="Normal 19 5 5 3 2 4" xfId="14069"/>
    <cellStyle name="Normal 19 5 5 3 2 4 2" xfId="14070"/>
    <cellStyle name="Normal 19 5 5 3 2 5" xfId="14071"/>
    <cellStyle name="Normal 19 5 5 3 3" xfId="14072"/>
    <cellStyle name="Normal 19 5 5 3 3 2" xfId="14073"/>
    <cellStyle name="Normal 19 5 5 3 3 2 2" xfId="14074"/>
    <cellStyle name="Normal 19 5 5 3 3 3" xfId="14075"/>
    <cellStyle name="Normal 19 5 5 3 4" xfId="14076"/>
    <cellStyle name="Normal 19 5 5 3 4 2" xfId="14077"/>
    <cellStyle name="Normal 19 5 5 3 4 2 2" xfId="14078"/>
    <cellStyle name="Normal 19 5 5 3 4 3" xfId="14079"/>
    <cellStyle name="Normal 19 5 5 3 5" xfId="14080"/>
    <cellStyle name="Normal 19 5 5 3 5 2" xfId="14081"/>
    <cellStyle name="Normal 19 5 5 3 5 2 2" xfId="14082"/>
    <cellStyle name="Normal 19 5 5 3 5 3" xfId="14083"/>
    <cellStyle name="Normal 19 5 5 3 6" xfId="14084"/>
    <cellStyle name="Normal 19 5 5 3 6 2" xfId="14085"/>
    <cellStyle name="Normal 19 5 5 3 7" xfId="14086"/>
    <cellStyle name="Normal 19 5 5 4" xfId="14087"/>
    <cellStyle name="Normal 19 5 5 4 2" xfId="14088"/>
    <cellStyle name="Normal 19 5 5 4 2 2" xfId="14089"/>
    <cellStyle name="Normal 19 5 5 4 2 2 2" xfId="14090"/>
    <cellStyle name="Normal 19 5 5 4 2 3" xfId="14091"/>
    <cellStyle name="Normal 19 5 5 4 3" xfId="14092"/>
    <cellStyle name="Normal 19 5 5 4 3 2" xfId="14093"/>
    <cellStyle name="Normal 19 5 5 4 3 2 2" xfId="14094"/>
    <cellStyle name="Normal 19 5 5 4 3 3" xfId="14095"/>
    <cellStyle name="Normal 19 5 5 4 4" xfId="14096"/>
    <cellStyle name="Normal 19 5 5 4 4 2" xfId="14097"/>
    <cellStyle name="Normal 19 5 5 4 5" xfId="14098"/>
    <cellStyle name="Normal 19 5 5 5" xfId="14099"/>
    <cellStyle name="Normal 19 5 5 5 2" xfId="14100"/>
    <cellStyle name="Normal 19 5 5 5 2 2" xfId="14101"/>
    <cellStyle name="Normal 19 5 5 5 3" xfId="14102"/>
    <cellStyle name="Normal 19 5 5 6" xfId="14103"/>
    <cellStyle name="Normal 19 5 5 6 2" xfId="14104"/>
    <cellStyle name="Normal 19 5 5 6 2 2" xfId="14105"/>
    <cellStyle name="Normal 19 5 5 6 3" xfId="14106"/>
    <cellStyle name="Normal 19 5 5 7" xfId="14107"/>
    <cellStyle name="Normal 19 5 5 7 2" xfId="14108"/>
    <cellStyle name="Normal 19 5 5 7 2 2" xfId="14109"/>
    <cellStyle name="Normal 19 5 5 7 3" xfId="14110"/>
    <cellStyle name="Normal 19 5 5 8" xfId="14111"/>
    <cellStyle name="Normal 19 5 5 8 2" xfId="14112"/>
    <cellStyle name="Normal 19 5 5 9" xfId="14113"/>
    <cellStyle name="Normal 19 5 6" xfId="14114"/>
    <cellStyle name="Normal 19 5 6 2" xfId="14115"/>
    <cellStyle name="Normal 19 5 6 2 2" xfId="14116"/>
    <cellStyle name="Normal 19 5 6 2 2 2" xfId="14117"/>
    <cellStyle name="Normal 19 5 6 2 2 2 2" xfId="14118"/>
    <cellStyle name="Normal 19 5 6 2 2 2 2 2" xfId="14119"/>
    <cellStyle name="Normal 19 5 6 2 2 2 3" xfId="14120"/>
    <cellStyle name="Normal 19 5 6 2 2 3" xfId="14121"/>
    <cellStyle name="Normal 19 5 6 2 2 3 2" xfId="14122"/>
    <cellStyle name="Normal 19 5 6 2 2 3 2 2" xfId="14123"/>
    <cellStyle name="Normal 19 5 6 2 2 3 3" xfId="14124"/>
    <cellStyle name="Normal 19 5 6 2 2 4" xfId="14125"/>
    <cellStyle name="Normal 19 5 6 2 2 4 2" xfId="14126"/>
    <cellStyle name="Normal 19 5 6 2 2 5" xfId="14127"/>
    <cellStyle name="Normal 19 5 6 2 3" xfId="14128"/>
    <cellStyle name="Normal 19 5 6 2 3 2" xfId="14129"/>
    <cellStyle name="Normal 19 5 6 2 3 2 2" xfId="14130"/>
    <cellStyle name="Normal 19 5 6 2 3 3" xfId="14131"/>
    <cellStyle name="Normal 19 5 6 2 4" xfId="14132"/>
    <cellStyle name="Normal 19 5 6 2 4 2" xfId="14133"/>
    <cellStyle name="Normal 19 5 6 2 4 2 2" xfId="14134"/>
    <cellStyle name="Normal 19 5 6 2 4 3" xfId="14135"/>
    <cellStyle name="Normal 19 5 6 2 5" xfId="14136"/>
    <cellStyle name="Normal 19 5 6 2 5 2" xfId="14137"/>
    <cellStyle name="Normal 19 5 6 2 5 2 2" xfId="14138"/>
    <cellStyle name="Normal 19 5 6 2 5 3" xfId="14139"/>
    <cellStyle name="Normal 19 5 6 2 6" xfId="14140"/>
    <cellStyle name="Normal 19 5 6 2 6 2" xfId="14141"/>
    <cellStyle name="Normal 19 5 6 2 7" xfId="14142"/>
    <cellStyle name="Normal 19 5 6 3" xfId="14143"/>
    <cellStyle name="Normal 19 5 6 3 2" xfId="14144"/>
    <cellStyle name="Normal 19 5 6 3 2 2" xfId="14145"/>
    <cellStyle name="Normal 19 5 6 3 2 2 2" xfId="14146"/>
    <cellStyle name="Normal 19 5 6 3 2 3" xfId="14147"/>
    <cellStyle name="Normal 19 5 6 3 3" xfId="14148"/>
    <cellStyle name="Normal 19 5 6 3 3 2" xfId="14149"/>
    <cellStyle name="Normal 19 5 6 3 3 2 2" xfId="14150"/>
    <cellStyle name="Normal 19 5 6 3 3 3" xfId="14151"/>
    <cellStyle name="Normal 19 5 6 3 4" xfId="14152"/>
    <cellStyle name="Normal 19 5 6 3 4 2" xfId="14153"/>
    <cellStyle name="Normal 19 5 6 3 5" xfId="14154"/>
    <cellStyle name="Normal 19 5 6 4" xfId="14155"/>
    <cellStyle name="Normal 19 5 6 4 2" xfId="14156"/>
    <cellStyle name="Normal 19 5 6 4 2 2" xfId="14157"/>
    <cellStyle name="Normal 19 5 6 4 3" xfId="14158"/>
    <cellStyle name="Normal 19 5 6 5" xfId="14159"/>
    <cellStyle name="Normal 19 5 6 5 2" xfId="14160"/>
    <cellStyle name="Normal 19 5 6 5 2 2" xfId="14161"/>
    <cellStyle name="Normal 19 5 6 5 3" xfId="14162"/>
    <cellStyle name="Normal 19 5 6 6" xfId="14163"/>
    <cellStyle name="Normal 19 5 6 6 2" xfId="14164"/>
    <cellStyle name="Normal 19 5 6 6 2 2" xfId="14165"/>
    <cellStyle name="Normal 19 5 6 6 3" xfId="14166"/>
    <cellStyle name="Normal 19 5 6 7" xfId="14167"/>
    <cellStyle name="Normal 19 5 6 7 2" xfId="14168"/>
    <cellStyle name="Normal 19 5 6 8" xfId="14169"/>
    <cellStyle name="Normal 19 5 7" xfId="14170"/>
    <cellStyle name="Normal 19 5 7 2" xfId="14171"/>
    <cellStyle name="Normal 19 5 7 2 2" xfId="14172"/>
    <cellStyle name="Normal 19 5 7 2 2 2" xfId="14173"/>
    <cellStyle name="Normal 19 5 7 2 2 2 2" xfId="14174"/>
    <cellStyle name="Normal 19 5 7 2 2 3" xfId="14175"/>
    <cellStyle name="Normal 19 5 7 2 3" xfId="14176"/>
    <cellStyle name="Normal 19 5 7 2 3 2" xfId="14177"/>
    <cellStyle name="Normal 19 5 7 2 3 2 2" xfId="14178"/>
    <cellStyle name="Normal 19 5 7 2 3 3" xfId="14179"/>
    <cellStyle name="Normal 19 5 7 2 4" xfId="14180"/>
    <cellStyle name="Normal 19 5 7 2 4 2" xfId="14181"/>
    <cellStyle name="Normal 19 5 7 2 5" xfId="14182"/>
    <cellStyle name="Normal 19 5 7 3" xfId="14183"/>
    <cellStyle name="Normal 19 5 7 3 2" xfId="14184"/>
    <cellStyle name="Normal 19 5 7 3 2 2" xfId="14185"/>
    <cellStyle name="Normal 19 5 7 3 3" xfId="14186"/>
    <cellStyle name="Normal 19 5 7 4" xfId="14187"/>
    <cellStyle name="Normal 19 5 7 4 2" xfId="14188"/>
    <cellStyle name="Normal 19 5 7 4 2 2" xfId="14189"/>
    <cellStyle name="Normal 19 5 7 4 3" xfId="14190"/>
    <cellStyle name="Normal 19 5 7 5" xfId="14191"/>
    <cellStyle name="Normal 19 5 7 5 2" xfId="14192"/>
    <cellStyle name="Normal 19 5 7 5 2 2" xfId="14193"/>
    <cellStyle name="Normal 19 5 7 5 3" xfId="14194"/>
    <cellStyle name="Normal 19 5 7 6" xfId="14195"/>
    <cellStyle name="Normal 19 5 7 6 2" xfId="14196"/>
    <cellStyle name="Normal 19 5 7 7" xfId="14197"/>
    <cellStyle name="Normal 19 5 8" xfId="14198"/>
    <cellStyle name="Normal 19 5 8 2" xfId="14199"/>
    <cellStyle name="Normal 19 5 8 2 2" xfId="14200"/>
    <cellStyle name="Normal 19 5 8 2 2 2" xfId="14201"/>
    <cellStyle name="Normal 19 5 8 2 3" xfId="14202"/>
    <cellStyle name="Normal 19 5 8 3" xfId="14203"/>
    <cellStyle name="Normal 19 5 8 3 2" xfId="14204"/>
    <cellStyle name="Normal 19 5 8 3 2 2" xfId="14205"/>
    <cellStyle name="Normal 19 5 8 3 3" xfId="14206"/>
    <cellStyle name="Normal 19 5 8 4" xfId="14207"/>
    <cellStyle name="Normal 19 5 8 4 2" xfId="14208"/>
    <cellStyle name="Normal 19 5 8 5" xfId="14209"/>
    <cellStyle name="Normal 19 5 9" xfId="14210"/>
    <cellStyle name="Normal 19 5 9 2" xfId="14211"/>
    <cellStyle name="Normal 19 5 9 2 2" xfId="14212"/>
    <cellStyle name="Normal 19 5 9 3" xfId="14213"/>
    <cellStyle name="Normal 19 6" xfId="14214"/>
    <cellStyle name="Normal 19 6 10" xfId="14215"/>
    <cellStyle name="Normal 19 6 10 2" xfId="14216"/>
    <cellStyle name="Normal 19 6 10 2 2" xfId="14217"/>
    <cellStyle name="Normal 19 6 10 3" xfId="14218"/>
    <cellStyle name="Normal 19 6 11" xfId="14219"/>
    <cellStyle name="Normal 19 6 11 2" xfId="14220"/>
    <cellStyle name="Normal 19 6 12" xfId="14221"/>
    <cellStyle name="Normal 19 6 2" xfId="14222"/>
    <cellStyle name="Normal 19 6 2 10" xfId="14223"/>
    <cellStyle name="Normal 19 6 2 2" xfId="14224"/>
    <cellStyle name="Normal 19 6 2 2 2" xfId="14225"/>
    <cellStyle name="Normal 19 6 2 2 2 2" xfId="14226"/>
    <cellStyle name="Normal 19 6 2 2 2 2 2" xfId="14227"/>
    <cellStyle name="Normal 19 6 2 2 2 2 2 2" xfId="14228"/>
    <cellStyle name="Normal 19 6 2 2 2 2 2 2 2" xfId="14229"/>
    <cellStyle name="Normal 19 6 2 2 2 2 2 2 2 2" xfId="14230"/>
    <cellStyle name="Normal 19 6 2 2 2 2 2 2 3" xfId="14231"/>
    <cellStyle name="Normal 19 6 2 2 2 2 2 3" xfId="14232"/>
    <cellStyle name="Normal 19 6 2 2 2 2 2 3 2" xfId="14233"/>
    <cellStyle name="Normal 19 6 2 2 2 2 2 3 2 2" xfId="14234"/>
    <cellStyle name="Normal 19 6 2 2 2 2 2 3 3" xfId="14235"/>
    <cellStyle name="Normal 19 6 2 2 2 2 2 4" xfId="14236"/>
    <cellStyle name="Normal 19 6 2 2 2 2 2 4 2" xfId="14237"/>
    <cellStyle name="Normal 19 6 2 2 2 2 2 5" xfId="14238"/>
    <cellStyle name="Normal 19 6 2 2 2 2 3" xfId="14239"/>
    <cellStyle name="Normal 19 6 2 2 2 2 3 2" xfId="14240"/>
    <cellStyle name="Normal 19 6 2 2 2 2 3 2 2" xfId="14241"/>
    <cellStyle name="Normal 19 6 2 2 2 2 3 3" xfId="14242"/>
    <cellStyle name="Normal 19 6 2 2 2 2 4" xfId="14243"/>
    <cellStyle name="Normal 19 6 2 2 2 2 4 2" xfId="14244"/>
    <cellStyle name="Normal 19 6 2 2 2 2 4 2 2" xfId="14245"/>
    <cellStyle name="Normal 19 6 2 2 2 2 4 3" xfId="14246"/>
    <cellStyle name="Normal 19 6 2 2 2 2 5" xfId="14247"/>
    <cellStyle name="Normal 19 6 2 2 2 2 5 2" xfId="14248"/>
    <cellStyle name="Normal 19 6 2 2 2 2 5 2 2" xfId="14249"/>
    <cellStyle name="Normal 19 6 2 2 2 2 5 3" xfId="14250"/>
    <cellStyle name="Normal 19 6 2 2 2 2 6" xfId="14251"/>
    <cellStyle name="Normal 19 6 2 2 2 2 6 2" xfId="14252"/>
    <cellStyle name="Normal 19 6 2 2 2 2 7" xfId="14253"/>
    <cellStyle name="Normal 19 6 2 2 2 3" xfId="14254"/>
    <cellStyle name="Normal 19 6 2 2 2 3 2" xfId="14255"/>
    <cellStyle name="Normal 19 6 2 2 2 3 2 2" xfId="14256"/>
    <cellStyle name="Normal 19 6 2 2 2 3 2 2 2" xfId="14257"/>
    <cellStyle name="Normal 19 6 2 2 2 3 2 3" xfId="14258"/>
    <cellStyle name="Normal 19 6 2 2 2 3 3" xfId="14259"/>
    <cellStyle name="Normal 19 6 2 2 2 3 3 2" xfId="14260"/>
    <cellStyle name="Normal 19 6 2 2 2 3 3 2 2" xfId="14261"/>
    <cellStyle name="Normal 19 6 2 2 2 3 3 3" xfId="14262"/>
    <cellStyle name="Normal 19 6 2 2 2 3 4" xfId="14263"/>
    <cellStyle name="Normal 19 6 2 2 2 3 4 2" xfId="14264"/>
    <cellStyle name="Normal 19 6 2 2 2 3 5" xfId="14265"/>
    <cellStyle name="Normal 19 6 2 2 2 4" xfId="14266"/>
    <cellStyle name="Normal 19 6 2 2 2 4 2" xfId="14267"/>
    <cellStyle name="Normal 19 6 2 2 2 4 2 2" xfId="14268"/>
    <cellStyle name="Normal 19 6 2 2 2 4 3" xfId="14269"/>
    <cellStyle name="Normal 19 6 2 2 2 5" xfId="14270"/>
    <cellStyle name="Normal 19 6 2 2 2 5 2" xfId="14271"/>
    <cellStyle name="Normal 19 6 2 2 2 5 2 2" xfId="14272"/>
    <cellStyle name="Normal 19 6 2 2 2 5 3" xfId="14273"/>
    <cellStyle name="Normal 19 6 2 2 2 6" xfId="14274"/>
    <cellStyle name="Normal 19 6 2 2 2 6 2" xfId="14275"/>
    <cellStyle name="Normal 19 6 2 2 2 6 2 2" xfId="14276"/>
    <cellStyle name="Normal 19 6 2 2 2 6 3" xfId="14277"/>
    <cellStyle name="Normal 19 6 2 2 2 7" xfId="14278"/>
    <cellStyle name="Normal 19 6 2 2 2 7 2" xfId="14279"/>
    <cellStyle name="Normal 19 6 2 2 2 8" xfId="14280"/>
    <cellStyle name="Normal 19 6 2 2 3" xfId="14281"/>
    <cellStyle name="Normal 19 6 2 2 3 2" xfId="14282"/>
    <cellStyle name="Normal 19 6 2 2 3 2 2" xfId="14283"/>
    <cellStyle name="Normal 19 6 2 2 3 2 2 2" xfId="14284"/>
    <cellStyle name="Normal 19 6 2 2 3 2 2 2 2" xfId="14285"/>
    <cellStyle name="Normal 19 6 2 2 3 2 2 3" xfId="14286"/>
    <cellStyle name="Normal 19 6 2 2 3 2 3" xfId="14287"/>
    <cellStyle name="Normal 19 6 2 2 3 2 3 2" xfId="14288"/>
    <cellStyle name="Normal 19 6 2 2 3 2 3 2 2" xfId="14289"/>
    <cellStyle name="Normal 19 6 2 2 3 2 3 3" xfId="14290"/>
    <cellStyle name="Normal 19 6 2 2 3 2 4" xfId="14291"/>
    <cellStyle name="Normal 19 6 2 2 3 2 4 2" xfId="14292"/>
    <cellStyle name="Normal 19 6 2 2 3 2 5" xfId="14293"/>
    <cellStyle name="Normal 19 6 2 2 3 3" xfId="14294"/>
    <cellStyle name="Normal 19 6 2 2 3 3 2" xfId="14295"/>
    <cellStyle name="Normal 19 6 2 2 3 3 2 2" xfId="14296"/>
    <cellStyle name="Normal 19 6 2 2 3 3 3" xfId="14297"/>
    <cellStyle name="Normal 19 6 2 2 3 4" xfId="14298"/>
    <cellStyle name="Normal 19 6 2 2 3 4 2" xfId="14299"/>
    <cellStyle name="Normal 19 6 2 2 3 4 2 2" xfId="14300"/>
    <cellStyle name="Normal 19 6 2 2 3 4 3" xfId="14301"/>
    <cellStyle name="Normal 19 6 2 2 3 5" xfId="14302"/>
    <cellStyle name="Normal 19 6 2 2 3 5 2" xfId="14303"/>
    <cellStyle name="Normal 19 6 2 2 3 5 2 2" xfId="14304"/>
    <cellStyle name="Normal 19 6 2 2 3 5 3" xfId="14305"/>
    <cellStyle name="Normal 19 6 2 2 3 6" xfId="14306"/>
    <cellStyle name="Normal 19 6 2 2 3 6 2" xfId="14307"/>
    <cellStyle name="Normal 19 6 2 2 3 7" xfId="14308"/>
    <cellStyle name="Normal 19 6 2 2 4" xfId="14309"/>
    <cellStyle name="Normal 19 6 2 2 4 2" xfId="14310"/>
    <cellStyle name="Normal 19 6 2 2 4 2 2" xfId="14311"/>
    <cellStyle name="Normal 19 6 2 2 4 2 2 2" xfId="14312"/>
    <cellStyle name="Normal 19 6 2 2 4 2 3" xfId="14313"/>
    <cellStyle name="Normal 19 6 2 2 4 3" xfId="14314"/>
    <cellStyle name="Normal 19 6 2 2 4 3 2" xfId="14315"/>
    <cellStyle name="Normal 19 6 2 2 4 3 2 2" xfId="14316"/>
    <cellStyle name="Normal 19 6 2 2 4 3 3" xfId="14317"/>
    <cellStyle name="Normal 19 6 2 2 4 4" xfId="14318"/>
    <cellStyle name="Normal 19 6 2 2 4 4 2" xfId="14319"/>
    <cellStyle name="Normal 19 6 2 2 4 5" xfId="14320"/>
    <cellStyle name="Normal 19 6 2 2 5" xfId="14321"/>
    <cellStyle name="Normal 19 6 2 2 5 2" xfId="14322"/>
    <cellStyle name="Normal 19 6 2 2 5 2 2" xfId="14323"/>
    <cellStyle name="Normal 19 6 2 2 5 3" xfId="14324"/>
    <cellStyle name="Normal 19 6 2 2 6" xfId="14325"/>
    <cellStyle name="Normal 19 6 2 2 6 2" xfId="14326"/>
    <cellStyle name="Normal 19 6 2 2 6 2 2" xfId="14327"/>
    <cellStyle name="Normal 19 6 2 2 6 3" xfId="14328"/>
    <cellStyle name="Normal 19 6 2 2 7" xfId="14329"/>
    <cellStyle name="Normal 19 6 2 2 7 2" xfId="14330"/>
    <cellStyle name="Normal 19 6 2 2 7 2 2" xfId="14331"/>
    <cellStyle name="Normal 19 6 2 2 7 3" xfId="14332"/>
    <cellStyle name="Normal 19 6 2 2 8" xfId="14333"/>
    <cellStyle name="Normal 19 6 2 2 8 2" xfId="14334"/>
    <cellStyle name="Normal 19 6 2 2 9" xfId="14335"/>
    <cellStyle name="Normal 19 6 2 3" xfId="14336"/>
    <cellStyle name="Normal 19 6 2 3 2" xfId="14337"/>
    <cellStyle name="Normal 19 6 2 3 2 2" xfId="14338"/>
    <cellStyle name="Normal 19 6 2 3 2 2 2" xfId="14339"/>
    <cellStyle name="Normal 19 6 2 3 2 2 2 2" xfId="14340"/>
    <cellStyle name="Normal 19 6 2 3 2 2 2 2 2" xfId="14341"/>
    <cellStyle name="Normal 19 6 2 3 2 2 2 3" xfId="14342"/>
    <cellStyle name="Normal 19 6 2 3 2 2 3" xfId="14343"/>
    <cellStyle name="Normal 19 6 2 3 2 2 3 2" xfId="14344"/>
    <cellStyle name="Normal 19 6 2 3 2 2 3 2 2" xfId="14345"/>
    <cellStyle name="Normal 19 6 2 3 2 2 3 3" xfId="14346"/>
    <cellStyle name="Normal 19 6 2 3 2 2 4" xfId="14347"/>
    <cellStyle name="Normal 19 6 2 3 2 2 4 2" xfId="14348"/>
    <cellStyle name="Normal 19 6 2 3 2 2 5" xfId="14349"/>
    <cellStyle name="Normal 19 6 2 3 2 3" xfId="14350"/>
    <cellStyle name="Normal 19 6 2 3 2 3 2" xfId="14351"/>
    <cellStyle name="Normal 19 6 2 3 2 3 2 2" xfId="14352"/>
    <cellStyle name="Normal 19 6 2 3 2 3 3" xfId="14353"/>
    <cellStyle name="Normal 19 6 2 3 2 4" xfId="14354"/>
    <cellStyle name="Normal 19 6 2 3 2 4 2" xfId="14355"/>
    <cellStyle name="Normal 19 6 2 3 2 4 2 2" xfId="14356"/>
    <cellStyle name="Normal 19 6 2 3 2 4 3" xfId="14357"/>
    <cellStyle name="Normal 19 6 2 3 2 5" xfId="14358"/>
    <cellStyle name="Normal 19 6 2 3 2 5 2" xfId="14359"/>
    <cellStyle name="Normal 19 6 2 3 2 5 2 2" xfId="14360"/>
    <cellStyle name="Normal 19 6 2 3 2 5 3" xfId="14361"/>
    <cellStyle name="Normal 19 6 2 3 2 6" xfId="14362"/>
    <cellStyle name="Normal 19 6 2 3 2 6 2" xfId="14363"/>
    <cellStyle name="Normal 19 6 2 3 2 7" xfId="14364"/>
    <cellStyle name="Normal 19 6 2 3 3" xfId="14365"/>
    <cellStyle name="Normal 19 6 2 3 3 2" xfId="14366"/>
    <cellStyle name="Normal 19 6 2 3 3 2 2" xfId="14367"/>
    <cellStyle name="Normal 19 6 2 3 3 2 2 2" xfId="14368"/>
    <cellStyle name="Normal 19 6 2 3 3 2 3" xfId="14369"/>
    <cellStyle name="Normal 19 6 2 3 3 3" xfId="14370"/>
    <cellStyle name="Normal 19 6 2 3 3 3 2" xfId="14371"/>
    <cellStyle name="Normal 19 6 2 3 3 3 2 2" xfId="14372"/>
    <cellStyle name="Normal 19 6 2 3 3 3 3" xfId="14373"/>
    <cellStyle name="Normal 19 6 2 3 3 4" xfId="14374"/>
    <cellStyle name="Normal 19 6 2 3 3 4 2" xfId="14375"/>
    <cellStyle name="Normal 19 6 2 3 3 5" xfId="14376"/>
    <cellStyle name="Normal 19 6 2 3 4" xfId="14377"/>
    <cellStyle name="Normal 19 6 2 3 4 2" xfId="14378"/>
    <cellStyle name="Normal 19 6 2 3 4 2 2" xfId="14379"/>
    <cellStyle name="Normal 19 6 2 3 4 3" xfId="14380"/>
    <cellStyle name="Normal 19 6 2 3 5" xfId="14381"/>
    <cellStyle name="Normal 19 6 2 3 5 2" xfId="14382"/>
    <cellStyle name="Normal 19 6 2 3 5 2 2" xfId="14383"/>
    <cellStyle name="Normal 19 6 2 3 5 3" xfId="14384"/>
    <cellStyle name="Normal 19 6 2 3 6" xfId="14385"/>
    <cellStyle name="Normal 19 6 2 3 6 2" xfId="14386"/>
    <cellStyle name="Normal 19 6 2 3 6 2 2" xfId="14387"/>
    <cellStyle name="Normal 19 6 2 3 6 3" xfId="14388"/>
    <cellStyle name="Normal 19 6 2 3 7" xfId="14389"/>
    <cellStyle name="Normal 19 6 2 3 7 2" xfId="14390"/>
    <cellStyle name="Normal 19 6 2 3 8" xfId="14391"/>
    <cellStyle name="Normal 19 6 2 4" xfId="14392"/>
    <cellStyle name="Normal 19 6 2 4 2" xfId="14393"/>
    <cellStyle name="Normal 19 6 2 4 2 2" xfId="14394"/>
    <cellStyle name="Normal 19 6 2 4 2 2 2" xfId="14395"/>
    <cellStyle name="Normal 19 6 2 4 2 2 2 2" xfId="14396"/>
    <cellStyle name="Normal 19 6 2 4 2 2 3" xfId="14397"/>
    <cellStyle name="Normal 19 6 2 4 2 3" xfId="14398"/>
    <cellStyle name="Normal 19 6 2 4 2 3 2" xfId="14399"/>
    <cellStyle name="Normal 19 6 2 4 2 3 2 2" xfId="14400"/>
    <cellStyle name="Normal 19 6 2 4 2 3 3" xfId="14401"/>
    <cellStyle name="Normal 19 6 2 4 2 4" xfId="14402"/>
    <cellStyle name="Normal 19 6 2 4 2 4 2" xfId="14403"/>
    <cellStyle name="Normal 19 6 2 4 2 5" xfId="14404"/>
    <cellStyle name="Normal 19 6 2 4 3" xfId="14405"/>
    <cellStyle name="Normal 19 6 2 4 3 2" xfId="14406"/>
    <cellStyle name="Normal 19 6 2 4 3 2 2" xfId="14407"/>
    <cellStyle name="Normal 19 6 2 4 3 3" xfId="14408"/>
    <cellStyle name="Normal 19 6 2 4 4" xfId="14409"/>
    <cellStyle name="Normal 19 6 2 4 4 2" xfId="14410"/>
    <cellStyle name="Normal 19 6 2 4 4 2 2" xfId="14411"/>
    <cellStyle name="Normal 19 6 2 4 4 3" xfId="14412"/>
    <cellStyle name="Normal 19 6 2 4 5" xfId="14413"/>
    <cellStyle name="Normal 19 6 2 4 5 2" xfId="14414"/>
    <cellStyle name="Normal 19 6 2 4 5 2 2" xfId="14415"/>
    <cellStyle name="Normal 19 6 2 4 5 3" xfId="14416"/>
    <cellStyle name="Normal 19 6 2 4 6" xfId="14417"/>
    <cellStyle name="Normal 19 6 2 4 6 2" xfId="14418"/>
    <cellStyle name="Normal 19 6 2 4 7" xfId="14419"/>
    <cellStyle name="Normal 19 6 2 5" xfId="14420"/>
    <cellStyle name="Normal 19 6 2 5 2" xfId="14421"/>
    <cellStyle name="Normal 19 6 2 5 2 2" xfId="14422"/>
    <cellStyle name="Normal 19 6 2 5 2 2 2" xfId="14423"/>
    <cellStyle name="Normal 19 6 2 5 2 3" xfId="14424"/>
    <cellStyle name="Normal 19 6 2 5 3" xfId="14425"/>
    <cellStyle name="Normal 19 6 2 5 3 2" xfId="14426"/>
    <cellStyle name="Normal 19 6 2 5 3 2 2" xfId="14427"/>
    <cellStyle name="Normal 19 6 2 5 3 3" xfId="14428"/>
    <cellStyle name="Normal 19 6 2 5 4" xfId="14429"/>
    <cellStyle name="Normal 19 6 2 5 4 2" xfId="14430"/>
    <cellStyle name="Normal 19 6 2 5 5" xfId="14431"/>
    <cellStyle name="Normal 19 6 2 6" xfId="14432"/>
    <cellStyle name="Normal 19 6 2 6 2" xfId="14433"/>
    <cellStyle name="Normal 19 6 2 6 2 2" xfId="14434"/>
    <cellStyle name="Normal 19 6 2 6 3" xfId="14435"/>
    <cellStyle name="Normal 19 6 2 7" xfId="14436"/>
    <cellStyle name="Normal 19 6 2 7 2" xfId="14437"/>
    <cellStyle name="Normal 19 6 2 7 2 2" xfId="14438"/>
    <cellStyle name="Normal 19 6 2 7 3" xfId="14439"/>
    <cellStyle name="Normal 19 6 2 8" xfId="14440"/>
    <cellStyle name="Normal 19 6 2 8 2" xfId="14441"/>
    <cellStyle name="Normal 19 6 2 8 2 2" xfId="14442"/>
    <cellStyle name="Normal 19 6 2 8 3" xfId="14443"/>
    <cellStyle name="Normal 19 6 2 9" xfId="14444"/>
    <cellStyle name="Normal 19 6 2 9 2" xfId="14445"/>
    <cellStyle name="Normal 19 6 3" xfId="14446"/>
    <cellStyle name="Normal 19 6 4" xfId="14447"/>
    <cellStyle name="Normal 19 6 4 2" xfId="14448"/>
    <cellStyle name="Normal 19 6 4 2 2" xfId="14449"/>
    <cellStyle name="Normal 19 6 4 2 2 2" xfId="14450"/>
    <cellStyle name="Normal 19 6 4 2 2 2 2" xfId="14451"/>
    <cellStyle name="Normal 19 6 4 2 2 2 2 2" xfId="14452"/>
    <cellStyle name="Normal 19 6 4 2 2 2 2 2 2" xfId="14453"/>
    <cellStyle name="Normal 19 6 4 2 2 2 2 3" xfId="14454"/>
    <cellStyle name="Normal 19 6 4 2 2 2 3" xfId="14455"/>
    <cellStyle name="Normal 19 6 4 2 2 2 3 2" xfId="14456"/>
    <cellStyle name="Normal 19 6 4 2 2 2 3 2 2" xfId="14457"/>
    <cellStyle name="Normal 19 6 4 2 2 2 3 3" xfId="14458"/>
    <cellStyle name="Normal 19 6 4 2 2 2 4" xfId="14459"/>
    <cellStyle name="Normal 19 6 4 2 2 2 4 2" xfId="14460"/>
    <cellStyle name="Normal 19 6 4 2 2 2 5" xfId="14461"/>
    <cellStyle name="Normal 19 6 4 2 2 3" xfId="14462"/>
    <cellStyle name="Normal 19 6 4 2 2 3 2" xfId="14463"/>
    <cellStyle name="Normal 19 6 4 2 2 3 2 2" xfId="14464"/>
    <cellStyle name="Normal 19 6 4 2 2 3 3" xfId="14465"/>
    <cellStyle name="Normal 19 6 4 2 2 4" xfId="14466"/>
    <cellStyle name="Normal 19 6 4 2 2 4 2" xfId="14467"/>
    <cellStyle name="Normal 19 6 4 2 2 4 2 2" xfId="14468"/>
    <cellStyle name="Normal 19 6 4 2 2 4 3" xfId="14469"/>
    <cellStyle name="Normal 19 6 4 2 2 5" xfId="14470"/>
    <cellStyle name="Normal 19 6 4 2 2 5 2" xfId="14471"/>
    <cellStyle name="Normal 19 6 4 2 2 5 2 2" xfId="14472"/>
    <cellStyle name="Normal 19 6 4 2 2 5 3" xfId="14473"/>
    <cellStyle name="Normal 19 6 4 2 2 6" xfId="14474"/>
    <cellStyle name="Normal 19 6 4 2 2 6 2" xfId="14475"/>
    <cellStyle name="Normal 19 6 4 2 2 7" xfId="14476"/>
    <cellStyle name="Normal 19 6 4 2 3" xfId="14477"/>
    <cellStyle name="Normal 19 6 4 2 3 2" xfId="14478"/>
    <cellStyle name="Normal 19 6 4 2 3 2 2" xfId="14479"/>
    <cellStyle name="Normal 19 6 4 2 3 2 2 2" xfId="14480"/>
    <cellStyle name="Normal 19 6 4 2 3 2 3" xfId="14481"/>
    <cellStyle name="Normal 19 6 4 2 3 3" xfId="14482"/>
    <cellStyle name="Normal 19 6 4 2 3 3 2" xfId="14483"/>
    <cellStyle name="Normal 19 6 4 2 3 3 2 2" xfId="14484"/>
    <cellStyle name="Normal 19 6 4 2 3 3 3" xfId="14485"/>
    <cellStyle name="Normal 19 6 4 2 3 4" xfId="14486"/>
    <cellStyle name="Normal 19 6 4 2 3 4 2" xfId="14487"/>
    <cellStyle name="Normal 19 6 4 2 3 5" xfId="14488"/>
    <cellStyle name="Normal 19 6 4 2 4" xfId="14489"/>
    <cellStyle name="Normal 19 6 4 2 4 2" xfId="14490"/>
    <cellStyle name="Normal 19 6 4 2 4 2 2" xfId="14491"/>
    <cellStyle name="Normal 19 6 4 2 4 3" xfId="14492"/>
    <cellStyle name="Normal 19 6 4 2 5" xfId="14493"/>
    <cellStyle name="Normal 19 6 4 2 5 2" xfId="14494"/>
    <cellStyle name="Normal 19 6 4 2 5 2 2" xfId="14495"/>
    <cellStyle name="Normal 19 6 4 2 5 3" xfId="14496"/>
    <cellStyle name="Normal 19 6 4 2 6" xfId="14497"/>
    <cellStyle name="Normal 19 6 4 2 6 2" xfId="14498"/>
    <cellStyle name="Normal 19 6 4 2 6 2 2" xfId="14499"/>
    <cellStyle name="Normal 19 6 4 2 6 3" xfId="14500"/>
    <cellStyle name="Normal 19 6 4 2 7" xfId="14501"/>
    <cellStyle name="Normal 19 6 4 2 7 2" xfId="14502"/>
    <cellStyle name="Normal 19 6 4 2 8" xfId="14503"/>
    <cellStyle name="Normal 19 6 4 3" xfId="14504"/>
    <cellStyle name="Normal 19 6 4 3 2" xfId="14505"/>
    <cellStyle name="Normal 19 6 4 3 2 2" xfId="14506"/>
    <cellStyle name="Normal 19 6 4 3 2 2 2" xfId="14507"/>
    <cellStyle name="Normal 19 6 4 3 2 2 2 2" xfId="14508"/>
    <cellStyle name="Normal 19 6 4 3 2 2 3" xfId="14509"/>
    <cellStyle name="Normal 19 6 4 3 2 3" xfId="14510"/>
    <cellStyle name="Normal 19 6 4 3 2 3 2" xfId="14511"/>
    <cellStyle name="Normal 19 6 4 3 2 3 2 2" xfId="14512"/>
    <cellStyle name="Normal 19 6 4 3 2 3 3" xfId="14513"/>
    <cellStyle name="Normal 19 6 4 3 2 4" xfId="14514"/>
    <cellStyle name="Normal 19 6 4 3 2 4 2" xfId="14515"/>
    <cellStyle name="Normal 19 6 4 3 2 5" xfId="14516"/>
    <cellStyle name="Normal 19 6 4 3 3" xfId="14517"/>
    <cellStyle name="Normal 19 6 4 3 3 2" xfId="14518"/>
    <cellStyle name="Normal 19 6 4 3 3 2 2" xfId="14519"/>
    <cellStyle name="Normal 19 6 4 3 3 3" xfId="14520"/>
    <cellStyle name="Normal 19 6 4 3 4" xfId="14521"/>
    <cellStyle name="Normal 19 6 4 3 4 2" xfId="14522"/>
    <cellStyle name="Normal 19 6 4 3 4 2 2" xfId="14523"/>
    <cellStyle name="Normal 19 6 4 3 4 3" xfId="14524"/>
    <cellStyle name="Normal 19 6 4 3 5" xfId="14525"/>
    <cellStyle name="Normal 19 6 4 3 5 2" xfId="14526"/>
    <cellStyle name="Normal 19 6 4 3 5 2 2" xfId="14527"/>
    <cellStyle name="Normal 19 6 4 3 5 3" xfId="14528"/>
    <cellStyle name="Normal 19 6 4 3 6" xfId="14529"/>
    <cellStyle name="Normal 19 6 4 3 6 2" xfId="14530"/>
    <cellStyle name="Normal 19 6 4 3 7" xfId="14531"/>
    <cellStyle name="Normal 19 6 4 4" xfId="14532"/>
    <cellStyle name="Normal 19 6 4 4 2" xfId="14533"/>
    <cellStyle name="Normal 19 6 4 4 2 2" xfId="14534"/>
    <cellStyle name="Normal 19 6 4 4 2 2 2" xfId="14535"/>
    <cellStyle name="Normal 19 6 4 4 2 3" xfId="14536"/>
    <cellStyle name="Normal 19 6 4 4 3" xfId="14537"/>
    <cellStyle name="Normal 19 6 4 4 3 2" xfId="14538"/>
    <cellStyle name="Normal 19 6 4 4 3 2 2" xfId="14539"/>
    <cellStyle name="Normal 19 6 4 4 3 3" xfId="14540"/>
    <cellStyle name="Normal 19 6 4 4 4" xfId="14541"/>
    <cellStyle name="Normal 19 6 4 4 4 2" xfId="14542"/>
    <cellStyle name="Normal 19 6 4 4 5" xfId="14543"/>
    <cellStyle name="Normal 19 6 4 5" xfId="14544"/>
    <cellStyle name="Normal 19 6 4 5 2" xfId="14545"/>
    <cellStyle name="Normal 19 6 4 5 2 2" xfId="14546"/>
    <cellStyle name="Normal 19 6 4 5 3" xfId="14547"/>
    <cellStyle name="Normal 19 6 4 6" xfId="14548"/>
    <cellStyle name="Normal 19 6 4 6 2" xfId="14549"/>
    <cellStyle name="Normal 19 6 4 6 2 2" xfId="14550"/>
    <cellStyle name="Normal 19 6 4 6 3" xfId="14551"/>
    <cellStyle name="Normal 19 6 4 7" xfId="14552"/>
    <cellStyle name="Normal 19 6 4 7 2" xfId="14553"/>
    <cellStyle name="Normal 19 6 4 7 2 2" xfId="14554"/>
    <cellStyle name="Normal 19 6 4 7 3" xfId="14555"/>
    <cellStyle name="Normal 19 6 4 8" xfId="14556"/>
    <cellStyle name="Normal 19 6 4 8 2" xfId="14557"/>
    <cellStyle name="Normal 19 6 4 9" xfId="14558"/>
    <cellStyle name="Normal 19 6 5" xfId="14559"/>
    <cellStyle name="Normal 19 6 5 2" xfId="14560"/>
    <cellStyle name="Normal 19 6 5 2 2" xfId="14561"/>
    <cellStyle name="Normal 19 6 5 2 2 2" xfId="14562"/>
    <cellStyle name="Normal 19 6 5 2 2 2 2" xfId="14563"/>
    <cellStyle name="Normal 19 6 5 2 2 2 2 2" xfId="14564"/>
    <cellStyle name="Normal 19 6 5 2 2 2 3" xfId="14565"/>
    <cellStyle name="Normal 19 6 5 2 2 3" xfId="14566"/>
    <cellStyle name="Normal 19 6 5 2 2 3 2" xfId="14567"/>
    <cellStyle name="Normal 19 6 5 2 2 3 2 2" xfId="14568"/>
    <cellStyle name="Normal 19 6 5 2 2 3 3" xfId="14569"/>
    <cellStyle name="Normal 19 6 5 2 2 4" xfId="14570"/>
    <cellStyle name="Normal 19 6 5 2 2 4 2" xfId="14571"/>
    <cellStyle name="Normal 19 6 5 2 2 5" xfId="14572"/>
    <cellStyle name="Normal 19 6 5 2 3" xfId="14573"/>
    <cellStyle name="Normal 19 6 5 2 3 2" xfId="14574"/>
    <cellStyle name="Normal 19 6 5 2 3 2 2" xfId="14575"/>
    <cellStyle name="Normal 19 6 5 2 3 3" xfId="14576"/>
    <cellStyle name="Normal 19 6 5 2 4" xfId="14577"/>
    <cellStyle name="Normal 19 6 5 2 4 2" xfId="14578"/>
    <cellStyle name="Normal 19 6 5 2 4 2 2" xfId="14579"/>
    <cellStyle name="Normal 19 6 5 2 4 3" xfId="14580"/>
    <cellStyle name="Normal 19 6 5 2 5" xfId="14581"/>
    <cellStyle name="Normal 19 6 5 2 5 2" xfId="14582"/>
    <cellStyle name="Normal 19 6 5 2 5 2 2" xfId="14583"/>
    <cellStyle name="Normal 19 6 5 2 5 3" xfId="14584"/>
    <cellStyle name="Normal 19 6 5 2 6" xfId="14585"/>
    <cellStyle name="Normal 19 6 5 2 6 2" xfId="14586"/>
    <cellStyle name="Normal 19 6 5 2 7" xfId="14587"/>
    <cellStyle name="Normal 19 6 5 3" xfId="14588"/>
    <cellStyle name="Normal 19 6 5 3 2" xfId="14589"/>
    <cellStyle name="Normal 19 6 5 3 2 2" xfId="14590"/>
    <cellStyle name="Normal 19 6 5 3 2 2 2" xfId="14591"/>
    <cellStyle name="Normal 19 6 5 3 2 3" xfId="14592"/>
    <cellStyle name="Normal 19 6 5 3 3" xfId="14593"/>
    <cellStyle name="Normal 19 6 5 3 3 2" xfId="14594"/>
    <cellStyle name="Normal 19 6 5 3 3 2 2" xfId="14595"/>
    <cellStyle name="Normal 19 6 5 3 3 3" xfId="14596"/>
    <cellStyle name="Normal 19 6 5 3 4" xfId="14597"/>
    <cellStyle name="Normal 19 6 5 3 4 2" xfId="14598"/>
    <cellStyle name="Normal 19 6 5 3 5" xfId="14599"/>
    <cellStyle name="Normal 19 6 5 4" xfId="14600"/>
    <cellStyle name="Normal 19 6 5 4 2" xfId="14601"/>
    <cellStyle name="Normal 19 6 5 4 2 2" xfId="14602"/>
    <cellStyle name="Normal 19 6 5 4 3" xfId="14603"/>
    <cellStyle name="Normal 19 6 5 5" xfId="14604"/>
    <cellStyle name="Normal 19 6 5 5 2" xfId="14605"/>
    <cellStyle name="Normal 19 6 5 5 2 2" xfId="14606"/>
    <cellStyle name="Normal 19 6 5 5 3" xfId="14607"/>
    <cellStyle name="Normal 19 6 5 6" xfId="14608"/>
    <cellStyle name="Normal 19 6 5 6 2" xfId="14609"/>
    <cellStyle name="Normal 19 6 5 6 2 2" xfId="14610"/>
    <cellStyle name="Normal 19 6 5 6 3" xfId="14611"/>
    <cellStyle name="Normal 19 6 5 7" xfId="14612"/>
    <cellStyle name="Normal 19 6 5 7 2" xfId="14613"/>
    <cellStyle name="Normal 19 6 5 8" xfId="14614"/>
    <cellStyle name="Normal 19 6 6" xfId="14615"/>
    <cellStyle name="Normal 19 6 6 2" xfId="14616"/>
    <cellStyle name="Normal 19 6 6 2 2" xfId="14617"/>
    <cellStyle name="Normal 19 6 6 2 2 2" xfId="14618"/>
    <cellStyle name="Normal 19 6 6 2 2 2 2" xfId="14619"/>
    <cellStyle name="Normal 19 6 6 2 2 3" xfId="14620"/>
    <cellStyle name="Normal 19 6 6 2 3" xfId="14621"/>
    <cellStyle name="Normal 19 6 6 2 3 2" xfId="14622"/>
    <cellStyle name="Normal 19 6 6 2 3 2 2" xfId="14623"/>
    <cellStyle name="Normal 19 6 6 2 3 3" xfId="14624"/>
    <cellStyle name="Normal 19 6 6 2 4" xfId="14625"/>
    <cellStyle name="Normal 19 6 6 2 4 2" xfId="14626"/>
    <cellStyle name="Normal 19 6 6 2 5" xfId="14627"/>
    <cellStyle name="Normal 19 6 6 3" xfId="14628"/>
    <cellStyle name="Normal 19 6 6 3 2" xfId="14629"/>
    <cellStyle name="Normal 19 6 6 3 2 2" xfId="14630"/>
    <cellStyle name="Normal 19 6 6 3 3" xfId="14631"/>
    <cellStyle name="Normal 19 6 6 4" xfId="14632"/>
    <cellStyle name="Normal 19 6 6 4 2" xfId="14633"/>
    <cellStyle name="Normal 19 6 6 4 2 2" xfId="14634"/>
    <cellStyle name="Normal 19 6 6 4 3" xfId="14635"/>
    <cellStyle name="Normal 19 6 6 5" xfId="14636"/>
    <cellStyle name="Normal 19 6 6 5 2" xfId="14637"/>
    <cellStyle name="Normal 19 6 6 5 2 2" xfId="14638"/>
    <cellStyle name="Normal 19 6 6 5 3" xfId="14639"/>
    <cellStyle name="Normal 19 6 6 6" xfId="14640"/>
    <cellStyle name="Normal 19 6 6 6 2" xfId="14641"/>
    <cellStyle name="Normal 19 6 6 7" xfId="14642"/>
    <cellStyle name="Normal 19 6 7" xfId="14643"/>
    <cellStyle name="Normal 19 6 7 2" xfId="14644"/>
    <cellStyle name="Normal 19 6 7 2 2" xfId="14645"/>
    <cellStyle name="Normal 19 6 7 2 2 2" xfId="14646"/>
    <cellStyle name="Normal 19 6 7 2 3" xfId="14647"/>
    <cellStyle name="Normal 19 6 7 3" xfId="14648"/>
    <cellStyle name="Normal 19 6 7 3 2" xfId="14649"/>
    <cellStyle name="Normal 19 6 7 3 2 2" xfId="14650"/>
    <cellStyle name="Normal 19 6 7 3 3" xfId="14651"/>
    <cellStyle name="Normal 19 6 7 4" xfId="14652"/>
    <cellStyle name="Normal 19 6 7 4 2" xfId="14653"/>
    <cellStyle name="Normal 19 6 7 5" xfId="14654"/>
    <cellStyle name="Normal 19 6 8" xfId="14655"/>
    <cellStyle name="Normal 19 6 8 2" xfId="14656"/>
    <cellStyle name="Normal 19 6 8 2 2" xfId="14657"/>
    <cellStyle name="Normal 19 6 8 3" xfId="14658"/>
    <cellStyle name="Normal 19 6 9" xfId="14659"/>
    <cellStyle name="Normal 19 6 9 2" xfId="14660"/>
    <cellStyle name="Normal 19 6 9 2 2" xfId="14661"/>
    <cellStyle name="Normal 19 6 9 3" xfId="14662"/>
    <cellStyle name="Normal 19 7" xfId="14663"/>
    <cellStyle name="Normal 19 7 10" xfId="14664"/>
    <cellStyle name="Normal 19 7 2" xfId="14665"/>
    <cellStyle name="Normal 19 7 2 2" xfId="14666"/>
    <cellStyle name="Normal 19 7 2 2 2" xfId="14667"/>
    <cellStyle name="Normal 19 7 2 2 2 2" xfId="14668"/>
    <cellStyle name="Normal 19 7 2 2 2 2 2" xfId="14669"/>
    <cellStyle name="Normal 19 7 2 2 2 2 2 2" xfId="14670"/>
    <cellStyle name="Normal 19 7 2 2 2 2 2 2 2" xfId="14671"/>
    <cellStyle name="Normal 19 7 2 2 2 2 2 3" xfId="14672"/>
    <cellStyle name="Normal 19 7 2 2 2 2 3" xfId="14673"/>
    <cellStyle name="Normal 19 7 2 2 2 2 3 2" xfId="14674"/>
    <cellStyle name="Normal 19 7 2 2 2 2 3 2 2" xfId="14675"/>
    <cellStyle name="Normal 19 7 2 2 2 2 3 3" xfId="14676"/>
    <cellStyle name="Normal 19 7 2 2 2 2 4" xfId="14677"/>
    <cellStyle name="Normal 19 7 2 2 2 2 4 2" xfId="14678"/>
    <cellStyle name="Normal 19 7 2 2 2 2 5" xfId="14679"/>
    <cellStyle name="Normal 19 7 2 2 2 3" xfId="14680"/>
    <cellStyle name="Normal 19 7 2 2 2 3 2" xfId="14681"/>
    <cellStyle name="Normal 19 7 2 2 2 3 2 2" xfId="14682"/>
    <cellStyle name="Normal 19 7 2 2 2 3 3" xfId="14683"/>
    <cellStyle name="Normal 19 7 2 2 2 4" xfId="14684"/>
    <cellStyle name="Normal 19 7 2 2 2 4 2" xfId="14685"/>
    <cellStyle name="Normal 19 7 2 2 2 4 2 2" xfId="14686"/>
    <cellStyle name="Normal 19 7 2 2 2 4 3" xfId="14687"/>
    <cellStyle name="Normal 19 7 2 2 2 5" xfId="14688"/>
    <cellStyle name="Normal 19 7 2 2 2 5 2" xfId="14689"/>
    <cellStyle name="Normal 19 7 2 2 2 5 2 2" xfId="14690"/>
    <cellStyle name="Normal 19 7 2 2 2 5 3" xfId="14691"/>
    <cellStyle name="Normal 19 7 2 2 2 6" xfId="14692"/>
    <cellStyle name="Normal 19 7 2 2 2 6 2" xfId="14693"/>
    <cellStyle name="Normal 19 7 2 2 2 7" xfId="14694"/>
    <cellStyle name="Normal 19 7 2 2 3" xfId="14695"/>
    <cellStyle name="Normal 19 7 2 2 3 2" xfId="14696"/>
    <cellStyle name="Normal 19 7 2 2 3 2 2" xfId="14697"/>
    <cellStyle name="Normal 19 7 2 2 3 2 2 2" xfId="14698"/>
    <cellStyle name="Normal 19 7 2 2 3 2 3" xfId="14699"/>
    <cellStyle name="Normal 19 7 2 2 3 3" xfId="14700"/>
    <cellStyle name="Normal 19 7 2 2 3 3 2" xfId="14701"/>
    <cellStyle name="Normal 19 7 2 2 3 3 2 2" xfId="14702"/>
    <cellStyle name="Normal 19 7 2 2 3 3 3" xfId="14703"/>
    <cellStyle name="Normal 19 7 2 2 3 4" xfId="14704"/>
    <cellStyle name="Normal 19 7 2 2 3 4 2" xfId="14705"/>
    <cellStyle name="Normal 19 7 2 2 3 5" xfId="14706"/>
    <cellStyle name="Normal 19 7 2 2 4" xfId="14707"/>
    <cellStyle name="Normal 19 7 2 2 4 2" xfId="14708"/>
    <cellStyle name="Normal 19 7 2 2 4 2 2" xfId="14709"/>
    <cellStyle name="Normal 19 7 2 2 4 3" xfId="14710"/>
    <cellStyle name="Normal 19 7 2 2 5" xfId="14711"/>
    <cellStyle name="Normal 19 7 2 2 5 2" xfId="14712"/>
    <cellStyle name="Normal 19 7 2 2 5 2 2" xfId="14713"/>
    <cellStyle name="Normal 19 7 2 2 5 3" xfId="14714"/>
    <cellStyle name="Normal 19 7 2 2 6" xfId="14715"/>
    <cellStyle name="Normal 19 7 2 2 6 2" xfId="14716"/>
    <cellStyle name="Normal 19 7 2 2 6 2 2" xfId="14717"/>
    <cellStyle name="Normal 19 7 2 2 6 3" xfId="14718"/>
    <cellStyle name="Normal 19 7 2 2 7" xfId="14719"/>
    <cellStyle name="Normal 19 7 2 2 7 2" xfId="14720"/>
    <cellStyle name="Normal 19 7 2 2 8" xfId="14721"/>
    <cellStyle name="Normal 19 7 2 3" xfId="14722"/>
    <cellStyle name="Normal 19 7 2 3 2" xfId="14723"/>
    <cellStyle name="Normal 19 7 2 3 2 2" xfId="14724"/>
    <cellStyle name="Normal 19 7 2 3 2 2 2" xfId="14725"/>
    <cellStyle name="Normal 19 7 2 3 2 2 2 2" xfId="14726"/>
    <cellStyle name="Normal 19 7 2 3 2 2 3" xfId="14727"/>
    <cellStyle name="Normal 19 7 2 3 2 3" xfId="14728"/>
    <cellStyle name="Normal 19 7 2 3 2 3 2" xfId="14729"/>
    <cellStyle name="Normal 19 7 2 3 2 3 2 2" xfId="14730"/>
    <cellStyle name="Normal 19 7 2 3 2 3 3" xfId="14731"/>
    <cellStyle name="Normal 19 7 2 3 2 4" xfId="14732"/>
    <cellStyle name="Normal 19 7 2 3 2 4 2" xfId="14733"/>
    <cellStyle name="Normal 19 7 2 3 2 5" xfId="14734"/>
    <cellStyle name="Normal 19 7 2 3 3" xfId="14735"/>
    <cellStyle name="Normal 19 7 2 3 3 2" xfId="14736"/>
    <cellStyle name="Normal 19 7 2 3 3 2 2" xfId="14737"/>
    <cellStyle name="Normal 19 7 2 3 3 3" xfId="14738"/>
    <cellStyle name="Normal 19 7 2 3 4" xfId="14739"/>
    <cellStyle name="Normal 19 7 2 3 4 2" xfId="14740"/>
    <cellStyle name="Normal 19 7 2 3 4 2 2" xfId="14741"/>
    <cellStyle name="Normal 19 7 2 3 4 3" xfId="14742"/>
    <cellStyle name="Normal 19 7 2 3 5" xfId="14743"/>
    <cellStyle name="Normal 19 7 2 3 5 2" xfId="14744"/>
    <cellStyle name="Normal 19 7 2 3 5 2 2" xfId="14745"/>
    <cellStyle name="Normal 19 7 2 3 5 3" xfId="14746"/>
    <cellStyle name="Normal 19 7 2 3 6" xfId="14747"/>
    <cellStyle name="Normal 19 7 2 3 6 2" xfId="14748"/>
    <cellStyle name="Normal 19 7 2 3 7" xfId="14749"/>
    <cellStyle name="Normal 19 7 2 4" xfId="14750"/>
    <cellStyle name="Normal 19 7 2 4 2" xfId="14751"/>
    <cellStyle name="Normal 19 7 2 4 2 2" xfId="14752"/>
    <cellStyle name="Normal 19 7 2 4 2 2 2" xfId="14753"/>
    <cellStyle name="Normal 19 7 2 4 2 3" xfId="14754"/>
    <cellStyle name="Normal 19 7 2 4 3" xfId="14755"/>
    <cellStyle name="Normal 19 7 2 4 3 2" xfId="14756"/>
    <cellStyle name="Normal 19 7 2 4 3 2 2" xfId="14757"/>
    <cellStyle name="Normal 19 7 2 4 3 3" xfId="14758"/>
    <cellStyle name="Normal 19 7 2 4 4" xfId="14759"/>
    <cellStyle name="Normal 19 7 2 4 4 2" xfId="14760"/>
    <cellStyle name="Normal 19 7 2 4 5" xfId="14761"/>
    <cellStyle name="Normal 19 7 2 5" xfId="14762"/>
    <cellStyle name="Normal 19 7 2 5 2" xfId="14763"/>
    <cellStyle name="Normal 19 7 2 5 2 2" xfId="14764"/>
    <cellStyle name="Normal 19 7 2 5 3" xfId="14765"/>
    <cellStyle name="Normal 19 7 2 6" xfId="14766"/>
    <cellStyle name="Normal 19 7 2 6 2" xfId="14767"/>
    <cellStyle name="Normal 19 7 2 6 2 2" xfId="14768"/>
    <cellStyle name="Normal 19 7 2 6 3" xfId="14769"/>
    <cellStyle name="Normal 19 7 2 7" xfId="14770"/>
    <cellStyle name="Normal 19 7 2 7 2" xfId="14771"/>
    <cellStyle name="Normal 19 7 2 7 2 2" xfId="14772"/>
    <cellStyle name="Normal 19 7 2 7 3" xfId="14773"/>
    <cellStyle name="Normal 19 7 2 8" xfId="14774"/>
    <cellStyle name="Normal 19 7 2 8 2" xfId="14775"/>
    <cellStyle name="Normal 19 7 2 9" xfId="14776"/>
    <cellStyle name="Normal 19 7 3" xfId="14777"/>
    <cellStyle name="Normal 19 7 3 2" xfId="14778"/>
    <cellStyle name="Normal 19 7 3 2 2" xfId="14779"/>
    <cellStyle name="Normal 19 7 3 2 2 2" xfId="14780"/>
    <cellStyle name="Normal 19 7 3 2 2 2 2" xfId="14781"/>
    <cellStyle name="Normal 19 7 3 2 2 2 2 2" xfId="14782"/>
    <cellStyle name="Normal 19 7 3 2 2 2 3" xfId="14783"/>
    <cellStyle name="Normal 19 7 3 2 2 3" xfId="14784"/>
    <cellStyle name="Normal 19 7 3 2 2 3 2" xfId="14785"/>
    <cellStyle name="Normal 19 7 3 2 2 3 2 2" xfId="14786"/>
    <cellStyle name="Normal 19 7 3 2 2 3 3" xfId="14787"/>
    <cellStyle name="Normal 19 7 3 2 2 4" xfId="14788"/>
    <cellStyle name="Normal 19 7 3 2 2 4 2" xfId="14789"/>
    <cellStyle name="Normal 19 7 3 2 2 5" xfId="14790"/>
    <cellStyle name="Normal 19 7 3 2 3" xfId="14791"/>
    <cellStyle name="Normal 19 7 3 2 3 2" xfId="14792"/>
    <cellStyle name="Normal 19 7 3 2 3 2 2" xfId="14793"/>
    <cellStyle name="Normal 19 7 3 2 3 3" xfId="14794"/>
    <cellStyle name="Normal 19 7 3 2 4" xfId="14795"/>
    <cellStyle name="Normal 19 7 3 2 4 2" xfId="14796"/>
    <cellStyle name="Normal 19 7 3 2 4 2 2" xfId="14797"/>
    <cellStyle name="Normal 19 7 3 2 4 3" xfId="14798"/>
    <cellStyle name="Normal 19 7 3 2 5" xfId="14799"/>
    <cellStyle name="Normal 19 7 3 2 5 2" xfId="14800"/>
    <cellStyle name="Normal 19 7 3 2 5 2 2" xfId="14801"/>
    <cellStyle name="Normal 19 7 3 2 5 3" xfId="14802"/>
    <cellStyle name="Normal 19 7 3 2 6" xfId="14803"/>
    <cellStyle name="Normal 19 7 3 2 6 2" xfId="14804"/>
    <cellStyle name="Normal 19 7 3 2 7" xfId="14805"/>
    <cellStyle name="Normal 19 7 3 3" xfId="14806"/>
    <cellStyle name="Normal 19 7 3 3 2" xfId="14807"/>
    <cellStyle name="Normal 19 7 3 3 2 2" xfId="14808"/>
    <cellStyle name="Normal 19 7 3 3 2 2 2" xfId="14809"/>
    <cellStyle name="Normal 19 7 3 3 2 3" xfId="14810"/>
    <cellStyle name="Normal 19 7 3 3 3" xfId="14811"/>
    <cellStyle name="Normal 19 7 3 3 3 2" xfId="14812"/>
    <cellStyle name="Normal 19 7 3 3 3 2 2" xfId="14813"/>
    <cellStyle name="Normal 19 7 3 3 3 3" xfId="14814"/>
    <cellStyle name="Normal 19 7 3 3 4" xfId="14815"/>
    <cellStyle name="Normal 19 7 3 3 4 2" xfId="14816"/>
    <cellStyle name="Normal 19 7 3 3 5" xfId="14817"/>
    <cellStyle name="Normal 19 7 3 4" xfId="14818"/>
    <cellStyle name="Normal 19 7 3 4 2" xfId="14819"/>
    <cellStyle name="Normal 19 7 3 4 2 2" xfId="14820"/>
    <cellStyle name="Normal 19 7 3 4 3" xfId="14821"/>
    <cellStyle name="Normal 19 7 3 5" xfId="14822"/>
    <cellStyle name="Normal 19 7 3 5 2" xfId="14823"/>
    <cellStyle name="Normal 19 7 3 5 2 2" xfId="14824"/>
    <cellStyle name="Normal 19 7 3 5 3" xfId="14825"/>
    <cellStyle name="Normal 19 7 3 6" xfId="14826"/>
    <cellStyle name="Normal 19 7 3 6 2" xfId="14827"/>
    <cellStyle name="Normal 19 7 3 6 2 2" xfId="14828"/>
    <cellStyle name="Normal 19 7 3 6 3" xfId="14829"/>
    <cellStyle name="Normal 19 7 3 7" xfId="14830"/>
    <cellStyle name="Normal 19 7 3 7 2" xfId="14831"/>
    <cellStyle name="Normal 19 7 3 8" xfId="14832"/>
    <cellStyle name="Normal 19 7 4" xfId="14833"/>
    <cellStyle name="Normal 19 7 4 2" xfId="14834"/>
    <cellStyle name="Normal 19 7 4 2 2" xfId="14835"/>
    <cellStyle name="Normal 19 7 4 2 2 2" xfId="14836"/>
    <cellStyle name="Normal 19 7 4 2 2 2 2" xfId="14837"/>
    <cellStyle name="Normal 19 7 4 2 2 3" xfId="14838"/>
    <cellStyle name="Normal 19 7 4 2 3" xfId="14839"/>
    <cellStyle name="Normal 19 7 4 2 3 2" xfId="14840"/>
    <cellStyle name="Normal 19 7 4 2 3 2 2" xfId="14841"/>
    <cellStyle name="Normal 19 7 4 2 3 3" xfId="14842"/>
    <cellStyle name="Normal 19 7 4 2 4" xfId="14843"/>
    <cellStyle name="Normal 19 7 4 2 4 2" xfId="14844"/>
    <cellStyle name="Normal 19 7 4 2 5" xfId="14845"/>
    <cellStyle name="Normal 19 7 4 3" xfId="14846"/>
    <cellStyle name="Normal 19 7 4 3 2" xfId="14847"/>
    <cellStyle name="Normal 19 7 4 3 2 2" xfId="14848"/>
    <cellStyle name="Normal 19 7 4 3 3" xfId="14849"/>
    <cellStyle name="Normal 19 7 4 4" xfId="14850"/>
    <cellStyle name="Normal 19 7 4 4 2" xfId="14851"/>
    <cellStyle name="Normal 19 7 4 4 2 2" xfId="14852"/>
    <cellStyle name="Normal 19 7 4 4 3" xfId="14853"/>
    <cellStyle name="Normal 19 7 4 5" xfId="14854"/>
    <cellStyle name="Normal 19 7 4 5 2" xfId="14855"/>
    <cellStyle name="Normal 19 7 4 5 2 2" xfId="14856"/>
    <cellStyle name="Normal 19 7 4 5 3" xfId="14857"/>
    <cellStyle name="Normal 19 7 4 6" xfId="14858"/>
    <cellStyle name="Normal 19 7 4 6 2" xfId="14859"/>
    <cellStyle name="Normal 19 7 4 7" xfId="14860"/>
    <cellStyle name="Normal 19 7 5" xfId="14861"/>
    <cellStyle name="Normal 19 7 5 2" xfId="14862"/>
    <cellStyle name="Normal 19 7 5 2 2" xfId="14863"/>
    <cellStyle name="Normal 19 7 5 2 2 2" xfId="14864"/>
    <cellStyle name="Normal 19 7 5 2 3" xfId="14865"/>
    <cellStyle name="Normal 19 7 5 3" xfId="14866"/>
    <cellStyle name="Normal 19 7 5 3 2" xfId="14867"/>
    <cellStyle name="Normal 19 7 5 3 2 2" xfId="14868"/>
    <cellStyle name="Normal 19 7 5 3 3" xfId="14869"/>
    <cellStyle name="Normal 19 7 5 4" xfId="14870"/>
    <cellStyle name="Normal 19 7 5 4 2" xfId="14871"/>
    <cellStyle name="Normal 19 7 5 5" xfId="14872"/>
    <cellStyle name="Normal 19 7 6" xfId="14873"/>
    <cellStyle name="Normal 19 7 6 2" xfId="14874"/>
    <cellStyle name="Normal 19 7 6 2 2" xfId="14875"/>
    <cellStyle name="Normal 19 7 6 3" xfId="14876"/>
    <cellStyle name="Normal 19 7 7" xfId="14877"/>
    <cellStyle name="Normal 19 7 7 2" xfId="14878"/>
    <cellStyle name="Normal 19 7 7 2 2" xfId="14879"/>
    <cellStyle name="Normal 19 7 7 3" xfId="14880"/>
    <cellStyle name="Normal 19 7 8" xfId="14881"/>
    <cellStyle name="Normal 19 7 8 2" xfId="14882"/>
    <cellStyle name="Normal 19 7 8 2 2" xfId="14883"/>
    <cellStyle name="Normal 19 7 8 3" xfId="14884"/>
    <cellStyle name="Normal 19 7 9" xfId="14885"/>
    <cellStyle name="Normal 19 7 9 2" xfId="14886"/>
    <cellStyle name="Normal 19 8" xfId="14887"/>
    <cellStyle name="Normal 19 8 2" xfId="14888"/>
    <cellStyle name="Normal 19 8 2 2" xfId="14889"/>
    <cellStyle name="Normal 19 8 2 2 2" xfId="14890"/>
    <cellStyle name="Normal 19 8 2 2 2 2" xfId="14891"/>
    <cellStyle name="Normal 19 8 2 2 2 2 2" xfId="14892"/>
    <cellStyle name="Normal 19 8 2 2 2 2 2 2" xfId="14893"/>
    <cellStyle name="Normal 19 8 2 2 2 2 3" xfId="14894"/>
    <cellStyle name="Normal 19 8 2 2 2 3" xfId="14895"/>
    <cellStyle name="Normal 19 8 2 2 2 3 2" xfId="14896"/>
    <cellStyle name="Normal 19 8 2 2 2 3 2 2" xfId="14897"/>
    <cellStyle name="Normal 19 8 2 2 2 3 3" xfId="14898"/>
    <cellStyle name="Normal 19 8 2 2 2 4" xfId="14899"/>
    <cellStyle name="Normal 19 8 2 2 2 4 2" xfId="14900"/>
    <cellStyle name="Normal 19 8 2 2 2 5" xfId="14901"/>
    <cellStyle name="Normal 19 8 2 2 3" xfId="14902"/>
    <cellStyle name="Normal 19 8 2 2 3 2" xfId="14903"/>
    <cellStyle name="Normal 19 8 2 2 3 2 2" xfId="14904"/>
    <cellStyle name="Normal 19 8 2 2 3 3" xfId="14905"/>
    <cellStyle name="Normal 19 8 2 2 4" xfId="14906"/>
    <cellStyle name="Normal 19 8 2 2 4 2" xfId="14907"/>
    <cellStyle name="Normal 19 8 2 2 4 2 2" xfId="14908"/>
    <cellStyle name="Normal 19 8 2 2 4 3" xfId="14909"/>
    <cellStyle name="Normal 19 8 2 2 5" xfId="14910"/>
    <cellStyle name="Normal 19 8 2 2 5 2" xfId="14911"/>
    <cellStyle name="Normal 19 8 2 2 5 2 2" xfId="14912"/>
    <cellStyle name="Normal 19 8 2 2 5 3" xfId="14913"/>
    <cellStyle name="Normal 19 8 2 2 6" xfId="14914"/>
    <cellStyle name="Normal 19 8 2 2 6 2" xfId="14915"/>
    <cellStyle name="Normal 19 8 2 2 7" xfId="14916"/>
    <cellStyle name="Normal 19 8 2 3" xfId="14917"/>
    <cellStyle name="Normal 19 8 2 3 2" xfId="14918"/>
    <cellStyle name="Normal 19 8 2 3 2 2" xfId="14919"/>
    <cellStyle name="Normal 19 8 2 3 2 2 2" xfId="14920"/>
    <cellStyle name="Normal 19 8 2 3 2 3" xfId="14921"/>
    <cellStyle name="Normal 19 8 2 3 3" xfId="14922"/>
    <cellStyle name="Normal 19 8 2 3 3 2" xfId="14923"/>
    <cellStyle name="Normal 19 8 2 3 3 2 2" xfId="14924"/>
    <cellStyle name="Normal 19 8 2 3 3 3" xfId="14925"/>
    <cellStyle name="Normal 19 8 2 3 4" xfId="14926"/>
    <cellStyle name="Normal 19 8 2 3 4 2" xfId="14927"/>
    <cellStyle name="Normal 19 8 2 3 5" xfId="14928"/>
    <cellStyle name="Normal 19 8 2 4" xfId="14929"/>
    <cellStyle name="Normal 19 8 2 4 2" xfId="14930"/>
    <cellStyle name="Normal 19 8 2 4 2 2" xfId="14931"/>
    <cellStyle name="Normal 19 8 2 4 3" xfId="14932"/>
    <cellStyle name="Normal 19 8 2 5" xfId="14933"/>
    <cellStyle name="Normal 19 8 2 5 2" xfId="14934"/>
    <cellStyle name="Normal 19 8 2 5 2 2" xfId="14935"/>
    <cellStyle name="Normal 19 8 2 5 3" xfId="14936"/>
    <cellStyle name="Normal 19 8 2 6" xfId="14937"/>
    <cellStyle name="Normal 19 8 2 6 2" xfId="14938"/>
    <cellStyle name="Normal 19 8 2 6 2 2" xfId="14939"/>
    <cellStyle name="Normal 19 8 2 6 3" xfId="14940"/>
    <cellStyle name="Normal 19 8 2 7" xfId="14941"/>
    <cellStyle name="Normal 19 8 2 7 2" xfId="14942"/>
    <cellStyle name="Normal 19 8 2 8" xfId="14943"/>
    <cellStyle name="Normal 19 8 3" xfId="14944"/>
    <cellStyle name="Normal 19 8 3 2" xfId="14945"/>
    <cellStyle name="Normal 19 8 3 2 2" xfId="14946"/>
    <cellStyle name="Normal 19 8 3 2 2 2" xfId="14947"/>
    <cellStyle name="Normal 19 8 3 2 2 2 2" xfId="14948"/>
    <cellStyle name="Normal 19 8 3 2 2 3" xfId="14949"/>
    <cellStyle name="Normal 19 8 3 2 3" xfId="14950"/>
    <cellStyle name="Normal 19 8 3 2 3 2" xfId="14951"/>
    <cellStyle name="Normal 19 8 3 2 3 2 2" xfId="14952"/>
    <cellStyle name="Normal 19 8 3 2 3 3" xfId="14953"/>
    <cellStyle name="Normal 19 8 3 2 4" xfId="14954"/>
    <cellStyle name="Normal 19 8 3 2 4 2" xfId="14955"/>
    <cellStyle name="Normal 19 8 3 2 5" xfId="14956"/>
    <cellStyle name="Normal 19 8 3 3" xfId="14957"/>
    <cellStyle name="Normal 19 8 3 3 2" xfId="14958"/>
    <cellStyle name="Normal 19 8 3 3 2 2" xfId="14959"/>
    <cellStyle name="Normal 19 8 3 3 3" xfId="14960"/>
    <cellStyle name="Normal 19 8 3 4" xfId="14961"/>
    <cellStyle name="Normal 19 8 3 4 2" xfId="14962"/>
    <cellStyle name="Normal 19 8 3 4 2 2" xfId="14963"/>
    <cellStyle name="Normal 19 8 3 4 3" xfId="14964"/>
    <cellStyle name="Normal 19 8 3 5" xfId="14965"/>
    <cellStyle name="Normal 19 8 3 5 2" xfId="14966"/>
    <cellStyle name="Normal 19 8 3 5 2 2" xfId="14967"/>
    <cellStyle name="Normal 19 8 3 5 3" xfId="14968"/>
    <cellStyle name="Normal 19 8 3 6" xfId="14969"/>
    <cellStyle name="Normal 19 8 3 6 2" xfId="14970"/>
    <cellStyle name="Normal 19 8 3 7" xfId="14971"/>
    <cellStyle name="Normal 19 8 4" xfId="14972"/>
    <cellStyle name="Normal 19 8 4 2" xfId="14973"/>
    <cellStyle name="Normal 19 8 4 2 2" xfId="14974"/>
    <cellStyle name="Normal 19 8 4 2 2 2" xfId="14975"/>
    <cellStyle name="Normal 19 8 4 2 3" xfId="14976"/>
    <cellStyle name="Normal 19 8 4 3" xfId="14977"/>
    <cellStyle name="Normal 19 8 4 3 2" xfId="14978"/>
    <cellStyle name="Normal 19 8 4 3 2 2" xfId="14979"/>
    <cellStyle name="Normal 19 8 4 3 3" xfId="14980"/>
    <cellStyle name="Normal 19 8 4 4" xfId="14981"/>
    <cellStyle name="Normal 19 8 4 4 2" xfId="14982"/>
    <cellStyle name="Normal 19 8 4 5" xfId="14983"/>
    <cellStyle name="Normal 19 8 5" xfId="14984"/>
    <cellStyle name="Normal 19 8 5 2" xfId="14985"/>
    <cellStyle name="Normal 19 8 5 2 2" xfId="14986"/>
    <cellStyle name="Normal 19 8 5 3" xfId="14987"/>
    <cellStyle name="Normal 19 8 6" xfId="14988"/>
    <cellStyle name="Normal 19 8 6 2" xfId="14989"/>
    <cellStyle name="Normal 19 8 6 2 2" xfId="14990"/>
    <cellStyle name="Normal 19 8 6 3" xfId="14991"/>
    <cellStyle name="Normal 19 8 7" xfId="14992"/>
    <cellStyle name="Normal 19 8 7 2" xfId="14993"/>
    <cellStyle name="Normal 19 8 7 2 2" xfId="14994"/>
    <cellStyle name="Normal 19 8 7 3" xfId="14995"/>
    <cellStyle name="Normal 19 8 8" xfId="14996"/>
    <cellStyle name="Normal 19 8 8 2" xfId="14997"/>
    <cellStyle name="Normal 19 8 9" xfId="14998"/>
    <cellStyle name="Normal 19 9" xfId="14999"/>
    <cellStyle name="Normal 19 9 2" xfId="15000"/>
    <cellStyle name="Normal 19 9 2 2" xfId="15001"/>
    <cellStyle name="Normal 19 9 2 2 2" xfId="15002"/>
    <cellStyle name="Normal 19 9 2 2 2 2" xfId="15003"/>
    <cellStyle name="Normal 19 9 2 2 2 2 2" xfId="15004"/>
    <cellStyle name="Normal 19 9 2 2 2 3" xfId="15005"/>
    <cellStyle name="Normal 19 9 2 2 3" xfId="15006"/>
    <cellStyle name="Normal 19 9 2 2 3 2" xfId="15007"/>
    <cellStyle name="Normal 19 9 2 2 3 2 2" xfId="15008"/>
    <cellStyle name="Normal 19 9 2 2 3 3" xfId="15009"/>
    <cellStyle name="Normal 19 9 2 2 4" xfId="15010"/>
    <cellStyle name="Normal 19 9 2 2 4 2" xfId="15011"/>
    <cellStyle name="Normal 19 9 2 2 5" xfId="15012"/>
    <cellStyle name="Normal 19 9 2 3" xfId="15013"/>
    <cellStyle name="Normal 19 9 2 3 2" xfId="15014"/>
    <cellStyle name="Normal 19 9 2 3 2 2" xfId="15015"/>
    <cellStyle name="Normal 19 9 2 3 3" xfId="15016"/>
    <cellStyle name="Normal 19 9 2 4" xfId="15017"/>
    <cellStyle name="Normal 19 9 2 4 2" xfId="15018"/>
    <cellStyle name="Normal 19 9 2 4 2 2" xfId="15019"/>
    <cellStyle name="Normal 19 9 2 4 3" xfId="15020"/>
    <cellStyle name="Normal 19 9 2 5" xfId="15021"/>
    <cellStyle name="Normal 19 9 2 5 2" xfId="15022"/>
    <cellStyle name="Normal 19 9 2 5 2 2" xfId="15023"/>
    <cellStyle name="Normal 19 9 2 5 3" xfId="15024"/>
    <cellStyle name="Normal 19 9 2 6" xfId="15025"/>
    <cellStyle name="Normal 19 9 2 6 2" xfId="15026"/>
    <cellStyle name="Normal 19 9 2 7" xfId="15027"/>
    <cellStyle name="Normal 19 9 3" xfId="15028"/>
    <cellStyle name="Normal 19 9 3 2" xfId="15029"/>
    <cellStyle name="Normal 19 9 3 2 2" xfId="15030"/>
    <cellStyle name="Normal 19 9 3 2 2 2" xfId="15031"/>
    <cellStyle name="Normal 19 9 3 2 3" xfId="15032"/>
    <cellStyle name="Normal 19 9 3 3" xfId="15033"/>
    <cellStyle name="Normal 19 9 3 3 2" xfId="15034"/>
    <cellStyle name="Normal 19 9 3 3 2 2" xfId="15035"/>
    <cellStyle name="Normal 19 9 3 3 3" xfId="15036"/>
    <cellStyle name="Normal 19 9 3 4" xfId="15037"/>
    <cellStyle name="Normal 19 9 3 4 2" xfId="15038"/>
    <cellStyle name="Normal 19 9 3 5" xfId="15039"/>
    <cellStyle name="Normal 19 9 4" xfId="15040"/>
    <cellStyle name="Normal 19 9 4 2" xfId="15041"/>
    <cellStyle name="Normal 19 9 4 2 2" xfId="15042"/>
    <cellStyle name="Normal 19 9 4 3" xfId="15043"/>
    <cellStyle name="Normal 19 9 5" xfId="15044"/>
    <cellStyle name="Normal 19 9 5 2" xfId="15045"/>
    <cellStyle name="Normal 19 9 5 2 2" xfId="15046"/>
    <cellStyle name="Normal 19 9 5 3" xfId="15047"/>
    <cellStyle name="Normal 19 9 6" xfId="15048"/>
    <cellStyle name="Normal 19 9 6 2" xfId="15049"/>
    <cellStyle name="Normal 19 9 6 2 2" xfId="15050"/>
    <cellStyle name="Normal 19 9 6 3" xfId="15051"/>
    <cellStyle name="Normal 19 9 7" xfId="15052"/>
    <cellStyle name="Normal 19 9 7 2" xfId="15053"/>
    <cellStyle name="Normal 19 9 8" xfId="15054"/>
    <cellStyle name="Normal 2" xfId="16"/>
    <cellStyle name="Normal 2 2" xfId="88"/>
    <cellStyle name="Normal 2 2 10" xfId="15057"/>
    <cellStyle name="Normal 2 2 10 2" xfId="15058"/>
    <cellStyle name="Normal 2 2 10 2 2" xfId="15059"/>
    <cellStyle name="Normal 2 2 10 3" xfId="15060"/>
    <cellStyle name="Normal 2 2 11" xfId="15061"/>
    <cellStyle name="Normal 2 2 11 2" xfId="15062"/>
    <cellStyle name="Normal 2 2 11 2 2" xfId="15063"/>
    <cellStyle name="Normal 2 2 11 3" xfId="15064"/>
    <cellStyle name="Normal 2 2 12" xfId="15065"/>
    <cellStyle name="Normal 2 2 12 2" xfId="15066"/>
    <cellStyle name="Normal 2 2 13" xfId="15067"/>
    <cellStyle name="Normal 2 2 14" xfId="15056"/>
    <cellStyle name="Normal 2 2 15" xfId="2953"/>
    <cellStyle name="Normal 2 2 16" xfId="226"/>
    <cellStyle name="Normal 2 2 2" xfId="2482"/>
    <cellStyle name="Normal 2 2 2 10" xfId="15069"/>
    <cellStyle name="Normal 2 2 2 10 2" xfId="15070"/>
    <cellStyle name="Normal 2 2 2 10 2 2" xfId="15071"/>
    <cellStyle name="Normal 2 2 2 10 3" xfId="15072"/>
    <cellStyle name="Normal 2 2 2 11" xfId="15073"/>
    <cellStyle name="Normal 2 2 2 11 2" xfId="15074"/>
    <cellStyle name="Normal 2 2 2 12" xfId="15075"/>
    <cellStyle name="Normal 2 2 2 13" xfId="15068"/>
    <cellStyle name="Normal 2 2 2 2" xfId="15076"/>
    <cellStyle name="Normal 2 2 2 2 10" xfId="15077"/>
    <cellStyle name="Normal 2 2 2 2 10 2" xfId="15078"/>
    <cellStyle name="Normal 2 2 2 2 11" xfId="15079"/>
    <cellStyle name="Normal 2 2 2 2 2" xfId="15080"/>
    <cellStyle name="Normal 2 2 2 2 2 10" xfId="15081"/>
    <cellStyle name="Normal 2 2 2 2 2 2" xfId="15082"/>
    <cellStyle name="Normal 2 2 2 2 2 2 2" xfId="15083"/>
    <cellStyle name="Normal 2 2 2 2 2 2 2 2" xfId="15084"/>
    <cellStyle name="Normal 2 2 2 2 2 2 2 2 2" xfId="15085"/>
    <cellStyle name="Normal 2 2 2 2 2 2 2 2 2 2" xfId="15086"/>
    <cellStyle name="Normal 2 2 2 2 2 2 2 2 3" xfId="15087"/>
    <cellStyle name="Normal 2 2 2 2 2 2 2 3" xfId="15088"/>
    <cellStyle name="Normal 2 2 2 2 2 2 2 3 2" xfId="15089"/>
    <cellStyle name="Normal 2 2 2 2 2 2 2 3 2 2" xfId="15090"/>
    <cellStyle name="Normal 2 2 2 2 2 2 2 3 3" xfId="15091"/>
    <cellStyle name="Normal 2 2 2 2 2 2 2 4" xfId="15092"/>
    <cellStyle name="Normal 2 2 2 2 2 2 2 4 2" xfId="15093"/>
    <cellStyle name="Normal 2 2 2 2 2 2 2 4 2 2" xfId="15094"/>
    <cellStyle name="Normal 2 2 2 2 2 2 2 4 3" xfId="15095"/>
    <cellStyle name="Normal 2 2 2 2 2 2 2 5" xfId="15096"/>
    <cellStyle name="Normal 2 2 2 2 2 2 2 5 2" xfId="15097"/>
    <cellStyle name="Normal 2 2 2 2 2 2 2 5 2 2" xfId="15098"/>
    <cellStyle name="Normal 2 2 2 2 2 2 2 5 3" xfId="15099"/>
    <cellStyle name="Normal 2 2 2 2 2 2 2 6" xfId="15100"/>
    <cellStyle name="Normal 2 2 2 2 2 2 2 6 2" xfId="15101"/>
    <cellStyle name="Normal 2 2 2 2 2 2 2 7" xfId="15102"/>
    <cellStyle name="Normal 2 2 2 2 2 2 3" xfId="15103"/>
    <cellStyle name="Normal 2 2 2 2 2 2 3 2" xfId="15104"/>
    <cellStyle name="Normal 2 2 2 2 2 2 3 2 2" xfId="15105"/>
    <cellStyle name="Normal 2 2 2 2 2 2 3 3" xfId="15106"/>
    <cellStyle name="Normal 2 2 2 2 2 2 4" xfId="15107"/>
    <cellStyle name="Normal 2 2 2 2 2 2 4 2" xfId="15108"/>
    <cellStyle name="Normal 2 2 2 2 2 2 4 2 2" xfId="15109"/>
    <cellStyle name="Normal 2 2 2 2 2 2 4 3" xfId="15110"/>
    <cellStyle name="Normal 2 2 2 2 2 2 5" xfId="15111"/>
    <cellStyle name="Normal 2 2 2 2 2 2 5 2" xfId="15112"/>
    <cellStyle name="Normal 2 2 2 2 2 2 5 2 2" xfId="15113"/>
    <cellStyle name="Normal 2 2 2 2 2 2 5 3" xfId="15114"/>
    <cellStyle name="Normal 2 2 2 2 2 2 6" xfId="15115"/>
    <cellStyle name="Normal 2 2 2 2 2 2 6 2" xfId="15116"/>
    <cellStyle name="Normal 2 2 2 2 2 2 6 2 2" xfId="15117"/>
    <cellStyle name="Normal 2 2 2 2 2 2 6 3" xfId="15118"/>
    <cellStyle name="Normal 2 2 2 2 2 2 7" xfId="15119"/>
    <cellStyle name="Normal 2 2 2 2 2 2 7 2" xfId="15120"/>
    <cellStyle name="Normal 2 2 2 2 2 2 8" xfId="15121"/>
    <cellStyle name="Normal 2 2 2 2 2 3" xfId="15122"/>
    <cellStyle name="Normal 2 2 2 2 2 3 2" xfId="15123"/>
    <cellStyle name="Normal 2 2 2 2 2 3 2 2" xfId="15124"/>
    <cellStyle name="Normal 2 2 2 2 2 3 2 2 2" xfId="15125"/>
    <cellStyle name="Normal 2 2 2 2 2 3 2 2 2 2" xfId="15126"/>
    <cellStyle name="Normal 2 2 2 2 2 3 2 2 3" xfId="15127"/>
    <cellStyle name="Normal 2 2 2 2 2 3 2 3" xfId="15128"/>
    <cellStyle name="Normal 2 2 2 2 2 3 2 3 2" xfId="15129"/>
    <cellStyle name="Normal 2 2 2 2 2 3 2 3 2 2" xfId="15130"/>
    <cellStyle name="Normal 2 2 2 2 2 3 2 3 3" xfId="15131"/>
    <cellStyle name="Normal 2 2 2 2 2 3 2 4" xfId="15132"/>
    <cellStyle name="Normal 2 2 2 2 2 3 2 4 2" xfId="15133"/>
    <cellStyle name="Normal 2 2 2 2 2 3 2 4 2 2" xfId="15134"/>
    <cellStyle name="Normal 2 2 2 2 2 3 2 4 3" xfId="15135"/>
    <cellStyle name="Normal 2 2 2 2 2 3 2 5" xfId="15136"/>
    <cellStyle name="Normal 2 2 2 2 2 3 2 5 2" xfId="15137"/>
    <cellStyle name="Normal 2 2 2 2 2 3 2 5 2 2" xfId="15138"/>
    <cellStyle name="Normal 2 2 2 2 2 3 2 5 3" xfId="15139"/>
    <cellStyle name="Normal 2 2 2 2 2 3 2 6" xfId="15140"/>
    <cellStyle name="Normal 2 2 2 2 2 3 2 6 2" xfId="15141"/>
    <cellStyle name="Normal 2 2 2 2 2 3 2 7" xfId="15142"/>
    <cellStyle name="Normal 2 2 2 2 2 3 3" xfId="15143"/>
    <cellStyle name="Normal 2 2 2 2 2 3 3 2" xfId="15144"/>
    <cellStyle name="Normal 2 2 2 2 2 3 3 2 2" xfId="15145"/>
    <cellStyle name="Normal 2 2 2 2 2 3 3 3" xfId="15146"/>
    <cellStyle name="Normal 2 2 2 2 2 3 4" xfId="15147"/>
    <cellStyle name="Normal 2 2 2 2 2 3 4 2" xfId="15148"/>
    <cellStyle name="Normal 2 2 2 2 2 3 4 2 2" xfId="15149"/>
    <cellStyle name="Normal 2 2 2 2 2 3 4 3" xfId="15150"/>
    <cellStyle name="Normal 2 2 2 2 2 3 5" xfId="15151"/>
    <cellStyle name="Normal 2 2 2 2 2 3 5 2" xfId="15152"/>
    <cellStyle name="Normal 2 2 2 2 2 3 5 2 2" xfId="15153"/>
    <cellStyle name="Normal 2 2 2 2 2 3 5 3" xfId="15154"/>
    <cellStyle name="Normal 2 2 2 2 2 3 6" xfId="15155"/>
    <cellStyle name="Normal 2 2 2 2 2 3 6 2" xfId="15156"/>
    <cellStyle name="Normal 2 2 2 2 2 3 6 2 2" xfId="15157"/>
    <cellStyle name="Normal 2 2 2 2 2 3 6 3" xfId="15158"/>
    <cellStyle name="Normal 2 2 2 2 2 3 7" xfId="15159"/>
    <cellStyle name="Normal 2 2 2 2 2 3 7 2" xfId="15160"/>
    <cellStyle name="Normal 2 2 2 2 2 3 8" xfId="15161"/>
    <cellStyle name="Normal 2 2 2 2 2 4" xfId="15162"/>
    <cellStyle name="Normal 2 2 2 2 2 4 2" xfId="15163"/>
    <cellStyle name="Normal 2 2 2 2 2 4 2 2" xfId="15164"/>
    <cellStyle name="Normal 2 2 2 2 2 4 2 2 2" xfId="15165"/>
    <cellStyle name="Normal 2 2 2 2 2 4 2 3" xfId="15166"/>
    <cellStyle name="Normal 2 2 2 2 2 4 3" xfId="15167"/>
    <cellStyle name="Normal 2 2 2 2 2 4 3 2" xfId="15168"/>
    <cellStyle name="Normal 2 2 2 2 2 4 3 2 2" xfId="15169"/>
    <cellStyle name="Normal 2 2 2 2 2 4 3 3" xfId="15170"/>
    <cellStyle name="Normal 2 2 2 2 2 4 4" xfId="15171"/>
    <cellStyle name="Normal 2 2 2 2 2 4 4 2" xfId="15172"/>
    <cellStyle name="Normal 2 2 2 2 2 4 4 2 2" xfId="15173"/>
    <cellStyle name="Normal 2 2 2 2 2 4 4 3" xfId="15174"/>
    <cellStyle name="Normal 2 2 2 2 2 4 5" xfId="15175"/>
    <cellStyle name="Normal 2 2 2 2 2 4 5 2" xfId="15176"/>
    <cellStyle name="Normal 2 2 2 2 2 4 5 2 2" xfId="15177"/>
    <cellStyle name="Normal 2 2 2 2 2 4 5 3" xfId="15178"/>
    <cellStyle name="Normal 2 2 2 2 2 4 6" xfId="15179"/>
    <cellStyle name="Normal 2 2 2 2 2 4 6 2" xfId="15180"/>
    <cellStyle name="Normal 2 2 2 2 2 4 7" xfId="15181"/>
    <cellStyle name="Normal 2 2 2 2 2 5" xfId="15182"/>
    <cellStyle name="Normal 2 2 2 2 2 5 2" xfId="15183"/>
    <cellStyle name="Normal 2 2 2 2 2 5 2 2" xfId="15184"/>
    <cellStyle name="Normal 2 2 2 2 2 5 3" xfId="15185"/>
    <cellStyle name="Normal 2 2 2 2 2 6" xfId="15186"/>
    <cellStyle name="Normal 2 2 2 2 2 6 2" xfId="15187"/>
    <cellStyle name="Normal 2 2 2 2 2 6 2 2" xfId="15188"/>
    <cellStyle name="Normal 2 2 2 2 2 6 3" xfId="15189"/>
    <cellStyle name="Normal 2 2 2 2 2 7" xfId="15190"/>
    <cellStyle name="Normal 2 2 2 2 2 7 2" xfId="15191"/>
    <cellStyle name="Normal 2 2 2 2 2 7 2 2" xfId="15192"/>
    <cellStyle name="Normal 2 2 2 2 2 7 3" xfId="15193"/>
    <cellStyle name="Normal 2 2 2 2 2 8" xfId="15194"/>
    <cellStyle name="Normal 2 2 2 2 2 8 2" xfId="15195"/>
    <cellStyle name="Normal 2 2 2 2 2 8 2 2" xfId="15196"/>
    <cellStyle name="Normal 2 2 2 2 2 8 3" xfId="15197"/>
    <cellStyle name="Normal 2 2 2 2 2 9" xfId="15198"/>
    <cellStyle name="Normal 2 2 2 2 2 9 2" xfId="15199"/>
    <cellStyle name="Normal 2 2 2 2 3" xfId="15200"/>
    <cellStyle name="Normal 2 2 2 2 3 2" xfId="15201"/>
    <cellStyle name="Normal 2 2 2 2 3 2 2" xfId="15202"/>
    <cellStyle name="Normal 2 2 2 2 3 2 2 2" xfId="15203"/>
    <cellStyle name="Normal 2 2 2 2 3 2 2 2 2" xfId="15204"/>
    <cellStyle name="Normal 2 2 2 2 3 2 2 3" xfId="15205"/>
    <cellStyle name="Normal 2 2 2 2 3 2 3" xfId="15206"/>
    <cellStyle name="Normal 2 2 2 2 3 2 3 2" xfId="15207"/>
    <cellStyle name="Normal 2 2 2 2 3 2 3 2 2" xfId="15208"/>
    <cellStyle name="Normal 2 2 2 2 3 2 3 3" xfId="15209"/>
    <cellStyle name="Normal 2 2 2 2 3 2 4" xfId="15210"/>
    <cellStyle name="Normal 2 2 2 2 3 2 4 2" xfId="15211"/>
    <cellStyle name="Normal 2 2 2 2 3 2 4 2 2" xfId="15212"/>
    <cellStyle name="Normal 2 2 2 2 3 2 4 3" xfId="15213"/>
    <cellStyle name="Normal 2 2 2 2 3 2 5" xfId="15214"/>
    <cellStyle name="Normal 2 2 2 2 3 2 5 2" xfId="15215"/>
    <cellStyle name="Normal 2 2 2 2 3 2 5 2 2" xfId="15216"/>
    <cellStyle name="Normal 2 2 2 2 3 2 5 3" xfId="15217"/>
    <cellStyle name="Normal 2 2 2 2 3 2 6" xfId="15218"/>
    <cellStyle name="Normal 2 2 2 2 3 2 6 2" xfId="15219"/>
    <cellStyle name="Normal 2 2 2 2 3 2 7" xfId="15220"/>
    <cellStyle name="Normal 2 2 2 2 3 3" xfId="15221"/>
    <cellStyle name="Normal 2 2 2 2 3 3 2" xfId="15222"/>
    <cellStyle name="Normal 2 2 2 2 3 3 2 2" xfId="15223"/>
    <cellStyle name="Normal 2 2 2 2 3 3 3" xfId="15224"/>
    <cellStyle name="Normal 2 2 2 2 3 4" xfId="15225"/>
    <cellStyle name="Normal 2 2 2 2 3 4 2" xfId="15226"/>
    <cellStyle name="Normal 2 2 2 2 3 4 2 2" xfId="15227"/>
    <cellStyle name="Normal 2 2 2 2 3 4 3" xfId="15228"/>
    <cellStyle name="Normal 2 2 2 2 3 5" xfId="15229"/>
    <cellStyle name="Normal 2 2 2 2 3 5 2" xfId="15230"/>
    <cellStyle name="Normal 2 2 2 2 3 5 2 2" xfId="15231"/>
    <cellStyle name="Normal 2 2 2 2 3 5 3" xfId="15232"/>
    <cellStyle name="Normal 2 2 2 2 3 6" xfId="15233"/>
    <cellStyle name="Normal 2 2 2 2 3 6 2" xfId="15234"/>
    <cellStyle name="Normal 2 2 2 2 3 6 2 2" xfId="15235"/>
    <cellStyle name="Normal 2 2 2 2 3 6 3" xfId="15236"/>
    <cellStyle name="Normal 2 2 2 2 3 7" xfId="15237"/>
    <cellStyle name="Normal 2 2 2 2 3 7 2" xfId="15238"/>
    <cellStyle name="Normal 2 2 2 2 3 8" xfId="15239"/>
    <cellStyle name="Normal 2 2 2 2 4" xfId="15240"/>
    <cellStyle name="Normal 2 2 2 2 4 2" xfId="15241"/>
    <cellStyle name="Normal 2 2 2 2 4 2 2" xfId="15242"/>
    <cellStyle name="Normal 2 2 2 2 4 2 2 2" xfId="15243"/>
    <cellStyle name="Normal 2 2 2 2 4 2 2 2 2" xfId="15244"/>
    <cellStyle name="Normal 2 2 2 2 4 2 2 3" xfId="15245"/>
    <cellStyle name="Normal 2 2 2 2 4 2 3" xfId="15246"/>
    <cellStyle name="Normal 2 2 2 2 4 2 3 2" xfId="15247"/>
    <cellStyle name="Normal 2 2 2 2 4 2 3 2 2" xfId="15248"/>
    <cellStyle name="Normal 2 2 2 2 4 2 3 3" xfId="15249"/>
    <cellStyle name="Normal 2 2 2 2 4 2 4" xfId="15250"/>
    <cellStyle name="Normal 2 2 2 2 4 2 4 2" xfId="15251"/>
    <cellStyle name="Normal 2 2 2 2 4 2 4 2 2" xfId="15252"/>
    <cellStyle name="Normal 2 2 2 2 4 2 4 3" xfId="15253"/>
    <cellStyle name="Normal 2 2 2 2 4 2 5" xfId="15254"/>
    <cellStyle name="Normal 2 2 2 2 4 2 5 2" xfId="15255"/>
    <cellStyle name="Normal 2 2 2 2 4 2 5 2 2" xfId="15256"/>
    <cellStyle name="Normal 2 2 2 2 4 2 5 3" xfId="15257"/>
    <cellStyle name="Normal 2 2 2 2 4 2 6" xfId="15258"/>
    <cellStyle name="Normal 2 2 2 2 4 2 6 2" xfId="15259"/>
    <cellStyle name="Normal 2 2 2 2 4 2 7" xfId="15260"/>
    <cellStyle name="Normal 2 2 2 2 4 3" xfId="15261"/>
    <cellStyle name="Normal 2 2 2 2 4 3 2" xfId="15262"/>
    <cellStyle name="Normal 2 2 2 2 4 3 2 2" xfId="15263"/>
    <cellStyle name="Normal 2 2 2 2 4 3 3" xfId="15264"/>
    <cellStyle name="Normal 2 2 2 2 4 4" xfId="15265"/>
    <cellStyle name="Normal 2 2 2 2 4 4 2" xfId="15266"/>
    <cellStyle name="Normal 2 2 2 2 4 4 2 2" xfId="15267"/>
    <cellStyle name="Normal 2 2 2 2 4 4 3" xfId="15268"/>
    <cellStyle name="Normal 2 2 2 2 4 5" xfId="15269"/>
    <cellStyle name="Normal 2 2 2 2 4 5 2" xfId="15270"/>
    <cellStyle name="Normal 2 2 2 2 4 5 2 2" xfId="15271"/>
    <cellStyle name="Normal 2 2 2 2 4 5 3" xfId="15272"/>
    <cellStyle name="Normal 2 2 2 2 4 6" xfId="15273"/>
    <cellStyle name="Normal 2 2 2 2 4 6 2" xfId="15274"/>
    <cellStyle name="Normal 2 2 2 2 4 6 2 2" xfId="15275"/>
    <cellStyle name="Normal 2 2 2 2 4 6 3" xfId="15276"/>
    <cellStyle name="Normal 2 2 2 2 4 7" xfId="15277"/>
    <cellStyle name="Normal 2 2 2 2 4 7 2" xfId="15278"/>
    <cellStyle name="Normal 2 2 2 2 4 8" xfId="15279"/>
    <cellStyle name="Normal 2 2 2 2 5" xfId="15280"/>
    <cellStyle name="Normal 2 2 2 2 5 2" xfId="15281"/>
    <cellStyle name="Normal 2 2 2 2 5 2 2" xfId="15282"/>
    <cellStyle name="Normal 2 2 2 2 5 2 2 2" xfId="15283"/>
    <cellStyle name="Normal 2 2 2 2 5 2 3" xfId="15284"/>
    <cellStyle name="Normal 2 2 2 2 5 3" xfId="15285"/>
    <cellStyle name="Normal 2 2 2 2 5 3 2" xfId="15286"/>
    <cellStyle name="Normal 2 2 2 2 5 3 2 2" xfId="15287"/>
    <cellStyle name="Normal 2 2 2 2 5 3 3" xfId="15288"/>
    <cellStyle name="Normal 2 2 2 2 5 4" xfId="15289"/>
    <cellStyle name="Normal 2 2 2 2 5 4 2" xfId="15290"/>
    <cellStyle name="Normal 2 2 2 2 5 4 2 2" xfId="15291"/>
    <cellStyle name="Normal 2 2 2 2 5 4 3" xfId="15292"/>
    <cellStyle name="Normal 2 2 2 2 5 5" xfId="15293"/>
    <cellStyle name="Normal 2 2 2 2 5 5 2" xfId="15294"/>
    <cellStyle name="Normal 2 2 2 2 5 5 2 2" xfId="15295"/>
    <cellStyle name="Normal 2 2 2 2 5 5 3" xfId="15296"/>
    <cellStyle name="Normal 2 2 2 2 5 6" xfId="15297"/>
    <cellStyle name="Normal 2 2 2 2 5 6 2" xfId="15298"/>
    <cellStyle name="Normal 2 2 2 2 5 7" xfId="15299"/>
    <cellStyle name="Normal 2 2 2 2 6" xfId="15300"/>
    <cellStyle name="Normal 2 2 2 2 6 2" xfId="15301"/>
    <cellStyle name="Normal 2 2 2 2 6 2 2" xfId="15302"/>
    <cellStyle name="Normal 2 2 2 2 6 3" xfId="15303"/>
    <cellStyle name="Normal 2 2 2 2 7" xfId="15304"/>
    <cellStyle name="Normal 2 2 2 2 7 2" xfId="15305"/>
    <cellStyle name="Normal 2 2 2 2 7 2 2" xfId="15306"/>
    <cellStyle name="Normal 2 2 2 2 7 3" xfId="15307"/>
    <cellStyle name="Normal 2 2 2 2 8" xfId="15308"/>
    <cellStyle name="Normal 2 2 2 2 8 2" xfId="15309"/>
    <cellStyle name="Normal 2 2 2 2 8 2 2" xfId="15310"/>
    <cellStyle name="Normal 2 2 2 2 8 3" xfId="15311"/>
    <cellStyle name="Normal 2 2 2 2 9" xfId="15312"/>
    <cellStyle name="Normal 2 2 2 2 9 2" xfId="15313"/>
    <cellStyle name="Normal 2 2 2 2 9 2 2" xfId="15314"/>
    <cellStyle name="Normal 2 2 2 2 9 3" xfId="15315"/>
    <cellStyle name="Normal 2 2 2 3" xfId="15316"/>
    <cellStyle name="Normal 2 2 2 3 10" xfId="15317"/>
    <cellStyle name="Normal 2 2 2 3 2" xfId="15318"/>
    <cellStyle name="Normal 2 2 2 3 2 2" xfId="15319"/>
    <cellStyle name="Normal 2 2 2 3 2 2 2" xfId="15320"/>
    <cellStyle name="Normal 2 2 2 3 2 2 2 2" xfId="15321"/>
    <cellStyle name="Normal 2 2 2 3 2 2 2 2 2" xfId="15322"/>
    <cellStyle name="Normal 2 2 2 3 2 2 2 3" xfId="15323"/>
    <cellStyle name="Normal 2 2 2 3 2 2 3" xfId="15324"/>
    <cellStyle name="Normal 2 2 2 3 2 2 3 2" xfId="15325"/>
    <cellStyle name="Normal 2 2 2 3 2 2 3 2 2" xfId="15326"/>
    <cellStyle name="Normal 2 2 2 3 2 2 3 3" xfId="15327"/>
    <cellStyle name="Normal 2 2 2 3 2 2 4" xfId="15328"/>
    <cellStyle name="Normal 2 2 2 3 2 2 4 2" xfId="15329"/>
    <cellStyle name="Normal 2 2 2 3 2 2 4 2 2" xfId="15330"/>
    <cellStyle name="Normal 2 2 2 3 2 2 4 3" xfId="15331"/>
    <cellStyle name="Normal 2 2 2 3 2 2 5" xfId="15332"/>
    <cellStyle name="Normal 2 2 2 3 2 2 5 2" xfId="15333"/>
    <cellStyle name="Normal 2 2 2 3 2 2 5 2 2" xfId="15334"/>
    <cellStyle name="Normal 2 2 2 3 2 2 5 3" xfId="15335"/>
    <cellStyle name="Normal 2 2 2 3 2 2 6" xfId="15336"/>
    <cellStyle name="Normal 2 2 2 3 2 2 6 2" xfId="15337"/>
    <cellStyle name="Normal 2 2 2 3 2 2 7" xfId="15338"/>
    <cellStyle name="Normal 2 2 2 3 2 3" xfId="15339"/>
    <cellStyle name="Normal 2 2 2 3 2 3 2" xfId="15340"/>
    <cellStyle name="Normal 2 2 2 3 2 3 2 2" xfId="15341"/>
    <cellStyle name="Normal 2 2 2 3 2 3 3" xfId="15342"/>
    <cellStyle name="Normal 2 2 2 3 2 4" xfId="15343"/>
    <cellStyle name="Normal 2 2 2 3 2 4 2" xfId="15344"/>
    <cellStyle name="Normal 2 2 2 3 2 4 2 2" xfId="15345"/>
    <cellStyle name="Normal 2 2 2 3 2 4 3" xfId="15346"/>
    <cellStyle name="Normal 2 2 2 3 2 5" xfId="15347"/>
    <cellStyle name="Normal 2 2 2 3 2 5 2" xfId="15348"/>
    <cellStyle name="Normal 2 2 2 3 2 5 2 2" xfId="15349"/>
    <cellStyle name="Normal 2 2 2 3 2 5 3" xfId="15350"/>
    <cellStyle name="Normal 2 2 2 3 2 6" xfId="15351"/>
    <cellStyle name="Normal 2 2 2 3 2 6 2" xfId="15352"/>
    <cellStyle name="Normal 2 2 2 3 2 6 2 2" xfId="15353"/>
    <cellStyle name="Normal 2 2 2 3 2 6 3" xfId="15354"/>
    <cellStyle name="Normal 2 2 2 3 2 7" xfId="15355"/>
    <cellStyle name="Normal 2 2 2 3 2 7 2" xfId="15356"/>
    <cellStyle name="Normal 2 2 2 3 2 8" xfId="15357"/>
    <cellStyle name="Normal 2 2 2 3 3" xfId="15358"/>
    <cellStyle name="Normal 2 2 2 3 3 2" xfId="15359"/>
    <cellStyle name="Normal 2 2 2 3 3 2 2" xfId="15360"/>
    <cellStyle name="Normal 2 2 2 3 3 2 2 2" xfId="15361"/>
    <cellStyle name="Normal 2 2 2 3 3 2 2 2 2" xfId="15362"/>
    <cellStyle name="Normal 2 2 2 3 3 2 2 3" xfId="15363"/>
    <cellStyle name="Normal 2 2 2 3 3 2 3" xfId="15364"/>
    <cellStyle name="Normal 2 2 2 3 3 2 3 2" xfId="15365"/>
    <cellStyle name="Normal 2 2 2 3 3 2 3 2 2" xfId="15366"/>
    <cellStyle name="Normal 2 2 2 3 3 2 3 3" xfId="15367"/>
    <cellStyle name="Normal 2 2 2 3 3 2 4" xfId="15368"/>
    <cellStyle name="Normal 2 2 2 3 3 2 4 2" xfId="15369"/>
    <cellStyle name="Normal 2 2 2 3 3 2 4 2 2" xfId="15370"/>
    <cellStyle name="Normal 2 2 2 3 3 2 4 3" xfId="15371"/>
    <cellStyle name="Normal 2 2 2 3 3 2 5" xfId="15372"/>
    <cellStyle name="Normal 2 2 2 3 3 2 5 2" xfId="15373"/>
    <cellStyle name="Normal 2 2 2 3 3 2 5 2 2" xfId="15374"/>
    <cellStyle name="Normal 2 2 2 3 3 2 5 3" xfId="15375"/>
    <cellStyle name="Normal 2 2 2 3 3 2 6" xfId="15376"/>
    <cellStyle name="Normal 2 2 2 3 3 2 6 2" xfId="15377"/>
    <cellStyle name="Normal 2 2 2 3 3 2 7" xfId="15378"/>
    <cellStyle name="Normal 2 2 2 3 3 3" xfId="15379"/>
    <cellStyle name="Normal 2 2 2 3 3 3 2" xfId="15380"/>
    <cellStyle name="Normal 2 2 2 3 3 3 2 2" xfId="15381"/>
    <cellStyle name="Normal 2 2 2 3 3 3 3" xfId="15382"/>
    <cellStyle name="Normal 2 2 2 3 3 4" xfId="15383"/>
    <cellStyle name="Normal 2 2 2 3 3 4 2" xfId="15384"/>
    <cellStyle name="Normal 2 2 2 3 3 4 2 2" xfId="15385"/>
    <cellStyle name="Normal 2 2 2 3 3 4 3" xfId="15386"/>
    <cellStyle name="Normal 2 2 2 3 3 5" xfId="15387"/>
    <cellStyle name="Normal 2 2 2 3 3 5 2" xfId="15388"/>
    <cellStyle name="Normal 2 2 2 3 3 5 2 2" xfId="15389"/>
    <cellStyle name="Normal 2 2 2 3 3 5 3" xfId="15390"/>
    <cellStyle name="Normal 2 2 2 3 3 6" xfId="15391"/>
    <cellStyle name="Normal 2 2 2 3 3 6 2" xfId="15392"/>
    <cellStyle name="Normal 2 2 2 3 3 6 2 2" xfId="15393"/>
    <cellStyle name="Normal 2 2 2 3 3 6 3" xfId="15394"/>
    <cellStyle name="Normal 2 2 2 3 3 7" xfId="15395"/>
    <cellStyle name="Normal 2 2 2 3 3 7 2" xfId="15396"/>
    <cellStyle name="Normal 2 2 2 3 3 8" xfId="15397"/>
    <cellStyle name="Normal 2 2 2 3 4" xfId="15398"/>
    <cellStyle name="Normal 2 2 2 3 4 2" xfId="15399"/>
    <cellStyle name="Normal 2 2 2 3 4 2 2" xfId="15400"/>
    <cellStyle name="Normal 2 2 2 3 4 2 2 2" xfId="15401"/>
    <cellStyle name="Normal 2 2 2 3 4 2 3" xfId="15402"/>
    <cellStyle name="Normal 2 2 2 3 4 3" xfId="15403"/>
    <cellStyle name="Normal 2 2 2 3 4 3 2" xfId="15404"/>
    <cellStyle name="Normal 2 2 2 3 4 3 2 2" xfId="15405"/>
    <cellStyle name="Normal 2 2 2 3 4 3 3" xfId="15406"/>
    <cellStyle name="Normal 2 2 2 3 4 4" xfId="15407"/>
    <cellStyle name="Normal 2 2 2 3 4 4 2" xfId="15408"/>
    <cellStyle name="Normal 2 2 2 3 4 4 2 2" xfId="15409"/>
    <cellStyle name="Normal 2 2 2 3 4 4 3" xfId="15410"/>
    <cellStyle name="Normal 2 2 2 3 4 5" xfId="15411"/>
    <cellStyle name="Normal 2 2 2 3 4 5 2" xfId="15412"/>
    <cellStyle name="Normal 2 2 2 3 4 5 2 2" xfId="15413"/>
    <cellStyle name="Normal 2 2 2 3 4 5 3" xfId="15414"/>
    <cellStyle name="Normal 2 2 2 3 4 6" xfId="15415"/>
    <cellStyle name="Normal 2 2 2 3 4 6 2" xfId="15416"/>
    <cellStyle name="Normal 2 2 2 3 4 7" xfId="15417"/>
    <cellStyle name="Normal 2 2 2 3 5" xfId="15418"/>
    <cellStyle name="Normal 2 2 2 3 5 2" xfId="15419"/>
    <cellStyle name="Normal 2 2 2 3 5 2 2" xfId="15420"/>
    <cellStyle name="Normal 2 2 2 3 5 3" xfId="15421"/>
    <cellStyle name="Normal 2 2 2 3 6" xfId="15422"/>
    <cellStyle name="Normal 2 2 2 3 6 2" xfId="15423"/>
    <cellStyle name="Normal 2 2 2 3 6 2 2" xfId="15424"/>
    <cellStyle name="Normal 2 2 2 3 6 3" xfId="15425"/>
    <cellStyle name="Normal 2 2 2 3 7" xfId="15426"/>
    <cellStyle name="Normal 2 2 2 3 7 2" xfId="15427"/>
    <cellStyle name="Normal 2 2 2 3 7 2 2" xfId="15428"/>
    <cellStyle name="Normal 2 2 2 3 7 3" xfId="15429"/>
    <cellStyle name="Normal 2 2 2 3 8" xfId="15430"/>
    <cellStyle name="Normal 2 2 2 3 8 2" xfId="15431"/>
    <cellStyle name="Normal 2 2 2 3 8 2 2" xfId="15432"/>
    <cellStyle name="Normal 2 2 2 3 8 3" xfId="15433"/>
    <cellStyle name="Normal 2 2 2 3 9" xfId="15434"/>
    <cellStyle name="Normal 2 2 2 3 9 2" xfId="15435"/>
    <cellStyle name="Normal 2 2 2 4" xfId="15436"/>
    <cellStyle name="Normal 2 2 2 4 2" xfId="15437"/>
    <cellStyle name="Normal 2 2 2 4 2 2" xfId="15438"/>
    <cellStyle name="Normal 2 2 2 4 2 2 2" xfId="15439"/>
    <cellStyle name="Normal 2 2 2 4 2 2 2 2" xfId="15440"/>
    <cellStyle name="Normal 2 2 2 4 2 2 3" xfId="15441"/>
    <cellStyle name="Normal 2 2 2 4 2 3" xfId="15442"/>
    <cellStyle name="Normal 2 2 2 4 2 3 2" xfId="15443"/>
    <cellStyle name="Normal 2 2 2 4 2 3 2 2" xfId="15444"/>
    <cellStyle name="Normal 2 2 2 4 2 3 3" xfId="15445"/>
    <cellStyle name="Normal 2 2 2 4 2 4" xfId="15446"/>
    <cellStyle name="Normal 2 2 2 4 2 4 2" xfId="15447"/>
    <cellStyle name="Normal 2 2 2 4 2 4 2 2" xfId="15448"/>
    <cellStyle name="Normal 2 2 2 4 2 4 3" xfId="15449"/>
    <cellStyle name="Normal 2 2 2 4 2 5" xfId="15450"/>
    <cellStyle name="Normal 2 2 2 4 2 5 2" xfId="15451"/>
    <cellStyle name="Normal 2 2 2 4 2 5 2 2" xfId="15452"/>
    <cellStyle name="Normal 2 2 2 4 2 5 3" xfId="15453"/>
    <cellStyle name="Normal 2 2 2 4 2 6" xfId="15454"/>
    <cellStyle name="Normal 2 2 2 4 2 6 2" xfId="15455"/>
    <cellStyle name="Normal 2 2 2 4 2 7" xfId="15456"/>
    <cellStyle name="Normal 2 2 2 4 3" xfId="15457"/>
    <cellStyle name="Normal 2 2 2 4 3 2" xfId="15458"/>
    <cellStyle name="Normal 2 2 2 4 3 2 2" xfId="15459"/>
    <cellStyle name="Normal 2 2 2 4 3 3" xfId="15460"/>
    <cellStyle name="Normal 2 2 2 4 4" xfId="15461"/>
    <cellStyle name="Normal 2 2 2 4 4 2" xfId="15462"/>
    <cellStyle name="Normal 2 2 2 4 4 2 2" xfId="15463"/>
    <cellStyle name="Normal 2 2 2 4 4 3" xfId="15464"/>
    <cellStyle name="Normal 2 2 2 4 5" xfId="15465"/>
    <cellStyle name="Normal 2 2 2 4 5 2" xfId="15466"/>
    <cellStyle name="Normal 2 2 2 4 5 2 2" xfId="15467"/>
    <cellStyle name="Normal 2 2 2 4 5 3" xfId="15468"/>
    <cellStyle name="Normal 2 2 2 4 6" xfId="15469"/>
    <cellStyle name="Normal 2 2 2 4 6 2" xfId="15470"/>
    <cellStyle name="Normal 2 2 2 4 6 2 2" xfId="15471"/>
    <cellStyle name="Normal 2 2 2 4 6 3" xfId="15472"/>
    <cellStyle name="Normal 2 2 2 4 7" xfId="15473"/>
    <cellStyle name="Normal 2 2 2 4 7 2" xfId="15474"/>
    <cellStyle name="Normal 2 2 2 4 8" xfId="15475"/>
    <cellStyle name="Normal 2 2 2 5" xfId="15476"/>
    <cellStyle name="Normal 2 2 2 5 2" xfId="15477"/>
    <cellStyle name="Normal 2 2 2 5 2 2" xfId="15478"/>
    <cellStyle name="Normal 2 2 2 5 2 2 2" xfId="15479"/>
    <cellStyle name="Normal 2 2 2 5 2 2 2 2" xfId="15480"/>
    <cellStyle name="Normal 2 2 2 5 2 2 3" xfId="15481"/>
    <cellStyle name="Normal 2 2 2 5 2 3" xfId="15482"/>
    <cellStyle name="Normal 2 2 2 5 2 3 2" xfId="15483"/>
    <cellStyle name="Normal 2 2 2 5 2 3 2 2" xfId="15484"/>
    <cellStyle name="Normal 2 2 2 5 2 3 3" xfId="15485"/>
    <cellStyle name="Normal 2 2 2 5 2 4" xfId="15486"/>
    <cellStyle name="Normal 2 2 2 5 2 4 2" xfId="15487"/>
    <cellStyle name="Normal 2 2 2 5 2 4 2 2" xfId="15488"/>
    <cellStyle name="Normal 2 2 2 5 2 4 3" xfId="15489"/>
    <cellStyle name="Normal 2 2 2 5 2 5" xfId="15490"/>
    <cellStyle name="Normal 2 2 2 5 2 5 2" xfId="15491"/>
    <cellStyle name="Normal 2 2 2 5 2 5 2 2" xfId="15492"/>
    <cellStyle name="Normal 2 2 2 5 2 5 3" xfId="15493"/>
    <cellStyle name="Normal 2 2 2 5 2 6" xfId="15494"/>
    <cellStyle name="Normal 2 2 2 5 2 6 2" xfId="15495"/>
    <cellStyle name="Normal 2 2 2 5 2 7" xfId="15496"/>
    <cellStyle name="Normal 2 2 2 5 3" xfId="15497"/>
    <cellStyle name="Normal 2 2 2 5 3 2" xfId="15498"/>
    <cellStyle name="Normal 2 2 2 5 3 2 2" xfId="15499"/>
    <cellStyle name="Normal 2 2 2 5 3 3" xfId="15500"/>
    <cellStyle name="Normal 2 2 2 5 4" xfId="15501"/>
    <cellStyle name="Normal 2 2 2 5 4 2" xfId="15502"/>
    <cellStyle name="Normal 2 2 2 5 4 2 2" xfId="15503"/>
    <cellStyle name="Normal 2 2 2 5 4 3" xfId="15504"/>
    <cellStyle name="Normal 2 2 2 5 5" xfId="15505"/>
    <cellStyle name="Normal 2 2 2 5 5 2" xfId="15506"/>
    <cellStyle name="Normal 2 2 2 5 5 2 2" xfId="15507"/>
    <cellStyle name="Normal 2 2 2 5 5 3" xfId="15508"/>
    <cellStyle name="Normal 2 2 2 5 6" xfId="15509"/>
    <cellStyle name="Normal 2 2 2 5 6 2" xfId="15510"/>
    <cellStyle name="Normal 2 2 2 5 6 2 2" xfId="15511"/>
    <cellStyle name="Normal 2 2 2 5 6 3" xfId="15512"/>
    <cellStyle name="Normal 2 2 2 5 7" xfId="15513"/>
    <cellStyle name="Normal 2 2 2 5 7 2" xfId="15514"/>
    <cellStyle name="Normal 2 2 2 5 8" xfId="15515"/>
    <cellStyle name="Normal 2 2 2 6" xfId="15516"/>
    <cellStyle name="Normal 2 2 2 6 2" xfId="15517"/>
    <cellStyle name="Normal 2 2 2 6 2 2" xfId="15518"/>
    <cellStyle name="Normal 2 2 2 6 2 2 2" xfId="15519"/>
    <cellStyle name="Normal 2 2 2 6 2 3" xfId="15520"/>
    <cellStyle name="Normal 2 2 2 6 3" xfId="15521"/>
    <cellStyle name="Normal 2 2 2 6 3 2" xfId="15522"/>
    <cellStyle name="Normal 2 2 2 6 3 2 2" xfId="15523"/>
    <cellStyle name="Normal 2 2 2 6 3 3" xfId="15524"/>
    <cellStyle name="Normal 2 2 2 6 4" xfId="15525"/>
    <cellStyle name="Normal 2 2 2 6 4 2" xfId="15526"/>
    <cellStyle name="Normal 2 2 2 6 4 2 2" xfId="15527"/>
    <cellStyle name="Normal 2 2 2 6 4 3" xfId="15528"/>
    <cellStyle name="Normal 2 2 2 6 5" xfId="15529"/>
    <cellStyle name="Normal 2 2 2 6 5 2" xfId="15530"/>
    <cellStyle name="Normal 2 2 2 6 5 2 2" xfId="15531"/>
    <cellStyle name="Normal 2 2 2 6 5 3" xfId="15532"/>
    <cellStyle name="Normal 2 2 2 6 6" xfId="15533"/>
    <cellStyle name="Normal 2 2 2 6 6 2" xfId="15534"/>
    <cellStyle name="Normal 2 2 2 6 7" xfId="15535"/>
    <cellStyle name="Normal 2 2 2 7" xfId="15536"/>
    <cellStyle name="Normal 2 2 2 7 2" xfId="15537"/>
    <cellStyle name="Normal 2 2 2 7 2 2" xfId="15538"/>
    <cellStyle name="Normal 2 2 2 7 3" xfId="15539"/>
    <cellStyle name="Normal 2 2 2 8" xfId="15540"/>
    <cellStyle name="Normal 2 2 2 8 2" xfId="15541"/>
    <cellStyle name="Normal 2 2 2 8 2 2" xfId="15542"/>
    <cellStyle name="Normal 2 2 2 8 3" xfId="15543"/>
    <cellStyle name="Normal 2 2 2 9" xfId="15544"/>
    <cellStyle name="Normal 2 2 2 9 2" xfId="15545"/>
    <cellStyle name="Normal 2 2 2 9 2 2" xfId="15546"/>
    <cellStyle name="Normal 2 2 2 9 3" xfId="15547"/>
    <cellStyle name="Normal 2 2 3" xfId="2483"/>
    <cellStyle name="Normal 2 2 3 10" xfId="15548"/>
    <cellStyle name="Normal 2 2 3 2" xfId="15549"/>
    <cellStyle name="Normal 2 2 3 2 2" xfId="15550"/>
    <cellStyle name="Normal 2 2 3 2 2 2" xfId="15551"/>
    <cellStyle name="Normal 2 2 3 2 2 2 2" xfId="15552"/>
    <cellStyle name="Normal 2 2 3 2 2 2 2 2" xfId="15553"/>
    <cellStyle name="Normal 2 2 3 2 2 2 3" xfId="15554"/>
    <cellStyle name="Normal 2 2 3 2 2 3" xfId="15555"/>
    <cellStyle name="Normal 2 2 3 2 2 3 2" xfId="15556"/>
    <cellStyle name="Normal 2 2 3 2 2 3 2 2" xfId="15557"/>
    <cellStyle name="Normal 2 2 3 2 2 3 3" xfId="15558"/>
    <cellStyle name="Normal 2 2 3 2 2 4" xfId="15559"/>
    <cellStyle name="Normal 2 2 3 2 2 4 2" xfId="15560"/>
    <cellStyle name="Normal 2 2 3 2 2 4 2 2" xfId="15561"/>
    <cellStyle name="Normal 2 2 3 2 2 4 3" xfId="15562"/>
    <cellStyle name="Normal 2 2 3 2 2 5" xfId="15563"/>
    <cellStyle name="Normal 2 2 3 2 2 5 2" xfId="15564"/>
    <cellStyle name="Normal 2 2 3 2 2 5 2 2" xfId="15565"/>
    <cellStyle name="Normal 2 2 3 2 2 5 3" xfId="15566"/>
    <cellStyle name="Normal 2 2 3 2 2 6" xfId="15567"/>
    <cellStyle name="Normal 2 2 3 2 2 6 2" xfId="15568"/>
    <cellStyle name="Normal 2 2 3 2 2 7" xfId="15569"/>
    <cellStyle name="Normal 2 2 3 2 3" xfId="15570"/>
    <cellStyle name="Normal 2 2 3 2 3 2" xfId="15571"/>
    <cellStyle name="Normal 2 2 3 2 3 2 2" xfId="15572"/>
    <cellStyle name="Normal 2 2 3 2 3 3" xfId="15573"/>
    <cellStyle name="Normal 2 2 3 2 4" xfId="15574"/>
    <cellStyle name="Normal 2 2 3 2 4 2" xfId="15575"/>
    <cellStyle name="Normal 2 2 3 2 4 2 2" xfId="15576"/>
    <cellStyle name="Normal 2 2 3 2 4 3" xfId="15577"/>
    <cellStyle name="Normal 2 2 3 2 5" xfId="15578"/>
    <cellStyle name="Normal 2 2 3 2 5 2" xfId="15579"/>
    <cellStyle name="Normal 2 2 3 2 5 2 2" xfId="15580"/>
    <cellStyle name="Normal 2 2 3 2 5 3" xfId="15581"/>
    <cellStyle name="Normal 2 2 3 2 6" xfId="15582"/>
    <cellStyle name="Normal 2 2 3 2 6 2" xfId="15583"/>
    <cellStyle name="Normal 2 2 3 2 6 2 2" xfId="15584"/>
    <cellStyle name="Normal 2 2 3 2 6 3" xfId="15585"/>
    <cellStyle name="Normal 2 2 3 2 7" xfId="15586"/>
    <cellStyle name="Normal 2 2 3 2 7 2" xfId="15587"/>
    <cellStyle name="Normal 2 2 3 2 8" xfId="15588"/>
    <cellStyle name="Normal 2 2 3 3" xfId="15589"/>
    <cellStyle name="Normal 2 2 3 3 2" xfId="15590"/>
    <cellStyle name="Normal 2 2 3 3 2 2" xfId="15591"/>
    <cellStyle name="Normal 2 2 3 3 2 2 2" xfId="15592"/>
    <cellStyle name="Normal 2 2 3 3 2 2 2 2" xfId="15593"/>
    <cellStyle name="Normal 2 2 3 3 2 2 3" xfId="15594"/>
    <cellStyle name="Normal 2 2 3 3 2 3" xfId="15595"/>
    <cellStyle name="Normal 2 2 3 3 2 3 2" xfId="15596"/>
    <cellStyle name="Normal 2 2 3 3 2 3 2 2" xfId="15597"/>
    <cellStyle name="Normal 2 2 3 3 2 3 3" xfId="15598"/>
    <cellStyle name="Normal 2 2 3 3 2 4" xfId="15599"/>
    <cellStyle name="Normal 2 2 3 3 2 4 2" xfId="15600"/>
    <cellStyle name="Normal 2 2 3 3 2 4 2 2" xfId="15601"/>
    <cellStyle name="Normal 2 2 3 3 2 4 3" xfId="15602"/>
    <cellStyle name="Normal 2 2 3 3 2 5" xfId="15603"/>
    <cellStyle name="Normal 2 2 3 3 2 5 2" xfId="15604"/>
    <cellStyle name="Normal 2 2 3 3 2 5 2 2" xfId="15605"/>
    <cellStyle name="Normal 2 2 3 3 2 5 3" xfId="15606"/>
    <cellStyle name="Normal 2 2 3 3 2 6" xfId="15607"/>
    <cellStyle name="Normal 2 2 3 3 2 6 2" xfId="15608"/>
    <cellStyle name="Normal 2 2 3 3 2 7" xfId="15609"/>
    <cellStyle name="Normal 2 2 3 3 3" xfId="15610"/>
    <cellStyle name="Normal 2 2 3 3 3 2" xfId="15611"/>
    <cellStyle name="Normal 2 2 3 3 3 2 2" xfId="15612"/>
    <cellStyle name="Normal 2 2 3 3 3 3" xfId="15613"/>
    <cellStyle name="Normal 2 2 3 3 4" xfId="15614"/>
    <cellStyle name="Normal 2 2 3 3 4 2" xfId="15615"/>
    <cellStyle name="Normal 2 2 3 3 4 2 2" xfId="15616"/>
    <cellStyle name="Normal 2 2 3 3 4 3" xfId="15617"/>
    <cellStyle name="Normal 2 2 3 3 5" xfId="15618"/>
    <cellStyle name="Normal 2 2 3 3 5 2" xfId="15619"/>
    <cellStyle name="Normal 2 2 3 3 5 2 2" xfId="15620"/>
    <cellStyle name="Normal 2 2 3 3 5 3" xfId="15621"/>
    <cellStyle name="Normal 2 2 3 3 6" xfId="15622"/>
    <cellStyle name="Normal 2 2 3 3 6 2" xfId="15623"/>
    <cellStyle name="Normal 2 2 3 3 6 2 2" xfId="15624"/>
    <cellStyle name="Normal 2 2 3 3 6 3" xfId="15625"/>
    <cellStyle name="Normal 2 2 3 3 7" xfId="15626"/>
    <cellStyle name="Normal 2 2 3 3 7 2" xfId="15627"/>
    <cellStyle name="Normal 2 2 3 3 8" xfId="15628"/>
    <cellStyle name="Normal 2 2 3 4" xfId="15629"/>
    <cellStyle name="Normal 2 2 3 4 2" xfId="15630"/>
    <cellStyle name="Normal 2 2 3 4 2 2" xfId="15631"/>
    <cellStyle name="Normal 2 2 3 4 2 2 2" xfId="15632"/>
    <cellStyle name="Normal 2 2 3 4 2 3" xfId="15633"/>
    <cellStyle name="Normal 2 2 3 4 3" xfId="15634"/>
    <cellStyle name="Normal 2 2 3 4 3 2" xfId="15635"/>
    <cellStyle name="Normal 2 2 3 4 3 2 2" xfId="15636"/>
    <cellStyle name="Normal 2 2 3 4 3 3" xfId="15637"/>
    <cellStyle name="Normal 2 2 3 4 4" xfId="15638"/>
    <cellStyle name="Normal 2 2 3 4 4 2" xfId="15639"/>
    <cellStyle name="Normal 2 2 3 4 4 2 2" xfId="15640"/>
    <cellStyle name="Normal 2 2 3 4 4 3" xfId="15641"/>
    <cellStyle name="Normal 2 2 3 4 5" xfId="15642"/>
    <cellStyle name="Normal 2 2 3 4 5 2" xfId="15643"/>
    <cellStyle name="Normal 2 2 3 4 5 2 2" xfId="15644"/>
    <cellStyle name="Normal 2 2 3 4 5 3" xfId="15645"/>
    <cellStyle name="Normal 2 2 3 4 6" xfId="15646"/>
    <cellStyle name="Normal 2 2 3 4 6 2" xfId="15647"/>
    <cellStyle name="Normal 2 2 3 4 7" xfId="15648"/>
    <cellStyle name="Normal 2 2 3 5" xfId="15649"/>
    <cellStyle name="Normal 2 2 3 5 2" xfId="15650"/>
    <cellStyle name="Normal 2 2 3 5 2 2" xfId="15651"/>
    <cellStyle name="Normal 2 2 3 5 3" xfId="15652"/>
    <cellStyle name="Normal 2 2 3 6" xfId="15653"/>
    <cellStyle name="Normal 2 2 3 6 2" xfId="15654"/>
    <cellStyle name="Normal 2 2 3 6 2 2" xfId="15655"/>
    <cellStyle name="Normal 2 2 3 6 3" xfId="15656"/>
    <cellStyle name="Normal 2 2 3 7" xfId="15657"/>
    <cellStyle name="Normal 2 2 3 7 2" xfId="15658"/>
    <cellStyle name="Normal 2 2 3 7 2 2" xfId="15659"/>
    <cellStyle name="Normal 2 2 3 7 3" xfId="15660"/>
    <cellStyle name="Normal 2 2 3 8" xfId="15661"/>
    <cellStyle name="Normal 2 2 3 8 2" xfId="15662"/>
    <cellStyle name="Normal 2 2 3 8 2 2" xfId="15663"/>
    <cellStyle name="Normal 2 2 3 8 3" xfId="15664"/>
    <cellStyle name="Normal 2 2 3 9" xfId="15665"/>
    <cellStyle name="Normal 2 2 3 9 2" xfId="15666"/>
    <cellStyle name="Normal 2 2 4" xfId="15667"/>
    <cellStyle name="Normal 2 2 4 2" xfId="15668"/>
    <cellStyle name="Normal 2 2 4 2 2" xfId="15669"/>
    <cellStyle name="Normal 2 2 4 2 2 2" xfId="15670"/>
    <cellStyle name="Normal 2 2 4 2 2 2 2" xfId="15671"/>
    <cellStyle name="Normal 2 2 4 2 2 2 2 2" xfId="15672"/>
    <cellStyle name="Normal 2 2 4 2 2 2 3" xfId="15673"/>
    <cellStyle name="Normal 2 2 4 2 2 3" xfId="15674"/>
    <cellStyle name="Normal 2 2 4 2 2 3 2" xfId="15675"/>
    <cellStyle name="Normal 2 2 4 2 2 3 2 2" xfId="15676"/>
    <cellStyle name="Normal 2 2 4 2 2 3 3" xfId="15677"/>
    <cellStyle name="Normal 2 2 4 2 2 4" xfId="15678"/>
    <cellStyle name="Normal 2 2 4 2 2 4 2" xfId="15679"/>
    <cellStyle name="Normal 2 2 4 2 2 4 2 2" xfId="15680"/>
    <cellStyle name="Normal 2 2 4 2 2 4 3" xfId="15681"/>
    <cellStyle name="Normal 2 2 4 2 2 5" xfId="15682"/>
    <cellStyle name="Normal 2 2 4 2 2 5 2" xfId="15683"/>
    <cellStyle name="Normal 2 2 4 2 2 5 2 2" xfId="15684"/>
    <cellStyle name="Normal 2 2 4 2 2 5 3" xfId="15685"/>
    <cellStyle name="Normal 2 2 4 2 2 6" xfId="15686"/>
    <cellStyle name="Normal 2 2 4 2 2 6 2" xfId="15687"/>
    <cellStyle name="Normal 2 2 4 2 2 7" xfId="15688"/>
    <cellStyle name="Normal 2 2 4 2 3" xfId="15689"/>
    <cellStyle name="Normal 2 2 4 2 3 2" xfId="15690"/>
    <cellStyle name="Normal 2 2 4 2 3 2 2" xfId="15691"/>
    <cellStyle name="Normal 2 2 4 2 3 3" xfId="15692"/>
    <cellStyle name="Normal 2 2 4 2 4" xfId="15693"/>
    <cellStyle name="Normal 2 2 4 2 4 2" xfId="15694"/>
    <cellStyle name="Normal 2 2 4 2 4 2 2" xfId="15695"/>
    <cellStyle name="Normal 2 2 4 2 4 3" xfId="15696"/>
    <cellStyle name="Normal 2 2 4 2 5" xfId="15697"/>
    <cellStyle name="Normal 2 2 4 2 5 2" xfId="15698"/>
    <cellStyle name="Normal 2 2 4 2 5 2 2" xfId="15699"/>
    <cellStyle name="Normal 2 2 4 2 5 3" xfId="15700"/>
    <cellStyle name="Normal 2 2 4 2 6" xfId="15701"/>
    <cellStyle name="Normal 2 2 4 2 6 2" xfId="15702"/>
    <cellStyle name="Normal 2 2 4 2 6 2 2" xfId="15703"/>
    <cellStyle name="Normal 2 2 4 2 6 3" xfId="15704"/>
    <cellStyle name="Normal 2 2 4 2 7" xfId="15705"/>
    <cellStyle name="Normal 2 2 4 2 7 2" xfId="15706"/>
    <cellStyle name="Normal 2 2 4 2 8" xfId="15707"/>
    <cellStyle name="Normal 2 2 4 3" xfId="15708"/>
    <cellStyle name="Normal 2 2 4 3 2" xfId="15709"/>
    <cellStyle name="Normal 2 2 4 3 2 2" xfId="15710"/>
    <cellStyle name="Normal 2 2 4 3 2 2 2" xfId="15711"/>
    <cellStyle name="Normal 2 2 4 3 2 3" xfId="15712"/>
    <cellStyle name="Normal 2 2 4 3 3" xfId="15713"/>
    <cellStyle name="Normal 2 2 4 3 3 2" xfId="15714"/>
    <cellStyle name="Normal 2 2 4 3 3 2 2" xfId="15715"/>
    <cellStyle name="Normal 2 2 4 3 3 3" xfId="15716"/>
    <cellStyle name="Normal 2 2 4 3 4" xfId="15717"/>
    <cellStyle name="Normal 2 2 4 3 4 2" xfId="15718"/>
    <cellStyle name="Normal 2 2 4 3 4 2 2" xfId="15719"/>
    <cellStyle name="Normal 2 2 4 3 4 3" xfId="15720"/>
    <cellStyle name="Normal 2 2 4 3 5" xfId="15721"/>
    <cellStyle name="Normal 2 2 4 3 5 2" xfId="15722"/>
    <cellStyle name="Normal 2 2 4 3 5 2 2" xfId="15723"/>
    <cellStyle name="Normal 2 2 4 3 5 3" xfId="15724"/>
    <cellStyle name="Normal 2 2 4 3 6" xfId="15725"/>
    <cellStyle name="Normal 2 2 4 3 6 2" xfId="15726"/>
    <cellStyle name="Normal 2 2 4 3 7" xfId="15727"/>
    <cellStyle name="Normal 2 2 4 4" xfId="15728"/>
    <cellStyle name="Normal 2 2 4 4 2" xfId="15729"/>
    <cellStyle name="Normal 2 2 4 4 2 2" xfId="15730"/>
    <cellStyle name="Normal 2 2 4 4 3" xfId="15731"/>
    <cellStyle name="Normal 2 2 4 5" xfId="15732"/>
    <cellStyle name="Normal 2 2 4 5 2" xfId="15733"/>
    <cellStyle name="Normal 2 2 4 5 2 2" xfId="15734"/>
    <cellStyle name="Normal 2 2 4 5 3" xfId="15735"/>
    <cellStyle name="Normal 2 2 4 6" xfId="15736"/>
    <cellStyle name="Normal 2 2 4 6 2" xfId="15737"/>
    <cellStyle name="Normal 2 2 4 6 2 2" xfId="15738"/>
    <cellStyle name="Normal 2 2 4 6 3" xfId="15739"/>
    <cellStyle name="Normal 2 2 4 7" xfId="15740"/>
    <cellStyle name="Normal 2 2 4 7 2" xfId="15741"/>
    <cellStyle name="Normal 2 2 4 7 2 2" xfId="15742"/>
    <cellStyle name="Normal 2 2 4 7 3" xfId="15743"/>
    <cellStyle name="Normal 2 2 4 8" xfId="15744"/>
    <cellStyle name="Normal 2 2 4 8 2" xfId="15745"/>
    <cellStyle name="Normal 2 2 4 9" xfId="15746"/>
    <cellStyle name="Normal 2 2 5" xfId="15747"/>
    <cellStyle name="Normal 2 2 5 2" xfId="15748"/>
    <cellStyle name="Normal 2 2 5 2 2" xfId="15749"/>
    <cellStyle name="Normal 2 2 5 2 2 2" xfId="15750"/>
    <cellStyle name="Normal 2 2 5 2 2 2 2" xfId="15751"/>
    <cellStyle name="Normal 2 2 5 2 2 3" xfId="15752"/>
    <cellStyle name="Normal 2 2 5 2 3" xfId="15753"/>
    <cellStyle name="Normal 2 2 5 2 3 2" xfId="15754"/>
    <cellStyle name="Normal 2 2 5 2 3 2 2" xfId="15755"/>
    <cellStyle name="Normal 2 2 5 2 3 3" xfId="15756"/>
    <cellStyle name="Normal 2 2 5 2 4" xfId="15757"/>
    <cellStyle name="Normal 2 2 5 2 4 2" xfId="15758"/>
    <cellStyle name="Normal 2 2 5 2 4 2 2" xfId="15759"/>
    <cellStyle name="Normal 2 2 5 2 4 3" xfId="15760"/>
    <cellStyle name="Normal 2 2 5 2 5" xfId="15761"/>
    <cellStyle name="Normal 2 2 5 2 5 2" xfId="15762"/>
    <cellStyle name="Normal 2 2 5 2 5 2 2" xfId="15763"/>
    <cellStyle name="Normal 2 2 5 2 5 3" xfId="15764"/>
    <cellStyle name="Normal 2 2 5 2 6" xfId="15765"/>
    <cellStyle name="Normal 2 2 5 2 6 2" xfId="15766"/>
    <cellStyle name="Normal 2 2 5 2 7" xfId="15767"/>
    <cellStyle name="Normal 2 2 5 3" xfId="15768"/>
    <cellStyle name="Normal 2 2 5 3 2" xfId="15769"/>
    <cellStyle name="Normal 2 2 5 3 2 2" xfId="15770"/>
    <cellStyle name="Normal 2 2 5 3 3" xfId="15771"/>
    <cellStyle name="Normal 2 2 5 4" xfId="15772"/>
    <cellStyle name="Normal 2 2 5 4 2" xfId="15773"/>
    <cellStyle name="Normal 2 2 5 4 2 2" xfId="15774"/>
    <cellStyle name="Normal 2 2 5 4 3" xfId="15775"/>
    <cellStyle name="Normal 2 2 5 5" xfId="15776"/>
    <cellStyle name="Normal 2 2 5 5 2" xfId="15777"/>
    <cellStyle name="Normal 2 2 5 5 2 2" xfId="15778"/>
    <cellStyle name="Normal 2 2 5 5 3" xfId="15779"/>
    <cellStyle name="Normal 2 2 5 6" xfId="15780"/>
    <cellStyle name="Normal 2 2 5 6 2" xfId="15781"/>
    <cellStyle name="Normal 2 2 5 6 2 2" xfId="15782"/>
    <cellStyle name="Normal 2 2 5 6 3" xfId="15783"/>
    <cellStyle name="Normal 2 2 5 7" xfId="15784"/>
    <cellStyle name="Normal 2 2 5 7 2" xfId="15785"/>
    <cellStyle name="Normal 2 2 5 8" xfId="15786"/>
    <cellStyle name="Normal 2 2 6" xfId="15787"/>
    <cellStyle name="Normal 2 2 6 2" xfId="15788"/>
    <cellStyle name="Normal 2 2 6 2 2" xfId="15789"/>
    <cellStyle name="Normal 2 2 6 2 2 2" xfId="15790"/>
    <cellStyle name="Normal 2 2 6 2 2 2 2" xfId="15791"/>
    <cellStyle name="Normal 2 2 6 2 2 3" xfId="15792"/>
    <cellStyle name="Normal 2 2 6 2 3" xfId="15793"/>
    <cellStyle name="Normal 2 2 6 2 3 2" xfId="15794"/>
    <cellStyle name="Normal 2 2 6 2 3 2 2" xfId="15795"/>
    <cellStyle name="Normal 2 2 6 2 3 3" xfId="15796"/>
    <cellStyle name="Normal 2 2 6 2 4" xfId="15797"/>
    <cellStyle name="Normal 2 2 6 2 4 2" xfId="15798"/>
    <cellStyle name="Normal 2 2 6 2 4 2 2" xfId="15799"/>
    <cellStyle name="Normal 2 2 6 2 4 3" xfId="15800"/>
    <cellStyle name="Normal 2 2 6 2 5" xfId="15801"/>
    <cellStyle name="Normal 2 2 6 2 5 2" xfId="15802"/>
    <cellStyle name="Normal 2 2 6 2 5 2 2" xfId="15803"/>
    <cellStyle name="Normal 2 2 6 2 5 3" xfId="15804"/>
    <cellStyle name="Normal 2 2 6 2 6" xfId="15805"/>
    <cellStyle name="Normal 2 2 6 2 6 2" xfId="15806"/>
    <cellStyle name="Normal 2 2 6 2 7" xfId="15807"/>
    <cellStyle name="Normal 2 2 6 3" xfId="15808"/>
    <cellStyle name="Normal 2 2 6 3 2" xfId="15809"/>
    <cellStyle name="Normal 2 2 6 3 2 2" xfId="15810"/>
    <cellStyle name="Normal 2 2 6 3 3" xfId="15811"/>
    <cellStyle name="Normal 2 2 6 4" xfId="15812"/>
    <cellStyle name="Normal 2 2 6 4 2" xfId="15813"/>
    <cellStyle name="Normal 2 2 6 4 2 2" xfId="15814"/>
    <cellStyle name="Normal 2 2 6 4 3" xfId="15815"/>
    <cellStyle name="Normal 2 2 6 5" xfId="15816"/>
    <cellStyle name="Normal 2 2 6 5 2" xfId="15817"/>
    <cellStyle name="Normal 2 2 6 5 2 2" xfId="15818"/>
    <cellStyle name="Normal 2 2 6 5 3" xfId="15819"/>
    <cellStyle name="Normal 2 2 6 6" xfId="15820"/>
    <cellStyle name="Normal 2 2 6 6 2" xfId="15821"/>
    <cellStyle name="Normal 2 2 6 6 2 2" xfId="15822"/>
    <cellStyle name="Normal 2 2 6 6 3" xfId="15823"/>
    <cellStyle name="Normal 2 2 6 7" xfId="15824"/>
    <cellStyle name="Normal 2 2 6 7 2" xfId="15825"/>
    <cellStyle name="Normal 2 2 6 8" xfId="15826"/>
    <cellStyle name="Normal 2 2 7" xfId="15827"/>
    <cellStyle name="Normal 2 2 7 2" xfId="15828"/>
    <cellStyle name="Normal 2 2 7 2 2" xfId="15829"/>
    <cellStyle name="Normal 2 2 7 2 2 2" xfId="15830"/>
    <cellStyle name="Normal 2 2 7 2 3" xfId="15831"/>
    <cellStyle name="Normal 2 2 7 3" xfId="15832"/>
    <cellStyle name="Normal 2 2 7 3 2" xfId="15833"/>
    <cellStyle name="Normal 2 2 7 3 2 2" xfId="15834"/>
    <cellStyle name="Normal 2 2 7 3 3" xfId="15835"/>
    <cellStyle name="Normal 2 2 7 4" xfId="15836"/>
    <cellStyle name="Normal 2 2 7 4 2" xfId="15837"/>
    <cellStyle name="Normal 2 2 7 4 2 2" xfId="15838"/>
    <cellStyle name="Normal 2 2 7 4 3" xfId="15839"/>
    <cellStyle name="Normal 2 2 7 5" xfId="15840"/>
    <cellStyle name="Normal 2 2 7 5 2" xfId="15841"/>
    <cellStyle name="Normal 2 2 7 5 2 2" xfId="15842"/>
    <cellStyle name="Normal 2 2 7 5 3" xfId="15843"/>
    <cellStyle name="Normal 2 2 7 6" xfId="15844"/>
    <cellStyle name="Normal 2 2 7 6 2" xfId="15845"/>
    <cellStyle name="Normal 2 2 7 7" xfId="15846"/>
    <cellStyle name="Normal 2 2 8" xfId="15847"/>
    <cellStyle name="Normal 2 2 8 2" xfId="15848"/>
    <cellStyle name="Normal 2 2 8 2 2" xfId="15849"/>
    <cellStyle name="Normal 2 2 8 3" xfId="15850"/>
    <cellStyle name="Normal 2 2 9" xfId="15851"/>
    <cellStyle name="Normal 2 2 9 2" xfId="15852"/>
    <cellStyle name="Normal 2 2 9 2 2" xfId="15853"/>
    <cellStyle name="Normal 2 2 9 3" xfId="15854"/>
    <cellStyle name="Normal 2 3" xfId="89"/>
    <cellStyle name="Normal 2 3 10" xfId="15855"/>
    <cellStyle name="Normal 2 3 10 2" xfId="15856"/>
    <cellStyle name="Normal 2 3 11" xfId="15857"/>
    <cellStyle name="Normal 2 3 2" xfId="2484"/>
    <cellStyle name="Normal 2 3 2 10" xfId="15858"/>
    <cellStyle name="Normal 2 3 2 2" xfId="2698"/>
    <cellStyle name="Normal 2 3 2 2 2" xfId="15859"/>
    <cellStyle name="Normal 2 3 2 2 2 2" xfId="15860"/>
    <cellStyle name="Normal 2 3 2 2 2 2 2" xfId="15861"/>
    <cellStyle name="Normal 2 3 2 2 2 2 2 2" xfId="15862"/>
    <cellStyle name="Normal 2 3 2 2 2 2 3" xfId="15863"/>
    <cellStyle name="Normal 2 3 2 2 2 3" xfId="15864"/>
    <cellStyle name="Normal 2 3 2 2 2 3 2" xfId="15865"/>
    <cellStyle name="Normal 2 3 2 2 2 3 2 2" xfId="15866"/>
    <cellStyle name="Normal 2 3 2 2 2 3 3" xfId="15867"/>
    <cellStyle name="Normal 2 3 2 2 2 4" xfId="15868"/>
    <cellStyle name="Normal 2 3 2 2 2 4 2" xfId="15869"/>
    <cellStyle name="Normal 2 3 2 2 2 4 2 2" xfId="15870"/>
    <cellStyle name="Normal 2 3 2 2 2 4 3" xfId="15871"/>
    <cellStyle name="Normal 2 3 2 2 2 5" xfId="15872"/>
    <cellStyle name="Normal 2 3 2 2 2 5 2" xfId="15873"/>
    <cellStyle name="Normal 2 3 2 2 2 5 2 2" xfId="15874"/>
    <cellStyle name="Normal 2 3 2 2 2 5 3" xfId="15875"/>
    <cellStyle name="Normal 2 3 2 2 2 6" xfId="15876"/>
    <cellStyle name="Normal 2 3 2 2 2 6 2" xfId="15877"/>
    <cellStyle name="Normal 2 3 2 2 2 7" xfId="15878"/>
    <cellStyle name="Normal 2 3 2 2 3" xfId="15879"/>
    <cellStyle name="Normal 2 3 2 2 3 2" xfId="15880"/>
    <cellStyle name="Normal 2 3 2 2 3 2 2" xfId="15881"/>
    <cellStyle name="Normal 2 3 2 2 3 3" xfId="15882"/>
    <cellStyle name="Normal 2 3 2 2 4" xfId="15883"/>
    <cellStyle name="Normal 2 3 2 2 4 2" xfId="15884"/>
    <cellStyle name="Normal 2 3 2 2 4 2 2" xfId="15885"/>
    <cellStyle name="Normal 2 3 2 2 4 3" xfId="15886"/>
    <cellStyle name="Normal 2 3 2 2 5" xfId="15887"/>
    <cellStyle name="Normal 2 3 2 2 5 2" xfId="15888"/>
    <cellStyle name="Normal 2 3 2 2 5 2 2" xfId="15889"/>
    <cellStyle name="Normal 2 3 2 2 5 3" xfId="15890"/>
    <cellStyle name="Normal 2 3 2 2 6" xfId="15891"/>
    <cellStyle name="Normal 2 3 2 2 6 2" xfId="15892"/>
    <cellStyle name="Normal 2 3 2 2 6 2 2" xfId="15893"/>
    <cellStyle name="Normal 2 3 2 2 6 3" xfId="15894"/>
    <cellStyle name="Normal 2 3 2 2 7" xfId="15895"/>
    <cellStyle name="Normal 2 3 2 2 7 2" xfId="15896"/>
    <cellStyle name="Normal 2 3 2 2 8" xfId="15897"/>
    <cellStyle name="Normal 2 3 2 3" xfId="15898"/>
    <cellStyle name="Normal 2 3 2 3 2" xfId="15899"/>
    <cellStyle name="Normal 2 3 2 3 2 2" xfId="15900"/>
    <cellStyle name="Normal 2 3 2 3 2 2 2" xfId="15901"/>
    <cellStyle name="Normal 2 3 2 3 2 2 2 2" xfId="15902"/>
    <cellStyle name="Normal 2 3 2 3 2 2 3" xfId="15903"/>
    <cellStyle name="Normal 2 3 2 3 2 3" xfId="15904"/>
    <cellStyle name="Normal 2 3 2 3 2 3 2" xfId="15905"/>
    <cellStyle name="Normal 2 3 2 3 2 3 2 2" xfId="15906"/>
    <cellStyle name="Normal 2 3 2 3 2 3 3" xfId="15907"/>
    <cellStyle name="Normal 2 3 2 3 2 4" xfId="15908"/>
    <cellStyle name="Normal 2 3 2 3 2 4 2" xfId="15909"/>
    <cellStyle name="Normal 2 3 2 3 2 4 2 2" xfId="15910"/>
    <cellStyle name="Normal 2 3 2 3 2 4 3" xfId="15911"/>
    <cellStyle name="Normal 2 3 2 3 2 5" xfId="15912"/>
    <cellStyle name="Normal 2 3 2 3 2 5 2" xfId="15913"/>
    <cellStyle name="Normal 2 3 2 3 2 5 2 2" xfId="15914"/>
    <cellStyle name="Normal 2 3 2 3 2 5 3" xfId="15915"/>
    <cellStyle name="Normal 2 3 2 3 2 6" xfId="15916"/>
    <cellStyle name="Normal 2 3 2 3 2 6 2" xfId="15917"/>
    <cellStyle name="Normal 2 3 2 3 2 7" xfId="15918"/>
    <cellStyle name="Normal 2 3 2 3 3" xfId="15919"/>
    <cellStyle name="Normal 2 3 2 3 3 2" xfId="15920"/>
    <cellStyle name="Normal 2 3 2 3 3 2 2" xfId="15921"/>
    <cellStyle name="Normal 2 3 2 3 3 3" xfId="15922"/>
    <cellStyle name="Normal 2 3 2 3 4" xfId="15923"/>
    <cellStyle name="Normal 2 3 2 3 4 2" xfId="15924"/>
    <cellStyle name="Normal 2 3 2 3 4 2 2" xfId="15925"/>
    <cellStyle name="Normal 2 3 2 3 4 3" xfId="15926"/>
    <cellStyle name="Normal 2 3 2 3 5" xfId="15927"/>
    <cellStyle name="Normal 2 3 2 3 5 2" xfId="15928"/>
    <cellStyle name="Normal 2 3 2 3 5 2 2" xfId="15929"/>
    <cellStyle name="Normal 2 3 2 3 5 3" xfId="15930"/>
    <cellStyle name="Normal 2 3 2 3 6" xfId="15931"/>
    <cellStyle name="Normal 2 3 2 3 6 2" xfId="15932"/>
    <cellStyle name="Normal 2 3 2 3 6 2 2" xfId="15933"/>
    <cellStyle name="Normal 2 3 2 3 6 3" xfId="15934"/>
    <cellStyle name="Normal 2 3 2 3 7" xfId="15935"/>
    <cellStyle name="Normal 2 3 2 3 7 2" xfId="15936"/>
    <cellStyle name="Normal 2 3 2 3 8" xfId="15937"/>
    <cellStyle name="Normal 2 3 2 4" xfId="15938"/>
    <cellStyle name="Normal 2 3 2 4 2" xfId="15939"/>
    <cellStyle name="Normal 2 3 2 4 2 2" xfId="15940"/>
    <cellStyle name="Normal 2 3 2 4 2 2 2" xfId="15941"/>
    <cellStyle name="Normal 2 3 2 4 2 3" xfId="15942"/>
    <cellStyle name="Normal 2 3 2 4 3" xfId="15943"/>
    <cellStyle name="Normal 2 3 2 4 3 2" xfId="15944"/>
    <cellStyle name="Normal 2 3 2 4 3 2 2" xfId="15945"/>
    <cellStyle name="Normal 2 3 2 4 3 3" xfId="15946"/>
    <cellStyle name="Normal 2 3 2 4 4" xfId="15947"/>
    <cellStyle name="Normal 2 3 2 4 4 2" xfId="15948"/>
    <cellStyle name="Normal 2 3 2 4 4 2 2" xfId="15949"/>
    <cellStyle name="Normal 2 3 2 4 4 3" xfId="15950"/>
    <cellStyle name="Normal 2 3 2 4 5" xfId="15951"/>
    <cellStyle name="Normal 2 3 2 4 5 2" xfId="15952"/>
    <cellStyle name="Normal 2 3 2 4 5 2 2" xfId="15953"/>
    <cellStyle name="Normal 2 3 2 4 5 3" xfId="15954"/>
    <cellStyle name="Normal 2 3 2 4 6" xfId="15955"/>
    <cellStyle name="Normal 2 3 2 4 6 2" xfId="15956"/>
    <cellStyle name="Normal 2 3 2 4 7" xfId="15957"/>
    <cellStyle name="Normal 2 3 2 5" xfId="15958"/>
    <cellStyle name="Normal 2 3 2 5 2" xfId="15959"/>
    <cellStyle name="Normal 2 3 2 5 2 2" xfId="15960"/>
    <cellStyle name="Normal 2 3 2 5 3" xfId="15961"/>
    <cellStyle name="Normal 2 3 2 6" xfId="15962"/>
    <cellStyle name="Normal 2 3 2 6 2" xfId="15963"/>
    <cellStyle name="Normal 2 3 2 6 2 2" xfId="15964"/>
    <cellStyle name="Normal 2 3 2 6 3" xfId="15965"/>
    <cellStyle name="Normal 2 3 2 7" xfId="15966"/>
    <cellStyle name="Normal 2 3 2 7 2" xfId="15967"/>
    <cellStyle name="Normal 2 3 2 7 2 2" xfId="15968"/>
    <cellStyle name="Normal 2 3 2 7 3" xfId="15969"/>
    <cellStyle name="Normal 2 3 2 8" xfId="15970"/>
    <cellStyle name="Normal 2 3 2 8 2" xfId="15971"/>
    <cellStyle name="Normal 2 3 2 8 2 2" xfId="15972"/>
    <cellStyle name="Normal 2 3 2 8 3" xfId="15973"/>
    <cellStyle name="Normal 2 3 2 9" xfId="15974"/>
    <cellStyle name="Normal 2 3 2 9 2" xfId="15975"/>
    <cellStyle name="Normal 2 3 3" xfId="15976"/>
    <cellStyle name="Normal 2 3 3 2" xfId="15977"/>
    <cellStyle name="Normal 2 3 3 2 2" xfId="15978"/>
    <cellStyle name="Normal 2 3 3 2 2 2" xfId="15979"/>
    <cellStyle name="Normal 2 3 3 2 2 2 2" xfId="15980"/>
    <cellStyle name="Normal 2 3 3 2 2 3" xfId="15981"/>
    <cellStyle name="Normal 2 3 3 2 3" xfId="15982"/>
    <cellStyle name="Normal 2 3 3 2 3 2" xfId="15983"/>
    <cellStyle name="Normal 2 3 3 2 3 2 2" xfId="15984"/>
    <cellStyle name="Normal 2 3 3 2 3 3" xfId="15985"/>
    <cellStyle name="Normal 2 3 3 2 4" xfId="15986"/>
    <cellStyle name="Normal 2 3 3 2 4 2" xfId="15987"/>
    <cellStyle name="Normal 2 3 3 2 4 2 2" xfId="15988"/>
    <cellStyle name="Normal 2 3 3 2 4 3" xfId="15989"/>
    <cellStyle name="Normal 2 3 3 2 5" xfId="15990"/>
    <cellStyle name="Normal 2 3 3 2 5 2" xfId="15991"/>
    <cellStyle name="Normal 2 3 3 2 5 2 2" xfId="15992"/>
    <cellStyle name="Normal 2 3 3 2 5 3" xfId="15993"/>
    <cellStyle name="Normal 2 3 3 2 6" xfId="15994"/>
    <cellStyle name="Normal 2 3 3 2 6 2" xfId="15995"/>
    <cellStyle name="Normal 2 3 3 2 7" xfId="15996"/>
    <cellStyle name="Normal 2 3 3 3" xfId="15997"/>
    <cellStyle name="Normal 2 3 3 4" xfId="15998"/>
    <cellStyle name="Normal 2 3 3 4 2" xfId="15999"/>
    <cellStyle name="Normal 2 3 3 4 2 2" xfId="16000"/>
    <cellStyle name="Normal 2 3 3 4 3" xfId="16001"/>
    <cellStyle name="Normal 2 3 3 5" xfId="16002"/>
    <cellStyle name="Normal 2 3 3 5 2" xfId="16003"/>
    <cellStyle name="Normal 2 3 3 5 2 2" xfId="16004"/>
    <cellStyle name="Normal 2 3 3 5 3" xfId="16005"/>
    <cellStyle name="Normal 2 3 3 6" xfId="16006"/>
    <cellStyle name="Normal 2 3 3 6 2" xfId="16007"/>
    <cellStyle name="Normal 2 3 3 6 2 2" xfId="16008"/>
    <cellStyle name="Normal 2 3 3 6 3" xfId="16009"/>
    <cellStyle name="Normal 2 3 3 7" xfId="16010"/>
    <cellStyle name="Normal 2 3 3 7 2" xfId="16011"/>
    <cellStyle name="Normal 2 3 3 7 2 2" xfId="16012"/>
    <cellStyle name="Normal 2 3 3 7 3" xfId="16013"/>
    <cellStyle name="Normal 2 3 3 8" xfId="16014"/>
    <cellStyle name="Normal 2 3 3 8 2" xfId="16015"/>
    <cellStyle name="Normal 2 3 3 9" xfId="16016"/>
    <cellStyle name="Normal 2 3 4" xfId="16017"/>
    <cellStyle name="Normal 2 3 4 2" xfId="16018"/>
    <cellStyle name="Normal 2 3 4 2 2" xfId="16019"/>
    <cellStyle name="Normal 2 3 4 2 2 2" xfId="16020"/>
    <cellStyle name="Normal 2 3 4 2 2 2 2" xfId="16021"/>
    <cellStyle name="Normal 2 3 4 2 2 3" xfId="16022"/>
    <cellStyle name="Normal 2 3 4 2 3" xfId="16023"/>
    <cellStyle name="Normal 2 3 4 2 3 2" xfId="16024"/>
    <cellStyle name="Normal 2 3 4 2 3 2 2" xfId="16025"/>
    <cellStyle name="Normal 2 3 4 2 3 3" xfId="16026"/>
    <cellStyle name="Normal 2 3 4 2 4" xfId="16027"/>
    <cellStyle name="Normal 2 3 4 2 4 2" xfId="16028"/>
    <cellStyle name="Normal 2 3 4 2 4 2 2" xfId="16029"/>
    <cellStyle name="Normal 2 3 4 2 4 3" xfId="16030"/>
    <cellStyle name="Normal 2 3 4 2 5" xfId="16031"/>
    <cellStyle name="Normal 2 3 4 2 5 2" xfId="16032"/>
    <cellStyle name="Normal 2 3 4 2 5 2 2" xfId="16033"/>
    <cellStyle name="Normal 2 3 4 2 5 3" xfId="16034"/>
    <cellStyle name="Normal 2 3 4 2 6" xfId="16035"/>
    <cellStyle name="Normal 2 3 4 2 6 2" xfId="16036"/>
    <cellStyle name="Normal 2 3 4 2 7" xfId="16037"/>
    <cellStyle name="Normal 2 3 4 3" xfId="16038"/>
    <cellStyle name="Normal 2 3 4 4" xfId="16039"/>
    <cellStyle name="Normal 2 3 4 4 2" xfId="16040"/>
    <cellStyle name="Normal 2 3 4 4 2 2" xfId="16041"/>
    <cellStyle name="Normal 2 3 4 4 3" xfId="16042"/>
    <cellStyle name="Normal 2 3 4 5" xfId="16043"/>
    <cellStyle name="Normal 2 3 4 5 2" xfId="16044"/>
    <cellStyle name="Normal 2 3 4 5 2 2" xfId="16045"/>
    <cellStyle name="Normal 2 3 4 5 3" xfId="16046"/>
    <cellStyle name="Normal 2 3 4 6" xfId="16047"/>
    <cellStyle name="Normal 2 3 4 6 2" xfId="16048"/>
    <cellStyle name="Normal 2 3 4 6 2 2" xfId="16049"/>
    <cellStyle name="Normal 2 3 4 6 3" xfId="16050"/>
    <cellStyle name="Normal 2 3 4 7" xfId="16051"/>
    <cellStyle name="Normal 2 3 4 7 2" xfId="16052"/>
    <cellStyle name="Normal 2 3 4 7 2 2" xfId="16053"/>
    <cellStyle name="Normal 2 3 4 7 3" xfId="16054"/>
    <cellStyle name="Normal 2 3 4 8" xfId="16055"/>
    <cellStyle name="Normal 2 3 4 8 2" xfId="16056"/>
    <cellStyle name="Normal 2 3 4 9" xfId="16057"/>
    <cellStyle name="Normal 2 3 5" xfId="16058"/>
    <cellStyle name="Normal 2 3 5 2" xfId="16059"/>
    <cellStyle name="Normal 2 3 5 2 2" xfId="16060"/>
    <cellStyle name="Normal 2 3 5 2 2 2" xfId="16061"/>
    <cellStyle name="Normal 2 3 5 2 3" xfId="16062"/>
    <cellStyle name="Normal 2 3 5 3" xfId="16063"/>
    <cellStyle name="Normal 2 3 5 3 2" xfId="16064"/>
    <cellStyle name="Normal 2 3 5 3 2 2" xfId="16065"/>
    <cellStyle name="Normal 2 3 5 3 3" xfId="16066"/>
    <cellStyle name="Normal 2 3 5 4" xfId="16067"/>
    <cellStyle name="Normal 2 3 5 4 2" xfId="16068"/>
    <cellStyle name="Normal 2 3 5 4 2 2" xfId="16069"/>
    <cellStyle name="Normal 2 3 5 4 3" xfId="16070"/>
    <cellStyle name="Normal 2 3 5 5" xfId="16071"/>
    <cellStyle name="Normal 2 3 5 5 2" xfId="16072"/>
    <cellStyle name="Normal 2 3 5 5 2 2" xfId="16073"/>
    <cellStyle name="Normal 2 3 5 5 3" xfId="16074"/>
    <cellStyle name="Normal 2 3 5 6" xfId="16075"/>
    <cellStyle name="Normal 2 3 5 6 2" xfId="16076"/>
    <cellStyle name="Normal 2 3 5 7" xfId="16077"/>
    <cellStyle name="Normal 2 3 6" xfId="16078"/>
    <cellStyle name="Normal 2 3 7" xfId="16079"/>
    <cellStyle name="Normal 2 3 7 2" xfId="16080"/>
    <cellStyle name="Normal 2 3 7 2 2" xfId="16081"/>
    <cellStyle name="Normal 2 3 7 3" xfId="16082"/>
    <cellStyle name="Normal 2 3 8" xfId="16083"/>
    <cellStyle name="Normal 2 3 8 2" xfId="16084"/>
    <cellStyle name="Normal 2 3 8 2 2" xfId="16085"/>
    <cellStyle name="Normal 2 3 8 3" xfId="16086"/>
    <cellStyle name="Normal 2 3 9" xfId="16087"/>
    <cellStyle name="Normal 2 3 9 2" xfId="16088"/>
    <cellStyle name="Normal 2 3 9 2 2" xfId="16089"/>
    <cellStyle name="Normal 2 3 9 3" xfId="16090"/>
    <cellStyle name="Normal 2 4" xfId="348"/>
    <cellStyle name="Normal 2 4 10" xfId="16091"/>
    <cellStyle name="Normal 2 4 10 2" xfId="16092"/>
    <cellStyle name="Normal 2 4 10 2 2" xfId="16093"/>
    <cellStyle name="Normal 2 4 10 2 2 2" xfId="16094"/>
    <cellStyle name="Normal 2 4 10 2 2 2 2" xfId="16095"/>
    <cellStyle name="Normal 2 4 10 2 2 3" xfId="16096"/>
    <cellStyle name="Normal 2 4 10 2 3" xfId="16097"/>
    <cellStyle name="Normal 2 4 10 2 3 2" xfId="16098"/>
    <cellStyle name="Normal 2 4 10 2 3 2 2" xfId="16099"/>
    <cellStyle name="Normal 2 4 10 2 3 3" xfId="16100"/>
    <cellStyle name="Normal 2 4 10 2 4" xfId="16101"/>
    <cellStyle name="Normal 2 4 10 2 4 2" xfId="16102"/>
    <cellStyle name="Normal 2 4 10 2 5" xfId="16103"/>
    <cellStyle name="Normal 2 4 10 3" xfId="16104"/>
    <cellStyle name="Normal 2 4 10 3 2" xfId="16105"/>
    <cellStyle name="Normal 2 4 10 3 2 2" xfId="16106"/>
    <cellStyle name="Normal 2 4 10 3 3" xfId="16107"/>
    <cellStyle name="Normal 2 4 10 4" xfId="16108"/>
    <cellStyle name="Normal 2 4 10 4 2" xfId="16109"/>
    <cellStyle name="Normal 2 4 10 4 2 2" xfId="16110"/>
    <cellStyle name="Normal 2 4 10 4 3" xfId="16111"/>
    <cellStyle name="Normal 2 4 10 5" xfId="16112"/>
    <cellStyle name="Normal 2 4 10 5 2" xfId="16113"/>
    <cellStyle name="Normal 2 4 10 5 2 2" xfId="16114"/>
    <cellStyle name="Normal 2 4 10 5 3" xfId="16115"/>
    <cellStyle name="Normal 2 4 10 6" xfId="16116"/>
    <cellStyle name="Normal 2 4 10 6 2" xfId="16117"/>
    <cellStyle name="Normal 2 4 10 7" xfId="16118"/>
    <cellStyle name="Normal 2 4 11" xfId="16119"/>
    <cellStyle name="Normal 2 4 11 2" xfId="16120"/>
    <cellStyle name="Normal 2 4 11 2 2" xfId="16121"/>
    <cellStyle name="Normal 2 4 11 2 2 2" xfId="16122"/>
    <cellStyle name="Normal 2 4 11 2 3" xfId="16123"/>
    <cellStyle name="Normal 2 4 11 3" xfId="16124"/>
    <cellStyle name="Normal 2 4 11 3 2" xfId="16125"/>
    <cellStyle name="Normal 2 4 11 3 2 2" xfId="16126"/>
    <cellStyle name="Normal 2 4 11 3 3" xfId="16127"/>
    <cellStyle name="Normal 2 4 11 4" xfId="16128"/>
    <cellStyle name="Normal 2 4 11 4 2" xfId="16129"/>
    <cellStyle name="Normal 2 4 11 5" xfId="16130"/>
    <cellStyle name="Normal 2 4 12" xfId="16131"/>
    <cellStyle name="Normal 2 4 12 2" xfId="16132"/>
    <cellStyle name="Normal 2 4 12 2 2" xfId="16133"/>
    <cellStyle name="Normal 2 4 12 3" xfId="16134"/>
    <cellStyle name="Normal 2 4 13" xfId="16135"/>
    <cellStyle name="Normal 2 4 13 2" xfId="16136"/>
    <cellStyle name="Normal 2 4 13 2 2" xfId="16137"/>
    <cellStyle name="Normal 2 4 13 3" xfId="16138"/>
    <cellStyle name="Normal 2 4 14" xfId="16139"/>
    <cellStyle name="Normal 2 4 14 2" xfId="16140"/>
    <cellStyle name="Normal 2 4 14 2 2" xfId="16141"/>
    <cellStyle name="Normal 2 4 14 3" xfId="16142"/>
    <cellStyle name="Normal 2 4 15" xfId="16143"/>
    <cellStyle name="Normal 2 4 15 2" xfId="16144"/>
    <cellStyle name="Normal 2 4 16" xfId="16145"/>
    <cellStyle name="Normal 2 4 2" xfId="1238"/>
    <cellStyle name="Normal 2 4 2 10" xfId="16146"/>
    <cellStyle name="Normal 2 4 2 10 2" xfId="16147"/>
    <cellStyle name="Normal 2 4 2 10 2 2" xfId="16148"/>
    <cellStyle name="Normal 2 4 2 10 3" xfId="16149"/>
    <cellStyle name="Normal 2 4 2 11" xfId="16150"/>
    <cellStyle name="Normal 2 4 2 11 2" xfId="16151"/>
    <cellStyle name="Normal 2 4 2 11 2 2" xfId="16152"/>
    <cellStyle name="Normal 2 4 2 11 3" xfId="16153"/>
    <cellStyle name="Normal 2 4 2 12" xfId="16154"/>
    <cellStyle name="Normal 2 4 2 12 2" xfId="16155"/>
    <cellStyle name="Normal 2 4 2 13" xfId="16156"/>
    <cellStyle name="Normal 2 4 2 2" xfId="16157"/>
    <cellStyle name="Normal 2 4 2 2 10" xfId="16158"/>
    <cellStyle name="Normal 2 4 2 2 10 2" xfId="16159"/>
    <cellStyle name="Normal 2 4 2 2 10 2 2" xfId="16160"/>
    <cellStyle name="Normal 2 4 2 2 10 3" xfId="16161"/>
    <cellStyle name="Normal 2 4 2 2 11" xfId="16162"/>
    <cellStyle name="Normal 2 4 2 2 11 2" xfId="16163"/>
    <cellStyle name="Normal 2 4 2 2 12" xfId="16164"/>
    <cellStyle name="Normal 2 4 2 2 2" xfId="16165"/>
    <cellStyle name="Normal 2 4 2 2 2 2" xfId="16166"/>
    <cellStyle name="Normal 2 4 2 2 2 2 2" xfId="16167"/>
    <cellStyle name="Normal 2 4 2 2 2 2 2 2" xfId="16168"/>
    <cellStyle name="Normal 2 4 2 2 2 2 2 2 2" xfId="16169"/>
    <cellStyle name="Normal 2 4 2 2 2 2 2 2 2 2" xfId="16170"/>
    <cellStyle name="Normal 2 4 2 2 2 2 2 2 3" xfId="16171"/>
    <cellStyle name="Normal 2 4 2 2 2 2 2 3" xfId="16172"/>
    <cellStyle name="Normal 2 4 2 2 2 2 2 3 2" xfId="16173"/>
    <cellStyle name="Normal 2 4 2 2 2 2 2 3 2 2" xfId="16174"/>
    <cellStyle name="Normal 2 4 2 2 2 2 2 3 3" xfId="16175"/>
    <cellStyle name="Normal 2 4 2 2 2 2 2 4" xfId="16176"/>
    <cellStyle name="Normal 2 4 2 2 2 2 2 4 2" xfId="16177"/>
    <cellStyle name="Normal 2 4 2 2 2 2 2 5" xfId="16178"/>
    <cellStyle name="Normal 2 4 2 2 2 2 3" xfId="16179"/>
    <cellStyle name="Normal 2 4 2 2 2 2 3 2" xfId="16180"/>
    <cellStyle name="Normal 2 4 2 2 2 2 3 2 2" xfId="16181"/>
    <cellStyle name="Normal 2 4 2 2 2 2 3 3" xfId="16182"/>
    <cellStyle name="Normal 2 4 2 2 2 2 4" xfId="16183"/>
    <cellStyle name="Normal 2 4 2 2 2 2 4 2" xfId="16184"/>
    <cellStyle name="Normal 2 4 2 2 2 2 4 2 2" xfId="16185"/>
    <cellStyle name="Normal 2 4 2 2 2 2 4 3" xfId="16186"/>
    <cellStyle name="Normal 2 4 2 2 2 2 5" xfId="16187"/>
    <cellStyle name="Normal 2 4 2 2 2 2 5 2" xfId="16188"/>
    <cellStyle name="Normal 2 4 2 2 2 2 5 2 2" xfId="16189"/>
    <cellStyle name="Normal 2 4 2 2 2 2 5 3" xfId="16190"/>
    <cellStyle name="Normal 2 4 2 2 2 2 6" xfId="16191"/>
    <cellStyle name="Normal 2 4 2 2 2 2 6 2" xfId="16192"/>
    <cellStyle name="Normal 2 4 2 2 2 2 7" xfId="16193"/>
    <cellStyle name="Normal 2 4 2 2 2 3" xfId="16194"/>
    <cellStyle name="Normal 2 4 2 2 2 3 2" xfId="16195"/>
    <cellStyle name="Normal 2 4 2 2 2 3 2 2" xfId="16196"/>
    <cellStyle name="Normal 2 4 2 2 2 3 2 2 2" xfId="16197"/>
    <cellStyle name="Normal 2 4 2 2 2 3 2 3" xfId="16198"/>
    <cellStyle name="Normal 2 4 2 2 2 3 3" xfId="16199"/>
    <cellStyle name="Normal 2 4 2 2 2 3 3 2" xfId="16200"/>
    <cellStyle name="Normal 2 4 2 2 2 3 3 2 2" xfId="16201"/>
    <cellStyle name="Normal 2 4 2 2 2 3 3 3" xfId="16202"/>
    <cellStyle name="Normal 2 4 2 2 2 3 4" xfId="16203"/>
    <cellStyle name="Normal 2 4 2 2 2 3 4 2" xfId="16204"/>
    <cellStyle name="Normal 2 4 2 2 2 3 5" xfId="16205"/>
    <cellStyle name="Normal 2 4 2 2 2 4" xfId="16206"/>
    <cellStyle name="Normal 2 4 2 2 2 4 2" xfId="16207"/>
    <cellStyle name="Normal 2 4 2 2 2 4 2 2" xfId="16208"/>
    <cellStyle name="Normal 2 4 2 2 2 4 3" xfId="16209"/>
    <cellStyle name="Normal 2 4 2 2 2 5" xfId="16210"/>
    <cellStyle name="Normal 2 4 2 2 2 5 2" xfId="16211"/>
    <cellStyle name="Normal 2 4 2 2 2 5 2 2" xfId="16212"/>
    <cellStyle name="Normal 2 4 2 2 2 5 3" xfId="16213"/>
    <cellStyle name="Normal 2 4 2 2 2 6" xfId="16214"/>
    <cellStyle name="Normal 2 4 2 2 2 6 2" xfId="16215"/>
    <cellStyle name="Normal 2 4 2 2 2 6 2 2" xfId="16216"/>
    <cellStyle name="Normal 2 4 2 2 2 6 3" xfId="16217"/>
    <cellStyle name="Normal 2 4 2 2 2 7" xfId="16218"/>
    <cellStyle name="Normal 2 4 2 2 2 7 2" xfId="16219"/>
    <cellStyle name="Normal 2 4 2 2 2 8" xfId="16220"/>
    <cellStyle name="Normal 2 4 2 2 3" xfId="16221"/>
    <cellStyle name="Normal 2 4 2 2 3 2" xfId="16222"/>
    <cellStyle name="Normal 2 4 2 2 3 2 2" xfId="16223"/>
    <cellStyle name="Normal 2 4 2 2 3 2 2 2" xfId="16224"/>
    <cellStyle name="Normal 2 4 2 2 3 2 2 2 2" xfId="16225"/>
    <cellStyle name="Normal 2 4 2 2 3 2 2 2 2 2" xfId="16226"/>
    <cellStyle name="Normal 2 4 2 2 3 2 2 2 3" xfId="16227"/>
    <cellStyle name="Normal 2 4 2 2 3 2 2 3" xfId="16228"/>
    <cellStyle name="Normal 2 4 2 2 3 2 2 3 2" xfId="16229"/>
    <cellStyle name="Normal 2 4 2 2 3 2 2 3 2 2" xfId="16230"/>
    <cellStyle name="Normal 2 4 2 2 3 2 2 3 3" xfId="16231"/>
    <cellStyle name="Normal 2 4 2 2 3 2 2 4" xfId="16232"/>
    <cellStyle name="Normal 2 4 2 2 3 2 2 4 2" xfId="16233"/>
    <cellStyle name="Normal 2 4 2 2 3 2 2 5" xfId="16234"/>
    <cellStyle name="Normal 2 4 2 2 3 2 3" xfId="16235"/>
    <cellStyle name="Normal 2 4 2 2 3 2 3 2" xfId="16236"/>
    <cellStyle name="Normal 2 4 2 2 3 2 3 2 2" xfId="16237"/>
    <cellStyle name="Normal 2 4 2 2 3 2 3 3" xfId="16238"/>
    <cellStyle name="Normal 2 4 2 2 3 2 4" xfId="16239"/>
    <cellStyle name="Normal 2 4 2 2 3 2 4 2" xfId="16240"/>
    <cellStyle name="Normal 2 4 2 2 3 2 4 2 2" xfId="16241"/>
    <cellStyle name="Normal 2 4 2 2 3 2 4 3" xfId="16242"/>
    <cellStyle name="Normal 2 4 2 2 3 2 5" xfId="16243"/>
    <cellStyle name="Normal 2 4 2 2 3 2 5 2" xfId="16244"/>
    <cellStyle name="Normal 2 4 2 2 3 2 5 2 2" xfId="16245"/>
    <cellStyle name="Normal 2 4 2 2 3 2 5 3" xfId="16246"/>
    <cellStyle name="Normal 2 4 2 2 3 2 6" xfId="16247"/>
    <cellStyle name="Normal 2 4 2 2 3 2 6 2" xfId="16248"/>
    <cellStyle name="Normal 2 4 2 2 3 2 7" xfId="16249"/>
    <cellStyle name="Normal 2 4 2 2 3 3" xfId="16250"/>
    <cellStyle name="Normal 2 4 2 2 3 3 2" xfId="16251"/>
    <cellStyle name="Normal 2 4 2 2 3 3 2 2" xfId="16252"/>
    <cellStyle name="Normal 2 4 2 2 3 3 2 2 2" xfId="16253"/>
    <cellStyle name="Normal 2 4 2 2 3 3 2 3" xfId="16254"/>
    <cellStyle name="Normal 2 4 2 2 3 3 3" xfId="16255"/>
    <cellStyle name="Normal 2 4 2 2 3 3 3 2" xfId="16256"/>
    <cellStyle name="Normal 2 4 2 2 3 3 3 2 2" xfId="16257"/>
    <cellStyle name="Normal 2 4 2 2 3 3 3 3" xfId="16258"/>
    <cellStyle name="Normal 2 4 2 2 3 3 4" xfId="16259"/>
    <cellStyle name="Normal 2 4 2 2 3 3 4 2" xfId="16260"/>
    <cellStyle name="Normal 2 4 2 2 3 3 5" xfId="16261"/>
    <cellStyle name="Normal 2 4 2 2 3 4" xfId="16262"/>
    <cellStyle name="Normal 2 4 2 2 3 4 2" xfId="16263"/>
    <cellStyle name="Normal 2 4 2 2 3 4 2 2" xfId="16264"/>
    <cellStyle name="Normal 2 4 2 2 3 4 3" xfId="16265"/>
    <cellStyle name="Normal 2 4 2 2 3 5" xfId="16266"/>
    <cellStyle name="Normal 2 4 2 2 3 5 2" xfId="16267"/>
    <cellStyle name="Normal 2 4 2 2 3 5 2 2" xfId="16268"/>
    <cellStyle name="Normal 2 4 2 2 3 5 3" xfId="16269"/>
    <cellStyle name="Normal 2 4 2 2 3 6" xfId="16270"/>
    <cellStyle name="Normal 2 4 2 2 3 6 2" xfId="16271"/>
    <cellStyle name="Normal 2 4 2 2 3 6 2 2" xfId="16272"/>
    <cellStyle name="Normal 2 4 2 2 3 6 3" xfId="16273"/>
    <cellStyle name="Normal 2 4 2 2 3 7" xfId="16274"/>
    <cellStyle name="Normal 2 4 2 2 3 7 2" xfId="16275"/>
    <cellStyle name="Normal 2 4 2 2 3 8" xfId="16276"/>
    <cellStyle name="Normal 2 4 2 2 4" xfId="16277"/>
    <cellStyle name="Normal 2 4 2 2 4 2" xfId="16278"/>
    <cellStyle name="Normal 2 4 2 2 4 2 2" xfId="16279"/>
    <cellStyle name="Normal 2 4 2 2 4 2 2 2" xfId="16280"/>
    <cellStyle name="Normal 2 4 2 2 4 2 2 2 2" xfId="16281"/>
    <cellStyle name="Normal 2 4 2 2 4 2 2 2 2 2" xfId="16282"/>
    <cellStyle name="Normal 2 4 2 2 4 2 2 2 3" xfId="16283"/>
    <cellStyle name="Normal 2 4 2 2 4 2 2 3" xfId="16284"/>
    <cellStyle name="Normal 2 4 2 2 4 2 2 3 2" xfId="16285"/>
    <cellStyle name="Normal 2 4 2 2 4 2 2 3 2 2" xfId="16286"/>
    <cellStyle name="Normal 2 4 2 2 4 2 2 3 3" xfId="16287"/>
    <cellStyle name="Normal 2 4 2 2 4 2 2 4" xfId="16288"/>
    <cellStyle name="Normal 2 4 2 2 4 2 2 4 2" xfId="16289"/>
    <cellStyle name="Normal 2 4 2 2 4 2 2 5" xfId="16290"/>
    <cellStyle name="Normal 2 4 2 2 4 2 3" xfId="16291"/>
    <cellStyle name="Normal 2 4 2 2 4 2 3 2" xfId="16292"/>
    <cellStyle name="Normal 2 4 2 2 4 2 3 2 2" xfId="16293"/>
    <cellStyle name="Normal 2 4 2 2 4 2 3 3" xfId="16294"/>
    <cellStyle name="Normal 2 4 2 2 4 2 4" xfId="16295"/>
    <cellStyle name="Normal 2 4 2 2 4 2 4 2" xfId="16296"/>
    <cellStyle name="Normal 2 4 2 2 4 2 4 2 2" xfId="16297"/>
    <cellStyle name="Normal 2 4 2 2 4 2 4 3" xfId="16298"/>
    <cellStyle name="Normal 2 4 2 2 4 2 5" xfId="16299"/>
    <cellStyle name="Normal 2 4 2 2 4 2 5 2" xfId="16300"/>
    <cellStyle name="Normal 2 4 2 2 4 2 5 2 2" xfId="16301"/>
    <cellStyle name="Normal 2 4 2 2 4 2 5 3" xfId="16302"/>
    <cellStyle name="Normal 2 4 2 2 4 2 6" xfId="16303"/>
    <cellStyle name="Normal 2 4 2 2 4 2 6 2" xfId="16304"/>
    <cellStyle name="Normal 2 4 2 2 4 2 7" xfId="16305"/>
    <cellStyle name="Normal 2 4 2 2 4 3" xfId="16306"/>
    <cellStyle name="Normal 2 4 2 2 4 3 2" xfId="16307"/>
    <cellStyle name="Normal 2 4 2 2 4 3 2 2" xfId="16308"/>
    <cellStyle name="Normal 2 4 2 2 4 3 2 2 2" xfId="16309"/>
    <cellStyle name="Normal 2 4 2 2 4 3 2 3" xfId="16310"/>
    <cellStyle name="Normal 2 4 2 2 4 3 3" xfId="16311"/>
    <cellStyle name="Normal 2 4 2 2 4 3 3 2" xfId="16312"/>
    <cellStyle name="Normal 2 4 2 2 4 3 3 2 2" xfId="16313"/>
    <cellStyle name="Normal 2 4 2 2 4 3 3 3" xfId="16314"/>
    <cellStyle name="Normal 2 4 2 2 4 3 4" xfId="16315"/>
    <cellStyle name="Normal 2 4 2 2 4 3 4 2" xfId="16316"/>
    <cellStyle name="Normal 2 4 2 2 4 3 5" xfId="16317"/>
    <cellStyle name="Normal 2 4 2 2 4 4" xfId="16318"/>
    <cellStyle name="Normal 2 4 2 2 4 4 2" xfId="16319"/>
    <cellStyle name="Normal 2 4 2 2 4 4 2 2" xfId="16320"/>
    <cellStyle name="Normal 2 4 2 2 4 4 3" xfId="16321"/>
    <cellStyle name="Normal 2 4 2 2 4 5" xfId="16322"/>
    <cellStyle name="Normal 2 4 2 2 4 5 2" xfId="16323"/>
    <cellStyle name="Normal 2 4 2 2 4 5 2 2" xfId="16324"/>
    <cellStyle name="Normal 2 4 2 2 4 5 3" xfId="16325"/>
    <cellStyle name="Normal 2 4 2 2 4 6" xfId="16326"/>
    <cellStyle name="Normal 2 4 2 2 4 6 2" xfId="16327"/>
    <cellStyle name="Normal 2 4 2 2 4 6 2 2" xfId="16328"/>
    <cellStyle name="Normal 2 4 2 2 4 6 3" xfId="16329"/>
    <cellStyle name="Normal 2 4 2 2 4 7" xfId="16330"/>
    <cellStyle name="Normal 2 4 2 2 4 7 2" xfId="16331"/>
    <cellStyle name="Normal 2 4 2 2 4 8" xfId="16332"/>
    <cellStyle name="Normal 2 4 2 2 5" xfId="16333"/>
    <cellStyle name="Normal 2 4 2 2 5 2" xfId="16334"/>
    <cellStyle name="Normal 2 4 2 2 5 2 2" xfId="16335"/>
    <cellStyle name="Normal 2 4 2 2 5 2 2 2" xfId="16336"/>
    <cellStyle name="Normal 2 4 2 2 5 2 2 2 2" xfId="16337"/>
    <cellStyle name="Normal 2 4 2 2 5 2 2 3" xfId="16338"/>
    <cellStyle name="Normal 2 4 2 2 5 2 3" xfId="16339"/>
    <cellStyle name="Normal 2 4 2 2 5 2 3 2" xfId="16340"/>
    <cellStyle name="Normal 2 4 2 2 5 2 3 2 2" xfId="16341"/>
    <cellStyle name="Normal 2 4 2 2 5 2 3 3" xfId="16342"/>
    <cellStyle name="Normal 2 4 2 2 5 2 4" xfId="16343"/>
    <cellStyle name="Normal 2 4 2 2 5 2 4 2" xfId="16344"/>
    <cellStyle name="Normal 2 4 2 2 5 2 5" xfId="16345"/>
    <cellStyle name="Normal 2 4 2 2 5 3" xfId="16346"/>
    <cellStyle name="Normal 2 4 2 2 5 3 2" xfId="16347"/>
    <cellStyle name="Normal 2 4 2 2 5 3 2 2" xfId="16348"/>
    <cellStyle name="Normal 2 4 2 2 5 3 3" xfId="16349"/>
    <cellStyle name="Normal 2 4 2 2 5 4" xfId="16350"/>
    <cellStyle name="Normal 2 4 2 2 5 4 2" xfId="16351"/>
    <cellStyle name="Normal 2 4 2 2 5 4 2 2" xfId="16352"/>
    <cellStyle name="Normal 2 4 2 2 5 4 3" xfId="16353"/>
    <cellStyle name="Normal 2 4 2 2 5 5" xfId="16354"/>
    <cellStyle name="Normal 2 4 2 2 5 5 2" xfId="16355"/>
    <cellStyle name="Normal 2 4 2 2 5 5 2 2" xfId="16356"/>
    <cellStyle name="Normal 2 4 2 2 5 5 3" xfId="16357"/>
    <cellStyle name="Normal 2 4 2 2 5 6" xfId="16358"/>
    <cellStyle name="Normal 2 4 2 2 5 6 2" xfId="16359"/>
    <cellStyle name="Normal 2 4 2 2 5 7" xfId="16360"/>
    <cellStyle name="Normal 2 4 2 2 6" xfId="16361"/>
    <cellStyle name="Normal 2 4 2 2 6 2" xfId="16362"/>
    <cellStyle name="Normal 2 4 2 2 6 2 2" xfId="16363"/>
    <cellStyle name="Normal 2 4 2 2 6 2 2 2" xfId="16364"/>
    <cellStyle name="Normal 2 4 2 2 6 2 2 2 2" xfId="16365"/>
    <cellStyle name="Normal 2 4 2 2 6 2 2 3" xfId="16366"/>
    <cellStyle name="Normal 2 4 2 2 6 2 3" xfId="16367"/>
    <cellStyle name="Normal 2 4 2 2 6 2 3 2" xfId="16368"/>
    <cellStyle name="Normal 2 4 2 2 6 2 3 2 2" xfId="16369"/>
    <cellStyle name="Normal 2 4 2 2 6 2 3 3" xfId="16370"/>
    <cellStyle name="Normal 2 4 2 2 6 2 4" xfId="16371"/>
    <cellStyle name="Normal 2 4 2 2 6 2 4 2" xfId="16372"/>
    <cellStyle name="Normal 2 4 2 2 6 2 5" xfId="16373"/>
    <cellStyle name="Normal 2 4 2 2 6 3" xfId="16374"/>
    <cellStyle name="Normal 2 4 2 2 6 3 2" xfId="16375"/>
    <cellStyle name="Normal 2 4 2 2 6 3 2 2" xfId="16376"/>
    <cellStyle name="Normal 2 4 2 2 6 3 3" xfId="16377"/>
    <cellStyle name="Normal 2 4 2 2 6 4" xfId="16378"/>
    <cellStyle name="Normal 2 4 2 2 6 4 2" xfId="16379"/>
    <cellStyle name="Normal 2 4 2 2 6 4 2 2" xfId="16380"/>
    <cellStyle name="Normal 2 4 2 2 6 4 3" xfId="16381"/>
    <cellStyle name="Normal 2 4 2 2 6 5" xfId="16382"/>
    <cellStyle name="Normal 2 4 2 2 6 5 2" xfId="16383"/>
    <cellStyle name="Normal 2 4 2 2 6 5 2 2" xfId="16384"/>
    <cellStyle name="Normal 2 4 2 2 6 5 3" xfId="16385"/>
    <cellStyle name="Normal 2 4 2 2 6 6" xfId="16386"/>
    <cellStyle name="Normal 2 4 2 2 6 6 2" xfId="16387"/>
    <cellStyle name="Normal 2 4 2 2 6 7" xfId="16388"/>
    <cellStyle name="Normal 2 4 2 2 7" xfId="16389"/>
    <cellStyle name="Normal 2 4 2 2 7 2" xfId="16390"/>
    <cellStyle name="Normal 2 4 2 2 7 2 2" xfId="16391"/>
    <cellStyle name="Normal 2 4 2 2 7 2 2 2" xfId="16392"/>
    <cellStyle name="Normal 2 4 2 2 7 2 3" xfId="16393"/>
    <cellStyle name="Normal 2 4 2 2 7 3" xfId="16394"/>
    <cellStyle name="Normal 2 4 2 2 7 3 2" xfId="16395"/>
    <cellStyle name="Normal 2 4 2 2 7 3 2 2" xfId="16396"/>
    <cellStyle name="Normal 2 4 2 2 7 3 3" xfId="16397"/>
    <cellStyle name="Normal 2 4 2 2 7 4" xfId="16398"/>
    <cellStyle name="Normal 2 4 2 2 7 4 2" xfId="16399"/>
    <cellStyle name="Normal 2 4 2 2 7 5" xfId="16400"/>
    <cellStyle name="Normal 2 4 2 2 8" xfId="16401"/>
    <cellStyle name="Normal 2 4 2 2 8 2" xfId="16402"/>
    <cellStyle name="Normal 2 4 2 2 8 2 2" xfId="16403"/>
    <cellStyle name="Normal 2 4 2 2 8 3" xfId="16404"/>
    <cellStyle name="Normal 2 4 2 2 9" xfId="16405"/>
    <cellStyle name="Normal 2 4 2 2 9 2" xfId="16406"/>
    <cellStyle name="Normal 2 4 2 2 9 2 2" xfId="16407"/>
    <cellStyle name="Normal 2 4 2 2 9 3" xfId="16408"/>
    <cellStyle name="Normal 2 4 2 3" xfId="16409"/>
    <cellStyle name="Normal 2 4 2 3 2" xfId="16410"/>
    <cellStyle name="Normal 2 4 2 3 2 2" xfId="16411"/>
    <cellStyle name="Normal 2 4 2 3 2 2 2" xfId="16412"/>
    <cellStyle name="Normal 2 4 2 3 2 2 2 2" xfId="16413"/>
    <cellStyle name="Normal 2 4 2 3 2 2 2 2 2" xfId="16414"/>
    <cellStyle name="Normal 2 4 2 3 2 2 2 3" xfId="16415"/>
    <cellStyle name="Normal 2 4 2 3 2 2 3" xfId="16416"/>
    <cellStyle name="Normal 2 4 2 3 2 2 3 2" xfId="16417"/>
    <cellStyle name="Normal 2 4 2 3 2 2 3 2 2" xfId="16418"/>
    <cellStyle name="Normal 2 4 2 3 2 2 3 3" xfId="16419"/>
    <cellStyle name="Normal 2 4 2 3 2 2 4" xfId="16420"/>
    <cellStyle name="Normal 2 4 2 3 2 2 4 2" xfId="16421"/>
    <cellStyle name="Normal 2 4 2 3 2 2 5" xfId="16422"/>
    <cellStyle name="Normal 2 4 2 3 2 3" xfId="16423"/>
    <cellStyle name="Normal 2 4 2 3 2 3 2" xfId="16424"/>
    <cellStyle name="Normal 2 4 2 3 2 3 2 2" xfId="16425"/>
    <cellStyle name="Normal 2 4 2 3 2 3 3" xfId="16426"/>
    <cellStyle name="Normal 2 4 2 3 2 4" xfId="16427"/>
    <cellStyle name="Normal 2 4 2 3 2 4 2" xfId="16428"/>
    <cellStyle name="Normal 2 4 2 3 2 4 2 2" xfId="16429"/>
    <cellStyle name="Normal 2 4 2 3 2 4 3" xfId="16430"/>
    <cellStyle name="Normal 2 4 2 3 2 5" xfId="16431"/>
    <cellStyle name="Normal 2 4 2 3 2 5 2" xfId="16432"/>
    <cellStyle name="Normal 2 4 2 3 2 5 2 2" xfId="16433"/>
    <cellStyle name="Normal 2 4 2 3 2 5 3" xfId="16434"/>
    <cellStyle name="Normal 2 4 2 3 2 6" xfId="16435"/>
    <cellStyle name="Normal 2 4 2 3 2 6 2" xfId="16436"/>
    <cellStyle name="Normal 2 4 2 3 2 7" xfId="16437"/>
    <cellStyle name="Normal 2 4 2 3 3" xfId="16438"/>
    <cellStyle name="Normal 2 4 2 3 3 2" xfId="16439"/>
    <cellStyle name="Normal 2 4 2 3 3 2 2" xfId="16440"/>
    <cellStyle name="Normal 2 4 2 3 3 2 2 2" xfId="16441"/>
    <cellStyle name="Normal 2 4 2 3 3 2 3" xfId="16442"/>
    <cellStyle name="Normal 2 4 2 3 3 3" xfId="16443"/>
    <cellStyle name="Normal 2 4 2 3 3 3 2" xfId="16444"/>
    <cellStyle name="Normal 2 4 2 3 3 3 2 2" xfId="16445"/>
    <cellStyle name="Normal 2 4 2 3 3 3 3" xfId="16446"/>
    <cellStyle name="Normal 2 4 2 3 3 4" xfId="16447"/>
    <cellStyle name="Normal 2 4 2 3 3 4 2" xfId="16448"/>
    <cellStyle name="Normal 2 4 2 3 3 5" xfId="16449"/>
    <cellStyle name="Normal 2 4 2 3 4" xfId="16450"/>
    <cellStyle name="Normal 2 4 2 3 4 2" xfId="16451"/>
    <cellStyle name="Normal 2 4 2 3 4 2 2" xfId="16452"/>
    <cellStyle name="Normal 2 4 2 3 4 3" xfId="16453"/>
    <cellStyle name="Normal 2 4 2 3 5" xfId="16454"/>
    <cellStyle name="Normal 2 4 2 3 5 2" xfId="16455"/>
    <cellStyle name="Normal 2 4 2 3 5 2 2" xfId="16456"/>
    <cellStyle name="Normal 2 4 2 3 5 3" xfId="16457"/>
    <cellStyle name="Normal 2 4 2 3 6" xfId="16458"/>
    <cellStyle name="Normal 2 4 2 3 6 2" xfId="16459"/>
    <cellStyle name="Normal 2 4 2 3 6 2 2" xfId="16460"/>
    <cellStyle name="Normal 2 4 2 3 6 3" xfId="16461"/>
    <cellStyle name="Normal 2 4 2 3 7" xfId="16462"/>
    <cellStyle name="Normal 2 4 2 3 7 2" xfId="16463"/>
    <cellStyle name="Normal 2 4 2 3 8" xfId="16464"/>
    <cellStyle name="Normal 2 4 2 4" xfId="16465"/>
    <cellStyle name="Normal 2 4 2 4 2" xfId="16466"/>
    <cellStyle name="Normal 2 4 2 4 2 2" xfId="16467"/>
    <cellStyle name="Normal 2 4 2 4 2 2 2" xfId="16468"/>
    <cellStyle name="Normal 2 4 2 4 2 2 2 2" xfId="16469"/>
    <cellStyle name="Normal 2 4 2 4 2 2 2 2 2" xfId="16470"/>
    <cellStyle name="Normal 2 4 2 4 2 2 2 3" xfId="16471"/>
    <cellStyle name="Normal 2 4 2 4 2 2 3" xfId="16472"/>
    <cellStyle name="Normal 2 4 2 4 2 2 3 2" xfId="16473"/>
    <cellStyle name="Normal 2 4 2 4 2 2 3 2 2" xfId="16474"/>
    <cellStyle name="Normal 2 4 2 4 2 2 3 3" xfId="16475"/>
    <cellStyle name="Normal 2 4 2 4 2 2 4" xfId="16476"/>
    <cellStyle name="Normal 2 4 2 4 2 2 4 2" xfId="16477"/>
    <cellStyle name="Normal 2 4 2 4 2 2 5" xfId="16478"/>
    <cellStyle name="Normal 2 4 2 4 2 3" xfId="16479"/>
    <cellStyle name="Normal 2 4 2 4 2 3 2" xfId="16480"/>
    <cellStyle name="Normal 2 4 2 4 2 3 2 2" xfId="16481"/>
    <cellStyle name="Normal 2 4 2 4 2 3 3" xfId="16482"/>
    <cellStyle name="Normal 2 4 2 4 2 4" xfId="16483"/>
    <cellStyle name="Normal 2 4 2 4 2 4 2" xfId="16484"/>
    <cellStyle name="Normal 2 4 2 4 2 4 2 2" xfId="16485"/>
    <cellStyle name="Normal 2 4 2 4 2 4 3" xfId="16486"/>
    <cellStyle name="Normal 2 4 2 4 2 5" xfId="16487"/>
    <cellStyle name="Normal 2 4 2 4 2 5 2" xfId="16488"/>
    <cellStyle name="Normal 2 4 2 4 2 5 2 2" xfId="16489"/>
    <cellStyle name="Normal 2 4 2 4 2 5 3" xfId="16490"/>
    <cellStyle name="Normal 2 4 2 4 2 6" xfId="16491"/>
    <cellStyle name="Normal 2 4 2 4 2 6 2" xfId="16492"/>
    <cellStyle name="Normal 2 4 2 4 2 7" xfId="16493"/>
    <cellStyle name="Normal 2 4 2 4 3" xfId="16494"/>
    <cellStyle name="Normal 2 4 2 4 3 2" xfId="16495"/>
    <cellStyle name="Normal 2 4 2 4 3 2 2" xfId="16496"/>
    <cellStyle name="Normal 2 4 2 4 3 2 2 2" xfId="16497"/>
    <cellStyle name="Normal 2 4 2 4 3 2 3" xfId="16498"/>
    <cellStyle name="Normal 2 4 2 4 3 3" xfId="16499"/>
    <cellStyle name="Normal 2 4 2 4 3 3 2" xfId="16500"/>
    <cellStyle name="Normal 2 4 2 4 3 3 2 2" xfId="16501"/>
    <cellStyle name="Normal 2 4 2 4 3 3 3" xfId="16502"/>
    <cellStyle name="Normal 2 4 2 4 3 4" xfId="16503"/>
    <cellStyle name="Normal 2 4 2 4 3 4 2" xfId="16504"/>
    <cellStyle name="Normal 2 4 2 4 3 5" xfId="16505"/>
    <cellStyle name="Normal 2 4 2 4 4" xfId="16506"/>
    <cellStyle name="Normal 2 4 2 4 4 2" xfId="16507"/>
    <cellStyle name="Normal 2 4 2 4 4 2 2" xfId="16508"/>
    <cellStyle name="Normal 2 4 2 4 4 3" xfId="16509"/>
    <cellStyle name="Normal 2 4 2 4 5" xfId="16510"/>
    <cellStyle name="Normal 2 4 2 4 5 2" xfId="16511"/>
    <cellStyle name="Normal 2 4 2 4 5 2 2" xfId="16512"/>
    <cellStyle name="Normal 2 4 2 4 5 3" xfId="16513"/>
    <cellStyle name="Normal 2 4 2 4 6" xfId="16514"/>
    <cellStyle name="Normal 2 4 2 4 6 2" xfId="16515"/>
    <cellStyle name="Normal 2 4 2 4 6 2 2" xfId="16516"/>
    <cellStyle name="Normal 2 4 2 4 6 3" xfId="16517"/>
    <cellStyle name="Normal 2 4 2 4 7" xfId="16518"/>
    <cellStyle name="Normal 2 4 2 4 7 2" xfId="16519"/>
    <cellStyle name="Normal 2 4 2 4 8" xfId="16520"/>
    <cellStyle name="Normal 2 4 2 5" xfId="16521"/>
    <cellStyle name="Normal 2 4 2 5 2" xfId="16522"/>
    <cellStyle name="Normal 2 4 2 5 2 2" xfId="16523"/>
    <cellStyle name="Normal 2 4 2 5 2 2 2" xfId="16524"/>
    <cellStyle name="Normal 2 4 2 5 2 2 2 2" xfId="16525"/>
    <cellStyle name="Normal 2 4 2 5 2 2 2 2 2" xfId="16526"/>
    <cellStyle name="Normal 2 4 2 5 2 2 2 3" xfId="16527"/>
    <cellStyle name="Normal 2 4 2 5 2 2 3" xfId="16528"/>
    <cellStyle name="Normal 2 4 2 5 2 2 3 2" xfId="16529"/>
    <cellStyle name="Normal 2 4 2 5 2 2 3 2 2" xfId="16530"/>
    <cellStyle name="Normal 2 4 2 5 2 2 3 3" xfId="16531"/>
    <cellStyle name="Normal 2 4 2 5 2 2 4" xfId="16532"/>
    <cellStyle name="Normal 2 4 2 5 2 2 4 2" xfId="16533"/>
    <cellStyle name="Normal 2 4 2 5 2 2 5" xfId="16534"/>
    <cellStyle name="Normal 2 4 2 5 2 3" xfId="16535"/>
    <cellStyle name="Normal 2 4 2 5 2 3 2" xfId="16536"/>
    <cellStyle name="Normal 2 4 2 5 2 3 2 2" xfId="16537"/>
    <cellStyle name="Normal 2 4 2 5 2 3 3" xfId="16538"/>
    <cellStyle name="Normal 2 4 2 5 2 4" xfId="16539"/>
    <cellStyle name="Normal 2 4 2 5 2 4 2" xfId="16540"/>
    <cellStyle name="Normal 2 4 2 5 2 4 2 2" xfId="16541"/>
    <cellStyle name="Normal 2 4 2 5 2 4 3" xfId="16542"/>
    <cellStyle name="Normal 2 4 2 5 2 5" xfId="16543"/>
    <cellStyle name="Normal 2 4 2 5 2 5 2" xfId="16544"/>
    <cellStyle name="Normal 2 4 2 5 2 5 2 2" xfId="16545"/>
    <cellStyle name="Normal 2 4 2 5 2 5 3" xfId="16546"/>
    <cellStyle name="Normal 2 4 2 5 2 6" xfId="16547"/>
    <cellStyle name="Normal 2 4 2 5 2 6 2" xfId="16548"/>
    <cellStyle name="Normal 2 4 2 5 2 7" xfId="16549"/>
    <cellStyle name="Normal 2 4 2 5 3" xfId="16550"/>
    <cellStyle name="Normal 2 4 2 5 3 2" xfId="16551"/>
    <cellStyle name="Normal 2 4 2 5 3 2 2" xfId="16552"/>
    <cellStyle name="Normal 2 4 2 5 3 2 2 2" xfId="16553"/>
    <cellStyle name="Normal 2 4 2 5 3 2 3" xfId="16554"/>
    <cellStyle name="Normal 2 4 2 5 3 3" xfId="16555"/>
    <cellStyle name="Normal 2 4 2 5 3 3 2" xfId="16556"/>
    <cellStyle name="Normal 2 4 2 5 3 3 2 2" xfId="16557"/>
    <cellStyle name="Normal 2 4 2 5 3 3 3" xfId="16558"/>
    <cellStyle name="Normal 2 4 2 5 3 4" xfId="16559"/>
    <cellStyle name="Normal 2 4 2 5 3 4 2" xfId="16560"/>
    <cellStyle name="Normal 2 4 2 5 3 5" xfId="16561"/>
    <cellStyle name="Normal 2 4 2 5 4" xfId="16562"/>
    <cellStyle name="Normal 2 4 2 5 4 2" xfId="16563"/>
    <cellStyle name="Normal 2 4 2 5 4 2 2" xfId="16564"/>
    <cellStyle name="Normal 2 4 2 5 4 3" xfId="16565"/>
    <cellStyle name="Normal 2 4 2 5 5" xfId="16566"/>
    <cellStyle name="Normal 2 4 2 5 5 2" xfId="16567"/>
    <cellStyle name="Normal 2 4 2 5 5 2 2" xfId="16568"/>
    <cellStyle name="Normal 2 4 2 5 5 3" xfId="16569"/>
    <cellStyle name="Normal 2 4 2 5 6" xfId="16570"/>
    <cellStyle name="Normal 2 4 2 5 6 2" xfId="16571"/>
    <cellStyle name="Normal 2 4 2 5 6 2 2" xfId="16572"/>
    <cellStyle name="Normal 2 4 2 5 6 3" xfId="16573"/>
    <cellStyle name="Normal 2 4 2 5 7" xfId="16574"/>
    <cellStyle name="Normal 2 4 2 5 7 2" xfId="16575"/>
    <cellStyle name="Normal 2 4 2 5 8" xfId="16576"/>
    <cellStyle name="Normal 2 4 2 6" xfId="16577"/>
    <cellStyle name="Normal 2 4 2 6 2" xfId="16578"/>
    <cellStyle name="Normal 2 4 2 6 2 2" xfId="16579"/>
    <cellStyle name="Normal 2 4 2 6 2 2 2" xfId="16580"/>
    <cellStyle name="Normal 2 4 2 6 2 2 2 2" xfId="16581"/>
    <cellStyle name="Normal 2 4 2 6 2 2 3" xfId="16582"/>
    <cellStyle name="Normal 2 4 2 6 2 3" xfId="16583"/>
    <cellStyle name="Normal 2 4 2 6 2 3 2" xfId="16584"/>
    <cellStyle name="Normal 2 4 2 6 2 3 2 2" xfId="16585"/>
    <cellStyle name="Normal 2 4 2 6 2 3 3" xfId="16586"/>
    <cellStyle name="Normal 2 4 2 6 2 4" xfId="16587"/>
    <cellStyle name="Normal 2 4 2 6 2 4 2" xfId="16588"/>
    <cellStyle name="Normal 2 4 2 6 2 5" xfId="16589"/>
    <cellStyle name="Normal 2 4 2 6 3" xfId="16590"/>
    <cellStyle name="Normal 2 4 2 6 3 2" xfId="16591"/>
    <cellStyle name="Normal 2 4 2 6 3 2 2" xfId="16592"/>
    <cellStyle name="Normal 2 4 2 6 3 3" xfId="16593"/>
    <cellStyle name="Normal 2 4 2 6 4" xfId="16594"/>
    <cellStyle name="Normal 2 4 2 6 4 2" xfId="16595"/>
    <cellStyle name="Normal 2 4 2 6 4 2 2" xfId="16596"/>
    <cellStyle name="Normal 2 4 2 6 4 3" xfId="16597"/>
    <cellStyle name="Normal 2 4 2 6 5" xfId="16598"/>
    <cellStyle name="Normal 2 4 2 6 5 2" xfId="16599"/>
    <cellStyle name="Normal 2 4 2 6 5 2 2" xfId="16600"/>
    <cellStyle name="Normal 2 4 2 6 5 3" xfId="16601"/>
    <cellStyle name="Normal 2 4 2 6 6" xfId="16602"/>
    <cellStyle name="Normal 2 4 2 6 6 2" xfId="16603"/>
    <cellStyle name="Normal 2 4 2 6 7" xfId="16604"/>
    <cellStyle name="Normal 2 4 2 7" xfId="16605"/>
    <cellStyle name="Normal 2 4 2 7 2" xfId="16606"/>
    <cellStyle name="Normal 2 4 2 7 2 2" xfId="16607"/>
    <cellStyle name="Normal 2 4 2 7 2 2 2" xfId="16608"/>
    <cellStyle name="Normal 2 4 2 7 2 2 2 2" xfId="16609"/>
    <cellStyle name="Normal 2 4 2 7 2 2 3" xfId="16610"/>
    <cellStyle name="Normal 2 4 2 7 2 3" xfId="16611"/>
    <cellStyle name="Normal 2 4 2 7 2 3 2" xfId="16612"/>
    <cellStyle name="Normal 2 4 2 7 2 3 2 2" xfId="16613"/>
    <cellStyle name="Normal 2 4 2 7 2 3 3" xfId="16614"/>
    <cellStyle name="Normal 2 4 2 7 2 4" xfId="16615"/>
    <cellStyle name="Normal 2 4 2 7 2 4 2" xfId="16616"/>
    <cellStyle name="Normal 2 4 2 7 2 5" xfId="16617"/>
    <cellStyle name="Normal 2 4 2 7 3" xfId="16618"/>
    <cellStyle name="Normal 2 4 2 7 3 2" xfId="16619"/>
    <cellStyle name="Normal 2 4 2 7 3 2 2" xfId="16620"/>
    <cellStyle name="Normal 2 4 2 7 3 3" xfId="16621"/>
    <cellStyle name="Normal 2 4 2 7 4" xfId="16622"/>
    <cellStyle name="Normal 2 4 2 7 4 2" xfId="16623"/>
    <cellStyle name="Normal 2 4 2 7 4 2 2" xfId="16624"/>
    <cellStyle name="Normal 2 4 2 7 4 3" xfId="16625"/>
    <cellStyle name="Normal 2 4 2 7 5" xfId="16626"/>
    <cellStyle name="Normal 2 4 2 7 5 2" xfId="16627"/>
    <cellStyle name="Normal 2 4 2 7 5 2 2" xfId="16628"/>
    <cellStyle name="Normal 2 4 2 7 5 3" xfId="16629"/>
    <cellStyle name="Normal 2 4 2 7 6" xfId="16630"/>
    <cellStyle name="Normal 2 4 2 7 6 2" xfId="16631"/>
    <cellStyle name="Normal 2 4 2 7 7" xfId="16632"/>
    <cellStyle name="Normal 2 4 2 8" xfId="16633"/>
    <cellStyle name="Normal 2 4 2 8 2" xfId="16634"/>
    <cellStyle name="Normal 2 4 2 8 2 2" xfId="16635"/>
    <cellStyle name="Normal 2 4 2 8 2 2 2" xfId="16636"/>
    <cellStyle name="Normal 2 4 2 8 2 3" xfId="16637"/>
    <cellStyle name="Normal 2 4 2 8 3" xfId="16638"/>
    <cellStyle name="Normal 2 4 2 8 3 2" xfId="16639"/>
    <cellStyle name="Normal 2 4 2 8 3 2 2" xfId="16640"/>
    <cellStyle name="Normal 2 4 2 8 3 3" xfId="16641"/>
    <cellStyle name="Normal 2 4 2 8 4" xfId="16642"/>
    <cellStyle name="Normal 2 4 2 8 4 2" xfId="16643"/>
    <cellStyle name="Normal 2 4 2 8 5" xfId="16644"/>
    <cellStyle name="Normal 2 4 2 9" xfId="16645"/>
    <cellStyle name="Normal 2 4 2 9 2" xfId="16646"/>
    <cellStyle name="Normal 2 4 2 9 2 2" xfId="16647"/>
    <cellStyle name="Normal 2 4 2 9 3" xfId="16648"/>
    <cellStyle name="Normal 2 4 3" xfId="2709"/>
    <cellStyle name="Normal 2 4 3 10" xfId="16650"/>
    <cellStyle name="Normal 2 4 3 10 2" xfId="16651"/>
    <cellStyle name="Normal 2 4 3 10 2 2" xfId="16652"/>
    <cellStyle name="Normal 2 4 3 10 3" xfId="16653"/>
    <cellStyle name="Normal 2 4 3 11" xfId="16654"/>
    <cellStyle name="Normal 2 4 3 11 2" xfId="16655"/>
    <cellStyle name="Normal 2 4 3 11 2 2" xfId="16656"/>
    <cellStyle name="Normal 2 4 3 11 3" xfId="16657"/>
    <cellStyle name="Normal 2 4 3 12" xfId="16658"/>
    <cellStyle name="Normal 2 4 3 12 2" xfId="16659"/>
    <cellStyle name="Normal 2 4 3 13" xfId="16660"/>
    <cellStyle name="Normal 2 4 3 14" xfId="16649"/>
    <cellStyle name="Normal 2 4 3 2" xfId="16661"/>
    <cellStyle name="Normal 2 4 3 2 10" xfId="16662"/>
    <cellStyle name="Normal 2 4 3 2 10 2" xfId="16663"/>
    <cellStyle name="Normal 2 4 3 2 10 2 2" xfId="16664"/>
    <cellStyle name="Normal 2 4 3 2 10 3" xfId="16665"/>
    <cellStyle name="Normal 2 4 3 2 11" xfId="16666"/>
    <cellStyle name="Normal 2 4 3 2 11 2" xfId="16667"/>
    <cellStyle name="Normal 2 4 3 2 12" xfId="16668"/>
    <cellStyle name="Normal 2 4 3 2 2" xfId="16669"/>
    <cellStyle name="Normal 2 4 3 2 2 2" xfId="16670"/>
    <cellStyle name="Normal 2 4 3 2 2 2 2" xfId="16671"/>
    <cellStyle name="Normal 2 4 3 2 2 2 2 2" xfId="16672"/>
    <cellStyle name="Normal 2 4 3 2 2 2 2 2 2" xfId="16673"/>
    <cellStyle name="Normal 2 4 3 2 2 2 2 2 2 2" xfId="16674"/>
    <cellStyle name="Normal 2 4 3 2 2 2 2 2 3" xfId="16675"/>
    <cellStyle name="Normal 2 4 3 2 2 2 2 3" xfId="16676"/>
    <cellStyle name="Normal 2 4 3 2 2 2 2 3 2" xfId="16677"/>
    <cellStyle name="Normal 2 4 3 2 2 2 2 3 2 2" xfId="16678"/>
    <cellStyle name="Normal 2 4 3 2 2 2 2 3 3" xfId="16679"/>
    <cellStyle name="Normal 2 4 3 2 2 2 2 4" xfId="16680"/>
    <cellStyle name="Normal 2 4 3 2 2 2 2 4 2" xfId="16681"/>
    <cellStyle name="Normal 2 4 3 2 2 2 2 5" xfId="16682"/>
    <cellStyle name="Normal 2 4 3 2 2 2 3" xfId="16683"/>
    <cellStyle name="Normal 2 4 3 2 2 2 3 2" xfId="16684"/>
    <cellStyle name="Normal 2 4 3 2 2 2 3 2 2" xfId="16685"/>
    <cellStyle name="Normal 2 4 3 2 2 2 3 3" xfId="16686"/>
    <cellStyle name="Normal 2 4 3 2 2 2 4" xfId="16687"/>
    <cellStyle name="Normal 2 4 3 2 2 2 4 2" xfId="16688"/>
    <cellStyle name="Normal 2 4 3 2 2 2 4 2 2" xfId="16689"/>
    <cellStyle name="Normal 2 4 3 2 2 2 4 3" xfId="16690"/>
    <cellStyle name="Normal 2 4 3 2 2 2 5" xfId="16691"/>
    <cellStyle name="Normal 2 4 3 2 2 2 5 2" xfId="16692"/>
    <cellStyle name="Normal 2 4 3 2 2 2 5 2 2" xfId="16693"/>
    <cellStyle name="Normal 2 4 3 2 2 2 5 3" xfId="16694"/>
    <cellStyle name="Normal 2 4 3 2 2 2 6" xfId="16695"/>
    <cellStyle name="Normal 2 4 3 2 2 2 6 2" xfId="16696"/>
    <cellStyle name="Normal 2 4 3 2 2 2 7" xfId="16697"/>
    <cellStyle name="Normal 2 4 3 2 2 3" xfId="16698"/>
    <cellStyle name="Normal 2 4 3 2 2 3 2" xfId="16699"/>
    <cellStyle name="Normal 2 4 3 2 2 3 2 2" xfId="16700"/>
    <cellStyle name="Normal 2 4 3 2 2 3 2 2 2" xfId="16701"/>
    <cellStyle name="Normal 2 4 3 2 2 3 2 3" xfId="16702"/>
    <cellStyle name="Normal 2 4 3 2 2 3 3" xfId="16703"/>
    <cellStyle name="Normal 2 4 3 2 2 3 3 2" xfId="16704"/>
    <cellStyle name="Normal 2 4 3 2 2 3 3 2 2" xfId="16705"/>
    <cellStyle name="Normal 2 4 3 2 2 3 3 3" xfId="16706"/>
    <cellStyle name="Normal 2 4 3 2 2 3 4" xfId="16707"/>
    <cellStyle name="Normal 2 4 3 2 2 3 4 2" xfId="16708"/>
    <cellStyle name="Normal 2 4 3 2 2 3 5" xfId="16709"/>
    <cellStyle name="Normal 2 4 3 2 2 4" xfId="16710"/>
    <cellStyle name="Normal 2 4 3 2 2 4 2" xfId="16711"/>
    <cellStyle name="Normal 2 4 3 2 2 4 2 2" xfId="16712"/>
    <cellStyle name="Normal 2 4 3 2 2 4 3" xfId="16713"/>
    <cellStyle name="Normal 2 4 3 2 2 5" xfId="16714"/>
    <cellStyle name="Normal 2 4 3 2 2 5 2" xfId="16715"/>
    <cellStyle name="Normal 2 4 3 2 2 5 2 2" xfId="16716"/>
    <cellStyle name="Normal 2 4 3 2 2 5 3" xfId="16717"/>
    <cellStyle name="Normal 2 4 3 2 2 6" xfId="16718"/>
    <cellStyle name="Normal 2 4 3 2 2 6 2" xfId="16719"/>
    <cellStyle name="Normal 2 4 3 2 2 6 2 2" xfId="16720"/>
    <cellStyle name="Normal 2 4 3 2 2 6 3" xfId="16721"/>
    <cellStyle name="Normal 2 4 3 2 2 7" xfId="16722"/>
    <cellStyle name="Normal 2 4 3 2 2 7 2" xfId="16723"/>
    <cellStyle name="Normal 2 4 3 2 2 8" xfId="16724"/>
    <cellStyle name="Normal 2 4 3 2 3" xfId="16725"/>
    <cellStyle name="Normal 2 4 3 2 3 2" xfId="16726"/>
    <cellStyle name="Normal 2 4 3 2 3 2 2" xfId="16727"/>
    <cellStyle name="Normal 2 4 3 2 3 2 2 2" xfId="16728"/>
    <cellStyle name="Normal 2 4 3 2 3 2 2 2 2" xfId="16729"/>
    <cellStyle name="Normal 2 4 3 2 3 2 2 2 2 2" xfId="16730"/>
    <cellStyle name="Normal 2 4 3 2 3 2 2 2 3" xfId="16731"/>
    <cellStyle name="Normal 2 4 3 2 3 2 2 3" xfId="16732"/>
    <cellStyle name="Normal 2 4 3 2 3 2 2 3 2" xfId="16733"/>
    <cellStyle name="Normal 2 4 3 2 3 2 2 3 2 2" xfId="16734"/>
    <cellStyle name="Normal 2 4 3 2 3 2 2 3 3" xfId="16735"/>
    <cellStyle name="Normal 2 4 3 2 3 2 2 4" xfId="16736"/>
    <cellStyle name="Normal 2 4 3 2 3 2 2 4 2" xfId="16737"/>
    <cellStyle name="Normal 2 4 3 2 3 2 2 5" xfId="16738"/>
    <cellStyle name="Normal 2 4 3 2 3 2 3" xfId="16739"/>
    <cellStyle name="Normal 2 4 3 2 3 2 3 2" xfId="16740"/>
    <cellStyle name="Normal 2 4 3 2 3 2 3 2 2" xfId="16741"/>
    <cellStyle name="Normal 2 4 3 2 3 2 3 3" xfId="16742"/>
    <cellStyle name="Normal 2 4 3 2 3 2 4" xfId="16743"/>
    <cellStyle name="Normal 2 4 3 2 3 2 4 2" xfId="16744"/>
    <cellStyle name="Normal 2 4 3 2 3 2 4 2 2" xfId="16745"/>
    <cellStyle name="Normal 2 4 3 2 3 2 4 3" xfId="16746"/>
    <cellStyle name="Normal 2 4 3 2 3 2 5" xfId="16747"/>
    <cellStyle name="Normal 2 4 3 2 3 2 5 2" xfId="16748"/>
    <cellStyle name="Normal 2 4 3 2 3 2 5 2 2" xfId="16749"/>
    <cellStyle name="Normal 2 4 3 2 3 2 5 3" xfId="16750"/>
    <cellStyle name="Normal 2 4 3 2 3 2 6" xfId="16751"/>
    <cellStyle name="Normal 2 4 3 2 3 2 6 2" xfId="16752"/>
    <cellStyle name="Normal 2 4 3 2 3 2 7" xfId="16753"/>
    <cellStyle name="Normal 2 4 3 2 3 3" xfId="16754"/>
    <cellStyle name="Normal 2 4 3 2 3 3 2" xfId="16755"/>
    <cellStyle name="Normal 2 4 3 2 3 3 2 2" xfId="16756"/>
    <cellStyle name="Normal 2 4 3 2 3 3 2 2 2" xfId="16757"/>
    <cellStyle name="Normal 2 4 3 2 3 3 2 3" xfId="16758"/>
    <cellStyle name="Normal 2 4 3 2 3 3 3" xfId="16759"/>
    <cellStyle name="Normal 2 4 3 2 3 3 3 2" xfId="16760"/>
    <cellStyle name="Normal 2 4 3 2 3 3 3 2 2" xfId="16761"/>
    <cellStyle name="Normal 2 4 3 2 3 3 3 3" xfId="16762"/>
    <cellStyle name="Normal 2 4 3 2 3 3 4" xfId="16763"/>
    <cellStyle name="Normal 2 4 3 2 3 3 4 2" xfId="16764"/>
    <cellStyle name="Normal 2 4 3 2 3 3 5" xfId="16765"/>
    <cellStyle name="Normal 2 4 3 2 3 4" xfId="16766"/>
    <cellStyle name="Normal 2 4 3 2 3 4 2" xfId="16767"/>
    <cellStyle name="Normal 2 4 3 2 3 4 2 2" xfId="16768"/>
    <cellStyle name="Normal 2 4 3 2 3 4 3" xfId="16769"/>
    <cellStyle name="Normal 2 4 3 2 3 5" xfId="16770"/>
    <cellStyle name="Normal 2 4 3 2 3 5 2" xfId="16771"/>
    <cellStyle name="Normal 2 4 3 2 3 5 2 2" xfId="16772"/>
    <cellStyle name="Normal 2 4 3 2 3 5 3" xfId="16773"/>
    <cellStyle name="Normal 2 4 3 2 3 6" xfId="16774"/>
    <cellStyle name="Normal 2 4 3 2 3 6 2" xfId="16775"/>
    <cellStyle name="Normal 2 4 3 2 3 6 2 2" xfId="16776"/>
    <cellStyle name="Normal 2 4 3 2 3 6 3" xfId="16777"/>
    <cellStyle name="Normal 2 4 3 2 3 7" xfId="16778"/>
    <cellStyle name="Normal 2 4 3 2 3 7 2" xfId="16779"/>
    <cellStyle name="Normal 2 4 3 2 3 8" xfId="16780"/>
    <cellStyle name="Normal 2 4 3 2 4" xfId="16781"/>
    <cellStyle name="Normal 2 4 3 2 4 2" xfId="16782"/>
    <cellStyle name="Normal 2 4 3 2 4 2 2" xfId="16783"/>
    <cellStyle name="Normal 2 4 3 2 4 2 2 2" xfId="16784"/>
    <cellStyle name="Normal 2 4 3 2 4 2 2 2 2" xfId="16785"/>
    <cellStyle name="Normal 2 4 3 2 4 2 2 2 2 2" xfId="16786"/>
    <cellStyle name="Normal 2 4 3 2 4 2 2 2 3" xfId="16787"/>
    <cellStyle name="Normal 2 4 3 2 4 2 2 3" xfId="16788"/>
    <cellStyle name="Normal 2 4 3 2 4 2 2 3 2" xfId="16789"/>
    <cellStyle name="Normal 2 4 3 2 4 2 2 3 2 2" xfId="16790"/>
    <cellStyle name="Normal 2 4 3 2 4 2 2 3 3" xfId="16791"/>
    <cellStyle name="Normal 2 4 3 2 4 2 2 4" xfId="16792"/>
    <cellStyle name="Normal 2 4 3 2 4 2 2 4 2" xfId="16793"/>
    <cellStyle name="Normal 2 4 3 2 4 2 2 5" xfId="16794"/>
    <cellStyle name="Normal 2 4 3 2 4 2 3" xfId="16795"/>
    <cellStyle name="Normal 2 4 3 2 4 2 3 2" xfId="16796"/>
    <cellStyle name="Normal 2 4 3 2 4 2 3 2 2" xfId="16797"/>
    <cellStyle name="Normal 2 4 3 2 4 2 3 3" xfId="16798"/>
    <cellStyle name="Normal 2 4 3 2 4 2 4" xfId="16799"/>
    <cellStyle name="Normal 2 4 3 2 4 2 4 2" xfId="16800"/>
    <cellStyle name="Normal 2 4 3 2 4 2 4 2 2" xfId="16801"/>
    <cellStyle name="Normal 2 4 3 2 4 2 4 3" xfId="16802"/>
    <cellStyle name="Normal 2 4 3 2 4 2 5" xfId="16803"/>
    <cellStyle name="Normal 2 4 3 2 4 2 5 2" xfId="16804"/>
    <cellStyle name="Normal 2 4 3 2 4 2 5 2 2" xfId="16805"/>
    <cellStyle name="Normal 2 4 3 2 4 2 5 3" xfId="16806"/>
    <cellStyle name="Normal 2 4 3 2 4 2 6" xfId="16807"/>
    <cellStyle name="Normal 2 4 3 2 4 2 6 2" xfId="16808"/>
    <cellStyle name="Normal 2 4 3 2 4 2 7" xfId="16809"/>
    <cellStyle name="Normal 2 4 3 2 4 3" xfId="16810"/>
    <cellStyle name="Normal 2 4 3 2 4 3 2" xfId="16811"/>
    <cellStyle name="Normal 2 4 3 2 4 3 2 2" xfId="16812"/>
    <cellStyle name="Normal 2 4 3 2 4 3 2 2 2" xfId="16813"/>
    <cellStyle name="Normal 2 4 3 2 4 3 2 3" xfId="16814"/>
    <cellStyle name="Normal 2 4 3 2 4 3 3" xfId="16815"/>
    <cellStyle name="Normal 2 4 3 2 4 3 3 2" xfId="16816"/>
    <cellStyle name="Normal 2 4 3 2 4 3 3 2 2" xfId="16817"/>
    <cellStyle name="Normal 2 4 3 2 4 3 3 3" xfId="16818"/>
    <cellStyle name="Normal 2 4 3 2 4 3 4" xfId="16819"/>
    <cellStyle name="Normal 2 4 3 2 4 3 4 2" xfId="16820"/>
    <cellStyle name="Normal 2 4 3 2 4 3 5" xfId="16821"/>
    <cellStyle name="Normal 2 4 3 2 4 4" xfId="16822"/>
    <cellStyle name="Normal 2 4 3 2 4 4 2" xfId="16823"/>
    <cellStyle name="Normal 2 4 3 2 4 4 2 2" xfId="16824"/>
    <cellStyle name="Normal 2 4 3 2 4 4 3" xfId="16825"/>
    <cellStyle name="Normal 2 4 3 2 4 5" xfId="16826"/>
    <cellStyle name="Normal 2 4 3 2 4 5 2" xfId="16827"/>
    <cellStyle name="Normal 2 4 3 2 4 5 2 2" xfId="16828"/>
    <cellStyle name="Normal 2 4 3 2 4 5 3" xfId="16829"/>
    <cellStyle name="Normal 2 4 3 2 4 6" xfId="16830"/>
    <cellStyle name="Normal 2 4 3 2 4 6 2" xfId="16831"/>
    <cellStyle name="Normal 2 4 3 2 4 6 2 2" xfId="16832"/>
    <cellStyle name="Normal 2 4 3 2 4 6 3" xfId="16833"/>
    <cellStyle name="Normal 2 4 3 2 4 7" xfId="16834"/>
    <cellStyle name="Normal 2 4 3 2 4 7 2" xfId="16835"/>
    <cellStyle name="Normal 2 4 3 2 4 8" xfId="16836"/>
    <cellStyle name="Normal 2 4 3 2 5" xfId="16837"/>
    <cellStyle name="Normal 2 4 3 2 5 2" xfId="16838"/>
    <cellStyle name="Normal 2 4 3 2 5 2 2" xfId="16839"/>
    <cellStyle name="Normal 2 4 3 2 5 2 2 2" xfId="16840"/>
    <cellStyle name="Normal 2 4 3 2 5 2 2 2 2" xfId="16841"/>
    <cellStyle name="Normal 2 4 3 2 5 2 2 3" xfId="16842"/>
    <cellStyle name="Normal 2 4 3 2 5 2 3" xfId="16843"/>
    <cellStyle name="Normal 2 4 3 2 5 2 3 2" xfId="16844"/>
    <cellStyle name="Normal 2 4 3 2 5 2 3 2 2" xfId="16845"/>
    <cellStyle name="Normal 2 4 3 2 5 2 3 3" xfId="16846"/>
    <cellStyle name="Normal 2 4 3 2 5 2 4" xfId="16847"/>
    <cellStyle name="Normal 2 4 3 2 5 2 4 2" xfId="16848"/>
    <cellStyle name="Normal 2 4 3 2 5 2 5" xfId="16849"/>
    <cellStyle name="Normal 2 4 3 2 5 3" xfId="16850"/>
    <cellStyle name="Normal 2 4 3 2 5 3 2" xfId="16851"/>
    <cellStyle name="Normal 2 4 3 2 5 3 2 2" xfId="16852"/>
    <cellStyle name="Normal 2 4 3 2 5 3 3" xfId="16853"/>
    <cellStyle name="Normal 2 4 3 2 5 4" xfId="16854"/>
    <cellStyle name="Normal 2 4 3 2 5 4 2" xfId="16855"/>
    <cellStyle name="Normal 2 4 3 2 5 4 2 2" xfId="16856"/>
    <cellStyle name="Normal 2 4 3 2 5 4 3" xfId="16857"/>
    <cellStyle name="Normal 2 4 3 2 5 5" xfId="16858"/>
    <cellStyle name="Normal 2 4 3 2 5 5 2" xfId="16859"/>
    <cellStyle name="Normal 2 4 3 2 5 5 2 2" xfId="16860"/>
    <cellStyle name="Normal 2 4 3 2 5 5 3" xfId="16861"/>
    <cellStyle name="Normal 2 4 3 2 5 6" xfId="16862"/>
    <cellStyle name="Normal 2 4 3 2 5 6 2" xfId="16863"/>
    <cellStyle name="Normal 2 4 3 2 5 7" xfId="16864"/>
    <cellStyle name="Normal 2 4 3 2 6" xfId="16865"/>
    <cellStyle name="Normal 2 4 3 2 6 2" xfId="16866"/>
    <cellStyle name="Normal 2 4 3 2 6 2 2" xfId="16867"/>
    <cellStyle name="Normal 2 4 3 2 6 2 2 2" xfId="16868"/>
    <cellStyle name="Normal 2 4 3 2 6 2 2 2 2" xfId="16869"/>
    <cellStyle name="Normal 2 4 3 2 6 2 2 3" xfId="16870"/>
    <cellStyle name="Normal 2 4 3 2 6 2 3" xfId="16871"/>
    <cellStyle name="Normal 2 4 3 2 6 2 3 2" xfId="16872"/>
    <cellStyle name="Normal 2 4 3 2 6 2 3 2 2" xfId="16873"/>
    <cellStyle name="Normal 2 4 3 2 6 2 3 3" xfId="16874"/>
    <cellStyle name="Normal 2 4 3 2 6 2 4" xfId="16875"/>
    <cellStyle name="Normal 2 4 3 2 6 2 4 2" xfId="16876"/>
    <cellStyle name="Normal 2 4 3 2 6 2 5" xfId="16877"/>
    <cellStyle name="Normal 2 4 3 2 6 3" xfId="16878"/>
    <cellStyle name="Normal 2 4 3 2 6 3 2" xfId="16879"/>
    <cellStyle name="Normal 2 4 3 2 6 3 2 2" xfId="16880"/>
    <cellStyle name="Normal 2 4 3 2 6 3 3" xfId="16881"/>
    <cellStyle name="Normal 2 4 3 2 6 4" xfId="16882"/>
    <cellStyle name="Normal 2 4 3 2 6 4 2" xfId="16883"/>
    <cellStyle name="Normal 2 4 3 2 6 4 2 2" xfId="16884"/>
    <cellStyle name="Normal 2 4 3 2 6 4 3" xfId="16885"/>
    <cellStyle name="Normal 2 4 3 2 6 5" xfId="16886"/>
    <cellStyle name="Normal 2 4 3 2 6 5 2" xfId="16887"/>
    <cellStyle name="Normal 2 4 3 2 6 5 2 2" xfId="16888"/>
    <cellStyle name="Normal 2 4 3 2 6 5 3" xfId="16889"/>
    <cellStyle name="Normal 2 4 3 2 6 6" xfId="16890"/>
    <cellStyle name="Normal 2 4 3 2 6 6 2" xfId="16891"/>
    <cellStyle name="Normal 2 4 3 2 6 7" xfId="16892"/>
    <cellStyle name="Normal 2 4 3 2 7" xfId="16893"/>
    <cellStyle name="Normal 2 4 3 2 7 2" xfId="16894"/>
    <cellStyle name="Normal 2 4 3 2 7 2 2" xfId="16895"/>
    <cellStyle name="Normal 2 4 3 2 7 2 2 2" xfId="16896"/>
    <cellStyle name="Normal 2 4 3 2 7 2 3" xfId="16897"/>
    <cellStyle name="Normal 2 4 3 2 7 3" xfId="16898"/>
    <cellStyle name="Normal 2 4 3 2 7 3 2" xfId="16899"/>
    <cellStyle name="Normal 2 4 3 2 7 3 2 2" xfId="16900"/>
    <cellStyle name="Normal 2 4 3 2 7 3 3" xfId="16901"/>
    <cellStyle name="Normal 2 4 3 2 7 4" xfId="16902"/>
    <cellStyle name="Normal 2 4 3 2 7 4 2" xfId="16903"/>
    <cellStyle name="Normal 2 4 3 2 7 5" xfId="16904"/>
    <cellStyle name="Normal 2 4 3 2 8" xfId="16905"/>
    <cellStyle name="Normal 2 4 3 2 8 2" xfId="16906"/>
    <cellStyle name="Normal 2 4 3 2 8 2 2" xfId="16907"/>
    <cellStyle name="Normal 2 4 3 2 8 3" xfId="16908"/>
    <cellStyle name="Normal 2 4 3 2 9" xfId="16909"/>
    <cellStyle name="Normal 2 4 3 2 9 2" xfId="16910"/>
    <cellStyle name="Normal 2 4 3 2 9 2 2" xfId="16911"/>
    <cellStyle name="Normal 2 4 3 2 9 3" xfId="16912"/>
    <cellStyle name="Normal 2 4 3 3" xfId="16913"/>
    <cellStyle name="Normal 2 4 3 3 2" xfId="16914"/>
    <cellStyle name="Normal 2 4 3 3 2 2" xfId="16915"/>
    <cellStyle name="Normal 2 4 3 3 2 2 2" xfId="16916"/>
    <cellStyle name="Normal 2 4 3 3 2 2 2 2" xfId="16917"/>
    <cellStyle name="Normal 2 4 3 3 2 2 2 2 2" xfId="16918"/>
    <cellStyle name="Normal 2 4 3 3 2 2 2 3" xfId="16919"/>
    <cellStyle name="Normal 2 4 3 3 2 2 3" xfId="16920"/>
    <cellStyle name="Normal 2 4 3 3 2 2 3 2" xfId="16921"/>
    <cellStyle name="Normal 2 4 3 3 2 2 3 2 2" xfId="16922"/>
    <cellStyle name="Normal 2 4 3 3 2 2 3 3" xfId="16923"/>
    <cellStyle name="Normal 2 4 3 3 2 2 4" xfId="16924"/>
    <cellStyle name="Normal 2 4 3 3 2 2 4 2" xfId="16925"/>
    <cellStyle name="Normal 2 4 3 3 2 2 5" xfId="16926"/>
    <cellStyle name="Normal 2 4 3 3 2 3" xfId="16927"/>
    <cellStyle name="Normal 2 4 3 3 2 3 2" xfId="16928"/>
    <cellStyle name="Normal 2 4 3 3 2 3 2 2" xfId="16929"/>
    <cellStyle name="Normal 2 4 3 3 2 3 3" xfId="16930"/>
    <cellStyle name="Normal 2 4 3 3 2 4" xfId="16931"/>
    <cellStyle name="Normal 2 4 3 3 2 4 2" xfId="16932"/>
    <cellStyle name="Normal 2 4 3 3 2 4 2 2" xfId="16933"/>
    <cellStyle name="Normal 2 4 3 3 2 4 3" xfId="16934"/>
    <cellStyle name="Normal 2 4 3 3 2 5" xfId="16935"/>
    <cellStyle name="Normal 2 4 3 3 2 5 2" xfId="16936"/>
    <cellStyle name="Normal 2 4 3 3 2 5 2 2" xfId="16937"/>
    <cellStyle name="Normal 2 4 3 3 2 5 3" xfId="16938"/>
    <cellStyle name="Normal 2 4 3 3 2 6" xfId="16939"/>
    <cellStyle name="Normal 2 4 3 3 2 6 2" xfId="16940"/>
    <cellStyle name="Normal 2 4 3 3 2 7" xfId="16941"/>
    <cellStyle name="Normal 2 4 3 3 3" xfId="16942"/>
    <cellStyle name="Normal 2 4 3 3 3 2" xfId="16943"/>
    <cellStyle name="Normal 2 4 3 3 3 2 2" xfId="16944"/>
    <cellStyle name="Normal 2 4 3 3 3 2 2 2" xfId="16945"/>
    <cellStyle name="Normal 2 4 3 3 3 2 3" xfId="16946"/>
    <cellStyle name="Normal 2 4 3 3 3 3" xfId="16947"/>
    <cellStyle name="Normal 2 4 3 3 3 3 2" xfId="16948"/>
    <cellStyle name="Normal 2 4 3 3 3 3 2 2" xfId="16949"/>
    <cellStyle name="Normal 2 4 3 3 3 3 3" xfId="16950"/>
    <cellStyle name="Normal 2 4 3 3 3 4" xfId="16951"/>
    <cellStyle name="Normal 2 4 3 3 3 4 2" xfId="16952"/>
    <cellStyle name="Normal 2 4 3 3 3 5" xfId="16953"/>
    <cellStyle name="Normal 2 4 3 3 4" xfId="16954"/>
    <cellStyle name="Normal 2 4 3 3 4 2" xfId="16955"/>
    <cellStyle name="Normal 2 4 3 3 4 2 2" xfId="16956"/>
    <cellStyle name="Normal 2 4 3 3 4 3" xfId="16957"/>
    <cellStyle name="Normal 2 4 3 3 5" xfId="16958"/>
    <cellStyle name="Normal 2 4 3 3 5 2" xfId="16959"/>
    <cellStyle name="Normal 2 4 3 3 5 2 2" xfId="16960"/>
    <cellStyle name="Normal 2 4 3 3 5 3" xfId="16961"/>
    <cellStyle name="Normal 2 4 3 3 6" xfId="16962"/>
    <cellStyle name="Normal 2 4 3 3 6 2" xfId="16963"/>
    <cellStyle name="Normal 2 4 3 3 6 2 2" xfId="16964"/>
    <cellStyle name="Normal 2 4 3 3 6 3" xfId="16965"/>
    <cellStyle name="Normal 2 4 3 3 7" xfId="16966"/>
    <cellStyle name="Normal 2 4 3 3 7 2" xfId="16967"/>
    <cellStyle name="Normal 2 4 3 3 8" xfId="16968"/>
    <cellStyle name="Normal 2 4 3 4" xfId="16969"/>
    <cellStyle name="Normal 2 4 3 4 2" xfId="16970"/>
    <cellStyle name="Normal 2 4 3 4 2 2" xfId="16971"/>
    <cellStyle name="Normal 2 4 3 4 2 2 2" xfId="16972"/>
    <cellStyle name="Normal 2 4 3 4 2 2 2 2" xfId="16973"/>
    <cellStyle name="Normal 2 4 3 4 2 2 2 2 2" xfId="16974"/>
    <cellStyle name="Normal 2 4 3 4 2 2 2 3" xfId="16975"/>
    <cellStyle name="Normal 2 4 3 4 2 2 3" xfId="16976"/>
    <cellStyle name="Normal 2 4 3 4 2 2 3 2" xfId="16977"/>
    <cellStyle name="Normal 2 4 3 4 2 2 3 2 2" xfId="16978"/>
    <cellStyle name="Normal 2 4 3 4 2 2 3 3" xfId="16979"/>
    <cellStyle name="Normal 2 4 3 4 2 2 4" xfId="16980"/>
    <cellStyle name="Normal 2 4 3 4 2 2 4 2" xfId="16981"/>
    <cellStyle name="Normal 2 4 3 4 2 2 5" xfId="16982"/>
    <cellStyle name="Normal 2 4 3 4 2 3" xfId="16983"/>
    <cellStyle name="Normal 2 4 3 4 2 3 2" xfId="16984"/>
    <cellStyle name="Normal 2 4 3 4 2 3 2 2" xfId="16985"/>
    <cellStyle name="Normal 2 4 3 4 2 3 3" xfId="16986"/>
    <cellStyle name="Normal 2 4 3 4 2 4" xfId="16987"/>
    <cellStyle name="Normal 2 4 3 4 2 4 2" xfId="16988"/>
    <cellStyle name="Normal 2 4 3 4 2 4 2 2" xfId="16989"/>
    <cellStyle name="Normal 2 4 3 4 2 4 3" xfId="16990"/>
    <cellStyle name="Normal 2 4 3 4 2 5" xfId="16991"/>
    <cellStyle name="Normal 2 4 3 4 2 5 2" xfId="16992"/>
    <cellStyle name="Normal 2 4 3 4 2 5 2 2" xfId="16993"/>
    <cellStyle name="Normal 2 4 3 4 2 5 3" xfId="16994"/>
    <cellStyle name="Normal 2 4 3 4 2 6" xfId="16995"/>
    <cellStyle name="Normal 2 4 3 4 2 6 2" xfId="16996"/>
    <cellStyle name="Normal 2 4 3 4 2 7" xfId="16997"/>
    <cellStyle name="Normal 2 4 3 4 3" xfId="16998"/>
    <cellStyle name="Normal 2 4 3 4 3 2" xfId="16999"/>
    <cellStyle name="Normal 2 4 3 4 3 2 2" xfId="17000"/>
    <cellStyle name="Normal 2 4 3 4 3 2 2 2" xfId="17001"/>
    <cellStyle name="Normal 2 4 3 4 3 2 3" xfId="17002"/>
    <cellStyle name="Normal 2 4 3 4 3 3" xfId="17003"/>
    <cellStyle name="Normal 2 4 3 4 3 3 2" xfId="17004"/>
    <cellStyle name="Normal 2 4 3 4 3 3 2 2" xfId="17005"/>
    <cellStyle name="Normal 2 4 3 4 3 3 3" xfId="17006"/>
    <cellStyle name="Normal 2 4 3 4 3 4" xfId="17007"/>
    <cellStyle name="Normal 2 4 3 4 3 4 2" xfId="17008"/>
    <cellStyle name="Normal 2 4 3 4 3 5" xfId="17009"/>
    <cellStyle name="Normal 2 4 3 4 4" xfId="17010"/>
    <cellStyle name="Normal 2 4 3 4 4 2" xfId="17011"/>
    <cellStyle name="Normal 2 4 3 4 4 2 2" xfId="17012"/>
    <cellStyle name="Normal 2 4 3 4 4 3" xfId="17013"/>
    <cellStyle name="Normal 2 4 3 4 5" xfId="17014"/>
    <cellStyle name="Normal 2 4 3 4 5 2" xfId="17015"/>
    <cellStyle name="Normal 2 4 3 4 5 2 2" xfId="17016"/>
    <cellStyle name="Normal 2 4 3 4 5 3" xfId="17017"/>
    <cellStyle name="Normal 2 4 3 4 6" xfId="17018"/>
    <cellStyle name="Normal 2 4 3 4 6 2" xfId="17019"/>
    <cellStyle name="Normal 2 4 3 4 6 2 2" xfId="17020"/>
    <cellStyle name="Normal 2 4 3 4 6 3" xfId="17021"/>
    <cellStyle name="Normal 2 4 3 4 7" xfId="17022"/>
    <cellStyle name="Normal 2 4 3 4 7 2" xfId="17023"/>
    <cellStyle name="Normal 2 4 3 4 8" xfId="17024"/>
    <cellStyle name="Normal 2 4 3 5" xfId="17025"/>
    <cellStyle name="Normal 2 4 3 5 2" xfId="17026"/>
    <cellStyle name="Normal 2 4 3 5 2 2" xfId="17027"/>
    <cellStyle name="Normal 2 4 3 5 2 2 2" xfId="17028"/>
    <cellStyle name="Normal 2 4 3 5 2 2 2 2" xfId="17029"/>
    <cellStyle name="Normal 2 4 3 5 2 2 2 2 2" xfId="17030"/>
    <cellStyle name="Normal 2 4 3 5 2 2 2 3" xfId="17031"/>
    <cellStyle name="Normal 2 4 3 5 2 2 3" xfId="17032"/>
    <cellStyle name="Normal 2 4 3 5 2 2 3 2" xfId="17033"/>
    <cellStyle name="Normal 2 4 3 5 2 2 3 2 2" xfId="17034"/>
    <cellStyle name="Normal 2 4 3 5 2 2 3 3" xfId="17035"/>
    <cellStyle name="Normal 2 4 3 5 2 2 4" xfId="17036"/>
    <cellStyle name="Normal 2 4 3 5 2 2 4 2" xfId="17037"/>
    <cellStyle name="Normal 2 4 3 5 2 2 5" xfId="17038"/>
    <cellStyle name="Normal 2 4 3 5 2 3" xfId="17039"/>
    <cellStyle name="Normal 2 4 3 5 2 3 2" xfId="17040"/>
    <cellStyle name="Normal 2 4 3 5 2 3 2 2" xfId="17041"/>
    <cellStyle name="Normal 2 4 3 5 2 3 3" xfId="17042"/>
    <cellStyle name="Normal 2 4 3 5 2 4" xfId="17043"/>
    <cellStyle name="Normal 2 4 3 5 2 4 2" xfId="17044"/>
    <cellStyle name="Normal 2 4 3 5 2 4 2 2" xfId="17045"/>
    <cellStyle name="Normal 2 4 3 5 2 4 3" xfId="17046"/>
    <cellStyle name="Normal 2 4 3 5 2 5" xfId="17047"/>
    <cellStyle name="Normal 2 4 3 5 2 5 2" xfId="17048"/>
    <cellStyle name="Normal 2 4 3 5 2 5 2 2" xfId="17049"/>
    <cellStyle name="Normal 2 4 3 5 2 5 3" xfId="17050"/>
    <cellStyle name="Normal 2 4 3 5 2 6" xfId="17051"/>
    <cellStyle name="Normal 2 4 3 5 2 6 2" xfId="17052"/>
    <cellStyle name="Normal 2 4 3 5 2 7" xfId="17053"/>
    <cellStyle name="Normal 2 4 3 5 3" xfId="17054"/>
    <cellStyle name="Normal 2 4 3 5 3 2" xfId="17055"/>
    <cellStyle name="Normal 2 4 3 5 3 2 2" xfId="17056"/>
    <cellStyle name="Normal 2 4 3 5 3 2 2 2" xfId="17057"/>
    <cellStyle name="Normal 2 4 3 5 3 2 3" xfId="17058"/>
    <cellStyle name="Normal 2 4 3 5 3 3" xfId="17059"/>
    <cellStyle name="Normal 2 4 3 5 3 3 2" xfId="17060"/>
    <cellStyle name="Normal 2 4 3 5 3 3 2 2" xfId="17061"/>
    <cellStyle name="Normal 2 4 3 5 3 3 3" xfId="17062"/>
    <cellStyle name="Normal 2 4 3 5 3 4" xfId="17063"/>
    <cellStyle name="Normal 2 4 3 5 3 4 2" xfId="17064"/>
    <cellStyle name="Normal 2 4 3 5 3 5" xfId="17065"/>
    <cellStyle name="Normal 2 4 3 5 4" xfId="17066"/>
    <cellStyle name="Normal 2 4 3 5 4 2" xfId="17067"/>
    <cellStyle name="Normal 2 4 3 5 4 2 2" xfId="17068"/>
    <cellStyle name="Normal 2 4 3 5 4 3" xfId="17069"/>
    <cellStyle name="Normal 2 4 3 5 5" xfId="17070"/>
    <cellStyle name="Normal 2 4 3 5 5 2" xfId="17071"/>
    <cellStyle name="Normal 2 4 3 5 5 2 2" xfId="17072"/>
    <cellStyle name="Normal 2 4 3 5 5 3" xfId="17073"/>
    <cellStyle name="Normal 2 4 3 5 6" xfId="17074"/>
    <cellStyle name="Normal 2 4 3 5 6 2" xfId="17075"/>
    <cellStyle name="Normal 2 4 3 5 6 2 2" xfId="17076"/>
    <cellStyle name="Normal 2 4 3 5 6 3" xfId="17077"/>
    <cellStyle name="Normal 2 4 3 5 7" xfId="17078"/>
    <cellStyle name="Normal 2 4 3 5 7 2" xfId="17079"/>
    <cellStyle name="Normal 2 4 3 5 8" xfId="17080"/>
    <cellStyle name="Normal 2 4 3 6" xfId="17081"/>
    <cellStyle name="Normal 2 4 3 6 2" xfId="17082"/>
    <cellStyle name="Normal 2 4 3 6 2 2" xfId="17083"/>
    <cellStyle name="Normal 2 4 3 6 2 2 2" xfId="17084"/>
    <cellStyle name="Normal 2 4 3 6 2 2 2 2" xfId="17085"/>
    <cellStyle name="Normal 2 4 3 6 2 2 3" xfId="17086"/>
    <cellStyle name="Normal 2 4 3 6 2 3" xfId="17087"/>
    <cellStyle name="Normal 2 4 3 6 2 3 2" xfId="17088"/>
    <cellStyle name="Normal 2 4 3 6 2 3 2 2" xfId="17089"/>
    <cellStyle name="Normal 2 4 3 6 2 3 3" xfId="17090"/>
    <cellStyle name="Normal 2 4 3 6 2 4" xfId="17091"/>
    <cellStyle name="Normal 2 4 3 6 2 4 2" xfId="17092"/>
    <cellStyle name="Normal 2 4 3 6 2 5" xfId="17093"/>
    <cellStyle name="Normal 2 4 3 6 3" xfId="17094"/>
    <cellStyle name="Normal 2 4 3 6 3 2" xfId="17095"/>
    <cellStyle name="Normal 2 4 3 6 3 2 2" xfId="17096"/>
    <cellStyle name="Normal 2 4 3 6 3 3" xfId="17097"/>
    <cellStyle name="Normal 2 4 3 6 4" xfId="17098"/>
    <cellStyle name="Normal 2 4 3 6 4 2" xfId="17099"/>
    <cellStyle name="Normal 2 4 3 6 4 2 2" xfId="17100"/>
    <cellStyle name="Normal 2 4 3 6 4 3" xfId="17101"/>
    <cellStyle name="Normal 2 4 3 6 5" xfId="17102"/>
    <cellStyle name="Normal 2 4 3 6 5 2" xfId="17103"/>
    <cellStyle name="Normal 2 4 3 6 5 2 2" xfId="17104"/>
    <cellStyle name="Normal 2 4 3 6 5 3" xfId="17105"/>
    <cellStyle name="Normal 2 4 3 6 6" xfId="17106"/>
    <cellStyle name="Normal 2 4 3 6 6 2" xfId="17107"/>
    <cellStyle name="Normal 2 4 3 6 7" xfId="17108"/>
    <cellStyle name="Normal 2 4 3 7" xfId="17109"/>
    <cellStyle name="Normal 2 4 3 7 2" xfId="17110"/>
    <cellStyle name="Normal 2 4 3 7 2 2" xfId="17111"/>
    <cellStyle name="Normal 2 4 3 7 2 2 2" xfId="17112"/>
    <cellStyle name="Normal 2 4 3 7 2 2 2 2" xfId="17113"/>
    <cellStyle name="Normal 2 4 3 7 2 2 3" xfId="17114"/>
    <cellStyle name="Normal 2 4 3 7 2 3" xfId="17115"/>
    <cellStyle name="Normal 2 4 3 7 2 3 2" xfId="17116"/>
    <cellStyle name="Normal 2 4 3 7 2 3 2 2" xfId="17117"/>
    <cellStyle name="Normal 2 4 3 7 2 3 3" xfId="17118"/>
    <cellStyle name="Normal 2 4 3 7 2 4" xfId="17119"/>
    <cellStyle name="Normal 2 4 3 7 2 4 2" xfId="17120"/>
    <cellStyle name="Normal 2 4 3 7 2 5" xfId="17121"/>
    <cellStyle name="Normal 2 4 3 7 3" xfId="17122"/>
    <cellStyle name="Normal 2 4 3 7 3 2" xfId="17123"/>
    <cellStyle name="Normal 2 4 3 7 3 2 2" xfId="17124"/>
    <cellStyle name="Normal 2 4 3 7 3 3" xfId="17125"/>
    <cellStyle name="Normal 2 4 3 7 4" xfId="17126"/>
    <cellStyle name="Normal 2 4 3 7 4 2" xfId="17127"/>
    <cellStyle name="Normal 2 4 3 7 4 2 2" xfId="17128"/>
    <cellStyle name="Normal 2 4 3 7 4 3" xfId="17129"/>
    <cellStyle name="Normal 2 4 3 7 5" xfId="17130"/>
    <cellStyle name="Normal 2 4 3 7 5 2" xfId="17131"/>
    <cellStyle name="Normal 2 4 3 7 5 2 2" xfId="17132"/>
    <cellStyle name="Normal 2 4 3 7 5 3" xfId="17133"/>
    <cellStyle name="Normal 2 4 3 7 6" xfId="17134"/>
    <cellStyle name="Normal 2 4 3 7 6 2" xfId="17135"/>
    <cellStyle name="Normal 2 4 3 7 7" xfId="17136"/>
    <cellStyle name="Normal 2 4 3 8" xfId="17137"/>
    <cellStyle name="Normal 2 4 3 8 2" xfId="17138"/>
    <cellStyle name="Normal 2 4 3 8 2 2" xfId="17139"/>
    <cellStyle name="Normal 2 4 3 8 2 2 2" xfId="17140"/>
    <cellStyle name="Normal 2 4 3 8 2 3" xfId="17141"/>
    <cellStyle name="Normal 2 4 3 8 3" xfId="17142"/>
    <cellStyle name="Normal 2 4 3 8 3 2" xfId="17143"/>
    <cellStyle name="Normal 2 4 3 8 3 2 2" xfId="17144"/>
    <cellStyle name="Normal 2 4 3 8 3 3" xfId="17145"/>
    <cellStyle name="Normal 2 4 3 8 4" xfId="17146"/>
    <cellStyle name="Normal 2 4 3 8 4 2" xfId="17147"/>
    <cellStyle name="Normal 2 4 3 8 5" xfId="17148"/>
    <cellStyle name="Normal 2 4 3 9" xfId="17149"/>
    <cellStyle name="Normal 2 4 3 9 2" xfId="17150"/>
    <cellStyle name="Normal 2 4 3 9 2 2" xfId="17151"/>
    <cellStyle name="Normal 2 4 3 9 3" xfId="17152"/>
    <cellStyle name="Normal 2 4 4" xfId="17153"/>
    <cellStyle name="Normal 2 4 4 10" xfId="17154"/>
    <cellStyle name="Normal 2 4 4 10 2" xfId="17155"/>
    <cellStyle name="Normal 2 4 4 10 2 2" xfId="17156"/>
    <cellStyle name="Normal 2 4 4 10 3" xfId="17157"/>
    <cellStyle name="Normal 2 4 4 11" xfId="17158"/>
    <cellStyle name="Normal 2 4 4 11 2" xfId="17159"/>
    <cellStyle name="Normal 2 4 4 12" xfId="17160"/>
    <cellStyle name="Normal 2 4 4 2" xfId="17161"/>
    <cellStyle name="Normal 2 4 4 2 2" xfId="17162"/>
    <cellStyle name="Normal 2 4 4 2 2 2" xfId="17163"/>
    <cellStyle name="Normal 2 4 4 2 2 2 2" xfId="17164"/>
    <cellStyle name="Normal 2 4 4 2 2 2 2 2" xfId="17165"/>
    <cellStyle name="Normal 2 4 4 2 2 2 2 2 2" xfId="17166"/>
    <cellStyle name="Normal 2 4 4 2 2 2 2 3" xfId="17167"/>
    <cellStyle name="Normal 2 4 4 2 2 2 3" xfId="17168"/>
    <cellStyle name="Normal 2 4 4 2 2 2 3 2" xfId="17169"/>
    <cellStyle name="Normal 2 4 4 2 2 2 3 2 2" xfId="17170"/>
    <cellStyle name="Normal 2 4 4 2 2 2 3 3" xfId="17171"/>
    <cellStyle name="Normal 2 4 4 2 2 2 4" xfId="17172"/>
    <cellStyle name="Normal 2 4 4 2 2 2 4 2" xfId="17173"/>
    <cellStyle name="Normal 2 4 4 2 2 2 5" xfId="17174"/>
    <cellStyle name="Normal 2 4 4 2 2 3" xfId="17175"/>
    <cellStyle name="Normal 2 4 4 2 2 3 2" xfId="17176"/>
    <cellStyle name="Normal 2 4 4 2 2 3 2 2" xfId="17177"/>
    <cellStyle name="Normal 2 4 4 2 2 3 3" xfId="17178"/>
    <cellStyle name="Normal 2 4 4 2 2 4" xfId="17179"/>
    <cellStyle name="Normal 2 4 4 2 2 4 2" xfId="17180"/>
    <cellStyle name="Normal 2 4 4 2 2 4 2 2" xfId="17181"/>
    <cellStyle name="Normal 2 4 4 2 2 4 3" xfId="17182"/>
    <cellStyle name="Normal 2 4 4 2 2 5" xfId="17183"/>
    <cellStyle name="Normal 2 4 4 2 2 5 2" xfId="17184"/>
    <cellStyle name="Normal 2 4 4 2 2 5 2 2" xfId="17185"/>
    <cellStyle name="Normal 2 4 4 2 2 5 3" xfId="17186"/>
    <cellStyle name="Normal 2 4 4 2 2 6" xfId="17187"/>
    <cellStyle name="Normal 2 4 4 2 2 6 2" xfId="17188"/>
    <cellStyle name="Normal 2 4 4 2 2 7" xfId="17189"/>
    <cellStyle name="Normal 2 4 4 2 3" xfId="17190"/>
    <cellStyle name="Normal 2 4 4 2 3 2" xfId="17191"/>
    <cellStyle name="Normal 2 4 4 2 3 2 2" xfId="17192"/>
    <cellStyle name="Normal 2 4 4 2 3 2 2 2" xfId="17193"/>
    <cellStyle name="Normal 2 4 4 2 3 2 3" xfId="17194"/>
    <cellStyle name="Normal 2 4 4 2 3 3" xfId="17195"/>
    <cellStyle name="Normal 2 4 4 2 3 3 2" xfId="17196"/>
    <cellStyle name="Normal 2 4 4 2 3 3 2 2" xfId="17197"/>
    <cellStyle name="Normal 2 4 4 2 3 3 3" xfId="17198"/>
    <cellStyle name="Normal 2 4 4 2 3 4" xfId="17199"/>
    <cellStyle name="Normal 2 4 4 2 3 4 2" xfId="17200"/>
    <cellStyle name="Normal 2 4 4 2 3 5" xfId="17201"/>
    <cellStyle name="Normal 2 4 4 2 4" xfId="17202"/>
    <cellStyle name="Normal 2 4 4 2 4 2" xfId="17203"/>
    <cellStyle name="Normal 2 4 4 2 4 2 2" xfId="17204"/>
    <cellStyle name="Normal 2 4 4 2 4 3" xfId="17205"/>
    <cellStyle name="Normal 2 4 4 2 5" xfId="17206"/>
    <cellStyle name="Normal 2 4 4 2 5 2" xfId="17207"/>
    <cellStyle name="Normal 2 4 4 2 5 2 2" xfId="17208"/>
    <cellStyle name="Normal 2 4 4 2 5 3" xfId="17209"/>
    <cellStyle name="Normal 2 4 4 2 6" xfId="17210"/>
    <cellStyle name="Normal 2 4 4 2 6 2" xfId="17211"/>
    <cellStyle name="Normal 2 4 4 2 6 2 2" xfId="17212"/>
    <cellStyle name="Normal 2 4 4 2 6 3" xfId="17213"/>
    <cellStyle name="Normal 2 4 4 2 7" xfId="17214"/>
    <cellStyle name="Normal 2 4 4 2 7 2" xfId="17215"/>
    <cellStyle name="Normal 2 4 4 2 8" xfId="17216"/>
    <cellStyle name="Normal 2 4 4 3" xfId="17217"/>
    <cellStyle name="Normal 2 4 4 3 2" xfId="17218"/>
    <cellStyle name="Normal 2 4 4 3 2 2" xfId="17219"/>
    <cellStyle name="Normal 2 4 4 3 2 2 2" xfId="17220"/>
    <cellStyle name="Normal 2 4 4 3 2 2 2 2" xfId="17221"/>
    <cellStyle name="Normal 2 4 4 3 2 2 2 2 2" xfId="17222"/>
    <cellStyle name="Normal 2 4 4 3 2 2 2 3" xfId="17223"/>
    <cellStyle name="Normal 2 4 4 3 2 2 3" xfId="17224"/>
    <cellStyle name="Normal 2 4 4 3 2 2 3 2" xfId="17225"/>
    <cellStyle name="Normal 2 4 4 3 2 2 3 2 2" xfId="17226"/>
    <cellStyle name="Normal 2 4 4 3 2 2 3 3" xfId="17227"/>
    <cellStyle name="Normal 2 4 4 3 2 2 4" xfId="17228"/>
    <cellStyle name="Normal 2 4 4 3 2 2 4 2" xfId="17229"/>
    <cellStyle name="Normal 2 4 4 3 2 2 5" xfId="17230"/>
    <cellStyle name="Normal 2 4 4 3 2 3" xfId="17231"/>
    <cellStyle name="Normal 2 4 4 3 2 3 2" xfId="17232"/>
    <cellStyle name="Normal 2 4 4 3 2 3 2 2" xfId="17233"/>
    <cellStyle name="Normal 2 4 4 3 2 3 3" xfId="17234"/>
    <cellStyle name="Normal 2 4 4 3 2 4" xfId="17235"/>
    <cellStyle name="Normal 2 4 4 3 2 4 2" xfId="17236"/>
    <cellStyle name="Normal 2 4 4 3 2 4 2 2" xfId="17237"/>
    <cellStyle name="Normal 2 4 4 3 2 4 3" xfId="17238"/>
    <cellStyle name="Normal 2 4 4 3 2 5" xfId="17239"/>
    <cellStyle name="Normal 2 4 4 3 2 5 2" xfId="17240"/>
    <cellStyle name="Normal 2 4 4 3 2 5 2 2" xfId="17241"/>
    <cellStyle name="Normal 2 4 4 3 2 5 3" xfId="17242"/>
    <cellStyle name="Normal 2 4 4 3 2 6" xfId="17243"/>
    <cellStyle name="Normal 2 4 4 3 2 6 2" xfId="17244"/>
    <cellStyle name="Normal 2 4 4 3 2 7" xfId="17245"/>
    <cellStyle name="Normal 2 4 4 3 3" xfId="17246"/>
    <cellStyle name="Normal 2 4 4 3 3 2" xfId="17247"/>
    <cellStyle name="Normal 2 4 4 3 3 2 2" xfId="17248"/>
    <cellStyle name="Normal 2 4 4 3 3 2 2 2" xfId="17249"/>
    <cellStyle name="Normal 2 4 4 3 3 2 3" xfId="17250"/>
    <cellStyle name="Normal 2 4 4 3 3 3" xfId="17251"/>
    <cellStyle name="Normal 2 4 4 3 3 3 2" xfId="17252"/>
    <cellStyle name="Normal 2 4 4 3 3 3 2 2" xfId="17253"/>
    <cellStyle name="Normal 2 4 4 3 3 3 3" xfId="17254"/>
    <cellStyle name="Normal 2 4 4 3 3 4" xfId="17255"/>
    <cellStyle name="Normal 2 4 4 3 3 4 2" xfId="17256"/>
    <cellStyle name="Normal 2 4 4 3 3 5" xfId="17257"/>
    <cellStyle name="Normal 2 4 4 3 4" xfId="17258"/>
    <cellStyle name="Normal 2 4 4 3 4 2" xfId="17259"/>
    <cellStyle name="Normal 2 4 4 3 4 2 2" xfId="17260"/>
    <cellStyle name="Normal 2 4 4 3 4 3" xfId="17261"/>
    <cellStyle name="Normal 2 4 4 3 5" xfId="17262"/>
    <cellStyle name="Normal 2 4 4 3 5 2" xfId="17263"/>
    <cellStyle name="Normal 2 4 4 3 5 2 2" xfId="17264"/>
    <cellStyle name="Normal 2 4 4 3 5 3" xfId="17265"/>
    <cellStyle name="Normal 2 4 4 3 6" xfId="17266"/>
    <cellStyle name="Normal 2 4 4 3 6 2" xfId="17267"/>
    <cellStyle name="Normal 2 4 4 3 6 2 2" xfId="17268"/>
    <cellStyle name="Normal 2 4 4 3 6 3" xfId="17269"/>
    <cellStyle name="Normal 2 4 4 3 7" xfId="17270"/>
    <cellStyle name="Normal 2 4 4 3 7 2" xfId="17271"/>
    <cellStyle name="Normal 2 4 4 3 8" xfId="17272"/>
    <cellStyle name="Normal 2 4 4 4" xfId="17273"/>
    <cellStyle name="Normal 2 4 4 4 2" xfId="17274"/>
    <cellStyle name="Normal 2 4 4 4 2 2" xfId="17275"/>
    <cellStyle name="Normal 2 4 4 4 2 2 2" xfId="17276"/>
    <cellStyle name="Normal 2 4 4 4 2 2 2 2" xfId="17277"/>
    <cellStyle name="Normal 2 4 4 4 2 2 2 2 2" xfId="17278"/>
    <cellStyle name="Normal 2 4 4 4 2 2 2 3" xfId="17279"/>
    <cellStyle name="Normal 2 4 4 4 2 2 3" xfId="17280"/>
    <cellStyle name="Normal 2 4 4 4 2 2 3 2" xfId="17281"/>
    <cellStyle name="Normal 2 4 4 4 2 2 3 2 2" xfId="17282"/>
    <cellStyle name="Normal 2 4 4 4 2 2 3 3" xfId="17283"/>
    <cellStyle name="Normal 2 4 4 4 2 2 4" xfId="17284"/>
    <cellStyle name="Normal 2 4 4 4 2 2 4 2" xfId="17285"/>
    <cellStyle name="Normal 2 4 4 4 2 2 5" xfId="17286"/>
    <cellStyle name="Normal 2 4 4 4 2 3" xfId="17287"/>
    <cellStyle name="Normal 2 4 4 4 2 3 2" xfId="17288"/>
    <cellStyle name="Normal 2 4 4 4 2 3 2 2" xfId="17289"/>
    <cellStyle name="Normal 2 4 4 4 2 3 3" xfId="17290"/>
    <cellStyle name="Normal 2 4 4 4 2 4" xfId="17291"/>
    <cellStyle name="Normal 2 4 4 4 2 4 2" xfId="17292"/>
    <cellStyle name="Normal 2 4 4 4 2 4 2 2" xfId="17293"/>
    <cellStyle name="Normal 2 4 4 4 2 4 3" xfId="17294"/>
    <cellStyle name="Normal 2 4 4 4 2 5" xfId="17295"/>
    <cellStyle name="Normal 2 4 4 4 2 5 2" xfId="17296"/>
    <cellStyle name="Normal 2 4 4 4 2 5 2 2" xfId="17297"/>
    <cellStyle name="Normal 2 4 4 4 2 5 3" xfId="17298"/>
    <cellStyle name="Normal 2 4 4 4 2 6" xfId="17299"/>
    <cellStyle name="Normal 2 4 4 4 2 6 2" xfId="17300"/>
    <cellStyle name="Normal 2 4 4 4 2 7" xfId="17301"/>
    <cellStyle name="Normal 2 4 4 4 3" xfId="17302"/>
    <cellStyle name="Normal 2 4 4 4 3 2" xfId="17303"/>
    <cellStyle name="Normal 2 4 4 4 3 2 2" xfId="17304"/>
    <cellStyle name="Normal 2 4 4 4 3 2 2 2" xfId="17305"/>
    <cellStyle name="Normal 2 4 4 4 3 2 3" xfId="17306"/>
    <cellStyle name="Normal 2 4 4 4 3 3" xfId="17307"/>
    <cellStyle name="Normal 2 4 4 4 3 3 2" xfId="17308"/>
    <cellStyle name="Normal 2 4 4 4 3 3 2 2" xfId="17309"/>
    <cellStyle name="Normal 2 4 4 4 3 3 3" xfId="17310"/>
    <cellStyle name="Normal 2 4 4 4 3 4" xfId="17311"/>
    <cellStyle name="Normal 2 4 4 4 3 4 2" xfId="17312"/>
    <cellStyle name="Normal 2 4 4 4 3 5" xfId="17313"/>
    <cellStyle name="Normal 2 4 4 4 4" xfId="17314"/>
    <cellStyle name="Normal 2 4 4 4 4 2" xfId="17315"/>
    <cellStyle name="Normal 2 4 4 4 4 2 2" xfId="17316"/>
    <cellStyle name="Normal 2 4 4 4 4 3" xfId="17317"/>
    <cellStyle name="Normal 2 4 4 4 5" xfId="17318"/>
    <cellStyle name="Normal 2 4 4 4 5 2" xfId="17319"/>
    <cellStyle name="Normal 2 4 4 4 5 2 2" xfId="17320"/>
    <cellStyle name="Normal 2 4 4 4 5 3" xfId="17321"/>
    <cellStyle name="Normal 2 4 4 4 6" xfId="17322"/>
    <cellStyle name="Normal 2 4 4 4 6 2" xfId="17323"/>
    <cellStyle name="Normal 2 4 4 4 6 2 2" xfId="17324"/>
    <cellStyle name="Normal 2 4 4 4 6 3" xfId="17325"/>
    <cellStyle name="Normal 2 4 4 4 7" xfId="17326"/>
    <cellStyle name="Normal 2 4 4 4 7 2" xfId="17327"/>
    <cellStyle name="Normal 2 4 4 4 8" xfId="17328"/>
    <cellStyle name="Normal 2 4 4 5" xfId="17329"/>
    <cellStyle name="Normal 2 4 4 5 2" xfId="17330"/>
    <cellStyle name="Normal 2 4 4 5 2 2" xfId="17331"/>
    <cellStyle name="Normal 2 4 4 5 2 2 2" xfId="17332"/>
    <cellStyle name="Normal 2 4 4 5 2 2 2 2" xfId="17333"/>
    <cellStyle name="Normal 2 4 4 5 2 2 3" xfId="17334"/>
    <cellStyle name="Normal 2 4 4 5 2 3" xfId="17335"/>
    <cellStyle name="Normal 2 4 4 5 2 3 2" xfId="17336"/>
    <cellStyle name="Normal 2 4 4 5 2 3 2 2" xfId="17337"/>
    <cellStyle name="Normal 2 4 4 5 2 3 3" xfId="17338"/>
    <cellStyle name="Normal 2 4 4 5 2 4" xfId="17339"/>
    <cellStyle name="Normal 2 4 4 5 2 4 2" xfId="17340"/>
    <cellStyle name="Normal 2 4 4 5 2 5" xfId="17341"/>
    <cellStyle name="Normal 2 4 4 5 3" xfId="17342"/>
    <cellStyle name="Normal 2 4 4 5 3 2" xfId="17343"/>
    <cellStyle name="Normal 2 4 4 5 3 2 2" xfId="17344"/>
    <cellStyle name="Normal 2 4 4 5 3 3" xfId="17345"/>
    <cellStyle name="Normal 2 4 4 5 4" xfId="17346"/>
    <cellStyle name="Normal 2 4 4 5 4 2" xfId="17347"/>
    <cellStyle name="Normal 2 4 4 5 4 2 2" xfId="17348"/>
    <cellStyle name="Normal 2 4 4 5 4 3" xfId="17349"/>
    <cellStyle name="Normal 2 4 4 5 5" xfId="17350"/>
    <cellStyle name="Normal 2 4 4 5 5 2" xfId="17351"/>
    <cellStyle name="Normal 2 4 4 5 5 2 2" xfId="17352"/>
    <cellStyle name="Normal 2 4 4 5 5 3" xfId="17353"/>
    <cellStyle name="Normal 2 4 4 5 6" xfId="17354"/>
    <cellStyle name="Normal 2 4 4 5 6 2" xfId="17355"/>
    <cellStyle name="Normal 2 4 4 5 7" xfId="17356"/>
    <cellStyle name="Normal 2 4 4 6" xfId="17357"/>
    <cellStyle name="Normal 2 4 4 6 2" xfId="17358"/>
    <cellStyle name="Normal 2 4 4 6 2 2" xfId="17359"/>
    <cellStyle name="Normal 2 4 4 6 2 2 2" xfId="17360"/>
    <cellStyle name="Normal 2 4 4 6 2 2 2 2" xfId="17361"/>
    <cellStyle name="Normal 2 4 4 6 2 2 3" xfId="17362"/>
    <cellStyle name="Normal 2 4 4 6 2 3" xfId="17363"/>
    <cellStyle name="Normal 2 4 4 6 2 3 2" xfId="17364"/>
    <cellStyle name="Normal 2 4 4 6 2 3 2 2" xfId="17365"/>
    <cellStyle name="Normal 2 4 4 6 2 3 3" xfId="17366"/>
    <cellStyle name="Normal 2 4 4 6 2 4" xfId="17367"/>
    <cellStyle name="Normal 2 4 4 6 2 4 2" xfId="17368"/>
    <cellStyle name="Normal 2 4 4 6 2 5" xfId="17369"/>
    <cellStyle name="Normal 2 4 4 6 3" xfId="17370"/>
    <cellStyle name="Normal 2 4 4 6 3 2" xfId="17371"/>
    <cellStyle name="Normal 2 4 4 6 3 2 2" xfId="17372"/>
    <cellStyle name="Normal 2 4 4 6 3 3" xfId="17373"/>
    <cellStyle name="Normal 2 4 4 6 4" xfId="17374"/>
    <cellStyle name="Normal 2 4 4 6 4 2" xfId="17375"/>
    <cellStyle name="Normal 2 4 4 6 4 2 2" xfId="17376"/>
    <cellStyle name="Normal 2 4 4 6 4 3" xfId="17377"/>
    <cellStyle name="Normal 2 4 4 6 5" xfId="17378"/>
    <cellStyle name="Normal 2 4 4 6 5 2" xfId="17379"/>
    <cellStyle name="Normal 2 4 4 6 5 2 2" xfId="17380"/>
    <cellStyle name="Normal 2 4 4 6 5 3" xfId="17381"/>
    <cellStyle name="Normal 2 4 4 6 6" xfId="17382"/>
    <cellStyle name="Normal 2 4 4 6 6 2" xfId="17383"/>
    <cellStyle name="Normal 2 4 4 6 7" xfId="17384"/>
    <cellStyle name="Normal 2 4 4 7" xfId="17385"/>
    <cellStyle name="Normal 2 4 4 7 2" xfId="17386"/>
    <cellStyle name="Normal 2 4 4 7 2 2" xfId="17387"/>
    <cellStyle name="Normal 2 4 4 7 2 2 2" xfId="17388"/>
    <cellStyle name="Normal 2 4 4 7 2 3" xfId="17389"/>
    <cellStyle name="Normal 2 4 4 7 3" xfId="17390"/>
    <cellStyle name="Normal 2 4 4 7 3 2" xfId="17391"/>
    <cellStyle name="Normal 2 4 4 7 3 2 2" xfId="17392"/>
    <cellStyle name="Normal 2 4 4 7 3 3" xfId="17393"/>
    <cellStyle name="Normal 2 4 4 7 4" xfId="17394"/>
    <cellStyle name="Normal 2 4 4 7 4 2" xfId="17395"/>
    <cellStyle name="Normal 2 4 4 7 5" xfId="17396"/>
    <cellStyle name="Normal 2 4 4 8" xfId="17397"/>
    <cellStyle name="Normal 2 4 4 8 2" xfId="17398"/>
    <cellStyle name="Normal 2 4 4 8 2 2" xfId="17399"/>
    <cellStyle name="Normal 2 4 4 8 3" xfId="17400"/>
    <cellStyle name="Normal 2 4 4 9" xfId="17401"/>
    <cellStyle name="Normal 2 4 4 9 2" xfId="17402"/>
    <cellStyle name="Normal 2 4 4 9 2 2" xfId="17403"/>
    <cellStyle name="Normal 2 4 4 9 3" xfId="17404"/>
    <cellStyle name="Normal 2 4 5" xfId="17405"/>
    <cellStyle name="Normal 2 4 6" xfId="17406"/>
    <cellStyle name="Normal 2 4 6 2" xfId="17407"/>
    <cellStyle name="Normal 2 4 6 2 2" xfId="17408"/>
    <cellStyle name="Normal 2 4 6 2 2 2" xfId="17409"/>
    <cellStyle name="Normal 2 4 6 2 2 2 2" xfId="17410"/>
    <cellStyle name="Normal 2 4 6 2 2 2 2 2" xfId="17411"/>
    <cellStyle name="Normal 2 4 6 2 2 2 3" xfId="17412"/>
    <cellStyle name="Normal 2 4 6 2 2 3" xfId="17413"/>
    <cellStyle name="Normal 2 4 6 2 2 3 2" xfId="17414"/>
    <cellStyle name="Normal 2 4 6 2 2 3 2 2" xfId="17415"/>
    <cellStyle name="Normal 2 4 6 2 2 3 3" xfId="17416"/>
    <cellStyle name="Normal 2 4 6 2 2 4" xfId="17417"/>
    <cellStyle name="Normal 2 4 6 2 2 4 2" xfId="17418"/>
    <cellStyle name="Normal 2 4 6 2 2 5" xfId="17419"/>
    <cellStyle name="Normal 2 4 6 2 3" xfId="17420"/>
    <cellStyle name="Normal 2 4 6 2 3 2" xfId="17421"/>
    <cellStyle name="Normal 2 4 6 2 3 2 2" xfId="17422"/>
    <cellStyle name="Normal 2 4 6 2 3 3" xfId="17423"/>
    <cellStyle name="Normal 2 4 6 2 4" xfId="17424"/>
    <cellStyle name="Normal 2 4 6 2 4 2" xfId="17425"/>
    <cellStyle name="Normal 2 4 6 2 4 2 2" xfId="17426"/>
    <cellStyle name="Normal 2 4 6 2 4 3" xfId="17427"/>
    <cellStyle name="Normal 2 4 6 2 5" xfId="17428"/>
    <cellStyle name="Normal 2 4 6 2 5 2" xfId="17429"/>
    <cellStyle name="Normal 2 4 6 2 5 2 2" xfId="17430"/>
    <cellStyle name="Normal 2 4 6 2 5 3" xfId="17431"/>
    <cellStyle name="Normal 2 4 6 2 6" xfId="17432"/>
    <cellStyle name="Normal 2 4 6 2 6 2" xfId="17433"/>
    <cellStyle name="Normal 2 4 6 2 7" xfId="17434"/>
    <cellStyle name="Normal 2 4 6 3" xfId="17435"/>
    <cellStyle name="Normal 2 4 6 3 2" xfId="17436"/>
    <cellStyle name="Normal 2 4 6 3 2 2" xfId="17437"/>
    <cellStyle name="Normal 2 4 6 3 2 2 2" xfId="17438"/>
    <cellStyle name="Normal 2 4 6 3 2 3" xfId="17439"/>
    <cellStyle name="Normal 2 4 6 3 3" xfId="17440"/>
    <cellStyle name="Normal 2 4 6 3 3 2" xfId="17441"/>
    <cellStyle name="Normal 2 4 6 3 3 2 2" xfId="17442"/>
    <cellStyle name="Normal 2 4 6 3 3 3" xfId="17443"/>
    <cellStyle name="Normal 2 4 6 3 4" xfId="17444"/>
    <cellStyle name="Normal 2 4 6 3 4 2" xfId="17445"/>
    <cellStyle name="Normal 2 4 6 3 5" xfId="17446"/>
    <cellStyle name="Normal 2 4 6 4" xfId="17447"/>
    <cellStyle name="Normal 2 4 6 4 2" xfId="17448"/>
    <cellStyle name="Normal 2 4 6 4 2 2" xfId="17449"/>
    <cellStyle name="Normal 2 4 6 4 3" xfId="17450"/>
    <cellStyle name="Normal 2 4 6 5" xfId="17451"/>
    <cellStyle name="Normal 2 4 6 5 2" xfId="17452"/>
    <cellStyle name="Normal 2 4 6 5 2 2" xfId="17453"/>
    <cellStyle name="Normal 2 4 6 5 3" xfId="17454"/>
    <cellStyle name="Normal 2 4 6 6" xfId="17455"/>
    <cellStyle name="Normal 2 4 6 6 2" xfId="17456"/>
    <cellStyle name="Normal 2 4 6 6 2 2" xfId="17457"/>
    <cellStyle name="Normal 2 4 6 6 3" xfId="17458"/>
    <cellStyle name="Normal 2 4 6 7" xfId="17459"/>
    <cellStyle name="Normal 2 4 6 7 2" xfId="17460"/>
    <cellStyle name="Normal 2 4 6 8" xfId="17461"/>
    <cellStyle name="Normal 2 4 7" xfId="17462"/>
    <cellStyle name="Normal 2 4 7 2" xfId="17463"/>
    <cellStyle name="Normal 2 4 7 2 2" xfId="17464"/>
    <cellStyle name="Normal 2 4 7 2 2 2" xfId="17465"/>
    <cellStyle name="Normal 2 4 7 2 2 2 2" xfId="17466"/>
    <cellStyle name="Normal 2 4 7 2 2 2 2 2" xfId="17467"/>
    <cellStyle name="Normal 2 4 7 2 2 2 3" xfId="17468"/>
    <cellStyle name="Normal 2 4 7 2 2 3" xfId="17469"/>
    <cellStyle name="Normal 2 4 7 2 2 3 2" xfId="17470"/>
    <cellStyle name="Normal 2 4 7 2 2 3 2 2" xfId="17471"/>
    <cellStyle name="Normal 2 4 7 2 2 3 3" xfId="17472"/>
    <cellStyle name="Normal 2 4 7 2 2 4" xfId="17473"/>
    <cellStyle name="Normal 2 4 7 2 2 4 2" xfId="17474"/>
    <cellStyle name="Normal 2 4 7 2 2 5" xfId="17475"/>
    <cellStyle name="Normal 2 4 7 2 3" xfId="17476"/>
    <cellStyle name="Normal 2 4 7 2 3 2" xfId="17477"/>
    <cellStyle name="Normal 2 4 7 2 3 2 2" xfId="17478"/>
    <cellStyle name="Normal 2 4 7 2 3 3" xfId="17479"/>
    <cellStyle name="Normal 2 4 7 2 4" xfId="17480"/>
    <cellStyle name="Normal 2 4 7 2 4 2" xfId="17481"/>
    <cellStyle name="Normal 2 4 7 2 4 2 2" xfId="17482"/>
    <cellStyle name="Normal 2 4 7 2 4 3" xfId="17483"/>
    <cellStyle name="Normal 2 4 7 2 5" xfId="17484"/>
    <cellStyle name="Normal 2 4 7 2 5 2" xfId="17485"/>
    <cellStyle name="Normal 2 4 7 2 5 2 2" xfId="17486"/>
    <cellStyle name="Normal 2 4 7 2 5 3" xfId="17487"/>
    <cellStyle name="Normal 2 4 7 2 6" xfId="17488"/>
    <cellStyle name="Normal 2 4 7 2 6 2" xfId="17489"/>
    <cellStyle name="Normal 2 4 7 2 7" xfId="17490"/>
    <cellStyle name="Normal 2 4 7 3" xfId="17491"/>
    <cellStyle name="Normal 2 4 7 3 2" xfId="17492"/>
    <cellStyle name="Normal 2 4 7 3 2 2" xfId="17493"/>
    <cellStyle name="Normal 2 4 7 3 2 2 2" xfId="17494"/>
    <cellStyle name="Normal 2 4 7 3 2 3" xfId="17495"/>
    <cellStyle name="Normal 2 4 7 3 3" xfId="17496"/>
    <cellStyle name="Normal 2 4 7 3 3 2" xfId="17497"/>
    <cellStyle name="Normal 2 4 7 3 3 2 2" xfId="17498"/>
    <cellStyle name="Normal 2 4 7 3 3 3" xfId="17499"/>
    <cellStyle name="Normal 2 4 7 3 4" xfId="17500"/>
    <cellStyle name="Normal 2 4 7 3 4 2" xfId="17501"/>
    <cellStyle name="Normal 2 4 7 3 5" xfId="17502"/>
    <cellStyle name="Normal 2 4 7 4" xfId="17503"/>
    <cellStyle name="Normal 2 4 7 4 2" xfId="17504"/>
    <cellStyle name="Normal 2 4 7 4 2 2" xfId="17505"/>
    <cellStyle name="Normal 2 4 7 4 3" xfId="17506"/>
    <cellStyle name="Normal 2 4 7 5" xfId="17507"/>
    <cellStyle name="Normal 2 4 7 5 2" xfId="17508"/>
    <cellStyle name="Normal 2 4 7 5 2 2" xfId="17509"/>
    <cellStyle name="Normal 2 4 7 5 3" xfId="17510"/>
    <cellStyle name="Normal 2 4 7 6" xfId="17511"/>
    <cellStyle name="Normal 2 4 7 6 2" xfId="17512"/>
    <cellStyle name="Normal 2 4 7 6 2 2" xfId="17513"/>
    <cellStyle name="Normal 2 4 7 6 3" xfId="17514"/>
    <cellStyle name="Normal 2 4 7 7" xfId="17515"/>
    <cellStyle name="Normal 2 4 7 7 2" xfId="17516"/>
    <cellStyle name="Normal 2 4 7 8" xfId="17517"/>
    <cellStyle name="Normal 2 4 8" xfId="17518"/>
    <cellStyle name="Normal 2 4 8 2" xfId="17519"/>
    <cellStyle name="Normal 2 4 8 2 2" xfId="17520"/>
    <cellStyle name="Normal 2 4 8 2 2 2" xfId="17521"/>
    <cellStyle name="Normal 2 4 8 2 2 2 2" xfId="17522"/>
    <cellStyle name="Normal 2 4 8 2 2 2 2 2" xfId="17523"/>
    <cellStyle name="Normal 2 4 8 2 2 2 3" xfId="17524"/>
    <cellStyle name="Normal 2 4 8 2 2 3" xfId="17525"/>
    <cellStyle name="Normal 2 4 8 2 2 3 2" xfId="17526"/>
    <cellStyle name="Normal 2 4 8 2 2 3 2 2" xfId="17527"/>
    <cellStyle name="Normal 2 4 8 2 2 3 3" xfId="17528"/>
    <cellStyle name="Normal 2 4 8 2 2 4" xfId="17529"/>
    <cellStyle name="Normal 2 4 8 2 2 4 2" xfId="17530"/>
    <cellStyle name="Normal 2 4 8 2 2 5" xfId="17531"/>
    <cellStyle name="Normal 2 4 8 2 3" xfId="17532"/>
    <cellStyle name="Normal 2 4 8 2 3 2" xfId="17533"/>
    <cellStyle name="Normal 2 4 8 2 3 2 2" xfId="17534"/>
    <cellStyle name="Normal 2 4 8 2 3 3" xfId="17535"/>
    <cellStyle name="Normal 2 4 8 2 4" xfId="17536"/>
    <cellStyle name="Normal 2 4 8 2 4 2" xfId="17537"/>
    <cellStyle name="Normal 2 4 8 2 4 2 2" xfId="17538"/>
    <cellStyle name="Normal 2 4 8 2 4 3" xfId="17539"/>
    <cellStyle name="Normal 2 4 8 2 5" xfId="17540"/>
    <cellStyle name="Normal 2 4 8 2 5 2" xfId="17541"/>
    <cellStyle name="Normal 2 4 8 2 5 2 2" xfId="17542"/>
    <cellStyle name="Normal 2 4 8 2 5 3" xfId="17543"/>
    <cellStyle name="Normal 2 4 8 2 6" xfId="17544"/>
    <cellStyle name="Normal 2 4 8 2 6 2" xfId="17545"/>
    <cellStyle name="Normal 2 4 8 2 7" xfId="17546"/>
    <cellStyle name="Normal 2 4 8 3" xfId="17547"/>
    <cellStyle name="Normal 2 4 8 3 2" xfId="17548"/>
    <cellStyle name="Normal 2 4 8 3 2 2" xfId="17549"/>
    <cellStyle name="Normal 2 4 8 3 2 2 2" xfId="17550"/>
    <cellStyle name="Normal 2 4 8 3 2 3" xfId="17551"/>
    <cellStyle name="Normal 2 4 8 3 3" xfId="17552"/>
    <cellStyle name="Normal 2 4 8 3 3 2" xfId="17553"/>
    <cellStyle name="Normal 2 4 8 3 3 2 2" xfId="17554"/>
    <cellStyle name="Normal 2 4 8 3 3 3" xfId="17555"/>
    <cellStyle name="Normal 2 4 8 3 4" xfId="17556"/>
    <cellStyle name="Normal 2 4 8 3 4 2" xfId="17557"/>
    <cellStyle name="Normal 2 4 8 3 5" xfId="17558"/>
    <cellStyle name="Normal 2 4 8 4" xfId="17559"/>
    <cellStyle name="Normal 2 4 8 4 2" xfId="17560"/>
    <cellStyle name="Normal 2 4 8 4 2 2" xfId="17561"/>
    <cellStyle name="Normal 2 4 8 4 3" xfId="17562"/>
    <cellStyle name="Normal 2 4 8 5" xfId="17563"/>
    <cellStyle name="Normal 2 4 8 5 2" xfId="17564"/>
    <cellStyle name="Normal 2 4 8 5 2 2" xfId="17565"/>
    <cellStyle name="Normal 2 4 8 5 3" xfId="17566"/>
    <cellStyle name="Normal 2 4 8 6" xfId="17567"/>
    <cellStyle name="Normal 2 4 8 6 2" xfId="17568"/>
    <cellStyle name="Normal 2 4 8 6 2 2" xfId="17569"/>
    <cellStyle name="Normal 2 4 8 6 3" xfId="17570"/>
    <cellStyle name="Normal 2 4 8 7" xfId="17571"/>
    <cellStyle name="Normal 2 4 8 7 2" xfId="17572"/>
    <cellStyle name="Normal 2 4 8 8" xfId="17573"/>
    <cellStyle name="Normal 2 4 9" xfId="17574"/>
    <cellStyle name="Normal 2 4 9 2" xfId="17575"/>
    <cellStyle name="Normal 2 4 9 2 2" xfId="17576"/>
    <cellStyle name="Normal 2 4 9 2 2 2" xfId="17577"/>
    <cellStyle name="Normal 2 4 9 2 2 2 2" xfId="17578"/>
    <cellStyle name="Normal 2 4 9 2 2 3" xfId="17579"/>
    <cellStyle name="Normal 2 4 9 2 3" xfId="17580"/>
    <cellStyle name="Normal 2 4 9 2 3 2" xfId="17581"/>
    <cellStyle name="Normal 2 4 9 2 3 2 2" xfId="17582"/>
    <cellStyle name="Normal 2 4 9 2 3 3" xfId="17583"/>
    <cellStyle name="Normal 2 4 9 2 4" xfId="17584"/>
    <cellStyle name="Normal 2 4 9 2 4 2" xfId="17585"/>
    <cellStyle name="Normal 2 4 9 2 5" xfId="17586"/>
    <cellStyle name="Normal 2 4 9 3" xfId="17587"/>
    <cellStyle name="Normal 2 4 9 3 2" xfId="17588"/>
    <cellStyle name="Normal 2 4 9 3 2 2" xfId="17589"/>
    <cellStyle name="Normal 2 4 9 3 3" xfId="17590"/>
    <cellStyle name="Normal 2 4 9 4" xfId="17591"/>
    <cellStyle name="Normal 2 4 9 4 2" xfId="17592"/>
    <cellStyle name="Normal 2 4 9 4 2 2" xfId="17593"/>
    <cellStyle name="Normal 2 4 9 4 3" xfId="17594"/>
    <cellStyle name="Normal 2 4 9 5" xfId="17595"/>
    <cellStyle name="Normal 2 4 9 5 2" xfId="17596"/>
    <cellStyle name="Normal 2 4 9 5 2 2" xfId="17597"/>
    <cellStyle name="Normal 2 4 9 5 3" xfId="17598"/>
    <cellStyle name="Normal 2 4 9 6" xfId="17599"/>
    <cellStyle name="Normal 2 4 9 6 2" xfId="17600"/>
    <cellStyle name="Normal 2 4 9 7" xfId="17601"/>
    <cellStyle name="Normal 2 5" xfId="2400"/>
    <cellStyle name="Normal 2 5 10" xfId="17602"/>
    <cellStyle name="Normal 2 5 10 2" xfId="17603"/>
    <cellStyle name="Normal 2 5 10 2 2" xfId="17604"/>
    <cellStyle name="Normal 2 5 10 3" xfId="17605"/>
    <cellStyle name="Normal 2 5 11" xfId="17606"/>
    <cellStyle name="Normal 2 5 11 2" xfId="17607"/>
    <cellStyle name="Normal 2 5 11 2 2" xfId="17608"/>
    <cellStyle name="Normal 2 5 11 3" xfId="17609"/>
    <cellStyle name="Normal 2 5 12" xfId="17610"/>
    <cellStyle name="Normal 2 5 12 2" xfId="17611"/>
    <cellStyle name="Normal 2 5 12 2 2" xfId="17612"/>
    <cellStyle name="Normal 2 5 12 3" xfId="17613"/>
    <cellStyle name="Normal 2 5 13" xfId="17614"/>
    <cellStyle name="Normal 2 5 13 2" xfId="17615"/>
    <cellStyle name="Normal 2 5 14" xfId="17616"/>
    <cellStyle name="Normal 2 5 2" xfId="2744"/>
    <cellStyle name="Normal 2 5 2 10" xfId="17617"/>
    <cellStyle name="Normal 2 5 2 10 2" xfId="17618"/>
    <cellStyle name="Normal 2 5 2 10 2 2" xfId="17619"/>
    <cellStyle name="Normal 2 5 2 10 3" xfId="17620"/>
    <cellStyle name="Normal 2 5 2 11" xfId="17621"/>
    <cellStyle name="Normal 2 5 2 11 2" xfId="17622"/>
    <cellStyle name="Normal 2 5 2 11 2 2" xfId="17623"/>
    <cellStyle name="Normal 2 5 2 11 3" xfId="17624"/>
    <cellStyle name="Normal 2 5 2 12" xfId="17625"/>
    <cellStyle name="Normal 2 5 2 12 2" xfId="17626"/>
    <cellStyle name="Normal 2 5 2 13" xfId="17627"/>
    <cellStyle name="Normal 2 5 2 2" xfId="17628"/>
    <cellStyle name="Normal 2 5 2 2 10" xfId="17629"/>
    <cellStyle name="Normal 2 5 2 2 10 2" xfId="17630"/>
    <cellStyle name="Normal 2 5 2 2 10 2 2" xfId="17631"/>
    <cellStyle name="Normal 2 5 2 2 10 3" xfId="17632"/>
    <cellStyle name="Normal 2 5 2 2 11" xfId="17633"/>
    <cellStyle name="Normal 2 5 2 2 11 2" xfId="17634"/>
    <cellStyle name="Normal 2 5 2 2 12" xfId="17635"/>
    <cellStyle name="Normal 2 5 2 2 2" xfId="17636"/>
    <cellStyle name="Normal 2 5 2 2 2 2" xfId="17637"/>
    <cellStyle name="Normal 2 5 2 2 2 2 2" xfId="17638"/>
    <cellStyle name="Normal 2 5 2 2 2 2 2 2" xfId="17639"/>
    <cellStyle name="Normal 2 5 2 2 2 2 2 2 2" xfId="17640"/>
    <cellStyle name="Normal 2 5 2 2 2 2 2 2 2 2" xfId="17641"/>
    <cellStyle name="Normal 2 5 2 2 2 2 2 2 3" xfId="17642"/>
    <cellStyle name="Normal 2 5 2 2 2 2 2 3" xfId="17643"/>
    <cellStyle name="Normal 2 5 2 2 2 2 2 3 2" xfId="17644"/>
    <cellStyle name="Normal 2 5 2 2 2 2 2 3 2 2" xfId="17645"/>
    <cellStyle name="Normal 2 5 2 2 2 2 2 3 3" xfId="17646"/>
    <cellStyle name="Normal 2 5 2 2 2 2 2 4" xfId="17647"/>
    <cellStyle name="Normal 2 5 2 2 2 2 2 4 2" xfId="17648"/>
    <cellStyle name="Normal 2 5 2 2 2 2 2 5" xfId="17649"/>
    <cellStyle name="Normal 2 5 2 2 2 2 3" xfId="17650"/>
    <cellStyle name="Normal 2 5 2 2 2 2 3 2" xfId="17651"/>
    <cellStyle name="Normal 2 5 2 2 2 2 3 2 2" xfId="17652"/>
    <cellStyle name="Normal 2 5 2 2 2 2 3 3" xfId="17653"/>
    <cellStyle name="Normal 2 5 2 2 2 2 4" xfId="17654"/>
    <cellStyle name="Normal 2 5 2 2 2 2 4 2" xfId="17655"/>
    <cellStyle name="Normal 2 5 2 2 2 2 4 2 2" xfId="17656"/>
    <cellStyle name="Normal 2 5 2 2 2 2 4 3" xfId="17657"/>
    <cellStyle name="Normal 2 5 2 2 2 2 5" xfId="17658"/>
    <cellStyle name="Normal 2 5 2 2 2 2 5 2" xfId="17659"/>
    <cellStyle name="Normal 2 5 2 2 2 2 5 2 2" xfId="17660"/>
    <cellStyle name="Normal 2 5 2 2 2 2 5 3" xfId="17661"/>
    <cellStyle name="Normal 2 5 2 2 2 2 6" xfId="17662"/>
    <cellStyle name="Normal 2 5 2 2 2 2 6 2" xfId="17663"/>
    <cellStyle name="Normal 2 5 2 2 2 2 7" xfId="17664"/>
    <cellStyle name="Normal 2 5 2 2 2 3" xfId="17665"/>
    <cellStyle name="Normal 2 5 2 2 2 3 2" xfId="17666"/>
    <cellStyle name="Normal 2 5 2 2 2 3 2 2" xfId="17667"/>
    <cellStyle name="Normal 2 5 2 2 2 3 2 2 2" xfId="17668"/>
    <cellStyle name="Normal 2 5 2 2 2 3 2 3" xfId="17669"/>
    <cellStyle name="Normal 2 5 2 2 2 3 3" xfId="17670"/>
    <cellStyle name="Normal 2 5 2 2 2 3 3 2" xfId="17671"/>
    <cellStyle name="Normal 2 5 2 2 2 3 3 2 2" xfId="17672"/>
    <cellStyle name="Normal 2 5 2 2 2 3 3 3" xfId="17673"/>
    <cellStyle name="Normal 2 5 2 2 2 3 4" xfId="17674"/>
    <cellStyle name="Normal 2 5 2 2 2 3 4 2" xfId="17675"/>
    <cellStyle name="Normal 2 5 2 2 2 3 5" xfId="17676"/>
    <cellStyle name="Normal 2 5 2 2 2 4" xfId="17677"/>
    <cellStyle name="Normal 2 5 2 2 2 4 2" xfId="17678"/>
    <cellStyle name="Normal 2 5 2 2 2 4 2 2" xfId="17679"/>
    <cellStyle name="Normal 2 5 2 2 2 4 3" xfId="17680"/>
    <cellStyle name="Normal 2 5 2 2 2 5" xfId="17681"/>
    <cellStyle name="Normal 2 5 2 2 2 5 2" xfId="17682"/>
    <cellStyle name="Normal 2 5 2 2 2 5 2 2" xfId="17683"/>
    <cellStyle name="Normal 2 5 2 2 2 5 3" xfId="17684"/>
    <cellStyle name="Normal 2 5 2 2 2 6" xfId="17685"/>
    <cellStyle name="Normal 2 5 2 2 2 6 2" xfId="17686"/>
    <cellStyle name="Normal 2 5 2 2 2 6 2 2" xfId="17687"/>
    <cellStyle name="Normal 2 5 2 2 2 6 3" xfId="17688"/>
    <cellStyle name="Normal 2 5 2 2 2 7" xfId="17689"/>
    <cellStyle name="Normal 2 5 2 2 2 7 2" xfId="17690"/>
    <cellStyle name="Normal 2 5 2 2 2 8" xfId="17691"/>
    <cellStyle name="Normal 2 5 2 2 3" xfId="17692"/>
    <cellStyle name="Normal 2 5 2 2 3 2" xfId="17693"/>
    <cellStyle name="Normal 2 5 2 2 3 2 2" xfId="17694"/>
    <cellStyle name="Normal 2 5 2 2 3 2 2 2" xfId="17695"/>
    <cellStyle name="Normal 2 5 2 2 3 2 2 2 2" xfId="17696"/>
    <cellStyle name="Normal 2 5 2 2 3 2 2 2 2 2" xfId="17697"/>
    <cellStyle name="Normal 2 5 2 2 3 2 2 2 3" xfId="17698"/>
    <cellStyle name="Normal 2 5 2 2 3 2 2 3" xfId="17699"/>
    <cellStyle name="Normal 2 5 2 2 3 2 2 3 2" xfId="17700"/>
    <cellStyle name="Normal 2 5 2 2 3 2 2 3 2 2" xfId="17701"/>
    <cellStyle name="Normal 2 5 2 2 3 2 2 3 3" xfId="17702"/>
    <cellStyle name="Normal 2 5 2 2 3 2 2 4" xfId="17703"/>
    <cellStyle name="Normal 2 5 2 2 3 2 2 4 2" xfId="17704"/>
    <cellStyle name="Normal 2 5 2 2 3 2 2 5" xfId="17705"/>
    <cellStyle name="Normal 2 5 2 2 3 2 3" xfId="17706"/>
    <cellStyle name="Normal 2 5 2 2 3 2 3 2" xfId="17707"/>
    <cellStyle name="Normal 2 5 2 2 3 2 3 2 2" xfId="17708"/>
    <cellStyle name="Normal 2 5 2 2 3 2 3 3" xfId="17709"/>
    <cellStyle name="Normal 2 5 2 2 3 2 4" xfId="17710"/>
    <cellStyle name="Normal 2 5 2 2 3 2 4 2" xfId="17711"/>
    <cellStyle name="Normal 2 5 2 2 3 2 4 2 2" xfId="17712"/>
    <cellStyle name="Normal 2 5 2 2 3 2 4 3" xfId="17713"/>
    <cellStyle name="Normal 2 5 2 2 3 2 5" xfId="17714"/>
    <cellStyle name="Normal 2 5 2 2 3 2 5 2" xfId="17715"/>
    <cellStyle name="Normal 2 5 2 2 3 2 5 2 2" xfId="17716"/>
    <cellStyle name="Normal 2 5 2 2 3 2 5 3" xfId="17717"/>
    <cellStyle name="Normal 2 5 2 2 3 2 6" xfId="17718"/>
    <cellStyle name="Normal 2 5 2 2 3 2 6 2" xfId="17719"/>
    <cellStyle name="Normal 2 5 2 2 3 2 7" xfId="17720"/>
    <cellStyle name="Normal 2 5 2 2 3 3" xfId="17721"/>
    <cellStyle name="Normal 2 5 2 2 3 3 2" xfId="17722"/>
    <cellStyle name="Normal 2 5 2 2 3 3 2 2" xfId="17723"/>
    <cellStyle name="Normal 2 5 2 2 3 3 2 2 2" xfId="17724"/>
    <cellStyle name="Normal 2 5 2 2 3 3 2 3" xfId="17725"/>
    <cellStyle name="Normal 2 5 2 2 3 3 3" xfId="17726"/>
    <cellStyle name="Normal 2 5 2 2 3 3 3 2" xfId="17727"/>
    <cellStyle name="Normal 2 5 2 2 3 3 3 2 2" xfId="17728"/>
    <cellStyle name="Normal 2 5 2 2 3 3 3 3" xfId="17729"/>
    <cellStyle name="Normal 2 5 2 2 3 3 4" xfId="17730"/>
    <cellStyle name="Normal 2 5 2 2 3 3 4 2" xfId="17731"/>
    <cellStyle name="Normal 2 5 2 2 3 3 5" xfId="17732"/>
    <cellStyle name="Normal 2 5 2 2 3 4" xfId="17733"/>
    <cellStyle name="Normal 2 5 2 2 3 4 2" xfId="17734"/>
    <cellStyle name="Normal 2 5 2 2 3 4 2 2" xfId="17735"/>
    <cellStyle name="Normal 2 5 2 2 3 4 3" xfId="17736"/>
    <cellStyle name="Normal 2 5 2 2 3 5" xfId="17737"/>
    <cellStyle name="Normal 2 5 2 2 3 5 2" xfId="17738"/>
    <cellStyle name="Normal 2 5 2 2 3 5 2 2" xfId="17739"/>
    <cellStyle name="Normal 2 5 2 2 3 5 3" xfId="17740"/>
    <cellStyle name="Normal 2 5 2 2 3 6" xfId="17741"/>
    <cellStyle name="Normal 2 5 2 2 3 6 2" xfId="17742"/>
    <cellStyle name="Normal 2 5 2 2 3 6 2 2" xfId="17743"/>
    <cellStyle name="Normal 2 5 2 2 3 6 3" xfId="17744"/>
    <cellStyle name="Normal 2 5 2 2 3 7" xfId="17745"/>
    <cellStyle name="Normal 2 5 2 2 3 7 2" xfId="17746"/>
    <cellStyle name="Normal 2 5 2 2 3 8" xfId="17747"/>
    <cellStyle name="Normal 2 5 2 2 4" xfId="17748"/>
    <cellStyle name="Normal 2 5 2 2 4 2" xfId="17749"/>
    <cellStyle name="Normal 2 5 2 2 4 2 2" xfId="17750"/>
    <cellStyle name="Normal 2 5 2 2 4 2 2 2" xfId="17751"/>
    <cellStyle name="Normal 2 5 2 2 4 2 2 2 2" xfId="17752"/>
    <cellStyle name="Normal 2 5 2 2 4 2 2 2 2 2" xfId="17753"/>
    <cellStyle name="Normal 2 5 2 2 4 2 2 2 3" xfId="17754"/>
    <cellStyle name="Normal 2 5 2 2 4 2 2 3" xfId="17755"/>
    <cellStyle name="Normal 2 5 2 2 4 2 2 3 2" xfId="17756"/>
    <cellStyle name="Normal 2 5 2 2 4 2 2 3 2 2" xfId="17757"/>
    <cellStyle name="Normal 2 5 2 2 4 2 2 3 3" xfId="17758"/>
    <cellStyle name="Normal 2 5 2 2 4 2 2 4" xfId="17759"/>
    <cellStyle name="Normal 2 5 2 2 4 2 2 4 2" xfId="17760"/>
    <cellStyle name="Normal 2 5 2 2 4 2 2 5" xfId="17761"/>
    <cellStyle name="Normal 2 5 2 2 4 2 3" xfId="17762"/>
    <cellStyle name="Normal 2 5 2 2 4 2 3 2" xfId="17763"/>
    <cellStyle name="Normal 2 5 2 2 4 2 3 2 2" xfId="17764"/>
    <cellStyle name="Normal 2 5 2 2 4 2 3 3" xfId="17765"/>
    <cellStyle name="Normal 2 5 2 2 4 2 4" xfId="17766"/>
    <cellStyle name="Normal 2 5 2 2 4 2 4 2" xfId="17767"/>
    <cellStyle name="Normal 2 5 2 2 4 2 4 2 2" xfId="17768"/>
    <cellStyle name="Normal 2 5 2 2 4 2 4 3" xfId="17769"/>
    <cellStyle name="Normal 2 5 2 2 4 2 5" xfId="17770"/>
    <cellStyle name="Normal 2 5 2 2 4 2 5 2" xfId="17771"/>
    <cellStyle name="Normal 2 5 2 2 4 2 5 2 2" xfId="17772"/>
    <cellStyle name="Normal 2 5 2 2 4 2 5 3" xfId="17773"/>
    <cellStyle name="Normal 2 5 2 2 4 2 6" xfId="17774"/>
    <cellStyle name="Normal 2 5 2 2 4 2 6 2" xfId="17775"/>
    <cellStyle name="Normal 2 5 2 2 4 2 7" xfId="17776"/>
    <cellStyle name="Normal 2 5 2 2 4 3" xfId="17777"/>
    <cellStyle name="Normal 2 5 2 2 4 3 2" xfId="17778"/>
    <cellStyle name="Normal 2 5 2 2 4 3 2 2" xfId="17779"/>
    <cellStyle name="Normal 2 5 2 2 4 3 2 2 2" xfId="17780"/>
    <cellStyle name="Normal 2 5 2 2 4 3 2 3" xfId="17781"/>
    <cellStyle name="Normal 2 5 2 2 4 3 3" xfId="17782"/>
    <cellStyle name="Normal 2 5 2 2 4 3 3 2" xfId="17783"/>
    <cellStyle name="Normal 2 5 2 2 4 3 3 2 2" xfId="17784"/>
    <cellStyle name="Normal 2 5 2 2 4 3 3 3" xfId="17785"/>
    <cellStyle name="Normal 2 5 2 2 4 3 4" xfId="17786"/>
    <cellStyle name="Normal 2 5 2 2 4 3 4 2" xfId="17787"/>
    <cellStyle name="Normal 2 5 2 2 4 3 5" xfId="17788"/>
    <cellStyle name="Normal 2 5 2 2 4 4" xfId="17789"/>
    <cellStyle name="Normal 2 5 2 2 4 4 2" xfId="17790"/>
    <cellStyle name="Normal 2 5 2 2 4 4 2 2" xfId="17791"/>
    <cellStyle name="Normal 2 5 2 2 4 4 3" xfId="17792"/>
    <cellStyle name="Normal 2 5 2 2 4 5" xfId="17793"/>
    <cellStyle name="Normal 2 5 2 2 4 5 2" xfId="17794"/>
    <cellStyle name="Normal 2 5 2 2 4 5 2 2" xfId="17795"/>
    <cellStyle name="Normal 2 5 2 2 4 5 3" xfId="17796"/>
    <cellStyle name="Normal 2 5 2 2 4 6" xfId="17797"/>
    <cellStyle name="Normal 2 5 2 2 4 6 2" xfId="17798"/>
    <cellStyle name="Normal 2 5 2 2 4 6 2 2" xfId="17799"/>
    <cellStyle name="Normal 2 5 2 2 4 6 3" xfId="17800"/>
    <cellStyle name="Normal 2 5 2 2 4 7" xfId="17801"/>
    <cellStyle name="Normal 2 5 2 2 4 7 2" xfId="17802"/>
    <cellStyle name="Normal 2 5 2 2 4 8" xfId="17803"/>
    <cellStyle name="Normal 2 5 2 2 5" xfId="17804"/>
    <cellStyle name="Normal 2 5 2 2 5 2" xfId="17805"/>
    <cellStyle name="Normal 2 5 2 2 5 2 2" xfId="17806"/>
    <cellStyle name="Normal 2 5 2 2 5 2 2 2" xfId="17807"/>
    <cellStyle name="Normal 2 5 2 2 5 2 2 2 2" xfId="17808"/>
    <cellStyle name="Normal 2 5 2 2 5 2 2 3" xfId="17809"/>
    <cellStyle name="Normal 2 5 2 2 5 2 3" xfId="17810"/>
    <cellStyle name="Normal 2 5 2 2 5 2 3 2" xfId="17811"/>
    <cellStyle name="Normal 2 5 2 2 5 2 3 2 2" xfId="17812"/>
    <cellStyle name="Normal 2 5 2 2 5 2 3 3" xfId="17813"/>
    <cellStyle name="Normal 2 5 2 2 5 2 4" xfId="17814"/>
    <cellStyle name="Normal 2 5 2 2 5 2 4 2" xfId="17815"/>
    <cellStyle name="Normal 2 5 2 2 5 2 5" xfId="17816"/>
    <cellStyle name="Normal 2 5 2 2 5 3" xfId="17817"/>
    <cellStyle name="Normal 2 5 2 2 5 3 2" xfId="17818"/>
    <cellStyle name="Normal 2 5 2 2 5 3 2 2" xfId="17819"/>
    <cellStyle name="Normal 2 5 2 2 5 3 3" xfId="17820"/>
    <cellStyle name="Normal 2 5 2 2 5 4" xfId="17821"/>
    <cellStyle name="Normal 2 5 2 2 5 4 2" xfId="17822"/>
    <cellStyle name="Normal 2 5 2 2 5 4 2 2" xfId="17823"/>
    <cellStyle name="Normal 2 5 2 2 5 4 3" xfId="17824"/>
    <cellStyle name="Normal 2 5 2 2 5 5" xfId="17825"/>
    <cellStyle name="Normal 2 5 2 2 5 5 2" xfId="17826"/>
    <cellStyle name="Normal 2 5 2 2 5 5 2 2" xfId="17827"/>
    <cellStyle name="Normal 2 5 2 2 5 5 3" xfId="17828"/>
    <cellStyle name="Normal 2 5 2 2 5 6" xfId="17829"/>
    <cellStyle name="Normal 2 5 2 2 5 6 2" xfId="17830"/>
    <cellStyle name="Normal 2 5 2 2 5 7" xfId="17831"/>
    <cellStyle name="Normal 2 5 2 2 6" xfId="17832"/>
    <cellStyle name="Normal 2 5 2 2 6 2" xfId="17833"/>
    <cellStyle name="Normal 2 5 2 2 6 2 2" xfId="17834"/>
    <cellStyle name="Normal 2 5 2 2 6 2 2 2" xfId="17835"/>
    <cellStyle name="Normal 2 5 2 2 6 2 2 2 2" xfId="17836"/>
    <cellStyle name="Normal 2 5 2 2 6 2 2 3" xfId="17837"/>
    <cellStyle name="Normal 2 5 2 2 6 2 3" xfId="17838"/>
    <cellStyle name="Normal 2 5 2 2 6 2 3 2" xfId="17839"/>
    <cellStyle name="Normal 2 5 2 2 6 2 3 2 2" xfId="17840"/>
    <cellStyle name="Normal 2 5 2 2 6 2 3 3" xfId="17841"/>
    <cellStyle name="Normal 2 5 2 2 6 2 4" xfId="17842"/>
    <cellStyle name="Normal 2 5 2 2 6 2 4 2" xfId="17843"/>
    <cellStyle name="Normal 2 5 2 2 6 2 5" xfId="17844"/>
    <cellStyle name="Normal 2 5 2 2 6 3" xfId="17845"/>
    <cellStyle name="Normal 2 5 2 2 6 3 2" xfId="17846"/>
    <cellStyle name="Normal 2 5 2 2 6 3 2 2" xfId="17847"/>
    <cellStyle name="Normal 2 5 2 2 6 3 3" xfId="17848"/>
    <cellStyle name="Normal 2 5 2 2 6 4" xfId="17849"/>
    <cellStyle name="Normal 2 5 2 2 6 4 2" xfId="17850"/>
    <cellStyle name="Normal 2 5 2 2 6 4 2 2" xfId="17851"/>
    <cellStyle name="Normal 2 5 2 2 6 4 3" xfId="17852"/>
    <cellStyle name="Normal 2 5 2 2 6 5" xfId="17853"/>
    <cellStyle name="Normal 2 5 2 2 6 5 2" xfId="17854"/>
    <cellStyle name="Normal 2 5 2 2 6 5 2 2" xfId="17855"/>
    <cellStyle name="Normal 2 5 2 2 6 5 3" xfId="17856"/>
    <cellStyle name="Normal 2 5 2 2 6 6" xfId="17857"/>
    <cellStyle name="Normal 2 5 2 2 6 6 2" xfId="17858"/>
    <cellStyle name="Normal 2 5 2 2 6 7" xfId="17859"/>
    <cellStyle name="Normal 2 5 2 2 7" xfId="17860"/>
    <cellStyle name="Normal 2 5 2 2 7 2" xfId="17861"/>
    <cellStyle name="Normal 2 5 2 2 7 2 2" xfId="17862"/>
    <cellStyle name="Normal 2 5 2 2 7 2 2 2" xfId="17863"/>
    <cellStyle name="Normal 2 5 2 2 7 2 3" xfId="17864"/>
    <cellStyle name="Normal 2 5 2 2 7 3" xfId="17865"/>
    <cellStyle name="Normal 2 5 2 2 7 3 2" xfId="17866"/>
    <cellStyle name="Normal 2 5 2 2 7 3 2 2" xfId="17867"/>
    <cellStyle name="Normal 2 5 2 2 7 3 3" xfId="17868"/>
    <cellStyle name="Normal 2 5 2 2 7 4" xfId="17869"/>
    <cellStyle name="Normal 2 5 2 2 7 4 2" xfId="17870"/>
    <cellStyle name="Normal 2 5 2 2 7 5" xfId="17871"/>
    <cellStyle name="Normal 2 5 2 2 8" xfId="17872"/>
    <cellStyle name="Normal 2 5 2 2 8 2" xfId="17873"/>
    <cellStyle name="Normal 2 5 2 2 8 2 2" xfId="17874"/>
    <cellStyle name="Normal 2 5 2 2 8 3" xfId="17875"/>
    <cellStyle name="Normal 2 5 2 2 9" xfId="17876"/>
    <cellStyle name="Normal 2 5 2 2 9 2" xfId="17877"/>
    <cellStyle name="Normal 2 5 2 2 9 2 2" xfId="17878"/>
    <cellStyle name="Normal 2 5 2 2 9 3" xfId="17879"/>
    <cellStyle name="Normal 2 5 2 3" xfId="17880"/>
    <cellStyle name="Normal 2 5 2 3 2" xfId="17881"/>
    <cellStyle name="Normal 2 5 2 3 2 2" xfId="17882"/>
    <cellStyle name="Normal 2 5 2 3 2 2 2" xfId="17883"/>
    <cellStyle name="Normal 2 5 2 3 2 2 2 2" xfId="17884"/>
    <cellStyle name="Normal 2 5 2 3 2 2 2 2 2" xfId="17885"/>
    <cellStyle name="Normal 2 5 2 3 2 2 2 3" xfId="17886"/>
    <cellStyle name="Normal 2 5 2 3 2 2 3" xfId="17887"/>
    <cellStyle name="Normal 2 5 2 3 2 2 3 2" xfId="17888"/>
    <cellStyle name="Normal 2 5 2 3 2 2 3 2 2" xfId="17889"/>
    <cellStyle name="Normal 2 5 2 3 2 2 3 3" xfId="17890"/>
    <cellStyle name="Normal 2 5 2 3 2 2 4" xfId="17891"/>
    <cellStyle name="Normal 2 5 2 3 2 2 4 2" xfId="17892"/>
    <cellStyle name="Normal 2 5 2 3 2 2 5" xfId="17893"/>
    <cellStyle name="Normal 2 5 2 3 2 3" xfId="17894"/>
    <cellStyle name="Normal 2 5 2 3 2 3 2" xfId="17895"/>
    <cellStyle name="Normal 2 5 2 3 2 3 2 2" xfId="17896"/>
    <cellStyle name="Normal 2 5 2 3 2 3 3" xfId="17897"/>
    <cellStyle name="Normal 2 5 2 3 2 4" xfId="17898"/>
    <cellStyle name="Normal 2 5 2 3 2 4 2" xfId="17899"/>
    <cellStyle name="Normal 2 5 2 3 2 4 2 2" xfId="17900"/>
    <cellStyle name="Normal 2 5 2 3 2 4 3" xfId="17901"/>
    <cellStyle name="Normal 2 5 2 3 2 5" xfId="17902"/>
    <cellStyle name="Normal 2 5 2 3 2 5 2" xfId="17903"/>
    <cellStyle name="Normal 2 5 2 3 2 5 2 2" xfId="17904"/>
    <cellStyle name="Normal 2 5 2 3 2 5 3" xfId="17905"/>
    <cellStyle name="Normal 2 5 2 3 2 6" xfId="17906"/>
    <cellStyle name="Normal 2 5 2 3 2 6 2" xfId="17907"/>
    <cellStyle name="Normal 2 5 2 3 2 7" xfId="17908"/>
    <cellStyle name="Normal 2 5 2 3 3" xfId="17909"/>
    <cellStyle name="Normal 2 5 2 3 3 2" xfId="17910"/>
    <cellStyle name="Normal 2 5 2 3 3 2 2" xfId="17911"/>
    <cellStyle name="Normal 2 5 2 3 3 2 2 2" xfId="17912"/>
    <cellStyle name="Normal 2 5 2 3 3 2 3" xfId="17913"/>
    <cellStyle name="Normal 2 5 2 3 3 3" xfId="17914"/>
    <cellStyle name="Normal 2 5 2 3 3 3 2" xfId="17915"/>
    <cellStyle name="Normal 2 5 2 3 3 3 2 2" xfId="17916"/>
    <cellStyle name="Normal 2 5 2 3 3 3 3" xfId="17917"/>
    <cellStyle name="Normal 2 5 2 3 3 4" xfId="17918"/>
    <cellStyle name="Normal 2 5 2 3 3 4 2" xfId="17919"/>
    <cellStyle name="Normal 2 5 2 3 3 5" xfId="17920"/>
    <cellStyle name="Normal 2 5 2 3 4" xfId="17921"/>
    <cellStyle name="Normal 2 5 2 3 4 2" xfId="17922"/>
    <cellStyle name="Normal 2 5 2 3 4 2 2" xfId="17923"/>
    <cellStyle name="Normal 2 5 2 3 4 3" xfId="17924"/>
    <cellStyle name="Normal 2 5 2 3 5" xfId="17925"/>
    <cellStyle name="Normal 2 5 2 3 5 2" xfId="17926"/>
    <cellStyle name="Normal 2 5 2 3 5 2 2" xfId="17927"/>
    <cellStyle name="Normal 2 5 2 3 5 3" xfId="17928"/>
    <cellStyle name="Normal 2 5 2 3 6" xfId="17929"/>
    <cellStyle name="Normal 2 5 2 3 6 2" xfId="17930"/>
    <cellStyle name="Normal 2 5 2 3 6 2 2" xfId="17931"/>
    <cellStyle name="Normal 2 5 2 3 6 3" xfId="17932"/>
    <cellStyle name="Normal 2 5 2 3 7" xfId="17933"/>
    <cellStyle name="Normal 2 5 2 3 7 2" xfId="17934"/>
    <cellStyle name="Normal 2 5 2 3 8" xfId="17935"/>
    <cellStyle name="Normal 2 5 2 4" xfId="17936"/>
    <cellStyle name="Normal 2 5 2 4 2" xfId="17937"/>
    <cellStyle name="Normal 2 5 2 4 2 2" xfId="17938"/>
    <cellStyle name="Normal 2 5 2 4 2 2 2" xfId="17939"/>
    <cellStyle name="Normal 2 5 2 4 2 2 2 2" xfId="17940"/>
    <cellStyle name="Normal 2 5 2 4 2 2 2 2 2" xfId="17941"/>
    <cellStyle name="Normal 2 5 2 4 2 2 2 3" xfId="17942"/>
    <cellStyle name="Normal 2 5 2 4 2 2 3" xfId="17943"/>
    <cellStyle name="Normal 2 5 2 4 2 2 3 2" xfId="17944"/>
    <cellStyle name="Normal 2 5 2 4 2 2 3 2 2" xfId="17945"/>
    <cellStyle name="Normal 2 5 2 4 2 2 3 3" xfId="17946"/>
    <cellStyle name="Normal 2 5 2 4 2 2 4" xfId="17947"/>
    <cellStyle name="Normal 2 5 2 4 2 2 4 2" xfId="17948"/>
    <cellStyle name="Normal 2 5 2 4 2 2 5" xfId="17949"/>
    <cellStyle name="Normal 2 5 2 4 2 3" xfId="17950"/>
    <cellStyle name="Normal 2 5 2 4 2 3 2" xfId="17951"/>
    <cellStyle name="Normal 2 5 2 4 2 3 2 2" xfId="17952"/>
    <cellStyle name="Normal 2 5 2 4 2 3 3" xfId="17953"/>
    <cellStyle name="Normal 2 5 2 4 2 4" xfId="17954"/>
    <cellStyle name="Normal 2 5 2 4 2 4 2" xfId="17955"/>
    <cellStyle name="Normal 2 5 2 4 2 4 2 2" xfId="17956"/>
    <cellStyle name="Normal 2 5 2 4 2 4 3" xfId="17957"/>
    <cellStyle name="Normal 2 5 2 4 2 5" xfId="17958"/>
    <cellStyle name="Normal 2 5 2 4 2 5 2" xfId="17959"/>
    <cellStyle name="Normal 2 5 2 4 2 5 2 2" xfId="17960"/>
    <cellStyle name="Normal 2 5 2 4 2 5 3" xfId="17961"/>
    <cellStyle name="Normal 2 5 2 4 2 6" xfId="17962"/>
    <cellStyle name="Normal 2 5 2 4 2 6 2" xfId="17963"/>
    <cellStyle name="Normal 2 5 2 4 2 7" xfId="17964"/>
    <cellStyle name="Normal 2 5 2 4 3" xfId="17965"/>
    <cellStyle name="Normal 2 5 2 4 3 2" xfId="17966"/>
    <cellStyle name="Normal 2 5 2 4 3 2 2" xfId="17967"/>
    <cellStyle name="Normal 2 5 2 4 3 2 2 2" xfId="17968"/>
    <cellStyle name="Normal 2 5 2 4 3 2 3" xfId="17969"/>
    <cellStyle name="Normal 2 5 2 4 3 3" xfId="17970"/>
    <cellStyle name="Normal 2 5 2 4 3 3 2" xfId="17971"/>
    <cellStyle name="Normal 2 5 2 4 3 3 2 2" xfId="17972"/>
    <cellStyle name="Normal 2 5 2 4 3 3 3" xfId="17973"/>
    <cellStyle name="Normal 2 5 2 4 3 4" xfId="17974"/>
    <cellStyle name="Normal 2 5 2 4 3 4 2" xfId="17975"/>
    <cellStyle name="Normal 2 5 2 4 3 5" xfId="17976"/>
    <cellStyle name="Normal 2 5 2 4 4" xfId="17977"/>
    <cellStyle name="Normal 2 5 2 4 4 2" xfId="17978"/>
    <cellStyle name="Normal 2 5 2 4 4 2 2" xfId="17979"/>
    <cellStyle name="Normal 2 5 2 4 4 3" xfId="17980"/>
    <cellStyle name="Normal 2 5 2 4 5" xfId="17981"/>
    <cellStyle name="Normal 2 5 2 4 5 2" xfId="17982"/>
    <cellStyle name="Normal 2 5 2 4 5 2 2" xfId="17983"/>
    <cellStyle name="Normal 2 5 2 4 5 3" xfId="17984"/>
    <cellStyle name="Normal 2 5 2 4 6" xfId="17985"/>
    <cellStyle name="Normal 2 5 2 4 6 2" xfId="17986"/>
    <cellStyle name="Normal 2 5 2 4 6 2 2" xfId="17987"/>
    <cellStyle name="Normal 2 5 2 4 6 3" xfId="17988"/>
    <cellStyle name="Normal 2 5 2 4 7" xfId="17989"/>
    <cellStyle name="Normal 2 5 2 4 7 2" xfId="17990"/>
    <cellStyle name="Normal 2 5 2 4 8" xfId="17991"/>
    <cellStyle name="Normal 2 5 2 5" xfId="17992"/>
    <cellStyle name="Normal 2 5 2 5 2" xfId="17993"/>
    <cellStyle name="Normal 2 5 2 5 2 2" xfId="17994"/>
    <cellStyle name="Normal 2 5 2 5 2 2 2" xfId="17995"/>
    <cellStyle name="Normal 2 5 2 5 2 2 2 2" xfId="17996"/>
    <cellStyle name="Normal 2 5 2 5 2 2 2 2 2" xfId="17997"/>
    <cellStyle name="Normal 2 5 2 5 2 2 2 3" xfId="17998"/>
    <cellStyle name="Normal 2 5 2 5 2 2 3" xfId="17999"/>
    <cellStyle name="Normal 2 5 2 5 2 2 3 2" xfId="18000"/>
    <cellStyle name="Normal 2 5 2 5 2 2 3 2 2" xfId="18001"/>
    <cellStyle name="Normal 2 5 2 5 2 2 3 3" xfId="18002"/>
    <cellStyle name="Normal 2 5 2 5 2 2 4" xfId="18003"/>
    <cellStyle name="Normal 2 5 2 5 2 2 4 2" xfId="18004"/>
    <cellStyle name="Normal 2 5 2 5 2 2 5" xfId="18005"/>
    <cellStyle name="Normal 2 5 2 5 2 3" xfId="18006"/>
    <cellStyle name="Normal 2 5 2 5 2 3 2" xfId="18007"/>
    <cellStyle name="Normal 2 5 2 5 2 3 2 2" xfId="18008"/>
    <cellStyle name="Normal 2 5 2 5 2 3 3" xfId="18009"/>
    <cellStyle name="Normal 2 5 2 5 2 4" xfId="18010"/>
    <cellStyle name="Normal 2 5 2 5 2 4 2" xfId="18011"/>
    <cellStyle name="Normal 2 5 2 5 2 4 2 2" xfId="18012"/>
    <cellStyle name="Normal 2 5 2 5 2 4 3" xfId="18013"/>
    <cellStyle name="Normal 2 5 2 5 2 5" xfId="18014"/>
    <cellStyle name="Normal 2 5 2 5 2 5 2" xfId="18015"/>
    <cellStyle name="Normal 2 5 2 5 2 5 2 2" xfId="18016"/>
    <cellStyle name="Normal 2 5 2 5 2 5 3" xfId="18017"/>
    <cellStyle name="Normal 2 5 2 5 2 6" xfId="18018"/>
    <cellStyle name="Normal 2 5 2 5 2 6 2" xfId="18019"/>
    <cellStyle name="Normal 2 5 2 5 2 7" xfId="18020"/>
    <cellStyle name="Normal 2 5 2 5 3" xfId="18021"/>
    <cellStyle name="Normal 2 5 2 5 3 2" xfId="18022"/>
    <cellStyle name="Normal 2 5 2 5 3 2 2" xfId="18023"/>
    <cellStyle name="Normal 2 5 2 5 3 2 2 2" xfId="18024"/>
    <cellStyle name="Normal 2 5 2 5 3 2 3" xfId="18025"/>
    <cellStyle name="Normal 2 5 2 5 3 3" xfId="18026"/>
    <cellStyle name="Normal 2 5 2 5 3 3 2" xfId="18027"/>
    <cellStyle name="Normal 2 5 2 5 3 3 2 2" xfId="18028"/>
    <cellStyle name="Normal 2 5 2 5 3 3 3" xfId="18029"/>
    <cellStyle name="Normal 2 5 2 5 3 4" xfId="18030"/>
    <cellStyle name="Normal 2 5 2 5 3 4 2" xfId="18031"/>
    <cellStyle name="Normal 2 5 2 5 3 5" xfId="18032"/>
    <cellStyle name="Normal 2 5 2 5 4" xfId="18033"/>
    <cellStyle name="Normal 2 5 2 5 4 2" xfId="18034"/>
    <cellStyle name="Normal 2 5 2 5 4 2 2" xfId="18035"/>
    <cellStyle name="Normal 2 5 2 5 4 3" xfId="18036"/>
    <cellStyle name="Normal 2 5 2 5 5" xfId="18037"/>
    <cellStyle name="Normal 2 5 2 5 5 2" xfId="18038"/>
    <cellStyle name="Normal 2 5 2 5 5 2 2" xfId="18039"/>
    <cellStyle name="Normal 2 5 2 5 5 3" xfId="18040"/>
    <cellStyle name="Normal 2 5 2 5 6" xfId="18041"/>
    <cellStyle name="Normal 2 5 2 5 6 2" xfId="18042"/>
    <cellStyle name="Normal 2 5 2 5 6 2 2" xfId="18043"/>
    <cellStyle name="Normal 2 5 2 5 6 3" xfId="18044"/>
    <cellStyle name="Normal 2 5 2 5 7" xfId="18045"/>
    <cellStyle name="Normal 2 5 2 5 7 2" xfId="18046"/>
    <cellStyle name="Normal 2 5 2 5 8" xfId="18047"/>
    <cellStyle name="Normal 2 5 2 6" xfId="18048"/>
    <cellStyle name="Normal 2 5 2 6 2" xfId="18049"/>
    <cellStyle name="Normal 2 5 2 6 2 2" xfId="18050"/>
    <cellStyle name="Normal 2 5 2 6 2 2 2" xfId="18051"/>
    <cellStyle name="Normal 2 5 2 6 2 2 2 2" xfId="18052"/>
    <cellStyle name="Normal 2 5 2 6 2 2 3" xfId="18053"/>
    <cellStyle name="Normal 2 5 2 6 2 3" xfId="18054"/>
    <cellStyle name="Normal 2 5 2 6 2 3 2" xfId="18055"/>
    <cellStyle name="Normal 2 5 2 6 2 3 2 2" xfId="18056"/>
    <cellStyle name="Normal 2 5 2 6 2 3 3" xfId="18057"/>
    <cellStyle name="Normal 2 5 2 6 2 4" xfId="18058"/>
    <cellStyle name="Normal 2 5 2 6 2 4 2" xfId="18059"/>
    <cellStyle name="Normal 2 5 2 6 2 5" xfId="18060"/>
    <cellStyle name="Normal 2 5 2 6 3" xfId="18061"/>
    <cellStyle name="Normal 2 5 2 6 3 2" xfId="18062"/>
    <cellStyle name="Normal 2 5 2 6 3 2 2" xfId="18063"/>
    <cellStyle name="Normal 2 5 2 6 3 3" xfId="18064"/>
    <cellStyle name="Normal 2 5 2 6 4" xfId="18065"/>
    <cellStyle name="Normal 2 5 2 6 4 2" xfId="18066"/>
    <cellStyle name="Normal 2 5 2 6 4 2 2" xfId="18067"/>
    <cellStyle name="Normal 2 5 2 6 4 3" xfId="18068"/>
    <cellStyle name="Normal 2 5 2 6 5" xfId="18069"/>
    <cellStyle name="Normal 2 5 2 6 5 2" xfId="18070"/>
    <cellStyle name="Normal 2 5 2 6 5 2 2" xfId="18071"/>
    <cellStyle name="Normal 2 5 2 6 5 3" xfId="18072"/>
    <cellStyle name="Normal 2 5 2 6 6" xfId="18073"/>
    <cellStyle name="Normal 2 5 2 6 6 2" xfId="18074"/>
    <cellStyle name="Normal 2 5 2 6 7" xfId="18075"/>
    <cellStyle name="Normal 2 5 2 7" xfId="18076"/>
    <cellStyle name="Normal 2 5 2 7 2" xfId="18077"/>
    <cellStyle name="Normal 2 5 2 7 2 2" xfId="18078"/>
    <cellStyle name="Normal 2 5 2 7 2 2 2" xfId="18079"/>
    <cellStyle name="Normal 2 5 2 7 2 2 2 2" xfId="18080"/>
    <cellStyle name="Normal 2 5 2 7 2 2 3" xfId="18081"/>
    <cellStyle name="Normal 2 5 2 7 2 3" xfId="18082"/>
    <cellStyle name="Normal 2 5 2 7 2 3 2" xfId="18083"/>
    <cellStyle name="Normal 2 5 2 7 2 3 2 2" xfId="18084"/>
    <cellStyle name="Normal 2 5 2 7 2 3 3" xfId="18085"/>
    <cellStyle name="Normal 2 5 2 7 2 4" xfId="18086"/>
    <cellStyle name="Normal 2 5 2 7 2 4 2" xfId="18087"/>
    <cellStyle name="Normal 2 5 2 7 2 5" xfId="18088"/>
    <cellStyle name="Normal 2 5 2 7 3" xfId="18089"/>
    <cellStyle name="Normal 2 5 2 7 3 2" xfId="18090"/>
    <cellStyle name="Normal 2 5 2 7 3 2 2" xfId="18091"/>
    <cellStyle name="Normal 2 5 2 7 3 3" xfId="18092"/>
    <cellStyle name="Normal 2 5 2 7 4" xfId="18093"/>
    <cellStyle name="Normal 2 5 2 7 4 2" xfId="18094"/>
    <cellStyle name="Normal 2 5 2 7 4 2 2" xfId="18095"/>
    <cellStyle name="Normal 2 5 2 7 4 3" xfId="18096"/>
    <cellStyle name="Normal 2 5 2 7 5" xfId="18097"/>
    <cellStyle name="Normal 2 5 2 7 5 2" xfId="18098"/>
    <cellStyle name="Normal 2 5 2 7 5 2 2" xfId="18099"/>
    <cellStyle name="Normal 2 5 2 7 5 3" xfId="18100"/>
    <cellStyle name="Normal 2 5 2 7 6" xfId="18101"/>
    <cellStyle name="Normal 2 5 2 7 6 2" xfId="18102"/>
    <cellStyle name="Normal 2 5 2 7 7" xfId="18103"/>
    <cellStyle name="Normal 2 5 2 8" xfId="18104"/>
    <cellStyle name="Normal 2 5 2 8 2" xfId="18105"/>
    <cellStyle name="Normal 2 5 2 8 2 2" xfId="18106"/>
    <cellStyle name="Normal 2 5 2 8 2 2 2" xfId="18107"/>
    <cellStyle name="Normal 2 5 2 8 2 3" xfId="18108"/>
    <cellStyle name="Normal 2 5 2 8 3" xfId="18109"/>
    <cellStyle name="Normal 2 5 2 8 3 2" xfId="18110"/>
    <cellStyle name="Normal 2 5 2 8 3 2 2" xfId="18111"/>
    <cellStyle name="Normal 2 5 2 8 3 3" xfId="18112"/>
    <cellStyle name="Normal 2 5 2 8 4" xfId="18113"/>
    <cellStyle name="Normal 2 5 2 8 4 2" xfId="18114"/>
    <cellStyle name="Normal 2 5 2 8 5" xfId="18115"/>
    <cellStyle name="Normal 2 5 2 9" xfId="18116"/>
    <cellStyle name="Normal 2 5 2 9 2" xfId="18117"/>
    <cellStyle name="Normal 2 5 2 9 2 2" xfId="18118"/>
    <cellStyle name="Normal 2 5 2 9 3" xfId="18119"/>
    <cellStyle name="Normal 2 5 3" xfId="2646"/>
    <cellStyle name="Normal 2 5 3 10" xfId="18120"/>
    <cellStyle name="Normal 2 5 3 10 2" xfId="18121"/>
    <cellStyle name="Normal 2 5 3 10 2 2" xfId="18122"/>
    <cellStyle name="Normal 2 5 3 10 3" xfId="18123"/>
    <cellStyle name="Normal 2 5 3 11" xfId="18124"/>
    <cellStyle name="Normal 2 5 3 11 2" xfId="18125"/>
    <cellStyle name="Normal 2 5 3 12" xfId="18126"/>
    <cellStyle name="Normal 2 5 3 2" xfId="18127"/>
    <cellStyle name="Normal 2 5 3 2 2" xfId="18128"/>
    <cellStyle name="Normal 2 5 3 2 2 2" xfId="18129"/>
    <cellStyle name="Normal 2 5 3 2 2 2 2" xfId="18130"/>
    <cellStyle name="Normal 2 5 3 2 2 2 2 2" xfId="18131"/>
    <cellStyle name="Normal 2 5 3 2 2 2 2 2 2" xfId="18132"/>
    <cellStyle name="Normal 2 5 3 2 2 2 2 3" xfId="18133"/>
    <cellStyle name="Normal 2 5 3 2 2 2 3" xfId="18134"/>
    <cellStyle name="Normal 2 5 3 2 2 2 3 2" xfId="18135"/>
    <cellStyle name="Normal 2 5 3 2 2 2 3 2 2" xfId="18136"/>
    <cellStyle name="Normal 2 5 3 2 2 2 3 3" xfId="18137"/>
    <cellStyle name="Normal 2 5 3 2 2 2 4" xfId="18138"/>
    <cellStyle name="Normal 2 5 3 2 2 2 4 2" xfId="18139"/>
    <cellStyle name="Normal 2 5 3 2 2 2 5" xfId="18140"/>
    <cellStyle name="Normal 2 5 3 2 2 3" xfId="18141"/>
    <cellStyle name="Normal 2 5 3 2 2 3 2" xfId="18142"/>
    <cellStyle name="Normal 2 5 3 2 2 3 2 2" xfId="18143"/>
    <cellStyle name="Normal 2 5 3 2 2 3 3" xfId="18144"/>
    <cellStyle name="Normal 2 5 3 2 2 4" xfId="18145"/>
    <cellStyle name="Normal 2 5 3 2 2 4 2" xfId="18146"/>
    <cellStyle name="Normal 2 5 3 2 2 4 2 2" xfId="18147"/>
    <cellStyle name="Normal 2 5 3 2 2 4 3" xfId="18148"/>
    <cellStyle name="Normal 2 5 3 2 2 5" xfId="18149"/>
    <cellStyle name="Normal 2 5 3 2 2 5 2" xfId="18150"/>
    <cellStyle name="Normal 2 5 3 2 2 5 2 2" xfId="18151"/>
    <cellStyle name="Normal 2 5 3 2 2 5 3" xfId="18152"/>
    <cellStyle name="Normal 2 5 3 2 2 6" xfId="18153"/>
    <cellStyle name="Normal 2 5 3 2 2 6 2" xfId="18154"/>
    <cellStyle name="Normal 2 5 3 2 2 7" xfId="18155"/>
    <cellStyle name="Normal 2 5 3 2 3" xfId="18156"/>
    <cellStyle name="Normal 2 5 3 2 3 2" xfId="18157"/>
    <cellStyle name="Normal 2 5 3 2 3 2 2" xfId="18158"/>
    <cellStyle name="Normal 2 5 3 2 3 2 2 2" xfId="18159"/>
    <cellStyle name="Normal 2 5 3 2 3 2 3" xfId="18160"/>
    <cellStyle name="Normal 2 5 3 2 3 3" xfId="18161"/>
    <cellStyle name="Normal 2 5 3 2 3 3 2" xfId="18162"/>
    <cellStyle name="Normal 2 5 3 2 3 3 2 2" xfId="18163"/>
    <cellStyle name="Normal 2 5 3 2 3 3 3" xfId="18164"/>
    <cellStyle name="Normal 2 5 3 2 3 4" xfId="18165"/>
    <cellStyle name="Normal 2 5 3 2 3 4 2" xfId="18166"/>
    <cellStyle name="Normal 2 5 3 2 3 5" xfId="18167"/>
    <cellStyle name="Normal 2 5 3 2 4" xfId="18168"/>
    <cellStyle name="Normal 2 5 3 2 4 2" xfId="18169"/>
    <cellStyle name="Normal 2 5 3 2 4 2 2" xfId="18170"/>
    <cellStyle name="Normal 2 5 3 2 4 3" xfId="18171"/>
    <cellStyle name="Normal 2 5 3 2 5" xfId="18172"/>
    <cellStyle name="Normal 2 5 3 2 5 2" xfId="18173"/>
    <cellStyle name="Normal 2 5 3 2 5 2 2" xfId="18174"/>
    <cellStyle name="Normal 2 5 3 2 5 3" xfId="18175"/>
    <cellStyle name="Normal 2 5 3 2 6" xfId="18176"/>
    <cellStyle name="Normal 2 5 3 2 6 2" xfId="18177"/>
    <cellStyle name="Normal 2 5 3 2 6 2 2" xfId="18178"/>
    <cellStyle name="Normal 2 5 3 2 6 3" xfId="18179"/>
    <cellStyle name="Normal 2 5 3 2 7" xfId="18180"/>
    <cellStyle name="Normal 2 5 3 2 7 2" xfId="18181"/>
    <cellStyle name="Normal 2 5 3 2 8" xfId="18182"/>
    <cellStyle name="Normal 2 5 3 3" xfId="18183"/>
    <cellStyle name="Normal 2 5 3 3 2" xfId="18184"/>
    <cellStyle name="Normal 2 5 3 3 2 2" xfId="18185"/>
    <cellStyle name="Normal 2 5 3 3 2 2 2" xfId="18186"/>
    <cellStyle name="Normal 2 5 3 3 2 2 2 2" xfId="18187"/>
    <cellStyle name="Normal 2 5 3 3 2 2 2 2 2" xfId="18188"/>
    <cellStyle name="Normal 2 5 3 3 2 2 2 3" xfId="18189"/>
    <cellStyle name="Normal 2 5 3 3 2 2 3" xfId="18190"/>
    <cellStyle name="Normal 2 5 3 3 2 2 3 2" xfId="18191"/>
    <cellStyle name="Normal 2 5 3 3 2 2 3 2 2" xfId="18192"/>
    <cellStyle name="Normal 2 5 3 3 2 2 3 3" xfId="18193"/>
    <cellStyle name="Normal 2 5 3 3 2 2 4" xfId="18194"/>
    <cellStyle name="Normal 2 5 3 3 2 2 4 2" xfId="18195"/>
    <cellStyle name="Normal 2 5 3 3 2 2 5" xfId="18196"/>
    <cellStyle name="Normal 2 5 3 3 2 3" xfId="18197"/>
    <cellStyle name="Normal 2 5 3 3 2 3 2" xfId="18198"/>
    <cellStyle name="Normal 2 5 3 3 2 3 2 2" xfId="18199"/>
    <cellStyle name="Normal 2 5 3 3 2 3 3" xfId="18200"/>
    <cellStyle name="Normal 2 5 3 3 2 4" xfId="18201"/>
    <cellStyle name="Normal 2 5 3 3 2 4 2" xfId="18202"/>
    <cellStyle name="Normal 2 5 3 3 2 4 2 2" xfId="18203"/>
    <cellStyle name="Normal 2 5 3 3 2 4 3" xfId="18204"/>
    <cellStyle name="Normal 2 5 3 3 2 5" xfId="18205"/>
    <cellStyle name="Normal 2 5 3 3 2 5 2" xfId="18206"/>
    <cellStyle name="Normal 2 5 3 3 2 5 2 2" xfId="18207"/>
    <cellStyle name="Normal 2 5 3 3 2 5 3" xfId="18208"/>
    <cellStyle name="Normal 2 5 3 3 2 6" xfId="18209"/>
    <cellStyle name="Normal 2 5 3 3 2 6 2" xfId="18210"/>
    <cellStyle name="Normal 2 5 3 3 2 7" xfId="18211"/>
    <cellStyle name="Normal 2 5 3 3 3" xfId="18212"/>
    <cellStyle name="Normal 2 5 3 3 3 2" xfId="18213"/>
    <cellStyle name="Normal 2 5 3 3 3 2 2" xfId="18214"/>
    <cellStyle name="Normal 2 5 3 3 3 2 2 2" xfId="18215"/>
    <cellStyle name="Normal 2 5 3 3 3 2 3" xfId="18216"/>
    <cellStyle name="Normal 2 5 3 3 3 3" xfId="18217"/>
    <cellStyle name="Normal 2 5 3 3 3 3 2" xfId="18218"/>
    <cellStyle name="Normal 2 5 3 3 3 3 2 2" xfId="18219"/>
    <cellStyle name="Normal 2 5 3 3 3 3 3" xfId="18220"/>
    <cellStyle name="Normal 2 5 3 3 3 4" xfId="18221"/>
    <cellStyle name="Normal 2 5 3 3 3 4 2" xfId="18222"/>
    <cellStyle name="Normal 2 5 3 3 3 5" xfId="18223"/>
    <cellStyle name="Normal 2 5 3 3 4" xfId="18224"/>
    <cellStyle name="Normal 2 5 3 3 4 2" xfId="18225"/>
    <cellStyle name="Normal 2 5 3 3 4 2 2" xfId="18226"/>
    <cellStyle name="Normal 2 5 3 3 4 3" xfId="18227"/>
    <cellStyle name="Normal 2 5 3 3 5" xfId="18228"/>
    <cellStyle name="Normal 2 5 3 3 5 2" xfId="18229"/>
    <cellStyle name="Normal 2 5 3 3 5 2 2" xfId="18230"/>
    <cellStyle name="Normal 2 5 3 3 5 3" xfId="18231"/>
    <cellStyle name="Normal 2 5 3 3 6" xfId="18232"/>
    <cellStyle name="Normal 2 5 3 3 6 2" xfId="18233"/>
    <cellStyle name="Normal 2 5 3 3 6 2 2" xfId="18234"/>
    <cellStyle name="Normal 2 5 3 3 6 3" xfId="18235"/>
    <cellStyle name="Normal 2 5 3 3 7" xfId="18236"/>
    <cellStyle name="Normal 2 5 3 3 7 2" xfId="18237"/>
    <cellStyle name="Normal 2 5 3 3 8" xfId="18238"/>
    <cellStyle name="Normal 2 5 3 4" xfId="18239"/>
    <cellStyle name="Normal 2 5 3 4 2" xfId="18240"/>
    <cellStyle name="Normal 2 5 3 4 2 2" xfId="18241"/>
    <cellStyle name="Normal 2 5 3 4 2 2 2" xfId="18242"/>
    <cellStyle name="Normal 2 5 3 4 2 2 2 2" xfId="18243"/>
    <cellStyle name="Normal 2 5 3 4 2 2 2 2 2" xfId="18244"/>
    <cellStyle name="Normal 2 5 3 4 2 2 2 3" xfId="18245"/>
    <cellStyle name="Normal 2 5 3 4 2 2 3" xfId="18246"/>
    <cellStyle name="Normal 2 5 3 4 2 2 3 2" xfId="18247"/>
    <cellStyle name="Normal 2 5 3 4 2 2 3 2 2" xfId="18248"/>
    <cellStyle name="Normal 2 5 3 4 2 2 3 3" xfId="18249"/>
    <cellStyle name="Normal 2 5 3 4 2 2 4" xfId="18250"/>
    <cellStyle name="Normal 2 5 3 4 2 2 4 2" xfId="18251"/>
    <cellStyle name="Normal 2 5 3 4 2 2 5" xfId="18252"/>
    <cellStyle name="Normal 2 5 3 4 2 3" xfId="18253"/>
    <cellStyle name="Normal 2 5 3 4 2 3 2" xfId="18254"/>
    <cellStyle name="Normal 2 5 3 4 2 3 2 2" xfId="18255"/>
    <cellStyle name="Normal 2 5 3 4 2 3 3" xfId="18256"/>
    <cellStyle name="Normal 2 5 3 4 2 4" xfId="18257"/>
    <cellStyle name="Normal 2 5 3 4 2 4 2" xfId="18258"/>
    <cellStyle name="Normal 2 5 3 4 2 4 2 2" xfId="18259"/>
    <cellStyle name="Normal 2 5 3 4 2 4 3" xfId="18260"/>
    <cellStyle name="Normal 2 5 3 4 2 5" xfId="18261"/>
    <cellStyle name="Normal 2 5 3 4 2 5 2" xfId="18262"/>
    <cellStyle name="Normal 2 5 3 4 2 5 2 2" xfId="18263"/>
    <cellStyle name="Normal 2 5 3 4 2 5 3" xfId="18264"/>
    <cellStyle name="Normal 2 5 3 4 2 6" xfId="18265"/>
    <cellStyle name="Normal 2 5 3 4 2 6 2" xfId="18266"/>
    <cellStyle name="Normal 2 5 3 4 2 7" xfId="18267"/>
    <cellStyle name="Normal 2 5 3 4 3" xfId="18268"/>
    <cellStyle name="Normal 2 5 3 4 3 2" xfId="18269"/>
    <cellStyle name="Normal 2 5 3 4 3 2 2" xfId="18270"/>
    <cellStyle name="Normal 2 5 3 4 3 2 2 2" xfId="18271"/>
    <cellStyle name="Normal 2 5 3 4 3 2 3" xfId="18272"/>
    <cellStyle name="Normal 2 5 3 4 3 3" xfId="18273"/>
    <cellStyle name="Normal 2 5 3 4 3 3 2" xfId="18274"/>
    <cellStyle name="Normal 2 5 3 4 3 3 2 2" xfId="18275"/>
    <cellStyle name="Normal 2 5 3 4 3 3 3" xfId="18276"/>
    <cellStyle name="Normal 2 5 3 4 3 4" xfId="18277"/>
    <cellStyle name="Normal 2 5 3 4 3 4 2" xfId="18278"/>
    <cellStyle name="Normal 2 5 3 4 3 5" xfId="18279"/>
    <cellStyle name="Normal 2 5 3 4 4" xfId="18280"/>
    <cellStyle name="Normal 2 5 3 4 4 2" xfId="18281"/>
    <cellStyle name="Normal 2 5 3 4 4 2 2" xfId="18282"/>
    <cellStyle name="Normal 2 5 3 4 4 3" xfId="18283"/>
    <cellStyle name="Normal 2 5 3 4 5" xfId="18284"/>
    <cellStyle name="Normal 2 5 3 4 5 2" xfId="18285"/>
    <cellStyle name="Normal 2 5 3 4 5 2 2" xfId="18286"/>
    <cellStyle name="Normal 2 5 3 4 5 3" xfId="18287"/>
    <cellStyle name="Normal 2 5 3 4 6" xfId="18288"/>
    <cellStyle name="Normal 2 5 3 4 6 2" xfId="18289"/>
    <cellStyle name="Normal 2 5 3 4 6 2 2" xfId="18290"/>
    <cellStyle name="Normal 2 5 3 4 6 3" xfId="18291"/>
    <cellStyle name="Normal 2 5 3 4 7" xfId="18292"/>
    <cellStyle name="Normal 2 5 3 4 7 2" xfId="18293"/>
    <cellStyle name="Normal 2 5 3 4 8" xfId="18294"/>
    <cellStyle name="Normal 2 5 3 5" xfId="18295"/>
    <cellStyle name="Normal 2 5 3 5 2" xfId="18296"/>
    <cellStyle name="Normal 2 5 3 5 2 2" xfId="18297"/>
    <cellStyle name="Normal 2 5 3 5 2 2 2" xfId="18298"/>
    <cellStyle name="Normal 2 5 3 5 2 2 2 2" xfId="18299"/>
    <cellStyle name="Normal 2 5 3 5 2 2 3" xfId="18300"/>
    <cellStyle name="Normal 2 5 3 5 2 3" xfId="18301"/>
    <cellStyle name="Normal 2 5 3 5 2 3 2" xfId="18302"/>
    <cellStyle name="Normal 2 5 3 5 2 3 2 2" xfId="18303"/>
    <cellStyle name="Normal 2 5 3 5 2 3 3" xfId="18304"/>
    <cellStyle name="Normal 2 5 3 5 2 4" xfId="18305"/>
    <cellStyle name="Normal 2 5 3 5 2 4 2" xfId="18306"/>
    <cellStyle name="Normal 2 5 3 5 2 5" xfId="18307"/>
    <cellStyle name="Normal 2 5 3 5 3" xfId="18308"/>
    <cellStyle name="Normal 2 5 3 5 3 2" xfId="18309"/>
    <cellStyle name="Normal 2 5 3 5 3 2 2" xfId="18310"/>
    <cellStyle name="Normal 2 5 3 5 3 3" xfId="18311"/>
    <cellStyle name="Normal 2 5 3 5 4" xfId="18312"/>
    <cellStyle name="Normal 2 5 3 5 4 2" xfId="18313"/>
    <cellStyle name="Normal 2 5 3 5 4 2 2" xfId="18314"/>
    <cellStyle name="Normal 2 5 3 5 4 3" xfId="18315"/>
    <cellStyle name="Normal 2 5 3 5 5" xfId="18316"/>
    <cellStyle name="Normal 2 5 3 5 5 2" xfId="18317"/>
    <cellStyle name="Normal 2 5 3 5 5 2 2" xfId="18318"/>
    <cellStyle name="Normal 2 5 3 5 5 3" xfId="18319"/>
    <cellStyle name="Normal 2 5 3 5 6" xfId="18320"/>
    <cellStyle name="Normal 2 5 3 5 6 2" xfId="18321"/>
    <cellStyle name="Normal 2 5 3 5 7" xfId="18322"/>
    <cellStyle name="Normal 2 5 3 6" xfId="18323"/>
    <cellStyle name="Normal 2 5 3 6 2" xfId="18324"/>
    <cellStyle name="Normal 2 5 3 6 2 2" xfId="18325"/>
    <cellStyle name="Normal 2 5 3 6 2 2 2" xfId="18326"/>
    <cellStyle name="Normal 2 5 3 6 2 2 2 2" xfId="18327"/>
    <cellStyle name="Normal 2 5 3 6 2 2 3" xfId="18328"/>
    <cellStyle name="Normal 2 5 3 6 2 3" xfId="18329"/>
    <cellStyle name="Normal 2 5 3 6 2 3 2" xfId="18330"/>
    <cellStyle name="Normal 2 5 3 6 2 3 2 2" xfId="18331"/>
    <cellStyle name="Normal 2 5 3 6 2 3 3" xfId="18332"/>
    <cellStyle name="Normal 2 5 3 6 2 4" xfId="18333"/>
    <cellStyle name="Normal 2 5 3 6 2 4 2" xfId="18334"/>
    <cellStyle name="Normal 2 5 3 6 2 5" xfId="18335"/>
    <cellStyle name="Normal 2 5 3 6 3" xfId="18336"/>
    <cellStyle name="Normal 2 5 3 6 3 2" xfId="18337"/>
    <cellStyle name="Normal 2 5 3 6 3 2 2" xfId="18338"/>
    <cellStyle name="Normal 2 5 3 6 3 3" xfId="18339"/>
    <cellStyle name="Normal 2 5 3 6 4" xfId="18340"/>
    <cellStyle name="Normal 2 5 3 6 4 2" xfId="18341"/>
    <cellStyle name="Normal 2 5 3 6 4 2 2" xfId="18342"/>
    <cellStyle name="Normal 2 5 3 6 4 3" xfId="18343"/>
    <cellStyle name="Normal 2 5 3 6 5" xfId="18344"/>
    <cellStyle name="Normal 2 5 3 6 5 2" xfId="18345"/>
    <cellStyle name="Normal 2 5 3 6 5 2 2" xfId="18346"/>
    <cellStyle name="Normal 2 5 3 6 5 3" xfId="18347"/>
    <cellStyle name="Normal 2 5 3 6 6" xfId="18348"/>
    <cellStyle name="Normal 2 5 3 6 6 2" xfId="18349"/>
    <cellStyle name="Normal 2 5 3 6 7" xfId="18350"/>
    <cellStyle name="Normal 2 5 3 7" xfId="18351"/>
    <cellStyle name="Normal 2 5 3 7 2" xfId="18352"/>
    <cellStyle name="Normal 2 5 3 7 2 2" xfId="18353"/>
    <cellStyle name="Normal 2 5 3 7 2 2 2" xfId="18354"/>
    <cellStyle name="Normal 2 5 3 7 2 3" xfId="18355"/>
    <cellStyle name="Normal 2 5 3 7 3" xfId="18356"/>
    <cellStyle name="Normal 2 5 3 7 3 2" xfId="18357"/>
    <cellStyle name="Normal 2 5 3 7 3 2 2" xfId="18358"/>
    <cellStyle name="Normal 2 5 3 7 3 3" xfId="18359"/>
    <cellStyle name="Normal 2 5 3 7 4" xfId="18360"/>
    <cellStyle name="Normal 2 5 3 7 4 2" xfId="18361"/>
    <cellStyle name="Normal 2 5 3 7 5" xfId="18362"/>
    <cellStyle name="Normal 2 5 3 8" xfId="18363"/>
    <cellStyle name="Normal 2 5 3 8 2" xfId="18364"/>
    <cellStyle name="Normal 2 5 3 8 2 2" xfId="18365"/>
    <cellStyle name="Normal 2 5 3 8 3" xfId="18366"/>
    <cellStyle name="Normal 2 5 3 9" xfId="18367"/>
    <cellStyle name="Normal 2 5 3 9 2" xfId="18368"/>
    <cellStyle name="Normal 2 5 3 9 2 2" xfId="18369"/>
    <cellStyle name="Normal 2 5 3 9 3" xfId="18370"/>
    <cellStyle name="Normal 2 5 4" xfId="2603"/>
    <cellStyle name="Normal 2 5 4 2" xfId="18372"/>
    <cellStyle name="Normal 2 5 4 2 2" xfId="18373"/>
    <cellStyle name="Normal 2 5 4 2 2 2" xfId="18374"/>
    <cellStyle name="Normal 2 5 4 2 2 2 2" xfId="18375"/>
    <cellStyle name="Normal 2 5 4 2 2 2 2 2" xfId="18376"/>
    <cellStyle name="Normal 2 5 4 2 2 2 3" xfId="18377"/>
    <cellStyle name="Normal 2 5 4 2 2 3" xfId="18378"/>
    <cellStyle name="Normal 2 5 4 2 2 3 2" xfId="18379"/>
    <cellStyle name="Normal 2 5 4 2 2 3 2 2" xfId="18380"/>
    <cellStyle name="Normal 2 5 4 2 2 3 3" xfId="18381"/>
    <cellStyle name="Normal 2 5 4 2 2 4" xfId="18382"/>
    <cellStyle name="Normal 2 5 4 2 2 4 2" xfId="18383"/>
    <cellStyle name="Normal 2 5 4 2 2 5" xfId="18384"/>
    <cellStyle name="Normal 2 5 4 2 3" xfId="18385"/>
    <cellStyle name="Normal 2 5 4 2 3 2" xfId="18386"/>
    <cellStyle name="Normal 2 5 4 2 3 2 2" xfId="18387"/>
    <cellStyle name="Normal 2 5 4 2 3 3" xfId="18388"/>
    <cellStyle name="Normal 2 5 4 2 4" xfId="18389"/>
    <cellStyle name="Normal 2 5 4 2 4 2" xfId="18390"/>
    <cellStyle name="Normal 2 5 4 2 4 2 2" xfId="18391"/>
    <cellStyle name="Normal 2 5 4 2 4 3" xfId="18392"/>
    <cellStyle name="Normal 2 5 4 2 5" xfId="18393"/>
    <cellStyle name="Normal 2 5 4 2 5 2" xfId="18394"/>
    <cellStyle name="Normal 2 5 4 2 5 2 2" xfId="18395"/>
    <cellStyle name="Normal 2 5 4 2 5 3" xfId="18396"/>
    <cellStyle name="Normal 2 5 4 2 6" xfId="18397"/>
    <cellStyle name="Normal 2 5 4 2 6 2" xfId="18398"/>
    <cellStyle name="Normal 2 5 4 2 7" xfId="18399"/>
    <cellStyle name="Normal 2 5 4 3" xfId="18400"/>
    <cellStyle name="Normal 2 5 4 3 2" xfId="18401"/>
    <cellStyle name="Normal 2 5 4 3 2 2" xfId="18402"/>
    <cellStyle name="Normal 2 5 4 3 2 2 2" xfId="18403"/>
    <cellStyle name="Normal 2 5 4 3 2 3" xfId="18404"/>
    <cellStyle name="Normal 2 5 4 3 3" xfId="18405"/>
    <cellStyle name="Normal 2 5 4 3 3 2" xfId="18406"/>
    <cellStyle name="Normal 2 5 4 3 3 2 2" xfId="18407"/>
    <cellStyle name="Normal 2 5 4 3 3 3" xfId="18408"/>
    <cellStyle name="Normal 2 5 4 3 4" xfId="18409"/>
    <cellStyle name="Normal 2 5 4 3 4 2" xfId="18410"/>
    <cellStyle name="Normal 2 5 4 3 5" xfId="18411"/>
    <cellStyle name="Normal 2 5 4 4" xfId="18412"/>
    <cellStyle name="Normal 2 5 4 4 2" xfId="18413"/>
    <cellStyle name="Normal 2 5 4 4 2 2" xfId="18414"/>
    <cellStyle name="Normal 2 5 4 4 3" xfId="18415"/>
    <cellStyle name="Normal 2 5 4 5" xfId="18416"/>
    <cellStyle name="Normal 2 5 4 5 2" xfId="18417"/>
    <cellStyle name="Normal 2 5 4 5 2 2" xfId="18418"/>
    <cellStyle name="Normal 2 5 4 5 3" xfId="18419"/>
    <cellStyle name="Normal 2 5 4 6" xfId="18420"/>
    <cellStyle name="Normal 2 5 4 6 2" xfId="18421"/>
    <cellStyle name="Normal 2 5 4 6 2 2" xfId="18422"/>
    <cellStyle name="Normal 2 5 4 6 3" xfId="18423"/>
    <cellStyle name="Normal 2 5 4 7" xfId="18424"/>
    <cellStyle name="Normal 2 5 4 7 2" xfId="18425"/>
    <cellStyle name="Normal 2 5 4 8" xfId="18426"/>
    <cellStyle name="Normal 2 5 4 9" xfId="18371"/>
    <cellStyle name="Normal 2 5 5" xfId="18427"/>
    <cellStyle name="Normal 2 5 5 2" xfId="18428"/>
    <cellStyle name="Normal 2 5 5 2 2" xfId="18429"/>
    <cellStyle name="Normal 2 5 5 2 2 2" xfId="18430"/>
    <cellStyle name="Normal 2 5 5 2 2 2 2" xfId="18431"/>
    <cellStyle name="Normal 2 5 5 2 2 2 2 2" xfId="18432"/>
    <cellStyle name="Normal 2 5 5 2 2 2 3" xfId="18433"/>
    <cellStyle name="Normal 2 5 5 2 2 3" xfId="18434"/>
    <cellStyle name="Normal 2 5 5 2 2 3 2" xfId="18435"/>
    <cellStyle name="Normal 2 5 5 2 2 3 2 2" xfId="18436"/>
    <cellStyle name="Normal 2 5 5 2 2 3 3" xfId="18437"/>
    <cellStyle name="Normal 2 5 5 2 2 4" xfId="18438"/>
    <cellStyle name="Normal 2 5 5 2 2 4 2" xfId="18439"/>
    <cellStyle name="Normal 2 5 5 2 2 5" xfId="18440"/>
    <cellStyle name="Normal 2 5 5 2 3" xfId="18441"/>
    <cellStyle name="Normal 2 5 5 2 3 2" xfId="18442"/>
    <cellStyle name="Normal 2 5 5 2 3 2 2" xfId="18443"/>
    <cellStyle name="Normal 2 5 5 2 3 3" xfId="18444"/>
    <cellStyle name="Normal 2 5 5 2 4" xfId="18445"/>
    <cellStyle name="Normal 2 5 5 2 4 2" xfId="18446"/>
    <cellStyle name="Normal 2 5 5 2 4 2 2" xfId="18447"/>
    <cellStyle name="Normal 2 5 5 2 4 3" xfId="18448"/>
    <cellStyle name="Normal 2 5 5 2 5" xfId="18449"/>
    <cellStyle name="Normal 2 5 5 2 5 2" xfId="18450"/>
    <cellStyle name="Normal 2 5 5 2 5 2 2" xfId="18451"/>
    <cellStyle name="Normal 2 5 5 2 5 3" xfId="18452"/>
    <cellStyle name="Normal 2 5 5 2 6" xfId="18453"/>
    <cellStyle name="Normal 2 5 5 2 6 2" xfId="18454"/>
    <cellStyle name="Normal 2 5 5 2 7" xfId="18455"/>
    <cellStyle name="Normal 2 5 5 3" xfId="18456"/>
    <cellStyle name="Normal 2 5 5 3 2" xfId="18457"/>
    <cellStyle name="Normal 2 5 5 3 2 2" xfId="18458"/>
    <cellStyle name="Normal 2 5 5 3 2 2 2" xfId="18459"/>
    <cellStyle name="Normal 2 5 5 3 2 3" xfId="18460"/>
    <cellStyle name="Normal 2 5 5 3 3" xfId="18461"/>
    <cellStyle name="Normal 2 5 5 3 3 2" xfId="18462"/>
    <cellStyle name="Normal 2 5 5 3 3 2 2" xfId="18463"/>
    <cellStyle name="Normal 2 5 5 3 3 3" xfId="18464"/>
    <cellStyle name="Normal 2 5 5 3 4" xfId="18465"/>
    <cellStyle name="Normal 2 5 5 3 4 2" xfId="18466"/>
    <cellStyle name="Normal 2 5 5 3 5" xfId="18467"/>
    <cellStyle name="Normal 2 5 5 4" xfId="18468"/>
    <cellStyle name="Normal 2 5 5 4 2" xfId="18469"/>
    <cellStyle name="Normal 2 5 5 4 2 2" xfId="18470"/>
    <cellStyle name="Normal 2 5 5 4 3" xfId="18471"/>
    <cellStyle name="Normal 2 5 5 5" xfId="18472"/>
    <cellStyle name="Normal 2 5 5 5 2" xfId="18473"/>
    <cellStyle name="Normal 2 5 5 5 2 2" xfId="18474"/>
    <cellStyle name="Normal 2 5 5 5 3" xfId="18475"/>
    <cellStyle name="Normal 2 5 5 6" xfId="18476"/>
    <cellStyle name="Normal 2 5 5 6 2" xfId="18477"/>
    <cellStyle name="Normal 2 5 5 6 2 2" xfId="18478"/>
    <cellStyle name="Normal 2 5 5 6 3" xfId="18479"/>
    <cellStyle name="Normal 2 5 5 7" xfId="18480"/>
    <cellStyle name="Normal 2 5 5 7 2" xfId="18481"/>
    <cellStyle name="Normal 2 5 5 8" xfId="18482"/>
    <cellStyle name="Normal 2 5 6" xfId="18483"/>
    <cellStyle name="Normal 2 5 6 2" xfId="18484"/>
    <cellStyle name="Normal 2 5 6 2 2" xfId="18485"/>
    <cellStyle name="Normal 2 5 6 2 2 2" xfId="18486"/>
    <cellStyle name="Normal 2 5 6 2 2 2 2" xfId="18487"/>
    <cellStyle name="Normal 2 5 6 2 2 2 2 2" xfId="18488"/>
    <cellStyle name="Normal 2 5 6 2 2 2 3" xfId="18489"/>
    <cellStyle name="Normal 2 5 6 2 2 3" xfId="18490"/>
    <cellStyle name="Normal 2 5 6 2 2 3 2" xfId="18491"/>
    <cellStyle name="Normal 2 5 6 2 2 3 2 2" xfId="18492"/>
    <cellStyle name="Normal 2 5 6 2 2 3 3" xfId="18493"/>
    <cellStyle name="Normal 2 5 6 2 2 4" xfId="18494"/>
    <cellStyle name="Normal 2 5 6 2 2 4 2" xfId="18495"/>
    <cellStyle name="Normal 2 5 6 2 2 5" xfId="18496"/>
    <cellStyle name="Normal 2 5 6 2 3" xfId="18497"/>
    <cellStyle name="Normal 2 5 6 2 3 2" xfId="18498"/>
    <cellStyle name="Normal 2 5 6 2 3 2 2" xfId="18499"/>
    <cellStyle name="Normal 2 5 6 2 3 3" xfId="18500"/>
    <cellStyle name="Normal 2 5 6 2 4" xfId="18501"/>
    <cellStyle name="Normal 2 5 6 2 4 2" xfId="18502"/>
    <cellStyle name="Normal 2 5 6 2 4 2 2" xfId="18503"/>
    <cellStyle name="Normal 2 5 6 2 4 3" xfId="18504"/>
    <cellStyle name="Normal 2 5 6 2 5" xfId="18505"/>
    <cellStyle name="Normal 2 5 6 2 5 2" xfId="18506"/>
    <cellStyle name="Normal 2 5 6 2 5 2 2" xfId="18507"/>
    <cellStyle name="Normal 2 5 6 2 5 3" xfId="18508"/>
    <cellStyle name="Normal 2 5 6 2 6" xfId="18509"/>
    <cellStyle name="Normal 2 5 6 2 6 2" xfId="18510"/>
    <cellStyle name="Normal 2 5 6 2 7" xfId="18511"/>
    <cellStyle name="Normal 2 5 6 3" xfId="18512"/>
    <cellStyle name="Normal 2 5 6 3 2" xfId="18513"/>
    <cellStyle name="Normal 2 5 6 3 2 2" xfId="18514"/>
    <cellStyle name="Normal 2 5 6 3 2 2 2" xfId="18515"/>
    <cellStyle name="Normal 2 5 6 3 2 3" xfId="18516"/>
    <cellStyle name="Normal 2 5 6 3 3" xfId="18517"/>
    <cellStyle name="Normal 2 5 6 3 3 2" xfId="18518"/>
    <cellStyle name="Normal 2 5 6 3 3 2 2" xfId="18519"/>
    <cellStyle name="Normal 2 5 6 3 3 3" xfId="18520"/>
    <cellStyle name="Normal 2 5 6 3 4" xfId="18521"/>
    <cellStyle name="Normal 2 5 6 3 4 2" xfId="18522"/>
    <cellStyle name="Normal 2 5 6 3 5" xfId="18523"/>
    <cellStyle name="Normal 2 5 6 4" xfId="18524"/>
    <cellStyle name="Normal 2 5 6 4 2" xfId="18525"/>
    <cellStyle name="Normal 2 5 6 4 2 2" xfId="18526"/>
    <cellStyle name="Normal 2 5 6 4 3" xfId="18527"/>
    <cellStyle name="Normal 2 5 6 5" xfId="18528"/>
    <cellStyle name="Normal 2 5 6 5 2" xfId="18529"/>
    <cellStyle name="Normal 2 5 6 5 2 2" xfId="18530"/>
    <cellStyle name="Normal 2 5 6 5 3" xfId="18531"/>
    <cellStyle name="Normal 2 5 6 6" xfId="18532"/>
    <cellStyle name="Normal 2 5 6 6 2" xfId="18533"/>
    <cellStyle name="Normal 2 5 6 6 2 2" xfId="18534"/>
    <cellStyle name="Normal 2 5 6 6 3" xfId="18535"/>
    <cellStyle name="Normal 2 5 6 7" xfId="18536"/>
    <cellStyle name="Normal 2 5 6 7 2" xfId="18537"/>
    <cellStyle name="Normal 2 5 6 8" xfId="18538"/>
    <cellStyle name="Normal 2 5 7" xfId="18539"/>
    <cellStyle name="Normal 2 5 7 2" xfId="18540"/>
    <cellStyle name="Normal 2 5 7 2 2" xfId="18541"/>
    <cellStyle name="Normal 2 5 7 2 2 2" xfId="18542"/>
    <cellStyle name="Normal 2 5 7 2 2 2 2" xfId="18543"/>
    <cellStyle name="Normal 2 5 7 2 2 3" xfId="18544"/>
    <cellStyle name="Normal 2 5 7 2 3" xfId="18545"/>
    <cellStyle name="Normal 2 5 7 2 3 2" xfId="18546"/>
    <cellStyle name="Normal 2 5 7 2 3 2 2" xfId="18547"/>
    <cellStyle name="Normal 2 5 7 2 3 3" xfId="18548"/>
    <cellStyle name="Normal 2 5 7 2 4" xfId="18549"/>
    <cellStyle name="Normal 2 5 7 2 4 2" xfId="18550"/>
    <cellStyle name="Normal 2 5 7 2 5" xfId="18551"/>
    <cellStyle name="Normal 2 5 7 3" xfId="18552"/>
    <cellStyle name="Normal 2 5 7 3 2" xfId="18553"/>
    <cellStyle name="Normal 2 5 7 3 2 2" xfId="18554"/>
    <cellStyle name="Normal 2 5 7 3 3" xfId="18555"/>
    <cellStyle name="Normal 2 5 7 4" xfId="18556"/>
    <cellStyle name="Normal 2 5 7 4 2" xfId="18557"/>
    <cellStyle name="Normal 2 5 7 4 2 2" xfId="18558"/>
    <cellStyle name="Normal 2 5 7 4 3" xfId="18559"/>
    <cellStyle name="Normal 2 5 7 5" xfId="18560"/>
    <cellStyle name="Normal 2 5 7 5 2" xfId="18561"/>
    <cellStyle name="Normal 2 5 7 5 2 2" xfId="18562"/>
    <cellStyle name="Normal 2 5 7 5 3" xfId="18563"/>
    <cellStyle name="Normal 2 5 7 6" xfId="18564"/>
    <cellStyle name="Normal 2 5 7 6 2" xfId="18565"/>
    <cellStyle name="Normal 2 5 7 7" xfId="18566"/>
    <cellStyle name="Normal 2 5 8" xfId="18567"/>
    <cellStyle name="Normal 2 5 8 2" xfId="18568"/>
    <cellStyle name="Normal 2 5 8 2 2" xfId="18569"/>
    <cellStyle name="Normal 2 5 8 2 2 2" xfId="18570"/>
    <cellStyle name="Normal 2 5 8 2 2 2 2" xfId="18571"/>
    <cellStyle name="Normal 2 5 8 2 2 3" xfId="18572"/>
    <cellStyle name="Normal 2 5 8 2 3" xfId="18573"/>
    <cellStyle name="Normal 2 5 8 2 3 2" xfId="18574"/>
    <cellStyle name="Normal 2 5 8 2 3 2 2" xfId="18575"/>
    <cellStyle name="Normal 2 5 8 2 3 3" xfId="18576"/>
    <cellStyle name="Normal 2 5 8 2 4" xfId="18577"/>
    <cellStyle name="Normal 2 5 8 2 4 2" xfId="18578"/>
    <cellStyle name="Normal 2 5 8 2 5" xfId="18579"/>
    <cellStyle name="Normal 2 5 8 3" xfId="18580"/>
    <cellStyle name="Normal 2 5 8 3 2" xfId="18581"/>
    <cellStyle name="Normal 2 5 8 3 2 2" xfId="18582"/>
    <cellStyle name="Normal 2 5 8 3 3" xfId="18583"/>
    <cellStyle name="Normal 2 5 8 4" xfId="18584"/>
    <cellStyle name="Normal 2 5 8 4 2" xfId="18585"/>
    <cellStyle name="Normal 2 5 8 4 2 2" xfId="18586"/>
    <cellStyle name="Normal 2 5 8 4 3" xfId="18587"/>
    <cellStyle name="Normal 2 5 8 5" xfId="18588"/>
    <cellStyle name="Normal 2 5 8 5 2" xfId="18589"/>
    <cellStyle name="Normal 2 5 8 5 2 2" xfId="18590"/>
    <cellStyle name="Normal 2 5 8 5 3" xfId="18591"/>
    <cellStyle name="Normal 2 5 8 6" xfId="18592"/>
    <cellStyle name="Normal 2 5 8 6 2" xfId="18593"/>
    <cellStyle name="Normal 2 5 8 7" xfId="18594"/>
    <cellStyle name="Normal 2 5 9" xfId="18595"/>
    <cellStyle name="Normal 2 5 9 2" xfId="18596"/>
    <cellStyle name="Normal 2 5 9 2 2" xfId="18597"/>
    <cellStyle name="Normal 2 5 9 2 2 2" xfId="18598"/>
    <cellStyle name="Normal 2 5 9 2 3" xfId="18599"/>
    <cellStyle name="Normal 2 5 9 3" xfId="18600"/>
    <cellStyle name="Normal 2 5 9 3 2" xfId="18601"/>
    <cellStyle name="Normal 2 5 9 3 2 2" xfId="18602"/>
    <cellStyle name="Normal 2 5 9 3 3" xfId="18603"/>
    <cellStyle name="Normal 2 5 9 4" xfId="18604"/>
    <cellStyle name="Normal 2 5 9 4 2" xfId="18605"/>
    <cellStyle name="Normal 2 5 9 5" xfId="18606"/>
    <cellStyle name="Normal 2 6" xfId="2608"/>
    <cellStyle name="Normal 2 6 2" xfId="2656"/>
    <cellStyle name="Normal 2 7" xfId="2934"/>
    <cellStyle name="Normal 2 7 2" xfId="18607"/>
    <cellStyle name="Normal 2 8" xfId="15055"/>
    <cellStyle name="Normal 2_03_2012 LIC Fcst_ORIGINAL" xfId="18608"/>
    <cellStyle name="Normal 20" xfId="572"/>
    <cellStyle name="Normal 20 2" xfId="2773"/>
    <cellStyle name="Normal 20 2 2" xfId="18609"/>
    <cellStyle name="Normal 20 3" xfId="18610"/>
    <cellStyle name="Normal 21" xfId="575"/>
    <cellStyle name="Normal 21 2" xfId="2774"/>
    <cellStyle name="Normal 22" xfId="578"/>
    <cellStyle name="Normal 22 2" xfId="2775"/>
    <cellStyle name="Normal 23" xfId="581"/>
    <cellStyle name="Normal 23 2" xfId="2776"/>
    <cellStyle name="Normal 24" xfId="583"/>
    <cellStyle name="Normal 24 2" xfId="2777"/>
    <cellStyle name="Normal 24 3" xfId="18611"/>
    <cellStyle name="Normal 25" xfId="585"/>
    <cellStyle name="Normal 25 2" xfId="2778"/>
    <cellStyle name="Normal 25 2 2" xfId="18612"/>
    <cellStyle name="Normal 25 2 3" xfId="18613"/>
    <cellStyle name="Normal 25 3" xfId="18614"/>
    <cellStyle name="Normal 25 4" xfId="18615"/>
    <cellStyle name="Normal 25 5" xfId="18616"/>
    <cellStyle name="Normal 26" xfId="587"/>
    <cellStyle name="Normal 26 2" xfId="2779"/>
    <cellStyle name="Normal 26 3" xfId="18617"/>
    <cellStyle name="Normal 27" xfId="589"/>
    <cellStyle name="Normal 27 2" xfId="2780"/>
    <cellStyle name="Normal 27 3" xfId="18618"/>
    <cellStyle name="Normal 28" xfId="590"/>
    <cellStyle name="Normal 28 2" xfId="2781"/>
    <cellStyle name="Normal 28 3" xfId="18619"/>
    <cellStyle name="Normal 29" xfId="591"/>
    <cellStyle name="Normal 29 2" xfId="2782"/>
    <cellStyle name="Normal 29 3" xfId="18620"/>
    <cellStyle name="Normal 3" xfId="39"/>
    <cellStyle name="Normal 3 10" xfId="18622"/>
    <cellStyle name="Normal 3 10 2" xfId="18623"/>
    <cellStyle name="Normal 3 10 2 2" xfId="18624"/>
    <cellStyle name="Normal 3 10 3" xfId="18625"/>
    <cellStyle name="Normal 3 11" xfId="18626"/>
    <cellStyle name="Normal 3 11 2" xfId="18627"/>
    <cellStyle name="Normal 3 11 2 2" xfId="18628"/>
    <cellStyle name="Normal 3 11 3" xfId="18629"/>
    <cellStyle name="Normal 3 12" xfId="18630"/>
    <cellStyle name="Normal 3 12 2" xfId="18631"/>
    <cellStyle name="Normal 3 12 2 2" xfId="18632"/>
    <cellStyle name="Normal 3 12 3" xfId="18633"/>
    <cellStyle name="Normal 3 13" xfId="18634"/>
    <cellStyle name="Normal 3 13 2" xfId="18635"/>
    <cellStyle name="Normal 3 14" xfId="18636"/>
    <cellStyle name="Normal 3 15" xfId="18621"/>
    <cellStyle name="Normal 3 16" xfId="227"/>
    <cellStyle name="Normal 3 2" xfId="90"/>
    <cellStyle name="Normal 3 2 10" xfId="18638"/>
    <cellStyle name="Normal 3 2 10 2" xfId="18639"/>
    <cellStyle name="Normal 3 2 10 2 2" xfId="18640"/>
    <cellStyle name="Normal 3 2 10 3" xfId="18641"/>
    <cellStyle name="Normal 3 2 11" xfId="18642"/>
    <cellStyle name="Normal 3 2 11 2" xfId="18643"/>
    <cellStyle name="Normal 3 2 12" xfId="18644"/>
    <cellStyle name="Normal 3 2 13" xfId="18637"/>
    <cellStyle name="Normal 3 2 14" xfId="349"/>
    <cellStyle name="Normal 3 2 2" xfId="18645"/>
    <cellStyle name="Normal 3 2 2 10" xfId="18646"/>
    <cellStyle name="Normal 3 2 2 10 2" xfId="18647"/>
    <cellStyle name="Normal 3 2 2 11" xfId="18648"/>
    <cellStyle name="Normal 3 2 2 2" xfId="18649"/>
    <cellStyle name="Normal 3 2 2 2 2" xfId="18650"/>
    <cellStyle name="Normal 3 2 2 2 2 2" xfId="18651"/>
    <cellStyle name="Normal 3 2 2 2 2 2 2" xfId="18652"/>
    <cellStyle name="Normal 3 2 2 2 2 2 2 2" xfId="18653"/>
    <cellStyle name="Normal 3 2 2 2 2 2 3" xfId="18654"/>
    <cellStyle name="Normal 3 2 2 2 2 3" xfId="18655"/>
    <cellStyle name="Normal 3 2 2 2 2 3 2" xfId="18656"/>
    <cellStyle name="Normal 3 2 2 2 2 3 2 2" xfId="18657"/>
    <cellStyle name="Normal 3 2 2 2 2 3 3" xfId="18658"/>
    <cellStyle name="Normal 3 2 2 2 2 4" xfId="18659"/>
    <cellStyle name="Normal 3 2 2 2 2 4 2" xfId="18660"/>
    <cellStyle name="Normal 3 2 2 2 2 4 2 2" xfId="18661"/>
    <cellStyle name="Normal 3 2 2 2 2 4 3" xfId="18662"/>
    <cellStyle name="Normal 3 2 2 2 2 5" xfId="18663"/>
    <cellStyle name="Normal 3 2 2 2 2 5 2" xfId="18664"/>
    <cellStyle name="Normal 3 2 2 2 2 5 2 2" xfId="18665"/>
    <cellStyle name="Normal 3 2 2 2 2 5 3" xfId="18666"/>
    <cellStyle name="Normal 3 2 2 2 2 6" xfId="18667"/>
    <cellStyle name="Normal 3 2 2 2 2 6 2" xfId="18668"/>
    <cellStyle name="Normal 3 2 2 2 2 7" xfId="18669"/>
    <cellStyle name="Normal 3 2 2 2 3" xfId="18670"/>
    <cellStyle name="Normal 3 2 2 2 3 2" xfId="18671"/>
    <cellStyle name="Normal 3 2 2 2 3 2 2" xfId="18672"/>
    <cellStyle name="Normal 3 2 2 2 3 3" xfId="18673"/>
    <cellStyle name="Normal 3 2 2 2 4" xfId="18674"/>
    <cellStyle name="Normal 3 2 2 2 4 2" xfId="18675"/>
    <cellStyle name="Normal 3 2 2 2 4 2 2" xfId="18676"/>
    <cellStyle name="Normal 3 2 2 2 4 3" xfId="18677"/>
    <cellStyle name="Normal 3 2 2 2 5" xfId="18678"/>
    <cellStyle name="Normal 3 2 2 2 5 2" xfId="18679"/>
    <cellStyle name="Normal 3 2 2 2 5 2 2" xfId="18680"/>
    <cellStyle name="Normal 3 2 2 2 5 3" xfId="18681"/>
    <cellStyle name="Normal 3 2 2 2 6" xfId="18682"/>
    <cellStyle name="Normal 3 2 2 2 6 2" xfId="18683"/>
    <cellStyle name="Normal 3 2 2 2 6 2 2" xfId="18684"/>
    <cellStyle name="Normal 3 2 2 2 6 3" xfId="18685"/>
    <cellStyle name="Normal 3 2 2 2 7" xfId="18686"/>
    <cellStyle name="Normal 3 2 2 2 7 2" xfId="18687"/>
    <cellStyle name="Normal 3 2 2 2 8" xfId="18688"/>
    <cellStyle name="Normal 3 2 2 3" xfId="18689"/>
    <cellStyle name="Normal 3 2 2 3 2" xfId="18690"/>
    <cellStyle name="Normal 3 2 2 3 2 2" xfId="18691"/>
    <cellStyle name="Normal 3 2 2 3 2 2 2" xfId="18692"/>
    <cellStyle name="Normal 3 2 2 3 2 2 2 2" xfId="18693"/>
    <cellStyle name="Normal 3 2 2 3 2 2 3" xfId="18694"/>
    <cellStyle name="Normal 3 2 2 3 2 3" xfId="18695"/>
    <cellStyle name="Normal 3 2 2 3 2 3 2" xfId="18696"/>
    <cellStyle name="Normal 3 2 2 3 2 3 2 2" xfId="18697"/>
    <cellStyle name="Normal 3 2 2 3 2 3 3" xfId="18698"/>
    <cellStyle name="Normal 3 2 2 3 2 4" xfId="18699"/>
    <cellStyle name="Normal 3 2 2 3 2 4 2" xfId="18700"/>
    <cellStyle name="Normal 3 2 2 3 2 4 2 2" xfId="18701"/>
    <cellStyle name="Normal 3 2 2 3 2 4 3" xfId="18702"/>
    <cellStyle name="Normal 3 2 2 3 2 5" xfId="18703"/>
    <cellStyle name="Normal 3 2 2 3 2 5 2" xfId="18704"/>
    <cellStyle name="Normal 3 2 2 3 2 5 2 2" xfId="18705"/>
    <cellStyle name="Normal 3 2 2 3 2 5 3" xfId="18706"/>
    <cellStyle name="Normal 3 2 2 3 2 6" xfId="18707"/>
    <cellStyle name="Normal 3 2 2 3 2 6 2" xfId="18708"/>
    <cellStyle name="Normal 3 2 2 3 2 7" xfId="18709"/>
    <cellStyle name="Normal 3 2 2 3 3" xfId="18710"/>
    <cellStyle name="Normal 3 2 2 3 3 2" xfId="18711"/>
    <cellStyle name="Normal 3 2 2 3 3 2 2" xfId="18712"/>
    <cellStyle name="Normal 3 2 2 3 3 3" xfId="18713"/>
    <cellStyle name="Normal 3 2 2 3 4" xfId="18714"/>
    <cellStyle name="Normal 3 2 2 3 4 2" xfId="18715"/>
    <cellStyle name="Normal 3 2 2 3 4 2 2" xfId="18716"/>
    <cellStyle name="Normal 3 2 2 3 4 3" xfId="18717"/>
    <cellStyle name="Normal 3 2 2 3 5" xfId="18718"/>
    <cellStyle name="Normal 3 2 2 3 5 2" xfId="18719"/>
    <cellStyle name="Normal 3 2 2 3 5 2 2" xfId="18720"/>
    <cellStyle name="Normal 3 2 2 3 5 3" xfId="18721"/>
    <cellStyle name="Normal 3 2 2 3 6" xfId="18722"/>
    <cellStyle name="Normal 3 2 2 3 6 2" xfId="18723"/>
    <cellStyle name="Normal 3 2 2 3 6 2 2" xfId="18724"/>
    <cellStyle name="Normal 3 2 2 3 6 3" xfId="18725"/>
    <cellStyle name="Normal 3 2 2 3 7" xfId="18726"/>
    <cellStyle name="Normal 3 2 2 3 7 2" xfId="18727"/>
    <cellStyle name="Normal 3 2 2 3 8" xfId="18728"/>
    <cellStyle name="Normal 3 2 2 4" xfId="18729"/>
    <cellStyle name="Normal 3 2 2 4 2" xfId="18730"/>
    <cellStyle name="Normal 3 2 2 4 2 2" xfId="18731"/>
    <cellStyle name="Normal 3 2 2 4 2 2 2" xfId="18732"/>
    <cellStyle name="Normal 3 2 2 4 2 3" xfId="18733"/>
    <cellStyle name="Normal 3 2 2 4 3" xfId="18734"/>
    <cellStyle name="Normal 3 2 2 4 3 2" xfId="18735"/>
    <cellStyle name="Normal 3 2 2 4 3 2 2" xfId="18736"/>
    <cellStyle name="Normal 3 2 2 4 3 3" xfId="18737"/>
    <cellStyle name="Normal 3 2 2 4 4" xfId="18738"/>
    <cellStyle name="Normal 3 2 2 4 4 2" xfId="18739"/>
    <cellStyle name="Normal 3 2 2 4 4 2 2" xfId="18740"/>
    <cellStyle name="Normal 3 2 2 4 4 3" xfId="18741"/>
    <cellStyle name="Normal 3 2 2 4 5" xfId="18742"/>
    <cellStyle name="Normal 3 2 2 4 5 2" xfId="18743"/>
    <cellStyle name="Normal 3 2 2 4 5 2 2" xfId="18744"/>
    <cellStyle name="Normal 3 2 2 4 5 3" xfId="18745"/>
    <cellStyle name="Normal 3 2 2 4 6" xfId="18746"/>
    <cellStyle name="Normal 3 2 2 4 6 2" xfId="18747"/>
    <cellStyle name="Normal 3 2 2 4 7" xfId="18748"/>
    <cellStyle name="Normal 3 2 2 5" xfId="18749"/>
    <cellStyle name="Normal 3 2 2 6" xfId="18750"/>
    <cellStyle name="Normal 3 2 2 6 2" xfId="18751"/>
    <cellStyle name="Normal 3 2 2 6 2 2" xfId="18752"/>
    <cellStyle name="Normal 3 2 2 6 3" xfId="18753"/>
    <cellStyle name="Normal 3 2 2 7" xfId="18754"/>
    <cellStyle name="Normal 3 2 2 7 2" xfId="18755"/>
    <cellStyle name="Normal 3 2 2 7 2 2" xfId="18756"/>
    <cellStyle name="Normal 3 2 2 7 3" xfId="18757"/>
    <cellStyle name="Normal 3 2 2 8" xfId="18758"/>
    <cellStyle name="Normal 3 2 2 8 2" xfId="18759"/>
    <cellStyle name="Normal 3 2 2 8 2 2" xfId="18760"/>
    <cellStyle name="Normal 3 2 2 8 3" xfId="18761"/>
    <cellStyle name="Normal 3 2 2 9" xfId="18762"/>
    <cellStyle name="Normal 3 2 2 9 2" xfId="18763"/>
    <cellStyle name="Normal 3 2 2 9 2 2" xfId="18764"/>
    <cellStyle name="Normal 3 2 2 9 3" xfId="18765"/>
    <cellStyle name="Normal 3 2 3" xfId="18766"/>
    <cellStyle name="Normal 3 2 3 2" xfId="18767"/>
    <cellStyle name="Normal 3 2 3 2 2" xfId="18768"/>
    <cellStyle name="Normal 3 2 3 2 2 2" xfId="18769"/>
    <cellStyle name="Normal 3 2 3 2 2 2 2" xfId="18770"/>
    <cellStyle name="Normal 3 2 3 2 2 3" xfId="18771"/>
    <cellStyle name="Normal 3 2 3 2 3" xfId="18772"/>
    <cellStyle name="Normal 3 2 3 2 3 2" xfId="18773"/>
    <cellStyle name="Normal 3 2 3 2 3 2 2" xfId="18774"/>
    <cellStyle name="Normal 3 2 3 2 3 3" xfId="18775"/>
    <cellStyle name="Normal 3 2 3 2 4" xfId="18776"/>
    <cellStyle name="Normal 3 2 3 2 4 2" xfId="18777"/>
    <cellStyle name="Normal 3 2 3 2 4 2 2" xfId="18778"/>
    <cellStyle name="Normal 3 2 3 2 4 3" xfId="18779"/>
    <cellStyle name="Normal 3 2 3 2 5" xfId="18780"/>
    <cellStyle name="Normal 3 2 3 2 5 2" xfId="18781"/>
    <cellStyle name="Normal 3 2 3 2 5 2 2" xfId="18782"/>
    <cellStyle name="Normal 3 2 3 2 5 3" xfId="18783"/>
    <cellStyle name="Normal 3 2 3 2 6" xfId="18784"/>
    <cellStyle name="Normal 3 2 3 2 6 2" xfId="18785"/>
    <cellStyle name="Normal 3 2 3 2 7" xfId="18786"/>
    <cellStyle name="Normal 3 2 3 3" xfId="18787"/>
    <cellStyle name="Normal 3 2 3 4" xfId="18788"/>
    <cellStyle name="Normal 3 2 3 4 2" xfId="18789"/>
    <cellStyle name="Normal 3 2 3 4 2 2" xfId="18790"/>
    <cellStyle name="Normal 3 2 3 4 3" xfId="18791"/>
    <cellStyle name="Normal 3 2 3 5" xfId="18792"/>
    <cellStyle name="Normal 3 2 3 5 2" xfId="18793"/>
    <cellStyle name="Normal 3 2 3 5 2 2" xfId="18794"/>
    <cellStyle name="Normal 3 2 3 5 3" xfId="18795"/>
    <cellStyle name="Normal 3 2 3 6" xfId="18796"/>
    <cellStyle name="Normal 3 2 3 6 2" xfId="18797"/>
    <cellStyle name="Normal 3 2 3 6 2 2" xfId="18798"/>
    <cellStyle name="Normal 3 2 3 6 3" xfId="18799"/>
    <cellStyle name="Normal 3 2 3 7" xfId="18800"/>
    <cellStyle name="Normal 3 2 3 7 2" xfId="18801"/>
    <cellStyle name="Normal 3 2 3 7 2 2" xfId="18802"/>
    <cellStyle name="Normal 3 2 3 7 3" xfId="18803"/>
    <cellStyle name="Normal 3 2 3 8" xfId="18804"/>
    <cellStyle name="Normal 3 2 3 8 2" xfId="18805"/>
    <cellStyle name="Normal 3 2 3 9" xfId="18806"/>
    <cellStyle name="Normal 3 2 4" xfId="18807"/>
    <cellStyle name="Normal 3 2 4 2" xfId="18808"/>
    <cellStyle name="Normal 3 2 4 2 2" xfId="18809"/>
    <cellStyle name="Normal 3 2 4 2 2 2" xfId="18810"/>
    <cellStyle name="Normal 3 2 4 2 2 2 2" xfId="18811"/>
    <cellStyle name="Normal 3 2 4 2 2 3" xfId="18812"/>
    <cellStyle name="Normal 3 2 4 2 3" xfId="18813"/>
    <cellStyle name="Normal 3 2 4 2 3 2" xfId="18814"/>
    <cellStyle name="Normal 3 2 4 2 3 2 2" xfId="18815"/>
    <cellStyle name="Normal 3 2 4 2 3 3" xfId="18816"/>
    <cellStyle name="Normal 3 2 4 2 4" xfId="18817"/>
    <cellStyle name="Normal 3 2 4 2 4 2" xfId="18818"/>
    <cellStyle name="Normal 3 2 4 2 4 2 2" xfId="18819"/>
    <cellStyle name="Normal 3 2 4 2 4 3" xfId="18820"/>
    <cellStyle name="Normal 3 2 4 2 5" xfId="18821"/>
    <cellStyle name="Normal 3 2 4 2 5 2" xfId="18822"/>
    <cellStyle name="Normal 3 2 4 2 5 2 2" xfId="18823"/>
    <cellStyle name="Normal 3 2 4 2 5 3" xfId="18824"/>
    <cellStyle name="Normal 3 2 4 2 6" xfId="18825"/>
    <cellStyle name="Normal 3 2 4 2 6 2" xfId="18826"/>
    <cellStyle name="Normal 3 2 4 2 7" xfId="18827"/>
    <cellStyle name="Normal 3 2 4 3" xfId="18828"/>
    <cellStyle name="Normal 3 2 4 4" xfId="18829"/>
    <cellStyle name="Normal 3 2 4 4 2" xfId="18830"/>
    <cellStyle name="Normal 3 2 4 4 2 2" xfId="18831"/>
    <cellStyle name="Normal 3 2 4 4 3" xfId="18832"/>
    <cellStyle name="Normal 3 2 4 5" xfId="18833"/>
    <cellStyle name="Normal 3 2 4 5 2" xfId="18834"/>
    <cellStyle name="Normal 3 2 4 5 2 2" xfId="18835"/>
    <cellStyle name="Normal 3 2 4 5 3" xfId="18836"/>
    <cellStyle name="Normal 3 2 4 6" xfId="18837"/>
    <cellStyle name="Normal 3 2 4 6 2" xfId="18838"/>
    <cellStyle name="Normal 3 2 4 6 2 2" xfId="18839"/>
    <cellStyle name="Normal 3 2 4 6 3" xfId="18840"/>
    <cellStyle name="Normal 3 2 4 7" xfId="18841"/>
    <cellStyle name="Normal 3 2 4 7 2" xfId="18842"/>
    <cellStyle name="Normal 3 2 4 7 2 2" xfId="18843"/>
    <cellStyle name="Normal 3 2 4 7 3" xfId="18844"/>
    <cellStyle name="Normal 3 2 4 8" xfId="18845"/>
    <cellStyle name="Normal 3 2 4 8 2" xfId="18846"/>
    <cellStyle name="Normal 3 2 4 9" xfId="18847"/>
    <cellStyle name="Normal 3 2 5" xfId="18848"/>
    <cellStyle name="Normal 3 2 5 2" xfId="18849"/>
    <cellStyle name="Normal 3 2 5 3" xfId="18850"/>
    <cellStyle name="Normal 3 2 5 3 2" xfId="18851"/>
    <cellStyle name="Normal 3 2 5 3 2 2" xfId="18852"/>
    <cellStyle name="Normal 3 2 5 3 3" xfId="18853"/>
    <cellStyle name="Normal 3 2 5 4" xfId="18854"/>
    <cellStyle name="Normal 3 2 5 4 2" xfId="18855"/>
    <cellStyle name="Normal 3 2 5 4 2 2" xfId="18856"/>
    <cellStyle name="Normal 3 2 5 4 3" xfId="18857"/>
    <cellStyle name="Normal 3 2 5 5" xfId="18858"/>
    <cellStyle name="Normal 3 2 5 5 2" xfId="18859"/>
    <cellStyle name="Normal 3 2 5 5 2 2" xfId="18860"/>
    <cellStyle name="Normal 3 2 5 5 3" xfId="18861"/>
    <cellStyle name="Normal 3 2 5 6" xfId="18862"/>
    <cellStyle name="Normal 3 2 5 6 2" xfId="18863"/>
    <cellStyle name="Normal 3 2 5 6 2 2" xfId="18864"/>
    <cellStyle name="Normal 3 2 5 6 3" xfId="18865"/>
    <cellStyle name="Normal 3 2 5 7" xfId="18866"/>
    <cellStyle name="Normal 3 2 5 7 2" xfId="18867"/>
    <cellStyle name="Normal 3 2 5 8" xfId="18868"/>
    <cellStyle name="Normal 3 2 6" xfId="18869"/>
    <cellStyle name="Normal 3 2 7" xfId="18870"/>
    <cellStyle name="Normal 3 2 7 2" xfId="18871"/>
    <cellStyle name="Normal 3 2 7 2 2" xfId="18872"/>
    <cellStyle name="Normal 3 2 7 3" xfId="18873"/>
    <cellStyle name="Normal 3 2 8" xfId="18874"/>
    <cellStyle name="Normal 3 2 8 2" xfId="18875"/>
    <cellStyle name="Normal 3 2 8 2 2" xfId="18876"/>
    <cellStyle name="Normal 3 2 8 3" xfId="18877"/>
    <cellStyle name="Normal 3 2 9" xfId="18878"/>
    <cellStyle name="Normal 3 2 9 2" xfId="18879"/>
    <cellStyle name="Normal 3 2 9 2 2" xfId="18880"/>
    <cellStyle name="Normal 3 2 9 3" xfId="18881"/>
    <cellStyle name="Normal 3 3" xfId="2380"/>
    <cellStyle name="Normal 3 3 10" xfId="18882"/>
    <cellStyle name="Normal 3 3 2" xfId="2565"/>
    <cellStyle name="Normal 3 3 2 2" xfId="18884"/>
    <cellStyle name="Normal 3 3 2 2 2" xfId="18885"/>
    <cellStyle name="Normal 3 3 2 2 2 2" xfId="18886"/>
    <cellStyle name="Normal 3 3 2 2 2 2 2" xfId="18887"/>
    <cellStyle name="Normal 3 3 2 2 2 3" xfId="18888"/>
    <cellStyle name="Normal 3 3 2 2 3" xfId="18889"/>
    <cellStyle name="Normal 3 3 2 2 3 2" xfId="18890"/>
    <cellStyle name="Normal 3 3 2 2 3 2 2" xfId="18891"/>
    <cellStyle name="Normal 3 3 2 2 3 3" xfId="18892"/>
    <cellStyle name="Normal 3 3 2 2 4" xfId="18893"/>
    <cellStyle name="Normal 3 3 2 2 4 2" xfId="18894"/>
    <cellStyle name="Normal 3 3 2 2 4 2 2" xfId="18895"/>
    <cellStyle name="Normal 3 3 2 2 4 3" xfId="18896"/>
    <cellStyle name="Normal 3 3 2 2 5" xfId="18897"/>
    <cellStyle name="Normal 3 3 2 2 5 2" xfId="18898"/>
    <cellStyle name="Normal 3 3 2 2 5 2 2" xfId="18899"/>
    <cellStyle name="Normal 3 3 2 2 5 3" xfId="18900"/>
    <cellStyle name="Normal 3 3 2 2 6" xfId="18901"/>
    <cellStyle name="Normal 3 3 2 2 6 2" xfId="18902"/>
    <cellStyle name="Normal 3 3 2 2 7" xfId="18903"/>
    <cellStyle name="Normal 3 3 2 3" xfId="18904"/>
    <cellStyle name="Normal 3 3 2 3 2" xfId="18905"/>
    <cellStyle name="Normal 3 3 2 3 2 2" xfId="18906"/>
    <cellStyle name="Normal 3 3 2 3 3" xfId="18907"/>
    <cellStyle name="Normal 3 3 2 4" xfId="18908"/>
    <cellStyle name="Normal 3 3 2 4 2" xfId="18909"/>
    <cellStyle name="Normal 3 3 2 4 2 2" xfId="18910"/>
    <cellStyle name="Normal 3 3 2 4 3" xfId="18911"/>
    <cellStyle name="Normal 3 3 2 5" xfId="18912"/>
    <cellStyle name="Normal 3 3 2 5 2" xfId="18913"/>
    <cellStyle name="Normal 3 3 2 5 2 2" xfId="18914"/>
    <cellStyle name="Normal 3 3 2 5 3" xfId="18915"/>
    <cellStyle name="Normal 3 3 2 6" xfId="18916"/>
    <cellStyle name="Normal 3 3 2 6 2" xfId="18917"/>
    <cellStyle name="Normal 3 3 2 6 2 2" xfId="18918"/>
    <cellStyle name="Normal 3 3 2 6 3" xfId="18919"/>
    <cellStyle name="Normal 3 3 2 7" xfId="18920"/>
    <cellStyle name="Normal 3 3 2 7 2" xfId="18921"/>
    <cellStyle name="Normal 3 3 2 8" xfId="18922"/>
    <cellStyle name="Normal 3 3 2 9" xfId="18883"/>
    <cellStyle name="Normal 3 3 3" xfId="18923"/>
    <cellStyle name="Normal 3 3 3 2" xfId="18924"/>
    <cellStyle name="Normal 3 3 3 2 2" xfId="18925"/>
    <cellStyle name="Normal 3 3 3 2 2 2" xfId="18926"/>
    <cellStyle name="Normal 3 3 3 2 2 2 2" xfId="18927"/>
    <cellStyle name="Normal 3 3 3 2 2 3" xfId="18928"/>
    <cellStyle name="Normal 3 3 3 2 3" xfId="18929"/>
    <cellStyle name="Normal 3 3 3 2 3 2" xfId="18930"/>
    <cellStyle name="Normal 3 3 3 2 3 2 2" xfId="18931"/>
    <cellStyle name="Normal 3 3 3 2 3 3" xfId="18932"/>
    <cellStyle name="Normal 3 3 3 2 4" xfId="18933"/>
    <cellStyle name="Normal 3 3 3 2 4 2" xfId="18934"/>
    <cellStyle name="Normal 3 3 3 2 4 2 2" xfId="18935"/>
    <cellStyle name="Normal 3 3 3 2 4 3" xfId="18936"/>
    <cellStyle name="Normal 3 3 3 2 5" xfId="18937"/>
    <cellStyle name="Normal 3 3 3 2 5 2" xfId="18938"/>
    <cellStyle name="Normal 3 3 3 2 5 2 2" xfId="18939"/>
    <cellStyle name="Normal 3 3 3 2 5 3" xfId="18940"/>
    <cellStyle name="Normal 3 3 3 2 6" xfId="18941"/>
    <cellStyle name="Normal 3 3 3 2 6 2" xfId="18942"/>
    <cellStyle name="Normal 3 3 3 2 7" xfId="18943"/>
    <cellStyle name="Normal 3 3 3 3" xfId="18944"/>
    <cellStyle name="Normal 3 3 3 4" xfId="18945"/>
    <cellStyle name="Normal 3 3 3 4 2" xfId="18946"/>
    <cellStyle name="Normal 3 3 3 4 2 2" xfId="18947"/>
    <cellStyle name="Normal 3 3 3 4 3" xfId="18948"/>
    <cellStyle name="Normal 3 3 3 5" xfId="18949"/>
    <cellStyle name="Normal 3 3 3 5 2" xfId="18950"/>
    <cellStyle name="Normal 3 3 3 5 2 2" xfId="18951"/>
    <cellStyle name="Normal 3 3 3 5 3" xfId="18952"/>
    <cellStyle name="Normal 3 3 3 6" xfId="18953"/>
    <cellStyle name="Normal 3 3 3 6 2" xfId="18954"/>
    <cellStyle name="Normal 3 3 3 6 2 2" xfId="18955"/>
    <cellStyle name="Normal 3 3 3 6 3" xfId="18956"/>
    <cellStyle name="Normal 3 3 3 7" xfId="18957"/>
    <cellStyle name="Normal 3 3 3 7 2" xfId="18958"/>
    <cellStyle name="Normal 3 3 3 7 2 2" xfId="18959"/>
    <cellStyle name="Normal 3 3 3 7 3" xfId="18960"/>
    <cellStyle name="Normal 3 3 3 8" xfId="18961"/>
    <cellStyle name="Normal 3 3 3 8 2" xfId="18962"/>
    <cellStyle name="Normal 3 3 3 9" xfId="18963"/>
    <cellStyle name="Normal 3 3 4" xfId="18964"/>
    <cellStyle name="Normal 3 3 4 2" xfId="18965"/>
    <cellStyle name="Normal 3 3 4 2 2" xfId="18966"/>
    <cellStyle name="Normal 3 3 4 2 2 2" xfId="18967"/>
    <cellStyle name="Normal 3 3 4 2 3" xfId="18968"/>
    <cellStyle name="Normal 3 3 4 3" xfId="18969"/>
    <cellStyle name="Normal 3 3 4 3 2" xfId="18970"/>
    <cellStyle name="Normal 3 3 4 3 2 2" xfId="18971"/>
    <cellStyle name="Normal 3 3 4 3 3" xfId="18972"/>
    <cellStyle name="Normal 3 3 4 4" xfId="18973"/>
    <cellStyle name="Normal 3 3 4 4 2" xfId="18974"/>
    <cellStyle name="Normal 3 3 4 4 2 2" xfId="18975"/>
    <cellStyle name="Normal 3 3 4 4 3" xfId="18976"/>
    <cellStyle name="Normal 3 3 4 5" xfId="18977"/>
    <cellStyle name="Normal 3 3 4 5 2" xfId="18978"/>
    <cellStyle name="Normal 3 3 4 5 2 2" xfId="18979"/>
    <cellStyle name="Normal 3 3 4 5 3" xfId="18980"/>
    <cellStyle name="Normal 3 3 4 6" xfId="18981"/>
    <cellStyle name="Normal 3 3 4 6 2" xfId="18982"/>
    <cellStyle name="Normal 3 3 4 7" xfId="18983"/>
    <cellStyle name="Normal 3 3 5" xfId="18984"/>
    <cellStyle name="Normal 3 3 5 2" xfId="18985"/>
    <cellStyle name="Normal 3 3 5 2 2" xfId="18986"/>
    <cellStyle name="Normal 3 3 5 3" xfId="18987"/>
    <cellStyle name="Normal 3 3 6" xfId="18988"/>
    <cellStyle name="Normal 3 3 6 2" xfId="18989"/>
    <cellStyle name="Normal 3 3 6 2 2" xfId="18990"/>
    <cellStyle name="Normal 3 3 6 3" xfId="18991"/>
    <cellStyle name="Normal 3 3 7" xfId="18992"/>
    <cellStyle name="Normal 3 3 7 2" xfId="18993"/>
    <cellStyle name="Normal 3 3 7 2 2" xfId="18994"/>
    <cellStyle name="Normal 3 3 7 3" xfId="18995"/>
    <cellStyle name="Normal 3 3 8" xfId="18996"/>
    <cellStyle name="Normal 3 3 8 2" xfId="18997"/>
    <cellStyle name="Normal 3 3 8 2 2" xfId="18998"/>
    <cellStyle name="Normal 3 3 8 3" xfId="18999"/>
    <cellStyle name="Normal 3 3 9" xfId="19000"/>
    <cellStyle name="Normal 3 3 9 2" xfId="19001"/>
    <cellStyle name="Normal 3 4" xfId="2609"/>
    <cellStyle name="Normal 3 4 10" xfId="19002"/>
    <cellStyle name="Normal 3 4 10 2" xfId="19003"/>
    <cellStyle name="Normal 3 4 11" xfId="19004"/>
    <cellStyle name="Normal 3 4 2" xfId="19005"/>
    <cellStyle name="Normal 3 4 2 2" xfId="19006"/>
    <cellStyle name="Normal 3 4 2 2 2" xfId="19007"/>
    <cellStyle name="Normal 3 4 2 2 2 2" xfId="19008"/>
    <cellStyle name="Normal 3 4 2 2 2 2 2" xfId="19009"/>
    <cellStyle name="Normal 3 4 2 2 2 3" xfId="19010"/>
    <cellStyle name="Normal 3 4 2 2 3" xfId="19011"/>
    <cellStyle name="Normal 3 4 2 2 3 2" xfId="19012"/>
    <cellStyle name="Normal 3 4 2 2 3 2 2" xfId="19013"/>
    <cellStyle name="Normal 3 4 2 2 3 3" xfId="19014"/>
    <cellStyle name="Normal 3 4 2 2 4" xfId="19015"/>
    <cellStyle name="Normal 3 4 2 2 4 2" xfId="19016"/>
    <cellStyle name="Normal 3 4 2 2 4 2 2" xfId="19017"/>
    <cellStyle name="Normal 3 4 2 2 4 3" xfId="19018"/>
    <cellStyle name="Normal 3 4 2 2 5" xfId="19019"/>
    <cellStyle name="Normal 3 4 2 2 5 2" xfId="19020"/>
    <cellStyle name="Normal 3 4 2 2 5 2 2" xfId="19021"/>
    <cellStyle name="Normal 3 4 2 2 5 3" xfId="19022"/>
    <cellStyle name="Normal 3 4 2 2 6" xfId="19023"/>
    <cellStyle name="Normal 3 4 2 2 6 2" xfId="19024"/>
    <cellStyle name="Normal 3 4 2 2 7" xfId="19025"/>
    <cellStyle name="Normal 3 4 2 3" xfId="19026"/>
    <cellStyle name="Normal 3 4 2 3 2" xfId="19027"/>
    <cellStyle name="Normal 3 4 2 3 2 2" xfId="19028"/>
    <cellStyle name="Normal 3 4 2 3 3" xfId="19029"/>
    <cellStyle name="Normal 3 4 2 4" xfId="19030"/>
    <cellStyle name="Normal 3 4 2 4 2" xfId="19031"/>
    <cellStyle name="Normal 3 4 2 4 2 2" xfId="19032"/>
    <cellStyle name="Normal 3 4 2 4 3" xfId="19033"/>
    <cellStyle name="Normal 3 4 2 5" xfId="19034"/>
    <cellStyle name="Normal 3 4 2 5 2" xfId="19035"/>
    <cellStyle name="Normal 3 4 2 5 2 2" xfId="19036"/>
    <cellStyle name="Normal 3 4 2 5 3" xfId="19037"/>
    <cellStyle name="Normal 3 4 2 6" xfId="19038"/>
    <cellStyle name="Normal 3 4 2 6 2" xfId="19039"/>
    <cellStyle name="Normal 3 4 2 6 2 2" xfId="19040"/>
    <cellStyle name="Normal 3 4 2 6 3" xfId="19041"/>
    <cellStyle name="Normal 3 4 2 7" xfId="19042"/>
    <cellStyle name="Normal 3 4 2 7 2" xfId="19043"/>
    <cellStyle name="Normal 3 4 2 8" xfId="19044"/>
    <cellStyle name="Normal 3 4 3" xfId="19045"/>
    <cellStyle name="Normal 3 4 3 2" xfId="19046"/>
    <cellStyle name="Normal 3 4 3 2 2" xfId="19047"/>
    <cellStyle name="Normal 3 4 3 2 2 2" xfId="19048"/>
    <cellStyle name="Normal 3 4 3 2 2 2 2" xfId="19049"/>
    <cellStyle name="Normal 3 4 3 2 2 3" xfId="19050"/>
    <cellStyle name="Normal 3 4 3 2 3" xfId="19051"/>
    <cellStyle name="Normal 3 4 3 2 3 2" xfId="19052"/>
    <cellStyle name="Normal 3 4 3 2 3 2 2" xfId="19053"/>
    <cellStyle name="Normal 3 4 3 2 3 3" xfId="19054"/>
    <cellStyle name="Normal 3 4 3 2 4" xfId="19055"/>
    <cellStyle name="Normal 3 4 3 2 4 2" xfId="19056"/>
    <cellStyle name="Normal 3 4 3 2 4 2 2" xfId="19057"/>
    <cellStyle name="Normal 3 4 3 2 4 3" xfId="19058"/>
    <cellStyle name="Normal 3 4 3 2 5" xfId="19059"/>
    <cellStyle name="Normal 3 4 3 2 5 2" xfId="19060"/>
    <cellStyle name="Normal 3 4 3 2 5 2 2" xfId="19061"/>
    <cellStyle name="Normal 3 4 3 2 5 3" xfId="19062"/>
    <cellStyle name="Normal 3 4 3 2 6" xfId="19063"/>
    <cellStyle name="Normal 3 4 3 2 6 2" xfId="19064"/>
    <cellStyle name="Normal 3 4 3 2 7" xfId="19065"/>
    <cellStyle name="Normal 3 4 3 3" xfId="19066"/>
    <cellStyle name="Normal 3 4 3 3 2" xfId="19067"/>
    <cellStyle name="Normal 3 4 3 3 2 2" xfId="19068"/>
    <cellStyle name="Normal 3 4 3 3 3" xfId="19069"/>
    <cellStyle name="Normal 3 4 3 4" xfId="19070"/>
    <cellStyle name="Normal 3 4 3 4 2" xfId="19071"/>
    <cellStyle name="Normal 3 4 3 4 2 2" xfId="19072"/>
    <cellStyle name="Normal 3 4 3 4 3" xfId="19073"/>
    <cellStyle name="Normal 3 4 3 5" xfId="19074"/>
    <cellStyle name="Normal 3 4 3 5 2" xfId="19075"/>
    <cellStyle name="Normal 3 4 3 5 2 2" xfId="19076"/>
    <cellStyle name="Normal 3 4 3 5 3" xfId="19077"/>
    <cellStyle name="Normal 3 4 3 6" xfId="19078"/>
    <cellStyle name="Normal 3 4 3 6 2" xfId="19079"/>
    <cellStyle name="Normal 3 4 3 6 2 2" xfId="19080"/>
    <cellStyle name="Normal 3 4 3 6 3" xfId="19081"/>
    <cellStyle name="Normal 3 4 3 7" xfId="19082"/>
    <cellStyle name="Normal 3 4 3 7 2" xfId="19083"/>
    <cellStyle name="Normal 3 4 3 8" xfId="19084"/>
    <cellStyle name="Normal 3 4 4" xfId="19085"/>
    <cellStyle name="Normal 3 4 4 2" xfId="19086"/>
    <cellStyle name="Normal 3 4 4 2 2" xfId="19087"/>
    <cellStyle name="Normal 3 4 4 2 2 2" xfId="19088"/>
    <cellStyle name="Normal 3 4 4 2 3" xfId="19089"/>
    <cellStyle name="Normal 3 4 4 3" xfId="19090"/>
    <cellStyle name="Normal 3 4 4 3 2" xfId="19091"/>
    <cellStyle name="Normal 3 4 4 3 2 2" xfId="19092"/>
    <cellStyle name="Normal 3 4 4 3 3" xfId="19093"/>
    <cellStyle name="Normal 3 4 4 4" xfId="19094"/>
    <cellStyle name="Normal 3 4 4 4 2" xfId="19095"/>
    <cellStyle name="Normal 3 4 4 4 2 2" xfId="19096"/>
    <cellStyle name="Normal 3 4 4 4 3" xfId="19097"/>
    <cellStyle name="Normal 3 4 4 5" xfId="19098"/>
    <cellStyle name="Normal 3 4 4 5 2" xfId="19099"/>
    <cellStyle name="Normal 3 4 4 5 2 2" xfId="19100"/>
    <cellStyle name="Normal 3 4 4 5 3" xfId="19101"/>
    <cellStyle name="Normal 3 4 4 6" xfId="19102"/>
    <cellStyle name="Normal 3 4 4 6 2" xfId="19103"/>
    <cellStyle name="Normal 3 4 4 7" xfId="19104"/>
    <cellStyle name="Normal 3 4 5" xfId="19105"/>
    <cellStyle name="Normal 3 4 6" xfId="19106"/>
    <cellStyle name="Normal 3 4 6 2" xfId="19107"/>
    <cellStyle name="Normal 3 4 6 2 2" xfId="19108"/>
    <cellStyle name="Normal 3 4 6 3" xfId="19109"/>
    <cellStyle name="Normal 3 4 7" xfId="19110"/>
    <cellStyle name="Normal 3 4 7 2" xfId="19111"/>
    <cellStyle name="Normal 3 4 7 2 2" xfId="19112"/>
    <cellStyle name="Normal 3 4 7 3" xfId="19113"/>
    <cellStyle name="Normal 3 4 8" xfId="19114"/>
    <cellStyle name="Normal 3 4 8 2" xfId="19115"/>
    <cellStyle name="Normal 3 4 8 2 2" xfId="19116"/>
    <cellStyle name="Normal 3 4 8 3" xfId="19117"/>
    <cellStyle name="Normal 3 4 9" xfId="19118"/>
    <cellStyle name="Normal 3 4 9 2" xfId="19119"/>
    <cellStyle name="Normal 3 4 9 2 2" xfId="19120"/>
    <cellStyle name="Normal 3 4 9 3" xfId="19121"/>
    <cellStyle name="Normal 3 5" xfId="2647"/>
    <cellStyle name="Normal 3 5 10" xfId="19123"/>
    <cellStyle name="Normal 3 5 11" xfId="19122"/>
    <cellStyle name="Normal 3 5 2" xfId="19124"/>
    <cellStyle name="Normal 3 5 2 2" xfId="19125"/>
    <cellStyle name="Normal 3 5 2 2 2" xfId="19126"/>
    <cellStyle name="Normal 3 5 2 2 2 2" xfId="19127"/>
    <cellStyle name="Normal 3 5 2 2 2 2 2" xfId="19128"/>
    <cellStyle name="Normal 3 5 2 2 2 3" xfId="19129"/>
    <cellStyle name="Normal 3 5 2 2 3" xfId="19130"/>
    <cellStyle name="Normal 3 5 2 2 3 2" xfId="19131"/>
    <cellStyle name="Normal 3 5 2 2 3 2 2" xfId="19132"/>
    <cellStyle name="Normal 3 5 2 2 3 3" xfId="19133"/>
    <cellStyle name="Normal 3 5 2 2 4" xfId="19134"/>
    <cellStyle name="Normal 3 5 2 2 4 2" xfId="19135"/>
    <cellStyle name="Normal 3 5 2 2 4 2 2" xfId="19136"/>
    <cellStyle name="Normal 3 5 2 2 4 3" xfId="19137"/>
    <cellStyle name="Normal 3 5 2 2 5" xfId="19138"/>
    <cellStyle name="Normal 3 5 2 2 5 2" xfId="19139"/>
    <cellStyle name="Normal 3 5 2 2 5 2 2" xfId="19140"/>
    <cellStyle name="Normal 3 5 2 2 5 3" xfId="19141"/>
    <cellStyle name="Normal 3 5 2 2 6" xfId="19142"/>
    <cellStyle name="Normal 3 5 2 2 6 2" xfId="19143"/>
    <cellStyle name="Normal 3 5 2 2 7" xfId="19144"/>
    <cellStyle name="Normal 3 5 2 3" xfId="19145"/>
    <cellStyle name="Normal 3 5 2 3 2" xfId="19146"/>
    <cellStyle name="Normal 3 5 2 3 2 2" xfId="19147"/>
    <cellStyle name="Normal 3 5 2 3 3" xfId="19148"/>
    <cellStyle name="Normal 3 5 2 4" xfId="19149"/>
    <cellStyle name="Normal 3 5 2 4 2" xfId="19150"/>
    <cellStyle name="Normal 3 5 2 4 2 2" xfId="19151"/>
    <cellStyle name="Normal 3 5 2 4 3" xfId="19152"/>
    <cellStyle name="Normal 3 5 2 5" xfId="19153"/>
    <cellStyle name="Normal 3 5 2 5 2" xfId="19154"/>
    <cellStyle name="Normal 3 5 2 5 2 2" xfId="19155"/>
    <cellStyle name="Normal 3 5 2 5 3" xfId="19156"/>
    <cellStyle name="Normal 3 5 2 6" xfId="19157"/>
    <cellStyle name="Normal 3 5 2 6 2" xfId="19158"/>
    <cellStyle name="Normal 3 5 2 6 2 2" xfId="19159"/>
    <cellStyle name="Normal 3 5 2 6 3" xfId="19160"/>
    <cellStyle name="Normal 3 5 2 7" xfId="19161"/>
    <cellStyle name="Normal 3 5 2 7 2" xfId="19162"/>
    <cellStyle name="Normal 3 5 2 8" xfId="19163"/>
    <cellStyle name="Normal 3 5 3" xfId="19164"/>
    <cellStyle name="Normal 3 5 3 2" xfId="19165"/>
    <cellStyle name="Normal 3 5 3 2 2" xfId="19166"/>
    <cellStyle name="Normal 3 5 3 2 2 2" xfId="19167"/>
    <cellStyle name="Normal 3 5 3 2 3" xfId="19168"/>
    <cellStyle name="Normal 3 5 3 3" xfId="19169"/>
    <cellStyle name="Normal 3 5 3 3 2" xfId="19170"/>
    <cellStyle name="Normal 3 5 3 3 2 2" xfId="19171"/>
    <cellStyle name="Normal 3 5 3 3 3" xfId="19172"/>
    <cellStyle name="Normal 3 5 3 4" xfId="19173"/>
    <cellStyle name="Normal 3 5 3 4 2" xfId="19174"/>
    <cellStyle name="Normal 3 5 3 4 2 2" xfId="19175"/>
    <cellStyle name="Normal 3 5 3 4 3" xfId="19176"/>
    <cellStyle name="Normal 3 5 3 5" xfId="19177"/>
    <cellStyle name="Normal 3 5 3 5 2" xfId="19178"/>
    <cellStyle name="Normal 3 5 3 5 2 2" xfId="19179"/>
    <cellStyle name="Normal 3 5 3 5 3" xfId="19180"/>
    <cellStyle name="Normal 3 5 3 6" xfId="19181"/>
    <cellStyle name="Normal 3 5 3 6 2" xfId="19182"/>
    <cellStyle name="Normal 3 5 3 7" xfId="19183"/>
    <cellStyle name="Normal 3 5 4" xfId="19184"/>
    <cellStyle name="Normal 3 5 5" xfId="19185"/>
    <cellStyle name="Normal 3 5 5 2" xfId="19186"/>
    <cellStyle name="Normal 3 5 5 2 2" xfId="19187"/>
    <cellStyle name="Normal 3 5 5 3" xfId="19188"/>
    <cellStyle name="Normal 3 5 6" xfId="19189"/>
    <cellStyle name="Normal 3 5 6 2" xfId="19190"/>
    <cellStyle name="Normal 3 5 6 2 2" xfId="19191"/>
    <cellStyle name="Normal 3 5 6 3" xfId="19192"/>
    <cellStyle name="Normal 3 5 7" xfId="19193"/>
    <cellStyle name="Normal 3 5 7 2" xfId="19194"/>
    <cellStyle name="Normal 3 5 7 2 2" xfId="19195"/>
    <cellStyle name="Normal 3 5 7 3" xfId="19196"/>
    <cellStyle name="Normal 3 5 8" xfId="19197"/>
    <cellStyle name="Normal 3 5 8 2" xfId="19198"/>
    <cellStyle name="Normal 3 5 8 2 2" xfId="19199"/>
    <cellStyle name="Normal 3 5 8 3" xfId="19200"/>
    <cellStyle name="Normal 3 5 9" xfId="19201"/>
    <cellStyle name="Normal 3 5 9 2" xfId="19202"/>
    <cellStyle name="Normal 3 6" xfId="2527"/>
    <cellStyle name="Normal 3 6 10" xfId="19203"/>
    <cellStyle name="Normal 3 6 2" xfId="19204"/>
    <cellStyle name="Normal 3 6 2 2" xfId="19205"/>
    <cellStyle name="Normal 3 6 2 2 2" xfId="19206"/>
    <cellStyle name="Normal 3 6 2 2 2 2" xfId="19207"/>
    <cellStyle name="Normal 3 6 2 2 3" xfId="19208"/>
    <cellStyle name="Normal 3 6 2 3" xfId="19209"/>
    <cellStyle name="Normal 3 6 2 3 2" xfId="19210"/>
    <cellStyle name="Normal 3 6 2 3 2 2" xfId="19211"/>
    <cellStyle name="Normal 3 6 2 3 3" xfId="19212"/>
    <cellStyle name="Normal 3 6 2 4" xfId="19213"/>
    <cellStyle name="Normal 3 6 2 4 2" xfId="19214"/>
    <cellStyle name="Normal 3 6 2 4 2 2" xfId="19215"/>
    <cellStyle name="Normal 3 6 2 4 3" xfId="19216"/>
    <cellStyle name="Normal 3 6 2 5" xfId="19217"/>
    <cellStyle name="Normal 3 6 2 5 2" xfId="19218"/>
    <cellStyle name="Normal 3 6 2 5 2 2" xfId="19219"/>
    <cellStyle name="Normal 3 6 2 5 3" xfId="19220"/>
    <cellStyle name="Normal 3 6 2 6" xfId="19221"/>
    <cellStyle name="Normal 3 6 2 6 2" xfId="19222"/>
    <cellStyle name="Normal 3 6 2 7" xfId="19223"/>
    <cellStyle name="Normal 3 6 3" xfId="19224"/>
    <cellStyle name="Normal 3 6 4" xfId="19225"/>
    <cellStyle name="Normal 3 6 4 2" xfId="19226"/>
    <cellStyle name="Normal 3 6 4 2 2" xfId="19227"/>
    <cellStyle name="Normal 3 6 4 3" xfId="19228"/>
    <cellStyle name="Normal 3 6 5" xfId="19229"/>
    <cellStyle name="Normal 3 6 5 2" xfId="19230"/>
    <cellStyle name="Normal 3 6 5 2 2" xfId="19231"/>
    <cellStyle name="Normal 3 6 5 3" xfId="19232"/>
    <cellStyle name="Normal 3 6 6" xfId="19233"/>
    <cellStyle name="Normal 3 6 6 2" xfId="19234"/>
    <cellStyle name="Normal 3 6 6 2 2" xfId="19235"/>
    <cellStyle name="Normal 3 6 6 3" xfId="19236"/>
    <cellStyle name="Normal 3 6 7" xfId="19237"/>
    <cellStyle name="Normal 3 6 7 2" xfId="19238"/>
    <cellStyle name="Normal 3 6 7 2 2" xfId="19239"/>
    <cellStyle name="Normal 3 6 7 3" xfId="19240"/>
    <cellStyle name="Normal 3 6 8" xfId="19241"/>
    <cellStyle name="Normal 3 6 8 2" xfId="19242"/>
    <cellStyle name="Normal 3 6 9" xfId="19243"/>
    <cellStyle name="Normal 3 7" xfId="19244"/>
    <cellStyle name="Normal 3 7 2" xfId="19245"/>
    <cellStyle name="Normal 3 7 2 2" xfId="19246"/>
    <cellStyle name="Normal 3 7 2 2 2" xfId="19247"/>
    <cellStyle name="Normal 3 7 2 2 2 2" xfId="19248"/>
    <cellStyle name="Normal 3 7 2 2 3" xfId="19249"/>
    <cellStyle name="Normal 3 7 2 3" xfId="19250"/>
    <cellStyle name="Normal 3 7 2 3 2" xfId="19251"/>
    <cellStyle name="Normal 3 7 2 3 2 2" xfId="19252"/>
    <cellStyle name="Normal 3 7 2 3 3" xfId="19253"/>
    <cellStyle name="Normal 3 7 2 4" xfId="19254"/>
    <cellStyle name="Normal 3 7 2 4 2" xfId="19255"/>
    <cellStyle name="Normal 3 7 2 4 2 2" xfId="19256"/>
    <cellStyle name="Normal 3 7 2 4 3" xfId="19257"/>
    <cellStyle name="Normal 3 7 2 5" xfId="19258"/>
    <cellStyle name="Normal 3 7 2 5 2" xfId="19259"/>
    <cellStyle name="Normal 3 7 2 5 2 2" xfId="19260"/>
    <cellStyle name="Normal 3 7 2 5 3" xfId="19261"/>
    <cellStyle name="Normal 3 7 2 6" xfId="19262"/>
    <cellStyle name="Normal 3 7 2 6 2" xfId="19263"/>
    <cellStyle name="Normal 3 7 2 7" xfId="19264"/>
    <cellStyle name="Normal 3 7 3" xfId="19265"/>
    <cellStyle name="Normal 3 7 3 2" xfId="19266"/>
    <cellStyle name="Normal 3 7 3 2 2" xfId="19267"/>
    <cellStyle name="Normal 3 7 3 3" xfId="19268"/>
    <cellStyle name="Normal 3 7 4" xfId="19269"/>
    <cellStyle name="Normal 3 7 4 2" xfId="19270"/>
    <cellStyle name="Normal 3 7 4 2 2" xfId="19271"/>
    <cellStyle name="Normal 3 7 4 3" xfId="19272"/>
    <cellStyle name="Normal 3 7 5" xfId="19273"/>
    <cellStyle name="Normal 3 7 5 2" xfId="19274"/>
    <cellStyle name="Normal 3 7 5 2 2" xfId="19275"/>
    <cellStyle name="Normal 3 7 5 3" xfId="19276"/>
    <cellStyle name="Normal 3 7 6" xfId="19277"/>
    <cellStyle name="Normal 3 7 6 2" xfId="19278"/>
    <cellStyle name="Normal 3 7 6 2 2" xfId="19279"/>
    <cellStyle name="Normal 3 7 6 3" xfId="19280"/>
    <cellStyle name="Normal 3 7 7" xfId="19281"/>
    <cellStyle name="Normal 3 7 7 2" xfId="19282"/>
    <cellStyle name="Normal 3 7 8" xfId="19283"/>
    <cellStyle name="Normal 3 8" xfId="19284"/>
    <cellStyle name="Normal 3 8 2" xfId="19285"/>
    <cellStyle name="Normal 3 8 2 2" xfId="19286"/>
    <cellStyle name="Normal 3 8 2 2 2" xfId="19287"/>
    <cellStyle name="Normal 3 8 2 3" xfId="19288"/>
    <cellStyle name="Normal 3 8 3" xfId="19289"/>
    <cellStyle name="Normal 3 8 3 2" xfId="19290"/>
    <cellStyle name="Normal 3 8 3 2 2" xfId="19291"/>
    <cellStyle name="Normal 3 8 3 3" xfId="19292"/>
    <cellStyle name="Normal 3 8 4" xfId="19293"/>
    <cellStyle name="Normal 3 8 4 2" xfId="19294"/>
    <cellStyle name="Normal 3 8 4 2 2" xfId="19295"/>
    <cellStyle name="Normal 3 8 4 3" xfId="19296"/>
    <cellStyle name="Normal 3 8 5" xfId="19297"/>
    <cellStyle name="Normal 3 8 5 2" xfId="19298"/>
    <cellStyle name="Normal 3 8 5 2 2" xfId="19299"/>
    <cellStyle name="Normal 3 8 5 3" xfId="19300"/>
    <cellStyle name="Normal 3 8 6" xfId="19301"/>
    <cellStyle name="Normal 3 8 6 2" xfId="19302"/>
    <cellStyle name="Normal 3 8 7" xfId="19303"/>
    <cellStyle name="Normal 3 9" xfId="19304"/>
    <cellStyle name="Normal 30" xfId="592"/>
    <cellStyle name="Normal 30 2" xfId="2783"/>
    <cellStyle name="Normal 30 3" xfId="19305"/>
    <cellStyle name="Normal 31" xfId="593"/>
    <cellStyle name="Normal 31 2" xfId="2784"/>
    <cellStyle name="Normal 32" xfId="235"/>
    <cellStyle name="Normal 32 2" xfId="616"/>
    <cellStyle name="Normal 32 2 2" xfId="1002"/>
    <cellStyle name="Normal 32 2 2 2" xfId="2016"/>
    <cellStyle name="Normal 32 2 2 3" xfId="1475"/>
    <cellStyle name="Normal 32 2 3" xfId="1657"/>
    <cellStyle name="Normal 32 2 4" xfId="2300"/>
    <cellStyle name="Normal 32 2 5" xfId="1356"/>
    <cellStyle name="Normal 32 3" xfId="1224"/>
    <cellStyle name="Normal 32 3 2" xfId="1878"/>
    <cellStyle name="Normal 32 3 2 2" xfId="2485"/>
    <cellStyle name="Normal 32 3 3" xfId="2338"/>
    <cellStyle name="Normal 32 3 4" xfId="1394"/>
    <cellStyle name="Normal 32 4" xfId="916"/>
    <cellStyle name="Normal 32 4 2" xfId="1983"/>
    <cellStyle name="Normal 32 4 3" xfId="1435"/>
    <cellStyle name="Normal 32 5" xfId="1453"/>
    <cellStyle name="Normal 32 5 2" xfId="1994"/>
    <cellStyle name="Normal 32 5 3" xfId="2817"/>
    <cellStyle name="Normal 32 5 4" xfId="2547"/>
    <cellStyle name="Normal 32 6" xfId="1609"/>
    <cellStyle name="Normal 32 7" xfId="2278"/>
    <cellStyle name="Normal 32 8" xfId="1334"/>
    <cellStyle name="Normal 33" xfId="495"/>
    <cellStyle name="Normal 33 2" xfId="619"/>
    <cellStyle name="Normal 33 2 2" xfId="1005"/>
    <cellStyle name="Normal 33 2 2 2" xfId="2019"/>
    <cellStyle name="Normal 33 2 2 3" xfId="1478"/>
    <cellStyle name="Normal 33 2 2 4" xfId="19307"/>
    <cellStyle name="Normal 33 2 3" xfId="1660"/>
    <cellStyle name="Normal 33 2 4" xfId="2303"/>
    <cellStyle name="Normal 33 2 5" xfId="1359"/>
    <cellStyle name="Normal 33 2 6" xfId="19306"/>
    <cellStyle name="Normal 33 3" xfId="1307"/>
    <cellStyle name="Normal 33 3 2" xfId="1945"/>
    <cellStyle name="Normal 33 3 2 2" xfId="2486"/>
    <cellStyle name="Normal 33 3 3" xfId="2340"/>
    <cellStyle name="Normal 33 3 4" xfId="1396"/>
    <cellStyle name="Normal 33 3 5" xfId="19308"/>
    <cellStyle name="Normal 33 4" xfId="983"/>
    <cellStyle name="Normal 33 4 2" xfId="1984"/>
    <cellStyle name="Normal 33 4 3" xfId="1436"/>
    <cellStyle name="Normal 33 5" xfId="1456"/>
    <cellStyle name="Normal 33 5 2" xfId="1997"/>
    <cellStyle name="Normal 33 5 3" xfId="2818"/>
    <cellStyle name="Normal 33 5 4" xfId="2554"/>
    <cellStyle name="Normal 33 6" xfId="1638"/>
    <cellStyle name="Normal 33 7" xfId="2281"/>
    <cellStyle name="Normal 33 8" xfId="1337"/>
    <cellStyle name="Normal 34" xfId="595"/>
    <cellStyle name="Normal 34 2" xfId="621"/>
    <cellStyle name="Normal 34 2 2" xfId="1007"/>
    <cellStyle name="Normal 34 2 2 2" xfId="2021"/>
    <cellStyle name="Normal 34 2 2 3" xfId="1480"/>
    <cellStyle name="Normal 34 2 2 4" xfId="19310"/>
    <cellStyle name="Normal 34 2 3" xfId="1662"/>
    <cellStyle name="Normal 34 2 4" xfId="2305"/>
    <cellStyle name="Normal 34 2 5" xfId="1361"/>
    <cellStyle name="Normal 34 2 6" xfId="19309"/>
    <cellStyle name="Normal 34 3" xfId="1309"/>
    <cellStyle name="Normal 34 3 2" xfId="1947"/>
    <cellStyle name="Normal 34 3 2 2" xfId="2487"/>
    <cellStyle name="Normal 34 3 3" xfId="2342"/>
    <cellStyle name="Normal 34 3 4" xfId="1398"/>
    <cellStyle name="Normal 34 3 5" xfId="19311"/>
    <cellStyle name="Normal 34 4" xfId="985"/>
    <cellStyle name="Normal 34 4 2" xfId="1985"/>
    <cellStyle name="Normal 34 4 3" xfId="1437"/>
    <cellStyle name="Normal 34 5" xfId="1458"/>
    <cellStyle name="Normal 34 5 2" xfId="1999"/>
    <cellStyle name="Normal 34 5 3" xfId="2819"/>
    <cellStyle name="Normal 34 5 4" xfId="2564"/>
    <cellStyle name="Normal 34 6" xfId="1640"/>
    <cellStyle name="Normal 34 7" xfId="2283"/>
    <cellStyle name="Normal 34 8" xfId="1339"/>
    <cellStyle name="Normal 35" xfId="597"/>
    <cellStyle name="Normal 35 2" xfId="623"/>
    <cellStyle name="Normal 35 2 2" xfId="1009"/>
    <cellStyle name="Normal 35 2 2 2" xfId="2023"/>
    <cellStyle name="Normal 35 2 2 3" xfId="1482"/>
    <cellStyle name="Normal 35 2 3" xfId="1664"/>
    <cellStyle name="Normal 35 2 4" xfId="2307"/>
    <cellStyle name="Normal 35 2 5" xfId="1363"/>
    <cellStyle name="Normal 35 2 6" xfId="19312"/>
    <cellStyle name="Normal 35 3" xfId="1311"/>
    <cellStyle name="Normal 35 3 2" xfId="1949"/>
    <cellStyle name="Normal 35 3 2 2" xfId="2488"/>
    <cellStyle name="Normal 35 3 3" xfId="2344"/>
    <cellStyle name="Normal 35 3 4" xfId="1400"/>
    <cellStyle name="Normal 35 4" xfId="987"/>
    <cellStyle name="Normal 35 4 2" xfId="1986"/>
    <cellStyle name="Normal 35 4 3" xfId="1438"/>
    <cellStyle name="Normal 35 5" xfId="1460"/>
    <cellStyle name="Normal 35 5 2" xfId="2001"/>
    <cellStyle name="Normal 35 5 3" xfId="2820"/>
    <cellStyle name="Normal 35 5 4" xfId="2595"/>
    <cellStyle name="Normal 35 6" xfId="1642"/>
    <cellStyle name="Normal 35 7" xfId="2285"/>
    <cellStyle name="Normal 35 8" xfId="1341"/>
    <cellStyle name="Normal 36" xfId="598"/>
    <cellStyle name="Normal 36 2" xfId="624"/>
    <cellStyle name="Normal 36 3" xfId="2785"/>
    <cellStyle name="Normal 37" xfId="599"/>
    <cellStyle name="Normal 37 2" xfId="625"/>
    <cellStyle name="Normal 37 2 2" xfId="1010"/>
    <cellStyle name="Normal 37 2 2 2" xfId="2024"/>
    <cellStyle name="Normal 37 2 2 3" xfId="1483"/>
    <cellStyle name="Normal 37 2 2 4" xfId="19314"/>
    <cellStyle name="Normal 37 2 3" xfId="1665"/>
    <cellStyle name="Normal 37 2 4" xfId="2308"/>
    <cellStyle name="Normal 37 2 5" xfId="1364"/>
    <cellStyle name="Normal 37 2 6" xfId="19313"/>
    <cellStyle name="Normal 37 3" xfId="1312"/>
    <cellStyle name="Normal 37 3 2" xfId="1950"/>
    <cellStyle name="Normal 37 3 2 2" xfId="2489"/>
    <cellStyle name="Normal 37 3 3" xfId="2345"/>
    <cellStyle name="Normal 37 3 4" xfId="1401"/>
    <cellStyle name="Normal 37 3 5" xfId="19315"/>
    <cellStyle name="Normal 37 4" xfId="988"/>
    <cellStyle name="Normal 37 4 2" xfId="1987"/>
    <cellStyle name="Normal 37 4 3" xfId="1439"/>
    <cellStyle name="Normal 37 5" xfId="1461"/>
    <cellStyle name="Normal 37 5 2" xfId="2002"/>
    <cellStyle name="Normal 37 5 3" xfId="2821"/>
    <cellStyle name="Normal 37 5 4" xfId="2555"/>
    <cellStyle name="Normal 37 6" xfId="1643"/>
    <cellStyle name="Normal 37 7" xfId="2286"/>
    <cellStyle name="Normal 37 8" xfId="1342"/>
    <cellStyle name="Normal 38" xfId="601"/>
    <cellStyle name="Normal 38 2" xfId="627"/>
    <cellStyle name="Normal 38 2 2" xfId="1012"/>
    <cellStyle name="Normal 38 2 2 2" xfId="2026"/>
    <cellStyle name="Normal 38 2 2 3" xfId="1485"/>
    <cellStyle name="Normal 38 2 2 4" xfId="19317"/>
    <cellStyle name="Normal 38 2 3" xfId="1667"/>
    <cellStyle name="Normal 38 2 4" xfId="2310"/>
    <cellStyle name="Normal 38 2 5" xfId="1366"/>
    <cellStyle name="Normal 38 2 6" xfId="19316"/>
    <cellStyle name="Normal 38 3" xfId="1314"/>
    <cellStyle name="Normal 38 3 2" xfId="1952"/>
    <cellStyle name="Normal 38 3 2 2" xfId="2490"/>
    <cellStyle name="Normal 38 3 3" xfId="2347"/>
    <cellStyle name="Normal 38 3 4" xfId="1403"/>
    <cellStyle name="Normal 38 3 5" xfId="19318"/>
    <cellStyle name="Normal 38 4" xfId="1327"/>
    <cellStyle name="Normal 38 4 2" xfId="1965"/>
    <cellStyle name="Normal 38 4 2 2" xfId="2491"/>
    <cellStyle name="Normal 38 4 3" xfId="2360"/>
    <cellStyle name="Normal 38 4 4" xfId="1416"/>
    <cellStyle name="Normal 38 4 5" xfId="19319"/>
    <cellStyle name="Normal 38 5" xfId="990"/>
    <cellStyle name="Normal 38 5 2" xfId="1988"/>
    <cellStyle name="Normal 38 5 3" xfId="1440"/>
    <cellStyle name="Normal 38 6" xfId="1463"/>
    <cellStyle name="Normal 38 6 2" xfId="2004"/>
    <cellStyle name="Normal 38 6 3" xfId="2822"/>
    <cellStyle name="Normal 38 6 4" xfId="2556"/>
    <cellStyle name="Normal 38 7" xfId="1645"/>
    <cellStyle name="Normal 38 8" xfId="2288"/>
    <cellStyle name="Normal 38 9" xfId="1344"/>
    <cellStyle name="Normal 39" xfId="609"/>
    <cellStyle name="Normal 39 2" xfId="635"/>
    <cellStyle name="Normal 39 2 2" xfId="1020"/>
    <cellStyle name="Normal 39 2 2 2" xfId="2034"/>
    <cellStyle name="Normal 39 2 2 3" xfId="1493"/>
    <cellStyle name="Normal 39 2 2 4" xfId="19321"/>
    <cellStyle name="Normal 39 2 3" xfId="1675"/>
    <cellStyle name="Normal 39 2 4" xfId="2318"/>
    <cellStyle name="Normal 39 2 5" xfId="1374"/>
    <cellStyle name="Normal 39 2 6" xfId="19320"/>
    <cellStyle name="Normal 39 3" xfId="1322"/>
    <cellStyle name="Normal 39 3 2" xfId="1960"/>
    <cellStyle name="Normal 39 3 2 2" xfId="2492"/>
    <cellStyle name="Normal 39 3 3" xfId="2355"/>
    <cellStyle name="Normal 39 3 4" xfId="1411"/>
    <cellStyle name="Normal 39 3 5" xfId="19322"/>
    <cellStyle name="Normal 39 4" xfId="998"/>
    <cellStyle name="Normal 39 4 2" xfId="1989"/>
    <cellStyle name="Normal 39 4 3" xfId="1441"/>
    <cellStyle name="Normal 39 5" xfId="1471"/>
    <cellStyle name="Normal 39 5 2" xfId="2012"/>
    <cellStyle name="Normal 39 5 3" xfId="2824"/>
    <cellStyle name="Normal 39 5 4" xfId="2596"/>
    <cellStyle name="Normal 39 6" xfId="1653"/>
    <cellStyle name="Normal 39 7" xfId="2296"/>
    <cellStyle name="Normal 39 8" xfId="1352"/>
    <cellStyle name="Normal 4" xfId="42"/>
    <cellStyle name="Normal 4 10" xfId="228"/>
    <cellStyle name="Normal 4 2" xfId="190"/>
    <cellStyle name="Normal 4 2 10" xfId="19325"/>
    <cellStyle name="Normal 4 2 10 2" xfId="19326"/>
    <cellStyle name="Normal 4 2 10 2 2" xfId="19327"/>
    <cellStyle name="Normal 4 2 10 2 2 2" xfId="19328"/>
    <cellStyle name="Normal 4 2 10 2 2 2 2" xfId="19329"/>
    <cellStyle name="Normal 4 2 10 2 2 3" xfId="19330"/>
    <cellStyle name="Normal 4 2 10 2 3" xfId="19331"/>
    <cellStyle name="Normal 4 2 10 2 3 2" xfId="19332"/>
    <cellStyle name="Normal 4 2 10 2 3 2 2" xfId="19333"/>
    <cellStyle name="Normal 4 2 10 2 3 3" xfId="19334"/>
    <cellStyle name="Normal 4 2 10 2 4" xfId="19335"/>
    <cellStyle name="Normal 4 2 10 2 4 2" xfId="19336"/>
    <cellStyle name="Normal 4 2 10 2 5" xfId="19337"/>
    <cellStyle name="Normal 4 2 10 3" xfId="19338"/>
    <cellStyle name="Normal 4 2 10 3 2" xfId="19339"/>
    <cellStyle name="Normal 4 2 10 3 2 2" xfId="19340"/>
    <cellStyle name="Normal 4 2 10 3 3" xfId="19341"/>
    <cellStyle name="Normal 4 2 10 4" xfId="19342"/>
    <cellStyle name="Normal 4 2 10 4 2" xfId="19343"/>
    <cellStyle name="Normal 4 2 10 4 2 2" xfId="19344"/>
    <cellStyle name="Normal 4 2 10 4 3" xfId="19345"/>
    <cellStyle name="Normal 4 2 10 5" xfId="19346"/>
    <cellStyle name="Normal 4 2 10 5 2" xfId="19347"/>
    <cellStyle name="Normal 4 2 10 5 2 2" xfId="19348"/>
    <cellStyle name="Normal 4 2 10 5 3" xfId="19349"/>
    <cellStyle name="Normal 4 2 10 6" xfId="19350"/>
    <cellStyle name="Normal 4 2 10 6 2" xfId="19351"/>
    <cellStyle name="Normal 4 2 10 7" xfId="19352"/>
    <cellStyle name="Normal 4 2 11" xfId="19353"/>
    <cellStyle name="Normal 4 2 11 2" xfId="19354"/>
    <cellStyle name="Normal 4 2 11 2 2" xfId="19355"/>
    <cellStyle name="Normal 4 2 11 2 2 2" xfId="19356"/>
    <cellStyle name="Normal 4 2 11 2 2 2 2" xfId="19357"/>
    <cellStyle name="Normal 4 2 11 2 2 3" xfId="19358"/>
    <cellStyle name="Normal 4 2 11 2 3" xfId="19359"/>
    <cellStyle name="Normal 4 2 11 2 3 2" xfId="19360"/>
    <cellStyle name="Normal 4 2 11 2 3 2 2" xfId="19361"/>
    <cellStyle name="Normal 4 2 11 2 3 3" xfId="19362"/>
    <cellStyle name="Normal 4 2 11 2 4" xfId="19363"/>
    <cellStyle name="Normal 4 2 11 2 4 2" xfId="19364"/>
    <cellStyle name="Normal 4 2 11 2 5" xfId="19365"/>
    <cellStyle name="Normal 4 2 11 3" xfId="19366"/>
    <cellStyle name="Normal 4 2 11 3 2" xfId="19367"/>
    <cellStyle name="Normal 4 2 11 3 2 2" xfId="19368"/>
    <cellStyle name="Normal 4 2 11 3 3" xfId="19369"/>
    <cellStyle name="Normal 4 2 11 4" xfId="19370"/>
    <cellStyle name="Normal 4 2 11 4 2" xfId="19371"/>
    <cellStyle name="Normal 4 2 11 4 2 2" xfId="19372"/>
    <cellStyle name="Normal 4 2 11 4 3" xfId="19373"/>
    <cellStyle name="Normal 4 2 11 5" xfId="19374"/>
    <cellStyle name="Normal 4 2 11 5 2" xfId="19375"/>
    <cellStyle name="Normal 4 2 11 6" xfId="19376"/>
    <cellStyle name="Normal 4 2 12" xfId="19377"/>
    <cellStyle name="Normal 4 2 12 2" xfId="19378"/>
    <cellStyle name="Normal 4 2 12 2 2" xfId="19379"/>
    <cellStyle name="Normal 4 2 12 3" xfId="19380"/>
    <cellStyle name="Normal 4 2 13" xfId="19324"/>
    <cellStyle name="Normal 4 2 14" xfId="350"/>
    <cellStyle name="Normal 4 2 2" xfId="19381"/>
    <cellStyle name="Normal 4 2 2 10" xfId="19382"/>
    <cellStyle name="Normal 4 2 2 10 2" xfId="19383"/>
    <cellStyle name="Normal 4 2 2 10 2 2" xfId="19384"/>
    <cellStyle name="Normal 4 2 2 10 3" xfId="19385"/>
    <cellStyle name="Normal 4 2 2 11" xfId="19386"/>
    <cellStyle name="Normal 4 2 2 11 2" xfId="19387"/>
    <cellStyle name="Normal 4 2 2 11 2 2" xfId="19388"/>
    <cellStyle name="Normal 4 2 2 11 3" xfId="19389"/>
    <cellStyle name="Normal 4 2 2 12" xfId="19390"/>
    <cellStyle name="Normal 4 2 2 12 2" xfId="19391"/>
    <cellStyle name="Normal 4 2 2 12 2 2" xfId="19392"/>
    <cellStyle name="Normal 4 2 2 12 3" xfId="19393"/>
    <cellStyle name="Normal 4 2 2 13" xfId="19394"/>
    <cellStyle name="Normal 4 2 2 13 2" xfId="19395"/>
    <cellStyle name="Normal 4 2 2 14" xfId="19396"/>
    <cellStyle name="Normal 4 2 2 2" xfId="19397"/>
    <cellStyle name="Normal 4 2 2 2 10" xfId="19398"/>
    <cellStyle name="Normal 4 2 2 2 10 2" xfId="19399"/>
    <cellStyle name="Normal 4 2 2 2 10 2 2" xfId="19400"/>
    <cellStyle name="Normal 4 2 2 2 10 3" xfId="19401"/>
    <cellStyle name="Normal 4 2 2 2 11" xfId="19402"/>
    <cellStyle name="Normal 4 2 2 2 11 2" xfId="19403"/>
    <cellStyle name="Normal 4 2 2 2 12" xfId="19404"/>
    <cellStyle name="Normal 4 2 2 2 2" xfId="19405"/>
    <cellStyle name="Normal 4 2 2 2 2 2" xfId="19406"/>
    <cellStyle name="Normal 4 2 2 2 2 2 2" xfId="19407"/>
    <cellStyle name="Normal 4 2 2 2 2 2 2 2" xfId="19408"/>
    <cellStyle name="Normal 4 2 2 2 2 2 2 2 2" xfId="19409"/>
    <cellStyle name="Normal 4 2 2 2 2 2 2 2 2 2" xfId="19410"/>
    <cellStyle name="Normal 4 2 2 2 2 2 2 2 3" xfId="19411"/>
    <cellStyle name="Normal 4 2 2 2 2 2 2 3" xfId="19412"/>
    <cellStyle name="Normal 4 2 2 2 2 2 2 3 2" xfId="19413"/>
    <cellStyle name="Normal 4 2 2 2 2 2 2 3 2 2" xfId="19414"/>
    <cellStyle name="Normal 4 2 2 2 2 2 2 3 3" xfId="19415"/>
    <cellStyle name="Normal 4 2 2 2 2 2 2 4" xfId="19416"/>
    <cellStyle name="Normal 4 2 2 2 2 2 2 4 2" xfId="19417"/>
    <cellStyle name="Normal 4 2 2 2 2 2 2 5" xfId="19418"/>
    <cellStyle name="Normal 4 2 2 2 2 2 3" xfId="19419"/>
    <cellStyle name="Normal 4 2 2 2 2 2 3 2" xfId="19420"/>
    <cellStyle name="Normal 4 2 2 2 2 2 3 2 2" xfId="19421"/>
    <cellStyle name="Normal 4 2 2 2 2 2 3 3" xfId="19422"/>
    <cellStyle name="Normal 4 2 2 2 2 2 4" xfId="19423"/>
    <cellStyle name="Normal 4 2 2 2 2 2 4 2" xfId="19424"/>
    <cellStyle name="Normal 4 2 2 2 2 2 4 2 2" xfId="19425"/>
    <cellStyle name="Normal 4 2 2 2 2 2 4 3" xfId="19426"/>
    <cellStyle name="Normal 4 2 2 2 2 2 5" xfId="19427"/>
    <cellStyle name="Normal 4 2 2 2 2 2 5 2" xfId="19428"/>
    <cellStyle name="Normal 4 2 2 2 2 2 5 2 2" xfId="19429"/>
    <cellStyle name="Normal 4 2 2 2 2 2 5 3" xfId="19430"/>
    <cellStyle name="Normal 4 2 2 2 2 2 6" xfId="19431"/>
    <cellStyle name="Normal 4 2 2 2 2 2 6 2" xfId="19432"/>
    <cellStyle name="Normal 4 2 2 2 2 2 7" xfId="19433"/>
    <cellStyle name="Normal 4 2 2 2 2 3" xfId="19434"/>
    <cellStyle name="Normal 4 2 2 2 2 3 2" xfId="19435"/>
    <cellStyle name="Normal 4 2 2 2 2 3 2 2" xfId="19436"/>
    <cellStyle name="Normal 4 2 2 2 2 3 2 2 2" xfId="19437"/>
    <cellStyle name="Normal 4 2 2 2 2 3 2 3" xfId="19438"/>
    <cellStyle name="Normal 4 2 2 2 2 3 3" xfId="19439"/>
    <cellStyle name="Normal 4 2 2 2 2 3 3 2" xfId="19440"/>
    <cellStyle name="Normal 4 2 2 2 2 3 3 2 2" xfId="19441"/>
    <cellStyle name="Normal 4 2 2 2 2 3 3 3" xfId="19442"/>
    <cellStyle name="Normal 4 2 2 2 2 3 4" xfId="19443"/>
    <cellStyle name="Normal 4 2 2 2 2 3 4 2" xfId="19444"/>
    <cellStyle name="Normal 4 2 2 2 2 3 5" xfId="19445"/>
    <cellStyle name="Normal 4 2 2 2 2 4" xfId="19446"/>
    <cellStyle name="Normal 4 2 2 2 2 4 2" xfId="19447"/>
    <cellStyle name="Normal 4 2 2 2 2 4 2 2" xfId="19448"/>
    <cellStyle name="Normal 4 2 2 2 2 4 3" xfId="19449"/>
    <cellStyle name="Normal 4 2 2 2 2 5" xfId="19450"/>
    <cellStyle name="Normal 4 2 2 2 2 5 2" xfId="19451"/>
    <cellStyle name="Normal 4 2 2 2 2 5 2 2" xfId="19452"/>
    <cellStyle name="Normal 4 2 2 2 2 5 3" xfId="19453"/>
    <cellStyle name="Normal 4 2 2 2 2 6" xfId="19454"/>
    <cellStyle name="Normal 4 2 2 2 2 6 2" xfId="19455"/>
    <cellStyle name="Normal 4 2 2 2 2 6 2 2" xfId="19456"/>
    <cellStyle name="Normal 4 2 2 2 2 6 3" xfId="19457"/>
    <cellStyle name="Normal 4 2 2 2 2 7" xfId="19458"/>
    <cellStyle name="Normal 4 2 2 2 2 7 2" xfId="19459"/>
    <cellStyle name="Normal 4 2 2 2 2 8" xfId="19460"/>
    <cellStyle name="Normal 4 2 2 2 3" xfId="19461"/>
    <cellStyle name="Normal 4 2 2 2 3 2" xfId="19462"/>
    <cellStyle name="Normal 4 2 2 2 3 2 2" xfId="19463"/>
    <cellStyle name="Normal 4 2 2 2 3 2 2 2" xfId="19464"/>
    <cellStyle name="Normal 4 2 2 2 3 2 2 2 2" xfId="19465"/>
    <cellStyle name="Normal 4 2 2 2 3 2 2 2 2 2" xfId="19466"/>
    <cellStyle name="Normal 4 2 2 2 3 2 2 2 3" xfId="19467"/>
    <cellStyle name="Normal 4 2 2 2 3 2 2 3" xfId="19468"/>
    <cellStyle name="Normal 4 2 2 2 3 2 2 3 2" xfId="19469"/>
    <cellStyle name="Normal 4 2 2 2 3 2 2 3 2 2" xfId="19470"/>
    <cellStyle name="Normal 4 2 2 2 3 2 2 3 3" xfId="19471"/>
    <cellStyle name="Normal 4 2 2 2 3 2 2 4" xfId="19472"/>
    <cellStyle name="Normal 4 2 2 2 3 2 2 4 2" xfId="19473"/>
    <cellStyle name="Normal 4 2 2 2 3 2 2 5" xfId="19474"/>
    <cellStyle name="Normal 4 2 2 2 3 2 3" xfId="19475"/>
    <cellStyle name="Normal 4 2 2 2 3 2 3 2" xfId="19476"/>
    <cellStyle name="Normal 4 2 2 2 3 2 3 2 2" xfId="19477"/>
    <cellStyle name="Normal 4 2 2 2 3 2 3 3" xfId="19478"/>
    <cellStyle name="Normal 4 2 2 2 3 2 4" xfId="19479"/>
    <cellStyle name="Normal 4 2 2 2 3 2 4 2" xfId="19480"/>
    <cellStyle name="Normal 4 2 2 2 3 2 4 2 2" xfId="19481"/>
    <cellStyle name="Normal 4 2 2 2 3 2 4 3" xfId="19482"/>
    <cellStyle name="Normal 4 2 2 2 3 2 5" xfId="19483"/>
    <cellStyle name="Normal 4 2 2 2 3 2 5 2" xfId="19484"/>
    <cellStyle name="Normal 4 2 2 2 3 2 5 2 2" xfId="19485"/>
    <cellStyle name="Normal 4 2 2 2 3 2 5 3" xfId="19486"/>
    <cellStyle name="Normal 4 2 2 2 3 2 6" xfId="19487"/>
    <cellStyle name="Normal 4 2 2 2 3 2 6 2" xfId="19488"/>
    <cellStyle name="Normal 4 2 2 2 3 2 7" xfId="19489"/>
    <cellStyle name="Normal 4 2 2 2 3 3" xfId="19490"/>
    <cellStyle name="Normal 4 2 2 2 3 3 2" xfId="19491"/>
    <cellStyle name="Normal 4 2 2 2 3 3 2 2" xfId="19492"/>
    <cellStyle name="Normal 4 2 2 2 3 3 2 2 2" xfId="19493"/>
    <cellStyle name="Normal 4 2 2 2 3 3 2 3" xfId="19494"/>
    <cellStyle name="Normal 4 2 2 2 3 3 3" xfId="19495"/>
    <cellStyle name="Normal 4 2 2 2 3 3 3 2" xfId="19496"/>
    <cellStyle name="Normal 4 2 2 2 3 3 3 2 2" xfId="19497"/>
    <cellStyle name="Normal 4 2 2 2 3 3 3 3" xfId="19498"/>
    <cellStyle name="Normal 4 2 2 2 3 3 4" xfId="19499"/>
    <cellStyle name="Normal 4 2 2 2 3 3 4 2" xfId="19500"/>
    <cellStyle name="Normal 4 2 2 2 3 3 5" xfId="19501"/>
    <cellStyle name="Normal 4 2 2 2 3 4" xfId="19502"/>
    <cellStyle name="Normal 4 2 2 2 3 4 2" xfId="19503"/>
    <cellStyle name="Normal 4 2 2 2 3 4 2 2" xfId="19504"/>
    <cellStyle name="Normal 4 2 2 2 3 4 3" xfId="19505"/>
    <cellStyle name="Normal 4 2 2 2 3 5" xfId="19506"/>
    <cellStyle name="Normal 4 2 2 2 3 5 2" xfId="19507"/>
    <cellStyle name="Normal 4 2 2 2 3 5 2 2" xfId="19508"/>
    <cellStyle name="Normal 4 2 2 2 3 5 3" xfId="19509"/>
    <cellStyle name="Normal 4 2 2 2 3 6" xfId="19510"/>
    <cellStyle name="Normal 4 2 2 2 3 6 2" xfId="19511"/>
    <cellStyle name="Normal 4 2 2 2 3 6 2 2" xfId="19512"/>
    <cellStyle name="Normal 4 2 2 2 3 6 3" xfId="19513"/>
    <cellStyle name="Normal 4 2 2 2 3 7" xfId="19514"/>
    <cellStyle name="Normal 4 2 2 2 3 7 2" xfId="19515"/>
    <cellStyle name="Normal 4 2 2 2 3 8" xfId="19516"/>
    <cellStyle name="Normal 4 2 2 2 4" xfId="19517"/>
    <cellStyle name="Normal 4 2 2 2 4 2" xfId="19518"/>
    <cellStyle name="Normal 4 2 2 2 4 2 2" xfId="19519"/>
    <cellStyle name="Normal 4 2 2 2 4 2 2 2" xfId="19520"/>
    <cellStyle name="Normal 4 2 2 2 4 2 2 2 2" xfId="19521"/>
    <cellStyle name="Normal 4 2 2 2 4 2 2 2 2 2" xfId="19522"/>
    <cellStyle name="Normal 4 2 2 2 4 2 2 2 3" xfId="19523"/>
    <cellStyle name="Normal 4 2 2 2 4 2 2 3" xfId="19524"/>
    <cellStyle name="Normal 4 2 2 2 4 2 2 3 2" xfId="19525"/>
    <cellStyle name="Normal 4 2 2 2 4 2 2 3 2 2" xfId="19526"/>
    <cellStyle name="Normal 4 2 2 2 4 2 2 3 3" xfId="19527"/>
    <cellStyle name="Normal 4 2 2 2 4 2 2 4" xfId="19528"/>
    <cellStyle name="Normal 4 2 2 2 4 2 2 4 2" xfId="19529"/>
    <cellStyle name="Normal 4 2 2 2 4 2 2 5" xfId="19530"/>
    <cellStyle name="Normal 4 2 2 2 4 2 3" xfId="19531"/>
    <cellStyle name="Normal 4 2 2 2 4 2 3 2" xfId="19532"/>
    <cellStyle name="Normal 4 2 2 2 4 2 3 2 2" xfId="19533"/>
    <cellStyle name="Normal 4 2 2 2 4 2 3 3" xfId="19534"/>
    <cellStyle name="Normal 4 2 2 2 4 2 4" xfId="19535"/>
    <cellStyle name="Normal 4 2 2 2 4 2 4 2" xfId="19536"/>
    <cellStyle name="Normal 4 2 2 2 4 2 4 2 2" xfId="19537"/>
    <cellStyle name="Normal 4 2 2 2 4 2 4 3" xfId="19538"/>
    <cellStyle name="Normal 4 2 2 2 4 2 5" xfId="19539"/>
    <cellStyle name="Normal 4 2 2 2 4 2 5 2" xfId="19540"/>
    <cellStyle name="Normal 4 2 2 2 4 2 5 2 2" xfId="19541"/>
    <cellStyle name="Normal 4 2 2 2 4 2 5 3" xfId="19542"/>
    <cellStyle name="Normal 4 2 2 2 4 2 6" xfId="19543"/>
    <cellStyle name="Normal 4 2 2 2 4 2 6 2" xfId="19544"/>
    <cellStyle name="Normal 4 2 2 2 4 2 7" xfId="19545"/>
    <cellStyle name="Normal 4 2 2 2 4 3" xfId="19546"/>
    <cellStyle name="Normal 4 2 2 2 4 3 2" xfId="19547"/>
    <cellStyle name="Normal 4 2 2 2 4 3 2 2" xfId="19548"/>
    <cellStyle name="Normal 4 2 2 2 4 3 2 2 2" xfId="19549"/>
    <cellStyle name="Normal 4 2 2 2 4 3 2 3" xfId="19550"/>
    <cellStyle name="Normal 4 2 2 2 4 3 3" xfId="19551"/>
    <cellStyle name="Normal 4 2 2 2 4 3 3 2" xfId="19552"/>
    <cellStyle name="Normal 4 2 2 2 4 3 3 2 2" xfId="19553"/>
    <cellStyle name="Normal 4 2 2 2 4 3 3 3" xfId="19554"/>
    <cellStyle name="Normal 4 2 2 2 4 3 4" xfId="19555"/>
    <cellStyle name="Normal 4 2 2 2 4 3 4 2" xfId="19556"/>
    <cellStyle name="Normal 4 2 2 2 4 3 5" xfId="19557"/>
    <cellStyle name="Normal 4 2 2 2 4 4" xfId="19558"/>
    <cellStyle name="Normal 4 2 2 2 4 4 2" xfId="19559"/>
    <cellStyle name="Normal 4 2 2 2 4 4 2 2" xfId="19560"/>
    <cellStyle name="Normal 4 2 2 2 4 4 3" xfId="19561"/>
    <cellStyle name="Normal 4 2 2 2 4 5" xfId="19562"/>
    <cellStyle name="Normal 4 2 2 2 4 5 2" xfId="19563"/>
    <cellStyle name="Normal 4 2 2 2 4 5 2 2" xfId="19564"/>
    <cellStyle name="Normal 4 2 2 2 4 5 3" xfId="19565"/>
    <cellStyle name="Normal 4 2 2 2 4 6" xfId="19566"/>
    <cellStyle name="Normal 4 2 2 2 4 6 2" xfId="19567"/>
    <cellStyle name="Normal 4 2 2 2 4 6 2 2" xfId="19568"/>
    <cellStyle name="Normal 4 2 2 2 4 6 3" xfId="19569"/>
    <cellStyle name="Normal 4 2 2 2 4 7" xfId="19570"/>
    <cellStyle name="Normal 4 2 2 2 4 7 2" xfId="19571"/>
    <cellStyle name="Normal 4 2 2 2 4 8" xfId="19572"/>
    <cellStyle name="Normal 4 2 2 2 5" xfId="19573"/>
    <cellStyle name="Normal 4 2 2 2 5 2" xfId="19574"/>
    <cellStyle name="Normal 4 2 2 2 5 2 2" xfId="19575"/>
    <cellStyle name="Normal 4 2 2 2 5 2 2 2" xfId="19576"/>
    <cellStyle name="Normal 4 2 2 2 5 2 2 2 2" xfId="19577"/>
    <cellStyle name="Normal 4 2 2 2 5 2 2 3" xfId="19578"/>
    <cellStyle name="Normal 4 2 2 2 5 2 3" xfId="19579"/>
    <cellStyle name="Normal 4 2 2 2 5 2 3 2" xfId="19580"/>
    <cellStyle name="Normal 4 2 2 2 5 2 3 2 2" xfId="19581"/>
    <cellStyle name="Normal 4 2 2 2 5 2 3 3" xfId="19582"/>
    <cellStyle name="Normal 4 2 2 2 5 2 4" xfId="19583"/>
    <cellStyle name="Normal 4 2 2 2 5 2 4 2" xfId="19584"/>
    <cellStyle name="Normal 4 2 2 2 5 2 5" xfId="19585"/>
    <cellStyle name="Normal 4 2 2 2 5 3" xfId="19586"/>
    <cellStyle name="Normal 4 2 2 2 5 3 2" xfId="19587"/>
    <cellStyle name="Normal 4 2 2 2 5 3 2 2" xfId="19588"/>
    <cellStyle name="Normal 4 2 2 2 5 3 3" xfId="19589"/>
    <cellStyle name="Normal 4 2 2 2 5 4" xfId="19590"/>
    <cellStyle name="Normal 4 2 2 2 5 4 2" xfId="19591"/>
    <cellStyle name="Normal 4 2 2 2 5 4 2 2" xfId="19592"/>
    <cellStyle name="Normal 4 2 2 2 5 4 3" xfId="19593"/>
    <cellStyle name="Normal 4 2 2 2 5 5" xfId="19594"/>
    <cellStyle name="Normal 4 2 2 2 5 5 2" xfId="19595"/>
    <cellStyle name="Normal 4 2 2 2 5 5 2 2" xfId="19596"/>
    <cellStyle name="Normal 4 2 2 2 5 5 3" xfId="19597"/>
    <cellStyle name="Normal 4 2 2 2 5 6" xfId="19598"/>
    <cellStyle name="Normal 4 2 2 2 5 6 2" xfId="19599"/>
    <cellStyle name="Normal 4 2 2 2 5 7" xfId="19600"/>
    <cellStyle name="Normal 4 2 2 2 6" xfId="19601"/>
    <cellStyle name="Normal 4 2 2 2 6 2" xfId="19602"/>
    <cellStyle name="Normal 4 2 2 2 6 2 2" xfId="19603"/>
    <cellStyle name="Normal 4 2 2 2 6 2 2 2" xfId="19604"/>
    <cellStyle name="Normal 4 2 2 2 6 2 2 2 2" xfId="19605"/>
    <cellStyle name="Normal 4 2 2 2 6 2 2 3" xfId="19606"/>
    <cellStyle name="Normal 4 2 2 2 6 2 3" xfId="19607"/>
    <cellStyle name="Normal 4 2 2 2 6 2 3 2" xfId="19608"/>
    <cellStyle name="Normal 4 2 2 2 6 2 3 2 2" xfId="19609"/>
    <cellStyle name="Normal 4 2 2 2 6 2 3 3" xfId="19610"/>
    <cellStyle name="Normal 4 2 2 2 6 2 4" xfId="19611"/>
    <cellStyle name="Normal 4 2 2 2 6 2 4 2" xfId="19612"/>
    <cellStyle name="Normal 4 2 2 2 6 2 5" xfId="19613"/>
    <cellStyle name="Normal 4 2 2 2 6 3" xfId="19614"/>
    <cellStyle name="Normal 4 2 2 2 6 3 2" xfId="19615"/>
    <cellStyle name="Normal 4 2 2 2 6 3 2 2" xfId="19616"/>
    <cellStyle name="Normal 4 2 2 2 6 3 3" xfId="19617"/>
    <cellStyle name="Normal 4 2 2 2 6 4" xfId="19618"/>
    <cellStyle name="Normal 4 2 2 2 6 4 2" xfId="19619"/>
    <cellStyle name="Normal 4 2 2 2 6 4 2 2" xfId="19620"/>
    <cellStyle name="Normal 4 2 2 2 6 4 3" xfId="19621"/>
    <cellStyle name="Normal 4 2 2 2 6 5" xfId="19622"/>
    <cellStyle name="Normal 4 2 2 2 6 5 2" xfId="19623"/>
    <cellStyle name="Normal 4 2 2 2 6 5 2 2" xfId="19624"/>
    <cellStyle name="Normal 4 2 2 2 6 5 3" xfId="19625"/>
    <cellStyle name="Normal 4 2 2 2 6 6" xfId="19626"/>
    <cellStyle name="Normal 4 2 2 2 6 6 2" xfId="19627"/>
    <cellStyle name="Normal 4 2 2 2 6 7" xfId="19628"/>
    <cellStyle name="Normal 4 2 2 2 7" xfId="19629"/>
    <cellStyle name="Normal 4 2 2 2 7 2" xfId="19630"/>
    <cellStyle name="Normal 4 2 2 2 7 2 2" xfId="19631"/>
    <cellStyle name="Normal 4 2 2 2 7 2 2 2" xfId="19632"/>
    <cellStyle name="Normal 4 2 2 2 7 2 3" xfId="19633"/>
    <cellStyle name="Normal 4 2 2 2 7 3" xfId="19634"/>
    <cellStyle name="Normal 4 2 2 2 7 3 2" xfId="19635"/>
    <cellStyle name="Normal 4 2 2 2 7 3 2 2" xfId="19636"/>
    <cellStyle name="Normal 4 2 2 2 7 3 3" xfId="19637"/>
    <cellStyle name="Normal 4 2 2 2 7 4" xfId="19638"/>
    <cellStyle name="Normal 4 2 2 2 7 4 2" xfId="19639"/>
    <cellStyle name="Normal 4 2 2 2 7 5" xfId="19640"/>
    <cellStyle name="Normal 4 2 2 2 8" xfId="19641"/>
    <cellStyle name="Normal 4 2 2 2 8 2" xfId="19642"/>
    <cellStyle name="Normal 4 2 2 2 8 2 2" xfId="19643"/>
    <cellStyle name="Normal 4 2 2 2 8 3" xfId="19644"/>
    <cellStyle name="Normal 4 2 2 2 9" xfId="19645"/>
    <cellStyle name="Normal 4 2 2 2 9 2" xfId="19646"/>
    <cellStyle name="Normal 4 2 2 2 9 2 2" xfId="19647"/>
    <cellStyle name="Normal 4 2 2 2 9 3" xfId="19648"/>
    <cellStyle name="Normal 4 2 2 3" xfId="19649"/>
    <cellStyle name="Normal 4 2 2 3 2" xfId="19650"/>
    <cellStyle name="Normal 4 2 2 3 2 2" xfId="19651"/>
    <cellStyle name="Normal 4 2 2 3 3" xfId="19652"/>
    <cellStyle name="Normal 4 2 2 4" xfId="19653"/>
    <cellStyle name="Normal 4 2 2 4 2" xfId="19654"/>
    <cellStyle name="Normal 4 2 2 4 2 2" xfId="19655"/>
    <cellStyle name="Normal 4 2 2 4 2 2 2" xfId="19656"/>
    <cellStyle name="Normal 4 2 2 4 2 2 2 2" xfId="19657"/>
    <cellStyle name="Normal 4 2 2 4 2 2 2 2 2" xfId="19658"/>
    <cellStyle name="Normal 4 2 2 4 2 2 2 3" xfId="19659"/>
    <cellStyle name="Normal 4 2 2 4 2 2 3" xfId="19660"/>
    <cellStyle name="Normal 4 2 2 4 2 2 3 2" xfId="19661"/>
    <cellStyle name="Normal 4 2 2 4 2 2 3 2 2" xfId="19662"/>
    <cellStyle name="Normal 4 2 2 4 2 2 3 3" xfId="19663"/>
    <cellStyle name="Normal 4 2 2 4 2 2 4" xfId="19664"/>
    <cellStyle name="Normal 4 2 2 4 2 2 4 2" xfId="19665"/>
    <cellStyle name="Normal 4 2 2 4 2 2 5" xfId="19666"/>
    <cellStyle name="Normal 4 2 2 4 2 3" xfId="19667"/>
    <cellStyle name="Normal 4 2 2 4 2 3 2" xfId="19668"/>
    <cellStyle name="Normal 4 2 2 4 2 3 2 2" xfId="19669"/>
    <cellStyle name="Normal 4 2 2 4 2 3 3" xfId="19670"/>
    <cellStyle name="Normal 4 2 2 4 2 4" xfId="19671"/>
    <cellStyle name="Normal 4 2 2 4 2 4 2" xfId="19672"/>
    <cellStyle name="Normal 4 2 2 4 2 4 2 2" xfId="19673"/>
    <cellStyle name="Normal 4 2 2 4 2 4 3" xfId="19674"/>
    <cellStyle name="Normal 4 2 2 4 2 5" xfId="19675"/>
    <cellStyle name="Normal 4 2 2 4 2 5 2" xfId="19676"/>
    <cellStyle name="Normal 4 2 2 4 2 5 2 2" xfId="19677"/>
    <cellStyle name="Normal 4 2 2 4 2 5 3" xfId="19678"/>
    <cellStyle name="Normal 4 2 2 4 2 6" xfId="19679"/>
    <cellStyle name="Normal 4 2 2 4 2 6 2" xfId="19680"/>
    <cellStyle name="Normal 4 2 2 4 2 7" xfId="19681"/>
    <cellStyle name="Normal 4 2 2 4 3" xfId="19682"/>
    <cellStyle name="Normal 4 2 2 4 3 2" xfId="19683"/>
    <cellStyle name="Normal 4 2 2 4 3 2 2" xfId="19684"/>
    <cellStyle name="Normal 4 2 2 4 3 2 2 2" xfId="19685"/>
    <cellStyle name="Normal 4 2 2 4 3 2 3" xfId="19686"/>
    <cellStyle name="Normal 4 2 2 4 3 3" xfId="19687"/>
    <cellStyle name="Normal 4 2 2 4 3 3 2" xfId="19688"/>
    <cellStyle name="Normal 4 2 2 4 3 3 2 2" xfId="19689"/>
    <cellStyle name="Normal 4 2 2 4 3 3 3" xfId="19690"/>
    <cellStyle name="Normal 4 2 2 4 3 4" xfId="19691"/>
    <cellStyle name="Normal 4 2 2 4 3 4 2" xfId="19692"/>
    <cellStyle name="Normal 4 2 2 4 3 5" xfId="19693"/>
    <cellStyle name="Normal 4 2 2 4 4" xfId="19694"/>
    <cellStyle name="Normal 4 2 2 4 4 2" xfId="19695"/>
    <cellStyle name="Normal 4 2 2 4 4 2 2" xfId="19696"/>
    <cellStyle name="Normal 4 2 2 4 4 3" xfId="19697"/>
    <cellStyle name="Normal 4 2 2 4 5" xfId="19698"/>
    <cellStyle name="Normal 4 2 2 4 5 2" xfId="19699"/>
    <cellStyle name="Normal 4 2 2 4 5 2 2" xfId="19700"/>
    <cellStyle name="Normal 4 2 2 4 5 3" xfId="19701"/>
    <cellStyle name="Normal 4 2 2 4 6" xfId="19702"/>
    <cellStyle name="Normal 4 2 2 4 6 2" xfId="19703"/>
    <cellStyle name="Normal 4 2 2 4 6 2 2" xfId="19704"/>
    <cellStyle name="Normal 4 2 2 4 6 3" xfId="19705"/>
    <cellStyle name="Normal 4 2 2 4 7" xfId="19706"/>
    <cellStyle name="Normal 4 2 2 4 7 2" xfId="19707"/>
    <cellStyle name="Normal 4 2 2 4 8" xfId="19708"/>
    <cellStyle name="Normal 4 2 2 5" xfId="19709"/>
    <cellStyle name="Normal 4 2 2 5 2" xfId="19710"/>
    <cellStyle name="Normal 4 2 2 5 2 2" xfId="19711"/>
    <cellStyle name="Normal 4 2 2 5 2 2 2" xfId="19712"/>
    <cellStyle name="Normal 4 2 2 5 2 2 2 2" xfId="19713"/>
    <cellStyle name="Normal 4 2 2 5 2 2 2 2 2" xfId="19714"/>
    <cellStyle name="Normal 4 2 2 5 2 2 2 3" xfId="19715"/>
    <cellStyle name="Normal 4 2 2 5 2 2 3" xfId="19716"/>
    <cellStyle name="Normal 4 2 2 5 2 2 3 2" xfId="19717"/>
    <cellStyle name="Normal 4 2 2 5 2 2 3 2 2" xfId="19718"/>
    <cellStyle name="Normal 4 2 2 5 2 2 3 3" xfId="19719"/>
    <cellStyle name="Normal 4 2 2 5 2 2 4" xfId="19720"/>
    <cellStyle name="Normal 4 2 2 5 2 2 4 2" xfId="19721"/>
    <cellStyle name="Normal 4 2 2 5 2 2 5" xfId="19722"/>
    <cellStyle name="Normal 4 2 2 5 2 3" xfId="19723"/>
    <cellStyle name="Normal 4 2 2 5 2 3 2" xfId="19724"/>
    <cellStyle name="Normal 4 2 2 5 2 3 2 2" xfId="19725"/>
    <cellStyle name="Normal 4 2 2 5 2 3 3" xfId="19726"/>
    <cellStyle name="Normal 4 2 2 5 2 4" xfId="19727"/>
    <cellStyle name="Normal 4 2 2 5 2 4 2" xfId="19728"/>
    <cellStyle name="Normal 4 2 2 5 2 4 2 2" xfId="19729"/>
    <cellStyle name="Normal 4 2 2 5 2 4 3" xfId="19730"/>
    <cellStyle name="Normal 4 2 2 5 2 5" xfId="19731"/>
    <cellStyle name="Normal 4 2 2 5 2 5 2" xfId="19732"/>
    <cellStyle name="Normal 4 2 2 5 2 5 2 2" xfId="19733"/>
    <cellStyle name="Normal 4 2 2 5 2 5 3" xfId="19734"/>
    <cellStyle name="Normal 4 2 2 5 2 6" xfId="19735"/>
    <cellStyle name="Normal 4 2 2 5 2 6 2" xfId="19736"/>
    <cellStyle name="Normal 4 2 2 5 2 7" xfId="19737"/>
    <cellStyle name="Normal 4 2 2 5 3" xfId="19738"/>
    <cellStyle name="Normal 4 2 2 5 3 2" xfId="19739"/>
    <cellStyle name="Normal 4 2 2 5 3 2 2" xfId="19740"/>
    <cellStyle name="Normal 4 2 2 5 3 2 2 2" xfId="19741"/>
    <cellStyle name="Normal 4 2 2 5 3 2 3" xfId="19742"/>
    <cellStyle name="Normal 4 2 2 5 3 3" xfId="19743"/>
    <cellStyle name="Normal 4 2 2 5 3 3 2" xfId="19744"/>
    <cellStyle name="Normal 4 2 2 5 3 3 2 2" xfId="19745"/>
    <cellStyle name="Normal 4 2 2 5 3 3 3" xfId="19746"/>
    <cellStyle name="Normal 4 2 2 5 3 4" xfId="19747"/>
    <cellStyle name="Normal 4 2 2 5 3 4 2" xfId="19748"/>
    <cellStyle name="Normal 4 2 2 5 3 5" xfId="19749"/>
    <cellStyle name="Normal 4 2 2 5 4" xfId="19750"/>
    <cellStyle name="Normal 4 2 2 5 4 2" xfId="19751"/>
    <cellStyle name="Normal 4 2 2 5 4 2 2" xfId="19752"/>
    <cellStyle name="Normal 4 2 2 5 4 3" xfId="19753"/>
    <cellStyle name="Normal 4 2 2 5 5" xfId="19754"/>
    <cellStyle name="Normal 4 2 2 5 5 2" xfId="19755"/>
    <cellStyle name="Normal 4 2 2 5 5 2 2" xfId="19756"/>
    <cellStyle name="Normal 4 2 2 5 5 3" xfId="19757"/>
    <cellStyle name="Normal 4 2 2 5 6" xfId="19758"/>
    <cellStyle name="Normal 4 2 2 5 6 2" xfId="19759"/>
    <cellStyle name="Normal 4 2 2 5 6 2 2" xfId="19760"/>
    <cellStyle name="Normal 4 2 2 5 6 3" xfId="19761"/>
    <cellStyle name="Normal 4 2 2 5 7" xfId="19762"/>
    <cellStyle name="Normal 4 2 2 5 7 2" xfId="19763"/>
    <cellStyle name="Normal 4 2 2 5 8" xfId="19764"/>
    <cellStyle name="Normal 4 2 2 6" xfId="19765"/>
    <cellStyle name="Normal 4 2 2 6 2" xfId="19766"/>
    <cellStyle name="Normal 4 2 2 6 2 2" xfId="19767"/>
    <cellStyle name="Normal 4 2 2 6 2 2 2" xfId="19768"/>
    <cellStyle name="Normal 4 2 2 6 2 2 2 2" xfId="19769"/>
    <cellStyle name="Normal 4 2 2 6 2 2 2 2 2" xfId="19770"/>
    <cellStyle name="Normal 4 2 2 6 2 2 2 3" xfId="19771"/>
    <cellStyle name="Normal 4 2 2 6 2 2 3" xfId="19772"/>
    <cellStyle name="Normal 4 2 2 6 2 2 3 2" xfId="19773"/>
    <cellStyle name="Normal 4 2 2 6 2 2 3 2 2" xfId="19774"/>
    <cellStyle name="Normal 4 2 2 6 2 2 3 3" xfId="19775"/>
    <cellStyle name="Normal 4 2 2 6 2 2 4" xfId="19776"/>
    <cellStyle name="Normal 4 2 2 6 2 2 4 2" xfId="19777"/>
    <cellStyle name="Normal 4 2 2 6 2 2 5" xfId="19778"/>
    <cellStyle name="Normal 4 2 2 6 2 3" xfId="19779"/>
    <cellStyle name="Normal 4 2 2 6 2 3 2" xfId="19780"/>
    <cellStyle name="Normal 4 2 2 6 2 3 2 2" xfId="19781"/>
    <cellStyle name="Normal 4 2 2 6 2 3 3" xfId="19782"/>
    <cellStyle name="Normal 4 2 2 6 2 4" xfId="19783"/>
    <cellStyle name="Normal 4 2 2 6 2 4 2" xfId="19784"/>
    <cellStyle name="Normal 4 2 2 6 2 4 2 2" xfId="19785"/>
    <cellStyle name="Normal 4 2 2 6 2 4 3" xfId="19786"/>
    <cellStyle name="Normal 4 2 2 6 2 5" xfId="19787"/>
    <cellStyle name="Normal 4 2 2 6 2 5 2" xfId="19788"/>
    <cellStyle name="Normal 4 2 2 6 2 5 2 2" xfId="19789"/>
    <cellStyle name="Normal 4 2 2 6 2 5 3" xfId="19790"/>
    <cellStyle name="Normal 4 2 2 6 2 6" xfId="19791"/>
    <cellStyle name="Normal 4 2 2 6 2 6 2" xfId="19792"/>
    <cellStyle name="Normal 4 2 2 6 2 7" xfId="19793"/>
    <cellStyle name="Normal 4 2 2 6 3" xfId="19794"/>
    <cellStyle name="Normal 4 2 2 6 3 2" xfId="19795"/>
    <cellStyle name="Normal 4 2 2 6 3 2 2" xfId="19796"/>
    <cellStyle name="Normal 4 2 2 6 3 2 2 2" xfId="19797"/>
    <cellStyle name="Normal 4 2 2 6 3 2 3" xfId="19798"/>
    <cellStyle name="Normal 4 2 2 6 3 3" xfId="19799"/>
    <cellStyle name="Normal 4 2 2 6 3 3 2" xfId="19800"/>
    <cellStyle name="Normal 4 2 2 6 3 3 2 2" xfId="19801"/>
    <cellStyle name="Normal 4 2 2 6 3 3 3" xfId="19802"/>
    <cellStyle name="Normal 4 2 2 6 3 4" xfId="19803"/>
    <cellStyle name="Normal 4 2 2 6 3 4 2" xfId="19804"/>
    <cellStyle name="Normal 4 2 2 6 3 5" xfId="19805"/>
    <cellStyle name="Normal 4 2 2 6 4" xfId="19806"/>
    <cellStyle name="Normal 4 2 2 6 4 2" xfId="19807"/>
    <cellStyle name="Normal 4 2 2 6 4 2 2" xfId="19808"/>
    <cellStyle name="Normal 4 2 2 6 4 3" xfId="19809"/>
    <cellStyle name="Normal 4 2 2 6 5" xfId="19810"/>
    <cellStyle name="Normal 4 2 2 6 5 2" xfId="19811"/>
    <cellStyle name="Normal 4 2 2 6 5 2 2" xfId="19812"/>
    <cellStyle name="Normal 4 2 2 6 5 3" xfId="19813"/>
    <cellStyle name="Normal 4 2 2 6 6" xfId="19814"/>
    <cellStyle name="Normal 4 2 2 6 6 2" xfId="19815"/>
    <cellStyle name="Normal 4 2 2 6 6 2 2" xfId="19816"/>
    <cellStyle name="Normal 4 2 2 6 6 3" xfId="19817"/>
    <cellStyle name="Normal 4 2 2 6 7" xfId="19818"/>
    <cellStyle name="Normal 4 2 2 6 7 2" xfId="19819"/>
    <cellStyle name="Normal 4 2 2 6 8" xfId="19820"/>
    <cellStyle name="Normal 4 2 2 7" xfId="19821"/>
    <cellStyle name="Normal 4 2 2 7 2" xfId="19822"/>
    <cellStyle name="Normal 4 2 2 7 2 2" xfId="19823"/>
    <cellStyle name="Normal 4 2 2 7 2 2 2" xfId="19824"/>
    <cellStyle name="Normal 4 2 2 7 2 2 2 2" xfId="19825"/>
    <cellStyle name="Normal 4 2 2 7 2 2 3" xfId="19826"/>
    <cellStyle name="Normal 4 2 2 7 2 3" xfId="19827"/>
    <cellStyle name="Normal 4 2 2 7 2 3 2" xfId="19828"/>
    <cellStyle name="Normal 4 2 2 7 2 3 2 2" xfId="19829"/>
    <cellStyle name="Normal 4 2 2 7 2 3 3" xfId="19830"/>
    <cellStyle name="Normal 4 2 2 7 2 4" xfId="19831"/>
    <cellStyle name="Normal 4 2 2 7 2 4 2" xfId="19832"/>
    <cellStyle name="Normal 4 2 2 7 2 5" xfId="19833"/>
    <cellStyle name="Normal 4 2 2 7 3" xfId="19834"/>
    <cellStyle name="Normal 4 2 2 7 3 2" xfId="19835"/>
    <cellStyle name="Normal 4 2 2 7 3 2 2" xfId="19836"/>
    <cellStyle name="Normal 4 2 2 7 3 3" xfId="19837"/>
    <cellStyle name="Normal 4 2 2 7 4" xfId="19838"/>
    <cellStyle name="Normal 4 2 2 7 4 2" xfId="19839"/>
    <cellStyle name="Normal 4 2 2 7 4 2 2" xfId="19840"/>
    <cellStyle name="Normal 4 2 2 7 4 3" xfId="19841"/>
    <cellStyle name="Normal 4 2 2 7 5" xfId="19842"/>
    <cellStyle name="Normal 4 2 2 7 5 2" xfId="19843"/>
    <cellStyle name="Normal 4 2 2 7 5 2 2" xfId="19844"/>
    <cellStyle name="Normal 4 2 2 7 5 3" xfId="19845"/>
    <cellStyle name="Normal 4 2 2 7 6" xfId="19846"/>
    <cellStyle name="Normal 4 2 2 7 6 2" xfId="19847"/>
    <cellStyle name="Normal 4 2 2 7 7" xfId="19848"/>
    <cellStyle name="Normal 4 2 2 8" xfId="19849"/>
    <cellStyle name="Normal 4 2 2 8 2" xfId="19850"/>
    <cellStyle name="Normal 4 2 2 8 2 2" xfId="19851"/>
    <cellStyle name="Normal 4 2 2 8 2 2 2" xfId="19852"/>
    <cellStyle name="Normal 4 2 2 8 2 2 2 2" xfId="19853"/>
    <cellStyle name="Normal 4 2 2 8 2 2 3" xfId="19854"/>
    <cellStyle name="Normal 4 2 2 8 2 3" xfId="19855"/>
    <cellStyle name="Normal 4 2 2 8 2 3 2" xfId="19856"/>
    <cellStyle name="Normal 4 2 2 8 2 3 2 2" xfId="19857"/>
    <cellStyle name="Normal 4 2 2 8 2 3 3" xfId="19858"/>
    <cellStyle name="Normal 4 2 2 8 2 4" xfId="19859"/>
    <cellStyle name="Normal 4 2 2 8 2 4 2" xfId="19860"/>
    <cellStyle name="Normal 4 2 2 8 2 5" xfId="19861"/>
    <cellStyle name="Normal 4 2 2 8 3" xfId="19862"/>
    <cellStyle name="Normal 4 2 2 8 3 2" xfId="19863"/>
    <cellStyle name="Normal 4 2 2 8 3 2 2" xfId="19864"/>
    <cellStyle name="Normal 4 2 2 8 3 3" xfId="19865"/>
    <cellStyle name="Normal 4 2 2 8 4" xfId="19866"/>
    <cellStyle name="Normal 4 2 2 8 4 2" xfId="19867"/>
    <cellStyle name="Normal 4 2 2 8 4 2 2" xfId="19868"/>
    <cellStyle name="Normal 4 2 2 8 4 3" xfId="19869"/>
    <cellStyle name="Normal 4 2 2 8 5" xfId="19870"/>
    <cellStyle name="Normal 4 2 2 8 5 2" xfId="19871"/>
    <cellStyle name="Normal 4 2 2 8 5 2 2" xfId="19872"/>
    <cellStyle name="Normal 4 2 2 8 5 3" xfId="19873"/>
    <cellStyle name="Normal 4 2 2 8 6" xfId="19874"/>
    <cellStyle name="Normal 4 2 2 8 6 2" xfId="19875"/>
    <cellStyle name="Normal 4 2 2 8 7" xfId="19876"/>
    <cellStyle name="Normal 4 2 2 9" xfId="19877"/>
    <cellStyle name="Normal 4 2 2 9 2" xfId="19878"/>
    <cellStyle name="Normal 4 2 2 9 2 2" xfId="19879"/>
    <cellStyle name="Normal 4 2 2 9 2 2 2" xfId="19880"/>
    <cellStyle name="Normal 4 2 2 9 2 3" xfId="19881"/>
    <cellStyle name="Normal 4 2 2 9 3" xfId="19882"/>
    <cellStyle name="Normal 4 2 2 9 3 2" xfId="19883"/>
    <cellStyle name="Normal 4 2 2 9 3 2 2" xfId="19884"/>
    <cellStyle name="Normal 4 2 2 9 3 3" xfId="19885"/>
    <cellStyle name="Normal 4 2 2 9 4" xfId="19886"/>
    <cellStyle name="Normal 4 2 2 9 4 2" xfId="19887"/>
    <cellStyle name="Normal 4 2 2 9 5" xfId="19888"/>
    <cellStyle name="Normal 4 2 3" xfId="19889"/>
    <cellStyle name="Normal 4 2 3 10" xfId="19890"/>
    <cellStyle name="Normal 4 2 3 10 2" xfId="19891"/>
    <cellStyle name="Normal 4 2 3 10 2 2" xfId="19892"/>
    <cellStyle name="Normal 4 2 3 10 3" xfId="19893"/>
    <cellStyle name="Normal 4 2 3 11" xfId="19894"/>
    <cellStyle name="Normal 4 2 3 11 2" xfId="19895"/>
    <cellStyle name="Normal 4 2 3 11 2 2" xfId="19896"/>
    <cellStyle name="Normal 4 2 3 11 3" xfId="19897"/>
    <cellStyle name="Normal 4 2 3 12" xfId="19898"/>
    <cellStyle name="Normal 4 2 3 12 2" xfId="19899"/>
    <cellStyle name="Normal 4 2 3 12 2 2" xfId="19900"/>
    <cellStyle name="Normal 4 2 3 12 3" xfId="19901"/>
    <cellStyle name="Normal 4 2 3 13" xfId="19902"/>
    <cellStyle name="Normal 4 2 3 13 2" xfId="19903"/>
    <cellStyle name="Normal 4 2 3 14" xfId="19904"/>
    <cellStyle name="Normal 4 2 3 2" xfId="19905"/>
    <cellStyle name="Normal 4 2 3 2 10" xfId="19906"/>
    <cellStyle name="Normal 4 2 3 2 10 2" xfId="19907"/>
    <cellStyle name="Normal 4 2 3 2 10 2 2" xfId="19908"/>
    <cellStyle name="Normal 4 2 3 2 10 3" xfId="19909"/>
    <cellStyle name="Normal 4 2 3 2 11" xfId="19910"/>
    <cellStyle name="Normal 4 2 3 2 11 2" xfId="19911"/>
    <cellStyle name="Normal 4 2 3 2 12" xfId="19912"/>
    <cellStyle name="Normal 4 2 3 2 2" xfId="19913"/>
    <cellStyle name="Normal 4 2 3 2 2 2" xfId="19914"/>
    <cellStyle name="Normal 4 2 3 2 2 2 2" xfId="19915"/>
    <cellStyle name="Normal 4 2 3 2 2 2 2 2" xfId="19916"/>
    <cellStyle name="Normal 4 2 3 2 2 2 2 2 2" xfId="19917"/>
    <cellStyle name="Normal 4 2 3 2 2 2 2 2 2 2" xfId="19918"/>
    <cellStyle name="Normal 4 2 3 2 2 2 2 2 3" xfId="19919"/>
    <cellStyle name="Normal 4 2 3 2 2 2 2 3" xfId="19920"/>
    <cellStyle name="Normal 4 2 3 2 2 2 2 3 2" xfId="19921"/>
    <cellStyle name="Normal 4 2 3 2 2 2 2 3 2 2" xfId="19922"/>
    <cellStyle name="Normal 4 2 3 2 2 2 2 3 3" xfId="19923"/>
    <cellStyle name="Normal 4 2 3 2 2 2 2 4" xfId="19924"/>
    <cellStyle name="Normal 4 2 3 2 2 2 2 4 2" xfId="19925"/>
    <cellStyle name="Normal 4 2 3 2 2 2 2 5" xfId="19926"/>
    <cellStyle name="Normal 4 2 3 2 2 2 3" xfId="19927"/>
    <cellStyle name="Normal 4 2 3 2 2 2 3 2" xfId="19928"/>
    <cellStyle name="Normal 4 2 3 2 2 2 3 2 2" xfId="19929"/>
    <cellStyle name="Normal 4 2 3 2 2 2 3 3" xfId="19930"/>
    <cellStyle name="Normal 4 2 3 2 2 2 4" xfId="19931"/>
    <cellStyle name="Normal 4 2 3 2 2 2 4 2" xfId="19932"/>
    <cellStyle name="Normal 4 2 3 2 2 2 4 2 2" xfId="19933"/>
    <cellStyle name="Normal 4 2 3 2 2 2 4 3" xfId="19934"/>
    <cellStyle name="Normal 4 2 3 2 2 2 5" xfId="19935"/>
    <cellStyle name="Normal 4 2 3 2 2 2 5 2" xfId="19936"/>
    <cellStyle name="Normal 4 2 3 2 2 2 5 2 2" xfId="19937"/>
    <cellStyle name="Normal 4 2 3 2 2 2 5 3" xfId="19938"/>
    <cellStyle name="Normal 4 2 3 2 2 2 6" xfId="19939"/>
    <cellStyle name="Normal 4 2 3 2 2 2 6 2" xfId="19940"/>
    <cellStyle name="Normal 4 2 3 2 2 2 7" xfId="19941"/>
    <cellStyle name="Normal 4 2 3 2 2 3" xfId="19942"/>
    <cellStyle name="Normal 4 2 3 2 2 3 2" xfId="19943"/>
    <cellStyle name="Normal 4 2 3 2 2 3 2 2" xfId="19944"/>
    <cellStyle name="Normal 4 2 3 2 2 3 2 2 2" xfId="19945"/>
    <cellStyle name="Normal 4 2 3 2 2 3 2 3" xfId="19946"/>
    <cellStyle name="Normal 4 2 3 2 2 3 3" xfId="19947"/>
    <cellStyle name="Normal 4 2 3 2 2 3 3 2" xfId="19948"/>
    <cellStyle name="Normal 4 2 3 2 2 3 3 2 2" xfId="19949"/>
    <cellStyle name="Normal 4 2 3 2 2 3 3 3" xfId="19950"/>
    <cellStyle name="Normal 4 2 3 2 2 3 4" xfId="19951"/>
    <cellStyle name="Normal 4 2 3 2 2 3 4 2" xfId="19952"/>
    <cellStyle name="Normal 4 2 3 2 2 3 5" xfId="19953"/>
    <cellStyle name="Normal 4 2 3 2 2 4" xfId="19954"/>
    <cellStyle name="Normal 4 2 3 2 2 4 2" xfId="19955"/>
    <cellStyle name="Normal 4 2 3 2 2 4 2 2" xfId="19956"/>
    <cellStyle name="Normal 4 2 3 2 2 4 3" xfId="19957"/>
    <cellStyle name="Normal 4 2 3 2 2 5" xfId="19958"/>
    <cellStyle name="Normal 4 2 3 2 2 5 2" xfId="19959"/>
    <cellStyle name="Normal 4 2 3 2 2 5 2 2" xfId="19960"/>
    <cellStyle name="Normal 4 2 3 2 2 5 3" xfId="19961"/>
    <cellStyle name="Normal 4 2 3 2 2 6" xfId="19962"/>
    <cellStyle name="Normal 4 2 3 2 2 6 2" xfId="19963"/>
    <cellStyle name="Normal 4 2 3 2 2 6 2 2" xfId="19964"/>
    <cellStyle name="Normal 4 2 3 2 2 6 3" xfId="19965"/>
    <cellStyle name="Normal 4 2 3 2 2 7" xfId="19966"/>
    <cellStyle name="Normal 4 2 3 2 2 7 2" xfId="19967"/>
    <cellStyle name="Normal 4 2 3 2 2 8" xfId="19968"/>
    <cellStyle name="Normal 4 2 3 2 3" xfId="19969"/>
    <cellStyle name="Normal 4 2 3 2 3 2" xfId="19970"/>
    <cellStyle name="Normal 4 2 3 2 3 2 2" xfId="19971"/>
    <cellStyle name="Normal 4 2 3 2 3 2 2 2" xfId="19972"/>
    <cellStyle name="Normal 4 2 3 2 3 2 2 2 2" xfId="19973"/>
    <cellStyle name="Normal 4 2 3 2 3 2 2 2 2 2" xfId="19974"/>
    <cellStyle name="Normal 4 2 3 2 3 2 2 2 3" xfId="19975"/>
    <cellStyle name="Normal 4 2 3 2 3 2 2 3" xfId="19976"/>
    <cellStyle name="Normal 4 2 3 2 3 2 2 3 2" xfId="19977"/>
    <cellStyle name="Normal 4 2 3 2 3 2 2 3 2 2" xfId="19978"/>
    <cellStyle name="Normal 4 2 3 2 3 2 2 3 3" xfId="19979"/>
    <cellStyle name="Normal 4 2 3 2 3 2 2 4" xfId="19980"/>
    <cellStyle name="Normal 4 2 3 2 3 2 2 4 2" xfId="19981"/>
    <cellStyle name="Normal 4 2 3 2 3 2 2 5" xfId="19982"/>
    <cellStyle name="Normal 4 2 3 2 3 2 3" xfId="19983"/>
    <cellStyle name="Normal 4 2 3 2 3 2 3 2" xfId="19984"/>
    <cellStyle name="Normal 4 2 3 2 3 2 3 2 2" xfId="19985"/>
    <cellStyle name="Normal 4 2 3 2 3 2 3 3" xfId="19986"/>
    <cellStyle name="Normal 4 2 3 2 3 2 4" xfId="19987"/>
    <cellStyle name="Normal 4 2 3 2 3 2 4 2" xfId="19988"/>
    <cellStyle name="Normal 4 2 3 2 3 2 4 2 2" xfId="19989"/>
    <cellStyle name="Normal 4 2 3 2 3 2 4 3" xfId="19990"/>
    <cellStyle name="Normal 4 2 3 2 3 2 5" xfId="19991"/>
    <cellStyle name="Normal 4 2 3 2 3 2 5 2" xfId="19992"/>
    <cellStyle name="Normal 4 2 3 2 3 2 5 2 2" xfId="19993"/>
    <cellStyle name="Normal 4 2 3 2 3 2 5 3" xfId="19994"/>
    <cellStyle name="Normal 4 2 3 2 3 2 6" xfId="19995"/>
    <cellStyle name="Normal 4 2 3 2 3 2 6 2" xfId="19996"/>
    <cellStyle name="Normal 4 2 3 2 3 2 7" xfId="19997"/>
    <cellStyle name="Normal 4 2 3 2 3 3" xfId="19998"/>
    <cellStyle name="Normal 4 2 3 2 3 3 2" xfId="19999"/>
    <cellStyle name="Normal 4 2 3 2 3 3 2 2" xfId="20000"/>
    <cellStyle name="Normal 4 2 3 2 3 3 2 2 2" xfId="20001"/>
    <cellStyle name="Normal 4 2 3 2 3 3 2 3" xfId="20002"/>
    <cellStyle name="Normal 4 2 3 2 3 3 3" xfId="20003"/>
    <cellStyle name="Normal 4 2 3 2 3 3 3 2" xfId="20004"/>
    <cellStyle name="Normal 4 2 3 2 3 3 3 2 2" xfId="20005"/>
    <cellStyle name="Normal 4 2 3 2 3 3 3 3" xfId="20006"/>
    <cellStyle name="Normal 4 2 3 2 3 3 4" xfId="20007"/>
    <cellStyle name="Normal 4 2 3 2 3 3 4 2" xfId="20008"/>
    <cellStyle name="Normal 4 2 3 2 3 3 5" xfId="20009"/>
    <cellStyle name="Normal 4 2 3 2 3 4" xfId="20010"/>
    <cellStyle name="Normal 4 2 3 2 3 4 2" xfId="20011"/>
    <cellStyle name="Normal 4 2 3 2 3 4 2 2" xfId="20012"/>
    <cellStyle name="Normal 4 2 3 2 3 4 3" xfId="20013"/>
    <cellStyle name="Normal 4 2 3 2 3 5" xfId="20014"/>
    <cellStyle name="Normal 4 2 3 2 3 5 2" xfId="20015"/>
    <cellStyle name="Normal 4 2 3 2 3 5 2 2" xfId="20016"/>
    <cellStyle name="Normal 4 2 3 2 3 5 3" xfId="20017"/>
    <cellStyle name="Normal 4 2 3 2 3 6" xfId="20018"/>
    <cellStyle name="Normal 4 2 3 2 3 6 2" xfId="20019"/>
    <cellStyle name="Normal 4 2 3 2 3 6 2 2" xfId="20020"/>
    <cellStyle name="Normal 4 2 3 2 3 6 3" xfId="20021"/>
    <cellStyle name="Normal 4 2 3 2 3 7" xfId="20022"/>
    <cellStyle name="Normal 4 2 3 2 3 7 2" xfId="20023"/>
    <cellStyle name="Normal 4 2 3 2 3 8" xfId="20024"/>
    <cellStyle name="Normal 4 2 3 2 4" xfId="20025"/>
    <cellStyle name="Normal 4 2 3 2 4 2" xfId="20026"/>
    <cellStyle name="Normal 4 2 3 2 4 2 2" xfId="20027"/>
    <cellStyle name="Normal 4 2 3 2 4 2 2 2" xfId="20028"/>
    <cellStyle name="Normal 4 2 3 2 4 2 2 2 2" xfId="20029"/>
    <cellStyle name="Normal 4 2 3 2 4 2 2 2 2 2" xfId="20030"/>
    <cellStyle name="Normal 4 2 3 2 4 2 2 2 3" xfId="20031"/>
    <cellStyle name="Normal 4 2 3 2 4 2 2 3" xfId="20032"/>
    <cellStyle name="Normal 4 2 3 2 4 2 2 3 2" xfId="20033"/>
    <cellStyle name="Normal 4 2 3 2 4 2 2 3 2 2" xfId="20034"/>
    <cellStyle name="Normal 4 2 3 2 4 2 2 3 3" xfId="20035"/>
    <cellStyle name="Normal 4 2 3 2 4 2 2 4" xfId="20036"/>
    <cellStyle name="Normal 4 2 3 2 4 2 2 4 2" xfId="20037"/>
    <cellStyle name="Normal 4 2 3 2 4 2 2 5" xfId="20038"/>
    <cellStyle name="Normal 4 2 3 2 4 2 3" xfId="20039"/>
    <cellStyle name="Normal 4 2 3 2 4 2 3 2" xfId="20040"/>
    <cellStyle name="Normal 4 2 3 2 4 2 3 2 2" xfId="20041"/>
    <cellStyle name="Normal 4 2 3 2 4 2 3 3" xfId="20042"/>
    <cellStyle name="Normal 4 2 3 2 4 2 4" xfId="20043"/>
    <cellStyle name="Normal 4 2 3 2 4 2 4 2" xfId="20044"/>
    <cellStyle name="Normal 4 2 3 2 4 2 4 2 2" xfId="20045"/>
    <cellStyle name="Normal 4 2 3 2 4 2 4 3" xfId="20046"/>
    <cellStyle name="Normal 4 2 3 2 4 2 5" xfId="20047"/>
    <cellStyle name="Normal 4 2 3 2 4 2 5 2" xfId="20048"/>
    <cellStyle name="Normal 4 2 3 2 4 2 5 2 2" xfId="20049"/>
    <cellStyle name="Normal 4 2 3 2 4 2 5 3" xfId="20050"/>
    <cellStyle name="Normal 4 2 3 2 4 2 6" xfId="20051"/>
    <cellStyle name="Normal 4 2 3 2 4 2 6 2" xfId="20052"/>
    <cellStyle name="Normal 4 2 3 2 4 2 7" xfId="20053"/>
    <cellStyle name="Normal 4 2 3 2 4 3" xfId="20054"/>
    <cellStyle name="Normal 4 2 3 2 4 3 2" xfId="20055"/>
    <cellStyle name="Normal 4 2 3 2 4 3 2 2" xfId="20056"/>
    <cellStyle name="Normal 4 2 3 2 4 3 2 2 2" xfId="20057"/>
    <cellStyle name="Normal 4 2 3 2 4 3 2 3" xfId="20058"/>
    <cellStyle name="Normal 4 2 3 2 4 3 3" xfId="20059"/>
    <cellStyle name="Normal 4 2 3 2 4 3 3 2" xfId="20060"/>
    <cellStyle name="Normal 4 2 3 2 4 3 3 2 2" xfId="20061"/>
    <cellStyle name="Normal 4 2 3 2 4 3 3 3" xfId="20062"/>
    <cellStyle name="Normal 4 2 3 2 4 3 4" xfId="20063"/>
    <cellStyle name="Normal 4 2 3 2 4 3 4 2" xfId="20064"/>
    <cellStyle name="Normal 4 2 3 2 4 3 5" xfId="20065"/>
    <cellStyle name="Normal 4 2 3 2 4 4" xfId="20066"/>
    <cellStyle name="Normal 4 2 3 2 4 4 2" xfId="20067"/>
    <cellStyle name="Normal 4 2 3 2 4 4 2 2" xfId="20068"/>
    <cellStyle name="Normal 4 2 3 2 4 4 3" xfId="20069"/>
    <cellStyle name="Normal 4 2 3 2 4 5" xfId="20070"/>
    <cellStyle name="Normal 4 2 3 2 4 5 2" xfId="20071"/>
    <cellStyle name="Normal 4 2 3 2 4 5 2 2" xfId="20072"/>
    <cellStyle name="Normal 4 2 3 2 4 5 3" xfId="20073"/>
    <cellStyle name="Normal 4 2 3 2 4 6" xfId="20074"/>
    <cellStyle name="Normal 4 2 3 2 4 6 2" xfId="20075"/>
    <cellStyle name="Normal 4 2 3 2 4 6 2 2" xfId="20076"/>
    <cellStyle name="Normal 4 2 3 2 4 6 3" xfId="20077"/>
    <cellStyle name="Normal 4 2 3 2 4 7" xfId="20078"/>
    <cellStyle name="Normal 4 2 3 2 4 7 2" xfId="20079"/>
    <cellStyle name="Normal 4 2 3 2 4 8" xfId="20080"/>
    <cellStyle name="Normal 4 2 3 2 5" xfId="20081"/>
    <cellStyle name="Normal 4 2 3 2 5 2" xfId="20082"/>
    <cellStyle name="Normal 4 2 3 2 5 2 2" xfId="20083"/>
    <cellStyle name="Normal 4 2 3 2 5 2 2 2" xfId="20084"/>
    <cellStyle name="Normal 4 2 3 2 5 2 2 2 2" xfId="20085"/>
    <cellStyle name="Normal 4 2 3 2 5 2 2 3" xfId="20086"/>
    <cellStyle name="Normal 4 2 3 2 5 2 3" xfId="20087"/>
    <cellStyle name="Normal 4 2 3 2 5 2 3 2" xfId="20088"/>
    <cellStyle name="Normal 4 2 3 2 5 2 3 2 2" xfId="20089"/>
    <cellStyle name="Normal 4 2 3 2 5 2 3 3" xfId="20090"/>
    <cellStyle name="Normal 4 2 3 2 5 2 4" xfId="20091"/>
    <cellStyle name="Normal 4 2 3 2 5 2 4 2" xfId="20092"/>
    <cellStyle name="Normal 4 2 3 2 5 2 5" xfId="20093"/>
    <cellStyle name="Normal 4 2 3 2 5 3" xfId="20094"/>
    <cellStyle name="Normal 4 2 3 2 5 3 2" xfId="20095"/>
    <cellStyle name="Normal 4 2 3 2 5 3 2 2" xfId="20096"/>
    <cellStyle name="Normal 4 2 3 2 5 3 3" xfId="20097"/>
    <cellStyle name="Normal 4 2 3 2 5 4" xfId="20098"/>
    <cellStyle name="Normal 4 2 3 2 5 4 2" xfId="20099"/>
    <cellStyle name="Normal 4 2 3 2 5 4 2 2" xfId="20100"/>
    <cellStyle name="Normal 4 2 3 2 5 4 3" xfId="20101"/>
    <cellStyle name="Normal 4 2 3 2 5 5" xfId="20102"/>
    <cellStyle name="Normal 4 2 3 2 5 5 2" xfId="20103"/>
    <cellStyle name="Normal 4 2 3 2 5 5 2 2" xfId="20104"/>
    <cellStyle name="Normal 4 2 3 2 5 5 3" xfId="20105"/>
    <cellStyle name="Normal 4 2 3 2 5 6" xfId="20106"/>
    <cellStyle name="Normal 4 2 3 2 5 6 2" xfId="20107"/>
    <cellStyle name="Normal 4 2 3 2 5 7" xfId="20108"/>
    <cellStyle name="Normal 4 2 3 2 6" xfId="20109"/>
    <cellStyle name="Normal 4 2 3 2 6 2" xfId="20110"/>
    <cellStyle name="Normal 4 2 3 2 6 2 2" xfId="20111"/>
    <cellStyle name="Normal 4 2 3 2 6 2 2 2" xfId="20112"/>
    <cellStyle name="Normal 4 2 3 2 6 2 2 2 2" xfId="20113"/>
    <cellStyle name="Normal 4 2 3 2 6 2 2 3" xfId="20114"/>
    <cellStyle name="Normal 4 2 3 2 6 2 3" xfId="20115"/>
    <cellStyle name="Normal 4 2 3 2 6 2 3 2" xfId="20116"/>
    <cellStyle name="Normal 4 2 3 2 6 2 3 2 2" xfId="20117"/>
    <cellStyle name="Normal 4 2 3 2 6 2 3 3" xfId="20118"/>
    <cellStyle name="Normal 4 2 3 2 6 2 4" xfId="20119"/>
    <cellStyle name="Normal 4 2 3 2 6 2 4 2" xfId="20120"/>
    <cellStyle name="Normal 4 2 3 2 6 2 5" xfId="20121"/>
    <cellStyle name="Normal 4 2 3 2 6 3" xfId="20122"/>
    <cellStyle name="Normal 4 2 3 2 6 3 2" xfId="20123"/>
    <cellStyle name="Normal 4 2 3 2 6 3 2 2" xfId="20124"/>
    <cellStyle name="Normal 4 2 3 2 6 3 3" xfId="20125"/>
    <cellStyle name="Normal 4 2 3 2 6 4" xfId="20126"/>
    <cellStyle name="Normal 4 2 3 2 6 4 2" xfId="20127"/>
    <cellStyle name="Normal 4 2 3 2 6 4 2 2" xfId="20128"/>
    <cellStyle name="Normal 4 2 3 2 6 4 3" xfId="20129"/>
    <cellStyle name="Normal 4 2 3 2 6 5" xfId="20130"/>
    <cellStyle name="Normal 4 2 3 2 6 5 2" xfId="20131"/>
    <cellStyle name="Normal 4 2 3 2 6 5 2 2" xfId="20132"/>
    <cellStyle name="Normal 4 2 3 2 6 5 3" xfId="20133"/>
    <cellStyle name="Normal 4 2 3 2 6 6" xfId="20134"/>
    <cellStyle name="Normal 4 2 3 2 6 6 2" xfId="20135"/>
    <cellStyle name="Normal 4 2 3 2 6 7" xfId="20136"/>
    <cellStyle name="Normal 4 2 3 2 7" xfId="20137"/>
    <cellStyle name="Normal 4 2 3 2 7 2" xfId="20138"/>
    <cellStyle name="Normal 4 2 3 2 7 2 2" xfId="20139"/>
    <cellStyle name="Normal 4 2 3 2 7 2 2 2" xfId="20140"/>
    <cellStyle name="Normal 4 2 3 2 7 2 3" xfId="20141"/>
    <cellStyle name="Normal 4 2 3 2 7 3" xfId="20142"/>
    <cellStyle name="Normal 4 2 3 2 7 3 2" xfId="20143"/>
    <cellStyle name="Normal 4 2 3 2 7 3 2 2" xfId="20144"/>
    <cellStyle name="Normal 4 2 3 2 7 3 3" xfId="20145"/>
    <cellStyle name="Normal 4 2 3 2 7 4" xfId="20146"/>
    <cellStyle name="Normal 4 2 3 2 7 4 2" xfId="20147"/>
    <cellStyle name="Normal 4 2 3 2 7 5" xfId="20148"/>
    <cellStyle name="Normal 4 2 3 2 8" xfId="20149"/>
    <cellStyle name="Normal 4 2 3 2 8 2" xfId="20150"/>
    <cellStyle name="Normal 4 2 3 2 8 2 2" xfId="20151"/>
    <cellStyle name="Normal 4 2 3 2 8 3" xfId="20152"/>
    <cellStyle name="Normal 4 2 3 2 9" xfId="20153"/>
    <cellStyle name="Normal 4 2 3 2 9 2" xfId="20154"/>
    <cellStyle name="Normal 4 2 3 2 9 2 2" xfId="20155"/>
    <cellStyle name="Normal 4 2 3 2 9 3" xfId="20156"/>
    <cellStyle name="Normal 4 2 3 3" xfId="20157"/>
    <cellStyle name="Normal 4 2 3 3 2" xfId="20158"/>
    <cellStyle name="Normal 4 2 3 3 2 2" xfId="20159"/>
    <cellStyle name="Normal 4 2 3 3 3" xfId="20160"/>
    <cellStyle name="Normal 4 2 3 4" xfId="20161"/>
    <cellStyle name="Normal 4 2 3 4 2" xfId="20162"/>
    <cellStyle name="Normal 4 2 3 4 2 2" xfId="20163"/>
    <cellStyle name="Normal 4 2 3 4 2 2 2" xfId="20164"/>
    <cellStyle name="Normal 4 2 3 4 2 2 2 2" xfId="20165"/>
    <cellStyle name="Normal 4 2 3 4 2 2 2 2 2" xfId="20166"/>
    <cellStyle name="Normal 4 2 3 4 2 2 2 3" xfId="20167"/>
    <cellStyle name="Normal 4 2 3 4 2 2 3" xfId="20168"/>
    <cellStyle name="Normal 4 2 3 4 2 2 3 2" xfId="20169"/>
    <cellStyle name="Normal 4 2 3 4 2 2 3 2 2" xfId="20170"/>
    <cellStyle name="Normal 4 2 3 4 2 2 3 3" xfId="20171"/>
    <cellStyle name="Normal 4 2 3 4 2 2 4" xfId="20172"/>
    <cellStyle name="Normal 4 2 3 4 2 2 4 2" xfId="20173"/>
    <cellStyle name="Normal 4 2 3 4 2 2 5" xfId="20174"/>
    <cellStyle name="Normal 4 2 3 4 2 3" xfId="20175"/>
    <cellStyle name="Normal 4 2 3 4 2 3 2" xfId="20176"/>
    <cellStyle name="Normal 4 2 3 4 2 3 2 2" xfId="20177"/>
    <cellStyle name="Normal 4 2 3 4 2 3 3" xfId="20178"/>
    <cellStyle name="Normal 4 2 3 4 2 4" xfId="20179"/>
    <cellStyle name="Normal 4 2 3 4 2 4 2" xfId="20180"/>
    <cellStyle name="Normal 4 2 3 4 2 4 2 2" xfId="20181"/>
    <cellStyle name="Normal 4 2 3 4 2 4 3" xfId="20182"/>
    <cellStyle name="Normal 4 2 3 4 2 5" xfId="20183"/>
    <cellStyle name="Normal 4 2 3 4 2 5 2" xfId="20184"/>
    <cellStyle name="Normal 4 2 3 4 2 5 2 2" xfId="20185"/>
    <cellStyle name="Normal 4 2 3 4 2 5 3" xfId="20186"/>
    <cellStyle name="Normal 4 2 3 4 2 6" xfId="20187"/>
    <cellStyle name="Normal 4 2 3 4 2 6 2" xfId="20188"/>
    <cellStyle name="Normal 4 2 3 4 2 7" xfId="20189"/>
    <cellStyle name="Normal 4 2 3 4 3" xfId="20190"/>
    <cellStyle name="Normal 4 2 3 4 3 2" xfId="20191"/>
    <cellStyle name="Normal 4 2 3 4 3 2 2" xfId="20192"/>
    <cellStyle name="Normal 4 2 3 4 3 2 2 2" xfId="20193"/>
    <cellStyle name="Normal 4 2 3 4 3 2 3" xfId="20194"/>
    <cellStyle name="Normal 4 2 3 4 3 3" xfId="20195"/>
    <cellStyle name="Normal 4 2 3 4 3 3 2" xfId="20196"/>
    <cellStyle name="Normal 4 2 3 4 3 3 2 2" xfId="20197"/>
    <cellStyle name="Normal 4 2 3 4 3 3 3" xfId="20198"/>
    <cellStyle name="Normal 4 2 3 4 3 4" xfId="20199"/>
    <cellStyle name="Normal 4 2 3 4 3 4 2" xfId="20200"/>
    <cellStyle name="Normal 4 2 3 4 3 5" xfId="20201"/>
    <cellStyle name="Normal 4 2 3 4 4" xfId="20202"/>
    <cellStyle name="Normal 4 2 3 4 4 2" xfId="20203"/>
    <cellStyle name="Normal 4 2 3 4 4 2 2" xfId="20204"/>
    <cellStyle name="Normal 4 2 3 4 4 3" xfId="20205"/>
    <cellStyle name="Normal 4 2 3 4 5" xfId="20206"/>
    <cellStyle name="Normal 4 2 3 4 5 2" xfId="20207"/>
    <cellStyle name="Normal 4 2 3 4 5 2 2" xfId="20208"/>
    <cellStyle name="Normal 4 2 3 4 5 3" xfId="20209"/>
    <cellStyle name="Normal 4 2 3 4 6" xfId="20210"/>
    <cellStyle name="Normal 4 2 3 4 6 2" xfId="20211"/>
    <cellStyle name="Normal 4 2 3 4 6 2 2" xfId="20212"/>
    <cellStyle name="Normal 4 2 3 4 6 3" xfId="20213"/>
    <cellStyle name="Normal 4 2 3 4 7" xfId="20214"/>
    <cellStyle name="Normal 4 2 3 4 7 2" xfId="20215"/>
    <cellStyle name="Normal 4 2 3 4 8" xfId="20216"/>
    <cellStyle name="Normal 4 2 3 5" xfId="20217"/>
    <cellStyle name="Normal 4 2 3 5 2" xfId="20218"/>
    <cellStyle name="Normal 4 2 3 5 2 2" xfId="20219"/>
    <cellStyle name="Normal 4 2 3 5 2 2 2" xfId="20220"/>
    <cellStyle name="Normal 4 2 3 5 2 2 2 2" xfId="20221"/>
    <cellStyle name="Normal 4 2 3 5 2 2 2 2 2" xfId="20222"/>
    <cellStyle name="Normal 4 2 3 5 2 2 2 3" xfId="20223"/>
    <cellStyle name="Normal 4 2 3 5 2 2 3" xfId="20224"/>
    <cellStyle name="Normal 4 2 3 5 2 2 3 2" xfId="20225"/>
    <cellStyle name="Normal 4 2 3 5 2 2 3 2 2" xfId="20226"/>
    <cellStyle name="Normal 4 2 3 5 2 2 3 3" xfId="20227"/>
    <cellStyle name="Normal 4 2 3 5 2 2 4" xfId="20228"/>
    <cellStyle name="Normal 4 2 3 5 2 2 4 2" xfId="20229"/>
    <cellStyle name="Normal 4 2 3 5 2 2 5" xfId="20230"/>
    <cellStyle name="Normal 4 2 3 5 2 3" xfId="20231"/>
    <cellStyle name="Normal 4 2 3 5 2 3 2" xfId="20232"/>
    <cellStyle name="Normal 4 2 3 5 2 3 2 2" xfId="20233"/>
    <cellStyle name="Normal 4 2 3 5 2 3 3" xfId="20234"/>
    <cellStyle name="Normal 4 2 3 5 2 4" xfId="20235"/>
    <cellStyle name="Normal 4 2 3 5 2 4 2" xfId="20236"/>
    <cellStyle name="Normal 4 2 3 5 2 4 2 2" xfId="20237"/>
    <cellStyle name="Normal 4 2 3 5 2 4 3" xfId="20238"/>
    <cellStyle name="Normal 4 2 3 5 2 5" xfId="20239"/>
    <cellStyle name="Normal 4 2 3 5 2 5 2" xfId="20240"/>
    <cellStyle name="Normal 4 2 3 5 2 5 2 2" xfId="20241"/>
    <cellStyle name="Normal 4 2 3 5 2 5 3" xfId="20242"/>
    <cellStyle name="Normal 4 2 3 5 2 6" xfId="20243"/>
    <cellStyle name="Normal 4 2 3 5 2 6 2" xfId="20244"/>
    <cellStyle name="Normal 4 2 3 5 2 7" xfId="20245"/>
    <cellStyle name="Normal 4 2 3 5 3" xfId="20246"/>
    <cellStyle name="Normal 4 2 3 5 3 2" xfId="20247"/>
    <cellStyle name="Normal 4 2 3 5 3 2 2" xfId="20248"/>
    <cellStyle name="Normal 4 2 3 5 3 2 2 2" xfId="20249"/>
    <cellStyle name="Normal 4 2 3 5 3 2 3" xfId="20250"/>
    <cellStyle name="Normal 4 2 3 5 3 3" xfId="20251"/>
    <cellStyle name="Normal 4 2 3 5 3 3 2" xfId="20252"/>
    <cellStyle name="Normal 4 2 3 5 3 3 2 2" xfId="20253"/>
    <cellStyle name="Normal 4 2 3 5 3 3 3" xfId="20254"/>
    <cellStyle name="Normal 4 2 3 5 3 4" xfId="20255"/>
    <cellStyle name="Normal 4 2 3 5 3 4 2" xfId="20256"/>
    <cellStyle name="Normal 4 2 3 5 3 5" xfId="20257"/>
    <cellStyle name="Normal 4 2 3 5 4" xfId="20258"/>
    <cellStyle name="Normal 4 2 3 5 4 2" xfId="20259"/>
    <cellStyle name="Normal 4 2 3 5 4 2 2" xfId="20260"/>
    <cellStyle name="Normal 4 2 3 5 4 3" xfId="20261"/>
    <cellStyle name="Normal 4 2 3 5 5" xfId="20262"/>
    <cellStyle name="Normal 4 2 3 5 5 2" xfId="20263"/>
    <cellStyle name="Normal 4 2 3 5 5 2 2" xfId="20264"/>
    <cellStyle name="Normal 4 2 3 5 5 3" xfId="20265"/>
    <cellStyle name="Normal 4 2 3 5 6" xfId="20266"/>
    <cellStyle name="Normal 4 2 3 5 6 2" xfId="20267"/>
    <cellStyle name="Normal 4 2 3 5 6 2 2" xfId="20268"/>
    <cellStyle name="Normal 4 2 3 5 6 3" xfId="20269"/>
    <cellStyle name="Normal 4 2 3 5 7" xfId="20270"/>
    <cellStyle name="Normal 4 2 3 5 7 2" xfId="20271"/>
    <cellStyle name="Normal 4 2 3 5 8" xfId="20272"/>
    <cellStyle name="Normal 4 2 3 6" xfId="20273"/>
    <cellStyle name="Normal 4 2 3 6 2" xfId="20274"/>
    <cellStyle name="Normal 4 2 3 6 2 2" xfId="20275"/>
    <cellStyle name="Normal 4 2 3 6 2 2 2" xfId="20276"/>
    <cellStyle name="Normal 4 2 3 6 2 2 2 2" xfId="20277"/>
    <cellStyle name="Normal 4 2 3 6 2 2 2 2 2" xfId="20278"/>
    <cellStyle name="Normal 4 2 3 6 2 2 2 3" xfId="20279"/>
    <cellStyle name="Normal 4 2 3 6 2 2 3" xfId="20280"/>
    <cellStyle name="Normal 4 2 3 6 2 2 3 2" xfId="20281"/>
    <cellStyle name="Normal 4 2 3 6 2 2 3 2 2" xfId="20282"/>
    <cellStyle name="Normal 4 2 3 6 2 2 3 3" xfId="20283"/>
    <cellStyle name="Normal 4 2 3 6 2 2 4" xfId="20284"/>
    <cellStyle name="Normal 4 2 3 6 2 2 4 2" xfId="20285"/>
    <cellStyle name="Normal 4 2 3 6 2 2 5" xfId="20286"/>
    <cellStyle name="Normal 4 2 3 6 2 3" xfId="20287"/>
    <cellStyle name="Normal 4 2 3 6 2 3 2" xfId="20288"/>
    <cellStyle name="Normal 4 2 3 6 2 3 2 2" xfId="20289"/>
    <cellStyle name="Normal 4 2 3 6 2 3 3" xfId="20290"/>
    <cellStyle name="Normal 4 2 3 6 2 4" xfId="20291"/>
    <cellStyle name="Normal 4 2 3 6 2 4 2" xfId="20292"/>
    <cellStyle name="Normal 4 2 3 6 2 4 2 2" xfId="20293"/>
    <cellStyle name="Normal 4 2 3 6 2 4 3" xfId="20294"/>
    <cellStyle name="Normal 4 2 3 6 2 5" xfId="20295"/>
    <cellStyle name="Normal 4 2 3 6 2 5 2" xfId="20296"/>
    <cellStyle name="Normal 4 2 3 6 2 5 2 2" xfId="20297"/>
    <cellStyle name="Normal 4 2 3 6 2 5 3" xfId="20298"/>
    <cellStyle name="Normal 4 2 3 6 2 6" xfId="20299"/>
    <cellStyle name="Normal 4 2 3 6 2 6 2" xfId="20300"/>
    <cellStyle name="Normal 4 2 3 6 2 7" xfId="20301"/>
    <cellStyle name="Normal 4 2 3 6 3" xfId="20302"/>
    <cellStyle name="Normal 4 2 3 6 3 2" xfId="20303"/>
    <cellStyle name="Normal 4 2 3 6 3 2 2" xfId="20304"/>
    <cellStyle name="Normal 4 2 3 6 3 2 2 2" xfId="20305"/>
    <cellStyle name="Normal 4 2 3 6 3 2 3" xfId="20306"/>
    <cellStyle name="Normal 4 2 3 6 3 3" xfId="20307"/>
    <cellStyle name="Normal 4 2 3 6 3 3 2" xfId="20308"/>
    <cellStyle name="Normal 4 2 3 6 3 3 2 2" xfId="20309"/>
    <cellStyle name="Normal 4 2 3 6 3 3 3" xfId="20310"/>
    <cellStyle name="Normal 4 2 3 6 3 4" xfId="20311"/>
    <cellStyle name="Normal 4 2 3 6 3 4 2" xfId="20312"/>
    <cellStyle name="Normal 4 2 3 6 3 5" xfId="20313"/>
    <cellStyle name="Normal 4 2 3 6 4" xfId="20314"/>
    <cellStyle name="Normal 4 2 3 6 4 2" xfId="20315"/>
    <cellStyle name="Normal 4 2 3 6 4 2 2" xfId="20316"/>
    <cellStyle name="Normal 4 2 3 6 4 3" xfId="20317"/>
    <cellStyle name="Normal 4 2 3 6 5" xfId="20318"/>
    <cellStyle name="Normal 4 2 3 6 5 2" xfId="20319"/>
    <cellStyle name="Normal 4 2 3 6 5 2 2" xfId="20320"/>
    <cellStyle name="Normal 4 2 3 6 5 3" xfId="20321"/>
    <cellStyle name="Normal 4 2 3 6 6" xfId="20322"/>
    <cellStyle name="Normal 4 2 3 6 6 2" xfId="20323"/>
    <cellStyle name="Normal 4 2 3 6 6 2 2" xfId="20324"/>
    <cellStyle name="Normal 4 2 3 6 6 3" xfId="20325"/>
    <cellStyle name="Normal 4 2 3 6 7" xfId="20326"/>
    <cellStyle name="Normal 4 2 3 6 7 2" xfId="20327"/>
    <cellStyle name="Normal 4 2 3 6 8" xfId="20328"/>
    <cellStyle name="Normal 4 2 3 7" xfId="20329"/>
    <cellStyle name="Normal 4 2 3 7 2" xfId="20330"/>
    <cellStyle name="Normal 4 2 3 7 2 2" xfId="20331"/>
    <cellStyle name="Normal 4 2 3 7 2 2 2" xfId="20332"/>
    <cellStyle name="Normal 4 2 3 7 2 2 2 2" xfId="20333"/>
    <cellStyle name="Normal 4 2 3 7 2 2 3" xfId="20334"/>
    <cellStyle name="Normal 4 2 3 7 2 3" xfId="20335"/>
    <cellStyle name="Normal 4 2 3 7 2 3 2" xfId="20336"/>
    <cellStyle name="Normal 4 2 3 7 2 3 2 2" xfId="20337"/>
    <cellStyle name="Normal 4 2 3 7 2 3 3" xfId="20338"/>
    <cellStyle name="Normal 4 2 3 7 2 4" xfId="20339"/>
    <cellStyle name="Normal 4 2 3 7 2 4 2" xfId="20340"/>
    <cellStyle name="Normal 4 2 3 7 2 5" xfId="20341"/>
    <cellStyle name="Normal 4 2 3 7 3" xfId="20342"/>
    <cellStyle name="Normal 4 2 3 7 3 2" xfId="20343"/>
    <cellStyle name="Normal 4 2 3 7 3 2 2" xfId="20344"/>
    <cellStyle name="Normal 4 2 3 7 3 3" xfId="20345"/>
    <cellStyle name="Normal 4 2 3 7 4" xfId="20346"/>
    <cellStyle name="Normal 4 2 3 7 4 2" xfId="20347"/>
    <cellStyle name="Normal 4 2 3 7 4 2 2" xfId="20348"/>
    <cellStyle name="Normal 4 2 3 7 4 3" xfId="20349"/>
    <cellStyle name="Normal 4 2 3 7 5" xfId="20350"/>
    <cellStyle name="Normal 4 2 3 7 5 2" xfId="20351"/>
    <cellStyle name="Normal 4 2 3 7 5 2 2" xfId="20352"/>
    <cellStyle name="Normal 4 2 3 7 5 3" xfId="20353"/>
    <cellStyle name="Normal 4 2 3 7 6" xfId="20354"/>
    <cellStyle name="Normal 4 2 3 7 6 2" xfId="20355"/>
    <cellStyle name="Normal 4 2 3 7 7" xfId="20356"/>
    <cellStyle name="Normal 4 2 3 8" xfId="20357"/>
    <cellStyle name="Normal 4 2 3 8 2" xfId="20358"/>
    <cellStyle name="Normal 4 2 3 8 2 2" xfId="20359"/>
    <cellStyle name="Normal 4 2 3 8 2 2 2" xfId="20360"/>
    <cellStyle name="Normal 4 2 3 8 2 2 2 2" xfId="20361"/>
    <cellStyle name="Normal 4 2 3 8 2 2 3" xfId="20362"/>
    <cellStyle name="Normal 4 2 3 8 2 3" xfId="20363"/>
    <cellStyle name="Normal 4 2 3 8 2 3 2" xfId="20364"/>
    <cellStyle name="Normal 4 2 3 8 2 3 2 2" xfId="20365"/>
    <cellStyle name="Normal 4 2 3 8 2 3 3" xfId="20366"/>
    <cellStyle name="Normal 4 2 3 8 2 4" xfId="20367"/>
    <cellStyle name="Normal 4 2 3 8 2 4 2" xfId="20368"/>
    <cellStyle name="Normal 4 2 3 8 2 5" xfId="20369"/>
    <cellStyle name="Normal 4 2 3 8 3" xfId="20370"/>
    <cellStyle name="Normal 4 2 3 8 3 2" xfId="20371"/>
    <cellStyle name="Normal 4 2 3 8 3 2 2" xfId="20372"/>
    <cellStyle name="Normal 4 2 3 8 3 3" xfId="20373"/>
    <cellStyle name="Normal 4 2 3 8 4" xfId="20374"/>
    <cellStyle name="Normal 4 2 3 8 4 2" xfId="20375"/>
    <cellStyle name="Normal 4 2 3 8 4 2 2" xfId="20376"/>
    <cellStyle name="Normal 4 2 3 8 4 3" xfId="20377"/>
    <cellStyle name="Normal 4 2 3 8 5" xfId="20378"/>
    <cellStyle name="Normal 4 2 3 8 5 2" xfId="20379"/>
    <cellStyle name="Normal 4 2 3 8 5 2 2" xfId="20380"/>
    <cellStyle name="Normal 4 2 3 8 5 3" xfId="20381"/>
    <cellStyle name="Normal 4 2 3 8 6" xfId="20382"/>
    <cellStyle name="Normal 4 2 3 8 6 2" xfId="20383"/>
    <cellStyle name="Normal 4 2 3 8 7" xfId="20384"/>
    <cellStyle name="Normal 4 2 3 9" xfId="20385"/>
    <cellStyle name="Normal 4 2 3 9 2" xfId="20386"/>
    <cellStyle name="Normal 4 2 3 9 2 2" xfId="20387"/>
    <cellStyle name="Normal 4 2 3 9 2 2 2" xfId="20388"/>
    <cellStyle name="Normal 4 2 3 9 2 3" xfId="20389"/>
    <cellStyle name="Normal 4 2 3 9 3" xfId="20390"/>
    <cellStyle name="Normal 4 2 3 9 3 2" xfId="20391"/>
    <cellStyle name="Normal 4 2 3 9 3 2 2" xfId="20392"/>
    <cellStyle name="Normal 4 2 3 9 3 3" xfId="20393"/>
    <cellStyle name="Normal 4 2 3 9 4" xfId="20394"/>
    <cellStyle name="Normal 4 2 3 9 4 2" xfId="20395"/>
    <cellStyle name="Normal 4 2 3 9 5" xfId="20396"/>
    <cellStyle name="Normal 4 2 4" xfId="20397"/>
    <cellStyle name="Normal 4 2 4 10" xfId="20398"/>
    <cellStyle name="Normal 4 2 4 10 2" xfId="20399"/>
    <cellStyle name="Normal 4 2 4 10 2 2" xfId="20400"/>
    <cellStyle name="Normal 4 2 4 10 3" xfId="20401"/>
    <cellStyle name="Normal 4 2 4 11" xfId="20402"/>
    <cellStyle name="Normal 4 2 4 11 2" xfId="20403"/>
    <cellStyle name="Normal 4 2 4 12" xfId="20404"/>
    <cellStyle name="Normal 4 2 4 2" xfId="20405"/>
    <cellStyle name="Normal 4 2 4 2 2" xfId="20406"/>
    <cellStyle name="Normal 4 2 4 2 2 2" xfId="20407"/>
    <cellStyle name="Normal 4 2 4 2 2 2 2" xfId="20408"/>
    <cellStyle name="Normal 4 2 4 2 2 2 2 2" xfId="20409"/>
    <cellStyle name="Normal 4 2 4 2 2 2 2 2 2" xfId="20410"/>
    <cellStyle name="Normal 4 2 4 2 2 2 2 3" xfId="20411"/>
    <cellStyle name="Normal 4 2 4 2 2 2 3" xfId="20412"/>
    <cellStyle name="Normal 4 2 4 2 2 2 3 2" xfId="20413"/>
    <cellStyle name="Normal 4 2 4 2 2 2 3 2 2" xfId="20414"/>
    <cellStyle name="Normal 4 2 4 2 2 2 3 3" xfId="20415"/>
    <cellStyle name="Normal 4 2 4 2 2 2 4" xfId="20416"/>
    <cellStyle name="Normal 4 2 4 2 2 2 4 2" xfId="20417"/>
    <cellStyle name="Normal 4 2 4 2 2 2 5" xfId="20418"/>
    <cellStyle name="Normal 4 2 4 2 2 3" xfId="20419"/>
    <cellStyle name="Normal 4 2 4 2 2 3 2" xfId="20420"/>
    <cellStyle name="Normal 4 2 4 2 2 3 2 2" xfId="20421"/>
    <cellStyle name="Normal 4 2 4 2 2 3 3" xfId="20422"/>
    <cellStyle name="Normal 4 2 4 2 2 4" xfId="20423"/>
    <cellStyle name="Normal 4 2 4 2 2 4 2" xfId="20424"/>
    <cellStyle name="Normal 4 2 4 2 2 4 2 2" xfId="20425"/>
    <cellStyle name="Normal 4 2 4 2 2 4 3" xfId="20426"/>
    <cellStyle name="Normal 4 2 4 2 2 5" xfId="20427"/>
    <cellStyle name="Normal 4 2 4 2 2 5 2" xfId="20428"/>
    <cellStyle name="Normal 4 2 4 2 2 5 2 2" xfId="20429"/>
    <cellStyle name="Normal 4 2 4 2 2 5 3" xfId="20430"/>
    <cellStyle name="Normal 4 2 4 2 2 6" xfId="20431"/>
    <cellStyle name="Normal 4 2 4 2 2 6 2" xfId="20432"/>
    <cellStyle name="Normal 4 2 4 2 2 7" xfId="20433"/>
    <cellStyle name="Normal 4 2 4 2 3" xfId="20434"/>
    <cellStyle name="Normal 4 2 4 2 3 2" xfId="20435"/>
    <cellStyle name="Normal 4 2 4 2 3 2 2" xfId="20436"/>
    <cellStyle name="Normal 4 2 4 2 3 2 2 2" xfId="20437"/>
    <cellStyle name="Normal 4 2 4 2 3 2 3" xfId="20438"/>
    <cellStyle name="Normal 4 2 4 2 3 3" xfId="20439"/>
    <cellStyle name="Normal 4 2 4 2 3 3 2" xfId="20440"/>
    <cellStyle name="Normal 4 2 4 2 3 3 2 2" xfId="20441"/>
    <cellStyle name="Normal 4 2 4 2 3 3 3" xfId="20442"/>
    <cellStyle name="Normal 4 2 4 2 3 4" xfId="20443"/>
    <cellStyle name="Normal 4 2 4 2 3 4 2" xfId="20444"/>
    <cellStyle name="Normal 4 2 4 2 3 5" xfId="20445"/>
    <cellStyle name="Normal 4 2 4 2 4" xfId="20446"/>
    <cellStyle name="Normal 4 2 4 2 4 2" xfId="20447"/>
    <cellStyle name="Normal 4 2 4 2 4 2 2" xfId="20448"/>
    <cellStyle name="Normal 4 2 4 2 4 3" xfId="20449"/>
    <cellStyle name="Normal 4 2 4 2 5" xfId="20450"/>
    <cellStyle name="Normal 4 2 4 2 5 2" xfId="20451"/>
    <cellStyle name="Normal 4 2 4 2 5 2 2" xfId="20452"/>
    <cellStyle name="Normal 4 2 4 2 5 3" xfId="20453"/>
    <cellStyle name="Normal 4 2 4 2 6" xfId="20454"/>
    <cellStyle name="Normal 4 2 4 2 6 2" xfId="20455"/>
    <cellStyle name="Normal 4 2 4 2 6 2 2" xfId="20456"/>
    <cellStyle name="Normal 4 2 4 2 6 3" xfId="20457"/>
    <cellStyle name="Normal 4 2 4 2 7" xfId="20458"/>
    <cellStyle name="Normal 4 2 4 2 7 2" xfId="20459"/>
    <cellStyle name="Normal 4 2 4 2 8" xfId="20460"/>
    <cellStyle name="Normal 4 2 4 3" xfId="20461"/>
    <cellStyle name="Normal 4 2 4 3 2" xfId="20462"/>
    <cellStyle name="Normal 4 2 4 3 2 2" xfId="20463"/>
    <cellStyle name="Normal 4 2 4 3 2 2 2" xfId="20464"/>
    <cellStyle name="Normal 4 2 4 3 2 2 2 2" xfId="20465"/>
    <cellStyle name="Normal 4 2 4 3 2 2 2 2 2" xfId="20466"/>
    <cellStyle name="Normal 4 2 4 3 2 2 2 3" xfId="20467"/>
    <cellStyle name="Normal 4 2 4 3 2 2 3" xfId="20468"/>
    <cellStyle name="Normal 4 2 4 3 2 2 3 2" xfId="20469"/>
    <cellStyle name="Normal 4 2 4 3 2 2 3 2 2" xfId="20470"/>
    <cellStyle name="Normal 4 2 4 3 2 2 3 3" xfId="20471"/>
    <cellStyle name="Normal 4 2 4 3 2 2 4" xfId="20472"/>
    <cellStyle name="Normal 4 2 4 3 2 2 4 2" xfId="20473"/>
    <cellStyle name="Normal 4 2 4 3 2 2 5" xfId="20474"/>
    <cellStyle name="Normal 4 2 4 3 2 3" xfId="20475"/>
    <cellStyle name="Normal 4 2 4 3 2 3 2" xfId="20476"/>
    <cellStyle name="Normal 4 2 4 3 2 3 2 2" xfId="20477"/>
    <cellStyle name="Normal 4 2 4 3 2 3 3" xfId="20478"/>
    <cellStyle name="Normal 4 2 4 3 2 4" xfId="20479"/>
    <cellStyle name="Normal 4 2 4 3 2 4 2" xfId="20480"/>
    <cellStyle name="Normal 4 2 4 3 2 4 2 2" xfId="20481"/>
    <cellStyle name="Normal 4 2 4 3 2 4 3" xfId="20482"/>
    <cellStyle name="Normal 4 2 4 3 2 5" xfId="20483"/>
    <cellStyle name="Normal 4 2 4 3 2 5 2" xfId="20484"/>
    <cellStyle name="Normal 4 2 4 3 2 5 2 2" xfId="20485"/>
    <cellStyle name="Normal 4 2 4 3 2 5 3" xfId="20486"/>
    <cellStyle name="Normal 4 2 4 3 2 6" xfId="20487"/>
    <cellStyle name="Normal 4 2 4 3 2 6 2" xfId="20488"/>
    <cellStyle name="Normal 4 2 4 3 2 7" xfId="20489"/>
    <cellStyle name="Normal 4 2 4 3 3" xfId="20490"/>
    <cellStyle name="Normal 4 2 4 3 3 2" xfId="20491"/>
    <cellStyle name="Normal 4 2 4 3 3 2 2" xfId="20492"/>
    <cellStyle name="Normal 4 2 4 3 3 2 2 2" xfId="20493"/>
    <cellStyle name="Normal 4 2 4 3 3 2 3" xfId="20494"/>
    <cellStyle name="Normal 4 2 4 3 3 3" xfId="20495"/>
    <cellStyle name="Normal 4 2 4 3 3 3 2" xfId="20496"/>
    <cellStyle name="Normal 4 2 4 3 3 3 2 2" xfId="20497"/>
    <cellStyle name="Normal 4 2 4 3 3 3 3" xfId="20498"/>
    <cellStyle name="Normal 4 2 4 3 3 4" xfId="20499"/>
    <cellStyle name="Normal 4 2 4 3 3 4 2" xfId="20500"/>
    <cellStyle name="Normal 4 2 4 3 3 5" xfId="20501"/>
    <cellStyle name="Normal 4 2 4 3 4" xfId="20502"/>
    <cellStyle name="Normal 4 2 4 3 4 2" xfId="20503"/>
    <cellStyle name="Normal 4 2 4 3 4 2 2" xfId="20504"/>
    <cellStyle name="Normal 4 2 4 3 4 3" xfId="20505"/>
    <cellStyle name="Normal 4 2 4 3 5" xfId="20506"/>
    <cellStyle name="Normal 4 2 4 3 5 2" xfId="20507"/>
    <cellStyle name="Normal 4 2 4 3 5 2 2" xfId="20508"/>
    <cellStyle name="Normal 4 2 4 3 5 3" xfId="20509"/>
    <cellStyle name="Normal 4 2 4 3 6" xfId="20510"/>
    <cellStyle name="Normal 4 2 4 3 6 2" xfId="20511"/>
    <cellStyle name="Normal 4 2 4 3 6 2 2" xfId="20512"/>
    <cellStyle name="Normal 4 2 4 3 6 3" xfId="20513"/>
    <cellStyle name="Normal 4 2 4 3 7" xfId="20514"/>
    <cellStyle name="Normal 4 2 4 3 7 2" xfId="20515"/>
    <cellStyle name="Normal 4 2 4 3 8" xfId="20516"/>
    <cellStyle name="Normal 4 2 4 4" xfId="20517"/>
    <cellStyle name="Normal 4 2 4 4 2" xfId="20518"/>
    <cellStyle name="Normal 4 2 4 4 2 2" xfId="20519"/>
    <cellStyle name="Normal 4 2 4 4 2 2 2" xfId="20520"/>
    <cellStyle name="Normal 4 2 4 4 2 2 2 2" xfId="20521"/>
    <cellStyle name="Normal 4 2 4 4 2 2 2 2 2" xfId="20522"/>
    <cellStyle name="Normal 4 2 4 4 2 2 2 3" xfId="20523"/>
    <cellStyle name="Normal 4 2 4 4 2 2 3" xfId="20524"/>
    <cellStyle name="Normal 4 2 4 4 2 2 3 2" xfId="20525"/>
    <cellStyle name="Normal 4 2 4 4 2 2 3 2 2" xfId="20526"/>
    <cellStyle name="Normal 4 2 4 4 2 2 3 3" xfId="20527"/>
    <cellStyle name="Normal 4 2 4 4 2 2 4" xfId="20528"/>
    <cellStyle name="Normal 4 2 4 4 2 2 4 2" xfId="20529"/>
    <cellStyle name="Normal 4 2 4 4 2 2 5" xfId="20530"/>
    <cellStyle name="Normal 4 2 4 4 2 3" xfId="20531"/>
    <cellStyle name="Normal 4 2 4 4 2 3 2" xfId="20532"/>
    <cellStyle name="Normal 4 2 4 4 2 3 2 2" xfId="20533"/>
    <cellStyle name="Normal 4 2 4 4 2 3 3" xfId="20534"/>
    <cellStyle name="Normal 4 2 4 4 2 4" xfId="20535"/>
    <cellStyle name="Normal 4 2 4 4 2 4 2" xfId="20536"/>
    <cellStyle name="Normal 4 2 4 4 2 4 2 2" xfId="20537"/>
    <cellStyle name="Normal 4 2 4 4 2 4 3" xfId="20538"/>
    <cellStyle name="Normal 4 2 4 4 2 5" xfId="20539"/>
    <cellStyle name="Normal 4 2 4 4 2 5 2" xfId="20540"/>
    <cellStyle name="Normal 4 2 4 4 2 5 2 2" xfId="20541"/>
    <cellStyle name="Normal 4 2 4 4 2 5 3" xfId="20542"/>
    <cellStyle name="Normal 4 2 4 4 2 6" xfId="20543"/>
    <cellStyle name="Normal 4 2 4 4 2 6 2" xfId="20544"/>
    <cellStyle name="Normal 4 2 4 4 2 7" xfId="20545"/>
    <cellStyle name="Normal 4 2 4 4 3" xfId="20546"/>
    <cellStyle name="Normal 4 2 4 4 3 2" xfId="20547"/>
    <cellStyle name="Normal 4 2 4 4 3 2 2" xfId="20548"/>
    <cellStyle name="Normal 4 2 4 4 3 2 2 2" xfId="20549"/>
    <cellStyle name="Normal 4 2 4 4 3 2 3" xfId="20550"/>
    <cellStyle name="Normal 4 2 4 4 3 3" xfId="20551"/>
    <cellStyle name="Normal 4 2 4 4 3 3 2" xfId="20552"/>
    <cellStyle name="Normal 4 2 4 4 3 3 2 2" xfId="20553"/>
    <cellStyle name="Normal 4 2 4 4 3 3 3" xfId="20554"/>
    <cellStyle name="Normal 4 2 4 4 3 4" xfId="20555"/>
    <cellStyle name="Normal 4 2 4 4 3 4 2" xfId="20556"/>
    <cellStyle name="Normal 4 2 4 4 3 5" xfId="20557"/>
    <cellStyle name="Normal 4 2 4 4 4" xfId="20558"/>
    <cellStyle name="Normal 4 2 4 4 4 2" xfId="20559"/>
    <cellStyle name="Normal 4 2 4 4 4 2 2" xfId="20560"/>
    <cellStyle name="Normal 4 2 4 4 4 3" xfId="20561"/>
    <cellStyle name="Normal 4 2 4 4 5" xfId="20562"/>
    <cellStyle name="Normal 4 2 4 4 5 2" xfId="20563"/>
    <cellStyle name="Normal 4 2 4 4 5 2 2" xfId="20564"/>
    <cellStyle name="Normal 4 2 4 4 5 3" xfId="20565"/>
    <cellStyle name="Normal 4 2 4 4 6" xfId="20566"/>
    <cellStyle name="Normal 4 2 4 4 6 2" xfId="20567"/>
    <cellStyle name="Normal 4 2 4 4 6 2 2" xfId="20568"/>
    <cellStyle name="Normal 4 2 4 4 6 3" xfId="20569"/>
    <cellStyle name="Normal 4 2 4 4 7" xfId="20570"/>
    <cellStyle name="Normal 4 2 4 4 7 2" xfId="20571"/>
    <cellStyle name="Normal 4 2 4 4 8" xfId="20572"/>
    <cellStyle name="Normal 4 2 4 5" xfId="20573"/>
    <cellStyle name="Normal 4 2 4 5 2" xfId="20574"/>
    <cellStyle name="Normal 4 2 4 5 2 2" xfId="20575"/>
    <cellStyle name="Normal 4 2 4 5 2 2 2" xfId="20576"/>
    <cellStyle name="Normal 4 2 4 5 2 2 2 2" xfId="20577"/>
    <cellStyle name="Normal 4 2 4 5 2 2 3" xfId="20578"/>
    <cellStyle name="Normal 4 2 4 5 2 3" xfId="20579"/>
    <cellStyle name="Normal 4 2 4 5 2 3 2" xfId="20580"/>
    <cellStyle name="Normal 4 2 4 5 2 3 2 2" xfId="20581"/>
    <cellStyle name="Normal 4 2 4 5 2 3 3" xfId="20582"/>
    <cellStyle name="Normal 4 2 4 5 2 4" xfId="20583"/>
    <cellStyle name="Normal 4 2 4 5 2 4 2" xfId="20584"/>
    <cellStyle name="Normal 4 2 4 5 2 5" xfId="20585"/>
    <cellStyle name="Normal 4 2 4 5 3" xfId="20586"/>
    <cellStyle name="Normal 4 2 4 5 3 2" xfId="20587"/>
    <cellStyle name="Normal 4 2 4 5 3 2 2" xfId="20588"/>
    <cellStyle name="Normal 4 2 4 5 3 3" xfId="20589"/>
    <cellStyle name="Normal 4 2 4 5 4" xfId="20590"/>
    <cellStyle name="Normal 4 2 4 5 4 2" xfId="20591"/>
    <cellStyle name="Normal 4 2 4 5 4 2 2" xfId="20592"/>
    <cellStyle name="Normal 4 2 4 5 4 3" xfId="20593"/>
    <cellStyle name="Normal 4 2 4 5 5" xfId="20594"/>
    <cellStyle name="Normal 4 2 4 5 5 2" xfId="20595"/>
    <cellStyle name="Normal 4 2 4 5 5 2 2" xfId="20596"/>
    <cellStyle name="Normal 4 2 4 5 5 3" xfId="20597"/>
    <cellStyle name="Normal 4 2 4 5 6" xfId="20598"/>
    <cellStyle name="Normal 4 2 4 5 6 2" xfId="20599"/>
    <cellStyle name="Normal 4 2 4 5 7" xfId="20600"/>
    <cellStyle name="Normal 4 2 4 6" xfId="20601"/>
    <cellStyle name="Normal 4 2 4 6 2" xfId="20602"/>
    <cellStyle name="Normal 4 2 4 6 2 2" xfId="20603"/>
    <cellStyle name="Normal 4 2 4 6 2 2 2" xfId="20604"/>
    <cellStyle name="Normal 4 2 4 6 2 2 2 2" xfId="20605"/>
    <cellStyle name="Normal 4 2 4 6 2 2 3" xfId="20606"/>
    <cellStyle name="Normal 4 2 4 6 2 3" xfId="20607"/>
    <cellStyle name="Normal 4 2 4 6 2 3 2" xfId="20608"/>
    <cellStyle name="Normal 4 2 4 6 2 3 2 2" xfId="20609"/>
    <cellStyle name="Normal 4 2 4 6 2 3 3" xfId="20610"/>
    <cellStyle name="Normal 4 2 4 6 2 4" xfId="20611"/>
    <cellStyle name="Normal 4 2 4 6 2 4 2" xfId="20612"/>
    <cellStyle name="Normal 4 2 4 6 2 5" xfId="20613"/>
    <cellStyle name="Normal 4 2 4 6 3" xfId="20614"/>
    <cellStyle name="Normal 4 2 4 6 3 2" xfId="20615"/>
    <cellStyle name="Normal 4 2 4 6 3 2 2" xfId="20616"/>
    <cellStyle name="Normal 4 2 4 6 3 3" xfId="20617"/>
    <cellStyle name="Normal 4 2 4 6 4" xfId="20618"/>
    <cellStyle name="Normal 4 2 4 6 4 2" xfId="20619"/>
    <cellStyle name="Normal 4 2 4 6 4 2 2" xfId="20620"/>
    <cellStyle name="Normal 4 2 4 6 4 3" xfId="20621"/>
    <cellStyle name="Normal 4 2 4 6 5" xfId="20622"/>
    <cellStyle name="Normal 4 2 4 6 5 2" xfId="20623"/>
    <cellStyle name="Normal 4 2 4 6 5 2 2" xfId="20624"/>
    <cellStyle name="Normal 4 2 4 6 5 3" xfId="20625"/>
    <cellStyle name="Normal 4 2 4 6 6" xfId="20626"/>
    <cellStyle name="Normal 4 2 4 6 6 2" xfId="20627"/>
    <cellStyle name="Normal 4 2 4 6 7" xfId="20628"/>
    <cellStyle name="Normal 4 2 4 7" xfId="20629"/>
    <cellStyle name="Normal 4 2 4 7 2" xfId="20630"/>
    <cellStyle name="Normal 4 2 4 7 2 2" xfId="20631"/>
    <cellStyle name="Normal 4 2 4 7 2 2 2" xfId="20632"/>
    <cellStyle name="Normal 4 2 4 7 2 3" xfId="20633"/>
    <cellStyle name="Normal 4 2 4 7 3" xfId="20634"/>
    <cellStyle name="Normal 4 2 4 7 3 2" xfId="20635"/>
    <cellStyle name="Normal 4 2 4 7 3 2 2" xfId="20636"/>
    <cellStyle name="Normal 4 2 4 7 3 3" xfId="20637"/>
    <cellStyle name="Normal 4 2 4 7 4" xfId="20638"/>
    <cellStyle name="Normal 4 2 4 7 4 2" xfId="20639"/>
    <cellStyle name="Normal 4 2 4 7 5" xfId="20640"/>
    <cellStyle name="Normal 4 2 4 8" xfId="20641"/>
    <cellStyle name="Normal 4 2 4 8 2" xfId="20642"/>
    <cellStyle name="Normal 4 2 4 8 2 2" xfId="20643"/>
    <cellStyle name="Normal 4 2 4 8 3" xfId="20644"/>
    <cellStyle name="Normal 4 2 4 9" xfId="20645"/>
    <cellStyle name="Normal 4 2 4 9 2" xfId="20646"/>
    <cellStyle name="Normal 4 2 4 9 2 2" xfId="20647"/>
    <cellStyle name="Normal 4 2 4 9 3" xfId="20648"/>
    <cellStyle name="Normal 4 2 5" xfId="20649"/>
    <cellStyle name="Normal 4 2 5 2" xfId="20650"/>
    <cellStyle name="Normal 4 2 5 2 2" xfId="20651"/>
    <cellStyle name="Normal 4 2 5 3" xfId="20652"/>
    <cellStyle name="Normal 4 2 6" xfId="20653"/>
    <cellStyle name="Normal 4 2 6 2" xfId="20654"/>
    <cellStyle name="Normal 4 2 6 2 2" xfId="20655"/>
    <cellStyle name="Normal 4 2 6 2 2 2" xfId="20656"/>
    <cellStyle name="Normal 4 2 6 2 2 2 2" xfId="20657"/>
    <cellStyle name="Normal 4 2 6 2 2 2 2 2" xfId="20658"/>
    <cellStyle name="Normal 4 2 6 2 2 2 3" xfId="20659"/>
    <cellStyle name="Normal 4 2 6 2 2 3" xfId="20660"/>
    <cellStyle name="Normal 4 2 6 2 2 3 2" xfId="20661"/>
    <cellStyle name="Normal 4 2 6 2 2 3 2 2" xfId="20662"/>
    <cellStyle name="Normal 4 2 6 2 2 3 3" xfId="20663"/>
    <cellStyle name="Normal 4 2 6 2 2 4" xfId="20664"/>
    <cellStyle name="Normal 4 2 6 2 2 4 2" xfId="20665"/>
    <cellStyle name="Normal 4 2 6 2 2 5" xfId="20666"/>
    <cellStyle name="Normal 4 2 6 2 3" xfId="20667"/>
    <cellStyle name="Normal 4 2 6 2 3 2" xfId="20668"/>
    <cellStyle name="Normal 4 2 6 2 3 2 2" xfId="20669"/>
    <cellStyle name="Normal 4 2 6 2 3 3" xfId="20670"/>
    <cellStyle name="Normal 4 2 6 2 4" xfId="20671"/>
    <cellStyle name="Normal 4 2 6 2 4 2" xfId="20672"/>
    <cellStyle name="Normal 4 2 6 2 4 2 2" xfId="20673"/>
    <cellStyle name="Normal 4 2 6 2 4 3" xfId="20674"/>
    <cellStyle name="Normal 4 2 6 2 5" xfId="20675"/>
    <cellStyle name="Normal 4 2 6 2 5 2" xfId="20676"/>
    <cellStyle name="Normal 4 2 6 2 5 2 2" xfId="20677"/>
    <cellStyle name="Normal 4 2 6 2 5 3" xfId="20678"/>
    <cellStyle name="Normal 4 2 6 2 6" xfId="20679"/>
    <cellStyle name="Normal 4 2 6 2 6 2" xfId="20680"/>
    <cellStyle name="Normal 4 2 6 2 7" xfId="20681"/>
    <cellStyle name="Normal 4 2 6 3" xfId="20682"/>
    <cellStyle name="Normal 4 2 6 3 2" xfId="20683"/>
    <cellStyle name="Normal 4 2 6 3 2 2" xfId="20684"/>
    <cellStyle name="Normal 4 2 6 3 2 2 2" xfId="20685"/>
    <cellStyle name="Normal 4 2 6 3 2 3" xfId="20686"/>
    <cellStyle name="Normal 4 2 6 3 3" xfId="20687"/>
    <cellStyle name="Normal 4 2 6 3 3 2" xfId="20688"/>
    <cellStyle name="Normal 4 2 6 3 3 2 2" xfId="20689"/>
    <cellStyle name="Normal 4 2 6 3 3 3" xfId="20690"/>
    <cellStyle name="Normal 4 2 6 3 4" xfId="20691"/>
    <cellStyle name="Normal 4 2 6 3 4 2" xfId="20692"/>
    <cellStyle name="Normal 4 2 6 3 5" xfId="20693"/>
    <cellStyle name="Normal 4 2 6 4" xfId="20694"/>
    <cellStyle name="Normal 4 2 6 4 2" xfId="20695"/>
    <cellStyle name="Normal 4 2 6 4 2 2" xfId="20696"/>
    <cellStyle name="Normal 4 2 6 4 3" xfId="20697"/>
    <cellStyle name="Normal 4 2 6 5" xfId="20698"/>
    <cellStyle name="Normal 4 2 6 5 2" xfId="20699"/>
    <cellStyle name="Normal 4 2 6 5 2 2" xfId="20700"/>
    <cellStyle name="Normal 4 2 6 5 3" xfId="20701"/>
    <cellStyle name="Normal 4 2 6 6" xfId="20702"/>
    <cellStyle name="Normal 4 2 6 6 2" xfId="20703"/>
    <cellStyle name="Normal 4 2 6 6 2 2" xfId="20704"/>
    <cellStyle name="Normal 4 2 6 6 3" xfId="20705"/>
    <cellStyle name="Normal 4 2 6 7" xfId="20706"/>
    <cellStyle name="Normal 4 2 6 7 2" xfId="20707"/>
    <cellStyle name="Normal 4 2 6 8" xfId="20708"/>
    <cellStyle name="Normal 4 2 7" xfId="20709"/>
    <cellStyle name="Normal 4 2 7 2" xfId="20710"/>
    <cellStyle name="Normal 4 2 7 2 2" xfId="20711"/>
    <cellStyle name="Normal 4 2 7 2 2 2" xfId="20712"/>
    <cellStyle name="Normal 4 2 7 2 2 2 2" xfId="20713"/>
    <cellStyle name="Normal 4 2 7 2 2 2 2 2" xfId="20714"/>
    <cellStyle name="Normal 4 2 7 2 2 2 3" xfId="20715"/>
    <cellStyle name="Normal 4 2 7 2 2 3" xfId="20716"/>
    <cellStyle name="Normal 4 2 7 2 2 3 2" xfId="20717"/>
    <cellStyle name="Normal 4 2 7 2 2 3 2 2" xfId="20718"/>
    <cellStyle name="Normal 4 2 7 2 2 3 3" xfId="20719"/>
    <cellStyle name="Normal 4 2 7 2 2 4" xfId="20720"/>
    <cellStyle name="Normal 4 2 7 2 2 4 2" xfId="20721"/>
    <cellStyle name="Normal 4 2 7 2 2 5" xfId="20722"/>
    <cellStyle name="Normal 4 2 7 2 3" xfId="20723"/>
    <cellStyle name="Normal 4 2 7 2 3 2" xfId="20724"/>
    <cellStyle name="Normal 4 2 7 2 3 2 2" xfId="20725"/>
    <cellStyle name="Normal 4 2 7 2 3 3" xfId="20726"/>
    <cellStyle name="Normal 4 2 7 2 4" xfId="20727"/>
    <cellStyle name="Normal 4 2 7 2 4 2" xfId="20728"/>
    <cellStyle name="Normal 4 2 7 2 4 2 2" xfId="20729"/>
    <cellStyle name="Normal 4 2 7 2 4 3" xfId="20730"/>
    <cellStyle name="Normal 4 2 7 2 5" xfId="20731"/>
    <cellStyle name="Normal 4 2 7 2 5 2" xfId="20732"/>
    <cellStyle name="Normal 4 2 7 2 5 2 2" xfId="20733"/>
    <cellStyle name="Normal 4 2 7 2 5 3" xfId="20734"/>
    <cellStyle name="Normal 4 2 7 2 6" xfId="20735"/>
    <cellStyle name="Normal 4 2 7 2 6 2" xfId="20736"/>
    <cellStyle name="Normal 4 2 7 2 7" xfId="20737"/>
    <cellStyle name="Normal 4 2 7 3" xfId="20738"/>
    <cellStyle name="Normal 4 2 7 3 2" xfId="20739"/>
    <cellStyle name="Normal 4 2 7 3 2 2" xfId="20740"/>
    <cellStyle name="Normal 4 2 7 3 2 2 2" xfId="20741"/>
    <cellStyle name="Normal 4 2 7 3 2 3" xfId="20742"/>
    <cellStyle name="Normal 4 2 7 3 3" xfId="20743"/>
    <cellStyle name="Normal 4 2 7 3 3 2" xfId="20744"/>
    <cellStyle name="Normal 4 2 7 3 3 2 2" xfId="20745"/>
    <cellStyle name="Normal 4 2 7 3 3 3" xfId="20746"/>
    <cellStyle name="Normal 4 2 7 3 4" xfId="20747"/>
    <cellStyle name="Normal 4 2 7 3 4 2" xfId="20748"/>
    <cellStyle name="Normal 4 2 7 3 5" xfId="20749"/>
    <cellStyle name="Normal 4 2 7 4" xfId="20750"/>
    <cellStyle name="Normal 4 2 7 4 2" xfId="20751"/>
    <cellStyle name="Normal 4 2 7 4 2 2" xfId="20752"/>
    <cellStyle name="Normal 4 2 7 4 3" xfId="20753"/>
    <cellStyle name="Normal 4 2 7 5" xfId="20754"/>
    <cellStyle name="Normal 4 2 7 5 2" xfId="20755"/>
    <cellStyle name="Normal 4 2 7 5 2 2" xfId="20756"/>
    <cellStyle name="Normal 4 2 7 5 3" xfId="20757"/>
    <cellStyle name="Normal 4 2 7 6" xfId="20758"/>
    <cellStyle name="Normal 4 2 7 6 2" xfId="20759"/>
    <cellStyle name="Normal 4 2 7 6 2 2" xfId="20760"/>
    <cellStyle name="Normal 4 2 7 6 3" xfId="20761"/>
    <cellStyle name="Normal 4 2 7 7" xfId="20762"/>
    <cellStyle name="Normal 4 2 7 7 2" xfId="20763"/>
    <cellStyle name="Normal 4 2 7 8" xfId="20764"/>
    <cellStyle name="Normal 4 2 8" xfId="20765"/>
    <cellStyle name="Normal 4 2 8 2" xfId="20766"/>
    <cellStyle name="Normal 4 2 8 2 2" xfId="20767"/>
    <cellStyle name="Normal 4 2 8 2 2 2" xfId="20768"/>
    <cellStyle name="Normal 4 2 8 2 2 2 2" xfId="20769"/>
    <cellStyle name="Normal 4 2 8 2 2 2 2 2" xfId="20770"/>
    <cellStyle name="Normal 4 2 8 2 2 2 3" xfId="20771"/>
    <cellStyle name="Normal 4 2 8 2 2 3" xfId="20772"/>
    <cellStyle name="Normal 4 2 8 2 2 3 2" xfId="20773"/>
    <cellStyle name="Normal 4 2 8 2 2 3 2 2" xfId="20774"/>
    <cellStyle name="Normal 4 2 8 2 2 3 3" xfId="20775"/>
    <cellStyle name="Normal 4 2 8 2 2 4" xfId="20776"/>
    <cellStyle name="Normal 4 2 8 2 2 4 2" xfId="20777"/>
    <cellStyle name="Normal 4 2 8 2 2 5" xfId="20778"/>
    <cellStyle name="Normal 4 2 8 2 3" xfId="20779"/>
    <cellStyle name="Normal 4 2 8 2 3 2" xfId="20780"/>
    <cellStyle name="Normal 4 2 8 2 3 2 2" xfId="20781"/>
    <cellStyle name="Normal 4 2 8 2 3 3" xfId="20782"/>
    <cellStyle name="Normal 4 2 8 2 4" xfId="20783"/>
    <cellStyle name="Normal 4 2 8 2 4 2" xfId="20784"/>
    <cellStyle name="Normal 4 2 8 2 4 2 2" xfId="20785"/>
    <cellStyle name="Normal 4 2 8 2 4 3" xfId="20786"/>
    <cellStyle name="Normal 4 2 8 2 5" xfId="20787"/>
    <cellStyle name="Normal 4 2 8 2 5 2" xfId="20788"/>
    <cellStyle name="Normal 4 2 8 2 5 2 2" xfId="20789"/>
    <cellStyle name="Normal 4 2 8 2 5 3" xfId="20790"/>
    <cellStyle name="Normal 4 2 8 2 6" xfId="20791"/>
    <cellStyle name="Normal 4 2 8 2 6 2" xfId="20792"/>
    <cellStyle name="Normal 4 2 8 2 7" xfId="20793"/>
    <cellStyle name="Normal 4 2 8 3" xfId="20794"/>
    <cellStyle name="Normal 4 2 8 3 2" xfId="20795"/>
    <cellStyle name="Normal 4 2 8 3 2 2" xfId="20796"/>
    <cellStyle name="Normal 4 2 8 3 2 2 2" xfId="20797"/>
    <cellStyle name="Normal 4 2 8 3 2 3" xfId="20798"/>
    <cellStyle name="Normal 4 2 8 3 3" xfId="20799"/>
    <cellStyle name="Normal 4 2 8 3 3 2" xfId="20800"/>
    <cellStyle name="Normal 4 2 8 3 3 2 2" xfId="20801"/>
    <cellStyle name="Normal 4 2 8 3 3 3" xfId="20802"/>
    <cellStyle name="Normal 4 2 8 3 4" xfId="20803"/>
    <cellStyle name="Normal 4 2 8 3 4 2" xfId="20804"/>
    <cellStyle name="Normal 4 2 8 3 5" xfId="20805"/>
    <cellStyle name="Normal 4 2 8 4" xfId="20806"/>
    <cellStyle name="Normal 4 2 8 4 2" xfId="20807"/>
    <cellStyle name="Normal 4 2 8 4 2 2" xfId="20808"/>
    <cellStyle name="Normal 4 2 8 4 3" xfId="20809"/>
    <cellStyle name="Normal 4 2 8 5" xfId="20810"/>
    <cellStyle name="Normal 4 2 8 5 2" xfId="20811"/>
    <cellStyle name="Normal 4 2 8 5 2 2" xfId="20812"/>
    <cellStyle name="Normal 4 2 8 5 3" xfId="20813"/>
    <cellStyle name="Normal 4 2 8 6" xfId="20814"/>
    <cellStyle name="Normal 4 2 8 6 2" xfId="20815"/>
    <cellStyle name="Normal 4 2 8 6 2 2" xfId="20816"/>
    <cellStyle name="Normal 4 2 8 6 3" xfId="20817"/>
    <cellStyle name="Normal 4 2 8 7" xfId="20818"/>
    <cellStyle name="Normal 4 2 8 7 2" xfId="20819"/>
    <cellStyle name="Normal 4 2 8 8" xfId="20820"/>
    <cellStyle name="Normal 4 2 9" xfId="20821"/>
    <cellStyle name="Normal 4 2 9 2" xfId="20822"/>
    <cellStyle name="Normal 4 2 9 2 2" xfId="20823"/>
    <cellStyle name="Normal 4 2 9 2 2 2" xfId="20824"/>
    <cellStyle name="Normal 4 2 9 2 2 2 2" xfId="20825"/>
    <cellStyle name="Normal 4 2 9 2 2 3" xfId="20826"/>
    <cellStyle name="Normal 4 2 9 2 3" xfId="20827"/>
    <cellStyle name="Normal 4 2 9 2 3 2" xfId="20828"/>
    <cellStyle name="Normal 4 2 9 2 3 2 2" xfId="20829"/>
    <cellStyle name="Normal 4 2 9 2 3 3" xfId="20830"/>
    <cellStyle name="Normal 4 2 9 2 4" xfId="20831"/>
    <cellStyle name="Normal 4 2 9 2 4 2" xfId="20832"/>
    <cellStyle name="Normal 4 2 9 2 5" xfId="20833"/>
    <cellStyle name="Normal 4 2 9 3" xfId="20834"/>
    <cellStyle name="Normal 4 2 9 3 2" xfId="20835"/>
    <cellStyle name="Normal 4 2 9 3 2 2" xfId="20836"/>
    <cellStyle name="Normal 4 2 9 3 3" xfId="20837"/>
    <cellStyle name="Normal 4 2 9 4" xfId="20838"/>
    <cellStyle name="Normal 4 2 9 4 2" xfId="20839"/>
    <cellStyle name="Normal 4 2 9 4 2 2" xfId="20840"/>
    <cellStyle name="Normal 4 2 9 4 3" xfId="20841"/>
    <cellStyle name="Normal 4 2 9 5" xfId="20842"/>
    <cellStyle name="Normal 4 2 9 5 2" xfId="20843"/>
    <cellStyle name="Normal 4 2 9 5 2 2" xfId="20844"/>
    <cellStyle name="Normal 4 2 9 5 3" xfId="20845"/>
    <cellStyle name="Normal 4 2 9 6" xfId="20846"/>
    <cellStyle name="Normal 4 2 9 6 2" xfId="20847"/>
    <cellStyle name="Normal 4 2 9 7" xfId="20848"/>
    <cellStyle name="Normal 4 3" xfId="2383"/>
    <cellStyle name="Normal 4 3 10" xfId="20849"/>
    <cellStyle name="Normal 4 3 10 2" xfId="20850"/>
    <cellStyle name="Normal 4 3 10 2 2" xfId="20851"/>
    <cellStyle name="Normal 4 3 10 2 2 2" xfId="20852"/>
    <cellStyle name="Normal 4 3 10 2 3" xfId="20853"/>
    <cellStyle name="Normal 4 3 10 3" xfId="20854"/>
    <cellStyle name="Normal 4 3 10 3 2" xfId="20855"/>
    <cellStyle name="Normal 4 3 10 3 2 2" xfId="20856"/>
    <cellStyle name="Normal 4 3 10 3 3" xfId="20857"/>
    <cellStyle name="Normal 4 3 10 4" xfId="20858"/>
    <cellStyle name="Normal 4 3 10 4 2" xfId="20859"/>
    <cellStyle name="Normal 4 3 10 5" xfId="20860"/>
    <cellStyle name="Normal 4 3 11" xfId="20861"/>
    <cellStyle name="Normal 4 3 11 2" xfId="20862"/>
    <cellStyle name="Normal 4 3 11 2 2" xfId="20863"/>
    <cellStyle name="Normal 4 3 11 3" xfId="20864"/>
    <cellStyle name="Normal 4 3 12" xfId="20865"/>
    <cellStyle name="Normal 4 3 12 2" xfId="20866"/>
    <cellStyle name="Normal 4 3 12 2 2" xfId="20867"/>
    <cellStyle name="Normal 4 3 12 3" xfId="20868"/>
    <cellStyle name="Normal 4 3 13" xfId="20869"/>
    <cellStyle name="Normal 4 3 13 2" xfId="20870"/>
    <cellStyle name="Normal 4 3 13 2 2" xfId="20871"/>
    <cellStyle name="Normal 4 3 13 3" xfId="20872"/>
    <cellStyle name="Normal 4 3 14" xfId="20873"/>
    <cellStyle name="Normal 4 3 14 2" xfId="20874"/>
    <cellStyle name="Normal 4 3 15" xfId="20875"/>
    <cellStyle name="Normal 4 3 2" xfId="2933"/>
    <cellStyle name="Normal 4 3 2 10" xfId="20876"/>
    <cellStyle name="Normal 4 3 2 10 2" xfId="20877"/>
    <cellStyle name="Normal 4 3 2 10 2 2" xfId="20878"/>
    <cellStyle name="Normal 4 3 2 10 3" xfId="20879"/>
    <cellStyle name="Normal 4 3 2 11" xfId="20880"/>
    <cellStyle name="Normal 4 3 2 11 2" xfId="20881"/>
    <cellStyle name="Normal 4 3 2 11 2 2" xfId="20882"/>
    <cellStyle name="Normal 4 3 2 11 3" xfId="20883"/>
    <cellStyle name="Normal 4 3 2 12" xfId="20884"/>
    <cellStyle name="Normal 4 3 2 12 2" xfId="20885"/>
    <cellStyle name="Normal 4 3 2 13" xfId="20886"/>
    <cellStyle name="Normal 4 3 2 2" xfId="20887"/>
    <cellStyle name="Normal 4 3 2 2 10" xfId="20888"/>
    <cellStyle name="Normal 4 3 2 2 10 2" xfId="20889"/>
    <cellStyle name="Normal 4 3 2 2 10 2 2" xfId="20890"/>
    <cellStyle name="Normal 4 3 2 2 10 3" xfId="20891"/>
    <cellStyle name="Normal 4 3 2 2 11" xfId="20892"/>
    <cellStyle name="Normal 4 3 2 2 11 2" xfId="20893"/>
    <cellStyle name="Normal 4 3 2 2 12" xfId="20894"/>
    <cellStyle name="Normal 4 3 2 2 2" xfId="20895"/>
    <cellStyle name="Normal 4 3 2 2 2 2" xfId="20896"/>
    <cellStyle name="Normal 4 3 2 2 2 2 2" xfId="20897"/>
    <cellStyle name="Normal 4 3 2 2 2 2 2 2" xfId="20898"/>
    <cellStyle name="Normal 4 3 2 2 2 2 2 2 2" xfId="20899"/>
    <cellStyle name="Normal 4 3 2 2 2 2 2 2 2 2" xfId="20900"/>
    <cellStyle name="Normal 4 3 2 2 2 2 2 2 3" xfId="20901"/>
    <cellStyle name="Normal 4 3 2 2 2 2 2 3" xfId="20902"/>
    <cellStyle name="Normal 4 3 2 2 2 2 2 3 2" xfId="20903"/>
    <cellStyle name="Normal 4 3 2 2 2 2 2 3 2 2" xfId="20904"/>
    <cellStyle name="Normal 4 3 2 2 2 2 2 3 3" xfId="20905"/>
    <cellStyle name="Normal 4 3 2 2 2 2 2 4" xfId="20906"/>
    <cellStyle name="Normal 4 3 2 2 2 2 2 4 2" xfId="20907"/>
    <cellStyle name="Normal 4 3 2 2 2 2 2 5" xfId="20908"/>
    <cellStyle name="Normal 4 3 2 2 2 2 3" xfId="20909"/>
    <cellStyle name="Normal 4 3 2 2 2 2 3 2" xfId="20910"/>
    <cellStyle name="Normal 4 3 2 2 2 2 3 2 2" xfId="20911"/>
    <cellStyle name="Normal 4 3 2 2 2 2 3 3" xfId="20912"/>
    <cellStyle name="Normal 4 3 2 2 2 2 4" xfId="20913"/>
    <cellStyle name="Normal 4 3 2 2 2 2 4 2" xfId="20914"/>
    <cellStyle name="Normal 4 3 2 2 2 2 4 2 2" xfId="20915"/>
    <cellStyle name="Normal 4 3 2 2 2 2 4 3" xfId="20916"/>
    <cellStyle name="Normal 4 3 2 2 2 2 5" xfId="20917"/>
    <cellStyle name="Normal 4 3 2 2 2 2 5 2" xfId="20918"/>
    <cellStyle name="Normal 4 3 2 2 2 2 5 2 2" xfId="20919"/>
    <cellStyle name="Normal 4 3 2 2 2 2 5 3" xfId="20920"/>
    <cellStyle name="Normal 4 3 2 2 2 2 6" xfId="20921"/>
    <cellStyle name="Normal 4 3 2 2 2 2 6 2" xfId="20922"/>
    <cellStyle name="Normal 4 3 2 2 2 2 7" xfId="20923"/>
    <cellStyle name="Normal 4 3 2 2 2 3" xfId="20924"/>
    <cellStyle name="Normal 4 3 2 2 2 3 2" xfId="20925"/>
    <cellStyle name="Normal 4 3 2 2 2 3 2 2" xfId="20926"/>
    <cellStyle name="Normal 4 3 2 2 2 3 2 2 2" xfId="20927"/>
    <cellStyle name="Normal 4 3 2 2 2 3 2 3" xfId="20928"/>
    <cellStyle name="Normal 4 3 2 2 2 3 3" xfId="20929"/>
    <cellStyle name="Normal 4 3 2 2 2 3 3 2" xfId="20930"/>
    <cellStyle name="Normal 4 3 2 2 2 3 3 2 2" xfId="20931"/>
    <cellStyle name="Normal 4 3 2 2 2 3 3 3" xfId="20932"/>
    <cellStyle name="Normal 4 3 2 2 2 3 4" xfId="20933"/>
    <cellStyle name="Normal 4 3 2 2 2 3 4 2" xfId="20934"/>
    <cellStyle name="Normal 4 3 2 2 2 3 5" xfId="20935"/>
    <cellStyle name="Normal 4 3 2 2 2 4" xfId="20936"/>
    <cellStyle name="Normal 4 3 2 2 2 4 2" xfId="20937"/>
    <cellStyle name="Normal 4 3 2 2 2 4 2 2" xfId="20938"/>
    <cellStyle name="Normal 4 3 2 2 2 4 3" xfId="20939"/>
    <cellStyle name="Normal 4 3 2 2 2 5" xfId="20940"/>
    <cellStyle name="Normal 4 3 2 2 2 5 2" xfId="20941"/>
    <cellStyle name="Normal 4 3 2 2 2 5 2 2" xfId="20942"/>
    <cellStyle name="Normal 4 3 2 2 2 5 3" xfId="20943"/>
    <cellStyle name="Normal 4 3 2 2 2 6" xfId="20944"/>
    <cellStyle name="Normal 4 3 2 2 2 6 2" xfId="20945"/>
    <cellStyle name="Normal 4 3 2 2 2 6 2 2" xfId="20946"/>
    <cellStyle name="Normal 4 3 2 2 2 6 3" xfId="20947"/>
    <cellStyle name="Normal 4 3 2 2 2 7" xfId="20948"/>
    <cellStyle name="Normal 4 3 2 2 2 7 2" xfId="20949"/>
    <cellStyle name="Normal 4 3 2 2 2 8" xfId="20950"/>
    <cellStyle name="Normal 4 3 2 2 3" xfId="20951"/>
    <cellStyle name="Normal 4 3 2 2 3 2" xfId="20952"/>
    <cellStyle name="Normal 4 3 2 2 3 2 2" xfId="20953"/>
    <cellStyle name="Normal 4 3 2 2 3 2 2 2" xfId="20954"/>
    <cellStyle name="Normal 4 3 2 2 3 2 2 2 2" xfId="20955"/>
    <cellStyle name="Normal 4 3 2 2 3 2 2 2 2 2" xfId="20956"/>
    <cellStyle name="Normal 4 3 2 2 3 2 2 2 3" xfId="20957"/>
    <cellStyle name="Normal 4 3 2 2 3 2 2 3" xfId="20958"/>
    <cellStyle name="Normal 4 3 2 2 3 2 2 3 2" xfId="20959"/>
    <cellStyle name="Normal 4 3 2 2 3 2 2 3 2 2" xfId="20960"/>
    <cellStyle name="Normal 4 3 2 2 3 2 2 3 3" xfId="20961"/>
    <cellStyle name="Normal 4 3 2 2 3 2 2 4" xfId="20962"/>
    <cellStyle name="Normal 4 3 2 2 3 2 2 4 2" xfId="20963"/>
    <cellStyle name="Normal 4 3 2 2 3 2 2 5" xfId="20964"/>
    <cellStyle name="Normal 4 3 2 2 3 2 3" xfId="20965"/>
    <cellStyle name="Normal 4 3 2 2 3 2 3 2" xfId="20966"/>
    <cellStyle name="Normal 4 3 2 2 3 2 3 2 2" xfId="20967"/>
    <cellStyle name="Normal 4 3 2 2 3 2 3 3" xfId="20968"/>
    <cellStyle name="Normal 4 3 2 2 3 2 4" xfId="20969"/>
    <cellStyle name="Normal 4 3 2 2 3 2 4 2" xfId="20970"/>
    <cellStyle name="Normal 4 3 2 2 3 2 4 2 2" xfId="20971"/>
    <cellStyle name="Normal 4 3 2 2 3 2 4 3" xfId="20972"/>
    <cellStyle name="Normal 4 3 2 2 3 2 5" xfId="20973"/>
    <cellStyle name="Normal 4 3 2 2 3 2 5 2" xfId="20974"/>
    <cellStyle name="Normal 4 3 2 2 3 2 5 2 2" xfId="20975"/>
    <cellStyle name="Normal 4 3 2 2 3 2 5 3" xfId="20976"/>
    <cellStyle name="Normal 4 3 2 2 3 2 6" xfId="20977"/>
    <cellStyle name="Normal 4 3 2 2 3 2 6 2" xfId="20978"/>
    <cellStyle name="Normal 4 3 2 2 3 2 7" xfId="20979"/>
    <cellStyle name="Normal 4 3 2 2 3 3" xfId="20980"/>
    <cellStyle name="Normal 4 3 2 2 3 3 2" xfId="20981"/>
    <cellStyle name="Normal 4 3 2 2 3 3 2 2" xfId="20982"/>
    <cellStyle name="Normal 4 3 2 2 3 3 2 2 2" xfId="20983"/>
    <cellStyle name="Normal 4 3 2 2 3 3 2 3" xfId="20984"/>
    <cellStyle name="Normal 4 3 2 2 3 3 3" xfId="20985"/>
    <cellStyle name="Normal 4 3 2 2 3 3 3 2" xfId="20986"/>
    <cellStyle name="Normal 4 3 2 2 3 3 3 2 2" xfId="20987"/>
    <cellStyle name="Normal 4 3 2 2 3 3 3 3" xfId="20988"/>
    <cellStyle name="Normal 4 3 2 2 3 3 4" xfId="20989"/>
    <cellStyle name="Normal 4 3 2 2 3 3 4 2" xfId="20990"/>
    <cellStyle name="Normal 4 3 2 2 3 3 5" xfId="20991"/>
    <cellStyle name="Normal 4 3 2 2 3 4" xfId="20992"/>
    <cellStyle name="Normal 4 3 2 2 3 4 2" xfId="20993"/>
    <cellStyle name="Normal 4 3 2 2 3 4 2 2" xfId="20994"/>
    <cellStyle name="Normal 4 3 2 2 3 4 3" xfId="20995"/>
    <cellStyle name="Normal 4 3 2 2 3 5" xfId="20996"/>
    <cellStyle name="Normal 4 3 2 2 3 5 2" xfId="20997"/>
    <cellStyle name="Normal 4 3 2 2 3 5 2 2" xfId="20998"/>
    <cellStyle name="Normal 4 3 2 2 3 5 3" xfId="20999"/>
    <cellStyle name="Normal 4 3 2 2 3 6" xfId="21000"/>
    <cellStyle name="Normal 4 3 2 2 3 6 2" xfId="21001"/>
    <cellStyle name="Normal 4 3 2 2 3 6 2 2" xfId="21002"/>
    <cellStyle name="Normal 4 3 2 2 3 6 3" xfId="21003"/>
    <cellStyle name="Normal 4 3 2 2 3 7" xfId="21004"/>
    <cellStyle name="Normal 4 3 2 2 3 7 2" xfId="21005"/>
    <cellStyle name="Normal 4 3 2 2 3 8" xfId="21006"/>
    <cellStyle name="Normal 4 3 2 2 4" xfId="21007"/>
    <cellStyle name="Normal 4 3 2 2 4 2" xfId="21008"/>
    <cellStyle name="Normal 4 3 2 2 4 2 2" xfId="21009"/>
    <cellStyle name="Normal 4 3 2 2 4 2 2 2" xfId="21010"/>
    <cellStyle name="Normal 4 3 2 2 4 2 2 2 2" xfId="21011"/>
    <cellStyle name="Normal 4 3 2 2 4 2 2 2 2 2" xfId="21012"/>
    <cellStyle name="Normal 4 3 2 2 4 2 2 2 3" xfId="21013"/>
    <cellStyle name="Normal 4 3 2 2 4 2 2 3" xfId="21014"/>
    <cellStyle name="Normal 4 3 2 2 4 2 2 3 2" xfId="21015"/>
    <cellStyle name="Normal 4 3 2 2 4 2 2 3 2 2" xfId="21016"/>
    <cellStyle name="Normal 4 3 2 2 4 2 2 3 3" xfId="21017"/>
    <cellStyle name="Normal 4 3 2 2 4 2 2 4" xfId="21018"/>
    <cellStyle name="Normal 4 3 2 2 4 2 2 4 2" xfId="21019"/>
    <cellStyle name="Normal 4 3 2 2 4 2 2 5" xfId="21020"/>
    <cellStyle name="Normal 4 3 2 2 4 2 3" xfId="21021"/>
    <cellStyle name="Normal 4 3 2 2 4 2 3 2" xfId="21022"/>
    <cellStyle name="Normal 4 3 2 2 4 2 3 2 2" xfId="21023"/>
    <cellStyle name="Normal 4 3 2 2 4 2 3 3" xfId="21024"/>
    <cellStyle name="Normal 4 3 2 2 4 2 4" xfId="21025"/>
    <cellStyle name="Normal 4 3 2 2 4 2 4 2" xfId="21026"/>
    <cellStyle name="Normal 4 3 2 2 4 2 4 2 2" xfId="21027"/>
    <cellStyle name="Normal 4 3 2 2 4 2 4 3" xfId="21028"/>
    <cellStyle name="Normal 4 3 2 2 4 2 5" xfId="21029"/>
    <cellStyle name="Normal 4 3 2 2 4 2 5 2" xfId="21030"/>
    <cellStyle name="Normal 4 3 2 2 4 2 5 2 2" xfId="21031"/>
    <cellStyle name="Normal 4 3 2 2 4 2 5 3" xfId="21032"/>
    <cellStyle name="Normal 4 3 2 2 4 2 6" xfId="21033"/>
    <cellStyle name="Normal 4 3 2 2 4 2 6 2" xfId="21034"/>
    <cellStyle name="Normal 4 3 2 2 4 2 7" xfId="21035"/>
    <cellStyle name="Normal 4 3 2 2 4 3" xfId="21036"/>
    <cellStyle name="Normal 4 3 2 2 4 3 2" xfId="21037"/>
    <cellStyle name="Normal 4 3 2 2 4 3 2 2" xfId="21038"/>
    <cellStyle name="Normal 4 3 2 2 4 3 2 2 2" xfId="21039"/>
    <cellStyle name="Normal 4 3 2 2 4 3 2 3" xfId="21040"/>
    <cellStyle name="Normal 4 3 2 2 4 3 3" xfId="21041"/>
    <cellStyle name="Normal 4 3 2 2 4 3 3 2" xfId="21042"/>
    <cellStyle name="Normal 4 3 2 2 4 3 3 2 2" xfId="21043"/>
    <cellStyle name="Normal 4 3 2 2 4 3 3 3" xfId="21044"/>
    <cellStyle name="Normal 4 3 2 2 4 3 4" xfId="21045"/>
    <cellStyle name="Normal 4 3 2 2 4 3 4 2" xfId="21046"/>
    <cellStyle name="Normal 4 3 2 2 4 3 5" xfId="21047"/>
    <cellStyle name="Normal 4 3 2 2 4 4" xfId="21048"/>
    <cellStyle name="Normal 4 3 2 2 4 4 2" xfId="21049"/>
    <cellStyle name="Normal 4 3 2 2 4 4 2 2" xfId="21050"/>
    <cellStyle name="Normal 4 3 2 2 4 4 3" xfId="21051"/>
    <cellStyle name="Normal 4 3 2 2 4 5" xfId="21052"/>
    <cellStyle name="Normal 4 3 2 2 4 5 2" xfId="21053"/>
    <cellStyle name="Normal 4 3 2 2 4 5 2 2" xfId="21054"/>
    <cellStyle name="Normal 4 3 2 2 4 5 3" xfId="21055"/>
    <cellStyle name="Normal 4 3 2 2 4 6" xfId="21056"/>
    <cellStyle name="Normal 4 3 2 2 4 6 2" xfId="21057"/>
    <cellStyle name="Normal 4 3 2 2 4 6 2 2" xfId="21058"/>
    <cellStyle name="Normal 4 3 2 2 4 6 3" xfId="21059"/>
    <cellStyle name="Normal 4 3 2 2 4 7" xfId="21060"/>
    <cellStyle name="Normal 4 3 2 2 4 7 2" xfId="21061"/>
    <cellStyle name="Normal 4 3 2 2 4 8" xfId="21062"/>
    <cellStyle name="Normal 4 3 2 2 5" xfId="21063"/>
    <cellStyle name="Normal 4 3 2 2 5 2" xfId="21064"/>
    <cellStyle name="Normal 4 3 2 2 5 2 2" xfId="21065"/>
    <cellStyle name="Normal 4 3 2 2 5 2 2 2" xfId="21066"/>
    <cellStyle name="Normal 4 3 2 2 5 2 2 2 2" xfId="21067"/>
    <cellStyle name="Normal 4 3 2 2 5 2 2 3" xfId="21068"/>
    <cellStyle name="Normal 4 3 2 2 5 2 3" xfId="21069"/>
    <cellStyle name="Normal 4 3 2 2 5 2 3 2" xfId="21070"/>
    <cellStyle name="Normal 4 3 2 2 5 2 3 2 2" xfId="21071"/>
    <cellStyle name="Normal 4 3 2 2 5 2 3 3" xfId="21072"/>
    <cellStyle name="Normal 4 3 2 2 5 2 4" xfId="21073"/>
    <cellStyle name="Normal 4 3 2 2 5 2 4 2" xfId="21074"/>
    <cellStyle name="Normal 4 3 2 2 5 2 5" xfId="21075"/>
    <cellStyle name="Normal 4 3 2 2 5 3" xfId="21076"/>
    <cellStyle name="Normal 4 3 2 2 5 3 2" xfId="21077"/>
    <cellStyle name="Normal 4 3 2 2 5 3 2 2" xfId="21078"/>
    <cellStyle name="Normal 4 3 2 2 5 3 3" xfId="21079"/>
    <cellStyle name="Normal 4 3 2 2 5 4" xfId="21080"/>
    <cellStyle name="Normal 4 3 2 2 5 4 2" xfId="21081"/>
    <cellStyle name="Normal 4 3 2 2 5 4 2 2" xfId="21082"/>
    <cellStyle name="Normal 4 3 2 2 5 4 3" xfId="21083"/>
    <cellStyle name="Normal 4 3 2 2 5 5" xfId="21084"/>
    <cellStyle name="Normal 4 3 2 2 5 5 2" xfId="21085"/>
    <cellStyle name="Normal 4 3 2 2 5 5 2 2" xfId="21086"/>
    <cellStyle name="Normal 4 3 2 2 5 5 3" xfId="21087"/>
    <cellStyle name="Normal 4 3 2 2 5 6" xfId="21088"/>
    <cellStyle name="Normal 4 3 2 2 5 6 2" xfId="21089"/>
    <cellStyle name="Normal 4 3 2 2 5 7" xfId="21090"/>
    <cellStyle name="Normal 4 3 2 2 6" xfId="21091"/>
    <cellStyle name="Normal 4 3 2 2 6 2" xfId="21092"/>
    <cellStyle name="Normal 4 3 2 2 6 2 2" xfId="21093"/>
    <cellStyle name="Normal 4 3 2 2 6 2 2 2" xfId="21094"/>
    <cellStyle name="Normal 4 3 2 2 6 2 2 2 2" xfId="21095"/>
    <cellStyle name="Normal 4 3 2 2 6 2 2 3" xfId="21096"/>
    <cellStyle name="Normal 4 3 2 2 6 2 3" xfId="21097"/>
    <cellStyle name="Normal 4 3 2 2 6 2 3 2" xfId="21098"/>
    <cellStyle name="Normal 4 3 2 2 6 2 3 2 2" xfId="21099"/>
    <cellStyle name="Normal 4 3 2 2 6 2 3 3" xfId="21100"/>
    <cellStyle name="Normal 4 3 2 2 6 2 4" xfId="21101"/>
    <cellStyle name="Normal 4 3 2 2 6 2 4 2" xfId="21102"/>
    <cellStyle name="Normal 4 3 2 2 6 2 5" xfId="21103"/>
    <cellStyle name="Normal 4 3 2 2 6 3" xfId="21104"/>
    <cellStyle name="Normal 4 3 2 2 6 3 2" xfId="21105"/>
    <cellStyle name="Normal 4 3 2 2 6 3 2 2" xfId="21106"/>
    <cellStyle name="Normal 4 3 2 2 6 3 3" xfId="21107"/>
    <cellStyle name="Normal 4 3 2 2 6 4" xfId="21108"/>
    <cellStyle name="Normal 4 3 2 2 6 4 2" xfId="21109"/>
    <cellStyle name="Normal 4 3 2 2 6 4 2 2" xfId="21110"/>
    <cellStyle name="Normal 4 3 2 2 6 4 3" xfId="21111"/>
    <cellStyle name="Normal 4 3 2 2 6 5" xfId="21112"/>
    <cellStyle name="Normal 4 3 2 2 6 5 2" xfId="21113"/>
    <cellStyle name="Normal 4 3 2 2 6 5 2 2" xfId="21114"/>
    <cellStyle name="Normal 4 3 2 2 6 5 3" xfId="21115"/>
    <cellStyle name="Normal 4 3 2 2 6 6" xfId="21116"/>
    <cellStyle name="Normal 4 3 2 2 6 6 2" xfId="21117"/>
    <cellStyle name="Normal 4 3 2 2 6 7" xfId="21118"/>
    <cellStyle name="Normal 4 3 2 2 7" xfId="21119"/>
    <cellStyle name="Normal 4 3 2 2 7 2" xfId="21120"/>
    <cellStyle name="Normal 4 3 2 2 7 2 2" xfId="21121"/>
    <cellStyle name="Normal 4 3 2 2 7 2 2 2" xfId="21122"/>
    <cellStyle name="Normal 4 3 2 2 7 2 3" xfId="21123"/>
    <cellStyle name="Normal 4 3 2 2 7 3" xfId="21124"/>
    <cellStyle name="Normal 4 3 2 2 7 3 2" xfId="21125"/>
    <cellStyle name="Normal 4 3 2 2 7 3 2 2" xfId="21126"/>
    <cellStyle name="Normal 4 3 2 2 7 3 3" xfId="21127"/>
    <cellStyle name="Normal 4 3 2 2 7 4" xfId="21128"/>
    <cellStyle name="Normal 4 3 2 2 7 4 2" xfId="21129"/>
    <cellStyle name="Normal 4 3 2 2 7 5" xfId="21130"/>
    <cellStyle name="Normal 4 3 2 2 8" xfId="21131"/>
    <cellStyle name="Normal 4 3 2 2 8 2" xfId="21132"/>
    <cellStyle name="Normal 4 3 2 2 8 2 2" xfId="21133"/>
    <cellStyle name="Normal 4 3 2 2 8 3" xfId="21134"/>
    <cellStyle name="Normal 4 3 2 2 9" xfId="21135"/>
    <cellStyle name="Normal 4 3 2 2 9 2" xfId="21136"/>
    <cellStyle name="Normal 4 3 2 2 9 2 2" xfId="21137"/>
    <cellStyle name="Normal 4 3 2 2 9 3" xfId="21138"/>
    <cellStyle name="Normal 4 3 2 3" xfId="21139"/>
    <cellStyle name="Normal 4 3 2 3 2" xfId="21140"/>
    <cellStyle name="Normal 4 3 2 3 2 2" xfId="21141"/>
    <cellStyle name="Normal 4 3 2 3 2 2 2" xfId="21142"/>
    <cellStyle name="Normal 4 3 2 3 2 2 2 2" xfId="21143"/>
    <cellStyle name="Normal 4 3 2 3 2 2 2 2 2" xfId="21144"/>
    <cellStyle name="Normal 4 3 2 3 2 2 2 3" xfId="21145"/>
    <cellStyle name="Normal 4 3 2 3 2 2 3" xfId="21146"/>
    <cellStyle name="Normal 4 3 2 3 2 2 3 2" xfId="21147"/>
    <cellStyle name="Normal 4 3 2 3 2 2 3 2 2" xfId="21148"/>
    <cellStyle name="Normal 4 3 2 3 2 2 3 3" xfId="21149"/>
    <cellStyle name="Normal 4 3 2 3 2 2 4" xfId="21150"/>
    <cellStyle name="Normal 4 3 2 3 2 2 4 2" xfId="21151"/>
    <cellStyle name="Normal 4 3 2 3 2 2 5" xfId="21152"/>
    <cellStyle name="Normal 4 3 2 3 2 3" xfId="21153"/>
    <cellStyle name="Normal 4 3 2 3 2 3 2" xfId="21154"/>
    <cellStyle name="Normal 4 3 2 3 2 3 2 2" xfId="21155"/>
    <cellStyle name="Normal 4 3 2 3 2 3 3" xfId="21156"/>
    <cellStyle name="Normal 4 3 2 3 2 4" xfId="21157"/>
    <cellStyle name="Normal 4 3 2 3 2 4 2" xfId="21158"/>
    <cellStyle name="Normal 4 3 2 3 2 4 2 2" xfId="21159"/>
    <cellStyle name="Normal 4 3 2 3 2 4 3" xfId="21160"/>
    <cellStyle name="Normal 4 3 2 3 2 5" xfId="21161"/>
    <cellStyle name="Normal 4 3 2 3 2 5 2" xfId="21162"/>
    <cellStyle name="Normal 4 3 2 3 2 5 2 2" xfId="21163"/>
    <cellStyle name="Normal 4 3 2 3 2 5 3" xfId="21164"/>
    <cellStyle name="Normal 4 3 2 3 2 6" xfId="21165"/>
    <cellStyle name="Normal 4 3 2 3 2 6 2" xfId="21166"/>
    <cellStyle name="Normal 4 3 2 3 2 7" xfId="21167"/>
    <cellStyle name="Normal 4 3 2 3 3" xfId="21168"/>
    <cellStyle name="Normal 4 3 2 3 3 2" xfId="21169"/>
    <cellStyle name="Normal 4 3 2 3 3 2 2" xfId="21170"/>
    <cellStyle name="Normal 4 3 2 3 3 2 2 2" xfId="21171"/>
    <cellStyle name="Normal 4 3 2 3 3 2 3" xfId="21172"/>
    <cellStyle name="Normal 4 3 2 3 3 3" xfId="21173"/>
    <cellStyle name="Normal 4 3 2 3 3 3 2" xfId="21174"/>
    <cellStyle name="Normal 4 3 2 3 3 3 2 2" xfId="21175"/>
    <cellStyle name="Normal 4 3 2 3 3 3 3" xfId="21176"/>
    <cellStyle name="Normal 4 3 2 3 3 4" xfId="21177"/>
    <cellStyle name="Normal 4 3 2 3 3 4 2" xfId="21178"/>
    <cellStyle name="Normal 4 3 2 3 3 5" xfId="21179"/>
    <cellStyle name="Normal 4 3 2 3 4" xfId="21180"/>
    <cellStyle name="Normal 4 3 2 3 4 2" xfId="21181"/>
    <cellStyle name="Normal 4 3 2 3 4 2 2" xfId="21182"/>
    <cellStyle name="Normal 4 3 2 3 4 3" xfId="21183"/>
    <cellStyle name="Normal 4 3 2 3 5" xfId="21184"/>
    <cellStyle name="Normal 4 3 2 3 5 2" xfId="21185"/>
    <cellStyle name="Normal 4 3 2 3 5 2 2" xfId="21186"/>
    <cellStyle name="Normal 4 3 2 3 5 3" xfId="21187"/>
    <cellStyle name="Normal 4 3 2 3 6" xfId="21188"/>
    <cellStyle name="Normal 4 3 2 3 6 2" xfId="21189"/>
    <cellStyle name="Normal 4 3 2 3 6 2 2" xfId="21190"/>
    <cellStyle name="Normal 4 3 2 3 6 3" xfId="21191"/>
    <cellStyle name="Normal 4 3 2 3 7" xfId="21192"/>
    <cellStyle name="Normal 4 3 2 3 7 2" xfId="21193"/>
    <cellStyle name="Normal 4 3 2 3 8" xfId="21194"/>
    <cellStyle name="Normal 4 3 2 4" xfId="21195"/>
    <cellStyle name="Normal 4 3 2 4 2" xfId="21196"/>
    <cellStyle name="Normal 4 3 2 4 2 2" xfId="21197"/>
    <cellStyle name="Normal 4 3 2 4 2 2 2" xfId="21198"/>
    <cellStyle name="Normal 4 3 2 4 2 2 2 2" xfId="21199"/>
    <cellStyle name="Normal 4 3 2 4 2 2 2 2 2" xfId="21200"/>
    <cellStyle name="Normal 4 3 2 4 2 2 2 3" xfId="21201"/>
    <cellStyle name="Normal 4 3 2 4 2 2 3" xfId="21202"/>
    <cellStyle name="Normal 4 3 2 4 2 2 3 2" xfId="21203"/>
    <cellStyle name="Normal 4 3 2 4 2 2 3 2 2" xfId="21204"/>
    <cellStyle name="Normal 4 3 2 4 2 2 3 3" xfId="21205"/>
    <cellStyle name="Normal 4 3 2 4 2 2 4" xfId="21206"/>
    <cellStyle name="Normal 4 3 2 4 2 2 4 2" xfId="21207"/>
    <cellStyle name="Normal 4 3 2 4 2 2 5" xfId="21208"/>
    <cellStyle name="Normal 4 3 2 4 2 3" xfId="21209"/>
    <cellStyle name="Normal 4 3 2 4 2 3 2" xfId="21210"/>
    <cellStyle name="Normal 4 3 2 4 2 3 2 2" xfId="21211"/>
    <cellStyle name="Normal 4 3 2 4 2 3 3" xfId="21212"/>
    <cellStyle name="Normal 4 3 2 4 2 4" xfId="21213"/>
    <cellStyle name="Normal 4 3 2 4 2 4 2" xfId="21214"/>
    <cellStyle name="Normal 4 3 2 4 2 4 2 2" xfId="21215"/>
    <cellStyle name="Normal 4 3 2 4 2 4 3" xfId="21216"/>
    <cellStyle name="Normal 4 3 2 4 2 5" xfId="21217"/>
    <cellStyle name="Normal 4 3 2 4 2 5 2" xfId="21218"/>
    <cellStyle name="Normal 4 3 2 4 2 5 2 2" xfId="21219"/>
    <cellStyle name="Normal 4 3 2 4 2 5 3" xfId="21220"/>
    <cellStyle name="Normal 4 3 2 4 2 6" xfId="21221"/>
    <cellStyle name="Normal 4 3 2 4 2 6 2" xfId="21222"/>
    <cellStyle name="Normal 4 3 2 4 2 7" xfId="21223"/>
    <cellStyle name="Normal 4 3 2 4 3" xfId="21224"/>
    <cellStyle name="Normal 4 3 2 4 3 2" xfId="21225"/>
    <cellStyle name="Normal 4 3 2 4 3 2 2" xfId="21226"/>
    <cellStyle name="Normal 4 3 2 4 3 2 2 2" xfId="21227"/>
    <cellStyle name="Normal 4 3 2 4 3 2 3" xfId="21228"/>
    <cellStyle name="Normal 4 3 2 4 3 3" xfId="21229"/>
    <cellStyle name="Normal 4 3 2 4 3 3 2" xfId="21230"/>
    <cellStyle name="Normal 4 3 2 4 3 3 2 2" xfId="21231"/>
    <cellStyle name="Normal 4 3 2 4 3 3 3" xfId="21232"/>
    <cellStyle name="Normal 4 3 2 4 3 4" xfId="21233"/>
    <cellStyle name="Normal 4 3 2 4 3 4 2" xfId="21234"/>
    <cellStyle name="Normal 4 3 2 4 3 5" xfId="21235"/>
    <cellStyle name="Normal 4 3 2 4 4" xfId="21236"/>
    <cellStyle name="Normal 4 3 2 4 4 2" xfId="21237"/>
    <cellStyle name="Normal 4 3 2 4 4 2 2" xfId="21238"/>
    <cellStyle name="Normal 4 3 2 4 4 3" xfId="21239"/>
    <cellStyle name="Normal 4 3 2 4 5" xfId="21240"/>
    <cellStyle name="Normal 4 3 2 4 5 2" xfId="21241"/>
    <cellStyle name="Normal 4 3 2 4 5 2 2" xfId="21242"/>
    <cellStyle name="Normal 4 3 2 4 5 3" xfId="21243"/>
    <cellStyle name="Normal 4 3 2 4 6" xfId="21244"/>
    <cellStyle name="Normal 4 3 2 4 6 2" xfId="21245"/>
    <cellStyle name="Normal 4 3 2 4 6 2 2" xfId="21246"/>
    <cellStyle name="Normal 4 3 2 4 6 3" xfId="21247"/>
    <cellStyle name="Normal 4 3 2 4 7" xfId="21248"/>
    <cellStyle name="Normal 4 3 2 4 7 2" xfId="21249"/>
    <cellStyle name="Normal 4 3 2 4 8" xfId="21250"/>
    <cellStyle name="Normal 4 3 2 5" xfId="21251"/>
    <cellStyle name="Normal 4 3 2 5 2" xfId="21252"/>
    <cellStyle name="Normal 4 3 2 5 2 2" xfId="21253"/>
    <cellStyle name="Normal 4 3 2 5 2 2 2" xfId="21254"/>
    <cellStyle name="Normal 4 3 2 5 2 2 2 2" xfId="21255"/>
    <cellStyle name="Normal 4 3 2 5 2 2 2 2 2" xfId="21256"/>
    <cellStyle name="Normal 4 3 2 5 2 2 2 3" xfId="21257"/>
    <cellStyle name="Normal 4 3 2 5 2 2 3" xfId="21258"/>
    <cellStyle name="Normal 4 3 2 5 2 2 3 2" xfId="21259"/>
    <cellStyle name="Normal 4 3 2 5 2 2 3 2 2" xfId="21260"/>
    <cellStyle name="Normal 4 3 2 5 2 2 3 3" xfId="21261"/>
    <cellStyle name="Normal 4 3 2 5 2 2 4" xfId="21262"/>
    <cellStyle name="Normal 4 3 2 5 2 2 4 2" xfId="21263"/>
    <cellStyle name="Normal 4 3 2 5 2 2 5" xfId="21264"/>
    <cellStyle name="Normal 4 3 2 5 2 3" xfId="21265"/>
    <cellStyle name="Normal 4 3 2 5 2 3 2" xfId="21266"/>
    <cellStyle name="Normal 4 3 2 5 2 3 2 2" xfId="21267"/>
    <cellStyle name="Normal 4 3 2 5 2 3 3" xfId="21268"/>
    <cellStyle name="Normal 4 3 2 5 2 4" xfId="21269"/>
    <cellStyle name="Normal 4 3 2 5 2 4 2" xfId="21270"/>
    <cellStyle name="Normal 4 3 2 5 2 4 2 2" xfId="21271"/>
    <cellStyle name="Normal 4 3 2 5 2 4 3" xfId="21272"/>
    <cellStyle name="Normal 4 3 2 5 2 5" xfId="21273"/>
    <cellStyle name="Normal 4 3 2 5 2 5 2" xfId="21274"/>
    <cellStyle name="Normal 4 3 2 5 2 5 2 2" xfId="21275"/>
    <cellStyle name="Normal 4 3 2 5 2 5 3" xfId="21276"/>
    <cellStyle name="Normal 4 3 2 5 2 6" xfId="21277"/>
    <cellStyle name="Normal 4 3 2 5 2 6 2" xfId="21278"/>
    <cellStyle name="Normal 4 3 2 5 2 7" xfId="21279"/>
    <cellStyle name="Normal 4 3 2 5 3" xfId="21280"/>
    <cellStyle name="Normal 4 3 2 5 3 2" xfId="21281"/>
    <cellStyle name="Normal 4 3 2 5 3 2 2" xfId="21282"/>
    <cellStyle name="Normal 4 3 2 5 3 2 2 2" xfId="21283"/>
    <cellStyle name="Normal 4 3 2 5 3 2 3" xfId="21284"/>
    <cellStyle name="Normal 4 3 2 5 3 3" xfId="21285"/>
    <cellStyle name="Normal 4 3 2 5 3 3 2" xfId="21286"/>
    <cellStyle name="Normal 4 3 2 5 3 3 2 2" xfId="21287"/>
    <cellStyle name="Normal 4 3 2 5 3 3 3" xfId="21288"/>
    <cellStyle name="Normal 4 3 2 5 3 4" xfId="21289"/>
    <cellStyle name="Normal 4 3 2 5 3 4 2" xfId="21290"/>
    <cellStyle name="Normal 4 3 2 5 3 5" xfId="21291"/>
    <cellStyle name="Normal 4 3 2 5 4" xfId="21292"/>
    <cellStyle name="Normal 4 3 2 5 4 2" xfId="21293"/>
    <cellStyle name="Normal 4 3 2 5 4 2 2" xfId="21294"/>
    <cellStyle name="Normal 4 3 2 5 4 3" xfId="21295"/>
    <cellStyle name="Normal 4 3 2 5 5" xfId="21296"/>
    <cellStyle name="Normal 4 3 2 5 5 2" xfId="21297"/>
    <cellStyle name="Normal 4 3 2 5 5 2 2" xfId="21298"/>
    <cellStyle name="Normal 4 3 2 5 5 3" xfId="21299"/>
    <cellStyle name="Normal 4 3 2 5 6" xfId="21300"/>
    <cellStyle name="Normal 4 3 2 5 6 2" xfId="21301"/>
    <cellStyle name="Normal 4 3 2 5 6 2 2" xfId="21302"/>
    <cellStyle name="Normal 4 3 2 5 6 3" xfId="21303"/>
    <cellStyle name="Normal 4 3 2 5 7" xfId="21304"/>
    <cellStyle name="Normal 4 3 2 5 7 2" xfId="21305"/>
    <cellStyle name="Normal 4 3 2 5 8" xfId="21306"/>
    <cellStyle name="Normal 4 3 2 6" xfId="21307"/>
    <cellStyle name="Normal 4 3 2 6 2" xfId="21308"/>
    <cellStyle name="Normal 4 3 2 6 2 2" xfId="21309"/>
    <cellStyle name="Normal 4 3 2 6 2 2 2" xfId="21310"/>
    <cellStyle name="Normal 4 3 2 6 2 2 2 2" xfId="21311"/>
    <cellStyle name="Normal 4 3 2 6 2 2 3" xfId="21312"/>
    <cellStyle name="Normal 4 3 2 6 2 3" xfId="21313"/>
    <cellStyle name="Normal 4 3 2 6 2 3 2" xfId="21314"/>
    <cellStyle name="Normal 4 3 2 6 2 3 2 2" xfId="21315"/>
    <cellStyle name="Normal 4 3 2 6 2 3 3" xfId="21316"/>
    <cellStyle name="Normal 4 3 2 6 2 4" xfId="21317"/>
    <cellStyle name="Normal 4 3 2 6 2 4 2" xfId="21318"/>
    <cellStyle name="Normal 4 3 2 6 2 5" xfId="21319"/>
    <cellStyle name="Normal 4 3 2 6 3" xfId="21320"/>
    <cellStyle name="Normal 4 3 2 6 3 2" xfId="21321"/>
    <cellStyle name="Normal 4 3 2 6 3 2 2" xfId="21322"/>
    <cellStyle name="Normal 4 3 2 6 3 3" xfId="21323"/>
    <cellStyle name="Normal 4 3 2 6 4" xfId="21324"/>
    <cellStyle name="Normal 4 3 2 6 4 2" xfId="21325"/>
    <cellStyle name="Normal 4 3 2 6 4 2 2" xfId="21326"/>
    <cellStyle name="Normal 4 3 2 6 4 3" xfId="21327"/>
    <cellStyle name="Normal 4 3 2 6 5" xfId="21328"/>
    <cellStyle name="Normal 4 3 2 6 5 2" xfId="21329"/>
    <cellStyle name="Normal 4 3 2 6 5 2 2" xfId="21330"/>
    <cellStyle name="Normal 4 3 2 6 5 3" xfId="21331"/>
    <cellStyle name="Normal 4 3 2 6 6" xfId="21332"/>
    <cellStyle name="Normal 4 3 2 6 6 2" xfId="21333"/>
    <cellStyle name="Normal 4 3 2 6 7" xfId="21334"/>
    <cellStyle name="Normal 4 3 2 7" xfId="21335"/>
    <cellStyle name="Normal 4 3 2 7 2" xfId="21336"/>
    <cellStyle name="Normal 4 3 2 7 2 2" xfId="21337"/>
    <cellStyle name="Normal 4 3 2 7 2 2 2" xfId="21338"/>
    <cellStyle name="Normal 4 3 2 7 2 2 2 2" xfId="21339"/>
    <cellStyle name="Normal 4 3 2 7 2 2 3" xfId="21340"/>
    <cellStyle name="Normal 4 3 2 7 2 3" xfId="21341"/>
    <cellStyle name="Normal 4 3 2 7 2 3 2" xfId="21342"/>
    <cellStyle name="Normal 4 3 2 7 2 3 2 2" xfId="21343"/>
    <cellStyle name="Normal 4 3 2 7 2 3 3" xfId="21344"/>
    <cellStyle name="Normal 4 3 2 7 2 4" xfId="21345"/>
    <cellStyle name="Normal 4 3 2 7 2 4 2" xfId="21346"/>
    <cellStyle name="Normal 4 3 2 7 2 5" xfId="21347"/>
    <cellStyle name="Normal 4 3 2 7 3" xfId="21348"/>
    <cellStyle name="Normal 4 3 2 7 3 2" xfId="21349"/>
    <cellStyle name="Normal 4 3 2 7 3 2 2" xfId="21350"/>
    <cellStyle name="Normal 4 3 2 7 3 3" xfId="21351"/>
    <cellStyle name="Normal 4 3 2 7 4" xfId="21352"/>
    <cellStyle name="Normal 4 3 2 7 4 2" xfId="21353"/>
    <cellStyle name="Normal 4 3 2 7 4 2 2" xfId="21354"/>
    <cellStyle name="Normal 4 3 2 7 4 3" xfId="21355"/>
    <cellStyle name="Normal 4 3 2 7 5" xfId="21356"/>
    <cellStyle name="Normal 4 3 2 7 5 2" xfId="21357"/>
    <cellStyle name="Normal 4 3 2 7 5 2 2" xfId="21358"/>
    <cellStyle name="Normal 4 3 2 7 5 3" xfId="21359"/>
    <cellStyle name="Normal 4 3 2 7 6" xfId="21360"/>
    <cellStyle name="Normal 4 3 2 7 6 2" xfId="21361"/>
    <cellStyle name="Normal 4 3 2 7 7" xfId="21362"/>
    <cellStyle name="Normal 4 3 2 8" xfId="21363"/>
    <cellStyle name="Normal 4 3 2 8 2" xfId="21364"/>
    <cellStyle name="Normal 4 3 2 8 2 2" xfId="21365"/>
    <cellStyle name="Normal 4 3 2 8 2 2 2" xfId="21366"/>
    <cellStyle name="Normal 4 3 2 8 2 3" xfId="21367"/>
    <cellStyle name="Normal 4 3 2 8 3" xfId="21368"/>
    <cellStyle name="Normal 4 3 2 8 3 2" xfId="21369"/>
    <cellStyle name="Normal 4 3 2 8 3 2 2" xfId="21370"/>
    <cellStyle name="Normal 4 3 2 8 3 3" xfId="21371"/>
    <cellStyle name="Normal 4 3 2 8 4" xfId="21372"/>
    <cellStyle name="Normal 4 3 2 8 4 2" xfId="21373"/>
    <cellStyle name="Normal 4 3 2 8 5" xfId="21374"/>
    <cellStyle name="Normal 4 3 2 9" xfId="21375"/>
    <cellStyle name="Normal 4 3 2 9 2" xfId="21376"/>
    <cellStyle name="Normal 4 3 2 9 2 2" xfId="21377"/>
    <cellStyle name="Normal 4 3 2 9 3" xfId="21378"/>
    <cellStyle name="Normal 4 3 3" xfId="2566"/>
    <cellStyle name="Normal 4 3 3 10" xfId="21380"/>
    <cellStyle name="Normal 4 3 3 10 2" xfId="21381"/>
    <cellStyle name="Normal 4 3 3 10 2 2" xfId="21382"/>
    <cellStyle name="Normal 4 3 3 10 3" xfId="21383"/>
    <cellStyle name="Normal 4 3 3 11" xfId="21384"/>
    <cellStyle name="Normal 4 3 3 11 2" xfId="21385"/>
    <cellStyle name="Normal 4 3 3 12" xfId="21386"/>
    <cellStyle name="Normal 4 3 3 13" xfId="21379"/>
    <cellStyle name="Normal 4 3 3 2" xfId="21387"/>
    <cellStyle name="Normal 4 3 3 2 2" xfId="21388"/>
    <cellStyle name="Normal 4 3 3 2 2 2" xfId="21389"/>
    <cellStyle name="Normal 4 3 3 2 2 2 2" xfId="21390"/>
    <cellStyle name="Normal 4 3 3 2 2 2 2 2" xfId="21391"/>
    <cellStyle name="Normal 4 3 3 2 2 2 2 2 2" xfId="21392"/>
    <cellStyle name="Normal 4 3 3 2 2 2 2 3" xfId="21393"/>
    <cellStyle name="Normal 4 3 3 2 2 2 3" xfId="21394"/>
    <cellStyle name="Normal 4 3 3 2 2 2 3 2" xfId="21395"/>
    <cellStyle name="Normal 4 3 3 2 2 2 3 2 2" xfId="21396"/>
    <cellStyle name="Normal 4 3 3 2 2 2 3 3" xfId="21397"/>
    <cellStyle name="Normal 4 3 3 2 2 2 4" xfId="21398"/>
    <cellStyle name="Normal 4 3 3 2 2 2 4 2" xfId="21399"/>
    <cellStyle name="Normal 4 3 3 2 2 2 5" xfId="21400"/>
    <cellStyle name="Normal 4 3 3 2 2 3" xfId="21401"/>
    <cellStyle name="Normal 4 3 3 2 2 3 2" xfId="21402"/>
    <cellStyle name="Normal 4 3 3 2 2 3 2 2" xfId="21403"/>
    <cellStyle name="Normal 4 3 3 2 2 3 3" xfId="21404"/>
    <cellStyle name="Normal 4 3 3 2 2 4" xfId="21405"/>
    <cellStyle name="Normal 4 3 3 2 2 4 2" xfId="21406"/>
    <cellStyle name="Normal 4 3 3 2 2 4 2 2" xfId="21407"/>
    <cellStyle name="Normal 4 3 3 2 2 4 3" xfId="21408"/>
    <cellStyle name="Normal 4 3 3 2 2 5" xfId="21409"/>
    <cellStyle name="Normal 4 3 3 2 2 5 2" xfId="21410"/>
    <cellStyle name="Normal 4 3 3 2 2 5 2 2" xfId="21411"/>
    <cellStyle name="Normal 4 3 3 2 2 5 3" xfId="21412"/>
    <cellStyle name="Normal 4 3 3 2 2 6" xfId="21413"/>
    <cellStyle name="Normal 4 3 3 2 2 6 2" xfId="21414"/>
    <cellStyle name="Normal 4 3 3 2 2 7" xfId="21415"/>
    <cellStyle name="Normal 4 3 3 2 3" xfId="21416"/>
    <cellStyle name="Normal 4 3 3 2 3 2" xfId="21417"/>
    <cellStyle name="Normal 4 3 3 2 3 2 2" xfId="21418"/>
    <cellStyle name="Normal 4 3 3 2 3 2 2 2" xfId="21419"/>
    <cellStyle name="Normal 4 3 3 2 3 2 3" xfId="21420"/>
    <cellStyle name="Normal 4 3 3 2 3 3" xfId="21421"/>
    <cellStyle name="Normal 4 3 3 2 3 3 2" xfId="21422"/>
    <cellStyle name="Normal 4 3 3 2 3 3 2 2" xfId="21423"/>
    <cellStyle name="Normal 4 3 3 2 3 3 3" xfId="21424"/>
    <cellStyle name="Normal 4 3 3 2 3 4" xfId="21425"/>
    <cellStyle name="Normal 4 3 3 2 3 4 2" xfId="21426"/>
    <cellStyle name="Normal 4 3 3 2 3 5" xfId="21427"/>
    <cellStyle name="Normal 4 3 3 2 4" xfId="21428"/>
    <cellStyle name="Normal 4 3 3 2 4 2" xfId="21429"/>
    <cellStyle name="Normal 4 3 3 2 4 2 2" xfId="21430"/>
    <cellStyle name="Normal 4 3 3 2 4 3" xfId="21431"/>
    <cellStyle name="Normal 4 3 3 2 5" xfId="21432"/>
    <cellStyle name="Normal 4 3 3 2 5 2" xfId="21433"/>
    <cellStyle name="Normal 4 3 3 2 5 2 2" xfId="21434"/>
    <cellStyle name="Normal 4 3 3 2 5 3" xfId="21435"/>
    <cellStyle name="Normal 4 3 3 2 6" xfId="21436"/>
    <cellStyle name="Normal 4 3 3 2 6 2" xfId="21437"/>
    <cellStyle name="Normal 4 3 3 2 6 2 2" xfId="21438"/>
    <cellStyle name="Normal 4 3 3 2 6 3" xfId="21439"/>
    <cellStyle name="Normal 4 3 3 2 7" xfId="21440"/>
    <cellStyle name="Normal 4 3 3 2 7 2" xfId="21441"/>
    <cellStyle name="Normal 4 3 3 2 8" xfId="21442"/>
    <cellStyle name="Normal 4 3 3 3" xfId="21443"/>
    <cellStyle name="Normal 4 3 3 3 2" xfId="21444"/>
    <cellStyle name="Normal 4 3 3 3 2 2" xfId="21445"/>
    <cellStyle name="Normal 4 3 3 3 2 2 2" xfId="21446"/>
    <cellStyle name="Normal 4 3 3 3 2 2 2 2" xfId="21447"/>
    <cellStyle name="Normal 4 3 3 3 2 2 2 2 2" xfId="21448"/>
    <cellStyle name="Normal 4 3 3 3 2 2 2 3" xfId="21449"/>
    <cellStyle name="Normal 4 3 3 3 2 2 3" xfId="21450"/>
    <cellStyle name="Normal 4 3 3 3 2 2 3 2" xfId="21451"/>
    <cellStyle name="Normal 4 3 3 3 2 2 3 2 2" xfId="21452"/>
    <cellStyle name="Normal 4 3 3 3 2 2 3 3" xfId="21453"/>
    <cellStyle name="Normal 4 3 3 3 2 2 4" xfId="21454"/>
    <cellStyle name="Normal 4 3 3 3 2 2 4 2" xfId="21455"/>
    <cellStyle name="Normal 4 3 3 3 2 2 5" xfId="21456"/>
    <cellStyle name="Normal 4 3 3 3 2 3" xfId="21457"/>
    <cellStyle name="Normal 4 3 3 3 2 3 2" xfId="21458"/>
    <cellStyle name="Normal 4 3 3 3 2 3 2 2" xfId="21459"/>
    <cellStyle name="Normal 4 3 3 3 2 3 3" xfId="21460"/>
    <cellStyle name="Normal 4 3 3 3 2 4" xfId="21461"/>
    <cellStyle name="Normal 4 3 3 3 2 4 2" xfId="21462"/>
    <cellStyle name="Normal 4 3 3 3 2 4 2 2" xfId="21463"/>
    <cellStyle name="Normal 4 3 3 3 2 4 3" xfId="21464"/>
    <cellStyle name="Normal 4 3 3 3 2 5" xfId="21465"/>
    <cellStyle name="Normal 4 3 3 3 2 5 2" xfId="21466"/>
    <cellStyle name="Normal 4 3 3 3 2 5 2 2" xfId="21467"/>
    <cellStyle name="Normal 4 3 3 3 2 5 3" xfId="21468"/>
    <cellStyle name="Normal 4 3 3 3 2 6" xfId="21469"/>
    <cellStyle name="Normal 4 3 3 3 2 6 2" xfId="21470"/>
    <cellStyle name="Normal 4 3 3 3 2 7" xfId="21471"/>
    <cellStyle name="Normal 4 3 3 3 3" xfId="21472"/>
    <cellStyle name="Normal 4 3 3 3 3 2" xfId="21473"/>
    <cellStyle name="Normal 4 3 3 3 3 2 2" xfId="21474"/>
    <cellStyle name="Normal 4 3 3 3 3 2 2 2" xfId="21475"/>
    <cellStyle name="Normal 4 3 3 3 3 2 3" xfId="21476"/>
    <cellStyle name="Normal 4 3 3 3 3 3" xfId="21477"/>
    <cellStyle name="Normal 4 3 3 3 3 3 2" xfId="21478"/>
    <cellStyle name="Normal 4 3 3 3 3 3 2 2" xfId="21479"/>
    <cellStyle name="Normal 4 3 3 3 3 3 3" xfId="21480"/>
    <cellStyle name="Normal 4 3 3 3 3 4" xfId="21481"/>
    <cellStyle name="Normal 4 3 3 3 3 4 2" xfId="21482"/>
    <cellStyle name="Normal 4 3 3 3 3 5" xfId="21483"/>
    <cellStyle name="Normal 4 3 3 3 4" xfId="21484"/>
    <cellStyle name="Normal 4 3 3 3 4 2" xfId="21485"/>
    <cellStyle name="Normal 4 3 3 3 4 2 2" xfId="21486"/>
    <cellStyle name="Normal 4 3 3 3 4 3" xfId="21487"/>
    <cellStyle name="Normal 4 3 3 3 5" xfId="21488"/>
    <cellStyle name="Normal 4 3 3 3 5 2" xfId="21489"/>
    <cellStyle name="Normal 4 3 3 3 5 2 2" xfId="21490"/>
    <cellStyle name="Normal 4 3 3 3 5 3" xfId="21491"/>
    <cellStyle name="Normal 4 3 3 3 6" xfId="21492"/>
    <cellStyle name="Normal 4 3 3 3 6 2" xfId="21493"/>
    <cellStyle name="Normal 4 3 3 3 6 2 2" xfId="21494"/>
    <cellStyle name="Normal 4 3 3 3 6 3" xfId="21495"/>
    <cellStyle name="Normal 4 3 3 3 7" xfId="21496"/>
    <cellStyle name="Normal 4 3 3 3 7 2" xfId="21497"/>
    <cellStyle name="Normal 4 3 3 3 8" xfId="21498"/>
    <cellStyle name="Normal 4 3 3 4" xfId="21499"/>
    <cellStyle name="Normal 4 3 3 4 2" xfId="21500"/>
    <cellStyle name="Normal 4 3 3 4 2 2" xfId="21501"/>
    <cellStyle name="Normal 4 3 3 4 2 2 2" xfId="21502"/>
    <cellStyle name="Normal 4 3 3 4 2 2 2 2" xfId="21503"/>
    <cellStyle name="Normal 4 3 3 4 2 2 2 2 2" xfId="21504"/>
    <cellStyle name="Normal 4 3 3 4 2 2 2 3" xfId="21505"/>
    <cellStyle name="Normal 4 3 3 4 2 2 3" xfId="21506"/>
    <cellStyle name="Normal 4 3 3 4 2 2 3 2" xfId="21507"/>
    <cellStyle name="Normal 4 3 3 4 2 2 3 2 2" xfId="21508"/>
    <cellStyle name="Normal 4 3 3 4 2 2 3 3" xfId="21509"/>
    <cellStyle name="Normal 4 3 3 4 2 2 4" xfId="21510"/>
    <cellStyle name="Normal 4 3 3 4 2 2 4 2" xfId="21511"/>
    <cellStyle name="Normal 4 3 3 4 2 2 5" xfId="21512"/>
    <cellStyle name="Normal 4 3 3 4 2 3" xfId="21513"/>
    <cellStyle name="Normal 4 3 3 4 2 3 2" xfId="21514"/>
    <cellStyle name="Normal 4 3 3 4 2 3 2 2" xfId="21515"/>
    <cellStyle name="Normal 4 3 3 4 2 3 3" xfId="21516"/>
    <cellStyle name="Normal 4 3 3 4 2 4" xfId="21517"/>
    <cellStyle name="Normal 4 3 3 4 2 4 2" xfId="21518"/>
    <cellStyle name="Normal 4 3 3 4 2 4 2 2" xfId="21519"/>
    <cellStyle name="Normal 4 3 3 4 2 4 3" xfId="21520"/>
    <cellStyle name="Normal 4 3 3 4 2 5" xfId="21521"/>
    <cellStyle name="Normal 4 3 3 4 2 5 2" xfId="21522"/>
    <cellStyle name="Normal 4 3 3 4 2 5 2 2" xfId="21523"/>
    <cellStyle name="Normal 4 3 3 4 2 5 3" xfId="21524"/>
    <cellStyle name="Normal 4 3 3 4 2 6" xfId="21525"/>
    <cellStyle name="Normal 4 3 3 4 2 6 2" xfId="21526"/>
    <cellStyle name="Normal 4 3 3 4 2 7" xfId="21527"/>
    <cellStyle name="Normal 4 3 3 4 3" xfId="21528"/>
    <cellStyle name="Normal 4 3 3 4 3 2" xfId="21529"/>
    <cellStyle name="Normal 4 3 3 4 3 2 2" xfId="21530"/>
    <cellStyle name="Normal 4 3 3 4 3 2 2 2" xfId="21531"/>
    <cellStyle name="Normal 4 3 3 4 3 2 3" xfId="21532"/>
    <cellStyle name="Normal 4 3 3 4 3 3" xfId="21533"/>
    <cellStyle name="Normal 4 3 3 4 3 3 2" xfId="21534"/>
    <cellStyle name="Normal 4 3 3 4 3 3 2 2" xfId="21535"/>
    <cellStyle name="Normal 4 3 3 4 3 3 3" xfId="21536"/>
    <cellStyle name="Normal 4 3 3 4 3 4" xfId="21537"/>
    <cellStyle name="Normal 4 3 3 4 3 4 2" xfId="21538"/>
    <cellStyle name="Normal 4 3 3 4 3 5" xfId="21539"/>
    <cellStyle name="Normal 4 3 3 4 4" xfId="21540"/>
    <cellStyle name="Normal 4 3 3 4 4 2" xfId="21541"/>
    <cellStyle name="Normal 4 3 3 4 4 2 2" xfId="21542"/>
    <cellStyle name="Normal 4 3 3 4 4 3" xfId="21543"/>
    <cellStyle name="Normal 4 3 3 4 5" xfId="21544"/>
    <cellStyle name="Normal 4 3 3 4 5 2" xfId="21545"/>
    <cellStyle name="Normal 4 3 3 4 5 2 2" xfId="21546"/>
    <cellStyle name="Normal 4 3 3 4 5 3" xfId="21547"/>
    <cellStyle name="Normal 4 3 3 4 6" xfId="21548"/>
    <cellStyle name="Normal 4 3 3 4 6 2" xfId="21549"/>
    <cellStyle name="Normal 4 3 3 4 6 2 2" xfId="21550"/>
    <cellStyle name="Normal 4 3 3 4 6 3" xfId="21551"/>
    <cellStyle name="Normal 4 3 3 4 7" xfId="21552"/>
    <cellStyle name="Normal 4 3 3 4 7 2" xfId="21553"/>
    <cellStyle name="Normal 4 3 3 4 8" xfId="21554"/>
    <cellStyle name="Normal 4 3 3 5" xfId="21555"/>
    <cellStyle name="Normal 4 3 3 5 2" xfId="21556"/>
    <cellStyle name="Normal 4 3 3 5 2 2" xfId="21557"/>
    <cellStyle name="Normal 4 3 3 5 2 2 2" xfId="21558"/>
    <cellStyle name="Normal 4 3 3 5 2 2 2 2" xfId="21559"/>
    <cellStyle name="Normal 4 3 3 5 2 2 3" xfId="21560"/>
    <cellStyle name="Normal 4 3 3 5 2 3" xfId="21561"/>
    <cellStyle name="Normal 4 3 3 5 2 3 2" xfId="21562"/>
    <cellStyle name="Normal 4 3 3 5 2 3 2 2" xfId="21563"/>
    <cellStyle name="Normal 4 3 3 5 2 3 3" xfId="21564"/>
    <cellStyle name="Normal 4 3 3 5 2 4" xfId="21565"/>
    <cellStyle name="Normal 4 3 3 5 2 4 2" xfId="21566"/>
    <cellStyle name="Normal 4 3 3 5 2 5" xfId="21567"/>
    <cellStyle name="Normal 4 3 3 5 3" xfId="21568"/>
    <cellStyle name="Normal 4 3 3 5 3 2" xfId="21569"/>
    <cellStyle name="Normal 4 3 3 5 3 2 2" xfId="21570"/>
    <cellStyle name="Normal 4 3 3 5 3 3" xfId="21571"/>
    <cellStyle name="Normal 4 3 3 5 4" xfId="21572"/>
    <cellStyle name="Normal 4 3 3 5 4 2" xfId="21573"/>
    <cellStyle name="Normal 4 3 3 5 4 2 2" xfId="21574"/>
    <cellStyle name="Normal 4 3 3 5 4 3" xfId="21575"/>
    <cellStyle name="Normal 4 3 3 5 5" xfId="21576"/>
    <cellStyle name="Normal 4 3 3 5 5 2" xfId="21577"/>
    <cellStyle name="Normal 4 3 3 5 5 2 2" xfId="21578"/>
    <cellStyle name="Normal 4 3 3 5 5 3" xfId="21579"/>
    <cellStyle name="Normal 4 3 3 5 6" xfId="21580"/>
    <cellStyle name="Normal 4 3 3 5 6 2" xfId="21581"/>
    <cellStyle name="Normal 4 3 3 5 7" xfId="21582"/>
    <cellStyle name="Normal 4 3 3 6" xfId="21583"/>
    <cellStyle name="Normal 4 3 3 6 2" xfId="21584"/>
    <cellStyle name="Normal 4 3 3 6 2 2" xfId="21585"/>
    <cellStyle name="Normal 4 3 3 6 2 2 2" xfId="21586"/>
    <cellStyle name="Normal 4 3 3 6 2 2 2 2" xfId="21587"/>
    <cellStyle name="Normal 4 3 3 6 2 2 3" xfId="21588"/>
    <cellStyle name="Normal 4 3 3 6 2 3" xfId="21589"/>
    <cellStyle name="Normal 4 3 3 6 2 3 2" xfId="21590"/>
    <cellStyle name="Normal 4 3 3 6 2 3 2 2" xfId="21591"/>
    <cellStyle name="Normal 4 3 3 6 2 3 3" xfId="21592"/>
    <cellStyle name="Normal 4 3 3 6 2 4" xfId="21593"/>
    <cellStyle name="Normal 4 3 3 6 2 4 2" xfId="21594"/>
    <cellStyle name="Normal 4 3 3 6 2 5" xfId="21595"/>
    <cellStyle name="Normal 4 3 3 6 3" xfId="21596"/>
    <cellStyle name="Normal 4 3 3 6 3 2" xfId="21597"/>
    <cellStyle name="Normal 4 3 3 6 3 2 2" xfId="21598"/>
    <cellStyle name="Normal 4 3 3 6 3 3" xfId="21599"/>
    <cellStyle name="Normal 4 3 3 6 4" xfId="21600"/>
    <cellStyle name="Normal 4 3 3 6 4 2" xfId="21601"/>
    <cellStyle name="Normal 4 3 3 6 4 2 2" xfId="21602"/>
    <cellStyle name="Normal 4 3 3 6 4 3" xfId="21603"/>
    <cellStyle name="Normal 4 3 3 6 5" xfId="21604"/>
    <cellStyle name="Normal 4 3 3 6 5 2" xfId="21605"/>
    <cellStyle name="Normal 4 3 3 6 5 2 2" xfId="21606"/>
    <cellStyle name="Normal 4 3 3 6 5 3" xfId="21607"/>
    <cellStyle name="Normal 4 3 3 6 6" xfId="21608"/>
    <cellStyle name="Normal 4 3 3 6 6 2" xfId="21609"/>
    <cellStyle name="Normal 4 3 3 6 7" xfId="21610"/>
    <cellStyle name="Normal 4 3 3 7" xfId="21611"/>
    <cellStyle name="Normal 4 3 3 7 2" xfId="21612"/>
    <cellStyle name="Normal 4 3 3 7 2 2" xfId="21613"/>
    <cellStyle name="Normal 4 3 3 7 2 2 2" xfId="21614"/>
    <cellStyle name="Normal 4 3 3 7 2 3" xfId="21615"/>
    <cellStyle name="Normal 4 3 3 7 3" xfId="21616"/>
    <cellStyle name="Normal 4 3 3 7 3 2" xfId="21617"/>
    <cellStyle name="Normal 4 3 3 7 3 2 2" xfId="21618"/>
    <cellStyle name="Normal 4 3 3 7 3 3" xfId="21619"/>
    <cellStyle name="Normal 4 3 3 7 4" xfId="21620"/>
    <cellStyle name="Normal 4 3 3 7 4 2" xfId="21621"/>
    <cellStyle name="Normal 4 3 3 7 5" xfId="21622"/>
    <cellStyle name="Normal 4 3 3 8" xfId="21623"/>
    <cellStyle name="Normal 4 3 3 8 2" xfId="21624"/>
    <cellStyle name="Normal 4 3 3 8 2 2" xfId="21625"/>
    <cellStyle name="Normal 4 3 3 8 3" xfId="21626"/>
    <cellStyle name="Normal 4 3 3 9" xfId="21627"/>
    <cellStyle name="Normal 4 3 3 9 2" xfId="21628"/>
    <cellStyle name="Normal 4 3 3 9 2 2" xfId="21629"/>
    <cellStyle name="Normal 4 3 3 9 3" xfId="21630"/>
    <cellStyle name="Normal 4 3 4" xfId="21631"/>
    <cellStyle name="Normal 4 3 5" xfId="21632"/>
    <cellStyle name="Normal 4 3 5 2" xfId="21633"/>
    <cellStyle name="Normal 4 3 5 2 2" xfId="21634"/>
    <cellStyle name="Normal 4 3 5 2 2 2" xfId="21635"/>
    <cellStyle name="Normal 4 3 5 2 2 2 2" xfId="21636"/>
    <cellStyle name="Normal 4 3 5 2 2 2 2 2" xfId="21637"/>
    <cellStyle name="Normal 4 3 5 2 2 2 3" xfId="21638"/>
    <cellStyle name="Normal 4 3 5 2 2 3" xfId="21639"/>
    <cellStyle name="Normal 4 3 5 2 2 3 2" xfId="21640"/>
    <cellStyle name="Normal 4 3 5 2 2 3 2 2" xfId="21641"/>
    <cellStyle name="Normal 4 3 5 2 2 3 3" xfId="21642"/>
    <cellStyle name="Normal 4 3 5 2 2 4" xfId="21643"/>
    <cellStyle name="Normal 4 3 5 2 2 4 2" xfId="21644"/>
    <cellStyle name="Normal 4 3 5 2 2 5" xfId="21645"/>
    <cellStyle name="Normal 4 3 5 2 3" xfId="21646"/>
    <cellStyle name="Normal 4 3 5 2 3 2" xfId="21647"/>
    <cellStyle name="Normal 4 3 5 2 3 2 2" xfId="21648"/>
    <cellStyle name="Normal 4 3 5 2 3 3" xfId="21649"/>
    <cellStyle name="Normal 4 3 5 2 4" xfId="21650"/>
    <cellStyle name="Normal 4 3 5 2 4 2" xfId="21651"/>
    <cellStyle name="Normal 4 3 5 2 4 2 2" xfId="21652"/>
    <cellStyle name="Normal 4 3 5 2 4 3" xfId="21653"/>
    <cellStyle name="Normal 4 3 5 2 5" xfId="21654"/>
    <cellStyle name="Normal 4 3 5 2 5 2" xfId="21655"/>
    <cellStyle name="Normal 4 3 5 2 5 2 2" xfId="21656"/>
    <cellStyle name="Normal 4 3 5 2 5 3" xfId="21657"/>
    <cellStyle name="Normal 4 3 5 2 6" xfId="21658"/>
    <cellStyle name="Normal 4 3 5 2 6 2" xfId="21659"/>
    <cellStyle name="Normal 4 3 5 2 7" xfId="21660"/>
    <cellStyle name="Normal 4 3 5 3" xfId="21661"/>
    <cellStyle name="Normal 4 3 5 3 2" xfId="21662"/>
    <cellStyle name="Normal 4 3 5 3 2 2" xfId="21663"/>
    <cellStyle name="Normal 4 3 5 3 2 2 2" xfId="21664"/>
    <cellStyle name="Normal 4 3 5 3 2 3" xfId="21665"/>
    <cellStyle name="Normal 4 3 5 3 3" xfId="21666"/>
    <cellStyle name="Normal 4 3 5 3 3 2" xfId="21667"/>
    <cellStyle name="Normal 4 3 5 3 3 2 2" xfId="21668"/>
    <cellStyle name="Normal 4 3 5 3 3 3" xfId="21669"/>
    <cellStyle name="Normal 4 3 5 3 4" xfId="21670"/>
    <cellStyle name="Normal 4 3 5 3 4 2" xfId="21671"/>
    <cellStyle name="Normal 4 3 5 3 5" xfId="21672"/>
    <cellStyle name="Normal 4 3 5 4" xfId="21673"/>
    <cellStyle name="Normal 4 3 5 4 2" xfId="21674"/>
    <cellStyle name="Normal 4 3 5 4 2 2" xfId="21675"/>
    <cellStyle name="Normal 4 3 5 4 3" xfId="21676"/>
    <cellStyle name="Normal 4 3 5 5" xfId="21677"/>
    <cellStyle name="Normal 4 3 5 5 2" xfId="21678"/>
    <cellStyle name="Normal 4 3 5 5 2 2" xfId="21679"/>
    <cellStyle name="Normal 4 3 5 5 3" xfId="21680"/>
    <cellStyle name="Normal 4 3 5 6" xfId="21681"/>
    <cellStyle name="Normal 4 3 5 6 2" xfId="21682"/>
    <cellStyle name="Normal 4 3 5 6 2 2" xfId="21683"/>
    <cellStyle name="Normal 4 3 5 6 3" xfId="21684"/>
    <cellStyle name="Normal 4 3 5 7" xfId="21685"/>
    <cellStyle name="Normal 4 3 5 7 2" xfId="21686"/>
    <cellStyle name="Normal 4 3 5 8" xfId="21687"/>
    <cellStyle name="Normal 4 3 6" xfId="21688"/>
    <cellStyle name="Normal 4 3 6 2" xfId="21689"/>
    <cellStyle name="Normal 4 3 6 2 2" xfId="21690"/>
    <cellStyle name="Normal 4 3 6 2 2 2" xfId="21691"/>
    <cellStyle name="Normal 4 3 6 2 2 2 2" xfId="21692"/>
    <cellStyle name="Normal 4 3 6 2 2 2 2 2" xfId="21693"/>
    <cellStyle name="Normal 4 3 6 2 2 2 3" xfId="21694"/>
    <cellStyle name="Normal 4 3 6 2 2 3" xfId="21695"/>
    <cellStyle name="Normal 4 3 6 2 2 3 2" xfId="21696"/>
    <cellStyle name="Normal 4 3 6 2 2 3 2 2" xfId="21697"/>
    <cellStyle name="Normal 4 3 6 2 2 3 3" xfId="21698"/>
    <cellStyle name="Normal 4 3 6 2 2 4" xfId="21699"/>
    <cellStyle name="Normal 4 3 6 2 2 4 2" xfId="21700"/>
    <cellStyle name="Normal 4 3 6 2 2 5" xfId="21701"/>
    <cellStyle name="Normal 4 3 6 2 3" xfId="21702"/>
    <cellStyle name="Normal 4 3 6 2 3 2" xfId="21703"/>
    <cellStyle name="Normal 4 3 6 2 3 2 2" xfId="21704"/>
    <cellStyle name="Normal 4 3 6 2 3 3" xfId="21705"/>
    <cellStyle name="Normal 4 3 6 2 4" xfId="21706"/>
    <cellStyle name="Normal 4 3 6 2 4 2" xfId="21707"/>
    <cellStyle name="Normal 4 3 6 2 4 2 2" xfId="21708"/>
    <cellStyle name="Normal 4 3 6 2 4 3" xfId="21709"/>
    <cellStyle name="Normal 4 3 6 2 5" xfId="21710"/>
    <cellStyle name="Normal 4 3 6 2 5 2" xfId="21711"/>
    <cellStyle name="Normal 4 3 6 2 5 2 2" xfId="21712"/>
    <cellStyle name="Normal 4 3 6 2 5 3" xfId="21713"/>
    <cellStyle name="Normal 4 3 6 2 6" xfId="21714"/>
    <cellStyle name="Normal 4 3 6 2 6 2" xfId="21715"/>
    <cellStyle name="Normal 4 3 6 2 7" xfId="21716"/>
    <cellStyle name="Normal 4 3 6 3" xfId="21717"/>
    <cellStyle name="Normal 4 3 6 3 2" xfId="21718"/>
    <cellStyle name="Normal 4 3 6 3 2 2" xfId="21719"/>
    <cellStyle name="Normal 4 3 6 3 2 2 2" xfId="21720"/>
    <cellStyle name="Normal 4 3 6 3 2 3" xfId="21721"/>
    <cellStyle name="Normal 4 3 6 3 3" xfId="21722"/>
    <cellStyle name="Normal 4 3 6 3 3 2" xfId="21723"/>
    <cellStyle name="Normal 4 3 6 3 3 2 2" xfId="21724"/>
    <cellStyle name="Normal 4 3 6 3 3 3" xfId="21725"/>
    <cellStyle name="Normal 4 3 6 3 4" xfId="21726"/>
    <cellStyle name="Normal 4 3 6 3 4 2" xfId="21727"/>
    <cellStyle name="Normal 4 3 6 3 5" xfId="21728"/>
    <cellStyle name="Normal 4 3 6 4" xfId="21729"/>
    <cellStyle name="Normal 4 3 6 4 2" xfId="21730"/>
    <cellStyle name="Normal 4 3 6 4 2 2" xfId="21731"/>
    <cellStyle name="Normal 4 3 6 4 3" xfId="21732"/>
    <cellStyle name="Normal 4 3 6 5" xfId="21733"/>
    <cellStyle name="Normal 4 3 6 5 2" xfId="21734"/>
    <cellStyle name="Normal 4 3 6 5 2 2" xfId="21735"/>
    <cellStyle name="Normal 4 3 6 5 3" xfId="21736"/>
    <cellStyle name="Normal 4 3 6 6" xfId="21737"/>
    <cellStyle name="Normal 4 3 6 6 2" xfId="21738"/>
    <cellStyle name="Normal 4 3 6 6 2 2" xfId="21739"/>
    <cellStyle name="Normal 4 3 6 6 3" xfId="21740"/>
    <cellStyle name="Normal 4 3 6 7" xfId="21741"/>
    <cellStyle name="Normal 4 3 6 7 2" xfId="21742"/>
    <cellStyle name="Normal 4 3 6 8" xfId="21743"/>
    <cellStyle name="Normal 4 3 7" xfId="21744"/>
    <cellStyle name="Normal 4 3 7 2" xfId="21745"/>
    <cellStyle name="Normal 4 3 7 2 2" xfId="21746"/>
    <cellStyle name="Normal 4 3 7 2 2 2" xfId="21747"/>
    <cellStyle name="Normal 4 3 7 2 2 2 2" xfId="21748"/>
    <cellStyle name="Normal 4 3 7 2 2 2 2 2" xfId="21749"/>
    <cellStyle name="Normal 4 3 7 2 2 2 3" xfId="21750"/>
    <cellStyle name="Normal 4 3 7 2 2 3" xfId="21751"/>
    <cellStyle name="Normal 4 3 7 2 2 3 2" xfId="21752"/>
    <cellStyle name="Normal 4 3 7 2 2 3 2 2" xfId="21753"/>
    <cellStyle name="Normal 4 3 7 2 2 3 3" xfId="21754"/>
    <cellStyle name="Normal 4 3 7 2 2 4" xfId="21755"/>
    <cellStyle name="Normal 4 3 7 2 2 4 2" xfId="21756"/>
    <cellStyle name="Normal 4 3 7 2 2 5" xfId="21757"/>
    <cellStyle name="Normal 4 3 7 2 3" xfId="21758"/>
    <cellStyle name="Normal 4 3 7 2 3 2" xfId="21759"/>
    <cellStyle name="Normal 4 3 7 2 3 2 2" xfId="21760"/>
    <cellStyle name="Normal 4 3 7 2 3 3" xfId="21761"/>
    <cellStyle name="Normal 4 3 7 2 4" xfId="21762"/>
    <cellStyle name="Normal 4 3 7 2 4 2" xfId="21763"/>
    <cellStyle name="Normal 4 3 7 2 4 2 2" xfId="21764"/>
    <cellStyle name="Normal 4 3 7 2 4 3" xfId="21765"/>
    <cellStyle name="Normal 4 3 7 2 5" xfId="21766"/>
    <cellStyle name="Normal 4 3 7 2 5 2" xfId="21767"/>
    <cellStyle name="Normal 4 3 7 2 5 2 2" xfId="21768"/>
    <cellStyle name="Normal 4 3 7 2 5 3" xfId="21769"/>
    <cellStyle name="Normal 4 3 7 2 6" xfId="21770"/>
    <cellStyle name="Normal 4 3 7 2 6 2" xfId="21771"/>
    <cellStyle name="Normal 4 3 7 2 7" xfId="21772"/>
    <cellStyle name="Normal 4 3 7 3" xfId="21773"/>
    <cellStyle name="Normal 4 3 7 3 2" xfId="21774"/>
    <cellStyle name="Normal 4 3 7 3 2 2" xfId="21775"/>
    <cellStyle name="Normal 4 3 7 3 2 2 2" xfId="21776"/>
    <cellStyle name="Normal 4 3 7 3 2 3" xfId="21777"/>
    <cellStyle name="Normal 4 3 7 3 3" xfId="21778"/>
    <cellStyle name="Normal 4 3 7 3 3 2" xfId="21779"/>
    <cellStyle name="Normal 4 3 7 3 3 2 2" xfId="21780"/>
    <cellStyle name="Normal 4 3 7 3 3 3" xfId="21781"/>
    <cellStyle name="Normal 4 3 7 3 4" xfId="21782"/>
    <cellStyle name="Normal 4 3 7 3 4 2" xfId="21783"/>
    <cellStyle name="Normal 4 3 7 3 5" xfId="21784"/>
    <cellStyle name="Normal 4 3 7 4" xfId="21785"/>
    <cellStyle name="Normal 4 3 7 4 2" xfId="21786"/>
    <cellStyle name="Normal 4 3 7 4 2 2" xfId="21787"/>
    <cellStyle name="Normal 4 3 7 4 3" xfId="21788"/>
    <cellStyle name="Normal 4 3 7 5" xfId="21789"/>
    <cellStyle name="Normal 4 3 7 5 2" xfId="21790"/>
    <cellStyle name="Normal 4 3 7 5 2 2" xfId="21791"/>
    <cellStyle name="Normal 4 3 7 5 3" xfId="21792"/>
    <cellStyle name="Normal 4 3 7 6" xfId="21793"/>
    <cellStyle name="Normal 4 3 7 6 2" xfId="21794"/>
    <cellStyle name="Normal 4 3 7 6 2 2" xfId="21795"/>
    <cellStyle name="Normal 4 3 7 6 3" xfId="21796"/>
    <cellStyle name="Normal 4 3 7 7" xfId="21797"/>
    <cellStyle name="Normal 4 3 7 7 2" xfId="21798"/>
    <cellStyle name="Normal 4 3 7 8" xfId="21799"/>
    <cellStyle name="Normal 4 3 8" xfId="21800"/>
    <cellStyle name="Normal 4 3 8 2" xfId="21801"/>
    <cellStyle name="Normal 4 3 8 2 2" xfId="21802"/>
    <cellStyle name="Normal 4 3 8 2 2 2" xfId="21803"/>
    <cellStyle name="Normal 4 3 8 2 2 2 2" xfId="21804"/>
    <cellStyle name="Normal 4 3 8 2 2 3" xfId="21805"/>
    <cellStyle name="Normal 4 3 8 2 3" xfId="21806"/>
    <cellStyle name="Normal 4 3 8 2 3 2" xfId="21807"/>
    <cellStyle name="Normal 4 3 8 2 3 2 2" xfId="21808"/>
    <cellStyle name="Normal 4 3 8 2 3 3" xfId="21809"/>
    <cellStyle name="Normal 4 3 8 2 4" xfId="21810"/>
    <cellStyle name="Normal 4 3 8 2 4 2" xfId="21811"/>
    <cellStyle name="Normal 4 3 8 2 5" xfId="21812"/>
    <cellStyle name="Normal 4 3 8 3" xfId="21813"/>
    <cellStyle name="Normal 4 3 8 3 2" xfId="21814"/>
    <cellStyle name="Normal 4 3 8 3 2 2" xfId="21815"/>
    <cellStyle name="Normal 4 3 8 3 3" xfId="21816"/>
    <cellStyle name="Normal 4 3 8 4" xfId="21817"/>
    <cellStyle name="Normal 4 3 8 4 2" xfId="21818"/>
    <cellStyle name="Normal 4 3 8 4 2 2" xfId="21819"/>
    <cellStyle name="Normal 4 3 8 4 3" xfId="21820"/>
    <cellStyle name="Normal 4 3 8 5" xfId="21821"/>
    <cellStyle name="Normal 4 3 8 5 2" xfId="21822"/>
    <cellStyle name="Normal 4 3 8 5 2 2" xfId="21823"/>
    <cellStyle name="Normal 4 3 8 5 3" xfId="21824"/>
    <cellStyle name="Normal 4 3 8 6" xfId="21825"/>
    <cellStyle name="Normal 4 3 8 6 2" xfId="21826"/>
    <cellStyle name="Normal 4 3 8 7" xfId="21827"/>
    <cellStyle name="Normal 4 3 9" xfId="21828"/>
    <cellStyle name="Normal 4 3 9 2" xfId="21829"/>
    <cellStyle name="Normal 4 3 9 2 2" xfId="21830"/>
    <cellStyle name="Normal 4 3 9 2 2 2" xfId="21831"/>
    <cellStyle name="Normal 4 3 9 2 2 2 2" xfId="21832"/>
    <cellStyle name="Normal 4 3 9 2 2 3" xfId="21833"/>
    <cellStyle name="Normal 4 3 9 2 3" xfId="21834"/>
    <cellStyle name="Normal 4 3 9 2 3 2" xfId="21835"/>
    <cellStyle name="Normal 4 3 9 2 3 2 2" xfId="21836"/>
    <cellStyle name="Normal 4 3 9 2 3 3" xfId="21837"/>
    <cellStyle name="Normal 4 3 9 2 4" xfId="21838"/>
    <cellStyle name="Normal 4 3 9 2 4 2" xfId="21839"/>
    <cellStyle name="Normal 4 3 9 2 5" xfId="21840"/>
    <cellStyle name="Normal 4 3 9 3" xfId="21841"/>
    <cellStyle name="Normal 4 3 9 3 2" xfId="21842"/>
    <cellStyle name="Normal 4 3 9 3 2 2" xfId="21843"/>
    <cellStyle name="Normal 4 3 9 3 3" xfId="21844"/>
    <cellStyle name="Normal 4 3 9 4" xfId="21845"/>
    <cellStyle name="Normal 4 3 9 4 2" xfId="21846"/>
    <cellStyle name="Normal 4 3 9 4 2 2" xfId="21847"/>
    <cellStyle name="Normal 4 3 9 4 3" xfId="21848"/>
    <cellStyle name="Normal 4 3 9 5" xfId="21849"/>
    <cellStyle name="Normal 4 3 9 5 2" xfId="21850"/>
    <cellStyle name="Normal 4 3 9 5 2 2" xfId="21851"/>
    <cellStyle name="Normal 4 3 9 5 3" xfId="21852"/>
    <cellStyle name="Normal 4 3 9 6" xfId="21853"/>
    <cellStyle name="Normal 4 3 9 6 2" xfId="21854"/>
    <cellStyle name="Normal 4 3 9 7" xfId="21855"/>
    <cellStyle name="Normal 4 4" xfId="2401"/>
    <cellStyle name="Normal 4 4 2" xfId="2610"/>
    <cellStyle name="Normal 4 4 2 2" xfId="21858"/>
    <cellStyle name="Normal 4 4 2 3" xfId="21857"/>
    <cellStyle name="Normal 4 4 3" xfId="21859"/>
    <cellStyle name="Normal 4 4 4" xfId="21856"/>
    <cellStyle name="Normal 4 5" xfId="21860"/>
    <cellStyle name="Normal 4 5 2" xfId="21861"/>
    <cellStyle name="Normal 4 5 2 2" xfId="21862"/>
    <cellStyle name="Normal 4 5 3" xfId="21863"/>
    <cellStyle name="Normal 4 6" xfId="21864"/>
    <cellStyle name="Normal 4 6 2" xfId="21865"/>
    <cellStyle name="Normal 4 6 2 2" xfId="21866"/>
    <cellStyle name="Normal 4 6 3" xfId="21867"/>
    <cellStyle name="Normal 4 7" xfId="21868"/>
    <cellStyle name="Normal 4 8" xfId="21869"/>
    <cellStyle name="Normal 4 8 2" xfId="21870"/>
    <cellStyle name="Normal 4 8 2 2" xfId="21871"/>
    <cellStyle name="Normal 4 8 3" xfId="21872"/>
    <cellStyle name="Normal 4 9" xfId="19323"/>
    <cellStyle name="Normal 4_2. Mid Level Summary" xfId="21873"/>
    <cellStyle name="Normal 40" xfId="603"/>
    <cellStyle name="Normal 40 2" xfId="629"/>
    <cellStyle name="Normal 40 2 2" xfId="1014"/>
    <cellStyle name="Normal 40 2 2 2" xfId="2028"/>
    <cellStyle name="Normal 40 2 2 3" xfId="1487"/>
    <cellStyle name="Normal 40 2 2 4" xfId="21875"/>
    <cellStyle name="Normal 40 2 3" xfId="1669"/>
    <cellStyle name="Normal 40 2 4" xfId="2312"/>
    <cellStyle name="Normal 40 2 5" xfId="1368"/>
    <cellStyle name="Normal 40 2 6" xfId="21874"/>
    <cellStyle name="Normal 40 3" xfId="1316"/>
    <cellStyle name="Normal 40 3 2" xfId="1954"/>
    <cellStyle name="Normal 40 3 2 2" xfId="2493"/>
    <cellStyle name="Normal 40 3 3" xfId="2349"/>
    <cellStyle name="Normal 40 3 4" xfId="1405"/>
    <cellStyle name="Normal 40 3 5" xfId="21876"/>
    <cellStyle name="Normal 40 4" xfId="992"/>
    <cellStyle name="Normal 40 4 2" xfId="1990"/>
    <cellStyle name="Normal 40 4 3" xfId="1442"/>
    <cellStyle name="Normal 40 5" xfId="1465"/>
    <cellStyle name="Normal 40 5 2" xfId="2006"/>
    <cellStyle name="Normal 40 5 3" xfId="2823"/>
    <cellStyle name="Normal 40 5 4" xfId="2597"/>
    <cellStyle name="Normal 40 6" xfId="1647"/>
    <cellStyle name="Normal 40 7" xfId="2290"/>
    <cellStyle name="Normal 40 8" xfId="1346"/>
    <cellStyle name="Normal 41" xfId="606"/>
    <cellStyle name="Normal 41 2" xfId="632"/>
    <cellStyle name="Normal 41 2 2" xfId="1017"/>
    <cellStyle name="Normal 41 2 2 2" xfId="2031"/>
    <cellStyle name="Normal 41 2 2 3" xfId="1490"/>
    <cellStyle name="Normal 41 2 2 4" xfId="21879"/>
    <cellStyle name="Normal 41 2 3" xfId="1672"/>
    <cellStyle name="Normal 41 2 4" xfId="2315"/>
    <cellStyle name="Normal 41 2 5" xfId="1371"/>
    <cellStyle name="Normal 41 2 6" xfId="21878"/>
    <cellStyle name="Normal 41 3" xfId="1319"/>
    <cellStyle name="Normal 41 3 2" xfId="1957"/>
    <cellStyle name="Normal 41 3 2 2" xfId="2494"/>
    <cellStyle name="Normal 41 3 3" xfId="2352"/>
    <cellStyle name="Normal 41 3 4" xfId="1408"/>
    <cellStyle name="Normal 41 3 5" xfId="21880"/>
    <cellStyle name="Normal 41 4" xfId="995"/>
    <cellStyle name="Normal 41 4 2" xfId="1991"/>
    <cellStyle name="Normal 41 4 3" xfId="1443"/>
    <cellStyle name="Normal 41 5" xfId="1468"/>
    <cellStyle name="Normal 41 5 2" xfId="2009"/>
    <cellStyle name="Normal 41 6" xfId="1650"/>
    <cellStyle name="Normal 41 7" xfId="2293"/>
    <cellStyle name="Normal 41 8" xfId="1349"/>
    <cellStyle name="Normal 41 9" xfId="21877"/>
    <cellStyle name="Normal 42" xfId="607"/>
    <cellStyle name="Normal 42 2" xfId="633"/>
    <cellStyle name="Normal 42 2 2" xfId="1018"/>
    <cellStyle name="Normal 42 2 2 2" xfId="2032"/>
    <cellStyle name="Normal 42 2 2 3" xfId="1491"/>
    <cellStyle name="Normal 42 2 2 4" xfId="21883"/>
    <cellStyle name="Normal 42 2 3" xfId="1673"/>
    <cellStyle name="Normal 42 2 4" xfId="2316"/>
    <cellStyle name="Normal 42 2 5" xfId="1372"/>
    <cellStyle name="Normal 42 2 6" xfId="21882"/>
    <cellStyle name="Normal 42 3" xfId="1320"/>
    <cellStyle name="Normal 42 3 2" xfId="1958"/>
    <cellStyle name="Normal 42 3 2 2" xfId="2495"/>
    <cellStyle name="Normal 42 3 3" xfId="2353"/>
    <cellStyle name="Normal 42 3 4" xfId="1409"/>
    <cellStyle name="Normal 42 3 5" xfId="21884"/>
    <cellStyle name="Normal 42 4" xfId="996"/>
    <cellStyle name="Normal 42 4 2" xfId="1992"/>
    <cellStyle name="Normal 42 4 3" xfId="1444"/>
    <cellStyle name="Normal 42 5" xfId="1469"/>
    <cellStyle name="Normal 42 5 2" xfId="2010"/>
    <cellStyle name="Normal 42 6" xfId="1651"/>
    <cellStyle name="Normal 42 7" xfId="2294"/>
    <cellStyle name="Normal 42 8" xfId="1350"/>
    <cellStyle name="Normal 42 9" xfId="21881"/>
    <cellStyle name="Normal 43" xfId="612"/>
    <cellStyle name="Normal 43 2" xfId="638"/>
    <cellStyle name="Normal 43 2 2" xfId="1023"/>
    <cellStyle name="Normal 43 2 2 2" xfId="2037"/>
    <cellStyle name="Normal 43 2 2 3" xfId="1496"/>
    <cellStyle name="Normal 43 2 3" xfId="1678"/>
    <cellStyle name="Normal 43 2 4" xfId="2321"/>
    <cellStyle name="Normal 43 2 5" xfId="1377"/>
    <cellStyle name="Normal 43 2 6" xfId="21886"/>
    <cellStyle name="Normal 43 3" xfId="1325"/>
    <cellStyle name="Normal 43 3 2" xfId="1963"/>
    <cellStyle name="Normal 43 3 2 2" xfId="2496"/>
    <cellStyle name="Normal 43 3 3" xfId="2358"/>
    <cellStyle name="Normal 43 3 4" xfId="1414"/>
    <cellStyle name="Normal 43 4" xfId="1001"/>
    <cellStyle name="Normal 43 4 2" xfId="1993"/>
    <cellStyle name="Normal 43 4 3" xfId="1445"/>
    <cellStyle name="Normal 43 5" xfId="1474"/>
    <cellStyle name="Normal 43 5 2" xfId="2015"/>
    <cellStyle name="Normal 43 6" xfId="1656"/>
    <cellStyle name="Normal 43 7" xfId="2299"/>
    <cellStyle name="Normal 43 8" xfId="1355"/>
    <cellStyle name="Normal 43 9" xfId="21885"/>
    <cellStyle name="Normal 44" xfId="639"/>
    <cellStyle name="Normal 44 2" xfId="1423"/>
    <cellStyle name="Normal 44 3" xfId="2788"/>
    <cellStyle name="Normal 44 4" xfId="2710"/>
    <cellStyle name="Normal 44 5" xfId="2529"/>
    <cellStyle name="Normal 45" xfId="676"/>
    <cellStyle name="Normal 45 2" xfId="1446"/>
    <cellStyle name="Normal 45 3" xfId="2792"/>
    <cellStyle name="Normal 45 4" xfId="2711"/>
    <cellStyle name="Normal 45 5" xfId="2533"/>
    <cellStyle name="Normal 46" xfId="760"/>
    <cellStyle name="Normal 46 2" xfId="1447"/>
    <cellStyle name="Normal 46 3" xfId="2795"/>
    <cellStyle name="Normal 46 4" xfId="2712"/>
    <cellStyle name="Normal 46 5" xfId="2536"/>
    <cellStyle name="Normal 47" xfId="707"/>
    <cellStyle name="Normal 47 2" xfId="1448"/>
    <cellStyle name="Normal 47 2 2" xfId="21887"/>
    <cellStyle name="Normal 47 2 2 2" xfId="21888"/>
    <cellStyle name="Normal 47 2 3" xfId="21889"/>
    <cellStyle name="Normal 47 3" xfId="2793"/>
    <cellStyle name="Normal 47 3 2" xfId="21891"/>
    <cellStyle name="Normal 47 3 3" xfId="21890"/>
    <cellStyle name="Normal 47 4" xfId="2713"/>
    <cellStyle name="Normal 47 5" xfId="2534"/>
    <cellStyle name="Normal 48" xfId="867"/>
    <cellStyle name="Normal 48 2" xfId="1192"/>
    <cellStyle name="Normal 48 3" xfId="2797"/>
    <cellStyle name="Normal 49" xfId="870"/>
    <cellStyle name="Normal 49 2" xfId="1194"/>
    <cellStyle name="Normal 49 3" xfId="2799"/>
    <cellStyle name="Normal 5" xfId="91"/>
    <cellStyle name="Normal 5 10" xfId="21893"/>
    <cellStyle name="Normal 5 10 2" xfId="21894"/>
    <cellStyle name="Normal 5 10 2 2" xfId="21895"/>
    <cellStyle name="Normal 5 10 3" xfId="21896"/>
    <cellStyle name="Normal 5 11" xfId="21897"/>
    <cellStyle name="Normal 5 11 2" xfId="21898"/>
    <cellStyle name="Normal 5 11 2 2" xfId="21899"/>
    <cellStyle name="Normal 5 11 3" xfId="21900"/>
    <cellStyle name="Normal 5 12" xfId="21901"/>
    <cellStyle name="Normal 5 12 2" xfId="21902"/>
    <cellStyle name="Normal 5 12 2 2" xfId="21903"/>
    <cellStyle name="Normal 5 12 3" xfId="21904"/>
    <cellStyle name="Normal 5 13" xfId="21892"/>
    <cellStyle name="Normal 5 14" xfId="229"/>
    <cellStyle name="Normal 5 2" xfId="351"/>
    <cellStyle name="Normal 5 2 10" xfId="21905"/>
    <cellStyle name="Normal 5 2 2" xfId="2714"/>
    <cellStyle name="Normal 5 2 2 10" xfId="21906"/>
    <cellStyle name="Normal 5 2 2 2" xfId="21907"/>
    <cellStyle name="Normal 5 2 2 2 2" xfId="21908"/>
    <cellStyle name="Normal 5 2 2 2 2 2" xfId="21909"/>
    <cellStyle name="Normal 5 2 2 2 2 2 2" xfId="21910"/>
    <cellStyle name="Normal 5 2 2 2 2 3" xfId="21911"/>
    <cellStyle name="Normal 5 2 2 2 3" xfId="21912"/>
    <cellStyle name="Normal 5 2 2 2 3 2" xfId="21913"/>
    <cellStyle name="Normal 5 2 2 2 3 2 2" xfId="21914"/>
    <cellStyle name="Normal 5 2 2 2 3 3" xfId="21915"/>
    <cellStyle name="Normal 5 2 2 2 4" xfId="21916"/>
    <cellStyle name="Normal 5 2 2 2 4 2" xfId="21917"/>
    <cellStyle name="Normal 5 2 2 2 4 2 2" xfId="21918"/>
    <cellStyle name="Normal 5 2 2 2 4 3" xfId="21919"/>
    <cellStyle name="Normal 5 2 2 2 5" xfId="21920"/>
    <cellStyle name="Normal 5 2 2 2 5 2" xfId="21921"/>
    <cellStyle name="Normal 5 2 2 2 5 2 2" xfId="21922"/>
    <cellStyle name="Normal 5 2 2 2 5 3" xfId="21923"/>
    <cellStyle name="Normal 5 2 2 2 6" xfId="21924"/>
    <cellStyle name="Normal 5 2 2 2 6 2" xfId="21925"/>
    <cellStyle name="Normal 5 2 2 2 7" xfId="21926"/>
    <cellStyle name="Normal 5 2 2 3" xfId="21927"/>
    <cellStyle name="Normal 5 2 2 4" xfId="21928"/>
    <cellStyle name="Normal 5 2 2 4 2" xfId="21929"/>
    <cellStyle name="Normal 5 2 2 4 2 2" xfId="21930"/>
    <cellStyle name="Normal 5 2 2 4 3" xfId="21931"/>
    <cellStyle name="Normal 5 2 2 5" xfId="21932"/>
    <cellStyle name="Normal 5 2 2 5 2" xfId="21933"/>
    <cellStyle name="Normal 5 2 2 5 2 2" xfId="21934"/>
    <cellStyle name="Normal 5 2 2 5 3" xfId="21935"/>
    <cellStyle name="Normal 5 2 2 6" xfId="21936"/>
    <cellStyle name="Normal 5 2 2 6 2" xfId="21937"/>
    <cellStyle name="Normal 5 2 2 6 2 2" xfId="21938"/>
    <cellStyle name="Normal 5 2 2 6 3" xfId="21939"/>
    <cellStyle name="Normal 5 2 2 7" xfId="21940"/>
    <cellStyle name="Normal 5 2 2 7 2" xfId="21941"/>
    <cellStyle name="Normal 5 2 2 7 2 2" xfId="21942"/>
    <cellStyle name="Normal 5 2 2 7 3" xfId="21943"/>
    <cellStyle name="Normal 5 2 2 8" xfId="21944"/>
    <cellStyle name="Normal 5 2 2 8 2" xfId="21945"/>
    <cellStyle name="Normal 5 2 2 9" xfId="21946"/>
    <cellStyle name="Normal 5 2 3" xfId="2887"/>
    <cellStyle name="Normal 5 2 3 2" xfId="21947"/>
    <cellStyle name="Normal 5 2 3 2 2" xfId="21948"/>
    <cellStyle name="Normal 5 2 3 2 2 2" xfId="21949"/>
    <cellStyle name="Normal 5 2 3 2 3" xfId="21950"/>
    <cellStyle name="Normal 5 2 3 3" xfId="21951"/>
    <cellStyle name="Normal 5 2 3 3 2" xfId="21952"/>
    <cellStyle name="Normal 5 2 3 3 2 2" xfId="21953"/>
    <cellStyle name="Normal 5 2 3 3 3" xfId="21954"/>
    <cellStyle name="Normal 5 2 3 4" xfId="21955"/>
    <cellStyle name="Normal 5 2 3 4 2" xfId="21956"/>
    <cellStyle name="Normal 5 2 3 4 2 2" xfId="21957"/>
    <cellStyle name="Normal 5 2 3 4 3" xfId="21958"/>
    <cellStyle name="Normal 5 2 3 5" xfId="21959"/>
    <cellStyle name="Normal 5 2 3 5 2" xfId="21960"/>
    <cellStyle name="Normal 5 2 3 5 2 2" xfId="21961"/>
    <cellStyle name="Normal 5 2 3 5 3" xfId="21962"/>
    <cellStyle name="Normal 5 2 3 6" xfId="21963"/>
    <cellStyle name="Normal 5 2 3 6 2" xfId="21964"/>
    <cellStyle name="Normal 5 2 3 7" xfId="21965"/>
    <cellStyle name="Normal 5 2 4" xfId="2907"/>
    <cellStyle name="Normal 5 2 5" xfId="2648"/>
    <cellStyle name="Normal 5 2 5 2" xfId="21966"/>
    <cellStyle name="Normal 5 2 5 2 2" xfId="21967"/>
    <cellStyle name="Normal 5 2 5 3" xfId="21968"/>
    <cellStyle name="Normal 5 2 6" xfId="21969"/>
    <cellStyle name="Normal 5 2 6 2" xfId="21970"/>
    <cellStyle name="Normal 5 2 6 2 2" xfId="21971"/>
    <cellStyle name="Normal 5 2 6 3" xfId="21972"/>
    <cellStyle name="Normal 5 2 7" xfId="21973"/>
    <cellStyle name="Normal 5 2 7 2" xfId="21974"/>
    <cellStyle name="Normal 5 2 7 2 2" xfId="21975"/>
    <cellStyle name="Normal 5 2 7 3" xfId="21976"/>
    <cellStyle name="Normal 5 2 8" xfId="21977"/>
    <cellStyle name="Normal 5 2 8 2" xfId="21978"/>
    <cellStyle name="Normal 5 2 9" xfId="21979"/>
    <cellStyle name="Normal 5 3" xfId="2497"/>
    <cellStyle name="Normal 5 3 2" xfId="2699"/>
    <cellStyle name="Normal 5 3 2 2" xfId="21980"/>
    <cellStyle name="Normal 5 3 2 3" xfId="21981"/>
    <cellStyle name="Normal 5 3 2 3 2" xfId="21982"/>
    <cellStyle name="Normal 5 3 2 3 2 2" xfId="21983"/>
    <cellStyle name="Normal 5 3 2 3 3" xfId="21984"/>
    <cellStyle name="Normal 5 3 2 4" xfId="21985"/>
    <cellStyle name="Normal 5 3 2 4 2" xfId="21986"/>
    <cellStyle name="Normal 5 3 2 4 2 2" xfId="21987"/>
    <cellStyle name="Normal 5 3 2 4 3" xfId="21988"/>
    <cellStyle name="Normal 5 3 2 5" xfId="21989"/>
    <cellStyle name="Normal 5 3 2 5 2" xfId="21990"/>
    <cellStyle name="Normal 5 3 2 5 2 2" xfId="21991"/>
    <cellStyle name="Normal 5 3 2 5 3" xfId="21992"/>
    <cellStyle name="Normal 5 3 2 6" xfId="21993"/>
    <cellStyle name="Normal 5 3 2 6 2" xfId="21994"/>
    <cellStyle name="Normal 5 3 2 6 2 2" xfId="21995"/>
    <cellStyle name="Normal 5 3 2 6 3" xfId="21996"/>
    <cellStyle name="Normal 5 3 2 7" xfId="21997"/>
    <cellStyle name="Normal 5 3 2 7 2" xfId="21998"/>
    <cellStyle name="Normal 5 3 2 8" xfId="21999"/>
    <cellStyle name="Normal 5 3 3" xfId="22000"/>
    <cellStyle name="Normal 5 3 3 2" xfId="22001"/>
    <cellStyle name="Normal 5 3 3 2 2" xfId="22002"/>
    <cellStyle name="Normal 5 3 3 3" xfId="22003"/>
    <cellStyle name="Normal 5 3 4" xfId="22004"/>
    <cellStyle name="Normal 5 3 5" xfId="22005"/>
    <cellStyle name="Normal 5 3 5 2" xfId="22006"/>
    <cellStyle name="Normal 5 3 5 2 2" xfId="22007"/>
    <cellStyle name="Normal 5 3 5 3" xfId="22008"/>
    <cellStyle name="Normal 5 3 6" xfId="22009"/>
    <cellStyle name="Normal 5 3 6 2" xfId="22010"/>
    <cellStyle name="Normal 5 3 6 2 2" xfId="22011"/>
    <cellStyle name="Normal 5 3 6 3" xfId="22012"/>
    <cellStyle name="Normal 5 3 7" xfId="22013"/>
    <cellStyle name="Normal 5 3 7 2" xfId="22014"/>
    <cellStyle name="Normal 5 3 7 2 2" xfId="22015"/>
    <cellStyle name="Normal 5 3 7 3" xfId="22016"/>
    <cellStyle name="Normal 5 3 8" xfId="22017"/>
    <cellStyle name="Normal 5 3 8 2" xfId="22018"/>
    <cellStyle name="Normal 5 3 9" xfId="22019"/>
    <cellStyle name="Normal 5 4" xfId="22020"/>
    <cellStyle name="Normal 5 4 2" xfId="22021"/>
    <cellStyle name="Normal 5 4 2 2" xfId="22022"/>
    <cellStyle name="Normal 5 4 2 2 2" xfId="22023"/>
    <cellStyle name="Normal 5 4 2 2 2 2" xfId="22024"/>
    <cellStyle name="Normal 5 4 2 2 3" xfId="22025"/>
    <cellStyle name="Normal 5 4 2 3" xfId="22026"/>
    <cellStyle name="Normal 5 4 2 3 2" xfId="22027"/>
    <cellStyle name="Normal 5 4 2 3 2 2" xfId="22028"/>
    <cellStyle name="Normal 5 4 2 3 3" xfId="22029"/>
    <cellStyle name="Normal 5 4 2 4" xfId="22030"/>
    <cellStyle name="Normal 5 4 2 4 2" xfId="22031"/>
    <cellStyle name="Normal 5 4 2 4 2 2" xfId="22032"/>
    <cellStyle name="Normal 5 4 2 4 3" xfId="22033"/>
    <cellStyle name="Normal 5 4 2 5" xfId="22034"/>
    <cellStyle name="Normal 5 4 2 5 2" xfId="22035"/>
    <cellStyle name="Normal 5 4 2 5 2 2" xfId="22036"/>
    <cellStyle name="Normal 5 4 2 5 3" xfId="22037"/>
    <cellStyle name="Normal 5 4 2 6" xfId="22038"/>
    <cellStyle name="Normal 5 4 2 6 2" xfId="22039"/>
    <cellStyle name="Normal 5 4 2 7" xfId="22040"/>
    <cellStyle name="Normal 5 4 3" xfId="22041"/>
    <cellStyle name="Normal 5 4 3 2" xfId="22042"/>
    <cellStyle name="Normal 5 4 3 2 2" xfId="22043"/>
    <cellStyle name="Normal 5 4 3 3" xfId="22044"/>
    <cellStyle name="Normal 5 4 4" xfId="22045"/>
    <cellStyle name="Normal 5 4 4 2" xfId="22046"/>
    <cellStyle name="Normal 5 4 4 2 2" xfId="22047"/>
    <cellStyle name="Normal 5 4 4 3" xfId="22048"/>
    <cellStyle name="Normal 5 4 5" xfId="22049"/>
    <cellStyle name="Normal 5 4 5 2" xfId="22050"/>
    <cellStyle name="Normal 5 4 5 2 2" xfId="22051"/>
    <cellStyle name="Normal 5 4 5 3" xfId="22052"/>
    <cellStyle name="Normal 5 4 6" xfId="22053"/>
    <cellStyle name="Normal 5 4 6 2" xfId="22054"/>
    <cellStyle name="Normal 5 4 6 2 2" xfId="22055"/>
    <cellStyle name="Normal 5 4 6 3" xfId="22056"/>
    <cellStyle name="Normal 5 4 7" xfId="22057"/>
    <cellStyle name="Normal 5 4 7 2" xfId="22058"/>
    <cellStyle name="Normal 5 4 8" xfId="22059"/>
    <cellStyle name="Normal 5 5" xfId="22060"/>
    <cellStyle name="Normal 5 5 2" xfId="22061"/>
    <cellStyle name="Normal 5 5 3" xfId="22062"/>
    <cellStyle name="Normal 5 5 3 2" xfId="22063"/>
    <cellStyle name="Normal 5 5 3 2 2" xfId="22064"/>
    <cellStyle name="Normal 5 5 3 3" xfId="22065"/>
    <cellStyle name="Normal 5 5 4" xfId="22066"/>
    <cellStyle name="Normal 5 5 4 2" xfId="22067"/>
    <cellStyle name="Normal 5 5 4 2 2" xfId="22068"/>
    <cellStyle name="Normal 5 5 4 3" xfId="22069"/>
    <cellStyle name="Normal 5 5 5" xfId="22070"/>
    <cellStyle name="Normal 5 5 5 2" xfId="22071"/>
    <cellStyle name="Normal 5 5 5 2 2" xfId="22072"/>
    <cellStyle name="Normal 5 5 5 3" xfId="22073"/>
    <cellStyle name="Normal 5 5 6" xfId="22074"/>
    <cellStyle name="Normal 5 5 6 2" xfId="22075"/>
    <cellStyle name="Normal 5 5 6 2 2" xfId="22076"/>
    <cellStyle name="Normal 5 5 6 3" xfId="22077"/>
    <cellStyle name="Normal 5 5 7" xfId="22078"/>
    <cellStyle name="Normal 5 5 7 2" xfId="22079"/>
    <cellStyle name="Normal 5 5 8" xfId="22080"/>
    <cellStyle name="Normal 5 6" xfId="22081"/>
    <cellStyle name="Normal 5 7" xfId="22082"/>
    <cellStyle name="Normal 5 8" xfId="22083"/>
    <cellStyle name="Normal 5 9" xfId="22084"/>
    <cellStyle name="Normal 5 9 2" xfId="22085"/>
    <cellStyle name="Normal 5 9 2 2" xfId="22086"/>
    <cellStyle name="Normal 5 9 3" xfId="22087"/>
    <cellStyle name="Normal 50" xfId="872"/>
    <cellStyle name="Normal 50 2" xfId="1195"/>
    <cellStyle name="Normal 50 3" xfId="2800"/>
    <cellStyle name="Normal 51" xfId="893"/>
    <cellStyle name="Normal 51 2" xfId="1199"/>
    <cellStyle name="Normal 51 3" xfId="2807"/>
    <cellStyle name="Normal 52" xfId="896"/>
    <cellStyle name="Normal 52 2" xfId="1201"/>
    <cellStyle name="Normal 52 3" xfId="2809"/>
    <cellStyle name="Normal 53" xfId="898"/>
    <cellStyle name="Normal 53 2" xfId="1203"/>
    <cellStyle name="Normal 53 3" xfId="2810"/>
    <cellStyle name="Normal 54" xfId="899"/>
    <cellStyle name="Normal 54 2" xfId="1204"/>
    <cellStyle name="Normal 54 3" xfId="2811"/>
    <cellStyle name="Normal 55" xfId="901"/>
    <cellStyle name="Normal 55 2" xfId="1206"/>
    <cellStyle name="Normal 55 2 2" xfId="1449"/>
    <cellStyle name="Normal 55 2 2 2" xfId="2598"/>
    <cellStyle name="Normal 55 2 3" xfId="2813"/>
    <cellStyle name="Normal 55 2 4" xfId="2538"/>
    <cellStyle name="Normal 55 3" xfId="1860"/>
    <cellStyle name="Normal 55 4" xfId="2322"/>
    <cellStyle name="Normal 55 5" xfId="1378"/>
    <cellStyle name="Normal 55 6" xfId="2715"/>
    <cellStyle name="Normal 56" xfId="904"/>
    <cellStyle name="Normal 56 2" xfId="1209"/>
    <cellStyle name="Normal 56 2 2" xfId="1450"/>
    <cellStyle name="Normal 56 2 2 2" xfId="2599"/>
    <cellStyle name="Normal 56 2 3" xfId="2814"/>
    <cellStyle name="Normal 56 2 4" xfId="2539"/>
    <cellStyle name="Normal 56 3" xfId="1863"/>
    <cellStyle name="Normal 56 4" xfId="2325"/>
    <cellStyle name="Normal 56 5" xfId="1381"/>
    <cellStyle name="Normal 56 6" xfId="2716"/>
    <cellStyle name="Normal 57" xfId="906"/>
    <cellStyle name="Normal 57 2" xfId="1211"/>
    <cellStyle name="Normal 57 2 2" xfId="1451"/>
    <cellStyle name="Normal 57 2 2 2" xfId="2600"/>
    <cellStyle name="Normal 57 2 3" xfId="2815"/>
    <cellStyle name="Normal 57 2 4" xfId="2540"/>
    <cellStyle name="Normal 57 3" xfId="1865"/>
    <cellStyle name="Normal 57 4" xfId="2327"/>
    <cellStyle name="Normal 57 5" xfId="1383"/>
    <cellStyle name="Normal 57 6" xfId="2717"/>
    <cellStyle name="Normal 58" xfId="908"/>
    <cellStyle name="Normal 58 2" xfId="1213"/>
    <cellStyle name="Normal 58 2 2" xfId="1452"/>
    <cellStyle name="Normal 58 2 2 2" xfId="2601"/>
    <cellStyle name="Normal 58 2 3" xfId="2816"/>
    <cellStyle name="Normal 58 2 4" xfId="2541"/>
    <cellStyle name="Normal 58 3" xfId="1867"/>
    <cellStyle name="Normal 58 4" xfId="2329"/>
    <cellStyle name="Normal 58 5" xfId="1385"/>
    <cellStyle name="Normal 58 6" xfId="2718"/>
    <cellStyle name="Normal 59" xfId="910"/>
    <cellStyle name="Normal 59 2" xfId="1215"/>
    <cellStyle name="Normal 59 2 2" xfId="1869"/>
    <cellStyle name="Normal 59 3" xfId="2331"/>
    <cellStyle name="Normal 59 4" xfId="1387"/>
    <cellStyle name="Normal 59 5" xfId="2720"/>
    <cellStyle name="Normal 6" xfId="92"/>
    <cellStyle name="Normal 6 10" xfId="22089"/>
    <cellStyle name="Normal 6 10 2" xfId="22090"/>
    <cellStyle name="Normal 6 10 2 2" xfId="22091"/>
    <cellStyle name="Normal 6 10 3" xfId="22092"/>
    <cellStyle name="Normal 6 11" xfId="22093"/>
    <cellStyle name="Normal 6 11 2" xfId="22094"/>
    <cellStyle name="Normal 6 11 2 2" xfId="22095"/>
    <cellStyle name="Normal 6 11 3" xfId="22096"/>
    <cellStyle name="Normal 6 12" xfId="22097"/>
    <cellStyle name="Normal 6 12 2" xfId="22098"/>
    <cellStyle name="Normal 6 13" xfId="22099"/>
    <cellStyle name="Normal 6 14" xfId="22088"/>
    <cellStyle name="Normal 6 15" xfId="352"/>
    <cellStyle name="Normal 6 2" xfId="890"/>
    <cellStyle name="Normal 6 2 10" xfId="22101"/>
    <cellStyle name="Normal 6 2 11" xfId="22100"/>
    <cellStyle name="Normal 6 2 2" xfId="2498"/>
    <cellStyle name="Normal 6 2 2 2" xfId="2805"/>
    <cellStyle name="Normal 6 2 2 3" xfId="22102"/>
    <cellStyle name="Normal 6 2 2 3 2" xfId="22103"/>
    <cellStyle name="Normal 6 2 2 3 2 2" xfId="22104"/>
    <cellStyle name="Normal 6 2 2 3 3" xfId="22105"/>
    <cellStyle name="Normal 6 2 2 4" xfId="22106"/>
    <cellStyle name="Normal 6 2 2 4 2" xfId="22107"/>
    <cellStyle name="Normal 6 2 2 4 2 2" xfId="22108"/>
    <cellStyle name="Normal 6 2 2 4 3" xfId="22109"/>
    <cellStyle name="Normal 6 2 2 5" xfId="22110"/>
    <cellStyle name="Normal 6 2 2 5 2" xfId="22111"/>
    <cellStyle name="Normal 6 2 2 5 2 2" xfId="22112"/>
    <cellStyle name="Normal 6 2 2 5 3" xfId="22113"/>
    <cellStyle name="Normal 6 2 2 6" xfId="22114"/>
    <cellStyle name="Normal 6 2 2 6 2" xfId="22115"/>
    <cellStyle name="Normal 6 2 2 6 2 2" xfId="22116"/>
    <cellStyle name="Normal 6 2 2 6 3" xfId="22117"/>
    <cellStyle name="Normal 6 2 2 7" xfId="22118"/>
    <cellStyle name="Normal 6 2 2 7 2" xfId="22119"/>
    <cellStyle name="Normal 6 2 2 8" xfId="22120"/>
    <cellStyle name="Normal 6 2 3" xfId="22121"/>
    <cellStyle name="Normal 6 2 4" xfId="22122"/>
    <cellStyle name="Normal 6 2 5" xfId="22123"/>
    <cellStyle name="Normal 6 2 5 2" xfId="22124"/>
    <cellStyle name="Normal 6 2 5 2 2" xfId="22125"/>
    <cellStyle name="Normal 6 2 5 3" xfId="22126"/>
    <cellStyle name="Normal 6 2 6" xfId="22127"/>
    <cellStyle name="Normal 6 2 6 2" xfId="22128"/>
    <cellStyle name="Normal 6 2 6 2 2" xfId="22129"/>
    <cellStyle name="Normal 6 2 6 3" xfId="22130"/>
    <cellStyle name="Normal 6 2 7" xfId="22131"/>
    <cellStyle name="Normal 6 2 7 2" xfId="22132"/>
    <cellStyle name="Normal 6 2 7 2 2" xfId="22133"/>
    <cellStyle name="Normal 6 2 7 3" xfId="22134"/>
    <cellStyle name="Normal 6 2 8" xfId="22135"/>
    <cellStyle name="Normal 6 2 8 2" xfId="22136"/>
    <cellStyle name="Normal 6 2 8 2 2" xfId="22137"/>
    <cellStyle name="Normal 6 2 8 3" xfId="22138"/>
    <cellStyle name="Normal 6 2 9" xfId="22139"/>
    <cellStyle name="Normal 6 2 9 2" xfId="22140"/>
    <cellStyle name="Normal 6 3" xfId="2499"/>
    <cellStyle name="Normal 6 3 2" xfId="2700"/>
    <cellStyle name="Normal 6 3 3" xfId="22141"/>
    <cellStyle name="Normal 6 3 3 2" xfId="22142"/>
    <cellStyle name="Normal 6 3 3 2 2" xfId="22143"/>
    <cellStyle name="Normal 6 3 3 3" xfId="22144"/>
    <cellStyle name="Normal 6 3 4" xfId="22145"/>
    <cellStyle name="Normal 6 3 4 2" xfId="22146"/>
    <cellStyle name="Normal 6 3 4 2 2" xfId="22147"/>
    <cellStyle name="Normal 6 3 4 3" xfId="22148"/>
    <cellStyle name="Normal 6 3 5" xfId="22149"/>
    <cellStyle name="Normal 6 3 5 2" xfId="22150"/>
    <cellStyle name="Normal 6 3 5 2 2" xfId="22151"/>
    <cellStyle name="Normal 6 3 5 3" xfId="22152"/>
    <cellStyle name="Normal 6 3 6" xfId="22153"/>
    <cellStyle name="Normal 6 3 6 2" xfId="22154"/>
    <cellStyle name="Normal 6 3 6 2 2" xfId="22155"/>
    <cellStyle name="Normal 6 3 6 3" xfId="22156"/>
    <cellStyle name="Normal 6 3 7" xfId="22157"/>
    <cellStyle name="Normal 6 3 7 2" xfId="22158"/>
    <cellStyle name="Normal 6 3 8" xfId="22159"/>
    <cellStyle name="Normal 6 4" xfId="2719"/>
    <cellStyle name="Normal 6 4 2" xfId="22161"/>
    <cellStyle name="Normal 6 4 2 2" xfId="22162"/>
    <cellStyle name="Normal 6 4 3" xfId="22163"/>
    <cellStyle name="Normal 6 4 4" xfId="22160"/>
    <cellStyle name="Normal 6 5" xfId="22164"/>
    <cellStyle name="Normal 6 6" xfId="22165"/>
    <cellStyle name="Normal 6 7" xfId="22166"/>
    <cellStyle name="Normal 6 8" xfId="22167"/>
    <cellStyle name="Normal 6 9" xfId="22168"/>
    <cellStyle name="Normal 6 9 2" xfId="22169"/>
    <cellStyle name="Normal 6 9 2 2" xfId="22170"/>
    <cellStyle name="Normal 6 9 3" xfId="22171"/>
    <cellStyle name="Normal 60" xfId="912"/>
    <cellStyle name="Normal 60 2" xfId="1217"/>
    <cellStyle name="Normal 60 2 2" xfId="1871"/>
    <cellStyle name="Normal 60 3" xfId="2333"/>
    <cellStyle name="Normal 60 4" xfId="1389"/>
    <cellStyle name="Normal 60 5" xfId="22172"/>
    <cellStyle name="Normal 61" xfId="914"/>
    <cellStyle name="Normal 61 2" xfId="1219"/>
    <cellStyle name="Normal 61 2 2" xfId="1873"/>
    <cellStyle name="Normal 61 3" xfId="2335"/>
    <cellStyle name="Normal 61 4" xfId="1391"/>
    <cellStyle name="Normal 61 5" xfId="22173"/>
    <cellStyle name="Normal 62" xfId="1221"/>
    <cellStyle name="Normal 62 2" xfId="1875"/>
    <cellStyle name="Normal 63" xfId="1497"/>
    <cellStyle name="Normal 63 2" xfId="2866"/>
    <cellStyle name="Normal 63 3" xfId="2826"/>
    <cellStyle name="Normal 63 4" xfId="2542"/>
    <cellStyle name="Normal 63 5" xfId="22174"/>
    <cellStyle name="Normal 64" xfId="1509"/>
    <cellStyle name="Normal 64 2" xfId="2870"/>
    <cellStyle name="Normal 64 3" xfId="2829"/>
    <cellStyle name="Normal 64 4" xfId="2546"/>
    <cellStyle name="Normal 64 5" xfId="22175"/>
    <cellStyle name="Normal 65" xfId="2367"/>
    <cellStyle name="Normal 65 2" xfId="2868"/>
    <cellStyle name="Normal 65 3" xfId="2721"/>
    <cellStyle name="Normal 65 4" xfId="2544"/>
    <cellStyle name="Normal 66" xfId="2500"/>
    <cellStyle name="Normal 66 2" xfId="2891"/>
    <cellStyle name="Normal 66 2 2" xfId="22176"/>
    <cellStyle name="Normal 66 3" xfId="2914"/>
    <cellStyle name="Normal 66 3 2" xfId="22177"/>
    <cellStyle name="Normal 67" xfId="2501"/>
    <cellStyle name="Normal 67 2" xfId="2892"/>
    <cellStyle name="Normal 67 2 2" xfId="22178"/>
    <cellStyle name="Normal 67 3" xfId="2915"/>
    <cellStyle name="Normal 67 3 2" xfId="22179"/>
    <cellStyle name="Normal 68" xfId="2502"/>
    <cellStyle name="Normal 68 2" xfId="2808"/>
    <cellStyle name="Normal 69" xfId="2503"/>
    <cellStyle name="Normal 69 2" xfId="2865"/>
    <cellStyle name="Normal 7" xfId="93"/>
    <cellStyle name="Normal 7 10" xfId="22181"/>
    <cellStyle name="Normal 7 10 2" xfId="22182"/>
    <cellStyle name="Normal 7 11" xfId="22183"/>
    <cellStyle name="Normal 7 12" xfId="22180"/>
    <cellStyle name="Normal 7 13" xfId="353"/>
    <cellStyle name="Normal 7 2" xfId="1239"/>
    <cellStyle name="Normal 7 2 10" xfId="22184"/>
    <cellStyle name="Normal 7 2 2" xfId="2504"/>
    <cellStyle name="Normal 7 2 2 2" xfId="22186"/>
    <cellStyle name="Normal 7 2 2 2 2" xfId="22187"/>
    <cellStyle name="Normal 7 2 2 2 2 2" xfId="22188"/>
    <cellStyle name="Normal 7 2 2 2 3" xfId="22189"/>
    <cellStyle name="Normal 7 2 2 3" xfId="22190"/>
    <cellStyle name="Normal 7 2 2 3 2" xfId="22191"/>
    <cellStyle name="Normal 7 2 2 3 2 2" xfId="22192"/>
    <cellStyle name="Normal 7 2 2 3 3" xfId="22193"/>
    <cellStyle name="Normal 7 2 2 4" xfId="22194"/>
    <cellStyle name="Normal 7 2 2 4 2" xfId="22195"/>
    <cellStyle name="Normal 7 2 2 4 2 2" xfId="22196"/>
    <cellStyle name="Normal 7 2 2 4 3" xfId="22197"/>
    <cellStyle name="Normal 7 2 2 5" xfId="22198"/>
    <cellStyle name="Normal 7 2 2 5 2" xfId="22199"/>
    <cellStyle name="Normal 7 2 2 5 2 2" xfId="22200"/>
    <cellStyle name="Normal 7 2 2 5 3" xfId="22201"/>
    <cellStyle name="Normal 7 2 2 6" xfId="22202"/>
    <cellStyle name="Normal 7 2 2 6 2" xfId="22203"/>
    <cellStyle name="Normal 7 2 2 7" xfId="22204"/>
    <cellStyle name="Normal 7 2 2 8" xfId="22185"/>
    <cellStyle name="Normal 7 2 3" xfId="22205"/>
    <cellStyle name="Normal 7 2 4" xfId="22206"/>
    <cellStyle name="Normal 7 2 4 2" xfId="22207"/>
    <cellStyle name="Normal 7 2 4 2 2" xfId="22208"/>
    <cellStyle name="Normal 7 2 4 3" xfId="22209"/>
    <cellStyle name="Normal 7 2 5" xfId="22210"/>
    <cellStyle name="Normal 7 2 5 2" xfId="22211"/>
    <cellStyle name="Normal 7 2 5 2 2" xfId="22212"/>
    <cellStyle name="Normal 7 2 5 3" xfId="22213"/>
    <cellStyle name="Normal 7 2 6" xfId="22214"/>
    <cellStyle name="Normal 7 2 6 2" xfId="22215"/>
    <cellStyle name="Normal 7 2 6 2 2" xfId="22216"/>
    <cellStyle name="Normal 7 2 6 3" xfId="22217"/>
    <cellStyle name="Normal 7 2 7" xfId="22218"/>
    <cellStyle name="Normal 7 2 7 2" xfId="22219"/>
    <cellStyle name="Normal 7 2 7 2 2" xfId="22220"/>
    <cellStyle name="Normal 7 2 7 3" xfId="22221"/>
    <cellStyle name="Normal 7 2 8" xfId="22222"/>
    <cellStyle name="Normal 7 2 8 2" xfId="22223"/>
    <cellStyle name="Normal 7 2 9" xfId="22224"/>
    <cellStyle name="Normal 7 3" xfId="2505"/>
    <cellStyle name="Normal 7 3 2" xfId="22226"/>
    <cellStyle name="Normal 7 3 3" xfId="22227"/>
    <cellStyle name="Normal 7 3 3 2" xfId="22228"/>
    <cellStyle name="Normal 7 3 3 2 2" xfId="22229"/>
    <cellStyle name="Normal 7 3 3 3" xfId="22230"/>
    <cellStyle name="Normal 7 3 4" xfId="22231"/>
    <cellStyle name="Normal 7 3 4 2" xfId="22232"/>
    <cellStyle name="Normal 7 3 4 2 2" xfId="22233"/>
    <cellStyle name="Normal 7 3 4 3" xfId="22234"/>
    <cellStyle name="Normal 7 3 5" xfId="22235"/>
    <cellStyle name="Normal 7 3 5 2" xfId="22236"/>
    <cellStyle name="Normal 7 3 5 2 2" xfId="22237"/>
    <cellStyle name="Normal 7 3 5 3" xfId="22238"/>
    <cellStyle name="Normal 7 3 6" xfId="22239"/>
    <cellStyle name="Normal 7 3 6 2" xfId="22240"/>
    <cellStyle name="Normal 7 3 6 2 2" xfId="22241"/>
    <cellStyle name="Normal 7 3 6 3" xfId="22242"/>
    <cellStyle name="Normal 7 3 7" xfId="22243"/>
    <cellStyle name="Normal 7 3 7 2" xfId="22244"/>
    <cellStyle name="Normal 7 3 8" xfId="22245"/>
    <cellStyle name="Normal 7 3 9" xfId="22225"/>
    <cellStyle name="Normal 7 4" xfId="22246"/>
    <cellStyle name="Normal 7 5" xfId="22247"/>
    <cellStyle name="Normal 7 5 2" xfId="22248"/>
    <cellStyle name="Normal 7 5 2 2" xfId="22249"/>
    <cellStyle name="Normal 7 5 3" xfId="22250"/>
    <cellStyle name="Normal 7 6" xfId="22251"/>
    <cellStyle name="Normal 7 7" xfId="22252"/>
    <cellStyle name="Normal 7 7 2" xfId="22253"/>
    <cellStyle name="Normal 7 7 2 2" xfId="22254"/>
    <cellStyle name="Normal 7 7 3" xfId="22255"/>
    <cellStyle name="Normal 7 8" xfId="22256"/>
    <cellStyle name="Normal 7 8 2" xfId="22257"/>
    <cellStyle name="Normal 7 8 2 2" xfId="22258"/>
    <cellStyle name="Normal 7 8 3" xfId="22259"/>
    <cellStyle name="Normal 7 9" xfId="22260"/>
    <cellStyle name="Normal 7 9 2" xfId="22261"/>
    <cellStyle name="Normal 7 9 2 2" xfId="22262"/>
    <cellStyle name="Normal 7 9 3" xfId="22263"/>
    <cellStyle name="Normal 70" xfId="2506"/>
    <cellStyle name="Normal 70 2" xfId="2893"/>
    <cellStyle name="Normal 71" xfId="2507"/>
    <cellStyle name="Normal 71 2" xfId="2508"/>
    <cellStyle name="Normal 71 2 2" xfId="2604"/>
    <cellStyle name="Normal 71 3" xfId="2888"/>
    <cellStyle name="Normal 71 4" xfId="2602"/>
    <cellStyle name="Normal 72" xfId="2402"/>
    <cellStyle name="Normal 72 2" xfId="2874"/>
    <cellStyle name="Normal 73" xfId="2509"/>
    <cellStyle name="Normal 73 2" xfId="2881"/>
    <cellStyle name="Normal 74" xfId="2606"/>
    <cellStyle name="Normal 74 2" xfId="2882"/>
    <cellStyle name="Normal 75" xfId="2879"/>
    <cellStyle name="Normal 76" xfId="2885"/>
    <cellStyle name="Normal 77" xfId="2895"/>
    <cellStyle name="Normal 78" xfId="2894"/>
    <cellStyle name="Normal 79" xfId="2916"/>
    <cellStyle name="Normal 8" xfId="94"/>
    <cellStyle name="Normal 8 2" xfId="2510"/>
    <cellStyle name="Normal 8 2 2" xfId="22264"/>
    <cellStyle name="Normal 8 3" xfId="2511"/>
    <cellStyle name="Normal 8 3 2" xfId="2884"/>
    <cellStyle name="Normal 8 4" xfId="2908"/>
    <cellStyle name="Normal 8 5" xfId="2649"/>
    <cellStyle name="Normal 8 6" xfId="354"/>
    <cellStyle name="Normal 80" xfId="2922"/>
    <cellStyle name="Normal 81" xfId="2924"/>
    <cellStyle name="Normal 82" xfId="2925"/>
    <cellStyle name="Normal 83" xfId="2926"/>
    <cellStyle name="Normal 84" xfId="2927"/>
    <cellStyle name="Normal 85" xfId="2923"/>
    <cellStyle name="Normal 86" xfId="2928"/>
    <cellStyle name="Normal 86 2" xfId="22265"/>
    <cellStyle name="Normal 87" xfId="2936"/>
    <cellStyle name="Normal 87 2" xfId="2955"/>
    <cellStyle name="Normal 88" xfId="2605"/>
    <cellStyle name="Normal 89" xfId="2939"/>
    <cellStyle name="Normal 89 2" xfId="34428"/>
    <cellStyle name="Normal 9" xfId="95"/>
    <cellStyle name="Normal 9 2" xfId="2751"/>
    <cellStyle name="Normal 9 2 2" xfId="22266"/>
    <cellStyle name="Normal 9 2 2 2" xfId="22267"/>
    <cellStyle name="Normal 9 2 3" xfId="22268"/>
    <cellStyle name="Normal 9 3" xfId="22269"/>
    <cellStyle name="Normal 9 4" xfId="22270"/>
    <cellStyle name="Normal 9 4 2" xfId="22271"/>
    <cellStyle name="Normal 9 5" xfId="22272"/>
    <cellStyle name="Normal 9 6" xfId="355"/>
    <cellStyle name="Normal 9_2. Mid Level Summary" xfId="22273"/>
    <cellStyle name="Normal 90" xfId="2944"/>
    <cellStyle name="Normal 91" xfId="2954"/>
    <cellStyle name="Normal 92" xfId="34438"/>
    <cellStyle name="Normal 93" xfId="34429"/>
    <cellStyle name="Normal 94" xfId="34437"/>
    <cellStyle name="Normal 95" xfId="34430"/>
    <cellStyle name="Normal 96" xfId="34436"/>
    <cellStyle name="Normal 97" xfId="34431"/>
    <cellStyle name="Normal 98" xfId="34435"/>
    <cellStyle name="Normal 99" xfId="34432"/>
    <cellStyle name="Normal_A-S95TU" xfId="3"/>
    <cellStyle name="Normal_Clause_IO_SQ1_FIT4" xfId="15"/>
    <cellStyle name="Normal_COALCA95" xfId="4"/>
    <cellStyle name="Normal_Conservation Clause" xfId="5"/>
    <cellStyle name="Normal_Fuel True-up Schedules" xfId="6"/>
    <cellStyle name="Normal_Fuel_0802_Prelim" xfId="7"/>
    <cellStyle name="Normal_LAUD95" xfId="8"/>
    <cellStyle name="Normal_MARTIN95" xfId="9"/>
    <cellStyle name="Normal_OCT 94  MAR 95" xfId="10"/>
    <cellStyle name="Normal_Rev_2006 CAPITAL" xfId="183"/>
    <cellStyle name="Normal_SCHERERC" xfId="11"/>
    <cellStyle name="Normal_TRUE0495" xfId="12"/>
    <cellStyle name="Normal_TRUE-UP SEP96 " xfId="13"/>
    <cellStyle name="Note 10" xfId="22275"/>
    <cellStyle name="Note 10 2" xfId="22276"/>
    <cellStyle name="Note 10 2 2" xfId="22277"/>
    <cellStyle name="Note 10 3" xfId="22278"/>
    <cellStyle name="Note 11" xfId="22279"/>
    <cellStyle name="Note 11 2" xfId="22280"/>
    <cellStyle name="Note 11 2 2" xfId="22281"/>
    <cellStyle name="Note 11 3" xfId="22282"/>
    <cellStyle name="Note 12" xfId="22283"/>
    <cellStyle name="Note 12 2" xfId="22284"/>
    <cellStyle name="Note 12 2 2" xfId="22285"/>
    <cellStyle name="Note 12 3" xfId="22286"/>
    <cellStyle name="Note 13" xfId="22287"/>
    <cellStyle name="Note 13 2" xfId="22288"/>
    <cellStyle name="Note 14" xfId="22289"/>
    <cellStyle name="Note 15" xfId="22290"/>
    <cellStyle name="Note 16" xfId="22274"/>
    <cellStyle name="Note 2" xfId="357"/>
    <cellStyle name="Note 2 10" xfId="22292"/>
    <cellStyle name="Note 2 10 2" xfId="22293"/>
    <cellStyle name="Note 2 10 2 2" xfId="22294"/>
    <cellStyle name="Note 2 10 3" xfId="22295"/>
    <cellStyle name="Note 2 11" xfId="22296"/>
    <cellStyle name="Note 2 11 2" xfId="22297"/>
    <cellStyle name="Note 2 11 2 2" xfId="22298"/>
    <cellStyle name="Note 2 11 3" xfId="22299"/>
    <cellStyle name="Note 2 12" xfId="22300"/>
    <cellStyle name="Note 2 12 2" xfId="22301"/>
    <cellStyle name="Note 2 12 2 2" xfId="22302"/>
    <cellStyle name="Note 2 12 3" xfId="22303"/>
    <cellStyle name="Note 2 13" xfId="22304"/>
    <cellStyle name="Note 2 13 2" xfId="22305"/>
    <cellStyle name="Note 2 14" xfId="22306"/>
    <cellStyle name="Note 2 15" xfId="22291"/>
    <cellStyle name="Note 2 2" xfId="677"/>
    <cellStyle name="Note 2 2 10" xfId="22308"/>
    <cellStyle name="Note 2 2 11" xfId="22307"/>
    <cellStyle name="Note 2 2 2" xfId="1053"/>
    <cellStyle name="Note 2 2 2 2" xfId="2067"/>
    <cellStyle name="Note 2 2 2 2 2" xfId="22310"/>
    <cellStyle name="Note 2 2 2 3" xfId="22311"/>
    <cellStyle name="Note 2 2 2 3 2" xfId="22312"/>
    <cellStyle name="Note 2 2 2 3 2 2" xfId="22313"/>
    <cellStyle name="Note 2 2 2 3 3" xfId="22314"/>
    <cellStyle name="Note 2 2 2 4" xfId="22315"/>
    <cellStyle name="Note 2 2 2 4 2" xfId="22316"/>
    <cellStyle name="Note 2 2 2 4 2 2" xfId="22317"/>
    <cellStyle name="Note 2 2 2 4 3" xfId="22318"/>
    <cellStyle name="Note 2 2 2 5" xfId="22319"/>
    <cellStyle name="Note 2 2 2 5 2" xfId="22320"/>
    <cellStyle name="Note 2 2 2 5 2 2" xfId="22321"/>
    <cellStyle name="Note 2 2 2 5 3" xfId="22322"/>
    <cellStyle name="Note 2 2 2 6" xfId="22323"/>
    <cellStyle name="Note 2 2 2 6 2" xfId="22324"/>
    <cellStyle name="Note 2 2 2 6 2 2" xfId="22325"/>
    <cellStyle name="Note 2 2 2 6 3" xfId="22326"/>
    <cellStyle name="Note 2 2 2 7" xfId="22327"/>
    <cellStyle name="Note 2 2 2 7 2" xfId="22328"/>
    <cellStyle name="Note 2 2 2 8" xfId="22329"/>
    <cellStyle name="Note 2 2 2 9" xfId="22309"/>
    <cellStyle name="Note 2 2 3" xfId="1701"/>
    <cellStyle name="Note 2 2 3 2" xfId="22331"/>
    <cellStyle name="Note 2 2 3 2 2" xfId="22332"/>
    <cellStyle name="Note 2 2 3 3" xfId="22333"/>
    <cellStyle name="Note 2 2 3 4" xfId="22330"/>
    <cellStyle name="Note 2 2 4" xfId="22334"/>
    <cellStyle name="Note 2 2 5" xfId="22335"/>
    <cellStyle name="Note 2 2 5 2" xfId="22336"/>
    <cellStyle name="Note 2 2 5 2 2" xfId="22337"/>
    <cellStyle name="Note 2 2 5 3" xfId="22338"/>
    <cellStyle name="Note 2 2 6" xfId="22339"/>
    <cellStyle name="Note 2 2 6 2" xfId="22340"/>
    <cellStyle name="Note 2 2 6 2 2" xfId="22341"/>
    <cellStyle name="Note 2 2 6 3" xfId="22342"/>
    <cellStyle name="Note 2 2 7" xfId="22343"/>
    <cellStyle name="Note 2 2 7 2" xfId="22344"/>
    <cellStyle name="Note 2 2 7 2 2" xfId="22345"/>
    <cellStyle name="Note 2 2 7 3" xfId="22346"/>
    <cellStyle name="Note 2 2 8" xfId="22347"/>
    <cellStyle name="Note 2 2 8 2" xfId="22348"/>
    <cellStyle name="Note 2 2 8 2 2" xfId="22349"/>
    <cellStyle name="Note 2 2 8 3" xfId="22350"/>
    <cellStyle name="Note 2 2 9" xfId="22351"/>
    <cellStyle name="Note 2 2 9 2" xfId="22352"/>
    <cellStyle name="Note 2 3" xfId="801"/>
    <cellStyle name="Note 2 3 10" xfId="22353"/>
    <cellStyle name="Note 2 3 2" xfId="1145"/>
    <cellStyle name="Note 2 3 2 2" xfId="2157"/>
    <cellStyle name="Note 2 3 2 2 2" xfId="22356"/>
    <cellStyle name="Note 2 3 2 2 2 2" xfId="22357"/>
    <cellStyle name="Note 2 3 2 2 3" xfId="22358"/>
    <cellStyle name="Note 2 3 2 2 4" xfId="22355"/>
    <cellStyle name="Note 2 3 2 3" xfId="22359"/>
    <cellStyle name="Note 2 3 2 3 2" xfId="22360"/>
    <cellStyle name="Note 2 3 2 3 2 2" xfId="22361"/>
    <cellStyle name="Note 2 3 2 3 3" xfId="22362"/>
    <cellStyle name="Note 2 3 2 4" xfId="22363"/>
    <cellStyle name="Note 2 3 2 4 2" xfId="22364"/>
    <cellStyle name="Note 2 3 2 4 2 2" xfId="22365"/>
    <cellStyle name="Note 2 3 2 4 3" xfId="22366"/>
    <cellStyle name="Note 2 3 2 5" xfId="22367"/>
    <cellStyle name="Note 2 3 2 5 2" xfId="22368"/>
    <cellStyle name="Note 2 3 2 5 2 2" xfId="22369"/>
    <cellStyle name="Note 2 3 2 5 3" xfId="22370"/>
    <cellStyle name="Note 2 3 2 6" xfId="22371"/>
    <cellStyle name="Note 2 3 2 6 2" xfId="22372"/>
    <cellStyle name="Note 2 3 2 7" xfId="22373"/>
    <cellStyle name="Note 2 3 2 8" xfId="22354"/>
    <cellStyle name="Note 2 3 3" xfId="1796"/>
    <cellStyle name="Note 2 3 3 2" xfId="22375"/>
    <cellStyle name="Note 2 3 3 2 2" xfId="22376"/>
    <cellStyle name="Note 2 3 3 3" xfId="22377"/>
    <cellStyle name="Note 2 3 3 4" xfId="22374"/>
    <cellStyle name="Note 2 3 4" xfId="22378"/>
    <cellStyle name="Note 2 3 4 2" xfId="22379"/>
    <cellStyle name="Note 2 3 4 2 2" xfId="22380"/>
    <cellStyle name="Note 2 3 4 3" xfId="22381"/>
    <cellStyle name="Note 2 3 5" xfId="22382"/>
    <cellStyle name="Note 2 3 5 2" xfId="22383"/>
    <cellStyle name="Note 2 3 5 2 2" xfId="22384"/>
    <cellStyle name="Note 2 3 5 3" xfId="22385"/>
    <cellStyle name="Note 2 3 6" xfId="22386"/>
    <cellStyle name="Note 2 3 6 2" xfId="22387"/>
    <cellStyle name="Note 2 3 6 2 2" xfId="22388"/>
    <cellStyle name="Note 2 3 6 3" xfId="22389"/>
    <cellStyle name="Note 2 3 7" xfId="22390"/>
    <cellStyle name="Note 2 3 7 2" xfId="22391"/>
    <cellStyle name="Note 2 3 7 2 2" xfId="22392"/>
    <cellStyle name="Note 2 3 7 3" xfId="22393"/>
    <cellStyle name="Note 2 3 8" xfId="22394"/>
    <cellStyle name="Note 2 3 8 2" xfId="22395"/>
    <cellStyle name="Note 2 3 9" xfId="22396"/>
    <cellStyle name="Note 2 4" xfId="836"/>
    <cellStyle name="Note 2 4 2" xfId="1178"/>
    <cellStyle name="Note 2 4 2 2" xfId="2190"/>
    <cellStyle name="Note 2 4 2 3" xfId="22398"/>
    <cellStyle name="Note 2 4 3" xfId="1829"/>
    <cellStyle name="Note 2 4 3 2" xfId="22400"/>
    <cellStyle name="Note 2 4 3 2 2" xfId="22401"/>
    <cellStyle name="Note 2 4 3 3" xfId="22402"/>
    <cellStyle name="Note 2 4 3 4" xfId="22399"/>
    <cellStyle name="Note 2 4 4" xfId="22403"/>
    <cellStyle name="Note 2 4 4 2" xfId="22404"/>
    <cellStyle name="Note 2 4 4 2 2" xfId="22405"/>
    <cellStyle name="Note 2 4 4 3" xfId="22406"/>
    <cellStyle name="Note 2 4 5" xfId="22407"/>
    <cellStyle name="Note 2 4 5 2" xfId="22408"/>
    <cellStyle name="Note 2 4 5 2 2" xfId="22409"/>
    <cellStyle name="Note 2 4 5 3" xfId="22410"/>
    <cellStyle name="Note 2 4 6" xfId="22411"/>
    <cellStyle name="Note 2 4 6 2" xfId="22412"/>
    <cellStyle name="Note 2 4 6 2 2" xfId="22413"/>
    <cellStyle name="Note 2 4 6 3" xfId="22414"/>
    <cellStyle name="Note 2 4 7" xfId="22415"/>
    <cellStyle name="Note 2 4 7 2" xfId="22416"/>
    <cellStyle name="Note 2 4 8" xfId="22417"/>
    <cellStyle name="Note 2 4 9" xfId="22397"/>
    <cellStyle name="Note 2 5" xfId="1244"/>
    <cellStyle name="Note 2 5 2" xfId="1882"/>
    <cellStyle name="Note 2 5 2 2" xfId="22420"/>
    <cellStyle name="Note 2 5 2 3" xfId="22419"/>
    <cellStyle name="Note 2 5 3" xfId="22421"/>
    <cellStyle name="Note 2 5 4" xfId="22418"/>
    <cellStyle name="Note 2 6" xfId="920"/>
    <cellStyle name="Note 2 6 2" xfId="2225"/>
    <cellStyle name="Note 2 6 3" xfId="22422"/>
    <cellStyle name="Note 2 7" xfId="1613"/>
    <cellStyle name="Note 2 7 2" xfId="22424"/>
    <cellStyle name="Note 2 7 2 2" xfId="22425"/>
    <cellStyle name="Note 2 7 3" xfId="22426"/>
    <cellStyle name="Note 2 7 4" xfId="22423"/>
    <cellStyle name="Note 2 8" xfId="22427"/>
    <cellStyle name="Note 2 8 2" xfId="22428"/>
    <cellStyle name="Note 2 8 2 2" xfId="22429"/>
    <cellStyle name="Note 2 8 3" xfId="22430"/>
    <cellStyle name="Note 2 9" xfId="22431"/>
    <cellStyle name="Note 2 9 2" xfId="22432"/>
    <cellStyle name="Note 2 9 2 2" xfId="22433"/>
    <cellStyle name="Note 2 9 3" xfId="22434"/>
    <cellStyle name="Note 2_O&amp;M Checkbook" xfId="22435"/>
    <cellStyle name="Note 3" xfId="356"/>
    <cellStyle name="Note 3 10" xfId="22437"/>
    <cellStyle name="Note 3 10 2" xfId="22438"/>
    <cellStyle name="Note 3 10 2 2" xfId="22439"/>
    <cellStyle name="Note 3 10 3" xfId="22440"/>
    <cellStyle name="Note 3 11" xfId="22441"/>
    <cellStyle name="Note 3 11 2" xfId="22442"/>
    <cellStyle name="Note 3 12" xfId="22443"/>
    <cellStyle name="Note 3 13" xfId="22436"/>
    <cellStyle name="Note 3 2" xfId="716"/>
    <cellStyle name="Note 3 2 2" xfId="1081"/>
    <cellStyle name="Note 3 2 2 2" xfId="2095"/>
    <cellStyle name="Note 3 2 2 2 2" xfId="22447"/>
    <cellStyle name="Note 3 2 2 2 3" xfId="22446"/>
    <cellStyle name="Note 3 2 2 3" xfId="22448"/>
    <cellStyle name="Note 3 2 2 4" xfId="22445"/>
    <cellStyle name="Note 3 2 3" xfId="1731"/>
    <cellStyle name="Note 3 2 3 2" xfId="22450"/>
    <cellStyle name="Note 3 2 3 2 2" xfId="22451"/>
    <cellStyle name="Note 3 2 3 3" xfId="22452"/>
    <cellStyle name="Note 3 2 3 4" xfId="22449"/>
    <cellStyle name="Note 3 2 4" xfId="22453"/>
    <cellStyle name="Note 3 2 4 2" xfId="22454"/>
    <cellStyle name="Note 3 2 4 2 2" xfId="22455"/>
    <cellStyle name="Note 3 2 4 3" xfId="22456"/>
    <cellStyle name="Note 3 2 5" xfId="22457"/>
    <cellStyle name="Note 3 2 5 2" xfId="22458"/>
    <cellStyle name="Note 3 2 5 2 2" xfId="22459"/>
    <cellStyle name="Note 3 2 5 3" xfId="22460"/>
    <cellStyle name="Note 3 2 6" xfId="22461"/>
    <cellStyle name="Note 3 2 6 2" xfId="22462"/>
    <cellStyle name="Note 3 2 6 2 2" xfId="22463"/>
    <cellStyle name="Note 3 2 6 3" xfId="22464"/>
    <cellStyle name="Note 3 2 7" xfId="22465"/>
    <cellStyle name="Note 3 2 7 2" xfId="22466"/>
    <cellStyle name="Note 3 2 8" xfId="22467"/>
    <cellStyle name="Note 3 2 9" xfId="22444"/>
    <cellStyle name="Note 3 3" xfId="643"/>
    <cellStyle name="Note 3 3 2" xfId="1025"/>
    <cellStyle name="Note 3 3 2 2" xfId="2039"/>
    <cellStyle name="Note 3 3 3" xfId="1680"/>
    <cellStyle name="Note 3 3 4" xfId="22468"/>
    <cellStyle name="Note 3 4" xfId="802"/>
    <cellStyle name="Note 3 4 2" xfId="1146"/>
    <cellStyle name="Note 3 4 2 2" xfId="2158"/>
    <cellStyle name="Note 3 4 2 2 2" xfId="22471"/>
    <cellStyle name="Note 3 4 2 3" xfId="22470"/>
    <cellStyle name="Note 3 4 3" xfId="1797"/>
    <cellStyle name="Note 3 4 3 2" xfId="22472"/>
    <cellStyle name="Note 3 4 4" xfId="22469"/>
    <cellStyle name="Note 3 5" xfId="837"/>
    <cellStyle name="Note 3 5 2" xfId="1179"/>
    <cellStyle name="Note 3 5 2 2" xfId="2191"/>
    <cellStyle name="Note 3 5 2 2 2" xfId="22475"/>
    <cellStyle name="Note 3 5 2 3" xfId="22474"/>
    <cellStyle name="Note 3 5 3" xfId="1830"/>
    <cellStyle name="Note 3 5 3 2" xfId="22476"/>
    <cellStyle name="Note 3 5 4" xfId="22473"/>
    <cellStyle name="Note 3 6" xfId="1508"/>
    <cellStyle name="Note 3 6 2" xfId="2224"/>
    <cellStyle name="Note 3 6 2 2" xfId="22479"/>
    <cellStyle name="Note 3 6 2 3" xfId="22478"/>
    <cellStyle name="Note 3 6 3" xfId="22480"/>
    <cellStyle name="Note 3 6 4" xfId="22477"/>
    <cellStyle name="Note 3 7" xfId="2752"/>
    <cellStyle name="Note 3 7 2" xfId="22482"/>
    <cellStyle name="Note 3 7 2 2" xfId="22483"/>
    <cellStyle name="Note 3 7 3" xfId="22484"/>
    <cellStyle name="Note 3 7 4" xfId="22481"/>
    <cellStyle name="Note 3 8" xfId="22485"/>
    <cellStyle name="Note 3 8 2" xfId="22486"/>
    <cellStyle name="Note 3 8 2 2" xfId="22487"/>
    <cellStyle name="Note 3 8 3" xfId="22488"/>
    <cellStyle name="Note 3 9" xfId="22489"/>
    <cellStyle name="Note 3 9 2" xfId="22490"/>
    <cellStyle name="Note 3 9 2 2" xfId="22491"/>
    <cellStyle name="Note 3 9 3" xfId="22492"/>
    <cellStyle name="Note 4" xfId="1527"/>
    <cellStyle name="Note 4 10" xfId="22494"/>
    <cellStyle name="Note 4 11" xfId="22493"/>
    <cellStyle name="Note 4 2" xfId="1566"/>
    <cellStyle name="Note 4 2 2" xfId="22496"/>
    <cellStyle name="Note 4 2 3" xfId="22497"/>
    <cellStyle name="Note 4 2 3 2" xfId="22498"/>
    <cellStyle name="Note 4 2 3 2 2" xfId="22499"/>
    <cellStyle name="Note 4 2 3 3" xfId="22500"/>
    <cellStyle name="Note 4 2 4" xfId="22501"/>
    <cellStyle name="Note 4 2 4 2" xfId="22502"/>
    <cellStyle name="Note 4 2 4 2 2" xfId="22503"/>
    <cellStyle name="Note 4 2 4 3" xfId="22504"/>
    <cellStyle name="Note 4 2 5" xfId="22505"/>
    <cellStyle name="Note 4 2 5 2" xfId="22506"/>
    <cellStyle name="Note 4 2 5 2 2" xfId="22507"/>
    <cellStyle name="Note 4 2 5 3" xfId="22508"/>
    <cellStyle name="Note 4 2 6" xfId="22509"/>
    <cellStyle name="Note 4 2 6 2" xfId="22510"/>
    <cellStyle name="Note 4 2 6 2 2" xfId="22511"/>
    <cellStyle name="Note 4 2 6 3" xfId="22512"/>
    <cellStyle name="Note 4 2 7" xfId="22513"/>
    <cellStyle name="Note 4 2 7 2" xfId="22514"/>
    <cellStyle name="Note 4 2 8" xfId="22515"/>
    <cellStyle name="Note 4 2 9" xfId="22495"/>
    <cellStyle name="Note 4 3" xfId="22516"/>
    <cellStyle name="Note 4 3 2" xfId="22517"/>
    <cellStyle name="Note 4 3 2 2" xfId="22518"/>
    <cellStyle name="Note 4 3 3" xfId="22519"/>
    <cellStyle name="Note 4 4" xfId="22520"/>
    <cellStyle name="Note 4 5" xfId="22521"/>
    <cellStyle name="Note 4 5 2" xfId="22522"/>
    <cellStyle name="Note 4 5 2 2" xfId="22523"/>
    <cellStyle name="Note 4 5 3" xfId="22524"/>
    <cellStyle name="Note 4 6" xfId="22525"/>
    <cellStyle name="Note 4 6 2" xfId="22526"/>
    <cellStyle name="Note 4 6 2 2" xfId="22527"/>
    <cellStyle name="Note 4 6 3" xfId="22528"/>
    <cellStyle name="Note 4 7" xfId="22529"/>
    <cellStyle name="Note 4 7 2" xfId="22530"/>
    <cellStyle name="Note 4 7 2 2" xfId="22531"/>
    <cellStyle name="Note 4 7 3" xfId="22532"/>
    <cellStyle name="Note 4 8" xfId="22533"/>
    <cellStyle name="Note 4 8 2" xfId="22534"/>
    <cellStyle name="Note 4 8 2 2" xfId="22535"/>
    <cellStyle name="Note 4 8 3" xfId="22536"/>
    <cellStyle name="Note 4 9" xfId="22537"/>
    <cellStyle name="Note 4 9 2" xfId="22538"/>
    <cellStyle name="Note 5" xfId="22539"/>
    <cellStyle name="Note 5 2" xfId="22540"/>
    <cellStyle name="Note 5 2 2" xfId="22541"/>
    <cellStyle name="Note 5 2 2 2" xfId="22542"/>
    <cellStyle name="Note 5 2 3" xfId="22543"/>
    <cellStyle name="Note 5 3" xfId="22544"/>
    <cellStyle name="Note 5 3 2" xfId="22545"/>
    <cellStyle name="Note 5 3 2 2" xfId="22546"/>
    <cellStyle name="Note 5 3 3" xfId="22547"/>
    <cellStyle name="Note 5 4" xfId="22548"/>
    <cellStyle name="Note 5 4 2" xfId="22549"/>
    <cellStyle name="Note 5 4 2 2" xfId="22550"/>
    <cellStyle name="Note 5 4 3" xfId="22551"/>
    <cellStyle name="Note 5 5" xfId="22552"/>
    <cellStyle name="Note 5 5 2" xfId="22553"/>
    <cellStyle name="Note 5 5 2 2" xfId="22554"/>
    <cellStyle name="Note 5 5 3" xfId="22555"/>
    <cellStyle name="Note 5 6" xfId="22556"/>
    <cellStyle name="Note 5 6 2" xfId="22557"/>
    <cellStyle name="Note 5 6 2 2" xfId="22558"/>
    <cellStyle name="Note 5 6 3" xfId="22559"/>
    <cellStyle name="Note 5 7" xfId="22560"/>
    <cellStyle name="Note 5 7 2" xfId="22561"/>
    <cellStyle name="Note 5 7 2 2" xfId="22562"/>
    <cellStyle name="Note 5 7 3" xfId="22563"/>
    <cellStyle name="Note 5 8" xfId="22564"/>
    <cellStyle name="Note 5 8 2" xfId="22565"/>
    <cellStyle name="Note 5 9" xfId="22566"/>
    <cellStyle name="Note 6" xfId="22567"/>
    <cellStyle name="Note 6 2" xfId="22568"/>
    <cellStyle name="Note 6 2 2" xfId="22569"/>
    <cellStyle name="Note 6 3" xfId="22570"/>
    <cellStyle name="Note 7" xfId="22571"/>
    <cellStyle name="Note 8" xfId="22572"/>
    <cellStyle name="Note 8 2" xfId="22573"/>
    <cellStyle name="Note 8 2 2" xfId="22574"/>
    <cellStyle name="Note 8 3" xfId="22575"/>
    <cellStyle name="Note 9" xfId="22576"/>
    <cellStyle name="Note 9 2" xfId="22577"/>
    <cellStyle name="Note 9 2 2" xfId="22578"/>
    <cellStyle name="Note 9 3" xfId="22579"/>
    <cellStyle name="Numbers" xfId="22580"/>
    <cellStyle name="Numbers - Bold" xfId="22581"/>
    <cellStyle name="Numbers - Bold - Italic" xfId="22582"/>
    <cellStyle name="Numbers - Bold 10" xfId="22583"/>
    <cellStyle name="Numbers - Bold 11" xfId="22584"/>
    <cellStyle name="Numbers - Bold 2" xfId="22585"/>
    <cellStyle name="Numbers - Bold 3" xfId="22586"/>
    <cellStyle name="Numbers - Bold 4" xfId="22587"/>
    <cellStyle name="Numbers - Bold 5" xfId="22588"/>
    <cellStyle name="Numbers - Bold 6" xfId="22589"/>
    <cellStyle name="Numbers - Bold 7" xfId="22590"/>
    <cellStyle name="Numbers - Bold 8" xfId="22591"/>
    <cellStyle name="Numbers - Bold 9" xfId="22592"/>
    <cellStyle name="Numbers - Bold_1pager28" xfId="22593"/>
    <cellStyle name="Numbers - Large" xfId="22594"/>
    <cellStyle name="Numbers_Comps" xfId="22595"/>
    <cellStyle name="Outlined" xfId="22596"/>
    <cellStyle name="Output 10" xfId="22598"/>
    <cellStyle name="Output 11" xfId="22599"/>
    <cellStyle name="Output 12" xfId="22597"/>
    <cellStyle name="Output 2" xfId="359"/>
    <cellStyle name="Output 2 2" xfId="642"/>
    <cellStyle name="Output 2 2 2" xfId="1024"/>
    <cellStyle name="Output 2 2 2 2" xfId="2038"/>
    <cellStyle name="Output 2 2 2 3" xfId="22602"/>
    <cellStyle name="Output 2 2 3" xfId="1679"/>
    <cellStyle name="Output 2 2 3 2" xfId="22603"/>
    <cellStyle name="Output 2 2 4" xfId="22601"/>
    <cellStyle name="Output 2 3" xfId="803"/>
    <cellStyle name="Output 2 3 2" xfId="1147"/>
    <cellStyle name="Output 2 3 2 2" xfId="2159"/>
    <cellStyle name="Output 2 3 3" xfId="1798"/>
    <cellStyle name="Output 2 3 4" xfId="22604"/>
    <cellStyle name="Output 2 4" xfId="838"/>
    <cellStyle name="Output 2 4 2" xfId="1831"/>
    <cellStyle name="Output 2 4 3" xfId="22605"/>
    <cellStyle name="Output 2 5" xfId="1615"/>
    <cellStyle name="Output 2 5 2" xfId="22606"/>
    <cellStyle name="Output 2 6" xfId="22607"/>
    <cellStyle name="Output 2 7" xfId="22608"/>
    <cellStyle name="Output 2 8" xfId="22600"/>
    <cellStyle name="Output 2_O&amp;M Checkbook" xfId="22609"/>
    <cellStyle name="Output 3" xfId="358"/>
    <cellStyle name="Output 3 2" xfId="1245"/>
    <cellStyle name="Output 3 2 2" xfId="1883"/>
    <cellStyle name="Output 3 2 3" xfId="22611"/>
    <cellStyle name="Output 3 3" xfId="921"/>
    <cellStyle name="Output 3 3 2" xfId="2236"/>
    <cellStyle name="Output 3 3 3" xfId="1528"/>
    <cellStyle name="Output 3 3 4" xfId="22612"/>
    <cellStyle name="Output 3 4" xfId="1567"/>
    <cellStyle name="Output 3 4 2" xfId="22613"/>
    <cellStyle name="Output 3 5" xfId="1614"/>
    <cellStyle name="Output 3 5 2" xfId="22610"/>
    <cellStyle name="Output 4" xfId="22614"/>
    <cellStyle name="Output 5" xfId="22615"/>
    <cellStyle name="Output 6" xfId="22616"/>
    <cellStyle name="Output 7" xfId="22617"/>
    <cellStyle name="Output 8" xfId="22618"/>
    <cellStyle name="Output 9" xfId="22619"/>
    <cellStyle name="Page Title" xfId="22620"/>
    <cellStyle name="Percent" xfId="14"/>
    <cellStyle name="Percent (0)" xfId="22621"/>
    <cellStyle name="Percent (0) 2" xfId="22622"/>
    <cellStyle name="Percent (0) 2 2" xfId="22623"/>
    <cellStyle name="Percent (0) 2 2 2" xfId="22624"/>
    <cellStyle name="Percent (0) 2 3" xfId="22625"/>
    <cellStyle name="Percent (0) 3" xfId="22626"/>
    <cellStyle name="Percent (0) 3 2" xfId="22627"/>
    <cellStyle name="Percent (0) 3 2 2" xfId="22628"/>
    <cellStyle name="Percent (0) 3 3" xfId="22629"/>
    <cellStyle name="Percent (0) 4" xfId="22630"/>
    <cellStyle name="Percent (0) 4 2" xfId="22631"/>
    <cellStyle name="Percent (0) 5" xfId="22632"/>
    <cellStyle name="Percent [0]" xfId="22633"/>
    <cellStyle name="Percent [1]" xfId="22634"/>
    <cellStyle name="Percent [2]" xfId="96"/>
    <cellStyle name="Percent [2] 2" xfId="22636"/>
    <cellStyle name="Percent [2] 2 2" xfId="22637"/>
    <cellStyle name="Percent [2] 2 2 2" xfId="22638"/>
    <cellStyle name="Percent [2] 2 2 2 2" xfId="22639"/>
    <cellStyle name="Percent [2] 2 2 3" xfId="22640"/>
    <cellStyle name="Percent [2] 2 3" xfId="22641"/>
    <cellStyle name="Percent [2] 2 3 2" xfId="22642"/>
    <cellStyle name="Percent [2] 2 3 2 2" xfId="22643"/>
    <cellStyle name="Percent [2] 2 3 3" xfId="22644"/>
    <cellStyle name="Percent [2] 2 4" xfId="22645"/>
    <cellStyle name="Percent [2] 2 4 2" xfId="22646"/>
    <cellStyle name="Percent [2] 2 4 2 2" xfId="22647"/>
    <cellStyle name="Percent [2] 2 4 3" xfId="22648"/>
    <cellStyle name="Percent [2] 2 5" xfId="22649"/>
    <cellStyle name="Percent [2] 2 6" xfId="22650"/>
    <cellStyle name="Percent [2] 2 6 2" xfId="22651"/>
    <cellStyle name="Percent [2] 2 7" xfId="22652"/>
    <cellStyle name="Percent [2] 3" xfId="22653"/>
    <cellStyle name="Percent [2] 4" xfId="22654"/>
    <cellStyle name="Percent [2] 4 2" xfId="22655"/>
    <cellStyle name="Percent [2] 4 2 2" xfId="22656"/>
    <cellStyle name="Percent [2] 4 3" xfId="22657"/>
    <cellStyle name="Percent [2] 5" xfId="22635"/>
    <cellStyle name="Percent 1" xfId="22658"/>
    <cellStyle name="Percent 10" xfId="2932"/>
    <cellStyle name="Percent 10 2" xfId="22659"/>
    <cellStyle name="Percent 11" xfId="22660"/>
    <cellStyle name="Percent 12" xfId="22661"/>
    <cellStyle name="Percent 12 2" xfId="22662"/>
    <cellStyle name="Percent 12 2 2" xfId="22663"/>
    <cellStyle name="Percent 12 3" xfId="22664"/>
    <cellStyle name="Percent 13" xfId="22665"/>
    <cellStyle name="Percent 14" xfId="22666"/>
    <cellStyle name="Percent 15" xfId="22667"/>
    <cellStyle name="Percent 16" xfId="22668"/>
    <cellStyle name="Percent 17" xfId="22669"/>
    <cellStyle name="Percent 18" xfId="22670"/>
    <cellStyle name="Percent 19" xfId="22671"/>
    <cellStyle name="Percent 2" xfId="40"/>
    <cellStyle name="Percent 2 10" xfId="22673"/>
    <cellStyle name="Percent 2 10 2" xfId="22674"/>
    <cellStyle name="Percent 2 10 2 2" xfId="22675"/>
    <cellStyle name="Percent 2 10 3" xfId="22676"/>
    <cellStyle name="Percent 2 11" xfId="22677"/>
    <cellStyle name="Percent 2 11 2" xfId="22678"/>
    <cellStyle name="Percent 2 12" xfId="22679"/>
    <cellStyle name="Percent 2 13" xfId="22672"/>
    <cellStyle name="Percent 2 2" xfId="230"/>
    <cellStyle name="Percent 2 2 10" xfId="22681"/>
    <cellStyle name="Percent 2 2 11" xfId="22680"/>
    <cellStyle name="Percent 2 2 2" xfId="2650"/>
    <cellStyle name="Percent 2 2 2 10" xfId="22682"/>
    <cellStyle name="Percent 2 2 2 2" xfId="22683"/>
    <cellStyle name="Percent 2 2 2 2 2" xfId="22684"/>
    <cellStyle name="Percent 2 2 2 2 2 2" xfId="22685"/>
    <cellStyle name="Percent 2 2 2 2 2 2 2" xfId="22686"/>
    <cellStyle name="Percent 2 2 2 2 2 3" xfId="22687"/>
    <cellStyle name="Percent 2 2 2 2 3" xfId="22688"/>
    <cellStyle name="Percent 2 2 2 2 3 2" xfId="22689"/>
    <cellStyle name="Percent 2 2 2 2 3 2 2" xfId="22690"/>
    <cellStyle name="Percent 2 2 2 2 3 3" xfId="22691"/>
    <cellStyle name="Percent 2 2 2 2 4" xfId="22692"/>
    <cellStyle name="Percent 2 2 2 2 4 2" xfId="22693"/>
    <cellStyle name="Percent 2 2 2 2 4 2 2" xfId="22694"/>
    <cellStyle name="Percent 2 2 2 2 4 3" xfId="22695"/>
    <cellStyle name="Percent 2 2 2 2 5" xfId="22696"/>
    <cellStyle name="Percent 2 2 2 2 5 2" xfId="22697"/>
    <cellStyle name="Percent 2 2 2 2 5 2 2" xfId="22698"/>
    <cellStyle name="Percent 2 2 2 2 5 3" xfId="22699"/>
    <cellStyle name="Percent 2 2 2 2 6" xfId="22700"/>
    <cellStyle name="Percent 2 2 2 2 6 2" xfId="22701"/>
    <cellStyle name="Percent 2 2 2 2 7" xfId="22702"/>
    <cellStyle name="Percent 2 2 2 3" xfId="22703"/>
    <cellStyle name="Percent 2 2 2 4" xfId="22704"/>
    <cellStyle name="Percent 2 2 2 4 2" xfId="22705"/>
    <cellStyle name="Percent 2 2 2 4 2 2" xfId="22706"/>
    <cellStyle name="Percent 2 2 2 4 3" xfId="22707"/>
    <cellStyle name="Percent 2 2 2 5" xfId="22708"/>
    <cellStyle name="Percent 2 2 2 5 2" xfId="22709"/>
    <cellStyle name="Percent 2 2 2 5 2 2" xfId="22710"/>
    <cellStyle name="Percent 2 2 2 5 3" xfId="22711"/>
    <cellStyle name="Percent 2 2 2 6" xfId="22712"/>
    <cellStyle name="Percent 2 2 2 6 2" xfId="22713"/>
    <cellStyle name="Percent 2 2 2 6 2 2" xfId="22714"/>
    <cellStyle name="Percent 2 2 2 6 3" xfId="22715"/>
    <cellStyle name="Percent 2 2 2 7" xfId="22716"/>
    <cellStyle name="Percent 2 2 2 7 2" xfId="22717"/>
    <cellStyle name="Percent 2 2 2 7 2 2" xfId="22718"/>
    <cellStyle name="Percent 2 2 2 7 3" xfId="22719"/>
    <cellStyle name="Percent 2 2 2 8" xfId="22720"/>
    <cellStyle name="Percent 2 2 2 8 2" xfId="22721"/>
    <cellStyle name="Percent 2 2 2 9" xfId="22722"/>
    <cellStyle name="Percent 2 2 3" xfId="2528"/>
    <cellStyle name="Percent 2 2 3 10" xfId="22723"/>
    <cellStyle name="Percent 2 2 3 2" xfId="22724"/>
    <cellStyle name="Percent 2 2 3 2 2" xfId="22725"/>
    <cellStyle name="Percent 2 2 3 2 2 2" xfId="22726"/>
    <cellStyle name="Percent 2 2 3 2 2 2 2" xfId="22727"/>
    <cellStyle name="Percent 2 2 3 2 2 3" xfId="22728"/>
    <cellStyle name="Percent 2 2 3 2 3" xfId="22729"/>
    <cellStyle name="Percent 2 2 3 2 3 2" xfId="22730"/>
    <cellStyle name="Percent 2 2 3 2 3 2 2" xfId="22731"/>
    <cellStyle name="Percent 2 2 3 2 3 3" xfId="22732"/>
    <cellStyle name="Percent 2 2 3 2 4" xfId="22733"/>
    <cellStyle name="Percent 2 2 3 2 4 2" xfId="22734"/>
    <cellStyle name="Percent 2 2 3 2 4 2 2" xfId="22735"/>
    <cellStyle name="Percent 2 2 3 2 4 3" xfId="22736"/>
    <cellStyle name="Percent 2 2 3 2 5" xfId="22737"/>
    <cellStyle name="Percent 2 2 3 2 5 2" xfId="22738"/>
    <cellStyle name="Percent 2 2 3 2 5 2 2" xfId="22739"/>
    <cellStyle name="Percent 2 2 3 2 5 3" xfId="22740"/>
    <cellStyle name="Percent 2 2 3 2 6" xfId="22741"/>
    <cellStyle name="Percent 2 2 3 2 6 2" xfId="22742"/>
    <cellStyle name="Percent 2 2 3 2 7" xfId="22743"/>
    <cellStyle name="Percent 2 2 3 3" xfId="22744"/>
    <cellStyle name="Percent 2 2 3 4" xfId="22745"/>
    <cellStyle name="Percent 2 2 3 4 2" xfId="22746"/>
    <cellStyle name="Percent 2 2 3 4 2 2" xfId="22747"/>
    <cellStyle name="Percent 2 2 3 4 3" xfId="22748"/>
    <cellStyle name="Percent 2 2 3 5" xfId="22749"/>
    <cellStyle name="Percent 2 2 3 5 2" xfId="22750"/>
    <cellStyle name="Percent 2 2 3 5 2 2" xfId="22751"/>
    <cellStyle name="Percent 2 2 3 5 3" xfId="22752"/>
    <cellStyle name="Percent 2 2 3 6" xfId="22753"/>
    <cellStyle name="Percent 2 2 3 6 2" xfId="22754"/>
    <cellStyle name="Percent 2 2 3 6 2 2" xfId="22755"/>
    <cellStyle name="Percent 2 2 3 6 3" xfId="22756"/>
    <cellStyle name="Percent 2 2 3 7" xfId="22757"/>
    <cellStyle name="Percent 2 2 3 7 2" xfId="22758"/>
    <cellStyle name="Percent 2 2 3 7 2 2" xfId="22759"/>
    <cellStyle name="Percent 2 2 3 7 3" xfId="22760"/>
    <cellStyle name="Percent 2 2 3 8" xfId="22761"/>
    <cellStyle name="Percent 2 2 3 8 2" xfId="22762"/>
    <cellStyle name="Percent 2 2 3 9" xfId="22763"/>
    <cellStyle name="Percent 2 2 4" xfId="22764"/>
    <cellStyle name="Percent 2 2 4 2" xfId="22765"/>
    <cellStyle name="Percent 2 2 4 2 2" xfId="22766"/>
    <cellStyle name="Percent 2 2 4 2 2 2" xfId="22767"/>
    <cellStyle name="Percent 2 2 4 2 3" xfId="22768"/>
    <cellStyle name="Percent 2 2 4 3" xfId="22769"/>
    <cellStyle name="Percent 2 2 4 3 2" xfId="22770"/>
    <cellStyle name="Percent 2 2 4 3 2 2" xfId="22771"/>
    <cellStyle name="Percent 2 2 4 3 3" xfId="22772"/>
    <cellStyle name="Percent 2 2 4 4" xfId="22773"/>
    <cellStyle name="Percent 2 2 4 4 2" xfId="22774"/>
    <cellStyle name="Percent 2 2 4 4 2 2" xfId="22775"/>
    <cellStyle name="Percent 2 2 4 4 3" xfId="22776"/>
    <cellStyle name="Percent 2 2 4 5" xfId="22777"/>
    <cellStyle name="Percent 2 2 4 5 2" xfId="22778"/>
    <cellStyle name="Percent 2 2 4 5 2 2" xfId="22779"/>
    <cellStyle name="Percent 2 2 4 5 3" xfId="22780"/>
    <cellStyle name="Percent 2 2 4 6" xfId="22781"/>
    <cellStyle name="Percent 2 2 4 6 2" xfId="22782"/>
    <cellStyle name="Percent 2 2 4 7" xfId="22783"/>
    <cellStyle name="Percent 2 2 5" xfId="22784"/>
    <cellStyle name="Percent 2 2 6" xfId="22785"/>
    <cellStyle name="Percent 2 2 6 2" xfId="22786"/>
    <cellStyle name="Percent 2 2 6 2 2" xfId="22787"/>
    <cellStyle name="Percent 2 2 6 3" xfId="22788"/>
    <cellStyle name="Percent 2 2 7" xfId="22789"/>
    <cellStyle name="Percent 2 2 7 2" xfId="22790"/>
    <cellStyle name="Percent 2 2 7 2 2" xfId="22791"/>
    <cellStyle name="Percent 2 2 7 3" xfId="22792"/>
    <cellStyle name="Percent 2 2 8" xfId="22793"/>
    <cellStyle name="Percent 2 2 8 2" xfId="22794"/>
    <cellStyle name="Percent 2 2 8 2 2" xfId="22795"/>
    <cellStyle name="Percent 2 2 8 3" xfId="22796"/>
    <cellStyle name="Percent 2 2 9" xfId="22797"/>
    <cellStyle name="Percent 2 2 9 2" xfId="22798"/>
    <cellStyle name="Percent 2 3" xfId="231"/>
    <cellStyle name="Percent 2 3 10" xfId="22800"/>
    <cellStyle name="Percent 2 3 10 2" xfId="22801"/>
    <cellStyle name="Percent 2 3 11" xfId="22802"/>
    <cellStyle name="Percent 2 3 12" xfId="22799"/>
    <cellStyle name="Percent 2 3 2" xfId="2702"/>
    <cellStyle name="Percent 2 3 2 2" xfId="22804"/>
    <cellStyle name="Percent 2 3 2 2 2" xfId="22805"/>
    <cellStyle name="Percent 2 3 2 2 2 2" xfId="22806"/>
    <cellStyle name="Percent 2 3 2 2 2 2 2" xfId="22807"/>
    <cellStyle name="Percent 2 3 2 2 2 3" xfId="22808"/>
    <cellStyle name="Percent 2 3 2 2 3" xfId="22809"/>
    <cellStyle name="Percent 2 3 2 2 3 2" xfId="22810"/>
    <cellStyle name="Percent 2 3 2 2 3 2 2" xfId="22811"/>
    <cellStyle name="Percent 2 3 2 2 3 3" xfId="22812"/>
    <cellStyle name="Percent 2 3 2 2 4" xfId="22813"/>
    <cellStyle name="Percent 2 3 2 2 4 2" xfId="22814"/>
    <cellStyle name="Percent 2 3 2 2 4 2 2" xfId="22815"/>
    <cellStyle name="Percent 2 3 2 2 4 3" xfId="22816"/>
    <cellStyle name="Percent 2 3 2 2 5" xfId="22817"/>
    <cellStyle name="Percent 2 3 2 2 5 2" xfId="22818"/>
    <cellStyle name="Percent 2 3 2 2 5 2 2" xfId="22819"/>
    <cellStyle name="Percent 2 3 2 2 5 3" xfId="22820"/>
    <cellStyle name="Percent 2 3 2 2 6" xfId="22821"/>
    <cellStyle name="Percent 2 3 2 2 6 2" xfId="22822"/>
    <cellStyle name="Percent 2 3 2 2 7" xfId="22823"/>
    <cellStyle name="Percent 2 3 2 3" xfId="22824"/>
    <cellStyle name="Percent 2 3 2 3 2" xfId="22825"/>
    <cellStyle name="Percent 2 3 2 3 2 2" xfId="22826"/>
    <cellStyle name="Percent 2 3 2 3 3" xfId="22827"/>
    <cellStyle name="Percent 2 3 2 4" xfId="22828"/>
    <cellStyle name="Percent 2 3 2 4 2" xfId="22829"/>
    <cellStyle name="Percent 2 3 2 4 2 2" xfId="22830"/>
    <cellStyle name="Percent 2 3 2 4 3" xfId="22831"/>
    <cellStyle name="Percent 2 3 2 5" xfId="22832"/>
    <cellStyle name="Percent 2 3 2 5 2" xfId="22833"/>
    <cellStyle name="Percent 2 3 2 5 2 2" xfId="22834"/>
    <cellStyle name="Percent 2 3 2 5 3" xfId="22835"/>
    <cellStyle name="Percent 2 3 2 6" xfId="22836"/>
    <cellStyle name="Percent 2 3 2 6 2" xfId="22837"/>
    <cellStyle name="Percent 2 3 2 6 2 2" xfId="22838"/>
    <cellStyle name="Percent 2 3 2 6 3" xfId="22839"/>
    <cellStyle name="Percent 2 3 2 7" xfId="22840"/>
    <cellStyle name="Percent 2 3 2 7 2" xfId="22841"/>
    <cellStyle name="Percent 2 3 2 8" xfId="22842"/>
    <cellStyle name="Percent 2 3 2 9" xfId="22803"/>
    <cellStyle name="Percent 2 3 3" xfId="22843"/>
    <cellStyle name="Percent 2 3 3 2" xfId="22844"/>
    <cellStyle name="Percent 2 3 3 2 2" xfId="22845"/>
    <cellStyle name="Percent 2 3 3 2 2 2" xfId="22846"/>
    <cellStyle name="Percent 2 3 3 2 2 2 2" xfId="22847"/>
    <cellStyle name="Percent 2 3 3 2 2 3" xfId="22848"/>
    <cellStyle name="Percent 2 3 3 2 3" xfId="22849"/>
    <cellStyle name="Percent 2 3 3 2 3 2" xfId="22850"/>
    <cellStyle name="Percent 2 3 3 2 3 2 2" xfId="22851"/>
    <cellStyle name="Percent 2 3 3 2 3 3" xfId="22852"/>
    <cellStyle name="Percent 2 3 3 2 4" xfId="22853"/>
    <cellStyle name="Percent 2 3 3 2 4 2" xfId="22854"/>
    <cellStyle name="Percent 2 3 3 2 4 2 2" xfId="22855"/>
    <cellStyle name="Percent 2 3 3 2 4 3" xfId="22856"/>
    <cellStyle name="Percent 2 3 3 2 5" xfId="22857"/>
    <cellStyle name="Percent 2 3 3 2 5 2" xfId="22858"/>
    <cellStyle name="Percent 2 3 3 2 5 2 2" xfId="22859"/>
    <cellStyle name="Percent 2 3 3 2 5 3" xfId="22860"/>
    <cellStyle name="Percent 2 3 3 2 6" xfId="22861"/>
    <cellStyle name="Percent 2 3 3 2 6 2" xfId="22862"/>
    <cellStyle name="Percent 2 3 3 2 7" xfId="22863"/>
    <cellStyle name="Percent 2 3 3 3" xfId="22864"/>
    <cellStyle name="Percent 2 3 3 3 2" xfId="22865"/>
    <cellStyle name="Percent 2 3 3 3 2 2" xfId="22866"/>
    <cellStyle name="Percent 2 3 3 3 3" xfId="22867"/>
    <cellStyle name="Percent 2 3 3 4" xfId="22868"/>
    <cellStyle name="Percent 2 3 3 4 2" xfId="22869"/>
    <cellStyle name="Percent 2 3 3 4 2 2" xfId="22870"/>
    <cellStyle name="Percent 2 3 3 4 3" xfId="22871"/>
    <cellStyle name="Percent 2 3 3 5" xfId="22872"/>
    <cellStyle name="Percent 2 3 3 5 2" xfId="22873"/>
    <cellStyle name="Percent 2 3 3 5 2 2" xfId="22874"/>
    <cellStyle name="Percent 2 3 3 5 3" xfId="22875"/>
    <cellStyle name="Percent 2 3 3 6" xfId="22876"/>
    <cellStyle name="Percent 2 3 3 6 2" xfId="22877"/>
    <cellStyle name="Percent 2 3 3 6 2 2" xfId="22878"/>
    <cellStyle name="Percent 2 3 3 6 3" xfId="22879"/>
    <cellStyle name="Percent 2 3 3 7" xfId="22880"/>
    <cellStyle name="Percent 2 3 3 7 2" xfId="22881"/>
    <cellStyle name="Percent 2 3 3 8" xfId="22882"/>
    <cellStyle name="Percent 2 3 4" xfId="22883"/>
    <cellStyle name="Percent 2 3 4 2" xfId="22884"/>
    <cellStyle name="Percent 2 3 4 2 2" xfId="22885"/>
    <cellStyle name="Percent 2 3 4 2 2 2" xfId="22886"/>
    <cellStyle name="Percent 2 3 4 2 3" xfId="22887"/>
    <cellStyle name="Percent 2 3 4 3" xfId="22888"/>
    <cellStyle name="Percent 2 3 4 3 2" xfId="22889"/>
    <cellStyle name="Percent 2 3 4 3 2 2" xfId="22890"/>
    <cellStyle name="Percent 2 3 4 3 3" xfId="22891"/>
    <cellStyle name="Percent 2 3 4 4" xfId="22892"/>
    <cellStyle name="Percent 2 3 4 4 2" xfId="22893"/>
    <cellStyle name="Percent 2 3 4 4 2 2" xfId="22894"/>
    <cellStyle name="Percent 2 3 4 4 3" xfId="22895"/>
    <cellStyle name="Percent 2 3 4 5" xfId="22896"/>
    <cellStyle name="Percent 2 3 4 5 2" xfId="22897"/>
    <cellStyle name="Percent 2 3 4 5 2 2" xfId="22898"/>
    <cellStyle name="Percent 2 3 4 5 3" xfId="22899"/>
    <cellStyle name="Percent 2 3 4 6" xfId="22900"/>
    <cellStyle name="Percent 2 3 4 6 2" xfId="22901"/>
    <cellStyle name="Percent 2 3 4 7" xfId="22902"/>
    <cellStyle name="Percent 2 3 5" xfId="22903"/>
    <cellStyle name="Percent 2 3 6" xfId="22904"/>
    <cellStyle name="Percent 2 3 6 2" xfId="22905"/>
    <cellStyle name="Percent 2 3 6 2 2" xfId="22906"/>
    <cellStyle name="Percent 2 3 6 3" xfId="22907"/>
    <cellStyle name="Percent 2 3 7" xfId="22908"/>
    <cellStyle name="Percent 2 3 7 2" xfId="22909"/>
    <cellStyle name="Percent 2 3 7 2 2" xfId="22910"/>
    <cellStyle name="Percent 2 3 7 3" xfId="22911"/>
    <cellStyle name="Percent 2 3 8" xfId="22912"/>
    <cellStyle name="Percent 2 3 8 2" xfId="22913"/>
    <cellStyle name="Percent 2 3 8 2 2" xfId="22914"/>
    <cellStyle name="Percent 2 3 8 3" xfId="22915"/>
    <cellStyle name="Percent 2 3 9" xfId="22916"/>
    <cellStyle name="Percent 2 3 9 2" xfId="22917"/>
    <cellStyle name="Percent 2 3 9 2 2" xfId="22918"/>
    <cellStyle name="Percent 2 3 9 3" xfId="22919"/>
    <cellStyle name="Percent 2 4" xfId="2651"/>
    <cellStyle name="Percent 2 4 10" xfId="22920"/>
    <cellStyle name="Percent 2 4 2" xfId="2745"/>
    <cellStyle name="Percent 2 4 2 2" xfId="22922"/>
    <cellStyle name="Percent 2 4 2 2 2" xfId="22923"/>
    <cellStyle name="Percent 2 4 2 2 2 2" xfId="22924"/>
    <cellStyle name="Percent 2 4 2 2 3" xfId="22925"/>
    <cellStyle name="Percent 2 4 2 3" xfId="22926"/>
    <cellStyle name="Percent 2 4 2 3 2" xfId="22927"/>
    <cellStyle name="Percent 2 4 2 3 2 2" xfId="22928"/>
    <cellStyle name="Percent 2 4 2 3 3" xfId="22929"/>
    <cellStyle name="Percent 2 4 2 4" xfId="22930"/>
    <cellStyle name="Percent 2 4 2 4 2" xfId="22931"/>
    <cellStyle name="Percent 2 4 2 4 2 2" xfId="22932"/>
    <cellStyle name="Percent 2 4 2 4 3" xfId="22933"/>
    <cellStyle name="Percent 2 4 2 5" xfId="22934"/>
    <cellStyle name="Percent 2 4 2 5 2" xfId="22935"/>
    <cellStyle name="Percent 2 4 2 5 2 2" xfId="22936"/>
    <cellStyle name="Percent 2 4 2 5 3" xfId="22937"/>
    <cellStyle name="Percent 2 4 2 6" xfId="22938"/>
    <cellStyle name="Percent 2 4 2 6 2" xfId="22939"/>
    <cellStyle name="Percent 2 4 2 7" xfId="22940"/>
    <cellStyle name="Percent 2 4 2 8" xfId="22921"/>
    <cellStyle name="Percent 2 4 3" xfId="22941"/>
    <cellStyle name="Percent 2 4 4" xfId="22942"/>
    <cellStyle name="Percent 2 4 4 2" xfId="22943"/>
    <cellStyle name="Percent 2 4 4 2 2" xfId="22944"/>
    <cellStyle name="Percent 2 4 4 3" xfId="22945"/>
    <cellStyle name="Percent 2 4 5" xfId="22946"/>
    <cellStyle name="Percent 2 4 5 2" xfId="22947"/>
    <cellStyle name="Percent 2 4 5 2 2" xfId="22948"/>
    <cellStyle name="Percent 2 4 5 3" xfId="22949"/>
    <cellStyle name="Percent 2 4 6" xfId="22950"/>
    <cellStyle name="Percent 2 4 6 2" xfId="22951"/>
    <cellStyle name="Percent 2 4 6 2 2" xfId="22952"/>
    <cellStyle name="Percent 2 4 6 3" xfId="22953"/>
    <cellStyle name="Percent 2 4 7" xfId="22954"/>
    <cellStyle name="Percent 2 4 7 2" xfId="22955"/>
    <cellStyle name="Percent 2 4 7 2 2" xfId="22956"/>
    <cellStyle name="Percent 2 4 7 3" xfId="22957"/>
    <cellStyle name="Percent 2 4 8" xfId="22958"/>
    <cellStyle name="Percent 2 4 8 2" xfId="22959"/>
    <cellStyle name="Percent 2 4 9" xfId="22960"/>
    <cellStyle name="Percent 2 5" xfId="2701"/>
    <cellStyle name="Percent 2 5 2" xfId="22962"/>
    <cellStyle name="Percent 2 5 2 2" xfId="22963"/>
    <cellStyle name="Percent 2 5 2 2 2" xfId="22964"/>
    <cellStyle name="Percent 2 5 2 2 2 2" xfId="22965"/>
    <cellStyle name="Percent 2 5 2 2 3" xfId="22966"/>
    <cellStyle name="Percent 2 5 2 3" xfId="22967"/>
    <cellStyle name="Percent 2 5 2 3 2" xfId="22968"/>
    <cellStyle name="Percent 2 5 2 3 2 2" xfId="22969"/>
    <cellStyle name="Percent 2 5 2 3 3" xfId="22970"/>
    <cellStyle name="Percent 2 5 2 4" xfId="22971"/>
    <cellStyle name="Percent 2 5 2 4 2" xfId="22972"/>
    <cellStyle name="Percent 2 5 2 4 2 2" xfId="22973"/>
    <cellStyle name="Percent 2 5 2 4 3" xfId="22974"/>
    <cellStyle name="Percent 2 5 2 5" xfId="22975"/>
    <cellStyle name="Percent 2 5 2 5 2" xfId="22976"/>
    <cellStyle name="Percent 2 5 2 5 2 2" xfId="22977"/>
    <cellStyle name="Percent 2 5 2 5 3" xfId="22978"/>
    <cellStyle name="Percent 2 5 2 6" xfId="22979"/>
    <cellStyle name="Percent 2 5 2 6 2" xfId="22980"/>
    <cellStyle name="Percent 2 5 2 7" xfId="22981"/>
    <cellStyle name="Percent 2 5 3" xfId="22982"/>
    <cellStyle name="Percent 2 5 3 2" xfId="22983"/>
    <cellStyle name="Percent 2 5 3 2 2" xfId="22984"/>
    <cellStyle name="Percent 2 5 3 3" xfId="22985"/>
    <cellStyle name="Percent 2 5 4" xfId="22986"/>
    <cellStyle name="Percent 2 5 4 2" xfId="22987"/>
    <cellStyle name="Percent 2 5 4 2 2" xfId="22988"/>
    <cellStyle name="Percent 2 5 4 3" xfId="22989"/>
    <cellStyle name="Percent 2 5 5" xfId="22990"/>
    <cellStyle name="Percent 2 5 5 2" xfId="22991"/>
    <cellStyle name="Percent 2 5 5 2 2" xfId="22992"/>
    <cellStyle name="Percent 2 5 5 3" xfId="22993"/>
    <cellStyle name="Percent 2 5 6" xfId="22994"/>
    <cellStyle name="Percent 2 5 6 2" xfId="22995"/>
    <cellStyle name="Percent 2 5 6 2 2" xfId="22996"/>
    <cellStyle name="Percent 2 5 6 3" xfId="22997"/>
    <cellStyle name="Percent 2 5 7" xfId="22998"/>
    <cellStyle name="Percent 2 5 7 2" xfId="22999"/>
    <cellStyle name="Percent 2 5 8" xfId="23000"/>
    <cellStyle name="Percent 2 5 9" xfId="22961"/>
    <cellStyle name="Percent 2 6" xfId="23001"/>
    <cellStyle name="Percent 2 6 2" xfId="23002"/>
    <cellStyle name="Percent 2 6 3" xfId="23003"/>
    <cellStyle name="Percent 2 6 3 2" xfId="23004"/>
    <cellStyle name="Percent 2 6 3 2 2" xfId="23005"/>
    <cellStyle name="Percent 2 6 3 3" xfId="23006"/>
    <cellStyle name="Percent 2 6 4" xfId="23007"/>
    <cellStyle name="Percent 2 6 4 2" xfId="23008"/>
    <cellStyle name="Percent 2 6 4 2 2" xfId="23009"/>
    <cellStyle name="Percent 2 6 4 3" xfId="23010"/>
    <cellStyle name="Percent 2 6 5" xfId="23011"/>
    <cellStyle name="Percent 2 6 5 2" xfId="23012"/>
    <cellStyle name="Percent 2 6 5 2 2" xfId="23013"/>
    <cellStyle name="Percent 2 6 5 3" xfId="23014"/>
    <cellStyle name="Percent 2 6 6" xfId="23015"/>
    <cellStyle name="Percent 2 6 6 2" xfId="23016"/>
    <cellStyle name="Percent 2 6 6 2 2" xfId="23017"/>
    <cellStyle name="Percent 2 6 6 3" xfId="23018"/>
    <cellStyle name="Percent 2 6 7" xfId="23019"/>
    <cellStyle name="Percent 2 6 7 2" xfId="23020"/>
    <cellStyle name="Percent 2 6 8" xfId="23021"/>
    <cellStyle name="Percent 2 7" xfId="23022"/>
    <cellStyle name="Percent 2 8" xfId="23023"/>
    <cellStyle name="Percent 2 8 2" xfId="23024"/>
    <cellStyle name="Percent 2 8 2 2" xfId="23025"/>
    <cellStyle name="Percent 2 8 3" xfId="23026"/>
    <cellStyle name="Percent 2 9" xfId="23027"/>
    <cellStyle name="Percent 2 9 2" xfId="23028"/>
    <cellStyle name="Percent 2 9 2 2" xfId="23029"/>
    <cellStyle name="Percent 2 9 3" xfId="23030"/>
    <cellStyle name="Percent 20" xfId="23031"/>
    <cellStyle name="Percent 21" xfId="23032"/>
    <cellStyle name="Percent 22" xfId="23033"/>
    <cellStyle name="Percent 23" xfId="23034"/>
    <cellStyle name="Percent 24" xfId="23035"/>
    <cellStyle name="Percent 25" xfId="23036"/>
    <cellStyle name="Percent 26" xfId="23037"/>
    <cellStyle name="Percent 27" xfId="23038"/>
    <cellStyle name="Percent 28" xfId="23039"/>
    <cellStyle name="Percent 29" xfId="23040"/>
    <cellStyle name="Percent 3" xfId="97"/>
    <cellStyle name="Percent 3 2" xfId="232"/>
    <cellStyle name="Percent 3 2 2" xfId="2704"/>
    <cellStyle name="Percent 3 2 2 2" xfId="23043"/>
    <cellStyle name="Percent 3 2 3" xfId="23042"/>
    <cellStyle name="Percent 3 3" xfId="2652"/>
    <cellStyle name="Percent 3 3 2" xfId="2746"/>
    <cellStyle name="Percent 3 3 3" xfId="23044"/>
    <cellStyle name="Percent 3 4" xfId="2703"/>
    <cellStyle name="Percent 3 4 2" xfId="23045"/>
    <cellStyle name="Percent 3 5" xfId="23046"/>
    <cellStyle name="Percent 3 5 2" xfId="23047"/>
    <cellStyle name="Percent 3 5 2 2" xfId="23048"/>
    <cellStyle name="Percent 3 5 3" xfId="23049"/>
    <cellStyle name="Percent 3 6" xfId="23050"/>
    <cellStyle name="Percent 3 7" xfId="23041"/>
    <cellStyle name="Percent 30" xfId="23051"/>
    <cellStyle name="Percent 31" xfId="23052"/>
    <cellStyle name="Percent 32" xfId="23053"/>
    <cellStyle name="Percent 33" xfId="23054"/>
    <cellStyle name="Percent 34" xfId="23055"/>
    <cellStyle name="Percent 35" xfId="23056"/>
    <cellStyle name="Percent 36" xfId="23057"/>
    <cellStyle name="Percent 37" xfId="23058"/>
    <cellStyle name="Percent 38" xfId="23059"/>
    <cellStyle name="Percent 39" xfId="23060"/>
    <cellStyle name="Percent 4" xfId="98"/>
    <cellStyle name="Percent 4 2" xfId="2653"/>
    <cellStyle name="Percent 4 2 2" xfId="2747"/>
    <cellStyle name="Percent 4 2 2 2" xfId="23063"/>
    <cellStyle name="Percent 4 2 3" xfId="23062"/>
    <cellStyle name="Percent 4 3" xfId="2705"/>
    <cellStyle name="Percent 4 3 2" xfId="23064"/>
    <cellStyle name="Percent 4 4" xfId="23061"/>
    <cellStyle name="Percent 4 5" xfId="233"/>
    <cellStyle name="Percent 40" xfId="23065"/>
    <cellStyle name="Percent 41" xfId="23066"/>
    <cellStyle name="Percent 42" xfId="23067"/>
    <cellStyle name="Percent 43" xfId="23068"/>
    <cellStyle name="Percent 44" xfId="23069"/>
    <cellStyle name="Percent 45" xfId="23070"/>
    <cellStyle name="Percent 46" xfId="23071"/>
    <cellStyle name="Percent 47" xfId="23072"/>
    <cellStyle name="Percent 48" xfId="23073"/>
    <cellStyle name="Percent 49" xfId="23074"/>
    <cellStyle name="Percent 5" xfId="99"/>
    <cellStyle name="Percent 5 2" xfId="2654"/>
    <cellStyle name="Percent 5 2 2" xfId="2787"/>
    <cellStyle name="Percent 5 2 3" xfId="23076"/>
    <cellStyle name="Percent 5 3" xfId="2706"/>
    <cellStyle name="Percent 5 4" xfId="23075"/>
    <cellStyle name="Percent 5 5" xfId="615"/>
    <cellStyle name="Percent 50" xfId="23077"/>
    <cellStyle name="Percent 51" xfId="23078"/>
    <cellStyle name="Percent 52" xfId="23079"/>
    <cellStyle name="Percent 53" xfId="23080"/>
    <cellStyle name="Percent 54" xfId="23081"/>
    <cellStyle name="Percent 55" xfId="23082"/>
    <cellStyle name="Percent 56" xfId="23083"/>
    <cellStyle name="Percent 57" xfId="23084"/>
    <cellStyle name="Percent 58" xfId="23085"/>
    <cellStyle name="Percent 59" xfId="23086"/>
    <cellStyle name="Percent 6" xfId="871"/>
    <cellStyle name="Percent 6 2" xfId="894"/>
    <cellStyle name="Percent 6 2 2" xfId="2708"/>
    <cellStyle name="Percent 6 2 2 2" xfId="23089"/>
    <cellStyle name="Percent 6 2 3" xfId="23088"/>
    <cellStyle name="Percent 6 3" xfId="2655"/>
    <cellStyle name="Percent 6 3 2" xfId="2886"/>
    <cellStyle name="Percent 6 3 3" xfId="23090"/>
    <cellStyle name="Percent 6 4" xfId="2707"/>
    <cellStyle name="Percent 6 5" xfId="23087"/>
    <cellStyle name="Percent 60" xfId="23091"/>
    <cellStyle name="Percent 61" xfId="23092"/>
    <cellStyle name="Percent 62" xfId="23093"/>
    <cellStyle name="Percent 63" xfId="23094"/>
    <cellStyle name="Percent 64" xfId="23095"/>
    <cellStyle name="Percent 65" xfId="23096"/>
    <cellStyle name="Percent 66" xfId="23097"/>
    <cellStyle name="Percent 67" xfId="23098"/>
    <cellStyle name="Percent 68" xfId="23099"/>
    <cellStyle name="Percent 69" xfId="23100"/>
    <cellStyle name="Percent 7" xfId="891"/>
    <cellStyle name="Percent 7 2" xfId="1197"/>
    <cellStyle name="Percent 7 2 2" xfId="23103"/>
    <cellStyle name="Percent 7 2 2 2" xfId="23104"/>
    <cellStyle name="Percent 7 2 3" xfId="23105"/>
    <cellStyle name="Percent 7 2 4" xfId="23102"/>
    <cellStyle name="Percent 7 3" xfId="2806"/>
    <cellStyle name="Percent 7 3 2" xfId="23107"/>
    <cellStyle name="Percent 7 3 3" xfId="23106"/>
    <cellStyle name="Percent 7 4" xfId="23108"/>
    <cellStyle name="Percent 7 5" xfId="23101"/>
    <cellStyle name="Percent 70" xfId="23109"/>
    <cellStyle name="Percent 71" xfId="23110"/>
    <cellStyle name="Percent 72" xfId="23111"/>
    <cellStyle name="Percent 73" xfId="23112"/>
    <cellStyle name="Percent 8" xfId="903"/>
    <cellStyle name="Percent 8 2" xfId="1208"/>
    <cellStyle name="Percent 8 2 2" xfId="1862"/>
    <cellStyle name="Percent 8 2 2 2" xfId="23115"/>
    <cellStyle name="Percent 8 2 3" xfId="23114"/>
    <cellStyle name="Percent 8 3" xfId="2324"/>
    <cellStyle name="Percent 8 3 2" xfId="23116"/>
    <cellStyle name="Percent 8 4" xfId="1380"/>
    <cellStyle name="Percent 8 5" xfId="2397"/>
    <cellStyle name="Percent 8 6" xfId="23113"/>
    <cellStyle name="Percent 9" xfId="2825"/>
    <cellStyle name="Percent 9 2" xfId="23117"/>
    <cellStyle name="Percent[1]" xfId="23118"/>
    <cellStyle name="Percent[1] 2" xfId="23119"/>
    <cellStyle name="Percent[1] 2 2" xfId="23120"/>
    <cellStyle name="Percent[1] 2 2 2" xfId="23121"/>
    <cellStyle name="Percent[1] 2 3" xfId="23122"/>
    <cellStyle name="Percent[1] 3" xfId="23123"/>
    <cellStyle name="Percent[1] 3 2" xfId="23124"/>
    <cellStyle name="Percent[1] 3 2 2" xfId="23125"/>
    <cellStyle name="Percent[1] 3 3" xfId="23126"/>
    <cellStyle name="Percent[1] 4" xfId="23127"/>
    <cellStyle name="Percent[1] 4 2" xfId="23128"/>
    <cellStyle name="Percent[1] 5" xfId="23129"/>
    <cellStyle name="Percentage" xfId="23130"/>
    <cellStyle name="Percentage 2" xfId="23131"/>
    <cellStyle name="Percentage 2 2" xfId="23132"/>
    <cellStyle name="Percentage 3" xfId="23133"/>
    <cellStyle name="Porcentagem_Modelo Merrill Lynch - Final" xfId="23134"/>
    <cellStyle name="Power Price" xfId="23135"/>
    <cellStyle name="Present Value" xfId="23136"/>
    <cellStyle name="PSChar" xfId="23137"/>
    <cellStyle name="PSChar 2" xfId="23138"/>
    <cellStyle name="PSChar 3" xfId="23139"/>
    <cellStyle name="PSDate" xfId="23140"/>
    <cellStyle name="PSDate 2" xfId="23141"/>
    <cellStyle name="PSDate 3" xfId="23142"/>
    <cellStyle name="PSDec" xfId="23143"/>
    <cellStyle name="PSDec 2" xfId="23144"/>
    <cellStyle name="PSDec 3" xfId="23145"/>
    <cellStyle name="PSHeading" xfId="23146"/>
    <cellStyle name="PSHeading 2" xfId="23147"/>
    <cellStyle name="PSHeading 2 2" xfId="23148"/>
    <cellStyle name="PSHeading 3" xfId="23149"/>
    <cellStyle name="PSInt" xfId="23150"/>
    <cellStyle name="PSInt 2" xfId="23151"/>
    <cellStyle name="PSInt 3" xfId="23152"/>
    <cellStyle name="PSSpacer" xfId="23153"/>
    <cellStyle name="PSSpacer 2" xfId="23154"/>
    <cellStyle name="PSSpacer 3" xfId="23155"/>
    <cellStyle name="r" xfId="23156"/>
    <cellStyle name="r 2" xfId="23157"/>
    <cellStyle name="r 3" xfId="23158"/>
    <cellStyle name="RevList" xfId="100"/>
    <cellStyle name="RevList 2" xfId="23159"/>
    <cellStyle name="RISKinNumber" xfId="23160"/>
    <cellStyle name="RISKnormLabel" xfId="23161"/>
    <cellStyle name="SAPBEXaggData" xfId="101"/>
    <cellStyle name="SAPBEXaggData 10" xfId="23163"/>
    <cellStyle name="SAPBEXaggData 11" xfId="23164"/>
    <cellStyle name="SAPBEXaggData 12" xfId="23162"/>
    <cellStyle name="SAPBEXaggData 13" xfId="360"/>
    <cellStyle name="SAPBEXaggData 2" xfId="361"/>
    <cellStyle name="SAPBEXaggData 2 10" xfId="23166"/>
    <cellStyle name="SAPBEXaggData 2 10 2" xfId="23167"/>
    <cellStyle name="SAPBEXaggData 2 10 2 2" xfId="23168"/>
    <cellStyle name="SAPBEXaggData 2 10 3" xfId="23169"/>
    <cellStyle name="SAPBEXaggData 2 11" xfId="23170"/>
    <cellStyle name="SAPBEXaggData 2 11 2" xfId="23171"/>
    <cellStyle name="SAPBEXaggData 2 11 2 2" xfId="23172"/>
    <cellStyle name="SAPBEXaggData 2 11 3" xfId="23173"/>
    <cellStyle name="SAPBEXaggData 2 12" xfId="23174"/>
    <cellStyle name="SAPBEXaggData 2 12 2" xfId="23175"/>
    <cellStyle name="SAPBEXaggData 2 13" xfId="23176"/>
    <cellStyle name="SAPBEXaggData 2 14" xfId="23165"/>
    <cellStyle name="SAPBEXaggData 2 2" xfId="743"/>
    <cellStyle name="SAPBEXaggData 2 2 10" xfId="23178"/>
    <cellStyle name="SAPBEXaggData 2 2 10 2" xfId="23179"/>
    <cellStyle name="SAPBEXaggData 2 2 11" xfId="23180"/>
    <cellStyle name="SAPBEXaggData 2 2 12" xfId="23177"/>
    <cellStyle name="SAPBEXaggData 2 2 2" xfId="774"/>
    <cellStyle name="SAPBEXaggData 2 2 2 10" xfId="23181"/>
    <cellStyle name="SAPBEXaggData 2 2 2 2" xfId="1129"/>
    <cellStyle name="SAPBEXaggData 2 2 2 2 2" xfId="2141"/>
    <cellStyle name="SAPBEXaggData 2 2 2 2 2 2" xfId="23184"/>
    <cellStyle name="SAPBEXaggData 2 2 2 2 2 2 2" xfId="23185"/>
    <cellStyle name="SAPBEXaggData 2 2 2 2 2 3" xfId="23186"/>
    <cellStyle name="SAPBEXaggData 2 2 2 2 2 4" xfId="23183"/>
    <cellStyle name="SAPBEXaggData 2 2 2 2 3" xfId="23187"/>
    <cellStyle name="SAPBEXaggData 2 2 2 2 3 2" xfId="23188"/>
    <cellStyle name="SAPBEXaggData 2 2 2 2 3 2 2" xfId="23189"/>
    <cellStyle name="SAPBEXaggData 2 2 2 2 3 3" xfId="23190"/>
    <cellStyle name="SAPBEXaggData 2 2 2 2 4" xfId="23191"/>
    <cellStyle name="SAPBEXaggData 2 2 2 2 4 2" xfId="23192"/>
    <cellStyle name="SAPBEXaggData 2 2 2 2 4 2 2" xfId="23193"/>
    <cellStyle name="SAPBEXaggData 2 2 2 2 4 3" xfId="23194"/>
    <cellStyle name="SAPBEXaggData 2 2 2 2 5" xfId="23195"/>
    <cellStyle name="SAPBEXaggData 2 2 2 2 5 2" xfId="23196"/>
    <cellStyle name="SAPBEXaggData 2 2 2 2 5 2 2" xfId="23197"/>
    <cellStyle name="SAPBEXaggData 2 2 2 2 5 3" xfId="23198"/>
    <cellStyle name="SAPBEXaggData 2 2 2 2 6" xfId="23199"/>
    <cellStyle name="SAPBEXaggData 2 2 2 2 6 2" xfId="23200"/>
    <cellStyle name="SAPBEXaggData 2 2 2 2 7" xfId="23201"/>
    <cellStyle name="SAPBEXaggData 2 2 2 2 8" xfId="23182"/>
    <cellStyle name="SAPBEXaggData 2 2 2 3" xfId="1769"/>
    <cellStyle name="SAPBEXaggData 2 2 2 3 2" xfId="23202"/>
    <cellStyle name="SAPBEXaggData 2 2 2 4" xfId="23203"/>
    <cellStyle name="SAPBEXaggData 2 2 2 4 2" xfId="23204"/>
    <cellStyle name="SAPBEXaggData 2 2 2 4 2 2" xfId="23205"/>
    <cellStyle name="SAPBEXaggData 2 2 2 4 3" xfId="23206"/>
    <cellStyle name="SAPBEXaggData 2 2 2 5" xfId="23207"/>
    <cellStyle name="SAPBEXaggData 2 2 2 5 2" xfId="23208"/>
    <cellStyle name="SAPBEXaggData 2 2 2 5 2 2" xfId="23209"/>
    <cellStyle name="SAPBEXaggData 2 2 2 5 3" xfId="23210"/>
    <cellStyle name="SAPBEXaggData 2 2 2 6" xfId="23211"/>
    <cellStyle name="SAPBEXaggData 2 2 2 6 2" xfId="23212"/>
    <cellStyle name="SAPBEXaggData 2 2 2 6 2 2" xfId="23213"/>
    <cellStyle name="SAPBEXaggData 2 2 2 6 3" xfId="23214"/>
    <cellStyle name="SAPBEXaggData 2 2 2 7" xfId="23215"/>
    <cellStyle name="SAPBEXaggData 2 2 2 7 2" xfId="23216"/>
    <cellStyle name="SAPBEXaggData 2 2 2 7 2 2" xfId="23217"/>
    <cellStyle name="SAPBEXaggData 2 2 2 7 3" xfId="23218"/>
    <cellStyle name="SAPBEXaggData 2 2 2 8" xfId="23219"/>
    <cellStyle name="SAPBEXaggData 2 2 2 8 2" xfId="23220"/>
    <cellStyle name="SAPBEXaggData 2 2 2 9" xfId="23221"/>
    <cellStyle name="SAPBEXaggData 2 2 3" xfId="833"/>
    <cellStyle name="SAPBEXaggData 2 2 3 2" xfId="1175"/>
    <cellStyle name="SAPBEXaggData 2 2 3 2 2" xfId="2187"/>
    <cellStyle name="SAPBEXaggData 2 2 3 2 3" xfId="23223"/>
    <cellStyle name="SAPBEXaggData 2 2 3 3" xfId="1826"/>
    <cellStyle name="SAPBEXaggData 2 2 3 3 2" xfId="23225"/>
    <cellStyle name="SAPBEXaggData 2 2 3 3 2 2" xfId="23226"/>
    <cellStyle name="SAPBEXaggData 2 2 3 3 3" xfId="23227"/>
    <cellStyle name="SAPBEXaggData 2 2 3 3 4" xfId="23224"/>
    <cellStyle name="SAPBEXaggData 2 2 3 4" xfId="23228"/>
    <cellStyle name="SAPBEXaggData 2 2 3 4 2" xfId="23229"/>
    <cellStyle name="SAPBEXaggData 2 2 3 4 2 2" xfId="23230"/>
    <cellStyle name="SAPBEXaggData 2 2 3 4 3" xfId="23231"/>
    <cellStyle name="SAPBEXaggData 2 2 3 5" xfId="23232"/>
    <cellStyle name="SAPBEXaggData 2 2 3 5 2" xfId="23233"/>
    <cellStyle name="SAPBEXaggData 2 2 3 5 2 2" xfId="23234"/>
    <cellStyle name="SAPBEXaggData 2 2 3 5 3" xfId="23235"/>
    <cellStyle name="SAPBEXaggData 2 2 3 6" xfId="23236"/>
    <cellStyle name="SAPBEXaggData 2 2 3 6 2" xfId="23237"/>
    <cellStyle name="SAPBEXaggData 2 2 3 6 2 2" xfId="23238"/>
    <cellStyle name="SAPBEXaggData 2 2 3 6 3" xfId="23239"/>
    <cellStyle name="SAPBEXaggData 2 2 3 7" xfId="23240"/>
    <cellStyle name="SAPBEXaggData 2 2 3 7 2" xfId="23241"/>
    <cellStyle name="SAPBEXaggData 2 2 3 8" xfId="23242"/>
    <cellStyle name="SAPBEXaggData 2 2 3 9" xfId="23222"/>
    <cellStyle name="SAPBEXaggData 2 2 4" xfId="866"/>
    <cellStyle name="SAPBEXaggData 2 2 4 2" xfId="1859"/>
    <cellStyle name="SAPBEXaggData 2 2 4 3" xfId="23243"/>
    <cellStyle name="SAPBEXaggData 2 2 5" xfId="1515"/>
    <cellStyle name="SAPBEXaggData 2 2 5 2" xfId="2233"/>
    <cellStyle name="SAPBEXaggData 2 2 5 3" xfId="23244"/>
    <cellStyle name="SAPBEXaggData 2 2 6" xfId="1563"/>
    <cellStyle name="SAPBEXaggData 2 2 6 2" xfId="23246"/>
    <cellStyle name="SAPBEXaggData 2 2 6 2 2" xfId="23247"/>
    <cellStyle name="SAPBEXaggData 2 2 6 3" xfId="23248"/>
    <cellStyle name="SAPBEXaggData 2 2 6 4" xfId="23245"/>
    <cellStyle name="SAPBEXaggData 2 2 7" xfId="23249"/>
    <cellStyle name="SAPBEXaggData 2 2 7 2" xfId="23250"/>
    <cellStyle name="SAPBEXaggData 2 2 7 2 2" xfId="23251"/>
    <cellStyle name="SAPBEXaggData 2 2 7 3" xfId="23252"/>
    <cellStyle name="SAPBEXaggData 2 2 8" xfId="23253"/>
    <cellStyle name="SAPBEXaggData 2 2 8 2" xfId="23254"/>
    <cellStyle name="SAPBEXaggData 2 2 8 2 2" xfId="23255"/>
    <cellStyle name="SAPBEXaggData 2 2 8 3" xfId="23256"/>
    <cellStyle name="SAPBEXaggData 2 2 9" xfId="23257"/>
    <cellStyle name="SAPBEXaggData 2 2 9 2" xfId="23258"/>
    <cellStyle name="SAPBEXaggData 2 2 9 2 2" xfId="23259"/>
    <cellStyle name="SAPBEXaggData 2 2 9 3" xfId="23260"/>
    <cellStyle name="SAPBEXaggData 2 3" xfId="23261"/>
    <cellStyle name="SAPBEXaggData 2 3 2" xfId="23262"/>
    <cellStyle name="SAPBEXaggData 2 3 2 2" xfId="23263"/>
    <cellStyle name="SAPBEXaggData 2 3 2 2 2" xfId="23264"/>
    <cellStyle name="SAPBEXaggData 2 3 2 2 2 2" xfId="23265"/>
    <cellStyle name="SAPBEXaggData 2 3 2 2 3" xfId="23266"/>
    <cellStyle name="SAPBEXaggData 2 3 2 3" xfId="23267"/>
    <cellStyle name="SAPBEXaggData 2 3 2 3 2" xfId="23268"/>
    <cellStyle name="SAPBEXaggData 2 3 2 3 2 2" xfId="23269"/>
    <cellStyle name="SAPBEXaggData 2 3 2 3 3" xfId="23270"/>
    <cellStyle name="SAPBEXaggData 2 3 2 4" xfId="23271"/>
    <cellStyle name="SAPBEXaggData 2 3 2 4 2" xfId="23272"/>
    <cellStyle name="SAPBEXaggData 2 3 2 4 2 2" xfId="23273"/>
    <cellStyle name="SAPBEXaggData 2 3 2 4 3" xfId="23274"/>
    <cellStyle name="SAPBEXaggData 2 3 2 5" xfId="23275"/>
    <cellStyle name="SAPBEXaggData 2 3 2 5 2" xfId="23276"/>
    <cellStyle name="SAPBEXaggData 2 3 2 5 2 2" xfId="23277"/>
    <cellStyle name="SAPBEXaggData 2 3 2 5 3" xfId="23278"/>
    <cellStyle name="SAPBEXaggData 2 3 2 6" xfId="23279"/>
    <cellStyle name="SAPBEXaggData 2 3 2 6 2" xfId="23280"/>
    <cellStyle name="SAPBEXaggData 2 3 2 7" xfId="23281"/>
    <cellStyle name="SAPBEXaggData 2 3 3" xfId="23282"/>
    <cellStyle name="SAPBEXaggData 2 3 4" xfId="23283"/>
    <cellStyle name="SAPBEXaggData 2 3 4 2" xfId="23284"/>
    <cellStyle name="SAPBEXaggData 2 3 4 2 2" xfId="23285"/>
    <cellStyle name="SAPBEXaggData 2 3 4 3" xfId="23286"/>
    <cellStyle name="SAPBEXaggData 2 3 5" xfId="23287"/>
    <cellStyle name="SAPBEXaggData 2 3 5 2" xfId="23288"/>
    <cellStyle name="SAPBEXaggData 2 3 5 2 2" xfId="23289"/>
    <cellStyle name="SAPBEXaggData 2 3 5 3" xfId="23290"/>
    <cellStyle name="SAPBEXaggData 2 3 6" xfId="23291"/>
    <cellStyle name="SAPBEXaggData 2 3 6 2" xfId="23292"/>
    <cellStyle name="SAPBEXaggData 2 3 6 2 2" xfId="23293"/>
    <cellStyle name="SAPBEXaggData 2 3 6 3" xfId="23294"/>
    <cellStyle name="SAPBEXaggData 2 3 7" xfId="23295"/>
    <cellStyle name="SAPBEXaggData 2 3 7 2" xfId="23296"/>
    <cellStyle name="SAPBEXaggData 2 3 7 2 2" xfId="23297"/>
    <cellStyle name="SAPBEXaggData 2 3 7 3" xfId="23298"/>
    <cellStyle name="SAPBEXaggData 2 3 8" xfId="23299"/>
    <cellStyle name="SAPBEXaggData 2 3 8 2" xfId="23300"/>
    <cellStyle name="SAPBEXaggData 2 3 9" xfId="23301"/>
    <cellStyle name="SAPBEXaggData 2 4" xfId="23302"/>
    <cellStyle name="SAPBEXaggData 2 4 2" xfId="23303"/>
    <cellStyle name="SAPBEXaggData 2 4 2 2" xfId="23304"/>
    <cellStyle name="SAPBEXaggData 2 4 2 2 2" xfId="23305"/>
    <cellStyle name="SAPBEXaggData 2 4 2 2 2 2" xfId="23306"/>
    <cellStyle name="SAPBEXaggData 2 4 2 2 3" xfId="23307"/>
    <cellStyle name="SAPBEXaggData 2 4 2 3" xfId="23308"/>
    <cellStyle name="SAPBEXaggData 2 4 2 3 2" xfId="23309"/>
    <cellStyle name="SAPBEXaggData 2 4 2 3 2 2" xfId="23310"/>
    <cellStyle name="SAPBEXaggData 2 4 2 3 3" xfId="23311"/>
    <cellStyle name="SAPBEXaggData 2 4 2 4" xfId="23312"/>
    <cellStyle name="SAPBEXaggData 2 4 2 4 2" xfId="23313"/>
    <cellStyle name="SAPBEXaggData 2 4 2 4 2 2" xfId="23314"/>
    <cellStyle name="SAPBEXaggData 2 4 2 4 3" xfId="23315"/>
    <cellStyle name="SAPBEXaggData 2 4 2 5" xfId="23316"/>
    <cellStyle name="SAPBEXaggData 2 4 2 5 2" xfId="23317"/>
    <cellStyle name="SAPBEXaggData 2 4 2 5 2 2" xfId="23318"/>
    <cellStyle name="SAPBEXaggData 2 4 2 5 3" xfId="23319"/>
    <cellStyle name="SAPBEXaggData 2 4 2 6" xfId="23320"/>
    <cellStyle name="SAPBEXaggData 2 4 2 6 2" xfId="23321"/>
    <cellStyle name="SAPBEXaggData 2 4 2 7" xfId="23322"/>
    <cellStyle name="SAPBEXaggData 2 4 3" xfId="23323"/>
    <cellStyle name="SAPBEXaggData 2 4 4" xfId="23324"/>
    <cellStyle name="SAPBEXaggData 2 4 4 2" xfId="23325"/>
    <cellStyle name="SAPBEXaggData 2 4 4 2 2" xfId="23326"/>
    <cellStyle name="SAPBEXaggData 2 4 4 3" xfId="23327"/>
    <cellStyle name="SAPBEXaggData 2 4 5" xfId="23328"/>
    <cellStyle name="SAPBEXaggData 2 4 5 2" xfId="23329"/>
    <cellStyle name="SAPBEXaggData 2 4 5 2 2" xfId="23330"/>
    <cellStyle name="SAPBEXaggData 2 4 5 3" xfId="23331"/>
    <cellStyle name="SAPBEXaggData 2 4 6" xfId="23332"/>
    <cellStyle name="SAPBEXaggData 2 4 6 2" xfId="23333"/>
    <cellStyle name="SAPBEXaggData 2 4 6 2 2" xfId="23334"/>
    <cellStyle name="SAPBEXaggData 2 4 6 3" xfId="23335"/>
    <cellStyle name="SAPBEXaggData 2 4 7" xfId="23336"/>
    <cellStyle name="SAPBEXaggData 2 4 7 2" xfId="23337"/>
    <cellStyle name="SAPBEXaggData 2 4 7 2 2" xfId="23338"/>
    <cellStyle name="SAPBEXaggData 2 4 7 3" xfId="23339"/>
    <cellStyle name="SAPBEXaggData 2 4 8" xfId="23340"/>
    <cellStyle name="SAPBEXaggData 2 4 8 2" xfId="23341"/>
    <cellStyle name="SAPBEXaggData 2 4 9" xfId="23342"/>
    <cellStyle name="SAPBEXaggData 2 5" xfId="23343"/>
    <cellStyle name="SAPBEXaggData 2 5 2" xfId="23344"/>
    <cellStyle name="SAPBEXaggData 2 5 3" xfId="23345"/>
    <cellStyle name="SAPBEXaggData 2 5 3 2" xfId="23346"/>
    <cellStyle name="SAPBEXaggData 2 5 3 2 2" xfId="23347"/>
    <cellStyle name="SAPBEXaggData 2 5 3 3" xfId="23348"/>
    <cellStyle name="SAPBEXaggData 2 5 4" xfId="23349"/>
    <cellStyle name="SAPBEXaggData 2 5 4 2" xfId="23350"/>
    <cellStyle name="SAPBEXaggData 2 5 4 2 2" xfId="23351"/>
    <cellStyle name="SAPBEXaggData 2 5 4 3" xfId="23352"/>
    <cellStyle name="SAPBEXaggData 2 5 5" xfId="23353"/>
    <cellStyle name="SAPBEXaggData 2 5 5 2" xfId="23354"/>
    <cellStyle name="SAPBEXaggData 2 5 5 2 2" xfId="23355"/>
    <cellStyle name="SAPBEXaggData 2 5 5 3" xfId="23356"/>
    <cellStyle name="SAPBEXaggData 2 5 6" xfId="23357"/>
    <cellStyle name="SAPBEXaggData 2 5 6 2" xfId="23358"/>
    <cellStyle name="SAPBEXaggData 2 5 6 2 2" xfId="23359"/>
    <cellStyle name="SAPBEXaggData 2 5 6 3" xfId="23360"/>
    <cellStyle name="SAPBEXaggData 2 5 7" xfId="23361"/>
    <cellStyle name="SAPBEXaggData 2 5 7 2" xfId="23362"/>
    <cellStyle name="SAPBEXaggData 2 5 8" xfId="23363"/>
    <cellStyle name="SAPBEXaggData 2 6" xfId="23364"/>
    <cellStyle name="SAPBEXaggData 2 7" xfId="23365"/>
    <cellStyle name="SAPBEXaggData 2 8" xfId="23366"/>
    <cellStyle name="SAPBEXaggData 2 8 2" xfId="23367"/>
    <cellStyle name="SAPBEXaggData 2 8 2 2" xfId="23368"/>
    <cellStyle name="SAPBEXaggData 2 8 3" xfId="23369"/>
    <cellStyle name="SAPBEXaggData 2 9" xfId="23370"/>
    <cellStyle name="SAPBEXaggData 2 9 2" xfId="23371"/>
    <cellStyle name="SAPBEXaggData 2 9 2 2" xfId="23372"/>
    <cellStyle name="SAPBEXaggData 2 9 3" xfId="23373"/>
    <cellStyle name="SAPBEXaggData 2_O&amp;M Checkbook" xfId="23374"/>
    <cellStyle name="SAPBEXaggData 3" xfId="1246"/>
    <cellStyle name="SAPBEXaggData 3 2" xfId="1529"/>
    <cellStyle name="SAPBEXaggData 3 2 2" xfId="2237"/>
    <cellStyle name="SAPBEXaggData 3 2 3" xfId="23376"/>
    <cellStyle name="SAPBEXaggData 3 3" xfId="1568"/>
    <cellStyle name="SAPBEXaggData 3 3 2" xfId="23377"/>
    <cellStyle name="SAPBEXaggData 3 4" xfId="1884"/>
    <cellStyle name="SAPBEXaggData 3 5" xfId="23375"/>
    <cellStyle name="SAPBEXaggData 4" xfId="922"/>
    <cellStyle name="SAPBEXaggData 4 2" xfId="23378"/>
    <cellStyle name="SAPBEXaggData 5" xfId="23379"/>
    <cellStyle name="SAPBEXaggData 6" xfId="23380"/>
    <cellStyle name="SAPBEXaggData 7" xfId="23381"/>
    <cellStyle name="SAPBEXaggData 8" xfId="23382"/>
    <cellStyle name="SAPBEXaggData 9" xfId="23383"/>
    <cellStyle name="SAPBEXaggData_03_2012 LIC Fcst_ORIGINAL" xfId="23384"/>
    <cellStyle name="SAPBEXaggDataEmph" xfId="102"/>
    <cellStyle name="SAPBEXaggDataEmph 10" xfId="23386"/>
    <cellStyle name="SAPBEXaggDataEmph 11" xfId="23387"/>
    <cellStyle name="SAPBEXaggDataEmph 12" xfId="23385"/>
    <cellStyle name="SAPBEXaggDataEmph 13" xfId="362"/>
    <cellStyle name="SAPBEXaggDataEmph 2" xfId="363"/>
    <cellStyle name="SAPBEXaggDataEmph 2 10" xfId="23389"/>
    <cellStyle name="SAPBEXaggDataEmph 2 10 2" xfId="23390"/>
    <cellStyle name="SAPBEXaggDataEmph 2 11" xfId="23391"/>
    <cellStyle name="SAPBEXaggDataEmph 2 12" xfId="23388"/>
    <cellStyle name="SAPBEXaggDataEmph 2 2" xfId="1248"/>
    <cellStyle name="SAPBEXaggDataEmph 2 2 10" xfId="23392"/>
    <cellStyle name="SAPBEXaggDataEmph 2 2 2" xfId="1886"/>
    <cellStyle name="SAPBEXaggDataEmph 2 2 2 2" xfId="23394"/>
    <cellStyle name="SAPBEXaggDataEmph 2 2 2 2 2" xfId="23395"/>
    <cellStyle name="SAPBEXaggDataEmph 2 2 2 2 2 2" xfId="23396"/>
    <cellStyle name="SAPBEXaggDataEmph 2 2 2 2 3" xfId="23397"/>
    <cellStyle name="SAPBEXaggDataEmph 2 2 2 3" xfId="23398"/>
    <cellStyle name="SAPBEXaggDataEmph 2 2 2 3 2" xfId="23399"/>
    <cellStyle name="SAPBEXaggDataEmph 2 2 2 3 2 2" xfId="23400"/>
    <cellStyle name="SAPBEXaggDataEmph 2 2 2 3 3" xfId="23401"/>
    <cellStyle name="SAPBEXaggDataEmph 2 2 2 4" xfId="23402"/>
    <cellStyle name="SAPBEXaggDataEmph 2 2 2 4 2" xfId="23403"/>
    <cellStyle name="SAPBEXaggDataEmph 2 2 2 4 2 2" xfId="23404"/>
    <cellStyle name="SAPBEXaggDataEmph 2 2 2 4 3" xfId="23405"/>
    <cellStyle name="SAPBEXaggDataEmph 2 2 2 5" xfId="23406"/>
    <cellStyle name="SAPBEXaggDataEmph 2 2 2 5 2" xfId="23407"/>
    <cellStyle name="SAPBEXaggDataEmph 2 2 2 5 2 2" xfId="23408"/>
    <cellStyle name="SAPBEXaggDataEmph 2 2 2 5 3" xfId="23409"/>
    <cellStyle name="SAPBEXaggDataEmph 2 2 2 6" xfId="23410"/>
    <cellStyle name="SAPBEXaggDataEmph 2 2 2 6 2" xfId="23411"/>
    <cellStyle name="SAPBEXaggDataEmph 2 2 2 7" xfId="23412"/>
    <cellStyle name="SAPBEXaggDataEmph 2 2 2 8" xfId="23393"/>
    <cellStyle name="SAPBEXaggDataEmph 2 2 3" xfId="23413"/>
    <cellStyle name="SAPBEXaggDataEmph 2 2 4" xfId="23414"/>
    <cellStyle name="SAPBEXaggDataEmph 2 2 4 2" xfId="23415"/>
    <cellStyle name="SAPBEXaggDataEmph 2 2 4 2 2" xfId="23416"/>
    <cellStyle name="SAPBEXaggDataEmph 2 2 4 3" xfId="23417"/>
    <cellStyle name="SAPBEXaggDataEmph 2 2 5" xfId="23418"/>
    <cellStyle name="SAPBEXaggDataEmph 2 2 5 2" xfId="23419"/>
    <cellStyle name="SAPBEXaggDataEmph 2 2 5 2 2" xfId="23420"/>
    <cellStyle name="SAPBEXaggDataEmph 2 2 5 3" xfId="23421"/>
    <cellStyle name="SAPBEXaggDataEmph 2 2 6" xfId="23422"/>
    <cellStyle name="SAPBEXaggDataEmph 2 2 6 2" xfId="23423"/>
    <cellStyle name="SAPBEXaggDataEmph 2 2 6 2 2" xfId="23424"/>
    <cellStyle name="SAPBEXaggDataEmph 2 2 6 3" xfId="23425"/>
    <cellStyle name="SAPBEXaggDataEmph 2 2 7" xfId="23426"/>
    <cellStyle name="SAPBEXaggDataEmph 2 2 7 2" xfId="23427"/>
    <cellStyle name="SAPBEXaggDataEmph 2 2 7 2 2" xfId="23428"/>
    <cellStyle name="SAPBEXaggDataEmph 2 2 7 3" xfId="23429"/>
    <cellStyle name="SAPBEXaggDataEmph 2 2 8" xfId="23430"/>
    <cellStyle name="SAPBEXaggDataEmph 2 2 8 2" xfId="23431"/>
    <cellStyle name="SAPBEXaggDataEmph 2 2 9" xfId="23432"/>
    <cellStyle name="SAPBEXaggDataEmph 2 3" xfId="924"/>
    <cellStyle name="SAPBEXaggDataEmph 2 3 10" xfId="23433"/>
    <cellStyle name="SAPBEXaggDataEmph 2 3 2" xfId="2238"/>
    <cellStyle name="SAPBEXaggDataEmph 2 3 2 2" xfId="23435"/>
    <cellStyle name="SAPBEXaggDataEmph 2 3 2 2 2" xfId="23436"/>
    <cellStyle name="SAPBEXaggDataEmph 2 3 2 2 2 2" xfId="23437"/>
    <cellStyle name="SAPBEXaggDataEmph 2 3 2 2 3" xfId="23438"/>
    <cellStyle name="SAPBEXaggDataEmph 2 3 2 3" xfId="23439"/>
    <cellStyle name="SAPBEXaggDataEmph 2 3 2 3 2" xfId="23440"/>
    <cellStyle name="SAPBEXaggDataEmph 2 3 2 3 2 2" xfId="23441"/>
    <cellStyle name="SAPBEXaggDataEmph 2 3 2 3 3" xfId="23442"/>
    <cellStyle name="SAPBEXaggDataEmph 2 3 2 4" xfId="23443"/>
    <cellStyle name="SAPBEXaggDataEmph 2 3 2 4 2" xfId="23444"/>
    <cellStyle name="SAPBEXaggDataEmph 2 3 2 4 2 2" xfId="23445"/>
    <cellStyle name="SAPBEXaggDataEmph 2 3 2 4 3" xfId="23446"/>
    <cellStyle name="SAPBEXaggDataEmph 2 3 2 5" xfId="23447"/>
    <cellStyle name="SAPBEXaggDataEmph 2 3 2 5 2" xfId="23448"/>
    <cellStyle name="SAPBEXaggDataEmph 2 3 2 5 2 2" xfId="23449"/>
    <cellStyle name="SAPBEXaggDataEmph 2 3 2 5 3" xfId="23450"/>
    <cellStyle name="SAPBEXaggDataEmph 2 3 2 6" xfId="23451"/>
    <cellStyle name="SAPBEXaggDataEmph 2 3 2 6 2" xfId="23452"/>
    <cellStyle name="SAPBEXaggDataEmph 2 3 2 7" xfId="23453"/>
    <cellStyle name="SAPBEXaggDataEmph 2 3 2 8" xfId="23434"/>
    <cellStyle name="SAPBEXaggDataEmph 2 3 3" xfId="23454"/>
    <cellStyle name="SAPBEXaggDataEmph 2 3 4" xfId="23455"/>
    <cellStyle name="SAPBEXaggDataEmph 2 3 4 2" xfId="23456"/>
    <cellStyle name="SAPBEXaggDataEmph 2 3 4 2 2" xfId="23457"/>
    <cellStyle name="SAPBEXaggDataEmph 2 3 4 3" xfId="23458"/>
    <cellStyle name="SAPBEXaggDataEmph 2 3 5" xfId="23459"/>
    <cellStyle name="SAPBEXaggDataEmph 2 3 5 2" xfId="23460"/>
    <cellStyle name="SAPBEXaggDataEmph 2 3 5 2 2" xfId="23461"/>
    <cellStyle name="SAPBEXaggDataEmph 2 3 5 3" xfId="23462"/>
    <cellStyle name="SAPBEXaggDataEmph 2 3 6" xfId="23463"/>
    <cellStyle name="SAPBEXaggDataEmph 2 3 6 2" xfId="23464"/>
    <cellStyle name="SAPBEXaggDataEmph 2 3 6 2 2" xfId="23465"/>
    <cellStyle name="SAPBEXaggDataEmph 2 3 6 3" xfId="23466"/>
    <cellStyle name="SAPBEXaggDataEmph 2 3 7" xfId="23467"/>
    <cellStyle name="SAPBEXaggDataEmph 2 3 7 2" xfId="23468"/>
    <cellStyle name="SAPBEXaggDataEmph 2 3 7 2 2" xfId="23469"/>
    <cellStyle name="SAPBEXaggDataEmph 2 3 7 3" xfId="23470"/>
    <cellStyle name="SAPBEXaggDataEmph 2 3 8" xfId="23471"/>
    <cellStyle name="SAPBEXaggDataEmph 2 3 8 2" xfId="23472"/>
    <cellStyle name="SAPBEXaggDataEmph 2 3 9" xfId="23473"/>
    <cellStyle name="SAPBEXaggDataEmph 2 4" xfId="1569"/>
    <cellStyle name="SAPBEXaggDataEmph 2 4 2" xfId="23475"/>
    <cellStyle name="SAPBEXaggDataEmph 2 4 3" xfId="23476"/>
    <cellStyle name="SAPBEXaggDataEmph 2 4 3 2" xfId="23477"/>
    <cellStyle name="SAPBEXaggDataEmph 2 4 3 2 2" xfId="23478"/>
    <cellStyle name="SAPBEXaggDataEmph 2 4 3 3" xfId="23479"/>
    <cellStyle name="SAPBEXaggDataEmph 2 4 4" xfId="23480"/>
    <cellStyle name="SAPBEXaggDataEmph 2 4 4 2" xfId="23481"/>
    <cellStyle name="SAPBEXaggDataEmph 2 4 4 2 2" xfId="23482"/>
    <cellStyle name="SAPBEXaggDataEmph 2 4 4 3" xfId="23483"/>
    <cellStyle name="SAPBEXaggDataEmph 2 4 5" xfId="23484"/>
    <cellStyle name="SAPBEXaggDataEmph 2 4 5 2" xfId="23485"/>
    <cellStyle name="SAPBEXaggDataEmph 2 4 5 2 2" xfId="23486"/>
    <cellStyle name="SAPBEXaggDataEmph 2 4 5 3" xfId="23487"/>
    <cellStyle name="SAPBEXaggDataEmph 2 4 6" xfId="23488"/>
    <cellStyle name="SAPBEXaggDataEmph 2 4 6 2" xfId="23489"/>
    <cellStyle name="SAPBEXaggDataEmph 2 4 6 2 2" xfId="23490"/>
    <cellStyle name="SAPBEXaggDataEmph 2 4 6 3" xfId="23491"/>
    <cellStyle name="SAPBEXaggDataEmph 2 4 7" xfId="23492"/>
    <cellStyle name="SAPBEXaggDataEmph 2 4 7 2" xfId="23493"/>
    <cellStyle name="SAPBEXaggDataEmph 2 4 8" xfId="23494"/>
    <cellStyle name="SAPBEXaggDataEmph 2 4 9" xfId="23474"/>
    <cellStyle name="SAPBEXaggDataEmph 2 5" xfId="23495"/>
    <cellStyle name="SAPBEXaggDataEmph 2 6" xfId="23496"/>
    <cellStyle name="SAPBEXaggDataEmph 2 6 2" xfId="23497"/>
    <cellStyle name="SAPBEXaggDataEmph 2 6 2 2" xfId="23498"/>
    <cellStyle name="SAPBEXaggDataEmph 2 6 3" xfId="23499"/>
    <cellStyle name="SAPBEXaggDataEmph 2 7" xfId="23500"/>
    <cellStyle name="SAPBEXaggDataEmph 2 7 2" xfId="23501"/>
    <cellStyle name="SAPBEXaggDataEmph 2 7 2 2" xfId="23502"/>
    <cellStyle name="SAPBEXaggDataEmph 2 7 3" xfId="23503"/>
    <cellStyle name="SAPBEXaggDataEmph 2 8" xfId="23504"/>
    <cellStyle name="SAPBEXaggDataEmph 2 8 2" xfId="23505"/>
    <cellStyle name="SAPBEXaggDataEmph 2 8 2 2" xfId="23506"/>
    <cellStyle name="SAPBEXaggDataEmph 2 8 3" xfId="23507"/>
    <cellStyle name="SAPBEXaggDataEmph 2 9" xfId="23508"/>
    <cellStyle name="SAPBEXaggDataEmph 2 9 2" xfId="23509"/>
    <cellStyle name="SAPBEXaggDataEmph 2 9 2 2" xfId="23510"/>
    <cellStyle name="SAPBEXaggDataEmph 2 9 3" xfId="23511"/>
    <cellStyle name="SAPBEXaggDataEmph 2_O&amp;M Checkbook" xfId="23512"/>
    <cellStyle name="SAPBEXaggDataEmph 3" xfId="731"/>
    <cellStyle name="SAPBEXaggDataEmph 3 10" xfId="23514"/>
    <cellStyle name="SAPBEXaggDataEmph 3 11" xfId="23513"/>
    <cellStyle name="SAPBEXaggDataEmph 3 2" xfId="1096"/>
    <cellStyle name="SAPBEXaggDataEmph 3 2 2" xfId="2109"/>
    <cellStyle name="SAPBEXaggDataEmph 3 2 2 2" xfId="23517"/>
    <cellStyle name="SAPBEXaggDataEmph 3 2 2 2 2" xfId="23518"/>
    <cellStyle name="SAPBEXaggDataEmph 3 2 2 2 2 2" xfId="23519"/>
    <cellStyle name="SAPBEXaggDataEmph 3 2 2 2 3" xfId="23520"/>
    <cellStyle name="SAPBEXaggDataEmph 3 2 2 3" xfId="23521"/>
    <cellStyle name="SAPBEXaggDataEmph 3 2 2 3 2" xfId="23522"/>
    <cellStyle name="SAPBEXaggDataEmph 3 2 2 3 2 2" xfId="23523"/>
    <cellStyle name="SAPBEXaggDataEmph 3 2 2 3 3" xfId="23524"/>
    <cellStyle name="SAPBEXaggDataEmph 3 2 2 4" xfId="23525"/>
    <cellStyle name="SAPBEXaggDataEmph 3 2 2 4 2" xfId="23526"/>
    <cellStyle name="SAPBEXaggDataEmph 3 2 2 4 2 2" xfId="23527"/>
    <cellStyle name="SAPBEXaggDataEmph 3 2 2 4 3" xfId="23528"/>
    <cellStyle name="SAPBEXaggDataEmph 3 2 2 5" xfId="23529"/>
    <cellStyle name="SAPBEXaggDataEmph 3 2 2 5 2" xfId="23530"/>
    <cellStyle name="SAPBEXaggDataEmph 3 2 2 5 2 2" xfId="23531"/>
    <cellStyle name="SAPBEXaggDataEmph 3 2 2 5 3" xfId="23532"/>
    <cellStyle name="SAPBEXaggDataEmph 3 2 2 6" xfId="23533"/>
    <cellStyle name="SAPBEXaggDataEmph 3 2 2 6 2" xfId="23534"/>
    <cellStyle name="SAPBEXaggDataEmph 3 2 2 7" xfId="23535"/>
    <cellStyle name="SAPBEXaggDataEmph 3 2 2 8" xfId="23516"/>
    <cellStyle name="SAPBEXaggDataEmph 3 2 3" xfId="23536"/>
    <cellStyle name="SAPBEXaggDataEmph 3 2 3 2" xfId="23537"/>
    <cellStyle name="SAPBEXaggDataEmph 3 2 3 2 2" xfId="23538"/>
    <cellStyle name="SAPBEXaggDataEmph 3 2 3 3" xfId="23539"/>
    <cellStyle name="SAPBEXaggDataEmph 3 2 4" xfId="23540"/>
    <cellStyle name="SAPBEXaggDataEmph 3 2 4 2" xfId="23541"/>
    <cellStyle name="SAPBEXaggDataEmph 3 2 4 2 2" xfId="23542"/>
    <cellStyle name="SAPBEXaggDataEmph 3 2 4 3" xfId="23543"/>
    <cellStyle name="SAPBEXaggDataEmph 3 2 5" xfId="23544"/>
    <cellStyle name="SAPBEXaggDataEmph 3 2 5 2" xfId="23545"/>
    <cellStyle name="SAPBEXaggDataEmph 3 2 5 2 2" xfId="23546"/>
    <cellStyle name="SAPBEXaggDataEmph 3 2 5 3" xfId="23547"/>
    <cellStyle name="SAPBEXaggDataEmph 3 2 6" xfId="23548"/>
    <cellStyle name="SAPBEXaggDataEmph 3 2 6 2" xfId="23549"/>
    <cellStyle name="SAPBEXaggDataEmph 3 2 6 2 2" xfId="23550"/>
    <cellStyle name="SAPBEXaggDataEmph 3 2 6 3" xfId="23551"/>
    <cellStyle name="SAPBEXaggDataEmph 3 2 7" xfId="23552"/>
    <cellStyle name="SAPBEXaggDataEmph 3 2 7 2" xfId="23553"/>
    <cellStyle name="SAPBEXaggDataEmph 3 2 8" xfId="23554"/>
    <cellStyle name="SAPBEXaggDataEmph 3 2 9" xfId="23515"/>
    <cellStyle name="SAPBEXaggDataEmph 3 3" xfId="1735"/>
    <cellStyle name="SAPBEXaggDataEmph 3 3 2" xfId="23556"/>
    <cellStyle name="SAPBEXaggDataEmph 3 3 2 2" xfId="23557"/>
    <cellStyle name="SAPBEXaggDataEmph 3 3 2 2 2" xfId="23558"/>
    <cellStyle name="SAPBEXaggDataEmph 3 3 2 3" xfId="23559"/>
    <cellStyle name="SAPBEXaggDataEmph 3 3 3" xfId="23560"/>
    <cellStyle name="SAPBEXaggDataEmph 3 3 3 2" xfId="23561"/>
    <cellStyle name="SAPBEXaggDataEmph 3 3 3 2 2" xfId="23562"/>
    <cellStyle name="SAPBEXaggDataEmph 3 3 3 3" xfId="23563"/>
    <cellStyle name="SAPBEXaggDataEmph 3 3 4" xfId="23564"/>
    <cellStyle name="SAPBEXaggDataEmph 3 3 4 2" xfId="23565"/>
    <cellStyle name="SAPBEXaggDataEmph 3 3 4 2 2" xfId="23566"/>
    <cellStyle name="SAPBEXaggDataEmph 3 3 4 3" xfId="23567"/>
    <cellStyle name="SAPBEXaggDataEmph 3 3 5" xfId="23568"/>
    <cellStyle name="SAPBEXaggDataEmph 3 3 5 2" xfId="23569"/>
    <cellStyle name="SAPBEXaggDataEmph 3 3 5 2 2" xfId="23570"/>
    <cellStyle name="SAPBEXaggDataEmph 3 3 5 3" xfId="23571"/>
    <cellStyle name="SAPBEXaggDataEmph 3 3 6" xfId="23572"/>
    <cellStyle name="SAPBEXaggDataEmph 3 3 6 2" xfId="23573"/>
    <cellStyle name="SAPBEXaggDataEmph 3 3 7" xfId="23574"/>
    <cellStyle name="SAPBEXaggDataEmph 3 3 8" xfId="23555"/>
    <cellStyle name="SAPBEXaggDataEmph 3 4" xfId="23575"/>
    <cellStyle name="SAPBEXaggDataEmph 3 5" xfId="23576"/>
    <cellStyle name="SAPBEXaggDataEmph 3 5 2" xfId="23577"/>
    <cellStyle name="SAPBEXaggDataEmph 3 5 2 2" xfId="23578"/>
    <cellStyle name="SAPBEXaggDataEmph 3 5 3" xfId="23579"/>
    <cellStyle name="SAPBEXaggDataEmph 3 6" xfId="23580"/>
    <cellStyle name="SAPBEXaggDataEmph 3 6 2" xfId="23581"/>
    <cellStyle name="SAPBEXaggDataEmph 3 6 2 2" xfId="23582"/>
    <cellStyle name="SAPBEXaggDataEmph 3 6 3" xfId="23583"/>
    <cellStyle name="SAPBEXaggDataEmph 3 7" xfId="23584"/>
    <cellStyle name="SAPBEXaggDataEmph 3 7 2" xfId="23585"/>
    <cellStyle name="SAPBEXaggDataEmph 3 7 2 2" xfId="23586"/>
    <cellStyle name="SAPBEXaggDataEmph 3 7 3" xfId="23587"/>
    <cellStyle name="SAPBEXaggDataEmph 3 8" xfId="23588"/>
    <cellStyle name="SAPBEXaggDataEmph 3 8 2" xfId="23589"/>
    <cellStyle name="SAPBEXaggDataEmph 3 8 2 2" xfId="23590"/>
    <cellStyle name="SAPBEXaggDataEmph 3 8 3" xfId="23591"/>
    <cellStyle name="SAPBEXaggDataEmph 3 9" xfId="23592"/>
    <cellStyle name="SAPBEXaggDataEmph 3 9 2" xfId="23593"/>
    <cellStyle name="SAPBEXaggDataEmph 4" xfId="684"/>
    <cellStyle name="SAPBEXaggDataEmph 4 2" xfId="1057"/>
    <cellStyle name="SAPBEXaggDataEmph 4 2 2" xfId="2071"/>
    <cellStyle name="SAPBEXaggDataEmph 4 3" xfId="1707"/>
    <cellStyle name="SAPBEXaggDataEmph 4 4" xfId="23594"/>
    <cellStyle name="SAPBEXaggDataEmph 5" xfId="799"/>
    <cellStyle name="SAPBEXaggDataEmph 5 2" xfId="1143"/>
    <cellStyle name="SAPBEXaggDataEmph 5 2 2" xfId="2155"/>
    <cellStyle name="SAPBEXaggDataEmph 5 2 3" xfId="23596"/>
    <cellStyle name="SAPBEXaggDataEmph 5 3" xfId="1794"/>
    <cellStyle name="SAPBEXaggDataEmph 5 3 2" xfId="23597"/>
    <cellStyle name="SAPBEXaggDataEmph 5 4" xfId="23595"/>
    <cellStyle name="SAPBEXaggDataEmph 6" xfId="1247"/>
    <cellStyle name="SAPBEXaggDataEmph 6 2" xfId="1885"/>
    <cellStyle name="SAPBEXaggDataEmph 6 3" xfId="23598"/>
    <cellStyle name="SAPBEXaggDataEmph 7" xfId="923"/>
    <cellStyle name="SAPBEXaggDataEmph 7 2" xfId="23599"/>
    <cellStyle name="SAPBEXaggDataEmph 8" xfId="23600"/>
    <cellStyle name="SAPBEXaggDataEmph 9" xfId="23601"/>
    <cellStyle name="SAPBEXaggDataEmph_2012 Budget &amp; Actuals" xfId="23602"/>
    <cellStyle name="SAPBEXaggItem" xfId="103"/>
    <cellStyle name="SAPBEXaggItem 10" xfId="23604"/>
    <cellStyle name="SAPBEXaggItem 11" xfId="23605"/>
    <cellStyle name="SAPBEXaggItem 12" xfId="23606"/>
    <cellStyle name="SAPBEXaggItem 13" xfId="23607"/>
    <cellStyle name="SAPBEXaggItem 14" xfId="23603"/>
    <cellStyle name="SAPBEXaggItem 15" xfId="364"/>
    <cellStyle name="SAPBEXaggItem 2" xfId="365"/>
    <cellStyle name="SAPBEXaggItem 2 10" xfId="23609"/>
    <cellStyle name="SAPBEXaggItem 2 10 2" xfId="23610"/>
    <cellStyle name="SAPBEXaggItem 2 11" xfId="23611"/>
    <cellStyle name="SAPBEXaggItem 2 12" xfId="23608"/>
    <cellStyle name="SAPBEXaggItem 2 2" xfId="740"/>
    <cellStyle name="SAPBEXaggItem 2 2 10" xfId="23613"/>
    <cellStyle name="SAPBEXaggItem 2 2 10 2" xfId="23614"/>
    <cellStyle name="SAPBEXaggItem 2 2 11" xfId="23615"/>
    <cellStyle name="SAPBEXaggItem 2 2 12" xfId="23612"/>
    <cellStyle name="SAPBEXaggItem 2 2 2" xfId="771"/>
    <cellStyle name="SAPBEXaggItem 2 2 2 2" xfId="1126"/>
    <cellStyle name="SAPBEXaggItem 2 2 2 2 2" xfId="2138"/>
    <cellStyle name="SAPBEXaggItem 2 2 2 2 3" xfId="23617"/>
    <cellStyle name="SAPBEXaggItem 2 2 2 3" xfId="1766"/>
    <cellStyle name="SAPBEXaggItem 2 2 2 3 2" xfId="23619"/>
    <cellStyle name="SAPBEXaggItem 2 2 2 3 2 2" xfId="23620"/>
    <cellStyle name="SAPBEXaggItem 2 2 2 3 3" xfId="23621"/>
    <cellStyle name="SAPBEXaggItem 2 2 2 3 4" xfId="23618"/>
    <cellStyle name="SAPBEXaggItem 2 2 2 4" xfId="23622"/>
    <cellStyle name="SAPBEXaggItem 2 2 2 4 2" xfId="23623"/>
    <cellStyle name="SAPBEXaggItem 2 2 2 4 2 2" xfId="23624"/>
    <cellStyle name="SAPBEXaggItem 2 2 2 4 3" xfId="23625"/>
    <cellStyle name="SAPBEXaggItem 2 2 2 5" xfId="23626"/>
    <cellStyle name="SAPBEXaggItem 2 2 2 5 2" xfId="23627"/>
    <cellStyle name="SAPBEXaggItem 2 2 2 5 2 2" xfId="23628"/>
    <cellStyle name="SAPBEXaggItem 2 2 2 5 3" xfId="23629"/>
    <cellStyle name="SAPBEXaggItem 2 2 2 6" xfId="23630"/>
    <cellStyle name="SAPBEXaggItem 2 2 2 6 2" xfId="23631"/>
    <cellStyle name="SAPBEXaggItem 2 2 2 6 2 2" xfId="23632"/>
    <cellStyle name="SAPBEXaggItem 2 2 2 6 3" xfId="23633"/>
    <cellStyle name="SAPBEXaggItem 2 2 2 7" xfId="23634"/>
    <cellStyle name="SAPBEXaggItem 2 2 2 7 2" xfId="23635"/>
    <cellStyle name="SAPBEXaggItem 2 2 2 8" xfId="23636"/>
    <cellStyle name="SAPBEXaggItem 2 2 2 9" xfId="23616"/>
    <cellStyle name="SAPBEXaggItem 2 2 3" xfId="830"/>
    <cellStyle name="SAPBEXaggItem 2 2 3 2" xfId="1172"/>
    <cellStyle name="SAPBEXaggItem 2 2 3 2 2" xfId="2184"/>
    <cellStyle name="SAPBEXaggItem 2 2 3 3" xfId="1823"/>
    <cellStyle name="SAPBEXaggItem 2 2 3 4" xfId="23637"/>
    <cellStyle name="SAPBEXaggItem 2 2 4" xfId="863"/>
    <cellStyle name="SAPBEXaggItem 2 2 4 2" xfId="1856"/>
    <cellStyle name="SAPBEXaggItem 2 2 4 3" xfId="23638"/>
    <cellStyle name="SAPBEXaggItem 2 2 5" xfId="1512"/>
    <cellStyle name="SAPBEXaggItem 2 2 5 2" xfId="2230"/>
    <cellStyle name="SAPBEXaggItem 2 2 5 3" xfId="23639"/>
    <cellStyle name="SAPBEXaggItem 2 2 6" xfId="1560"/>
    <cellStyle name="SAPBEXaggItem 2 2 6 2" xfId="23641"/>
    <cellStyle name="SAPBEXaggItem 2 2 6 2 2" xfId="23642"/>
    <cellStyle name="SAPBEXaggItem 2 2 6 3" xfId="23643"/>
    <cellStyle name="SAPBEXaggItem 2 2 6 4" xfId="23640"/>
    <cellStyle name="SAPBEXaggItem 2 2 7" xfId="23644"/>
    <cellStyle name="SAPBEXaggItem 2 2 7 2" xfId="23645"/>
    <cellStyle name="SAPBEXaggItem 2 2 7 2 2" xfId="23646"/>
    <cellStyle name="SAPBEXaggItem 2 2 7 3" xfId="23647"/>
    <cellStyle name="SAPBEXaggItem 2 2 8" xfId="23648"/>
    <cellStyle name="SAPBEXaggItem 2 2 8 2" xfId="23649"/>
    <cellStyle name="SAPBEXaggItem 2 2 8 2 2" xfId="23650"/>
    <cellStyle name="SAPBEXaggItem 2 2 8 3" xfId="23651"/>
    <cellStyle name="SAPBEXaggItem 2 2 9" xfId="23652"/>
    <cellStyle name="SAPBEXaggItem 2 2 9 2" xfId="23653"/>
    <cellStyle name="SAPBEXaggItem 2 2 9 2 2" xfId="23654"/>
    <cellStyle name="SAPBEXaggItem 2 2 9 3" xfId="23655"/>
    <cellStyle name="SAPBEXaggItem 2 3" xfId="23656"/>
    <cellStyle name="SAPBEXaggItem 2 3 2" xfId="23657"/>
    <cellStyle name="SAPBEXaggItem 2 3 2 2" xfId="23658"/>
    <cellStyle name="SAPBEXaggItem 2 3 2 2 2" xfId="23659"/>
    <cellStyle name="SAPBEXaggItem 2 3 2 2 2 2" xfId="23660"/>
    <cellStyle name="SAPBEXaggItem 2 3 2 2 3" xfId="23661"/>
    <cellStyle name="SAPBEXaggItem 2 3 2 3" xfId="23662"/>
    <cellStyle name="SAPBEXaggItem 2 3 2 3 2" xfId="23663"/>
    <cellStyle name="SAPBEXaggItem 2 3 2 3 2 2" xfId="23664"/>
    <cellStyle name="SAPBEXaggItem 2 3 2 3 3" xfId="23665"/>
    <cellStyle name="SAPBEXaggItem 2 3 2 4" xfId="23666"/>
    <cellStyle name="SAPBEXaggItem 2 3 2 4 2" xfId="23667"/>
    <cellStyle name="SAPBEXaggItem 2 3 2 4 2 2" xfId="23668"/>
    <cellStyle name="SAPBEXaggItem 2 3 2 4 3" xfId="23669"/>
    <cellStyle name="SAPBEXaggItem 2 3 2 5" xfId="23670"/>
    <cellStyle name="SAPBEXaggItem 2 3 2 5 2" xfId="23671"/>
    <cellStyle name="SAPBEXaggItem 2 3 2 5 2 2" xfId="23672"/>
    <cellStyle name="SAPBEXaggItem 2 3 2 5 3" xfId="23673"/>
    <cellStyle name="SAPBEXaggItem 2 3 2 6" xfId="23674"/>
    <cellStyle name="SAPBEXaggItem 2 3 2 6 2" xfId="23675"/>
    <cellStyle name="SAPBEXaggItem 2 3 2 7" xfId="23676"/>
    <cellStyle name="SAPBEXaggItem 2 3 3" xfId="23677"/>
    <cellStyle name="SAPBEXaggItem 2 3 4" xfId="23678"/>
    <cellStyle name="SAPBEXaggItem 2 3 4 2" xfId="23679"/>
    <cellStyle name="SAPBEXaggItem 2 3 4 2 2" xfId="23680"/>
    <cellStyle name="SAPBEXaggItem 2 3 4 3" xfId="23681"/>
    <cellStyle name="SAPBEXaggItem 2 3 5" xfId="23682"/>
    <cellStyle name="SAPBEXaggItem 2 3 5 2" xfId="23683"/>
    <cellStyle name="SAPBEXaggItem 2 3 5 2 2" xfId="23684"/>
    <cellStyle name="SAPBEXaggItem 2 3 5 3" xfId="23685"/>
    <cellStyle name="SAPBEXaggItem 2 3 6" xfId="23686"/>
    <cellStyle name="SAPBEXaggItem 2 3 6 2" xfId="23687"/>
    <cellStyle name="SAPBEXaggItem 2 3 6 2 2" xfId="23688"/>
    <cellStyle name="SAPBEXaggItem 2 3 6 3" xfId="23689"/>
    <cellStyle name="SAPBEXaggItem 2 3 7" xfId="23690"/>
    <cellStyle name="SAPBEXaggItem 2 3 7 2" xfId="23691"/>
    <cellStyle name="SAPBEXaggItem 2 3 7 2 2" xfId="23692"/>
    <cellStyle name="SAPBEXaggItem 2 3 7 3" xfId="23693"/>
    <cellStyle name="SAPBEXaggItem 2 3 8" xfId="23694"/>
    <cellStyle name="SAPBEXaggItem 2 3 8 2" xfId="23695"/>
    <cellStyle name="SAPBEXaggItem 2 3 9" xfId="23696"/>
    <cellStyle name="SAPBEXaggItem 2 4" xfId="23697"/>
    <cellStyle name="SAPBEXaggItem 2 4 2" xfId="23698"/>
    <cellStyle name="SAPBEXaggItem 2 4 3" xfId="23699"/>
    <cellStyle name="SAPBEXaggItem 2 4 3 2" xfId="23700"/>
    <cellStyle name="SAPBEXaggItem 2 4 3 2 2" xfId="23701"/>
    <cellStyle name="SAPBEXaggItem 2 4 3 3" xfId="23702"/>
    <cellStyle name="SAPBEXaggItem 2 4 4" xfId="23703"/>
    <cellStyle name="SAPBEXaggItem 2 4 4 2" xfId="23704"/>
    <cellStyle name="SAPBEXaggItem 2 4 4 2 2" xfId="23705"/>
    <cellStyle name="SAPBEXaggItem 2 4 4 3" xfId="23706"/>
    <cellStyle name="SAPBEXaggItem 2 4 5" xfId="23707"/>
    <cellStyle name="SAPBEXaggItem 2 4 5 2" xfId="23708"/>
    <cellStyle name="SAPBEXaggItem 2 4 5 2 2" xfId="23709"/>
    <cellStyle name="SAPBEXaggItem 2 4 5 3" xfId="23710"/>
    <cellStyle name="SAPBEXaggItem 2 4 6" xfId="23711"/>
    <cellStyle name="SAPBEXaggItem 2 4 6 2" xfId="23712"/>
    <cellStyle name="SAPBEXaggItem 2 4 6 2 2" xfId="23713"/>
    <cellStyle name="SAPBEXaggItem 2 4 6 3" xfId="23714"/>
    <cellStyle name="SAPBEXaggItem 2 4 7" xfId="23715"/>
    <cellStyle name="SAPBEXaggItem 2 4 7 2" xfId="23716"/>
    <cellStyle name="SAPBEXaggItem 2 4 8" xfId="23717"/>
    <cellStyle name="SAPBEXaggItem 2 5" xfId="23718"/>
    <cellStyle name="SAPBEXaggItem 2 6" xfId="23719"/>
    <cellStyle name="SAPBEXaggItem 2 6 2" xfId="23720"/>
    <cellStyle name="SAPBEXaggItem 2 6 2 2" xfId="23721"/>
    <cellStyle name="SAPBEXaggItem 2 6 3" xfId="23722"/>
    <cellStyle name="SAPBEXaggItem 2 7" xfId="23723"/>
    <cellStyle name="SAPBEXaggItem 2 7 2" xfId="23724"/>
    <cellStyle name="SAPBEXaggItem 2 7 2 2" xfId="23725"/>
    <cellStyle name="SAPBEXaggItem 2 7 3" xfId="23726"/>
    <cellStyle name="SAPBEXaggItem 2 8" xfId="23727"/>
    <cellStyle name="SAPBEXaggItem 2 8 2" xfId="23728"/>
    <cellStyle name="SAPBEXaggItem 2 8 2 2" xfId="23729"/>
    <cellStyle name="SAPBEXaggItem 2 8 3" xfId="23730"/>
    <cellStyle name="SAPBEXaggItem 2 9" xfId="23731"/>
    <cellStyle name="SAPBEXaggItem 2 9 2" xfId="23732"/>
    <cellStyle name="SAPBEXaggItem 2 9 2 2" xfId="23733"/>
    <cellStyle name="SAPBEXaggItem 2 9 3" xfId="23734"/>
    <cellStyle name="SAPBEXaggItem 2_O&amp;M Checkbook" xfId="23735"/>
    <cellStyle name="SAPBEXaggItem 3" xfId="1249"/>
    <cellStyle name="SAPBEXaggItem 3 10" xfId="23737"/>
    <cellStyle name="SAPBEXaggItem 3 11" xfId="23736"/>
    <cellStyle name="SAPBEXaggItem 3 2" xfId="1530"/>
    <cellStyle name="SAPBEXaggItem 3 2 2" xfId="2239"/>
    <cellStyle name="SAPBEXaggItem 3 2 2 2" xfId="23740"/>
    <cellStyle name="SAPBEXaggItem 3 2 2 2 2" xfId="23741"/>
    <cellStyle name="SAPBEXaggItem 3 2 2 2 2 2" xfId="23742"/>
    <cellStyle name="SAPBEXaggItem 3 2 2 2 3" xfId="23743"/>
    <cellStyle name="SAPBEXaggItem 3 2 2 3" xfId="23744"/>
    <cellStyle name="SAPBEXaggItem 3 2 2 3 2" xfId="23745"/>
    <cellStyle name="SAPBEXaggItem 3 2 2 3 2 2" xfId="23746"/>
    <cellStyle name="SAPBEXaggItem 3 2 2 3 3" xfId="23747"/>
    <cellStyle name="SAPBEXaggItem 3 2 2 4" xfId="23748"/>
    <cellStyle name="SAPBEXaggItem 3 2 2 4 2" xfId="23749"/>
    <cellStyle name="SAPBEXaggItem 3 2 2 4 2 2" xfId="23750"/>
    <cellStyle name="SAPBEXaggItem 3 2 2 4 3" xfId="23751"/>
    <cellStyle name="SAPBEXaggItem 3 2 2 5" xfId="23752"/>
    <cellStyle name="SAPBEXaggItem 3 2 2 5 2" xfId="23753"/>
    <cellStyle name="SAPBEXaggItem 3 2 2 5 2 2" xfId="23754"/>
    <cellStyle name="SAPBEXaggItem 3 2 2 5 3" xfId="23755"/>
    <cellStyle name="SAPBEXaggItem 3 2 2 6" xfId="23756"/>
    <cellStyle name="SAPBEXaggItem 3 2 2 6 2" xfId="23757"/>
    <cellStyle name="SAPBEXaggItem 3 2 2 7" xfId="23758"/>
    <cellStyle name="SAPBEXaggItem 3 2 2 8" xfId="23739"/>
    <cellStyle name="SAPBEXaggItem 3 2 3" xfId="23759"/>
    <cellStyle name="SAPBEXaggItem 3 2 3 2" xfId="23760"/>
    <cellStyle name="SAPBEXaggItem 3 2 3 2 2" xfId="23761"/>
    <cellStyle name="SAPBEXaggItem 3 2 3 3" xfId="23762"/>
    <cellStyle name="SAPBEXaggItem 3 2 4" xfId="23763"/>
    <cellStyle name="SAPBEXaggItem 3 2 4 2" xfId="23764"/>
    <cellStyle name="SAPBEXaggItem 3 2 4 2 2" xfId="23765"/>
    <cellStyle name="SAPBEXaggItem 3 2 4 3" xfId="23766"/>
    <cellStyle name="SAPBEXaggItem 3 2 5" xfId="23767"/>
    <cellStyle name="SAPBEXaggItem 3 2 5 2" xfId="23768"/>
    <cellStyle name="SAPBEXaggItem 3 2 5 2 2" xfId="23769"/>
    <cellStyle name="SAPBEXaggItem 3 2 5 3" xfId="23770"/>
    <cellStyle name="SAPBEXaggItem 3 2 6" xfId="23771"/>
    <cellStyle name="SAPBEXaggItem 3 2 6 2" xfId="23772"/>
    <cellStyle name="SAPBEXaggItem 3 2 6 2 2" xfId="23773"/>
    <cellStyle name="SAPBEXaggItem 3 2 6 3" xfId="23774"/>
    <cellStyle name="SAPBEXaggItem 3 2 7" xfId="23775"/>
    <cellStyle name="SAPBEXaggItem 3 2 7 2" xfId="23776"/>
    <cellStyle name="SAPBEXaggItem 3 2 8" xfId="23777"/>
    <cellStyle name="SAPBEXaggItem 3 2 9" xfId="23738"/>
    <cellStyle name="SAPBEXaggItem 3 3" xfId="1570"/>
    <cellStyle name="SAPBEXaggItem 3 3 2" xfId="23779"/>
    <cellStyle name="SAPBEXaggItem 3 3 2 2" xfId="23780"/>
    <cellStyle name="SAPBEXaggItem 3 3 2 2 2" xfId="23781"/>
    <cellStyle name="SAPBEXaggItem 3 3 2 3" xfId="23782"/>
    <cellStyle name="SAPBEXaggItem 3 3 3" xfId="23783"/>
    <cellStyle name="SAPBEXaggItem 3 3 3 2" xfId="23784"/>
    <cellStyle name="SAPBEXaggItem 3 3 3 2 2" xfId="23785"/>
    <cellStyle name="SAPBEXaggItem 3 3 3 3" xfId="23786"/>
    <cellStyle name="SAPBEXaggItem 3 3 4" xfId="23787"/>
    <cellStyle name="SAPBEXaggItem 3 3 4 2" xfId="23788"/>
    <cellStyle name="SAPBEXaggItem 3 3 4 2 2" xfId="23789"/>
    <cellStyle name="SAPBEXaggItem 3 3 4 3" xfId="23790"/>
    <cellStyle name="SAPBEXaggItem 3 3 5" xfId="23791"/>
    <cellStyle name="SAPBEXaggItem 3 3 5 2" xfId="23792"/>
    <cellStyle name="SAPBEXaggItem 3 3 5 2 2" xfId="23793"/>
    <cellStyle name="SAPBEXaggItem 3 3 5 3" xfId="23794"/>
    <cellStyle name="SAPBEXaggItem 3 3 6" xfId="23795"/>
    <cellStyle name="SAPBEXaggItem 3 3 6 2" xfId="23796"/>
    <cellStyle name="SAPBEXaggItem 3 3 7" xfId="23797"/>
    <cellStyle name="SAPBEXaggItem 3 3 8" xfId="23778"/>
    <cellStyle name="SAPBEXaggItem 3 4" xfId="1887"/>
    <cellStyle name="SAPBEXaggItem 3 4 2" xfId="23798"/>
    <cellStyle name="SAPBEXaggItem 3 5" xfId="23799"/>
    <cellStyle name="SAPBEXaggItem 3 5 2" xfId="23800"/>
    <cellStyle name="SAPBEXaggItem 3 5 2 2" xfId="23801"/>
    <cellStyle name="SAPBEXaggItem 3 5 3" xfId="23802"/>
    <cellStyle name="SAPBEXaggItem 3 6" xfId="23803"/>
    <cellStyle name="SAPBEXaggItem 3 6 2" xfId="23804"/>
    <cellStyle name="SAPBEXaggItem 3 6 2 2" xfId="23805"/>
    <cellStyle name="SAPBEXaggItem 3 6 3" xfId="23806"/>
    <cellStyle name="SAPBEXaggItem 3 7" xfId="23807"/>
    <cellStyle name="SAPBEXaggItem 3 7 2" xfId="23808"/>
    <cellStyle name="SAPBEXaggItem 3 7 2 2" xfId="23809"/>
    <cellStyle name="SAPBEXaggItem 3 7 3" xfId="23810"/>
    <cellStyle name="SAPBEXaggItem 3 8" xfId="23811"/>
    <cellStyle name="SAPBEXaggItem 3 8 2" xfId="23812"/>
    <cellStyle name="SAPBEXaggItem 3 8 2 2" xfId="23813"/>
    <cellStyle name="SAPBEXaggItem 3 8 3" xfId="23814"/>
    <cellStyle name="SAPBEXaggItem 3 9" xfId="23815"/>
    <cellStyle name="SAPBEXaggItem 3 9 2" xfId="23816"/>
    <cellStyle name="SAPBEXaggItem 4" xfId="925"/>
    <cellStyle name="SAPBEXaggItem 4 2" xfId="23817"/>
    <cellStyle name="SAPBEXaggItem 5" xfId="23818"/>
    <cellStyle name="SAPBEXaggItem 6" xfId="23819"/>
    <cellStyle name="SAPBEXaggItem 6 2" xfId="23820"/>
    <cellStyle name="SAPBEXaggItem 6 3" xfId="23821"/>
    <cellStyle name="SAPBEXaggItem 7" xfId="23822"/>
    <cellStyle name="SAPBEXaggItem 8" xfId="23823"/>
    <cellStyle name="SAPBEXaggItem 9" xfId="23824"/>
    <cellStyle name="SAPBEXaggItem_03_2012 LIC Fcst_ORIGINAL" xfId="23825"/>
    <cellStyle name="SAPBEXaggItemX" xfId="104"/>
    <cellStyle name="SAPBEXaggItemX 10" xfId="23827"/>
    <cellStyle name="SAPBEXaggItemX 11" xfId="23828"/>
    <cellStyle name="SAPBEXaggItemX 12" xfId="23829"/>
    <cellStyle name="SAPBEXaggItemX 13" xfId="23830"/>
    <cellStyle name="SAPBEXaggItemX 14" xfId="23826"/>
    <cellStyle name="SAPBEXaggItemX 15" xfId="366"/>
    <cellStyle name="SAPBEXaggItemX 2" xfId="367"/>
    <cellStyle name="SAPBEXaggItemX 2 10" xfId="23832"/>
    <cellStyle name="SAPBEXaggItemX 2 10 2" xfId="23833"/>
    <cellStyle name="SAPBEXaggItemX 2 11" xfId="23834"/>
    <cellStyle name="SAPBEXaggItemX 2 12" xfId="23831"/>
    <cellStyle name="SAPBEXaggItemX 2 2" xfId="1251"/>
    <cellStyle name="SAPBEXaggItemX 2 2 10" xfId="23836"/>
    <cellStyle name="SAPBEXaggItemX 2 2 10 2" xfId="23837"/>
    <cellStyle name="SAPBEXaggItemX 2 2 11" xfId="23838"/>
    <cellStyle name="SAPBEXaggItemX 2 2 12" xfId="23835"/>
    <cellStyle name="SAPBEXaggItemX 2 2 2" xfId="1889"/>
    <cellStyle name="SAPBEXaggItemX 2 2 2 2" xfId="23840"/>
    <cellStyle name="SAPBEXaggItemX 2 2 2 3" xfId="23841"/>
    <cellStyle name="SAPBEXaggItemX 2 2 2 3 2" xfId="23842"/>
    <cellStyle name="SAPBEXaggItemX 2 2 2 3 2 2" xfId="23843"/>
    <cellStyle name="SAPBEXaggItemX 2 2 2 3 3" xfId="23844"/>
    <cellStyle name="SAPBEXaggItemX 2 2 2 4" xfId="23845"/>
    <cellStyle name="SAPBEXaggItemX 2 2 2 4 2" xfId="23846"/>
    <cellStyle name="SAPBEXaggItemX 2 2 2 4 2 2" xfId="23847"/>
    <cellStyle name="SAPBEXaggItemX 2 2 2 4 3" xfId="23848"/>
    <cellStyle name="SAPBEXaggItemX 2 2 2 5" xfId="23849"/>
    <cellStyle name="SAPBEXaggItemX 2 2 2 5 2" xfId="23850"/>
    <cellStyle name="SAPBEXaggItemX 2 2 2 5 2 2" xfId="23851"/>
    <cellStyle name="SAPBEXaggItemX 2 2 2 5 3" xfId="23852"/>
    <cellStyle name="SAPBEXaggItemX 2 2 2 6" xfId="23853"/>
    <cellStyle name="SAPBEXaggItemX 2 2 2 6 2" xfId="23854"/>
    <cellStyle name="SAPBEXaggItemX 2 2 2 6 2 2" xfId="23855"/>
    <cellStyle name="SAPBEXaggItemX 2 2 2 6 3" xfId="23856"/>
    <cellStyle name="SAPBEXaggItemX 2 2 2 7" xfId="23857"/>
    <cellStyle name="SAPBEXaggItemX 2 2 2 7 2" xfId="23858"/>
    <cellStyle name="SAPBEXaggItemX 2 2 2 8" xfId="23859"/>
    <cellStyle name="SAPBEXaggItemX 2 2 2 9" xfId="23839"/>
    <cellStyle name="SAPBEXaggItemX 2 2 3" xfId="23860"/>
    <cellStyle name="SAPBEXaggItemX 2 2 4" xfId="23861"/>
    <cellStyle name="SAPBEXaggItemX 2 2 5" xfId="23862"/>
    <cellStyle name="SAPBEXaggItemX 2 2 6" xfId="23863"/>
    <cellStyle name="SAPBEXaggItemX 2 2 6 2" xfId="23864"/>
    <cellStyle name="SAPBEXaggItemX 2 2 6 2 2" xfId="23865"/>
    <cellStyle name="SAPBEXaggItemX 2 2 6 3" xfId="23866"/>
    <cellStyle name="SAPBEXaggItemX 2 2 7" xfId="23867"/>
    <cellStyle name="SAPBEXaggItemX 2 2 7 2" xfId="23868"/>
    <cellStyle name="SAPBEXaggItemX 2 2 7 2 2" xfId="23869"/>
    <cellStyle name="SAPBEXaggItemX 2 2 7 3" xfId="23870"/>
    <cellStyle name="SAPBEXaggItemX 2 2 8" xfId="23871"/>
    <cellStyle name="SAPBEXaggItemX 2 2 8 2" xfId="23872"/>
    <cellStyle name="SAPBEXaggItemX 2 2 8 2 2" xfId="23873"/>
    <cellStyle name="SAPBEXaggItemX 2 2 8 3" xfId="23874"/>
    <cellStyle name="SAPBEXaggItemX 2 2 9" xfId="23875"/>
    <cellStyle name="SAPBEXaggItemX 2 2 9 2" xfId="23876"/>
    <cellStyle name="SAPBEXaggItemX 2 2 9 2 2" xfId="23877"/>
    <cellStyle name="SAPBEXaggItemX 2 2 9 3" xfId="23878"/>
    <cellStyle name="SAPBEXaggItemX 2 3" xfId="927"/>
    <cellStyle name="SAPBEXaggItemX 2 3 10" xfId="23879"/>
    <cellStyle name="SAPBEXaggItemX 2 3 2" xfId="2240"/>
    <cellStyle name="SAPBEXaggItemX 2 3 2 2" xfId="23881"/>
    <cellStyle name="SAPBEXaggItemX 2 3 2 2 2" xfId="23882"/>
    <cellStyle name="SAPBEXaggItemX 2 3 2 2 2 2" xfId="23883"/>
    <cellStyle name="SAPBEXaggItemX 2 3 2 2 3" xfId="23884"/>
    <cellStyle name="SAPBEXaggItemX 2 3 2 3" xfId="23885"/>
    <cellStyle name="SAPBEXaggItemX 2 3 2 3 2" xfId="23886"/>
    <cellStyle name="SAPBEXaggItemX 2 3 2 3 2 2" xfId="23887"/>
    <cellStyle name="SAPBEXaggItemX 2 3 2 3 3" xfId="23888"/>
    <cellStyle name="SAPBEXaggItemX 2 3 2 4" xfId="23889"/>
    <cellStyle name="SAPBEXaggItemX 2 3 2 4 2" xfId="23890"/>
    <cellStyle name="SAPBEXaggItemX 2 3 2 4 2 2" xfId="23891"/>
    <cellStyle name="SAPBEXaggItemX 2 3 2 4 3" xfId="23892"/>
    <cellStyle name="SAPBEXaggItemX 2 3 2 5" xfId="23893"/>
    <cellStyle name="SAPBEXaggItemX 2 3 2 5 2" xfId="23894"/>
    <cellStyle name="SAPBEXaggItemX 2 3 2 5 2 2" xfId="23895"/>
    <cellStyle name="SAPBEXaggItemX 2 3 2 5 3" xfId="23896"/>
    <cellStyle name="SAPBEXaggItemX 2 3 2 6" xfId="23897"/>
    <cellStyle name="SAPBEXaggItemX 2 3 2 6 2" xfId="23898"/>
    <cellStyle name="SAPBEXaggItemX 2 3 2 7" xfId="23899"/>
    <cellStyle name="SAPBEXaggItemX 2 3 2 8" xfId="23880"/>
    <cellStyle name="SAPBEXaggItemX 2 3 3" xfId="23900"/>
    <cellStyle name="SAPBEXaggItemX 2 3 4" xfId="23901"/>
    <cellStyle name="SAPBEXaggItemX 2 3 4 2" xfId="23902"/>
    <cellStyle name="SAPBEXaggItemX 2 3 4 2 2" xfId="23903"/>
    <cellStyle name="SAPBEXaggItemX 2 3 4 3" xfId="23904"/>
    <cellStyle name="SAPBEXaggItemX 2 3 5" xfId="23905"/>
    <cellStyle name="SAPBEXaggItemX 2 3 5 2" xfId="23906"/>
    <cellStyle name="SAPBEXaggItemX 2 3 5 2 2" xfId="23907"/>
    <cellStyle name="SAPBEXaggItemX 2 3 5 3" xfId="23908"/>
    <cellStyle name="SAPBEXaggItemX 2 3 6" xfId="23909"/>
    <cellStyle name="SAPBEXaggItemX 2 3 6 2" xfId="23910"/>
    <cellStyle name="SAPBEXaggItemX 2 3 6 2 2" xfId="23911"/>
    <cellStyle name="SAPBEXaggItemX 2 3 6 3" xfId="23912"/>
    <cellStyle name="SAPBEXaggItemX 2 3 7" xfId="23913"/>
    <cellStyle name="SAPBEXaggItemX 2 3 7 2" xfId="23914"/>
    <cellStyle name="SAPBEXaggItemX 2 3 7 2 2" xfId="23915"/>
    <cellStyle name="SAPBEXaggItemX 2 3 7 3" xfId="23916"/>
    <cellStyle name="SAPBEXaggItemX 2 3 8" xfId="23917"/>
    <cellStyle name="SAPBEXaggItemX 2 3 8 2" xfId="23918"/>
    <cellStyle name="SAPBEXaggItemX 2 3 9" xfId="23919"/>
    <cellStyle name="SAPBEXaggItemX 2 4" xfId="1571"/>
    <cellStyle name="SAPBEXaggItemX 2 4 2" xfId="23921"/>
    <cellStyle name="SAPBEXaggItemX 2 4 3" xfId="23922"/>
    <cellStyle name="SAPBEXaggItemX 2 4 3 2" xfId="23923"/>
    <cellStyle name="SAPBEXaggItemX 2 4 3 2 2" xfId="23924"/>
    <cellStyle name="SAPBEXaggItemX 2 4 3 3" xfId="23925"/>
    <cellStyle name="SAPBEXaggItemX 2 4 4" xfId="23926"/>
    <cellStyle name="SAPBEXaggItemX 2 4 4 2" xfId="23927"/>
    <cellStyle name="SAPBEXaggItemX 2 4 4 2 2" xfId="23928"/>
    <cellStyle name="SAPBEXaggItemX 2 4 4 3" xfId="23929"/>
    <cellStyle name="SAPBEXaggItemX 2 4 5" xfId="23930"/>
    <cellStyle name="SAPBEXaggItemX 2 4 5 2" xfId="23931"/>
    <cellStyle name="SAPBEXaggItemX 2 4 5 2 2" xfId="23932"/>
    <cellStyle name="SAPBEXaggItemX 2 4 5 3" xfId="23933"/>
    <cellStyle name="SAPBEXaggItemX 2 4 6" xfId="23934"/>
    <cellStyle name="SAPBEXaggItemX 2 4 6 2" xfId="23935"/>
    <cellStyle name="SAPBEXaggItemX 2 4 6 2 2" xfId="23936"/>
    <cellStyle name="SAPBEXaggItemX 2 4 6 3" xfId="23937"/>
    <cellStyle name="SAPBEXaggItemX 2 4 7" xfId="23938"/>
    <cellStyle name="SAPBEXaggItemX 2 4 7 2" xfId="23939"/>
    <cellStyle name="SAPBEXaggItemX 2 4 8" xfId="23940"/>
    <cellStyle name="SAPBEXaggItemX 2 4 9" xfId="23920"/>
    <cellStyle name="SAPBEXaggItemX 2 5" xfId="23941"/>
    <cellStyle name="SAPBEXaggItemX 2 6" xfId="23942"/>
    <cellStyle name="SAPBEXaggItemX 2 6 2" xfId="23943"/>
    <cellStyle name="SAPBEXaggItemX 2 6 2 2" xfId="23944"/>
    <cellStyle name="SAPBEXaggItemX 2 6 3" xfId="23945"/>
    <cellStyle name="SAPBEXaggItemX 2 7" xfId="23946"/>
    <cellStyle name="SAPBEXaggItemX 2 7 2" xfId="23947"/>
    <cellStyle name="SAPBEXaggItemX 2 7 2 2" xfId="23948"/>
    <cellStyle name="SAPBEXaggItemX 2 7 3" xfId="23949"/>
    <cellStyle name="SAPBEXaggItemX 2 8" xfId="23950"/>
    <cellStyle name="SAPBEXaggItemX 2 8 2" xfId="23951"/>
    <cellStyle name="SAPBEXaggItemX 2 8 2 2" xfId="23952"/>
    <cellStyle name="SAPBEXaggItemX 2 8 3" xfId="23953"/>
    <cellStyle name="SAPBEXaggItemX 2 9" xfId="23954"/>
    <cellStyle name="SAPBEXaggItemX 2 9 2" xfId="23955"/>
    <cellStyle name="SAPBEXaggItemX 2 9 2 2" xfId="23956"/>
    <cellStyle name="SAPBEXaggItemX 2 9 3" xfId="23957"/>
    <cellStyle name="SAPBEXaggItemX 2_O&amp;M Checkbook" xfId="23958"/>
    <cellStyle name="SAPBEXaggItemX 3" xfId="669"/>
    <cellStyle name="SAPBEXaggItemX 3 10" xfId="23960"/>
    <cellStyle name="SAPBEXaggItemX 3 11" xfId="23959"/>
    <cellStyle name="SAPBEXaggItemX 3 2" xfId="1047"/>
    <cellStyle name="SAPBEXaggItemX 3 2 2" xfId="2061"/>
    <cellStyle name="SAPBEXaggItemX 3 2 2 2" xfId="23963"/>
    <cellStyle name="SAPBEXaggItemX 3 2 2 2 2" xfId="23964"/>
    <cellStyle name="SAPBEXaggItemX 3 2 2 2 2 2" xfId="23965"/>
    <cellStyle name="SAPBEXaggItemX 3 2 2 2 3" xfId="23966"/>
    <cellStyle name="SAPBEXaggItemX 3 2 2 3" xfId="23967"/>
    <cellStyle name="SAPBEXaggItemX 3 2 2 3 2" xfId="23968"/>
    <cellStyle name="SAPBEXaggItemX 3 2 2 3 2 2" xfId="23969"/>
    <cellStyle name="SAPBEXaggItemX 3 2 2 3 3" xfId="23970"/>
    <cellStyle name="SAPBEXaggItemX 3 2 2 4" xfId="23971"/>
    <cellStyle name="SAPBEXaggItemX 3 2 2 4 2" xfId="23972"/>
    <cellStyle name="SAPBEXaggItemX 3 2 2 4 2 2" xfId="23973"/>
    <cellStyle name="SAPBEXaggItemX 3 2 2 4 3" xfId="23974"/>
    <cellStyle name="SAPBEXaggItemX 3 2 2 5" xfId="23975"/>
    <cellStyle name="SAPBEXaggItemX 3 2 2 5 2" xfId="23976"/>
    <cellStyle name="SAPBEXaggItemX 3 2 2 5 2 2" xfId="23977"/>
    <cellStyle name="SAPBEXaggItemX 3 2 2 5 3" xfId="23978"/>
    <cellStyle name="SAPBEXaggItemX 3 2 2 6" xfId="23979"/>
    <cellStyle name="SAPBEXaggItemX 3 2 2 6 2" xfId="23980"/>
    <cellStyle name="SAPBEXaggItemX 3 2 2 7" xfId="23981"/>
    <cellStyle name="SAPBEXaggItemX 3 2 2 8" xfId="23962"/>
    <cellStyle name="SAPBEXaggItemX 3 2 3" xfId="23982"/>
    <cellStyle name="SAPBEXaggItemX 3 2 3 2" xfId="23983"/>
    <cellStyle name="SAPBEXaggItemX 3 2 3 2 2" xfId="23984"/>
    <cellStyle name="SAPBEXaggItemX 3 2 3 3" xfId="23985"/>
    <cellStyle name="SAPBEXaggItemX 3 2 4" xfId="23986"/>
    <cellStyle name="SAPBEXaggItemX 3 2 4 2" xfId="23987"/>
    <cellStyle name="SAPBEXaggItemX 3 2 4 2 2" xfId="23988"/>
    <cellStyle name="SAPBEXaggItemX 3 2 4 3" xfId="23989"/>
    <cellStyle name="SAPBEXaggItemX 3 2 5" xfId="23990"/>
    <cellStyle name="SAPBEXaggItemX 3 2 5 2" xfId="23991"/>
    <cellStyle name="SAPBEXaggItemX 3 2 5 2 2" xfId="23992"/>
    <cellStyle name="SAPBEXaggItemX 3 2 5 3" xfId="23993"/>
    <cellStyle name="SAPBEXaggItemX 3 2 6" xfId="23994"/>
    <cellStyle name="SAPBEXaggItemX 3 2 6 2" xfId="23995"/>
    <cellStyle name="SAPBEXaggItemX 3 2 6 2 2" xfId="23996"/>
    <cellStyle name="SAPBEXaggItemX 3 2 6 3" xfId="23997"/>
    <cellStyle name="SAPBEXaggItemX 3 2 7" xfId="23998"/>
    <cellStyle name="SAPBEXaggItemX 3 2 7 2" xfId="23999"/>
    <cellStyle name="SAPBEXaggItemX 3 2 8" xfId="24000"/>
    <cellStyle name="SAPBEXaggItemX 3 2 9" xfId="23961"/>
    <cellStyle name="SAPBEXaggItemX 3 3" xfId="1694"/>
    <cellStyle name="SAPBEXaggItemX 3 3 2" xfId="24002"/>
    <cellStyle name="SAPBEXaggItemX 3 3 2 2" xfId="24003"/>
    <cellStyle name="SAPBEXaggItemX 3 3 2 2 2" xfId="24004"/>
    <cellStyle name="SAPBEXaggItemX 3 3 2 3" xfId="24005"/>
    <cellStyle name="SAPBEXaggItemX 3 3 3" xfId="24006"/>
    <cellStyle name="SAPBEXaggItemX 3 3 3 2" xfId="24007"/>
    <cellStyle name="SAPBEXaggItemX 3 3 3 2 2" xfId="24008"/>
    <cellStyle name="SAPBEXaggItemX 3 3 3 3" xfId="24009"/>
    <cellStyle name="SAPBEXaggItemX 3 3 4" xfId="24010"/>
    <cellStyle name="SAPBEXaggItemX 3 3 4 2" xfId="24011"/>
    <cellStyle name="SAPBEXaggItemX 3 3 4 2 2" xfId="24012"/>
    <cellStyle name="SAPBEXaggItemX 3 3 4 3" xfId="24013"/>
    <cellStyle name="SAPBEXaggItemX 3 3 5" xfId="24014"/>
    <cellStyle name="SAPBEXaggItemX 3 3 5 2" xfId="24015"/>
    <cellStyle name="SAPBEXaggItemX 3 3 5 2 2" xfId="24016"/>
    <cellStyle name="SAPBEXaggItemX 3 3 5 3" xfId="24017"/>
    <cellStyle name="SAPBEXaggItemX 3 3 6" xfId="24018"/>
    <cellStyle name="SAPBEXaggItemX 3 3 6 2" xfId="24019"/>
    <cellStyle name="SAPBEXaggItemX 3 3 7" xfId="24020"/>
    <cellStyle name="SAPBEXaggItemX 3 3 8" xfId="24001"/>
    <cellStyle name="SAPBEXaggItemX 3 4" xfId="24021"/>
    <cellStyle name="SAPBEXaggItemX 3 5" xfId="24022"/>
    <cellStyle name="SAPBEXaggItemX 3 5 2" xfId="24023"/>
    <cellStyle name="SAPBEXaggItemX 3 5 2 2" xfId="24024"/>
    <cellStyle name="SAPBEXaggItemX 3 5 3" xfId="24025"/>
    <cellStyle name="SAPBEXaggItemX 3 6" xfId="24026"/>
    <cellStyle name="SAPBEXaggItemX 3 6 2" xfId="24027"/>
    <cellStyle name="SAPBEXaggItemX 3 6 2 2" xfId="24028"/>
    <cellStyle name="SAPBEXaggItemX 3 6 3" xfId="24029"/>
    <cellStyle name="SAPBEXaggItemX 3 7" xfId="24030"/>
    <cellStyle name="SAPBEXaggItemX 3 7 2" xfId="24031"/>
    <cellStyle name="SAPBEXaggItemX 3 7 2 2" xfId="24032"/>
    <cellStyle name="SAPBEXaggItemX 3 7 3" xfId="24033"/>
    <cellStyle name="SAPBEXaggItemX 3 8" xfId="24034"/>
    <cellStyle name="SAPBEXaggItemX 3 8 2" xfId="24035"/>
    <cellStyle name="SAPBEXaggItemX 3 8 2 2" xfId="24036"/>
    <cellStyle name="SAPBEXaggItemX 3 8 3" xfId="24037"/>
    <cellStyle name="SAPBEXaggItemX 3 9" xfId="24038"/>
    <cellStyle name="SAPBEXaggItemX 3 9 2" xfId="24039"/>
    <cellStyle name="SAPBEXaggItemX 4" xfId="685"/>
    <cellStyle name="SAPBEXaggItemX 4 2" xfId="1058"/>
    <cellStyle name="SAPBEXaggItemX 4 2 2" xfId="2072"/>
    <cellStyle name="SAPBEXaggItemX 4 3" xfId="1708"/>
    <cellStyle name="SAPBEXaggItemX 4 4" xfId="24040"/>
    <cellStyle name="SAPBEXaggItemX 5" xfId="744"/>
    <cellStyle name="SAPBEXaggItemX 5 2" xfId="1741"/>
    <cellStyle name="SAPBEXaggItemX 5 3" xfId="24041"/>
    <cellStyle name="SAPBEXaggItemX 6" xfId="1250"/>
    <cellStyle name="SAPBEXaggItemX 6 2" xfId="1888"/>
    <cellStyle name="SAPBEXaggItemX 6 2 2" xfId="24043"/>
    <cellStyle name="SAPBEXaggItemX 6 3" xfId="24044"/>
    <cellStyle name="SAPBEXaggItemX 6 4" xfId="24042"/>
    <cellStyle name="SAPBEXaggItemX 7" xfId="926"/>
    <cellStyle name="SAPBEXaggItemX 7 2" xfId="24045"/>
    <cellStyle name="SAPBEXaggItemX 8" xfId="24046"/>
    <cellStyle name="SAPBEXaggItemX 9" xfId="24047"/>
    <cellStyle name="SAPBEXaggItemX_2. Mid Level Summary" xfId="24048"/>
    <cellStyle name="SAPBEXchaText" xfId="105"/>
    <cellStyle name="SAPBEXchaText 10" xfId="24050"/>
    <cellStyle name="SAPBEXchaText 11" xfId="24049"/>
    <cellStyle name="SAPBEXchaText 12" xfId="368"/>
    <cellStyle name="SAPBEXchaText 2" xfId="369"/>
    <cellStyle name="SAPBEXchaText 2 10" xfId="24052"/>
    <cellStyle name="SAPBEXchaText 2 10 2" xfId="24053"/>
    <cellStyle name="SAPBEXchaText 2 11" xfId="24054"/>
    <cellStyle name="SAPBEXchaText 2 12" xfId="24051"/>
    <cellStyle name="SAPBEXchaText 2 2" xfId="738"/>
    <cellStyle name="SAPBEXchaText 2 2 10" xfId="24056"/>
    <cellStyle name="SAPBEXchaText 2 2 11" xfId="24055"/>
    <cellStyle name="SAPBEXchaText 2 2 2" xfId="769"/>
    <cellStyle name="SAPBEXchaText 2 2 2 2" xfId="1124"/>
    <cellStyle name="SAPBEXchaText 2 2 2 2 2" xfId="2136"/>
    <cellStyle name="SAPBEXchaText 2 2 2 2 3" xfId="24058"/>
    <cellStyle name="SAPBEXchaText 2 2 2 3" xfId="1764"/>
    <cellStyle name="SAPBEXchaText 2 2 2 3 2" xfId="24060"/>
    <cellStyle name="SAPBEXchaText 2 2 2 3 2 2" xfId="24061"/>
    <cellStyle name="SAPBEXchaText 2 2 2 3 3" xfId="24062"/>
    <cellStyle name="SAPBEXchaText 2 2 2 3 4" xfId="24059"/>
    <cellStyle name="SAPBEXchaText 2 2 2 4" xfId="24063"/>
    <cellStyle name="SAPBEXchaText 2 2 2 4 2" xfId="24064"/>
    <cellStyle name="SAPBEXchaText 2 2 2 4 2 2" xfId="24065"/>
    <cellStyle name="SAPBEXchaText 2 2 2 4 3" xfId="24066"/>
    <cellStyle name="SAPBEXchaText 2 2 2 5" xfId="24067"/>
    <cellStyle name="SAPBEXchaText 2 2 2 5 2" xfId="24068"/>
    <cellStyle name="SAPBEXchaText 2 2 2 5 2 2" xfId="24069"/>
    <cellStyle name="SAPBEXchaText 2 2 2 5 3" xfId="24070"/>
    <cellStyle name="SAPBEXchaText 2 2 2 6" xfId="24071"/>
    <cellStyle name="SAPBEXchaText 2 2 2 6 2" xfId="24072"/>
    <cellStyle name="SAPBEXchaText 2 2 2 6 2 2" xfId="24073"/>
    <cellStyle name="SAPBEXchaText 2 2 2 6 3" xfId="24074"/>
    <cellStyle name="SAPBEXchaText 2 2 2 7" xfId="24075"/>
    <cellStyle name="SAPBEXchaText 2 2 2 7 2" xfId="24076"/>
    <cellStyle name="SAPBEXchaText 2 2 2 8" xfId="24077"/>
    <cellStyle name="SAPBEXchaText 2 2 2 9" xfId="24057"/>
    <cellStyle name="SAPBEXchaText 2 2 3" xfId="828"/>
    <cellStyle name="SAPBEXchaText 2 2 3 2" xfId="1170"/>
    <cellStyle name="SAPBEXchaText 2 2 3 2 2" xfId="2182"/>
    <cellStyle name="SAPBEXchaText 2 2 3 3" xfId="1821"/>
    <cellStyle name="SAPBEXchaText 2 2 3 4" xfId="24078"/>
    <cellStyle name="SAPBEXchaText 2 2 4" xfId="861"/>
    <cellStyle name="SAPBEXchaText 2 2 4 2" xfId="1854"/>
    <cellStyle name="SAPBEXchaText 2 2 4 3" xfId="24079"/>
    <cellStyle name="SAPBEXchaText 2 2 5" xfId="1510"/>
    <cellStyle name="SAPBEXchaText 2 2 5 2" xfId="2228"/>
    <cellStyle name="SAPBEXchaText 2 2 5 2 2" xfId="24082"/>
    <cellStyle name="SAPBEXchaText 2 2 5 2 3" xfId="24081"/>
    <cellStyle name="SAPBEXchaText 2 2 5 3" xfId="24083"/>
    <cellStyle name="SAPBEXchaText 2 2 5 4" xfId="24080"/>
    <cellStyle name="SAPBEXchaText 2 2 6" xfId="1558"/>
    <cellStyle name="SAPBEXchaText 2 2 6 2" xfId="24085"/>
    <cellStyle name="SAPBEXchaText 2 2 6 2 2" xfId="24086"/>
    <cellStyle name="SAPBEXchaText 2 2 6 3" xfId="24087"/>
    <cellStyle name="SAPBEXchaText 2 2 6 4" xfId="24084"/>
    <cellStyle name="SAPBEXchaText 2 2 7" xfId="24088"/>
    <cellStyle name="SAPBEXchaText 2 2 7 2" xfId="24089"/>
    <cellStyle name="SAPBEXchaText 2 2 7 2 2" xfId="24090"/>
    <cellStyle name="SAPBEXchaText 2 2 7 3" xfId="24091"/>
    <cellStyle name="SAPBEXchaText 2 2 8" xfId="24092"/>
    <cellStyle name="SAPBEXchaText 2 2 8 2" xfId="24093"/>
    <cellStyle name="SAPBEXchaText 2 2 8 2 2" xfId="24094"/>
    <cellStyle name="SAPBEXchaText 2 2 8 3" xfId="24095"/>
    <cellStyle name="SAPBEXchaText 2 2 9" xfId="24096"/>
    <cellStyle name="SAPBEXchaText 2 2 9 2" xfId="24097"/>
    <cellStyle name="SAPBEXchaText 2 3" xfId="24098"/>
    <cellStyle name="SAPBEXchaText 2 3 2" xfId="24099"/>
    <cellStyle name="SAPBEXchaText 2 3 2 2" xfId="24100"/>
    <cellStyle name="SAPBEXchaText 2 3 2 2 2" xfId="24101"/>
    <cellStyle name="SAPBEXchaText 2 3 2 2 2 2" xfId="24102"/>
    <cellStyle name="SAPBEXchaText 2 3 2 2 3" xfId="24103"/>
    <cellStyle name="SAPBEXchaText 2 3 2 3" xfId="24104"/>
    <cellStyle name="SAPBEXchaText 2 3 2 3 2" xfId="24105"/>
    <cellStyle name="SAPBEXchaText 2 3 2 3 2 2" xfId="24106"/>
    <cellStyle name="SAPBEXchaText 2 3 2 3 3" xfId="24107"/>
    <cellStyle name="SAPBEXchaText 2 3 2 4" xfId="24108"/>
    <cellStyle name="SAPBEXchaText 2 3 2 4 2" xfId="24109"/>
    <cellStyle name="SAPBEXchaText 2 3 2 4 2 2" xfId="24110"/>
    <cellStyle name="SAPBEXchaText 2 3 2 4 3" xfId="24111"/>
    <cellStyle name="SAPBEXchaText 2 3 2 5" xfId="24112"/>
    <cellStyle name="SAPBEXchaText 2 3 2 5 2" xfId="24113"/>
    <cellStyle name="SAPBEXchaText 2 3 2 5 2 2" xfId="24114"/>
    <cellStyle name="SAPBEXchaText 2 3 2 5 3" xfId="24115"/>
    <cellStyle name="SAPBEXchaText 2 3 2 6" xfId="24116"/>
    <cellStyle name="SAPBEXchaText 2 3 2 6 2" xfId="24117"/>
    <cellStyle name="SAPBEXchaText 2 3 2 7" xfId="24118"/>
    <cellStyle name="SAPBEXchaText 2 3 3" xfId="24119"/>
    <cellStyle name="SAPBEXchaText 2 3 4" xfId="24120"/>
    <cellStyle name="SAPBEXchaText 2 3 4 2" xfId="24121"/>
    <cellStyle name="SAPBEXchaText 2 3 4 2 2" xfId="24122"/>
    <cellStyle name="SAPBEXchaText 2 3 4 3" xfId="24123"/>
    <cellStyle name="SAPBEXchaText 2 3 5" xfId="24124"/>
    <cellStyle name="SAPBEXchaText 2 3 5 2" xfId="24125"/>
    <cellStyle name="SAPBEXchaText 2 3 5 2 2" xfId="24126"/>
    <cellStyle name="SAPBEXchaText 2 3 5 3" xfId="24127"/>
    <cellStyle name="SAPBEXchaText 2 3 6" xfId="24128"/>
    <cellStyle name="SAPBEXchaText 2 3 6 2" xfId="24129"/>
    <cellStyle name="SAPBEXchaText 2 3 6 2 2" xfId="24130"/>
    <cellStyle name="SAPBEXchaText 2 3 6 3" xfId="24131"/>
    <cellStyle name="SAPBEXchaText 2 3 7" xfId="24132"/>
    <cellStyle name="SAPBEXchaText 2 3 7 2" xfId="24133"/>
    <cellStyle name="SAPBEXchaText 2 3 7 2 2" xfId="24134"/>
    <cellStyle name="SAPBEXchaText 2 3 7 3" xfId="24135"/>
    <cellStyle name="SAPBEXchaText 2 3 8" xfId="24136"/>
    <cellStyle name="SAPBEXchaText 2 3 8 2" xfId="24137"/>
    <cellStyle name="SAPBEXchaText 2 3 9" xfId="24138"/>
    <cellStyle name="SAPBEXchaText 2 4" xfId="24139"/>
    <cellStyle name="SAPBEXchaText 2 4 2" xfId="24140"/>
    <cellStyle name="SAPBEXchaText 2 4 2 2" xfId="24141"/>
    <cellStyle name="SAPBEXchaText 2 4 2 2 2" xfId="24142"/>
    <cellStyle name="SAPBEXchaText 2 4 2 3" xfId="24143"/>
    <cellStyle name="SAPBEXchaText 2 4 3" xfId="24144"/>
    <cellStyle name="SAPBEXchaText 2 4 3 2" xfId="24145"/>
    <cellStyle name="SAPBEXchaText 2 4 3 2 2" xfId="24146"/>
    <cellStyle name="SAPBEXchaText 2 4 3 3" xfId="24147"/>
    <cellStyle name="SAPBEXchaText 2 4 4" xfId="24148"/>
    <cellStyle name="SAPBEXchaText 2 4 4 2" xfId="24149"/>
    <cellStyle name="SAPBEXchaText 2 4 4 2 2" xfId="24150"/>
    <cellStyle name="SAPBEXchaText 2 4 4 3" xfId="24151"/>
    <cellStyle name="SAPBEXchaText 2 4 5" xfId="24152"/>
    <cellStyle name="SAPBEXchaText 2 4 5 2" xfId="24153"/>
    <cellStyle name="SAPBEXchaText 2 4 5 2 2" xfId="24154"/>
    <cellStyle name="SAPBEXchaText 2 4 5 3" xfId="24155"/>
    <cellStyle name="SAPBEXchaText 2 4 6" xfId="24156"/>
    <cellStyle name="SAPBEXchaText 2 4 6 2" xfId="24157"/>
    <cellStyle name="SAPBEXchaText 2 4 7" xfId="24158"/>
    <cellStyle name="SAPBEXchaText 2 5" xfId="24159"/>
    <cellStyle name="SAPBEXchaText 2 6" xfId="24160"/>
    <cellStyle name="SAPBEXchaText 2 6 2" xfId="24161"/>
    <cellStyle name="SAPBEXchaText 2 6 2 2" xfId="24162"/>
    <cellStyle name="SAPBEXchaText 2 6 3" xfId="24163"/>
    <cellStyle name="SAPBEXchaText 2 7" xfId="24164"/>
    <cellStyle name="SAPBEXchaText 2 7 2" xfId="24165"/>
    <cellStyle name="SAPBEXchaText 2 7 2 2" xfId="24166"/>
    <cellStyle name="SAPBEXchaText 2 7 3" xfId="24167"/>
    <cellStyle name="SAPBEXchaText 2 8" xfId="24168"/>
    <cellStyle name="SAPBEXchaText 2 8 2" xfId="24169"/>
    <cellStyle name="SAPBEXchaText 2 8 2 2" xfId="24170"/>
    <cellStyle name="SAPBEXchaText 2 8 3" xfId="24171"/>
    <cellStyle name="SAPBEXchaText 2 9" xfId="24172"/>
    <cellStyle name="SAPBEXchaText 2 9 2" xfId="24173"/>
    <cellStyle name="SAPBEXchaText 2 9 2 2" xfId="24174"/>
    <cellStyle name="SAPBEXchaText 2 9 3" xfId="24175"/>
    <cellStyle name="SAPBEXchaText 2_O&amp;M Checkbook" xfId="24176"/>
    <cellStyle name="SAPBEXchaText 3" xfId="1252"/>
    <cellStyle name="SAPBEXchaText 3 10" xfId="24178"/>
    <cellStyle name="SAPBEXchaText 3 11" xfId="24177"/>
    <cellStyle name="SAPBEXchaText 3 2" xfId="1531"/>
    <cellStyle name="SAPBEXchaText 3 2 2" xfId="2241"/>
    <cellStyle name="SAPBEXchaText 3 2 2 2" xfId="24181"/>
    <cellStyle name="SAPBEXchaText 3 2 2 2 2" xfId="24182"/>
    <cellStyle name="SAPBEXchaText 3 2 2 2 2 2" xfId="24183"/>
    <cellStyle name="SAPBEXchaText 3 2 2 2 3" xfId="24184"/>
    <cellStyle name="SAPBEXchaText 3 2 2 3" xfId="24185"/>
    <cellStyle name="SAPBEXchaText 3 2 2 3 2" xfId="24186"/>
    <cellStyle name="SAPBEXchaText 3 2 2 3 2 2" xfId="24187"/>
    <cellStyle name="SAPBEXchaText 3 2 2 3 3" xfId="24188"/>
    <cellStyle name="SAPBEXchaText 3 2 2 4" xfId="24189"/>
    <cellStyle name="SAPBEXchaText 3 2 2 4 2" xfId="24190"/>
    <cellStyle name="SAPBEXchaText 3 2 2 4 2 2" xfId="24191"/>
    <cellStyle name="SAPBEXchaText 3 2 2 4 3" xfId="24192"/>
    <cellStyle name="SAPBEXchaText 3 2 2 5" xfId="24193"/>
    <cellStyle name="SAPBEXchaText 3 2 2 5 2" xfId="24194"/>
    <cellStyle name="SAPBEXchaText 3 2 2 5 2 2" xfId="24195"/>
    <cellStyle name="SAPBEXchaText 3 2 2 5 3" xfId="24196"/>
    <cellStyle name="SAPBEXchaText 3 2 2 6" xfId="24197"/>
    <cellStyle name="SAPBEXchaText 3 2 2 6 2" xfId="24198"/>
    <cellStyle name="SAPBEXchaText 3 2 2 7" xfId="24199"/>
    <cellStyle name="SAPBEXchaText 3 2 2 8" xfId="24180"/>
    <cellStyle name="SAPBEXchaText 3 2 3" xfId="24200"/>
    <cellStyle name="SAPBEXchaText 3 2 3 2" xfId="24201"/>
    <cellStyle name="SAPBEXchaText 3 2 3 2 2" xfId="24202"/>
    <cellStyle name="SAPBEXchaText 3 2 3 3" xfId="24203"/>
    <cellStyle name="SAPBEXchaText 3 2 4" xfId="24204"/>
    <cellStyle name="SAPBEXchaText 3 2 4 2" xfId="24205"/>
    <cellStyle name="SAPBEXchaText 3 2 4 2 2" xfId="24206"/>
    <cellStyle name="SAPBEXchaText 3 2 4 3" xfId="24207"/>
    <cellStyle name="SAPBEXchaText 3 2 5" xfId="24208"/>
    <cellStyle name="SAPBEXchaText 3 2 5 2" xfId="24209"/>
    <cellStyle name="SAPBEXchaText 3 2 5 2 2" xfId="24210"/>
    <cellStyle name="SAPBEXchaText 3 2 5 3" xfId="24211"/>
    <cellStyle name="SAPBEXchaText 3 2 6" xfId="24212"/>
    <cellStyle name="SAPBEXchaText 3 2 6 2" xfId="24213"/>
    <cellStyle name="SAPBEXchaText 3 2 6 2 2" xfId="24214"/>
    <cellStyle name="SAPBEXchaText 3 2 6 3" xfId="24215"/>
    <cellStyle name="SAPBEXchaText 3 2 7" xfId="24216"/>
    <cellStyle name="SAPBEXchaText 3 2 7 2" xfId="24217"/>
    <cellStyle name="SAPBEXchaText 3 2 8" xfId="24218"/>
    <cellStyle name="SAPBEXchaText 3 2 9" xfId="24179"/>
    <cellStyle name="SAPBEXchaText 3 3" xfId="1572"/>
    <cellStyle name="SAPBEXchaText 3 3 2" xfId="24220"/>
    <cellStyle name="SAPBEXchaText 3 3 2 2" xfId="24221"/>
    <cellStyle name="SAPBEXchaText 3 3 2 2 2" xfId="24222"/>
    <cellStyle name="SAPBEXchaText 3 3 2 3" xfId="24223"/>
    <cellStyle name="SAPBEXchaText 3 3 3" xfId="24224"/>
    <cellStyle name="SAPBEXchaText 3 3 3 2" xfId="24225"/>
    <cellStyle name="SAPBEXchaText 3 3 3 2 2" xfId="24226"/>
    <cellStyle name="SAPBEXchaText 3 3 3 3" xfId="24227"/>
    <cellStyle name="SAPBEXchaText 3 3 4" xfId="24228"/>
    <cellStyle name="SAPBEXchaText 3 3 4 2" xfId="24229"/>
    <cellStyle name="SAPBEXchaText 3 3 4 2 2" xfId="24230"/>
    <cellStyle name="SAPBEXchaText 3 3 4 3" xfId="24231"/>
    <cellStyle name="SAPBEXchaText 3 3 5" xfId="24232"/>
    <cellStyle name="SAPBEXchaText 3 3 5 2" xfId="24233"/>
    <cellStyle name="SAPBEXchaText 3 3 5 2 2" xfId="24234"/>
    <cellStyle name="SAPBEXchaText 3 3 5 3" xfId="24235"/>
    <cellStyle name="SAPBEXchaText 3 3 6" xfId="24236"/>
    <cellStyle name="SAPBEXchaText 3 3 6 2" xfId="24237"/>
    <cellStyle name="SAPBEXchaText 3 3 7" xfId="24238"/>
    <cellStyle name="SAPBEXchaText 3 3 8" xfId="24219"/>
    <cellStyle name="SAPBEXchaText 3 4" xfId="1890"/>
    <cellStyle name="SAPBEXchaText 3 4 2" xfId="24239"/>
    <cellStyle name="SAPBEXchaText 3 5" xfId="24240"/>
    <cellStyle name="SAPBEXchaText 3 5 2" xfId="24241"/>
    <cellStyle name="SAPBEXchaText 3 5 2 2" xfId="24242"/>
    <cellStyle name="SAPBEXchaText 3 5 3" xfId="24243"/>
    <cellStyle name="SAPBEXchaText 3 6" xfId="24244"/>
    <cellStyle name="SAPBEXchaText 3 6 2" xfId="24245"/>
    <cellStyle name="SAPBEXchaText 3 6 2 2" xfId="24246"/>
    <cellStyle name="SAPBEXchaText 3 6 3" xfId="24247"/>
    <cellStyle name="SAPBEXchaText 3 7" xfId="24248"/>
    <cellStyle name="SAPBEXchaText 3 7 2" xfId="24249"/>
    <cellStyle name="SAPBEXchaText 3 7 2 2" xfId="24250"/>
    <cellStyle name="SAPBEXchaText 3 7 3" xfId="24251"/>
    <cellStyle name="SAPBEXchaText 3 8" xfId="24252"/>
    <cellStyle name="SAPBEXchaText 3 8 2" xfId="24253"/>
    <cellStyle name="SAPBEXchaText 3 8 2 2" xfId="24254"/>
    <cellStyle name="SAPBEXchaText 3 8 3" xfId="24255"/>
    <cellStyle name="SAPBEXchaText 3 9" xfId="24256"/>
    <cellStyle name="SAPBEXchaText 3 9 2" xfId="24257"/>
    <cellStyle name="SAPBEXchaText 4" xfId="928"/>
    <cellStyle name="SAPBEXchaText 4 2" xfId="24258"/>
    <cellStyle name="SAPBEXchaText 5" xfId="24259"/>
    <cellStyle name="SAPBEXchaText 5 2" xfId="24260"/>
    <cellStyle name="SAPBEXchaText 5 3" xfId="24261"/>
    <cellStyle name="SAPBEXchaText 6" xfId="24262"/>
    <cellStyle name="SAPBEXchaText 7" xfId="24263"/>
    <cellStyle name="SAPBEXchaText 8" xfId="24264"/>
    <cellStyle name="SAPBEXchaText 9" xfId="24265"/>
    <cellStyle name="SAPBEXchaText_03_2012 LIC Fcst_ORIGINAL" xfId="24266"/>
    <cellStyle name="SAPBEXexcBad7" xfId="106"/>
    <cellStyle name="SAPBEXexcBad7 10" xfId="24268"/>
    <cellStyle name="SAPBEXexcBad7 11" xfId="24269"/>
    <cellStyle name="SAPBEXexcBad7 12" xfId="24270"/>
    <cellStyle name="SAPBEXexcBad7 13" xfId="24267"/>
    <cellStyle name="SAPBEXexcBad7 14" xfId="370"/>
    <cellStyle name="SAPBEXexcBad7 2" xfId="371"/>
    <cellStyle name="SAPBEXexcBad7 2 10" xfId="24272"/>
    <cellStyle name="SAPBEXexcBad7 2 10 2" xfId="24273"/>
    <cellStyle name="SAPBEXexcBad7 2 10 2 2" xfId="24274"/>
    <cellStyle name="SAPBEXexcBad7 2 10 3" xfId="24275"/>
    <cellStyle name="SAPBEXexcBad7 2 11" xfId="24276"/>
    <cellStyle name="SAPBEXexcBad7 2 11 2" xfId="24277"/>
    <cellStyle name="SAPBEXexcBad7 2 12" xfId="24278"/>
    <cellStyle name="SAPBEXexcBad7 2 13" xfId="24271"/>
    <cellStyle name="SAPBEXexcBad7 2 2" xfId="745"/>
    <cellStyle name="SAPBEXexcBad7 2 2 10" xfId="24279"/>
    <cellStyle name="SAPBEXexcBad7 2 2 2" xfId="1101"/>
    <cellStyle name="SAPBEXexcBad7 2 2 2 2" xfId="2114"/>
    <cellStyle name="SAPBEXexcBad7 2 2 2 2 2" xfId="24281"/>
    <cellStyle name="SAPBEXexcBad7 2 2 2 3" xfId="24282"/>
    <cellStyle name="SAPBEXexcBad7 2 2 2 3 2" xfId="24283"/>
    <cellStyle name="SAPBEXexcBad7 2 2 2 3 2 2" xfId="24284"/>
    <cellStyle name="SAPBEXexcBad7 2 2 2 3 3" xfId="24285"/>
    <cellStyle name="SAPBEXexcBad7 2 2 2 4" xfId="24286"/>
    <cellStyle name="SAPBEXexcBad7 2 2 2 4 2" xfId="24287"/>
    <cellStyle name="SAPBEXexcBad7 2 2 2 4 2 2" xfId="24288"/>
    <cellStyle name="SAPBEXexcBad7 2 2 2 4 3" xfId="24289"/>
    <cellStyle name="SAPBEXexcBad7 2 2 2 5" xfId="24290"/>
    <cellStyle name="SAPBEXexcBad7 2 2 2 5 2" xfId="24291"/>
    <cellStyle name="SAPBEXexcBad7 2 2 2 5 2 2" xfId="24292"/>
    <cellStyle name="SAPBEXexcBad7 2 2 2 5 3" xfId="24293"/>
    <cellStyle name="SAPBEXexcBad7 2 2 2 6" xfId="24294"/>
    <cellStyle name="SAPBEXexcBad7 2 2 2 6 2" xfId="24295"/>
    <cellStyle name="SAPBEXexcBad7 2 2 2 6 2 2" xfId="24296"/>
    <cellStyle name="SAPBEXexcBad7 2 2 2 6 3" xfId="24297"/>
    <cellStyle name="SAPBEXexcBad7 2 2 2 7" xfId="24298"/>
    <cellStyle name="SAPBEXexcBad7 2 2 2 7 2" xfId="24299"/>
    <cellStyle name="SAPBEXexcBad7 2 2 2 8" xfId="24300"/>
    <cellStyle name="SAPBEXexcBad7 2 2 2 9" xfId="24280"/>
    <cellStyle name="SAPBEXexcBad7 2 2 3" xfId="1742"/>
    <cellStyle name="SAPBEXexcBad7 2 2 3 2" xfId="24301"/>
    <cellStyle name="SAPBEXexcBad7 2 2 4" xfId="24302"/>
    <cellStyle name="SAPBEXexcBad7 2 2 4 2" xfId="24303"/>
    <cellStyle name="SAPBEXexcBad7 2 2 4 2 2" xfId="24304"/>
    <cellStyle name="SAPBEXexcBad7 2 2 4 3" xfId="24305"/>
    <cellStyle name="SAPBEXexcBad7 2 2 5" xfId="24306"/>
    <cellStyle name="SAPBEXexcBad7 2 2 5 2" xfId="24307"/>
    <cellStyle name="SAPBEXexcBad7 2 2 5 2 2" xfId="24308"/>
    <cellStyle name="SAPBEXexcBad7 2 2 5 3" xfId="24309"/>
    <cellStyle name="SAPBEXexcBad7 2 2 6" xfId="24310"/>
    <cellStyle name="SAPBEXexcBad7 2 2 6 2" xfId="24311"/>
    <cellStyle name="SAPBEXexcBad7 2 2 6 2 2" xfId="24312"/>
    <cellStyle name="SAPBEXexcBad7 2 2 6 3" xfId="24313"/>
    <cellStyle name="SAPBEXexcBad7 2 2 7" xfId="24314"/>
    <cellStyle name="SAPBEXexcBad7 2 2 7 2" xfId="24315"/>
    <cellStyle name="SAPBEXexcBad7 2 2 7 2 2" xfId="24316"/>
    <cellStyle name="SAPBEXexcBad7 2 2 7 3" xfId="24317"/>
    <cellStyle name="SAPBEXexcBad7 2 2 8" xfId="24318"/>
    <cellStyle name="SAPBEXexcBad7 2 2 8 2" xfId="24319"/>
    <cellStyle name="SAPBEXexcBad7 2 2 9" xfId="24320"/>
    <cellStyle name="SAPBEXexcBad7 2 3" xfId="804"/>
    <cellStyle name="SAPBEXexcBad7 2 3 10" xfId="24321"/>
    <cellStyle name="SAPBEXexcBad7 2 3 2" xfId="1148"/>
    <cellStyle name="SAPBEXexcBad7 2 3 2 2" xfId="2160"/>
    <cellStyle name="SAPBEXexcBad7 2 3 2 2 2" xfId="24324"/>
    <cellStyle name="SAPBEXexcBad7 2 3 2 2 2 2" xfId="24325"/>
    <cellStyle name="SAPBEXexcBad7 2 3 2 2 3" xfId="24326"/>
    <cellStyle name="SAPBEXexcBad7 2 3 2 2 4" xfId="24323"/>
    <cellStyle name="SAPBEXexcBad7 2 3 2 3" xfId="24327"/>
    <cellStyle name="SAPBEXexcBad7 2 3 2 3 2" xfId="24328"/>
    <cellStyle name="SAPBEXexcBad7 2 3 2 3 2 2" xfId="24329"/>
    <cellStyle name="SAPBEXexcBad7 2 3 2 3 3" xfId="24330"/>
    <cellStyle name="SAPBEXexcBad7 2 3 2 4" xfId="24331"/>
    <cellStyle name="SAPBEXexcBad7 2 3 2 4 2" xfId="24332"/>
    <cellStyle name="SAPBEXexcBad7 2 3 2 4 2 2" xfId="24333"/>
    <cellStyle name="SAPBEXexcBad7 2 3 2 4 3" xfId="24334"/>
    <cellStyle name="SAPBEXexcBad7 2 3 2 5" xfId="24335"/>
    <cellStyle name="SAPBEXexcBad7 2 3 2 5 2" xfId="24336"/>
    <cellStyle name="SAPBEXexcBad7 2 3 2 5 2 2" xfId="24337"/>
    <cellStyle name="SAPBEXexcBad7 2 3 2 5 3" xfId="24338"/>
    <cellStyle name="SAPBEXexcBad7 2 3 2 6" xfId="24339"/>
    <cellStyle name="SAPBEXexcBad7 2 3 2 6 2" xfId="24340"/>
    <cellStyle name="SAPBEXexcBad7 2 3 2 7" xfId="24341"/>
    <cellStyle name="SAPBEXexcBad7 2 3 2 8" xfId="24322"/>
    <cellStyle name="SAPBEXexcBad7 2 3 3" xfId="1799"/>
    <cellStyle name="SAPBEXexcBad7 2 3 3 2" xfId="24342"/>
    <cellStyle name="SAPBEXexcBad7 2 3 4" xfId="24343"/>
    <cellStyle name="SAPBEXexcBad7 2 3 4 2" xfId="24344"/>
    <cellStyle name="SAPBEXexcBad7 2 3 4 2 2" xfId="24345"/>
    <cellStyle name="SAPBEXexcBad7 2 3 4 3" xfId="24346"/>
    <cellStyle name="SAPBEXexcBad7 2 3 5" xfId="24347"/>
    <cellStyle name="SAPBEXexcBad7 2 3 5 2" xfId="24348"/>
    <cellStyle name="SAPBEXexcBad7 2 3 5 2 2" xfId="24349"/>
    <cellStyle name="SAPBEXexcBad7 2 3 5 3" xfId="24350"/>
    <cellStyle name="SAPBEXexcBad7 2 3 6" xfId="24351"/>
    <cellStyle name="SAPBEXexcBad7 2 3 6 2" xfId="24352"/>
    <cellStyle name="SAPBEXexcBad7 2 3 6 2 2" xfId="24353"/>
    <cellStyle name="SAPBEXexcBad7 2 3 6 3" xfId="24354"/>
    <cellStyle name="SAPBEXexcBad7 2 3 7" xfId="24355"/>
    <cellStyle name="SAPBEXexcBad7 2 3 7 2" xfId="24356"/>
    <cellStyle name="SAPBEXexcBad7 2 3 7 2 2" xfId="24357"/>
    <cellStyle name="SAPBEXexcBad7 2 3 7 3" xfId="24358"/>
    <cellStyle name="SAPBEXexcBad7 2 3 8" xfId="24359"/>
    <cellStyle name="SAPBEXexcBad7 2 3 8 2" xfId="24360"/>
    <cellStyle name="SAPBEXexcBad7 2 3 9" xfId="24361"/>
    <cellStyle name="SAPBEXexcBad7 2 4" xfId="839"/>
    <cellStyle name="SAPBEXexcBad7 2 4 2" xfId="1180"/>
    <cellStyle name="SAPBEXexcBad7 2 4 2 2" xfId="2192"/>
    <cellStyle name="SAPBEXexcBad7 2 4 2 3" xfId="24363"/>
    <cellStyle name="SAPBEXexcBad7 2 4 3" xfId="1832"/>
    <cellStyle name="SAPBEXexcBad7 2 4 3 2" xfId="24365"/>
    <cellStyle name="SAPBEXexcBad7 2 4 3 2 2" xfId="24366"/>
    <cellStyle name="SAPBEXexcBad7 2 4 3 3" xfId="24367"/>
    <cellStyle name="SAPBEXexcBad7 2 4 3 4" xfId="24364"/>
    <cellStyle name="SAPBEXexcBad7 2 4 4" xfId="24368"/>
    <cellStyle name="SAPBEXexcBad7 2 4 4 2" xfId="24369"/>
    <cellStyle name="SAPBEXexcBad7 2 4 4 2 2" xfId="24370"/>
    <cellStyle name="SAPBEXexcBad7 2 4 4 3" xfId="24371"/>
    <cellStyle name="SAPBEXexcBad7 2 4 5" xfId="24372"/>
    <cellStyle name="SAPBEXexcBad7 2 4 5 2" xfId="24373"/>
    <cellStyle name="SAPBEXexcBad7 2 4 5 2 2" xfId="24374"/>
    <cellStyle name="SAPBEXexcBad7 2 4 5 3" xfId="24375"/>
    <cellStyle name="SAPBEXexcBad7 2 4 6" xfId="24376"/>
    <cellStyle name="SAPBEXexcBad7 2 4 6 2" xfId="24377"/>
    <cellStyle name="SAPBEXexcBad7 2 4 6 2 2" xfId="24378"/>
    <cellStyle name="SAPBEXexcBad7 2 4 6 3" xfId="24379"/>
    <cellStyle name="SAPBEXexcBad7 2 4 7" xfId="24380"/>
    <cellStyle name="SAPBEXexcBad7 2 4 7 2" xfId="24381"/>
    <cellStyle name="SAPBEXexcBad7 2 4 8" xfId="24382"/>
    <cellStyle name="SAPBEXexcBad7 2 4 9" xfId="24362"/>
    <cellStyle name="SAPBEXexcBad7 2 5" xfId="1254"/>
    <cellStyle name="SAPBEXexcBad7 2 5 2" xfId="1892"/>
    <cellStyle name="SAPBEXexcBad7 2 5 3" xfId="24383"/>
    <cellStyle name="SAPBEXexcBad7 2 6" xfId="930"/>
    <cellStyle name="SAPBEXexcBad7 2 6 2" xfId="2223"/>
    <cellStyle name="SAPBEXexcBad7 2 6 3" xfId="24384"/>
    <cellStyle name="SAPBEXexcBad7 2 7" xfId="1616"/>
    <cellStyle name="SAPBEXexcBad7 2 7 2" xfId="24386"/>
    <cellStyle name="SAPBEXexcBad7 2 7 2 2" xfId="24387"/>
    <cellStyle name="SAPBEXexcBad7 2 7 3" xfId="24388"/>
    <cellStyle name="SAPBEXexcBad7 2 7 4" xfId="24385"/>
    <cellStyle name="SAPBEXexcBad7 2 8" xfId="24389"/>
    <cellStyle name="SAPBEXexcBad7 2 8 2" xfId="24390"/>
    <cellStyle name="SAPBEXexcBad7 2 8 2 2" xfId="24391"/>
    <cellStyle name="SAPBEXexcBad7 2 8 3" xfId="24392"/>
    <cellStyle name="SAPBEXexcBad7 2 9" xfId="24393"/>
    <cellStyle name="SAPBEXexcBad7 2 9 2" xfId="24394"/>
    <cellStyle name="SAPBEXexcBad7 2 9 2 2" xfId="24395"/>
    <cellStyle name="SAPBEXexcBad7 2 9 3" xfId="24396"/>
    <cellStyle name="SAPBEXexcBad7 2_O&amp;M Checkbook" xfId="24397"/>
    <cellStyle name="SAPBEXexcBad7 3" xfId="730"/>
    <cellStyle name="SAPBEXexcBad7 3 10" xfId="24399"/>
    <cellStyle name="SAPBEXexcBad7 3 10 2" xfId="24400"/>
    <cellStyle name="SAPBEXexcBad7 3 11" xfId="24401"/>
    <cellStyle name="SAPBEXexcBad7 3 12" xfId="24398"/>
    <cellStyle name="SAPBEXexcBad7 3 2" xfId="1095"/>
    <cellStyle name="SAPBEXexcBad7 3 2 10" xfId="24402"/>
    <cellStyle name="SAPBEXexcBad7 3 2 2" xfId="2108"/>
    <cellStyle name="SAPBEXexcBad7 3 2 2 2" xfId="24404"/>
    <cellStyle name="SAPBEXexcBad7 3 2 2 2 2" xfId="24405"/>
    <cellStyle name="SAPBEXexcBad7 3 2 2 2 2 2" xfId="24406"/>
    <cellStyle name="SAPBEXexcBad7 3 2 2 2 3" xfId="24407"/>
    <cellStyle name="SAPBEXexcBad7 3 2 2 3" xfId="24408"/>
    <cellStyle name="SAPBEXexcBad7 3 2 2 3 2" xfId="24409"/>
    <cellStyle name="SAPBEXexcBad7 3 2 2 3 2 2" xfId="24410"/>
    <cellStyle name="SAPBEXexcBad7 3 2 2 3 3" xfId="24411"/>
    <cellStyle name="SAPBEXexcBad7 3 2 2 4" xfId="24412"/>
    <cellStyle name="SAPBEXexcBad7 3 2 2 4 2" xfId="24413"/>
    <cellStyle name="SAPBEXexcBad7 3 2 2 4 2 2" xfId="24414"/>
    <cellStyle name="SAPBEXexcBad7 3 2 2 4 3" xfId="24415"/>
    <cellStyle name="SAPBEXexcBad7 3 2 2 5" xfId="24416"/>
    <cellStyle name="SAPBEXexcBad7 3 2 2 5 2" xfId="24417"/>
    <cellStyle name="SAPBEXexcBad7 3 2 2 5 2 2" xfId="24418"/>
    <cellStyle name="SAPBEXexcBad7 3 2 2 5 3" xfId="24419"/>
    <cellStyle name="SAPBEXexcBad7 3 2 2 6" xfId="24420"/>
    <cellStyle name="SAPBEXexcBad7 3 2 2 6 2" xfId="24421"/>
    <cellStyle name="SAPBEXexcBad7 3 2 2 7" xfId="24422"/>
    <cellStyle name="SAPBEXexcBad7 3 2 2 8" xfId="24403"/>
    <cellStyle name="SAPBEXexcBad7 3 2 3" xfId="24423"/>
    <cellStyle name="SAPBEXexcBad7 3 2 4" xfId="24424"/>
    <cellStyle name="SAPBEXexcBad7 3 2 4 2" xfId="24425"/>
    <cellStyle name="SAPBEXexcBad7 3 2 4 2 2" xfId="24426"/>
    <cellStyle name="SAPBEXexcBad7 3 2 4 3" xfId="24427"/>
    <cellStyle name="SAPBEXexcBad7 3 2 5" xfId="24428"/>
    <cellStyle name="SAPBEXexcBad7 3 2 5 2" xfId="24429"/>
    <cellStyle name="SAPBEXexcBad7 3 2 5 2 2" xfId="24430"/>
    <cellStyle name="SAPBEXexcBad7 3 2 5 3" xfId="24431"/>
    <cellStyle name="SAPBEXexcBad7 3 2 6" xfId="24432"/>
    <cellStyle name="SAPBEXexcBad7 3 2 6 2" xfId="24433"/>
    <cellStyle name="SAPBEXexcBad7 3 2 6 2 2" xfId="24434"/>
    <cellStyle name="SAPBEXexcBad7 3 2 6 3" xfId="24435"/>
    <cellStyle name="SAPBEXexcBad7 3 2 7" xfId="24436"/>
    <cellStyle name="SAPBEXexcBad7 3 2 7 2" xfId="24437"/>
    <cellStyle name="SAPBEXexcBad7 3 2 7 2 2" xfId="24438"/>
    <cellStyle name="SAPBEXexcBad7 3 2 7 3" xfId="24439"/>
    <cellStyle name="SAPBEXexcBad7 3 2 8" xfId="24440"/>
    <cellStyle name="SAPBEXexcBad7 3 2 8 2" xfId="24441"/>
    <cellStyle name="SAPBEXexcBad7 3 2 9" xfId="24442"/>
    <cellStyle name="SAPBEXexcBad7 3 3" xfId="1532"/>
    <cellStyle name="SAPBEXexcBad7 3 3 2" xfId="2242"/>
    <cellStyle name="SAPBEXexcBad7 3 3 2 2" xfId="24444"/>
    <cellStyle name="SAPBEXexcBad7 3 3 3" xfId="24445"/>
    <cellStyle name="SAPBEXexcBad7 3 3 3 2" xfId="24446"/>
    <cellStyle name="SAPBEXexcBad7 3 3 3 2 2" xfId="24447"/>
    <cellStyle name="SAPBEXexcBad7 3 3 3 3" xfId="24448"/>
    <cellStyle name="SAPBEXexcBad7 3 3 4" xfId="24449"/>
    <cellStyle name="SAPBEXexcBad7 3 3 4 2" xfId="24450"/>
    <cellStyle name="SAPBEXexcBad7 3 3 4 2 2" xfId="24451"/>
    <cellStyle name="SAPBEXexcBad7 3 3 4 3" xfId="24452"/>
    <cellStyle name="SAPBEXexcBad7 3 3 5" xfId="24453"/>
    <cellStyle name="SAPBEXexcBad7 3 3 5 2" xfId="24454"/>
    <cellStyle name="SAPBEXexcBad7 3 3 5 2 2" xfId="24455"/>
    <cellStyle name="SAPBEXexcBad7 3 3 5 3" xfId="24456"/>
    <cellStyle name="SAPBEXexcBad7 3 3 6" xfId="24457"/>
    <cellStyle name="SAPBEXexcBad7 3 3 6 2" xfId="24458"/>
    <cellStyle name="SAPBEXexcBad7 3 3 6 2 2" xfId="24459"/>
    <cellStyle name="SAPBEXexcBad7 3 3 6 3" xfId="24460"/>
    <cellStyle name="SAPBEXexcBad7 3 3 7" xfId="24461"/>
    <cellStyle name="SAPBEXexcBad7 3 3 7 2" xfId="24462"/>
    <cellStyle name="SAPBEXexcBad7 3 3 8" xfId="24463"/>
    <cellStyle name="SAPBEXexcBad7 3 3 9" xfId="24443"/>
    <cellStyle name="SAPBEXexcBad7 3 4" xfId="1573"/>
    <cellStyle name="SAPBEXexcBad7 3 4 2" xfId="24464"/>
    <cellStyle name="SAPBEXexcBad7 3 5" xfId="24465"/>
    <cellStyle name="SAPBEXexcBad7 3 6" xfId="24466"/>
    <cellStyle name="SAPBEXexcBad7 3 6 2" xfId="24467"/>
    <cellStyle name="SAPBEXexcBad7 3 6 2 2" xfId="24468"/>
    <cellStyle name="SAPBEXexcBad7 3 6 3" xfId="24469"/>
    <cellStyle name="SAPBEXexcBad7 3 7" xfId="24470"/>
    <cellStyle name="SAPBEXexcBad7 3 7 2" xfId="24471"/>
    <cellStyle name="SAPBEXexcBad7 3 7 2 2" xfId="24472"/>
    <cellStyle name="SAPBEXexcBad7 3 7 3" xfId="24473"/>
    <cellStyle name="SAPBEXexcBad7 3 8" xfId="24474"/>
    <cellStyle name="SAPBEXexcBad7 3 8 2" xfId="24475"/>
    <cellStyle name="SAPBEXexcBad7 3 8 2 2" xfId="24476"/>
    <cellStyle name="SAPBEXexcBad7 3 8 3" xfId="24477"/>
    <cellStyle name="SAPBEXexcBad7 3 9" xfId="24478"/>
    <cellStyle name="SAPBEXexcBad7 3 9 2" xfId="24479"/>
    <cellStyle name="SAPBEXexcBad7 3 9 2 2" xfId="24480"/>
    <cellStyle name="SAPBEXexcBad7 3 9 3" xfId="24481"/>
    <cellStyle name="SAPBEXexcBad7 4" xfId="647"/>
    <cellStyle name="SAPBEXexcBad7 4 2" xfId="1026"/>
    <cellStyle name="SAPBEXexcBad7 4 2 2" xfId="2040"/>
    <cellStyle name="SAPBEXexcBad7 4 3" xfId="1684"/>
    <cellStyle name="SAPBEXexcBad7 4 4" xfId="24482"/>
    <cellStyle name="SAPBEXexcBad7 5" xfId="797"/>
    <cellStyle name="SAPBEXexcBad7 5 2" xfId="1141"/>
    <cellStyle name="SAPBEXexcBad7 5 2 2" xfId="2153"/>
    <cellStyle name="SAPBEXexcBad7 5 3" xfId="1792"/>
    <cellStyle name="SAPBEXexcBad7 5 4" xfId="24483"/>
    <cellStyle name="SAPBEXexcBad7 6" xfId="1253"/>
    <cellStyle name="SAPBEXexcBad7 6 2" xfId="1891"/>
    <cellStyle name="SAPBEXexcBad7 6 3" xfId="24484"/>
    <cellStyle name="SAPBEXexcBad7 7" xfId="929"/>
    <cellStyle name="SAPBEXexcBad7 7 2" xfId="24485"/>
    <cellStyle name="SAPBEXexcBad7 8" xfId="24486"/>
    <cellStyle name="SAPBEXexcBad7 9" xfId="24487"/>
    <cellStyle name="SAPBEXexcBad7_03_2012 LIC Fcst_ORIGINAL" xfId="24488"/>
    <cellStyle name="SAPBEXexcBad8" xfId="107"/>
    <cellStyle name="SAPBEXexcBad8 10" xfId="24490"/>
    <cellStyle name="SAPBEXexcBad8 11" xfId="24491"/>
    <cellStyle name="SAPBEXexcBad8 12" xfId="24492"/>
    <cellStyle name="SAPBEXexcBad8 13" xfId="24489"/>
    <cellStyle name="SAPBEXexcBad8 14" xfId="372"/>
    <cellStyle name="SAPBEXexcBad8 2" xfId="373"/>
    <cellStyle name="SAPBEXexcBad8 2 10" xfId="24494"/>
    <cellStyle name="SAPBEXexcBad8 2 10 2" xfId="24495"/>
    <cellStyle name="SAPBEXexcBad8 2 10 2 2" xfId="24496"/>
    <cellStyle name="SAPBEXexcBad8 2 10 3" xfId="24497"/>
    <cellStyle name="SAPBEXexcBad8 2 11" xfId="24498"/>
    <cellStyle name="SAPBEXexcBad8 2 11 2" xfId="24499"/>
    <cellStyle name="SAPBEXexcBad8 2 12" xfId="24500"/>
    <cellStyle name="SAPBEXexcBad8 2 13" xfId="24493"/>
    <cellStyle name="SAPBEXexcBad8 2 2" xfId="746"/>
    <cellStyle name="SAPBEXexcBad8 2 2 10" xfId="24501"/>
    <cellStyle name="SAPBEXexcBad8 2 2 2" xfId="1102"/>
    <cellStyle name="SAPBEXexcBad8 2 2 2 2" xfId="2115"/>
    <cellStyle name="SAPBEXexcBad8 2 2 2 2 2" xfId="24503"/>
    <cellStyle name="SAPBEXexcBad8 2 2 2 3" xfId="24504"/>
    <cellStyle name="SAPBEXexcBad8 2 2 2 3 2" xfId="24505"/>
    <cellStyle name="SAPBEXexcBad8 2 2 2 3 2 2" xfId="24506"/>
    <cellStyle name="SAPBEXexcBad8 2 2 2 3 3" xfId="24507"/>
    <cellStyle name="SAPBEXexcBad8 2 2 2 4" xfId="24508"/>
    <cellStyle name="SAPBEXexcBad8 2 2 2 4 2" xfId="24509"/>
    <cellStyle name="SAPBEXexcBad8 2 2 2 4 2 2" xfId="24510"/>
    <cellStyle name="SAPBEXexcBad8 2 2 2 4 3" xfId="24511"/>
    <cellStyle name="SAPBEXexcBad8 2 2 2 5" xfId="24512"/>
    <cellStyle name="SAPBEXexcBad8 2 2 2 5 2" xfId="24513"/>
    <cellStyle name="SAPBEXexcBad8 2 2 2 5 2 2" xfId="24514"/>
    <cellStyle name="SAPBEXexcBad8 2 2 2 5 3" xfId="24515"/>
    <cellStyle name="SAPBEXexcBad8 2 2 2 6" xfId="24516"/>
    <cellStyle name="SAPBEXexcBad8 2 2 2 6 2" xfId="24517"/>
    <cellStyle name="SAPBEXexcBad8 2 2 2 6 2 2" xfId="24518"/>
    <cellStyle name="SAPBEXexcBad8 2 2 2 6 3" xfId="24519"/>
    <cellStyle name="SAPBEXexcBad8 2 2 2 7" xfId="24520"/>
    <cellStyle name="SAPBEXexcBad8 2 2 2 7 2" xfId="24521"/>
    <cellStyle name="SAPBEXexcBad8 2 2 2 8" xfId="24522"/>
    <cellStyle name="SAPBEXexcBad8 2 2 2 9" xfId="24502"/>
    <cellStyle name="SAPBEXexcBad8 2 2 3" xfId="1743"/>
    <cellStyle name="SAPBEXexcBad8 2 2 3 2" xfId="24523"/>
    <cellStyle name="SAPBEXexcBad8 2 2 4" xfId="24524"/>
    <cellStyle name="SAPBEXexcBad8 2 2 4 2" xfId="24525"/>
    <cellStyle name="SAPBEXexcBad8 2 2 4 2 2" xfId="24526"/>
    <cellStyle name="SAPBEXexcBad8 2 2 4 3" xfId="24527"/>
    <cellStyle name="SAPBEXexcBad8 2 2 5" xfId="24528"/>
    <cellStyle name="SAPBEXexcBad8 2 2 5 2" xfId="24529"/>
    <cellStyle name="SAPBEXexcBad8 2 2 5 2 2" xfId="24530"/>
    <cellStyle name="SAPBEXexcBad8 2 2 5 3" xfId="24531"/>
    <cellStyle name="SAPBEXexcBad8 2 2 6" xfId="24532"/>
    <cellStyle name="SAPBEXexcBad8 2 2 6 2" xfId="24533"/>
    <cellStyle name="SAPBEXexcBad8 2 2 6 2 2" xfId="24534"/>
    <cellStyle name="SAPBEXexcBad8 2 2 6 3" xfId="24535"/>
    <cellStyle name="SAPBEXexcBad8 2 2 7" xfId="24536"/>
    <cellStyle name="SAPBEXexcBad8 2 2 7 2" xfId="24537"/>
    <cellStyle name="SAPBEXexcBad8 2 2 7 2 2" xfId="24538"/>
    <cellStyle name="SAPBEXexcBad8 2 2 7 3" xfId="24539"/>
    <cellStyle name="SAPBEXexcBad8 2 2 8" xfId="24540"/>
    <cellStyle name="SAPBEXexcBad8 2 2 8 2" xfId="24541"/>
    <cellStyle name="SAPBEXexcBad8 2 2 9" xfId="24542"/>
    <cellStyle name="SAPBEXexcBad8 2 3" xfId="805"/>
    <cellStyle name="SAPBEXexcBad8 2 3 10" xfId="24543"/>
    <cellStyle name="SAPBEXexcBad8 2 3 2" xfId="1149"/>
    <cellStyle name="SAPBEXexcBad8 2 3 2 2" xfId="2161"/>
    <cellStyle name="SAPBEXexcBad8 2 3 2 2 2" xfId="24546"/>
    <cellStyle name="SAPBEXexcBad8 2 3 2 2 2 2" xfId="24547"/>
    <cellStyle name="SAPBEXexcBad8 2 3 2 2 3" xfId="24548"/>
    <cellStyle name="SAPBEXexcBad8 2 3 2 2 4" xfId="24545"/>
    <cellStyle name="SAPBEXexcBad8 2 3 2 3" xfId="24549"/>
    <cellStyle name="SAPBEXexcBad8 2 3 2 3 2" xfId="24550"/>
    <cellStyle name="SAPBEXexcBad8 2 3 2 3 2 2" xfId="24551"/>
    <cellStyle name="SAPBEXexcBad8 2 3 2 3 3" xfId="24552"/>
    <cellStyle name="SAPBEXexcBad8 2 3 2 4" xfId="24553"/>
    <cellStyle name="SAPBEXexcBad8 2 3 2 4 2" xfId="24554"/>
    <cellStyle name="SAPBEXexcBad8 2 3 2 4 2 2" xfId="24555"/>
    <cellStyle name="SAPBEXexcBad8 2 3 2 4 3" xfId="24556"/>
    <cellStyle name="SAPBEXexcBad8 2 3 2 5" xfId="24557"/>
    <cellStyle name="SAPBEXexcBad8 2 3 2 5 2" xfId="24558"/>
    <cellStyle name="SAPBEXexcBad8 2 3 2 5 2 2" xfId="24559"/>
    <cellStyle name="SAPBEXexcBad8 2 3 2 5 3" xfId="24560"/>
    <cellStyle name="SAPBEXexcBad8 2 3 2 6" xfId="24561"/>
    <cellStyle name="SAPBEXexcBad8 2 3 2 6 2" xfId="24562"/>
    <cellStyle name="SAPBEXexcBad8 2 3 2 7" xfId="24563"/>
    <cellStyle name="SAPBEXexcBad8 2 3 2 8" xfId="24544"/>
    <cellStyle name="SAPBEXexcBad8 2 3 3" xfId="1800"/>
    <cellStyle name="SAPBEXexcBad8 2 3 3 2" xfId="24564"/>
    <cellStyle name="SAPBEXexcBad8 2 3 4" xfId="24565"/>
    <cellStyle name="SAPBEXexcBad8 2 3 4 2" xfId="24566"/>
    <cellStyle name="SAPBEXexcBad8 2 3 4 2 2" xfId="24567"/>
    <cellStyle name="SAPBEXexcBad8 2 3 4 3" xfId="24568"/>
    <cellStyle name="SAPBEXexcBad8 2 3 5" xfId="24569"/>
    <cellStyle name="SAPBEXexcBad8 2 3 5 2" xfId="24570"/>
    <cellStyle name="SAPBEXexcBad8 2 3 5 2 2" xfId="24571"/>
    <cellStyle name="SAPBEXexcBad8 2 3 5 3" xfId="24572"/>
    <cellStyle name="SAPBEXexcBad8 2 3 6" xfId="24573"/>
    <cellStyle name="SAPBEXexcBad8 2 3 6 2" xfId="24574"/>
    <cellStyle name="SAPBEXexcBad8 2 3 6 2 2" xfId="24575"/>
    <cellStyle name="SAPBEXexcBad8 2 3 6 3" xfId="24576"/>
    <cellStyle name="SAPBEXexcBad8 2 3 7" xfId="24577"/>
    <cellStyle name="SAPBEXexcBad8 2 3 7 2" xfId="24578"/>
    <cellStyle name="SAPBEXexcBad8 2 3 7 2 2" xfId="24579"/>
    <cellStyle name="SAPBEXexcBad8 2 3 7 3" xfId="24580"/>
    <cellStyle name="SAPBEXexcBad8 2 3 8" xfId="24581"/>
    <cellStyle name="SAPBEXexcBad8 2 3 8 2" xfId="24582"/>
    <cellStyle name="SAPBEXexcBad8 2 3 9" xfId="24583"/>
    <cellStyle name="SAPBEXexcBad8 2 4" xfId="840"/>
    <cellStyle name="SAPBEXexcBad8 2 4 2" xfId="1181"/>
    <cellStyle name="SAPBEXexcBad8 2 4 2 2" xfId="2193"/>
    <cellStyle name="SAPBEXexcBad8 2 4 2 3" xfId="24585"/>
    <cellStyle name="SAPBEXexcBad8 2 4 3" xfId="1833"/>
    <cellStyle name="SAPBEXexcBad8 2 4 3 2" xfId="24587"/>
    <cellStyle name="SAPBEXexcBad8 2 4 3 2 2" xfId="24588"/>
    <cellStyle name="SAPBEXexcBad8 2 4 3 3" xfId="24589"/>
    <cellStyle name="SAPBEXexcBad8 2 4 3 4" xfId="24586"/>
    <cellStyle name="SAPBEXexcBad8 2 4 4" xfId="24590"/>
    <cellStyle name="SAPBEXexcBad8 2 4 4 2" xfId="24591"/>
    <cellStyle name="SAPBEXexcBad8 2 4 4 2 2" xfId="24592"/>
    <cellStyle name="SAPBEXexcBad8 2 4 4 3" xfId="24593"/>
    <cellStyle name="SAPBEXexcBad8 2 4 5" xfId="24594"/>
    <cellStyle name="SAPBEXexcBad8 2 4 5 2" xfId="24595"/>
    <cellStyle name="SAPBEXexcBad8 2 4 5 2 2" xfId="24596"/>
    <cellStyle name="SAPBEXexcBad8 2 4 5 3" xfId="24597"/>
    <cellStyle name="SAPBEXexcBad8 2 4 6" xfId="24598"/>
    <cellStyle name="SAPBEXexcBad8 2 4 6 2" xfId="24599"/>
    <cellStyle name="SAPBEXexcBad8 2 4 6 2 2" xfId="24600"/>
    <cellStyle name="SAPBEXexcBad8 2 4 6 3" xfId="24601"/>
    <cellStyle name="SAPBEXexcBad8 2 4 7" xfId="24602"/>
    <cellStyle name="SAPBEXexcBad8 2 4 7 2" xfId="24603"/>
    <cellStyle name="SAPBEXexcBad8 2 4 8" xfId="24604"/>
    <cellStyle name="SAPBEXexcBad8 2 4 9" xfId="24584"/>
    <cellStyle name="SAPBEXexcBad8 2 5" xfId="1256"/>
    <cellStyle name="SAPBEXexcBad8 2 5 2" xfId="1894"/>
    <cellStyle name="SAPBEXexcBad8 2 5 3" xfId="24605"/>
    <cellStyle name="SAPBEXexcBad8 2 6" xfId="932"/>
    <cellStyle name="SAPBEXexcBad8 2 6 2" xfId="2222"/>
    <cellStyle name="SAPBEXexcBad8 2 6 3" xfId="24606"/>
    <cellStyle name="SAPBEXexcBad8 2 7" xfId="1617"/>
    <cellStyle name="SAPBEXexcBad8 2 7 2" xfId="24608"/>
    <cellStyle name="SAPBEXexcBad8 2 7 2 2" xfId="24609"/>
    <cellStyle name="SAPBEXexcBad8 2 7 3" xfId="24610"/>
    <cellStyle name="SAPBEXexcBad8 2 7 4" xfId="24607"/>
    <cellStyle name="SAPBEXexcBad8 2 8" xfId="24611"/>
    <cellStyle name="SAPBEXexcBad8 2 8 2" xfId="24612"/>
    <cellStyle name="SAPBEXexcBad8 2 8 2 2" xfId="24613"/>
    <cellStyle name="SAPBEXexcBad8 2 8 3" xfId="24614"/>
    <cellStyle name="SAPBEXexcBad8 2 9" xfId="24615"/>
    <cellStyle name="SAPBEXexcBad8 2 9 2" xfId="24616"/>
    <cellStyle name="SAPBEXexcBad8 2 9 2 2" xfId="24617"/>
    <cellStyle name="SAPBEXexcBad8 2 9 3" xfId="24618"/>
    <cellStyle name="SAPBEXexcBad8 2_O&amp;M Checkbook" xfId="24619"/>
    <cellStyle name="SAPBEXexcBad8 3" xfId="668"/>
    <cellStyle name="SAPBEXexcBad8 3 10" xfId="24621"/>
    <cellStyle name="SAPBEXexcBad8 3 10 2" xfId="24622"/>
    <cellStyle name="SAPBEXexcBad8 3 11" xfId="24623"/>
    <cellStyle name="SAPBEXexcBad8 3 12" xfId="24620"/>
    <cellStyle name="SAPBEXexcBad8 3 2" xfId="1046"/>
    <cellStyle name="SAPBEXexcBad8 3 2 10" xfId="24624"/>
    <cellStyle name="SAPBEXexcBad8 3 2 2" xfId="2060"/>
    <cellStyle name="SAPBEXexcBad8 3 2 2 2" xfId="24626"/>
    <cellStyle name="SAPBEXexcBad8 3 2 2 2 2" xfId="24627"/>
    <cellStyle name="SAPBEXexcBad8 3 2 2 2 2 2" xfId="24628"/>
    <cellStyle name="SAPBEXexcBad8 3 2 2 2 3" xfId="24629"/>
    <cellStyle name="SAPBEXexcBad8 3 2 2 3" xfId="24630"/>
    <cellStyle name="SAPBEXexcBad8 3 2 2 3 2" xfId="24631"/>
    <cellStyle name="SAPBEXexcBad8 3 2 2 3 2 2" xfId="24632"/>
    <cellStyle name="SAPBEXexcBad8 3 2 2 3 3" xfId="24633"/>
    <cellStyle name="SAPBEXexcBad8 3 2 2 4" xfId="24634"/>
    <cellStyle name="SAPBEXexcBad8 3 2 2 4 2" xfId="24635"/>
    <cellStyle name="SAPBEXexcBad8 3 2 2 4 2 2" xfId="24636"/>
    <cellStyle name="SAPBEXexcBad8 3 2 2 4 3" xfId="24637"/>
    <cellStyle name="SAPBEXexcBad8 3 2 2 5" xfId="24638"/>
    <cellStyle name="SAPBEXexcBad8 3 2 2 5 2" xfId="24639"/>
    <cellStyle name="SAPBEXexcBad8 3 2 2 5 2 2" xfId="24640"/>
    <cellStyle name="SAPBEXexcBad8 3 2 2 5 3" xfId="24641"/>
    <cellStyle name="SAPBEXexcBad8 3 2 2 6" xfId="24642"/>
    <cellStyle name="SAPBEXexcBad8 3 2 2 6 2" xfId="24643"/>
    <cellStyle name="SAPBEXexcBad8 3 2 2 7" xfId="24644"/>
    <cellStyle name="SAPBEXexcBad8 3 2 2 8" xfId="24625"/>
    <cellStyle name="SAPBEXexcBad8 3 2 3" xfId="24645"/>
    <cellStyle name="SAPBEXexcBad8 3 2 4" xfId="24646"/>
    <cellStyle name="SAPBEXexcBad8 3 2 4 2" xfId="24647"/>
    <cellStyle name="SAPBEXexcBad8 3 2 4 2 2" xfId="24648"/>
    <cellStyle name="SAPBEXexcBad8 3 2 4 3" xfId="24649"/>
    <cellStyle name="SAPBEXexcBad8 3 2 5" xfId="24650"/>
    <cellStyle name="SAPBEXexcBad8 3 2 5 2" xfId="24651"/>
    <cellStyle name="SAPBEXexcBad8 3 2 5 2 2" xfId="24652"/>
    <cellStyle name="SAPBEXexcBad8 3 2 5 3" xfId="24653"/>
    <cellStyle name="SAPBEXexcBad8 3 2 6" xfId="24654"/>
    <cellStyle name="SAPBEXexcBad8 3 2 6 2" xfId="24655"/>
    <cellStyle name="SAPBEXexcBad8 3 2 6 2 2" xfId="24656"/>
    <cellStyle name="SAPBEXexcBad8 3 2 6 3" xfId="24657"/>
    <cellStyle name="SAPBEXexcBad8 3 2 7" xfId="24658"/>
    <cellStyle name="SAPBEXexcBad8 3 2 7 2" xfId="24659"/>
    <cellStyle name="SAPBEXexcBad8 3 2 7 2 2" xfId="24660"/>
    <cellStyle name="SAPBEXexcBad8 3 2 7 3" xfId="24661"/>
    <cellStyle name="SAPBEXexcBad8 3 2 8" xfId="24662"/>
    <cellStyle name="SAPBEXexcBad8 3 2 8 2" xfId="24663"/>
    <cellStyle name="SAPBEXexcBad8 3 2 9" xfId="24664"/>
    <cellStyle name="SAPBEXexcBad8 3 3" xfId="1533"/>
    <cellStyle name="SAPBEXexcBad8 3 3 2" xfId="2243"/>
    <cellStyle name="SAPBEXexcBad8 3 3 2 2" xfId="24666"/>
    <cellStyle name="SAPBEXexcBad8 3 3 3" xfId="24667"/>
    <cellStyle name="SAPBEXexcBad8 3 3 3 2" xfId="24668"/>
    <cellStyle name="SAPBEXexcBad8 3 3 3 2 2" xfId="24669"/>
    <cellStyle name="SAPBEXexcBad8 3 3 3 3" xfId="24670"/>
    <cellStyle name="SAPBEXexcBad8 3 3 4" xfId="24671"/>
    <cellStyle name="SAPBEXexcBad8 3 3 4 2" xfId="24672"/>
    <cellStyle name="SAPBEXexcBad8 3 3 4 2 2" xfId="24673"/>
    <cellStyle name="SAPBEXexcBad8 3 3 4 3" xfId="24674"/>
    <cellStyle name="SAPBEXexcBad8 3 3 5" xfId="24675"/>
    <cellStyle name="SAPBEXexcBad8 3 3 5 2" xfId="24676"/>
    <cellStyle name="SAPBEXexcBad8 3 3 5 2 2" xfId="24677"/>
    <cellStyle name="SAPBEXexcBad8 3 3 5 3" xfId="24678"/>
    <cellStyle name="SAPBEXexcBad8 3 3 6" xfId="24679"/>
    <cellStyle name="SAPBEXexcBad8 3 3 6 2" xfId="24680"/>
    <cellStyle name="SAPBEXexcBad8 3 3 6 2 2" xfId="24681"/>
    <cellStyle name="SAPBEXexcBad8 3 3 6 3" xfId="24682"/>
    <cellStyle name="SAPBEXexcBad8 3 3 7" xfId="24683"/>
    <cellStyle name="SAPBEXexcBad8 3 3 7 2" xfId="24684"/>
    <cellStyle name="SAPBEXexcBad8 3 3 8" xfId="24685"/>
    <cellStyle name="SAPBEXexcBad8 3 3 9" xfId="24665"/>
    <cellStyle name="SAPBEXexcBad8 3 4" xfId="1574"/>
    <cellStyle name="SAPBEXexcBad8 3 4 2" xfId="24686"/>
    <cellStyle name="SAPBEXexcBad8 3 5" xfId="24687"/>
    <cellStyle name="SAPBEXexcBad8 3 6" xfId="24688"/>
    <cellStyle name="SAPBEXexcBad8 3 6 2" xfId="24689"/>
    <cellStyle name="SAPBEXexcBad8 3 6 2 2" xfId="24690"/>
    <cellStyle name="SAPBEXexcBad8 3 6 3" xfId="24691"/>
    <cellStyle name="SAPBEXexcBad8 3 7" xfId="24692"/>
    <cellStyle name="SAPBEXexcBad8 3 7 2" xfId="24693"/>
    <cellStyle name="SAPBEXexcBad8 3 7 2 2" xfId="24694"/>
    <cellStyle name="SAPBEXexcBad8 3 7 3" xfId="24695"/>
    <cellStyle name="SAPBEXexcBad8 3 8" xfId="24696"/>
    <cellStyle name="SAPBEXexcBad8 3 8 2" xfId="24697"/>
    <cellStyle name="SAPBEXexcBad8 3 8 2 2" xfId="24698"/>
    <cellStyle name="SAPBEXexcBad8 3 8 3" xfId="24699"/>
    <cellStyle name="SAPBEXexcBad8 3 9" xfId="24700"/>
    <cellStyle name="SAPBEXexcBad8 3 9 2" xfId="24701"/>
    <cellStyle name="SAPBEXexcBad8 3 9 2 2" xfId="24702"/>
    <cellStyle name="SAPBEXexcBad8 3 9 3" xfId="24703"/>
    <cellStyle name="SAPBEXexcBad8 4" xfId="648"/>
    <cellStyle name="SAPBEXexcBad8 4 2" xfId="1027"/>
    <cellStyle name="SAPBEXexcBad8 4 2 2" xfId="2041"/>
    <cellStyle name="SAPBEXexcBad8 4 3" xfId="1685"/>
    <cellStyle name="SAPBEXexcBad8 4 4" xfId="24704"/>
    <cellStyle name="SAPBEXexcBad8 5" xfId="796"/>
    <cellStyle name="SAPBEXexcBad8 5 2" xfId="1140"/>
    <cellStyle name="SAPBEXexcBad8 5 2 2" xfId="2152"/>
    <cellStyle name="SAPBEXexcBad8 5 3" xfId="1791"/>
    <cellStyle name="SAPBEXexcBad8 5 4" xfId="24705"/>
    <cellStyle name="SAPBEXexcBad8 6" xfId="1255"/>
    <cellStyle name="SAPBEXexcBad8 6 2" xfId="1893"/>
    <cellStyle name="SAPBEXexcBad8 6 3" xfId="24706"/>
    <cellStyle name="SAPBEXexcBad8 7" xfId="931"/>
    <cellStyle name="SAPBEXexcBad8 7 2" xfId="24707"/>
    <cellStyle name="SAPBEXexcBad8 8" xfId="24708"/>
    <cellStyle name="SAPBEXexcBad8 9" xfId="24709"/>
    <cellStyle name="SAPBEXexcBad8_03_2012 LIC Fcst_ORIGINAL" xfId="24710"/>
    <cellStyle name="SAPBEXexcBad9" xfId="108"/>
    <cellStyle name="SAPBEXexcBad9 10" xfId="24712"/>
    <cellStyle name="SAPBEXexcBad9 11" xfId="24713"/>
    <cellStyle name="SAPBEXexcBad9 12" xfId="24714"/>
    <cellStyle name="SAPBEXexcBad9 13" xfId="24711"/>
    <cellStyle name="SAPBEXexcBad9 14" xfId="374"/>
    <cellStyle name="SAPBEXexcBad9 2" xfId="375"/>
    <cellStyle name="SAPBEXexcBad9 2 10" xfId="24716"/>
    <cellStyle name="SAPBEXexcBad9 2 10 2" xfId="24717"/>
    <cellStyle name="SAPBEXexcBad9 2 10 2 2" xfId="24718"/>
    <cellStyle name="SAPBEXexcBad9 2 10 3" xfId="24719"/>
    <cellStyle name="SAPBEXexcBad9 2 11" xfId="24720"/>
    <cellStyle name="SAPBEXexcBad9 2 11 2" xfId="24721"/>
    <cellStyle name="SAPBEXexcBad9 2 12" xfId="24722"/>
    <cellStyle name="SAPBEXexcBad9 2 13" xfId="24715"/>
    <cellStyle name="SAPBEXexcBad9 2 2" xfId="747"/>
    <cellStyle name="SAPBEXexcBad9 2 2 10" xfId="24723"/>
    <cellStyle name="SAPBEXexcBad9 2 2 2" xfId="1103"/>
    <cellStyle name="SAPBEXexcBad9 2 2 2 2" xfId="2116"/>
    <cellStyle name="SAPBEXexcBad9 2 2 2 2 2" xfId="24725"/>
    <cellStyle name="SAPBEXexcBad9 2 2 2 3" xfId="24726"/>
    <cellStyle name="SAPBEXexcBad9 2 2 2 3 2" xfId="24727"/>
    <cellStyle name="SAPBEXexcBad9 2 2 2 3 2 2" xfId="24728"/>
    <cellStyle name="SAPBEXexcBad9 2 2 2 3 3" xfId="24729"/>
    <cellStyle name="SAPBEXexcBad9 2 2 2 4" xfId="24730"/>
    <cellStyle name="SAPBEXexcBad9 2 2 2 4 2" xfId="24731"/>
    <cellStyle name="SAPBEXexcBad9 2 2 2 4 2 2" xfId="24732"/>
    <cellStyle name="SAPBEXexcBad9 2 2 2 4 3" xfId="24733"/>
    <cellStyle name="SAPBEXexcBad9 2 2 2 5" xfId="24734"/>
    <cellStyle name="SAPBEXexcBad9 2 2 2 5 2" xfId="24735"/>
    <cellStyle name="SAPBEXexcBad9 2 2 2 5 2 2" xfId="24736"/>
    <cellStyle name="SAPBEXexcBad9 2 2 2 5 3" xfId="24737"/>
    <cellStyle name="SAPBEXexcBad9 2 2 2 6" xfId="24738"/>
    <cellStyle name="SAPBEXexcBad9 2 2 2 6 2" xfId="24739"/>
    <cellStyle name="SAPBEXexcBad9 2 2 2 6 2 2" xfId="24740"/>
    <cellStyle name="SAPBEXexcBad9 2 2 2 6 3" xfId="24741"/>
    <cellStyle name="SAPBEXexcBad9 2 2 2 7" xfId="24742"/>
    <cellStyle name="SAPBEXexcBad9 2 2 2 7 2" xfId="24743"/>
    <cellStyle name="SAPBEXexcBad9 2 2 2 8" xfId="24744"/>
    <cellStyle name="SAPBEXexcBad9 2 2 2 9" xfId="24724"/>
    <cellStyle name="SAPBEXexcBad9 2 2 3" xfId="1744"/>
    <cellStyle name="SAPBEXexcBad9 2 2 3 2" xfId="24745"/>
    <cellStyle name="SAPBEXexcBad9 2 2 4" xfId="24746"/>
    <cellStyle name="SAPBEXexcBad9 2 2 4 2" xfId="24747"/>
    <cellStyle name="SAPBEXexcBad9 2 2 4 2 2" xfId="24748"/>
    <cellStyle name="SAPBEXexcBad9 2 2 4 3" xfId="24749"/>
    <cellStyle name="SAPBEXexcBad9 2 2 5" xfId="24750"/>
    <cellStyle name="SAPBEXexcBad9 2 2 5 2" xfId="24751"/>
    <cellStyle name="SAPBEXexcBad9 2 2 5 2 2" xfId="24752"/>
    <cellStyle name="SAPBEXexcBad9 2 2 5 3" xfId="24753"/>
    <cellStyle name="SAPBEXexcBad9 2 2 6" xfId="24754"/>
    <cellStyle name="SAPBEXexcBad9 2 2 6 2" xfId="24755"/>
    <cellStyle name="SAPBEXexcBad9 2 2 6 2 2" xfId="24756"/>
    <cellStyle name="SAPBEXexcBad9 2 2 6 3" xfId="24757"/>
    <cellStyle name="SAPBEXexcBad9 2 2 7" xfId="24758"/>
    <cellStyle name="SAPBEXexcBad9 2 2 7 2" xfId="24759"/>
    <cellStyle name="SAPBEXexcBad9 2 2 7 2 2" xfId="24760"/>
    <cellStyle name="SAPBEXexcBad9 2 2 7 3" xfId="24761"/>
    <cellStyle name="SAPBEXexcBad9 2 2 8" xfId="24762"/>
    <cellStyle name="SAPBEXexcBad9 2 2 8 2" xfId="24763"/>
    <cellStyle name="SAPBEXexcBad9 2 2 9" xfId="24764"/>
    <cellStyle name="SAPBEXexcBad9 2 3" xfId="806"/>
    <cellStyle name="SAPBEXexcBad9 2 3 10" xfId="24765"/>
    <cellStyle name="SAPBEXexcBad9 2 3 2" xfId="1150"/>
    <cellStyle name="SAPBEXexcBad9 2 3 2 2" xfId="2162"/>
    <cellStyle name="SAPBEXexcBad9 2 3 2 2 2" xfId="24768"/>
    <cellStyle name="SAPBEXexcBad9 2 3 2 2 2 2" xfId="24769"/>
    <cellStyle name="SAPBEXexcBad9 2 3 2 2 3" xfId="24770"/>
    <cellStyle name="SAPBEXexcBad9 2 3 2 2 4" xfId="24767"/>
    <cellStyle name="SAPBEXexcBad9 2 3 2 3" xfId="24771"/>
    <cellStyle name="SAPBEXexcBad9 2 3 2 3 2" xfId="24772"/>
    <cellStyle name="SAPBEXexcBad9 2 3 2 3 2 2" xfId="24773"/>
    <cellStyle name="SAPBEXexcBad9 2 3 2 3 3" xfId="24774"/>
    <cellStyle name="SAPBEXexcBad9 2 3 2 4" xfId="24775"/>
    <cellStyle name="SAPBEXexcBad9 2 3 2 4 2" xfId="24776"/>
    <cellStyle name="SAPBEXexcBad9 2 3 2 4 2 2" xfId="24777"/>
    <cellStyle name="SAPBEXexcBad9 2 3 2 4 3" xfId="24778"/>
    <cellStyle name="SAPBEXexcBad9 2 3 2 5" xfId="24779"/>
    <cellStyle name="SAPBEXexcBad9 2 3 2 5 2" xfId="24780"/>
    <cellStyle name="SAPBEXexcBad9 2 3 2 5 2 2" xfId="24781"/>
    <cellStyle name="SAPBEXexcBad9 2 3 2 5 3" xfId="24782"/>
    <cellStyle name="SAPBEXexcBad9 2 3 2 6" xfId="24783"/>
    <cellStyle name="SAPBEXexcBad9 2 3 2 6 2" xfId="24784"/>
    <cellStyle name="SAPBEXexcBad9 2 3 2 7" xfId="24785"/>
    <cellStyle name="SAPBEXexcBad9 2 3 2 8" xfId="24766"/>
    <cellStyle name="SAPBEXexcBad9 2 3 3" xfId="1801"/>
    <cellStyle name="SAPBEXexcBad9 2 3 3 2" xfId="24786"/>
    <cellStyle name="SAPBEXexcBad9 2 3 4" xfId="24787"/>
    <cellStyle name="SAPBEXexcBad9 2 3 4 2" xfId="24788"/>
    <cellStyle name="SAPBEXexcBad9 2 3 4 2 2" xfId="24789"/>
    <cellStyle name="SAPBEXexcBad9 2 3 4 3" xfId="24790"/>
    <cellStyle name="SAPBEXexcBad9 2 3 5" xfId="24791"/>
    <cellStyle name="SAPBEXexcBad9 2 3 5 2" xfId="24792"/>
    <cellStyle name="SAPBEXexcBad9 2 3 5 2 2" xfId="24793"/>
    <cellStyle name="SAPBEXexcBad9 2 3 5 3" xfId="24794"/>
    <cellStyle name="SAPBEXexcBad9 2 3 6" xfId="24795"/>
    <cellStyle name="SAPBEXexcBad9 2 3 6 2" xfId="24796"/>
    <cellStyle name="SAPBEXexcBad9 2 3 6 2 2" xfId="24797"/>
    <cellStyle name="SAPBEXexcBad9 2 3 6 3" xfId="24798"/>
    <cellStyle name="SAPBEXexcBad9 2 3 7" xfId="24799"/>
    <cellStyle name="SAPBEXexcBad9 2 3 7 2" xfId="24800"/>
    <cellStyle name="SAPBEXexcBad9 2 3 7 2 2" xfId="24801"/>
    <cellStyle name="SAPBEXexcBad9 2 3 7 3" xfId="24802"/>
    <cellStyle name="SAPBEXexcBad9 2 3 8" xfId="24803"/>
    <cellStyle name="SAPBEXexcBad9 2 3 8 2" xfId="24804"/>
    <cellStyle name="SAPBEXexcBad9 2 3 9" xfId="24805"/>
    <cellStyle name="SAPBEXexcBad9 2 4" xfId="841"/>
    <cellStyle name="SAPBEXexcBad9 2 4 2" xfId="1834"/>
    <cellStyle name="SAPBEXexcBad9 2 4 2 2" xfId="24807"/>
    <cellStyle name="SAPBEXexcBad9 2 4 3" xfId="24808"/>
    <cellStyle name="SAPBEXexcBad9 2 4 3 2" xfId="24809"/>
    <cellStyle name="SAPBEXexcBad9 2 4 3 2 2" xfId="24810"/>
    <cellStyle name="SAPBEXexcBad9 2 4 3 3" xfId="24811"/>
    <cellStyle name="SAPBEXexcBad9 2 4 4" xfId="24812"/>
    <cellStyle name="SAPBEXexcBad9 2 4 4 2" xfId="24813"/>
    <cellStyle name="SAPBEXexcBad9 2 4 4 2 2" xfId="24814"/>
    <cellStyle name="SAPBEXexcBad9 2 4 4 3" xfId="24815"/>
    <cellStyle name="SAPBEXexcBad9 2 4 5" xfId="24816"/>
    <cellStyle name="SAPBEXexcBad9 2 4 5 2" xfId="24817"/>
    <cellStyle name="SAPBEXexcBad9 2 4 5 2 2" xfId="24818"/>
    <cellStyle name="SAPBEXexcBad9 2 4 5 3" xfId="24819"/>
    <cellStyle name="SAPBEXexcBad9 2 4 6" xfId="24820"/>
    <cellStyle name="SAPBEXexcBad9 2 4 6 2" xfId="24821"/>
    <cellStyle name="SAPBEXexcBad9 2 4 6 2 2" xfId="24822"/>
    <cellStyle name="SAPBEXexcBad9 2 4 6 3" xfId="24823"/>
    <cellStyle name="SAPBEXexcBad9 2 4 7" xfId="24824"/>
    <cellStyle name="SAPBEXexcBad9 2 4 7 2" xfId="24825"/>
    <cellStyle name="SAPBEXexcBad9 2 4 8" xfId="24826"/>
    <cellStyle name="SAPBEXexcBad9 2 4 9" xfId="24806"/>
    <cellStyle name="SAPBEXexcBad9 2 5" xfId="1507"/>
    <cellStyle name="SAPBEXexcBad9 2 5 2" xfId="2221"/>
    <cellStyle name="SAPBEXexcBad9 2 5 3" xfId="24827"/>
    <cellStyle name="SAPBEXexcBad9 2 6" xfId="1618"/>
    <cellStyle name="SAPBEXexcBad9 2 6 2" xfId="24828"/>
    <cellStyle name="SAPBEXexcBad9 2 7" xfId="24829"/>
    <cellStyle name="SAPBEXexcBad9 2 7 2" xfId="24830"/>
    <cellStyle name="SAPBEXexcBad9 2 7 2 2" xfId="24831"/>
    <cellStyle name="SAPBEXexcBad9 2 7 3" xfId="24832"/>
    <cellStyle name="SAPBEXexcBad9 2 8" xfId="24833"/>
    <cellStyle name="SAPBEXexcBad9 2 8 2" xfId="24834"/>
    <cellStyle name="SAPBEXexcBad9 2 8 2 2" xfId="24835"/>
    <cellStyle name="SAPBEXexcBad9 2 8 3" xfId="24836"/>
    <cellStyle name="SAPBEXexcBad9 2 9" xfId="24837"/>
    <cellStyle name="SAPBEXexcBad9 2 9 2" xfId="24838"/>
    <cellStyle name="SAPBEXexcBad9 2 9 2 2" xfId="24839"/>
    <cellStyle name="SAPBEXexcBad9 2 9 3" xfId="24840"/>
    <cellStyle name="SAPBEXexcBad9 2_O&amp;M Checkbook" xfId="24841"/>
    <cellStyle name="SAPBEXexcBad9 3" xfId="729"/>
    <cellStyle name="SAPBEXexcBad9 3 10" xfId="24843"/>
    <cellStyle name="SAPBEXexcBad9 3 10 2" xfId="24844"/>
    <cellStyle name="SAPBEXexcBad9 3 11" xfId="24845"/>
    <cellStyle name="SAPBEXexcBad9 3 12" xfId="24842"/>
    <cellStyle name="SAPBEXexcBad9 3 2" xfId="1094"/>
    <cellStyle name="SAPBEXexcBad9 3 2 10" xfId="24846"/>
    <cellStyle name="SAPBEXexcBad9 3 2 2" xfId="2107"/>
    <cellStyle name="SAPBEXexcBad9 3 2 2 2" xfId="24848"/>
    <cellStyle name="SAPBEXexcBad9 3 2 2 2 2" xfId="24849"/>
    <cellStyle name="SAPBEXexcBad9 3 2 2 2 2 2" xfId="24850"/>
    <cellStyle name="SAPBEXexcBad9 3 2 2 2 3" xfId="24851"/>
    <cellStyle name="SAPBEXexcBad9 3 2 2 3" xfId="24852"/>
    <cellStyle name="SAPBEXexcBad9 3 2 2 3 2" xfId="24853"/>
    <cellStyle name="SAPBEXexcBad9 3 2 2 3 2 2" xfId="24854"/>
    <cellStyle name="SAPBEXexcBad9 3 2 2 3 3" xfId="24855"/>
    <cellStyle name="SAPBEXexcBad9 3 2 2 4" xfId="24856"/>
    <cellStyle name="SAPBEXexcBad9 3 2 2 4 2" xfId="24857"/>
    <cellStyle name="SAPBEXexcBad9 3 2 2 4 2 2" xfId="24858"/>
    <cellStyle name="SAPBEXexcBad9 3 2 2 4 3" xfId="24859"/>
    <cellStyle name="SAPBEXexcBad9 3 2 2 5" xfId="24860"/>
    <cellStyle name="SAPBEXexcBad9 3 2 2 5 2" xfId="24861"/>
    <cellStyle name="SAPBEXexcBad9 3 2 2 5 2 2" xfId="24862"/>
    <cellStyle name="SAPBEXexcBad9 3 2 2 5 3" xfId="24863"/>
    <cellStyle name="SAPBEXexcBad9 3 2 2 6" xfId="24864"/>
    <cellStyle name="SAPBEXexcBad9 3 2 2 6 2" xfId="24865"/>
    <cellStyle name="SAPBEXexcBad9 3 2 2 7" xfId="24866"/>
    <cellStyle name="SAPBEXexcBad9 3 2 2 8" xfId="24847"/>
    <cellStyle name="SAPBEXexcBad9 3 2 3" xfId="24867"/>
    <cellStyle name="SAPBEXexcBad9 3 2 4" xfId="24868"/>
    <cellStyle name="SAPBEXexcBad9 3 2 4 2" xfId="24869"/>
    <cellStyle name="SAPBEXexcBad9 3 2 4 2 2" xfId="24870"/>
    <cellStyle name="SAPBEXexcBad9 3 2 4 3" xfId="24871"/>
    <cellStyle name="SAPBEXexcBad9 3 2 5" xfId="24872"/>
    <cellStyle name="SAPBEXexcBad9 3 2 5 2" xfId="24873"/>
    <cellStyle name="SAPBEXexcBad9 3 2 5 2 2" xfId="24874"/>
    <cellStyle name="SAPBEXexcBad9 3 2 5 3" xfId="24875"/>
    <cellStyle name="SAPBEXexcBad9 3 2 6" xfId="24876"/>
    <cellStyle name="SAPBEXexcBad9 3 2 6 2" xfId="24877"/>
    <cellStyle name="SAPBEXexcBad9 3 2 6 2 2" xfId="24878"/>
    <cellStyle name="SAPBEXexcBad9 3 2 6 3" xfId="24879"/>
    <cellStyle name="SAPBEXexcBad9 3 2 7" xfId="24880"/>
    <cellStyle name="SAPBEXexcBad9 3 2 7 2" xfId="24881"/>
    <cellStyle name="SAPBEXexcBad9 3 2 7 2 2" xfId="24882"/>
    <cellStyle name="SAPBEXexcBad9 3 2 7 3" xfId="24883"/>
    <cellStyle name="SAPBEXexcBad9 3 2 8" xfId="24884"/>
    <cellStyle name="SAPBEXexcBad9 3 2 8 2" xfId="24885"/>
    <cellStyle name="SAPBEXexcBad9 3 2 9" xfId="24886"/>
    <cellStyle name="SAPBEXexcBad9 3 3" xfId="1534"/>
    <cellStyle name="SAPBEXexcBad9 3 3 2" xfId="2244"/>
    <cellStyle name="SAPBEXexcBad9 3 3 2 2" xfId="24888"/>
    <cellStyle name="SAPBEXexcBad9 3 3 3" xfId="24889"/>
    <cellStyle name="SAPBEXexcBad9 3 3 3 2" xfId="24890"/>
    <cellStyle name="SAPBEXexcBad9 3 3 3 2 2" xfId="24891"/>
    <cellStyle name="SAPBEXexcBad9 3 3 3 3" xfId="24892"/>
    <cellStyle name="SAPBEXexcBad9 3 3 4" xfId="24893"/>
    <cellStyle name="SAPBEXexcBad9 3 3 4 2" xfId="24894"/>
    <cellStyle name="SAPBEXexcBad9 3 3 4 2 2" xfId="24895"/>
    <cellStyle name="SAPBEXexcBad9 3 3 4 3" xfId="24896"/>
    <cellStyle name="SAPBEXexcBad9 3 3 5" xfId="24897"/>
    <cellStyle name="SAPBEXexcBad9 3 3 5 2" xfId="24898"/>
    <cellStyle name="SAPBEXexcBad9 3 3 5 2 2" xfId="24899"/>
    <cellStyle name="SAPBEXexcBad9 3 3 5 3" xfId="24900"/>
    <cellStyle name="SAPBEXexcBad9 3 3 6" xfId="24901"/>
    <cellStyle name="SAPBEXexcBad9 3 3 6 2" xfId="24902"/>
    <cellStyle name="SAPBEXexcBad9 3 3 6 2 2" xfId="24903"/>
    <cellStyle name="SAPBEXexcBad9 3 3 6 3" xfId="24904"/>
    <cellStyle name="SAPBEXexcBad9 3 3 7" xfId="24905"/>
    <cellStyle name="SAPBEXexcBad9 3 3 7 2" xfId="24906"/>
    <cellStyle name="SAPBEXexcBad9 3 3 8" xfId="24907"/>
    <cellStyle name="SAPBEXexcBad9 3 3 9" xfId="24887"/>
    <cellStyle name="SAPBEXexcBad9 3 4" xfId="1575"/>
    <cellStyle name="SAPBEXexcBad9 3 4 2" xfId="24908"/>
    <cellStyle name="SAPBEXexcBad9 3 5" xfId="24909"/>
    <cellStyle name="SAPBEXexcBad9 3 6" xfId="24910"/>
    <cellStyle name="SAPBEXexcBad9 3 6 2" xfId="24911"/>
    <cellStyle name="SAPBEXexcBad9 3 6 2 2" xfId="24912"/>
    <cellStyle name="SAPBEXexcBad9 3 6 3" xfId="24913"/>
    <cellStyle name="SAPBEXexcBad9 3 7" xfId="24914"/>
    <cellStyle name="SAPBEXexcBad9 3 7 2" xfId="24915"/>
    <cellStyle name="SAPBEXexcBad9 3 7 2 2" xfId="24916"/>
    <cellStyle name="SAPBEXexcBad9 3 7 3" xfId="24917"/>
    <cellStyle name="SAPBEXexcBad9 3 8" xfId="24918"/>
    <cellStyle name="SAPBEXexcBad9 3 8 2" xfId="24919"/>
    <cellStyle name="SAPBEXexcBad9 3 8 2 2" xfId="24920"/>
    <cellStyle name="SAPBEXexcBad9 3 8 3" xfId="24921"/>
    <cellStyle name="SAPBEXexcBad9 3 9" xfId="24922"/>
    <cellStyle name="SAPBEXexcBad9 3 9 2" xfId="24923"/>
    <cellStyle name="SAPBEXexcBad9 3 9 2 2" xfId="24924"/>
    <cellStyle name="SAPBEXexcBad9 3 9 3" xfId="24925"/>
    <cellStyle name="SAPBEXexcBad9 4" xfId="649"/>
    <cellStyle name="SAPBEXexcBad9 4 2" xfId="1028"/>
    <cellStyle name="SAPBEXexcBad9 4 2 2" xfId="2042"/>
    <cellStyle name="SAPBEXexcBad9 4 3" xfId="1686"/>
    <cellStyle name="SAPBEXexcBad9 4 4" xfId="24926"/>
    <cellStyle name="SAPBEXexcBad9 5" xfId="795"/>
    <cellStyle name="SAPBEXexcBad9 5 2" xfId="1790"/>
    <cellStyle name="SAPBEXexcBad9 5 3" xfId="24927"/>
    <cellStyle name="SAPBEXexcBad9 6" xfId="1257"/>
    <cellStyle name="SAPBEXexcBad9 6 2" xfId="1895"/>
    <cellStyle name="SAPBEXexcBad9 6 3" xfId="24928"/>
    <cellStyle name="SAPBEXexcBad9 7" xfId="933"/>
    <cellStyle name="SAPBEXexcBad9 7 2" xfId="24929"/>
    <cellStyle name="SAPBEXexcBad9 8" xfId="24930"/>
    <cellStyle name="SAPBEXexcBad9 9" xfId="24931"/>
    <cellStyle name="SAPBEXexcBad9_03_2012 LIC Fcst_ORIGINAL" xfId="24932"/>
    <cellStyle name="SAPBEXexcCritical4" xfId="109"/>
    <cellStyle name="SAPBEXexcCritical4 10" xfId="24934"/>
    <cellStyle name="SAPBEXexcCritical4 11" xfId="24935"/>
    <cellStyle name="SAPBEXexcCritical4 12" xfId="24936"/>
    <cellStyle name="SAPBEXexcCritical4 13" xfId="24933"/>
    <cellStyle name="SAPBEXexcCritical4 14" xfId="376"/>
    <cellStyle name="SAPBEXexcCritical4 2" xfId="377"/>
    <cellStyle name="SAPBEXexcCritical4 2 10" xfId="24938"/>
    <cellStyle name="SAPBEXexcCritical4 2 10 2" xfId="24939"/>
    <cellStyle name="SAPBEXexcCritical4 2 10 2 2" xfId="24940"/>
    <cellStyle name="SAPBEXexcCritical4 2 10 3" xfId="24941"/>
    <cellStyle name="SAPBEXexcCritical4 2 11" xfId="24942"/>
    <cellStyle name="SAPBEXexcCritical4 2 11 2" xfId="24943"/>
    <cellStyle name="SAPBEXexcCritical4 2 12" xfId="24944"/>
    <cellStyle name="SAPBEXexcCritical4 2 13" xfId="24937"/>
    <cellStyle name="SAPBEXexcCritical4 2 2" xfId="748"/>
    <cellStyle name="SAPBEXexcCritical4 2 2 10" xfId="24945"/>
    <cellStyle name="SAPBEXexcCritical4 2 2 2" xfId="1104"/>
    <cellStyle name="SAPBEXexcCritical4 2 2 2 2" xfId="2117"/>
    <cellStyle name="SAPBEXexcCritical4 2 2 2 2 2" xfId="24947"/>
    <cellStyle name="SAPBEXexcCritical4 2 2 2 3" xfId="24948"/>
    <cellStyle name="SAPBEXexcCritical4 2 2 2 3 2" xfId="24949"/>
    <cellStyle name="SAPBEXexcCritical4 2 2 2 3 2 2" xfId="24950"/>
    <cellStyle name="SAPBEXexcCritical4 2 2 2 3 3" xfId="24951"/>
    <cellStyle name="SAPBEXexcCritical4 2 2 2 4" xfId="24952"/>
    <cellStyle name="SAPBEXexcCritical4 2 2 2 4 2" xfId="24953"/>
    <cellStyle name="SAPBEXexcCritical4 2 2 2 4 2 2" xfId="24954"/>
    <cellStyle name="SAPBEXexcCritical4 2 2 2 4 3" xfId="24955"/>
    <cellStyle name="SAPBEXexcCritical4 2 2 2 5" xfId="24956"/>
    <cellStyle name="SAPBEXexcCritical4 2 2 2 5 2" xfId="24957"/>
    <cellStyle name="SAPBEXexcCritical4 2 2 2 5 2 2" xfId="24958"/>
    <cellStyle name="SAPBEXexcCritical4 2 2 2 5 3" xfId="24959"/>
    <cellStyle name="SAPBEXexcCritical4 2 2 2 6" xfId="24960"/>
    <cellStyle name="SAPBEXexcCritical4 2 2 2 6 2" xfId="24961"/>
    <cellStyle name="SAPBEXexcCritical4 2 2 2 6 2 2" xfId="24962"/>
    <cellStyle name="SAPBEXexcCritical4 2 2 2 6 3" xfId="24963"/>
    <cellStyle name="SAPBEXexcCritical4 2 2 2 7" xfId="24964"/>
    <cellStyle name="SAPBEXexcCritical4 2 2 2 7 2" xfId="24965"/>
    <cellStyle name="SAPBEXexcCritical4 2 2 2 8" xfId="24966"/>
    <cellStyle name="SAPBEXexcCritical4 2 2 2 9" xfId="24946"/>
    <cellStyle name="SAPBEXexcCritical4 2 2 3" xfId="1745"/>
    <cellStyle name="SAPBEXexcCritical4 2 2 3 2" xfId="24967"/>
    <cellStyle name="SAPBEXexcCritical4 2 2 4" xfId="24968"/>
    <cellStyle name="SAPBEXexcCritical4 2 2 4 2" xfId="24969"/>
    <cellStyle name="SAPBEXexcCritical4 2 2 4 2 2" xfId="24970"/>
    <cellStyle name="SAPBEXexcCritical4 2 2 4 3" xfId="24971"/>
    <cellStyle name="SAPBEXexcCritical4 2 2 5" xfId="24972"/>
    <cellStyle name="SAPBEXexcCritical4 2 2 5 2" xfId="24973"/>
    <cellStyle name="SAPBEXexcCritical4 2 2 5 2 2" xfId="24974"/>
    <cellStyle name="SAPBEXexcCritical4 2 2 5 3" xfId="24975"/>
    <cellStyle name="SAPBEXexcCritical4 2 2 6" xfId="24976"/>
    <cellStyle name="SAPBEXexcCritical4 2 2 6 2" xfId="24977"/>
    <cellStyle name="SAPBEXexcCritical4 2 2 6 2 2" xfId="24978"/>
    <cellStyle name="SAPBEXexcCritical4 2 2 6 3" xfId="24979"/>
    <cellStyle name="SAPBEXexcCritical4 2 2 7" xfId="24980"/>
    <cellStyle name="SAPBEXexcCritical4 2 2 7 2" xfId="24981"/>
    <cellStyle name="SAPBEXexcCritical4 2 2 7 2 2" xfId="24982"/>
    <cellStyle name="SAPBEXexcCritical4 2 2 7 3" xfId="24983"/>
    <cellStyle name="SAPBEXexcCritical4 2 2 8" xfId="24984"/>
    <cellStyle name="SAPBEXexcCritical4 2 2 8 2" xfId="24985"/>
    <cellStyle name="SAPBEXexcCritical4 2 2 9" xfId="24986"/>
    <cellStyle name="SAPBEXexcCritical4 2 3" xfId="807"/>
    <cellStyle name="SAPBEXexcCritical4 2 3 10" xfId="24987"/>
    <cellStyle name="SAPBEXexcCritical4 2 3 2" xfId="1151"/>
    <cellStyle name="SAPBEXexcCritical4 2 3 2 2" xfId="2163"/>
    <cellStyle name="SAPBEXexcCritical4 2 3 2 2 2" xfId="24990"/>
    <cellStyle name="SAPBEXexcCritical4 2 3 2 2 2 2" xfId="24991"/>
    <cellStyle name="SAPBEXexcCritical4 2 3 2 2 3" xfId="24992"/>
    <cellStyle name="SAPBEXexcCritical4 2 3 2 2 4" xfId="24989"/>
    <cellStyle name="SAPBEXexcCritical4 2 3 2 3" xfId="24993"/>
    <cellStyle name="SAPBEXexcCritical4 2 3 2 3 2" xfId="24994"/>
    <cellStyle name="SAPBEXexcCritical4 2 3 2 3 2 2" xfId="24995"/>
    <cellStyle name="SAPBEXexcCritical4 2 3 2 3 3" xfId="24996"/>
    <cellStyle name="SAPBEXexcCritical4 2 3 2 4" xfId="24997"/>
    <cellStyle name="SAPBEXexcCritical4 2 3 2 4 2" xfId="24998"/>
    <cellStyle name="SAPBEXexcCritical4 2 3 2 4 2 2" xfId="24999"/>
    <cellStyle name="SAPBEXexcCritical4 2 3 2 4 3" xfId="25000"/>
    <cellStyle name="SAPBEXexcCritical4 2 3 2 5" xfId="25001"/>
    <cellStyle name="SAPBEXexcCritical4 2 3 2 5 2" xfId="25002"/>
    <cellStyle name="SAPBEXexcCritical4 2 3 2 5 2 2" xfId="25003"/>
    <cellStyle name="SAPBEXexcCritical4 2 3 2 5 3" xfId="25004"/>
    <cellStyle name="SAPBEXexcCritical4 2 3 2 6" xfId="25005"/>
    <cellStyle name="SAPBEXexcCritical4 2 3 2 6 2" xfId="25006"/>
    <cellStyle name="SAPBEXexcCritical4 2 3 2 7" xfId="25007"/>
    <cellStyle name="SAPBEXexcCritical4 2 3 2 8" xfId="24988"/>
    <cellStyle name="SAPBEXexcCritical4 2 3 3" xfId="1802"/>
    <cellStyle name="SAPBEXexcCritical4 2 3 3 2" xfId="25008"/>
    <cellStyle name="SAPBEXexcCritical4 2 3 4" xfId="25009"/>
    <cellStyle name="SAPBEXexcCritical4 2 3 4 2" xfId="25010"/>
    <cellStyle name="SAPBEXexcCritical4 2 3 4 2 2" xfId="25011"/>
    <cellStyle name="SAPBEXexcCritical4 2 3 4 3" xfId="25012"/>
    <cellStyle name="SAPBEXexcCritical4 2 3 5" xfId="25013"/>
    <cellStyle name="SAPBEXexcCritical4 2 3 5 2" xfId="25014"/>
    <cellStyle name="SAPBEXexcCritical4 2 3 5 2 2" xfId="25015"/>
    <cellStyle name="SAPBEXexcCritical4 2 3 5 3" xfId="25016"/>
    <cellStyle name="SAPBEXexcCritical4 2 3 6" xfId="25017"/>
    <cellStyle name="SAPBEXexcCritical4 2 3 6 2" xfId="25018"/>
    <cellStyle name="SAPBEXexcCritical4 2 3 6 2 2" xfId="25019"/>
    <cellStyle name="SAPBEXexcCritical4 2 3 6 3" xfId="25020"/>
    <cellStyle name="SAPBEXexcCritical4 2 3 7" xfId="25021"/>
    <cellStyle name="SAPBEXexcCritical4 2 3 7 2" xfId="25022"/>
    <cellStyle name="SAPBEXexcCritical4 2 3 7 2 2" xfId="25023"/>
    <cellStyle name="SAPBEXexcCritical4 2 3 7 3" xfId="25024"/>
    <cellStyle name="SAPBEXexcCritical4 2 3 8" xfId="25025"/>
    <cellStyle name="SAPBEXexcCritical4 2 3 8 2" xfId="25026"/>
    <cellStyle name="SAPBEXexcCritical4 2 3 9" xfId="25027"/>
    <cellStyle name="SAPBEXexcCritical4 2 4" xfId="842"/>
    <cellStyle name="SAPBEXexcCritical4 2 4 2" xfId="1182"/>
    <cellStyle name="SAPBEXexcCritical4 2 4 2 2" xfId="2194"/>
    <cellStyle name="SAPBEXexcCritical4 2 4 2 3" xfId="25029"/>
    <cellStyle name="SAPBEXexcCritical4 2 4 3" xfId="1835"/>
    <cellStyle name="SAPBEXexcCritical4 2 4 3 2" xfId="25031"/>
    <cellStyle name="SAPBEXexcCritical4 2 4 3 2 2" xfId="25032"/>
    <cellStyle name="SAPBEXexcCritical4 2 4 3 3" xfId="25033"/>
    <cellStyle name="SAPBEXexcCritical4 2 4 3 4" xfId="25030"/>
    <cellStyle name="SAPBEXexcCritical4 2 4 4" xfId="25034"/>
    <cellStyle name="SAPBEXexcCritical4 2 4 4 2" xfId="25035"/>
    <cellStyle name="SAPBEXexcCritical4 2 4 4 2 2" xfId="25036"/>
    <cellStyle name="SAPBEXexcCritical4 2 4 4 3" xfId="25037"/>
    <cellStyle name="SAPBEXexcCritical4 2 4 5" xfId="25038"/>
    <cellStyle name="SAPBEXexcCritical4 2 4 5 2" xfId="25039"/>
    <cellStyle name="SAPBEXexcCritical4 2 4 5 2 2" xfId="25040"/>
    <cellStyle name="SAPBEXexcCritical4 2 4 5 3" xfId="25041"/>
    <cellStyle name="SAPBEXexcCritical4 2 4 6" xfId="25042"/>
    <cellStyle name="SAPBEXexcCritical4 2 4 6 2" xfId="25043"/>
    <cellStyle name="SAPBEXexcCritical4 2 4 6 2 2" xfId="25044"/>
    <cellStyle name="SAPBEXexcCritical4 2 4 6 3" xfId="25045"/>
    <cellStyle name="SAPBEXexcCritical4 2 4 7" xfId="25046"/>
    <cellStyle name="SAPBEXexcCritical4 2 4 7 2" xfId="25047"/>
    <cellStyle name="SAPBEXexcCritical4 2 4 8" xfId="25048"/>
    <cellStyle name="SAPBEXexcCritical4 2 4 9" xfId="25028"/>
    <cellStyle name="SAPBEXexcCritical4 2 5" xfId="1259"/>
    <cellStyle name="SAPBEXexcCritical4 2 5 2" xfId="1897"/>
    <cellStyle name="SAPBEXexcCritical4 2 5 3" xfId="25049"/>
    <cellStyle name="SAPBEXexcCritical4 2 6" xfId="935"/>
    <cellStyle name="SAPBEXexcCritical4 2 6 2" xfId="2220"/>
    <cellStyle name="SAPBEXexcCritical4 2 6 3" xfId="25050"/>
    <cellStyle name="SAPBEXexcCritical4 2 7" xfId="1619"/>
    <cellStyle name="SAPBEXexcCritical4 2 7 2" xfId="25052"/>
    <cellStyle name="SAPBEXexcCritical4 2 7 2 2" xfId="25053"/>
    <cellStyle name="SAPBEXexcCritical4 2 7 3" xfId="25054"/>
    <cellStyle name="SAPBEXexcCritical4 2 7 4" xfId="25051"/>
    <cellStyle name="SAPBEXexcCritical4 2 8" xfId="25055"/>
    <cellStyle name="SAPBEXexcCritical4 2 8 2" xfId="25056"/>
    <cellStyle name="SAPBEXexcCritical4 2 8 2 2" xfId="25057"/>
    <cellStyle name="SAPBEXexcCritical4 2 8 3" xfId="25058"/>
    <cellStyle name="SAPBEXexcCritical4 2 9" xfId="25059"/>
    <cellStyle name="SAPBEXexcCritical4 2 9 2" xfId="25060"/>
    <cellStyle name="SAPBEXexcCritical4 2 9 2 2" xfId="25061"/>
    <cellStyle name="SAPBEXexcCritical4 2 9 3" xfId="25062"/>
    <cellStyle name="SAPBEXexcCritical4 2_O&amp;M Checkbook" xfId="25063"/>
    <cellStyle name="SAPBEXexcCritical4 3" xfId="667"/>
    <cellStyle name="SAPBEXexcCritical4 3 10" xfId="25065"/>
    <cellStyle name="SAPBEXexcCritical4 3 10 2" xfId="25066"/>
    <cellStyle name="SAPBEXexcCritical4 3 11" xfId="25067"/>
    <cellStyle name="SAPBEXexcCritical4 3 12" xfId="25064"/>
    <cellStyle name="SAPBEXexcCritical4 3 2" xfId="1045"/>
    <cellStyle name="SAPBEXexcCritical4 3 2 10" xfId="25068"/>
    <cellStyle name="SAPBEXexcCritical4 3 2 2" xfId="2059"/>
    <cellStyle name="SAPBEXexcCritical4 3 2 2 2" xfId="25070"/>
    <cellStyle name="SAPBEXexcCritical4 3 2 2 2 2" xfId="25071"/>
    <cellStyle name="SAPBEXexcCritical4 3 2 2 2 2 2" xfId="25072"/>
    <cellStyle name="SAPBEXexcCritical4 3 2 2 2 3" xfId="25073"/>
    <cellStyle name="SAPBEXexcCritical4 3 2 2 3" xfId="25074"/>
    <cellStyle name="SAPBEXexcCritical4 3 2 2 3 2" xfId="25075"/>
    <cellStyle name="SAPBEXexcCritical4 3 2 2 3 2 2" xfId="25076"/>
    <cellStyle name="SAPBEXexcCritical4 3 2 2 3 3" xfId="25077"/>
    <cellStyle name="SAPBEXexcCritical4 3 2 2 4" xfId="25078"/>
    <cellStyle name="SAPBEXexcCritical4 3 2 2 4 2" xfId="25079"/>
    <cellStyle name="SAPBEXexcCritical4 3 2 2 4 2 2" xfId="25080"/>
    <cellStyle name="SAPBEXexcCritical4 3 2 2 4 3" xfId="25081"/>
    <cellStyle name="SAPBEXexcCritical4 3 2 2 5" xfId="25082"/>
    <cellStyle name="SAPBEXexcCritical4 3 2 2 5 2" xfId="25083"/>
    <cellStyle name="SAPBEXexcCritical4 3 2 2 5 2 2" xfId="25084"/>
    <cellStyle name="SAPBEXexcCritical4 3 2 2 5 3" xfId="25085"/>
    <cellStyle name="SAPBEXexcCritical4 3 2 2 6" xfId="25086"/>
    <cellStyle name="SAPBEXexcCritical4 3 2 2 6 2" xfId="25087"/>
    <cellStyle name="SAPBEXexcCritical4 3 2 2 7" xfId="25088"/>
    <cellStyle name="SAPBEXexcCritical4 3 2 2 8" xfId="25069"/>
    <cellStyle name="SAPBEXexcCritical4 3 2 3" xfId="25089"/>
    <cellStyle name="SAPBEXexcCritical4 3 2 4" xfId="25090"/>
    <cellStyle name="SAPBEXexcCritical4 3 2 4 2" xfId="25091"/>
    <cellStyle name="SAPBEXexcCritical4 3 2 4 2 2" xfId="25092"/>
    <cellStyle name="SAPBEXexcCritical4 3 2 4 3" xfId="25093"/>
    <cellStyle name="SAPBEXexcCritical4 3 2 5" xfId="25094"/>
    <cellStyle name="SAPBEXexcCritical4 3 2 5 2" xfId="25095"/>
    <cellStyle name="SAPBEXexcCritical4 3 2 5 2 2" xfId="25096"/>
    <cellStyle name="SAPBEXexcCritical4 3 2 5 3" xfId="25097"/>
    <cellStyle name="SAPBEXexcCritical4 3 2 6" xfId="25098"/>
    <cellStyle name="SAPBEXexcCritical4 3 2 6 2" xfId="25099"/>
    <cellStyle name="SAPBEXexcCritical4 3 2 6 2 2" xfId="25100"/>
    <cellStyle name="SAPBEXexcCritical4 3 2 6 3" xfId="25101"/>
    <cellStyle name="SAPBEXexcCritical4 3 2 7" xfId="25102"/>
    <cellStyle name="SAPBEXexcCritical4 3 2 7 2" xfId="25103"/>
    <cellStyle name="SAPBEXexcCritical4 3 2 7 2 2" xfId="25104"/>
    <cellStyle name="SAPBEXexcCritical4 3 2 7 3" xfId="25105"/>
    <cellStyle name="SAPBEXexcCritical4 3 2 8" xfId="25106"/>
    <cellStyle name="SAPBEXexcCritical4 3 2 8 2" xfId="25107"/>
    <cellStyle name="SAPBEXexcCritical4 3 2 9" xfId="25108"/>
    <cellStyle name="SAPBEXexcCritical4 3 3" xfId="1535"/>
    <cellStyle name="SAPBEXexcCritical4 3 3 2" xfId="2245"/>
    <cellStyle name="SAPBEXexcCritical4 3 3 2 2" xfId="25110"/>
    <cellStyle name="SAPBEXexcCritical4 3 3 3" xfId="25111"/>
    <cellStyle name="SAPBEXexcCritical4 3 3 3 2" xfId="25112"/>
    <cellStyle name="SAPBEXexcCritical4 3 3 3 2 2" xfId="25113"/>
    <cellStyle name="SAPBEXexcCritical4 3 3 3 3" xfId="25114"/>
    <cellStyle name="SAPBEXexcCritical4 3 3 4" xfId="25115"/>
    <cellStyle name="SAPBEXexcCritical4 3 3 4 2" xfId="25116"/>
    <cellStyle name="SAPBEXexcCritical4 3 3 4 2 2" xfId="25117"/>
    <cellStyle name="SAPBEXexcCritical4 3 3 4 3" xfId="25118"/>
    <cellStyle name="SAPBEXexcCritical4 3 3 5" xfId="25119"/>
    <cellStyle name="SAPBEXexcCritical4 3 3 5 2" xfId="25120"/>
    <cellStyle name="SAPBEXexcCritical4 3 3 5 2 2" xfId="25121"/>
    <cellStyle name="SAPBEXexcCritical4 3 3 5 3" xfId="25122"/>
    <cellStyle name="SAPBEXexcCritical4 3 3 6" xfId="25123"/>
    <cellStyle name="SAPBEXexcCritical4 3 3 6 2" xfId="25124"/>
    <cellStyle name="SAPBEXexcCritical4 3 3 6 2 2" xfId="25125"/>
    <cellStyle name="SAPBEXexcCritical4 3 3 6 3" xfId="25126"/>
    <cellStyle name="SAPBEXexcCritical4 3 3 7" xfId="25127"/>
    <cellStyle name="SAPBEXexcCritical4 3 3 7 2" xfId="25128"/>
    <cellStyle name="SAPBEXexcCritical4 3 3 8" xfId="25129"/>
    <cellStyle name="SAPBEXexcCritical4 3 3 9" xfId="25109"/>
    <cellStyle name="SAPBEXexcCritical4 3 4" xfId="1576"/>
    <cellStyle name="SAPBEXexcCritical4 3 4 2" xfId="25130"/>
    <cellStyle name="SAPBEXexcCritical4 3 5" xfId="25131"/>
    <cellStyle name="SAPBEXexcCritical4 3 6" xfId="25132"/>
    <cellStyle name="SAPBEXexcCritical4 3 6 2" xfId="25133"/>
    <cellStyle name="SAPBEXexcCritical4 3 6 2 2" xfId="25134"/>
    <cellStyle name="SAPBEXexcCritical4 3 6 3" xfId="25135"/>
    <cellStyle name="SAPBEXexcCritical4 3 7" xfId="25136"/>
    <cellStyle name="SAPBEXexcCritical4 3 7 2" xfId="25137"/>
    <cellStyle name="SAPBEXexcCritical4 3 7 2 2" xfId="25138"/>
    <cellStyle name="SAPBEXexcCritical4 3 7 3" xfId="25139"/>
    <cellStyle name="SAPBEXexcCritical4 3 8" xfId="25140"/>
    <cellStyle name="SAPBEXexcCritical4 3 8 2" xfId="25141"/>
    <cellStyle name="SAPBEXexcCritical4 3 8 2 2" xfId="25142"/>
    <cellStyle name="SAPBEXexcCritical4 3 8 3" xfId="25143"/>
    <cellStyle name="SAPBEXexcCritical4 3 9" xfId="25144"/>
    <cellStyle name="SAPBEXexcCritical4 3 9 2" xfId="25145"/>
    <cellStyle name="SAPBEXexcCritical4 3 9 2 2" xfId="25146"/>
    <cellStyle name="SAPBEXexcCritical4 3 9 3" xfId="25147"/>
    <cellStyle name="SAPBEXexcCritical4 4" xfId="687"/>
    <cellStyle name="SAPBEXexcCritical4 4 2" xfId="1059"/>
    <cellStyle name="SAPBEXexcCritical4 4 2 2" xfId="2073"/>
    <cellStyle name="SAPBEXexcCritical4 4 3" xfId="1709"/>
    <cellStyle name="SAPBEXexcCritical4 4 4" xfId="25148"/>
    <cellStyle name="SAPBEXexcCritical4 5" xfId="794"/>
    <cellStyle name="SAPBEXexcCritical4 5 2" xfId="1139"/>
    <cellStyle name="SAPBEXexcCritical4 5 2 2" xfId="2151"/>
    <cellStyle name="SAPBEXexcCritical4 5 3" xfId="1789"/>
    <cellStyle name="SAPBEXexcCritical4 5 4" xfId="25149"/>
    <cellStyle name="SAPBEXexcCritical4 6" xfId="1258"/>
    <cellStyle name="SAPBEXexcCritical4 6 2" xfId="1896"/>
    <cellStyle name="SAPBEXexcCritical4 6 3" xfId="25150"/>
    <cellStyle name="SAPBEXexcCritical4 7" xfId="934"/>
    <cellStyle name="SAPBEXexcCritical4 7 2" xfId="25151"/>
    <cellStyle name="SAPBEXexcCritical4 8" xfId="25152"/>
    <cellStyle name="SAPBEXexcCritical4 9" xfId="25153"/>
    <cellStyle name="SAPBEXexcCritical4_03_2012 LIC Fcst_ORIGINAL" xfId="25154"/>
    <cellStyle name="SAPBEXexcCritical5" xfId="110"/>
    <cellStyle name="SAPBEXexcCritical5 10" xfId="25156"/>
    <cellStyle name="SAPBEXexcCritical5 11" xfId="25157"/>
    <cellStyle name="SAPBEXexcCritical5 12" xfId="25158"/>
    <cellStyle name="SAPBEXexcCritical5 13" xfId="25155"/>
    <cellStyle name="SAPBEXexcCritical5 14" xfId="378"/>
    <cellStyle name="SAPBEXexcCritical5 2" xfId="379"/>
    <cellStyle name="SAPBEXexcCritical5 2 10" xfId="25160"/>
    <cellStyle name="SAPBEXexcCritical5 2 10 2" xfId="25161"/>
    <cellStyle name="SAPBEXexcCritical5 2 10 2 2" xfId="25162"/>
    <cellStyle name="SAPBEXexcCritical5 2 10 3" xfId="25163"/>
    <cellStyle name="SAPBEXexcCritical5 2 11" xfId="25164"/>
    <cellStyle name="SAPBEXexcCritical5 2 11 2" xfId="25165"/>
    <cellStyle name="SAPBEXexcCritical5 2 12" xfId="25166"/>
    <cellStyle name="SAPBEXexcCritical5 2 13" xfId="25159"/>
    <cellStyle name="SAPBEXexcCritical5 2 2" xfId="749"/>
    <cellStyle name="SAPBEXexcCritical5 2 2 10" xfId="25167"/>
    <cellStyle name="SAPBEXexcCritical5 2 2 2" xfId="1105"/>
    <cellStyle name="SAPBEXexcCritical5 2 2 2 2" xfId="2118"/>
    <cellStyle name="SAPBEXexcCritical5 2 2 2 2 2" xfId="25169"/>
    <cellStyle name="SAPBEXexcCritical5 2 2 2 3" xfId="25170"/>
    <cellStyle name="SAPBEXexcCritical5 2 2 2 3 2" xfId="25171"/>
    <cellStyle name="SAPBEXexcCritical5 2 2 2 3 2 2" xfId="25172"/>
    <cellStyle name="SAPBEXexcCritical5 2 2 2 3 3" xfId="25173"/>
    <cellStyle name="SAPBEXexcCritical5 2 2 2 4" xfId="25174"/>
    <cellStyle name="SAPBEXexcCritical5 2 2 2 4 2" xfId="25175"/>
    <cellStyle name="SAPBEXexcCritical5 2 2 2 4 2 2" xfId="25176"/>
    <cellStyle name="SAPBEXexcCritical5 2 2 2 4 3" xfId="25177"/>
    <cellStyle name="SAPBEXexcCritical5 2 2 2 5" xfId="25178"/>
    <cellStyle name="SAPBEXexcCritical5 2 2 2 5 2" xfId="25179"/>
    <cellStyle name="SAPBEXexcCritical5 2 2 2 5 2 2" xfId="25180"/>
    <cellStyle name="SAPBEXexcCritical5 2 2 2 5 3" xfId="25181"/>
    <cellStyle name="SAPBEXexcCritical5 2 2 2 6" xfId="25182"/>
    <cellStyle name="SAPBEXexcCritical5 2 2 2 6 2" xfId="25183"/>
    <cellStyle name="SAPBEXexcCritical5 2 2 2 6 2 2" xfId="25184"/>
    <cellStyle name="SAPBEXexcCritical5 2 2 2 6 3" xfId="25185"/>
    <cellStyle name="SAPBEXexcCritical5 2 2 2 7" xfId="25186"/>
    <cellStyle name="SAPBEXexcCritical5 2 2 2 7 2" xfId="25187"/>
    <cellStyle name="SAPBEXexcCritical5 2 2 2 8" xfId="25188"/>
    <cellStyle name="SAPBEXexcCritical5 2 2 2 9" xfId="25168"/>
    <cellStyle name="SAPBEXexcCritical5 2 2 3" xfId="1746"/>
    <cellStyle name="SAPBEXexcCritical5 2 2 3 2" xfId="25189"/>
    <cellStyle name="SAPBEXexcCritical5 2 2 4" xfId="25190"/>
    <cellStyle name="SAPBEXexcCritical5 2 2 4 2" xfId="25191"/>
    <cellStyle name="SAPBEXexcCritical5 2 2 4 2 2" xfId="25192"/>
    <cellStyle name="SAPBEXexcCritical5 2 2 4 3" xfId="25193"/>
    <cellStyle name="SAPBEXexcCritical5 2 2 5" xfId="25194"/>
    <cellStyle name="SAPBEXexcCritical5 2 2 5 2" xfId="25195"/>
    <cellStyle name="SAPBEXexcCritical5 2 2 5 2 2" xfId="25196"/>
    <cellStyle name="SAPBEXexcCritical5 2 2 5 3" xfId="25197"/>
    <cellStyle name="SAPBEXexcCritical5 2 2 6" xfId="25198"/>
    <cellStyle name="SAPBEXexcCritical5 2 2 6 2" xfId="25199"/>
    <cellStyle name="SAPBEXexcCritical5 2 2 6 2 2" xfId="25200"/>
    <cellStyle name="SAPBEXexcCritical5 2 2 6 3" xfId="25201"/>
    <cellStyle name="SAPBEXexcCritical5 2 2 7" xfId="25202"/>
    <cellStyle name="SAPBEXexcCritical5 2 2 7 2" xfId="25203"/>
    <cellStyle name="SAPBEXexcCritical5 2 2 7 2 2" xfId="25204"/>
    <cellStyle name="SAPBEXexcCritical5 2 2 7 3" xfId="25205"/>
    <cellStyle name="SAPBEXexcCritical5 2 2 8" xfId="25206"/>
    <cellStyle name="SAPBEXexcCritical5 2 2 8 2" xfId="25207"/>
    <cellStyle name="SAPBEXexcCritical5 2 2 9" xfId="25208"/>
    <cellStyle name="SAPBEXexcCritical5 2 3" xfId="808"/>
    <cellStyle name="SAPBEXexcCritical5 2 3 10" xfId="25209"/>
    <cellStyle name="SAPBEXexcCritical5 2 3 2" xfId="1152"/>
    <cellStyle name="SAPBEXexcCritical5 2 3 2 2" xfId="2164"/>
    <cellStyle name="SAPBEXexcCritical5 2 3 2 2 2" xfId="25212"/>
    <cellStyle name="SAPBEXexcCritical5 2 3 2 2 2 2" xfId="25213"/>
    <cellStyle name="SAPBEXexcCritical5 2 3 2 2 3" xfId="25214"/>
    <cellStyle name="SAPBEXexcCritical5 2 3 2 2 4" xfId="25211"/>
    <cellStyle name="SAPBEXexcCritical5 2 3 2 3" xfId="25215"/>
    <cellStyle name="SAPBEXexcCritical5 2 3 2 3 2" xfId="25216"/>
    <cellStyle name="SAPBEXexcCritical5 2 3 2 3 2 2" xfId="25217"/>
    <cellStyle name="SAPBEXexcCritical5 2 3 2 3 3" xfId="25218"/>
    <cellStyle name="SAPBEXexcCritical5 2 3 2 4" xfId="25219"/>
    <cellStyle name="SAPBEXexcCritical5 2 3 2 4 2" xfId="25220"/>
    <cellStyle name="SAPBEXexcCritical5 2 3 2 4 2 2" xfId="25221"/>
    <cellStyle name="SAPBEXexcCritical5 2 3 2 4 3" xfId="25222"/>
    <cellStyle name="SAPBEXexcCritical5 2 3 2 5" xfId="25223"/>
    <cellStyle name="SAPBEXexcCritical5 2 3 2 5 2" xfId="25224"/>
    <cellStyle name="SAPBEXexcCritical5 2 3 2 5 2 2" xfId="25225"/>
    <cellStyle name="SAPBEXexcCritical5 2 3 2 5 3" xfId="25226"/>
    <cellStyle name="SAPBEXexcCritical5 2 3 2 6" xfId="25227"/>
    <cellStyle name="SAPBEXexcCritical5 2 3 2 6 2" xfId="25228"/>
    <cellStyle name="SAPBEXexcCritical5 2 3 2 7" xfId="25229"/>
    <cellStyle name="SAPBEXexcCritical5 2 3 2 8" xfId="25210"/>
    <cellStyle name="SAPBEXexcCritical5 2 3 3" xfId="1803"/>
    <cellStyle name="SAPBEXexcCritical5 2 3 3 2" xfId="25230"/>
    <cellStyle name="SAPBEXexcCritical5 2 3 4" xfId="25231"/>
    <cellStyle name="SAPBEXexcCritical5 2 3 4 2" xfId="25232"/>
    <cellStyle name="SAPBEXexcCritical5 2 3 4 2 2" xfId="25233"/>
    <cellStyle name="SAPBEXexcCritical5 2 3 4 3" xfId="25234"/>
    <cellStyle name="SAPBEXexcCritical5 2 3 5" xfId="25235"/>
    <cellStyle name="SAPBEXexcCritical5 2 3 5 2" xfId="25236"/>
    <cellStyle name="SAPBEXexcCritical5 2 3 5 2 2" xfId="25237"/>
    <cellStyle name="SAPBEXexcCritical5 2 3 5 3" xfId="25238"/>
    <cellStyle name="SAPBEXexcCritical5 2 3 6" xfId="25239"/>
    <cellStyle name="SAPBEXexcCritical5 2 3 6 2" xfId="25240"/>
    <cellStyle name="SAPBEXexcCritical5 2 3 6 2 2" xfId="25241"/>
    <cellStyle name="SAPBEXexcCritical5 2 3 6 3" xfId="25242"/>
    <cellStyle name="SAPBEXexcCritical5 2 3 7" xfId="25243"/>
    <cellStyle name="SAPBEXexcCritical5 2 3 7 2" xfId="25244"/>
    <cellStyle name="SAPBEXexcCritical5 2 3 7 2 2" xfId="25245"/>
    <cellStyle name="SAPBEXexcCritical5 2 3 7 3" xfId="25246"/>
    <cellStyle name="SAPBEXexcCritical5 2 3 8" xfId="25247"/>
    <cellStyle name="SAPBEXexcCritical5 2 3 8 2" xfId="25248"/>
    <cellStyle name="SAPBEXexcCritical5 2 3 9" xfId="25249"/>
    <cellStyle name="SAPBEXexcCritical5 2 4" xfId="843"/>
    <cellStyle name="SAPBEXexcCritical5 2 4 2" xfId="1183"/>
    <cellStyle name="SAPBEXexcCritical5 2 4 2 2" xfId="2195"/>
    <cellStyle name="SAPBEXexcCritical5 2 4 2 3" xfId="25251"/>
    <cellStyle name="SAPBEXexcCritical5 2 4 3" xfId="1836"/>
    <cellStyle name="SAPBEXexcCritical5 2 4 3 2" xfId="25253"/>
    <cellStyle name="SAPBEXexcCritical5 2 4 3 2 2" xfId="25254"/>
    <cellStyle name="SAPBEXexcCritical5 2 4 3 3" xfId="25255"/>
    <cellStyle name="SAPBEXexcCritical5 2 4 3 4" xfId="25252"/>
    <cellStyle name="SAPBEXexcCritical5 2 4 4" xfId="25256"/>
    <cellStyle name="SAPBEXexcCritical5 2 4 4 2" xfId="25257"/>
    <cellStyle name="SAPBEXexcCritical5 2 4 4 2 2" xfId="25258"/>
    <cellStyle name="SAPBEXexcCritical5 2 4 4 3" xfId="25259"/>
    <cellStyle name="SAPBEXexcCritical5 2 4 5" xfId="25260"/>
    <cellStyle name="SAPBEXexcCritical5 2 4 5 2" xfId="25261"/>
    <cellStyle name="SAPBEXexcCritical5 2 4 5 2 2" xfId="25262"/>
    <cellStyle name="SAPBEXexcCritical5 2 4 5 3" xfId="25263"/>
    <cellStyle name="SAPBEXexcCritical5 2 4 6" xfId="25264"/>
    <cellStyle name="SAPBEXexcCritical5 2 4 6 2" xfId="25265"/>
    <cellStyle name="SAPBEXexcCritical5 2 4 6 2 2" xfId="25266"/>
    <cellStyle name="SAPBEXexcCritical5 2 4 6 3" xfId="25267"/>
    <cellStyle name="SAPBEXexcCritical5 2 4 7" xfId="25268"/>
    <cellStyle name="SAPBEXexcCritical5 2 4 7 2" xfId="25269"/>
    <cellStyle name="SAPBEXexcCritical5 2 4 8" xfId="25270"/>
    <cellStyle name="SAPBEXexcCritical5 2 4 9" xfId="25250"/>
    <cellStyle name="SAPBEXexcCritical5 2 5" xfId="1261"/>
    <cellStyle name="SAPBEXexcCritical5 2 5 2" xfId="1899"/>
    <cellStyle name="SAPBEXexcCritical5 2 5 3" xfId="25271"/>
    <cellStyle name="SAPBEXexcCritical5 2 6" xfId="937"/>
    <cellStyle name="SAPBEXexcCritical5 2 6 2" xfId="2219"/>
    <cellStyle name="SAPBEXexcCritical5 2 6 3" xfId="25272"/>
    <cellStyle name="SAPBEXexcCritical5 2 7" xfId="1620"/>
    <cellStyle name="SAPBEXexcCritical5 2 7 2" xfId="25274"/>
    <cellStyle name="SAPBEXexcCritical5 2 7 2 2" xfId="25275"/>
    <cellStyle name="SAPBEXexcCritical5 2 7 3" xfId="25276"/>
    <cellStyle name="SAPBEXexcCritical5 2 7 4" xfId="25273"/>
    <cellStyle name="SAPBEXexcCritical5 2 8" xfId="25277"/>
    <cellStyle name="SAPBEXexcCritical5 2 8 2" xfId="25278"/>
    <cellStyle name="SAPBEXexcCritical5 2 8 2 2" xfId="25279"/>
    <cellStyle name="SAPBEXexcCritical5 2 8 3" xfId="25280"/>
    <cellStyle name="SAPBEXexcCritical5 2 9" xfId="25281"/>
    <cellStyle name="SAPBEXexcCritical5 2 9 2" xfId="25282"/>
    <cellStyle name="SAPBEXexcCritical5 2 9 2 2" xfId="25283"/>
    <cellStyle name="SAPBEXexcCritical5 2 9 3" xfId="25284"/>
    <cellStyle name="SAPBEXexcCritical5 2_O&amp;M Checkbook" xfId="25285"/>
    <cellStyle name="SAPBEXexcCritical5 3" xfId="728"/>
    <cellStyle name="SAPBEXexcCritical5 3 10" xfId="25287"/>
    <cellStyle name="SAPBEXexcCritical5 3 10 2" xfId="25288"/>
    <cellStyle name="SAPBEXexcCritical5 3 11" xfId="25289"/>
    <cellStyle name="SAPBEXexcCritical5 3 12" xfId="25286"/>
    <cellStyle name="SAPBEXexcCritical5 3 2" xfId="1093"/>
    <cellStyle name="SAPBEXexcCritical5 3 2 10" xfId="25290"/>
    <cellStyle name="SAPBEXexcCritical5 3 2 2" xfId="2106"/>
    <cellStyle name="SAPBEXexcCritical5 3 2 2 2" xfId="25292"/>
    <cellStyle name="SAPBEXexcCritical5 3 2 2 2 2" xfId="25293"/>
    <cellStyle name="SAPBEXexcCritical5 3 2 2 2 2 2" xfId="25294"/>
    <cellStyle name="SAPBEXexcCritical5 3 2 2 2 3" xfId="25295"/>
    <cellStyle name="SAPBEXexcCritical5 3 2 2 3" xfId="25296"/>
    <cellStyle name="SAPBEXexcCritical5 3 2 2 3 2" xfId="25297"/>
    <cellStyle name="SAPBEXexcCritical5 3 2 2 3 2 2" xfId="25298"/>
    <cellStyle name="SAPBEXexcCritical5 3 2 2 3 3" xfId="25299"/>
    <cellStyle name="SAPBEXexcCritical5 3 2 2 4" xfId="25300"/>
    <cellStyle name="SAPBEXexcCritical5 3 2 2 4 2" xfId="25301"/>
    <cellStyle name="SAPBEXexcCritical5 3 2 2 4 2 2" xfId="25302"/>
    <cellStyle name="SAPBEXexcCritical5 3 2 2 4 3" xfId="25303"/>
    <cellStyle name="SAPBEXexcCritical5 3 2 2 5" xfId="25304"/>
    <cellStyle name="SAPBEXexcCritical5 3 2 2 5 2" xfId="25305"/>
    <cellStyle name="SAPBEXexcCritical5 3 2 2 5 2 2" xfId="25306"/>
    <cellStyle name="SAPBEXexcCritical5 3 2 2 5 3" xfId="25307"/>
    <cellStyle name="SAPBEXexcCritical5 3 2 2 6" xfId="25308"/>
    <cellStyle name="SAPBEXexcCritical5 3 2 2 6 2" xfId="25309"/>
    <cellStyle name="SAPBEXexcCritical5 3 2 2 7" xfId="25310"/>
    <cellStyle name="SAPBEXexcCritical5 3 2 2 8" xfId="25291"/>
    <cellStyle name="SAPBEXexcCritical5 3 2 3" xfId="25311"/>
    <cellStyle name="SAPBEXexcCritical5 3 2 4" xfId="25312"/>
    <cellStyle name="SAPBEXexcCritical5 3 2 4 2" xfId="25313"/>
    <cellStyle name="SAPBEXexcCritical5 3 2 4 2 2" xfId="25314"/>
    <cellStyle name="SAPBEXexcCritical5 3 2 4 3" xfId="25315"/>
    <cellStyle name="SAPBEXexcCritical5 3 2 5" xfId="25316"/>
    <cellStyle name="SAPBEXexcCritical5 3 2 5 2" xfId="25317"/>
    <cellStyle name="SAPBEXexcCritical5 3 2 5 2 2" xfId="25318"/>
    <cellStyle name="SAPBEXexcCritical5 3 2 5 3" xfId="25319"/>
    <cellStyle name="SAPBEXexcCritical5 3 2 6" xfId="25320"/>
    <cellStyle name="SAPBEXexcCritical5 3 2 6 2" xfId="25321"/>
    <cellStyle name="SAPBEXexcCritical5 3 2 6 2 2" xfId="25322"/>
    <cellStyle name="SAPBEXexcCritical5 3 2 6 3" xfId="25323"/>
    <cellStyle name="SAPBEXexcCritical5 3 2 7" xfId="25324"/>
    <cellStyle name="SAPBEXexcCritical5 3 2 7 2" xfId="25325"/>
    <cellStyle name="SAPBEXexcCritical5 3 2 7 2 2" xfId="25326"/>
    <cellStyle name="SAPBEXexcCritical5 3 2 7 3" xfId="25327"/>
    <cellStyle name="SAPBEXexcCritical5 3 2 8" xfId="25328"/>
    <cellStyle name="SAPBEXexcCritical5 3 2 8 2" xfId="25329"/>
    <cellStyle name="SAPBEXexcCritical5 3 2 9" xfId="25330"/>
    <cellStyle name="SAPBEXexcCritical5 3 3" xfId="1536"/>
    <cellStyle name="SAPBEXexcCritical5 3 3 2" xfId="2246"/>
    <cellStyle name="SAPBEXexcCritical5 3 3 2 2" xfId="25332"/>
    <cellStyle name="SAPBEXexcCritical5 3 3 3" xfId="25333"/>
    <cellStyle name="SAPBEXexcCritical5 3 3 3 2" xfId="25334"/>
    <cellStyle name="SAPBEXexcCritical5 3 3 3 2 2" xfId="25335"/>
    <cellStyle name="SAPBEXexcCritical5 3 3 3 3" xfId="25336"/>
    <cellStyle name="SAPBEXexcCritical5 3 3 4" xfId="25337"/>
    <cellStyle name="SAPBEXexcCritical5 3 3 4 2" xfId="25338"/>
    <cellStyle name="SAPBEXexcCritical5 3 3 4 2 2" xfId="25339"/>
    <cellStyle name="SAPBEXexcCritical5 3 3 4 3" xfId="25340"/>
    <cellStyle name="SAPBEXexcCritical5 3 3 5" xfId="25341"/>
    <cellStyle name="SAPBEXexcCritical5 3 3 5 2" xfId="25342"/>
    <cellStyle name="SAPBEXexcCritical5 3 3 5 2 2" xfId="25343"/>
    <cellStyle name="SAPBEXexcCritical5 3 3 5 3" xfId="25344"/>
    <cellStyle name="SAPBEXexcCritical5 3 3 6" xfId="25345"/>
    <cellStyle name="SAPBEXexcCritical5 3 3 6 2" xfId="25346"/>
    <cellStyle name="SAPBEXexcCritical5 3 3 6 2 2" xfId="25347"/>
    <cellStyle name="SAPBEXexcCritical5 3 3 6 3" xfId="25348"/>
    <cellStyle name="SAPBEXexcCritical5 3 3 7" xfId="25349"/>
    <cellStyle name="SAPBEXexcCritical5 3 3 7 2" xfId="25350"/>
    <cellStyle name="SAPBEXexcCritical5 3 3 8" xfId="25351"/>
    <cellStyle name="SAPBEXexcCritical5 3 3 9" xfId="25331"/>
    <cellStyle name="SAPBEXexcCritical5 3 4" xfId="1577"/>
    <cellStyle name="SAPBEXexcCritical5 3 4 2" xfId="25352"/>
    <cellStyle name="SAPBEXexcCritical5 3 5" xfId="25353"/>
    <cellStyle name="SAPBEXexcCritical5 3 6" xfId="25354"/>
    <cellStyle name="SAPBEXexcCritical5 3 6 2" xfId="25355"/>
    <cellStyle name="SAPBEXexcCritical5 3 6 2 2" xfId="25356"/>
    <cellStyle name="SAPBEXexcCritical5 3 6 3" xfId="25357"/>
    <cellStyle name="SAPBEXexcCritical5 3 7" xfId="25358"/>
    <cellStyle name="SAPBEXexcCritical5 3 7 2" xfId="25359"/>
    <cellStyle name="SAPBEXexcCritical5 3 7 2 2" xfId="25360"/>
    <cellStyle name="SAPBEXexcCritical5 3 7 3" xfId="25361"/>
    <cellStyle name="SAPBEXexcCritical5 3 8" xfId="25362"/>
    <cellStyle name="SAPBEXexcCritical5 3 8 2" xfId="25363"/>
    <cellStyle name="SAPBEXexcCritical5 3 8 2 2" xfId="25364"/>
    <cellStyle name="SAPBEXexcCritical5 3 8 3" xfId="25365"/>
    <cellStyle name="SAPBEXexcCritical5 3 9" xfId="25366"/>
    <cellStyle name="SAPBEXexcCritical5 3 9 2" xfId="25367"/>
    <cellStyle name="SAPBEXexcCritical5 3 9 2 2" xfId="25368"/>
    <cellStyle name="SAPBEXexcCritical5 3 9 3" xfId="25369"/>
    <cellStyle name="SAPBEXexcCritical5 4" xfId="670"/>
    <cellStyle name="SAPBEXexcCritical5 4 2" xfId="1048"/>
    <cellStyle name="SAPBEXexcCritical5 4 2 2" xfId="2062"/>
    <cellStyle name="SAPBEXexcCritical5 4 3" xfId="1695"/>
    <cellStyle name="SAPBEXexcCritical5 4 4" xfId="25370"/>
    <cellStyle name="SAPBEXexcCritical5 5" xfId="793"/>
    <cellStyle name="SAPBEXexcCritical5 5 2" xfId="1138"/>
    <cellStyle name="SAPBEXexcCritical5 5 2 2" xfId="2150"/>
    <cellStyle name="SAPBEXexcCritical5 5 3" xfId="1788"/>
    <cellStyle name="SAPBEXexcCritical5 5 4" xfId="25371"/>
    <cellStyle name="SAPBEXexcCritical5 6" xfId="1260"/>
    <cellStyle name="SAPBEXexcCritical5 6 2" xfId="1898"/>
    <cellStyle name="SAPBEXexcCritical5 6 3" xfId="25372"/>
    <cellStyle name="SAPBEXexcCritical5 7" xfId="936"/>
    <cellStyle name="SAPBEXexcCritical5 7 2" xfId="25373"/>
    <cellStyle name="SAPBEXexcCritical5 8" xfId="25374"/>
    <cellStyle name="SAPBEXexcCritical5 9" xfId="25375"/>
    <cellStyle name="SAPBEXexcCritical5_03_2012 LIC Fcst_ORIGINAL" xfId="25376"/>
    <cellStyle name="SAPBEXexcCritical6" xfId="111"/>
    <cellStyle name="SAPBEXexcCritical6 10" xfId="25378"/>
    <cellStyle name="SAPBEXexcCritical6 11" xfId="25379"/>
    <cellStyle name="SAPBEXexcCritical6 12" xfId="25380"/>
    <cellStyle name="SAPBEXexcCritical6 13" xfId="25377"/>
    <cellStyle name="SAPBEXexcCritical6 14" xfId="380"/>
    <cellStyle name="SAPBEXexcCritical6 2" xfId="381"/>
    <cellStyle name="SAPBEXexcCritical6 2 10" xfId="25382"/>
    <cellStyle name="SAPBEXexcCritical6 2 10 2" xfId="25383"/>
    <cellStyle name="SAPBEXexcCritical6 2 10 2 2" xfId="25384"/>
    <cellStyle name="SAPBEXexcCritical6 2 10 3" xfId="25385"/>
    <cellStyle name="SAPBEXexcCritical6 2 11" xfId="25386"/>
    <cellStyle name="SAPBEXexcCritical6 2 11 2" xfId="25387"/>
    <cellStyle name="SAPBEXexcCritical6 2 12" xfId="25388"/>
    <cellStyle name="SAPBEXexcCritical6 2 13" xfId="25381"/>
    <cellStyle name="SAPBEXexcCritical6 2 2" xfId="750"/>
    <cellStyle name="SAPBEXexcCritical6 2 2 10" xfId="25389"/>
    <cellStyle name="SAPBEXexcCritical6 2 2 2" xfId="1106"/>
    <cellStyle name="SAPBEXexcCritical6 2 2 2 2" xfId="2119"/>
    <cellStyle name="SAPBEXexcCritical6 2 2 2 2 2" xfId="25391"/>
    <cellStyle name="SAPBEXexcCritical6 2 2 2 3" xfId="25392"/>
    <cellStyle name="SAPBEXexcCritical6 2 2 2 3 2" xfId="25393"/>
    <cellStyle name="SAPBEXexcCritical6 2 2 2 3 2 2" xfId="25394"/>
    <cellStyle name="SAPBEXexcCritical6 2 2 2 3 3" xfId="25395"/>
    <cellStyle name="SAPBEXexcCritical6 2 2 2 4" xfId="25396"/>
    <cellStyle name="SAPBEXexcCritical6 2 2 2 4 2" xfId="25397"/>
    <cellStyle name="SAPBEXexcCritical6 2 2 2 4 2 2" xfId="25398"/>
    <cellStyle name="SAPBEXexcCritical6 2 2 2 4 3" xfId="25399"/>
    <cellStyle name="SAPBEXexcCritical6 2 2 2 5" xfId="25400"/>
    <cellStyle name="SAPBEXexcCritical6 2 2 2 5 2" xfId="25401"/>
    <cellStyle name="SAPBEXexcCritical6 2 2 2 5 2 2" xfId="25402"/>
    <cellStyle name="SAPBEXexcCritical6 2 2 2 5 3" xfId="25403"/>
    <cellStyle name="SAPBEXexcCritical6 2 2 2 6" xfId="25404"/>
    <cellStyle name="SAPBEXexcCritical6 2 2 2 6 2" xfId="25405"/>
    <cellStyle name="SAPBEXexcCritical6 2 2 2 6 2 2" xfId="25406"/>
    <cellStyle name="SAPBEXexcCritical6 2 2 2 6 3" xfId="25407"/>
    <cellStyle name="SAPBEXexcCritical6 2 2 2 7" xfId="25408"/>
    <cellStyle name="SAPBEXexcCritical6 2 2 2 7 2" xfId="25409"/>
    <cellStyle name="SAPBEXexcCritical6 2 2 2 8" xfId="25410"/>
    <cellStyle name="SAPBEXexcCritical6 2 2 2 9" xfId="25390"/>
    <cellStyle name="SAPBEXexcCritical6 2 2 3" xfId="1747"/>
    <cellStyle name="SAPBEXexcCritical6 2 2 3 2" xfId="25411"/>
    <cellStyle name="SAPBEXexcCritical6 2 2 4" xfId="25412"/>
    <cellStyle name="SAPBEXexcCritical6 2 2 4 2" xfId="25413"/>
    <cellStyle name="SAPBEXexcCritical6 2 2 4 2 2" xfId="25414"/>
    <cellStyle name="SAPBEXexcCritical6 2 2 4 3" xfId="25415"/>
    <cellStyle name="SAPBEXexcCritical6 2 2 5" xfId="25416"/>
    <cellStyle name="SAPBEXexcCritical6 2 2 5 2" xfId="25417"/>
    <cellStyle name="SAPBEXexcCritical6 2 2 5 2 2" xfId="25418"/>
    <cellStyle name="SAPBEXexcCritical6 2 2 5 3" xfId="25419"/>
    <cellStyle name="SAPBEXexcCritical6 2 2 6" xfId="25420"/>
    <cellStyle name="SAPBEXexcCritical6 2 2 6 2" xfId="25421"/>
    <cellStyle name="SAPBEXexcCritical6 2 2 6 2 2" xfId="25422"/>
    <cellStyle name="SAPBEXexcCritical6 2 2 6 3" xfId="25423"/>
    <cellStyle name="SAPBEXexcCritical6 2 2 7" xfId="25424"/>
    <cellStyle name="SAPBEXexcCritical6 2 2 7 2" xfId="25425"/>
    <cellStyle name="SAPBEXexcCritical6 2 2 7 2 2" xfId="25426"/>
    <cellStyle name="SAPBEXexcCritical6 2 2 7 3" xfId="25427"/>
    <cellStyle name="SAPBEXexcCritical6 2 2 8" xfId="25428"/>
    <cellStyle name="SAPBEXexcCritical6 2 2 8 2" xfId="25429"/>
    <cellStyle name="SAPBEXexcCritical6 2 2 9" xfId="25430"/>
    <cellStyle name="SAPBEXexcCritical6 2 3" xfId="809"/>
    <cellStyle name="SAPBEXexcCritical6 2 3 10" xfId="25431"/>
    <cellStyle name="SAPBEXexcCritical6 2 3 2" xfId="1153"/>
    <cellStyle name="SAPBEXexcCritical6 2 3 2 2" xfId="2165"/>
    <cellStyle name="SAPBEXexcCritical6 2 3 2 2 2" xfId="25434"/>
    <cellStyle name="SAPBEXexcCritical6 2 3 2 2 2 2" xfId="25435"/>
    <cellStyle name="SAPBEXexcCritical6 2 3 2 2 3" xfId="25436"/>
    <cellStyle name="SAPBEXexcCritical6 2 3 2 2 4" xfId="25433"/>
    <cellStyle name="SAPBEXexcCritical6 2 3 2 3" xfId="25437"/>
    <cellStyle name="SAPBEXexcCritical6 2 3 2 3 2" xfId="25438"/>
    <cellStyle name="SAPBEXexcCritical6 2 3 2 3 2 2" xfId="25439"/>
    <cellStyle name="SAPBEXexcCritical6 2 3 2 3 3" xfId="25440"/>
    <cellStyle name="SAPBEXexcCritical6 2 3 2 4" xfId="25441"/>
    <cellStyle name="SAPBEXexcCritical6 2 3 2 4 2" xfId="25442"/>
    <cellStyle name="SAPBEXexcCritical6 2 3 2 4 2 2" xfId="25443"/>
    <cellStyle name="SAPBEXexcCritical6 2 3 2 4 3" xfId="25444"/>
    <cellStyle name="SAPBEXexcCritical6 2 3 2 5" xfId="25445"/>
    <cellStyle name="SAPBEXexcCritical6 2 3 2 5 2" xfId="25446"/>
    <cellStyle name="SAPBEXexcCritical6 2 3 2 5 2 2" xfId="25447"/>
    <cellStyle name="SAPBEXexcCritical6 2 3 2 5 3" xfId="25448"/>
    <cellStyle name="SAPBEXexcCritical6 2 3 2 6" xfId="25449"/>
    <cellStyle name="SAPBEXexcCritical6 2 3 2 6 2" xfId="25450"/>
    <cellStyle name="SAPBEXexcCritical6 2 3 2 7" xfId="25451"/>
    <cellStyle name="SAPBEXexcCritical6 2 3 2 8" xfId="25432"/>
    <cellStyle name="SAPBEXexcCritical6 2 3 3" xfId="1804"/>
    <cellStyle name="SAPBEXexcCritical6 2 3 3 2" xfId="25452"/>
    <cellStyle name="SAPBEXexcCritical6 2 3 4" xfId="25453"/>
    <cellStyle name="SAPBEXexcCritical6 2 3 4 2" xfId="25454"/>
    <cellStyle name="SAPBEXexcCritical6 2 3 4 2 2" xfId="25455"/>
    <cellStyle name="SAPBEXexcCritical6 2 3 4 3" xfId="25456"/>
    <cellStyle name="SAPBEXexcCritical6 2 3 5" xfId="25457"/>
    <cellStyle name="SAPBEXexcCritical6 2 3 5 2" xfId="25458"/>
    <cellStyle name="SAPBEXexcCritical6 2 3 5 2 2" xfId="25459"/>
    <cellStyle name="SAPBEXexcCritical6 2 3 5 3" xfId="25460"/>
    <cellStyle name="SAPBEXexcCritical6 2 3 6" xfId="25461"/>
    <cellStyle name="SAPBEXexcCritical6 2 3 6 2" xfId="25462"/>
    <cellStyle name="SAPBEXexcCritical6 2 3 6 2 2" xfId="25463"/>
    <cellStyle name="SAPBEXexcCritical6 2 3 6 3" xfId="25464"/>
    <cellStyle name="SAPBEXexcCritical6 2 3 7" xfId="25465"/>
    <cellStyle name="SAPBEXexcCritical6 2 3 7 2" xfId="25466"/>
    <cellStyle name="SAPBEXexcCritical6 2 3 7 2 2" xfId="25467"/>
    <cellStyle name="SAPBEXexcCritical6 2 3 7 3" xfId="25468"/>
    <cellStyle name="SAPBEXexcCritical6 2 3 8" xfId="25469"/>
    <cellStyle name="SAPBEXexcCritical6 2 3 8 2" xfId="25470"/>
    <cellStyle name="SAPBEXexcCritical6 2 3 9" xfId="25471"/>
    <cellStyle name="SAPBEXexcCritical6 2 4" xfId="844"/>
    <cellStyle name="SAPBEXexcCritical6 2 4 2" xfId="1184"/>
    <cellStyle name="SAPBEXexcCritical6 2 4 2 2" xfId="2196"/>
    <cellStyle name="SAPBEXexcCritical6 2 4 2 3" xfId="25473"/>
    <cellStyle name="SAPBEXexcCritical6 2 4 3" xfId="1837"/>
    <cellStyle name="SAPBEXexcCritical6 2 4 3 2" xfId="25475"/>
    <cellStyle name="SAPBEXexcCritical6 2 4 3 2 2" xfId="25476"/>
    <cellStyle name="SAPBEXexcCritical6 2 4 3 3" xfId="25477"/>
    <cellStyle name="SAPBEXexcCritical6 2 4 3 4" xfId="25474"/>
    <cellStyle name="SAPBEXexcCritical6 2 4 4" xfId="25478"/>
    <cellStyle name="SAPBEXexcCritical6 2 4 4 2" xfId="25479"/>
    <cellStyle name="SAPBEXexcCritical6 2 4 4 2 2" xfId="25480"/>
    <cellStyle name="SAPBEXexcCritical6 2 4 4 3" xfId="25481"/>
    <cellStyle name="SAPBEXexcCritical6 2 4 5" xfId="25482"/>
    <cellStyle name="SAPBEXexcCritical6 2 4 5 2" xfId="25483"/>
    <cellStyle name="SAPBEXexcCritical6 2 4 5 2 2" xfId="25484"/>
    <cellStyle name="SAPBEXexcCritical6 2 4 5 3" xfId="25485"/>
    <cellStyle name="SAPBEXexcCritical6 2 4 6" xfId="25486"/>
    <cellStyle name="SAPBEXexcCritical6 2 4 6 2" xfId="25487"/>
    <cellStyle name="SAPBEXexcCritical6 2 4 6 2 2" xfId="25488"/>
    <cellStyle name="SAPBEXexcCritical6 2 4 6 3" xfId="25489"/>
    <cellStyle name="SAPBEXexcCritical6 2 4 7" xfId="25490"/>
    <cellStyle name="SAPBEXexcCritical6 2 4 7 2" xfId="25491"/>
    <cellStyle name="SAPBEXexcCritical6 2 4 8" xfId="25492"/>
    <cellStyle name="SAPBEXexcCritical6 2 4 9" xfId="25472"/>
    <cellStyle name="SAPBEXexcCritical6 2 5" xfId="1263"/>
    <cellStyle name="SAPBEXexcCritical6 2 5 2" xfId="1901"/>
    <cellStyle name="SAPBEXexcCritical6 2 5 3" xfId="25493"/>
    <cellStyle name="SAPBEXexcCritical6 2 6" xfId="939"/>
    <cellStyle name="SAPBEXexcCritical6 2 6 2" xfId="2218"/>
    <cellStyle name="SAPBEXexcCritical6 2 6 3" xfId="25494"/>
    <cellStyle name="SAPBEXexcCritical6 2 7" xfId="1621"/>
    <cellStyle name="SAPBEXexcCritical6 2 7 2" xfId="25496"/>
    <cellStyle name="SAPBEXexcCritical6 2 7 2 2" xfId="25497"/>
    <cellStyle name="SAPBEXexcCritical6 2 7 3" xfId="25498"/>
    <cellStyle name="SAPBEXexcCritical6 2 7 4" xfId="25495"/>
    <cellStyle name="SAPBEXexcCritical6 2 8" xfId="25499"/>
    <cellStyle name="SAPBEXexcCritical6 2 8 2" xfId="25500"/>
    <cellStyle name="SAPBEXexcCritical6 2 8 2 2" xfId="25501"/>
    <cellStyle name="SAPBEXexcCritical6 2 8 3" xfId="25502"/>
    <cellStyle name="SAPBEXexcCritical6 2 9" xfId="25503"/>
    <cellStyle name="SAPBEXexcCritical6 2 9 2" xfId="25504"/>
    <cellStyle name="SAPBEXexcCritical6 2 9 2 2" xfId="25505"/>
    <cellStyle name="SAPBEXexcCritical6 2 9 3" xfId="25506"/>
    <cellStyle name="SAPBEXexcCritical6 2_O&amp;M Checkbook" xfId="25507"/>
    <cellStyle name="SAPBEXexcCritical6 3" xfId="666"/>
    <cellStyle name="SAPBEXexcCritical6 3 10" xfId="25509"/>
    <cellStyle name="SAPBEXexcCritical6 3 10 2" xfId="25510"/>
    <cellStyle name="SAPBEXexcCritical6 3 11" xfId="25511"/>
    <cellStyle name="SAPBEXexcCritical6 3 12" xfId="25508"/>
    <cellStyle name="SAPBEXexcCritical6 3 2" xfId="1044"/>
    <cellStyle name="SAPBEXexcCritical6 3 2 10" xfId="25512"/>
    <cellStyle name="SAPBEXexcCritical6 3 2 2" xfId="2058"/>
    <cellStyle name="SAPBEXexcCritical6 3 2 2 2" xfId="25514"/>
    <cellStyle name="SAPBEXexcCritical6 3 2 2 2 2" xfId="25515"/>
    <cellStyle name="SAPBEXexcCritical6 3 2 2 2 2 2" xfId="25516"/>
    <cellStyle name="SAPBEXexcCritical6 3 2 2 2 3" xfId="25517"/>
    <cellStyle name="SAPBEXexcCritical6 3 2 2 3" xfId="25518"/>
    <cellStyle name="SAPBEXexcCritical6 3 2 2 3 2" xfId="25519"/>
    <cellStyle name="SAPBEXexcCritical6 3 2 2 3 2 2" xfId="25520"/>
    <cellStyle name="SAPBEXexcCritical6 3 2 2 3 3" xfId="25521"/>
    <cellStyle name="SAPBEXexcCritical6 3 2 2 4" xfId="25522"/>
    <cellStyle name="SAPBEXexcCritical6 3 2 2 4 2" xfId="25523"/>
    <cellStyle name="SAPBEXexcCritical6 3 2 2 4 2 2" xfId="25524"/>
    <cellStyle name="SAPBEXexcCritical6 3 2 2 4 3" xfId="25525"/>
    <cellStyle name="SAPBEXexcCritical6 3 2 2 5" xfId="25526"/>
    <cellStyle name="SAPBEXexcCritical6 3 2 2 5 2" xfId="25527"/>
    <cellStyle name="SAPBEXexcCritical6 3 2 2 5 2 2" xfId="25528"/>
    <cellStyle name="SAPBEXexcCritical6 3 2 2 5 3" xfId="25529"/>
    <cellStyle name="SAPBEXexcCritical6 3 2 2 6" xfId="25530"/>
    <cellStyle name="SAPBEXexcCritical6 3 2 2 6 2" xfId="25531"/>
    <cellStyle name="SAPBEXexcCritical6 3 2 2 7" xfId="25532"/>
    <cellStyle name="SAPBEXexcCritical6 3 2 2 8" xfId="25513"/>
    <cellStyle name="SAPBEXexcCritical6 3 2 3" xfId="25533"/>
    <cellStyle name="SAPBEXexcCritical6 3 2 4" xfId="25534"/>
    <cellStyle name="SAPBEXexcCritical6 3 2 4 2" xfId="25535"/>
    <cellStyle name="SAPBEXexcCritical6 3 2 4 2 2" xfId="25536"/>
    <cellStyle name="SAPBEXexcCritical6 3 2 4 3" xfId="25537"/>
    <cellStyle name="SAPBEXexcCritical6 3 2 5" xfId="25538"/>
    <cellStyle name="SAPBEXexcCritical6 3 2 5 2" xfId="25539"/>
    <cellStyle name="SAPBEXexcCritical6 3 2 5 2 2" xfId="25540"/>
    <cellStyle name="SAPBEXexcCritical6 3 2 5 3" xfId="25541"/>
    <cellStyle name="SAPBEXexcCritical6 3 2 6" xfId="25542"/>
    <cellStyle name="SAPBEXexcCritical6 3 2 6 2" xfId="25543"/>
    <cellStyle name="SAPBEXexcCritical6 3 2 6 2 2" xfId="25544"/>
    <cellStyle name="SAPBEXexcCritical6 3 2 6 3" xfId="25545"/>
    <cellStyle name="SAPBEXexcCritical6 3 2 7" xfId="25546"/>
    <cellStyle name="SAPBEXexcCritical6 3 2 7 2" xfId="25547"/>
    <cellStyle name="SAPBEXexcCritical6 3 2 7 2 2" xfId="25548"/>
    <cellStyle name="SAPBEXexcCritical6 3 2 7 3" xfId="25549"/>
    <cellStyle name="SAPBEXexcCritical6 3 2 8" xfId="25550"/>
    <cellStyle name="SAPBEXexcCritical6 3 2 8 2" xfId="25551"/>
    <cellStyle name="SAPBEXexcCritical6 3 2 9" xfId="25552"/>
    <cellStyle name="SAPBEXexcCritical6 3 3" xfId="1537"/>
    <cellStyle name="SAPBEXexcCritical6 3 3 2" xfId="2247"/>
    <cellStyle name="SAPBEXexcCritical6 3 3 2 2" xfId="25554"/>
    <cellStyle name="SAPBEXexcCritical6 3 3 3" xfId="25555"/>
    <cellStyle name="SAPBEXexcCritical6 3 3 3 2" xfId="25556"/>
    <cellStyle name="SAPBEXexcCritical6 3 3 3 2 2" xfId="25557"/>
    <cellStyle name="SAPBEXexcCritical6 3 3 3 3" xfId="25558"/>
    <cellStyle name="SAPBEXexcCritical6 3 3 4" xfId="25559"/>
    <cellStyle name="SAPBEXexcCritical6 3 3 4 2" xfId="25560"/>
    <cellStyle name="SAPBEXexcCritical6 3 3 4 2 2" xfId="25561"/>
    <cellStyle name="SAPBEXexcCritical6 3 3 4 3" xfId="25562"/>
    <cellStyle name="SAPBEXexcCritical6 3 3 5" xfId="25563"/>
    <cellStyle name="SAPBEXexcCritical6 3 3 5 2" xfId="25564"/>
    <cellStyle name="SAPBEXexcCritical6 3 3 5 2 2" xfId="25565"/>
    <cellStyle name="SAPBEXexcCritical6 3 3 5 3" xfId="25566"/>
    <cellStyle name="SAPBEXexcCritical6 3 3 6" xfId="25567"/>
    <cellStyle name="SAPBEXexcCritical6 3 3 6 2" xfId="25568"/>
    <cellStyle name="SAPBEXexcCritical6 3 3 6 2 2" xfId="25569"/>
    <cellStyle name="SAPBEXexcCritical6 3 3 6 3" xfId="25570"/>
    <cellStyle name="SAPBEXexcCritical6 3 3 7" xfId="25571"/>
    <cellStyle name="SAPBEXexcCritical6 3 3 7 2" xfId="25572"/>
    <cellStyle name="SAPBEXexcCritical6 3 3 8" xfId="25573"/>
    <cellStyle name="SAPBEXexcCritical6 3 3 9" xfId="25553"/>
    <cellStyle name="SAPBEXexcCritical6 3 4" xfId="1578"/>
    <cellStyle name="SAPBEXexcCritical6 3 4 2" xfId="25574"/>
    <cellStyle name="SAPBEXexcCritical6 3 5" xfId="25575"/>
    <cellStyle name="SAPBEXexcCritical6 3 6" xfId="25576"/>
    <cellStyle name="SAPBEXexcCritical6 3 6 2" xfId="25577"/>
    <cellStyle name="SAPBEXexcCritical6 3 6 2 2" xfId="25578"/>
    <cellStyle name="SAPBEXexcCritical6 3 6 3" xfId="25579"/>
    <cellStyle name="SAPBEXexcCritical6 3 7" xfId="25580"/>
    <cellStyle name="SAPBEXexcCritical6 3 7 2" xfId="25581"/>
    <cellStyle name="SAPBEXexcCritical6 3 7 2 2" xfId="25582"/>
    <cellStyle name="SAPBEXexcCritical6 3 7 3" xfId="25583"/>
    <cellStyle name="SAPBEXexcCritical6 3 8" xfId="25584"/>
    <cellStyle name="SAPBEXexcCritical6 3 8 2" xfId="25585"/>
    <cellStyle name="SAPBEXexcCritical6 3 8 2 2" xfId="25586"/>
    <cellStyle name="SAPBEXexcCritical6 3 8 3" xfId="25587"/>
    <cellStyle name="SAPBEXexcCritical6 3 9" xfId="25588"/>
    <cellStyle name="SAPBEXexcCritical6 3 9 2" xfId="25589"/>
    <cellStyle name="SAPBEXexcCritical6 3 9 2 2" xfId="25590"/>
    <cellStyle name="SAPBEXexcCritical6 3 9 3" xfId="25591"/>
    <cellStyle name="SAPBEXexcCritical6 4" xfId="732"/>
    <cellStyle name="SAPBEXexcCritical6 4 2" xfId="1097"/>
    <cellStyle name="SAPBEXexcCritical6 4 2 2" xfId="2110"/>
    <cellStyle name="SAPBEXexcCritical6 4 3" xfId="1736"/>
    <cellStyle name="SAPBEXexcCritical6 4 4" xfId="25592"/>
    <cellStyle name="SAPBEXexcCritical6 5" xfId="792"/>
    <cellStyle name="SAPBEXexcCritical6 5 2" xfId="1137"/>
    <cellStyle name="SAPBEXexcCritical6 5 2 2" xfId="2149"/>
    <cellStyle name="SAPBEXexcCritical6 5 3" xfId="1787"/>
    <cellStyle name="SAPBEXexcCritical6 5 4" xfId="25593"/>
    <cellStyle name="SAPBEXexcCritical6 6" xfId="1262"/>
    <cellStyle name="SAPBEXexcCritical6 6 2" xfId="1900"/>
    <cellStyle name="SAPBEXexcCritical6 6 3" xfId="25594"/>
    <cellStyle name="SAPBEXexcCritical6 7" xfId="938"/>
    <cellStyle name="SAPBEXexcCritical6 7 2" xfId="25595"/>
    <cellStyle name="SAPBEXexcCritical6 8" xfId="25596"/>
    <cellStyle name="SAPBEXexcCritical6 9" xfId="25597"/>
    <cellStyle name="SAPBEXexcCritical6_03_2012 LIC Fcst_ORIGINAL" xfId="25598"/>
    <cellStyle name="SAPBEXexcGood1" xfId="112"/>
    <cellStyle name="SAPBEXexcGood1 10" xfId="25600"/>
    <cellStyle name="SAPBEXexcGood1 11" xfId="25601"/>
    <cellStyle name="SAPBEXexcGood1 12" xfId="25602"/>
    <cellStyle name="SAPBEXexcGood1 13" xfId="25599"/>
    <cellStyle name="SAPBEXexcGood1 14" xfId="382"/>
    <cellStyle name="SAPBEXexcGood1 2" xfId="383"/>
    <cellStyle name="SAPBEXexcGood1 2 10" xfId="25604"/>
    <cellStyle name="SAPBEXexcGood1 2 10 2" xfId="25605"/>
    <cellStyle name="SAPBEXexcGood1 2 10 2 2" xfId="25606"/>
    <cellStyle name="SAPBEXexcGood1 2 10 3" xfId="25607"/>
    <cellStyle name="SAPBEXexcGood1 2 11" xfId="25608"/>
    <cellStyle name="SAPBEXexcGood1 2 11 2" xfId="25609"/>
    <cellStyle name="SAPBEXexcGood1 2 12" xfId="25610"/>
    <cellStyle name="SAPBEXexcGood1 2 13" xfId="25603"/>
    <cellStyle name="SAPBEXexcGood1 2 2" xfId="751"/>
    <cellStyle name="SAPBEXexcGood1 2 2 10" xfId="25611"/>
    <cellStyle name="SAPBEXexcGood1 2 2 2" xfId="1107"/>
    <cellStyle name="SAPBEXexcGood1 2 2 2 2" xfId="2120"/>
    <cellStyle name="SAPBEXexcGood1 2 2 2 2 2" xfId="25613"/>
    <cellStyle name="SAPBEXexcGood1 2 2 2 3" xfId="25614"/>
    <cellStyle name="SAPBEXexcGood1 2 2 2 3 2" xfId="25615"/>
    <cellStyle name="SAPBEXexcGood1 2 2 2 3 2 2" xfId="25616"/>
    <cellStyle name="SAPBEXexcGood1 2 2 2 3 3" xfId="25617"/>
    <cellStyle name="SAPBEXexcGood1 2 2 2 4" xfId="25618"/>
    <cellStyle name="SAPBEXexcGood1 2 2 2 4 2" xfId="25619"/>
    <cellStyle name="SAPBEXexcGood1 2 2 2 4 2 2" xfId="25620"/>
    <cellStyle name="SAPBEXexcGood1 2 2 2 4 3" xfId="25621"/>
    <cellStyle name="SAPBEXexcGood1 2 2 2 5" xfId="25622"/>
    <cellStyle name="SAPBEXexcGood1 2 2 2 5 2" xfId="25623"/>
    <cellStyle name="SAPBEXexcGood1 2 2 2 5 2 2" xfId="25624"/>
    <cellStyle name="SAPBEXexcGood1 2 2 2 5 3" xfId="25625"/>
    <cellStyle name="SAPBEXexcGood1 2 2 2 6" xfId="25626"/>
    <cellStyle name="SAPBEXexcGood1 2 2 2 6 2" xfId="25627"/>
    <cellStyle name="SAPBEXexcGood1 2 2 2 6 2 2" xfId="25628"/>
    <cellStyle name="SAPBEXexcGood1 2 2 2 6 3" xfId="25629"/>
    <cellStyle name="SAPBEXexcGood1 2 2 2 7" xfId="25630"/>
    <cellStyle name="SAPBEXexcGood1 2 2 2 7 2" xfId="25631"/>
    <cellStyle name="SAPBEXexcGood1 2 2 2 8" xfId="25632"/>
    <cellStyle name="SAPBEXexcGood1 2 2 2 9" xfId="25612"/>
    <cellStyle name="SAPBEXexcGood1 2 2 3" xfId="1748"/>
    <cellStyle name="SAPBEXexcGood1 2 2 3 2" xfId="25633"/>
    <cellStyle name="SAPBEXexcGood1 2 2 4" xfId="25634"/>
    <cellStyle name="SAPBEXexcGood1 2 2 4 2" xfId="25635"/>
    <cellStyle name="SAPBEXexcGood1 2 2 4 2 2" xfId="25636"/>
    <cellStyle name="SAPBEXexcGood1 2 2 4 3" xfId="25637"/>
    <cellStyle name="SAPBEXexcGood1 2 2 5" xfId="25638"/>
    <cellStyle name="SAPBEXexcGood1 2 2 5 2" xfId="25639"/>
    <cellStyle name="SAPBEXexcGood1 2 2 5 2 2" xfId="25640"/>
    <cellStyle name="SAPBEXexcGood1 2 2 5 3" xfId="25641"/>
    <cellStyle name="SAPBEXexcGood1 2 2 6" xfId="25642"/>
    <cellStyle name="SAPBEXexcGood1 2 2 6 2" xfId="25643"/>
    <cellStyle name="SAPBEXexcGood1 2 2 6 2 2" xfId="25644"/>
    <cellStyle name="SAPBEXexcGood1 2 2 6 3" xfId="25645"/>
    <cellStyle name="SAPBEXexcGood1 2 2 7" xfId="25646"/>
    <cellStyle name="SAPBEXexcGood1 2 2 7 2" xfId="25647"/>
    <cellStyle name="SAPBEXexcGood1 2 2 7 2 2" xfId="25648"/>
    <cellStyle name="SAPBEXexcGood1 2 2 7 3" xfId="25649"/>
    <cellStyle name="SAPBEXexcGood1 2 2 8" xfId="25650"/>
    <cellStyle name="SAPBEXexcGood1 2 2 8 2" xfId="25651"/>
    <cellStyle name="SAPBEXexcGood1 2 2 9" xfId="25652"/>
    <cellStyle name="SAPBEXexcGood1 2 3" xfId="810"/>
    <cellStyle name="SAPBEXexcGood1 2 3 10" xfId="25653"/>
    <cellStyle name="SAPBEXexcGood1 2 3 2" xfId="1154"/>
    <cellStyle name="SAPBEXexcGood1 2 3 2 2" xfId="2166"/>
    <cellStyle name="SAPBEXexcGood1 2 3 2 2 2" xfId="25656"/>
    <cellStyle name="SAPBEXexcGood1 2 3 2 2 2 2" xfId="25657"/>
    <cellStyle name="SAPBEXexcGood1 2 3 2 2 3" xfId="25658"/>
    <cellStyle name="SAPBEXexcGood1 2 3 2 2 4" xfId="25655"/>
    <cellStyle name="SAPBEXexcGood1 2 3 2 3" xfId="25659"/>
    <cellStyle name="SAPBEXexcGood1 2 3 2 3 2" xfId="25660"/>
    <cellStyle name="SAPBEXexcGood1 2 3 2 3 2 2" xfId="25661"/>
    <cellStyle name="SAPBEXexcGood1 2 3 2 3 3" xfId="25662"/>
    <cellStyle name="SAPBEXexcGood1 2 3 2 4" xfId="25663"/>
    <cellStyle name="SAPBEXexcGood1 2 3 2 4 2" xfId="25664"/>
    <cellStyle name="SAPBEXexcGood1 2 3 2 4 2 2" xfId="25665"/>
    <cellStyle name="SAPBEXexcGood1 2 3 2 4 3" xfId="25666"/>
    <cellStyle name="SAPBEXexcGood1 2 3 2 5" xfId="25667"/>
    <cellStyle name="SAPBEXexcGood1 2 3 2 5 2" xfId="25668"/>
    <cellStyle name="SAPBEXexcGood1 2 3 2 5 2 2" xfId="25669"/>
    <cellStyle name="SAPBEXexcGood1 2 3 2 5 3" xfId="25670"/>
    <cellStyle name="SAPBEXexcGood1 2 3 2 6" xfId="25671"/>
    <cellStyle name="SAPBEXexcGood1 2 3 2 6 2" xfId="25672"/>
    <cellStyle name="SAPBEXexcGood1 2 3 2 7" xfId="25673"/>
    <cellStyle name="SAPBEXexcGood1 2 3 2 8" xfId="25654"/>
    <cellStyle name="SAPBEXexcGood1 2 3 3" xfId="1805"/>
    <cellStyle name="SAPBEXexcGood1 2 3 3 2" xfId="25674"/>
    <cellStyle name="SAPBEXexcGood1 2 3 4" xfId="25675"/>
    <cellStyle name="SAPBEXexcGood1 2 3 4 2" xfId="25676"/>
    <cellStyle name="SAPBEXexcGood1 2 3 4 2 2" xfId="25677"/>
    <cellStyle name="SAPBEXexcGood1 2 3 4 3" xfId="25678"/>
    <cellStyle name="SAPBEXexcGood1 2 3 5" xfId="25679"/>
    <cellStyle name="SAPBEXexcGood1 2 3 5 2" xfId="25680"/>
    <cellStyle name="SAPBEXexcGood1 2 3 5 2 2" xfId="25681"/>
    <cellStyle name="SAPBEXexcGood1 2 3 5 3" xfId="25682"/>
    <cellStyle name="SAPBEXexcGood1 2 3 6" xfId="25683"/>
    <cellStyle name="SAPBEXexcGood1 2 3 6 2" xfId="25684"/>
    <cellStyle name="SAPBEXexcGood1 2 3 6 2 2" xfId="25685"/>
    <cellStyle name="SAPBEXexcGood1 2 3 6 3" xfId="25686"/>
    <cellStyle name="SAPBEXexcGood1 2 3 7" xfId="25687"/>
    <cellStyle name="SAPBEXexcGood1 2 3 7 2" xfId="25688"/>
    <cellStyle name="SAPBEXexcGood1 2 3 7 2 2" xfId="25689"/>
    <cellStyle name="SAPBEXexcGood1 2 3 7 3" xfId="25690"/>
    <cellStyle name="SAPBEXexcGood1 2 3 8" xfId="25691"/>
    <cellStyle name="SAPBEXexcGood1 2 3 8 2" xfId="25692"/>
    <cellStyle name="SAPBEXexcGood1 2 3 9" xfId="25693"/>
    <cellStyle name="SAPBEXexcGood1 2 4" xfId="845"/>
    <cellStyle name="SAPBEXexcGood1 2 4 2" xfId="1185"/>
    <cellStyle name="SAPBEXexcGood1 2 4 2 2" xfId="2197"/>
    <cellStyle name="SAPBEXexcGood1 2 4 2 3" xfId="25695"/>
    <cellStyle name="SAPBEXexcGood1 2 4 3" xfId="1838"/>
    <cellStyle name="SAPBEXexcGood1 2 4 3 2" xfId="25697"/>
    <cellStyle name="SAPBEXexcGood1 2 4 3 2 2" xfId="25698"/>
    <cellStyle name="SAPBEXexcGood1 2 4 3 3" xfId="25699"/>
    <cellStyle name="SAPBEXexcGood1 2 4 3 4" xfId="25696"/>
    <cellStyle name="SAPBEXexcGood1 2 4 4" xfId="25700"/>
    <cellStyle name="SAPBEXexcGood1 2 4 4 2" xfId="25701"/>
    <cellStyle name="SAPBEXexcGood1 2 4 4 2 2" xfId="25702"/>
    <cellStyle name="SAPBEXexcGood1 2 4 4 3" xfId="25703"/>
    <cellStyle name="SAPBEXexcGood1 2 4 5" xfId="25704"/>
    <cellStyle name="SAPBEXexcGood1 2 4 5 2" xfId="25705"/>
    <cellStyle name="SAPBEXexcGood1 2 4 5 2 2" xfId="25706"/>
    <cellStyle name="SAPBEXexcGood1 2 4 5 3" xfId="25707"/>
    <cellStyle name="SAPBEXexcGood1 2 4 6" xfId="25708"/>
    <cellStyle name="SAPBEXexcGood1 2 4 6 2" xfId="25709"/>
    <cellStyle name="SAPBEXexcGood1 2 4 6 2 2" xfId="25710"/>
    <cellStyle name="SAPBEXexcGood1 2 4 6 3" xfId="25711"/>
    <cellStyle name="SAPBEXexcGood1 2 4 7" xfId="25712"/>
    <cellStyle name="SAPBEXexcGood1 2 4 7 2" xfId="25713"/>
    <cellStyle name="SAPBEXexcGood1 2 4 8" xfId="25714"/>
    <cellStyle name="SAPBEXexcGood1 2 4 9" xfId="25694"/>
    <cellStyle name="SAPBEXexcGood1 2 5" xfId="1265"/>
    <cellStyle name="SAPBEXexcGood1 2 5 2" xfId="1903"/>
    <cellStyle name="SAPBEXexcGood1 2 5 3" xfId="25715"/>
    <cellStyle name="SAPBEXexcGood1 2 6" xfId="941"/>
    <cellStyle name="SAPBEXexcGood1 2 6 2" xfId="2217"/>
    <cellStyle name="SAPBEXexcGood1 2 6 3" xfId="25716"/>
    <cellStyle name="SAPBEXexcGood1 2 7" xfId="1622"/>
    <cellStyle name="SAPBEXexcGood1 2 7 2" xfId="25718"/>
    <cellStyle name="SAPBEXexcGood1 2 7 2 2" xfId="25719"/>
    <cellStyle name="SAPBEXexcGood1 2 7 3" xfId="25720"/>
    <cellStyle name="SAPBEXexcGood1 2 7 4" xfId="25717"/>
    <cellStyle name="SAPBEXexcGood1 2 8" xfId="25721"/>
    <cellStyle name="SAPBEXexcGood1 2 8 2" xfId="25722"/>
    <cellStyle name="SAPBEXexcGood1 2 8 2 2" xfId="25723"/>
    <cellStyle name="SAPBEXexcGood1 2 8 3" xfId="25724"/>
    <cellStyle name="SAPBEXexcGood1 2 9" xfId="25725"/>
    <cellStyle name="SAPBEXexcGood1 2 9 2" xfId="25726"/>
    <cellStyle name="SAPBEXexcGood1 2 9 2 2" xfId="25727"/>
    <cellStyle name="SAPBEXexcGood1 2 9 3" xfId="25728"/>
    <cellStyle name="SAPBEXexcGood1 2_O&amp;M Checkbook" xfId="25729"/>
    <cellStyle name="SAPBEXexcGood1 3" xfId="727"/>
    <cellStyle name="SAPBEXexcGood1 3 10" xfId="25731"/>
    <cellStyle name="SAPBEXexcGood1 3 10 2" xfId="25732"/>
    <cellStyle name="SAPBEXexcGood1 3 11" xfId="25733"/>
    <cellStyle name="SAPBEXexcGood1 3 12" xfId="25730"/>
    <cellStyle name="SAPBEXexcGood1 3 2" xfId="1092"/>
    <cellStyle name="SAPBEXexcGood1 3 2 10" xfId="25734"/>
    <cellStyle name="SAPBEXexcGood1 3 2 2" xfId="2105"/>
    <cellStyle name="SAPBEXexcGood1 3 2 2 2" xfId="25736"/>
    <cellStyle name="SAPBEXexcGood1 3 2 2 2 2" xfId="25737"/>
    <cellStyle name="SAPBEXexcGood1 3 2 2 2 2 2" xfId="25738"/>
    <cellStyle name="SAPBEXexcGood1 3 2 2 2 3" xfId="25739"/>
    <cellStyle name="SAPBEXexcGood1 3 2 2 3" xfId="25740"/>
    <cellStyle name="SAPBEXexcGood1 3 2 2 3 2" xfId="25741"/>
    <cellStyle name="SAPBEXexcGood1 3 2 2 3 2 2" xfId="25742"/>
    <cellStyle name="SAPBEXexcGood1 3 2 2 3 3" xfId="25743"/>
    <cellStyle name="SAPBEXexcGood1 3 2 2 4" xfId="25744"/>
    <cellStyle name="SAPBEXexcGood1 3 2 2 4 2" xfId="25745"/>
    <cellStyle name="SAPBEXexcGood1 3 2 2 4 2 2" xfId="25746"/>
    <cellStyle name="SAPBEXexcGood1 3 2 2 4 3" xfId="25747"/>
    <cellStyle name="SAPBEXexcGood1 3 2 2 5" xfId="25748"/>
    <cellStyle name="SAPBEXexcGood1 3 2 2 5 2" xfId="25749"/>
    <cellStyle name="SAPBEXexcGood1 3 2 2 5 2 2" xfId="25750"/>
    <cellStyle name="SAPBEXexcGood1 3 2 2 5 3" xfId="25751"/>
    <cellStyle name="SAPBEXexcGood1 3 2 2 6" xfId="25752"/>
    <cellStyle name="SAPBEXexcGood1 3 2 2 6 2" xfId="25753"/>
    <cellStyle name="SAPBEXexcGood1 3 2 2 7" xfId="25754"/>
    <cellStyle name="SAPBEXexcGood1 3 2 2 8" xfId="25735"/>
    <cellStyle name="SAPBEXexcGood1 3 2 3" xfId="25755"/>
    <cellStyle name="SAPBEXexcGood1 3 2 4" xfId="25756"/>
    <cellStyle name="SAPBEXexcGood1 3 2 4 2" xfId="25757"/>
    <cellStyle name="SAPBEXexcGood1 3 2 4 2 2" xfId="25758"/>
    <cellStyle name="SAPBEXexcGood1 3 2 4 3" xfId="25759"/>
    <cellStyle name="SAPBEXexcGood1 3 2 5" xfId="25760"/>
    <cellStyle name="SAPBEXexcGood1 3 2 5 2" xfId="25761"/>
    <cellStyle name="SAPBEXexcGood1 3 2 5 2 2" xfId="25762"/>
    <cellStyle name="SAPBEXexcGood1 3 2 5 3" xfId="25763"/>
    <cellStyle name="SAPBEXexcGood1 3 2 6" xfId="25764"/>
    <cellStyle name="SAPBEXexcGood1 3 2 6 2" xfId="25765"/>
    <cellStyle name="SAPBEXexcGood1 3 2 6 2 2" xfId="25766"/>
    <cellStyle name="SAPBEXexcGood1 3 2 6 3" xfId="25767"/>
    <cellStyle name="SAPBEXexcGood1 3 2 7" xfId="25768"/>
    <cellStyle name="SAPBEXexcGood1 3 2 7 2" xfId="25769"/>
    <cellStyle name="SAPBEXexcGood1 3 2 7 2 2" xfId="25770"/>
    <cellStyle name="SAPBEXexcGood1 3 2 7 3" xfId="25771"/>
    <cellStyle name="SAPBEXexcGood1 3 2 8" xfId="25772"/>
    <cellStyle name="SAPBEXexcGood1 3 2 8 2" xfId="25773"/>
    <cellStyle name="SAPBEXexcGood1 3 2 9" xfId="25774"/>
    <cellStyle name="SAPBEXexcGood1 3 3" xfId="1538"/>
    <cellStyle name="SAPBEXexcGood1 3 3 2" xfId="2248"/>
    <cellStyle name="SAPBEXexcGood1 3 3 2 2" xfId="25776"/>
    <cellStyle name="SAPBEXexcGood1 3 3 3" xfId="25777"/>
    <cellStyle name="SAPBEXexcGood1 3 3 3 2" xfId="25778"/>
    <cellStyle name="SAPBEXexcGood1 3 3 3 2 2" xfId="25779"/>
    <cellStyle name="SAPBEXexcGood1 3 3 3 3" xfId="25780"/>
    <cellStyle name="SAPBEXexcGood1 3 3 4" xfId="25781"/>
    <cellStyle name="SAPBEXexcGood1 3 3 4 2" xfId="25782"/>
    <cellStyle name="SAPBEXexcGood1 3 3 4 2 2" xfId="25783"/>
    <cellStyle name="SAPBEXexcGood1 3 3 4 3" xfId="25784"/>
    <cellStyle name="SAPBEXexcGood1 3 3 5" xfId="25785"/>
    <cellStyle name="SAPBEXexcGood1 3 3 5 2" xfId="25786"/>
    <cellStyle name="SAPBEXexcGood1 3 3 5 2 2" xfId="25787"/>
    <cellStyle name="SAPBEXexcGood1 3 3 5 3" xfId="25788"/>
    <cellStyle name="SAPBEXexcGood1 3 3 6" xfId="25789"/>
    <cellStyle name="SAPBEXexcGood1 3 3 6 2" xfId="25790"/>
    <cellStyle name="SAPBEXexcGood1 3 3 6 2 2" xfId="25791"/>
    <cellStyle name="SAPBEXexcGood1 3 3 6 3" xfId="25792"/>
    <cellStyle name="SAPBEXexcGood1 3 3 7" xfId="25793"/>
    <cellStyle name="SAPBEXexcGood1 3 3 7 2" xfId="25794"/>
    <cellStyle name="SAPBEXexcGood1 3 3 8" xfId="25795"/>
    <cellStyle name="SAPBEXexcGood1 3 3 9" xfId="25775"/>
    <cellStyle name="SAPBEXexcGood1 3 4" xfId="1579"/>
    <cellStyle name="SAPBEXexcGood1 3 4 2" xfId="25796"/>
    <cellStyle name="SAPBEXexcGood1 3 5" xfId="25797"/>
    <cellStyle name="SAPBEXexcGood1 3 6" xfId="25798"/>
    <cellStyle name="SAPBEXexcGood1 3 6 2" xfId="25799"/>
    <cellStyle name="SAPBEXexcGood1 3 6 2 2" xfId="25800"/>
    <cellStyle name="SAPBEXexcGood1 3 6 3" xfId="25801"/>
    <cellStyle name="SAPBEXexcGood1 3 7" xfId="25802"/>
    <cellStyle name="SAPBEXexcGood1 3 7 2" xfId="25803"/>
    <cellStyle name="SAPBEXexcGood1 3 7 2 2" xfId="25804"/>
    <cellStyle name="SAPBEXexcGood1 3 7 3" xfId="25805"/>
    <cellStyle name="SAPBEXexcGood1 3 8" xfId="25806"/>
    <cellStyle name="SAPBEXexcGood1 3 8 2" xfId="25807"/>
    <cellStyle name="SAPBEXexcGood1 3 8 2 2" xfId="25808"/>
    <cellStyle name="SAPBEXexcGood1 3 8 3" xfId="25809"/>
    <cellStyle name="SAPBEXexcGood1 3 9" xfId="25810"/>
    <cellStyle name="SAPBEXexcGood1 3 9 2" xfId="25811"/>
    <cellStyle name="SAPBEXexcGood1 3 9 2 2" xfId="25812"/>
    <cellStyle name="SAPBEXexcGood1 3 9 3" xfId="25813"/>
    <cellStyle name="SAPBEXexcGood1 4" xfId="671"/>
    <cellStyle name="SAPBEXexcGood1 4 2" xfId="1049"/>
    <cellStyle name="SAPBEXexcGood1 4 2 2" xfId="2063"/>
    <cellStyle name="SAPBEXexcGood1 4 3" xfId="1696"/>
    <cellStyle name="SAPBEXexcGood1 4 4" xfId="25814"/>
    <cellStyle name="SAPBEXexcGood1 5" xfId="791"/>
    <cellStyle name="SAPBEXexcGood1 5 2" xfId="1136"/>
    <cellStyle name="SAPBEXexcGood1 5 2 2" xfId="2148"/>
    <cellStyle name="SAPBEXexcGood1 5 3" xfId="1786"/>
    <cellStyle name="SAPBEXexcGood1 5 4" xfId="25815"/>
    <cellStyle name="SAPBEXexcGood1 6" xfId="1264"/>
    <cellStyle name="SAPBEXexcGood1 6 2" xfId="1902"/>
    <cellStyle name="SAPBEXexcGood1 6 3" xfId="25816"/>
    <cellStyle name="SAPBEXexcGood1 7" xfId="940"/>
    <cellStyle name="SAPBEXexcGood1 7 2" xfId="25817"/>
    <cellStyle name="SAPBEXexcGood1 8" xfId="25818"/>
    <cellStyle name="SAPBEXexcGood1 9" xfId="25819"/>
    <cellStyle name="SAPBEXexcGood1_03_2012 LIC Fcst_ORIGINAL" xfId="25820"/>
    <cellStyle name="SAPBEXexcGood2" xfId="113"/>
    <cellStyle name="SAPBEXexcGood2 10" xfId="25822"/>
    <cellStyle name="SAPBEXexcGood2 11" xfId="25823"/>
    <cellStyle name="SAPBEXexcGood2 12" xfId="25824"/>
    <cellStyle name="SAPBEXexcGood2 13" xfId="25821"/>
    <cellStyle name="SAPBEXexcGood2 14" xfId="384"/>
    <cellStyle name="SAPBEXexcGood2 2" xfId="385"/>
    <cellStyle name="SAPBEXexcGood2 2 10" xfId="25826"/>
    <cellStyle name="SAPBEXexcGood2 2 10 2" xfId="25827"/>
    <cellStyle name="SAPBEXexcGood2 2 10 2 2" xfId="25828"/>
    <cellStyle name="SAPBEXexcGood2 2 10 3" xfId="25829"/>
    <cellStyle name="SAPBEXexcGood2 2 11" xfId="25830"/>
    <cellStyle name="SAPBEXexcGood2 2 11 2" xfId="25831"/>
    <cellStyle name="SAPBEXexcGood2 2 12" xfId="25832"/>
    <cellStyle name="SAPBEXexcGood2 2 13" xfId="25825"/>
    <cellStyle name="SAPBEXexcGood2 2 2" xfId="752"/>
    <cellStyle name="SAPBEXexcGood2 2 2 10" xfId="25833"/>
    <cellStyle name="SAPBEXexcGood2 2 2 2" xfId="1108"/>
    <cellStyle name="SAPBEXexcGood2 2 2 2 2" xfId="2121"/>
    <cellStyle name="SAPBEXexcGood2 2 2 2 2 2" xfId="25835"/>
    <cellStyle name="SAPBEXexcGood2 2 2 2 3" xfId="25836"/>
    <cellStyle name="SAPBEXexcGood2 2 2 2 3 2" xfId="25837"/>
    <cellStyle name="SAPBEXexcGood2 2 2 2 3 2 2" xfId="25838"/>
    <cellStyle name="SAPBEXexcGood2 2 2 2 3 3" xfId="25839"/>
    <cellStyle name="SAPBEXexcGood2 2 2 2 4" xfId="25840"/>
    <cellStyle name="SAPBEXexcGood2 2 2 2 4 2" xfId="25841"/>
    <cellStyle name="SAPBEXexcGood2 2 2 2 4 2 2" xfId="25842"/>
    <cellStyle name="SAPBEXexcGood2 2 2 2 4 3" xfId="25843"/>
    <cellStyle name="SAPBEXexcGood2 2 2 2 5" xfId="25844"/>
    <cellStyle name="SAPBEXexcGood2 2 2 2 5 2" xfId="25845"/>
    <cellStyle name="SAPBEXexcGood2 2 2 2 5 2 2" xfId="25846"/>
    <cellStyle name="SAPBEXexcGood2 2 2 2 5 3" xfId="25847"/>
    <cellStyle name="SAPBEXexcGood2 2 2 2 6" xfId="25848"/>
    <cellStyle name="SAPBEXexcGood2 2 2 2 6 2" xfId="25849"/>
    <cellStyle name="SAPBEXexcGood2 2 2 2 6 2 2" xfId="25850"/>
    <cellStyle name="SAPBEXexcGood2 2 2 2 6 3" xfId="25851"/>
    <cellStyle name="SAPBEXexcGood2 2 2 2 7" xfId="25852"/>
    <cellStyle name="SAPBEXexcGood2 2 2 2 7 2" xfId="25853"/>
    <cellStyle name="SAPBEXexcGood2 2 2 2 8" xfId="25854"/>
    <cellStyle name="SAPBEXexcGood2 2 2 2 9" xfId="25834"/>
    <cellStyle name="SAPBEXexcGood2 2 2 3" xfId="1749"/>
    <cellStyle name="SAPBEXexcGood2 2 2 3 2" xfId="25855"/>
    <cellStyle name="SAPBEXexcGood2 2 2 4" xfId="25856"/>
    <cellStyle name="SAPBEXexcGood2 2 2 4 2" xfId="25857"/>
    <cellStyle name="SAPBEXexcGood2 2 2 4 2 2" xfId="25858"/>
    <cellStyle name="SAPBEXexcGood2 2 2 4 3" xfId="25859"/>
    <cellStyle name="SAPBEXexcGood2 2 2 5" xfId="25860"/>
    <cellStyle name="SAPBEXexcGood2 2 2 5 2" xfId="25861"/>
    <cellStyle name="SAPBEXexcGood2 2 2 5 2 2" xfId="25862"/>
    <cellStyle name="SAPBEXexcGood2 2 2 5 3" xfId="25863"/>
    <cellStyle name="SAPBEXexcGood2 2 2 6" xfId="25864"/>
    <cellStyle name="SAPBEXexcGood2 2 2 6 2" xfId="25865"/>
    <cellStyle name="SAPBEXexcGood2 2 2 6 2 2" xfId="25866"/>
    <cellStyle name="SAPBEXexcGood2 2 2 6 3" xfId="25867"/>
    <cellStyle name="SAPBEXexcGood2 2 2 7" xfId="25868"/>
    <cellStyle name="SAPBEXexcGood2 2 2 7 2" xfId="25869"/>
    <cellStyle name="SAPBEXexcGood2 2 2 7 2 2" xfId="25870"/>
    <cellStyle name="SAPBEXexcGood2 2 2 7 3" xfId="25871"/>
    <cellStyle name="SAPBEXexcGood2 2 2 8" xfId="25872"/>
    <cellStyle name="SAPBEXexcGood2 2 2 8 2" xfId="25873"/>
    <cellStyle name="SAPBEXexcGood2 2 2 9" xfId="25874"/>
    <cellStyle name="SAPBEXexcGood2 2 3" xfId="811"/>
    <cellStyle name="SAPBEXexcGood2 2 3 10" xfId="25875"/>
    <cellStyle name="SAPBEXexcGood2 2 3 2" xfId="1155"/>
    <cellStyle name="SAPBEXexcGood2 2 3 2 2" xfId="2167"/>
    <cellStyle name="SAPBEXexcGood2 2 3 2 2 2" xfId="25878"/>
    <cellStyle name="SAPBEXexcGood2 2 3 2 2 2 2" xfId="25879"/>
    <cellStyle name="SAPBEXexcGood2 2 3 2 2 3" xfId="25880"/>
    <cellStyle name="SAPBEXexcGood2 2 3 2 2 4" xfId="25877"/>
    <cellStyle name="SAPBEXexcGood2 2 3 2 3" xfId="25881"/>
    <cellStyle name="SAPBEXexcGood2 2 3 2 3 2" xfId="25882"/>
    <cellStyle name="SAPBEXexcGood2 2 3 2 3 2 2" xfId="25883"/>
    <cellStyle name="SAPBEXexcGood2 2 3 2 3 3" xfId="25884"/>
    <cellStyle name="SAPBEXexcGood2 2 3 2 4" xfId="25885"/>
    <cellStyle name="SAPBEXexcGood2 2 3 2 4 2" xfId="25886"/>
    <cellStyle name="SAPBEXexcGood2 2 3 2 4 2 2" xfId="25887"/>
    <cellStyle name="SAPBEXexcGood2 2 3 2 4 3" xfId="25888"/>
    <cellStyle name="SAPBEXexcGood2 2 3 2 5" xfId="25889"/>
    <cellStyle name="SAPBEXexcGood2 2 3 2 5 2" xfId="25890"/>
    <cellStyle name="SAPBEXexcGood2 2 3 2 5 2 2" xfId="25891"/>
    <cellStyle name="SAPBEXexcGood2 2 3 2 5 3" xfId="25892"/>
    <cellStyle name="SAPBEXexcGood2 2 3 2 6" xfId="25893"/>
    <cellStyle name="SAPBEXexcGood2 2 3 2 6 2" xfId="25894"/>
    <cellStyle name="SAPBEXexcGood2 2 3 2 7" xfId="25895"/>
    <cellStyle name="SAPBEXexcGood2 2 3 2 8" xfId="25876"/>
    <cellStyle name="SAPBEXexcGood2 2 3 3" xfId="1806"/>
    <cellStyle name="SAPBEXexcGood2 2 3 3 2" xfId="25896"/>
    <cellStyle name="SAPBEXexcGood2 2 3 4" xfId="25897"/>
    <cellStyle name="SAPBEXexcGood2 2 3 4 2" xfId="25898"/>
    <cellStyle name="SAPBEXexcGood2 2 3 4 2 2" xfId="25899"/>
    <cellStyle name="SAPBEXexcGood2 2 3 4 3" xfId="25900"/>
    <cellStyle name="SAPBEXexcGood2 2 3 5" xfId="25901"/>
    <cellStyle name="SAPBEXexcGood2 2 3 5 2" xfId="25902"/>
    <cellStyle name="SAPBEXexcGood2 2 3 5 2 2" xfId="25903"/>
    <cellStyle name="SAPBEXexcGood2 2 3 5 3" xfId="25904"/>
    <cellStyle name="SAPBEXexcGood2 2 3 6" xfId="25905"/>
    <cellStyle name="SAPBEXexcGood2 2 3 6 2" xfId="25906"/>
    <cellStyle name="SAPBEXexcGood2 2 3 6 2 2" xfId="25907"/>
    <cellStyle name="SAPBEXexcGood2 2 3 6 3" xfId="25908"/>
    <cellStyle name="SAPBEXexcGood2 2 3 7" xfId="25909"/>
    <cellStyle name="SAPBEXexcGood2 2 3 7 2" xfId="25910"/>
    <cellStyle name="SAPBEXexcGood2 2 3 7 2 2" xfId="25911"/>
    <cellStyle name="SAPBEXexcGood2 2 3 7 3" xfId="25912"/>
    <cellStyle name="SAPBEXexcGood2 2 3 8" xfId="25913"/>
    <cellStyle name="SAPBEXexcGood2 2 3 8 2" xfId="25914"/>
    <cellStyle name="SAPBEXexcGood2 2 3 9" xfId="25915"/>
    <cellStyle name="SAPBEXexcGood2 2 4" xfId="846"/>
    <cellStyle name="SAPBEXexcGood2 2 4 2" xfId="1186"/>
    <cellStyle name="SAPBEXexcGood2 2 4 2 2" xfId="2198"/>
    <cellStyle name="SAPBEXexcGood2 2 4 2 3" xfId="25917"/>
    <cellStyle name="SAPBEXexcGood2 2 4 3" xfId="1839"/>
    <cellStyle name="SAPBEXexcGood2 2 4 3 2" xfId="25919"/>
    <cellStyle name="SAPBEXexcGood2 2 4 3 2 2" xfId="25920"/>
    <cellStyle name="SAPBEXexcGood2 2 4 3 3" xfId="25921"/>
    <cellStyle name="SAPBEXexcGood2 2 4 3 4" xfId="25918"/>
    <cellStyle name="SAPBEXexcGood2 2 4 4" xfId="25922"/>
    <cellStyle name="SAPBEXexcGood2 2 4 4 2" xfId="25923"/>
    <cellStyle name="SAPBEXexcGood2 2 4 4 2 2" xfId="25924"/>
    <cellStyle name="SAPBEXexcGood2 2 4 4 3" xfId="25925"/>
    <cellStyle name="SAPBEXexcGood2 2 4 5" xfId="25926"/>
    <cellStyle name="SAPBEXexcGood2 2 4 5 2" xfId="25927"/>
    <cellStyle name="SAPBEXexcGood2 2 4 5 2 2" xfId="25928"/>
    <cellStyle name="SAPBEXexcGood2 2 4 5 3" xfId="25929"/>
    <cellStyle name="SAPBEXexcGood2 2 4 6" xfId="25930"/>
    <cellStyle name="SAPBEXexcGood2 2 4 6 2" xfId="25931"/>
    <cellStyle name="SAPBEXexcGood2 2 4 6 2 2" xfId="25932"/>
    <cellStyle name="SAPBEXexcGood2 2 4 6 3" xfId="25933"/>
    <cellStyle name="SAPBEXexcGood2 2 4 7" xfId="25934"/>
    <cellStyle name="SAPBEXexcGood2 2 4 7 2" xfId="25935"/>
    <cellStyle name="SAPBEXexcGood2 2 4 8" xfId="25936"/>
    <cellStyle name="SAPBEXexcGood2 2 4 9" xfId="25916"/>
    <cellStyle name="SAPBEXexcGood2 2 5" xfId="1267"/>
    <cellStyle name="SAPBEXexcGood2 2 5 2" xfId="1905"/>
    <cellStyle name="SAPBEXexcGood2 2 5 3" xfId="25937"/>
    <cellStyle name="SAPBEXexcGood2 2 6" xfId="943"/>
    <cellStyle name="SAPBEXexcGood2 2 6 2" xfId="2216"/>
    <cellStyle name="SAPBEXexcGood2 2 6 3" xfId="25938"/>
    <cellStyle name="SAPBEXexcGood2 2 7" xfId="1623"/>
    <cellStyle name="SAPBEXexcGood2 2 7 2" xfId="25940"/>
    <cellStyle name="SAPBEXexcGood2 2 7 2 2" xfId="25941"/>
    <cellStyle name="SAPBEXexcGood2 2 7 3" xfId="25942"/>
    <cellStyle name="SAPBEXexcGood2 2 7 4" xfId="25939"/>
    <cellStyle name="SAPBEXexcGood2 2 8" xfId="25943"/>
    <cellStyle name="SAPBEXexcGood2 2 8 2" xfId="25944"/>
    <cellStyle name="SAPBEXexcGood2 2 8 2 2" xfId="25945"/>
    <cellStyle name="SAPBEXexcGood2 2 8 3" xfId="25946"/>
    <cellStyle name="SAPBEXexcGood2 2 9" xfId="25947"/>
    <cellStyle name="SAPBEXexcGood2 2 9 2" xfId="25948"/>
    <cellStyle name="SAPBEXexcGood2 2 9 2 2" xfId="25949"/>
    <cellStyle name="SAPBEXexcGood2 2 9 3" xfId="25950"/>
    <cellStyle name="SAPBEXexcGood2 2_O&amp;M Checkbook" xfId="25951"/>
    <cellStyle name="SAPBEXexcGood2 3" xfId="665"/>
    <cellStyle name="SAPBEXexcGood2 3 10" xfId="25953"/>
    <cellStyle name="SAPBEXexcGood2 3 10 2" xfId="25954"/>
    <cellStyle name="SAPBEXexcGood2 3 11" xfId="25955"/>
    <cellStyle name="SAPBEXexcGood2 3 12" xfId="25952"/>
    <cellStyle name="SAPBEXexcGood2 3 2" xfId="1043"/>
    <cellStyle name="SAPBEXexcGood2 3 2 10" xfId="25956"/>
    <cellStyle name="SAPBEXexcGood2 3 2 2" xfId="2057"/>
    <cellStyle name="SAPBEXexcGood2 3 2 2 2" xfId="25958"/>
    <cellStyle name="SAPBEXexcGood2 3 2 2 2 2" xfId="25959"/>
    <cellStyle name="SAPBEXexcGood2 3 2 2 2 2 2" xfId="25960"/>
    <cellStyle name="SAPBEXexcGood2 3 2 2 2 3" xfId="25961"/>
    <cellStyle name="SAPBEXexcGood2 3 2 2 3" xfId="25962"/>
    <cellStyle name="SAPBEXexcGood2 3 2 2 3 2" xfId="25963"/>
    <cellStyle name="SAPBEXexcGood2 3 2 2 3 2 2" xfId="25964"/>
    <cellStyle name="SAPBEXexcGood2 3 2 2 3 3" xfId="25965"/>
    <cellStyle name="SAPBEXexcGood2 3 2 2 4" xfId="25966"/>
    <cellStyle name="SAPBEXexcGood2 3 2 2 4 2" xfId="25967"/>
    <cellStyle name="SAPBEXexcGood2 3 2 2 4 2 2" xfId="25968"/>
    <cellStyle name="SAPBEXexcGood2 3 2 2 4 3" xfId="25969"/>
    <cellStyle name="SAPBEXexcGood2 3 2 2 5" xfId="25970"/>
    <cellStyle name="SAPBEXexcGood2 3 2 2 5 2" xfId="25971"/>
    <cellStyle name="SAPBEXexcGood2 3 2 2 5 2 2" xfId="25972"/>
    <cellStyle name="SAPBEXexcGood2 3 2 2 5 3" xfId="25973"/>
    <cellStyle name="SAPBEXexcGood2 3 2 2 6" xfId="25974"/>
    <cellStyle name="SAPBEXexcGood2 3 2 2 6 2" xfId="25975"/>
    <cellStyle name="SAPBEXexcGood2 3 2 2 7" xfId="25976"/>
    <cellStyle name="SAPBEXexcGood2 3 2 2 8" xfId="25957"/>
    <cellStyle name="SAPBEXexcGood2 3 2 3" xfId="25977"/>
    <cellStyle name="SAPBEXexcGood2 3 2 4" xfId="25978"/>
    <cellStyle name="SAPBEXexcGood2 3 2 4 2" xfId="25979"/>
    <cellStyle name="SAPBEXexcGood2 3 2 4 2 2" xfId="25980"/>
    <cellStyle name="SAPBEXexcGood2 3 2 4 3" xfId="25981"/>
    <cellStyle name="SAPBEXexcGood2 3 2 5" xfId="25982"/>
    <cellStyle name="SAPBEXexcGood2 3 2 5 2" xfId="25983"/>
    <cellStyle name="SAPBEXexcGood2 3 2 5 2 2" xfId="25984"/>
    <cellStyle name="SAPBEXexcGood2 3 2 5 3" xfId="25985"/>
    <cellStyle name="SAPBEXexcGood2 3 2 6" xfId="25986"/>
    <cellStyle name="SAPBEXexcGood2 3 2 6 2" xfId="25987"/>
    <cellStyle name="SAPBEXexcGood2 3 2 6 2 2" xfId="25988"/>
    <cellStyle name="SAPBEXexcGood2 3 2 6 3" xfId="25989"/>
    <cellStyle name="SAPBEXexcGood2 3 2 7" xfId="25990"/>
    <cellStyle name="SAPBEXexcGood2 3 2 7 2" xfId="25991"/>
    <cellStyle name="SAPBEXexcGood2 3 2 7 2 2" xfId="25992"/>
    <cellStyle name="SAPBEXexcGood2 3 2 7 3" xfId="25993"/>
    <cellStyle name="SAPBEXexcGood2 3 2 8" xfId="25994"/>
    <cellStyle name="SAPBEXexcGood2 3 2 8 2" xfId="25995"/>
    <cellStyle name="SAPBEXexcGood2 3 2 9" xfId="25996"/>
    <cellStyle name="SAPBEXexcGood2 3 3" xfId="1539"/>
    <cellStyle name="SAPBEXexcGood2 3 3 2" xfId="2249"/>
    <cellStyle name="SAPBEXexcGood2 3 3 2 2" xfId="25998"/>
    <cellStyle name="SAPBEXexcGood2 3 3 3" xfId="25999"/>
    <cellStyle name="SAPBEXexcGood2 3 3 3 2" xfId="26000"/>
    <cellStyle name="SAPBEXexcGood2 3 3 3 2 2" xfId="26001"/>
    <cellStyle name="SAPBEXexcGood2 3 3 3 3" xfId="26002"/>
    <cellStyle name="SAPBEXexcGood2 3 3 4" xfId="26003"/>
    <cellStyle name="SAPBEXexcGood2 3 3 4 2" xfId="26004"/>
    <cellStyle name="SAPBEXexcGood2 3 3 4 2 2" xfId="26005"/>
    <cellStyle name="SAPBEXexcGood2 3 3 4 3" xfId="26006"/>
    <cellStyle name="SAPBEXexcGood2 3 3 5" xfId="26007"/>
    <cellStyle name="SAPBEXexcGood2 3 3 5 2" xfId="26008"/>
    <cellStyle name="SAPBEXexcGood2 3 3 5 2 2" xfId="26009"/>
    <cellStyle name="SAPBEXexcGood2 3 3 5 3" xfId="26010"/>
    <cellStyle name="SAPBEXexcGood2 3 3 6" xfId="26011"/>
    <cellStyle name="SAPBEXexcGood2 3 3 6 2" xfId="26012"/>
    <cellStyle name="SAPBEXexcGood2 3 3 6 2 2" xfId="26013"/>
    <cellStyle name="SAPBEXexcGood2 3 3 6 3" xfId="26014"/>
    <cellStyle name="SAPBEXexcGood2 3 3 7" xfId="26015"/>
    <cellStyle name="SAPBEXexcGood2 3 3 7 2" xfId="26016"/>
    <cellStyle name="SAPBEXexcGood2 3 3 8" xfId="26017"/>
    <cellStyle name="SAPBEXexcGood2 3 3 9" xfId="25997"/>
    <cellStyle name="SAPBEXexcGood2 3 4" xfId="1580"/>
    <cellStyle name="SAPBEXexcGood2 3 4 2" xfId="26018"/>
    <cellStyle name="SAPBEXexcGood2 3 5" xfId="26019"/>
    <cellStyle name="SAPBEXexcGood2 3 6" xfId="26020"/>
    <cellStyle name="SAPBEXexcGood2 3 6 2" xfId="26021"/>
    <cellStyle name="SAPBEXexcGood2 3 6 2 2" xfId="26022"/>
    <cellStyle name="SAPBEXexcGood2 3 6 3" xfId="26023"/>
    <cellStyle name="SAPBEXexcGood2 3 7" xfId="26024"/>
    <cellStyle name="SAPBEXexcGood2 3 7 2" xfId="26025"/>
    <cellStyle name="SAPBEXexcGood2 3 7 2 2" xfId="26026"/>
    <cellStyle name="SAPBEXexcGood2 3 7 3" xfId="26027"/>
    <cellStyle name="SAPBEXexcGood2 3 8" xfId="26028"/>
    <cellStyle name="SAPBEXexcGood2 3 8 2" xfId="26029"/>
    <cellStyle name="SAPBEXexcGood2 3 8 2 2" xfId="26030"/>
    <cellStyle name="SAPBEXexcGood2 3 8 3" xfId="26031"/>
    <cellStyle name="SAPBEXexcGood2 3 9" xfId="26032"/>
    <cellStyle name="SAPBEXexcGood2 3 9 2" xfId="26033"/>
    <cellStyle name="SAPBEXexcGood2 3 9 2 2" xfId="26034"/>
    <cellStyle name="SAPBEXexcGood2 3 9 3" xfId="26035"/>
    <cellStyle name="SAPBEXexcGood2 4" xfId="688"/>
    <cellStyle name="SAPBEXexcGood2 4 2" xfId="1060"/>
    <cellStyle name="SAPBEXexcGood2 4 2 2" xfId="2074"/>
    <cellStyle name="SAPBEXexcGood2 4 3" xfId="1710"/>
    <cellStyle name="SAPBEXexcGood2 4 4" xfId="26036"/>
    <cellStyle name="SAPBEXexcGood2 5" xfId="790"/>
    <cellStyle name="SAPBEXexcGood2 5 2" xfId="1135"/>
    <cellStyle name="SAPBEXexcGood2 5 2 2" xfId="2147"/>
    <cellStyle name="SAPBEXexcGood2 5 3" xfId="1785"/>
    <cellStyle name="SAPBEXexcGood2 5 4" xfId="26037"/>
    <cellStyle name="SAPBEXexcGood2 6" xfId="1266"/>
    <cellStyle name="SAPBEXexcGood2 6 2" xfId="1904"/>
    <cellStyle name="SAPBEXexcGood2 6 3" xfId="26038"/>
    <cellStyle name="SAPBEXexcGood2 7" xfId="942"/>
    <cellStyle name="SAPBEXexcGood2 7 2" xfId="26039"/>
    <cellStyle name="SAPBEXexcGood2 8" xfId="26040"/>
    <cellStyle name="SAPBEXexcGood2 9" xfId="26041"/>
    <cellStyle name="SAPBEXexcGood2_03_2012 LIC Fcst_ORIGINAL" xfId="26042"/>
    <cellStyle name="SAPBEXexcGood3" xfId="114"/>
    <cellStyle name="SAPBEXexcGood3 10" xfId="26044"/>
    <cellStyle name="SAPBEXexcGood3 11" xfId="26045"/>
    <cellStyle name="SAPBEXexcGood3 12" xfId="26046"/>
    <cellStyle name="SAPBEXexcGood3 13" xfId="26043"/>
    <cellStyle name="SAPBEXexcGood3 14" xfId="386"/>
    <cellStyle name="SAPBEXexcGood3 2" xfId="387"/>
    <cellStyle name="SAPBEXexcGood3 2 10" xfId="26048"/>
    <cellStyle name="SAPBEXexcGood3 2 10 2" xfId="26049"/>
    <cellStyle name="SAPBEXexcGood3 2 10 2 2" xfId="26050"/>
    <cellStyle name="SAPBEXexcGood3 2 10 3" xfId="26051"/>
    <cellStyle name="SAPBEXexcGood3 2 11" xfId="26052"/>
    <cellStyle name="SAPBEXexcGood3 2 11 2" xfId="26053"/>
    <cellStyle name="SAPBEXexcGood3 2 12" xfId="26054"/>
    <cellStyle name="SAPBEXexcGood3 2 13" xfId="26047"/>
    <cellStyle name="SAPBEXexcGood3 2 2" xfId="753"/>
    <cellStyle name="SAPBEXexcGood3 2 2 10" xfId="26055"/>
    <cellStyle name="SAPBEXexcGood3 2 2 2" xfId="1109"/>
    <cellStyle name="SAPBEXexcGood3 2 2 2 2" xfId="2122"/>
    <cellStyle name="SAPBEXexcGood3 2 2 2 2 2" xfId="26057"/>
    <cellStyle name="SAPBEXexcGood3 2 2 2 3" xfId="26058"/>
    <cellStyle name="SAPBEXexcGood3 2 2 2 3 2" xfId="26059"/>
    <cellStyle name="SAPBEXexcGood3 2 2 2 3 2 2" xfId="26060"/>
    <cellStyle name="SAPBEXexcGood3 2 2 2 3 3" xfId="26061"/>
    <cellStyle name="SAPBEXexcGood3 2 2 2 4" xfId="26062"/>
    <cellStyle name="SAPBEXexcGood3 2 2 2 4 2" xfId="26063"/>
    <cellStyle name="SAPBEXexcGood3 2 2 2 4 2 2" xfId="26064"/>
    <cellStyle name="SAPBEXexcGood3 2 2 2 4 3" xfId="26065"/>
    <cellStyle name="SAPBEXexcGood3 2 2 2 5" xfId="26066"/>
    <cellStyle name="SAPBEXexcGood3 2 2 2 5 2" xfId="26067"/>
    <cellStyle name="SAPBEXexcGood3 2 2 2 5 2 2" xfId="26068"/>
    <cellStyle name="SAPBEXexcGood3 2 2 2 5 3" xfId="26069"/>
    <cellStyle name="SAPBEXexcGood3 2 2 2 6" xfId="26070"/>
    <cellStyle name="SAPBEXexcGood3 2 2 2 6 2" xfId="26071"/>
    <cellStyle name="SAPBEXexcGood3 2 2 2 6 2 2" xfId="26072"/>
    <cellStyle name="SAPBEXexcGood3 2 2 2 6 3" xfId="26073"/>
    <cellStyle name="SAPBEXexcGood3 2 2 2 7" xfId="26074"/>
    <cellStyle name="SAPBEXexcGood3 2 2 2 7 2" xfId="26075"/>
    <cellStyle name="SAPBEXexcGood3 2 2 2 8" xfId="26076"/>
    <cellStyle name="SAPBEXexcGood3 2 2 2 9" xfId="26056"/>
    <cellStyle name="SAPBEXexcGood3 2 2 3" xfId="1750"/>
    <cellStyle name="SAPBEXexcGood3 2 2 3 2" xfId="26077"/>
    <cellStyle name="SAPBEXexcGood3 2 2 4" xfId="26078"/>
    <cellStyle name="SAPBEXexcGood3 2 2 4 2" xfId="26079"/>
    <cellStyle name="SAPBEXexcGood3 2 2 4 2 2" xfId="26080"/>
    <cellStyle name="SAPBEXexcGood3 2 2 4 3" xfId="26081"/>
    <cellStyle name="SAPBEXexcGood3 2 2 5" xfId="26082"/>
    <cellStyle name="SAPBEXexcGood3 2 2 5 2" xfId="26083"/>
    <cellStyle name="SAPBEXexcGood3 2 2 5 2 2" xfId="26084"/>
    <cellStyle name="SAPBEXexcGood3 2 2 5 3" xfId="26085"/>
    <cellStyle name="SAPBEXexcGood3 2 2 6" xfId="26086"/>
    <cellStyle name="SAPBEXexcGood3 2 2 6 2" xfId="26087"/>
    <cellStyle name="SAPBEXexcGood3 2 2 6 2 2" xfId="26088"/>
    <cellStyle name="SAPBEXexcGood3 2 2 6 3" xfId="26089"/>
    <cellStyle name="SAPBEXexcGood3 2 2 7" xfId="26090"/>
    <cellStyle name="SAPBEXexcGood3 2 2 7 2" xfId="26091"/>
    <cellStyle name="SAPBEXexcGood3 2 2 7 2 2" xfId="26092"/>
    <cellStyle name="SAPBEXexcGood3 2 2 7 3" xfId="26093"/>
    <cellStyle name="SAPBEXexcGood3 2 2 8" xfId="26094"/>
    <cellStyle name="SAPBEXexcGood3 2 2 8 2" xfId="26095"/>
    <cellStyle name="SAPBEXexcGood3 2 2 9" xfId="26096"/>
    <cellStyle name="SAPBEXexcGood3 2 3" xfId="812"/>
    <cellStyle name="SAPBEXexcGood3 2 3 10" xfId="26097"/>
    <cellStyle name="SAPBEXexcGood3 2 3 2" xfId="1156"/>
    <cellStyle name="SAPBEXexcGood3 2 3 2 2" xfId="2168"/>
    <cellStyle name="SAPBEXexcGood3 2 3 2 2 2" xfId="26100"/>
    <cellStyle name="SAPBEXexcGood3 2 3 2 2 2 2" xfId="26101"/>
    <cellStyle name="SAPBEXexcGood3 2 3 2 2 3" xfId="26102"/>
    <cellStyle name="SAPBEXexcGood3 2 3 2 2 4" xfId="26099"/>
    <cellStyle name="SAPBEXexcGood3 2 3 2 3" xfId="26103"/>
    <cellStyle name="SAPBEXexcGood3 2 3 2 3 2" xfId="26104"/>
    <cellStyle name="SAPBEXexcGood3 2 3 2 3 2 2" xfId="26105"/>
    <cellStyle name="SAPBEXexcGood3 2 3 2 3 3" xfId="26106"/>
    <cellStyle name="SAPBEXexcGood3 2 3 2 4" xfId="26107"/>
    <cellStyle name="SAPBEXexcGood3 2 3 2 4 2" xfId="26108"/>
    <cellStyle name="SAPBEXexcGood3 2 3 2 4 2 2" xfId="26109"/>
    <cellStyle name="SAPBEXexcGood3 2 3 2 4 3" xfId="26110"/>
    <cellStyle name="SAPBEXexcGood3 2 3 2 5" xfId="26111"/>
    <cellStyle name="SAPBEXexcGood3 2 3 2 5 2" xfId="26112"/>
    <cellStyle name="SAPBEXexcGood3 2 3 2 5 2 2" xfId="26113"/>
    <cellStyle name="SAPBEXexcGood3 2 3 2 5 3" xfId="26114"/>
    <cellStyle name="SAPBEXexcGood3 2 3 2 6" xfId="26115"/>
    <cellStyle name="SAPBEXexcGood3 2 3 2 6 2" xfId="26116"/>
    <cellStyle name="SAPBEXexcGood3 2 3 2 7" xfId="26117"/>
    <cellStyle name="SAPBEXexcGood3 2 3 2 8" xfId="26098"/>
    <cellStyle name="SAPBEXexcGood3 2 3 3" xfId="1807"/>
    <cellStyle name="SAPBEXexcGood3 2 3 3 2" xfId="26118"/>
    <cellStyle name="SAPBEXexcGood3 2 3 4" xfId="26119"/>
    <cellStyle name="SAPBEXexcGood3 2 3 4 2" xfId="26120"/>
    <cellStyle name="SAPBEXexcGood3 2 3 4 2 2" xfId="26121"/>
    <cellStyle name="SAPBEXexcGood3 2 3 4 3" xfId="26122"/>
    <cellStyle name="SAPBEXexcGood3 2 3 5" xfId="26123"/>
    <cellStyle name="SAPBEXexcGood3 2 3 5 2" xfId="26124"/>
    <cellStyle name="SAPBEXexcGood3 2 3 5 2 2" xfId="26125"/>
    <cellStyle name="SAPBEXexcGood3 2 3 5 3" xfId="26126"/>
    <cellStyle name="SAPBEXexcGood3 2 3 6" xfId="26127"/>
    <cellStyle name="SAPBEXexcGood3 2 3 6 2" xfId="26128"/>
    <cellStyle name="SAPBEXexcGood3 2 3 6 2 2" xfId="26129"/>
    <cellStyle name="SAPBEXexcGood3 2 3 6 3" xfId="26130"/>
    <cellStyle name="SAPBEXexcGood3 2 3 7" xfId="26131"/>
    <cellStyle name="SAPBEXexcGood3 2 3 7 2" xfId="26132"/>
    <cellStyle name="SAPBEXexcGood3 2 3 7 2 2" xfId="26133"/>
    <cellStyle name="SAPBEXexcGood3 2 3 7 3" xfId="26134"/>
    <cellStyle name="SAPBEXexcGood3 2 3 8" xfId="26135"/>
    <cellStyle name="SAPBEXexcGood3 2 3 8 2" xfId="26136"/>
    <cellStyle name="SAPBEXexcGood3 2 3 9" xfId="26137"/>
    <cellStyle name="SAPBEXexcGood3 2 4" xfId="847"/>
    <cellStyle name="SAPBEXexcGood3 2 4 2" xfId="1187"/>
    <cellStyle name="SAPBEXexcGood3 2 4 2 2" xfId="2199"/>
    <cellStyle name="SAPBEXexcGood3 2 4 2 3" xfId="26139"/>
    <cellStyle name="SAPBEXexcGood3 2 4 3" xfId="1840"/>
    <cellStyle name="SAPBEXexcGood3 2 4 3 2" xfId="26141"/>
    <cellStyle name="SAPBEXexcGood3 2 4 3 2 2" xfId="26142"/>
    <cellStyle name="SAPBEXexcGood3 2 4 3 3" xfId="26143"/>
    <cellStyle name="SAPBEXexcGood3 2 4 3 4" xfId="26140"/>
    <cellStyle name="SAPBEXexcGood3 2 4 4" xfId="26144"/>
    <cellStyle name="SAPBEXexcGood3 2 4 4 2" xfId="26145"/>
    <cellStyle name="SAPBEXexcGood3 2 4 4 2 2" xfId="26146"/>
    <cellStyle name="SAPBEXexcGood3 2 4 4 3" xfId="26147"/>
    <cellStyle name="SAPBEXexcGood3 2 4 5" xfId="26148"/>
    <cellStyle name="SAPBEXexcGood3 2 4 5 2" xfId="26149"/>
    <cellStyle name="SAPBEXexcGood3 2 4 5 2 2" xfId="26150"/>
    <cellStyle name="SAPBEXexcGood3 2 4 5 3" xfId="26151"/>
    <cellStyle name="SAPBEXexcGood3 2 4 6" xfId="26152"/>
    <cellStyle name="SAPBEXexcGood3 2 4 6 2" xfId="26153"/>
    <cellStyle name="SAPBEXexcGood3 2 4 6 2 2" xfId="26154"/>
    <cellStyle name="SAPBEXexcGood3 2 4 6 3" xfId="26155"/>
    <cellStyle name="SAPBEXexcGood3 2 4 7" xfId="26156"/>
    <cellStyle name="SAPBEXexcGood3 2 4 7 2" xfId="26157"/>
    <cellStyle name="SAPBEXexcGood3 2 4 8" xfId="26158"/>
    <cellStyle name="SAPBEXexcGood3 2 4 9" xfId="26138"/>
    <cellStyle name="SAPBEXexcGood3 2 5" xfId="1269"/>
    <cellStyle name="SAPBEXexcGood3 2 5 2" xfId="1907"/>
    <cellStyle name="SAPBEXexcGood3 2 5 3" xfId="26159"/>
    <cellStyle name="SAPBEXexcGood3 2 6" xfId="945"/>
    <cellStyle name="SAPBEXexcGood3 2 6 2" xfId="2208"/>
    <cellStyle name="SAPBEXexcGood3 2 6 3" xfId="26160"/>
    <cellStyle name="SAPBEXexcGood3 2 7" xfId="1624"/>
    <cellStyle name="SAPBEXexcGood3 2 7 2" xfId="26162"/>
    <cellStyle name="SAPBEXexcGood3 2 7 2 2" xfId="26163"/>
    <cellStyle name="SAPBEXexcGood3 2 7 3" xfId="26164"/>
    <cellStyle name="SAPBEXexcGood3 2 7 4" xfId="26161"/>
    <cellStyle name="SAPBEXexcGood3 2 8" xfId="26165"/>
    <cellStyle name="SAPBEXexcGood3 2 8 2" xfId="26166"/>
    <cellStyle name="SAPBEXexcGood3 2 8 2 2" xfId="26167"/>
    <cellStyle name="SAPBEXexcGood3 2 8 3" xfId="26168"/>
    <cellStyle name="SAPBEXexcGood3 2 9" xfId="26169"/>
    <cellStyle name="SAPBEXexcGood3 2 9 2" xfId="26170"/>
    <cellStyle name="SAPBEXexcGood3 2 9 2 2" xfId="26171"/>
    <cellStyle name="SAPBEXexcGood3 2 9 3" xfId="26172"/>
    <cellStyle name="SAPBEXexcGood3 2_O&amp;M Checkbook" xfId="26173"/>
    <cellStyle name="SAPBEXexcGood3 3" xfId="726"/>
    <cellStyle name="SAPBEXexcGood3 3 10" xfId="26175"/>
    <cellStyle name="SAPBEXexcGood3 3 10 2" xfId="26176"/>
    <cellStyle name="SAPBEXexcGood3 3 11" xfId="26177"/>
    <cellStyle name="SAPBEXexcGood3 3 12" xfId="26174"/>
    <cellStyle name="SAPBEXexcGood3 3 2" xfId="1091"/>
    <cellStyle name="SAPBEXexcGood3 3 2 10" xfId="26178"/>
    <cellStyle name="SAPBEXexcGood3 3 2 2" xfId="2104"/>
    <cellStyle name="SAPBEXexcGood3 3 2 2 2" xfId="26180"/>
    <cellStyle name="SAPBEXexcGood3 3 2 2 2 2" xfId="26181"/>
    <cellStyle name="SAPBEXexcGood3 3 2 2 2 2 2" xfId="26182"/>
    <cellStyle name="SAPBEXexcGood3 3 2 2 2 3" xfId="26183"/>
    <cellStyle name="SAPBEXexcGood3 3 2 2 3" xfId="26184"/>
    <cellStyle name="SAPBEXexcGood3 3 2 2 3 2" xfId="26185"/>
    <cellStyle name="SAPBEXexcGood3 3 2 2 3 2 2" xfId="26186"/>
    <cellStyle name="SAPBEXexcGood3 3 2 2 3 3" xfId="26187"/>
    <cellStyle name="SAPBEXexcGood3 3 2 2 4" xfId="26188"/>
    <cellStyle name="SAPBEXexcGood3 3 2 2 4 2" xfId="26189"/>
    <cellStyle name="SAPBEXexcGood3 3 2 2 4 2 2" xfId="26190"/>
    <cellStyle name="SAPBEXexcGood3 3 2 2 4 3" xfId="26191"/>
    <cellStyle name="SAPBEXexcGood3 3 2 2 5" xfId="26192"/>
    <cellStyle name="SAPBEXexcGood3 3 2 2 5 2" xfId="26193"/>
    <cellStyle name="SAPBEXexcGood3 3 2 2 5 2 2" xfId="26194"/>
    <cellStyle name="SAPBEXexcGood3 3 2 2 5 3" xfId="26195"/>
    <cellStyle name="SAPBEXexcGood3 3 2 2 6" xfId="26196"/>
    <cellStyle name="SAPBEXexcGood3 3 2 2 6 2" xfId="26197"/>
    <cellStyle name="SAPBEXexcGood3 3 2 2 7" xfId="26198"/>
    <cellStyle name="SAPBEXexcGood3 3 2 2 8" xfId="26179"/>
    <cellStyle name="SAPBEXexcGood3 3 2 3" xfId="26199"/>
    <cellStyle name="SAPBEXexcGood3 3 2 4" xfId="26200"/>
    <cellStyle name="SAPBEXexcGood3 3 2 4 2" xfId="26201"/>
    <cellStyle name="SAPBEXexcGood3 3 2 4 2 2" xfId="26202"/>
    <cellStyle name="SAPBEXexcGood3 3 2 4 3" xfId="26203"/>
    <cellStyle name="SAPBEXexcGood3 3 2 5" xfId="26204"/>
    <cellStyle name="SAPBEXexcGood3 3 2 5 2" xfId="26205"/>
    <cellStyle name="SAPBEXexcGood3 3 2 5 2 2" xfId="26206"/>
    <cellStyle name="SAPBEXexcGood3 3 2 5 3" xfId="26207"/>
    <cellStyle name="SAPBEXexcGood3 3 2 6" xfId="26208"/>
    <cellStyle name="SAPBEXexcGood3 3 2 6 2" xfId="26209"/>
    <cellStyle name="SAPBEXexcGood3 3 2 6 2 2" xfId="26210"/>
    <cellStyle name="SAPBEXexcGood3 3 2 6 3" xfId="26211"/>
    <cellStyle name="SAPBEXexcGood3 3 2 7" xfId="26212"/>
    <cellStyle name="SAPBEXexcGood3 3 2 7 2" xfId="26213"/>
    <cellStyle name="SAPBEXexcGood3 3 2 7 2 2" xfId="26214"/>
    <cellStyle name="SAPBEXexcGood3 3 2 7 3" xfId="26215"/>
    <cellStyle name="SAPBEXexcGood3 3 2 8" xfId="26216"/>
    <cellStyle name="SAPBEXexcGood3 3 2 8 2" xfId="26217"/>
    <cellStyle name="SAPBEXexcGood3 3 2 9" xfId="26218"/>
    <cellStyle name="SAPBEXexcGood3 3 3" xfId="1540"/>
    <cellStyle name="SAPBEXexcGood3 3 3 2" xfId="2250"/>
    <cellStyle name="SAPBEXexcGood3 3 3 2 2" xfId="26220"/>
    <cellStyle name="SAPBEXexcGood3 3 3 3" xfId="26221"/>
    <cellStyle name="SAPBEXexcGood3 3 3 3 2" xfId="26222"/>
    <cellStyle name="SAPBEXexcGood3 3 3 3 2 2" xfId="26223"/>
    <cellStyle name="SAPBEXexcGood3 3 3 3 3" xfId="26224"/>
    <cellStyle name="SAPBEXexcGood3 3 3 4" xfId="26225"/>
    <cellStyle name="SAPBEXexcGood3 3 3 4 2" xfId="26226"/>
    <cellStyle name="SAPBEXexcGood3 3 3 4 2 2" xfId="26227"/>
    <cellStyle name="SAPBEXexcGood3 3 3 4 3" xfId="26228"/>
    <cellStyle name="SAPBEXexcGood3 3 3 5" xfId="26229"/>
    <cellStyle name="SAPBEXexcGood3 3 3 5 2" xfId="26230"/>
    <cellStyle name="SAPBEXexcGood3 3 3 5 2 2" xfId="26231"/>
    <cellStyle name="SAPBEXexcGood3 3 3 5 3" xfId="26232"/>
    <cellStyle name="SAPBEXexcGood3 3 3 6" xfId="26233"/>
    <cellStyle name="SAPBEXexcGood3 3 3 6 2" xfId="26234"/>
    <cellStyle name="SAPBEXexcGood3 3 3 6 2 2" xfId="26235"/>
    <cellStyle name="SAPBEXexcGood3 3 3 6 3" xfId="26236"/>
    <cellStyle name="SAPBEXexcGood3 3 3 7" xfId="26237"/>
    <cellStyle name="SAPBEXexcGood3 3 3 7 2" xfId="26238"/>
    <cellStyle name="SAPBEXexcGood3 3 3 8" xfId="26239"/>
    <cellStyle name="SAPBEXexcGood3 3 3 9" xfId="26219"/>
    <cellStyle name="SAPBEXexcGood3 3 4" xfId="1581"/>
    <cellStyle name="SAPBEXexcGood3 3 4 2" xfId="26240"/>
    <cellStyle name="SAPBEXexcGood3 3 5" xfId="26241"/>
    <cellStyle name="SAPBEXexcGood3 3 6" xfId="26242"/>
    <cellStyle name="SAPBEXexcGood3 3 6 2" xfId="26243"/>
    <cellStyle name="SAPBEXexcGood3 3 6 2 2" xfId="26244"/>
    <cellStyle name="SAPBEXexcGood3 3 6 3" xfId="26245"/>
    <cellStyle name="SAPBEXexcGood3 3 7" xfId="26246"/>
    <cellStyle name="SAPBEXexcGood3 3 7 2" xfId="26247"/>
    <cellStyle name="SAPBEXexcGood3 3 7 2 2" xfId="26248"/>
    <cellStyle name="SAPBEXexcGood3 3 7 3" xfId="26249"/>
    <cellStyle name="SAPBEXexcGood3 3 8" xfId="26250"/>
    <cellStyle name="SAPBEXexcGood3 3 8 2" xfId="26251"/>
    <cellStyle name="SAPBEXexcGood3 3 8 2 2" xfId="26252"/>
    <cellStyle name="SAPBEXexcGood3 3 8 3" xfId="26253"/>
    <cellStyle name="SAPBEXexcGood3 3 9" xfId="26254"/>
    <cellStyle name="SAPBEXexcGood3 3 9 2" xfId="26255"/>
    <cellStyle name="SAPBEXexcGood3 3 9 2 2" xfId="26256"/>
    <cellStyle name="SAPBEXexcGood3 3 9 3" xfId="26257"/>
    <cellStyle name="SAPBEXexcGood3 4" xfId="689"/>
    <cellStyle name="SAPBEXexcGood3 4 2" xfId="1061"/>
    <cellStyle name="SAPBEXexcGood3 4 2 2" xfId="2075"/>
    <cellStyle name="SAPBEXexcGood3 4 3" xfId="1711"/>
    <cellStyle name="SAPBEXexcGood3 4 4" xfId="26258"/>
    <cellStyle name="SAPBEXexcGood3 5" xfId="789"/>
    <cellStyle name="SAPBEXexcGood3 5 2" xfId="1134"/>
    <cellStyle name="SAPBEXexcGood3 5 2 2" xfId="2146"/>
    <cellStyle name="SAPBEXexcGood3 5 3" xfId="1784"/>
    <cellStyle name="SAPBEXexcGood3 5 4" xfId="26259"/>
    <cellStyle name="SAPBEXexcGood3 6" xfId="1268"/>
    <cellStyle name="SAPBEXexcGood3 6 2" xfId="1906"/>
    <cellStyle name="SAPBEXexcGood3 6 3" xfId="26260"/>
    <cellStyle name="SAPBEXexcGood3 7" xfId="944"/>
    <cellStyle name="SAPBEXexcGood3 7 2" xfId="26261"/>
    <cellStyle name="SAPBEXexcGood3 8" xfId="26262"/>
    <cellStyle name="SAPBEXexcGood3 9" xfId="26263"/>
    <cellStyle name="SAPBEXexcGood3_03_2012 LIC Fcst_ORIGINAL" xfId="26264"/>
    <cellStyle name="SAPBEXfilterDrill" xfId="115"/>
    <cellStyle name="SAPBEXfilterDrill 10" xfId="26266"/>
    <cellStyle name="SAPBEXfilterDrill 11" xfId="26267"/>
    <cellStyle name="SAPBEXfilterDrill 12" xfId="26268"/>
    <cellStyle name="SAPBEXfilterDrill 13" xfId="26269"/>
    <cellStyle name="SAPBEXfilterDrill 14" xfId="26270"/>
    <cellStyle name="SAPBEXfilterDrill 15" xfId="26265"/>
    <cellStyle name="SAPBEXfilterDrill 16" xfId="388"/>
    <cellStyle name="SAPBEXfilterDrill 2" xfId="389"/>
    <cellStyle name="SAPBEXfilterDrill 2 10" xfId="26272"/>
    <cellStyle name="SAPBEXfilterDrill 2 10 2" xfId="26273"/>
    <cellStyle name="SAPBEXfilterDrill 2 11" xfId="26274"/>
    <cellStyle name="SAPBEXfilterDrill 2 12" xfId="26271"/>
    <cellStyle name="SAPBEXfilterDrill 2 2" xfId="754"/>
    <cellStyle name="SAPBEXfilterDrill 2 2 10" xfId="26276"/>
    <cellStyle name="SAPBEXfilterDrill 2 2 11" xfId="26275"/>
    <cellStyle name="SAPBEXfilterDrill 2 2 2" xfId="1110"/>
    <cellStyle name="SAPBEXfilterDrill 2 2 2 2" xfId="2123"/>
    <cellStyle name="SAPBEXfilterDrill 2 2 2 2 2" xfId="26278"/>
    <cellStyle name="SAPBEXfilterDrill 2 2 2 3" xfId="26279"/>
    <cellStyle name="SAPBEXfilterDrill 2 2 2 3 2" xfId="26280"/>
    <cellStyle name="SAPBEXfilterDrill 2 2 2 3 2 2" xfId="26281"/>
    <cellStyle name="SAPBEXfilterDrill 2 2 2 3 3" xfId="26282"/>
    <cellStyle name="SAPBEXfilterDrill 2 2 2 4" xfId="26283"/>
    <cellStyle name="SAPBEXfilterDrill 2 2 2 4 2" xfId="26284"/>
    <cellStyle name="SAPBEXfilterDrill 2 2 2 4 2 2" xfId="26285"/>
    <cellStyle name="SAPBEXfilterDrill 2 2 2 4 3" xfId="26286"/>
    <cellStyle name="SAPBEXfilterDrill 2 2 2 5" xfId="26287"/>
    <cellStyle name="SAPBEXfilterDrill 2 2 2 5 2" xfId="26288"/>
    <cellStyle name="SAPBEXfilterDrill 2 2 2 5 2 2" xfId="26289"/>
    <cellStyle name="SAPBEXfilterDrill 2 2 2 5 3" xfId="26290"/>
    <cellStyle name="SAPBEXfilterDrill 2 2 2 6" xfId="26291"/>
    <cellStyle name="SAPBEXfilterDrill 2 2 2 6 2" xfId="26292"/>
    <cellStyle name="SAPBEXfilterDrill 2 2 2 6 2 2" xfId="26293"/>
    <cellStyle name="SAPBEXfilterDrill 2 2 2 6 3" xfId="26294"/>
    <cellStyle name="SAPBEXfilterDrill 2 2 2 7" xfId="26295"/>
    <cellStyle name="SAPBEXfilterDrill 2 2 2 7 2" xfId="26296"/>
    <cellStyle name="SAPBEXfilterDrill 2 2 2 8" xfId="26297"/>
    <cellStyle name="SAPBEXfilterDrill 2 2 2 9" xfId="26277"/>
    <cellStyle name="SAPBEXfilterDrill 2 2 3" xfId="1751"/>
    <cellStyle name="SAPBEXfilterDrill 2 2 3 2" xfId="26298"/>
    <cellStyle name="SAPBEXfilterDrill 2 2 4" xfId="26299"/>
    <cellStyle name="SAPBEXfilterDrill 2 2 5" xfId="26300"/>
    <cellStyle name="SAPBEXfilterDrill 2 2 5 2" xfId="26301"/>
    <cellStyle name="SAPBEXfilterDrill 2 2 5 2 2" xfId="26302"/>
    <cellStyle name="SAPBEXfilterDrill 2 2 5 3" xfId="26303"/>
    <cellStyle name="SAPBEXfilterDrill 2 2 6" xfId="26304"/>
    <cellStyle name="SAPBEXfilterDrill 2 2 6 2" xfId="26305"/>
    <cellStyle name="SAPBEXfilterDrill 2 2 6 2 2" xfId="26306"/>
    <cellStyle name="SAPBEXfilterDrill 2 2 6 3" xfId="26307"/>
    <cellStyle name="SAPBEXfilterDrill 2 2 7" xfId="26308"/>
    <cellStyle name="SAPBEXfilterDrill 2 2 7 2" xfId="26309"/>
    <cellStyle name="SAPBEXfilterDrill 2 2 7 2 2" xfId="26310"/>
    <cellStyle name="SAPBEXfilterDrill 2 2 7 3" xfId="26311"/>
    <cellStyle name="SAPBEXfilterDrill 2 2 8" xfId="26312"/>
    <cellStyle name="SAPBEXfilterDrill 2 2 8 2" xfId="26313"/>
    <cellStyle name="SAPBEXfilterDrill 2 2 8 2 2" xfId="26314"/>
    <cellStyle name="SAPBEXfilterDrill 2 2 8 3" xfId="26315"/>
    <cellStyle name="SAPBEXfilterDrill 2 2 9" xfId="26316"/>
    <cellStyle name="SAPBEXfilterDrill 2 2 9 2" xfId="26317"/>
    <cellStyle name="SAPBEXfilterDrill 2 3" xfId="813"/>
    <cellStyle name="SAPBEXfilterDrill 2 3 10" xfId="26318"/>
    <cellStyle name="SAPBEXfilterDrill 2 3 2" xfId="1157"/>
    <cellStyle name="SAPBEXfilterDrill 2 3 2 2" xfId="2169"/>
    <cellStyle name="SAPBEXfilterDrill 2 3 2 2 2" xfId="26321"/>
    <cellStyle name="SAPBEXfilterDrill 2 3 2 2 2 2" xfId="26322"/>
    <cellStyle name="SAPBEXfilterDrill 2 3 2 2 3" xfId="26323"/>
    <cellStyle name="SAPBEXfilterDrill 2 3 2 2 4" xfId="26320"/>
    <cellStyle name="SAPBEXfilterDrill 2 3 2 3" xfId="26324"/>
    <cellStyle name="SAPBEXfilterDrill 2 3 2 3 2" xfId="26325"/>
    <cellStyle name="SAPBEXfilterDrill 2 3 2 3 2 2" xfId="26326"/>
    <cellStyle name="SAPBEXfilterDrill 2 3 2 3 3" xfId="26327"/>
    <cellStyle name="SAPBEXfilterDrill 2 3 2 4" xfId="26328"/>
    <cellStyle name="SAPBEXfilterDrill 2 3 2 4 2" xfId="26329"/>
    <cellStyle name="SAPBEXfilterDrill 2 3 2 4 2 2" xfId="26330"/>
    <cellStyle name="SAPBEXfilterDrill 2 3 2 4 3" xfId="26331"/>
    <cellStyle name="SAPBEXfilterDrill 2 3 2 5" xfId="26332"/>
    <cellStyle name="SAPBEXfilterDrill 2 3 2 5 2" xfId="26333"/>
    <cellStyle name="SAPBEXfilterDrill 2 3 2 5 2 2" xfId="26334"/>
    <cellStyle name="SAPBEXfilterDrill 2 3 2 5 3" xfId="26335"/>
    <cellStyle name="SAPBEXfilterDrill 2 3 2 6" xfId="26336"/>
    <cellStyle name="SAPBEXfilterDrill 2 3 2 6 2" xfId="26337"/>
    <cellStyle name="SAPBEXfilterDrill 2 3 2 7" xfId="26338"/>
    <cellStyle name="SAPBEXfilterDrill 2 3 2 8" xfId="26319"/>
    <cellStyle name="SAPBEXfilterDrill 2 3 3" xfId="1808"/>
    <cellStyle name="SAPBEXfilterDrill 2 3 3 2" xfId="26339"/>
    <cellStyle name="SAPBEXfilterDrill 2 3 4" xfId="26340"/>
    <cellStyle name="SAPBEXfilterDrill 2 3 4 2" xfId="26341"/>
    <cellStyle name="SAPBEXfilterDrill 2 3 4 2 2" xfId="26342"/>
    <cellStyle name="SAPBEXfilterDrill 2 3 4 3" xfId="26343"/>
    <cellStyle name="SAPBEXfilterDrill 2 3 5" xfId="26344"/>
    <cellStyle name="SAPBEXfilterDrill 2 3 5 2" xfId="26345"/>
    <cellStyle name="SAPBEXfilterDrill 2 3 5 2 2" xfId="26346"/>
    <cellStyle name="SAPBEXfilterDrill 2 3 5 3" xfId="26347"/>
    <cellStyle name="SAPBEXfilterDrill 2 3 6" xfId="26348"/>
    <cellStyle name="SAPBEXfilterDrill 2 3 6 2" xfId="26349"/>
    <cellStyle name="SAPBEXfilterDrill 2 3 6 2 2" xfId="26350"/>
    <cellStyle name="SAPBEXfilterDrill 2 3 6 3" xfId="26351"/>
    <cellStyle name="SAPBEXfilterDrill 2 3 7" xfId="26352"/>
    <cellStyle name="SAPBEXfilterDrill 2 3 7 2" xfId="26353"/>
    <cellStyle name="SAPBEXfilterDrill 2 3 7 2 2" xfId="26354"/>
    <cellStyle name="SAPBEXfilterDrill 2 3 7 3" xfId="26355"/>
    <cellStyle name="SAPBEXfilterDrill 2 3 8" xfId="26356"/>
    <cellStyle name="SAPBEXfilterDrill 2 3 8 2" xfId="26357"/>
    <cellStyle name="SAPBEXfilterDrill 2 3 9" xfId="26358"/>
    <cellStyle name="SAPBEXfilterDrill 2 4" xfId="848"/>
    <cellStyle name="SAPBEXfilterDrill 2 4 2" xfId="1841"/>
    <cellStyle name="SAPBEXfilterDrill 2 4 2 2" xfId="26361"/>
    <cellStyle name="SAPBEXfilterDrill 2 4 2 2 2" xfId="26362"/>
    <cellStyle name="SAPBEXfilterDrill 2 4 2 3" xfId="26363"/>
    <cellStyle name="SAPBEXfilterDrill 2 4 2 4" xfId="26360"/>
    <cellStyle name="SAPBEXfilterDrill 2 4 3" xfId="26364"/>
    <cellStyle name="SAPBEXfilterDrill 2 4 3 2" xfId="26365"/>
    <cellStyle name="SAPBEXfilterDrill 2 4 3 2 2" xfId="26366"/>
    <cellStyle name="SAPBEXfilterDrill 2 4 3 3" xfId="26367"/>
    <cellStyle name="SAPBEXfilterDrill 2 4 4" xfId="26368"/>
    <cellStyle name="SAPBEXfilterDrill 2 4 4 2" xfId="26369"/>
    <cellStyle name="SAPBEXfilterDrill 2 4 4 2 2" xfId="26370"/>
    <cellStyle name="SAPBEXfilterDrill 2 4 4 3" xfId="26371"/>
    <cellStyle name="SAPBEXfilterDrill 2 4 5" xfId="26372"/>
    <cellStyle name="SAPBEXfilterDrill 2 4 5 2" xfId="26373"/>
    <cellStyle name="SAPBEXfilterDrill 2 4 5 2 2" xfId="26374"/>
    <cellStyle name="SAPBEXfilterDrill 2 4 5 3" xfId="26375"/>
    <cellStyle name="SAPBEXfilterDrill 2 4 6" xfId="26376"/>
    <cellStyle name="SAPBEXfilterDrill 2 4 6 2" xfId="26377"/>
    <cellStyle name="SAPBEXfilterDrill 2 4 7" xfId="26378"/>
    <cellStyle name="SAPBEXfilterDrill 2 4 8" xfId="26359"/>
    <cellStyle name="SAPBEXfilterDrill 2 5" xfId="1500"/>
    <cellStyle name="SAPBEXfilterDrill 2 5 2" xfId="2207"/>
    <cellStyle name="SAPBEXfilterDrill 2 5 3" xfId="26379"/>
    <cellStyle name="SAPBEXfilterDrill 2 6" xfId="1625"/>
    <cellStyle name="SAPBEXfilterDrill 2 6 2" xfId="26381"/>
    <cellStyle name="SAPBEXfilterDrill 2 6 2 2" xfId="26382"/>
    <cellStyle name="SAPBEXfilterDrill 2 6 3" xfId="26383"/>
    <cellStyle name="SAPBEXfilterDrill 2 6 4" xfId="26380"/>
    <cellStyle name="SAPBEXfilterDrill 2 7" xfId="26384"/>
    <cellStyle name="SAPBEXfilterDrill 2 7 2" xfId="26385"/>
    <cellStyle name="SAPBEXfilterDrill 2 7 2 2" xfId="26386"/>
    <cellStyle name="SAPBEXfilterDrill 2 7 3" xfId="26387"/>
    <cellStyle name="SAPBEXfilterDrill 2 8" xfId="26388"/>
    <cellStyle name="SAPBEXfilterDrill 2 8 2" xfId="26389"/>
    <cellStyle name="SAPBEXfilterDrill 2 8 2 2" xfId="26390"/>
    <cellStyle name="SAPBEXfilterDrill 2 8 3" xfId="26391"/>
    <cellStyle name="SAPBEXfilterDrill 2 9" xfId="26392"/>
    <cellStyle name="SAPBEXfilterDrill 2 9 2" xfId="26393"/>
    <cellStyle name="SAPBEXfilterDrill 2 9 2 2" xfId="26394"/>
    <cellStyle name="SAPBEXfilterDrill 2 9 3" xfId="26395"/>
    <cellStyle name="SAPBEXfilterDrill 2_O&amp;M Checkbook" xfId="26396"/>
    <cellStyle name="SAPBEXfilterDrill 3" xfId="664"/>
    <cellStyle name="SAPBEXfilterDrill 3 10" xfId="26398"/>
    <cellStyle name="SAPBEXfilterDrill 3 11" xfId="26397"/>
    <cellStyle name="SAPBEXfilterDrill 3 2" xfId="1042"/>
    <cellStyle name="SAPBEXfilterDrill 3 2 2" xfId="2056"/>
    <cellStyle name="SAPBEXfilterDrill 3 2 2 2" xfId="26401"/>
    <cellStyle name="SAPBEXfilterDrill 3 2 2 2 2" xfId="26402"/>
    <cellStyle name="SAPBEXfilterDrill 3 2 2 2 2 2" xfId="26403"/>
    <cellStyle name="SAPBEXfilterDrill 3 2 2 2 3" xfId="26404"/>
    <cellStyle name="SAPBEXfilterDrill 3 2 2 3" xfId="26405"/>
    <cellStyle name="SAPBEXfilterDrill 3 2 2 3 2" xfId="26406"/>
    <cellStyle name="SAPBEXfilterDrill 3 2 2 3 2 2" xfId="26407"/>
    <cellStyle name="SAPBEXfilterDrill 3 2 2 3 3" xfId="26408"/>
    <cellStyle name="SAPBEXfilterDrill 3 2 2 4" xfId="26409"/>
    <cellStyle name="SAPBEXfilterDrill 3 2 2 4 2" xfId="26410"/>
    <cellStyle name="SAPBEXfilterDrill 3 2 2 4 2 2" xfId="26411"/>
    <cellStyle name="SAPBEXfilterDrill 3 2 2 4 3" xfId="26412"/>
    <cellStyle name="SAPBEXfilterDrill 3 2 2 5" xfId="26413"/>
    <cellStyle name="SAPBEXfilterDrill 3 2 2 5 2" xfId="26414"/>
    <cellStyle name="SAPBEXfilterDrill 3 2 2 5 2 2" xfId="26415"/>
    <cellStyle name="SAPBEXfilterDrill 3 2 2 5 3" xfId="26416"/>
    <cellStyle name="SAPBEXfilterDrill 3 2 2 6" xfId="26417"/>
    <cellStyle name="SAPBEXfilterDrill 3 2 2 6 2" xfId="26418"/>
    <cellStyle name="SAPBEXfilterDrill 3 2 2 7" xfId="26419"/>
    <cellStyle name="SAPBEXfilterDrill 3 2 2 8" xfId="26400"/>
    <cellStyle name="SAPBEXfilterDrill 3 2 3" xfId="26420"/>
    <cellStyle name="SAPBEXfilterDrill 3 2 3 2" xfId="26421"/>
    <cellStyle name="SAPBEXfilterDrill 3 2 3 2 2" xfId="26422"/>
    <cellStyle name="SAPBEXfilterDrill 3 2 3 3" xfId="26423"/>
    <cellStyle name="SAPBEXfilterDrill 3 2 4" xfId="26424"/>
    <cellStyle name="SAPBEXfilterDrill 3 2 4 2" xfId="26425"/>
    <cellStyle name="SAPBEXfilterDrill 3 2 4 2 2" xfId="26426"/>
    <cellStyle name="SAPBEXfilterDrill 3 2 4 3" xfId="26427"/>
    <cellStyle name="SAPBEXfilterDrill 3 2 5" xfId="26428"/>
    <cellStyle name="SAPBEXfilterDrill 3 2 5 2" xfId="26429"/>
    <cellStyle name="SAPBEXfilterDrill 3 2 5 2 2" xfId="26430"/>
    <cellStyle name="SAPBEXfilterDrill 3 2 5 3" xfId="26431"/>
    <cellStyle name="SAPBEXfilterDrill 3 2 6" xfId="26432"/>
    <cellStyle name="SAPBEXfilterDrill 3 2 6 2" xfId="26433"/>
    <cellStyle name="SAPBEXfilterDrill 3 2 6 2 2" xfId="26434"/>
    <cellStyle name="SAPBEXfilterDrill 3 2 6 3" xfId="26435"/>
    <cellStyle name="SAPBEXfilterDrill 3 2 7" xfId="26436"/>
    <cellStyle name="SAPBEXfilterDrill 3 2 7 2" xfId="26437"/>
    <cellStyle name="SAPBEXfilterDrill 3 2 8" xfId="26438"/>
    <cellStyle name="SAPBEXfilterDrill 3 2 9" xfId="26399"/>
    <cellStyle name="SAPBEXfilterDrill 3 3" xfId="1541"/>
    <cellStyle name="SAPBEXfilterDrill 3 3 2" xfId="2251"/>
    <cellStyle name="SAPBEXfilterDrill 3 3 2 2" xfId="26441"/>
    <cellStyle name="SAPBEXfilterDrill 3 3 2 2 2" xfId="26442"/>
    <cellStyle name="SAPBEXfilterDrill 3 3 2 3" xfId="26443"/>
    <cellStyle name="SAPBEXfilterDrill 3 3 2 4" xfId="26440"/>
    <cellStyle name="SAPBEXfilterDrill 3 3 3" xfId="26444"/>
    <cellStyle name="SAPBEXfilterDrill 3 3 3 2" xfId="26445"/>
    <cellStyle name="SAPBEXfilterDrill 3 3 3 2 2" xfId="26446"/>
    <cellStyle name="SAPBEXfilterDrill 3 3 3 3" xfId="26447"/>
    <cellStyle name="SAPBEXfilterDrill 3 3 4" xfId="26448"/>
    <cellStyle name="SAPBEXfilterDrill 3 3 4 2" xfId="26449"/>
    <cellStyle name="SAPBEXfilterDrill 3 3 4 2 2" xfId="26450"/>
    <cellStyle name="SAPBEXfilterDrill 3 3 4 3" xfId="26451"/>
    <cellStyle name="SAPBEXfilterDrill 3 3 5" xfId="26452"/>
    <cellStyle name="SAPBEXfilterDrill 3 3 5 2" xfId="26453"/>
    <cellStyle name="SAPBEXfilterDrill 3 3 5 2 2" xfId="26454"/>
    <cellStyle name="SAPBEXfilterDrill 3 3 5 3" xfId="26455"/>
    <cellStyle name="SAPBEXfilterDrill 3 3 6" xfId="26456"/>
    <cellStyle name="SAPBEXfilterDrill 3 3 6 2" xfId="26457"/>
    <cellStyle name="SAPBEXfilterDrill 3 3 7" xfId="26458"/>
    <cellStyle name="SAPBEXfilterDrill 3 3 8" xfId="26439"/>
    <cellStyle name="SAPBEXfilterDrill 3 4" xfId="1582"/>
    <cellStyle name="SAPBEXfilterDrill 3 4 2" xfId="26459"/>
    <cellStyle name="SAPBEXfilterDrill 3 5" xfId="26460"/>
    <cellStyle name="SAPBEXfilterDrill 3 5 2" xfId="26461"/>
    <cellStyle name="SAPBEXfilterDrill 3 5 2 2" xfId="26462"/>
    <cellStyle name="SAPBEXfilterDrill 3 5 3" xfId="26463"/>
    <cellStyle name="SAPBEXfilterDrill 3 6" xfId="26464"/>
    <cellStyle name="SAPBEXfilterDrill 3 6 2" xfId="26465"/>
    <cellStyle name="SAPBEXfilterDrill 3 6 2 2" xfId="26466"/>
    <cellStyle name="SAPBEXfilterDrill 3 6 3" xfId="26467"/>
    <cellStyle name="SAPBEXfilterDrill 3 7" xfId="26468"/>
    <cellStyle name="SAPBEXfilterDrill 3 7 2" xfId="26469"/>
    <cellStyle name="SAPBEXfilterDrill 3 7 2 2" xfId="26470"/>
    <cellStyle name="SAPBEXfilterDrill 3 7 3" xfId="26471"/>
    <cellStyle name="SAPBEXfilterDrill 3 8" xfId="26472"/>
    <cellStyle name="SAPBEXfilterDrill 3 8 2" xfId="26473"/>
    <cellStyle name="SAPBEXfilterDrill 3 8 2 2" xfId="26474"/>
    <cellStyle name="SAPBEXfilterDrill 3 8 3" xfId="26475"/>
    <cellStyle name="SAPBEXfilterDrill 3 9" xfId="26476"/>
    <cellStyle name="SAPBEXfilterDrill 3 9 2" xfId="26477"/>
    <cellStyle name="SAPBEXfilterDrill 4" xfId="690"/>
    <cellStyle name="SAPBEXfilterDrill 4 2" xfId="1062"/>
    <cellStyle name="SAPBEXfilterDrill 4 2 2" xfId="2076"/>
    <cellStyle name="SAPBEXfilterDrill 4 3" xfId="1712"/>
    <cellStyle name="SAPBEXfilterDrill 4 4" xfId="26478"/>
    <cellStyle name="SAPBEXfilterDrill 5" xfId="675"/>
    <cellStyle name="SAPBEXfilterDrill 5 2" xfId="1700"/>
    <cellStyle name="SAPBEXfilterDrill 5 2 2" xfId="26480"/>
    <cellStyle name="SAPBEXfilterDrill 5 3" xfId="26481"/>
    <cellStyle name="SAPBEXfilterDrill 5 4" xfId="26479"/>
    <cellStyle name="SAPBEXfilterDrill 6" xfId="1270"/>
    <cellStyle name="SAPBEXfilterDrill 6 2" xfId="1908"/>
    <cellStyle name="SAPBEXfilterDrill 6 3" xfId="26482"/>
    <cellStyle name="SAPBEXfilterDrill 7" xfId="946"/>
    <cellStyle name="SAPBEXfilterDrill 7 2" xfId="26483"/>
    <cellStyle name="SAPBEXfilterDrill 8" xfId="26484"/>
    <cellStyle name="SAPBEXfilterDrill 9" xfId="26485"/>
    <cellStyle name="SAPBEXfilterDrill_03_2012 LIC Fcst_ORIGINAL" xfId="26486"/>
    <cellStyle name="SAPBEXfilterItem" xfId="116"/>
    <cellStyle name="SAPBEXfilterItem 10" xfId="26488"/>
    <cellStyle name="SAPBEXfilterItem 10 2" xfId="26489"/>
    <cellStyle name="SAPBEXfilterItem 10 2 2" xfId="26490"/>
    <cellStyle name="SAPBEXfilterItem 10 3" xfId="26491"/>
    <cellStyle name="SAPBEXfilterItem 11" xfId="26492"/>
    <cellStyle name="SAPBEXfilterItem 12" xfId="26493"/>
    <cellStyle name="SAPBEXfilterItem 12 2" xfId="26494"/>
    <cellStyle name="SAPBEXfilterItem 13" xfId="26495"/>
    <cellStyle name="SAPBEXfilterItem 14" xfId="26487"/>
    <cellStyle name="SAPBEXfilterItem 15" xfId="390"/>
    <cellStyle name="SAPBEXfilterItem 2" xfId="391"/>
    <cellStyle name="SAPBEXfilterItem 2 10" xfId="26497"/>
    <cellStyle name="SAPBEXfilterItem 2 10 2" xfId="26498"/>
    <cellStyle name="SAPBEXfilterItem 2 10 2 2" xfId="26499"/>
    <cellStyle name="SAPBEXfilterItem 2 10 3" xfId="26500"/>
    <cellStyle name="SAPBEXfilterItem 2 11" xfId="26501"/>
    <cellStyle name="SAPBEXfilterItem 2 11 2" xfId="26502"/>
    <cellStyle name="SAPBEXfilterItem 2 12" xfId="26503"/>
    <cellStyle name="SAPBEXfilterItem 2 13" xfId="26496"/>
    <cellStyle name="SAPBEXfilterItem 2 2" xfId="1272"/>
    <cellStyle name="SAPBEXfilterItem 2 2 10" xfId="26504"/>
    <cellStyle name="SAPBEXfilterItem 2 2 2" xfId="1910"/>
    <cellStyle name="SAPBEXfilterItem 2 2 2 2" xfId="26506"/>
    <cellStyle name="SAPBEXfilterItem 2 2 2 2 2" xfId="26507"/>
    <cellStyle name="SAPBEXfilterItem 2 2 2 2 2 2" xfId="26508"/>
    <cellStyle name="SAPBEXfilterItem 2 2 2 2 3" xfId="26509"/>
    <cellStyle name="SAPBEXfilterItem 2 2 2 3" xfId="26510"/>
    <cellStyle name="SAPBEXfilterItem 2 2 2 3 2" xfId="26511"/>
    <cellStyle name="SAPBEXfilterItem 2 2 2 3 2 2" xfId="26512"/>
    <cellStyle name="SAPBEXfilterItem 2 2 2 3 3" xfId="26513"/>
    <cellStyle name="SAPBEXfilterItem 2 2 2 4" xfId="26514"/>
    <cellStyle name="SAPBEXfilterItem 2 2 2 4 2" xfId="26515"/>
    <cellStyle name="SAPBEXfilterItem 2 2 2 4 2 2" xfId="26516"/>
    <cellStyle name="SAPBEXfilterItem 2 2 2 4 3" xfId="26517"/>
    <cellStyle name="SAPBEXfilterItem 2 2 2 5" xfId="26518"/>
    <cellStyle name="SAPBEXfilterItem 2 2 2 5 2" xfId="26519"/>
    <cellStyle name="SAPBEXfilterItem 2 2 2 5 2 2" xfId="26520"/>
    <cellStyle name="SAPBEXfilterItem 2 2 2 5 3" xfId="26521"/>
    <cellStyle name="SAPBEXfilterItem 2 2 2 6" xfId="26522"/>
    <cellStyle name="SAPBEXfilterItem 2 2 2 6 2" xfId="26523"/>
    <cellStyle name="SAPBEXfilterItem 2 2 2 6 2 2" xfId="26524"/>
    <cellStyle name="SAPBEXfilterItem 2 2 2 6 3" xfId="26525"/>
    <cellStyle name="SAPBEXfilterItem 2 2 2 7" xfId="26526"/>
    <cellStyle name="SAPBEXfilterItem 2 2 2 7 2" xfId="26527"/>
    <cellStyle name="SAPBEXfilterItem 2 2 2 8" xfId="26528"/>
    <cellStyle name="SAPBEXfilterItem 2 2 2 9" xfId="26505"/>
    <cellStyle name="SAPBEXfilterItem 2 2 3" xfId="26529"/>
    <cellStyle name="SAPBEXfilterItem 2 2 4" xfId="26530"/>
    <cellStyle name="SAPBEXfilterItem 2 2 4 2" xfId="26531"/>
    <cellStyle name="SAPBEXfilterItem 2 2 4 2 2" xfId="26532"/>
    <cellStyle name="SAPBEXfilterItem 2 2 4 3" xfId="26533"/>
    <cellStyle name="SAPBEXfilterItem 2 2 5" xfId="26534"/>
    <cellStyle name="SAPBEXfilterItem 2 2 5 2" xfId="26535"/>
    <cellStyle name="SAPBEXfilterItem 2 2 5 2 2" xfId="26536"/>
    <cellStyle name="SAPBEXfilterItem 2 2 5 3" xfId="26537"/>
    <cellStyle name="SAPBEXfilterItem 2 2 6" xfId="26538"/>
    <cellStyle name="SAPBEXfilterItem 2 2 6 2" xfId="26539"/>
    <cellStyle name="SAPBEXfilterItem 2 2 6 2 2" xfId="26540"/>
    <cellStyle name="SAPBEXfilterItem 2 2 6 3" xfId="26541"/>
    <cellStyle name="SAPBEXfilterItem 2 2 7" xfId="26542"/>
    <cellStyle name="SAPBEXfilterItem 2 2 7 2" xfId="26543"/>
    <cellStyle name="SAPBEXfilterItem 2 2 7 2 2" xfId="26544"/>
    <cellStyle name="SAPBEXfilterItem 2 2 7 3" xfId="26545"/>
    <cellStyle name="SAPBEXfilterItem 2 2 8" xfId="26546"/>
    <cellStyle name="SAPBEXfilterItem 2 2 8 2" xfId="26547"/>
    <cellStyle name="SAPBEXfilterItem 2 2 9" xfId="26548"/>
    <cellStyle name="SAPBEXfilterItem 2 3" xfId="948"/>
    <cellStyle name="SAPBEXfilterItem 2 3 10" xfId="26549"/>
    <cellStyle name="SAPBEXfilterItem 2 3 2" xfId="2252"/>
    <cellStyle name="SAPBEXfilterItem 2 3 2 2" xfId="26551"/>
    <cellStyle name="SAPBEXfilterItem 2 3 2 2 2" xfId="26552"/>
    <cellStyle name="SAPBEXfilterItem 2 3 2 2 2 2" xfId="26553"/>
    <cellStyle name="SAPBEXfilterItem 2 3 2 2 3" xfId="26554"/>
    <cellStyle name="SAPBEXfilterItem 2 3 2 3" xfId="26555"/>
    <cellStyle name="SAPBEXfilterItem 2 3 2 3 2" xfId="26556"/>
    <cellStyle name="SAPBEXfilterItem 2 3 2 3 2 2" xfId="26557"/>
    <cellStyle name="SAPBEXfilterItem 2 3 2 3 3" xfId="26558"/>
    <cellStyle name="SAPBEXfilterItem 2 3 2 4" xfId="26559"/>
    <cellStyle name="SAPBEXfilterItem 2 3 2 4 2" xfId="26560"/>
    <cellStyle name="SAPBEXfilterItem 2 3 2 4 2 2" xfId="26561"/>
    <cellStyle name="SAPBEXfilterItem 2 3 2 4 3" xfId="26562"/>
    <cellStyle name="SAPBEXfilterItem 2 3 2 5" xfId="26563"/>
    <cellStyle name="SAPBEXfilterItem 2 3 2 5 2" xfId="26564"/>
    <cellStyle name="SAPBEXfilterItem 2 3 2 5 2 2" xfId="26565"/>
    <cellStyle name="SAPBEXfilterItem 2 3 2 5 3" xfId="26566"/>
    <cellStyle name="SAPBEXfilterItem 2 3 2 6" xfId="26567"/>
    <cellStyle name="SAPBEXfilterItem 2 3 2 6 2" xfId="26568"/>
    <cellStyle name="SAPBEXfilterItem 2 3 2 7" xfId="26569"/>
    <cellStyle name="SAPBEXfilterItem 2 3 2 8" xfId="26550"/>
    <cellStyle name="SAPBEXfilterItem 2 3 3" xfId="26570"/>
    <cellStyle name="SAPBEXfilterItem 2 3 3 2" xfId="26571"/>
    <cellStyle name="SAPBEXfilterItem 2 3 3 2 2" xfId="26572"/>
    <cellStyle name="SAPBEXfilterItem 2 3 3 3" xfId="26573"/>
    <cellStyle name="SAPBEXfilterItem 2 3 4" xfId="26574"/>
    <cellStyle name="SAPBEXfilterItem 2 3 4 2" xfId="26575"/>
    <cellStyle name="SAPBEXfilterItem 2 3 4 2 2" xfId="26576"/>
    <cellStyle name="SAPBEXfilterItem 2 3 4 3" xfId="26577"/>
    <cellStyle name="SAPBEXfilterItem 2 3 5" xfId="26578"/>
    <cellStyle name="SAPBEXfilterItem 2 3 5 2" xfId="26579"/>
    <cellStyle name="SAPBEXfilterItem 2 3 5 2 2" xfId="26580"/>
    <cellStyle name="SAPBEXfilterItem 2 3 5 3" xfId="26581"/>
    <cellStyle name="SAPBEXfilterItem 2 3 6" xfId="26582"/>
    <cellStyle name="SAPBEXfilterItem 2 3 6 2" xfId="26583"/>
    <cellStyle name="SAPBEXfilterItem 2 3 6 2 2" xfId="26584"/>
    <cellStyle name="SAPBEXfilterItem 2 3 6 3" xfId="26585"/>
    <cellStyle name="SAPBEXfilterItem 2 3 7" xfId="26586"/>
    <cellStyle name="SAPBEXfilterItem 2 3 7 2" xfId="26587"/>
    <cellStyle name="SAPBEXfilterItem 2 3 7 2 2" xfId="26588"/>
    <cellStyle name="SAPBEXfilterItem 2 3 7 3" xfId="26589"/>
    <cellStyle name="SAPBEXfilterItem 2 3 8" xfId="26590"/>
    <cellStyle name="SAPBEXfilterItem 2 3 8 2" xfId="26591"/>
    <cellStyle name="SAPBEXfilterItem 2 3 9" xfId="26592"/>
    <cellStyle name="SAPBEXfilterItem 2 4" xfId="1583"/>
    <cellStyle name="SAPBEXfilterItem 2 4 2" xfId="26594"/>
    <cellStyle name="SAPBEXfilterItem 2 4 3" xfId="26595"/>
    <cellStyle name="SAPBEXfilterItem 2 4 3 2" xfId="26596"/>
    <cellStyle name="SAPBEXfilterItem 2 4 3 2 2" xfId="26597"/>
    <cellStyle name="SAPBEXfilterItem 2 4 3 3" xfId="26598"/>
    <cellStyle name="SAPBEXfilterItem 2 4 4" xfId="26599"/>
    <cellStyle name="SAPBEXfilterItem 2 4 4 2" xfId="26600"/>
    <cellStyle name="SAPBEXfilterItem 2 4 4 2 2" xfId="26601"/>
    <cellStyle name="SAPBEXfilterItem 2 4 4 3" xfId="26602"/>
    <cellStyle name="SAPBEXfilterItem 2 4 5" xfId="26603"/>
    <cellStyle name="SAPBEXfilterItem 2 4 5 2" xfId="26604"/>
    <cellStyle name="SAPBEXfilterItem 2 4 5 2 2" xfId="26605"/>
    <cellStyle name="SAPBEXfilterItem 2 4 5 3" xfId="26606"/>
    <cellStyle name="SAPBEXfilterItem 2 4 6" xfId="26607"/>
    <cellStyle name="SAPBEXfilterItem 2 4 6 2" xfId="26608"/>
    <cellStyle name="SAPBEXfilterItem 2 4 6 2 2" xfId="26609"/>
    <cellStyle name="SAPBEXfilterItem 2 4 6 3" xfId="26610"/>
    <cellStyle name="SAPBEXfilterItem 2 4 7" xfId="26611"/>
    <cellStyle name="SAPBEXfilterItem 2 4 7 2" xfId="26612"/>
    <cellStyle name="SAPBEXfilterItem 2 4 8" xfId="26613"/>
    <cellStyle name="SAPBEXfilterItem 2 4 9" xfId="26593"/>
    <cellStyle name="SAPBEXfilterItem 2 5" xfId="2753"/>
    <cellStyle name="SAPBEXfilterItem 2 5 2" xfId="26614"/>
    <cellStyle name="SAPBEXfilterItem 2 6" xfId="26615"/>
    <cellStyle name="SAPBEXfilterItem 2 7" xfId="26616"/>
    <cellStyle name="SAPBEXfilterItem 2 7 2" xfId="26617"/>
    <cellStyle name="SAPBEXfilterItem 2 7 2 2" xfId="26618"/>
    <cellStyle name="SAPBEXfilterItem 2 7 3" xfId="26619"/>
    <cellStyle name="SAPBEXfilterItem 2 8" xfId="26620"/>
    <cellStyle name="SAPBEXfilterItem 2 8 2" xfId="26621"/>
    <cellStyle name="SAPBEXfilterItem 2 8 2 2" xfId="26622"/>
    <cellStyle name="SAPBEXfilterItem 2 8 3" xfId="26623"/>
    <cellStyle name="SAPBEXfilterItem 2 9" xfId="26624"/>
    <cellStyle name="SAPBEXfilterItem 2 9 2" xfId="26625"/>
    <cellStyle name="SAPBEXfilterItem 2 9 2 2" xfId="26626"/>
    <cellStyle name="SAPBEXfilterItem 2 9 3" xfId="26627"/>
    <cellStyle name="SAPBEXfilterItem 2_O&amp;M Checkbook" xfId="26628"/>
    <cellStyle name="SAPBEXfilterItem 3" xfId="725"/>
    <cellStyle name="SAPBEXfilterItem 3 10" xfId="26630"/>
    <cellStyle name="SAPBEXfilterItem 3 10 2" xfId="26631"/>
    <cellStyle name="SAPBEXfilterItem 3 11" xfId="26632"/>
    <cellStyle name="SAPBEXfilterItem 3 12" xfId="26629"/>
    <cellStyle name="SAPBEXfilterItem 3 2" xfId="1090"/>
    <cellStyle name="SAPBEXfilterItem 3 2 10" xfId="26633"/>
    <cellStyle name="SAPBEXfilterItem 3 2 2" xfId="2103"/>
    <cellStyle name="SAPBEXfilterItem 3 2 2 2" xfId="26635"/>
    <cellStyle name="SAPBEXfilterItem 3 2 2 2 2" xfId="26636"/>
    <cellStyle name="SAPBEXfilterItem 3 2 2 2 2 2" xfId="26637"/>
    <cellStyle name="SAPBEXfilterItem 3 2 2 2 3" xfId="26638"/>
    <cellStyle name="SAPBEXfilterItem 3 2 2 3" xfId="26639"/>
    <cellStyle name="SAPBEXfilterItem 3 2 2 3 2" xfId="26640"/>
    <cellStyle name="SAPBEXfilterItem 3 2 2 3 2 2" xfId="26641"/>
    <cellStyle name="SAPBEXfilterItem 3 2 2 3 3" xfId="26642"/>
    <cellStyle name="SAPBEXfilterItem 3 2 2 4" xfId="26643"/>
    <cellStyle name="SAPBEXfilterItem 3 2 2 4 2" xfId="26644"/>
    <cellStyle name="SAPBEXfilterItem 3 2 2 4 2 2" xfId="26645"/>
    <cellStyle name="SAPBEXfilterItem 3 2 2 4 3" xfId="26646"/>
    <cellStyle name="SAPBEXfilterItem 3 2 2 5" xfId="26647"/>
    <cellStyle name="SAPBEXfilterItem 3 2 2 5 2" xfId="26648"/>
    <cellStyle name="SAPBEXfilterItem 3 2 2 5 2 2" xfId="26649"/>
    <cellStyle name="SAPBEXfilterItem 3 2 2 5 3" xfId="26650"/>
    <cellStyle name="SAPBEXfilterItem 3 2 2 6" xfId="26651"/>
    <cellStyle name="SAPBEXfilterItem 3 2 2 6 2" xfId="26652"/>
    <cellStyle name="SAPBEXfilterItem 3 2 2 7" xfId="26653"/>
    <cellStyle name="SAPBEXfilterItem 3 2 2 8" xfId="26634"/>
    <cellStyle name="SAPBEXfilterItem 3 2 3" xfId="26654"/>
    <cellStyle name="SAPBEXfilterItem 3 2 4" xfId="26655"/>
    <cellStyle name="SAPBEXfilterItem 3 2 4 2" xfId="26656"/>
    <cellStyle name="SAPBEXfilterItem 3 2 4 2 2" xfId="26657"/>
    <cellStyle name="SAPBEXfilterItem 3 2 4 3" xfId="26658"/>
    <cellStyle name="SAPBEXfilterItem 3 2 5" xfId="26659"/>
    <cellStyle name="SAPBEXfilterItem 3 2 5 2" xfId="26660"/>
    <cellStyle name="SAPBEXfilterItem 3 2 5 2 2" xfId="26661"/>
    <cellStyle name="SAPBEXfilterItem 3 2 5 3" xfId="26662"/>
    <cellStyle name="SAPBEXfilterItem 3 2 6" xfId="26663"/>
    <cellStyle name="SAPBEXfilterItem 3 2 6 2" xfId="26664"/>
    <cellStyle name="SAPBEXfilterItem 3 2 6 2 2" xfId="26665"/>
    <cellStyle name="SAPBEXfilterItem 3 2 6 3" xfId="26666"/>
    <cellStyle name="SAPBEXfilterItem 3 2 7" xfId="26667"/>
    <cellStyle name="SAPBEXfilterItem 3 2 7 2" xfId="26668"/>
    <cellStyle name="SAPBEXfilterItem 3 2 7 2 2" xfId="26669"/>
    <cellStyle name="SAPBEXfilterItem 3 2 7 3" xfId="26670"/>
    <cellStyle name="SAPBEXfilterItem 3 2 8" xfId="26671"/>
    <cellStyle name="SAPBEXfilterItem 3 2 8 2" xfId="26672"/>
    <cellStyle name="SAPBEXfilterItem 3 2 9" xfId="26673"/>
    <cellStyle name="SAPBEXfilterItem 3 3" xfId="1734"/>
    <cellStyle name="SAPBEXfilterItem 3 3 2" xfId="26675"/>
    <cellStyle name="SAPBEXfilterItem 3 3 2 2" xfId="26676"/>
    <cellStyle name="SAPBEXfilterItem 3 3 2 2 2" xfId="26677"/>
    <cellStyle name="SAPBEXfilterItem 3 3 2 3" xfId="26678"/>
    <cellStyle name="SAPBEXfilterItem 3 3 3" xfId="26679"/>
    <cellStyle name="SAPBEXfilterItem 3 3 3 2" xfId="26680"/>
    <cellStyle name="SAPBEXfilterItem 3 3 3 2 2" xfId="26681"/>
    <cellStyle name="SAPBEXfilterItem 3 3 3 3" xfId="26682"/>
    <cellStyle name="SAPBEXfilterItem 3 3 4" xfId="26683"/>
    <cellStyle name="SAPBEXfilterItem 3 3 4 2" xfId="26684"/>
    <cellStyle name="SAPBEXfilterItem 3 3 4 2 2" xfId="26685"/>
    <cellStyle name="SAPBEXfilterItem 3 3 4 3" xfId="26686"/>
    <cellStyle name="SAPBEXfilterItem 3 3 5" xfId="26687"/>
    <cellStyle name="SAPBEXfilterItem 3 3 5 2" xfId="26688"/>
    <cellStyle name="SAPBEXfilterItem 3 3 5 2 2" xfId="26689"/>
    <cellStyle name="SAPBEXfilterItem 3 3 5 3" xfId="26690"/>
    <cellStyle name="SAPBEXfilterItem 3 3 6" xfId="26691"/>
    <cellStyle name="SAPBEXfilterItem 3 3 6 2" xfId="26692"/>
    <cellStyle name="SAPBEXfilterItem 3 3 6 2 2" xfId="26693"/>
    <cellStyle name="SAPBEXfilterItem 3 3 6 3" xfId="26694"/>
    <cellStyle name="SAPBEXfilterItem 3 3 7" xfId="26695"/>
    <cellStyle name="SAPBEXfilterItem 3 3 7 2" xfId="26696"/>
    <cellStyle name="SAPBEXfilterItem 3 3 8" xfId="26697"/>
    <cellStyle name="SAPBEXfilterItem 3 3 9" xfId="26674"/>
    <cellStyle name="SAPBEXfilterItem 3 4" xfId="26698"/>
    <cellStyle name="SAPBEXfilterItem 3 5" xfId="26699"/>
    <cellStyle name="SAPBEXfilterItem 3 6" xfId="26700"/>
    <cellStyle name="SAPBEXfilterItem 3 6 2" xfId="26701"/>
    <cellStyle name="SAPBEXfilterItem 3 6 2 2" xfId="26702"/>
    <cellStyle name="SAPBEXfilterItem 3 6 3" xfId="26703"/>
    <cellStyle name="SAPBEXfilterItem 3 7" xfId="26704"/>
    <cellStyle name="SAPBEXfilterItem 3 7 2" xfId="26705"/>
    <cellStyle name="SAPBEXfilterItem 3 7 2 2" xfId="26706"/>
    <cellStyle name="SAPBEXfilterItem 3 7 3" xfId="26707"/>
    <cellStyle name="SAPBEXfilterItem 3 8" xfId="26708"/>
    <cellStyle name="SAPBEXfilterItem 3 8 2" xfId="26709"/>
    <cellStyle name="SAPBEXfilterItem 3 8 2 2" xfId="26710"/>
    <cellStyle name="SAPBEXfilterItem 3 8 3" xfId="26711"/>
    <cellStyle name="SAPBEXfilterItem 3 9" xfId="26712"/>
    <cellStyle name="SAPBEXfilterItem 3 9 2" xfId="26713"/>
    <cellStyle name="SAPBEXfilterItem 3 9 2 2" xfId="26714"/>
    <cellStyle name="SAPBEXfilterItem 3 9 3" xfId="26715"/>
    <cellStyle name="SAPBEXfilterItem 4" xfId="691"/>
    <cellStyle name="SAPBEXfilterItem 4 2" xfId="1063"/>
    <cellStyle name="SAPBEXfilterItem 4 2 2" xfId="2077"/>
    <cellStyle name="SAPBEXfilterItem 4 3" xfId="1713"/>
    <cellStyle name="SAPBEXfilterItem 4 4" xfId="26716"/>
    <cellStyle name="SAPBEXfilterItem 5" xfId="646"/>
    <cellStyle name="SAPBEXfilterItem 5 2" xfId="1683"/>
    <cellStyle name="SAPBEXfilterItem 5 2 2" xfId="26719"/>
    <cellStyle name="SAPBEXfilterItem 5 2 3" xfId="26718"/>
    <cellStyle name="SAPBEXfilterItem 5 3" xfId="26720"/>
    <cellStyle name="SAPBEXfilterItem 5 4" xfId="26717"/>
    <cellStyle name="SAPBEXfilterItem 6" xfId="1271"/>
    <cellStyle name="SAPBEXfilterItem 6 2" xfId="1909"/>
    <cellStyle name="SAPBEXfilterItem 6 3" xfId="26721"/>
    <cellStyle name="SAPBEXfilterItem 7" xfId="947"/>
    <cellStyle name="SAPBEXfilterItem 7 2" xfId="26722"/>
    <cellStyle name="SAPBEXfilterItem 8" xfId="26723"/>
    <cellStyle name="SAPBEXfilterItem 9" xfId="26724"/>
    <cellStyle name="SAPBEXfilterItem_03_2012 LIC Fcst_ORIGINAL" xfId="26725"/>
    <cellStyle name="SAPBEXfilterText" xfId="117"/>
    <cellStyle name="SAPBEXfilterText 10" xfId="26727"/>
    <cellStyle name="SAPBEXfilterText 11" xfId="26728"/>
    <cellStyle name="SAPBEXfilterText 11 2" xfId="26729"/>
    <cellStyle name="SAPBEXfilterText 12" xfId="26730"/>
    <cellStyle name="SAPBEXfilterText 13" xfId="26726"/>
    <cellStyle name="SAPBEXfilterText 2" xfId="392"/>
    <cellStyle name="SAPBEXfilterText 2 10" xfId="26732"/>
    <cellStyle name="SAPBEXfilterText 2 10 2" xfId="26733"/>
    <cellStyle name="SAPBEXfilterText 2 11" xfId="26734"/>
    <cellStyle name="SAPBEXfilterText 2 12" xfId="26731"/>
    <cellStyle name="SAPBEXfilterText 2 2" xfId="1273"/>
    <cellStyle name="SAPBEXfilterText 2 2 10" xfId="26735"/>
    <cellStyle name="SAPBEXfilterText 2 2 2" xfId="1911"/>
    <cellStyle name="SAPBEXfilterText 2 2 2 2" xfId="26737"/>
    <cellStyle name="SAPBEXfilterText 2 2 2 2 2" xfId="26738"/>
    <cellStyle name="SAPBEXfilterText 2 2 2 2 2 2" xfId="26739"/>
    <cellStyle name="SAPBEXfilterText 2 2 2 2 3" xfId="26740"/>
    <cellStyle name="SAPBEXfilterText 2 2 2 3" xfId="26741"/>
    <cellStyle name="SAPBEXfilterText 2 2 2 3 2" xfId="26742"/>
    <cellStyle name="SAPBEXfilterText 2 2 2 3 2 2" xfId="26743"/>
    <cellStyle name="SAPBEXfilterText 2 2 2 3 3" xfId="26744"/>
    <cellStyle name="SAPBEXfilterText 2 2 2 4" xfId="26745"/>
    <cellStyle name="SAPBEXfilterText 2 2 2 4 2" xfId="26746"/>
    <cellStyle name="SAPBEXfilterText 2 2 2 4 2 2" xfId="26747"/>
    <cellStyle name="SAPBEXfilterText 2 2 2 4 3" xfId="26748"/>
    <cellStyle name="SAPBEXfilterText 2 2 2 5" xfId="26749"/>
    <cellStyle name="SAPBEXfilterText 2 2 2 5 2" xfId="26750"/>
    <cellStyle name="SAPBEXfilterText 2 2 2 5 2 2" xfId="26751"/>
    <cellStyle name="SAPBEXfilterText 2 2 2 5 3" xfId="26752"/>
    <cellStyle name="SAPBEXfilterText 2 2 2 6" xfId="26753"/>
    <cellStyle name="SAPBEXfilterText 2 2 2 6 2" xfId="26754"/>
    <cellStyle name="SAPBEXfilterText 2 2 2 7" xfId="26755"/>
    <cellStyle name="SAPBEXfilterText 2 2 2 8" xfId="26736"/>
    <cellStyle name="SAPBEXfilterText 2 2 3" xfId="26756"/>
    <cellStyle name="SAPBEXfilterText 2 2 3 2" xfId="26757"/>
    <cellStyle name="SAPBEXfilterText 2 2 3 2 2" xfId="26758"/>
    <cellStyle name="SAPBEXfilterText 2 2 3 3" xfId="26759"/>
    <cellStyle name="SAPBEXfilterText 2 2 4" xfId="26760"/>
    <cellStyle name="SAPBEXfilterText 2 2 4 2" xfId="26761"/>
    <cellStyle name="SAPBEXfilterText 2 2 4 2 2" xfId="26762"/>
    <cellStyle name="SAPBEXfilterText 2 2 4 3" xfId="26763"/>
    <cellStyle name="SAPBEXfilterText 2 2 5" xfId="26764"/>
    <cellStyle name="SAPBEXfilterText 2 2 5 2" xfId="26765"/>
    <cellStyle name="SAPBEXfilterText 2 2 5 2 2" xfId="26766"/>
    <cellStyle name="SAPBEXfilterText 2 2 5 3" xfId="26767"/>
    <cellStyle name="SAPBEXfilterText 2 2 6" xfId="26768"/>
    <cellStyle name="SAPBEXfilterText 2 2 6 2" xfId="26769"/>
    <cellStyle name="SAPBEXfilterText 2 2 6 2 2" xfId="26770"/>
    <cellStyle name="SAPBEXfilterText 2 2 6 3" xfId="26771"/>
    <cellStyle name="SAPBEXfilterText 2 2 7" xfId="26772"/>
    <cellStyle name="SAPBEXfilterText 2 2 7 2" xfId="26773"/>
    <cellStyle name="SAPBEXfilterText 2 2 7 2 2" xfId="26774"/>
    <cellStyle name="SAPBEXfilterText 2 2 7 3" xfId="26775"/>
    <cellStyle name="SAPBEXfilterText 2 2 8" xfId="26776"/>
    <cellStyle name="SAPBEXfilterText 2 2 8 2" xfId="26777"/>
    <cellStyle name="SAPBEXfilterText 2 2 9" xfId="26778"/>
    <cellStyle name="SAPBEXfilterText 2 3" xfId="949"/>
    <cellStyle name="SAPBEXfilterText 2 3 10" xfId="26779"/>
    <cellStyle name="SAPBEXfilterText 2 3 2" xfId="2253"/>
    <cellStyle name="SAPBEXfilterText 2 3 2 2" xfId="26781"/>
    <cellStyle name="SAPBEXfilterText 2 3 2 2 2" xfId="26782"/>
    <cellStyle name="SAPBEXfilterText 2 3 2 2 2 2" xfId="26783"/>
    <cellStyle name="SAPBEXfilterText 2 3 2 2 3" xfId="26784"/>
    <cellStyle name="SAPBEXfilterText 2 3 2 3" xfId="26785"/>
    <cellStyle name="SAPBEXfilterText 2 3 2 3 2" xfId="26786"/>
    <cellStyle name="SAPBEXfilterText 2 3 2 3 2 2" xfId="26787"/>
    <cellStyle name="SAPBEXfilterText 2 3 2 3 3" xfId="26788"/>
    <cellStyle name="SAPBEXfilterText 2 3 2 4" xfId="26789"/>
    <cellStyle name="SAPBEXfilterText 2 3 2 4 2" xfId="26790"/>
    <cellStyle name="SAPBEXfilterText 2 3 2 4 2 2" xfId="26791"/>
    <cellStyle name="SAPBEXfilterText 2 3 2 4 3" xfId="26792"/>
    <cellStyle name="SAPBEXfilterText 2 3 2 5" xfId="26793"/>
    <cellStyle name="SAPBEXfilterText 2 3 2 5 2" xfId="26794"/>
    <cellStyle name="SAPBEXfilterText 2 3 2 5 2 2" xfId="26795"/>
    <cellStyle name="SAPBEXfilterText 2 3 2 5 3" xfId="26796"/>
    <cellStyle name="SAPBEXfilterText 2 3 2 6" xfId="26797"/>
    <cellStyle name="SAPBEXfilterText 2 3 2 6 2" xfId="26798"/>
    <cellStyle name="SAPBEXfilterText 2 3 2 7" xfId="26799"/>
    <cellStyle name="SAPBEXfilterText 2 3 2 8" xfId="26780"/>
    <cellStyle name="SAPBEXfilterText 2 3 3" xfId="26800"/>
    <cellStyle name="SAPBEXfilterText 2 3 4" xfId="26801"/>
    <cellStyle name="SAPBEXfilterText 2 3 4 2" xfId="26802"/>
    <cellStyle name="SAPBEXfilterText 2 3 4 2 2" xfId="26803"/>
    <cellStyle name="SAPBEXfilterText 2 3 4 3" xfId="26804"/>
    <cellStyle name="SAPBEXfilterText 2 3 5" xfId="26805"/>
    <cellStyle name="SAPBEXfilterText 2 3 5 2" xfId="26806"/>
    <cellStyle name="SAPBEXfilterText 2 3 5 2 2" xfId="26807"/>
    <cellStyle name="SAPBEXfilterText 2 3 5 3" xfId="26808"/>
    <cellStyle name="SAPBEXfilterText 2 3 6" xfId="26809"/>
    <cellStyle name="SAPBEXfilterText 2 3 6 2" xfId="26810"/>
    <cellStyle name="SAPBEXfilterText 2 3 6 2 2" xfId="26811"/>
    <cellStyle name="SAPBEXfilterText 2 3 6 3" xfId="26812"/>
    <cellStyle name="SAPBEXfilterText 2 3 7" xfId="26813"/>
    <cellStyle name="SAPBEXfilterText 2 3 7 2" xfId="26814"/>
    <cellStyle name="SAPBEXfilterText 2 3 7 2 2" xfId="26815"/>
    <cellStyle name="SAPBEXfilterText 2 3 7 3" xfId="26816"/>
    <cellStyle name="SAPBEXfilterText 2 3 8" xfId="26817"/>
    <cellStyle name="SAPBEXfilterText 2 3 8 2" xfId="26818"/>
    <cellStyle name="SAPBEXfilterText 2 3 9" xfId="26819"/>
    <cellStyle name="SAPBEXfilterText 2 4" xfId="1584"/>
    <cellStyle name="SAPBEXfilterText 2 4 2" xfId="26821"/>
    <cellStyle name="SAPBEXfilterText 2 4 2 2" xfId="26822"/>
    <cellStyle name="SAPBEXfilterText 2 4 2 2 2" xfId="26823"/>
    <cellStyle name="SAPBEXfilterText 2 4 2 3" xfId="26824"/>
    <cellStyle name="SAPBEXfilterText 2 4 3" xfId="26825"/>
    <cellStyle name="SAPBEXfilterText 2 4 3 2" xfId="26826"/>
    <cellStyle name="SAPBEXfilterText 2 4 3 2 2" xfId="26827"/>
    <cellStyle name="SAPBEXfilterText 2 4 3 3" xfId="26828"/>
    <cellStyle name="SAPBEXfilterText 2 4 4" xfId="26829"/>
    <cellStyle name="SAPBEXfilterText 2 4 4 2" xfId="26830"/>
    <cellStyle name="SAPBEXfilterText 2 4 4 2 2" xfId="26831"/>
    <cellStyle name="SAPBEXfilterText 2 4 4 3" xfId="26832"/>
    <cellStyle name="SAPBEXfilterText 2 4 5" xfId="26833"/>
    <cellStyle name="SAPBEXfilterText 2 4 5 2" xfId="26834"/>
    <cellStyle name="SAPBEXfilterText 2 4 5 2 2" xfId="26835"/>
    <cellStyle name="SAPBEXfilterText 2 4 5 3" xfId="26836"/>
    <cellStyle name="SAPBEXfilterText 2 4 6" xfId="26837"/>
    <cellStyle name="SAPBEXfilterText 2 4 6 2" xfId="26838"/>
    <cellStyle name="SAPBEXfilterText 2 4 7" xfId="26839"/>
    <cellStyle name="SAPBEXfilterText 2 4 8" xfId="26820"/>
    <cellStyle name="SAPBEXfilterText 2 5" xfId="2754"/>
    <cellStyle name="SAPBEXfilterText 2 5 2" xfId="26840"/>
    <cellStyle name="SAPBEXfilterText 2 6" xfId="26841"/>
    <cellStyle name="SAPBEXfilterText 2 6 2" xfId="26842"/>
    <cellStyle name="SAPBEXfilterText 2 6 2 2" xfId="26843"/>
    <cellStyle name="SAPBEXfilterText 2 6 3" xfId="26844"/>
    <cellStyle name="SAPBEXfilterText 2 7" xfId="26845"/>
    <cellStyle name="SAPBEXfilterText 2 7 2" xfId="26846"/>
    <cellStyle name="SAPBEXfilterText 2 7 2 2" xfId="26847"/>
    <cellStyle name="SAPBEXfilterText 2 7 3" xfId="26848"/>
    <cellStyle name="SAPBEXfilterText 2 8" xfId="26849"/>
    <cellStyle name="SAPBEXfilterText 2 8 2" xfId="26850"/>
    <cellStyle name="SAPBEXfilterText 2 8 2 2" xfId="26851"/>
    <cellStyle name="SAPBEXfilterText 2 8 3" xfId="26852"/>
    <cellStyle name="SAPBEXfilterText 2 9" xfId="26853"/>
    <cellStyle name="SAPBEXfilterText 2 9 2" xfId="26854"/>
    <cellStyle name="SAPBEXfilterText 2 9 2 2" xfId="26855"/>
    <cellStyle name="SAPBEXfilterText 2 9 3" xfId="26856"/>
    <cellStyle name="SAPBEXfilterText 2_O&amp;M Checkbook" xfId="26857"/>
    <cellStyle name="SAPBEXfilterText 3" xfId="663"/>
    <cellStyle name="SAPBEXfilterText 3 10" xfId="26859"/>
    <cellStyle name="SAPBEXfilterText 3 11" xfId="26858"/>
    <cellStyle name="SAPBEXfilterText 3 2" xfId="1041"/>
    <cellStyle name="SAPBEXfilterText 3 2 10" xfId="26860"/>
    <cellStyle name="SAPBEXfilterText 3 2 2" xfId="2055"/>
    <cellStyle name="SAPBEXfilterText 3 2 2 2" xfId="26862"/>
    <cellStyle name="SAPBEXfilterText 3 2 2 2 2" xfId="26863"/>
    <cellStyle name="SAPBEXfilterText 3 2 2 2 2 2" xfId="26864"/>
    <cellStyle name="SAPBEXfilterText 3 2 2 2 3" xfId="26865"/>
    <cellStyle name="SAPBEXfilterText 3 2 2 3" xfId="26866"/>
    <cellStyle name="SAPBEXfilterText 3 2 2 3 2" xfId="26867"/>
    <cellStyle name="SAPBEXfilterText 3 2 2 3 2 2" xfId="26868"/>
    <cellStyle name="SAPBEXfilterText 3 2 2 3 3" xfId="26869"/>
    <cellStyle name="SAPBEXfilterText 3 2 2 4" xfId="26870"/>
    <cellStyle name="SAPBEXfilterText 3 2 2 4 2" xfId="26871"/>
    <cellStyle name="SAPBEXfilterText 3 2 2 4 2 2" xfId="26872"/>
    <cellStyle name="SAPBEXfilterText 3 2 2 4 3" xfId="26873"/>
    <cellStyle name="SAPBEXfilterText 3 2 2 5" xfId="26874"/>
    <cellStyle name="SAPBEXfilterText 3 2 2 5 2" xfId="26875"/>
    <cellStyle name="SAPBEXfilterText 3 2 2 5 2 2" xfId="26876"/>
    <cellStyle name="SAPBEXfilterText 3 2 2 5 3" xfId="26877"/>
    <cellStyle name="SAPBEXfilterText 3 2 2 6" xfId="26878"/>
    <cellStyle name="SAPBEXfilterText 3 2 2 6 2" xfId="26879"/>
    <cellStyle name="SAPBEXfilterText 3 2 2 7" xfId="26880"/>
    <cellStyle name="SAPBEXfilterText 3 2 2 8" xfId="26861"/>
    <cellStyle name="SAPBEXfilterText 3 2 3" xfId="26881"/>
    <cellStyle name="SAPBEXfilterText 3 2 3 2" xfId="26882"/>
    <cellStyle name="SAPBEXfilterText 3 2 3 2 2" xfId="26883"/>
    <cellStyle name="SAPBEXfilterText 3 2 3 3" xfId="26884"/>
    <cellStyle name="SAPBEXfilterText 3 2 4" xfId="26885"/>
    <cellStyle name="SAPBEXfilterText 3 2 4 2" xfId="26886"/>
    <cellStyle name="SAPBEXfilterText 3 2 4 2 2" xfId="26887"/>
    <cellStyle name="SAPBEXfilterText 3 2 4 3" xfId="26888"/>
    <cellStyle name="SAPBEXfilterText 3 2 5" xfId="26889"/>
    <cellStyle name="SAPBEXfilterText 3 2 5 2" xfId="26890"/>
    <cellStyle name="SAPBEXfilterText 3 2 5 2 2" xfId="26891"/>
    <cellStyle name="SAPBEXfilterText 3 2 5 3" xfId="26892"/>
    <cellStyle name="SAPBEXfilterText 3 2 6" xfId="26893"/>
    <cellStyle name="SAPBEXfilterText 3 2 6 2" xfId="26894"/>
    <cellStyle name="SAPBEXfilterText 3 2 6 2 2" xfId="26895"/>
    <cellStyle name="SAPBEXfilterText 3 2 6 3" xfId="26896"/>
    <cellStyle name="SAPBEXfilterText 3 2 7" xfId="26897"/>
    <cellStyle name="SAPBEXfilterText 3 2 7 2" xfId="26898"/>
    <cellStyle name="SAPBEXfilterText 3 2 7 2 2" xfId="26899"/>
    <cellStyle name="SAPBEXfilterText 3 2 7 3" xfId="26900"/>
    <cellStyle name="SAPBEXfilterText 3 2 8" xfId="26901"/>
    <cellStyle name="SAPBEXfilterText 3 2 8 2" xfId="26902"/>
    <cellStyle name="SAPBEXfilterText 3 2 9" xfId="26903"/>
    <cellStyle name="SAPBEXfilterText 3 3" xfId="1693"/>
    <cellStyle name="SAPBEXfilterText 3 3 2" xfId="26905"/>
    <cellStyle name="SAPBEXfilterText 3 3 3" xfId="26906"/>
    <cellStyle name="SAPBEXfilterText 3 3 3 2" xfId="26907"/>
    <cellStyle name="SAPBEXfilterText 3 3 3 2 2" xfId="26908"/>
    <cellStyle name="SAPBEXfilterText 3 3 3 3" xfId="26909"/>
    <cellStyle name="SAPBEXfilterText 3 3 4" xfId="26910"/>
    <cellStyle name="SAPBEXfilterText 3 3 4 2" xfId="26911"/>
    <cellStyle name="SAPBEXfilterText 3 3 4 2 2" xfId="26912"/>
    <cellStyle name="SAPBEXfilterText 3 3 4 3" xfId="26913"/>
    <cellStyle name="SAPBEXfilterText 3 3 5" xfId="26914"/>
    <cellStyle name="SAPBEXfilterText 3 3 5 2" xfId="26915"/>
    <cellStyle name="SAPBEXfilterText 3 3 5 2 2" xfId="26916"/>
    <cellStyle name="SAPBEXfilterText 3 3 5 3" xfId="26917"/>
    <cellStyle name="SAPBEXfilterText 3 3 6" xfId="26918"/>
    <cellStyle name="SAPBEXfilterText 3 3 6 2" xfId="26919"/>
    <cellStyle name="SAPBEXfilterText 3 3 6 2 2" xfId="26920"/>
    <cellStyle name="SAPBEXfilterText 3 3 6 3" xfId="26921"/>
    <cellStyle name="SAPBEXfilterText 3 3 7" xfId="26922"/>
    <cellStyle name="SAPBEXfilterText 3 3 7 2" xfId="26923"/>
    <cellStyle name="SAPBEXfilterText 3 3 8" xfId="26924"/>
    <cellStyle name="SAPBEXfilterText 3 3 9" xfId="26904"/>
    <cellStyle name="SAPBEXfilterText 3 4" xfId="26925"/>
    <cellStyle name="SAPBEXfilterText 3 5" xfId="26926"/>
    <cellStyle name="SAPBEXfilterText 3 5 2" xfId="26927"/>
    <cellStyle name="SAPBEXfilterText 3 5 2 2" xfId="26928"/>
    <cellStyle name="SAPBEXfilterText 3 5 3" xfId="26929"/>
    <cellStyle name="SAPBEXfilterText 3 6" xfId="26930"/>
    <cellStyle name="SAPBEXfilterText 3 6 2" xfId="26931"/>
    <cellStyle name="SAPBEXfilterText 3 6 2 2" xfId="26932"/>
    <cellStyle name="SAPBEXfilterText 3 6 3" xfId="26933"/>
    <cellStyle name="SAPBEXfilterText 3 7" xfId="26934"/>
    <cellStyle name="SAPBEXfilterText 3 7 2" xfId="26935"/>
    <cellStyle name="SAPBEXfilterText 3 7 2 2" xfId="26936"/>
    <cellStyle name="SAPBEXfilterText 3 7 3" xfId="26937"/>
    <cellStyle name="SAPBEXfilterText 3 8" xfId="26938"/>
    <cellStyle name="SAPBEXfilterText 3 8 2" xfId="26939"/>
    <cellStyle name="SAPBEXfilterText 3 8 2 2" xfId="26940"/>
    <cellStyle name="SAPBEXfilterText 3 8 3" xfId="26941"/>
    <cellStyle name="SAPBEXfilterText 3 9" xfId="26942"/>
    <cellStyle name="SAPBEXfilterText 3 9 2" xfId="26943"/>
    <cellStyle name="SAPBEXfilterText 4" xfId="692"/>
    <cellStyle name="SAPBEXfilterText 4 2" xfId="1064"/>
    <cellStyle name="SAPBEXfilterText 4 2 2" xfId="2078"/>
    <cellStyle name="SAPBEXfilterText 4 2 2 2" xfId="26946"/>
    <cellStyle name="SAPBEXfilterText 4 2 3" xfId="26945"/>
    <cellStyle name="SAPBEXfilterText 4 3" xfId="1714"/>
    <cellStyle name="SAPBEXfilterText 4 3 2" xfId="26947"/>
    <cellStyle name="SAPBEXfilterText 4 4" xfId="26944"/>
    <cellStyle name="SAPBEXfilterText 5" xfId="645"/>
    <cellStyle name="SAPBEXfilterText 5 2" xfId="1682"/>
    <cellStyle name="SAPBEXfilterText 5 2 2" xfId="26949"/>
    <cellStyle name="SAPBEXfilterText 5 3" xfId="26948"/>
    <cellStyle name="SAPBEXfilterText 6" xfId="26950"/>
    <cellStyle name="SAPBEXfilterText 6 2" xfId="26951"/>
    <cellStyle name="SAPBEXfilterText 7" xfId="26952"/>
    <cellStyle name="SAPBEXfilterText 8" xfId="26953"/>
    <cellStyle name="SAPBEXfilterText 9" xfId="26954"/>
    <cellStyle name="SAPBEXfilterText 9 2" xfId="26955"/>
    <cellStyle name="SAPBEXfilterText 9 2 2" xfId="26956"/>
    <cellStyle name="SAPBEXfilterText 9 3" xfId="26957"/>
    <cellStyle name="SAPBEXfilterText_03_2012 LIC Fcst_ORIGINAL" xfId="26958"/>
    <cellStyle name="SAPBEXformats" xfId="118"/>
    <cellStyle name="SAPBEXformats 10" xfId="26960"/>
    <cellStyle name="SAPBEXformats 11" xfId="26959"/>
    <cellStyle name="SAPBEXformats 12" xfId="393"/>
    <cellStyle name="SAPBEXformats 2" xfId="394"/>
    <cellStyle name="SAPBEXformats 2 10" xfId="26962"/>
    <cellStyle name="SAPBEXformats 2 10 2" xfId="26963"/>
    <cellStyle name="SAPBEXformats 2 11" xfId="26964"/>
    <cellStyle name="SAPBEXformats 2 12" xfId="26961"/>
    <cellStyle name="SAPBEXformats 2 2" xfId="755"/>
    <cellStyle name="SAPBEXformats 2 2 10" xfId="26965"/>
    <cellStyle name="SAPBEXformats 2 2 2" xfId="1111"/>
    <cellStyle name="SAPBEXformats 2 2 2 2" xfId="2124"/>
    <cellStyle name="SAPBEXformats 2 2 2 2 2" xfId="26967"/>
    <cellStyle name="SAPBEXformats 2 2 2 3" xfId="26968"/>
    <cellStyle name="SAPBEXformats 2 2 2 3 2" xfId="26969"/>
    <cellStyle name="SAPBEXformats 2 2 2 3 2 2" xfId="26970"/>
    <cellStyle name="SAPBEXformats 2 2 2 3 3" xfId="26971"/>
    <cellStyle name="SAPBEXformats 2 2 2 4" xfId="26972"/>
    <cellStyle name="SAPBEXformats 2 2 2 4 2" xfId="26973"/>
    <cellStyle name="SAPBEXformats 2 2 2 4 2 2" xfId="26974"/>
    <cellStyle name="SAPBEXformats 2 2 2 4 3" xfId="26975"/>
    <cellStyle name="SAPBEXformats 2 2 2 5" xfId="26976"/>
    <cellStyle name="SAPBEXformats 2 2 2 5 2" xfId="26977"/>
    <cellStyle name="SAPBEXformats 2 2 2 5 2 2" xfId="26978"/>
    <cellStyle name="SAPBEXformats 2 2 2 5 3" xfId="26979"/>
    <cellStyle name="SAPBEXformats 2 2 2 6" xfId="26980"/>
    <cellStyle name="SAPBEXformats 2 2 2 6 2" xfId="26981"/>
    <cellStyle name="SAPBEXformats 2 2 2 6 2 2" xfId="26982"/>
    <cellStyle name="SAPBEXformats 2 2 2 6 3" xfId="26983"/>
    <cellStyle name="SAPBEXformats 2 2 2 7" xfId="26984"/>
    <cellStyle name="SAPBEXformats 2 2 2 7 2" xfId="26985"/>
    <cellStyle name="SAPBEXformats 2 2 2 8" xfId="26986"/>
    <cellStyle name="SAPBEXformats 2 2 2 9" xfId="26966"/>
    <cellStyle name="SAPBEXformats 2 2 3" xfId="1752"/>
    <cellStyle name="SAPBEXformats 2 2 3 2" xfId="26987"/>
    <cellStyle name="SAPBEXformats 2 2 4" xfId="26988"/>
    <cellStyle name="SAPBEXformats 2 2 4 2" xfId="26989"/>
    <cellStyle name="SAPBEXformats 2 2 4 2 2" xfId="26990"/>
    <cellStyle name="SAPBEXformats 2 2 4 3" xfId="26991"/>
    <cellStyle name="SAPBEXformats 2 2 5" xfId="26992"/>
    <cellStyle name="SAPBEXformats 2 2 5 2" xfId="26993"/>
    <cellStyle name="SAPBEXformats 2 2 5 2 2" xfId="26994"/>
    <cellStyle name="SAPBEXformats 2 2 5 3" xfId="26995"/>
    <cellStyle name="SAPBEXformats 2 2 6" xfId="26996"/>
    <cellStyle name="SAPBEXformats 2 2 6 2" xfId="26997"/>
    <cellStyle name="SAPBEXformats 2 2 6 2 2" xfId="26998"/>
    <cellStyle name="SAPBEXformats 2 2 6 3" xfId="26999"/>
    <cellStyle name="SAPBEXformats 2 2 7" xfId="27000"/>
    <cellStyle name="SAPBEXformats 2 2 7 2" xfId="27001"/>
    <cellStyle name="SAPBEXformats 2 2 7 2 2" xfId="27002"/>
    <cellStyle name="SAPBEXformats 2 2 7 3" xfId="27003"/>
    <cellStyle name="SAPBEXformats 2 2 8" xfId="27004"/>
    <cellStyle name="SAPBEXformats 2 2 8 2" xfId="27005"/>
    <cellStyle name="SAPBEXformats 2 2 9" xfId="27006"/>
    <cellStyle name="SAPBEXformats 2 3" xfId="814"/>
    <cellStyle name="SAPBEXformats 2 3 10" xfId="27007"/>
    <cellStyle name="SAPBEXformats 2 3 2" xfId="1158"/>
    <cellStyle name="SAPBEXformats 2 3 2 2" xfId="2170"/>
    <cellStyle name="SAPBEXformats 2 3 2 2 2" xfId="27010"/>
    <cellStyle name="SAPBEXformats 2 3 2 2 2 2" xfId="27011"/>
    <cellStyle name="SAPBEXformats 2 3 2 2 3" xfId="27012"/>
    <cellStyle name="SAPBEXformats 2 3 2 2 4" xfId="27009"/>
    <cellStyle name="SAPBEXformats 2 3 2 3" xfId="27013"/>
    <cellStyle name="SAPBEXformats 2 3 2 3 2" xfId="27014"/>
    <cellStyle name="SAPBEXformats 2 3 2 3 2 2" xfId="27015"/>
    <cellStyle name="SAPBEXformats 2 3 2 3 3" xfId="27016"/>
    <cellStyle name="SAPBEXformats 2 3 2 4" xfId="27017"/>
    <cellStyle name="SAPBEXformats 2 3 2 4 2" xfId="27018"/>
    <cellStyle name="SAPBEXformats 2 3 2 4 2 2" xfId="27019"/>
    <cellStyle name="SAPBEXformats 2 3 2 4 3" xfId="27020"/>
    <cellStyle name="SAPBEXformats 2 3 2 5" xfId="27021"/>
    <cellStyle name="SAPBEXformats 2 3 2 5 2" xfId="27022"/>
    <cellStyle name="SAPBEXformats 2 3 2 5 2 2" xfId="27023"/>
    <cellStyle name="SAPBEXformats 2 3 2 5 3" xfId="27024"/>
    <cellStyle name="SAPBEXformats 2 3 2 6" xfId="27025"/>
    <cellStyle name="SAPBEXformats 2 3 2 6 2" xfId="27026"/>
    <cellStyle name="SAPBEXformats 2 3 2 7" xfId="27027"/>
    <cellStyle name="SAPBEXformats 2 3 2 8" xfId="27008"/>
    <cellStyle name="SAPBEXformats 2 3 3" xfId="1809"/>
    <cellStyle name="SAPBEXformats 2 3 3 2" xfId="27028"/>
    <cellStyle name="SAPBEXformats 2 3 4" xfId="27029"/>
    <cellStyle name="SAPBEXformats 2 3 4 2" xfId="27030"/>
    <cellStyle name="SAPBEXformats 2 3 4 2 2" xfId="27031"/>
    <cellStyle name="SAPBEXformats 2 3 4 3" xfId="27032"/>
    <cellStyle name="SAPBEXformats 2 3 5" xfId="27033"/>
    <cellStyle name="SAPBEXformats 2 3 5 2" xfId="27034"/>
    <cellStyle name="SAPBEXformats 2 3 5 2 2" xfId="27035"/>
    <cellStyle name="SAPBEXformats 2 3 5 3" xfId="27036"/>
    <cellStyle name="SAPBEXformats 2 3 6" xfId="27037"/>
    <cellStyle name="SAPBEXformats 2 3 6 2" xfId="27038"/>
    <cellStyle name="SAPBEXformats 2 3 6 2 2" xfId="27039"/>
    <cellStyle name="SAPBEXformats 2 3 6 3" xfId="27040"/>
    <cellStyle name="SAPBEXformats 2 3 7" xfId="27041"/>
    <cellStyle name="SAPBEXformats 2 3 7 2" xfId="27042"/>
    <cellStyle name="SAPBEXformats 2 3 7 2 2" xfId="27043"/>
    <cellStyle name="SAPBEXformats 2 3 7 3" xfId="27044"/>
    <cellStyle name="SAPBEXformats 2 3 8" xfId="27045"/>
    <cellStyle name="SAPBEXformats 2 3 8 2" xfId="27046"/>
    <cellStyle name="SAPBEXformats 2 3 9" xfId="27047"/>
    <cellStyle name="SAPBEXformats 2 4" xfId="849"/>
    <cellStyle name="SAPBEXformats 2 4 2" xfId="1188"/>
    <cellStyle name="SAPBEXformats 2 4 2 2" xfId="2200"/>
    <cellStyle name="SAPBEXformats 2 4 2 2 2" xfId="27051"/>
    <cellStyle name="SAPBEXformats 2 4 2 2 3" xfId="27050"/>
    <cellStyle name="SAPBEXformats 2 4 2 3" xfId="27052"/>
    <cellStyle name="SAPBEXformats 2 4 2 4" xfId="27049"/>
    <cellStyle name="SAPBEXformats 2 4 3" xfId="1842"/>
    <cellStyle name="SAPBEXformats 2 4 3 2" xfId="27054"/>
    <cellStyle name="SAPBEXformats 2 4 3 2 2" xfId="27055"/>
    <cellStyle name="SAPBEXformats 2 4 3 3" xfId="27056"/>
    <cellStyle name="SAPBEXformats 2 4 3 4" xfId="27053"/>
    <cellStyle name="SAPBEXformats 2 4 4" xfId="27057"/>
    <cellStyle name="SAPBEXformats 2 4 4 2" xfId="27058"/>
    <cellStyle name="SAPBEXformats 2 4 4 2 2" xfId="27059"/>
    <cellStyle name="SAPBEXformats 2 4 4 3" xfId="27060"/>
    <cellStyle name="SAPBEXformats 2 4 5" xfId="27061"/>
    <cellStyle name="SAPBEXformats 2 4 5 2" xfId="27062"/>
    <cellStyle name="SAPBEXformats 2 4 5 2 2" xfId="27063"/>
    <cellStyle name="SAPBEXformats 2 4 5 3" xfId="27064"/>
    <cellStyle name="SAPBEXformats 2 4 6" xfId="27065"/>
    <cellStyle name="SAPBEXformats 2 4 6 2" xfId="27066"/>
    <cellStyle name="SAPBEXformats 2 4 7" xfId="27067"/>
    <cellStyle name="SAPBEXformats 2 4 8" xfId="27048"/>
    <cellStyle name="SAPBEXformats 2 5" xfId="1275"/>
    <cellStyle name="SAPBEXformats 2 5 2" xfId="1913"/>
    <cellStyle name="SAPBEXformats 2 5 3" xfId="27068"/>
    <cellStyle name="SAPBEXformats 2 6" xfId="951"/>
    <cellStyle name="SAPBEXformats 2 6 2" xfId="2206"/>
    <cellStyle name="SAPBEXformats 2 6 2 2" xfId="27071"/>
    <cellStyle name="SAPBEXformats 2 6 2 3" xfId="27070"/>
    <cellStyle name="SAPBEXformats 2 6 3" xfId="27072"/>
    <cellStyle name="SAPBEXformats 2 6 4" xfId="27069"/>
    <cellStyle name="SAPBEXformats 2 7" xfId="1626"/>
    <cellStyle name="SAPBEXformats 2 7 2" xfId="27074"/>
    <cellStyle name="SAPBEXformats 2 7 2 2" xfId="27075"/>
    <cellStyle name="SAPBEXformats 2 7 3" xfId="27076"/>
    <cellStyle name="SAPBEXformats 2 7 4" xfId="27073"/>
    <cellStyle name="SAPBEXformats 2 8" xfId="27077"/>
    <cellStyle name="SAPBEXformats 2 8 2" xfId="27078"/>
    <cellStyle name="SAPBEXformats 2 8 2 2" xfId="27079"/>
    <cellStyle name="SAPBEXformats 2 8 3" xfId="27080"/>
    <cellStyle name="SAPBEXformats 2 9" xfId="27081"/>
    <cellStyle name="SAPBEXformats 2 9 2" xfId="27082"/>
    <cellStyle name="SAPBEXformats 2 9 2 2" xfId="27083"/>
    <cellStyle name="SAPBEXformats 2 9 3" xfId="27084"/>
    <cellStyle name="SAPBEXformats 2_O&amp;M Checkbook" xfId="27085"/>
    <cellStyle name="SAPBEXformats 3" xfId="724"/>
    <cellStyle name="SAPBEXformats 3 10" xfId="27087"/>
    <cellStyle name="SAPBEXformats 3 11" xfId="27086"/>
    <cellStyle name="SAPBEXformats 3 2" xfId="1089"/>
    <cellStyle name="SAPBEXformats 3 2 10" xfId="27088"/>
    <cellStyle name="SAPBEXformats 3 2 2" xfId="2102"/>
    <cellStyle name="SAPBEXformats 3 2 2 2" xfId="27090"/>
    <cellStyle name="SAPBEXformats 3 2 2 2 2" xfId="27091"/>
    <cellStyle name="SAPBEXformats 3 2 2 2 2 2" xfId="27092"/>
    <cellStyle name="SAPBEXformats 3 2 2 2 3" xfId="27093"/>
    <cellStyle name="SAPBEXformats 3 2 2 3" xfId="27094"/>
    <cellStyle name="SAPBEXformats 3 2 2 3 2" xfId="27095"/>
    <cellStyle name="SAPBEXformats 3 2 2 3 2 2" xfId="27096"/>
    <cellStyle name="SAPBEXformats 3 2 2 3 3" xfId="27097"/>
    <cellStyle name="SAPBEXformats 3 2 2 4" xfId="27098"/>
    <cellStyle name="SAPBEXformats 3 2 2 4 2" xfId="27099"/>
    <cellStyle name="SAPBEXformats 3 2 2 4 2 2" xfId="27100"/>
    <cellStyle name="SAPBEXformats 3 2 2 4 3" xfId="27101"/>
    <cellStyle name="SAPBEXformats 3 2 2 5" xfId="27102"/>
    <cellStyle name="SAPBEXformats 3 2 2 5 2" xfId="27103"/>
    <cellStyle name="SAPBEXformats 3 2 2 5 2 2" xfId="27104"/>
    <cellStyle name="SAPBEXformats 3 2 2 5 3" xfId="27105"/>
    <cellStyle name="SAPBEXformats 3 2 2 6" xfId="27106"/>
    <cellStyle name="SAPBEXformats 3 2 2 6 2" xfId="27107"/>
    <cellStyle name="SAPBEXformats 3 2 2 7" xfId="27108"/>
    <cellStyle name="SAPBEXformats 3 2 2 8" xfId="27089"/>
    <cellStyle name="SAPBEXformats 3 2 3" xfId="27109"/>
    <cellStyle name="SAPBEXformats 3 2 3 2" xfId="27110"/>
    <cellStyle name="SAPBEXformats 3 2 3 2 2" xfId="27111"/>
    <cellStyle name="SAPBEXformats 3 2 3 3" xfId="27112"/>
    <cellStyle name="SAPBEXformats 3 2 4" xfId="27113"/>
    <cellStyle name="SAPBEXformats 3 2 4 2" xfId="27114"/>
    <cellStyle name="SAPBEXformats 3 2 4 2 2" xfId="27115"/>
    <cellStyle name="SAPBEXformats 3 2 4 3" xfId="27116"/>
    <cellStyle name="SAPBEXformats 3 2 5" xfId="27117"/>
    <cellStyle name="SAPBEXformats 3 2 5 2" xfId="27118"/>
    <cellStyle name="SAPBEXformats 3 2 5 2 2" xfId="27119"/>
    <cellStyle name="SAPBEXformats 3 2 5 3" xfId="27120"/>
    <cellStyle name="SAPBEXformats 3 2 6" xfId="27121"/>
    <cellStyle name="SAPBEXformats 3 2 6 2" xfId="27122"/>
    <cellStyle name="SAPBEXformats 3 2 6 2 2" xfId="27123"/>
    <cellStyle name="SAPBEXformats 3 2 6 3" xfId="27124"/>
    <cellStyle name="SAPBEXformats 3 2 7" xfId="27125"/>
    <cellStyle name="SAPBEXformats 3 2 7 2" xfId="27126"/>
    <cellStyle name="SAPBEXformats 3 2 7 2 2" xfId="27127"/>
    <cellStyle name="SAPBEXformats 3 2 7 3" xfId="27128"/>
    <cellStyle name="SAPBEXformats 3 2 8" xfId="27129"/>
    <cellStyle name="SAPBEXformats 3 2 8 2" xfId="27130"/>
    <cellStyle name="SAPBEXformats 3 2 9" xfId="27131"/>
    <cellStyle name="SAPBEXformats 3 3" xfId="1542"/>
    <cellStyle name="SAPBEXformats 3 3 2" xfId="2254"/>
    <cellStyle name="SAPBEXformats 3 3 2 2" xfId="27133"/>
    <cellStyle name="SAPBEXformats 3 3 3" xfId="27134"/>
    <cellStyle name="SAPBEXformats 3 3 3 2" xfId="27135"/>
    <cellStyle name="SAPBEXformats 3 3 3 2 2" xfId="27136"/>
    <cellStyle name="SAPBEXformats 3 3 3 3" xfId="27137"/>
    <cellStyle name="SAPBEXformats 3 3 4" xfId="27138"/>
    <cellStyle name="SAPBEXformats 3 3 4 2" xfId="27139"/>
    <cellStyle name="SAPBEXformats 3 3 4 2 2" xfId="27140"/>
    <cellStyle name="SAPBEXformats 3 3 4 3" xfId="27141"/>
    <cellStyle name="SAPBEXformats 3 3 5" xfId="27142"/>
    <cellStyle name="SAPBEXformats 3 3 5 2" xfId="27143"/>
    <cellStyle name="SAPBEXformats 3 3 5 2 2" xfId="27144"/>
    <cellStyle name="SAPBEXformats 3 3 5 3" xfId="27145"/>
    <cellStyle name="SAPBEXformats 3 3 6" xfId="27146"/>
    <cellStyle name="SAPBEXformats 3 3 6 2" xfId="27147"/>
    <cellStyle name="SAPBEXformats 3 3 6 2 2" xfId="27148"/>
    <cellStyle name="SAPBEXformats 3 3 6 3" xfId="27149"/>
    <cellStyle name="SAPBEXformats 3 3 7" xfId="27150"/>
    <cellStyle name="SAPBEXformats 3 3 7 2" xfId="27151"/>
    <cellStyle name="SAPBEXformats 3 3 8" xfId="27152"/>
    <cellStyle name="SAPBEXformats 3 3 9" xfId="27132"/>
    <cellStyle name="SAPBEXformats 3 4" xfId="1585"/>
    <cellStyle name="SAPBEXformats 3 4 2" xfId="27154"/>
    <cellStyle name="SAPBEXformats 3 4 2 2" xfId="27155"/>
    <cellStyle name="SAPBEXformats 3 4 3" xfId="27156"/>
    <cellStyle name="SAPBEXformats 3 4 4" xfId="27153"/>
    <cellStyle name="SAPBEXformats 3 5" xfId="27157"/>
    <cellStyle name="SAPBEXformats 3 5 2" xfId="27158"/>
    <cellStyle name="SAPBEXformats 3 5 2 2" xfId="27159"/>
    <cellStyle name="SAPBEXformats 3 5 3" xfId="27160"/>
    <cellStyle name="SAPBEXformats 3 6" xfId="27161"/>
    <cellStyle name="SAPBEXformats 3 6 2" xfId="27162"/>
    <cellStyle name="SAPBEXformats 3 6 2 2" xfId="27163"/>
    <cellStyle name="SAPBEXformats 3 6 3" xfId="27164"/>
    <cellStyle name="SAPBEXformats 3 7" xfId="27165"/>
    <cellStyle name="SAPBEXformats 3 7 2" xfId="27166"/>
    <cellStyle name="SAPBEXformats 3 7 2 2" xfId="27167"/>
    <cellStyle name="SAPBEXformats 3 7 3" xfId="27168"/>
    <cellStyle name="SAPBEXformats 3 8" xfId="27169"/>
    <cellStyle name="SAPBEXformats 3 8 2" xfId="27170"/>
    <cellStyle name="SAPBEXformats 3 8 2 2" xfId="27171"/>
    <cellStyle name="SAPBEXformats 3 8 3" xfId="27172"/>
    <cellStyle name="SAPBEXformats 3 9" xfId="27173"/>
    <cellStyle name="SAPBEXformats 3 9 2" xfId="27174"/>
    <cellStyle name="SAPBEXformats 4" xfId="693"/>
    <cellStyle name="SAPBEXformats 4 2" xfId="1065"/>
    <cellStyle name="SAPBEXformats 4 2 2" xfId="2079"/>
    <cellStyle name="SAPBEXformats 4 3" xfId="1715"/>
    <cellStyle name="SAPBEXformats 4 4" xfId="27175"/>
    <cellStyle name="SAPBEXformats 5" xfId="788"/>
    <cellStyle name="SAPBEXformats 5 2" xfId="1133"/>
    <cellStyle name="SAPBEXformats 5 2 2" xfId="2145"/>
    <cellStyle name="SAPBEXformats 5 2 2 2" xfId="27178"/>
    <cellStyle name="SAPBEXformats 5 2 3" xfId="27177"/>
    <cellStyle name="SAPBEXformats 5 3" xfId="1783"/>
    <cellStyle name="SAPBEXformats 5 3 2" xfId="27179"/>
    <cellStyle name="SAPBEXformats 5 4" xfId="27176"/>
    <cellStyle name="SAPBEXformats 6" xfId="1274"/>
    <cellStyle name="SAPBEXformats 6 2" xfId="1912"/>
    <cellStyle name="SAPBEXformats 6 2 2" xfId="27182"/>
    <cellStyle name="SAPBEXformats 6 2 3" xfId="27181"/>
    <cellStyle name="SAPBEXformats 6 3" xfId="27183"/>
    <cellStyle name="SAPBEXformats 6 4" xfId="27180"/>
    <cellStyle name="SAPBEXformats 7" xfId="950"/>
    <cellStyle name="SAPBEXformats 7 2" xfId="27185"/>
    <cellStyle name="SAPBEXformats 7 2 2" xfId="27186"/>
    <cellStyle name="SAPBEXformats 7 3" xfId="27187"/>
    <cellStyle name="SAPBEXformats 7 4" xfId="27184"/>
    <cellStyle name="SAPBEXformats 8" xfId="27188"/>
    <cellStyle name="SAPBEXformats 9" xfId="27189"/>
    <cellStyle name="SAPBEXformats 9 2" xfId="27190"/>
    <cellStyle name="SAPBEXformats 9 2 2" xfId="27191"/>
    <cellStyle name="SAPBEXformats 9 3" xfId="27192"/>
    <cellStyle name="SAPBEXformats_03_2012 LIC Fcst_ORIGINAL" xfId="27193"/>
    <cellStyle name="SAPBEXheaderItem" xfId="119"/>
    <cellStyle name="SAPBEXheaderItem 10" xfId="27195"/>
    <cellStyle name="SAPBEXheaderItem 11" xfId="27196"/>
    <cellStyle name="SAPBEXheaderItem 12" xfId="27197"/>
    <cellStyle name="SAPBEXheaderItem 13" xfId="27194"/>
    <cellStyle name="SAPBEXheaderItem 14" xfId="395"/>
    <cellStyle name="SAPBEXheaderItem 2" xfId="396"/>
    <cellStyle name="SAPBEXheaderItem 2 10" xfId="27199"/>
    <cellStyle name="SAPBEXheaderItem 2 10 2" xfId="27200"/>
    <cellStyle name="SAPBEXheaderItem 2 11" xfId="27201"/>
    <cellStyle name="SAPBEXheaderItem 2 12" xfId="27198"/>
    <cellStyle name="SAPBEXheaderItem 2 2" xfId="756"/>
    <cellStyle name="SAPBEXheaderItem 2 2 10" xfId="27202"/>
    <cellStyle name="SAPBEXheaderItem 2 2 2" xfId="1112"/>
    <cellStyle name="SAPBEXheaderItem 2 2 2 2" xfId="2125"/>
    <cellStyle name="SAPBEXheaderItem 2 2 2 2 2" xfId="27205"/>
    <cellStyle name="SAPBEXheaderItem 2 2 2 2 2 2" xfId="27206"/>
    <cellStyle name="SAPBEXheaderItem 2 2 2 2 3" xfId="27207"/>
    <cellStyle name="SAPBEXheaderItem 2 2 2 2 4" xfId="27204"/>
    <cellStyle name="SAPBEXheaderItem 2 2 2 3" xfId="27208"/>
    <cellStyle name="SAPBEXheaderItem 2 2 2 3 2" xfId="27209"/>
    <cellStyle name="SAPBEXheaderItem 2 2 2 3 2 2" xfId="27210"/>
    <cellStyle name="SAPBEXheaderItem 2 2 2 3 3" xfId="27211"/>
    <cellStyle name="SAPBEXheaderItem 2 2 2 4" xfId="27212"/>
    <cellStyle name="SAPBEXheaderItem 2 2 2 4 2" xfId="27213"/>
    <cellStyle name="SAPBEXheaderItem 2 2 2 4 2 2" xfId="27214"/>
    <cellStyle name="SAPBEXheaderItem 2 2 2 4 3" xfId="27215"/>
    <cellStyle name="SAPBEXheaderItem 2 2 2 5" xfId="27216"/>
    <cellStyle name="SAPBEXheaderItem 2 2 2 5 2" xfId="27217"/>
    <cellStyle name="SAPBEXheaderItem 2 2 2 5 2 2" xfId="27218"/>
    <cellStyle name="SAPBEXheaderItem 2 2 2 5 3" xfId="27219"/>
    <cellStyle name="SAPBEXheaderItem 2 2 2 6" xfId="27220"/>
    <cellStyle name="SAPBEXheaderItem 2 2 2 6 2" xfId="27221"/>
    <cellStyle name="SAPBEXheaderItem 2 2 2 7" xfId="27222"/>
    <cellStyle name="SAPBEXheaderItem 2 2 2 8" xfId="27203"/>
    <cellStyle name="SAPBEXheaderItem 2 2 3" xfId="1753"/>
    <cellStyle name="SAPBEXheaderItem 2 2 3 2" xfId="27223"/>
    <cellStyle name="SAPBEXheaderItem 2 2 4" xfId="27224"/>
    <cellStyle name="SAPBEXheaderItem 2 2 4 2" xfId="27225"/>
    <cellStyle name="SAPBEXheaderItem 2 2 4 2 2" xfId="27226"/>
    <cellStyle name="SAPBEXheaderItem 2 2 4 3" xfId="27227"/>
    <cellStyle name="SAPBEXheaderItem 2 2 5" xfId="27228"/>
    <cellStyle name="SAPBEXheaderItem 2 2 5 2" xfId="27229"/>
    <cellStyle name="SAPBEXheaderItem 2 2 5 2 2" xfId="27230"/>
    <cellStyle name="SAPBEXheaderItem 2 2 5 3" xfId="27231"/>
    <cellStyle name="SAPBEXheaderItem 2 2 6" xfId="27232"/>
    <cellStyle name="SAPBEXheaderItem 2 2 6 2" xfId="27233"/>
    <cellStyle name="SAPBEXheaderItem 2 2 6 2 2" xfId="27234"/>
    <cellStyle name="SAPBEXheaderItem 2 2 6 3" xfId="27235"/>
    <cellStyle name="SAPBEXheaderItem 2 2 7" xfId="27236"/>
    <cellStyle name="SAPBEXheaderItem 2 2 7 2" xfId="27237"/>
    <cellStyle name="SAPBEXheaderItem 2 2 7 2 2" xfId="27238"/>
    <cellStyle name="SAPBEXheaderItem 2 2 7 3" xfId="27239"/>
    <cellStyle name="SAPBEXheaderItem 2 2 8" xfId="27240"/>
    <cellStyle name="SAPBEXheaderItem 2 2 8 2" xfId="27241"/>
    <cellStyle name="SAPBEXheaderItem 2 2 9" xfId="27242"/>
    <cellStyle name="SAPBEXheaderItem 2 3" xfId="815"/>
    <cellStyle name="SAPBEXheaderItem 2 3 10" xfId="27243"/>
    <cellStyle name="SAPBEXheaderItem 2 3 2" xfId="1159"/>
    <cellStyle name="SAPBEXheaderItem 2 3 2 2" xfId="2171"/>
    <cellStyle name="SAPBEXheaderItem 2 3 2 2 2" xfId="27246"/>
    <cellStyle name="SAPBEXheaderItem 2 3 2 2 2 2" xfId="27247"/>
    <cellStyle name="SAPBEXheaderItem 2 3 2 2 3" xfId="27248"/>
    <cellStyle name="SAPBEXheaderItem 2 3 2 2 4" xfId="27245"/>
    <cellStyle name="SAPBEXheaderItem 2 3 2 3" xfId="27249"/>
    <cellStyle name="SAPBEXheaderItem 2 3 2 3 2" xfId="27250"/>
    <cellStyle name="SAPBEXheaderItem 2 3 2 3 2 2" xfId="27251"/>
    <cellStyle name="SAPBEXheaderItem 2 3 2 3 3" xfId="27252"/>
    <cellStyle name="SAPBEXheaderItem 2 3 2 4" xfId="27253"/>
    <cellStyle name="SAPBEXheaderItem 2 3 2 4 2" xfId="27254"/>
    <cellStyle name="SAPBEXheaderItem 2 3 2 4 2 2" xfId="27255"/>
    <cellStyle name="SAPBEXheaderItem 2 3 2 4 3" xfId="27256"/>
    <cellStyle name="SAPBEXheaderItem 2 3 2 5" xfId="27257"/>
    <cellStyle name="SAPBEXheaderItem 2 3 2 5 2" xfId="27258"/>
    <cellStyle name="SAPBEXheaderItem 2 3 2 5 2 2" xfId="27259"/>
    <cellStyle name="SAPBEXheaderItem 2 3 2 5 3" xfId="27260"/>
    <cellStyle name="SAPBEXheaderItem 2 3 2 6" xfId="27261"/>
    <cellStyle name="SAPBEXheaderItem 2 3 2 6 2" xfId="27262"/>
    <cellStyle name="SAPBEXheaderItem 2 3 2 7" xfId="27263"/>
    <cellStyle name="SAPBEXheaderItem 2 3 2 8" xfId="27244"/>
    <cellStyle name="SAPBEXheaderItem 2 3 3" xfId="1810"/>
    <cellStyle name="SAPBEXheaderItem 2 3 3 2" xfId="27264"/>
    <cellStyle name="SAPBEXheaderItem 2 3 4" xfId="27265"/>
    <cellStyle name="SAPBEXheaderItem 2 3 4 2" xfId="27266"/>
    <cellStyle name="SAPBEXheaderItem 2 3 4 2 2" xfId="27267"/>
    <cellStyle name="SAPBEXheaderItem 2 3 4 3" xfId="27268"/>
    <cellStyle name="SAPBEXheaderItem 2 3 5" xfId="27269"/>
    <cellStyle name="SAPBEXheaderItem 2 3 5 2" xfId="27270"/>
    <cellStyle name="SAPBEXheaderItem 2 3 5 2 2" xfId="27271"/>
    <cellStyle name="SAPBEXheaderItem 2 3 5 3" xfId="27272"/>
    <cellStyle name="SAPBEXheaderItem 2 3 6" xfId="27273"/>
    <cellStyle name="SAPBEXheaderItem 2 3 6 2" xfId="27274"/>
    <cellStyle name="SAPBEXheaderItem 2 3 6 2 2" xfId="27275"/>
    <cellStyle name="SAPBEXheaderItem 2 3 6 3" xfId="27276"/>
    <cellStyle name="SAPBEXheaderItem 2 3 7" xfId="27277"/>
    <cellStyle name="SAPBEXheaderItem 2 3 7 2" xfId="27278"/>
    <cellStyle name="SAPBEXheaderItem 2 3 7 2 2" xfId="27279"/>
    <cellStyle name="SAPBEXheaderItem 2 3 7 3" xfId="27280"/>
    <cellStyle name="SAPBEXheaderItem 2 3 8" xfId="27281"/>
    <cellStyle name="SAPBEXheaderItem 2 3 8 2" xfId="27282"/>
    <cellStyle name="SAPBEXheaderItem 2 3 9" xfId="27283"/>
    <cellStyle name="SAPBEXheaderItem 2 4" xfId="850"/>
    <cellStyle name="SAPBEXheaderItem 2 4 2" xfId="1843"/>
    <cellStyle name="SAPBEXheaderItem 2 4 2 2" xfId="27285"/>
    <cellStyle name="SAPBEXheaderItem 2 4 3" xfId="27286"/>
    <cellStyle name="SAPBEXheaderItem 2 4 3 2" xfId="27287"/>
    <cellStyle name="SAPBEXheaderItem 2 4 3 2 2" xfId="27288"/>
    <cellStyle name="SAPBEXheaderItem 2 4 3 3" xfId="27289"/>
    <cellStyle name="SAPBEXheaderItem 2 4 4" xfId="27290"/>
    <cellStyle name="SAPBEXheaderItem 2 4 4 2" xfId="27291"/>
    <cellStyle name="SAPBEXheaderItem 2 4 4 2 2" xfId="27292"/>
    <cellStyle name="SAPBEXheaderItem 2 4 4 3" xfId="27293"/>
    <cellStyle name="SAPBEXheaderItem 2 4 5" xfId="27294"/>
    <cellStyle name="SAPBEXheaderItem 2 4 5 2" xfId="27295"/>
    <cellStyle name="SAPBEXheaderItem 2 4 5 2 2" xfId="27296"/>
    <cellStyle name="SAPBEXheaderItem 2 4 5 3" xfId="27297"/>
    <cellStyle name="SAPBEXheaderItem 2 4 6" xfId="27298"/>
    <cellStyle name="SAPBEXheaderItem 2 4 6 2" xfId="27299"/>
    <cellStyle name="SAPBEXheaderItem 2 4 6 2 2" xfId="27300"/>
    <cellStyle name="SAPBEXheaderItem 2 4 6 3" xfId="27301"/>
    <cellStyle name="SAPBEXheaderItem 2 4 7" xfId="27302"/>
    <cellStyle name="SAPBEXheaderItem 2 4 7 2" xfId="27303"/>
    <cellStyle name="SAPBEXheaderItem 2 4 8" xfId="27304"/>
    <cellStyle name="SAPBEXheaderItem 2 4 9" xfId="27284"/>
    <cellStyle name="SAPBEXheaderItem 2 5" xfId="1506"/>
    <cellStyle name="SAPBEXheaderItem 2 5 2" xfId="2215"/>
    <cellStyle name="SAPBEXheaderItem 2 5 3" xfId="27305"/>
    <cellStyle name="SAPBEXheaderItem 2 6" xfId="1627"/>
    <cellStyle name="SAPBEXheaderItem 2 6 2" xfId="27307"/>
    <cellStyle name="SAPBEXheaderItem 2 6 2 2" xfId="27308"/>
    <cellStyle name="SAPBEXheaderItem 2 6 3" xfId="27309"/>
    <cellStyle name="SAPBEXheaderItem 2 6 4" xfId="27306"/>
    <cellStyle name="SAPBEXheaderItem 2 7" xfId="2384"/>
    <cellStyle name="SAPBEXheaderItem 2 7 2" xfId="27311"/>
    <cellStyle name="SAPBEXheaderItem 2 7 2 2" xfId="27312"/>
    <cellStyle name="SAPBEXheaderItem 2 7 3" xfId="27313"/>
    <cellStyle name="SAPBEXheaderItem 2 7 4" xfId="27310"/>
    <cellStyle name="SAPBEXheaderItem 2 8" xfId="27314"/>
    <cellStyle name="SAPBEXheaderItem 2 8 2" xfId="27315"/>
    <cellStyle name="SAPBEXheaderItem 2 8 2 2" xfId="27316"/>
    <cellStyle name="SAPBEXheaderItem 2 8 3" xfId="27317"/>
    <cellStyle name="SAPBEXheaderItem 2 9" xfId="27318"/>
    <cellStyle name="SAPBEXheaderItem 2 9 2" xfId="27319"/>
    <cellStyle name="SAPBEXheaderItem 2 9 2 2" xfId="27320"/>
    <cellStyle name="SAPBEXheaderItem 2 9 3" xfId="27321"/>
    <cellStyle name="SAPBEXheaderItem 2_O&amp;M Checkbook" xfId="27322"/>
    <cellStyle name="SAPBEXheaderItem 3" xfId="662"/>
    <cellStyle name="SAPBEXheaderItem 3 10" xfId="27324"/>
    <cellStyle name="SAPBEXheaderItem 3 11" xfId="27323"/>
    <cellStyle name="SAPBEXheaderItem 3 2" xfId="1040"/>
    <cellStyle name="SAPBEXheaderItem 3 2 10" xfId="27325"/>
    <cellStyle name="SAPBEXheaderItem 3 2 2" xfId="2054"/>
    <cellStyle name="SAPBEXheaderItem 3 2 2 2" xfId="27327"/>
    <cellStyle name="SAPBEXheaderItem 3 2 2 2 2" xfId="27328"/>
    <cellStyle name="SAPBEXheaderItem 3 2 2 2 2 2" xfId="27329"/>
    <cellStyle name="SAPBEXheaderItem 3 2 2 2 3" xfId="27330"/>
    <cellStyle name="SAPBEXheaderItem 3 2 2 3" xfId="27331"/>
    <cellStyle name="SAPBEXheaderItem 3 2 2 3 2" xfId="27332"/>
    <cellStyle name="SAPBEXheaderItem 3 2 2 3 2 2" xfId="27333"/>
    <cellStyle name="SAPBEXheaderItem 3 2 2 3 3" xfId="27334"/>
    <cellStyle name="SAPBEXheaderItem 3 2 2 4" xfId="27335"/>
    <cellStyle name="SAPBEXheaderItem 3 2 2 4 2" xfId="27336"/>
    <cellStyle name="SAPBEXheaderItem 3 2 2 4 2 2" xfId="27337"/>
    <cellStyle name="SAPBEXheaderItem 3 2 2 4 3" xfId="27338"/>
    <cellStyle name="SAPBEXheaderItem 3 2 2 5" xfId="27339"/>
    <cellStyle name="SAPBEXheaderItem 3 2 2 5 2" xfId="27340"/>
    <cellStyle name="SAPBEXheaderItem 3 2 2 5 2 2" xfId="27341"/>
    <cellStyle name="SAPBEXheaderItem 3 2 2 5 3" xfId="27342"/>
    <cellStyle name="SAPBEXheaderItem 3 2 2 6" xfId="27343"/>
    <cellStyle name="SAPBEXheaderItem 3 2 2 6 2" xfId="27344"/>
    <cellStyle name="SAPBEXheaderItem 3 2 2 7" xfId="27345"/>
    <cellStyle name="SAPBEXheaderItem 3 2 2 8" xfId="27326"/>
    <cellStyle name="SAPBEXheaderItem 3 2 3" xfId="27346"/>
    <cellStyle name="SAPBEXheaderItem 3 2 4" xfId="27347"/>
    <cellStyle name="SAPBEXheaderItem 3 2 4 2" xfId="27348"/>
    <cellStyle name="SAPBEXheaderItem 3 2 4 2 2" xfId="27349"/>
    <cellStyle name="SAPBEXheaderItem 3 2 4 3" xfId="27350"/>
    <cellStyle name="SAPBEXheaderItem 3 2 5" xfId="27351"/>
    <cellStyle name="SAPBEXheaderItem 3 2 5 2" xfId="27352"/>
    <cellStyle name="SAPBEXheaderItem 3 2 5 2 2" xfId="27353"/>
    <cellStyle name="SAPBEXheaderItem 3 2 5 3" xfId="27354"/>
    <cellStyle name="SAPBEXheaderItem 3 2 6" xfId="27355"/>
    <cellStyle name="SAPBEXheaderItem 3 2 6 2" xfId="27356"/>
    <cellStyle name="SAPBEXheaderItem 3 2 6 2 2" xfId="27357"/>
    <cellStyle name="SAPBEXheaderItem 3 2 6 3" xfId="27358"/>
    <cellStyle name="SAPBEXheaderItem 3 2 7" xfId="27359"/>
    <cellStyle name="SAPBEXheaderItem 3 2 7 2" xfId="27360"/>
    <cellStyle name="SAPBEXheaderItem 3 2 7 2 2" xfId="27361"/>
    <cellStyle name="SAPBEXheaderItem 3 2 7 3" xfId="27362"/>
    <cellStyle name="SAPBEXheaderItem 3 2 8" xfId="27363"/>
    <cellStyle name="SAPBEXheaderItem 3 2 8 2" xfId="27364"/>
    <cellStyle name="SAPBEXheaderItem 3 2 9" xfId="27365"/>
    <cellStyle name="SAPBEXheaderItem 3 3" xfId="1543"/>
    <cellStyle name="SAPBEXheaderItem 3 3 2" xfId="2255"/>
    <cellStyle name="SAPBEXheaderItem 3 3 2 2" xfId="27368"/>
    <cellStyle name="SAPBEXheaderItem 3 3 2 2 2" xfId="27369"/>
    <cellStyle name="SAPBEXheaderItem 3 3 2 3" xfId="27370"/>
    <cellStyle name="SAPBEXheaderItem 3 3 2 4" xfId="27367"/>
    <cellStyle name="SAPBEXheaderItem 3 3 3" xfId="2830"/>
    <cellStyle name="SAPBEXheaderItem 3 3 3 2" xfId="27372"/>
    <cellStyle name="SAPBEXheaderItem 3 3 3 2 2" xfId="27373"/>
    <cellStyle name="SAPBEXheaderItem 3 3 3 3" xfId="27374"/>
    <cellStyle name="SAPBEXheaderItem 3 3 3 4" xfId="27371"/>
    <cellStyle name="SAPBEXheaderItem 3 3 4" xfId="2568"/>
    <cellStyle name="SAPBEXheaderItem 3 3 4 2" xfId="27376"/>
    <cellStyle name="SAPBEXheaderItem 3 3 4 2 2" xfId="27377"/>
    <cellStyle name="SAPBEXheaderItem 3 3 4 3" xfId="27378"/>
    <cellStyle name="SAPBEXheaderItem 3 3 4 4" xfId="27375"/>
    <cellStyle name="SAPBEXheaderItem 3 3 5" xfId="27379"/>
    <cellStyle name="SAPBEXheaderItem 3 3 5 2" xfId="27380"/>
    <cellStyle name="SAPBEXheaderItem 3 3 5 2 2" xfId="27381"/>
    <cellStyle name="SAPBEXheaderItem 3 3 5 3" xfId="27382"/>
    <cellStyle name="SAPBEXheaderItem 3 3 6" xfId="27383"/>
    <cellStyle name="SAPBEXheaderItem 3 3 6 2" xfId="27384"/>
    <cellStyle name="SAPBEXheaderItem 3 3 7" xfId="27385"/>
    <cellStyle name="SAPBEXheaderItem 3 3 8" xfId="27366"/>
    <cellStyle name="SAPBEXheaderItem 3 4" xfId="1586"/>
    <cellStyle name="SAPBEXheaderItem 3 4 2" xfId="27386"/>
    <cellStyle name="SAPBEXheaderItem 3 5" xfId="27387"/>
    <cellStyle name="SAPBEXheaderItem 3 5 2" xfId="27388"/>
    <cellStyle name="SAPBEXheaderItem 3 5 2 2" xfId="27389"/>
    <cellStyle name="SAPBEXheaderItem 3 5 3" xfId="27390"/>
    <cellStyle name="SAPBEXheaderItem 3 6" xfId="27391"/>
    <cellStyle name="SAPBEXheaderItem 3 6 2" xfId="27392"/>
    <cellStyle name="SAPBEXheaderItem 3 6 2 2" xfId="27393"/>
    <cellStyle name="SAPBEXheaderItem 3 6 3" xfId="27394"/>
    <cellStyle name="SAPBEXheaderItem 3 7" xfId="27395"/>
    <cellStyle name="SAPBEXheaderItem 3 7 2" xfId="27396"/>
    <cellStyle name="SAPBEXheaderItem 3 7 2 2" xfId="27397"/>
    <cellStyle name="SAPBEXheaderItem 3 7 3" xfId="27398"/>
    <cellStyle name="SAPBEXheaderItem 3 8" xfId="27399"/>
    <cellStyle name="SAPBEXheaderItem 3 8 2" xfId="27400"/>
    <cellStyle name="SAPBEXheaderItem 3 8 2 2" xfId="27401"/>
    <cellStyle name="SAPBEXheaderItem 3 8 3" xfId="27402"/>
    <cellStyle name="SAPBEXheaderItem 3 9" xfId="27403"/>
    <cellStyle name="SAPBEXheaderItem 3 9 2" xfId="27404"/>
    <cellStyle name="SAPBEXheaderItem 4" xfId="650"/>
    <cellStyle name="SAPBEXheaderItem 4 2" xfId="1029"/>
    <cellStyle name="SAPBEXheaderItem 4 2 2" xfId="2043"/>
    <cellStyle name="SAPBEXheaderItem 4 3" xfId="1687"/>
    <cellStyle name="SAPBEXheaderItem 4 3 2" xfId="2841"/>
    <cellStyle name="SAPBEXheaderItem 4 3 3" xfId="2567"/>
    <cellStyle name="SAPBEXheaderItem 4 4" xfId="27405"/>
    <cellStyle name="SAPBEXheaderItem 5" xfId="787"/>
    <cellStyle name="SAPBEXheaderItem 5 2" xfId="1782"/>
    <cellStyle name="SAPBEXheaderItem 5 3" xfId="27406"/>
    <cellStyle name="SAPBEXheaderItem 6" xfId="1276"/>
    <cellStyle name="SAPBEXheaderItem 6 2" xfId="1914"/>
    <cellStyle name="SAPBEXheaderItem 6 2 2" xfId="27408"/>
    <cellStyle name="SAPBEXheaderItem 6 3" xfId="27409"/>
    <cellStyle name="SAPBEXheaderItem 6 4" xfId="27407"/>
    <cellStyle name="SAPBEXheaderItem 7" xfId="952"/>
    <cellStyle name="SAPBEXheaderItem 7 2" xfId="27411"/>
    <cellStyle name="SAPBEXheaderItem 7 3" xfId="27410"/>
    <cellStyle name="SAPBEXheaderItem 8" xfId="27412"/>
    <cellStyle name="SAPBEXheaderItem 9" xfId="27413"/>
    <cellStyle name="SAPBEXheaderItem_03_2012 LIC Fcst_ORIGINAL" xfId="27414"/>
    <cellStyle name="SAPBEXheaderText" xfId="120"/>
    <cellStyle name="SAPBEXheaderText 10" xfId="27416"/>
    <cellStyle name="SAPBEXheaderText 11" xfId="27417"/>
    <cellStyle name="SAPBEXheaderText 12" xfId="27418"/>
    <cellStyle name="SAPBEXheaderText 13" xfId="27415"/>
    <cellStyle name="SAPBEXheaderText 14" xfId="397"/>
    <cellStyle name="SAPBEXheaderText 2" xfId="398"/>
    <cellStyle name="SAPBEXheaderText 2 10" xfId="27420"/>
    <cellStyle name="SAPBEXheaderText 2 10 2" xfId="27421"/>
    <cellStyle name="SAPBEXheaderText 2 11" xfId="27422"/>
    <cellStyle name="SAPBEXheaderText 2 12" xfId="27419"/>
    <cellStyle name="SAPBEXheaderText 2 2" xfId="757"/>
    <cellStyle name="SAPBEXheaderText 2 2 10" xfId="27423"/>
    <cellStyle name="SAPBEXheaderText 2 2 2" xfId="1113"/>
    <cellStyle name="SAPBEXheaderText 2 2 2 2" xfId="2126"/>
    <cellStyle name="SAPBEXheaderText 2 2 2 2 2" xfId="27426"/>
    <cellStyle name="SAPBEXheaderText 2 2 2 2 2 2" xfId="27427"/>
    <cellStyle name="SAPBEXheaderText 2 2 2 2 3" xfId="27428"/>
    <cellStyle name="SAPBEXheaderText 2 2 2 2 4" xfId="27425"/>
    <cellStyle name="SAPBEXheaderText 2 2 2 3" xfId="27429"/>
    <cellStyle name="SAPBEXheaderText 2 2 2 3 2" xfId="27430"/>
    <cellStyle name="SAPBEXheaderText 2 2 2 3 2 2" xfId="27431"/>
    <cellStyle name="SAPBEXheaderText 2 2 2 3 3" xfId="27432"/>
    <cellStyle name="SAPBEXheaderText 2 2 2 4" xfId="27433"/>
    <cellStyle name="SAPBEXheaderText 2 2 2 4 2" xfId="27434"/>
    <cellStyle name="SAPBEXheaderText 2 2 2 4 2 2" xfId="27435"/>
    <cellStyle name="SAPBEXheaderText 2 2 2 4 3" xfId="27436"/>
    <cellStyle name="SAPBEXheaderText 2 2 2 5" xfId="27437"/>
    <cellStyle name="SAPBEXheaderText 2 2 2 5 2" xfId="27438"/>
    <cellStyle name="SAPBEXheaderText 2 2 2 5 2 2" xfId="27439"/>
    <cellStyle name="SAPBEXheaderText 2 2 2 5 3" xfId="27440"/>
    <cellStyle name="SAPBEXheaderText 2 2 2 6" xfId="27441"/>
    <cellStyle name="SAPBEXheaderText 2 2 2 6 2" xfId="27442"/>
    <cellStyle name="SAPBEXheaderText 2 2 2 7" xfId="27443"/>
    <cellStyle name="SAPBEXheaderText 2 2 2 8" xfId="27424"/>
    <cellStyle name="SAPBEXheaderText 2 2 3" xfId="1754"/>
    <cellStyle name="SAPBEXheaderText 2 2 3 2" xfId="27444"/>
    <cellStyle name="SAPBEXheaderText 2 2 4" xfId="27445"/>
    <cellStyle name="SAPBEXheaderText 2 2 4 2" xfId="27446"/>
    <cellStyle name="SAPBEXheaderText 2 2 4 2 2" xfId="27447"/>
    <cellStyle name="SAPBEXheaderText 2 2 4 3" xfId="27448"/>
    <cellStyle name="SAPBEXheaderText 2 2 5" xfId="27449"/>
    <cellStyle name="SAPBEXheaderText 2 2 5 2" xfId="27450"/>
    <cellStyle name="SAPBEXheaderText 2 2 5 2 2" xfId="27451"/>
    <cellStyle name="SAPBEXheaderText 2 2 5 3" xfId="27452"/>
    <cellStyle name="SAPBEXheaderText 2 2 6" xfId="27453"/>
    <cellStyle name="SAPBEXheaderText 2 2 6 2" xfId="27454"/>
    <cellStyle name="SAPBEXheaderText 2 2 6 2 2" xfId="27455"/>
    <cellStyle name="SAPBEXheaderText 2 2 6 3" xfId="27456"/>
    <cellStyle name="SAPBEXheaderText 2 2 7" xfId="27457"/>
    <cellStyle name="SAPBEXheaderText 2 2 7 2" xfId="27458"/>
    <cellStyle name="SAPBEXheaderText 2 2 7 2 2" xfId="27459"/>
    <cellStyle name="SAPBEXheaderText 2 2 7 3" xfId="27460"/>
    <cellStyle name="SAPBEXheaderText 2 2 8" xfId="27461"/>
    <cellStyle name="SAPBEXheaderText 2 2 8 2" xfId="27462"/>
    <cellStyle name="SAPBEXheaderText 2 2 9" xfId="27463"/>
    <cellStyle name="SAPBEXheaderText 2 3" xfId="816"/>
    <cellStyle name="SAPBEXheaderText 2 3 10" xfId="27464"/>
    <cellStyle name="SAPBEXheaderText 2 3 2" xfId="1160"/>
    <cellStyle name="SAPBEXheaderText 2 3 2 2" xfId="2172"/>
    <cellStyle name="SAPBEXheaderText 2 3 2 2 2" xfId="27467"/>
    <cellStyle name="SAPBEXheaderText 2 3 2 2 2 2" xfId="27468"/>
    <cellStyle name="SAPBEXheaderText 2 3 2 2 3" xfId="27469"/>
    <cellStyle name="SAPBEXheaderText 2 3 2 2 4" xfId="27466"/>
    <cellStyle name="SAPBEXheaderText 2 3 2 3" xfId="27470"/>
    <cellStyle name="SAPBEXheaderText 2 3 2 3 2" xfId="27471"/>
    <cellStyle name="SAPBEXheaderText 2 3 2 3 2 2" xfId="27472"/>
    <cellStyle name="SAPBEXheaderText 2 3 2 3 3" xfId="27473"/>
    <cellStyle name="SAPBEXheaderText 2 3 2 4" xfId="27474"/>
    <cellStyle name="SAPBEXheaderText 2 3 2 4 2" xfId="27475"/>
    <cellStyle name="SAPBEXheaderText 2 3 2 4 2 2" xfId="27476"/>
    <cellStyle name="SAPBEXheaderText 2 3 2 4 3" xfId="27477"/>
    <cellStyle name="SAPBEXheaderText 2 3 2 5" xfId="27478"/>
    <cellStyle name="SAPBEXheaderText 2 3 2 5 2" xfId="27479"/>
    <cellStyle name="SAPBEXheaderText 2 3 2 5 2 2" xfId="27480"/>
    <cellStyle name="SAPBEXheaderText 2 3 2 5 3" xfId="27481"/>
    <cellStyle name="SAPBEXheaderText 2 3 2 6" xfId="27482"/>
    <cellStyle name="SAPBEXheaderText 2 3 2 6 2" xfId="27483"/>
    <cellStyle name="SAPBEXheaderText 2 3 2 7" xfId="27484"/>
    <cellStyle name="SAPBEXheaderText 2 3 2 8" xfId="27465"/>
    <cellStyle name="SAPBEXheaderText 2 3 3" xfId="1811"/>
    <cellStyle name="SAPBEXheaderText 2 3 3 2" xfId="27485"/>
    <cellStyle name="SAPBEXheaderText 2 3 4" xfId="27486"/>
    <cellStyle name="SAPBEXheaderText 2 3 4 2" xfId="27487"/>
    <cellStyle name="SAPBEXheaderText 2 3 4 2 2" xfId="27488"/>
    <cellStyle name="SAPBEXheaderText 2 3 4 3" xfId="27489"/>
    <cellStyle name="SAPBEXheaderText 2 3 5" xfId="27490"/>
    <cellStyle name="SAPBEXheaderText 2 3 5 2" xfId="27491"/>
    <cellStyle name="SAPBEXheaderText 2 3 5 2 2" xfId="27492"/>
    <cellStyle name="SAPBEXheaderText 2 3 5 3" xfId="27493"/>
    <cellStyle name="SAPBEXheaderText 2 3 6" xfId="27494"/>
    <cellStyle name="SAPBEXheaderText 2 3 6 2" xfId="27495"/>
    <cellStyle name="SAPBEXheaderText 2 3 6 2 2" xfId="27496"/>
    <cellStyle name="SAPBEXheaderText 2 3 6 3" xfId="27497"/>
    <cellStyle name="SAPBEXheaderText 2 3 7" xfId="27498"/>
    <cellStyle name="SAPBEXheaderText 2 3 7 2" xfId="27499"/>
    <cellStyle name="SAPBEXheaderText 2 3 7 2 2" xfId="27500"/>
    <cellStyle name="SAPBEXheaderText 2 3 7 3" xfId="27501"/>
    <cellStyle name="SAPBEXheaderText 2 3 8" xfId="27502"/>
    <cellStyle name="SAPBEXheaderText 2 3 8 2" xfId="27503"/>
    <cellStyle name="SAPBEXheaderText 2 3 9" xfId="27504"/>
    <cellStyle name="SAPBEXheaderText 2 4" xfId="851"/>
    <cellStyle name="SAPBEXheaderText 2 4 2" xfId="1844"/>
    <cellStyle name="SAPBEXheaderText 2 4 2 2" xfId="27506"/>
    <cellStyle name="SAPBEXheaderText 2 4 3" xfId="27507"/>
    <cellStyle name="SAPBEXheaderText 2 4 3 2" xfId="27508"/>
    <cellStyle name="SAPBEXheaderText 2 4 3 2 2" xfId="27509"/>
    <cellStyle name="SAPBEXheaderText 2 4 3 3" xfId="27510"/>
    <cellStyle name="SAPBEXheaderText 2 4 4" xfId="27511"/>
    <cellStyle name="SAPBEXheaderText 2 4 4 2" xfId="27512"/>
    <cellStyle name="SAPBEXheaderText 2 4 4 2 2" xfId="27513"/>
    <cellStyle name="SAPBEXheaderText 2 4 4 3" xfId="27514"/>
    <cellStyle name="SAPBEXheaderText 2 4 5" xfId="27515"/>
    <cellStyle name="SAPBEXheaderText 2 4 5 2" xfId="27516"/>
    <cellStyle name="SAPBEXheaderText 2 4 5 2 2" xfId="27517"/>
    <cellStyle name="SAPBEXheaderText 2 4 5 3" xfId="27518"/>
    <cellStyle name="SAPBEXheaderText 2 4 6" xfId="27519"/>
    <cellStyle name="SAPBEXheaderText 2 4 6 2" xfId="27520"/>
    <cellStyle name="SAPBEXheaderText 2 4 6 2 2" xfId="27521"/>
    <cellStyle name="SAPBEXheaderText 2 4 6 3" xfId="27522"/>
    <cellStyle name="SAPBEXheaderText 2 4 7" xfId="27523"/>
    <cellStyle name="SAPBEXheaderText 2 4 7 2" xfId="27524"/>
    <cellStyle name="SAPBEXheaderText 2 4 8" xfId="27525"/>
    <cellStyle name="SAPBEXheaderText 2 4 9" xfId="27505"/>
    <cellStyle name="SAPBEXheaderText 2 5" xfId="1505"/>
    <cellStyle name="SAPBEXheaderText 2 5 2" xfId="2214"/>
    <cellStyle name="SAPBEXheaderText 2 5 3" xfId="27526"/>
    <cellStyle name="SAPBEXheaderText 2 6" xfId="1628"/>
    <cellStyle name="SAPBEXheaderText 2 6 2" xfId="27528"/>
    <cellStyle name="SAPBEXheaderText 2 6 2 2" xfId="27529"/>
    <cellStyle name="SAPBEXheaderText 2 6 3" xfId="27530"/>
    <cellStyle name="SAPBEXheaderText 2 6 4" xfId="27527"/>
    <cellStyle name="SAPBEXheaderText 2 7" xfId="2385"/>
    <cellStyle name="SAPBEXheaderText 2 7 2" xfId="27532"/>
    <cellStyle name="SAPBEXheaderText 2 7 2 2" xfId="27533"/>
    <cellStyle name="SAPBEXheaderText 2 7 3" xfId="27534"/>
    <cellStyle name="SAPBEXheaderText 2 7 4" xfId="27531"/>
    <cellStyle name="SAPBEXheaderText 2 8" xfId="27535"/>
    <cellStyle name="SAPBEXheaderText 2 8 2" xfId="27536"/>
    <cellStyle name="SAPBEXheaderText 2 8 2 2" xfId="27537"/>
    <cellStyle name="SAPBEXheaderText 2 8 3" xfId="27538"/>
    <cellStyle name="SAPBEXheaderText 2 9" xfId="27539"/>
    <cellStyle name="SAPBEXheaderText 2 9 2" xfId="27540"/>
    <cellStyle name="SAPBEXheaderText 2 9 2 2" xfId="27541"/>
    <cellStyle name="SAPBEXheaderText 2 9 3" xfId="27542"/>
    <cellStyle name="SAPBEXheaderText 2_O&amp;M Checkbook" xfId="27543"/>
    <cellStyle name="SAPBEXheaderText 3" xfId="723"/>
    <cellStyle name="SAPBEXheaderText 3 10" xfId="27545"/>
    <cellStyle name="SAPBEXheaderText 3 11" xfId="27544"/>
    <cellStyle name="SAPBEXheaderText 3 2" xfId="1088"/>
    <cellStyle name="SAPBEXheaderText 3 2 10" xfId="27546"/>
    <cellStyle name="SAPBEXheaderText 3 2 2" xfId="2101"/>
    <cellStyle name="SAPBEXheaderText 3 2 2 2" xfId="27548"/>
    <cellStyle name="SAPBEXheaderText 3 2 2 2 2" xfId="27549"/>
    <cellStyle name="SAPBEXheaderText 3 2 2 2 2 2" xfId="27550"/>
    <cellStyle name="SAPBEXheaderText 3 2 2 2 3" xfId="27551"/>
    <cellStyle name="SAPBEXheaderText 3 2 2 3" xfId="27552"/>
    <cellStyle name="SAPBEXheaderText 3 2 2 3 2" xfId="27553"/>
    <cellStyle name="SAPBEXheaderText 3 2 2 3 2 2" xfId="27554"/>
    <cellStyle name="SAPBEXheaderText 3 2 2 3 3" xfId="27555"/>
    <cellStyle name="SAPBEXheaderText 3 2 2 4" xfId="27556"/>
    <cellStyle name="SAPBEXheaderText 3 2 2 4 2" xfId="27557"/>
    <cellStyle name="SAPBEXheaderText 3 2 2 4 2 2" xfId="27558"/>
    <cellStyle name="SAPBEXheaderText 3 2 2 4 3" xfId="27559"/>
    <cellStyle name="SAPBEXheaderText 3 2 2 5" xfId="27560"/>
    <cellStyle name="SAPBEXheaderText 3 2 2 5 2" xfId="27561"/>
    <cellStyle name="SAPBEXheaderText 3 2 2 5 2 2" xfId="27562"/>
    <cellStyle name="SAPBEXheaderText 3 2 2 5 3" xfId="27563"/>
    <cellStyle name="SAPBEXheaderText 3 2 2 6" xfId="27564"/>
    <cellStyle name="SAPBEXheaderText 3 2 2 6 2" xfId="27565"/>
    <cellStyle name="SAPBEXheaderText 3 2 2 7" xfId="27566"/>
    <cellStyle name="SAPBEXheaderText 3 2 2 8" xfId="27547"/>
    <cellStyle name="SAPBEXheaderText 3 2 3" xfId="27567"/>
    <cellStyle name="SAPBEXheaderText 3 2 4" xfId="27568"/>
    <cellStyle name="SAPBEXheaderText 3 2 4 2" xfId="27569"/>
    <cellStyle name="SAPBEXheaderText 3 2 4 2 2" xfId="27570"/>
    <cellStyle name="SAPBEXheaderText 3 2 4 3" xfId="27571"/>
    <cellStyle name="SAPBEXheaderText 3 2 5" xfId="27572"/>
    <cellStyle name="SAPBEXheaderText 3 2 5 2" xfId="27573"/>
    <cellStyle name="SAPBEXheaderText 3 2 5 2 2" xfId="27574"/>
    <cellStyle name="SAPBEXheaderText 3 2 5 3" xfId="27575"/>
    <cellStyle name="SAPBEXheaderText 3 2 6" xfId="27576"/>
    <cellStyle name="SAPBEXheaderText 3 2 6 2" xfId="27577"/>
    <cellStyle name="SAPBEXheaderText 3 2 6 2 2" xfId="27578"/>
    <cellStyle name="SAPBEXheaderText 3 2 6 3" xfId="27579"/>
    <cellStyle name="SAPBEXheaderText 3 2 7" xfId="27580"/>
    <cellStyle name="SAPBEXheaderText 3 2 7 2" xfId="27581"/>
    <cellStyle name="SAPBEXheaderText 3 2 7 2 2" xfId="27582"/>
    <cellStyle name="SAPBEXheaderText 3 2 7 3" xfId="27583"/>
    <cellStyle name="SAPBEXheaderText 3 2 8" xfId="27584"/>
    <cellStyle name="SAPBEXheaderText 3 2 8 2" xfId="27585"/>
    <cellStyle name="SAPBEXheaderText 3 2 9" xfId="27586"/>
    <cellStyle name="SAPBEXheaderText 3 3" xfId="1544"/>
    <cellStyle name="SAPBEXheaderText 3 3 2" xfId="2256"/>
    <cellStyle name="SAPBEXheaderText 3 3 2 2" xfId="27589"/>
    <cellStyle name="SAPBEXheaderText 3 3 2 2 2" xfId="27590"/>
    <cellStyle name="SAPBEXheaderText 3 3 2 3" xfId="27591"/>
    <cellStyle name="SAPBEXheaderText 3 3 2 4" xfId="27588"/>
    <cellStyle name="SAPBEXheaderText 3 3 3" xfId="2831"/>
    <cellStyle name="SAPBEXheaderText 3 3 3 2" xfId="27593"/>
    <cellStyle name="SAPBEXheaderText 3 3 3 2 2" xfId="27594"/>
    <cellStyle name="SAPBEXheaderText 3 3 3 3" xfId="27595"/>
    <cellStyle name="SAPBEXheaderText 3 3 3 4" xfId="27592"/>
    <cellStyle name="SAPBEXheaderText 3 3 4" xfId="2570"/>
    <cellStyle name="SAPBEXheaderText 3 3 4 2" xfId="27597"/>
    <cellStyle name="SAPBEXheaderText 3 3 4 2 2" xfId="27598"/>
    <cellStyle name="SAPBEXheaderText 3 3 4 3" xfId="27599"/>
    <cellStyle name="SAPBEXheaderText 3 3 4 4" xfId="27596"/>
    <cellStyle name="SAPBEXheaderText 3 3 5" xfId="27600"/>
    <cellStyle name="SAPBEXheaderText 3 3 5 2" xfId="27601"/>
    <cellStyle name="SAPBEXheaderText 3 3 5 2 2" xfId="27602"/>
    <cellStyle name="SAPBEXheaderText 3 3 5 3" xfId="27603"/>
    <cellStyle name="SAPBEXheaderText 3 3 6" xfId="27604"/>
    <cellStyle name="SAPBEXheaderText 3 3 6 2" xfId="27605"/>
    <cellStyle name="SAPBEXheaderText 3 3 7" xfId="27606"/>
    <cellStyle name="SAPBEXheaderText 3 3 8" xfId="27587"/>
    <cellStyle name="SAPBEXheaderText 3 4" xfId="1587"/>
    <cellStyle name="SAPBEXheaderText 3 4 2" xfId="27607"/>
    <cellStyle name="SAPBEXheaderText 3 5" xfId="27608"/>
    <cellStyle name="SAPBEXheaderText 3 5 2" xfId="27609"/>
    <cellStyle name="SAPBEXheaderText 3 5 2 2" xfId="27610"/>
    <cellStyle name="SAPBEXheaderText 3 5 3" xfId="27611"/>
    <cellStyle name="SAPBEXheaderText 3 6" xfId="27612"/>
    <cellStyle name="SAPBEXheaderText 3 6 2" xfId="27613"/>
    <cellStyle name="SAPBEXheaderText 3 6 2 2" xfId="27614"/>
    <cellStyle name="SAPBEXheaderText 3 6 3" xfId="27615"/>
    <cellStyle name="SAPBEXheaderText 3 7" xfId="27616"/>
    <cellStyle name="SAPBEXheaderText 3 7 2" xfId="27617"/>
    <cellStyle name="SAPBEXheaderText 3 7 2 2" xfId="27618"/>
    <cellStyle name="SAPBEXheaderText 3 7 3" xfId="27619"/>
    <cellStyle name="SAPBEXheaderText 3 8" xfId="27620"/>
    <cellStyle name="SAPBEXheaderText 3 8 2" xfId="27621"/>
    <cellStyle name="SAPBEXheaderText 3 8 2 2" xfId="27622"/>
    <cellStyle name="SAPBEXheaderText 3 8 3" xfId="27623"/>
    <cellStyle name="SAPBEXheaderText 3 9" xfId="27624"/>
    <cellStyle name="SAPBEXheaderText 3 9 2" xfId="27625"/>
    <cellStyle name="SAPBEXheaderText 4" xfId="651"/>
    <cellStyle name="SAPBEXheaderText 4 2" xfId="1030"/>
    <cellStyle name="SAPBEXheaderText 4 2 2" xfId="2044"/>
    <cellStyle name="SAPBEXheaderText 4 3" xfId="1688"/>
    <cellStyle name="SAPBEXheaderText 4 3 2" xfId="2842"/>
    <cellStyle name="SAPBEXheaderText 4 3 3" xfId="2569"/>
    <cellStyle name="SAPBEXheaderText 4 4" xfId="27626"/>
    <cellStyle name="SAPBEXheaderText 5" xfId="786"/>
    <cellStyle name="SAPBEXheaderText 5 2" xfId="1781"/>
    <cellStyle name="SAPBEXheaderText 5 3" xfId="27627"/>
    <cellStyle name="SAPBEXheaderText 6" xfId="1277"/>
    <cellStyle name="SAPBEXheaderText 6 2" xfId="1915"/>
    <cellStyle name="SAPBEXheaderText 6 2 2" xfId="27629"/>
    <cellStyle name="SAPBEXheaderText 6 3" xfId="27630"/>
    <cellStyle name="SAPBEXheaderText 6 4" xfId="27628"/>
    <cellStyle name="SAPBEXheaderText 7" xfId="953"/>
    <cellStyle name="SAPBEXheaderText 7 2" xfId="27632"/>
    <cellStyle name="SAPBEXheaderText 7 3" xfId="27631"/>
    <cellStyle name="SAPBEXheaderText 8" xfId="27633"/>
    <cellStyle name="SAPBEXheaderText 9" xfId="27634"/>
    <cellStyle name="SAPBEXheaderText_03_2012 LIC Fcst_ORIGINAL" xfId="27635"/>
    <cellStyle name="SAPBEXHLevel0" xfId="121"/>
    <cellStyle name="SAPBEXHLevel0 10" xfId="27637"/>
    <cellStyle name="SAPBEXHLevel0 11" xfId="27638"/>
    <cellStyle name="SAPBEXHLevel0 12" xfId="27639"/>
    <cellStyle name="SAPBEXHLevel0 12 2" xfId="27640"/>
    <cellStyle name="SAPBEXHLevel0 12 2 2" xfId="27641"/>
    <cellStyle name="SAPBEXHLevel0 12 3" xfId="27642"/>
    <cellStyle name="SAPBEXHLevel0 13" xfId="27643"/>
    <cellStyle name="SAPBEXHLevel0 13 2" xfId="27644"/>
    <cellStyle name="SAPBEXHLevel0 13 2 2" xfId="27645"/>
    <cellStyle name="SAPBEXHLevel0 13 3" xfId="27646"/>
    <cellStyle name="SAPBEXHLevel0 14" xfId="27647"/>
    <cellStyle name="SAPBEXHLevel0 14 2" xfId="27648"/>
    <cellStyle name="SAPBEXHLevel0 14 2 2" xfId="27649"/>
    <cellStyle name="SAPBEXHLevel0 14 3" xfId="27650"/>
    <cellStyle name="SAPBEXHLevel0 15" xfId="27651"/>
    <cellStyle name="SAPBEXHLevel0 15 2" xfId="27652"/>
    <cellStyle name="SAPBEXHLevel0 15 2 2" xfId="27653"/>
    <cellStyle name="SAPBEXHLevel0 15 3" xfId="27654"/>
    <cellStyle name="SAPBEXHLevel0 16" xfId="27655"/>
    <cellStyle name="SAPBEXHLevel0 16 2" xfId="27656"/>
    <cellStyle name="SAPBEXHLevel0 17" xfId="27657"/>
    <cellStyle name="SAPBEXHLevel0 18" xfId="27658"/>
    <cellStyle name="SAPBEXHLevel0 19" xfId="27636"/>
    <cellStyle name="SAPBEXHLevel0 2" xfId="400"/>
    <cellStyle name="SAPBEXHLevel0 2 10" xfId="27660"/>
    <cellStyle name="SAPBEXHLevel0 2 10 2" xfId="27661"/>
    <cellStyle name="SAPBEXHLevel0 2 11" xfId="27662"/>
    <cellStyle name="SAPBEXHLevel0 2 12" xfId="27659"/>
    <cellStyle name="SAPBEXHLevel0 2 2" xfId="758"/>
    <cellStyle name="SAPBEXHLevel0 2 2 10" xfId="27664"/>
    <cellStyle name="SAPBEXHLevel0 2 2 11" xfId="27663"/>
    <cellStyle name="SAPBEXHLevel0 2 2 2" xfId="1114"/>
    <cellStyle name="SAPBEXHLevel0 2 2 2 2" xfId="2127"/>
    <cellStyle name="SAPBEXHLevel0 2 2 2 2 2" xfId="27666"/>
    <cellStyle name="SAPBEXHLevel0 2 2 2 3" xfId="27667"/>
    <cellStyle name="SAPBEXHLevel0 2 2 2 3 2" xfId="27668"/>
    <cellStyle name="SAPBEXHLevel0 2 2 2 3 2 2" xfId="27669"/>
    <cellStyle name="SAPBEXHLevel0 2 2 2 3 3" xfId="27670"/>
    <cellStyle name="SAPBEXHLevel0 2 2 2 4" xfId="27671"/>
    <cellStyle name="SAPBEXHLevel0 2 2 2 4 2" xfId="27672"/>
    <cellStyle name="SAPBEXHLevel0 2 2 2 4 2 2" xfId="27673"/>
    <cellStyle name="SAPBEXHLevel0 2 2 2 4 3" xfId="27674"/>
    <cellStyle name="SAPBEXHLevel0 2 2 2 5" xfId="27675"/>
    <cellStyle name="SAPBEXHLevel0 2 2 2 5 2" xfId="27676"/>
    <cellStyle name="SAPBEXHLevel0 2 2 2 5 2 2" xfId="27677"/>
    <cellStyle name="SAPBEXHLevel0 2 2 2 5 3" xfId="27678"/>
    <cellStyle name="SAPBEXHLevel0 2 2 2 6" xfId="27679"/>
    <cellStyle name="SAPBEXHLevel0 2 2 2 6 2" xfId="27680"/>
    <cellStyle name="SAPBEXHLevel0 2 2 2 6 2 2" xfId="27681"/>
    <cellStyle name="SAPBEXHLevel0 2 2 2 6 3" xfId="27682"/>
    <cellStyle name="SAPBEXHLevel0 2 2 2 7" xfId="27683"/>
    <cellStyle name="SAPBEXHLevel0 2 2 2 7 2" xfId="27684"/>
    <cellStyle name="SAPBEXHLevel0 2 2 2 8" xfId="27685"/>
    <cellStyle name="SAPBEXHLevel0 2 2 2 9" xfId="27665"/>
    <cellStyle name="SAPBEXHLevel0 2 2 3" xfId="1755"/>
    <cellStyle name="SAPBEXHLevel0 2 2 3 2" xfId="27687"/>
    <cellStyle name="SAPBEXHLevel0 2 2 3 2 2" xfId="27688"/>
    <cellStyle name="SAPBEXHLevel0 2 2 3 3" xfId="27689"/>
    <cellStyle name="SAPBEXHLevel0 2 2 3 4" xfId="27686"/>
    <cellStyle name="SAPBEXHLevel0 2 2 4" xfId="27690"/>
    <cellStyle name="SAPBEXHLevel0 2 2 5" xfId="27691"/>
    <cellStyle name="SAPBEXHLevel0 2 2 5 2" xfId="27692"/>
    <cellStyle name="SAPBEXHLevel0 2 2 5 2 2" xfId="27693"/>
    <cellStyle name="SAPBEXHLevel0 2 2 5 3" xfId="27694"/>
    <cellStyle name="SAPBEXHLevel0 2 2 6" xfId="27695"/>
    <cellStyle name="SAPBEXHLevel0 2 2 6 2" xfId="27696"/>
    <cellStyle name="SAPBEXHLevel0 2 2 6 2 2" xfId="27697"/>
    <cellStyle name="SAPBEXHLevel0 2 2 6 3" xfId="27698"/>
    <cellStyle name="SAPBEXHLevel0 2 2 7" xfId="27699"/>
    <cellStyle name="SAPBEXHLevel0 2 2 7 2" xfId="27700"/>
    <cellStyle name="SAPBEXHLevel0 2 2 7 2 2" xfId="27701"/>
    <cellStyle name="SAPBEXHLevel0 2 2 7 3" xfId="27702"/>
    <cellStyle name="SAPBEXHLevel0 2 2 8" xfId="27703"/>
    <cellStyle name="SAPBEXHLevel0 2 2 8 2" xfId="27704"/>
    <cellStyle name="SAPBEXHLevel0 2 2 8 2 2" xfId="27705"/>
    <cellStyle name="SAPBEXHLevel0 2 2 8 3" xfId="27706"/>
    <cellStyle name="SAPBEXHLevel0 2 2 9" xfId="27707"/>
    <cellStyle name="SAPBEXHLevel0 2 2 9 2" xfId="27708"/>
    <cellStyle name="SAPBEXHLevel0 2 3" xfId="817"/>
    <cellStyle name="SAPBEXHLevel0 2 3 10" xfId="27709"/>
    <cellStyle name="SAPBEXHLevel0 2 3 2" xfId="1161"/>
    <cellStyle name="SAPBEXHLevel0 2 3 2 2" xfId="2173"/>
    <cellStyle name="SAPBEXHLevel0 2 3 2 2 2" xfId="27712"/>
    <cellStyle name="SAPBEXHLevel0 2 3 2 2 2 2" xfId="27713"/>
    <cellStyle name="SAPBEXHLevel0 2 3 2 2 3" xfId="27714"/>
    <cellStyle name="SAPBEXHLevel0 2 3 2 2 4" xfId="27711"/>
    <cellStyle name="SAPBEXHLevel0 2 3 2 3" xfId="27715"/>
    <cellStyle name="SAPBEXHLevel0 2 3 2 3 2" xfId="27716"/>
    <cellStyle name="SAPBEXHLevel0 2 3 2 3 2 2" xfId="27717"/>
    <cellStyle name="SAPBEXHLevel0 2 3 2 3 3" xfId="27718"/>
    <cellStyle name="SAPBEXHLevel0 2 3 2 4" xfId="27719"/>
    <cellStyle name="SAPBEXHLevel0 2 3 2 4 2" xfId="27720"/>
    <cellStyle name="SAPBEXHLevel0 2 3 2 4 2 2" xfId="27721"/>
    <cellStyle name="SAPBEXHLevel0 2 3 2 4 3" xfId="27722"/>
    <cellStyle name="SAPBEXHLevel0 2 3 2 5" xfId="27723"/>
    <cellStyle name="SAPBEXHLevel0 2 3 2 5 2" xfId="27724"/>
    <cellStyle name="SAPBEXHLevel0 2 3 2 5 2 2" xfId="27725"/>
    <cellStyle name="SAPBEXHLevel0 2 3 2 5 3" xfId="27726"/>
    <cellStyle name="SAPBEXHLevel0 2 3 2 6" xfId="27727"/>
    <cellStyle name="SAPBEXHLevel0 2 3 2 6 2" xfId="27728"/>
    <cellStyle name="SAPBEXHLevel0 2 3 2 7" xfId="27729"/>
    <cellStyle name="SAPBEXHLevel0 2 3 2 8" xfId="27710"/>
    <cellStyle name="SAPBEXHLevel0 2 3 3" xfId="1812"/>
    <cellStyle name="SAPBEXHLevel0 2 3 3 2" xfId="27730"/>
    <cellStyle name="SAPBEXHLevel0 2 3 4" xfId="27731"/>
    <cellStyle name="SAPBEXHLevel0 2 3 4 2" xfId="27732"/>
    <cellStyle name="SAPBEXHLevel0 2 3 4 2 2" xfId="27733"/>
    <cellStyle name="SAPBEXHLevel0 2 3 4 3" xfId="27734"/>
    <cellStyle name="SAPBEXHLevel0 2 3 5" xfId="27735"/>
    <cellStyle name="SAPBEXHLevel0 2 3 5 2" xfId="27736"/>
    <cellStyle name="SAPBEXHLevel0 2 3 5 2 2" xfId="27737"/>
    <cellStyle name="SAPBEXHLevel0 2 3 5 3" xfId="27738"/>
    <cellStyle name="SAPBEXHLevel0 2 3 6" xfId="27739"/>
    <cellStyle name="SAPBEXHLevel0 2 3 6 2" xfId="27740"/>
    <cellStyle name="SAPBEXHLevel0 2 3 6 2 2" xfId="27741"/>
    <cellStyle name="SAPBEXHLevel0 2 3 6 3" xfId="27742"/>
    <cellStyle name="SAPBEXHLevel0 2 3 7" xfId="27743"/>
    <cellStyle name="SAPBEXHLevel0 2 3 7 2" xfId="27744"/>
    <cellStyle name="SAPBEXHLevel0 2 3 7 2 2" xfId="27745"/>
    <cellStyle name="SAPBEXHLevel0 2 3 7 3" xfId="27746"/>
    <cellStyle name="SAPBEXHLevel0 2 3 8" xfId="27747"/>
    <cellStyle name="SAPBEXHLevel0 2 3 8 2" xfId="27748"/>
    <cellStyle name="SAPBEXHLevel0 2 3 9" xfId="27749"/>
    <cellStyle name="SAPBEXHLevel0 2 4" xfId="852"/>
    <cellStyle name="SAPBEXHLevel0 2 4 2" xfId="1189"/>
    <cellStyle name="SAPBEXHLevel0 2 4 2 2" xfId="2201"/>
    <cellStyle name="SAPBEXHLevel0 2 4 2 3" xfId="27751"/>
    <cellStyle name="SAPBEXHLevel0 2 4 3" xfId="1845"/>
    <cellStyle name="SAPBEXHLevel0 2 4 3 2" xfId="27753"/>
    <cellStyle name="SAPBEXHLevel0 2 4 3 2 2" xfId="27754"/>
    <cellStyle name="SAPBEXHLevel0 2 4 3 3" xfId="27755"/>
    <cellStyle name="SAPBEXHLevel0 2 4 3 4" xfId="27752"/>
    <cellStyle name="SAPBEXHLevel0 2 4 4" xfId="27756"/>
    <cellStyle name="SAPBEXHLevel0 2 4 4 2" xfId="27757"/>
    <cellStyle name="SAPBEXHLevel0 2 4 4 2 2" xfId="27758"/>
    <cellStyle name="SAPBEXHLevel0 2 4 4 3" xfId="27759"/>
    <cellStyle name="SAPBEXHLevel0 2 4 5" xfId="27760"/>
    <cellStyle name="SAPBEXHLevel0 2 4 5 2" xfId="27761"/>
    <cellStyle name="SAPBEXHLevel0 2 4 5 2 2" xfId="27762"/>
    <cellStyle name="SAPBEXHLevel0 2 4 5 3" xfId="27763"/>
    <cellStyle name="SAPBEXHLevel0 2 4 6" xfId="27764"/>
    <cellStyle name="SAPBEXHLevel0 2 4 6 2" xfId="27765"/>
    <cellStyle name="SAPBEXHLevel0 2 4 6 2 2" xfId="27766"/>
    <cellStyle name="SAPBEXHLevel0 2 4 6 3" xfId="27767"/>
    <cellStyle name="SAPBEXHLevel0 2 4 7" xfId="27768"/>
    <cellStyle name="SAPBEXHLevel0 2 4 7 2" xfId="27769"/>
    <cellStyle name="SAPBEXHLevel0 2 4 8" xfId="27770"/>
    <cellStyle name="SAPBEXHLevel0 2 4 9" xfId="27750"/>
    <cellStyle name="SAPBEXHLevel0 2 5" xfId="1279"/>
    <cellStyle name="SAPBEXHLevel0 2 5 2" xfId="1917"/>
    <cellStyle name="SAPBEXHLevel0 2 5 3" xfId="27771"/>
    <cellStyle name="SAPBEXHLevel0 2 6" xfId="955"/>
    <cellStyle name="SAPBEXHLevel0 2 6 2" xfId="2213"/>
    <cellStyle name="SAPBEXHLevel0 2 6 2 2" xfId="27774"/>
    <cellStyle name="SAPBEXHLevel0 2 6 2 3" xfId="27773"/>
    <cellStyle name="SAPBEXHLevel0 2 6 3" xfId="27775"/>
    <cellStyle name="SAPBEXHLevel0 2 6 4" xfId="27772"/>
    <cellStyle name="SAPBEXHLevel0 2 7" xfId="1629"/>
    <cellStyle name="SAPBEXHLevel0 2 7 2" xfId="27777"/>
    <cellStyle name="SAPBEXHLevel0 2 7 2 2" xfId="27778"/>
    <cellStyle name="SAPBEXHLevel0 2 7 3" xfId="27779"/>
    <cellStyle name="SAPBEXHLevel0 2 7 4" xfId="27776"/>
    <cellStyle name="SAPBEXHLevel0 2 8" xfId="2386"/>
    <cellStyle name="SAPBEXHLevel0 2 8 2" xfId="27781"/>
    <cellStyle name="SAPBEXHLevel0 2 8 2 2" xfId="27782"/>
    <cellStyle name="SAPBEXHLevel0 2 8 3" xfId="27783"/>
    <cellStyle name="SAPBEXHLevel0 2 8 4" xfId="27780"/>
    <cellStyle name="SAPBEXHLevel0 2 9" xfId="27784"/>
    <cellStyle name="SAPBEXHLevel0 2 9 2" xfId="27785"/>
    <cellStyle name="SAPBEXHLevel0 2 9 2 2" xfId="27786"/>
    <cellStyle name="SAPBEXHLevel0 2 9 3" xfId="27787"/>
    <cellStyle name="SAPBEXHLevel0 2_03_2012 LIC Fcst_ORIGINAL" xfId="27788"/>
    <cellStyle name="SAPBEXHLevel0 20" xfId="399"/>
    <cellStyle name="SAPBEXHLevel0 3" xfId="661"/>
    <cellStyle name="SAPBEXHLevel0 3 10" xfId="27790"/>
    <cellStyle name="SAPBEXHLevel0 3 10 2" xfId="27791"/>
    <cellStyle name="SAPBEXHLevel0 3 10 2 2" xfId="27792"/>
    <cellStyle name="SAPBEXHLevel0 3 10 3" xfId="27793"/>
    <cellStyle name="SAPBEXHLevel0 3 11" xfId="27794"/>
    <cellStyle name="SAPBEXHLevel0 3 11 2" xfId="27795"/>
    <cellStyle name="SAPBEXHLevel0 3 12" xfId="27796"/>
    <cellStyle name="SAPBEXHLevel0 3 13" xfId="27789"/>
    <cellStyle name="SAPBEXHLevel0 3 2" xfId="1039"/>
    <cellStyle name="SAPBEXHLevel0 3 2 2" xfId="2053"/>
    <cellStyle name="SAPBEXHLevel0 3 2 2 2" xfId="27799"/>
    <cellStyle name="SAPBEXHLevel0 3 2 2 2 2" xfId="27800"/>
    <cellStyle name="SAPBEXHLevel0 3 2 2 2 2 2" xfId="27801"/>
    <cellStyle name="SAPBEXHLevel0 3 2 2 2 3" xfId="27802"/>
    <cellStyle name="SAPBEXHLevel0 3 2 2 3" xfId="27803"/>
    <cellStyle name="SAPBEXHLevel0 3 2 2 3 2" xfId="27804"/>
    <cellStyle name="SAPBEXHLevel0 3 2 2 3 2 2" xfId="27805"/>
    <cellStyle name="SAPBEXHLevel0 3 2 2 3 3" xfId="27806"/>
    <cellStyle name="SAPBEXHLevel0 3 2 2 4" xfId="27807"/>
    <cellStyle name="SAPBEXHLevel0 3 2 2 4 2" xfId="27808"/>
    <cellStyle name="SAPBEXHLevel0 3 2 2 4 2 2" xfId="27809"/>
    <cellStyle name="SAPBEXHLevel0 3 2 2 4 3" xfId="27810"/>
    <cellStyle name="SAPBEXHLevel0 3 2 2 5" xfId="27811"/>
    <cellStyle name="SAPBEXHLevel0 3 2 2 5 2" xfId="27812"/>
    <cellStyle name="SAPBEXHLevel0 3 2 2 5 2 2" xfId="27813"/>
    <cellStyle name="SAPBEXHLevel0 3 2 2 5 3" xfId="27814"/>
    <cellStyle name="SAPBEXHLevel0 3 2 2 6" xfId="27815"/>
    <cellStyle name="SAPBEXHLevel0 3 2 2 6 2" xfId="27816"/>
    <cellStyle name="SAPBEXHLevel0 3 2 2 7" xfId="27817"/>
    <cellStyle name="SAPBEXHLevel0 3 2 2 8" xfId="27798"/>
    <cellStyle name="SAPBEXHLevel0 3 2 3" xfId="27818"/>
    <cellStyle name="SAPBEXHLevel0 3 2 3 2" xfId="27819"/>
    <cellStyle name="SAPBEXHLevel0 3 2 3 2 2" xfId="27820"/>
    <cellStyle name="SAPBEXHLevel0 3 2 3 3" xfId="27821"/>
    <cellStyle name="SAPBEXHLevel0 3 2 4" xfId="27822"/>
    <cellStyle name="SAPBEXHLevel0 3 2 4 2" xfId="27823"/>
    <cellStyle name="SAPBEXHLevel0 3 2 4 2 2" xfId="27824"/>
    <cellStyle name="SAPBEXHLevel0 3 2 4 3" xfId="27825"/>
    <cellStyle name="SAPBEXHLevel0 3 2 5" xfId="27826"/>
    <cellStyle name="SAPBEXHLevel0 3 2 5 2" xfId="27827"/>
    <cellStyle name="SAPBEXHLevel0 3 2 5 2 2" xfId="27828"/>
    <cellStyle name="SAPBEXHLevel0 3 2 5 3" xfId="27829"/>
    <cellStyle name="SAPBEXHLevel0 3 2 6" xfId="27830"/>
    <cellStyle name="SAPBEXHLevel0 3 2 6 2" xfId="27831"/>
    <cellStyle name="SAPBEXHLevel0 3 2 6 2 2" xfId="27832"/>
    <cellStyle name="SAPBEXHLevel0 3 2 6 3" xfId="27833"/>
    <cellStyle name="SAPBEXHLevel0 3 2 7" xfId="27834"/>
    <cellStyle name="SAPBEXHLevel0 3 2 7 2" xfId="27835"/>
    <cellStyle name="SAPBEXHLevel0 3 2 8" xfId="27836"/>
    <cellStyle name="SAPBEXHLevel0 3 2 9" xfId="27797"/>
    <cellStyle name="SAPBEXHLevel0 3 3" xfId="1545"/>
    <cellStyle name="SAPBEXHLevel0 3 3 2" xfId="2257"/>
    <cellStyle name="SAPBEXHLevel0 3 3 2 2" xfId="27839"/>
    <cellStyle name="SAPBEXHLevel0 3 3 2 2 2" xfId="27840"/>
    <cellStyle name="SAPBEXHLevel0 3 3 2 2 2 2" xfId="27841"/>
    <cellStyle name="SAPBEXHLevel0 3 3 2 2 3" xfId="27842"/>
    <cellStyle name="SAPBEXHLevel0 3 3 2 3" xfId="27843"/>
    <cellStyle name="SAPBEXHLevel0 3 3 2 3 2" xfId="27844"/>
    <cellStyle name="SAPBEXHLevel0 3 3 2 3 2 2" xfId="27845"/>
    <cellStyle name="SAPBEXHLevel0 3 3 2 3 3" xfId="27846"/>
    <cellStyle name="SAPBEXHLevel0 3 3 2 4" xfId="27847"/>
    <cellStyle name="SAPBEXHLevel0 3 3 2 4 2" xfId="27848"/>
    <cellStyle name="SAPBEXHLevel0 3 3 2 4 2 2" xfId="27849"/>
    <cellStyle name="SAPBEXHLevel0 3 3 2 4 3" xfId="27850"/>
    <cellStyle name="SAPBEXHLevel0 3 3 2 5" xfId="27851"/>
    <cellStyle name="SAPBEXHLevel0 3 3 2 5 2" xfId="27852"/>
    <cellStyle name="SAPBEXHLevel0 3 3 2 5 2 2" xfId="27853"/>
    <cellStyle name="SAPBEXHLevel0 3 3 2 5 3" xfId="27854"/>
    <cellStyle name="SAPBEXHLevel0 3 3 2 6" xfId="27855"/>
    <cellStyle name="SAPBEXHLevel0 3 3 2 6 2" xfId="27856"/>
    <cellStyle name="SAPBEXHLevel0 3 3 2 7" xfId="27857"/>
    <cellStyle name="SAPBEXHLevel0 3 3 2 8" xfId="27838"/>
    <cellStyle name="SAPBEXHLevel0 3 3 3" xfId="2832"/>
    <cellStyle name="SAPBEXHLevel0 3 3 3 2" xfId="27859"/>
    <cellStyle name="SAPBEXHLevel0 3 3 3 2 2" xfId="27860"/>
    <cellStyle name="SAPBEXHLevel0 3 3 3 3" xfId="27861"/>
    <cellStyle name="SAPBEXHLevel0 3 3 3 4" xfId="27858"/>
    <cellStyle name="SAPBEXHLevel0 3 3 4" xfId="2572"/>
    <cellStyle name="SAPBEXHLevel0 3 3 4 2" xfId="27863"/>
    <cellStyle name="SAPBEXHLevel0 3 3 4 2 2" xfId="27864"/>
    <cellStyle name="SAPBEXHLevel0 3 3 4 3" xfId="27865"/>
    <cellStyle name="SAPBEXHLevel0 3 3 4 4" xfId="27862"/>
    <cellStyle name="SAPBEXHLevel0 3 3 5" xfId="27866"/>
    <cellStyle name="SAPBEXHLevel0 3 3 5 2" xfId="27867"/>
    <cellStyle name="SAPBEXHLevel0 3 3 5 2 2" xfId="27868"/>
    <cellStyle name="SAPBEXHLevel0 3 3 5 3" xfId="27869"/>
    <cellStyle name="SAPBEXHLevel0 3 3 6" xfId="27870"/>
    <cellStyle name="SAPBEXHLevel0 3 3 6 2" xfId="27871"/>
    <cellStyle name="SAPBEXHLevel0 3 3 6 2 2" xfId="27872"/>
    <cellStyle name="SAPBEXHLevel0 3 3 6 3" xfId="27873"/>
    <cellStyle name="SAPBEXHLevel0 3 3 7" xfId="27874"/>
    <cellStyle name="SAPBEXHLevel0 3 3 7 2" xfId="27875"/>
    <cellStyle name="SAPBEXHLevel0 3 3 8" xfId="27876"/>
    <cellStyle name="SAPBEXHLevel0 3 3 9" xfId="27837"/>
    <cellStyle name="SAPBEXHLevel0 3 4" xfId="1588"/>
    <cellStyle name="SAPBEXHLevel0 3 4 2" xfId="27878"/>
    <cellStyle name="SAPBEXHLevel0 3 4 2 2" xfId="27879"/>
    <cellStyle name="SAPBEXHLevel0 3 4 2 2 2" xfId="27880"/>
    <cellStyle name="SAPBEXHLevel0 3 4 2 3" xfId="27881"/>
    <cellStyle name="SAPBEXHLevel0 3 4 3" xfId="27882"/>
    <cellStyle name="SAPBEXHLevel0 3 4 3 2" xfId="27883"/>
    <cellStyle name="SAPBEXHLevel0 3 4 3 2 2" xfId="27884"/>
    <cellStyle name="SAPBEXHLevel0 3 4 3 3" xfId="27885"/>
    <cellStyle name="SAPBEXHLevel0 3 4 4" xfId="27886"/>
    <cellStyle name="SAPBEXHLevel0 3 4 4 2" xfId="27887"/>
    <cellStyle name="SAPBEXHLevel0 3 4 4 2 2" xfId="27888"/>
    <cellStyle name="SAPBEXHLevel0 3 4 4 3" xfId="27889"/>
    <cellStyle name="SAPBEXHLevel0 3 4 5" xfId="27890"/>
    <cellStyle name="SAPBEXHLevel0 3 4 5 2" xfId="27891"/>
    <cellStyle name="SAPBEXHLevel0 3 4 5 2 2" xfId="27892"/>
    <cellStyle name="SAPBEXHLevel0 3 4 5 3" xfId="27893"/>
    <cellStyle name="SAPBEXHLevel0 3 4 6" xfId="27894"/>
    <cellStyle name="SAPBEXHLevel0 3 4 6 2" xfId="27895"/>
    <cellStyle name="SAPBEXHLevel0 3 4 7" xfId="27896"/>
    <cellStyle name="SAPBEXHLevel0 3 4 8" xfId="27877"/>
    <cellStyle name="SAPBEXHLevel0 3 5" xfId="27897"/>
    <cellStyle name="SAPBEXHLevel0 3 5 2" xfId="27898"/>
    <cellStyle name="SAPBEXHLevel0 3 5 2 2" xfId="27899"/>
    <cellStyle name="SAPBEXHLevel0 3 5 3" xfId="27900"/>
    <cellStyle name="SAPBEXHLevel0 3 6" xfId="27901"/>
    <cellStyle name="SAPBEXHLevel0 3 6 2" xfId="27902"/>
    <cellStyle name="SAPBEXHLevel0 3 6 2 2" xfId="27903"/>
    <cellStyle name="SAPBEXHLevel0 3 6 3" xfId="27904"/>
    <cellStyle name="SAPBEXHLevel0 3 7" xfId="27905"/>
    <cellStyle name="SAPBEXHLevel0 3 7 2" xfId="27906"/>
    <cellStyle name="SAPBEXHLevel0 3 7 2 2" xfId="27907"/>
    <cellStyle name="SAPBEXHLevel0 3 7 3" xfId="27908"/>
    <cellStyle name="SAPBEXHLevel0 3 8" xfId="27909"/>
    <cellStyle name="SAPBEXHLevel0 3 8 2" xfId="27910"/>
    <cellStyle name="SAPBEXHLevel0 3 8 2 2" xfId="27911"/>
    <cellStyle name="SAPBEXHLevel0 3 8 3" xfId="27912"/>
    <cellStyle name="SAPBEXHLevel0 3 9" xfId="27913"/>
    <cellStyle name="SAPBEXHLevel0 3 9 2" xfId="27914"/>
    <cellStyle name="SAPBEXHLevel0 3 9 2 2" xfId="27915"/>
    <cellStyle name="SAPBEXHLevel0 3 9 3" xfId="27916"/>
    <cellStyle name="SAPBEXHLevel0 4" xfId="733"/>
    <cellStyle name="SAPBEXHLevel0 4 10" xfId="27918"/>
    <cellStyle name="SAPBEXHLevel0 4 11" xfId="27917"/>
    <cellStyle name="SAPBEXHLevel0 4 2" xfId="1098"/>
    <cellStyle name="SAPBEXHLevel0 4 2 2" xfId="2111"/>
    <cellStyle name="SAPBEXHLevel0 4 2 2 2" xfId="2864"/>
    <cellStyle name="SAPBEXHLevel0 4 2 2 2 2" xfId="27922"/>
    <cellStyle name="SAPBEXHLevel0 4 2 2 2 2 2" xfId="27923"/>
    <cellStyle name="SAPBEXHLevel0 4 2 2 2 3" xfId="27924"/>
    <cellStyle name="SAPBEXHLevel0 4 2 2 2 4" xfId="27921"/>
    <cellStyle name="SAPBEXHLevel0 4 2 2 3" xfId="2588"/>
    <cellStyle name="SAPBEXHLevel0 4 2 2 3 2" xfId="27926"/>
    <cellStyle name="SAPBEXHLevel0 4 2 2 3 2 2" xfId="27927"/>
    <cellStyle name="SAPBEXHLevel0 4 2 2 3 3" xfId="27928"/>
    <cellStyle name="SAPBEXHLevel0 4 2 2 3 4" xfId="27925"/>
    <cellStyle name="SAPBEXHLevel0 4 2 2 4" xfId="27929"/>
    <cellStyle name="SAPBEXHLevel0 4 2 2 4 2" xfId="27930"/>
    <cellStyle name="SAPBEXHLevel0 4 2 2 4 2 2" xfId="27931"/>
    <cellStyle name="SAPBEXHLevel0 4 2 2 4 3" xfId="27932"/>
    <cellStyle name="SAPBEXHLevel0 4 2 2 5" xfId="27933"/>
    <cellStyle name="SAPBEXHLevel0 4 2 2 5 2" xfId="27934"/>
    <cellStyle name="SAPBEXHLevel0 4 2 2 5 2 2" xfId="27935"/>
    <cellStyle name="SAPBEXHLevel0 4 2 2 5 3" xfId="27936"/>
    <cellStyle name="SAPBEXHLevel0 4 2 2 6" xfId="27937"/>
    <cellStyle name="SAPBEXHLevel0 4 2 2 6 2" xfId="27938"/>
    <cellStyle name="SAPBEXHLevel0 4 2 2 7" xfId="27939"/>
    <cellStyle name="SAPBEXHLevel0 4 2 2 8" xfId="27920"/>
    <cellStyle name="SAPBEXHLevel0 4 2 3" xfId="27940"/>
    <cellStyle name="SAPBEXHLevel0 4 2 3 2" xfId="27941"/>
    <cellStyle name="SAPBEXHLevel0 4 2 3 2 2" xfId="27942"/>
    <cellStyle name="SAPBEXHLevel0 4 2 3 3" xfId="27943"/>
    <cellStyle name="SAPBEXHLevel0 4 2 4" xfId="27944"/>
    <cellStyle name="SAPBEXHLevel0 4 2 4 2" xfId="27945"/>
    <cellStyle name="SAPBEXHLevel0 4 2 4 2 2" xfId="27946"/>
    <cellStyle name="SAPBEXHLevel0 4 2 4 3" xfId="27947"/>
    <cellStyle name="SAPBEXHLevel0 4 2 5" xfId="27948"/>
    <cellStyle name="SAPBEXHLevel0 4 2 5 2" xfId="27949"/>
    <cellStyle name="SAPBEXHLevel0 4 2 5 2 2" xfId="27950"/>
    <cellStyle name="SAPBEXHLevel0 4 2 5 3" xfId="27951"/>
    <cellStyle name="SAPBEXHLevel0 4 2 6" xfId="27952"/>
    <cellStyle name="SAPBEXHLevel0 4 2 6 2" xfId="27953"/>
    <cellStyle name="SAPBEXHLevel0 4 2 6 2 2" xfId="27954"/>
    <cellStyle name="SAPBEXHLevel0 4 2 6 3" xfId="27955"/>
    <cellStyle name="SAPBEXHLevel0 4 2 7" xfId="27956"/>
    <cellStyle name="SAPBEXHLevel0 4 2 7 2" xfId="27957"/>
    <cellStyle name="SAPBEXHLevel0 4 2 8" xfId="27958"/>
    <cellStyle name="SAPBEXHLevel0 4 2 9" xfId="27919"/>
    <cellStyle name="SAPBEXHLevel0 4 3" xfId="1737"/>
    <cellStyle name="SAPBEXHLevel0 4 3 2" xfId="2853"/>
    <cellStyle name="SAPBEXHLevel0 4 3 2 2" xfId="27961"/>
    <cellStyle name="SAPBEXHLevel0 4 3 2 2 2" xfId="27962"/>
    <cellStyle name="SAPBEXHLevel0 4 3 2 3" xfId="27963"/>
    <cellStyle name="SAPBEXHLevel0 4 3 2 4" xfId="27960"/>
    <cellStyle name="SAPBEXHLevel0 4 3 3" xfId="2571"/>
    <cellStyle name="SAPBEXHLevel0 4 3 3 2" xfId="27965"/>
    <cellStyle name="SAPBEXHLevel0 4 3 3 2 2" xfId="27966"/>
    <cellStyle name="SAPBEXHLevel0 4 3 3 3" xfId="27967"/>
    <cellStyle name="SAPBEXHLevel0 4 3 3 4" xfId="27964"/>
    <cellStyle name="SAPBEXHLevel0 4 3 4" xfId="27968"/>
    <cellStyle name="SAPBEXHLevel0 4 3 4 2" xfId="27969"/>
    <cellStyle name="SAPBEXHLevel0 4 3 4 2 2" xfId="27970"/>
    <cellStyle name="SAPBEXHLevel0 4 3 4 3" xfId="27971"/>
    <cellStyle name="SAPBEXHLevel0 4 3 5" xfId="27972"/>
    <cellStyle name="SAPBEXHLevel0 4 3 5 2" xfId="27973"/>
    <cellStyle name="SAPBEXHLevel0 4 3 5 2 2" xfId="27974"/>
    <cellStyle name="SAPBEXHLevel0 4 3 5 3" xfId="27975"/>
    <cellStyle name="SAPBEXHLevel0 4 3 6" xfId="27976"/>
    <cellStyle name="SAPBEXHLevel0 4 3 6 2" xfId="27977"/>
    <cellStyle name="SAPBEXHLevel0 4 3 7" xfId="27978"/>
    <cellStyle name="SAPBEXHLevel0 4 3 8" xfId="27959"/>
    <cellStyle name="SAPBEXHLevel0 4 4" xfId="27979"/>
    <cellStyle name="SAPBEXHLevel0 4 5" xfId="27980"/>
    <cellStyle name="SAPBEXHLevel0 4 5 2" xfId="27981"/>
    <cellStyle name="SAPBEXHLevel0 4 5 2 2" xfId="27982"/>
    <cellStyle name="SAPBEXHLevel0 4 5 3" xfId="27983"/>
    <cellStyle name="SAPBEXHLevel0 4 6" xfId="27984"/>
    <cellStyle name="SAPBEXHLevel0 4 6 2" xfId="27985"/>
    <cellStyle name="SAPBEXHLevel0 4 6 2 2" xfId="27986"/>
    <cellStyle name="SAPBEXHLevel0 4 6 3" xfId="27987"/>
    <cellStyle name="SAPBEXHLevel0 4 7" xfId="27988"/>
    <cellStyle name="SAPBEXHLevel0 4 7 2" xfId="27989"/>
    <cellStyle name="SAPBEXHLevel0 4 7 2 2" xfId="27990"/>
    <cellStyle name="SAPBEXHLevel0 4 7 3" xfId="27991"/>
    <cellStyle name="SAPBEXHLevel0 4 8" xfId="27992"/>
    <cellStyle name="SAPBEXHLevel0 4 8 2" xfId="27993"/>
    <cellStyle name="SAPBEXHLevel0 4 8 2 2" xfId="27994"/>
    <cellStyle name="SAPBEXHLevel0 4 8 3" xfId="27995"/>
    <cellStyle name="SAPBEXHLevel0 4 9" xfId="27996"/>
    <cellStyle name="SAPBEXHLevel0 4 9 2" xfId="27997"/>
    <cellStyle name="SAPBEXHLevel0 5" xfId="785"/>
    <cellStyle name="SAPBEXHLevel0 5 10" xfId="27998"/>
    <cellStyle name="SAPBEXHLevel0 5 2" xfId="1132"/>
    <cellStyle name="SAPBEXHLevel0 5 2 2" xfId="2144"/>
    <cellStyle name="SAPBEXHLevel0 5 2 2 2" xfId="28001"/>
    <cellStyle name="SAPBEXHLevel0 5 2 2 2 2" xfId="28002"/>
    <cellStyle name="SAPBEXHLevel0 5 2 2 3" xfId="28003"/>
    <cellStyle name="SAPBEXHLevel0 5 2 2 4" xfId="28000"/>
    <cellStyle name="SAPBEXHLevel0 5 2 3" xfId="28004"/>
    <cellStyle name="SAPBEXHLevel0 5 2 3 2" xfId="28005"/>
    <cellStyle name="SAPBEXHLevel0 5 2 3 2 2" xfId="28006"/>
    <cellStyle name="SAPBEXHLevel0 5 2 3 3" xfId="28007"/>
    <cellStyle name="SAPBEXHLevel0 5 2 4" xfId="28008"/>
    <cellStyle name="SAPBEXHLevel0 5 2 4 2" xfId="28009"/>
    <cellStyle name="SAPBEXHLevel0 5 2 4 2 2" xfId="28010"/>
    <cellStyle name="SAPBEXHLevel0 5 2 4 3" xfId="28011"/>
    <cellStyle name="SAPBEXHLevel0 5 2 5" xfId="28012"/>
    <cellStyle name="SAPBEXHLevel0 5 2 5 2" xfId="28013"/>
    <cellStyle name="SAPBEXHLevel0 5 2 5 2 2" xfId="28014"/>
    <cellStyle name="SAPBEXHLevel0 5 2 5 3" xfId="28015"/>
    <cellStyle name="SAPBEXHLevel0 5 2 6" xfId="28016"/>
    <cellStyle name="SAPBEXHLevel0 5 2 6 2" xfId="28017"/>
    <cellStyle name="SAPBEXHLevel0 5 2 7" xfId="28018"/>
    <cellStyle name="SAPBEXHLevel0 5 2 8" xfId="27999"/>
    <cellStyle name="SAPBEXHLevel0 5 3" xfId="1780"/>
    <cellStyle name="SAPBEXHLevel0 5 3 2" xfId="2857"/>
    <cellStyle name="SAPBEXHLevel0 5 3 3" xfId="2557"/>
    <cellStyle name="SAPBEXHLevel0 5 3 4" xfId="28019"/>
    <cellStyle name="SAPBEXHLevel0 5 4" xfId="28020"/>
    <cellStyle name="SAPBEXHLevel0 5 4 2" xfId="28021"/>
    <cellStyle name="SAPBEXHLevel0 5 4 2 2" xfId="28022"/>
    <cellStyle name="SAPBEXHLevel0 5 4 3" xfId="28023"/>
    <cellStyle name="SAPBEXHLevel0 5 5" xfId="28024"/>
    <cellStyle name="SAPBEXHLevel0 5 5 2" xfId="28025"/>
    <cellStyle name="SAPBEXHLevel0 5 5 2 2" xfId="28026"/>
    <cellStyle name="SAPBEXHLevel0 5 5 3" xfId="28027"/>
    <cellStyle name="SAPBEXHLevel0 5 6" xfId="28028"/>
    <cellStyle name="SAPBEXHLevel0 5 6 2" xfId="28029"/>
    <cellStyle name="SAPBEXHLevel0 5 6 2 2" xfId="28030"/>
    <cellStyle name="SAPBEXHLevel0 5 6 3" xfId="28031"/>
    <cellStyle name="SAPBEXHLevel0 5 7" xfId="28032"/>
    <cellStyle name="SAPBEXHLevel0 5 7 2" xfId="28033"/>
    <cellStyle name="SAPBEXHLevel0 5 7 2 2" xfId="28034"/>
    <cellStyle name="SAPBEXHLevel0 5 7 3" xfId="28035"/>
    <cellStyle name="SAPBEXHLevel0 5 8" xfId="28036"/>
    <cellStyle name="SAPBEXHLevel0 5 8 2" xfId="28037"/>
    <cellStyle name="SAPBEXHLevel0 5 9" xfId="28038"/>
    <cellStyle name="SAPBEXHLevel0 6" xfId="1278"/>
    <cellStyle name="SAPBEXHLevel0 6 10" xfId="28040"/>
    <cellStyle name="SAPBEXHLevel0 6 11" xfId="28039"/>
    <cellStyle name="SAPBEXHLevel0 6 2" xfId="1916"/>
    <cellStyle name="SAPBEXHLevel0 6 2 2" xfId="28042"/>
    <cellStyle name="SAPBEXHLevel0 6 2 3" xfId="28043"/>
    <cellStyle name="SAPBEXHLevel0 6 2 3 2" xfId="28044"/>
    <cellStyle name="SAPBEXHLevel0 6 2 3 2 2" xfId="28045"/>
    <cellStyle name="SAPBEXHLevel0 6 2 3 3" xfId="28046"/>
    <cellStyle name="SAPBEXHLevel0 6 2 4" xfId="28047"/>
    <cellStyle name="SAPBEXHLevel0 6 2 4 2" xfId="28048"/>
    <cellStyle name="SAPBEXHLevel0 6 2 4 2 2" xfId="28049"/>
    <cellStyle name="SAPBEXHLevel0 6 2 4 3" xfId="28050"/>
    <cellStyle name="SAPBEXHLevel0 6 2 5" xfId="28051"/>
    <cellStyle name="SAPBEXHLevel0 6 2 5 2" xfId="28052"/>
    <cellStyle name="SAPBEXHLevel0 6 2 5 2 2" xfId="28053"/>
    <cellStyle name="SAPBEXHLevel0 6 2 5 3" xfId="28054"/>
    <cellStyle name="SAPBEXHLevel0 6 2 6" xfId="28055"/>
    <cellStyle name="SAPBEXHLevel0 6 2 6 2" xfId="28056"/>
    <cellStyle name="SAPBEXHLevel0 6 2 6 2 2" xfId="28057"/>
    <cellStyle name="SAPBEXHLevel0 6 2 6 3" xfId="28058"/>
    <cellStyle name="SAPBEXHLevel0 6 2 7" xfId="28059"/>
    <cellStyle name="SAPBEXHLevel0 6 2 7 2" xfId="28060"/>
    <cellStyle name="SAPBEXHLevel0 6 2 8" xfId="28061"/>
    <cellStyle name="SAPBEXHLevel0 6 2 9" xfId="28041"/>
    <cellStyle name="SAPBEXHLevel0 6 3" xfId="28062"/>
    <cellStyle name="SAPBEXHLevel0 6 3 2" xfId="28063"/>
    <cellStyle name="SAPBEXHLevel0 6 3 2 2" xfId="28064"/>
    <cellStyle name="SAPBEXHLevel0 6 3 3" xfId="28065"/>
    <cellStyle name="SAPBEXHLevel0 6 4" xfId="28066"/>
    <cellStyle name="SAPBEXHLevel0 6 5" xfId="28067"/>
    <cellStyle name="SAPBEXHLevel0 6 5 2" xfId="28068"/>
    <cellStyle name="SAPBEXHLevel0 6 5 2 2" xfId="28069"/>
    <cellStyle name="SAPBEXHLevel0 6 5 3" xfId="28070"/>
    <cellStyle name="SAPBEXHLevel0 6 6" xfId="28071"/>
    <cellStyle name="SAPBEXHLevel0 6 6 2" xfId="28072"/>
    <cellStyle name="SAPBEXHLevel0 6 6 2 2" xfId="28073"/>
    <cellStyle name="SAPBEXHLevel0 6 6 3" xfId="28074"/>
    <cellStyle name="SAPBEXHLevel0 6 7" xfId="28075"/>
    <cellStyle name="SAPBEXHLevel0 6 7 2" xfId="28076"/>
    <cellStyle name="SAPBEXHLevel0 6 7 2 2" xfId="28077"/>
    <cellStyle name="SAPBEXHLevel0 6 7 3" xfId="28078"/>
    <cellStyle name="SAPBEXHLevel0 6 8" xfId="28079"/>
    <cellStyle name="SAPBEXHLevel0 6 8 2" xfId="28080"/>
    <cellStyle name="SAPBEXHLevel0 6 8 2 2" xfId="28081"/>
    <cellStyle name="SAPBEXHLevel0 6 8 3" xfId="28082"/>
    <cellStyle name="SAPBEXHLevel0 6 9" xfId="28083"/>
    <cellStyle name="SAPBEXHLevel0 6 9 2" xfId="28084"/>
    <cellStyle name="SAPBEXHLevel0 7" xfId="954"/>
    <cellStyle name="SAPBEXHLevel0 7 10" xfId="28085"/>
    <cellStyle name="SAPBEXHLevel0 7 2" xfId="28086"/>
    <cellStyle name="SAPBEXHLevel0 7 2 2" xfId="28087"/>
    <cellStyle name="SAPBEXHLevel0 7 2 2 2" xfId="28088"/>
    <cellStyle name="SAPBEXHLevel0 7 2 3" xfId="28089"/>
    <cellStyle name="SAPBEXHLevel0 7 3" xfId="28090"/>
    <cellStyle name="SAPBEXHLevel0 7 3 2" xfId="28091"/>
    <cellStyle name="SAPBEXHLevel0 7 3 2 2" xfId="28092"/>
    <cellStyle name="SAPBEXHLevel0 7 3 3" xfId="28093"/>
    <cellStyle name="SAPBEXHLevel0 7 4" xfId="28094"/>
    <cellStyle name="SAPBEXHLevel0 7 4 2" xfId="28095"/>
    <cellStyle name="SAPBEXHLevel0 7 4 2 2" xfId="28096"/>
    <cellStyle name="SAPBEXHLevel0 7 4 3" xfId="28097"/>
    <cellStyle name="SAPBEXHLevel0 7 5" xfId="28098"/>
    <cellStyle name="SAPBEXHLevel0 7 5 2" xfId="28099"/>
    <cellStyle name="SAPBEXHLevel0 7 5 2 2" xfId="28100"/>
    <cellStyle name="SAPBEXHLevel0 7 5 3" xfId="28101"/>
    <cellStyle name="SAPBEXHLevel0 7 6" xfId="28102"/>
    <cellStyle name="SAPBEXHLevel0 7 6 2" xfId="28103"/>
    <cellStyle name="SAPBEXHLevel0 7 6 2 2" xfId="28104"/>
    <cellStyle name="SAPBEXHLevel0 7 6 3" xfId="28105"/>
    <cellStyle name="SAPBEXHLevel0 7 7" xfId="28106"/>
    <cellStyle name="SAPBEXHLevel0 7 7 2" xfId="28107"/>
    <cellStyle name="SAPBEXHLevel0 7 7 2 2" xfId="28108"/>
    <cellStyle name="SAPBEXHLevel0 7 7 3" xfId="28109"/>
    <cellStyle name="SAPBEXHLevel0 7 8" xfId="28110"/>
    <cellStyle name="SAPBEXHLevel0 7 8 2" xfId="28111"/>
    <cellStyle name="SAPBEXHLevel0 7 9" xfId="28112"/>
    <cellStyle name="SAPBEXHLevel0 8" xfId="2755"/>
    <cellStyle name="SAPBEXHLevel0 8 2" xfId="28113"/>
    <cellStyle name="SAPBEXHLevel0 9" xfId="28114"/>
    <cellStyle name="SAPBEXHLevel0 9 2" xfId="28115"/>
    <cellStyle name="SAPBEXHLevel0 9 2 2" xfId="28116"/>
    <cellStyle name="SAPBEXHLevel0 9 3" xfId="28117"/>
    <cellStyle name="SAPBEXHLevel0_03_2012 LIC Fcst_ORIGINAL" xfId="28118"/>
    <cellStyle name="SAPBEXHLevel0X" xfId="122"/>
    <cellStyle name="SAPBEXHLevel0X 10" xfId="28120"/>
    <cellStyle name="SAPBEXHLevel0X 10 2" xfId="28121"/>
    <cellStyle name="SAPBEXHLevel0X 10 2 2" xfId="28122"/>
    <cellStyle name="SAPBEXHLevel0X 10 3" xfId="28123"/>
    <cellStyle name="SAPBEXHLevel0X 11" xfId="28124"/>
    <cellStyle name="SAPBEXHLevel0X 11 2" xfId="28125"/>
    <cellStyle name="SAPBEXHLevel0X 11 2 2" xfId="28126"/>
    <cellStyle name="SAPBEXHLevel0X 11 3" xfId="28127"/>
    <cellStyle name="SAPBEXHLevel0X 12" xfId="28128"/>
    <cellStyle name="SAPBEXHLevel0X 12 2" xfId="28129"/>
    <cellStyle name="SAPBEXHLevel0X 12 2 2" xfId="28130"/>
    <cellStyle name="SAPBEXHLevel0X 12 3" xfId="28131"/>
    <cellStyle name="SAPBEXHLevel0X 13" xfId="28132"/>
    <cellStyle name="SAPBEXHLevel0X 13 2" xfId="28133"/>
    <cellStyle name="SAPBEXHLevel0X 13 2 2" xfId="28134"/>
    <cellStyle name="SAPBEXHLevel0X 13 3" xfId="28135"/>
    <cellStyle name="SAPBEXHLevel0X 14" xfId="28136"/>
    <cellStyle name="SAPBEXHLevel0X 14 2" xfId="28137"/>
    <cellStyle name="SAPBEXHLevel0X 14 2 2" xfId="28138"/>
    <cellStyle name="SAPBEXHLevel0X 14 3" xfId="28139"/>
    <cellStyle name="SAPBEXHLevel0X 15" xfId="28140"/>
    <cellStyle name="SAPBEXHLevel0X 15 2" xfId="28141"/>
    <cellStyle name="SAPBEXHLevel0X 16" xfId="28142"/>
    <cellStyle name="SAPBEXHLevel0X 17" xfId="28143"/>
    <cellStyle name="SAPBEXHLevel0X 18" xfId="28119"/>
    <cellStyle name="SAPBEXHLevel0X 19" xfId="401"/>
    <cellStyle name="SAPBEXHLevel0X 2" xfId="402"/>
    <cellStyle name="SAPBEXHLevel0X 2 10" xfId="28145"/>
    <cellStyle name="SAPBEXHLevel0X 2 10 2" xfId="28146"/>
    <cellStyle name="SAPBEXHLevel0X 2 11" xfId="28147"/>
    <cellStyle name="SAPBEXHLevel0X 2 12" xfId="28144"/>
    <cellStyle name="SAPBEXHLevel0X 2 2" xfId="759"/>
    <cellStyle name="SAPBEXHLevel0X 2 2 10" xfId="28149"/>
    <cellStyle name="SAPBEXHLevel0X 2 2 11" xfId="28148"/>
    <cellStyle name="SAPBEXHLevel0X 2 2 2" xfId="1115"/>
    <cellStyle name="SAPBEXHLevel0X 2 2 2 2" xfId="2128"/>
    <cellStyle name="SAPBEXHLevel0X 2 2 2 2 2" xfId="28151"/>
    <cellStyle name="SAPBEXHLevel0X 2 2 2 3" xfId="28152"/>
    <cellStyle name="SAPBEXHLevel0X 2 2 2 3 2" xfId="28153"/>
    <cellStyle name="SAPBEXHLevel0X 2 2 2 3 2 2" xfId="28154"/>
    <cellStyle name="SAPBEXHLevel0X 2 2 2 3 3" xfId="28155"/>
    <cellStyle name="SAPBEXHLevel0X 2 2 2 4" xfId="28156"/>
    <cellStyle name="SAPBEXHLevel0X 2 2 2 4 2" xfId="28157"/>
    <cellStyle name="SAPBEXHLevel0X 2 2 2 4 2 2" xfId="28158"/>
    <cellStyle name="SAPBEXHLevel0X 2 2 2 4 3" xfId="28159"/>
    <cellStyle name="SAPBEXHLevel0X 2 2 2 5" xfId="28160"/>
    <cellStyle name="SAPBEXHLevel0X 2 2 2 5 2" xfId="28161"/>
    <cellStyle name="SAPBEXHLevel0X 2 2 2 5 2 2" xfId="28162"/>
    <cellStyle name="SAPBEXHLevel0X 2 2 2 5 3" xfId="28163"/>
    <cellStyle name="SAPBEXHLevel0X 2 2 2 6" xfId="28164"/>
    <cellStyle name="SAPBEXHLevel0X 2 2 2 6 2" xfId="28165"/>
    <cellStyle name="SAPBEXHLevel0X 2 2 2 6 2 2" xfId="28166"/>
    <cellStyle name="SAPBEXHLevel0X 2 2 2 6 3" xfId="28167"/>
    <cellStyle name="SAPBEXHLevel0X 2 2 2 7" xfId="28168"/>
    <cellStyle name="SAPBEXHLevel0X 2 2 2 7 2" xfId="28169"/>
    <cellStyle name="SAPBEXHLevel0X 2 2 2 8" xfId="28170"/>
    <cellStyle name="SAPBEXHLevel0X 2 2 2 9" xfId="28150"/>
    <cellStyle name="SAPBEXHLevel0X 2 2 3" xfId="1756"/>
    <cellStyle name="SAPBEXHLevel0X 2 2 3 2" xfId="28172"/>
    <cellStyle name="SAPBEXHLevel0X 2 2 3 2 2" xfId="28173"/>
    <cellStyle name="SAPBEXHLevel0X 2 2 3 3" xfId="28174"/>
    <cellStyle name="SAPBEXHLevel0X 2 2 3 4" xfId="28171"/>
    <cellStyle name="SAPBEXHLevel0X 2 2 4" xfId="28175"/>
    <cellStyle name="SAPBEXHLevel0X 2 2 5" xfId="28176"/>
    <cellStyle name="SAPBEXHLevel0X 2 2 5 2" xfId="28177"/>
    <cellStyle name="SAPBEXHLevel0X 2 2 5 2 2" xfId="28178"/>
    <cellStyle name="SAPBEXHLevel0X 2 2 5 3" xfId="28179"/>
    <cellStyle name="SAPBEXHLevel0X 2 2 6" xfId="28180"/>
    <cellStyle name="SAPBEXHLevel0X 2 2 6 2" xfId="28181"/>
    <cellStyle name="SAPBEXHLevel0X 2 2 6 2 2" xfId="28182"/>
    <cellStyle name="SAPBEXHLevel0X 2 2 6 3" xfId="28183"/>
    <cellStyle name="SAPBEXHLevel0X 2 2 7" xfId="28184"/>
    <cellStyle name="SAPBEXHLevel0X 2 2 7 2" xfId="28185"/>
    <cellStyle name="SAPBEXHLevel0X 2 2 7 2 2" xfId="28186"/>
    <cellStyle name="SAPBEXHLevel0X 2 2 7 3" xfId="28187"/>
    <cellStyle name="SAPBEXHLevel0X 2 2 8" xfId="28188"/>
    <cellStyle name="SAPBEXHLevel0X 2 2 8 2" xfId="28189"/>
    <cellStyle name="SAPBEXHLevel0X 2 2 8 2 2" xfId="28190"/>
    <cellStyle name="SAPBEXHLevel0X 2 2 8 3" xfId="28191"/>
    <cellStyle name="SAPBEXHLevel0X 2 2 9" xfId="28192"/>
    <cellStyle name="SAPBEXHLevel0X 2 2 9 2" xfId="28193"/>
    <cellStyle name="SAPBEXHLevel0X 2 3" xfId="818"/>
    <cellStyle name="SAPBEXHLevel0X 2 3 10" xfId="28194"/>
    <cellStyle name="SAPBEXHLevel0X 2 3 2" xfId="1162"/>
    <cellStyle name="SAPBEXHLevel0X 2 3 2 2" xfId="2174"/>
    <cellStyle name="SAPBEXHLevel0X 2 3 2 2 2" xfId="28197"/>
    <cellStyle name="SAPBEXHLevel0X 2 3 2 2 2 2" xfId="28198"/>
    <cellStyle name="SAPBEXHLevel0X 2 3 2 2 3" xfId="28199"/>
    <cellStyle name="SAPBEXHLevel0X 2 3 2 2 4" xfId="28196"/>
    <cellStyle name="SAPBEXHLevel0X 2 3 2 3" xfId="28200"/>
    <cellStyle name="SAPBEXHLevel0X 2 3 2 3 2" xfId="28201"/>
    <cellStyle name="SAPBEXHLevel0X 2 3 2 3 2 2" xfId="28202"/>
    <cellStyle name="SAPBEXHLevel0X 2 3 2 3 3" xfId="28203"/>
    <cellStyle name="SAPBEXHLevel0X 2 3 2 4" xfId="28204"/>
    <cellStyle name="SAPBEXHLevel0X 2 3 2 4 2" xfId="28205"/>
    <cellStyle name="SAPBEXHLevel0X 2 3 2 4 2 2" xfId="28206"/>
    <cellStyle name="SAPBEXHLevel0X 2 3 2 4 3" xfId="28207"/>
    <cellStyle name="SAPBEXHLevel0X 2 3 2 5" xfId="28208"/>
    <cellStyle name="SAPBEXHLevel0X 2 3 2 5 2" xfId="28209"/>
    <cellStyle name="SAPBEXHLevel0X 2 3 2 5 2 2" xfId="28210"/>
    <cellStyle name="SAPBEXHLevel0X 2 3 2 5 3" xfId="28211"/>
    <cellStyle name="SAPBEXHLevel0X 2 3 2 6" xfId="28212"/>
    <cellStyle name="SAPBEXHLevel0X 2 3 2 6 2" xfId="28213"/>
    <cellStyle name="SAPBEXHLevel0X 2 3 2 7" xfId="28214"/>
    <cellStyle name="SAPBEXHLevel0X 2 3 2 8" xfId="28195"/>
    <cellStyle name="SAPBEXHLevel0X 2 3 3" xfId="1813"/>
    <cellStyle name="SAPBEXHLevel0X 2 3 3 2" xfId="28216"/>
    <cellStyle name="SAPBEXHLevel0X 2 3 3 2 2" xfId="28217"/>
    <cellStyle name="SAPBEXHLevel0X 2 3 3 3" xfId="28218"/>
    <cellStyle name="SAPBEXHLevel0X 2 3 3 4" xfId="28215"/>
    <cellStyle name="SAPBEXHLevel0X 2 3 4" xfId="28219"/>
    <cellStyle name="SAPBEXHLevel0X 2 3 4 2" xfId="28220"/>
    <cellStyle name="SAPBEXHLevel0X 2 3 4 2 2" xfId="28221"/>
    <cellStyle name="SAPBEXHLevel0X 2 3 4 3" xfId="28222"/>
    <cellStyle name="SAPBEXHLevel0X 2 3 5" xfId="28223"/>
    <cellStyle name="SAPBEXHLevel0X 2 3 5 2" xfId="28224"/>
    <cellStyle name="SAPBEXHLevel0X 2 3 5 2 2" xfId="28225"/>
    <cellStyle name="SAPBEXHLevel0X 2 3 5 3" xfId="28226"/>
    <cellStyle name="SAPBEXHLevel0X 2 3 6" xfId="28227"/>
    <cellStyle name="SAPBEXHLevel0X 2 3 6 2" xfId="28228"/>
    <cellStyle name="SAPBEXHLevel0X 2 3 6 2 2" xfId="28229"/>
    <cellStyle name="SAPBEXHLevel0X 2 3 6 3" xfId="28230"/>
    <cellStyle name="SAPBEXHLevel0X 2 3 7" xfId="28231"/>
    <cellStyle name="SAPBEXHLevel0X 2 3 7 2" xfId="28232"/>
    <cellStyle name="SAPBEXHLevel0X 2 3 7 2 2" xfId="28233"/>
    <cellStyle name="SAPBEXHLevel0X 2 3 7 3" xfId="28234"/>
    <cellStyle name="SAPBEXHLevel0X 2 3 8" xfId="28235"/>
    <cellStyle name="SAPBEXHLevel0X 2 3 8 2" xfId="28236"/>
    <cellStyle name="SAPBEXHLevel0X 2 3 9" xfId="28237"/>
    <cellStyle name="SAPBEXHLevel0X 2 4" xfId="853"/>
    <cellStyle name="SAPBEXHLevel0X 2 4 2" xfId="1846"/>
    <cellStyle name="SAPBEXHLevel0X 2 4 2 2" xfId="28240"/>
    <cellStyle name="SAPBEXHLevel0X 2 4 2 2 2" xfId="28241"/>
    <cellStyle name="SAPBEXHLevel0X 2 4 2 3" xfId="28242"/>
    <cellStyle name="SAPBEXHLevel0X 2 4 2 4" xfId="28239"/>
    <cellStyle name="SAPBEXHLevel0X 2 4 3" xfId="28243"/>
    <cellStyle name="SAPBEXHLevel0X 2 4 3 2" xfId="28244"/>
    <cellStyle name="SAPBEXHLevel0X 2 4 3 2 2" xfId="28245"/>
    <cellStyle name="SAPBEXHLevel0X 2 4 3 3" xfId="28246"/>
    <cellStyle name="SAPBEXHLevel0X 2 4 4" xfId="28247"/>
    <cellStyle name="SAPBEXHLevel0X 2 4 4 2" xfId="28248"/>
    <cellStyle name="SAPBEXHLevel0X 2 4 4 2 2" xfId="28249"/>
    <cellStyle name="SAPBEXHLevel0X 2 4 4 3" xfId="28250"/>
    <cellStyle name="SAPBEXHLevel0X 2 4 5" xfId="28251"/>
    <cellStyle name="SAPBEXHLevel0X 2 4 5 2" xfId="28252"/>
    <cellStyle name="SAPBEXHLevel0X 2 4 5 2 2" xfId="28253"/>
    <cellStyle name="SAPBEXHLevel0X 2 4 5 3" xfId="28254"/>
    <cellStyle name="SAPBEXHLevel0X 2 4 6" xfId="28255"/>
    <cellStyle name="SAPBEXHLevel0X 2 4 6 2" xfId="28256"/>
    <cellStyle name="SAPBEXHLevel0X 2 4 7" xfId="28257"/>
    <cellStyle name="SAPBEXHLevel0X 2 4 8" xfId="28238"/>
    <cellStyle name="SAPBEXHLevel0X 2 5" xfId="1504"/>
    <cellStyle name="SAPBEXHLevel0X 2 5 2" xfId="2212"/>
    <cellStyle name="SAPBEXHLevel0X 2 5 2 2" xfId="28260"/>
    <cellStyle name="SAPBEXHLevel0X 2 5 2 3" xfId="28259"/>
    <cellStyle name="SAPBEXHLevel0X 2 5 3" xfId="28261"/>
    <cellStyle name="SAPBEXHLevel0X 2 5 4" xfId="28258"/>
    <cellStyle name="SAPBEXHLevel0X 2 6" xfId="1630"/>
    <cellStyle name="SAPBEXHLevel0X 2 6 2" xfId="28263"/>
    <cellStyle name="SAPBEXHLevel0X 2 6 2 2" xfId="28264"/>
    <cellStyle name="SAPBEXHLevel0X 2 6 3" xfId="28265"/>
    <cellStyle name="SAPBEXHLevel0X 2 6 4" xfId="28262"/>
    <cellStyle name="SAPBEXHLevel0X 2 7" xfId="2387"/>
    <cellStyle name="SAPBEXHLevel0X 2 7 2" xfId="28267"/>
    <cellStyle name="SAPBEXHLevel0X 2 7 2 2" xfId="28268"/>
    <cellStyle name="SAPBEXHLevel0X 2 7 3" xfId="28269"/>
    <cellStyle name="SAPBEXHLevel0X 2 7 4" xfId="28266"/>
    <cellStyle name="SAPBEXHLevel0X 2 8" xfId="28270"/>
    <cellStyle name="SAPBEXHLevel0X 2 8 2" xfId="28271"/>
    <cellStyle name="SAPBEXHLevel0X 2 8 2 2" xfId="28272"/>
    <cellStyle name="SAPBEXHLevel0X 2 8 3" xfId="28273"/>
    <cellStyle name="SAPBEXHLevel0X 2 9" xfId="28274"/>
    <cellStyle name="SAPBEXHLevel0X 2 9 2" xfId="28275"/>
    <cellStyle name="SAPBEXHLevel0X 2 9 2 2" xfId="28276"/>
    <cellStyle name="SAPBEXHLevel0X 2 9 3" xfId="28277"/>
    <cellStyle name="SAPBEXHLevel0X 2_03_2012 LIC Fcst_ORIGINAL" xfId="28278"/>
    <cellStyle name="SAPBEXHLevel0X 3" xfId="722"/>
    <cellStyle name="SAPBEXHLevel0X 3 10" xfId="28280"/>
    <cellStyle name="SAPBEXHLevel0X 3 10 2" xfId="28281"/>
    <cellStyle name="SAPBEXHLevel0X 3 10 2 2" xfId="28282"/>
    <cellStyle name="SAPBEXHLevel0X 3 10 3" xfId="28283"/>
    <cellStyle name="SAPBEXHLevel0X 3 11" xfId="28284"/>
    <cellStyle name="SAPBEXHLevel0X 3 11 2" xfId="28285"/>
    <cellStyle name="SAPBEXHLevel0X 3 12" xfId="28286"/>
    <cellStyle name="SAPBEXHLevel0X 3 13" xfId="28279"/>
    <cellStyle name="SAPBEXHLevel0X 3 2" xfId="1087"/>
    <cellStyle name="SAPBEXHLevel0X 3 2 10" xfId="28287"/>
    <cellStyle name="SAPBEXHLevel0X 3 2 2" xfId="2100"/>
    <cellStyle name="SAPBEXHLevel0X 3 2 2 2" xfId="28289"/>
    <cellStyle name="SAPBEXHLevel0X 3 2 2 2 2" xfId="28290"/>
    <cellStyle name="SAPBEXHLevel0X 3 2 2 2 2 2" xfId="28291"/>
    <cellStyle name="SAPBEXHLevel0X 3 2 2 2 3" xfId="28292"/>
    <cellStyle name="SAPBEXHLevel0X 3 2 2 3" xfId="28293"/>
    <cellStyle name="SAPBEXHLevel0X 3 2 2 3 2" xfId="28294"/>
    <cellStyle name="SAPBEXHLevel0X 3 2 2 3 2 2" xfId="28295"/>
    <cellStyle name="SAPBEXHLevel0X 3 2 2 3 3" xfId="28296"/>
    <cellStyle name="SAPBEXHLevel0X 3 2 2 4" xfId="28297"/>
    <cellStyle name="SAPBEXHLevel0X 3 2 2 4 2" xfId="28298"/>
    <cellStyle name="SAPBEXHLevel0X 3 2 2 4 2 2" xfId="28299"/>
    <cellStyle name="SAPBEXHLevel0X 3 2 2 4 3" xfId="28300"/>
    <cellStyle name="SAPBEXHLevel0X 3 2 2 5" xfId="28301"/>
    <cellStyle name="SAPBEXHLevel0X 3 2 2 5 2" xfId="28302"/>
    <cellStyle name="SAPBEXHLevel0X 3 2 2 5 2 2" xfId="28303"/>
    <cellStyle name="SAPBEXHLevel0X 3 2 2 5 3" xfId="28304"/>
    <cellStyle name="SAPBEXHLevel0X 3 2 2 6" xfId="28305"/>
    <cellStyle name="SAPBEXHLevel0X 3 2 2 6 2" xfId="28306"/>
    <cellStyle name="SAPBEXHLevel0X 3 2 2 7" xfId="28307"/>
    <cellStyle name="SAPBEXHLevel0X 3 2 2 8" xfId="28288"/>
    <cellStyle name="SAPBEXHLevel0X 3 2 3" xfId="28308"/>
    <cellStyle name="SAPBEXHLevel0X 3 2 3 2" xfId="28309"/>
    <cellStyle name="SAPBEXHLevel0X 3 2 3 2 2" xfId="28310"/>
    <cellStyle name="SAPBEXHLevel0X 3 2 3 3" xfId="28311"/>
    <cellStyle name="SAPBEXHLevel0X 3 2 4" xfId="28312"/>
    <cellStyle name="SAPBEXHLevel0X 3 2 4 2" xfId="28313"/>
    <cellStyle name="SAPBEXHLevel0X 3 2 4 2 2" xfId="28314"/>
    <cellStyle name="SAPBEXHLevel0X 3 2 4 3" xfId="28315"/>
    <cellStyle name="SAPBEXHLevel0X 3 2 5" xfId="28316"/>
    <cellStyle name="SAPBEXHLevel0X 3 2 5 2" xfId="28317"/>
    <cellStyle name="SAPBEXHLevel0X 3 2 5 2 2" xfId="28318"/>
    <cellStyle name="SAPBEXHLevel0X 3 2 5 3" xfId="28319"/>
    <cellStyle name="SAPBEXHLevel0X 3 2 6" xfId="28320"/>
    <cellStyle name="SAPBEXHLevel0X 3 2 6 2" xfId="28321"/>
    <cellStyle name="SAPBEXHLevel0X 3 2 6 2 2" xfId="28322"/>
    <cellStyle name="SAPBEXHLevel0X 3 2 6 3" xfId="28323"/>
    <cellStyle name="SAPBEXHLevel0X 3 2 7" xfId="28324"/>
    <cellStyle name="SAPBEXHLevel0X 3 2 7 2" xfId="28325"/>
    <cellStyle name="SAPBEXHLevel0X 3 2 7 2 2" xfId="28326"/>
    <cellStyle name="SAPBEXHLevel0X 3 2 7 3" xfId="28327"/>
    <cellStyle name="SAPBEXHLevel0X 3 2 8" xfId="28328"/>
    <cellStyle name="SAPBEXHLevel0X 3 2 8 2" xfId="28329"/>
    <cellStyle name="SAPBEXHLevel0X 3 2 9" xfId="28330"/>
    <cellStyle name="SAPBEXHLevel0X 3 3" xfId="1546"/>
    <cellStyle name="SAPBEXHLevel0X 3 3 10" xfId="28331"/>
    <cellStyle name="SAPBEXHLevel0X 3 3 2" xfId="2258"/>
    <cellStyle name="SAPBEXHLevel0X 3 3 2 2" xfId="28333"/>
    <cellStyle name="SAPBEXHLevel0X 3 3 2 2 2" xfId="28334"/>
    <cellStyle name="SAPBEXHLevel0X 3 3 2 2 2 2" xfId="28335"/>
    <cellStyle name="SAPBEXHLevel0X 3 3 2 2 3" xfId="28336"/>
    <cellStyle name="SAPBEXHLevel0X 3 3 2 3" xfId="28337"/>
    <cellStyle name="SAPBEXHLevel0X 3 3 2 3 2" xfId="28338"/>
    <cellStyle name="SAPBEXHLevel0X 3 3 2 3 2 2" xfId="28339"/>
    <cellStyle name="SAPBEXHLevel0X 3 3 2 3 3" xfId="28340"/>
    <cellStyle name="SAPBEXHLevel0X 3 3 2 4" xfId="28341"/>
    <cellStyle name="SAPBEXHLevel0X 3 3 2 4 2" xfId="28342"/>
    <cellStyle name="SAPBEXHLevel0X 3 3 2 4 2 2" xfId="28343"/>
    <cellStyle name="SAPBEXHLevel0X 3 3 2 4 3" xfId="28344"/>
    <cellStyle name="SAPBEXHLevel0X 3 3 2 5" xfId="28345"/>
    <cellStyle name="SAPBEXHLevel0X 3 3 2 5 2" xfId="28346"/>
    <cellStyle name="SAPBEXHLevel0X 3 3 2 5 2 2" xfId="28347"/>
    <cellStyle name="SAPBEXHLevel0X 3 3 2 5 3" xfId="28348"/>
    <cellStyle name="SAPBEXHLevel0X 3 3 2 6" xfId="28349"/>
    <cellStyle name="SAPBEXHLevel0X 3 3 2 6 2" xfId="28350"/>
    <cellStyle name="SAPBEXHLevel0X 3 3 2 7" xfId="28351"/>
    <cellStyle name="SAPBEXHLevel0X 3 3 2 8" xfId="28332"/>
    <cellStyle name="SAPBEXHLevel0X 3 3 3" xfId="2833"/>
    <cellStyle name="SAPBEXHLevel0X 3 3 3 2" xfId="28353"/>
    <cellStyle name="SAPBEXHLevel0X 3 3 3 2 2" xfId="28354"/>
    <cellStyle name="SAPBEXHLevel0X 3 3 3 3" xfId="28355"/>
    <cellStyle name="SAPBEXHLevel0X 3 3 3 4" xfId="28352"/>
    <cellStyle name="SAPBEXHLevel0X 3 3 4" xfId="2574"/>
    <cellStyle name="SAPBEXHLevel0X 3 3 4 2" xfId="28357"/>
    <cellStyle name="SAPBEXHLevel0X 3 3 4 2 2" xfId="28358"/>
    <cellStyle name="SAPBEXHLevel0X 3 3 4 3" xfId="28359"/>
    <cellStyle name="SAPBEXHLevel0X 3 3 4 4" xfId="28356"/>
    <cellStyle name="SAPBEXHLevel0X 3 3 5" xfId="28360"/>
    <cellStyle name="SAPBEXHLevel0X 3 3 5 2" xfId="28361"/>
    <cellStyle name="SAPBEXHLevel0X 3 3 5 2 2" xfId="28362"/>
    <cellStyle name="SAPBEXHLevel0X 3 3 5 3" xfId="28363"/>
    <cellStyle name="SAPBEXHLevel0X 3 3 6" xfId="28364"/>
    <cellStyle name="SAPBEXHLevel0X 3 3 6 2" xfId="28365"/>
    <cellStyle name="SAPBEXHLevel0X 3 3 6 2 2" xfId="28366"/>
    <cellStyle name="SAPBEXHLevel0X 3 3 6 3" xfId="28367"/>
    <cellStyle name="SAPBEXHLevel0X 3 3 7" xfId="28368"/>
    <cellStyle name="SAPBEXHLevel0X 3 3 7 2" xfId="28369"/>
    <cellStyle name="SAPBEXHLevel0X 3 3 7 2 2" xfId="28370"/>
    <cellStyle name="SAPBEXHLevel0X 3 3 7 3" xfId="28371"/>
    <cellStyle name="SAPBEXHLevel0X 3 3 8" xfId="28372"/>
    <cellStyle name="SAPBEXHLevel0X 3 3 8 2" xfId="28373"/>
    <cellStyle name="SAPBEXHLevel0X 3 3 9" xfId="28374"/>
    <cellStyle name="SAPBEXHLevel0X 3 4" xfId="1589"/>
    <cellStyle name="SAPBEXHLevel0X 3 4 2" xfId="28376"/>
    <cellStyle name="SAPBEXHLevel0X 3 4 2 2" xfId="28377"/>
    <cellStyle name="SAPBEXHLevel0X 3 4 2 2 2" xfId="28378"/>
    <cellStyle name="SAPBEXHLevel0X 3 4 2 3" xfId="28379"/>
    <cellStyle name="SAPBEXHLevel0X 3 4 3" xfId="28380"/>
    <cellStyle name="SAPBEXHLevel0X 3 4 3 2" xfId="28381"/>
    <cellStyle name="SAPBEXHLevel0X 3 4 3 2 2" xfId="28382"/>
    <cellStyle name="SAPBEXHLevel0X 3 4 3 3" xfId="28383"/>
    <cellStyle name="SAPBEXHLevel0X 3 4 4" xfId="28384"/>
    <cellStyle name="SAPBEXHLevel0X 3 4 4 2" xfId="28385"/>
    <cellStyle name="SAPBEXHLevel0X 3 4 4 2 2" xfId="28386"/>
    <cellStyle name="SAPBEXHLevel0X 3 4 4 3" xfId="28387"/>
    <cellStyle name="SAPBEXHLevel0X 3 4 5" xfId="28388"/>
    <cellStyle name="SAPBEXHLevel0X 3 4 5 2" xfId="28389"/>
    <cellStyle name="SAPBEXHLevel0X 3 4 5 2 2" xfId="28390"/>
    <cellStyle name="SAPBEXHLevel0X 3 4 5 3" xfId="28391"/>
    <cellStyle name="SAPBEXHLevel0X 3 4 6" xfId="28392"/>
    <cellStyle name="SAPBEXHLevel0X 3 4 6 2" xfId="28393"/>
    <cellStyle name="SAPBEXHLevel0X 3 4 7" xfId="28394"/>
    <cellStyle name="SAPBEXHLevel0X 3 4 8" xfId="28375"/>
    <cellStyle name="SAPBEXHLevel0X 3 5" xfId="28395"/>
    <cellStyle name="SAPBEXHLevel0X 3 5 2" xfId="28396"/>
    <cellStyle name="SAPBEXHLevel0X 3 5 2 2" xfId="28397"/>
    <cellStyle name="SAPBEXHLevel0X 3 5 3" xfId="28398"/>
    <cellStyle name="SAPBEXHLevel0X 3 6" xfId="28399"/>
    <cellStyle name="SAPBEXHLevel0X 3 6 2" xfId="28400"/>
    <cellStyle name="SAPBEXHLevel0X 3 6 2 2" xfId="28401"/>
    <cellStyle name="SAPBEXHLevel0X 3 6 3" xfId="28402"/>
    <cellStyle name="SAPBEXHLevel0X 3 7" xfId="28403"/>
    <cellStyle name="SAPBEXHLevel0X 3 7 2" xfId="28404"/>
    <cellStyle name="SAPBEXHLevel0X 3 7 2 2" xfId="28405"/>
    <cellStyle name="SAPBEXHLevel0X 3 7 3" xfId="28406"/>
    <cellStyle name="SAPBEXHLevel0X 3 8" xfId="28407"/>
    <cellStyle name="SAPBEXHLevel0X 3 8 2" xfId="28408"/>
    <cellStyle name="SAPBEXHLevel0X 3 8 2 2" xfId="28409"/>
    <cellStyle name="SAPBEXHLevel0X 3 8 3" xfId="28410"/>
    <cellStyle name="SAPBEXHLevel0X 3 9" xfId="28411"/>
    <cellStyle name="SAPBEXHLevel0X 3 9 2" xfId="28412"/>
    <cellStyle name="SAPBEXHLevel0X 3 9 2 2" xfId="28413"/>
    <cellStyle name="SAPBEXHLevel0X 3 9 3" xfId="28414"/>
    <cellStyle name="SAPBEXHLevel0X 4" xfId="672"/>
    <cellStyle name="SAPBEXHLevel0X 4 10" xfId="28416"/>
    <cellStyle name="SAPBEXHLevel0X 4 11" xfId="28415"/>
    <cellStyle name="SAPBEXHLevel0X 4 2" xfId="1050"/>
    <cellStyle name="SAPBEXHLevel0X 4 2 2" xfId="2064"/>
    <cellStyle name="SAPBEXHLevel0X 4 2 2 2" xfId="2859"/>
    <cellStyle name="SAPBEXHLevel0X 4 2 2 2 2" xfId="28420"/>
    <cellStyle name="SAPBEXHLevel0X 4 2 2 2 2 2" xfId="28421"/>
    <cellStyle name="SAPBEXHLevel0X 4 2 2 2 3" xfId="28422"/>
    <cellStyle name="SAPBEXHLevel0X 4 2 2 2 4" xfId="28419"/>
    <cellStyle name="SAPBEXHLevel0X 4 2 2 3" xfId="2589"/>
    <cellStyle name="SAPBEXHLevel0X 4 2 2 3 2" xfId="28424"/>
    <cellStyle name="SAPBEXHLevel0X 4 2 2 3 2 2" xfId="28425"/>
    <cellStyle name="SAPBEXHLevel0X 4 2 2 3 3" xfId="28426"/>
    <cellStyle name="SAPBEXHLevel0X 4 2 2 3 4" xfId="28423"/>
    <cellStyle name="SAPBEXHLevel0X 4 2 2 4" xfId="28427"/>
    <cellStyle name="SAPBEXHLevel0X 4 2 2 4 2" xfId="28428"/>
    <cellStyle name="SAPBEXHLevel0X 4 2 2 4 2 2" xfId="28429"/>
    <cellStyle name="SAPBEXHLevel0X 4 2 2 4 3" xfId="28430"/>
    <cellStyle name="SAPBEXHLevel0X 4 2 2 5" xfId="28431"/>
    <cellStyle name="SAPBEXHLevel0X 4 2 2 5 2" xfId="28432"/>
    <cellStyle name="SAPBEXHLevel0X 4 2 2 5 2 2" xfId="28433"/>
    <cellStyle name="SAPBEXHLevel0X 4 2 2 5 3" xfId="28434"/>
    <cellStyle name="SAPBEXHLevel0X 4 2 2 6" xfId="28435"/>
    <cellStyle name="SAPBEXHLevel0X 4 2 2 6 2" xfId="28436"/>
    <cellStyle name="SAPBEXHLevel0X 4 2 2 7" xfId="28437"/>
    <cellStyle name="SAPBEXHLevel0X 4 2 2 8" xfId="28418"/>
    <cellStyle name="SAPBEXHLevel0X 4 2 3" xfId="28438"/>
    <cellStyle name="SAPBEXHLevel0X 4 2 3 2" xfId="28439"/>
    <cellStyle name="SAPBEXHLevel0X 4 2 3 2 2" xfId="28440"/>
    <cellStyle name="SAPBEXHLevel0X 4 2 3 3" xfId="28441"/>
    <cellStyle name="SAPBEXHLevel0X 4 2 4" xfId="28442"/>
    <cellStyle name="SAPBEXHLevel0X 4 2 4 2" xfId="28443"/>
    <cellStyle name="SAPBEXHLevel0X 4 2 4 2 2" xfId="28444"/>
    <cellStyle name="SAPBEXHLevel0X 4 2 4 3" xfId="28445"/>
    <cellStyle name="SAPBEXHLevel0X 4 2 5" xfId="28446"/>
    <cellStyle name="SAPBEXHLevel0X 4 2 5 2" xfId="28447"/>
    <cellStyle name="SAPBEXHLevel0X 4 2 5 2 2" xfId="28448"/>
    <cellStyle name="SAPBEXHLevel0X 4 2 5 3" xfId="28449"/>
    <cellStyle name="SAPBEXHLevel0X 4 2 6" xfId="28450"/>
    <cellStyle name="SAPBEXHLevel0X 4 2 6 2" xfId="28451"/>
    <cellStyle name="SAPBEXHLevel0X 4 2 6 2 2" xfId="28452"/>
    <cellStyle name="SAPBEXHLevel0X 4 2 6 3" xfId="28453"/>
    <cellStyle name="SAPBEXHLevel0X 4 2 7" xfId="28454"/>
    <cellStyle name="SAPBEXHLevel0X 4 2 7 2" xfId="28455"/>
    <cellStyle name="SAPBEXHLevel0X 4 2 8" xfId="28456"/>
    <cellStyle name="SAPBEXHLevel0X 4 2 9" xfId="28417"/>
    <cellStyle name="SAPBEXHLevel0X 4 3" xfId="1697"/>
    <cellStyle name="SAPBEXHLevel0X 4 3 2" xfId="2844"/>
    <cellStyle name="SAPBEXHLevel0X 4 3 2 2" xfId="28459"/>
    <cellStyle name="SAPBEXHLevel0X 4 3 2 2 2" xfId="28460"/>
    <cellStyle name="SAPBEXHLevel0X 4 3 2 3" xfId="28461"/>
    <cellStyle name="SAPBEXHLevel0X 4 3 2 4" xfId="28458"/>
    <cellStyle name="SAPBEXHLevel0X 4 3 3" xfId="2573"/>
    <cellStyle name="SAPBEXHLevel0X 4 3 3 2" xfId="28463"/>
    <cellStyle name="SAPBEXHLevel0X 4 3 3 2 2" xfId="28464"/>
    <cellStyle name="SAPBEXHLevel0X 4 3 3 3" xfId="28465"/>
    <cellStyle name="SAPBEXHLevel0X 4 3 3 4" xfId="28462"/>
    <cellStyle name="SAPBEXHLevel0X 4 3 4" xfId="28466"/>
    <cellStyle name="SAPBEXHLevel0X 4 3 4 2" xfId="28467"/>
    <cellStyle name="SAPBEXHLevel0X 4 3 4 2 2" xfId="28468"/>
    <cellStyle name="SAPBEXHLevel0X 4 3 4 3" xfId="28469"/>
    <cellStyle name="SAPBEXHLevel0X 4 3 5" xfId="28470"/>
    <cellStyle name="SAPBEXHLevel0X 4 3 5 2" xfId="28471"/>
    <cellStyle name="SAPBEXHLevel0X 4 3 5 2 2" xfId="28472"/>
    <cellStyle name="SAPBEXHLevel0X 4 3 5 3" xfId="28473"/>
    <cellStyle name="SAPBEXHLevel0X 4 3 6" xfId="28474"/>
    <cellStyle name="SAPBEXHLevel0X 4 3 6 2" xfId="28475"/>
    <cellStyle name="SAPBEXHLevel0X 4 3 7" xfId="28476"/>
    <cellStyle name="SAPBEXHLevel0X 4 3 8" xfId="28457"/>
    <cellStyle name="SAPBEXHLevel0X 4 4" xfId="28477"/>
    <cellStyle name="SAPBEXHLevel0X 4 5" xfId="28478"/>
    <cellStyle name="SAPBEXHLevel0X 4 5 2" xfId="28479"/>
    <cellStyle name="SAPBEXHLevel0X 4 5 2 2" xfId="28480"/>
    <cellStyle name="SAPBEXHLevel0X 4 5 3" xfId="28481"/>
    <cellStyle name="SAPBEXHLevel0X 4 6" xfId="28482"/>
    <cellStyle name="SAPBEXHLevel0X 4 6 2" xfId="28483"/>
    <cellStyle name="SAPBEXHLevel0X 4 6 2 2" xfId="28484"/>
    <cellStyle name="SAPBEXHLevel0X 4 6 3" xfId="28485"/>
    <cellStyle name="SAPBEXHLevel0X 4 7" xfId="28486"/>
    <cellStyle name="SAPBEXHLevel0X 4 7 2" xfId="28487"/>
    <cellStyle name="SAPBEXHLevel0X 4 7 2 2" xfId="28488"/>
    <cellStyle name="SAPBEXHLevel0X 4 7 3" xfId="28489"/>
    <cellStyle name="SAPBEXHLevel0X 4 8" xfId="28490"/>
    <cellStyle name="SAPBEXHLevel0X 4 8 2" xfId="28491"/>
    <cellStyle name="SAPBEXHLevel0X 4 8 2 2" xfId="28492"/>
    <cellStyle name="SAPBEXHLevel0X 4 8 3" xfId="28493"/>
    <cellStyle name="SAPBEXHLevel0X 4 9" xfId="28494"/>
    <cellStyle name="SAPBEXHLevel0X 4 9 2" xfId="28495"/>
    <cellStyle name="SAPBEXHLevel0X 5" xfId="784"/>
    <cellStyle name="SAPBEXHLevel0X 5 10" xfId="28497"/>
    <cellStyle name="SAPBEXHLevel0X 5 11" xfId="28496"/>
    <cellStyle name="SAPBEXHLevel0X 5 2" xfId="1779"/>
    <cellStyle name="SAPBEXHLevel0X 5 2 2" xfId="2856"/>
    <cellStyle name="SAPBEXHLevel0X 5 2 2 2" xfId="28500"/>
    <cellStyle name="SAPBEXHLevel0X 5 2 2 2 2" xfId="28501"/>
    <cellStyle name="SAPBEXHLevel0X 5 2 2 3" xfId="28502"/>
    <cellStyle name="SAPBEXHLevel0X 5 2 2 4" xfId="28499"/>
    <cellStyle name="SAPBEXHLevel0X 5 2 3" xfId="2558"/>
    <cellStyle name="SAPBEXHLevel0X 5 2 3 2" xfId="28504"/>
    <cellStyle name="SAPBEXHLevel0X 5 2 3 2 2" xfId="28505"/>
    <cellStyle name="SAPBEXHLevel0X 5 2 3 3" xfId="28506"/>
    <cellStyle name="SAPBEXHLevel0X 5 2 3 4" xfId="28503"/>
    <cellStyle name="SAPBEXHLevel0X 5 2 4" xfId="28507"/>
    <cellStyle name="SAPBEXHLevel0X 5 2 4 2" xfId="28508"/>
    <cellStyle name="SAPBEXHLevel0X 5 2 4 2 2" xfId="28509"/>
    <cellStyle name="SAPBEXHLevel0X 5 2 4 3" xfId="28510"/>
    <cellStyle name="SAPBEXHLevel0X 5 2 5" xfId="28511"/>
    <cellStyle name="SAPBEXHLevel0X 5 2 5 2" xfId="28512"/>
    <cellStyle name="SAPBEXHLevel0X 5 2 5 2 2" xfId="28513"/>
    <cellStyle name="SAPBEXHLevel0X 5 2 5 3" xfId="28514"/>
    <cellStyle name="SAPBEXHLevel0X 5 2 6" xfId="28515"/>
    <cellStyle name="SAPBEXHLevel0X 5 2 6 2" xfId="28516"/>
    <cellStyle name="SAPBEXHLevel0X 5 2 6 2 2" xfId="28517"/>
    <cellStyle name="SAPBEXHLevel0X 5 2 6 3" xfId="28518"/>
    <cellStyle name="SAPBEXHLevel0X 5 2 7" xfId="28519"/>
    <cellStyle name="SAPBEXHLevel0X 5 2 7 2" xfId="28520"/>
    <cellStyle name="SAPBEXHLevel0X 5 2 8" xfId="28521"/>
    <cellStyle name="SAPBEXHLevel0X 5 2 9" xfId="28498"/>
    <cellStyle name="SAPBEXHLevel0X 5 3" xfId="28522"/>
    <cellStyle name="SAPBEXHLevel0X 5 3 2" xfId="28523"/>
    <cellStyle name="SAPBEXHLevel0X 5 3 2 2" xfId="28524"/>
    <cellStyle name="SAPBEXHLevel0X 5 3 3" xfId="28525"/>
    <cellStyle name="SAPBEXHLevel0X 5 4" xfId="28526"/>
    <cellStyle name="SAPBEXHLevel0X 5 4 2" xfId="28527"/>
    <cellStyle name="SAPBEXHLevel0X 5 4 2 2" xfId="28528"/>
    <cellStyle name="SAPBEXHLevel0X 5 4 3" xfId="28529"/>
    <cellStyle name="SAPBEXHLevel0X 5 5" xfId="28530"/>
    <cellStyle name="SAPBEXHLevel0X 5 5 2" xfId="28531"/>
    <cellStyle name="SAPBEXHLevel0X 5 5 2 2" xfId="28532"/>
    <cellStyle name="SAPBEXHLevel0X 5 5 3" xfId="28533"/>
    <cellStyle name="SAPBEXHLevel0X 5 6" xfId="28534"/>
    <cellStyle name="SAPBEXHLevel0X 5 6 2" xfId="28535"/>
    <cellStyle name="SAPBEXHLevel0X 5 6 2 2" xfId="28536"/>
    <cellStyle name="SAPBEXHLevel0X 5 6 3" xfId="28537"/>
    <cellStyle name="SAPBEXHLevel0X 5 7" xfId="28538"/>
    <cellStyle name="SAPBEXHLevel0X 5 7 2" xfId="28539"/>
    <cellStyle name="SAPBEXHLevel0X 5 7 2 2" xfId="28540"/>
    <cellStyle name="SAPBEXHLevel0X 5 7 3" xfId="28541"/>
    <cellStyle name="SAPBEXHLevel0X 5 8" xfId="28542"/>
    <cellStyle name="SAPBEXHLevel0X 5 8 2" xfId="28543"/>
    <cellStyle name="SAPBEXHLevel0X 5 8 2 2" xfId="28544"/>
    <cellStyle name="SAPBEXHLevel0X 5 8 3" xfId="28545"/>
    <cellStyle name="SAPBEXHLevel0X 5 9" xfId="28546"/>
    <cellStyle name="SAPBEXHLevel0X 5 9 2" xfId="28547"/>
    <cellStyle name="SAPBEXHLevel0X 6" xfId="1280"/>
    <cellStyle name="SAPBEXHLevel0X 6 10" xfId="28548"/>
    <cellStyle name="SAPBEXHLevel0X 6 2" xfId="1918"/>
    <cellStyle name="SAPBEXHLevel0X 6 2 2" xfId="28550"/>
    <cellStyle name="SAPBEXHLevel0X 6 2 2 2" xfId="28551"/>
    <cellStyle name="SAPBEXHLevel0X 6 2 2 2 2" xfId="28552"/>
    <cellStyle name="SAPBEXHLevel0X 6 2 2 3" xfId="28553"/>
    <cellStyle name="SAPBEXHLevel0X 6 2 3" xfId="28554"/>
    <cellStyle name="SAPBEXHLevel0X 6 2 3 2" xfId="28555"/>
    <cellStyle name="SAPBEXHLevel0X 6 2 3 2 2" xfId="28556"/>
    <cellStyle name="SAPBEXHLevel0X 6 2 3 3" xfId="28557"/>
    <cellStyle name="SAPBEXHLevel0X 6 2 4" xfId="28558"/>
    <cellStyle name="SAPBEXHLevel0X 6 2 4 2" xfId="28559"/>
    <cellStyle name="SAPBEXHLevel0X 6 2 4 2 2" xfId="28560"/>
    <cellStyle name="SAPBEXHLevel0X 6 2 4 3" xfId="28561"/>
    <cellStyle name="SAPBEXHLevel0X 6 2 5" xfId="28562"/>
    <cellStyle name="SAPBEXHLevel0X 6 2 5 2" xfId="28563"/>
    <cellStyle name="SAPBEXHLevel0X 6 2 5 2 2" xfId="28564"/>
    <cellStyle name="SAPBEXHLevel0X 6 2 5 3" xfId="28565"/>
    <cellStyle name="SAPBEXHLevel0X 6 2 6" xfId="28566"/>
    <cellStyle name="SAPBEXHLevel0X 6 2 6 2" xfId="28567"/>
    <cellStyle name="SAPBEXHLevel0X 6 2 6 2 2" xfId="28568"/>
    <cellStyle name="SAPBEXHLevel0X 6 2 6 3" xfId="28569"/>
    <cellStyle name="SAPBEXHLevel0X 6 2 7" xfId="28570"/>
    <cellStyle name="SAPBEXHLevel0X 6 2 7 2" xfId="28571"/>
    <cellStyle name="SAPBEXHLevel0X 6 2 8" xfId="28572"/>
    <cellStyle name="SAPBEXHLevel0X 6 2 9" xfId="28549"/>
    <cellStyle name="SAPBEXHLevel0X 6 3" xfId="28573"/>
    <cellStyle name="SAPBEXHLevel0X 6 3 2" xfId="28574"/>
    <cellStyle name="SAPBEXHLevel0X 6 3 2 2" xfId="28575"/>
    <cellStyle name="SAPBEXHLevel0X 6 3 3" xfId="28576"/>
    <cellStyle name="SAPBEXHLevel0X 6 4" xfId="28577"/>
    <cellStyle name="SAPBEXHLevel0X 6 4 2" xfId="28578"/>
    <cellStyle name="SAPBEXHLevel0X 6 4 2 2" xfId="28579"/>
    <cellStyle name="SAPBEXHLevel0X 6 4 3" xfId="28580"/>
    <cellStyle name="SAPBEXHLevel0X 6 5" xfId="28581"/>
    <cellStyle name="SAPBEXHLevel0X 6 5 2" xfId="28582"/>
    <cellStyle name="SAPBEXHLevel0X 6 5 2 2" xfId="28583"/>
    <cellStyle name="SAPBEXHLevel0X 6 5 3" xfId="28584"/>
    <cellStyle name="SAPBEXHLevel0X 6 6" xfId="28585"/>
    <cellStyle name="SAPBEXHLevel0X 6 6 2" xfId="28586"/>
    <cellStyle name="SAPBEXHLevel0X 6 6 2 2" xfId="28587"/>
    <cellStyle name="SAPBEXHLevel0X 6 6 3" xfId="28588"/>
    <cellStyle name="SAPBEXHLevel0X 6 7" xfId="28589"/>
    <cellStyle name="SAPBEXHLevel0X 6 7 2" xfId="28590"/>
    <cellStyle name="SAPBEXHLevel0X 6 7 2 2" xfId="28591"/>
    <cellStyle name="SAPBEXHLevel0X 6 7 3" xfId="28592"/>
    <cellStyle name="SAPBEXHLevel0X 6 8" xfId="28593"/>
    <cellStyle name="SAPBEXHLevel0X 6 8 2" xfId="28594"/>
    <cellStyle name="SAPBEXHLevel0X 6 9" xfId="28595"/>
    <cellStyle name="SAPBEXHLevel0X 7" xfId="956"/>
    <cellStyle name="SAPBEXHLevel0X 7 2" xfId="28597"/>
    <cellStyle name="SAPBEXHLevel0X 7 2 2" xfId="28598"/>
    <cellStyle name="SAPBEXHLevel0X 7 2 2 2" xfId="28599"/>
    <cellStyle name="SAPBEXHLevel0X 7 2 3" xfId="28600"/>
    <cellStyle name="SAPBEXHLevel0X 7 3" xfId="28601"/>
    <cellStyle name="SAPBEXHLevel0X 7 3 2" xfId="28602"/>
    <cellStyle name="SAPBEXHLevel0X 7 3 2 2" xfId="28603"/>
    <cellStyle name="SAPBEXHLevel0X 7 3 3" xfId="28604"/>
    <cellStyle name="SAPBEXHLevel0X 7 4" xfId="28605"/>
    <cellStyle name="SAPBEXHLevel0X 7 4 2" xfId="28606"/>
    <cellStyle name="SAPBEXHLevel0X 7 4 2 2" xfId="28607"/>
    <cellStyle name="SAPBEXHLevel0X 7 4 3" xfId="28608"/>
    <cellStyle name="SAPBEXHLevel0X 7 5" xfId="28609"/>
    <cellStyle name="SAPBEXHLevel0X 7 5 2" xfId="28610"/>
    <cellStyle name="SAPBEXHLevel0X 7 5 2 2" xfId="28611"/>
    <cellStyle name="SAPBEXHLevel0X 7 5 3" xfId="28612"/>
    <cellStyle name="SAPBEXHLevel0X 7 6" xfId="28613"/>
    <cellStyle name="SAPBEXHLevel0X 7 6 2" xfId="28614"/>
    <cellStyle name="SAPBEXHLevel0X 7 6 2 2" xfId="28615"/>
    <cellStyle name="SAPBEXHLevel0X 7 6 3" xfId="28616"/>
    <cellStyle name="SAPBEXHLevel0X 7 7" xfId="28617"/>
    <cellStyle name="SAPBEXHLevel0X 7 7 2" xfId="28618"/>
    <cellStyle name="SAPBEXHLevel0X 7 8" xfId="28619"/>
    <cellStyle name="SAPBEXHLevel0X 7 9" xfId="28596"/>
    <cellStyle name="SAPBEXHLevel0X 8" xfId="2756"/>
    <cellStyle name="SAPBEXHLevel0X 8 2" xfId="28621"/>
    <cellStyle name="SAPBEXHLevel0X 8 2 2" xfId="28622"/>
    <cellStyle name="SAPBEXHLevel0X 8 3" xfId="28623"/>
    <cellStyle name="SAPBEXHLevel0X 8 4" xfId="28620"/>
    <cellStyle name="SAPBEXHLevel0X 9" xfId="28624"/>
    <cellStyle name="SAPBEXHLevel0X_2012 Budget &amp; Actuals" xfId="28625"/>
    <cellStyle name="SAPBEXHLevel1" xfId="123"/>
    <cellStyle name="SAPBEXHLevel1 10" xfId="28627"/>
    <cellStyle name="SAPBEXHLevel1 10 2" xfId="28628"/>
    <cellStyle name="SAPBEXHLevel1 10 2 2" xfId="28629"/>
    <cellStyle name="SAPBEXHLevel1 10 3" xfId="28630"/>
    <cellStyle name="SAPBEXHLevel1 11" xfId="28631"/>
    <cellStyle name="SAPBEXHLevel1 11 2" xfId="28632"/>
    <cellStyle name="SAPBEXHLevel1 11 2 2" xfId="28633"/>
    <cellStyle name="SAPBEXHLevel1 11 3" xfId="28634"/>
    <cellStyle name="SAPBEXHLevel1 12" xfId="28635"/>
    <cellStyle name="SAPBEXHLevel1 12 2" xfId="28636"/>
    <cellStyle name="SAPBEXHLevel1 12 2 2" xfId="28637"/>
    <cellStyle name="SAPBEXHLevel1 12 3" xfId="28638"/>
    <cellStyle name="SAPBEXHLevel1 13" xfId="28639"/>
    <cellStyle name="SAPBEXHLevel1 13 2" xfId="28640"/>
    <cellStyle name="SAPBEXHLevel1 13 2 2" xfId="28641"/>
    <cellStyle name="SAPBEXHLevel1 13 3" xfId="28642"/>
    <cellStyle name="SAPBEXHLevel1 14" xfId="28643"/>
    <cellStyle name="SAPBEXHLevel1 14 2" xfId="28644"/>
    <cellStyle name="SAPBEXHLevel1 14 2 2" xfId="28645"/>
    <cellStyle name="SAPBEXHLevel1 14 3" xfId="28646"/>
    <cellStyle name="SAPBEXHLevel1 15" xfId="28647"/>
    <cellStyle name="SAPBEXHLevel1 15 2" xfId="28648"/>
    <cellStyle name="SAPBEXHLevel1 16" xfId="28649"/>
    <cellStyle name="SAPBEXHLevel1 17" xfId="28650"/>
    <cellStyle name="SAPBEXHLevel1 18" xfId="28626"/>
    <cellStyle name="SAPBEXHLevel1 19" xfId="403"/>
    <cellStyle name="SAPBEXHLevel1 2" xfId="404"/>
    <cellStyle name="SAPBEXHLevel1 2 10" xfId="28652"/>
    <cellStyle name="SAPBEXHLevel1 2 10 2" xfId="28653"/>
    <cellStyle name="SAPBEXHLevel1 2 11" xfId="28654"/>
    <cellStyle name="SAPBEXHLevel1 2 12" xfId="28651"/>
    <cellStyle name="SAPBEXHLevel1 2 2" xfId="741"/>
    <cellStyle name="SAPBEXHLevel1 2 2 10" xfId="28656"/>
    <cellStyle name="SAPBEXHLevel1 2 2 11" xfId="28655"/>
    <cellStyle name="SAPBEXHLevel1 2 2 2" xfId="772"/>
    <cellStyle name="SAPBEXHLevel1 2 2 2 2" xfId="1127"/>
    <cellStyle name="SAPBEXHLevel1 2 2 2 2 2" xfId="2139"/>
    <cellStyle name="SAPBEXHLevel1 2 2 2 2 3" xfId="28658"/>
    <cellStyle name="SAPBEXHLevel1 2 2 2 3" xfId="1767"/>
    <cellStyle name="SAPBEXHLevel1 2 2 2 3 2" xfId="28660"/>
    <cellStyle name="SAPBEXHLevel1 2 2 2 3 2 2" xfId="28661"/>
    <cellStyle name="SAPBEXHLevel1 2 2 2 3 3" xfId="28662"/>
    <cellStyle name="SAPBEXHLevel1 2 2 2 3 4" xfId="28659"/>
    <cellStyle name="SAPBEXHLevel1 2 2 2 4" xfId="28663"/>
    <cellStyle name="SAPBEXHLevel1 2 2 2 4 2" xfId="28664"/>
    <cellStyle name="SAPBEXHLevel1 2 2 2 4 2 2" xfId="28665"/>
    <cellStyle name="SAPBEXHLevel1 2 2 2 4 3" xfId="28666"/>
    <cellStyle name="SAPBEXHLevel1 2 2 2 5" xfId="28667"/>
    <cellStyle name="SAPBEXHLevel1 2 2 2 5 2" xfId="28668"/>
    <cellStyle name="SAPBEXHLevel1 2 2 2 5 2 2" xfId="28669"/>
    <cellStyle name="SAPBEXHLevel1 2 2 2 5 3" xfId="28670"/>
    <cellStyle name="SAPBEXHLevel1 2 2 2 6" xfId="28671"/>
    <cellStyle name="SAPBEXHLevel1 2 2 2 6 2" xfId="28672"/>
    <cellStyle name="SAPBEXHLevel1 2 2 2 6 2 2" xfId="28673"/>
    <cellStyle name="SAPBEXHLevel1 2 2 2 6 3" xfId="28674"/>
    <cellStyle name="SAPBEXHLevel1 2 2 2 7" xfId="28675"/>
    <cellStyle name="SAPBEXHLevel1 2 2 2 7 2" xfId="28676"/>
    <cellStyle name="SAPBEXHLevel1 2 2 2 8" xfId="28677"/>
    <cellStyle name="SAPBEXHLevel1 2 2 2 9" xfId="28657"/>
    <cellStyle name="SAPBEXHLevel1 2 2 3" xfId="831"/>
    <cellStyle name="SAPBEXHLevel1 2 2 3 2" xfId="1173"/>
    <cellStyle name="SAPBEXHLevel1 2 2 3 2 2" xfId="2185"/>
    <cellStyle name="SAPBEXHLevel1 2 2 3 2 2 2" xfId="28680"/>
    <cellStyle name="SAPBEXHLevel1 2 2 3 2 3" xfId="28679"/>
    <cellStyle name="SAPBEXHLevel1 2 2 3 3" xfId="1824"/>
    <cellStyle name="SAPBEXHLevel1 2 2 3 3 2" xfId="28681"/>
    <cellStyle name="SAPBEXHLevel1 2 2 3 4" xfId="28678"/>
    <cellStyle name="SAPBEXHLevel1 2 2 4" xfId="864"/>
    <cellStyle name="SAPBEXHLevel1 2 2 4 2" xfId="1857"/>
    <cellStyle name="SAPBEXHLevel1 2 2 4 3" xfId="28682"/>
    <cellStyle name="SAPBEXHLevel1 2 2 5" xfId="1513"/>
    <cellStyle name="SAPBEXHLevel1 2 2 5 2" xfId="2231"/>
    <cellStyle name="SAPBEXHLevel1 2 2 5 2 2" xfId="28685"/>
    <cellStyle name="SAPBEXHLevel1 2 2 5 2 3" xfId="28684"/>
    <cellStyle name="SAPBEXHLevel1 2 2 5 3" xfId="28686"/>
    <cellStyle name="SAPBEXHLevel1 2 2 5 4" xfId="28683"/>
    <cellStyle name="SAPBEXHLevel1 2 2 6" xfId="1561"/>
    <cellStyle name="SAPBEXHLevel1 2 2 6 2" xfId="28688"/>
    <cellStyle name="SAPBEXHLevel1 2 2 6 2 2" xfId="28689"/>
    <cellStyle name="SAPBEXHLevel1 2 2 6 3" xfId="28690"/>
    <cellStyle name="SAPBEXHLevel1 2 2 6 4" xfId="28687"/>
    <cellStyle name="SAPBEXHLevel1 2 2 7" xfId="28691"/>
    <cellStyle name="SAPBEXHLevel1 2 2 7 2" xfId="28692"/>
    <cellStyle name="SAPBEXHLevel1 2 2 7 2 2" xfId="28693"/>
    <cellStyle name="SAPBEXHLevel1 2 2 7 3" xfId="28694"/>
    <cellStyle name="SAPBEXHLevel1 2 2 8" xfId="28695"/>
    <cellStyle name="SAPBEXHLevel1 2 2 8 2" xfId="28696"/>
    <cellStyle name="SAPBEXHLevel1 2 2 8 2 2" xfId="28697"/>
    <cellStyle name="SAPBEXHLevel1 2 2 8 3" xfId="28698"/>
    <cellStyle name="SAPBEXHLevel1 2 2 9" xfId="28699"/>
    <cellStyle name="SAPBEXHLevel1 2 2 9 2" xfId="28700"/>
    <cellStyle name="SAPBEXHLevel1 2 3" xfId="2388"/>
    <cellStyle name="SAPBEXHLevel1 2 3 10" xfId="28701"/>
    <cellStyle name="SAPBEXHLevel1 2 3 2" xfId="28702"/>
    <cellStyle name="SAPBEXHLevel1 2 3 2 2" xfId="28703"/>
    <cellStyle name="SAPBEXHLevel1 2 3 2 2 2" xfId="28704"/>
    <cellStyle name="SAPBEXHLevel1 2 3 2 2 2 2" xfId="28705"/>
    <cellStyle name="SAPBEXHLevel1 2 3 2 2 3" xfId="28706"/>
    <cellStyle name="SAPBEXHLevel1 2 3 2 3" xfId="28707"/>
    <cellStyle name="SAPBEXHLevel1 2 3 2 3 2" xfId="28708"/>
    <cellStyle name="SAPBEXHLevel1 2 3 2 3 2 2" xfId="28709"/>
    <cellStyle name="SAPBEXHLevel1 2 3 2 3 3" xfId="28710"/>
    <cellStyle name="SAPBEXHLevel1 2 3 2 4" xfId="28711"/>
    <cellStyle name="SAPBEXHLevel1 2 3 2 4 2" xfId="28712"/>
    <cellStyle name="SAPBEXHLevel1 2 3 2 4 2 2" xfId="28713"/>
    <cellStyle name="SAPBEXHLevel1 2 3 2 4 3" xfId="28714"/>
    <cellStyle name="SAPBEXHLevel1 2 3 2 5" xfId="28715"/>
    <cellStyle name="SAPBEXHLevel1 2 3 2 5 2" xfId="28716"/>
    <cellStyle name="SAPBEXHLevel1 2 3 2 5 2 2" xfId="28717"/>
    <cellStyle name="SAPBEXHLevel1 2 3 2 5 3" xfId="28718"/>
    <cellStyle name="SAPBEXHLevel1 2 3 2 6" xfId="28719"/>
    <cellStyle name="SAPBEXHLevel1 2 3 2 6 2" xfId="28720"/>
    <cellStyle name="SAPBEXHLevel1 2 3 2 7" xfId="28721"/>
    <cellStyle name="SAPBEXHLevel1 2 3 3" xfId="28722"/>
    <cellStyle name="SAPBEXHLevel1 2 3 3 2" xfId="28723"/>
    <cellStyle name="SAPBEXHLevel1 2 3 3 2 2" xfId="28724"/>
    <cellStyle name="SAPBEXHLevel1 2 3 3 3" xfId="28725"/>
    <cellStyle name="SAPBEXHLevel1 2 3 4" xfId="28726"/>
    <cellStyle name="SAPBEXHLevel1 2 3 4 2" xfId="28727"/>
    <cellStyle name="SAPBEXHLevel1 2 3 4 2 2" xfId="28728"/>
    <cellStyle name="SAPBEXHLevel1 2 3 4 3" xfId="28729"/>
    <cellStyle name="SAPBEXHLevel1 2 3 5" xfId="28730"/>
    <cellStyle name="SAPBEXHLevel1 2 3 5 2" xfId="28731"/>
    <cellStyle name="SAPBEXHLevel1 2 3 5 2 2" xfId="28732"/>
    <cellStyle name="SAPBEXHLevel1 2 3 5 3" xfId="28733"/>
    <cellStyle name="SAPBEXHLevel1 2 3 6" xfId="28734"/>
    <cellStyle name="SAPBEXHLevel1 2 3 6 2" xfId="28735"/>
    <cellStyle name="SAPBEXHLevel1 2 3 6 2 2" xfId="28736"/>
    <cellStyle name="SAPBEXHLevel1 2 3 6 3" xfId="28737"/>
    <cellStyle name="SAPBEXHLevel1 2 3 7" xfId="28738"/>
    <cellStyle name="SAPBEXHLevel1 2 3 7 2" xfId="28739"/>
    <cellStyle name="SAPBEXHLevel1 2 3 7 2 2" xfId="28740"/>
    <cellStyle name="SAPBEXHLevel1 2 3 7 3" xfId="28741"/>
    <cellStyle name="SAPBEXHLevel1 2 3 8" xfId="28742"/>
    <cellStyle name="SAPBEXHLevel1 2 3 8 2" xfId="28743"/>
    <cellStyle name="SAPBEXHLevel1 2 3 9" xfId="28744"/>
    <cellStyle name="SAPBEXHLevel1 2 4" xfId="28745"/>
    <cellStyle name="SAPBEXHLevel1 2 4 2" xfId="28746"/>
    <cellStyle name="SAPBEXHLevel1 2 4 2 2" xfId="28747"/>
    <cellStyle name="SAPBEXHLevel1 2 4 2 2 2" xfId="28748"/>
    <cellStyle name="SAPBEXHLevel1 2 4 2 3" xfId="28749"/>
    <cellStyle name="SAPBEXHLevel1 2 4 3" xfId="28750"/>
    <cellStyle name="SAPBEXHLevel1 2 4 3 2" xfId="28751"/>
    <cellStyle name="SAPBEXHLevel1 2 4 3 2 2" xfId="28752"/>
    <cellStyle name="SAPBEXHLevel1 2 4 3 3" xfId="28753"/>
    <cellStyle name="SAPBEXHLevel1 2 4 4" xfId="28754"/>
    <cellStyle name="SAPBEXHLevel1 2 4 4 2" xfId="28755"/>
    <cellStyle name="SAPBEXHLevel1 2 4 4 2 2" xfId="28756"/>
    <cellStyle name="SAPBEXHLevel1 2 4 4 3" xfId="28757"/>
    <cellStyle name="SAPBEXHLevel1 2 4 5" xfId="28758"/>
    <cellStyle name="SAPBEXHLevel1 2 4 5 2" xfId="28759"/>
    <cellStyle name="SAPBEXHLevel1 2 4 5 2 2" xfId="28760"/>
    <cellStyle name="SAPBEXHLevel1 2 4 5 3" xfId="28761"/>
    <cellStyle name="SAPBEXHLevel1 2 4 6" xfId="28762"/>
    <cellStyle name="SAPBEXHLevel1 2 4 6 2" xfId="28763"/>
    <cellStyle name="SAPBEXHLevel1 2 4 7" xfId="28764"/>
    <cellStyle name="SAPBEXHLevel1 2 5" xfId="28765"/>
    <cellStyle name="SAPBEXHLevel1 2 5 2" xfId="28766"/>
    <cellStyle name="SAPBEXHLevel1 2 5 2 2" xfId="28767"/>
    <cellStyle name="SAPBEXHLevel1 2 5 3" xfId="28768"/>
    <cellStyle name="SAPBEXHLevel1 2 6" xfId="28769"/>
    <cellStyle name="SAPBEXHLevel1 2 6 2" xfId="28770"/>
    <cellStyle name="SAPBEXHLevel1 2 6 2 2" xfId="28771"/>
    <cellStyle name="SAPBEXHLevel1 2 6 3" xfId="28772"/>
    <cellStyle name="SAPBEXHLevel1 2 7" xfId="28773"/>
    <cellStyle name="SAPBEXHLevel1 2 7 2" xfId="28774"/>
    <cellStyle name="SAPBEXHLevel1 2 7 2 2" xfId="28775"/>
    <cellStyle name="SAPBEXHLevel1 2 7 3" xfId="28776"/>
    <cellStyle name="SAPBEXHLevel1 2 8" xfId="28777"/>
    <cellStyle name="SAPBEXHLevel1 2 8 2" xfId="28778"/>
    <cellStyle name="SAPBEXHLevel1 2 8 2 2" xfId="28779"/>
    <cellStyle name="SAPBEXHLevel1 2 8 3" xfId="28780"/>
    <cellStyle name="SAPBEXHLevel1 2 9" xfId="28781"/>
    <cellStyle name="SAPBEXHLevel1 2 9 2" xfId="28782"/>
    <cellStyle name="SAPBEXHLevel1 2 9 2 2" xfId="28783"/>
    <cellStyle name="SAPBEXHLevel1 2 9 3" xfId="28784"/>
    <cellStyle name="SAPBEXHLevel1 2_03_2012 LIC Fcst_ORIGINAL" xfId="28785"/>
    <cellStyle name="SAPBEXHLevel1 3" xfId="1281"/>
    <cellStyle name="SAPBEXHLevel1 3 10" xfId="28787"/>
    <cellStyle name="SAPBEXHLevel1 3 10 2" xfId="28788"/>
    <cellStyle name="SAPBEXHLevel1 3 10 2 2" xfId="28789"/>
    <cellStyle name="SAPBEXHLevel1 3 10 3" xfId="28790"/>
    <cellStyle name="SAPBEXHLevel1 3 11" xfId="28791"/>
    <cellStyle name="SAPBEXHLevel1 3 11 2" xfId="28792"/>
    <cellStyle name="SAPBEXHLevel1 3 12" xfId="28793"/>
    <cellStyle name="SAPBEXHLevel1 3 13" xfId="28786"/>
    <cellStyle name="SAPBEXHLevel1 3 2" xfId="1547"/>
    <cellStyle name="SAPBEXHLevel1 3 2 10" xfId="28794"/>
    <cellStyle name="SAPBEXHLevel1 3 2 2" xfId="2259"/>
    <cellStyle name="SAPBEXHLevel1 3 2 2 2" xfId="28796"/>
    <cellStyle name="SAPBEXHLevel1 3 2 2 2 2" xfId="28797"/>
    <cellStyle name="SAPBEXHLevel1 3 2 2 2 2 2" xfId="28798"/>
    <cellStyle name="SAPBEXHLevel1 3 2 2 2 3" xfId="28799"/>
    <cellStyle name="SAPBEXHLevel1 3 2 2 3" xfId="28800"/>
    <cellStyle name="SAPBEXHLevel1 3 2 2 3 2" xfId="28801"/>
    <cellStyle name="SAPBEXHLevel1 3 2 2 3 2 2" xfId="28802"/>
    <cellStyle name="SAPBEXHLevel1 3 2 2 3 3" xfId="28803"/>
    <cellStyle name="SAPBEXHLevel1 3 2 2 4" xfId="28804"/>
    <cellStyle name="SAPBEXHLevel1 3 2 2 4 2" xfId="28805"/>
    <cellStyle name="SAPBEXHLevel1 3 2 2 4 2 2" xfId="28806"/>
    <cellStyle name="SAPBEXHLevel1 3 2 2 4 3" xfId="28807"/>
    <cellStyle name="SAPBEXHLevel1 3 2 2 5" xfId="28808"/>
    <cellStyle name="SAPBEXHLevel1 3 2 2 5 2" xfId="28809"/>
    <cellStyle name="SAPBEXHLevel1 3 2 2 5 2 2" xfId="28810"/>
    <cellStyle name="SAPBEXHLevel1 3 2 2 5 3" xfId="28811"/>
    <cellStyle name="SAPBEXHLevel1 3 2 2 6" xfId="28812"/>
    <cellStyle name="SAPBEXHLevel1 3 2 2 6 2" xfId="28813"/>
    <cellStyle name="SAPBEXHLevel1 3 2 2 7" xfId="28814"/>
    <cellStyle name="SAPBEXHLevel1 3 2 2 8" xfId="28795"/>
    <cellStyle name="SAPBEXHLevel1 3 2 3" xfId="28815"/>
    <cellStyle name="SAPBEXHLevel1 3 2 3 2" xfId="28816"/>
    <cellStyle name="SAPBEXHLevel1 3 2 3 2 2" xfId="28817"/>
    <cellStyle name="SAPBEXHLevel1 3 2 3 3" xfId="28818"/>
    <cellStyle name="SAPBEXHLevel1 3 2 4" xfId="28819"/>
    <cellStyle name="SAPBEXHLevel1 3 2 4 2" xfId="28820"/>
    <cellStyle name="SAPBEXHLevel1 3 2 4 2 2" xfId="28821"/>
    <cellStyle name="SAPBEXHLevel1 3 2 4 3" xfId="28822"/>
    <cellStyle name="SAPBEXHLevel1 3 2 5" xfId="28823"/>
    <cellStyle name="SAPBEXHLevel1 3 2 5 2" xfId="28824"/>
    <cellStyle name="SAPBEXHLevel1 3 2 5 2 2" xfId="28825"/>
    <cellStyle name="SAPBEXHLevel1 3 2 5 3" xfId="28826"/>
    <cellStyle name="SAPBEXHLevel1 3 2 6" xfId="28827"/>
    <cellStyle name="SAPBEXHLevel1 3 2 6 2" xfId="28828"/>
    <cellStyle name="SAPBEXHLevel1 3 2 6 2 2" xfId="28829"/>
    <cellStyle name="SAPBEXHLevel1 3 2 6 3" xfId="28830"/>
    <cellStyle name="SAPBEXHLevel1 3 2 7" xfId="28831"/>
    <cellStyle name="SAPBEXHLevel1 3 2 7 2" xfId="28832"/>
    <cellStyle name="SAPBEXHLevel1 3 2 7 2 2" xfId="28833"/>
    <cellStyle name="SAPBEXHLevel1 3 2 7 3" xfId="28834"/>
    <cellStyle name="SAPBEXHLevel1 3 2 8" xfId="28835"/>
    <cellStyle name="SAPBEXHLevel1 3 2 8 2" xfId="28836"/>
    <cellStyle name="SAPBEXHLevel1 3 2 9" xfId="28837"/>
    <cellStyle name="SAPBEXHLevel1 3 3" xfId="1590"/>
    <cellStyle name="SAPBEXHLevel1 3 3 10" xfId="28838"/>
    <cellStyle name="SAPBEXHLevel1 3 3 2" xfId="28839"/>
    <cellStyle name="SAPBEXHLevel1 3 3 2 2" xfId="28840"/>
    <cellStyle name="SAPBEXHLevel1 3 3 2 2 2" xfId="28841"/>
    <cellStyle name="SAPBEXHLevel1 3 3 2 2 2 2" xfId="28842"/>
    <cellStyle name="SAPBEXHLevel1 3 3 2 2 3" xfId="28843"/>
    <cellStyle name="SAPBEXHLevel1 3 3 2 3" xfId="28844"/>
    <cellStyle name="SAPBEXHLevel1 3 3 2 3 2" xfId="28845"/>
    <cellStyle name="SAPBEXHLevel1 3 3 2 3 2 2" xfId="28846"/>
    <cellStyle name="SAPBEXHLevel1 3 3 2 3 3" xfId="28847"/>
    <cellStyle name="SAPBEXHLevel1 3 3 2 4" xfId="28848"/>
    <cellStyle name="SAPBEXHLevel1 3 3 2 4 2" xfId="28849"/>
    <cellStyle name="SAPBEXHLevel1 3 3 2 4 2 2" xfId="28850"/>
    <cellStyle name="SAPBEXHLevel1 3 3 2 4 3" xfId="28851"/>
    <cellStyle name="SAPBEXHLevel1 3 3 2 5" xfId="28852"/>
    <cellStyle name="SAPBEXHLevel1 3 3 2 5 2" xfId="28853"/>
    <cellStyle name="SAPBEXHLevel1 3 3 2 5 2 2" xfId="28854"/>
    <cellStyle name="SAPBEXHLevel1 3 3 2 5 3" xfId="28855"/>
    <cellStyle name="SAPBEXHLevel1 3 3 2 6" xfId="28856"/>
    <cellStyle name="SAPBEXHLevel1 3 3 2 6 2" xfId="28857"/>
    <cellStyle name="SAPBEXHLevel1 3 3 2 7" xfId="28858"/>
    <cellStyle name="SAPBEXHLevel1 3 3 3" xfId="28859"/>
    <cellStyle name="SAPBEXHLevel1 3 3 3 2" xfId="28860"/>
    <cellStyle name="SAPBEXHLevel1 3 3 3 2 2" xfId="28861"/>
    <cellStyle name="SAPBEXHLevel1 3 3 3 3" xfId="28862"/>
    <cellStyle name="SAPBEXHLevel1 3 3 4" xfId="28863"/>
    <cellStyle name="SAPBEXHLevel1 3 3 4 2" xfId="28864"/>
    <cellStyle name="SAPBEXHLevel1 3 3 4 2 2" xfId="28865"/>
    <cellStyle name="SAPBEXHLevel1 3 3 4 3" xfId="28866"/>
    <cellStyle name="SAPBEXHLevel1 3 3 5" xfId="28867"/>
    <cellStyle name="SAPBEXHLevel1 3 3 5 2" xfId="28868"/>
    <cellStyle name="SAPBEXHLevel1 3 3 5 2 2" xfId="28869"/>
    <cellStyle name="SAPBEXHLevel1 3 3 5 3" xfId="28870"/>
    <cellStyle name="SAPBEXHLevel1 3 3 6" xfId="28871"/>
    <cellStyle name="SAPBEXHLevel1 3 3 6 2" xfId="28872"/>
    <cellStyle name="SAPBEXHLevel1 3 3 6 2 2" xfId="28873"/>
    <cellStyle name="SAPBEXHLevel1 3 3 6 3" xfId="28874"/>
    <cellStyle name="SAPBEXHLevel1 3 3 7" xfId="28875"/>
    <cellStyle name="SAPBEXHLevel1 3 3 7 2" xfId="28876"/>
    <cellStyle name="SAPBEXHLevel1 3 3 7 2 2" xfId="28877"/>
    <cellStyle name="SAPBEXHLevel1 3 3 7 3" xfId="28878"/>
    <cellStyle name="SAPBEXHLevel1 3 3 8" xfId="28879"/>
    <cellStyle name="SAPBEXHLevel1 3 3 8 2" xfId="28880"/>
    <cellStyle name="SAPBEXHLevel1 3 3 9" xfId="28881"/>
    <cellStyle name="SAPBEXHLevel1 3 4" xfId="1919"/>
    <cellStyle name="SAPBEXHLevel1 3 4 2" xfId="28883"/>
    <cellStyle name="SAPBEXHLevel1 3 4 2 2" xfId="28884"/>
    <cellStyle name="SAPBEXHLevel1 3 4 2 2 2" xfId="28885"/>
    <cellStyle name="SAPBEXHLevel1 3 4 2 3" xfId="28886"/>
    <cellStyle name="SAPBEXHLevel1 3 4 3" xfId="28887"/>
    <cellStyle name="SAPBEXHLevel1 3 4 3 2" xfId="28888"/>
    <cellStyle name="SAPBEXHLevel1 3 4 3 2 2" xfId="28889"/>
    <cellStyle name="SAPBEXHLevel1 3 4 3 3" xfId="28890"/>
    <cellStyle name="SAPBEXHLevel1 3 4 4" xfId="28891"/>
    <cellStyle name="SAPBEXHLevel1 3 4 4 2" xfId="28892"/>
    <cellStyle name="SAPBEXHLevel1 3 4 4 2 2" xfId="28893"/>
    <cellStyle name="SAPBEXHLevel1 3 4 4 3" xfId="28894"/>
    <cellStyle name="SAPBEXHLevel1 3 4 5" xfId="28895"/>
    <cellStyle name="SAPBEXHLevel1 3 4 5 2" xfId="28896"/>
    <cellStyle name="SAPBEXHLevel1 3 4 5 2 2" xfId="28897"/>
    <cellStyle name="SAPBEXHLevel1 3 4 5 3" xfId="28898"/>
    <cellStyle name="SAPBEXHLevel1 3 4 6" xfId="28899"/>
    <cellStyle name="SAPBEXHLevel1 3 4 6 2" xfId="28900"/>
    <cellStyle name="SAPBEXHLevel1 3 4 7" xfId="28901"/>
    <cellStyle name="SAPBEXHLevel1 3 4 8" xfId="28882"/>
    <cellStyle name="SAPBEXHLevel1 3 5" xfId="28902"/>
    <cellStyle name="SAPBEXHLevel1 3 5 2" xfId="28903"/>
    <cellStyle name="SAPBEXHLevel1 3 5 2 2" xfId="28904"/>
    <cellStyle name="SAPBEXHLevel1 3 5 3" xfId="28905"/>
    <cellStyle name="SAPBEXHLevel1 3 6" xfId="28906"/>
    <cellStyle name="SAPBEXHLevel1 3 6 2" xfId="28907"/>
    <cellStyle name="SAPBEXHLevel1 3 6 2 2" xfId="28908"/>
    <cellStyle name="SAPBEXHLevel1 3 6 3" xfId="28909"/>
    <cellStyle name="SAPBEXHLevel1 3 7" xfId="28910"/>
    <cellStyle name="SAPBEXHLevel1 3 7 2" xfId="28911"/>
    <cellStyle name="SAPBEXHLevel1 3 7 2 2" xfId="28912"/>
    <cellStyle name="SAPBEXHLevel1 3 7 3" xfId="28913"/>
    <cellStyle name="SAPBEXHLevel1 3 8" xfId="28914"/>
    <cellStyle name="SAPBEXHLevel1 3 8 2" xfId="28915"/>
    <cellStyle name="SAPBEXHLevel1 3 8 2 2" xfId="28916"/>
    <cellStyle name="SAPBEXHLevel1 3 8 3" xfId="28917"/>
    <cellStyle name="SAPBEXHLevel1 3 9" xfId="28918"/>
    <cellStyle name="SAPBEXHLevel1 3 9 2" xfId="28919"/>
    <cellStyle name="SAPBEXHLevel1 3 9 2 2" xfId="28920"/>
    <cellStyle name="SAPBEXHLevel1 3 9 3" xfId="28921"/>
    <cellStyle name="SAPBEXHLevel1 4" xfId="957"/>
    <cellStyle name="SAPBEXHLevel1 4 10" xfId="28923"/>
    <cellStyle name="SAPBEXHLevel1 4 11" xfId="28922"/>
    <cellStyle name="SAPBEXHLevel1 4 2" xfId="2512"/>
    <cellStyle name="SAPBEXHLevel1 4 2 2" xfId="28925"/>
    <cellStyle name="SAPBEXHLevel1 4 2 2 2" xfId="28926"/>
    <cellStyle name="SAPBEXHLevel1 4 2 2 2 2" xfId="28927"/>
    <cellStyle name="SAPBEXHLevel1 4 2 2 2 2 2" xfId="28928"/>
    <cellStyle name="SAPBEXHLevel1 4 2 2 2 3" xfId="28929"/>
    <cellStyle name="SAPBEXHLevel1 4 2 2 3" xfId="28930"/>
    <cellStyle name="SAPBEXHLevel1 4 2 2 3 2" xfId="28931"/>
    <cellStyle name="SAPBEXHLevel1 4 2 2 3 2 2" xfId="28932"/>
    <cellStyle name="SAPBEXHLevel1 4 2 2 3 3" xfId="28933"/>
    <cellStyle name="SAPBEXHLevel1 4 2 2 4" xfId="28934"/>
    <cellStyle name="SAPBEXHLevel1 4 2 2 4 2" xfId="28935"/>
    <cellStyle name="SAPBEXHLevel1 4 2 2 4 2 2" xfId="28936"/>
    <cellStyle name="SAPBEXHLevel1 4 2 2 4 3" xfId="28937"/>
    <cellStyle name="SAPBEXHLevel1 4 2 2 5" xfId="28938"/>
    <cellStyle name="SAPBEXHLevel1 4 2 2 5 2" xfId="28939"/>
    <cellStyle name="SAPBEXHLevel1 4 2 2 5 2 2" xfId="28940"/>
    <cellStyle name="SAPBEXHLevel1 4 2 2 5 3" xfId="28941"/>
    <cellStyle name="SAPBEXHLevel1 4 2 2 6" xfId="28942"/>
    <cellStyle name="SAPBEXHLevel1 4 2 2 6 2" xfId="28943"/>
    <cellStyle name="SAPBEXHLevel1 4 2 2 7" xfId="28944"/>
    <cellStyle name="SAPBEXHLevel1 4 2 3" xfId="28945"/>
    <cellStyle name="SAPBEXHLevel1 4 2 3 2" xfId="28946"/>
    <cellStyle name="SAPBEXHLevel1 4 2 3 2 2" xfId="28947"/>
    <cellStyle name="SAPBEXHLevel1 4 2 3 3" xfId="28948"/>
    <cellStyle name="SAPBEXHLevel1 4 2 4" xfId="28949"/>
    <cellStyle name="SAPBEXHLevel1 4 2 4 2" xfId="28950"/>
    <cellStyle name="SAPBEXHLevel1 4 2 4 2 2" xfId="28951"/>
    <cellStyle name="SAPBEXHLevel1 4 2 4 3" xfId="28952"/>
    <cellStyle name="SAPBEXHLevel1 4 2 5" xfId="28953"/>
    <cellStyle name="SAPBEXHLevel1 4 2 5 2" xfId="28954"/>
    <cellStyle name="SAPBEXHLevel1 4 2 5 2 2" xfId="28955"/>
    <cellStyle name="SAPBEXHLevel1 4 2 5 3" xfId="28956"/>
    <cellStyle name="SAPBEXHLevel1 4 2 6" xfId="28957"/>
    <cellStyle name="SAPBEXHLevel1 4 2 6 2" xfId="28958"/>
    <cellStyle name="SAPBEXHLevel1 4 2 6 2 2" xfId="28959"/>
    <cellStyle name="SAPBEXHLevel1 4 2 6 3" xfId="28960"/>
    <cellStyle name="SAPBEXHLevel1 4 2 7" xfId="28961"/>
    <cellStyle name="SAPBEXHLevel1 4 2 7 2" xfId="28962"/>
    <cellStyle name="SAPBEXHLevel1 4 2 8" xfId="28963"/>
    <cellStyle name="SAPBEXHLevel1 4 2 9" xfId="28924"/>
    <cellStyle name="SAPBEXHLevel1 4 3" xfId="28964"/>
    <cellStyle name="SAPBEXHLevel1 4 3 2" xfId="28965"/>
    <cellStyle name="SAPBEXHLevel1 4 3 2 2" xfId="28966"/>
    <cellStyle name="SAPBEXHLevel1 4 3 2 2 2" xfId="28967"/>
    <cellStyle name="SAPBEXHLevel1 4 3 2 3" xfId="28968"/>
    <cellStyle name="SAPBEXHLevel1 4 3 3" xfId="28969"/>
    <cellStyle name="SAPBEXHLevel1 4 3 3 2" xfId="28970"/>
    <cellStyle name="SAPBEXHLevel1 4 3 3 2 2" xfId="28971"/>
    <cellStyle name="SAPBEXHLevel1 4 3 3 3" xfId="28972"/>
    <cellStyle name="SAPBEXHLevel1 4 3 4" xfId="28973"/>
    <cellStyle name="SAPBEXHLevel1 4 3 4 2" xfId="28974"/>
    <cellStyle name="SAPBEXHLevel1 4 3 4 2 2" xfId="28975"/>
    <cellStyle name="SAPBEXHLevel1 4 3 4 3" xfId="28976"/>
    <cellStyle name="SAPBEXHLevel1 4 3 5" xfId="28977"/>
    <cellStyle name="SAPBEXHLevel1 4 3 5 2" xfId="28978"/>
    <cellStyle name="SAPBEXHLevel1 4 3 5 2 2" xfId="28979"/>
    <cellStyle name="SAPBEXHLevel1 4 3 5 3" xfId="28980"/>
    <cellStyle name="SAPBEXHLevel1 4 3 6" xfId="28981"/>
    <cellStyle name="SAPBEXHLevel1 4 3 6 2" xfId="28982"/>
    <cellStyle name="SAPBEXHLevel1 4 3 7" xfId="28983"/>
    <cellStyle name="SAPBEXHLevel1 4 4" xfId="28984"/>
    <cellStyle name="SAPBEXHLevel1 4 5" xfId="28985"/>
    <cellStyle name="SAPBEXHLevel1 4 5 2" xfId="28986"/>
    <cellStyle name="SAPBEXHLevel1 4 5 2 2" xfId="28987"/>
    <cellStyle name="SAPBEXHLevel1 4 5 3" xfId="28988"/>
    <cellStyle name="SAPBEXHLevel1 4 6" xfId="28989"/>
    <cellStyle name="SAPBEXHLevel1 4 6 2" xfId="28990"/>
    <cellStyle name="SAPBEXHLevel1 4 6 2 2" xfId="28991"/>
    <cellStyle name="SAPBEXHLevel1 4 6 3" xfId="28992"/>
    <cellStyle name="SAPBEXHLevel1 4 7" xfId="28993"/>
    <cellStyle name="SAPBEXHLevel1 4 7 2" xfId="28994"/>
    <cellStyle name="SAPBEXHLevel1 4 7 2 2" xfId="28995"/>
    <cellStyle name="SAPBEXHLevel1 4 7 3" xfId="28996"/>
    <cellStyle name="SAPBEXHLevel1 4 8" xfId="28997"/>
    <cellStyle name="SAPBEXHLevel1 4 8 2" xfId="28998"/>
    <cellStyle name="SAPBEXHLevel1 4 8 2 2" xfId="28999"/>
    <cellStyle name="SAPBEXHLevel1 4 8 3" xfId="29000"/>
    <cellStyle name="SAPBEXHLevel1 4 9" xfId="29001"/>
    <cellStyle name="SAPBEXHLevel1 4 9 2" xfId="29002"/>
    <cellStyle name="SAPBEXHLevel1 5" xfId="2513"/>
    <cellStyle name="SAPBEXHLevel1 5 10" xfId="29004"/>
    <cellStyle name="SAPBEXHLevel1 5 11" xfId="29003"/>
    <cellStyle name="SAPBEXHLevel1 5 2" xfId="29005"/>
    <cellStyle name="SAPBEXHLevel1 5 2 2" xfId="29006"/>
    <cellStyle name="SAPBEXHLevel1 5 2 2 2" xfId="29007"/>
    <cellStyle name="SAPBEXHLevel1 5 2 2 2 2" xfId="29008"/>
    <cellStyle name="SAPBEXHLevel1 5 2 2 3" xfId="29009"/>
    <cellStyle name="SAPBEXHLevel1 5 2 3" xfId="29010"/>
    <cellStyle name="SAPBEXHLevel1 5 2 3 2" xfId="29011"/>
    <cellStyle name="SAPBEXHLevel1 5 2 3 2 2" xfId="29012"/>
    <cellStyle name="SAPBEXHLevel1 5 2 3 3" xfId="29013"/>
    <cellStyle name="SAPBEXHLevel1 5 2 4" xfId="29014"/>
    <cellStyle name="SAPBEXHLevel1 5 2 4 2" xfId="29015"/>
    <cellStyle name="SAPBEXHLevel1 5 2 4 2 2" xfId="29016"/>
    <cellStyle name="SAPBEXHLevel1 5 2 4 3" xfId="29017"/>
    <cellStyle name="SAPBEXHLevel1 5 2 5" xfId="29018"/>
    <cellStyle name="SAPBEXHLevel1 5 2 5 2" xfId="29019"/>
    <cellStyle name="SAPBEXHLevel1 5 2 5 2 2" xfId="29020"/>
    <cellStyle name="SAPBEXHLevel1 5 2 5 3" xfId="29021"/>
    <cellStyle name="SAPBEXHLevel1 5 2 6" xfId="29022"/>
    <cellStyle name="SAPBEXHLevel1 5 2 6 2" xfId="29023"/>
    <cellStyle name="SAPBEXHLevel1 5 2 6 2 2" xfId="29024"/>
    <cellStyle name="SAPBEXHLevel1 5 2 6 3" xfId="29025"/>
    <cellStyle name="SAPBEXHLevel1 5 2 7" xfId="29026"/>
    <cellStyle name="SAPBEXHLevel1 5 2 7 2" xfId="29027"/>
    <cellStyle name="SAPBEXHLevel1 5 2 8" xfId="29028"/>
    <cellStyle name="SAPBEXHLevel1 5 3" xfId="29029"/>
    <cellStyle name="SAPBEXHLevel1 5 3 2" xfId="29030"/>
    <cellStyle name="SAPBEXHLevel1 5 3 2 2" xfId="29031"/>
    <cellStyle name="SAPBEXHLevel1 5 3 3" xfId="29032"/>
    <cellStyle name="SAPBEXHLevel1 5 4" xfId="29033"/>
    <cellStyle name="SAPBEXHLevel1 5 4 2" xfId="29034"/>
    <cellStyle name="SAPBEXHLevel1 5 4 2 2" xfId="29035"/>
    <cellStyle name="SAPBEXHLevel1 5 4 3" xfId="29036"/>
    <cellStyle name="SAPBEXHLevel1 5 5" xfId="29037"/>
    <cellStyle name="SAPBEXHLevel1 5 5 2" xfId="29038"/>
    <cellStyle name="SAPBEXHLevel1 5 5 2 2" xfId="29039"/>
    <cellStyle name="SAPBEXHLevel1 5 5 3" xfId="29040"/>
    <cellStyle name="SAPBEXHLevel1 5 6" xfId="29041"/>
    <cellStyle name="SAPBEXHLevel1 5 6 2" xfId="29042"/>
    <cellStyle name="SAPBEXHLevel1 5 6 2 2" xfId="29043"/>
    <cellStyle name="SAPBEXHLevel1 5 6 3" xfId="29044"/>
    <cellStyle name="SAPBEXHLevel1 5 7" xfId="29045"/>
    <cellStyle name="SAPBEXHLevel1 5 7 2" xfId="29046"/>
    <cellStyle name="SAPBEXHLevel1 5 7 2 2" xfId="29047"/>
    <cellStyle name="SAPBEXHLevel1 5 7 3" xfId="29048"/>
    <cellStyle name="SAPBEXHLevel1 5 8" xfId="29049"/>
    <cellStyle name="SAPBEXHLevel1 5 8 2" xfId="29050"/>
    <cellStyle name="SAPBEXHLevel1 5 8 2 2" xfId="29051"/>
    <cellStyle name="SAPBEXHLevel1 5 8 3" xfId="29052"/>
    <cellStyle name="SAPBEXHLevel1 5 9" xfId="29053"/>
    <cellStyle name="SAPBEXHLevel1 5 9 2" xfId="29054"/>
    <cellStyle name="SAPBEXHLevel1 6" xfId="29055"/>
    <cellStyle name="SAPBEXHLevel1 6 2" xfId="29056"/>
    <cellStyle name="SAPBEXHLevel1 6 2 2" xfId="29057"/>
    <cellStyle name="SAPBEXHLevel1 6 2 2 2" xfId="29058"/>
    <cellStyle name="SAPBEXHLevel1 6 2 2 2 2" xfId="29059"/>
    <cellStyle name="SAPBEXHLevel1 6 2 2 3" xfId="29060"/>
    <cellStyle name="SAPBEXHLevel1 6 2 3" xfId="29061"/>
    <cellStyle name="SAPBEXHLevel1 6 2 3 2" xfId="29062"/>
    <cellStyle name="SAPBEXHLevel1 6 2 3 2 2" xfId="29063"/>
    <cellStyle name="SAPBEXHLevel1 6 2 3 3" xfId="29064"/>
    <cellStyle name="SAPBEXHLevel1 6 2 4" xfId="29065"/>
    <cellStyle name="SAPBEXHLevel1 6 2 4 2" xfId="29066"/>
    <cellStyle name="SAPBEXHLevel1 6 2 4 2 2" xfId="29067"/>
    <cellStyle name="SAPBEXHLevel1 6 2 4 3" xfId="29068"/>
    <cellStyle name="SAPBEXHLevel1 6 2 5" xfId="29069"/>
    <cellStyle name="SAPBEXHLevel1 6 2 5 2" xfId="29070"/>
    <cellStyle name="SAPBEXHLevel1 6 2 5 2 2" xfId="29071"/>
    <cellStyle name="SAPBEXHLevel1 6 2 5 3" xfId="29072"/>
    <cellStyle name="SAPBEXHLevel1 6 2 6" xfId="29073"/>
    <cellStyle name="SAPBEXHLevel1 6 2 6 2" xfId="29074"/>
    <cellStyle name="SAPBEXHLevel1 6 2 6 2 2" xfId="29075"/>
    <cellStyle name="SAPBEXHLevel1 6 2 6 3" xfId="29076"/>
    <cellStyle name="SAPBEXHLevel1 6 2 7" xfId="29077"/>
    <cellStyle name="SAPBEXHLevel1 6 2 7 2" xfId="29078"/>
    <cellStyle name="SAPBEXHLevel1 6 2 8" xfId="29079"/>
    <cellStyle name="SAPBEXHLevel1 6 3" xfId="29080"/>
    <cellStyle name="SAPBEXHLevel1 6 3 2" xfId="29081"/>
    <cellStyle name="SAPBEXHLevel1 6 3 2 2" xfId="29082"/>
    <cellStyle name="SAPBEXHLevel1 6 3 3" xfId="29083"/>
    <cellStyle name="SAPBEXHLevel1 6 4" xfId="29084"/>
    <cellStyle name="SAPBEXHLevel1 6 4 2" xfId="29085"/>
    <cellStyle name="SAPBEXHLevel1 6 4 2 2" xfId="29086"/>
    <cellStyle name="SAPBEXHLevel1 6 4 3" xfId="29087"/>
    <cellStyle name="SAPBEXHLevel1 6 5" xfId="29088"/>
    <cellStyle name="SAPBEXHLevel1 6 5 2" xfId="29089"/>
    <cellStyle name="SAPBEXHLevel1 6 5 2 2" xfId="29090"/>
    <cellStyle name="SAPBEXHLevel1 6 5 3" xfId="29091"/>
    <cellStyle name="SAPBEXHLevel1 6 6" xfId="29092"/>
    <cellStyle name="SAPBEXHLevel1 6 6 2" xfId="29093"/>
    <cellStyle name="SAPBEXHLevel1 6 6 2 2" xfId="29094"/>
    <cellStyle name="SAPBEXHLevel1 6 6 3" xfId="29095"/>
    <cellStyle name="SAPBEXHLevel1 6 7" xfId="29096"/>
    <cellStyle name="SAPBEXHLevel1 6 7 2" xfId="29097"/>
    <cellStyle name="SAPBEXHLevel1 6 7 2 2" xfId="29098"/>
    <cellStyle name="SAPBEXHLevel1 6 7 3" xfId="29099"/>
    <cellStyle name="SAPBEXHLevel1 6 8" xfId="29100"/>
    <cellStyle name="SAPBEXHLevel1 6 8 2" xfId="29101"/>
    <cellStyle name="SAPBEXHLevel1 6 9" xfId="29102"/>
    <cellStyle name="SAPBEXHLevel1 7" xfId="29103"/>
    <cellStyle name="SAPBEXHLevel1 7 2" xfId="29104"/>
    <cellStyle name="SAPBEXHLevel1 7 2 2" xfId="29105"/>
    <cellStyle name="SAPBEXHLevel1 7 2 2 2" xfId="29106"/>
    <cellStyle name="SAPBEXHLevel1 7 2 3" xfId="29107"/>
    <cellStyle name="SAPBEXHLevel1 7 3" xfId="29108"/>
    <cellStyle name="SAPBEXHLevel1 7 3 2" xfId="29109"/>
    <cellStyle name="SAPBEXHLevel1 7 3 2 2" xfId="29110"/>
    <cellStyle name="SAPBEXHLevel1 7 3 3" xfId="29111"/>
    <cellStyle name="SAPBEXHLevel1 7 4" xfId="29112"/>
    <cellStyle name="SAPBEXHLevel1 7 4 2" xfId="29113"/>
    <cellStyle name="SAPBEXHLevel1 7 4 2 2" xfId="29114"/>
    <cellStyle name="SAPBEXHLevel1 7 4 3" xfId="29115"/>
    <cellStyle name="SAPBEXHLevel1 7 5" xfId="29116"/>
    <cellStyle name="SAPBEXHLevel1 7 5 2" xfId="29117"/>
    <cellStyle name="SAPBEXHLevel1 7 5 2 2" xfId="29118"/>
    <cellStyle name="SAPBEXHLevel1 7 5 3" xfId="29119"/>
    <cellStyle name="SAPBEXHLevel1 7 6" xfId="29120"/>
    <cellStyle name="SAPBEXHLevel1 7 6 2" xfId="29121"/>
    <cellStyle name="SAPBEXHLevel1 7 6 2 2" xfId="29122"/>
    <cellStyle name="SAPBEXHLevel1 7 6 3" xfId="29123"/>
    <cellStyle name="SAPBEXHLevel1 7 7" xfId="29124"/>
    <cellStyle name="SAPBEXHLevel1 7 7 2" xfId="29125"/>
    <cellStyle name="SAPBEXHLevel1 7 8" xfId="29126"/>
    <cellStyle name="SAPBEXHLevel1 8" xfId="29127"/>
    <cellStyle name="SAPBEXHLevel1 8 2" xfId="29128"/>
    <cellStyle name="SAPBEXHLevel1 8 2 2" xfId="29129"/>
    <cellStyle name="SAPBEXHLevel1 8 3" xfId="29130"/>
    <cellStyle name="SAPBEXHLevel1 9" xfId="29131"/>
    <cellStyle name="SAPBEXHLevel1_03_2012 LIC Fcst_ORIGINAL" xfId="29132"/>
    <cellStyle name="SAPBEXHLevel1X" xfId="124"/>
    <cellStyle name="SAPBEXHLevel1X 10" xfId="29134"/>
    <cellStyle name="SAPBEXHLevel1X 10 2" xfId="29135"/>
    <cellStyle name="SAPBEXHLevel1X 10 2 2" xfId="29136"/>
    <cellStyle name="SAPBEXHLevel1X 10 3" xfId="29137"/>
    <cellStyle name="SAPBEXHLevel1X 11" xfId="29138"/>
    <cellStyle name="SAPBEXHLevel1X 11 2" xfId="29139"/>
    <cellStyle name="SAPBEXHLevel1X 11 2 2" xfId="29140"/>
    <cellStyle name="SAPBEXHLevel1X 11 3" xfId="29141"/>
    <cellStyle name="SAPBEXHLevel1X 12" xfId="29142"/>
    <cellStyle name="SAPBEXHLevel1X 12 2" xfId="29143"/>
    <cellStyle name="SAPBEXHLevel1X 12 2 2" xfId="29144"/>
    <cellStyle name="SAPBEXHLevel1X 12 3" xfId="29145"/>
    <cellStyle name="SAPBEXHLevel1X 13" xfId="29146"/>
    <cellStyle name="SAPBEXHLevel1X 13 2" xfId="29147"/>
    <cellStyle name="SAPBEXHLevel1X 13 2 2" xfId="29148"/>
    <cellStyle name="SAPBEXHLevel1X 13 3" xfId="29149"/>
    <cellStyle name="SAPBEXHLevel1X 14" xfId="29150"/>
    <cellStyle name="SAPBEXHLevel1X 14 2" xfId="29151"/>
    <cellStyle name="SAPBEXHLevel1X 14 2 2" xfId="29152"/>
    <cellStyle name="SAPBEXHLevel1X 14 3" xfId="29153"/>
    <cellStyle name="SAPBEXHLevel1X 15" xfId="29154"/>
    <cellStyle name="SAPBEXHLevel1X 15 2" xfId="29155"/>
    <cellStyle name="SAPBEXHLevel1X 16" xfId="29156"/>
    <cellStyle name="SAPBEXHLevel1X 17" xfId="29157"/>
    <cellStyle name="SAPBEXHLevel1X 18" xfId="29133"/>
    <cellStyle name="SAPBEXHLevel1X 19" xfId="405"/>
    <cellStyle name="SAPBEXHLevel1X 2" xfId="406"/>
    <cellStyle name="SAPBEXHLevel1X 2 10" xfId="29159"/>
    <cellStyle name="SAPBEXHLevel1X 2 10 2" xfId="29160"/>
    <cellStyle name="SAPBEXHLevel1X 2 11" xfId="29161"/>
    <cellStyle name="SAPBEXHLevel1X 2 12" xfId="29158"/>
    <cellStyle name="SAPBEXHLevel1X 2 2" xfId="761"/>
    <cellStyle name="SAPBEXHLevel1X 2 2 10" xfId="29163"/>
    <cellStyle name="SAPBEXHLevel1X 2 2 11" xfId="29162"/>
    <cellStyle name="SAPBEXHLevel1X 2 2 2" xfId="1116"/>
    <cellStyle name="SAPBEXHLevel1X 2 2 2 2" xfId="2129"/>
    <cellStyle name="SAPBEXHLevel1X 2 2 2 2 2" xfId="29165"/>
    <cellStyle name="SAPBEXHLevel1X 2 2 2 3" xfId="29166"/>
    <cellStyle name="SAPBEXHLevel1X 2 2 2 3 2" xfId="29167"/>
    <cellStyle name="SAPBEXHLevel1X 2 2 2 3 2 2" xfId="29168"/>
    <cellStyle name="SAPBEXHLevel1X 2 2 2 3 3" xfId="29169"/>
    <cellStyle name="SAPBEXHLevel1X 2 2 2 4" xfId="29170"/>
    <cellStyle name="SAPBEXHLevel1X 2 2 2 4 2" xfId="29171"/>
    <cellStyle name="SAPBEXHLevel1X 2 2 2 4 2 2" xfId="29172"/>
    <cellStyle name="SAPBEXHLevel1X 2 2 2 4 3" xfId="29173"/>
    <cellStyle name="SAPBEXHLevel1X 2 2 2 5" xfId="29174"/>
    <cellStyle name="SAPBEXHLevel1X 2 2 2 5 2" xfId="29175"/>
    <cellStyle name="SAPBEXHLevel1X 2 2 2 5 2 2" xfId="29176"/>
    <cellStyle name="SAPBEXHLevel1X 2 2 2 5 3" xfId="29177"/>
    <cellStyle name="SAPBEXHLevel1X 2 2 2 6" xfId="29178"/>
    <cellStyle name="SAPBEXHLevel1X 2 2 2 6 2" xfId="29179"/>
    <cellStyle name="SAPBEXHLevel1X 2 2 2 6 2 2" xfId="29180"/>
    <cellStyle name="SAPBEXHLevel1X 2 2 2 6 3" xfId="29181"/>
    <cellStyle name="SAPBEXHLevel1X 2 2 2 7" xfId="29182"/>
    <cellStyle name="SAPBEXHLevel1X 2 2 2 7 2" xfId="29183"/>
    <cellStyle name="SAPBEXHLevel1X 2 2 2 8" xfId="29184"/>
    <cellStyle name="SAPBEXHLevel1X 2 2 2 9" xfId="29164"/>
    <cellStyle name="SAPBEXHLevel1X 2 2 3" xfId="1757"/>
    <cellStyle name="SAPBEXHLevel1X 2 2 3 2" xfId="29186"/>
    <cellStyle name="SAPBEXHLevel1X 2 2 3 2 2" xfId="29187"/>
    <cellStyle name="SAPBEXHLevel1X 2 2 3 3" xfId="29188"/>
    <cellStyle name="SAPBEXHLevel1X 2 2 3 4" xfId="29185"/>
    <cellStyle name="SAPBEXHLevel1X 2 2 4" xfId="29189"/>
    <cellStyle name="SAPBEXHLevel1X 2 2 5" xfId="29190"/>
    <cellStyle name="SAPBEXHLevel1X 2 2 5 2" xfId="29191"/>
    <cellStyle name="SAPBEXHLevel1X 2 2 5 2 2" xfId="29192"/>
    <cellStyle name="SAPBEXHLevel1X 2 2 5 3" xfId="29193"/>
    <cellStyle name="SAPBEXHLevel1X 2 2 6" xfId="29194"/>
    <cellStyle name="SAPBEXHLevel1X 2 2 6 2" xfId="29195"/>
    <cellStyle name="SAPBEXHLevel1X 2 2 6 2 2" xfId="29196"/>
    <cellStyle name="SAPBEXHLevel1X 2 2 6 3" xfId="29197"/>
    <cellStyle name="SAPBEXHLevel1X 2 2 7" xfId="29198"/>
    <cellStyle name="SAPBEXHLevel1X 2 2 7 2" xfId="29199"/>
    <cellStyle name="SAPBEXHLevel1X 2 2 7 2 2" xfId="29200"/>
    <cellStyle name="SAPBEXHLevel1X 2 2 7 3" xfId="29201"/>
    <cellStyle name="SAPBEXHLevel1X 2 2 8" xfId="29202"/>
    <cellStyle name="SAPBEXHLevel1X 2 2 8 2" xfId="29203"/>
    <cellStyle name="SAPBEXHLevel1X 2 2 8 2 2" xfId="29204"/>
    <cellStyle name="SAPBEXHLevel1X 2 2 8 3" xfId="29205"/>
    <cellStyle name="SAPBEXHLevel1X 2 2 9" xfId="29206"/>
    <cellStyle name="SAPBEXHLevel1X 2 2 9 2" xfId="29207"/>
    <cellStyle name="SAPBEXHLevel1X 2 3" xfId="819"/>
    <cellStyle name="SAPBEXHLevel1X 2 3 10" xfId="29208"/>
    <cellStyle name="SAPBEXHLevel1X 2 3 2" xfId="1163"/>
    <cellStyle name="SAPBEXHLevel1X 2 3 2 2" xfId="2175"/>
    <cellStyle name="SAPBEXHLevel1X 2 3 2 2 2" xfId="29211"/>
    <cellStyle name="SAPBEXHLevel1X 2 3 2 2 2 2" xfId="29212"/>
    <cellStyle name="SAPBEXHLevel1X 2 3 2 2 3" xfId="29213"/>
    <cellStyle name="SAPBEXHLevel1X 2 3 2 2 4" xfId="29210"/>
    <cellStyle name="SAPBEXHLevel1X 2 3 2 3" xfId="29214"/>
    <cellStyle name="SAPBEXHLevel1X 2 3 2 3 2" xfId="29215"/>
    <cellStyle name="SAPBEXHLevel1X 2 3 2 3 2 2" xfId="29216"/>
    <cellStyle name="SAPBEXHLevel1X 2 3 2 3 3" xfId="29217"/>
    <cellStyle name="SAPBEXHLevel1X 2 3 2 4" xfId="29218"/>
    <cellStyle name="SAPBEXHLevel1X 2 3 2 4 2" xfId="29219"/>
    <cellStyle name="SAPBEXHLevel1X 2 3 2 4 2 2" xfId="29220"/>
    <cellStyle name="SAPBEXHLevel1X 2 3 2 4 3" xfId="29221"/>
    <cellStyle name="SAPBEXHLevel1X 2 3 2 5" xfId="29222"/>
    <cellStyle name="SAPBEXHLevel1X 2 3 2 5 2" xfId="29223"/>
    <cellStyle name="SAPBEXHLevel1X 2 3 2 5 2 2" xfId="29224"/>
    <cellStyle name="SAPBEXHLevel1X 2 3 2 5 3" xfId="29225"/>
    <cellStyle name="SAPBEXHLevel1X 2 3 2 6" xfId="29226"/>
    <cellStyle name="SAPBEXHLevel1X 2 3 2 6 2" xfId="29227"/>
    <cellStyle name="SAPBEXHLevel1X 2 3 2 7" xfId="29228"/>
    <cellStyle name="SAPBEXHLevel1X 2 3 2 8" xfId="29209"/>
    <cellStyle name="SAPBEXHLevel1X 2 3 3" xfId="1814"/>
    <cellStyle name="SAPBEXHLevel1X 2 3 3 2" xfId="29230"/>
    <cellStyle name="SAPBEXHLevel1X 2 3 3 2 2" xfId="29231"/>
    <cellStyle name="SAPBEXHLevel1X 2 3 3 3" xfId="29232"/>
    <cellStyle name="SAPBEXHLevel1X 2 3 3 4" xfId="29229"/>
    <cellStyle name="SAPBEXHLevel1X 2 3 4" xfId="29233"/>
    <cellStyle name="SAPBEXHLevel1X 2 3 4 2" xfId="29234"/>
    <cellStyle name="SAPBEXHLevel1X 2 3 4 2 2" xfId="29235"/>
    <cellStyle name="SAPBEXHLevel1X 2 3 4 3" xfId="29236"/>
    <cellStyle name="SAPBEXHLevel1X 2 3 5" xfId="29237"/>
    <cellStyle name="SAPBEXHLevel1X 2 3 5 2" xfId="29238"/>
    <cellStyle name="SAPBEXHLevel1X 2 3 5 2 2" xfId="29239"/>
    <cellStyle name="SAPBEXHLevel1X 2 3 5 3" xfId="29240"/>
    <cellStyle name="SAPBEXHLevel1X 2 3 6" xfId="29241"/>
    <cellStyle name="SAPBEXHLevel1X 2 3 6 2" xfId="29242"/>
    <cellStyle name="SAPBEXHLevel1X 2 3 6 2 2" xfId="29243"/>
    <cellStyle name="SAPBEXHLevel1X 2 3 6 3" xfId="29244"/>
    <cellStyle name="SAPBEXHLevel1X 2 3 7" xfId="29245"/>
    <cellStyle name="SAPBEXHLevel1X 2 3 7 2" xfId="29246"/>
    <cellStyle name="SAPBEXHLevel1X 2 3 7 2 2" xfId="29247"/>
    <cellStyle name="SAPBEXHLevel1X 2 3 7 3" xfId="29248"/>
    <cellStyle name="SAPBEXHLevel1X 2 3 8" xfId="29249"/>
    <cellStyle name="SAPBEXHLevel1X 2 3 8 2" xfId="29250"/>
    <cellStyle name="SAPBEXHLevel1X 2 3 9" xfId="29251"/>
    <cellStyle name="SAPBEXHLevel1X 2 4" xfId="854"/>
    <cellStyle name="SAPBEXHLevel1X 2 4 2" xfId="1847"/>
    <cellStyle name="SAPBEXHLevel1X 2 4 2 2" xfId="29254"/>
    <cellStyle name="SAPBEXHLevel1X 2 4 2 2 2" xfId="29255"/>
    <cellStyle name="SAPBEXHLevel1X 2 4 2 3" xfId="29256"/>
    <cellStyle name="SAPBEXHLevel1X 2 4 2 4" xfId="29253"/>
    <cellStyle name="SAPBEXHLevel1X 2 4 3" xfId="29257"/>
    <cellStyle name="SAPBEXHLevel1X 2 4 3 2" xfId="29258"/>
    <cellStyle name="SAPBEXHLevel1X 2 4 3 2 2" xfId="29259"/>
    <cellStyle name="SAPBEXHLevel1X 2 4 3 3" xfId="29260"/>
    <cellStyle name="SAPBEXHLevel1X 2 4 4" xfId="29261"/>
    <cellStyle name="SAPBEXHLevel1X 2 4 4 2" xfId="29262"/>
    <cellStyle name="SAPBEXHLevel1X 2 4 4 2 2" xfId="29263"/>
    <cellStyle name="SAPBEXHLevel1X 2 4 4 3" xfId="29264"/>
    <cellStyle name="SAPBEXHLevel1X 2 4 5" xfId="29265"/>
    <cellStyle name="SAPBEXHLevel1X 2 4 5 2" xfId="29266"/>
    <cellStyle name="SAPBEXHLevel1X 2 4 5 2 2" xfId="29267"/>
    <cellStyle name="SAPBEXHLevel1X 2 4 5 3" xfId="29268"/>
    <cellStyle name="SAPBEXHLevel1X 2 4 6" xfId="29269"/>
    <cellStyle name="SAPBEXHLevel1X 2 4 6 2" xfId="29270"/>
    <cellStyle name="SAPBEXHLevel1X 2 4 7" xfId="29271"/>
    <cellStyle name="SAPBEXHLevel1X 2 4 8" xfId="29252"/>
    <cellStyle name="SAPBEXHLevel1X 2 5" xfId="1503"/>
    <cellStyle name="SAPBEXHLevel1X 2 5 2" xfId="2211"/>
    <cellStyle name="SAPBEXHLevel1X 2 5 2 2" xfId="29274"/>
    <cellStyle name="SAPBEXHLevel1X 2 5 2 3" xfId="29273"/>
    <cellStyle name="SAPBEXHLevel1X 2 5 3" xfId="29275"/>
    <cellStyle name="SAPBEXHLevel1X 2 5 4" xfId="29272"/>
    <cellStyle name="SAPBEXHLevel1X 2 6" xfId="1631"/>
    <cellStyle name="SAPBEXHLevel1X 2 6 2" xfId="29277"/>
    <cellStyle name="SAPBEXHLevel1X 2 6 2 2" xfId="29278"/>
    <cellStyle name="SAPBEXHLevel1X 2 6 3" xfId="29279"/>
    <cellStyle name="SAPBEXHLevel1X 2 6 4" xfId="29276"/>
    <cellStyle name="SAPBEXHLevel1X 2 7" xfId="2389"/>
    <cellStyle name="SAPBEXHLevel1X 2 7 2" xfId="29281"/>
    <cellStyle name="SAPBEXHLevel1X 2 7 2 2" xfId="29282"/>
    <cellStyle name="SAPBEXHLevel1X 2 7 3" xfId="29283"/>
    <cellStyle name="SAPBEXHLevel1X 2 7 4" xfId="29280"/>
    <cellStyle name="SAPBEXHLevel1X 2 8" xfId="29284"/>
    <cellStyle name="SAPBEXHLevel1X 2 8 2" xfId="29285"/>
    <cellStyle name="SAPBEXHLevel1X 2 8 2 2" xfId="29286"/>
    <cellStyle name="SAPBEXHLevel1X 2 8 3" xfId="29287"/>
    <cellStyle name="SAPBEXHLevel1X 2 9" xfId="29288"/>
    <cellStyle name="SAPBEXHLevel1X 2 9 2" xfId="29289"/>
    <cellStyle name="SAPBEXHLevel1X 2 9 2 2" xfId="29290"/>
    <cellStyle name="SAPBEXHLevel1X 2 9 3" xfId="29291"/>
    <cellStyle name="SAPBEXHLevel1X 2_03_2012 LIC Fcst_ORIGINAL" xfId="29292"/>
    <cellStyle name="SAPBEXHLevel1X 3" xfId="721"/>
    <cellStyle name="SAPBEXHLevel1X 3 10" xfId="29294"/>
    <cellStyle name="SAPBEXHLevel1X 3 10 2" xfId="29295"/>
    <cellStyle name="SAPBEXHLevel1X 3 10 2 2" xfId="29296"/>
    <cellStyle name="SAPBEXHLevel1X 3 10 3" xfId="29297"/>
    <cellStyle name="SAPBEXHLevel1X 3 11" xfId="29298"/>
    <cellStyle name="SAPBEXHLevel1X 3 11 2" xfId="29299"/>
    <cellStyle name="SAPBEXHLevel1X 3 12" xfId="29300"/>
    <cellStyle name="SAPBEXHLevel1X 3 13" xfId="29293"/>
    <cellStyle name="SAPBEXHLevel1X 3 2" xfId="1086"/>
    <cellStyle name="SAPBEXHLevel1X 3 2 10" xfId="29301"/>
    <cellStyle name="SAPBEXHLevel1X 3 2 2" xfId="2099"/>
    <cellStyle name="SAPBEXHLevel1X 3 2 2 2" xfId="29303"/>
    <cellStyle name="SAPBEXHLevel1X 3 2 2 2 2" xfId="29304"/>
    <cellStyle name="SAPBEXHLevel1X 3 2 2 2 2 2" xfId="29305"/>
    <cellStyle name="SAPBEXHLevel1X 3 2 2 2 3" xfId="29306"/>
    <cellStyle name="SAPBEXHLevel1X 3 2 2 3" xfId="29307"/>
    <cellStyle name="SAPBEXHLevel1X 3 2 2 3 2" xfId="29308"/>
    <cellStyle name="SAPBEXHLevel1X 3 2 2 3 2 2" xfId="29309"/>
    <cellStyle name="SAPBEXHLevel1X 3 2 2 3 3" xfId="29310"/>
    <cellStyle name="SAPBEXHLevel1X 3 2 2 4" xfId="29311"/>
    <cellStyle name="SAPBEXHLevel1X 3 2 2 4 2" xfId="29312"/>
    <cellStyle name="SAPBEXHLevel1X 3 2 2 4 2 2" xfId="29313"/>
    <cellStyle name="SAPBEXHLevel1X 3 2 2 4 3" xfId="29314"/>
    <cellStyle name="SAPBEXHLevel1X 3 2 2 5" xfId="29315"/>
    <cellStyle name="SAPBEXHLevel1X 3 2 2 5 2" xfId="29316"/>
    <cellStyle name="SAPBEXHLevel1X 3 2 2 5 2 2" xfId="29317"/>
    <cellStyle name="SAPBEXHLevel1X 3 2 2 5 3" xfId="29318"/>
    <cellStyle name="SAPBEXHLevel1X 3 2 2 6" xfId="29319"/>
    <cellStyle name="SAPBEXHLevel1X 3 2 2 6 2" xfId="29320"/>
    <cellStyle name="SAPBEXHLevel1X 3 2 2 7" xfId="29321"/>
    <cellStyle name="SAPBEXHLevel1X 3 2 2 8" xfId="29302"/>
    <cellStyle name="SAPBEXHLevel1X 3 2 3" xfId="29322"/>
    <cellStyle name="SAPBEXHLevel1X 3 2 3 2" xfId="29323"/>
    <cellStyle name="SAPBEXHLevel1X 3 2 3 2 2" xfId="29324"/>
    <cellStyle name="SAPBEXHLevel1X 3 2 3 3" xfId="29325"/>
    <cellStyle name="SAPBEXHLevel1X 3 2 4" xfId="29326"/>
    <cellStyle name="SAPBEXHLevel1X 3 2 4 2" xfId="29327"/>
    <cellStyle name="SAPBEXHLevel1X 3 2 4 2 2" xfId="29328"/>
    <cellStyle name="SAPBEXHLevel1X 3 2 4 3" xfId="29329"/>
    <cellStyle name="SAPBEXHLevel1X 3 2 5" xfId="29330"/>
    <cellStyle name="SAPBEXHLevel1X 3 2 5 2" xfId="29331"/>
    <cellStyle name="SAPBEXHLevel1X 3 2 5 2 2" xfId="29332"/>
    <cellStyle name="SAPBEXHLevel1X 3 2 5 3" xfId="29333"/>
    <cellStyle name="SAPBEXHLevel1X 3 2 6" xfId="29334"/>
    <cellStyle name="SAPBEXHLevel1X 3 2 6 2" xfId="29335"/>
    <cellStyle name="SAPBEXHLevel1X 3 2 6 2 2" xfId="29336"/>
    <cellStyle name="SAPBEXHLevel1X 3 2 6 3" xfId="29337"/>
    <cellStyle name="SAPBEXHLevel1X 3 2 7" xfId="29338"/>
    <cellStyle name="SAPBEXHLevel1X 3 2 7 2" xfId="29339"/>
    <cellStyle name="SAPBEXHLevel1X 3 2 7 2 2" xfId="29340"/>
    <cellStyle name="SAPBEXHLevel1X 3 2 7 3" xfId="29341"/>
    <cellStyle name="SAPBEXHLevel1X 3 2 8" xfId="29342"/>
    <cellStyle name="SAPBEXHLevel1X 3 2 8 2" xfId="29343"/>
    <cellStyle name="SAPBEXHLevel1X 3 2 9" xfId="29344"/>
    <cellStyle name="SAPBEXHLevel1X 3 3" xfId="1548"/>
    <cellStyle name="SAPBEXHLevel1X 3 3 10" xfId="29345"/>
    <cellStyle name="SAPBEXHLevel1X 3 3 2" xfId="2260"/>
    <cellStyle name="SAPBEXHLevel1X 3 3 2 2" xfId="29347"/>
    <cellStyle name="SAPBEXHLevel1X 3 3 2 2 2" xfId="29348"/>
    <cellStyle name="SAPBEXHLevel1X 3 3 2 2 2 2" xfId="29349"/>
    <cellStyle name="SAPBEXHLevel1X 3 3 2 2 3" xfId="29350"/>
    <cellStyle name="SAPBEXHLevel1X 3 3 2 3" xfId="29351"/>
    <cellStyle name="SAPBEXHLevel1X 3 3 2 3 2" xfId="29352"/>
    <cellStyle name="SAPBEXHLevel1X 3 3 2 3 2 2" xfId="29353"/>
    <cellStyle name="SAPBEXHLevel1X 3 3 2 3 3" xfId="29354"/>
    <cellStyle name="SAPBEXHLevel1X 3 3 2 4" xfId="29355"/>
    <cellStyle name="SAPBEXHLevel1X 3 3 2 4 2" xfId="29356"/>
    <cellStyle name="SAPBEXHLevel1X 3 3 2 4 2 2" xfId="29357"/>
    <cellStyle name="SAPBEXHLevel1X 3 3 2 4 3" xfId="29358"/>
    <cellStyle name="SAPBEXHLevel1X 3 3 2 5" xfId="29359"/>
    <cellStyle name="SAPBEXHLevel1X 3 3 2 5 2" xfId="29360"/>
    <cellStyle name="SAPBEXHLevel1X 3 3 2 5 2 2" xfId="29361"/>
    <cellStyle name="SAPBEXHLevel1X 3 3 2 5 3" xfId="29362"/>
    <cellStyle name="SAPBEXHLevel1X 3 3 2 6" xfId="29363"/>
    <cellStyle name="SAPBEXHLevel1X 3 3 2 6 2" xfId="29364"/>
    <cellStyle name="SAPBEXHLevel1X 3 3 2 7" xfId="29365"/>
    <cellStyle name="SAPBEXHLevel1X 3 3 2 8" xfId="29346"/>
    <cellStyle name="SAPBEXHLevel1X 3 3 3" xfId="2834"/>
    <cellStyle name="SAPBEXHLevel1X 3 3 3 2" xfId="29367"/>
    <cellStyle name="SAPBEXHLevel1X 3 3 3 2 2" xfId="29368"/>
    <cellStyle name="SAPBEXHLevel1X 3 3 3 3" xfId="29369"/>
    <cellStyle name="SAPBEXHLevel1X 3 3 3 4" xfId="29366"/>
    <cellStyle name="SAPBEXHLevel1X 3 3 4" xfId="2576"/>
    <cellStyle name="SAPBEXHLevel1X 3 3 4 2" xfId="29371"/>
    <cellStyle name="SAPBEXHLevel1X 3 3 4 2 2" xfId="29372"/>
    <cellStyle name="SAPBEXHLevel1X 3 3 4 3" xfId="29373"/>
    <cellStyle name="SAPBEXHLevel1X 3 3 4 4" xfId="29370"/>
    <cellStyle name="SAPBEXHLevel1X 3 3 5" xfId="29374"/>
    <cellStyle name="SAPBEXHLevel1X 3 3 5 2" xfId="29375"/>
    <cellStyle name="SAPBEXHLevel1X 3 3 5 2 2" xfId="29376"/>
    <cellStyle name="SAPBEXHLevel1X 3 3 5 3" xfId="29377"/>
    <cellStyle name="SAPBEXHLevel1X 3 3 6" xfId="29378"/>
    <cellStyle name="SAPBEXHLevel1X 3 3 6 2" xfId="29379"/>
    <cellStyle name="SAPBEXHLevel1X 3 3 6 2 2" xfId="29380"/>
    <cellStyle name="SAPBEXHLevel1X 3 3 6 3" xfId="29381"/>
    <cellStyle name="SAPBEXHLevel1X 3 3 7" xfId="29382"/>
    <cellStyle name="SAPBEXHLevel1X 3 3 7 2" xfId="29383"/>
    <cellStyle name="SAPBEXHLevel1X 3 3 7 2 2" xfId="29384"/>
    <cellStyle name="SAPBEXHLevel1X 3 3 7 3" xfId="29385"/>
    <cellStyle name="SAPBEXHLevel1X 3 3 8" xfId="29386"/>
    <cellStyle name="SAPBEXHLevel1X 3 3 8 2" xfId="29387"/>
    <cellStyle name="SAPBEXHLevel1X 3 3 9" xfId="29388"/>
    <cellStyle name="SAPBEXHLevel1X 3 4" xfId="1591"/>
    <cellStyle name="SAPBEXHLevel1X 3 4 2" xfId="29390"/>
    <cellStyle name="SAPBEXHLevel1X 3 4 2 2" xfId="29391"/>
    <cellStyle name="SAPBEXHLevel1X 3 4 2 2 2" xfId="29392"/>
    <cellStyle name="SAPBEXHLevel1X 3 4 2 3" xfId="29393"/>
    <cellStyle name="SAPBEXHLevel1X 3 4 3" xfId="29394"/>
    <cellStyle name="SAPBEXHLevel1X 3 4 3 2" xfId="29395"/>
    <cellStyle name="SAPBEXHLevel1X 3 4 3 2 2" xfId="29396"/>
    <cellStyle name="SAPBEXHLevel1X 3 4 3 3" xfId="29397"/>
    <cellStyle name="SAPBEXHLevel1X 3 4 4" xfId="29398"/>
    <cellStyle name="SAPBEXHLevel1X 3 4 4 2" xfId="29399"/>
    <cellStyle name="SAPBEXHLevel1X 3 4 4 2 2" xfId="29400"/>
    <cellStyle name="SAPBEXHLevel1X 3 4 4 3" xfId="29401"/>
    <cellStyle name="SAPBEXHLevel1X 3 4 5" xfId="29402"/>
    <cellStyle name="SAPBEXHLevel1X 3 4 5 2" xfId="29403"/>
    <cellStyle name="SAPBEXHLevel1X 3 4 5 2 2" xfId="29404"/>
    <cellStyle name="SAPBEXHLevel1X 3 4 5 3" xfId="29405"/>
    <cellStyle name="SAPBEXHLevel1X 3 4 6" xfId="29406"/>
    <cellStyle name="SAPBEXHLevel1X 3 4 6 2" xfId="29407"/>
    <cellStyle name="SAPBEXHLevel1X 3 4 7" xfId="29408"/>
    <cellStyle name="SAPBEXHLevel1X 3 4 8" xfId="29389"/>
    <cellStyle name="SAPBEXHLevel1X 3 5" xfId="29409"/>
    <cellStyle name="SAPBEXHLevel1X 3 5 2" xfId="29410"/>
    <cellStyle name="SAPBEXHLevel1X 3 5 2 2" xfId="29411"/>
    <cellStyle name="SAPBEXHLevel1X 3 5 3" xfId="29412"/>
    <cellStyle name="SAPBEXHLevel1X 3 6" xfId="29413"/>
    <cellStyle name="SAPBEXHLevel1X 3 6 2" xfId="29414"/>
    <cellStyle name="SAPBEXHLevel1X 3 6 2 2" xfId="29415"/>
    <cellStyle name="SAPBEXHLevel1X 3 6 3" xfId="29416"/>
    <cellStyle name="SAPBEXHLevel1X 3 7" xfId="29417"/>
    <cellStyle name="SAPBEXHLevel1X 3 7 2" xfId="29418"/>
    <cellStyle name="SAPBEXHLevel1X 3 7 2 2" xfId="29419"/>
    <cellStyle name="SAPBEXHLevel1X 3 7 3" xfId="29420"/>
    <cellStyle name="SAPBEXHLevel1X 3 8" xfId="29421"/>
    <cellStyle name="SAPBEXHLevel1X 3 8 2" xfId="29422"/>
    <cellStyle name="SAPBEXHLevel1X 3 8 2 2" xfId="29423"/>
    <cellStyle name="SAPBEXHLevel1X 3 8 3" xfId="29424"/>
    <cellStyle name="SAPBEXHLevel1X 3 9" xfId="29425"/>
    <cellStyle name="SAPBEXHLevel1X 3 9 2" xfId="29426"/>
    <cellStyle name="SAPBEXHLevel1X 3 9 2 2" xfId="29427"/>
    <cellStyle name="SAPBEXHLevel1X 3 9 3" xfId="29428"/>
    <cellStyle name="SAPBEXHLevel1X 4" xfId="652"/>
    <cellStyle name="SAPBEXHLevel1X 4 10" xfId="29430"/>
    <cellStyle name="SAPBEXHLevel1X 4 11" xfId="29429"/>
    <cellStyle name="SAPBEXHLevel1X 4 2" xfId="1031"/>
    <cellStyle name="SAPBEXHLevel1X 4 2 2" xfId="2045"/>
    <cellStyle name="SAPBEXHLevel1X 4 2 2 2" xfId="2858"/>
    <cellStyle name="SAPBEXHLevel1X 4 2 2 2 2" xfId="29434"/>
    <cellStyle name="SAPBEXHLevel1X 4 2 2 2 2 2" xfId="29435"/>
    <cellStyle name="SAPBEXHLevel1X 4 2 2 2 3" xfId="29436"/>
    <cellStyle name="SAPBEXHLevel1X 4 2 2 2 4" xfId="29433"/>
    <cellStyle name="SAPBEXHLevel1X 4 2 2 3" xfId="2590"/>
    <cellStyle name="SAPBEXHLevel1X 4 2 2 3 2" xfId="29438"/>
    <cellStyle name="SAPBEXHLevel1X 4 2 2 3 2 2" xfId="29439"/>
    <cellStyle name="SAPBEXHLevel1X 4 2 2 3 3" xfId="29440"/>
    <cellStyle name="SAPBEXHLevel1X 4 2 2 3 4" xfId="29437"/>
    <cellStyle name="SAPBEXHLevel1X 4 2 2 4" xfId="29441"/>
    <cellStyle name="SAPBEXHLevel1X 4 2 2 4 2" xfId="29442"/>
    <cellStyle name="SAPBEXHLevel1X 4 2 2 4 2 2" xfId="29443"/>
    <cellStyle name="SAPBEXHLevel1X 4 2 2 4 3" xfId="29444"/>
    <cellStyle name="SAPBEXHLevel1X 4 2 2 5" xfId="29445"/>
    <cellStyle name="SAPBEXHLevel1X 4 2 2 5 2" xfId="29446"/>
    <cellStyle name="SAPBEXHLevel1X 4 2 2 5 2 2" xfId="29447"/>
    <cellStyle name="SAPBEXHLevel1X 4 2 2 5 3" xfId="29448"/>
    <cellStyle name="SAPBEXHLevel1X 4 2 2 6" xfId="29449"/>
    <cellStyle name="SAPBEXHLevel1X 4 2 2 6 2" xfId="29450"/>
    <cellStyle name="SAPBEXHLevel1X 4 2 2 7" xfId="29451"/>
    <cellStyle name="SAPBEXHLevel1X 4 2 2 8" xfId="29432"/>
    <cellStyle name="SAPBEXHLevel1X 4 2 3" xfId="29452"/>
    <cellStyle name="SAPBEXHLevel1X 4 2 3 2" xfId="29453"/>
    <cellStyle name="SAPBEXHLevel1X 4 2 3 2 2" xfId="29454"/>
    <cellStyle name="SAPBEXHLevel1X 4 2 3 3" xfId="29455"/>
    <cellStyle name="SAPBEXHLevel1X 4 2 4" xfId="29456"/>
    <cellStyle name="SAPBEXHLevel1X 4 2 4 2" xfId="29457"/>
    <cellStyle name="SAPBEXHLevel1X 4 2 4 2 2" xfId="29458"/>
    <cellStyle name="SAPBEXHLevel1X 4 2 4 3" xfId="29459"/>
    <cellStyle name="SAPBEXHLevel1X 4 2 5" xfId="29460"/>
    <cellStyle name="SAPBEXHLevel1X 4 2 5 2" xfId="29461"/>
    <cellStyle name="SAPBEXHLevel1X 4 2 5 2 2" xfId="29462"/>
    <cellStyle name="SAPBEXHLevel1X 4 2 5 3" xfId="29463"/>
    <cellStyle name="SAPBEXHLevel1X 4 2 6" xfId="29464"/>
    <cellStyle name="SAPBEXHLevel1X 4 2 6 2" xfId="29465"/>
    <cellStyle name="SAPBEXHLevel1X 4 2 6 2 2" xfId="29466"/>
    <cellStyle name="SAPBEXHLevel1X 4 2 6 3" xfId="29467"/>
    <cellStyle name="SAPBEXHLevel1X 4 2 7" xfId="29468"/>
    <cellStyle name="SAPBEXHLevel1X 4 2 7 2" xfId="29469"/>
    <cellStyle name="SAPBEXHLevel1X 4 2 8" xfId="29470"/>
    <cellStyle name="SAPBEXHLevel1X 4 2 9" xfId="29431"/>
    <cellStyle name="SAPBEXHLevel1X 4 3" xfId="1689"/>
    <cellStyle name="SAPBEXHLevel1X 4 3 2" xfId="2843"/>
    <cellStyle name="SAPBEXHLevel1X 4 3 2 2" xfId="29473"/>
    <cellStyle name="SAPBEXHLevel1X 4 3 2 2 2" xfId="29474"/>
    <cellStyle name="SAPBEXHLevel1X 4 3 2 3" xfId="29475"/>
    <cellStyle name="SAPBEXHLevel1X 4 3 2 4" xfId="29472"/>
    <cellStyle name="SAPBEXHLevel1X 4 3 3" xfId="2575"/>
    <cellStyle name="SAPBEXHLevel1X 4 3 3 2" xfId="29477"/>
    <cellStyle name="SAPBEXHLevel1X 4 3 3 2 2" xfId="29478"/>
    <cellStyle name="SAPBEXHLevel1X 4 3 3 3" xfId="29479"/>
    <cellStyle name="SAPBEXHLevel1X 4 3 3 4" xfId="29476"/>
    <cellStyle name="SAPBEXHLevel1X 4 3 4" xfId="29480"/>
    <cellStyle name="SAPBEXHLevel1X 4 3 4 2" xfId="29481"/>
    <cellStyle name="SAPBEXHLevel1X 4 3 4 2 2" xfId="29482"/>
    <cellStyle name="SAPBEXHLevel1X 4 3 4 3" xfId="29483"/>
    <cellStyle name="SAPBEXHLevel1X 4 3 5" xfId="29484"/>
    <cellStyle name="SAPBEXHLevel1X 4 3 5 2" xfId="29485"/>
    <cellStyle name="SAPBEXHLevel1X 4 3 5 2 2" xfId="29486"/>
    <cellStyle name="SAPBEXHLevel1X 4 3 5 3" xfId="29487"/>
    <cellStyle name="SAPBEXHLevel1X 4 3 6" xfId="29488"/>
    <cellStyle name="SAPBEXHLevel1X 4 3 6 2" xfId="29489"/>
    <cellStyle name="SAPBEXHLevel1X 4 3 7" xfId="29490"/>
    <cellStyle name="SAPBEXHLevel1X 4 3 8" xfId="29471"/>
    <cellStyle name="SAPBEXHLevel1X 4 4" xfId="29491"/>
    <cellStyle name="SAPBEXHLevel1X 4 5" xfId="29492"/>
    <cellStyle name="SAPBEXHLevel1X 4 5 2" xfId="29493"/>
    <cellStyle name="SAPBEXHLevel1X 4 5 2 2" xfId="29494"/>
    <cellStyle name="SAPBEXHLevel1X 4 5 3" xfId="29495"/>
    <cellStyle name="SAPBEXHLevel1X 4 6" xfId="29496"/>
    <cellStyle name="SAPBEXHLevel1X 4 6 2" xfId="29497"/>
    <cellStyle name="SAPBEXHLevel1X 4 6 2 2" xfId="29498"/>
    <cellStyle name="SAPBEXHLevel1X 4 6 3" xfId="29499"/>
    <cellStyle name="SAPBEXHLevel1X 4 7" xfId="29500"/>
    <cellStyle name="SAPBEXHLevel1X 4 7 2" xfId="29501"/>
    <cellStyle name="SAPBEXHLevel1X 4 7 2 2" xfId="29502"/>
    <cellStyle name="SAPBEXHLevel1X 4 7 3" xfId="29503"/>
    <cellStyle name="SAPBEXHLevel1X 4 8" xfId="29504"/>
    <cellStyle name="SAPBEXHLevel1X 4 8 2" xfId="29505"/>
    <cellStyle name="SAPBEXHLevel1X 4 8 2 2" xfId="29506"/>
    <cellStyle name="SAPBEXHLevel1X 4 8 3" xfId="29507"/>
    <cellStyle name="SAPBEXHLevel1X 4 9" xfId="29508"/>
    <cellStyle name="SAPBEXHLevel1X 4 9 2" xfId="29509"/>
    <cellStyle name="SAPBEXHLevel1X 5" xfId="783"/>
    <cellStyle name="SAPBEXHLevel1X 5 10" xfId="29511"/>
    <cellStyle name="SAPBEXHLevel1X 5 11" xfId="29510"/>
    <cellStyle name="SAPBEXHLevel1X 5 2" xfId="1778"/>
    <cellStyle name="SAPBEXHLevel1X 5 2 2" xfId="2855"/>
    <cellStyle name="SAPBEXHLevel1X 5 2 2 2" xfId="29514"/>
    <cellStyle name="SAPBEXHLevel1X 5 2 2 2 2" xfId="29515"/>
    <cellStyle name="SAPBEXHLevel1X 5 2 2 3" xfId="29516"/>
    <cellStyle name="SAPBEXHLevel1X 5 2 2 4" xfId="29513"/>
    <cellStyle name="SAPBEXHLevel1X 5 2 3" xfId="2559"/>
    <cellStyle name="SAPBEXHLevel1X 5 2 3 2" xfId="29518"/>
    <cellStyle name="SAPBEXHLevel1X 5 2 3 2 2" xfId="29519"/>
    <cellStyle name="SAPBEXHLevel1X 5 2 3 3" xfId="29520"/>
    <cellStyle name="SAPBEXHLevel1X 5 2 3 4" xfId="29517"/>
    <cellStyle name="SAPBEXHLevel1X 5 2 4" xfId="29521"/>
    <cellStyle name="SAPBEXHLevel1X 5 2 4 2" xfId="29522"/>
    <cellStyle name="SAPBEXHLevel1X 5 2 4 2 2" xfId="29523"/>
    <cellStyle name="SAPBEXHLevel1X 5 2 4 3" xfId="29524"/>
    <cellStyle name="SAPBEXHLevel1X 5 2 5" xfId="29525"/>
    <cellStyle name="SAPBEXHLevel1X 5 2 5 2" xfId="29526"/>
    <cellStyle name="SAPBEXHLevel1X 5 2 5 2 2" xfId="29527"/>
    <cellStyle name="SAPBEXHLevel1X 5 2 5 3" xfId="29528"/>
    <cellStyle name="SAPBEXHLevel1X 5 2 6" xfId="29529"/>
    <cellStyle name="SAPBEXHLevel1X 5 2 6 2" xfId="29530"/>
    <cellStyle name="SAPBEXHLevel1X 5 2 6 2 2" xfId="29531"/>
    <cellStyle name="SAPBEXHLevel1X 5 2 6 3" xfId="29532"/>
    <cellStyle name="SAPBEXHLevel1X 5 2 7" xfId="29533"/>
    <cellStyle name="SAPBEXHLevel1X 5 2 7 2" xfId="29534"/>
    <cellStyle name="SAPBEXHLevel1X 5 2 8" xfId="29535"/>
    <cellStyle name="SAPBEXHLevel1X 5 2 9" xfId="29512"/>
    <cellStyle name="SAPBEXHLevel1X 5 3" xfId="29536"/>
    <cellStyle name="SAPBEXHLevel1X 5 3 2" xfId="29537"/>
    <cellStyle name="SAPBEXHLevel1X 5 3 2 2" xfId="29538"/>
    <cellStyle name="SAPBEXHLevel1X 5 3 3" xfId="29539"/>
    <cellStyle name="SAPBEXHLevel1X 5 4" xfId="29540"/>
    <cellStyle name="SAPBEXHLevel1X 5 4 2" xfId="29541"/>
    <cellStyle name="SAPBEXHLevel1X 5 4 2 2" xfId="29542"/>
    <cellStyle name="SAPBEXHLevel1X 5 4 3" xfId="29543"/>
    <cellStyle name="SAPBEXHLevel1X 5 5" xfId="29544"/>
    <cellStyle name="SAPBEXHLevel1X 5 5 2" xfId="29545"/>
    <cellStyle name="SAPBEXHLevel1X 5 5 2 2" xfId="29546"/>
    <cellStyle name="SAPBEXHLevel1X 5 5 3" xfId="29547"/>
    <cellStyle name="SAPBEXHLevel1X 5 6" xfId="29548"/>
    <cellStyle name="SAPBEXHLevel1X 5 6 2" xfId="29549"/>
    <cellStyle name="SAPBEXHLevel1X 5 6 2 2" xfId="29550"/>
    <cellStyle name="SAPBEXHLevel1X 5 6 3" xfId="29551"/>
    <cellStyle name="SAPBEXHLevel1X 5 7" xfId="29552"/>
    <cellStyle name="SAPBEXHLevel1X 5 7 2" xfId="29553"/>
    <cellStyle name="SAPBEXHLevel1X 5 7 2 2" xfId="29554"/>
    <cellStyle name="SAPBEXHLevel1X 5 7 3" xfId="29555"/>
    <cellStyle name="SAPBEXHLevel1X 5 8" xfId="29556"/>
    <cellStyle name="SAPBEXHLevel1X 5 8 2" xfId="29557"/>
    <cellStyle name="SAPBEXHLevel1X 5 8 2 2" xfId="29558"/>
    <cellStyle name="SAPBEXHLevel1X 5 8 3" xfId="29559"/>
    <cellStyle name="SAPBEXHLevel1X 5 9" xfId="29560"/>
    <cellStyle name="SAPBEXHLevel1X 5 9 2" xfId="29561"/>
    <cellStyle name="SAPBEXHLevel1X 6" xfId="1282"/>
    <cellStyle name="SAPBEXHLevel1X 6 10" xfId="29562"/>
    <cellStyle name="SAPBEXHLevel1X 6 2" xfId="1920"/>
    <cellStyle name="SAPBEXHLevel1X 6 2 2" xfId="29564"/>
    <cellStyle name="SAPBEXHLevel1X 6 2 2 2" xfId="29565"/>
    <cellStyle name="SAPBEXHLevel1X 6 2 2 2 2" xfId="29566"/>
    <cellStyle name="SAPBEXHLevel1X 6 2 2 3" xfId="29567"/>
    <cellStyle name="SAPBEXHLevel1X 6 2 3" xfId="29568"/>
    <cellStyle name="SAPBEXHLevel1X 6 2 3 2" xfId="29569"/>
    <cellStyle name="SAPBEXHLevel1X 6 2 3 2 2" xfId="29570"/>
    <cellStyle name="SAPBEXHLevel1X 6 2 3 3" xfId="29571"/>
    <cellStyle name="SAPBEXHLevel1X 6 2 4" xfId="29572"/>
    <cellStyle name="SAPBEXHLevel1X 6 2 4 2" xfId="29573"/>
    <cellStyle name="SAPBEXHLevel1X 6 2 4 2 2" xfId="29574"/>
    <cellStyle name="SAPBEXHLevel1X 6 2 4 3" xfId="29575"/>
    <cellStyle name="SAPBEXHLevel1X 6 2 5" xfId="29576"/>
    <cellStyle name="SAPBEXHLevel1X 6 2 5 2" xfId="29577"/>
    <cellStyle name="SAPBEXHLevel1X 6 2 5 2 2" xfId="29578"/>
    <cellStyle name="SAPBEXHLevel1X 6 2 5 3" xfId="29579"/>
    <cellStyle name="SAPBEXHLevel1X 6 2 6" xfId="29580"/>
    <cellStyle name="SAPBEXHLevel1X 6 2 6 2" xfId="29581"/>
    <cellStyle name="SAPBEXHLevel1X 6 2 6 2 2" xfId="29582"/>
    <cellStyle name="SAPBEXHLevel1X 6 2 6 3" xfId="29583"/>
    <cellStyle name="SAPBEXHLevel1X 6 2 7" xfId="29584"/>
    <cellStyle name="SAPBEXHLevel1X 6 2 7 2" xfId="29585"/>
    <cellStyle name="SAPBEXHLevel1X 6 2 8" xfId="29586"/>
    <cellStyle name="SAPBEXHLevel1X 6 2 9" xfId="29563"/>
    <cellStyle name="SAPBEXHLevel1X 6 3" xfId="29587"/>
    <cellStyle name="SAPBEXHLevel1X 6 3 2" xfId="29588"/>
    <cellStyle name="SAPBEXHLevel1X 6 3 2 2" xfId="29589"/>
    <cellStyle name="SAPBEXHLevel1X 6 3 3" xfId="29590"/>
    <cellStyle name="SAPBEXHLevel1X 6 4" xfId="29591"/>
    <cellStyle name="SAPBEXHLevel1X 6 4 2" xfId="29592"/>
    <cellStyle name="SAPBEXHLevel1X 6 4 2 2" xfId="29593"/>
    <cellStyle name="SAPBEXHLevel1X 6 4 3" xfId="29594"/>
    <cellStyle name="SAPBEXHLevel1X 6 5" xfId="29595"/>
    <cellStyle name="SAPBEXHLevel1X 6 5 2" xfId="29596"/>
    <cellStyle name="SAPBEXHLevel1X 6 5 2 2" xfId="29597"/>
    <cellStyle name="SAPBEXHLevel1X 6 5 3" xfId="29598"/>
    <cellStyle name="SAPBEXHLevel1X 6 6" xfId="29599"/>
    <cellStyle name="SAPBEXHLevel1X 6 6 2" xfId="29600"/>
    <cellStyle name="SAPBEXHLevel1X 6 6 2 2" xfId="29601"/>
    <cellStyle name="SAPBEXHLevel1X 6 6 3" xfId="29602"/>
    <cellStyle name="SAPBEXHLevel1X 6 7" xfId="29603"/>
    <cellStyle name="SAPBEXHLevel1X 6 7 2" xfId="29604"/>
    <cellStyle name="SAPBEXHLevel1X 6 7 2 2" xfId="29605"/>
    <cellStyle name="SAPBEXHLevel1X 6 7 3" xfId="29606"/>
    <cellStyle name="SAPBEXHLevel1X 6 8" xfId="29607"/>
    <cellStyle name="SAPBEXHLevel1X 6 8 2" xfId="29608"/>
    <cellStyle name="SAPBEXHLevel1X 6 9" xfId="29609"/>
    <cellStyle name="SAPBEXHLevel1X 7" xfId="958"/>
    <cellStyle name="SAPBEXHLevel1X 7 2" xfId="29611"/>
    <cellStyle name="SAPBEXHLevel1X 7 2 2" xfId="29612"/>
    <cellStyle name="SAPBEXHLevel1X 7 2 2 2" xfId="29613"/>
    <cellStyle name="SAPBEXHLevel1X 7 2 3" xfId="29614"/>
    <cellStyle name="SAPBEXHLevel1X 7 3" xfId="29615"/>
    <cellStyle name="SAPBEXHLevel1X 7 3 2" xfId="29616"/>
    <cellStyle name="SAPBEXHLevel1X 7 3 2 2" xfId="29617"/>
    <cellStyle name="SAPBEXHLevel1X 7 3 3" xfId="29618"/>
    <cellStyle name="SAPBEXHLevel1X 7 4" xfId="29619"/>
    <cellStyle name="SAPBEXHLevel1X 7 4 2" xfId="29620"/>
    <cellStyle name="SAPBEXHLevel1X 7 4 2 2" xfId="29621"/>
    <cellStyle name="SAPBEXHLevel1X 7 4 3" xfId="29622"/>
    <cellStyle name="SAPBEXHLevel1X 7 5" xfId="29623"/>
    <cellStyle name="SAPBEXHLevel1X 7 5 2" xfId="29624"/>
    <cellStyle name="SAPBEXHLevel1X 7 5 2 2" xfId="29625"/>
    <cellStyle name="SAPBEXHLevel1X 7 5 3" xfId="29626"/>
    <cellStyle name="SAPBEXHLevel1X 7 6" xfId="29627"/>
    <cellStyle name="SAPBEXHLevel1X 7 6 2" xfId="29628"/>
    <cellStyle name="SAPBEXHLevel1X 7 6 2 2" xfId="29629"/>
    <cellStyle name="SAPBEXHLevel1X 7 6 3" xfId="29630"/>
    <cellStyle name="SAPBEXHLevel1X 7 7" xfId="29631"/>
    <cellStyle name="SAPBEXHLevel1X 7 7 2" xfId="29632"/>
    <cellStyle name="SAPBEXHLevel1X 7 8" xfId="29633"/>
    <cellStyle name="SAPBEXHLevel1X 7 9" xfId="29610"/>
    <cellStyle name="SAPBEXHLevel1X 8" xfId="2757"/>
    <cellStyle name="SAPBEXHLevel1X 8 2" xfId="29635"/>
    <cellStyle name="SAPBEXHLevel1X 8 2 2" xfId="29636"/>
    <cellStyle name="SAPBEXHLevel1X 8 3" xfId="29637"/>
    <cellStyle name="SAPBEXHLevel1X 8 4" xfId="29634"/>
    <cellStyle name="SAPBEXHLevel1X 9" xfId="29638"/>
    <cellStyle name="SAPBEXHLevel1X_2012 Budget &amp; Actuals" xfId="29639"/>
    <cellStyle name="SAPBEXHLevel2" xfId="125"/>
    <cellStyle name="SAPBEXHLevel2 10" xfId="29641"/>
    <cellStyle name="SAPBEXHLevel2 10 2" xfId="29642"/>
    <cellStyle name="SAPBEXHLevel2 10 2 2" xfId="29643"/>
    <cellStyle name="SAPBEXHLevel2 10 3" xfId="29644"/>
    <cellStyle name="SAPBEXHLevel2 11" xfId="29645"/>
    <cellStyle name="SAPBEXHLevel2 11 2" xfId="29646"/>
    <cellStyle name="SAPBEXHLevel2 11 2 2" xfId="29647"/>
    <cellStyle name="SAPBEXHLevel2 11 3" xfId="29648"/>
    <cellStyle name="SAPBEXHLevel2 12" xfId="29649"/>
    <cellStyle name="SAPBEXHLevel2 12 2" xfId="29650"/>
    <cellStyle name="SAPBEXHLevel2 12 2 2" xfId="29651"/>
    <cellStyle name="SAPBEXHLevel2 12 3" xfId="29652"/>
    <cellStyle name="SAPBEXHLevel2 13" xfId="29653"/>
    <cellStyle name="SAPBEXHLevel2 13 2" xfId="29654"/>
    <cellStyle name="SAPBEXHLevel2 13 2 2" xfId="29655"/>
    <cellStyle name="SAPBEXHLevel2 13 3" xfId="29656"/>
    <cellStyle name="SAPBEXHLevel2 14" xfId="29657"/>
    <cellStyle name="SAPBEXHLevel2 14 2" xfId="29658"/>
    <cellStyle name="SAPBEXHLevel2 14 2 2" xfId="29659"/>
    <cellStyle name="SAPBEXHLevel2 14 3" xfId="29660"/>
    <cellStyle name="SAPBEXHLevel2 15" xfId="29661"/>
    <cellStyle name="SAPBEXHLevel2 15 2" xfId="29662"/>
    <cellStyle name="SAPBEXHLevel2 16" xfId="29663"/>
    <cellStyle name="SAPBEXHLevel2 17" xfId="29664"/>
    <cellStyle name="SAPBEXHLevel2 18" xfId="29640"/>
    <cellStyle name="SAPBEXHLevel2 19" xfId="407"/>
    <cellStyle name="SAPBEXHLevel2 2" xfId="408"/>
    <cellStyle name="SAPBEXHLevel2 2 10" xfId="29666"/>
    <cellStyle name="SAPBEXHLevel2 2 10 2" xfId="29667"/>
    <cellStyle name="SAPBEXHLevel2 2 11" xfId="29668"/>
    <cellStyle name="SAPBEXHLevel2 2 12" xfId="29665"/>
    <cellStyle name="SAPBEXHLevel2 2 2" xfId="762"/>
    <cellStyle name="SAPBEXHLevel2 2 2 10" xfId="29670"/>
    <cellStyle name="SAPBEXHLevel2 2 2 11" xfId="29669"/>
    <cellStyle name="SAPBEXHLevel2 2 2 2" xfId="1117"/>
    <cellStyle name="SAPBEXHLevel2 2 2 2 2" xfId="2130"/>
    <cellStyle name="SAPBEXHLevel2 2 2 2 2 2" xfId="29672"/>
    <cellStyle name="SAPBEXHLevel2 2 2 2 3" xfId="29673"/>
    <cellStyle name="SAPBEXHLevel2 2 2 2 3 2" xfId="29674"/>
    <cellStyle name="SAPBEXHLevel2 2 2 2 3 2 2" xfId="29675"/>
    <cellStyle name="SAPBEXHLevel2 2 2 2 3 3" xfId="29676"/>
    <cellStyle name="SAPBEXHLevel2 2 2 2 4" xfId="29677"/>
    <cellStyle name="SAPBEXHLevel2 2 2 2 4 2" xfId="29678"/>
    <cellStyle name="SAPBEXHLevel2 2 2 2 4 2 2" xfId="29679"/>
    <cellStyle name="SAPBEXHLevel2 2 2 2 4 3" xfId="29680"/>
    <cellStyle name="SAPBEXHLevel2 2 2 2 5" xfId="29681"/>
    <cellStyle name="SAPBEXHLevel2 2 2 2 5 2" xfId="29682"/>
    <cellStyle name="SAPBEXHLevel2 2 2 2 5 2 2" xfId="29683"/>
    <cellStyle name="SAPBEXHLevel2 2 2 2 5 3" xfId="29684"/>
    <cellStyle name="SAPBEXHLevel2 2 2 2 6" xfId="29685"/>
    <cellStyle name="SAPBEXHLevel2 2 2 2 6 2" xfId="29686"/>
    <cellStyle name="SAPBEXHLevel2 2 2 2 6 2 2" xfId="29687"/>
    <cellStyle name="SAPBEXHLevel2 2 2 2 6 3" xfId="29688"/>
    <cellStyle name="SAPBEXHLevel2 2 2 2 7" xfId="29689"/>
    <cellStyle name="SAPBEXHLevel2 2 2 2 7 2" xfId="29690"/>
    <cellStyle name="SAPBEXHLevel2 2 2 2 8" xfId="29691"/>
    <cellStyle name="SAPBEXHLevel2 2 2 2 9" xfId="29671"/>
    <cellStyle name="SAPBEXHLevel2 2 2 3" xfId="1758"/>
    <cellStyle name="SAPBEXHLevel2 2 2 3 2" xfId="29693"/>
    <cellStyle name="SAPBEXHLevel2 2 2 3 2 2" xfId="29694"/>
    <cellStyle name="SAPBEXHLevel2 2 2 3 3" xfId="29695"/>
    <cellStyle name="SAPBEXHLevel2 2 2 3 4" xfId="29692"/>
    <cellStyle name="SAPBEXHLevel2 2 2 4" xfId="29696"/>
    <cellStyle name="SAPBEXHLevel2 2 2 5" xfId="29697"/>
    <cellStyle name="SAPBEXHLevel2 2 2 5 2" xfId="29698"/>
    <cellStyle name="SAPBEXHLevel2 2 2 5 2 2" xfId="29699"/>
    <cellStyle name="SAPBEXHLevel2 2 2 5 3" xfId="29700"/>
    <cellStyle name="SAPBEXHLevel2 2 2 6" xfId="29701"/>
    <cellStyle name="SAPBEXHLevel2 2 2 6 2" xfId="29702"/>
    <cellStyle name="SAPBEXHLevel2 2 2 6 2 2" xfId="29703"/>
    <cellStyle name="SAPBEXHLevel2 2 2 6 3" xfId="29704"/>
    <cellStyle name="SAPBEXHLevel2 2 2 7" xfId="29705"/>
    <cellStyle name="SAPBEXHLevel2 2 2 7 2" xfId="29706"/>
    <cellStyle name="SAPBEXHLevel2 2 2 7 2 2" xfId="29707"/>
    <cellStyle name="SAPBEXHLevel2 2 2 7 3" xfId="29708"/>
    <cellStyle name="SAPBEXHLevel2 2 2 8" xfId="29709"/>
    <cellStyle name="SAPBEXHLevel2 2 2 8 2" xfId="29710"/>
    <cellStyle name="SAPBEXHLevel2 2 2 8 2 2" xfId="29711"/>
    <cellStyle name="SAPBEXHLevel2 2 2 8 3" xfId="29712"/>
    <cellStyle name="SAPBEXHLevel2 2 2 9" xfId="29713"/>
    <cellStyle name="SAPBEXHLevel2 2 2 9 2" xfId="29714"/>
    <cellStyle name="SAPBEXHLevel2 2 3" xfId="820"/>
    <cellStyle name="SAPBEXHLevel2 2 3 10" xfId="29715"/>
    <cellStyle name="SAPBEXHLevel2 2 3 2" xfId="1164"/>
    <cellStyle name="SAPBEXHLevel2 2 3 2 2" xfId="2176"/>
    <cellStyle name="SAPBEXHLevel2 2 3 2 2 2" xfId="29718"/>
    <cellStyle name="SAPBEXHLevel2 2 3 2 2 2 2" xfId="29719"/>
    <cellStyle name="SAPBEXHLevel2 2 3 2 2 3" xfId="29720"/>
    <cellStyle name="SAPBEXHLevel2 2 3 2 2 4" xfId="29717"/>
    <cellStyle name="SAPBEXHLevel2 2 3 2 3" xfId="29721"/>
    <cellStyle name="SAPBEXHLevel2 2 3 2 3 2" xfId="29722"/>
    <cellStyle name="SAPBEXHLevel2 2 3 2 3 2 2" xfId="29723"/>
    <cellStyle name="SAPBEXHLevel2 2 3 2 3 3" xfId="29724"/>
    <cellStyle name="SAPBEXHLevel2 2 3 2 4" xfId="29725"/>
    <cellStyle name="SAPBEXHLevel2 2 3 2 4 2" xfId="29726"/>
    <cellStyle name="SAPBEXHLevel2 2 3 2 4 2 2" xfId="29727"/>
    <cellStyle name="SAPBEXHLevel2 2 3 2 4 3" xfId="29728"/>
    <cellStyle name="SAPBEXHLevel2 2 3 2 5" xfId="29729"/>
    <cellStyle name="SAPBEXHLevel2 2 3 2 5 2" xfId="29730"/>
    <cellStyle name="SAPBEXHLevel2 2 3 2 5 2 2" xfId="29731"/>
    <cellStyle name="SAPBEXHLevel2 2 3 2 5 3" xfId="29732"/>
    <cellStyle name="SAPBEXHLevel2 2 3 2 6" xfId="29733"/>
    <cellStyle name="SAPBEXHLevel2 2 3 2 6 2" xfId="29734"/>
    <cellStyle name="SAPBEXHLevel2 2 3 2 7" xfId="29735"/>
    <cellStyle name="SAPBEXHLevel2 2 3 2 8" xfId="29716"/>
    <cellStyle name="SAPBEXHLevel2 2 3 3" xfId="1815"/>
    <cellStyle name="SAPBEXHLevel2 2 3 3 2" xfId="29737"/>
    <cellStyle name="SAPBEXHLevel2 2 3 3 2 2" xfId="29738"/>
    <cellStyle name="SAPBEXHLevel2 2 3 3 3" xfId="29739"/>
    <cellStyle name="SAPBEXHLevel2 2 3 3 4" xfId="29736"/>
    <cellStyle name="SAPBEXHLevel2 2 3 4" xfId="29740"/>
    <cellStyle name="SAPBEXHLevel2 2 3 4 2" xfId="29741"/>
    <cellStyle name="SAPBEXHLevel2 2 3 4 2 2" xfId="29742"/>
    <cellStyle name="SAPBEXHLevel2 2 3 4 3" xfId="29743"/>
    <cellStyle name="SAPBEXHLevel2 2 3 5" xfId="29744"/>
    <cellStyle name="SAPBEXHLevel2 2 3 5 2" xfId="29745"/>
    <cellStyle name="SAPBEXHLevel2 2 3 5 2 2" xfId="29746"/>
    <cellStyle name="SAPBEXHLevel2 2 3 5 3" xfId="29747"/>
    <cellStyle name="SAPBEXHLevel2 2 3 6" xfId="29748"/>
    <cellStyle name="SAPBEXHLevel2 2 3 6 2" xfId="29749"/>
    <cellStyle name="SAPBEXHLevel2 2 3 6 2 2" xfId="29750"/>
    <cellStyle name="SAPBEXHLevel2 2 3 6 3" xfId="29751"/>
    <cellStyle name="SAPBEXHLevel2 2 3 7" xfId="29752"/>
    <cellStyle name="SAPBEXHLevel2 2 3 7 2" xfId="29753"/>
    <cellStyle name="SAPBEXHLevel2 2 3 7 2 2" xfId="29754"/>
    <cellStyle name="SAPBEXHLevel2 2 3 7 3" xfId="29755"/>
    <cellStyle name="SAPBEXHLevel2 2 3 8" xfId="29756"/>
    <cellStyle name="SAPBEXHLevel2 2 3 8 2" xfId="29757"/>
    <cellStyle name="SAPBEXHLevel2 2 3 9" xfId="29758"/>
    <cellStyle name="SAPBEXHLevel2 2 4" xfId="855"/>
    <cellStyle name="SAPBEXHLevel2 2 4 2" xfId="1190"/>
    <cellStyle name="SAPBEXHLevel2 2 4 2 2" xfId="2202"/>
    <cellStyle name="SAPBEXHLevel2 2 4 2 2 2" xfId="29762"/>
    <cellStyle name="SAPBEXHLevel2 2 4 2 2 3" xfId="29761"/>
    <cellStyle name="SAPBEXHLevel2 2 4 2 3" xfId="29763"/>
    <cellStyle name="SAPBEXHLevel2 2 4 2 4" xfId="29760"/>
    <cellStyle name="SAPBEXHLevel2 2 4 3" xfId="1848"/>
    <cellStyle name="SAPBEXHLevel2 2 4 3 2" xfId="29765"/>
    <cellStyle name="SAPBEXHLevel2 2 4 3 2 2" xfId="29766"/>
    <cellStyle name="SAPBEXHLevel2 2 4 3 3" xfId="29767"/>
    <cellStyle name="SAPBEXHLevel2 2 4 3 4" xfId="29764"/>
    <cellStyle name="SAPBEXHLevel2 2 4 4" xfId="29768"/>
    <cellStyle name="SAPBEXHLevel2 2 4 4 2" xfId="29769"/>
    <cellStyle name="SAPBEXHLevel2 2 4 4 2 2" xfId="29770"/>
    <cellStyle name="SAPBEXHLevel2 2 4 4 3" xfId="29771"/>
    <cellStyle name="SAPBEXHLevel2 2 4 5" xfId="29772"/>
    <cellStyle name="SAPBEXHLevel2 2 4 5 2" xfId="29773"/>
    <cellStyle name="SAPBEXHLevel2 2 4 5 2 2" xfId="29774"/>
    <cellStyle name="SAPBEXHLevel2 2 4 5 3" xfId="29775"/>
    <cellStyle name="SAPBEXHLevel2 2 4 6" xfId="29776"/>
    <cellStyle name="SAPBEXHLevel2 2 4 6 2" xfId="29777"/>
    <cellStyle name="SAPBEXHLevel2 2 4 7" xfId="29778"/>
    <cellStyle name="SAPBEXHLevel2 2 4 8" xfId="29759"/>
    <cellStyle name="SAPBEXHLevel2 2 5" xfId="1284"/>
    <cellStyle name="SAPBEXHLevel2 2 5 2" xfId="1922"/>
    <cellStyle name="SAPBEXHLevel2 2 5 2 2" xfId="29781"/>
    <cellStyle name="SAPBEXHLevel2 2 5 2 3" xfId="29780"/>
    <cellStyle name="SAPBEXHLevel2 2 5 3" xfId="29782"/>
    <cellStyle name="SAPBEXHLevel2 2 5 4" xfId="29779"/>
    <cellStyle name="SAPBEXHLevel2 2 6" xfId="960"/>
    <cellStyle name="SAPBEXHLevel2 2 6 2" xfId="2210"/>
    <cellStyle name="SAPBEXHLevel2 2 6 2 2" xfId="29785"/>
    <cellStyle name="SAPBEXHLevel2 2 6 2 3" xfId="29784"/>
    <cellStyle name="SAPBEXHLevel2 2 6 3" xfId="29786"/>
    <cellStyle name="SAPBEXHLevel2 2 6 4" xfId="29783"/>
    <cellStyle name="SAPBEXHLevel2 2 7" xfId="1632"/>
    <cellStyle name="SAPBEXHLevel2 2 7 2" xfId="29788"/>
    <cellStyle name="SAPBEXHLevel2 2 7 2 2" xfId="29789"/>
    <cellStyle name="SAPBEXHLevel2 2 7 3" xfId="29790"/>
    <cellStyle name="SAPBEXHLevel2 2 7 4" xfId="29787"/>
    <cellStyle name="SAPBEXHLevel2 2 8" xfId="2390"/>
    <cellStyle name="SAPBEXHLevel2 2 8 2" xfId="29792"/>
    <cellStyle name="SAPBEXHLevel2 2 8 2 2" xfId="29793"/>
    <cellStyle name="SAPBEXHLevel2 2 8 3" xfId="29794"/>
    <cellStyle name="SAPBEXHLevel2 2 8 4" xfId="29791"/>
    <cellStyle name="SAPBEXHLevel2 2 9" xfId="29795"/>
    <cellStyle name="SAPBEXHLevel2 2 9 2" xfId="29796"/>
    <cellStyle name="SAPBEXHLevel2 2 9 2 2" xfId="29797"/>
    <cellStyle name="SAPBEXHLevel2 2 9 3" xfId="29798"/>
    <cellStyle name="SAPBEXHLevel2 2_03_2012 LIC Fcst_ORIGINAL" xfId="29799"/>
    <cellStyle name="SAPBEXHLevel2 3" xfId="659"/>
    <cellStyle name="SAPBEXHLevel2 3 10" xfId="29801"/>
    <cellStyle name="SAPBEXHLevel2 3 10 2" xfId="29802"/>
    <cellStyle name="SAPBEXHLevel2 3 10 2 2" xfId="29803"/>
    <cellStyle name="SAPBEXHLevel2 3 10 3" xfId="29804"/>
    <cellStyle name="SAPBEXHLevel2 3 11" xfId="29805"/>
    <cellStyle name="SAPBEXHLevel2 3 11 2" xfId="29806"/>
    <cellStyle name="SAPBEXHLevel2 3 12" xfId="29807"/>
    <cellStyle name="SAPBEXHLevel2 3 13" xfId="29800"/>
    <cellStyle name="SAPBEXHLevel2 3 2" xfId="1038"/>
    <cellStyle name="SAPBEXHLevel2 3 2 10" xfId="29808"/>
    <cellStyle name="SAPBEXHLevel2 3 2 2" xfId="2052"/>
    <cellStyle name="SAPBEXHLevel2 3 2 2 2" xfId="29810"/>
    <cellStyle name="SAPBEXHLevel2 3 2 2 2 2" xfId="29811"/>
    <cellStyle name="SAPBEXHLevel2 3 2 2 2 2 2" xfId="29812"/>
    <cellStyle name="SAPBEXHLevel2 3 2 2 2 3" xfId="29813"/>
    <cellStyle name="SAPBEXHLevel2 3 2 2 3" xfId="29814"/>
    <cellStyle name="SAPBEXHLevel2 3 2 2 3 2" xfId="29815"/>
    <cellStyle name="SAPBEXHLevel2 3 2 2 3 2 2" xfId="29816"/>
    <cellStyle name="SAPBEXHLevel2 3 2 2 3 3" xfId="29817"/>
    <cellStyle name="SAPBEXHLevel2 3 2 2 4" xfId="29818"/>
    <cellStyle name="SAPBEXHLevel2 3 2 2 4 2" xfId="29819"/>
    <cellStyle name="SAPBEXHLevel2 3 2 2 4 2 2" xfId="29820"/>
    <cellStyle name="SAPBEXHLevel2 3 2 2 4 3" xfId="29821"/>
    <cellStyle name="SAPBEXHLevel2 3 2 2 5" xfId="29822"/>
    <cellStyle name="SAPBEXHLevel2 3 2 2 5 2" xfId="29823"/>
    <cellStyle name="SAPBEXHLevel2 3 2 2 5 2 2" xfId="29824"/>
    <cellStyle name="SAPBEXHLevel2 3 2 2 5 3" xfId="29825"/>
    <cellStyle name="SAPBEXHLevel2 3 2 2 6" xfId="29826"/>
    <cellStyle name="SAPBEXHLevel2 3 2 2 6 2" xfId="29827"/>
    <cellStyle name="SAPBEXHLevel2 3 2 2 7" xfId="29828"/>
    <cellStyle name="SAPBEXHLevel2 3 2 2 8" xfId="29809"/>
    <cellStyle name="SAPBEXHLevel2 3 2 3" xfId="29829"/>
    <cellStyle name="SAPBEXHLevel2 3 2 3 2" xfId="29830"/>
    <cellStyle name="SAPBEXHLevel2 3 2 3 2 2" xfId="29831"/>
    <cellStyle name="SAPBEXHLevel2 3 2 3 3" xfId="29832"/>
    <cellStyle name="SAPBEXHLevel2 3 2 4" xfId="29833"/>
    <cellStyle name="SAPBEXHLevel2 3 2 4 2" xfId="29834"/>
    <cellStyle name="SAPBEXHLevel2 3 2 4 2 2" xfId="29835"/>
    <cellStyle name="SAPBEXHLevel2 3 2 4 3" xfId="29836"/>
    <cellStyle name="SAPBEXHLevel2 3 2 5" xfId="29837"/>
    <cellStyle name="SAPBEXHLevel2 3 2 5 2" xfId="29838"/>
    <cellStyle name="SAPBEXHLevel2 3 2 5 2 2" xfId="29839"/>
    <cellStyle name="SAPBEXHLevel2 3 2 5 3" xfId="29840"/>
    <cellStyle name="SAPBEXHLevel2 3 2 6" xfId="29841"/>
    <cellStyle name="SAPBEXHLevel2 3 2 6 2" xfId="29842"/>
    <cellStyle name="SAPBEXHLevel2 3 2 6 2 2" xfId="29843"/>
    <cellStyle name="SAPBEXHLevel2 3 2 6 3" xfId="29844"/>
    <cellStyle name="SAPBEXHLevel2 3 2 7" xfId="29845"/>
    <cellStyle name="SAPBEXHLevel2 3 2 7 2" xfId="29846"/>
    <cellStyle name="SAPBEXHLevel2 3 2 7 2 2" xfId="29847"/>
    <cellStyle name="SAPBEXHLevel2 3 2 7 3" xfId="29848"/>
    <cellStyle name="SAPBEXHLevel2 3 2 8" xfId="29849"/>
    <cellStyle name="SAPBEXHLevel2 3 2 8 2" xfId="29850"/>
    <cellStyle name="SAPBEXHLevel2 3 2 9" xfId="29851"/>
    <cellStyle name="SAPBEXHLevel2 3 3" xfId="1549"/>
    <cellStyle name="SAPBEXHLevel2 3 3 10" xfId="29852"/>
    <cellStyle name="SAPBEXHLevel2 3 3 2" xfId="2261"/>
    <cellStyle name="SAPBEXHLevel2 3 3 2 2" xfId="29854"/>
    <cellStyle name="SAPBEXHLevel2 3 3 2 2 2" xfId="29855"/>
    <cellStyle name="SAPBEXHLevel2 3 3 2 2 2 2" xfId="29856"/>
    <cellStyle name="SAPBEXHLevel2 3 3 2 2 3" xfId="29857"/>
    <cellStyle name="SAPBEXHLevel2 3 3 2 3" xfId="29858"/>
    <cellStyle name="SAPBEXHLevel2 3 3 2 3 2" xfId="29859"/>
    <cellStyle name="SAPBEXHLevel2 3 3 2 3 2 2" xfId="29860"/>
    <cellStyle name="SAPBEXHLevel2 3 3 2 3 3" xfId="29861"/>
    <cellStyle name="SAPBEXHLevel2 3 3 2 4" xfId="29862"/>
    <cellStyle name="SAPBEXHLevel2 3 3 2 4 2" xfId="29863"/>
    <cellStyle name="SAPBEXHLevel2 3 3 2 4 2 2" xfId="29864"/>
    <cellStyle name="SAPBEXHLevel2 3 3 2 4 3" xfId="29865"/>
    <cellStyle name="SAPBEXHLevel2 3 3 2 5" xfId="29866"/>
    <cellStyle name="SAPBEXHLevel2 3 3 2 5 2" xfId="29867"/>
    <cellStyle name="SAPBEXHLevel2 3 3 2 5 2 2" xfId="29868"/>
    <cellStyle name="SAPBEXHLevel2 3 3 2 5 3" xfId="29869"/>
    <cellStyle name="SAPBEXHLevel2 3 3 2 6" xfId="29870"/>
    <cellStyle name="SAPBEXHLevel2 3 3 2 6 2" xfId="29871"/>
    <cellStyle name="SAPBEXHLevel2 3 3 2 7" xfId="29872"/>
    <cellStyle name="SAPBEXHLevel2 3 3 2 8" xfId="29853"/>
    <cellStyle name="SAPBEXHLevel2 3 3 3" xfId="2835"/>
    <cellStyle name="SAPBEXHLevel2 3 3 3 2" xfId="29874"/>
    <cellStyle name="SAPBEXHLevel2 3 3 3 2 2" xfId="29875"/>
    <cellStyle name="SAPBEXHLevel2 3 3 3 3" xfId="29876"/>
    <cellStyle name="SAPBEXHLevel2 3 3 3 4" xfId="29873"/>
    <cellStyle name="SAPBEXHLevel2 3 3 4" xfId="2578"/>
    <cellStyle name="SAPBEXHLevel2 3 3 4 2" xfId="29878"/>
    <cellStyle name="SAPBEXHLevel2 3 3 4 2 2" xfId="29879"/>
    <cellStyle name="SAPBEXHLevel2 3 3 4 3" xfId="29880"/>
    <cellStyle name="SAPBEXHLevel2 3 3 4 4" xfId="29877"/>
    <cellStyle name="SAPBEXHLevel2 3 3 5" xfId="29881"/>
    <cellStyle name="SAPBEXHLevel2 3 3 5 2" xfId="29882"/>
    <cellStyle name="SAPBEXHLevel2 3 3 5 2 2" xfId="29883"/>
    <cellStyle name="SAPBEXHLevel2 3 3 5 3" xfId="29884"/>
    <cellStyle name="SAPBEXHLevel2 3 3 6" xfId="29885"/>
    <cellStyle name="SAPBEXHLevel2 3 3 6 2" xfId="29886"/>
    <cellStyle name="SAPBEXHLevel2 3 3 6 2 2" xfId="29887"/>
    <cellStyle name="SAPBEXHLevel2 3 3 6 3" xfId="29888"/>
    <cellStyle name="SAPBEXHLevel2 3 3 7" xfId="29889"/>
    <cellStyle name="SAPBEXHLevel2 3 3 7 2" xfId="29890"/>
    <cellStyle name="SAPBEXHLevel2 3 3 7 2 2" xfId="29891"/>
    <cellStyle name="SAPBEXHLevel2 3 3 7 3" xfId="29892"/>
    <cellStyle name="SAPBEXHLevel2 3 3 8" xfId="29893"/>
    <cellStyle name="SAPBEXHLevel2 3 3 8 2" xfId="29894"/>
    <cellStyle name="SAPBEXHLevel2 3 3 9" xfId="29895"/>
    <cellStyle name="SAPBEXHLevel2 3 4" xfId="1592"/>
    <cellStyle name="SAPBEXHLevel2 3 4 2" xfId="29897"/>
    <cellStyle name="SAPBEXHLevel2 3 4 2 2" xfId="29898"/>
    <cellStyle name="SAPBEXHLevel2 3 4 2 2 2" xfId="29899"/>
    <cellStyle name="SAPBEXHLevel2 3 4 2 3" xfId="29900"/>
    <cellStyle name="SAPBEXHLevel2 3 4 3" xfId="29901"/>
    <cellStyle name="SAPBEXHLevel2 3 4 3 2" xfId="29902"/>
    <cellStyle name="SAPBEXHLevel2 3 4 3 2 2" xfId="29903"/>
    <cellStyle name="SAPBEXHLevel2 3 4 3 3" xfId="29904"/>
    <cellStyle name="SAPBEXHLevel2 3 4 4" xfId="29905"/>
    <cellStyle name="SAPBEXHLevel2 3 4 4 2" xfId="29906"/>
    <cellStyle name="SAPBEXHLevel2 3 4 4 2 2" xfId="29907"/>
    <cellStyle name="SAPBEXHLevel2 3 4 4 3" xfId="29908"/>
    <cellStyle name="SAPBEXHLevel2 3 4 5" xfId="29909"/>
    <cellStyle name="SAPBEXHLevel2 3 4 5 2" xfId="29910"/>
    <cellStyle name="SAPBEXHLevel2 3 4 5 2 2" xfId="29911"/>
    <cellStyle name="SAPBEXHLevel2 3 4 5 3" xfId="29912"/>
    <cellStyle name="SAPBEXHLevel2 3 4 6" xfId="29913"/>
    <cellStyle name="SAPBEXHLevel2 3 4 6 2" xfId="29914"/>
    <cellStyle name="SAPBEXHLevel2 3 4 7" xfId="29915"/>
    <cellStyle name="SAPBEXHLevel2 3 4 8" xfId="29896"/>
    <cellStyle name="SAPBEXHLevel2 3 5" xfId="29916"/>
    <cellStyle name="SAPBEXHLevel2 3 5 2" xfId="29917"/>
    <cellStyle name="SAPBEXHLevel2 3 5 2 2" xfId="29918"/>
    <cellStyle name="SAPBEXHLevel2 3 5 3" xfId="29919"/>
    <cellStyle name="SAPBEXHLevel2 3 6" xfId="29920"/>
    <cellStyle name="SAPBEXHLevel2 3 6 2" xfId="29921"/>
    <cellStyle name="SAPBEXHLevel2 3 6 2 2" xfId="29922"/>
    <cellStyle name="SAPBEXHLevel2 3 6 3" xfId="29923"/>
    <cellStyle name="SAPBEXHLevel2 3 7" xfId="29924"/>
    <cellStyle name="SAPBEXHLevel2 3 7 2" xfId="29925"/>
    <cellStyle name="SAPBEXHLevel2 3 7 2 2" xfId="29926"/>
    <cellStyle name="SAPBEXHLevel2 3 7 3" xfId="29927"/>
    <cellStyle name="SAPBEXHLevel2 3 8" xfId="29928"/>
    <cellStyle name="SAPBEXHLevel2 3 8 2" xfId="29929"/>
    <cellStyle name="SAPBEXHLevel2 3 8 2 2" xfId="29930"/>
    <cellStyle name="SAPBEXHLevel2 3 8 3" xfId="29931"/>
    <cellStyle name="SAPBEXHLevel2 3 9" xfId="29932"/>
    <cellStyle name="SAPBEXHLevel2 3 9 2" xfId="29933"/>
    <cellStyle name="SAPBEXHLevel2 3 9 2 2" xfId="29934"/>
    <cellStyle name="SAPBEXHLevel2 3 9 3" xfId="29935"/>
    <cellStyle name="SAPBEXHLevel2 4" xfId="695"/>
    <cellStyle name="SAPBEXHLevel2 4 10" xfId="29937"/>
    <cellStyle name="SAPBEXHLevel2 4 11" xfId="29936"/>
    <cellStyle name="SAPBEXHLevel2 4 2" xfId="1066"/>
    <cellStyle name="SAPBEXHLevel2 4 2 2" xfId="2080"/>
    <cellStyle name="SAPBEXHLevel2 4 2 2 2" xfId="2860"/>
    <cellStyle name="SAPBEXHLevel2 4 2 2 2 2" xfId="29941"/>
    <cellStyle name="SAPBEXHLevel2 4 2 2 2 2 2" xfId="29942"/>
    <cellStyle name="SAPBEXHLevel2 4 2 2 2 3" xfId="29943"/>
    <cellStyle name="SAPBEXHLevel2 4 2 2 2 4" xfId="29940"/>
    <cellStyle name="SAPBEXHLevel2 4 2 2 3" xfId="2591"/>
    <cellStyle name="SAPBEXHLevel2 4 2 2 3 2" xfId="29945"/>
    <cellStyle name="SAPBEXHLevel2 4 2 2 3 2 2" xfId="29946"/>
    <cellStyle name="SAPBEXHLevel2 4 2 2 3 3" xfId="29947"/>
    <cellStyle name="SAPBEXHLevel2 4 2 2 3 4" xfId="29944"/>
    <cellStyle name="SAPBEXHLevel2 4 2 2 4" xfId="29948"/>
    <cellStyle name="SAPBEXHLevel2 4 2 2 4 2" xfId="29949"/>
    <cellStyle name="SAPBEXHLevel2 4 2 2 4 2 2" xfId="29950"/>
    <cellStyle name="SAPBEXHLevel2 4 2 2 4 3" xfId="29951"/>
    <cellStyle name="SAPBEXHLevel2 4 2 2 5" xfId="29952"/>
    <cellStyle name="SAPBEXHLevel2 4 2 2 5 2" xfId="29953"/>
    <cellStyle name="SAPBEXHLevel2 4 2 2 5 2 2" xfId="29954"/>
    <cellStyle name="SAPBEXHLevel2 4 2 2 5 3" xfId="29955"/>
    <cellStyle name="SAPBEXHLevel2 4 2 2 6" xfId="29956"/>
    <cellStyle name="SAPBEXHLevel2 4 2 2 6 2" xfId="29957"/>
    <cellStyle name="SAPBEXHLevel2 4 2 2 7" xfId="29958"/>
    <cellStyle name="SAPBEXHLevel2 4 2 2 8" xfId="29939"/>
    <cellStyle name="SAPBEXHLevel2 4 2 3" xfId="29959"/>
    <cellStyle name="SAPBEXHLevel2 4 2 3 2" xfId="29960"/>
    <cellStyle name="SAPBEXHLevel2 4 2 3 2 2" xfId="29961"/>
    <cellStyle name="SAPBEXHLevel2 4 2 3 3" xfId="29962"/>
    <cellStyle name="SAPBEXHLevel2 4 2 4" xfId="29963"/>
    <cellStyle name="SAPBEXHLevel2 4 2 4 2" xfId="29964"/>
    <cellStyle name="SAPBEXHLevel2 4 2 4 2 2" xfId="29965"/>
    <cellStyle name="SAPBEXHLevel2 4 2 4 3" xfId="29966"/>
    <cellStyle name="SAPBEXHLevel2 4 2 5" xfId="29967"/>
    <cellStyle name="SAPBEXHLevel2 4 2 5 2" xfId="29968"/>
    <cellStyle name="SAPBEXHLevel2 4 2 5 2 2" xfId="29969"/>
    <cellStyle name="SAPBEXHLevel2 4 2 5 3" xfId="29970"/>
    <cellStyle name="SAPBEXHLevel2 4 2 6" xfId="29971"/>
    <cellStyle name="SAPBEXHLevel2 4 2 6 2" xfId="29972"/>
    <cellStyle name="SAPBEXHLevel2 4 2 6 2 2" xfId="29973"/>
    <cellStyle name="SAPBEXHLevel2 4 2 6 3" xfId="29974"/>
    <cellStyle name="SAPBEXHLevel2 4 2 7" xfId="29975"/>
    <cellStyle name="SAPBEXHLevel2 4 2 7 2" xfId="29976"/>
    <cellStyle name="SAPBEXHLevel2 4 2 8" xfId="29977"/>
    <cellStyle name="SAPBEXHLevel2 4 2 9" xfId="29938"/>
    <cellStyle name="SAPBEXHLevel2 4 3" xfId="1716"/>
    <cellStyle name="SAPBEXHLevel2 4 3 2" xfId="2847"/>
    <cellStyle name="SAPBEXHLevel2 4 3 2 2" xfId="29980"/>
    <cellStyle name="SAPBEXHLevel2 4 3 2 2 2" xfId="29981"/>
    <cellStyle name="SAPBEXHLevel2 4 3 2 3" xfId="29982"/>
    <cellStyle name="SAPBEXHLevel2 4 3 2 4" xfId="29979"/>
    <cellStyle name="SAPBEXHLevel2 4 3 3" xfId="2577"/>
    <cellStyle name="SAPBEXHLevel2 4 3 3 2" xfId="29984"/>
    <cellStyle name="SAPBEXHLevel2 4 3 3 2 2" xfId="29985"/>
    <cellStyle name="SAPBEXHLevel2 4 3 3 3" xfId="29986"/>
    <cellStyle name="SAPBEXHLevel2 4 3 3 4" xfId="29983"/>
    <cellStyle name="SAPBEXHLevel2 4 3 4" xfId="29987"/>
    <cellStyle name="SAPBEXHLevel2 4 3 4 2" xfId="29988"/>
    <cellStyle name="SAPBEXHLevel2 4 3 4 2 2" xfId="29989"/>
    <cellStyle name="SAPBEXHLevel2 4 3 4 3" xfId="29990"/>
    <cellStyle name="SAPBEXHLevel2 4 3 5" xfId="29991"/>
    <cellStyle name="SAPBEXHLevel2 4 3 5 2" xfId="29992"/>
    <cellStyle name="SAPBEXHLevel2 4 3 5 2 2" xfId="29993"/>
    <cellStyle name="SAPBEXHLevel2 4 3 5 3" xfId="29994"/>
    <cellStyle name="SAPBEXHLevel2 4 3 6" xfId="29995"/>
    <cellStyle name="SAPBEXHLevel2 4 3 6 2" xfId="29996"/>
    <cellStyle name="SAPBEXHLevel2 4 3 7" xfId="29997"/>
    <cellStyle name="SAPBEXHLevel2 4 3 8" xfId="29978"/>
    <cellStyle name="SAPBEXHLevel2 4 4" xfId="29998"/>
    <cellStyle name="SAPBEXHLevel2 4 5" xfId="29999"/>
    <cellStyle name="SAPBEXHLevel2 4 5 2" xfId="30000"/>
    <cellStyle name="SAPBEXHLevel2 4 5 2 2" xfId="30001"/>
    <cellStyle name="SAPBEXHLevel2 4 5 3" xfId="30002"/>
    <cellStyle name="SAPBEXHLevel2 4 6" xfId="30003"/>
    <cellStyle name="SAPBEXHLevel2 4 6 2" xfId="30004"/>
    <cellStyle name="SAPBEXHLevel2 4 6 2 2" xfId="30005"/>
    <cellStyle name="SAPBEXHLevel2 4 6 3" xfId="30006"/>
    <cellStyle name="SAPBEXHLevel2 4 7" xfId="30007"/>
    <cellStyle name="SAPBEXHLevel2 4 7 2" xfId="30008"/>
    <cellStyle name="SAPBEXHLevel2 4 7 2 2" xfId="30009"/>
    <cellStyle name="SAPBEXHLevel2 4 7 3" xfId="30010"/>
    <cellStyle name="SAPBEXHLevel2 4 8" xfId="30011"/>
    <cellStyle name="SAPBEXHLevel2 4 8 2" xfId="30012"/>
    <cellStyle name="SAPBEXHLevel2 4 8 2 2" xfId="30013"/>
    <cellStyle name="SAPBEXHLevel2 4 8 3" xfId="30014"/>
    <cellStyle name="SAPBEXHLevel2 4 9" xfId="30015"/>
    <cellStyle name="SAPBEXHLevel2 4 9 2" xfId="30016"/>
    <cellStyle name="SAPBEXHLevel2 5" xfId="782"/>
    <cellStyle name="SAPBEXHLevel2 5 10" xfId="30018"/>
    <cellStyle name="SAPBEXHLevel2 5 11" xfId="30017"/>
    <cellStyle name="SAPBEXHLevel2 5 2" xfId="1131"/>
    <cellStyle name="SAPBEXHLevel2 5 2 2" xfId="2143"/>
    <cellStyle name="SAPBEXHLevel2 5 2 2 2" xfId="30021"/>
    <cellStyle name="SAPBEXHLevel2 5 2 2 2 2" xfId="30022"/>
    <cellStyle name="SAPBEXHLevel2 5 2 2 3" xfId="30023"/>
    <cellStyle name="SAPBEXHLevel2 5 2 2 4" xfId="30020"/>
    <cellStyle name="SAPBEXHLevel2 5 2 3" xfId="30024"/>
    <cellStyle name="SAPBEXHLevel2 5 2 3 2" xfId="30025"/>
    <cellStyle name="SAPBEXHLevel2 5 2 3 2 2" xfId="30026"/>
    <cellStyle name="SAPBEXHLevel2 5 2 3 3" xfId="30027"/>
    <cellStyle name="SAPBEXHLevel2 5 2 4" xfId="30028"/>
    <cellStyle name="SAPBEXHLevel2 5 2 4 2" xfId="30029"/>
    <cellStyle name="SAPBEXHLevel2 5 2 4 2 2" xfId="30030"/>
    <cellStyle name="SAPBEXHLevel2 5 2 4 3" xfId="30031"/>
    <cellStyle name="SAPBEXHLevel2 5 2 5" xfId="30032"/>
    <cellStyle name="SAPBEXHLevel2 5 2 5 2" xfId="30033"/>
    <cellStyle name="SAPBEXHLevel2 5 2 5 2 2" xfId="30034"/>
    <cellStyle name="SAPBEXHLevel2 5 2 5 3" xfId="30035"/>
    <cellStyle name="SAPBEXHLevel2 5 2 6" xfId="30036"/>
    <cellStyle name="SAPBEXHLevel2 5 2 6 2" xfId="30037"/>
    <cellStyle name="SAPBEXHLevel2 5 2 6 2 2" xfId="30038"/>
    <cellStyle name="SAPBEXHLevel2 5 2 6 3" xfId="30039"/>
    <cellStyle name="SAPBEXHLevel2 5 2 7" xfId="30040"/>
    <cellStyle name="SAPBEXHLevel2 5 2 7 2" xfId="30041"/>
    <cellStyle name="SAPBEXHLevel2 5 2 8" xfId="30042"/>
    <cellStyle name="SAPBEXHLevel2 5 2 9" xfId="30019"/>
    <cellStyle name="SAPBEXHLevel2 5 3" xfId="1777"/>
    <cellStyle name="SAPBEXHLevel2 5 3 2" xfId="2854"/>
    <cellStyle name="SAPBEXHLevel2 5 3 2 2" xfId="30045"/>
    <cellStyle name="SAPBEXHLevel2 5 3 2 3" xfId="30044"/>
    <cellStyle name="SAPBEXHLevel2 5 3 3" xfId="2560"/>
    <cellStyle name="SAPBEXHLevel2 5 3 3 2" xfId="30046"/>
    <cellStyle name="SAPBEXHLevel2 5 3 4" xfId="30043"/>
    <cellStyle name="SAPBEXHLevel2 5 4" xfId="30047"/>
    <cellStyle name="SAPBEXHLevel2 5 4 2" xfId="30048"/>
    <cellStyle name="SAPBEXHLevel2 5 4 2 2" xfId="30049"/>
    <cellStyle name="SAPBEXHLevel2 5 4 3" xfId="30050"/>
    <cellStyle name="SAPBEXHLevel2 5 5" xfId="30051"/>
    <cellStyle name="SAPBEXHLevel2 5 5 2" xfId="30052"/>
    <cellStyle name="SAPBEXHLevel2 5 5 2 2" xfId="30053"/>
    <cellStyle name="SAPBEXHLevel2 5 5 3" xfId="30054"/>
    <cellStyle name="SAPBEXHLevel2 5 6" xfId="30055"/>
    <cellStyle name="SAPBEXHLevel2 5 6 2" xfId="30056"/>
    <cellStyle name="SAPBEXHLevel2 5 6 2 2" xfId="30057"/>
    <cellStyle name="SAPBEXHLevel2 5 6 3" xfId="30058"/>
    <cellStyle name="SAPBEXHLevel2 5 7" xfId="30059"/>
    <cellStyle name="SAPBEXHLevel2 5 7 2" xfId="30060"/>
    <cellStyle name="SAPBEXHLevel2 5 7 2 2" xfId="30061"/>
    <cellStyle name="SAPBEXHLevel2 5 7 3" xfId="30062"/>
    <cellStyle name="SAPBEXHLevel2 5 8" xfId="30063"/>
    <cellStyle name="SAPBEXHLevel2 5 8 2" xfId="30064"/>
    <cellStyle name="SAPBEXHLevel2 5 8 2 2" xfId="30065"/>
    <cellStyle name="SAPBEXHLevel2 5 8 3" xfId="30066"/>
    <cellStyle name="SAPBEXHLevel2 5 9" xfId="30067"/>
    <cellStyle name="SAPBEXHLevel2 5 9 2" xfId="30068"/>
    <cellStyle name="SAPBEXHLevel2 6" xfId="1283"/>
    <cellStyle name="SAPBEXHLevel2 6 10" xfId="30069"/>
    <cellStyle name="SAPBEXHLevel2 6 2" xfId="1921"/>
    <cellStyle name="SAPBEXHLevel2 6 2 2" xfId="30071"/>
    <cellStyle name="SAPBEXHLevel2 6 2 2 2" xfId="30072"/>
    <cellStyle name="SAPBEXHLevel2 6 2 2 2 2" xfId="30073"/>
    <cellStyle name="SAPBEXHLevel2 6 2 2 3" xfId="30074"/>
    <cellStyle name="SAPBEXHLevel2 6 2 3" xfId="30075"/>
    <cellStyle name="SAPBEXHLevel2 6 2 3 2" xfId="30076"/>
    <cellStyle name="SAPBEXHLevel2 6 2 3 2 2" xfId="30077"/>
    <cellStyle name="SAPBEXHLevel2 6 2 3 3" xfId="30078"/>
    <cellStyle name="SAPBEXHLevel2 6 2 4" xfId="30079"/>
    <cellStyle name="SAPBEXHLevel2 6 2 4 2" xfId="30080"/>
    <cellStyle name="SAPBEXHLevel2 6 2 4 2 2" xfId="30081"/>
    <cellStyle name="SAPBEXHLevel2 6 2 4 3" xfId="30082"/>
    <cellStyle name="SAPBEXHLevel2 6 2 5" xfId="30083"/>
    <cellStyle name="SAPBEXHLevel2 6 2 5 2" xfId="30084"/>
    <cellStyle name="SAPBEXHLevel2 6 2 5 2 2" xfId="30085"/>
    <cellStyle name="SAPBEXHLevel2 6 2 5 3" xfId="30086"/>
    <cellStyle name="SAPBEXHLevel2 6 2 6" xfId="30087"/>
    <cellStyle name="SAPBEXHLevel2 6 2 6 2" xfId="30088"/>
    <cellStyle name="SAPBEXHLevel2 6 2 6 2 2" xfId="30089"/>
    <cellStyle name="SAPBEXHLevel2 6 2 6 3" xfId="30090"/>
    <cellStyle name="SAPBEXHLevel2 6 2 7" xfId="30091"/>
    <cellStyle name="SAPBEXHLevel2 6 2 7 2" xfId="30092"/>
    <cellStyle name="SAPBEXHLevel2 6 2 8" xfId="30093"/>
    <cellStyle name="SAPBEXHLevel2 6 2 9" xfId="30070"/>
    <cellStyle name="SAPBEXHLevel2 6 3" xfId="30094"/>
    <cellStyle name="SAPBEXHLevel2 6 3 2" xfId="30095"/>
    <cellStyle name="SAPBEXHLevel2 6 3 2 2" xfId="30096"/>
    <cellStyle name="SAPBEXHLevel2 6 3 3" xfId="30097"/>
    <cellStyle name="SAPBEXHLevel2 6 4" xfId="30098"/>
    <cellStyle name="SAPBEXHLevel2 6 4 2" xfId="30099"/>
    <cellStyle name="SAPBEXHLevel2 6 4 2 2" xfId="30100"/>
    <cellStyle name="SAPBEXHLevel2 6 4 3" xfId="30101"/>
    <cellStyle name="SAPBEXHLevel2 6 5" xfId="30102"/>
    <cellStyle name="SAPBEXHLevel2 6 5 2" xfId="30103"/>
    <cellStyle name="SAPBEXHLevel2 6 5 2 2" xfId="30104"/>
    <cellStyle name="SAPBEXHLevel2 6 5 3" xfId="30105"/>
    <cellStyle name="SAPBEXHLevel2 6 6" xfId="30106"/>
    <cellStyle name="SAPBEXHLevel2 6 6 2" xfId="30107"/>
    <cellStyle name="SAPBEXHLevel2 6 6 2 2" xfId="30108"/>
    <cellStyle name="SAPBEXHLevel2 6 6 3" xfId="30109"/>
    <cellStyle name="SAPBEXHLevel2 6 7" xfId="30110"/>
    <cellStyle name="SAPBEXHLevel2 6 7 2" xfId="30111"/>
    <cellStyle name="SAPBEXHLevel2 6 7 2 2" xfId="30112"/>
    <cellStyle name="SAPBEXHLevel2 6 7 3" xfId="30113"/>
    <cellStyle name="SAPBEXHLevel2 6 8" xfId="30114"/>
    <cellStyle name="SAPBEXHLevel2 6 8 2" xfId="30115"/>
    <cellStyle name="SAPBEXHLevel2 6 9" xfId="30116"/>
    <cellStyle name="SAPBEXHLevel2 7" xfId="959"/>
    <cellStyle name="SAPBEXHLevel2 7 2" xfId="30118"/>
    <cellStyle name="SAPBEXHLevel2 7 2 2" xfId="30119"/>
    <cellStyle name="SAPBEXHLevel2 7 2 2 2" xfId="30120"/>
    <cellStyle name="SAPBEXHLevel2 7 2 3" xfId="30121"/>
    <cellStyle name="SAPBEXHLevel2 7 3" xfId="30122"/>
    <cellStyle name="SAPBEXHLevel2 7 3 2" xfId="30123"/>
    <cellStyle name="SAPBEXHLevel2 7 3 2 2" xfId="30124"/>
    <cellStyle name="SAPBEXHLevel2 7 3 3" xfId="30125"/>
    <cellStyle name="SAPBEXHLevel2 7 4" xfId="30126"/>
    <cellStyle name="SAPBEXHLevel2 7 4 2" xfId="30127"/>
    <cellStyle name="SAPBEXHLevel2 7 4 2 2" xfId="30128"/>
    <cellStyle name="SAPBEXHLevel2 7 4 3" xfId="30129"/>
    <cellStyle name="SAPBEXHLevel2 7 5" xfId="30130"/>
    <cellStyle name="SAPBEXHLevel2 7 5 2" xfId="30131"/>
    <cellStyle name="SAPBEXHLevel2 7 5 2 2" xfId="30132"/>
    <cellStyle name="SAPBEXHLevel2 7 5 3" xfId="30133"/>
    <cellStyle name="SAPBEXHLevel2 7 6" xfId="30134"/>
    <cellStyle name="SAPBEXHLevel2 7 6 2" xfId="30135"/>
    <cellStyle name="SAPBEXHLevel2 7 6 2 2" xfId="30136"/>
    <cellStyle name="SAPBEXHLevel2 7 6 3" xfId="30137"/>
    <cellStyle name="SAPBEXHLevel2 7 7" xfId="30138"/>
    <cellStyle name="SAPBEXHLevel2 7 7 2" xfId="30139"/>
    <cellStyle name="SAPBEXHLevel2 7 8" xfId="30140"/>
    <cellStyle name="SAPBEXHLevel2 7 9" xfId="30117"/>
    <cellStyle name="SAPBEXHLevel2 8" xfId="2758"/>
    <cellStyle name="SAPBEXHLevel2 8 2" xfId="30142"/>
    <cellStyle name="SAPBEXHLevel2 8 2 2" xfId="30143"/>
    <cellStyle name="SAPBEXHLevel2 8 3" xfId="30144"/>
    <cellStyle name="SAPBEXHLevel2 8 4" xfId="30141"/>
    <cellStyle name="SAPBEXHLevel2 9" xfId="30145"/>
    <cellStyle name="SAPBEXHLevel2_03_2012 LIC Fcst_ORIGINAL" xfId="30146"/>
    <cellStyle name="SAPBEXHLevel2X" xfId="126"/>
    <cellStyle name="SAPBEXHLevel2X 10" xfId="30148"/>
    <cellStyle name="SAPBEXHLevel2X 10 2" xfId="30149"/>
    <cellStyle name="SAPBEXHLevel2X 10 2 2" xfId="30150"/>
    <cellStyle name="SAPBEXHLevel2X 10 3" xfId="30151"/>
    <cellStyle name="SAPBEXHLevel2X 11" xfId="30152"/>
    <cellStyle name="SAPBEXHLevel2X 11 2" xfId="30153"/>
    <cellStyle name="SAPBEXHLevel2X 11 2 2" xfId="30154"/>
    <cellStyle name="SAPBEXHLevel2X 11 3" xfId="30155"/>
    <cellStyle name="SAPBEXHLevel2X 12" xfId="30156"/>
    <cellStyle name="SAPBEXHLevel2X 12 2" xfId="30157"/>
    <cellStyle name="SAPBEXHLevel2X 12 2 2" xfId="30158"/>
    <cellStyle name="SAPBEXHLevel2X 12 3" xfId="30159"/>
    <cellStyle name="SAPBEXHLevel2X 13" xfId="30160"/>
    <cellStyle name="SAPBEXHLevel2X 13 2" xfId="30161"/>
    <cellStyle name="SAPBEXHLevel2X 13 2 2" xfId="30162"/>
    <cellStyle name="SAPBEXHLevel2X 13 3" xfId="30163"/>
    <cellStyle name="SAPBEXHLevel2X 14" xfId="30164"/>
    <cellStyle name="SAPBEXHLevel2X 14 2" xfId="30165"/>
    <cellStyle name="SAPBEXHLevel2X 14 2 2" xfId="30166"/>
    <cellStyle name="SAPBEXHLevel2X 14 3" xfId="30167"/>
    <cellStyle name="SAPBEXHLevel2X 15" xfId="30168"/>
    <cellStyle name="SAPBEXHLevel2X 15 2" xfId="30169"/>
    <cellStyle name="SAPBEXHLevel2X 16" xfId="30170"/>
    <cellStyle name="SAPBEXHLevel2X 17" xfId="30171"/>
    <cellStyle name="SAPBEXHLevel2X 18" xfId="30147"/>
    <cellStyle name="SAPBEXHLevel2X 19" xfId="409"/>
    <cellStyle name="SAPBEXHLevel2X 2" xfId="410"/>
    <cellStyle name="SAPBEXHLevel2X 2 10" xfId="30173"/>
    <cellStyle name="SAPBEXHLevel2X 2 10 2" xfId="30174"/>
    <cellStyle name="SAPBEXHLevel2X 2 11" xfId="30175"/>
    <cellStyle name="SAPBEXHLevel2X 2 12" xfId="30172"/>
    <cellStyle name="SAPBEXHLevel2X 2 2" xfId="763"/>
    <cellStyle name="SAPBEXHLevel2X 2 2 10" xfId="30177"/>
    <cellStyle name="SAPBEXHLevel2X 2 2 11" xfId="30176"/>
    <cellStyle name="SAPBEXHLevel2X 2 2 2" xfId="1118"/>
    <cellStyle name="SAPBEXHLevel2X 2 2 2 2" xfId="2131"/>
    <cellStyle name="SAPBEXHLevel2X 2 2 2 2 2" xfId="30179"/>
    <cellStyle name="SAPBEXHLevel2X 2 2 2 3" xfId="30180"/>
    <cellStyle name="SAPBEXHLevel2X 2 2 2 3 2" xfId="30181"/>
    <cellStyle name="SAPBEXHLevel2X 2 2 2 3 2 2" xfId="30182"/>
    <cellStyle name="SAPBEXHLevel2X 2 2 2 3 3" xfId="30183"/>
    <cellStyle name="SAPBEXHLevel2X 2 2 2 4" xfId="30184"/>
    <cellStyle name="SAPBEXHLevel2X 2 2 2 4 2" xfId="30185"/>
    <cellStyle name="SAPBEXHLevel2X 2 2 2 4 2 2" xfId="30186"/>
    <cellStyle name="SAPBEXHLevel2X 2 2 2 4 3" xfId="30187"/>
    <cellStyle name="SAPBEXHLevel2X 2 2 2 5" xfId="30188"/>
    <cellStyle name="SAPBEXHLevel2X 2 2 2 5 2" xfId="30189"/>
    <cellStyle name="SAPBEXHLevel2X 2 2 2 5 2 2" xfId="30190"/>
    <cellStyle name="SAPBEXHLevel2X 2 2 2 5 3" xfId="30191"/>
    <cellStyle name="SAPBEXHLevel2X 2 2 2 6" xfId="30192"/>
    <cellStyle name="SAPBEXHLevel2X 2 2 2 6 2" xfId="30193"/>
    <cellStyle name="SAPBEXHLevel2X 2 2 2 6 2 2" xfId="30194"/>
    <cellStyle name="SAPBEXHLevel2X 2 2 2 6 3" xfId="30195"/>
    <cellStyle name="SAPBEXHLevel2X 2 2 2 7" xfId="30196"/>
    <cellStyle name="SAPBEXHLevel2X 2 2 2 7 2" xfId="30197"/>
    <cellStyle name="SAPBEXHLevel2X 2 2 2 8" xfId="30198"/>
    <cellStyle name="SAPBEXHLevel2X 2 2 2 9" xfId="30178"/>
    <cellStyle name="SAPBEXHLevel2X 2 2 3" xfId="1759"/>
    <cellStyle name="SAPBEXHLevel2X 2 2 3 2" xfId="30200"/>
    <cellStyle name="SAPBEXHLevel2X 2 2 3 2 2" xfId="30201"/>
    <cellStyle name="SAPBEXHLevel2X 2 2 3 3" xfId="30202"/>
    <cellStyle name="SAPBEXHLevel2X 2 2 3 4" xfId="30199"/>
    <cellStyle name="SAPBEXHLevel2X 2 2 4" xfId="30203"/>
    <cellStyle name="SAPBEXHLevel2X 2 2 5" xfId="30204"/>
    <cellStyle name="SAPBEXHLevel2X 2 2 5 2" xfId="30205"/>
    <cellStyle name="SAPBEXHLevel2X 2 2 5 2 2" xfId="30206"/>
    <cellStyle name="SAPBEXHLevel2X 2 2 5 3" xfId="30207"/>
    <cellStyle name="SAPBEXHLevel2X 2 2 6" xfId="30208"/>
    <cellStyle name="SAPBEXHLevel2X 2 2 6 2" xfId="30209"/>
    <cellStyle name="SAPBEXHLevel2X 2 2 6 2 2" xfId="30210"/>
    <cellStyle name="SAPBEXHLevel2X 2 2 6 3" xfId="30211"/>
    <cellStyle name="SAPBEXHLevel2X 2 2 7" xfId="30212"/>
    <cellStyle name="SAPBEXHLevel2X 2 2 7 2" xfId="30213"/>
    <cellStyle name="SAPBEXHLevel2X 2 2 7 2 2" xfId="30214"/>
    <cellStyle name="SAPBEXHLevel2X 2 2 7 3" xfId="30215"/>
    <cellStyle name="SAPBEXHLevel2X 2 2 8" xfId="30216"/>
    <cellStyle name="SAPBEXHLevel2X 2 2 8 2" xfId="30217"/>
    <cellStyle name="SAPBEXHLevel2X 2 2 8 2 2" xfId="30218"/>
    <cellStyle name="SAPBEXHLevel2X 2 2 8 3" xfId="30219"/>
    <cellStyle name="SAPBEXHLevel2X 2 2 9" xfId="30220"/>
    <cellStyle name="SAPBEXHLevel2X 2 2 9 2" xfId="30221"/>
    <cellStyle name="SAPBEXHLevel2X 2 3" xfId="821"/>
    <cellStyle name="SAPBEXHLevel2X 2 3 10" xfId="30222"/>
    <cellStyle name="SAPBEXHLevel2X 2 3 2" xfId="1165"/>
    <cellStyle name="SAPBEXHLevel2X 2 3 2 2" xfId="2177"/>
    <cellStyle name="SAPBEXHLevel2X 2 3 2 2 2" xfId="30225"/>
    <cellStyle name="SAPBEXHLevel2X 2 3 2 2 2 2" xfId="30226"/>
    <cellStyle name="SAPBEXHLevel2X 2 3 2 2 3" xfId="30227"/>
    <cellStyle name="SAPBEXHLevel2X 2 3 2 2 4" xfId="30224"/>
    <cellStyle name="SAPBEXHLevel2X 2 3 2 3" xfId="30228"/>
    <cellStyle name="SAPBEXHLevel2X 2 3 2 3 2" xfId="30229"/>
    <cellStyle name="SAPBEXHLevel2X 2 3 2 3 2 2" xfId="30230"/>
    <cellStyle name="SAPBEXHLevel2X 2 3 2 3 3" xfId="30231"/>
    <cellStyle name="SAPBEXHLevel2X 2 3 2 4" xfId="30232"/>
    <cellStyle name="SAPBEXHLevel2X 2 3 2 4 2" xfId="30233"/>
    <cellStyle name="SAPBEXHLevel2X 2 3 2 4 2 2" xfId="30234"/>
    <cellStyle name="SAPBEXHLevel2X 2 3 2 4 3" xfId="30235"/>
    <cellStyle name="SAPBEXHLevel2X 2 3 2 5" xfId="30236"/>
    <cellStyle name="SAPBEXHLevel2X 2 3 2 5 2" xfId="30237"/>
    <cellStyle name="SAPBEXHLevel2X 2 3 2 5 2 2" xfId="30238"/>
    <cellStyle name="SAPBEXHLevel2X 2 3 2 5 3" xfId="30239"/>
    <cellStyle name="SAPBEXHLevel2X 2 3 2 6" xfId="30240"/>
    <cellStyle name="SAPBEXHLevel2X 2 3 2 6 2" xfId="30241"/>
    <cellStyle name="SAPBEXHLevel2X 2 3 2 7" xfId="30242"/>
    <cellStyle name="SAPBEXHLevel2X 2 3 2 8" xfId="30223"/>
    <cellStyle name="SAPBEXHLevel2X 2 3 3" xfId="1816"/>
    <cellStyle name="SAPBEXHLevel2X 2 3 3 2" xfId="30244"/>
    <cellStyle name="SAPBEXHLevel2X 2 3 3 2 2" xfId="30245"/>
    <cellStyle name="SAPBEXHLevel2X 2 3 3 3" xfId="30246"/>
    <cellStyle name="SAPBEXHLevel2X 2 3 3 4" xfId="30243"/>
    <cellStyle name="SAPBEXHLevel2X 2 3 4" xfId="30247"/>
    <cellStyle name="SAPBEXHLevel2X 2 3 4 2" xfId="30248"/>
    <cellStyle name="SAPBEXHLevel2X 2 3 4 2 2" xfId="30249"/>
    <cellStyle name="SAPBEXHLevel2X 2 3 4 3" xfId="30250"/>
    <cellStyle name="SAPBEXHLevel2X 2 3 5" xfId="30251"/>
    <cellStyle name="SAPBEXHLevel2X 2 3 5 2" xfId="30252"/>
    <cellStyle name="SAPBEXHLevel2X 2 3 5 2 2" xfId="30253"/>
    <cellStyle name="SAPBEXHLevel2X 2 3 5 3" xfId="30254"/>
    <cellStyle name="SAPBEXHLevel2X 2 3 6" xfId="30255"/>
    <cellStyle name="SAPBEXHLevel2X 2 3 6 2" xfId="30256"/>
    <cellStyle name="SAPBEXHLevel2X 2 3 6 2 2" xfId="30257"/>
    <cellStyle name="SAPBEXHLevel2X 2 3 6 3" xfId="30258"/>
    <cellStyle name="SAPBEXHLevel2X 2 3 7" xfId="30259"/>
    <cellStyle name="SAPBEXHLevel2X 2 3 7 2" xfId="30260"/>
    <cellStyle name="SAPBEXHLevel2X 2 3 7 2 2" xfId="30261"/>
    <cellStyle name="SAPBEXHLevel2X 2 3 7 3" xfId="30262"/>
    <cellStyle name="SAPBEXHLevel2X 2 3 8" xfId="30263"/>
    <cellStyle name="SAPBEXHLevel2X 2 3 8 2" xfId="30264"/>
    <cellStyle name="SAPBEXHLevel2X 2 3 9" xfId="30265"/>
    <cellStyle name="SAPBEXHLevel2X 2 4" xfId="856"/>
    <cellStyle name="SAPBEXHLevel2X 2 4 2" xfId="1849"/>
    <cellStyle name="SAPBEXHLevel2X 2 4 2 2" xfId="30268"/>
    <cellStyle name="SAPBEXHLevel2X 2 4 2 2 2" xfId="30269"/>
    <cellStyle name="SAPBEXHLevel2X 2 4 2 3" xfId="30270"/>
    <cellStyle name="SAPBEXHLevel2X 2 4 2 4" xfId="30267"/>
    <cellStyle name="SAPBEXHLevel2X 2 4 3" xfId="30271"/>
    <cellStyle name="SAPBEXHLevel2X 2 4 3 2" xfId="30272"/>
    <cellStyle name="SAPBEXHLevel2X 2 4 3 2 2" xfId="30273"/>
    <cellStyle name="SAPBEXHLevel2X 2 4 3 3" xfId="30274"/>
    <cellStyle name="SAPBEXHLevel2X 2 4 4" xfId="30275"/>
    <cellStyle name="SAPBEXHLevel2X 2 4 4 2" xfId="30276"/>
    <cellStyle name="SAPBEXHLevel2X 2 4 4 2 2" xfId="30277"/>
    <cellStyle name="SAPBEXHLevel2X 2 4 4 3" xfId="30278"/>
    <cellStyle name="SAPBEXHLevel2X 2 4 5" xfId="30279"/>
    <cellStyle name="SAPBEXHLevel2X 2 4 5 2" xfId="30280"/>
    <cellStyle name="SAPBEXHLevel2X 2 4 5 2 2" xfId="30281"/>
    <cellStyle name="SAPBEXHLevel2X 2 4 5 3" xfId="30282"/>
    <cellStyle name="SAPBEXHLevel2X 2 4 6" xfId="30283"/>
    <cellStyle name="SAPBEXHLevel2X 2 4 6 2" xfId="30284"/>
    <cellStyle name="SAPBEXHLevel2X 2 4 7" xfId="30285"/>
    <cellStyle name="SAPBEXHLevel2X 2 4 8" xfId="30266"/>
    <cellStyle name="SAPBEXHLevel2X 2 5" xfId="1502"/>
    <cellStyle name="SAPBEXHLevel2X 2 5 2" xfId="2209"/>
    <cellStyle name="SAPBEXHLevel2X 2 5 2 2" xfId="30288"/>
    <cellStyle name="SAPBEXHLevel2X 2 5 2 3" xfId="30287"/>
    <cellStyle name="SAPBEXHLevel2X 2 5 3" xfId="30289"/>
    <cellStyle name="SAPBEXHLevel2X 2 5 4" xfId="30286"/>
    <cellStyle name="SAPBEXHLevel2X 2 6" xfId="1633"/>
    <cellStyle name="SAPBEXHLevel2X 2 6 2" xfId="30291"/>
    <cellStyle name="SAPBEXHLevel2X 2 6 2 2" xfId="30292"/>
    <cellStyle name="SAPBEXHLevel2X 2 6 3" xfId="30293"/>
    <cellStyle name="SAPBEXHLevel2X 2 6 4" xfId="30290"/>
    <cellStyle name="SAPBEXHLevel2X 2 7" xfId="2391"/>
    <cellStyle name="SAPBEXHLevel2X 2 7 2" xfId="30295"/>
    <cellStyle name="SAPBEXHLevel2X 2 7 2 2" xfId="30296"/>
    <cellStyle name="SAPBEXHLevel2X 2 7 3" xfId="30297"/>
    <cellStyle name="SAPBEXHLevel2X 2 7 4" xfId="30294"/>
    <cellStyle name="SAPBEXHLevel2X 2 8" xfId="30298"/>
    <cellStyle name="SAPBEXHLevel2X 2 8 2" xfId="30299"/>
    <cellStyle name="SAPBEXHLevel2X 2 8 2 2" xfId="30300"/>
    <cellStyle name="SAPBEXHLevel2X 2 8 3" xfId="30301"/>
    <cellStyle name="SAPBEXHLevel2X 2 9" xfId="30302"/>
    <cellStyle name="SAPBEXHLevel2X 2 9 2" xfId="30303"/>
    <cellStyle name="SAPBEXHLevel2X 2 9 2 2" xfId="30304"/>
    <cellStyle name="SAPBEXHLevel2X 2 9 3" xfId="30305"/>
    <cellStyle name="SAPBEXHLevel2X 2_03_2012 LIC Fcst_ORIGINAL" xfId="30306"/>
    <cellStyle name="SAPBEXHLevel2X 3" xfId="720"/>
    <cellStyle name="SAPBEXHLevel2X 3 10" xfId="30308"/>
    <cellStyle name="SAPBEXHLevel2X 3 10 2" xfId="30309"/>
    <cellStyle name="SAPBEXHLevel2X 3 10 2 2" xfId="30310"/>
    <cellStyle name="SAPBEXHLevel2X 3 10 3" xfId="30311"/>
    <cellStyle name="SAPBEXHLevel2X 3 11" xfId="30312"/>
    <cellStyle name="SAPBEXHLevel2X 3 11 2" xfId="30313"/>
    <cellStyle name="SAPBEXHLevel2X 3 12" xfId="30314"/>
    <cellStyle name="SAPBEXHLevel2X 3 13" xfId="30307"/>
    <cellStyle name="SAPBEXHLevel2X 3 2" xfId="1085"/>
    <cellStyle name="SAPBEXHLevel2X 3 2 10" xfId="30315"/>
    <cellStyle name="SAPBEXHLevel2X 3 2 2" xfId="2098"/>
    <cellStyle name="SAPBEXHLevel2X 3 2 2 2" xfId="30317"/>
    <cellStyle name="SAPBEXHLevel2X 3 2 2 2 2" xfId="30318"/>
    <cellStyle name="SAPBEXHLevel2X 3 2 2 2 2 2" xfId="30319"/>
    <cellStyle name="SAPBEXHLevel2X 3 2 2 2 3" xfId="30320"/>
    <cellStyle name="SAPBEXHLevel2X 3 2 2 3" xfId="30321"/>
    <cellStyle name="SAPBEXHLevel2X 3 2 2 3 2" xfId="30322"/>
    <cellStyle name="SAPBEXHLevel2X 3 2 2 3 2 2" xfId="30323"/>
    <cellStyle name="SAPBEXHLevel2X 3 2 2 3 3" xfId="30324"/>
    <cellStyle name="SAPBEXHLevel2X 3 2 2 4" xfId="30325"/>
    <cellStyle name="SAPBEXHLevel2X 3 2 2 4 2" xfId="30326"/>
    <cellStyle name="SAPBEXHLevel2X 3 2 2 4 2 2" xfId="30327"/>
    <cellStyle name="SAPBEXHLevel2X 3 2 2 4 3" xfId="30328"/>
    <cellStyle name="SAPBEXHLevel2X 3 2 2 5" xfId="30329"/>
    <cellStyle name="SAPBEXHLevel2X 3 2 2 5 2" xfId="30330"/>
    <cellStyle name="SAPBEXHLevel2X 3 2 2 5 2 2" xfId="30331"/>
    <cellStyle name="SAPBEXHLevel2X 3 2 2 5 3" xfId="30332"/>
    <cellStyle name="SAPBEXHLevel2X 3 2 2 6" xfId="30333"/>
    <cellStyle name="SAPBEXHLevel2X 3 2 2 6 2" xfId="30334"/>
    <cellStyle name="SAPBEXHLevel2X 3 2 2 7" xfId="30335"/>
    <cellStyle name="SAPBEXHLevel2X 3 2 2 8" xfId="30316"/>
    <cellStyle name="SAPBEXHLevel2X 3 2 3" xfId="30336"/>
    <cellStyle name="SAPBEXHLevel2X 3 2 3 2" xfId="30337"/>
    <cellStyle name="SAPBEXHLevel2X 3 2 3 2 2" xfId="30338"/>
    <cellStyle name="SAPBEXHLevel2X 3 2 3 3" xfId="30339"/>
    <cellStyle name="SAPBEXHLevel2X 3 2 4" xfId="30340"/>
    <cellStyle name="SAPBEXHLevel2X 3 2 4 2" xfId="30341"/>
    <cellStyle name="SAPBEXHLevel2X 3 2 4 2 2" xfId="30342"/>
    <cellStyle name="SAPBEXHLevel2X 3 2 4 3" xfId="30343"/>
    <cellStyle name="SAPBEXHLevel2X 3 2 5" xfId="30344"/>
    <cellStyle name="SAPBEXHLevel2X 3 2 5 2" xfId="30345"/>
    <cellStyle name="SAPBEXHLevel2X 3 2 5 2 2" xfId="30346"/>
    <cellStyle name="SAPBEXHLevel2X 3 2 5 3" xfId="30347"/>
    <cellStyle name="SAPBEXHLevel2X 3 2 6" xfId="30348"/>
    <cellStyle name="SAPBEXHLevel2X 3 2 6 2" xfId="30349"/>
    <cellStyle name="SAPBEXHLevel2X 3 2 6 2 2" xfId="30350"/>
    <cellStyle name="SAPBEXHLevel2X 3 2 6 3" xfId="30351"/>
    <cellStyle name="SAPBEXHLevel2X 3 2 7" xfId="30352"/>
    <cellStyle name="SAPBEXHLevel2X 3 2 7 2" xfId="30353"/>
    <cellStyle name="SAPBEXHLevel2X 3 2 7 2 2" xfId="30354"/>
    <cellStyle name="SAPBEXHLevel2X 3 2 7 3" xfId="30355"/>
    <cellStyle name="SAPBEXHLevel2X 3 2 8" xfId="30356"/>
    <cellStyle name="SAPBEXHLevel2X 3 2 8 2" xfId="30357"/>
    <cellStyle name="SAPBEXHLevel2X 3 2 9" xfId="30358"/>
    <cellStyle name="SAPBEXHLevel2X 3 3" xfId="1550"/>
    <cellStyle name="SAPBEXHLevel2X 3 3 10" xfId="30359"/>
    <cellStyle name="SAPBEXHLevel2X 3 3 2" xfId="2262"/>
    <cellStyle name="SAPBEXHLevel2X 3 3 2 2" xfId="30361"/>
    <cellStyle name="SAPBEXHLevel2X 3 3 2 2 2" xfId="30362"/>
    <cellStyle name="SAPBEXHLevel2X 3 3 2 2 2 2" xfId="30363"/>
    <cellStyle name="SAPBEXHLevel2X 3 3 2 2 3" xfId="30364"/>
    <cellStyle name="SAPBEXHLevel2X 3 3 2 3" xfId="30365"/>
    <cellStyle name="SAPBEXHLevel2X 3 3 2 3 2" xfId="30366"/>
    <cellStyle name="SAPBEXHLevel2X 3 3 2 3 2 2" xfId="30367"/>
    <cellStyle name="SAPBEXHLevel2X 3 3 2 3 3" xfId="30368"/>
    <cellStyle name="SAPBEXHLevel2X 3 3 2 4" xfId="30369"/>
    <cellStyle name="SAPBEXHLevel2X 3 3 2 4 2" xfId="30370"/>
    <cellStyle name="SAPBEXHLevel2X 3 3 2 4 2 2" xfId="30371"/>
    <cellStyle name="SAPBEXHLevel2X 3 3 2 4 3" xfId="30372"/>
    <cellStyle name="SAPBEXHLevel2X 3 3 2 5" xfId="30373"/>
    <cellStyle name="SAPBEXHLevel2X 3 3 2 5 2" xfId="30374"/>
    <cellStyle name="SAPBEXHLevel2X 3 3 2 5 2 2" xfId="30375"/>
    <cellStyle name="SAPBEXHLevel2X 3 3 2 5 3" xfId="30376"/>
    <cellStyle name="SAPBEXHLevel2X 3 3 2 6" xfId="30377"/>
    <cellStyle name="SAPBEXHLevel2X 3 3 2 6 2" xfId="30378"/>
    <cellStyle name="SAPBEXHLevel2X 3 3 2 7" xfId="30379"/>
    <cellStyle name="SAPBEXHLevel2X 3 3 2 8" xfId="30360"/>
    <cellStyle name="SAPBEXHLevel2X 3 3 3" xfId="2836"/>
    <cellStyle name="SAPBEXHLevel2X 3 3 3 2" xfId="30381"/>
    <cellStyle name="SAPBEXHLevel2X 3 3 3 2 2" xfId="30382"/>
    <cellStyle name="SAPBEXHLevel2X 3 3 3 3" xfId="30383"/>
    <cellStyle name="SAPBEXHLevel2X 3 3 3 4" xfId="30380"/>
    <cellStyle name="SAPBEXHLevel2X 3 3 4" xfId="2580"/>
    <cellStyle name="SAPBEXHLevel2X 3 3 4 2" xfId="30385"/>
    <cellStyle name="SAPBEXHLevel2X 3 3 4 2 2" xfId="30386"/>
    <cellStyle name="SAPBEXHLevel2X 3 3 4 3" xfId="30387"/>
    <cellStyle name="SAPBEXHLevel2X 3 3 4 4" xfId="30384"/>
    <cellStyle name="SAPBEXHLevel2X 3 3 5" xfId="30388"/>
    <cellStyle name="SAPBEXHLevel2X 3 3 5 2" xfId="30389"/>
    <cellStyle name="SAPBEXHLevel2X 3 3 5 2 2" xfId="30390"/>
    <cellStyle name="SAPBEXHLevel2X 3 3 5 3" xfId="30391"/>
    <cellStyle name="SAPBEXHLevel2X 3 3 6" xfId="30392"/>
    <cellStyle name="SAPBEXHLevel2X 3 3 6 2" xfId="30393"/>
    <cellStyle name="SAPBEXHLevel2X 3 3 6 2 2" xfId="30394"/>
    <cellStyle name="SAPBEXHLevel2X 3 3 6 3" xfId="30395"/>
    <cellStyle name="SAPBEXHLevel2X 3 3 7" xfId="30396"/>
    <cellStyle name="SAPBEXHLevel2X 3 3 7 2" xfId="30397"/>
    <cellStyle name="SAPBEXHLevel2X 3 3 7 2 2" xfId="30398"/>
    <cellStyle name="SAPBEXHLevel2X 3 3 7 3" xfId="30399"/>
    <cellStyle name="SAPBEXHLevel2X 3 3 8" xfId="30400"/>
    <cellStyle name="SAPBEXHLevel2X 3 3 8 2" xfId="30401"/>
    <cellStyle name="SAPBEXHLevel2X 3 3 9" xfId="30402"/>
    <cellStyle name="SAPBEXHLevel2X 3 4" xfId="1593"/>
    <cellStyle name="SAPBEXHLevel2X 3 4 2" xfId="30404"/>
    <cellStyle name="SAPBEXHLevel2X 3 4 2 2" xfId="30405"/>
    <cellStyle name="SAPBEXHLevel2X 3 4 2 2 2" xfId="30406"/>
    <cellStyle name="SAPBEXHLevel2X 3 4 2 3" xfId="30407"/>
    <cellStyle name="SAPBEXHLevel2X 3 4 3" xfId="30408"/>
    <cellStyle name="SAPBEXHLevel2X 3 4 3 2" xfId="30409"/>
    <cellStyle name="SAPBEXHLevel2X 3 4 3 2 2" xfId="30410"/>
    <cellStyle name="SAPBEXHLevel2X 3 4 3 3" xfId="30411"/>
    <cellStyle name="SAPBEXHLevel2X 3 4 4" xfId="30412"/>
    <cellStyle name="SAPBEXHLevel2X 3 4 4 2" xfId="30413"/>
    <cellStyle name="SAPBEXHLevel2X 3 4 4 2 2" xfId="30414"/>
    <cellStyle name="SAPBEXHLevel2X 3 4 4 3" xfId="30415"/>
    <cellStyle name="SAPBEXHLevel2X 3 4 5" xfId="30416"/>
    <cellStyle name="SAPBEXHLevel2X 3 4 5 2" xfId="30417"/>
    <cellStyle name="SAPBEXHLevel2X 3 4 5 2 2" xfId="30418"/>
    <cellStyle name="SAPBEXHLevel2X 3 4 5 3" xfId="30419"/>
    <cellStyle name="SAPBEXHLevel2X 3 4 6" xfId="30420"/>
    <cellStyle name="SAPBEXHLevel2X 3 4 6 2" xfId="30421"/>
    <cellStyle name="SAPBEXHLevel2X 3 4 7" xfId="30422"/>
    <cellStyle name="SAPBEXHLevel2X 3 4 8" xfId="30403"/>
    <cellStyle name="SAPBEXHLevel2X 3 5" xfId="30423"/>
    <cellStyle name="SAPBEXHLevel2X 3 5 2" xfId="30424"/>
    <cellStyle name="SAPBEXHLevel2X 3 5 2 2" xfId="30425"/>
    <cellStyle name="SAPBEXHLevel2X 3 5 3" xfId="30426"/>
    <cellStyle name="SAPBEXHLevel2X 3 6" xfId="30427"/>
    <cellStyle name="SAPBEXHLevel2X 3 6 2" xfId="30428"/>
    <cellStyle name="SAPBEXHLevel2X 3 6 2 2" xfId="30429"/>
    <cellStyle name="SAPBEXHLevel2X 3 6 3" xfId="30430"/>
    <cellStyle name="SAPBEXHLevel2X 3 7" xfId="30431"/>
    <cellStyle name="SAPBEXHLevel2X 3 7 2" xfId="30432"/>
    <cellStyle name="SAPBEXHLevel2X 3 7 2 2" xfId="30433"/>
    <cellStyle name="SAPBEXHLevel2X 3 7 3" xfId="30434"/>
    <cellStyle name="SAPBEXHLevel2X 3 8" xfId="30435"/>
    <cellStyle name="SAPBEXHLevel2X 3 8 2" xfId="30436"/>
    <cellStyle name="SAPBEXHLevel2X 3 8 2 2" xfId="30437"/>
    <cellStyle name="SAPBEXHLevel2X 3 8 3" xfId="30438"/>
    <cellStyle name="SAPBEXHLevel2X 3 9" xfId="30439"/>
    <cellStyle name="SAPBEXHLevel2X 3 9 2" xfId="30440"/>
    <cellStyle name="SAPBEXHLevel2X 3 9 2 2" xfId="30441"/>
    <cellStyle name="SAPBEXHLevel2X 3 9 3" xfId="30442"/>
    <cellStyle name="SAPBEXHLevel2X 4" xfId="696"/>
    <cellStyle name="SAPBEXHLevel2X 4 10" xfId="30444"/>
    <cellStyle name="SAPBEXHLevel2X 4 11" xfId="30443"/>
    <cellStyle name="SAPBEXHLevel2X 4 2" xfId="1067"/>
    <cellStyle name="SAPBEXHLevel2X 4 2 2" xfId="2081"/>
    <cellStyle name="SAPBEXHLevel2X 4 2 2 2" xfId="2861"/>
    <cellStyle name="SAPBEXHLevel2X 4 2 2 2 2" xfId="30448"/>
    <cellStyle name="SAPBEXHLevel2X 4 2 2 2 2 2" xfId="30449"/>
    <cellStyle name="SAPBEXHLevel2X 4 2 2 2 3" xfId="30450"/>
    <cellStyle name="SAPBEXHLevel2X 4 2 2 2 4" xfId="30447"/>
    <cellStyle name="SAPBEXHLevel2X 4 2 2 3" xfId="2592"/>
    <cellStyle name="SAPBEXHLevel2X 4 2 2 3 2" xfId="30452"/>
    <cellStyle name="SAPBEXHLevel2X 4 2 2 3 2 2" xfId="30453"/>
    <cellStyle name="SAPBEXHLevel2X 4 2 2 3 3" xfId="30454"/>
    <cellStyle name="SAPBEXHLevel2X 4 2 2 3 4" xfId="30451"/>
    <cellStyle name="SAPBEXHLevel2X 4 2 2 4" xfId="30455"/>
    <cellStyle name="SAPBEXHLevel2X 4 2 2 4 2" xfId="30456"/>
    <cellStyle name="SAPBEXHLevel2X 4 2 2 4 2 2" xfId="30457"/>
    <cellStyle name="SAPBEXHLevel2X 4 2 2 4 3" xfId="30458"/>
    <cellStyle name="SAPBEXHLevel2X 4 2 2 5" xfId="30459"/>
    <cellStyle name="SAPBEXHLevel2X 4 2 2 5 2" xfId="30460"/>
    <cellStyle name="SAPBEXHLevel2X 4 2 2 5 2 2" xfId="30461"/>
    <cellStyle name="SAPBEXHLevel2X 4 2 2 5 3" xfId="30462"/>
    <cellStyle name="SAPBEXHLevel2X 4 2 2 6" xfId="30463"/>
    <cellStyle name="SAPBEXHLevel2X 4 2 2 6 2" xfId="30464"/>
    <cellStyle name="SAPBEXHLevel2X 4 2 2 7" xfId="30465"/>
    <cellStyle name="SAPBEXHLevel2X 4 2 2 8" xfId="30446"/>
    <cellStyle name="SAPBEXHLevel2X 4 2 3" xfId="30466"/>
    <cellStyle name="SAPBEXHLevel2X 4 2 3 2" xfId="30467"/>
    <cellStyle name="SAPBEXHLevel2X 4 2 3 2 2" xfId="30468"/>
    <cellStyle name="SAPBEXHLevel2X 4 2 3 3" xfId="30469"/>
    <cellStyle name="SAPBEXHLevel2X 4 2 4" xfId="30470"/>
    <cellStyle name="SAPBEXHLevel2X 4 2 4 2" xfId="30471"/>
    <cellStyle name="SAPBEXHLevel2X 4 2 4 2 2" xfId="30472"/>
    <cellStyle name="SAPBEXHLevel2X 4 2 4 3" xfId="30473"/>
    <cellStyle name="SAPBEXHLevel2X 4 2 5" xfId="30474"/>
    <cellStyle name="SAPBEXHLevel2X 4 2 5 2" xfId="30475"/>
    <cellStyle name="SAPBEXHLevel2X 4 2 5 2 2" xfId="30476"/>
    <cellStyle name="SAPBEXHLevel2X 4 2 5 3" xfId="30477"/>
    <cellStyle name="SAPBEXHLevel2X 4 2 6" xfId="30478"/>
    <cellStyle name="SAPBEXHLevel2X 4 2 6 2" xfId="30479"/>
    <cellStyle name="SAPBEXHLevel2X 4 2 6 2 2" xfId="30480"/>
    <cellStyle name="SAPBEXHLevel2X 4 2 6 3" xfId="30481"/>
    <cellStyle name="SAPBEXHLevel2X 4 2 7" xfId="30482"/>
    <cellStyle name="SAPBEXHLevel2X 4 2 7 2" xfId="30483"/>
    <cellStyle name="SAPBEXHLevel2X 4 2 8" xfId="30484"/>
    <cellStyle name="SAPBEXHLevel2X 4 2 9" xfId="30445"/>
    <cellStyle name="SAPBEXHLevel2X 4 3" xfId="1717"/>
    <cellStyle name="SAPBEXHLevel2X 4 3 2" xfId="2848"/>
    <cellStyle name="SAPBEXHLevel2X 4 3 2 2" xfId="30487"/>
    <cellStyle name="SAPBEXHLevel2X 4 3 2 2 2" xfId="30488"/>
    <cellStyle name="SAPBEXHLevel2X 4 3 2 3" xfId="30489"/>
    <cellStyle name="SAPBEXHLevel2X 4 3 2 4" xfId="30486"/>
    <cellStyle name="SAPBEXHLevel2X 4 3 3" xfId="2579"/>
    <cellStyle name="SAPBEXHLevel2X 4 3 3 2" xfId="30491"/>
    <cellStyle name="SAPBEXHLevel2X 4 3 3 2 2" xfId="30492"/>
    <cellStyle name="SAPBEXHLevel2X 4 3 3 3" xfId="30493"/>
    <cellStyle name="SAPBEXHLevel2X 4 3 3 4" xfId="30490"/>
    <cellStyle name="SAPBEXHLevel2X 4 3 4" xfId="30494"/>
    <cellStyle name="SAPBEXHLevel2X 4 3 4 2" xfId="30495"/>
    <cellStyle name="SAPBEXHLevel2X 4 3 4 2 2" xfId="30496"/>
    <cellStyle name="SAPBEXHLevel2X 4 3 4 3" xfId="30497"/>
    <cellStyle name="SAPBEXHLevel2X 4 3 5" xfId="30498"/>
    <cellStyle name="SAPBEXHLevel2X 4 3 5 2" xfId="30499"/>
    <cellStyle name="SAPBEXHLevel2X 4 3 5 2 2" xfId="30500"/>
    <cellStyle name="SAPBEXHLevel2X 4 3 5 3" xfId="30501"/>
    <cellStyle name="SAPBEXHLevel2X 4 3 6" xfId="30502"/>
    <cellStyle name="SAPBEXHLevel2X 4 3 6 2" xfId="30503"/>
    <cellStyle name="SAPBEXHLevel2X 4 3 7" xfId="30504"/>
    <cellStyle name="SAPBEXHLevel2X 4 3 8" xfId="30485"/>
    <cellStyle name="SAPBEXHLevel2X 4 4" xfId="30505"/>
    <cellStyle name="SAPBEXHLevel2X 4 5" xfId="30506"/>
    <cellStyle name="SAPBEXHLevel2X 4 5 2" xfId="30507"/>
    <cellStyle name="SAPBEXHLevel2X 4 5 2 2" xfId="30508"/>
    <cellStyle name="SAPBEXHLevel2X 4 5 3" xfId="30509"/>
    <cellStyle name="SAPBEXHLevel2X 4 6" xfId="30510"/>
    <cellStyle name="SAPBEXHLevel2X 4 6 2" xfId="30511"/>
    <cellStyle name="SAPBEXHLevel2X 4 6 2 2" xfId="30512"/>
    <cellStyle name="SAPBEXHLevel2X 4 6 3" xfId="30513"/>
    <cellStyle name="SAPBEXHLevel2X 4 7" xfId="30514"/>
    <cellStyle name="SAPBEXHLevel2X 4 7 2" xfId="30515"/>
    <cellStyle name="SAPBEXHLevel2X 4 7 2 2" xfId="30516"/>
    <cellStyle name="SAPBEXHLevel2X 4 7 3" xfId="30517"/>
    <cellStyle name="SAPBEXHLevel2X 4 8" xfId="30518"/>
    <cellStyle name="SAPBEXHLevel2X 4 8 2" xfId="30519"/>
    <cellStyle name="SAPBEXHLevel2X 4 8 2 2" xfId="30520"/>
    <cellStyle name="SAPBEXHLevel2X 4 8 3" xfId="30521"/>
    <cellStyle name="SAPBEXHLevel2X 4 9" xfId="30522"/>
    <cellStyle name="SAPBEXHLevel2X 4 9 2" xfId="30523"/>
    <cellStyle name="SAPBEXHLevel2X 5" xfId="644"/>
    <cellStyle name="SAPBEXHLevel2X 5 10" xfId="30525"/>
    <cellStyle name="SAPBEXHLevel2X 5 11" xfId="30524"/>
    <cellStyle name="SAPBEXHLevel2X 5 2" xfId="1681"/>
    <cellStyle name="SAPBEXHLevel2X 5 2 2" xfId="2840"/>
    <cellStyle name="SAPBEXHLevel2X 5 2 2 2" xfId="30528"/>
    <cellStyle name="SAPBEXHLevel2X 5 2 2 2 2" xfId="30529"/>
    <cellStyle name="SAPBEXHLevel2X 5 2 2 3" xfId="30530"/>
    <cellStyle name="SAPBEXHLevel2X 5 2 2 4" xfId="30527"/>
    <cellStyle name="SAPBEXHLevel2X 5 2 3" xfId="2561"/>
    <cellStyle name="SAPBEXHLevel2X 5 2 3 2" xfId="30532"/>
    <cellStyle name="SAPBEXHLevel2X 5 2 3 2 2" xfId="30533"/>
    <cellStyle name="SAPBEXHLevel2X 5 2 3 3" xfId="30534"/>
    <cellStyle name="SAPBEXHLevel2X 5 2 3 4" xfId="30531"/>
    <cellStyle name="SAPBEXHLevel2X 5 2 4" xfId="30535"/>
    <cellStyle name="SAPBEXHLevel2X 5 2 4 2" xfId="30536"/>
    <cellStyle name="SAPBEXHLevel2X 5 2 4 2 2" xfId="30537"/>
    <cellStyle name="SAPBEXHLevel2X 5 2 4 3" xfId="30538"/>
    <cellStyle name="SAPBEXHLevel2X 5 2 5" xfId="30539"/>
    <cellStyle name="SAPBEXHLevel2X 5 2 5 2" xfId="30540"/>
    <cellStyle name="SAPBEXHLevel2X 5 2 5 2 2" xfId="30541"/>
    <cellStyle name="SAPBEXHLevel2X 5 2 5 3" xfId="30542"/>
    <cellStyle name="SAPBEXHLevel2X 5 2 6" xfId="30543"/>
    <cellStyle name="SAPBEXHLevel2X 5 2 6 2" xfId="30544"/>
    <cellStyle name="SAPBEXHLevel2X 5 2 6 2 2" xfId="30545"/>
    <cellStyle name="SAPBEXHLevel2X 5 2 6 3" xfId="30546"/>
    <cellStyle name="SAPBEXHLevel2X 5 2 7" xfId="30547"/>
    <cellStyle name="SAPBEXHLevel2X 5 2 7 2" xfId="30548"/>
    <cellStyle name="SAPBEXHLevel2X 5 2 8" xfId="30549"/>
    <cellStyle name="SAPBEXHLevel2X 5 2 9" xfId="30526"/>
    <cellStyle name="SAPBEXHLevel2X 5 3" xfId="30550"/>
    <cellStyle name="SAPBEXHLevel2X 5 3 2" xfId="30551"/>
    <cellStyle name="SAPBEXHLevel2X 5 3 2 2" xfId="30552"/>
    <cellStyle name="SAPBEXHLevel2X 5 3 3" xfId="30553"/>
    <cellStyle name="SAPBEXHLevel2X 5 4" xfId="30554"/>
    <cellStyle name="SAPBEXHLevel2X 5 4 2" xfId="30555"/>
    <cellStyle name="SAPBEXHLevel2X 5 4 2 2" xfId="30556"/>
    <cellStyle name="SAPBEXHLevel2X 5 4 3" xfId="30557"/>
    <cellStyle name="SAPBEXHLevel2X 5 5" xfId="30558"/>
    <cellStyle name="SAPBEXHLevel2X 5 5 2" xfId="30559"/>
    <cellStyle name="SAPBEXHLevel2X 5 5 2 2" xfId="30560"/>
    <cellStyle name="SAPBEXHLevel2X 5 5 3" xfId="30561"/>
    <cellStyle name="SAPBEXHLevel2X 5 6" xfId="30562"/>
    <cellStyle name="SAPBEXHLevel2X 5 6 2" xfId="30563"/>
    <cellStyle name="SAPBEXHLevel2X 5 6 2 2" xfId="30564"/>
    <cellStyle name="SAPBEXHLevel2X 5 6 3" xfId="30565"/>
    <cellStyle name="SAPBEXHLevel2X 5 7" xfId="30566"/>
    <cellStyle name="SAPBEXHLevel2X 5 7 2" xfId="30567"/>
    <cellStyle name="SAPBEXHLevel2X 5 7 2 2" xfId="30568"/>
    <cellStyle name="SAPBEXHLevel2X 5 7 3" xfId="30569"/>
    <cellStyle name="SAPBEXHLevel2X 5 8" xfId="30570"/>
    <cellStyle name="SAPBEXHLevel2X 5 8 2" xfId="30571"/>
    <cellStyle name="SAPBEXHLevel2X 5 8 2 2" xfId="30572"/>
    <cellStyle name="SAPBEXHLevel2X 5 8 3" xfId="30573"/>
    <cellStyle name="SAPBEXHLevel2X 5 9" xfId="30574"/>
    <cellStyle name="SAPBEXHLevel2X 5 9 2" xfId="30575"/>
    <cellStyle name="SAPBEXHLevel2X 6" xfId="1285"/>
    <cellStyle name="SAPBEXHLevel2X 6 10" xfId="30576"/>
    <cellStyle name="SAPBEXHLevel2X 6 2" xfId="1923"/>
    <cellStyle name="SAPBEXHLevel2X 6 2 2" xfId="30578"/>
    <cellStyle name="SAPBEXHLevel2X 6 2 2 2" xfId="30579"/>
    <cellStyle name="SAPBEXHLevel2X 6 2 2 2 2" xfId="30580"/>
    <cellStyle name="SAPBEXHLevel2X 6 2 2 3" xfId="30581"/>
    <cellStyle name="SAPBEXHLevel2X 6 2 3" xfId="30582"/>
    <cellStyle name="SAPBEXHLevel2X 6 2 3 2" xfId="30583"/>
    <cellStyle name="SAPBEXHLevel2X 6 2 3 2 2" xfId="30584"/>
    <cellStyle name="SAPBEXHLevel2X 6 2 3 3" xfId="30585"/>
    <cellStyle name="SAPBEXHLevel2X 6 2 4" xfId="30586"/>
    <cellStyle name="SAPBEXHLevel2X 6 2 4 2" xfId="30587"/>
    <cellStyle name="SAPBEXHLevel2X 6 2 4 2 2" xfId="30588"/>
    <cellStyle name="SAPBEXHLevel2X 6 2 4 3" xfId="30589"/>
    <cellStyle name="SAPBEXHLevel2X 6 2 5" xfId="30590"/>
    <cellStyle name="SAPBEXHLevel2X 6 2 5 2" xfId="30591"/>
    <cellStyle name="SAPBEXHLevel2X 6 2 5 2 2" xfId="30592"/>
    <cellStyle name="SAPBEXHLevel2X 6 2 5 3" xfId="30593"/>
    <cellStyle name="SAPBEXHLevel2X 6 2 6" xfId="30594"/>
    <cellStyle name="SAPBEXHLevel2X 6 2 6 2" xfId="30595"/>
    <cellStyle name="SAPBEXHLevel2X 6 2 6 2 2" xfId="30596"/>
    <cellStyle name="SAPBEXHLevel2X 6 2 6 3" xfId="30597"/>
    <cellStyle name="SAPBEXHLevel2X 6 2 7" xfId="30598"/>
    <cellStyle name="SAPBEXHLevel2X 6 2 7 2" xfId="30599"/>
    <cellStyle name="SAPBEXHLevel2X 6 2 8" xfId="30600"/>
    <cellStyle name="SAPBEXHLevel2X 6 2 9" xfId="30577"/>
    <cellStyle name="SAPBEXHLevel2X 6 3" xfId="30601"/>
    <cellStyle name="SAPBEXHLevel2X 6 3 2" xfId="30602"/>
    <cellStyle name="SAPBEXHLevel2X 6 3 2 2" xfId="30603"/>
    <cellStyle name="SAPBEXHLevel2X 6 3 3" xfId="30604"/>
    <cellStyle name="SAPBEXHLevel2X 6 4" xfId="30605"/>
    <cellStyle name="SAPBEXHLevel2X 6 4 2" xfId="30606"/>
    <cellStyle name="SAPBEXHLevel2X 6 4 2 2" xfId="30607"/>
    <cellStyle name="SAPBEXHLevel2X 6 4 3" xfId="30608"/>
    <cellStyle name="SAPBEXHLevel2X 6 5" xfId="30609"/>
    <cellStyle name="SAPBEXHLevel2X 6 5 2" xfId="30610"/>
    <cellStyle name="SAPBEXHLevel2X 6 5 2 2" xfId="30611"/>
    <cellStyle name="SAPBEXHLevel2X 6 5 3" xfId="30612"/>
    <cellStyle name="SAPBEXHLevel2X 6 6" xfId="30613"/>
    <cellStyle name="SAPBEXHLevel2X 6 6 2" xfId="30614"/>
    <cellStyle name="SAPBEXHLevel2X 6 6 2 2" xfId="30615"/>
    <cellStyle name="SAPBEXHLevel2X 6 6 3" xfId="30616"/>
    <cellStyle name="SAPBEXHLevel2X 6 7" xfId="30617"/>
    <cellStyle name="SAPBEXHLevel2X 6 7 2" xfId="30618"/>
    <cellStyle name="SAPBEXHLevel2X 6 7 2 2" xfId="30619"/>
    <cellStyle name="SAPBEXHLevel2X 6 7 3" xfId="30620"/>
    <cellStyle name="SAPBEXHLevel2X 6 8" xfId="30621"/>
    <cellStyle name="SAPBEXHLevel2X 6 8 2" xfId="30622"/>
    <cellStyle name="SAPBEXHLevel2X 6 9" xfId="30623"/>
    <cellStyle name="SAPBEXHLevel2X 7" xfId="961"/>
    <cellStyle name="SAPBEXHLevel2X 7 2" xfId="30625"/>
    <cellStyle name="SAPBEXHLevel2X 7 2 2" xfId="30626"/>
    <cellStyle name="SAPBEXHLevel2X 7 2 2 2" xfId="30627"/>
    <cellStyle name="SAPBEXHLevel2X 7 2 3" xfId="30628"/>
    <cellStyle name="SAPBEXHLevel2X 7 3" xfId="30629"/>
    <cellStyle name="SAPBEXHLevel2X 7 3 2" xfId="30630"/>
    <cellStyle name="SAPBEXHLevel2X 7 3 2 2" xfId="30631"/>
    <cellStyle name="SAPBEXHLevel2X 7 3 3" xfId="30632"/>
    <cellStyle name="SAPBEXHLevel2X 7 4" xfId="30633"/>
    <cellStyle name="SAPBEXHLevel2X 7 4 2" xfId="30634"/>
    <cellStyle name="SAPBEXHLevel2X 7 4 2 2" xfId="30635"/>
    <cellStyle name="SAPBEXHLevel2X 7 4 3" xfId="30636"/>
    <cellStyle name="SAPBEXHLevel2X 7 5" xfId="30637"/>
    <cellStyle name="SAPBEXHLevel2X 7 5 2" xfId="30638"/>
    <cellStyle name="SAPBEXHLevel2X 7 5 2 2" xfId="30639"/>
    <cellStyle name="SAPBEXHLevel2X 7 5 3" xfId="30640"/>
    <cellStyle name="SAPBEXHLevel2X 7 6" xfId="30641"/>
    <cellStyle name="SAPBEXHLevel2X 7 6 2" xfId="30642"/>
    <cellStyle name="SAPBEXHLevel2X 7 6 2 2" xfId="30643"/>
    <cellStyle name="SAPBEXHLevel2X 7 6 3" xfId="30644"/>
    <cellStyle name="SAPBEXHLevel2X 7 7" xfId="30645"/>
    <cellStyle name="SAPBEXHLevel2X 7 7 2" xfId="30646"/>
    <cellStyle name="SAPBEXHLevel2X 7 8" xfId="30647"/>
    <cellStyle name="SAPBEXHLevel2X 7 9" xfId="30624"/>
    <cellStyle name="SAPBEXHLevel2X 8" xfId="2759"/>
    <cellStyle name="SAPBEXHLevel2X 8 2" xfId="30649"/>
    <cellStyle name="SAPBEXHLevel2X 8 2 2" xfId="30650"/>
    <cellStyle name="SAPBEXHLevel2X 8 3" xfId="30651"/>
    <cellStyle name="SAPBEXHLevel2X 8 4" xfId="30648"/>
    <cellStyle name="SAPBEXHLevel2X 9" xfId="30652"/>
    <cellStyle name="SAPBEXHLevel2X_2012 Budget &amp; Actuals" xfId="30653"/>
    <cellStyle name="SAPBEXHLevel3" xfId="127"/>
    <cellStyle name="SAPBEXHLevel3 10" xfId="30655"/>
    <cellStyle name="SAPBEXHLevel3 10 2" xfId="30656"/>
    <cellStyle name="SAPBEXHLevel3 10 2 2" xfId="30657"/>
    <cellStyle name="SAPBEXHLevel3 10 3" xfId="30658"/>
    <cellStyle name="SAPBEXHLevel3 11" xfId="30659"/>
    <cellStyle name="SAPBEXHLevel3 11 2" xfId="30660"/>
    <cellStyle name="SAPBEXHLevel3 11 2 2" xfId="30661"/>
    <cellStyle name="SAPBEXHLevel3 11 3" xfId="30662"/>
    <cellStyle name="SAPBEXHLevel3 12" xfId="30663"/>
    <cellStyle name="SAPBEXHLevel3 12 2" xfId="30664"/>
    <cellStyle name="SAPBEXHLevel3 12 2 2" xfId="30665"/>
    <cellStyle name="SAPBEXHLevel3 12 3" xfId="30666"/>
    <cellStyle name="SAPBEXHLevel3 13" xfId="30667"/>
    <cellStyle name="SAPBEXHLevel3 13 2" xfId="30668"/>
    <cellStyle name="SAPBEXHLevel3 13 2 2" xfId="30669"/>
    <cellStyle name="SAPBEXHLevel3 13 3" xfId="30670"/>
    <cellStyle name="SAPBEXHLevel3 14" xfId="30671"/>
    <cellStyle name="SAPBEXHLevel3 14 2" xfId="30672"/>
    <cellStyle name="SAPBEXHLevel3 14 2 2" xfId="30673"/>
    <cellStyle name="SAPBEXHLevel3 14 3" xfId="30674"/>
    <cellStyle name="SAPBEXHLevel3 15" xfId="30675"/>
    <cellStyle name="SAPBEXHLevel3 15 2" xfId="30676"/>
    <cellStyle name="SAPBEXHLevel3 16" xfId="30677"/>
    <cellStyle name="SAPBEXHLevel3 17" xfId="30678"/>
    <cellStyle name="SAPBEXHLevel3 18" xfId="30654"/>
    <cellStyle name="SAPBEXHLevel3 19" xfId="411"/>
    <cellStyle name="SAPBEXHLevel3 2" xfId="412"/>
    <cellStyle name="SAPBEXHLevel3 2 10" xfId="30680"/>
    <cellStyle name="SAPBEXHLevel3 2 10 2" xfId="30681"/>
    <cellStyle name="SAPBEXHLevel3 2 11" xfId="30682"/>
    <cellStyle name="SAPBEXHLevel3 2 12" xfId="30679"/>
    <cellStyle name="SAPBEXHLevel3 2 2" xfId="764"/>
    <cellStyle name="SAPBEXHLevel3 2 2 10" xfId="30684"/>
    <cellStyle name="SAPBEXHLevel3 2 2 11" xfId="30683"/>
    <cellStyle name="SAPBEXHLevel3 2 2 2" xfId="1119"/>
    <cellStyle name="SAPBEXHLevel3 2 2 2 2" xfId="2132"/>
    <cellStyle name="SAPBEXHLevel3 2 2 2 2 2" xfId="30686"/>
    <cellStyle name="SAPBEXHLevel3 2 2 2 3" xfId="30687"/>
    <cellStyle name="SAPBEXHLevel3 2 2 2 3 2" xfId="30688"/>
    <cellStyle name="SAPBEXHLevel3 2 2 2 3 2 2" xfId="30689"/>
    <cellStyle name="SAPBEXHLevel3 2 2 2 3 3" xfId="30690"/>
    <cellStyle name="SAPBEXHLevel3 2 2 2 4" xfId="30691"/>
    <cellStyle name="SAPBEXHLevel3 2 2 2 4 2" xfId="30692"/>
    <cellStyle name="SAPBEXHLevel3 2 2 2 4 2 2" xfId="30693"/>
    <cellStyle name="SAPBEXHLevel3 2 2 2 4 3" xfId="30694"/>
    <cellStyle name="SAPBEXHLevel3 2 2 2 5" xfId="30695"/>
    <cellStyle name="SAPBEXHLevel3 2 2 2 5 2" xfId="30696"/>
    <cellStyle name="SAPBEXHLevel3 2 2 2 5 2 2" xfId="30697"/>
    <cellStyle name="SAPBEXHLevel3 2 2 2 5 3" xfId="30698"/>
    <cellStyle name="SAPBEXHLevel3 2 2 2 6" xfId="30699"/>
    <cellStyle name="SAPBEXHLevel3 2 2 2 6 2" xfId="30700"/>
    <cellStyle name="SAPBEXHLevel3 2 2 2 6 2 2" xfId="30701"/>
    <cellStyle name="SAPBEXHLevel3 2 2 2 6 3" xfId="30702"/>
    <cellStyle name="SAPBEXHLevel3 2 2 2 7" xfId="30703"/>
    <cellStyle name="SAPBEXHLevel3 2 2 2 7 2" xfId="30704"/>
    <cellStyle name="SAPBEXHLevel3 2 2 2 8" xfId="30705"/>
    <cellStyle name="SAPBEXHLevel3 2 2 2 9" xfId="30685"/>
    <cellStyle name="SAPBEXHLevel3 2 2 3" xfId="1760"/>
    <cellStyle name="SAPBEXHLevel3 2 2 3 2" xfId="30707"/>
    <cellStyle name="SAPBEXHLevel3 2 2 3 2 2" xfId="30708"/>
    <cellStyle name="SAPBEXHLevel3 2 2 3 3" xfId="30709"/>
    <cellStyle name="SAPBEXHLevel3 2 2 3 4" xfId="30706"/>
    <cellStyle name="SAPBEXHLevel3 2 2 4" xfId="30710"/>
    <cellStyle name="SAPBEXHLevel3 2 2 5" xfId="30711"/>
    <cellStyle name="SAPBEXHLevel3 2 2 5 2" xfId="30712"/>
    <cellStyle name="SAPBEXHLevel3 2 2 5 2 2" xfId="30713"/>
    <cellStyle name="SAPBEXHLevel3 2 2 5 3" xfId="30714"/>
    <cellStyle name="SAPBEXHLevel3 2 2 6" xfId="30715"/>
    <cellStyle name="SAPBEXHLevel3 2 2 6 2" xfId="30716"/>
    <cellStyle name="SAPBEXHLevel3 2 2 6 2 2" xfId="30717"/>
    <cellStyle name="SAPBEXHLevel3 2 2 6 3" xfId="30718"/>
    <cellStyle name="SAPBEXHLevel3 2 2 7" xfId="30719"/>
    <cellStyle name="SAPBEXHLevel3 2 2 7 2" xfId="30720"/>
    <cellStyle name="SAPBEXHLevel3 2 2 7 2 2" xfId="30721"/>
    <cellStyle name="SAPBEXHLevel3 2 2 7 3" xfId="30722"/>
    <cellStyle name="SAPBEXHLevel3 2 2 8" xfId="30723"/>
    <cellStyle name="SAPBEXHLevel3 2 2 8 2" xfId="30724"/>
    <cellStyle name="SAPBEXHLevel3 2 2 8 2 2" xfId="30725"/>
    <cellStyle name="SAPBEXHLevel3 2 2 8 3" xfId="30726"/>
    <cellStyle name="SAPBEXHLevel3 2 2 9" xfId="30727"/>
    <cellStyle name="SAPBEXHLevel3 2 2 9 2" xfId="30728"/>
    <cellStyle name="SAPBEXHLevel3 2 3" xfId="822"/>
    <cellStyle name="SAPBEXHLevel3 2 3 10" xfId="30729"/>
    <cellStyle name="SAPBEXHLevel3 2 3 2" xfId="1166"/>
    <cellStyle name="SAPBEXHLevel3 2 3 2 2" xfId="2178"/>
    <cellStyle name="SAPBEXHLevel3 2 3 2 2 2" xfId="30732"/>
    <cellStyle name="SAPBEXHLevel3 2 3 2 2 2 2" xfId="30733"/>
    <cellStyle name="SAPBEXHLevel3 2 3 2 2 3" xfId="30734"/>
    <cellStyle name="SAPBEXHLevel3 2 3 2 2 4" xfId="30731"/>
    <cellStyle name="SAPBEXHLevel3 2 3 2 3" xfId="30735"/>
    <cellStyle name="SAPBEXHLevel3 2 3 2 3 2" xfId="30736"/>
    <cellStyle name="SAPBEXHLevel3 2 3 2 3 2 2" xfId="30737"/>
    <cellStyle name="SAPBEXHLevel3 2 3 2 3 3" xfId="30738"/>
    <cellStyle name="SAPBEXHLevel3 2 3 2 4" xfId="30739"/>
    <cellStyle name="SAPBEXHLevel3 2 3 2 4 2" xfId="30740"/>
    <cellStyle name="SAPBEXHLevel3 2 3 2 4 2 2" xfId="30741"/>
    <cellStyle name="SAPBEXHLevel3 2 3 2 4 3" xfId="30742"/>
    <cellStyle name="SAPBEXHLevel3 2 3 2 5" xfId="30743"/>
    <cellStyle name="SAPBEXHLevel3 2 3 2 5 2" xfId="30744"/>
    <cellStyle name="SAPBEXHLevel3 2 3 2 5 2 2" xfId="30745"/>
    <cellStyle name="SAPBEXHLevel3 2 3 2 5 3" xfId="30746"/>
    <cellStyle name="SAPBEXHLevel3 2 3 2 6" xfId="30747"/>
    <cellStyle name="SAPBEXHLevel3 2 3 2 6 2" xfId="30748"/>
    <cellStyle name="SAPBEXHLevel3 2 3 2 7" xfId="30749"/>
    <cellStyle name="SAPBEXHLevel3 2 3 2 8" xfId="30730"/>
    <cellStyle name="SAPBEXHLevel3 2 3 3" xfId="1817"/>
    <cellStyle name="SAPBEXHLevel3 2 3 3 2" xfId="30751"/>
    <cellStyle name="SAPBEXHLevel3 2 3 3 2 2" xfId="30752"/>
    <cellStyle name="SAPBEXHLevel3 2 3 3 3" xfId="30753"/>
    <cellStyle name="SAPBEXHLevel3 2 3 3 4" xfId="30750"/>
    <cellStyle name="SAPBEXHLevel3 2 3 4" xfId="30754"/>
    <cellStyle name="SAPBEXHLevel3 2 3 4 2" xfId="30755"/>
    <cellStyle name="SAPBEXHLevel3 2 3 4 2 2" xfId="30756"/>
    <cellStyle name="SAPBEXHLevel3 2 3 4 3" xfId="30757"/>
    <cellStyle name="SAPBEXHLevel3 2 3 5" xfId="30758"/>
    <cellStyle name="SAPBEXHLevel3 2 3 5 2" xfId="30759"/>
    <cellStyle name="SAPBEXHLevel3 2 3 5 2 2" xfId="30760"/>
    <cellStyle name="SAPBEXHLevel3 2 3 5 3" xfId="30761"/>
    <cellStyle name="SAPBEXHLevel3 2 3 6" xfId="30762"/>
    <cellStyle name="SAPBEXHLevel3 2 3 6 2" xfId="30763"/>
    <cellStyle name="SAPBEXHLevel3 2 3 6 2 2" xfId="30764"/>
    <cellStyle name="SAPBEXHLevel3 2 3 6 3" xfId="30765"/>
    <cellStyle name="SAPBEXHLevel3 2 3 7" xfId="30766"/>
    <cellStyle name="SAPBEXHLevel3 2 3 7 2" xfId="30767"/>
    <cellStyle name="SAPBEXHLevel3 2 3 7 2 2" xfId="30768"/>
    <cellStyle name="SAPBEXHLevel3 2 3 7 3" xfId="30769"/>
    <cellStyle name="SAPBEXHLevel3 2 3 8" xfId="30770"/>
    <cellStyle name="SAPBEXHLevel3 2 3 8 2" xfId="30771"/>
    <cellStyle name="SAPBEXHLevel3 2 3 9" xfId="30772"/>
    <cellStyle name="SAPBEXHLevel3 2 4" xfId="857"/>
    <cellStyle name="SAPBEXHLevel3 2 4 2" xfId="1191"/>
    <cellStyle name="SAPBEXHLevel3 2 4 2 2" xfId="2203"/>
    <cellStyle name="SAPBEXHLevel3 2 4 2 2 2" xfId="30776"/>
    <cellStyle name="SAPBEXHLevel3 2 4 2 2 3" xfId="30775"/>
    <cellStyle name="SAPBEXHLevel3 2 4 2 3" xfId="30777"/>
    <cellStyle name="SAPBEXHLevel3 2 4 2 4" xfId="30774"/>
    <cellStyle name="SAPBEXHLevel3 2 4 3" xfId="1850"/>
    <cellStyle name="SAPBEXHLevel3 2 4 3 2" xfId="30779"/>
    <cellStyle name="SAPBEXHLevel3 2 4 3 2 2" xfId="30780"/>
    <cellStyle name="SAPBEXHLevel3 2 4 3 3" xfId="30781"/>
    <cellStyle name="SAPBEXHLevel3 2 4 3 4" xfId="30778"/>
    <cellStyle name="SAPBEXHLevel3 2 4 4" xfId="30782"/>
    <cellStyle name="SAPBEXHLevel3 2 4 4 2" xfId="30783"/>
    <cellStyle name="SAPBEXHLevel3 2 4 4 2 2" xfId="30784"/>
    <cellStyle name="SAPBEXHLevel3 2 4 4 3" xfId="30785"/>
    <cellStyle name="SAPBEXHLevel3 2 4 5" xfId="30786"/>
    <cellStyle name="SAPBEXHLevel3 2 4 5 2" xfId="30787"/>
    <cellStyle name="SAPBEXHLevel3 2 4 5 2 2" xfId="30788"/>
    <cellStyle name="SAPBEXHLevel3 2 4 5 3" xfId="30789"/>
    <cellStyle name="SAPBEXHLevel3 2 4 6" xfId="30790"/>
    <cellStyle name="SAPBEXHLevel3 2 4 6 2" xfId="30791"/>
    <cellStyle name="SAPBEXHLevel3 2 4 7" xfId="30792"/>
    <cellStyle name="SAPBEXHLevel3 2 4 8" xfId="30773"/>
    <cellStyle name="SAPBEXHLevel3 2 5" xfId="1287"/>
    <cellStyle name="SAPBEXHLevel3 2 5 2" xfId="1925"/>
    <cellStyle name="SAPBEXHLevel3 2 5 2 2" xfId="30795"/>
    <cellStyle name="SAPBEXHLevel3 2 5 2 3" xfId="30794"/>
    <cellStyle name="SAPBEXHLevel3 2 5 3" xfId="30796"/>
    <cellStyle name="SAPBEXHLevel3 2 5 4" xfId="30793"/>
    <cellStyle name="SAPBEXHLevel3 2 6" xfId="963"/>
    <cellStyle name="SAPBEXHLevel3 2 6 2" xfId="2205"/>
    <cellStyle name="SAPBEXHLevel3 2 6 2 2" xfId="30799"/>
    <cellStyle name="SAPBEXHLevel3 2 6 2 3" xfId="30798"/>
    <cellStyle name="SAPBEXHLevel3 2 6 3" xfId="30800"/>
    <cellStyle name="SAPBEXHLevel3 2 6 4" xfId="30797"/>
    <cellStyle name="SAPBEXHLevel3 2 7" xfId="1634"/>
    <cellStyle name="SAPBEXHLevel3 2 7 2" xfId="30802"/>
    <cellStyle name="SAPBEXHLevel3 2 7 2 2" xfId="30803"/>
    <cellStyle name="SAPBEXHLevel3 2 7 3" xfId="30804"/>
    <cellStyle name="SAPBEXHLevel3 2 7 4" xfId="30801"/>
    <cellStyle name="SAPBEXHLevel3 2 8" xfId="2392"/>
    <cellStyle name="SAPBEXHLevel3 2 8 2" xfId="30806"/>
    <cellStyle name="SAPBEXHLevel3 2 8 2 2" xfId="30807"/>
    <cellStyle name="SAPBEXHLevel3 2 8 3" xfId="30808"/>
    <cellStyle name="SAPBEXHLevel3 2 8 4" xfId="30805"/>
    <cellStyle name="SAPBEXHLevel3 2 9" xfId="30809"/>
    <cellStyle name="SAPBEXHLevel3 2 9 2" xfId="30810"/>
    <cellStyle name="SAPBEXHLevel3 2 9 2 2" xfId="30811"/>
    <cellStyle name="SAPBEXHLevel3 2 9 3" xfId="30812"/>
    <cellStyle name="SAPBEXHLevel3 2_03_2012 LIC Fcst_ORIGINAL" xfId="30813"/>
    <cellStyle name="SAPBEXHLevel3 3" xfId="658"/>
    <cellStyle name="SAPBEXHLevel3 3 10" xfId="30815"/>
    <cellStyle name="SAPBEXHLevel3 3 10 2" xfId="30816"/>
    <cellStyle name="SAPBEXHLevel3 3 10 2 2" xfId="30817"/>
    <cellStyle name="SAPBEXHLevel3 3 10 3" xfId="30818"/>
    <cellStyle name="SAPBEXHLevel3 3 11" xfId="30819"/>
    <cellStyle name="SAPBEXHLevel3 3 11 2" xfId="30820"/>
    <cellStyle name="SAPBEXHLevel3 3 12" xfId="30821"/>
    <cellStyle name="SAPBEXHLevel3 3 13" xfId="30814"/>
    <cellStyle name="SAPBEXHLevel3 3 2" xfId="1037"/>
    <cellStyle name="SAPBEXHLevel3 3 2 10" xfId="30822"/>
    <cellStyle name="SAPBEXHLevel3 3 2 2" xfId="2051"/>
    <cellStyle name="SAPBEXHLevel3 3 2 2 2" xfId="30824"/>
    <cellStyle name="SAPBEXHLevel3 3 2 2 2 2" xfId="30825"/>
    <cellStyle name="SAPBEXHLevel3 3 2 2 2 2 2" xfId="30826"/>
    <cellStyle name="SAPBEXHLevel3 3 2 2 2 3" xfId="30827"/>
    <cellStyle name="SAPBEXHLevel3 3 2 2 3" xfId="30828"/>
    <cellStyle name="SAPBEXHLevel3 3 2 2 3 2" xfId="30829"/>
    <cellStyle name="SAPBEXHLevel3 3 2 2 3 2 2" xfId="30830"/>
    <cellStyle name="SAPBEXHLevel3 3 2 2 3 3" xfId="30831"/>
    <cellStyle name="SAPBEXHLevel3 3 2 2 4" xfId="30832"/>
    <cellStyle name="SAPBEXHLevel3 3 2 2 4 2" xfId="30833"/>
    <cellStyle name="SAPBEXHLevel3 3 2 2 4 2 2" xfId="30834"/>
    <cellStyle name="SAPBEXHLevel3 3 2 2 4 3" xfId="30835"/>
    <cellStyle name="SAPBEXHLevel3 3 2 2 5" xfId="30836"/>
    <cellStyle name="SAPBEXHLevel3 3 2 2 5 2" xfId="30837"/>
    <cellStyle name="SAPBEXHLevel3 3 2 2 5 2 2" xfId="30838"/>
    <cellStyle name="SAPBEXHLevel3 3 2 2 5 3" xfId="30839"/>
    <cellStyle name="SAPBEXHLevel3 3 2 2 6" xfId="30840"/>
    <cellStyle name="SAPBEXHLevel3 3 2 2 6 2" xfId="30841"/>
    <cellStyle name="SAPBEXHLevel3 3 2 2 7" xfId="30842"/>
    <cellStyle name="SAPBEXHLevel3 3 2 2 8" xfId="30823"/>
    <cellStyle name="SAPBEXHLevel3 3 2 3" xfId="30843"/>
    <cellStyle name="SAPBEXHLevel3 3 2 3 2" xfId="30844"/>
    <cellStyle name="SAPBEXHLevel3 3 2 3 2 2" xfId="30845"/>
    <cellStyle name="SAPBEXHLevel3 3 2 3 3" xfId="30846"/>
    <cellStyle name="SAPBEXHLevel3 3 2 4" xfId="30847"/>
    <cellStyle name="SAPBEXHLevel3 3 2 4 2" xfId="30848"/>
    <cellStyle name="SAPBEXHLevel3 3 2 4 2 2" xfId="30849"/>
    <cellStyle name="SAPBEXHLevel3 3 2 4 3" xfId="30850"/>
    <cellStyle name="SAPBEXHLevel3 3 2 5" xfId="30851"/>
    <cellStyle name="SAPBEXHLevel3 3 2 5 2" xfId="30852"/>
    <cellStyle name="SAPBEXHLevel3 3 2 5 2 2" xfId="30853"/>
    <cellStyle name="SAPBEXHLevel3 3 2 5 3" xfId="30854"/>
    <cellStyle name="SAPBEXHLevel3 3 2 6" xfId="30855"/>
    <cellStyle name="SAPBEXHLevel3 3 2 6 2" xfId="30856"/>
    <cellStyle name="SAPBEXHLevel3 3 2 6 2 2" xfId="30857"/>
    <cellStyle name="SAPBEXHLevel3 3 2 6 3" xfId="30858"/>
    <cellStyle name="SAPBEXHLevel3 3 2 7" xfId="30859"/>
    <cellStyle name="SAPBEXHLevel3 3 2 7 2" xfId="30860"/>
    <cellStyle name="SAPBEXHLevel3 3 2 7 2 2" xfId="30861"/>
    <cellStyle name="SAPBEXHLevel3 3 2 7 3" xfId="30862"/>
    <cellStyle name="SAPBEXHLevel3 3 2 8" xfId="30863"/>
    <cellStyle name="SAPBEXHLevel3 3 2 8 2" xfId="30864"/>
    <cellStyle name="SAPBEXHLevel3 3 2 9" xfId="30865"/>
    <cellStyle name="SAPBEXHLevel3 3 3" xfId="1551"/>
    <cellStyle name="SAPBEXHLevel3 3 3 10" xfId="30866"/>
    <cellStyle name="SAPBEXHLevel3 3 3 2" xfId="2263"/>
    <cellStyle name="SAPBEXHLevel3 3 3 2 2" xfId="30868"/>
    <cellStyle name="SAPBEXHLevel3 3 3 2 2 2" xfId="30869"/>
    <cellStyle name="SAPBEXHLevel3 3 3 2 2 2 2" xfId="30870"/>
    <cellStyle name="SAPBEXHLevel3 3 3 2 2 3" xfId="30871"/>
    <cellStyle name="SAPBEXHLevel3 3 3 2 3" xfId="30872"/>
    <cellStyle name="SAPBEXHLevel3 3 3 2 3 2" xfId="30873"/>
    <cellStyle name="SAPBEXHLevel3 3 3 2 3 2 2" xfId="30874"/>
    <cellStyle name="SAPBEXHLevel3 3 3 2 3 3" xfId="30875"/>
    <cellStyle name="SAPBEXHLevel3 3 3 2 4" xfId="30876"/>
    <cellStyle name="SAPBEXHLevel3 3 3 2 4 2" xfId="30877"/>
    <cellStyle name="SAPBEXHLevel3 3 3 2 4 2 2" xfId="30878"/>
    <cellStyle name="SAPBEXHLevel3 3 3 2 4 3" xfId="30879"/>
    <cellStyle name="SAPBEXHLevel3 3 3 2 5" xfId="30880"/>
    <cellStyle name="SAPBEXHLevel3 3 3 2 5 2" xfId="30881"/>
    <cellStyle name="SAPBEXHLevel3 3 3 2 5 2 2" xfId="30882"/>
    <cellStyle name="SAPBEXHLevel3 3 3 2 5 3" xfId="30883"/>
    <cellStyle name="SAPBEXHLevel3 3 3 2 6" xfId="30884"/>
    <cellStyle name="SAPBEXHLevel3 3 3 2 6 2" xfId="30885"/>
    <cellStyle name="SAPBEXHLevel3 3 3 2 7" xfId="30886"/>
    <cellStyle name="SAPBEXHLevel3 3 3 2 8" xfId="30867"/>
    <cellStyle name="SAPBEXHLevel3 3 3 3" xfId="2837"/>
    <cellStyle name="SAPBEXHLevel3 3 3 3 2" xfId="30888"/>
    <cellStyle name="SAPBEXHLevel3 3 3 3 2 2" xfId="30889"/>
    <cellStyle name="SAPBEXHLevel3 3 3 3 3" xfId="30890"/>
    <cellStyle name="SAPBEXHLevel3 3 3 3 4" xfId="30887"/>
    <cellStyle name="SAPBEXHLevel3 3 3 4" xfId="2582"/>
    <cellStyle name="SAPBEXHLevel3 3 3 4 2" xfId="30892"/>
    <cellStyle name="SAPBEXHLevel3 3 3 4 2 2" xfId="30893"/>
    <cellStyle name="SAPBEXHLevel3 3 3 4 3" xfId="30894"/>
    <cellStyle name="SAPBEXHLevel3 3 3 4 4" xfId="30891"/>
    <cellStyle name="SAPBEXHLevel3 3 3 5" xfId="30895"/>
    <cellStyle name="SAPBEXHLevel3 3 3 5 2" xfId="30896"/>
    <cellStyle name="SAPBEXHLevel3 3 3 5 2 2" xfId="30897"/>
    <cellStyle name="SAPBEXHLevel3 3 3 5 3" xfId="30898"/>
    <cellStyle name="SAPBEXHLevel3 3 3 6" xfId="30899"/>
    <cellStyle name="SAPBEXHLevel3 3 3 6 2" xfId="30900"/>
    <cellStyle name="SAPBEXHLevel3 3 3 6 2 2" xfId="30901"/>
    <cellStyle name="SAPBEXHLevel3 3 3 6 3" xfId="30902"/>
    <cellStyle name="SAPBEXHLevel3 3 3 7" xfId="30903"/>
    <cellStyle name="SAPBEXHLevel3 3 3 7 2" xfId="30904"/>
    <cellStyle name="SAPBEXHLevel3 3 3 7 2 2" xfId="30905"/>
    <cellStyle name="SAPBEXHLevel3 3 3 7 3" xfId="30906"/>
    <cellStyle name="SAPBEXHLevel3 3 3 8" xfId="30907"/>
    <cellStyle name="SAPBEXHLevel3 3 3 8 2" xfId="30908"/>
    <cellStyle name="SAPBEXHLevel3 3 3 9" xfId="30909"/>
    <cellStyle name="SAPBEXHLevel3 3 4" xfId="1594"/>
    <cellStyle name="SAPBEXHLevel3 3 4 2" xfId="30911"/>
    <cellStyle name="SAPBEXHLevel3 3 4 2 2" xfId="30912"/>
    <cellStyle name="SAPBEXHLevel3 3 4 2 2 2" xfId="30913"/>
    <cellStyle name="SAPBEXHLevel3 3 4 2 3" xfId="30914"/>
    <cellStyle name="SAPBEXHLevel3 3 4 3" xfId="30915"/>
    <cellStyle name="SAPBEXHLevel3 3 4 3 2" xfId="30916"/>
    <cellStyle name="SAPBEXHLevel3 3 4 3 2 2" xfId="30917"/>
    <cellStyle name="SAPBEXHLevel3 3 4 3 3" xfId="30918"/>
    <cellStyle name="SAPBEXHLevel3 3 4 4" xfId="30919"/>
    <cellStyle name="SAPBEXHLevel3 3 4 4 2" xfId="30920"/>
    <cellStyle name="SAPBEXHLevel3 3 4 4 2 2" xfId="30921"/>
    <cellStyle name="SAPBEXHLevel3 3 4 4 3" xfId="30922"/>
    <cellStyle name="SAPBEXHLevel3 3 4 5" xfId="30923"/>
    <cellStyle name="SAPBEXHLevel3 3 4 5 2" xfId="30924"/>
    <cellStyle name="SAPBEXHLevel3 3 4 5 2 2" xfId="30925"/>
    <cellStyle name="SAPBEXHLevel3 3 4 5 3" xfId="30926"/>
    <cellStyle name="SAPBEXHLevel3 3 4 6" xfId="30927"/>
    <cellStyle name="SAPBEXHLevel3 3 4 6 2" xfId="30928"/>
    <cellStyle name="SAPBEXHLevel3 3 4 7" xfId="30929"/>
    <cellStyle name="SAPBEXHLevel3 3 4 8" xfId="30910"/>
    <cellStyle name="SAPBEXHLevel3 3 5" xfId="30930"/>
    <cellStyle name="SAPBEXHLevel3 3 5 2" xfId="30931"/>
    <cellStyle name="SAPBEXHLevel3 3 5 2 2" xfId="30932"/>
    <cellStyle name="SAPBEXHLevel3 3 5 3" xfId="30933"/>
    <cellStyle name="SAPBEXHLevel3 3 6" xfId="30934"/>
    <cellStyle name="SAPBEXHLevel3 3 6 2" xfId="30935"/>
    <cellStyle name="SAPBEXHLevel3 3 6 2 2" xfId="30936"/>
    <cellStyle name="SAPBEXHLevel3 3 6 3" xfId="30937"/>
    <cellStyle name="SAPBEXHLevel3 3 7" xfId="30938"/>
    <cellStyle name="SAPBEXHLevel3 3 7 2" xfId="30939"/>
    <cellStyle name="SAPBEXHLevel3 3 7 2 2" xfId="30940"/>
    <cellStyle name="SAPBEXHLevel3 3 7 3" xfId="30941"/>
    <cellStyle name="SAPBEXHLevel3 3 8" xfId="30942"/>
    <cellStyle name="SAPBEXHLevel3 3 8 2" xfId="30943"/>
    <cellStyle name="SAPBEXHLevel3 3 8 2 2" xfId="30944"/>
    <cellStyle name="SAPBEXHLevel3 3 8 3" xfId="30945"/>
    <cellStyle name="SAPBEXHLevel3 3 9" xfId="30946"/>
    <cellStyle name="SAPBEXHLevel3 3 9 2" xfId="30947"/>
    <cellStyle name="SAPBEXHLevel3 3 9 2 2" xfId="30948"/>
    <cellStyle name="SAPBEXHLevel3 3 9 3" xfId="30949"/>
    <cellStyle name="SAPBEXHLevel3 4" xfId="697"/>
    <cellStyle name="SAPBEXHLevel3 4 10" xfId="30951"/>
    <cellStyle name="SAPBEXHLevel3 4 11" xfId="30950"/>
    <cellStyle name="SAPBEXHLevel3 4 2" xfId="1068"/>
    <cellStyle name="SAPBEXHLevel3 4 2 2" xfId="2082"/>
    <cellStyle name="SAPBEXHLevel3 4 2 2 2" xfId="2862"/>
    <cellStyle name="SAPBEXHLevel3 4 2 2 2 2" xfId="30955"/>
    <cellStyle name="SAPBEXHLevel3 4 2 2 2 2 2" xfId="30956"/>
    <cellStyle name="SAPBEXHLevel3 4 2 2 2 3" xfId="30957"/>
    <cellStyle name="SAPBEXHLevel3 4 2 2 2 4" xfId="30954"/>
    <cellStyle name="SAPBEXHLevel3 4 2 2 3" xfId="2593"/>
    <cellStyle name="SAPBEXHLevel3 4 2 2 3 2" xfId="30959"/>
    <cellStyle name="SAPBEXHLevel3 4 2 2 3 2 2" xfId="30960"/>
    <cellStyle name="SAPBEXHLevel3 4 2 2 3 3" xfId="30961"/>
    <cellStyle name="SAPBEXHLevel3 4 2 2 3 4" xfId="30958"/>
    <cellStyle name="SAPBEXHLevel3 4 2 2 4" xfId="30962"/>
    <cellStyle name="SAPBEXHLevel3 4 2 2 4 2" xfId="30963"/>
    <cellStyle name="SAPBEXHLevel3 4 2 2 4 2 2" xfId="30964"/>
    <cellStyle name="SAPBEXHLevel3 4 2 2 4 3" xfId="30965"/>
    <cellStyle name="SAPBEXHLevel3 4 2 2 5" xfId="30966"/>
    <cellStyle name="SAPBEXHLevel3 4 2 2 5 2" xfId="30967"/>
    <cellStyle name="SAPBEXHLevel3 4 2 2 5 2 2" xfId="30968"/>
    <cellStyle name="SAPBEXHLevel3 4 2 2 5 3" xfId="30969"/>
    <cellStyle name="SAPBEXHLevel3 4 2 2 6" xfId="30970"/>
    <cellStyle name="SAPBEXHLevel3 4 2 2 6 2" xfId="30971"/>
    <cellStyle name="SAPBEXHLevel3 4 2 2 7" xfId="30972"/>
    <cellStyle name="SAPBEXHLevel3 4 2 2 8" xfId="30953"/>
    <cellStyle name="SAPBEXHLevel3 4 2 3" xfId="30973"/>
    <cellStyle name="SAPBEXHLevel3 4 2 3 2" xfId="30974"/>
    <cellStyle name="SAPBEXHLevel3 4 2 3 2 2" xfId="30975"/>
    <cellStyle name="SAPBEXHLevel3 4 2 3 3" xfId="30976"/>
    <cellStyle name="SAPBEXHLevel3 4 2 4" xfId="30977"/>
    <cellStyle name="SAPBEXHLevel3 4 2 4 2" xfId="30978"/>
    <cellStyle name="SAPBEXHLevel3 4 2 4 2 2" xfId="30979"/>
    <cellStyle name="SAPBEXHLevel3 4 2 4 3" xfId="30980"/>
    <cellStyle name="SAPBEXHLevel3 4 2 5" xfId="30981"/>
    <cellStyle name="SAPBEXHLevel3 4 2 5 2" xfId="30982"/>
    <cellStyle name="SAPBEXHLevel3 4 2 5 2 2" xfId="30983"/>
    <cellStyle name="SAPBEXHLevel3 4 2 5 3" xfId="30984"/>
    <cellStyle name="SAPBEXHLevel3 4 2 6" xfId="30985"/>
    <cellStyle name="SAPBEXHLevel3 4 2 6 2" xfId="30986"/>
    <cellStyle name="SAPBEXHLevel3 4 2 6 2 2" xfId="30987"/>
    <cellStyle name="SAPBEXHLevel3 4 2 6 3" xfId="30988"/>
    <cellStyle name="SAPBEXHLevel3 4 2 7" xfId="30989"/>
    <cellStyle name="SAPBEXHLevel3 4 2 7 2" xfId="30990"/>
    <cellStyle name="SAPBEXHLevel3 4 2 8" xfId="30991"/>
    <cellStyle name="SAPBEXHLevel3 4 2 9" xfId="30952"/>
    <cellStyle name="SAPBEXHLevel3 4 3" xfId="1718"/>
    <cellStyle name="SAPBEXHLevel3 4 3 2" xfId="2849"/>
    <cellStyle name="SAPBEXHLevel3 4 3 2 2" xfId="30994"/>
    <cellStyle name="SAPBEXHLevel3 4 3 2 2 2" xfId="30995"/>
    <cellStyle name="SAPBEXHLevel3 4 3 2 3" xfId="30996"/>
    <cellStyle name="SAPBEXHLevel3 4 3 2 4" xfId="30993"/>
    <cellStyle name="SAPBEXHLevel3 4 3 3" xfId="2581"/>
    <cellStyle name="SAPBEXHLevel3 4 3 3 2" xfId="30998"/>
    <cellStyle name="SAPBEXHLevel3 4 3 3 2 2" xfId="30999"/>
    <cellStyle name="SAPBEXHLevel3 4 3 3 3" xfId="31000"/>
    <cellStyle name="SAPBEXHLevel3 4 3 3 4" xfId="30997"/>
    <cellStyle name="SAPBEXHLevel3 4 3 4" xfId="31001"/>
    <cellStyle name="SAPBEXHLevel3 4 3 4 2" xfId="31002"/>
    <cellStyle name="SAPBEXHLevel3 4 3 4 2 2" xfId="31003"/>
    <cellStyle name="SAPBEXHLevel3 4 3 4 3" xfId="31004"/>
    <cellStyle name="SAPBEXHLevel3 4 3 5" xfId="31005"/>
    <cellStyle name="SAPBEXHLevel3 4 3 5 2" xfId="31006"/>
    <cellStyle name="SAPBEXHLevel3 4 3 5 2 2" xfId="31007"/>
    <cellStyle name="SAPBEXHLevel3 4 3 5 3" xfId="31008"/>
    <cellStyle name="SAPBEXHLevel3 4 3 6" xfId="31009"/>
    <cellStyle name="SAPBEXHLevel3 4 3 6 2" xfId="31010"/>
    <cellStyle name="SAPBEXHLevel3 4 3 7" xfId="31011"/>
    <cellStyle name="SAPBEXHLevel3 4 3 8" xfId="30992"/>
    <cellStyle name="SAPBEXHLevel3 4 4" xfId="31012"/>
    <cellStyle name="SAPBEXHLevel3 4 5" xfId="31013"/>
    <cellStyle name="SAPBEXHLevel3 4 5 2" xfId="31014"/>
    <cellStyle name="SAPBEXHLevel3 4 5 2 2" xfId="31015"/>
    <cellStyle name="SAPBEXHLevel3 4 5 3" xfId="31016"/>
    <cellStyle name="SAPBEXHLevel3 4 6" xfId="31017"/>
    <cellStyle name="SAPBEXHLevel3 4 6 2" xfId="31018"/>
    <cellStyle name="SAPBEXHLevel3 4 6 2 2" xfId="31019"/>
    <cellStyle name="SAPBEXHLevel3 4 6 3" xfId="31020"/>
    <cellStyle name="SAPBEXHLevel3 4 7" xfId="31021"/>
    <cellStyle name="SAPBEXHLevel3 4 7 2" xfId="31022"/>
    <cellStyle name="SAPBEXHLevel3 4 7 2 2" xfId="31023"/>
    <cellStyle name="SAPBEXHLevel3 4 7 3" xfId="31024"/>
    <cellStyle name="SAPBEXHLevel3 4 8" xfId="31025"/>
    <cellStyle name="SAPBEXHLevel3 4 8 2" xfId="31026"/>
    <cellStyle name="SAPBEXHLevel3 4 8 2 2" xfId="31027"/>
    <cellStyle name="SAPBEXHLevel3 4 8 3" xfId="31028"/>
    <cellStyle name="SAPBEXHLevel3 4 9" xfId="31029"/>
    <cellStyle name="SAPBEXHLevel3 4 9 2" xfId="31030"/>
    <cellStyle name="SAPBEXHLevel3 5" xfId="681"/>
    <cellStyle name="SAPBEXHLevel3 5 10" xfId="31032"/>
    <cellStyle name="SAPBEXHLevel3 5 11" xfId="31031"/>
    <cellStyle name="SAPBEXHLevel3 5 2" xfId="1055"/>
    <cellStyle name="SAPBEXHLevel3 5 2 2" xfId="2069"/>
    <cellStyle name="SAPBEXHLevel3 5 2 2 2" xfId="31035"/>
    <cellStyle name="SAPBEXHLevel3 5 2 2 2 2" xfId="31036"/>
    <cellStyle name="SAPBEXHLevel3 5 2 2 3" xfId="31037"/>
    <cellStyle name="SAPBEXHLevel3 5 2 2 4" xfId="31034"/>
    <cellStyle name="SAPBEXHLevel3 5 2 3" xfId="31038"/>
    <cellStyle name="SAPBEXHLevel3 5 2 3 2" xfId="31039"/>
    <cellStyle name="SAPBEXHLevel3 5 2 3 2 2" xfId="31040"/>
    <cellStyle name="SAPBEXHLevel3 5 2 3 3" xfId="31041"/>
    <cellStyle name="SAPBEXHLevel3 5 2 4" xfId="31042"/>
    <cellStyle name="SAPBEXHLevel3 5 2 4 2" xfId="31043"/>
    <cellStyle name="SAPBEXHLevel3 5 2 4 2 2" xfId="31044"/>
    <cellStyle name="SAPBEXHLevel3 5 2 4 3" xfId="31045"/>
    <cellStyle name="SAPBEXHLevel3 5 2 5" xfId="31046"/>
    <cellStyle name="SAPBEXHLevel3 5 2 5 2" xfId="31047"/>
    <cellStyle name="SAPBEXHLevel3 5 2 5 2 2" xfId="31048"/>
    <cellStyle name="SAPBEXHLevel3 5 2 5 3" xfId="31049"/>
    <cellStyle name="SAPBEXHLevel3 5 2 6" xfId="31050"/>
    <cellStyle name="SAPBEXHLevel3 5 2 6 2" xfId="31051"/>
    <cellStyle name="SAPBEXHLevel3 5 2 6 2 2" xfId="31052"/>
    <cellStyle name="SAPBEXHLevel3 5 2 6 3" xfId="31053"/>
    <cellStyle name="SAPBEXHLevel3 5 2 7" xfId="31054"/>
    <cellStyle name="SAPBEXHLevel3 5 2 7 2" xfId="31055"/>
    <cellStyle name="SAPBEXHLevel3 5 2 8" xfId="31056"/>
    <cellStyle name="SAPBEXHLevel3 5 2 9" xfId="31033"/>
    <cellStyle name="SAPBEXHLevel3 5 3" xfId="1705"/>
    <cellStyle name="SAPBEXHLevel3 5 3 2" xfId="2846"/>
    <cellStyle name="SAPBEXHLevel3 5 3 2 2" xfId="31059"/>
    <cellStyle name="SAPBEXHLevel3 5 3 2 3" xfId="31058"/>
    <cellStyle name="SAPBEXHLevel3 5 3 3" xfId="2562"/>
    <cellStyle name="SAPBEXHLevel3 5 3 3 2" xfId="31060"/>
    <cellStyle name="SAPBEXHLevel3 5 3 4" xfId="31057"/>
    <cellStyle name="SAPBEXHLevel3 5 4" xfId="31061"/>
    <cellStyle name="SAPBEXHLevel3 5 4 2" xfId="31062"/>
    <cellStyle name="SAPBEXHLevel3 5 4 2 2" xfId="31063"/>
    <cellStyle name="SAPBEXHLevel3 5 4 3" xfId="31064"/>
    <cellStyle name="SAPBEXHLevel3 5 5" xfId="31065"/>
    <cellStyle name="SAPBEXHLevel3 5 5 2" xfId="31066"/>
    <cellStyle name="SAPBEXHLevel3 5 5 2 2" xfId="31067"/>
    <cellStyle name="SAPBEXHLevel3 5 5 3" xfId="31068"/>
    <cellStyle name="SAPBEXHLevel3 5 6" xfId="31069"/>
    <cellStyle name="SAPBEXHLevel3 5 6 2" xfId="31070"/>
    <cellStyle name="SAPBEXHLevel3 5 6 2 2" xfId="31071"/>
    <cellStyle name="SAPBEXHLevel3 5 6 3" xfId="31072"/>
    <cellStyle name="SAPBEXHLevel3 5 7" xfId="31073"/>
    <cellStyle name="SAPBEXHLevel3 5 7 2" xfId="31074"/>
    <cellStyle name="SAPBEXHLevel3 5 7 2 2" xfId="31075"/>
    <cellStyle name="SAPBEXHLevel3 5 7 3" xfId="31076"/>
    <cellStyle name="SAPBEXHLevel3 5 8" xfId="31077"/>
    <cellStyle name="SAPBEXHLevel3 5 8 2" xfId="31078"/>
    <cellStyle name="SAPBEXHLevel3 5 8 2 2" xfId="31079"/>
    <cellStyle name="SAPBEXHLevel3 5 8 3" xfId="31080"/>
    <cellStyle name="SAPBEXHLevel3 5 9" xfId="31081"/>
    <cellStyle name="SAPBEXHLevel3 5 9 2" xfId="31082"/>
    <cellStyle name="SAPBEXHLevel3 6" xfId="1286"/>
    <cellStyle name="SAPBEXHLevel3 6 10" xfId="31083"/>
    <cellStyle name="SAPBEXHLevel3 6 2" xfId="1924"/>
    <cellStyle name="SAPBEXHLevel3 6 2 2" xfId="31085"/>
    <cellStyle name="SAPBEXHLevel3 6 2 2 2" xfId="31086"/>
    <cellStyle name="SAPBEXHLevel3 6 2 2 2 2" xfId="31087"/>
    <cellStyle name="SAPBEXHLevel3 6 2 2 3" xfId="31088"/>
    <cellStyle name="SAPBEXHLevel3 6 2 3" xfId="31089"/>
    <cellStyle name="SAPBEXHLevel3 6 2 3 2" xfId="31090"/>
    <cellStyle name="SAPBEXHLevel3 6 2 3 2 2" xfId="31091"/>
    <cellStyle name="SAPBEXHLevel3 6 2 3 3" xfId="31092"/>
    <cellStyle name="SAPBEXHLevel3 6 2 4" xfId="31093"/>
    <cellStyle name="SAPBEXHLevel3 6 2 4 2" xfId="31094"/>
    <cellStyle name="SAPBEXHLevel3 6 2 4 2 2" xfId="31095"/>
    <cellStyle name="SAPBEXHLevel3 6 2 4 3" xfId="31096"/>
    <cellStyle name="SAPBEXHLevel3 6 2 5" xfId="31097"/>
    <cellStyle name="SAPBEXHLevel3 6 2 5 2" xfId="31098"/>
    <cellStyle name="SAPBEXHLevel3 6 2 5 2 2" xfId="31099"/>
    <cellStyle name="SAPBEXHLevel3 6 2 5 3" xfId="31100"/>
    <cellStyle name="SAPBEXHLevel3 6 2 6" xfId="31101"/>
    <cellStyle name="SAPBEXHLevel3 6 2 6 2" xfId="31102"/>
    <cellStyle name="SAPBEXHLevel3 6 2 6 2 2" xfId="31103"/>
    <cellStyle name="SAPBEXHLevel3 6 2 6 3" xfId="31104"/>
    <cellStyle name="SAPBEXHLevel3 6 2 7" xfId="31105"/>
    <cellStyle name="SAPBEXHLevel3 6 2 7 2" xfId="31106"/>
    <cellStyle name="SAPBEXHLevel3 6 2 8" xfId="31107"/>
    <cellStyle name="SAPBEXHLevel3 6 2 9" xfId="31084"/>
    <cellStyle name="SAPBEXHLevel3 6 3" xfId="31108"/>
    <cellStyle name="SAPBEXHLevel3 6 3 2" xfId="31109"/>
    <cellStyle name="SAPBEXHLevel3 6 3 2 2" xfId="31110"/>
    <cellStyle name="SAPBEXHLevel3 6 3 3" xfId="31111"/>
    <cellStyle name="SAPBEXHLevel3 6 4" xfId="31112"/>
    <cellStyle name="SAPBEXHLevel3 6 4 2" xfId="31113"/>
    <cellStyle name="SAPBEXHLevel3 6 4 2 2" xfId="31114"/>
    <cellStyle name="SAPBEXHLevel3 6 4 3" xfId="31115"/>
    <cellStyle name="SAPBEXHLevel3 6 5" xfId="31116"/>
    <cellStyle name="SAPBEXHLevel3 6 5 2" xfId="31117"/>
    <cellStyle name="SAPBEXHLevel3 6 5 2 2" xfId="31118"/>
    <cellStyle name="SAPBEXHLevel3 6 5 3" xfId="31119"/>
    <cellStyle name="SAPBEXHLevel3 6 6" xfId="31120"/>
    <cellStyle name="SAPBEXHLevel3 6 6 2" xfId="31121"/>
    <cellStyle name="SAPBEXHLevel3 6 6 2 2" xfId="31122"/>
    <cellStyle name="SAPBEXHLevel3 6 6 3" xfId="31123"/>
    <cellStyle name="SAPBEXHLevel3 6 7" xfId="31124"/>
    <cellStyle name="SAPBEXHLevel3 6 7 2" xfId="31125"/>
    <cellStyle name="SAPBEXHLevel3 6 7 2 2" xfId="31126"/>
    <cellStyle name="SAPBEXHLevel3 6 7 3" xfId="31127"/>
    <cellStyle name="SAPBEXHLevel3 6 8" xfId="31128"/>
    <cellStyle name="SAPBEXHLevel3 6 8 2" xfId="31129"/>
    <cellStyle name="SAPBEXHLevel3 6 9" xfId="31130"/>
    <cellStyle name="SAPBEXHLevel3 7" xfId="962"/>
    <cellStyle name="SAPBEXHLevel3 7 2" xfId="31132"/>
    <cellStyle name="SAPBEXHLevel3 7 2 2" xfId="31133"/>
    <cellStyle name="SAPBEXHLevel3 7 2 2 2" xfId="31134"/>
    <cellStyle name="SAPBEXHLevel3 7 2 3" xfId="31135"/>
    <cellStyle name="SAPBEXHLevel3 7 3" xfId="31136"/>
    <cellStyle name="SAPBEXHLevel3 7 3 2" xfId="31137"/>
    <cellStyle name="SAPBEXHLevel3 7 3 2 2" xfId="31138"/>
    <cellStyle name="SAPBEXHLevel3 7 3 3" xfId="31139"/>
    <cellStyle name="SAPBEXHLevel3 7 4" xfId="31140"/>
    <cellStyle name="SAPBEXHLevel3 7 4 2" xfId="31141"/>
    <cellStyle name="SAPBEXHLevel3 7 4 2 2" xfId="31142"/>
    <cellStyle name="SAPBEXHLevel3 7 4 3" xfId="31143"/>
    <cellStyle name="SAPBEXHLevel3 7 5" xfId="31144"/>
    <cellStyle name="SAPBEXHLevel3 7 5 2" xfId="31145"/>
    <cellStyle name="SAPBEXHLevel3 7 5 2 2" xfId="31146"/>
    <cellStyle name="SAPBEXHLevel3 7 5 3" xfId="31147"/>
    <cellStyle name="SAPBEXHLevel3 7 6" xfId="31148"/>
    <cellStyle name="SAPBEXHLevel3 7 6 2" xfId="31149"/>
    <cellStyle name="SAPBEXHLevel3 7 6 2 2" xfId="31150"/>
    <cellStyle name="SAPBEXHLevel3 7 6 3" xfId="31151"/>
    <cellStyle name="SAPBEXHLevel3 7 7" xfId="31152"/>
    <cellStyle name="SAPBEXHLevel3 7 7 2" xfId="31153"/>
    <cellStyle name="SAPBEXHLevel3 7 8" xfId="31154"/>
    <cellStyle name="SAPBEXHLevel3 7 9" xfId="31131"/>
    <cellStyle name="SAPBEXHLevel3 8" xfId="2760"/>
    <cellStyle name="SAPBEXHLevel3 8 2" xfId="31156"/>
    <cellStyle name="SAPBEXHLevel3 8 2 2" xfId="31157"/>
    <cellStyle name="SAPBEXHLevel3 8 3" xfId="31158"/>
    <cellStyle name="SAPBEXHLevel3 8 4" xfId="31155"/>
    <cellStyle name="SAPBEXHLevel3 9" xfId="31159"/>
    <cellStyle name="SAPBEXHLevel3_03_2012 LIC Fcst_ORIGINAL" xfId="31160"/>
    <cellStyle name="SAPBEXHLevel3X" xfId="128"/>
    <cellStyle name="SAPBEXHLevel3X 10" xfId="31162"/>
    <cellStyle name="SAPBEXHLevel3X 10 2" xfId="31163"/>
    <cellStyle name="SAPBEXHLevel3X 10 2 2" xfId="31164"/>
    <cellStyle name="SAPBEXHLevel3X 10 3" xfId="31165"/>
    <cellStyle name="SAPBEXHLevel3X 11" xfId="31166"/>
    <cellStyle name="SAPBEXHLevel3X 11 2" xfId="31167"/>
    <cellStyle name="SAPBEXHLevel3X 11 2 2" xfId="31168"/>
    <cellStyle name="SAPBEXHLevel3X 11 3" xfId="31169"/>
    <cellStyle name="SAPBEXHLevel3X 12" xfId="31170"/>
    <cellStyle name="SAPBEXHLevel3X 12 2" xfId="31171"/>
    <cellStyle name="SAPBEXHLevel3X 12 2 2" xfId="31172"/>
    <cellStyle name="SAPBEXHLevel3X 12 3" xfId="31173"/>
    <cellStyle name="SAPBEXHLevel3X 13" xfId="31174"/>
    <cellStyle name="SAPBEXHLevel3X 13 2" xfId="31175"/>
    <cellStyle name="SAPBEXHLevel3X 13 2 2" xfId="31176"/>
    <cellStyle name="SAPBEXHLevel3X 13 3" xfId="31177"/>
    <cellStyle name="SAPBEXHLevel3X 14" xfId="31178"/>
    <cellStyle name="SAPBEXHLevel3X 14 2" xfId="31179"/>
    <cellStyle name="SAPBEXHLevel3X 14 2 2" xfId="31180"/>
    <cellStyle name="SAPBEXHLevel3X 14 3" xfId="31181"/>
    <cellStyle name="SAPBEXHLevel3X 15" xfId="31182"/>
    <cellStyle name="SAPBEXHLevel3X 15 2" xfId="31183"/>
    <cellStyle name="SAPBEXHLevel3X 16" xfId="31184"/>
    <cellStyle name="SAPBEXHLevel3X 17" xfId="31185"/>
    <cellStyle name="SAPBEXHLevel3X 18" xfId="31161"/>
    <cellStyle name="SAPBEXHLevel3X 19" xfId="413"/>
    <cellStyle name="SAPBEXHLevel3X 2" xfId="414"/>
    <cellStyle name="SAPBEXHLevel3X 2 10" xfId="31187"/>
    <cellStyle name="SAPBEXHLevel3X 2 10 2" xfId="31188"/>
    <cellStyle name="SAPBEXHLevel3X 2 11" xfId="31189"/>
    <cellStyle name="SAPBEXHLevel3X 2 12" xfId="31186"/>
    <cellStyle name="SAPBEXHLevel3X 2 2" xfId="765"/>
    <cellStyle name="SAPBEXHLevel3X 2 2 10" xfId="31191"/>
    <cellStyle name="SAPBEXHLevel3X 2 2 11" xfId="31190"/>
    <cellStyle name="SAPBEXHLevel3X 2 2 2" xfId="1120"/>
    <cellStyle name="SAPBEXHLevel3X 2 2 2 2" xfId="2133"/>
    <cellStyle name="SAPBEXHLevel3X 2 2 2 2 2" xfId="31193"/>
    <cellStyle name="SAPBEXHLevel3X 2 2 2 3" xfId="31194"/>
    <cellStyle name="SAPBEXHLevel3X 2 2 2 3 2" xfId="31195"/>
    <cellStyle name="SAPBEXHLevel3X 2 2 2 3 2 2" xfId="31196"/>
    <cellStyle name="SAPBEXHLevel3X 2 2 2 3 3" xfId="31197"/>
    <cellStyle name="SAPBEXHLevel3X 2 2 2 4" xfId="31198"/>
    <cellStyle name="SAPBEXHLevel3X 2 2 2 4 2" xfId="31199"/>
    <cellStyle name="SAPBEXHLevel3X 2 2 2 4 2 2" xfId="31200"/>
    <cellStyle name="SAPBEXHLevel3X 2 2 2 4 3" xfId="31201"/>
    <cellStyle name="SAPBEXHLevel3X 2 2 2 5" xfId="31202"/>
    <cellStyle name="SAPBEXHLevel3X 2 2 2 5 2" xfId="31203"/>
    <cellStyle name="SAPBEXHLevel3X 2 2 2 5 2 2" xfId="31204"/>
    <cellStyle name="SAPBEXHLevel3X 2 2 2 5 3" xfId="31205"/>
    <cellStyle name="SAPBEXHLevel3X 2 2 2 6" xfId="31206"/>
    <cellStyle name="SAPBEXHLevel3X 2 2 2 6 2" xfId="31207"/>
    <cellStyle name="SAPBEXHLevel3X 2 2 2 6 2 2" xfId="31208"/>
    <cellStyle name="SAPBEXHLevel3X 2 2 2 6 3" xfId="31209"/>
    <cellStyle name="SAPBEXHLevel3X 2 2 2 7" xfId="31210"/>
    <cellStyle name="SAPBEXHLevel3X 2 2 2 7 2" xfId="31211"/>
    <cellStyle name="SAPBEXHLevel3X 2 2 2 8" xfId="31212"/>
    <cellStyle name="SAPBEXHLevel3X 2 2 2 9" xfId="31192"/>
    <cellStyle name="SAPBEXHLevel3X 2 2 3" xfId="1761"/>
    <cellStyle name="SAPBEXHLevel3X 2 2 3 2" xfId="31214"/>
    <cellStyle name="SAPBEXHLevel3X 2 2 3 2 2" xfId="31215"/>
    <cellStyle name="SAPBEXHLevel3X 2 2 3 3" xfId="31216"/>
    <cellStyle name="SAPBEXHLevel3X 2 2 3 4" xfId="31213"/>
    <cellStyle name="SAPBEXHLevel3X 2 2 4" xfId="31217"/>
    <cellStyle name="SAPBEXHLevel3X 2 2 5" xfId="31218"/>
    <cellStyle name="SAPBEXHLevel3X 2 2 5 2" xfId="31219"/>
    <cellStyle name="SAPBEXHLevel3X 2 2 5 2 2" xfId="31220"/>
    <cellStyle name="SAPBEXHLevel3X 2 2 5 3" xfId="31221"/>
    <cellStyle name="SAPBEXHLevel3X 2 2 6" xfId="31222"/>
    <cellStyle name="SAPBEXHLevel3X 2 2 6 2" xfId="31223"/>
    <cellStyle name="SAPBEXHLevel3X 2 2 6 2 2" xfId="31224"/>
    <cellStyle name="SAPBEXHLevel3X 2 2 6 3" xfId="31225"/>
    <cellStyle name="SAPBEXHLevel3X 2 2 7" xfId="31226"/>
    <cellStyle name="SAPBEXHLevel3X 2 2 7 2" xfId="31227"/>
    <cellStyle name="SAPBEXHLevel3X 2 2 7 2 2" xfId="31228"/>
    <cellStyle name="SAPBEXHLevel3X 2 2 7 3" xfId="31229"/>
    <cellStyle name="SAPBEXHLevel3X 2 2 8" xfId="31230"/>
    <cellStyle name="SAPBEXHLevel3X 2 2 8 2" xfId="31231"/>
    <cellStyle name="SAPBEXHLevel3X 2 2 8 2 2" xfId="31232"/>
    <cellStyle name="SAPBEXHLevel3X 2 2 8 3" xfId="31233"/>
    <cellStyle name="SAPBEXHLevel3X 2 2 9" xfId="31234"/>
    <cellStyle name="SAPBEXHLevel3X 2 2 9 2" xfId="31235"/>
    <cellStyle name="SAPBEXHLevel3X 2 3" xfId="823"/>
    <cellStyle name="SAPBEXHLevel3X 2 3 10" xfId="31236"/>
    <cellStyle name="SAPBEXHLevel3X 2 3 2" xfId="1167"/>
    <cellStyle name="SAPBEXHLevel3X 2 3 2 2" xfId="2179"/>
    <cellStyle name="SAPBEXHLevel3X 2 3 2 2 2" xfId="31239"/>
    <cellStyle name="SAPBEXHLevel3X 2 3 2 2 2 2" xfId="31240"/>
    <cellStyle name="SAPBEXHLevel3X 2 3 2 2 3" xfId="31241"/>
    <cellStyle name="SAPBEXHLevel3X 2 3 2 2 4" xfId="31238"/>
    <cellStyle name="SAPBEXHLevel3X 2 3 2 3" xfId="31242"/>
    <cellStyle name="SAPBEXHLevel3X 2 3 2 3 2" xfId="31243"/>
    <cellStyle name="SAPBEXHLevel3X 2 3 2 3 2 2" xfId="31244"/>
    <cellStyle name="SAPBEXHLevel3X 2 3 2 3 3" xfId="31245"/>
    <cellStyle name="SAPBEXHLevel3X 2 3 2 4" xfId="31246"/>
    <cellStyle name="SAPBEXHLevel3X 2 3 2 4 2" xfId="31247"/>
    <cellStyle name="SAPBEXHLevel3X 2 3 2 4 2 2" xfId="31248"/>
    <cellStyle name="SAPBEXHLevel3X 2 3 2 4 3" xfId="31249"/>
    <cellStyle name="SAPBEXHLevel3X 2 3 2 5" xfId="31250"/>
    <cellStyle name="SAPBEXHLevel3X 2 3 2 5 2" xfId="31251"/>
    <cellStyle name="SAPBEXHLevel3X 2 3 2 5 2 2" xfId="31252"/>
    <cellStyle name="SAPBEXHLevel3X 2 3 2 5 3" xfId="31253"/>
    <cellStyle name="SAPBEXHLevel3X 2 3 2 6" xfId="31254"/>
    <cellStyle name="SAPBEXHLevel3X 2 3 2 6 2" xfId="31255"/>
    <cellStyle name="SAPBEXHLevel3X 2 3 2 7" xfId="31256"/>
    <cellStyle name="SAPBEXHLevel3X 2 3 2 8" xfId="31237"/>
    <cellStyle name="SAPBEXHLevel3X 2 3 3" xfId="1818"/>
    <cellStyle name="SAPBEXHLevel3X 2 3 3 2" xfId="31258"/>
    <cellStyle name="SAPBEXHLevel3X 2 3 3 2 2" xfId="31259"/>
    <cellStyle name="SAPBEXHLevel3X 2 3 3 3" xfId="31260"/>
    <cellStyle name="SAPBEXHLevel3X 2 3 3 4" xfId="31257"/>
    <cellStyle name="SAPBEXHLevel3X 2 3 4" xfId="31261"/>
    <cellStyle name="SAPBEXHLevel3X 2 3 4 2" xfId="31262"/>
    <cellStyle name="SAPBEXHLevel3X 2 3 4 2 2" xfId="31263"/>
    <cellStyle name="SAPBEXHLevel3X 2 3 4 3" xfId="31264"/>
    <cellStyle name="SAPBEXHLevel3X 2 3 5" xfId="31265"/>
    <cellStyle name="SAPBEXHLevel3X 2 3 5 2" xfId="31266"/>
    <cellStyle name="SAPBEXHLevel3X 2 3 5 2 2" xfId="31267"/>
    <cellStyle name="SAPBEXHLevel3X 2 3 5 3" xfId="31268"/>
    <cellStyle name="SAPBEXHLevel3X 2 3 6" xfId="31269"/>
    <cellStyle name="SAPBEXHLevel3X 2 3 6 2" xfId="31270"/>
    <cellStyle name="SAPBEXHLevel3X 2 3 6 2 2" xfId="31271"/>
    <cellStyle name="SAPBEXHLevel3X 2 3 6 3" xfId="31272"/>
    <cellStyle name="SAPBEXHLevel3X 2 3 7" xfId="31273"/>
    <cellStyle name="SAPBEXHLevel3X 2 3 7 2" xfId="31274"/>
    <cellStyle name="SAPBEXHLevel3X 2 3 7 2 2" xfId="31275"/>
    <cellStyle name="SAPBEXHLevel3X 2 3 7 3" xfId="31276"/>
    <cellStyle name="SAPBEXHLevel3X 2 3 8" xfId="31277"/>
    <cellStyle name="SAPBEXHLevel3X 2 3 8 2" xfId="31278"/>
    <cellStyle name="SAPBEXHLevel3X 2 3 9" xfId="31279"/>
    <cellStyle name="SAPBEXHLevel3X 2 4" xfId="858"/>
    <cellStyle name="SAPBEXHLevel3X 2 4 2" xfId="1851"/>
    <cellStyle name="SAPBEXHLevel3X 2 4 2 2" xfId="31282"/>
    <cellStyle name="SAPBEXHLevel3X 2 4 2 2 2" xfId="31283"/>
    <cellStyle name="SAPBEXHLevel3X 2 4 2 3" xfId="31284"/>
    <cellStyle name="SAPBEXHLevel3X 2 4 2 4" xfId="31281"/>
    <cellStyle name="SAPBEXHLevel3X 2 4 3" xfId="31285"/>
    <cellStyle name="SAPBEXHLevel3X 2 4 3 2" xfId="31286"/>
    <cellStyle name="SAPBEXHLevel3X 2 4 3 2 2" xfId="31287"/>
    <cellStyle name="SAPBEXHLevel3X 2 4 3 3" xfId="31288"/>
    <cellStyle name="SAPBEXHLevel3X 2 4 4" xfId="31289"/>
    <cellStyle name="SAPBEXHLevel3X 2 4 4 2" xfId="31290"/>
    <cellStyle name="SAPBEXHLevel3X 2 4 4 2 2" xfId="31291"/>
    <cellStyle name="SAPBEXHLevel3X 2 4 4 3" xfId="31292"/>
    <cellStyle name="SAPBEXHLevel3X 2 4 5" xfId="31293"/>
    <cellStyle name="SAPBEXHLevel3X 2 4 5 2" xfId="31294"/>
    <cellStyle name="SAPBEXHLevel3X 2 4 5 2 2" xfId="31295"/>
    <cellStyle name="SAPBEXHLevel3X 2 4 5 3" xfId="31296"/>
    <cellStyle name="SAPBEXHLevel3X 2 4 6" xfId="31297"/>
    <cellStyle name="SAPBEXHLevel3X 2 4 6 2" xfId="31298"/>
    <cellStyle name="SAPBEXHLevel3X 2 4 7" xfId="31299"/>
    <cellStyle name="SAPBEXHLevel3X 2 4 8" xfId="31280"/>
    <cellStyle name="SAPBEXHLevel3X 2 5" xfId="1499"/>
    <cellStyle name="SAPBEXHLevel3X 2 5 2" xfId="2204"/>
    <cellStyle name="SAPBEXHLevel3X 2 5 2 2" xfId="31302"/>
    <cellStyle name="SAPBEXHLevel3X 2 5 2 3" xfId="31301"/>
    <cellStyle name="SAPBEXHLevel3X 2 5 3" xfId="31303"/>
    <cellStyle name="SAPBEXHLevel3X 2 5 4" xfId="31300"/>
    <cellStyle name="SAPBEXHLevel3X 2 6" xfId="1635"/>
    <cellStyle name="SAPBEXHLevel3X 2 6 2" xfId="31305"/>
    <cellStyle name="SAPBEXHLevel3X 2 6 2 2" xfId="31306"/>
    <cellStyle name="SAPBEXHLevel3X 2 6 3" xfId="31307"/>
    <cellStyle name="SAPBEXHLevel3X 2 6 4" xfId="31304"/>
    <cellStyle name="SAPBEXHLevel3X 2 7" xfId="2393"/>
    <cellStyle name="SAPBEXHLevel3X 2 7 2" xfId="31309"/>
    <cellStyle name="SAPBEXHLevel3X 2 7 2 2" xfId="31310"/>
    <cellStyle name="SAPBEXHLevel3X 2 7 3" xfId="31311"/>
    <cellStyle name="SAPBEXHLevel3X 2 7 4" xfId="31308"/>
    <cellStyle name="SAPBEXHLevel3X 2 8" xfId="31312"/>
    <cellStyle name="SAPBEXHLevel3X 2 8 2" xfId="31313"/>
    <cellStyle name="SAPBEXHLevel3X 2 8 2 2" xfId="31314"/>
    <cellStyle name="SAPBEXHLevel3X 2 8 3" xfId="31315"/>
    <cellStyle name="SAPBEXHLevel3X 2 9" xfId="31316"/>
    <cellStyle name="SAPBEXHLevel3X 2 9 2" xfId="31317"/>
    <cellStyle name="SAPBEXHLevel3X 2 9 2 2" xfId="31318"/>
    <cellStyle name="SAPBEXHLevel3X 2 9 3" xfId="31319"/>
    <cellStyle name="SAPBEXHLevel3X 2_03_2012 LIC Fcst_ORIGINAL" xfId="31320"/>
    <cellStyle name="SAPBEXHLevel3X 3" xfId="657"/>
    <cellStyle name="SAPBEXHLevel3X 3 10" xfId="31322"/>
    <cellStyle name="SAPBEXHLevel3X 3 10 2" xfId="31323"/>
    <cellStyle name="SAPBEXHLevel3X 3 10 2 2" xfId="31324"/>
    <cellStyle name="SAPBEXHLevel3X 3 10 3" xfId="31325"/>
    <cellStyle name="SAPBEXHLevel3X 3 11" xfId="31326"/>
    <cellStyle name="SAPBEXHLevel3X 3 11 2" xfId="31327"/>
    <cellStyle name="SAPBEXHLevel3X 3 12" xfId="31328"/>
    <cellStyle name="SAPBEXHLevel3X 3 13" xfId="31321"/>
    <cellStyle name="SAPBEXHLevel3X 3 2" xfId="1036"/>
    <cellStyle name="SAPBEXHLevel3X 3 2 10" xfId="31329"/>
    <cellStyle name="SAPBEXHLevel3X 3 2 2" xfId="2050"/>
    <cellStyle name="SAPBEXHLevel3X 3 2 2 2" xfId="31331"/>
    <cellStyle name="SAPBEXHLevel3X 3 2 2 2 2" xfId="31332"/>
    <cellStyle name="SAPBEXHLevel3X 3 2 2 2 2 2" xfId="31333"/>
    <cellStyle name="SAPBEXHLevel3X 3 2 2 2 3" xfId="31334"/>
    <cellStyle name="SAPBEXHLevel3X 3 2 2 3" xfId="31335"/>
    <cellStyle name="SAPBEXHLevel3X 3 2 2 3 2" xfId="31336"/>
    <cellStyle name="SAPBEXHLevel3X 3 2 2 3 2 2" xfId="31337"/>
    <cellStyle name="SAPBEXHLevel3X 3 2 2 3 3" xfId="31338"/>
    <cellStyle name="SAPBEXHLevel3X 3 2 2 4" xfId="31339"/>
    <cellStyle name="SAPBEXHLevel3X 3 2 2 4 2" xfId="31340"/>
    <cellStyle name="SAPBEXHLevel3X 3 2 2 4 2 2" xfId="31341"/>
    <cellStyle name="SAPBEXHLevel3X 3 2 2 4 3" xfId="31342"/>
    <cellStyle name="SAPBEXHLevel3X 3 2 2 5" xfId="31343"/>
    <cellStyle name="SAPBEXHLevel3X 3 2 2 5 2" xfId="31344"/>
    <cellStyle name="SAPBEXHLevel3X 3 2 2 5 2 2" xfId="31345"/>
    <cellStyle name="SAPBEXHLevel3X 3 2 2 5 3" xfId="31346"/>
    <cellStyle name="SAPBEXHLevel3X 3 2 2 6" xfId="31347"/>
    <cellStyle name="SAPBEXHLevel3X 3 2 2 6 2" xfId="31348"/>
    <cellStyle name="SAPBEXHLevel3X 3 2 2 7" xfId="31349"/>
    <cellStyle name="SAPBEXHLevel3X 3 2 2 8" xfId="31330"/>
    <cellStyle name="SAPBEXHLevel3X 3 2 3" xfId="31350"/>
    <cellStyle name="SAPBEXHLevel3X 3 2 3 2" xfId="31351"/>
    <cellStyle name="SAPBEXHLevel3X 3 2 3 2 2" xfId="31352"/>
    <cellStyle name="SAPBEXHLevel3X 3 2 3 3" xfId="31353"/>
    <cellStyle name="SAPBEXHLevel3X 3 2 4" xfId="31354"/>
    <cellStyle name="SAPBEXHLevel3X 3 2 4 2" xfId="31355"/>
    <cellStyle name="SAPBEXHLevel3X 3 2 4 2 2" xfId="31356"/>
    <cellStyle name="SAPBEXHLevel3X 3 2 4 3" xfId="31357"/>
    <cellStyle name="SAPBEXHLevel3X 3 2 5" xfId="31358"/>
    <cellStyle name="SAPBEXHLevel3X 3 2 5 2" xfId="31359"/>
    <cellStyle name="SAPBEXHLevel3X 3 2 5 2 2" xfId="31360"/>
    <cellStyle name="SAPBEXHLevel3X 3 2 5 3" xfId="31361"/>
    <cellStyle name="SAPBEXHLevel3X 3 2 6" xfId="31362"/>
    <cellStyle name="SAPBEXHLevel3X 3 2 6 2" xfId="31363"/>
    <cellStyle name="SAPBEXHLevel3X 3 2 6 2 2" xfId="31364"/>
    <cellStyle name="SAPBEXHLevel3X 3 2 6 3" xfId="31365"/>
    <cellStyle name="SAPBEXHLevel3X 3 2 7" xfId="31366"/>
    <cellStyle name="SAPBEXHLevel3X 3 2 7 2" xfId="31367"/>
    <cellStyle name="SAPBEXHLevel3X 3 2 7 2 2" xfId="31368"/>
    <cellStyle name="SAPBEXHLevel3X 3 2 7 3" xfId="31369"/>
    <cellStyle name="SAPBEXHLevel3X 3 2 8" xfId="31370"/>
    <cellStyle name="SAPBEXHLevel3X 3 2 8 2" xfId="31371"/>
    <cellStyle name="SAPBEXHLevel3X 3 2 9" xfId="31372"/>
    <cellStyle name="SAPBEXHLevel3X 3 3" xfId="1552"/>
    <cellStyle name="SAPBEXHLevel3X 3 3 10" xfId="31373"/>
    <cellStyle name="SAPBEXHLevel3X 3 3 2" xfId="2264"/>
    <cellStyle name="SAPBEXHLevel3X 3 3 2 2" xfId="31375"/>
    <cellStyle name="SAPBEXHLevel3X 3 3 2 2 2" xfId="31376"/>
    <cellStyle name="SAPBEXHLevel3X 3 3 2 2 2 2" xfId="31377"/>
    <cellStyle name="SAPBEXHLevel3X 3 3 2 2 3" xfId="31378"/>
    <cellStyle name="SAPBEXHLevel3X 3 3 2 3" xfId="31379"/>
    <cellStyle name="SAPBEXHLevel3X 3 3 2 3 2" xfId="31380"/>
    <cellStyle name="SAPBEXHLevel3X 3 3 2 3 2 2" xfId="31381"/>
    <cellStyle name="SAPBEXHLevel3X 3 3 2 3 3" xfId="31382"/>
    <cellStyle name="SAPBEXHLevel3X 3 3 2 4" xfId="31383"/>
    <cellStyle name="SAPBEXHLevel3X 3 3 2 4 2" xfId="31384"/>
    <cellStyle name="SAPBEXHLevel3X 3 3 2 4 2 2" xfId="31385"/>
    <cellStyle name="SAPBEXHLevel3X 3 3 2 4 3" xfId="31386"/>
    <cellStyle name="SAPBEXHLevel3X 3 3 2 5" xfId="31387"/>
    <cellStyle name="SAPBEXHLevel3X 3 3 2 5 2" xfId="31388"/>
    <cellStyle name="SAPBEXHLevel3X 3 3 2 5 2 2" xfId="31389"/>
    <cellStyle name="SAPBEXHLevel3X 3 3 2 5 3" xfId="31390"/>
    <cellStyle name="SAPBEXHLevel3X 3 3 2 6" xfId="31391"/>
    <cellStyle name="SAPBEXHLevel3X 3 3 2 6 2" xfId="31392"/>
    <cellStyle name="SAPBEXHLevel3X 3 3 2 7" xfId="31393"/>
    <cellStyle name="SAPBEXHLevel3X 3 3 2 8" xfId="31374"/>
    <cellStyle name="SAPBEXHLevel3X 3 3 3" xfId="2838"/>
    <cellStyle name="SAPBEXHLevel3X 3 3 3 2" xfId="31395"/>
    <cellStyle name="SAPBEXHLevel3X 3 3 3 2 2" xfId="31396"/>
    <cellStyle name="SAPBEXHLevel3X 3 3 3 3" xfId="31397"/>
    <cellStyle name="SAPBEXHLevel3X 3 3 3 4" xfId="31394"/>
    <cellStyle name="SAPBEXHLevel3X 3 3 4" xfId="2584"/>
    <cellStyle name="SAPBEXHLevel3X 3 3 4 2" xfId="31399"/>
    <cellStyle name="SAPBEXHLevel3X 3 3 4 2 2" xfId="31400"/>
    <cellStyle name="SAPBEXHLevel3X 3 3 4 3" xfId="31401"/>
    <cellStyle name="SAPBEXHLevel3X 3 3 4 4" xfId="31398"/>
    <cellStyle name="SAPBEXHLevel3X 3 3 5" xfId="31402"/>
    <cellStyle name="SAPBEXHLevel3X 3 3 5 2" xfId="31403"/>
    <cellStyle name="SAPBEXHLevel3X 3 3 5 2 2" xfId="31404"/>
    <cellStyle name="SAPBEXHLevel3X 3 3 5 3" xfId="31405"/>
    <cellStyle name="SAPBEXHLevel3X 3 3 6" xfId="31406"/>
    <cellStyle name="SAPBEXHLevel3X 3 3 6 2" xfId="31407"/>
    <cellStyle name="SAPBEXHLevel3X 3 3 6 2 2" xfId="31408"/>
    <cellStyle name="SAPBEXHLevel3X 3 3 6 3" xfId="31409"/>
    <cellStyle name="SAPBEXHLevel3X 3 3 7" xfId="31410"/>
    <cellStyle name="SAPBEXHLevel3X 3 3 7 2" xfId="31411"/>
    <cellStyle name="SAPBEXHLevel3X 3 3 7 2 2" xfId="31412"/>
    <cellStyle name="SAPBEXHLevel3X 3 3 7 3" xfId="31413"/>
    <cellStyle name="SAPBEXHLevel3X 3 3 8" xfId="31414"/>
    <cellStyle name="SAPBEXHLevel3X 3 3 8 2" xfId="31415"/>
    <cellStyle name="SAPBEXHLevel3X 3 3 9" xfId="31416"/>
    <cellStyle name="SAPBEXHLevel3X 3 4" xfId="1595"/>
    <cellStyle name="SAPBEXHLevel3X 3 4 2" xfId="31418"/>
    <cellStyle name="SAPBEXHLevel3X 3 4 2 2" xfId="31419"/>
    <cellStyle name="SAPBEXHLevel3X 3 4 2 2 2" xfId="31420"/>
    <cellStyle name="SAPBEXHLevel3X 3 4 2 3" xfId="31421"/>
    <cellStyle name="SAPBEXHLevel3X 3 4 3" xfId="31422"/>
    <cellStyle name="SAPBEXHLevel3X 3 4 3 2" xfId="31423"/>
    <cellStyle name="SAPBEXHLevel3X 3 4 3 2 2" xfId="31424"/>
    <cellStyle name="SAPBEXHLevel3X 3 4 3 3" xfId="31425"/>
    <cellStyle name="SAPBEXHLevel3X 3 4 4" xfId="31426"/>
    <cellStyle name="SAPBEXHLevel3X 3 4 4 2" xfId="31427"/>
    <cellStyle name="SAPBEXHLevel3X 3 4 4 2 2" xfId="31428"/>
    <cellStyle name="SAPBEXHLevel3X 3 4 4 3" xfId="31429"/>
    <cellStyle name="SAPBEXHLevel3X 3 4 5" xfId="31430"/>
    <cellStyle name="SAPBEXHLevel3X 3 4 5 2" xfId="31431"/>
    <cellStyle name="SAPBEXHLevel3X 3 4 5 2 2" xfId="31432"/>
    <cellStyle name="SAPBEXHLevel3X 3 4 5 3" xfId="31433"/>
    <cellStyle name="SAPBEXHLevel3X 3 4 6" xfId="31434"/>
    <cellStyle name="SAPBEXHLevel3X 3 4 6 2" xfId="31435"/>
    <cellStyle name="SAPBEXHLevel3X 3 4 7" xfId="31436"/>
    <cellStyle name="SAPBEXHLevel3X 3 4 8" xfId="31417"/>
    <cellStyle name="SAPBEXHLevel3X 3 5" xfId="31437"/>
    <cellStyle name="SAPBEXHLevel3X 3 5 2" xfId="31438"/>
    <cellStyle name="SAPBEXHLevel3X 3 5 2 2" xfId="31439"/>
    <cellStyle name="SAPBEXHLevel3X 3 5 3" xfId="31440"/>
    <cellStyle name="SAPBEXHLevel3X 3 6" xfId="31441"/>
    <cellStyle name="SAPBEXHLevel3X 3 6 2" xfId="31442"/>
    <cellStyle name="SAPBEXHLevel3X 3 6 2 2" xfId="31443"/>
    <cellStyle name="SAPBEXHLevel3X 3 6 3" xfId="31444"/>
    <cellStyle name="SAPBEXHLevel3X 3 7" xfId="31445"/>
    <cellStyle name="SAPBEXHLevel3X 3 7 2" xfId="31446"/>
    <cellStyle name="SAPBEXHLevel3X 3 7 2 2" xfId="31447"/>
    <cellStyle name="SAPBEXHLevel3X 3 7 3" xfId="31448"/>
    <cellStyle name="SAPBEXHLevel3X 3 8" xfId="31449"/>
    <cellStyle name="SAPBEXHLevel3X 3 8 2" xfId="31450"/>
    <cellStyle name="SAPBEXHLevel3X 3 8 2 2" xfId="31451"/>
    <cellStyle name="SAPBEXHLevel3X 3 8 3" xfId="31452"/>
    <cellStyle name="SAPBEXHLevel3X 3 9" xfId="31453"/>
    <cellStyle name="SAPBEXHLevel3X 3 9 2" xfId="31454"/>
    <cellStyle name="SAPBEXHLevel3X 3 9 2 2" xfId="31455"/>
    <cellStyle name="SAPBEXHLevel3X 3 9 3" xfId="31456"/>
    <cellStyle name="SAPBEXHLevel3X 4" xfId="698"/>
    <cellStyle name="SAPBEXHLevel3X 4 10" xfId="31458"/>
    <cellStyle name="SAPBEXHLevel3X 4 11" xfId="31457"/>
    <cellStyle name="SAPBEXHLevel3X 4 2" xfId="1069"/>
    <cellStyle name="SAPBEXHLevel3X 4 2 2" xfId="2083"/>
    <cellStyle name="SAPBEXHLevel3X 4 2 2 2" xfId="2863"/>
    <cellStyle name="SAPBEXHLevel3X 4 2 2 2 2" xfId="31462"/>
    <cellStyle name="SAPBEXHLevel3X 4 2 2 2 2 2" xfId="31463"/>
    <cellStyle name="SAPBEXHLevel3X 4 2 2 2 3" xfId="31464"/>
    <cellStyle name="SAPBEXHLevel3X 4 2 2 2 4" xfId="31461"/>
    <cellStyle name="SAPBEXHLevel3X 4 2 2 3" xfId="2594"/>
    <cellStyle name="SAPBEXHLevel3X 4 2 2 3 2" xfId="31466"/>
    <cellStyle name="SAPBEXHLevel3X 4 2 2 3 2 2" xfId="31467"/>
    <cellStyle name="SAPBEXHLevel3X 4 2 2 3 3" xfId="31468"/>
    <cellStyle name="SAPBEXHLevel3X 4 2 2 3 4" xfId="31465"/>
    <cellStyle name="SAPBEXHLevel3X 4 2 2 4" xfId="31469"/>
    <cellStyle name="SAPBEXHLevel3X 4 2 2 4 2" xfId="31470"/>
    <cellStyle name="SAPBEXHLevel3X 4 2 2 4 2 2" xfId="31471"/>
    <cellStyle name="SAPBEXHLevel3X 4 2 2 4 3" xfId="31472"/>
    <cellStyle name="SAPBEXHLevel3X 4 2 2 5" xfId="31473"/>
    <cellStyle name="SAPBEXHLevel3X 4 2 2 5 2" xfId="31474"/>
    <cellStyle name="SAPBEXHLevel3X 4 2 2 5 2 2" xfId="31475"/>
    <cellStyle name="SAPBEXHLevel3X 4 2 2 5 3" xfId="31476"/>
    <cellStyle name="SAPBEXHLevel3X 4 2 2 6" xfId="31477"/>
    <cellStyle name="SAPBEXHLevel3X 4 2 2 6 2" xfId="31478"/>
    <cellStyle name="SAPBEXHLevel3X 4 2 2 7" xfId="31479"/>
    <cellStyle name="SAPBEXHLevel3X 4 2 2 8" xfId="31460"/>
    <cellStyle name="SAPBEXHLevel3X 4 2 3" xfId="31480"/>
    <cellStyle name="SAPBEXHLevel3X 4 2 3 2" xfId="31481"/>
    <cellStyle name="SAPBEXHLevel3X 4 2 3 2 2" xfId="31482"/>
    <cellStyle name="SAPBEXHLevel3X 4 2 3 3" xfId="31483"/>
    <cellStyle name="SAPBEXHLevel3X 4 2 4" xfId="31484"/>
    <cellStyle name="SAPBEXHLevel3X 4 2 4 2" xfId="31485"/>
    <cellStyle name="SAPBEXHLevel3X 4 2 4 2 2" xfId="31486"/>
    <cellStyle name="SAPBEXHLevel3X 4 2 4 3" xfId="31487"/>
    <cellStyle name="SAPBEXHLevel3X 4 2 5" xfId="31488"/>
    <cellStyle name="SAPBEXHLevel3X 4 2 5 2" xfId="31489"/>
    <cellStyle name="SAPBEXHLevel3X 4 2 5 2 2" xfId="31490"/>
    <cellStyle name="SAPBEXHLevel3X 4 2 5 3" xfId="31491"/>
    <cellStyle name="SAPBEXHLevel3X 4 2 6" xfId="31492"/>
    <cellStyle name="SAPBEXHLevel3X 4 2 6 2" xfId="31493"/>
    <cellStyle name="SAPBEXHLevel3X 4 2 6 2 2" xfId="31494"/>
    <cellStyle name="SAPBEXHLevel3X 4 2 6 3" xfId="31495"/>
    <cellStyle name="SAPBEXHLevel3X 4 2 7" xfId="31496"/>
    <cellStyle name="SAPBEXHLevel3X 4 2 7 2" xfId="31497"/>
    <cellStyle name="SAPBEXHLevel3X 4 2 8" xfId="31498"/>
    <cellStyle name="SAPBEXHLevel3X 4 2 9" xfId="31459"/>
    <cellStyle name="SAPBEXHLevel3X 4 3" xfId="1719"/>
    <cellStyle name="SAPBEXHLevel3X 4 3 2" xfId="2850"/>
    <cellStyle name="SAPBEXHLevel3X 4 3 2 2" xfId="31501"/>
    <cellStyle name="SAPBEXHLevel3X 4 3 2 2 2" xfId="31502"/>
    <cellStyle name="SAPBEXHLevel3X 4 3 2 3" xfId="31503"/>
    <cellStyle name="SAPBEXHLevel3X 4 3 2 4" xfId="31500"/>
    <cellStyle name="SAPBEXHLevel3X 4 3 3" xfId="2583"/>
    <cellStyle name="SAPBEXHLevel3X 4 3 3 2" xfId="31505"/>
    <cellStyle name="SAPBEXHLevel3X 4 3 3 2 2" xfId="31506"/>
    <cellStyle name="SAPBEXHLevel3X 4 3 3 3" xfId="31507"/>
    <cellStyle name="SAPBEXHLevel3X 4 3 3 4" xfId="31504"/>
    <cellStyle name="SAPBEXHLevel3X 4 3 4" xfId="31508"/>
    <cellStyle name="SAPBEXHLevel3X 4 3 4 2" xfId="31509"/>
    <cellStyle name="SAPBEXHLevel3X 4 3 4 2 2" xfId="31510"/>
    <cellStyle name="SAPBEXHLevel3X 4 3 4 3" xfId="31511"/>
    <cellStyle name="SAPBEXHLevel3X 4 3 5" xfId="31512"/>
    <cellStyle name="SAPBEXHLevel3X 4 3 5 2" xfId="31513"/>
    <cellStyle name="SAPBEXHLevel3X 4 3 5 2 2" xfId="31514"/>
    <cellStyle name="SAPBEXHLevel3X 4 3 5 3" xfId="31515"/>
    <cellStyle name="SAPBEXHLevel3X 4 3 6" xfId="31516"/>
    <cellStyle name="SAPBEXHLevel3X 4 3 6 2" xfId="31517"/>
    <cellStyle name="SAPBEXHLevel3X 4 3 7" xfId="31518"/>
    <cellStyle name="SAPBEXHLevel3X 4 3 8" xfId="31499"/>
    <cellStyle name="SAPBEXHLevel3X 4 4" xfId="31519"/>
    <cellStyle name="SAPBEXHLevel3X 4 5" xfId="31520"/>
    <cellStyle name="SAPBEXHLevel3X 4 5 2" xfId="31521"/>
    <cellStyle name="SAPBEXHLevel3X 4 5 2 2" xfId="31522"/>
    <cellStyle name="SAPBEXHLevel3X 4 5 3" xfId="31523"/>
    <cellStyle name="SAPBEXHLevel3X 4 6" xfId="31524"/>
    <cellStyle name="SAPBEXHLevel3X 4 6 2" xfId="31525"/>
    <cellStyle name="SAPBEXHLevel3X 4 6 2 2" xfId="31526"/>
    <cellStyle name="SAPBEXHLevel3X 4 6 3" xfId="31527"/>
    <cellStyle name="SAPBEXHLevel3X 4 7" xfId="31528"/>
    <cellStyle name="SAPBEXHLevel3X 4 7 2" xfId="31529"/>
    <cellStyle name="SAPBEXHLevel3X 4 7 2 2" xfId="31530"/>
    <cellStyle name="SAPBEXHLevel3X 4 7 3" xfId="31531"/>
    <cellStyle name="SAPBEXHLevel3X 4 8" xfId="31532"/>
    <cellStyle name="SAPBEXHLevel3X 4 8 2" xfId="31533"/>
    <cellStyle name="SAPBEXHLevel3X 4 8 2 2" xfId="31534"/>
    <cellStyle name="SAPBEXHLevel3X 4 8 3" xfId="31535"/>
    <cellStyle name="SAPBEXHLevel3X 4 9" xfId="31536"/>
    <cellStyle name="SAPBEXHLevel3X 4 9 2" xfId="31537"/>
    <cellStyle name="SAPBEXHLevel3X 5" xfId="680"/>
    <cellStyle name="SAPBEXHLevel3X 5 10" xfId="31539"/>
    <cellStyle name="SAPBEXHLevel3X 5 11" xfId="31538"/>
    <cellStyle name="SAPBEXHLevel3X 5 2" xfId="1704"/>
    <cellStyle name="SAPBEXHLevel3X 5 2 2" xfId="2845"/>
    <cellStyle name="SAPBEXHLevel3X 5 2 2 2" xfId="31542"/>
    <cellStyle name="SAPBEXHLevel3X 5 2 2 2 2" xfId="31543"/>
    <cellStyle name="SAPBEXHLevel3X 5 2 2 3" xfId="31544"/>
    <cellStyle name="SAPBEXHLevel3X 5 2 2 4" xfId="31541"/>
    <cellStyle name="SAPBEXHLevel3X 5 2 3" xfId="2563"/>
    <cellStyle name="SAPBEXHLevel3X 5 2 3 2" xfId="31546"/>
    <cellStyle name="SAPBEXHLevel3X 5 2 3 2 2" xfId="31547"/>
    <cellStyle name="SAPBEXHLevel3X 5 2 3 3" xfId="31548"/>
    <cellStyle name="SAPBEXHLevel3X 5 2 3 4" xfId="31545"/>
    <cellStyle name="SAPBEXHLevel3X 5 2 4" xfId="31549"/>
    <cellStyle name="SAPBEXHLevel3X 5 2 4 2" xfId="31550"/>
    <cellStyle name="SAPBEXHLevel3X 5 2 4 2 2" xfId="31551"/>
    <cellStyle name="SAPBEXHLevel3X 5 2 4 3" xfId="31552"/>
    <cellStyle name="SAPBEXHLevel3X 5 2 5" xfId="31553"/>
    <cellStyle name="SAPBEXHLevel3X 5 2 5 2" xfId="31554"/>
    <cellStyle name="SAPBEXHLevel3X 5 2 5 2 2" xfId="31555"/>
    <cellStyle name="SAPBEXHLevel3X 5 2 5 3" xfId="31556"/>
    <cellStyle name="SAPBEXHLevel3X 5 2 6" xfId="31557"/>
    <cellStyle name="SAPBEXHLevel3X 5 2 6 2" xfId="31558"/>
    <cellStyle name="SAPBEXHLevel3X 5 2 6 2 2" xfId="31559"/>
    <cellStyle name="SAPBEXHLevel3X 5 2 6 3" xfId="31560"/>
    <cellStyle name="SAPBEXHLevel3X 5 2 7" xfId="31561"/>
    <cellStyle name="SAPBEXHLevel3X 5 2 7 2" xfId="31562"/>
    <cellStyle name="SAPBEXHLevel3X 5 2 8" xfId="31563"/>
    <cellStyle name="SAPBEXHLevel3X 5 2 9" xfId="31540"/>
    <cellStyle name="SAPBEXHLevel3X 5 3" xfId="31564"/>
    <cellStyle name="SAPBEXHLevel3X 5 3 2" xfId="31565"/>
    <cellStyle name="SAPBEXHLevel3X 5 3 2 2" xfId="31566"/>
    <cellStyle name="SAPBEXHLevel3X 5 3 3" xfId="31567"/>
    <cellStyle name="SAPBEXHLevel3X 5 4" xfId="31568"/>
    <cellStyle name="SAPBEXHLevel3X 5 4 2" xfId="31569"/>
    <cellStyle name="SAPBEXHLevel3X 5 4 2 2" xfId="31570"/>
    <cellStyle name="SAPBEXHLevel3X 5 4 3" xfId="31571"/>
    <cellStyle name="SAPBEXHLevel3X 5 5" xfId="31572"/>
    <cellStyle name="SAPBEXHLevel3X 5 5 2" xfId="31573"/>
    <cellStyle name="SAPBEXHLevel3X 5 5 2 2" xfId="31574"/>
    <cellStyle name="SAPBEXHLevel3X 5 5 3" xfId="31575"/>
    <cellStyle name="SAPBEXHLevel3X 5 6" xfId="31576"/>
    <cellStyle name="SAPBEXHLevel3X 5 6 2" xfId="31577"/>
    <cellStyle name="SAPBEXHLevel3X 5 6 2 2" xfId="31578"/>
    <cellStyle name="SAPBEXHLevel3X 5 6 3" xfId="31579"/>
    <cellStyle name="SAPBEXHLevel3X 5 7" xfId="31580"/>
    <cellStyle name="SAPBEXHLevel3X 5 7 2" xfId="31581"/>
    <cellStyle name="SAPBEXHLevel3X 5 7 2 2" xfId="31582"/>
    <cellStyle name="SAPBEXHLevel3X 5 7 3" xfId="31583"/>
    <cellStyle name="SAPBEXHLevel3X 5 8" xfId="31584"/>
    <cellStyle name="SAPBEXHLevel3X 5 8 2" xfId="31585"/>
    <cellStyle name="SAPBEXHLevel3X 5 8 2 2" xfId="31586"/>
    <cellStyle name="SAPBEXHLevel3X 5 8 3" xfId="31587"/>
    <cellStyle name="SAPBEXHLevel3X 5 9" xfId="31588"/>
    <cellStyle name="SAPBEXHLevel3X 5 9 2" xfId="31589"/>
    <cellStyle name="SAPBEXHLevel3X 6" xfId="1288"/>
    <cellStyle name="SAPBEXHLevel3X 6 10" xfId="31590"/>
    <cellStyle name="SAPBEXHLevel3X 6 2" xfId="1926"/>
    <cellStyle name="SAPBEXHLevel3X 6 2 2" xfId="31592"/>
    <cellStyle name="SAPBEXHLevel3X 6 2 2 2" xfId="31593"/>
    <cellStyle name="SAPBEXHLevel3X 6 2 2 2 2" xfId="31594"/>
    <cellStyle name="SAPBEXHLevel3X 6 2 2 3" xfId="31595"/>
    <cellStyle name="SAPBEXHLevel3X 6 2 3" xfId="31596"/>
    <cellStyle name="SAPBEXHLevel3X 6 2 3 2" xfId="31597"/>
    <cellStyle name="SAPBEXHLevel3X 6 2 3 2 2" xfId="31598"/>
    <cellStyle name="SAPBEXHLevel3X 6 2 3 3" xfId="31599"/>
    <cellStyle name="SAPBEXHLevel3X 6 2 4" xfId="31600"/>
    <cellStyle name="SAPBEXHLevel3X 6 2 4 2" xfId="31601"/>
    <cellStyle name="SAPBEXHLevel3X 6 2 4 2 2" xfId="31602"/>
    <cellStyle name="SAPBEXHLevel3X 6 2 4 3" xfId="31603"/>
    <cellStyle name="SAPBEXHLevel3X 6 2 5" xfId="31604"/>
    <cellStyle name="SAPBEXHLevel3X 6 2 5 2" xfId="31605"/>
    <cellStyle name="SAPBEXHLevel3X 6 2 5 2 2" xfId="31606"/>
    <cellStyle name="SAPBEXHLevel3X 6 2 5 3" xfId="31607"/>
    <cellStyle name="SAPBEXHLevel3X 6 2 6" xfId="31608"/>
    <cellStyle name="SAPBEXHLevel3X 6 2 6 2" xfId="31609"/>
    <cellStyle name="SAPBEXHLevel3X 6 2 6 2 2" xfId="31610"/>
    <cellStyle name="SAPBEXHLevel3X 6 2 6 3" xfId="31611"/>
    <cellStyle name="SAPBEXHLevel3X 6 2 7" xfId="31612"/>
    <cellStyle name="SAPBEXHLevel3X 6 2 7 2" xfId="31613"/>
    <cellStyle name="SAPBEXHLevel3X 6 2 8" xfId="31614"/>
    <cellStyle name="SAPBEXHLevel3X 6 2 9" xfId="31591"/>
    <cellStyle name="SAPBEXHLevel3X 6 3" xfId="31615"/>
    <cellStyle name="SAPBEXHLevel3X 6 3 2" xfId="31616"/>
    <cellStyle name="SAPBEXHLevel3X 6 3 2 2" xfId="31617"/>
    <cellStyle name="SAPBEXHLevel3X 6 3 3" xfId="31618"/>
    <cellStyle name="SAPBEXHLevel3X 6 4" xfId="31619"/>
    <cellStyle name="SAPBEXHLevel3X 6 4 2" xfId="31620"/>
    <cellStyle name="SAPBEXHLevel3X 6 4 2 2" xfId="31621"/>
    <cellStyle name="SAPBEXHLevel3X 6 4 3" xfId="31622"/>
    <cellStyle name="SAPBEXHLevel3X 6 5" xfId="31623"/>
    <cellStyle name="SAPBEXHLevel3X 6 5 2" xfId="31624"/>
    <cellStyle name="SAPBEXHLevel3X 6 5 2 2" xfId="31625"/>
    <cellStyle name="SAPBEXHLevel3X 6 5 3" xfId="31626"/>
    <cellStyle name="SAPBEXHLevel3X 6 6" xfId="31627"/>
    <cellStyle name="SAPBEXHLevel3X 6 6 2" xfId="31628"/>
    <cellStyle name="SAPBEXHLevel3X 6 6 2 2" xfId="31629"/>
    <cellStyle name="SAPBEXHLevel3X 6 6 3" xfId="31630"/>
    <cellStyle name="SAPBEXHLevel3X 6 7" xfId="31631"/>
    <cellStyle name="SAPBEXHLevel3X 6 7 2" xfId="31632"/>
    <cellStyle name="SAPBEXHLevel3X 6 7 2 2" xfId="31633"/>
    <cellStyle name="SAPBEXHLevel3X 6 7 3" xfId="31634"/>
    <cellStyle name="SAPBEXHLevel3X 6 8" xfId="31635"/>
    <cellStyle name="SAPBEXHLevel3X 6 8 2" xfId="31636"/>
    <cellStyle name="SAPBEXHLevel3X 6 9" xfId="31637"/>
    <cellStyle name="SAPBEXHLevel3X 7" xfId="964"/>
    <cellStyle name="SAPBEXHLevel3X 7 2" xfId="31639"/>
    <cellStyle name="SAPBEXHLevel3X 7 2 2" xfId="31640"/>
    <cellStyle name="SAPBEXHLevel3X 7 2 2 2" xfId="31641"/>
    <cellStyle name="SAPBEXHLevel3X 7 2 3" xfId="31642"/>
    <cellStyle name="SAPBEXHLevel3X 7 3" xfId="31643"/>
    <cellStyle name="SAPBEXHLevel3X 7 3 2" xfId="31644"/>
    <cellStyle name="SAPBEXHLevel3X 7 3 2 2" xfId="31645"/>
    <cellStyle name="SAPBEXHLevel3X 7 3 3" xfId="31646"/>
    <cellStyle name="SAPBEXHLevel3X 7 4" xfId="31647"/>
    <cellStyle name="SAPBEXHLevel3X 7 4 2" xfId="31648"/>
    <cellStyle name="SAPBEXHLevel3X 7 4 2 2" xfId="31649"/>
    <cellStyle name="SAPBEXHLevel3X 7 4 3" xfId="31650"/>
    <cellStyle name="SAPBEXHLevel3X 7 5" xfId="31651"/>
    <cellStyle name="SAPBEXHLevel3X 7 5 2" xfId="31652"/>
    <cellStyle name="SAPBEXHLevel3X 7 5 2 2" xfId="31653"/>
    <cellStyle name="SAPBEXHLevel3X 7 5 3" xfId="31654"/>
    <cellStyle name="SAPBEXHLevel3X 7 6" xfId="31655"/>
    <cellStyle name="SAPBEXHLevel3X 7 6 2" xfId="31656"/>
    <cellStyle name="SAPBEXHLevel3X 7 6 2 2" xfId="31657"/>
    <cellStyle name="SAPBEXHLevel3X 7 6 3" xfId="31658"/>
    <cellStyle name="SAPBEXHLevel3X 7 7" xfId="31659"/>
    <cellStyle name="SAPBEXHLevel3X 7 7 2" xfId="31660"/>
    <cellStyle name="SAPBEXHLevel3X 7 8" xfId="31661"/>
    <cellStyle name="SAPBEXHLevel3X 7 9" xfId="31638"/>
    <cellStyle name="SAPBEXHLevel3X 8" xfId="2761"/>
    <cellStyle name="SAPBEXHLevel3X 8 2" xfId="31663"/>
    <cellStyle name="SAPBEXHLevel3X 8 2 2" xfId="31664"/>
    <cellStyle name="SAPBEXHLevel3X 8 3" xfId="31665"/>
    <cellStyle name="SAPBEXHLevel3X 8 4" xfId="31662"/>
    <cellStyle name="SAPBEXHLevel3X 9" xfId="31666"/>
    <cellStyle name="SAPBEXHLevel3X_2012 Budget &amp; Actuals" xfId="31667"/>
    <cellStyle name="SAPBEXinputData" xfId="129"/>
    <cellStyle name="SAPBEXinputData 10" xfId="31668"/>
    <cellStyle name="SAPBEXinputData 10 2" xfId="31669"/>
    <cellStyle name="SAPBEXinputData 10 2 2" xfId="31670"/>
    <cellStyle name="SAPBEXinputData 10 3" xfId="31671"/>
    <cellStyle name="SAPBEXinputData 11" xfId="31672"/>
    <cellStyle name="SAPBEXinputData 11 2" xfId="31673"/>
    <cellStyle name="SAPBEXinputData 11 2 2" xfId="31674"/>
    <cellStyle name="SAPBEXinputData 11 2 2 2" xfId="31675"/>
    <cellStyle name="SAPBEXinputData 11 2 3" xfId="31676"/>
    <cellStyle name="SAPBEXinputData 11 3" xfId="31677"/>
    <cellStyle name="SAPBEXinputData 11 3 2" xfId="31678"/>
    <cellStyle name="SAPBEXinputData 11 4" xfId="31679"/>
    <cellStyle name="SAPBEXinputData 12" xfId="31680"/>
    <cellStyle name="SAPBEXinputData 13" xfId="31681"/>
    <cellStyle name="SAPBEXinputData 14" xfId="31682"/>
    <cellStyle name="SAPBEXinputData 15" xfId="31683"/>
    <cellStyle name="SAPBEXinputData 15 2" xfId="31684"/>
    <cellStyle name="SAPBEXinputData 15 2 2" xfId="31685"/>
    <cellStyle name="SAPBEXinputData 15 3" xfId="31686"/>
    <cellStyle name="SAPBEXinputData 16" xfId="31687"/>
    <cellStyle name="SAPBEXinputData 16 2" xfId="31688"/>
    <cellStyle name="SAPBEXinputData 16 2 2" xfId="31689"/>
    <cellStyle name="SAPBEXinputData 16 3" xfId="31690"/>
    <cellStyle name="SAPBEXinputData 17" xfId="31691"/>
    <cellStyle name="SAPBEXinputData 17 2" xfId="31692"/>
    <cellStyle name="SAPBEXinputData 17 2 2" xfId="31693"/>
    <cellStyle name="SAPBEXinputData 17 3" xfId="31694"/>
    <cellStyle name="SAPBEXinputData 18" xfId="31695"/>
    <cellStyle name="SAPBEXinputData 18 2" xfId="31696"/>
    <cellStyle name="SAPBEXinputData 18 2 2" xfId="31697"/>
    <cellStyle name="SAPBEXinputData 18 3" xfId="31698"/>
    <cellStyle name="SAPBEXinputData 19" xfId="31699"/>
    <cellStyle name="SAPBEXinputData 19 2" xfId="31700"/>
    <cellStyle name="SAPBEXinputData 2" xfId="415"/>
    <cellStyle name="SAPBEXinputData 2 10" xfId="31702"/>
    <cellStyle name="SAPBEXinputData 2 10 2" xfId="31703"/>
    <cellStyle name="SAPBEXinputData 2 11" xfId="31704"/>
    <cellStyle name="SAPBEXinputData 2 12" xfId="31701"/>
    <cellStyle name="SAPBEXinputData 2 2" xfId="766"/>
    <cellStyle name="SAPBEXinputData 2 2 10" xfId="31706"/>
    <cellStyle name="SAPBEXinputData 2 2 11" xfId="31705"/>
    <cellStyle name="SAPBEXinputData 2 2 2" xfId="1121"/>
    <cellStyle name="SAPBEXinputData 2 2 2 2" xfId="31708"/>
    <cellStyle name="SAPBEXinputData 2 2 2 3" xfId="31709"/>
    <cellStyle name="SAPBEXinputData 2 2 2 3 2" xfId="31710"/>
    <cellStyle name="SAPBEXinputData 2 2 2 3 2 2" xfId="31711"/>
    <cellStyle name="SAPBEXinputData 2 2 2 3 3" xfId="31712"/>
    <cellStyle name="SAPBEXinputData 2 2 2 4" xfId="31713"/>
    <cellStyle name="SAPBEXinputData 2 2 2 4 2" xfId="31714"/>
    <cellStyle name="SAPBEXinputData 2 2 2 4 2 2" xfId="31715"/>
    <cellStyle name="SAPBEXinputData 2 2 2 4 3" xfId="31716"/>
    <cellStyle name="SAPBEXinputData 2 2 2 5" xfId="31717"/>
    <cellStyle name="SAPBEXinputData 2 2 2 5 2" xfId="31718"/>
    <cellStyle name="SAPBEXinputData 2 2 2 5 2 2" xfId="31719"/>
    <cellStyle name="SAPBEXinputData 2 2 2 5 3" xfId="31720"/>
    <cellStyle name="SAPBEXinputData 2 2 2 6" xfId="31721"/>
    <cellStyle name="SAPBEXinputData 2 2 2 6 2" xfId="31722"/>
    <cellStyle name="SAPBEXinputData 2 2 2 6 2 2" xfId="31723"/>
    <cellStyle name="SAPBEXinputData 2 2 2 6 3" xfId="31724"/>
    <cellStyle name="SAPBEXinputData 2 2 2 7" xfId="31725"/>
    <cellStyle name="SAPBEXinputData 2 2 2 7 2" xfId="31726"/>
    <cellStyle name="SAPBEXinputData 2 2 2 8" xfId="31727"/>
    <cellStyle name="SAPBEXinputData 2 2 2 9" xfId="31707"/>
    <cellStyle name="SAPBEXinputData 2 2 3" xfId="31728"/>
    <cellStyle name="SAPBEXinputData 2 2 3 2" xfId="31729"/>
    <cellStyle name="SAPBEXinputData 2 2 3 2 2" xfId="31730"/>
    <cellStyle name="SAPBEXinputData 2 2 3 3" xfId="31731"/>
    <cellStyle name="SAPBEXinputData 2 2 4" xfId="31732"/>
    <cellStyle name="SAPBEXinputData 2 2 5" xfId="31733"/>
    <cellStyle name="SAPBEXinputData 2 2 5 2" xfId="31734"/>
    <cellStyle name="SAPBEXinputData 2 2 5 2 2" xfId="31735"/>
    <cellStyle name="SAPBEXinputData 2 2 5 3" xfId="31736"/>
    <cellStyle name="SAPBEXinputData 2 2 6" xfId="31737"/>
    <cellStyle name="SAPBEXinputData 2 2 6 2" xfId="31738"/>
    <cellStyle name="SAPBEXinputData 2 2 6 2 2" xfId="31739"/>
    <cellStyle name="SAPBEXinputData 2 2 6 3" xfId="31740"/>
    <cellStyle name="SAPBEXinputData 2 2 7" xfId="31741"/>
    <cellStyle name="SAPBEXinputData 2 2 7 2" xfId="31742"/>
    <cellStyle name="SAPBEXinputData 2 2 7 2 2" xfId="31743"/>
    <cellStyle name="SAPBEXinputData 2 2 7 3" xfId="31744"/>
    <cellStyle name="SAPBEXinputData 2 2 8" xfId="31745"/>
    <cellStyle name="SAPBEXinputData 2 2 8 2" xfId="31746"/>
    <cellStyle name="SAPBEXinputData 2 2 8 2 2" xfId="31747"/>
    <cellStyle name="SAPBEXinputData 2 2 8 3" xfId="31748"/>
    <cellStyle name="SAPBEXinputData 2 2 9" xfId="31749"/>
    <cellStyle name="SAPBEXinputData 2 2 9 2" xfId="31750"/>
    <cellStyle name="SAPBEXinputData 2 3" xfId="824"/>
    <cellStyle name="SAPBEXinputData 2 3 10" xfId="31751"/>
    <cellStyle name="SAPBEXinputData 2 3 2" xfId="31752"/>
    <cellStyle name="SAPBEXinputData 2 3 2 2" xfId="31753"/>
    <cellStyle name="SAPBEXinputData 2 3 2 2 2" xfId="31754"/>
    <cellStyle name="SAPBEXinputData 2 3 2 2 2 2" xfId="31755"/>
    <cellStyle name="SAPBEXinputData 2 3 2 2 3" xfId="31756"/>
    <cellStyle name="SAPBEXinputData 2 3 2 3" xfId="31757"/>
    <cellStyle name="SAPBEXinputData 2 3 2 3 2" xfId="31758"/>
    <cellStyle name="SAPBEXinputData 2 3 2 3 2 2" xfId="31759"/>
    <cellStyle name="SAPBEXinputData 2 3 2 3 3" xfId="31760"/>
    <cellStyle name="SAPBEXinputData 2 3 2 4" xfId="31761"/>
    <cellStyle name="SAPBEXinputData 2 3 2 4 2" xfId="31762"/>
    <cellStyle name="SAPBEXinputData 2 3 2 4 2 2" xfId="31763"/>
    <cellStyle name="SAPBEXinputData 2 3 2 4 3" xfId="31764"/>
    <cellStyle name="SAPBEXinputData 2 3 2 5" xfId="31765"/>
    <cellStyle name="SAPBEXinputData 2 3 2 5 2" xfId="31766"/>
    <cellStyle name="SAPBEXinputData 2 3 2 5 2 2" xfId="31767"/>
    <cellStyle name="SAPBEXinputData 2 3 2 5 3" xfId="31768"/>
    <cellStyle name="SAPBEXinputData 2 3 2 6" xfId="31769"/>
    <cellStyle name="SAPBEXinputData 2 3 2 6 2" xfId="31770"/>
    <cellStyle name="SAPBEXinputData 2 3 2 7" xfId="31771"/>
    <cellStyle name="SAPBEXinputData 2 3 3" xfId="31772"/>
    <cellStyle name="SAPBEXinputData 2 3 3 2" xfId="31773"/>
    <cellStyle name="SAPBEXinputData 2 3 3 2 2" xfId="31774"/>
    <cellStyle name="SAPBEXinputData 2 3 3 3" xfId="31775"/>
    <cellStyle name="SAPBEXinputData 2 3 4" xfId="31776"/>
    <cellStyle name="SAPBEXinputData 2 3 4 2" xfId="31777"/>
    <cellStyle name="SAPBEXinputData 2 3 4 2 2" xfId="31778"/>
    <cellStyle name="SAPBEXinputData 2 3 4 3" xfId="31779"/>
    <cellStyle name="SAPBEXinputData 2 3 5" xfId="31780"/>
    <cellStyle name="SAPBEXinputData 2 3 5 2" xfId="31781"/>
    <cellStyle name="SAPBEXinputData 2 3 5 2 2" xfId="31782"/>
    <cellStyle name="SAPBEXinputData 2 3 5 3" xfId="31783"/>
    <cellStyle name="SAPBEXinputData 2 3 6" xfId="31784"/>
    <cellStyle name="SAPBEXinputData 2 3 6 2" xfId="31785"/>
    <cellStyle name="SAPBEXinputData 2 3 6 2 2" xfId="31786"/>
    <cellStyle name="SAPBEXinputData 2 3 6 3" xfId="31787"/>
    <cellStyle name="SAPBEXinputData 2 3 7" xfId="31788"/>
    <cellStyle name="SAPBEXinputData 2 3 7 2" xfId="31789"/>
    <cellStyle name="SAPBEXinputData 2 3 7 2 2" xfId="31790"/>
    <cellStyle name="SAPBEXinputData 2 3 7 3" xfId="31791"/>
    <cellStyle name="SAPBEXinputData 2 3 8" xfId="31792"/>
    <cellStyle name="SAPBEXinputData 2 3 8 2" xfId="31793"/>
    <cellStyle name="SAPBEXinputData 2 3 9" xfId="31794"/>
    <cellStyle name="SAPBEXinputData 2 4" xfId="2394"/>
    <cellStyle name="SAPBEXinputData 2 4 2" xfId="31795"/>
    <cellStyle name="SAPBEXinputData 2 4 2 2" xfId="31796"/>
    <cellStyle name="SAPBEXinputData 2 4 2 2 2" xfId="31797"/>
    <cellStyle name="SAPBEXinputData 2 4 2 3" xfId="31798"/>
    <cellStyle name="SAPBEXinputData 2 4 3" xfId="31799"/>
    <cellStyle name="SAPBEXinputData 2 4 3 2" xfId="31800"/>
    <cellStyle name="SAPBEXinputData 2 4 3 2 2" xfId="31801"/>
    <cellStyle name="SAPBEXinputData 2 4 3 3" xfId="31802"/>
    <cellStyle name="SAPBEXinputData 2 4 4" xfId="31803"/>
    <cellStyle name="SAPBEXinputData 2 4 4 2" xfId="31804"/>
    <cellStyle name="SAPBEXinputData 2 4 4 2 2" xfId="31805"/>
    <cellStyle name="SAPBEXinputData 2 4 4 3" xfId="31806"/>
    <cellStyle name="SAPBEXinputData 2 4 5" xfId="31807"/>
    <cellStyle name="SAPBEXinputData 2 4 5 2" xfId="31808"/>
    <cellStyle name="SAPBEXinputData 2 4 5 2 2" xfId="31809"/>
    <cellStyle name="SAPBEXinputData 2 4 5 3" xfId="31810"/>
    <cellStyle name="SAPBEXinputData 2 4 6" xfId="31811"/>
    <cellStyle name="SAPBEXinputData 2 4 6 2" xfId="31812"/>
    <cellStyle name="SAPBEXinputData 2 4 7" xfId="31813"/>
    <cellStyle name="SAPBEXinputData 2 5" xfId="31814"/>
    <cellStyle name="SAPBEXinputData 2 5 2" xfId="31815"/>
    <cellStyle name="SAPBEXinputData 2 5 2 2" xfId="31816"/>
    <cellStyle name="SAPBEXinputData 2 5 3" xfId="31817"/>
    <cellStyle name="SAPBEXinputData 2 6" xfId="31818"/>
    <cellStyle name="SAPBEXinputData 2 6 2" xfId="31819"/>
    <cellStyle name="SAPBEXinputData 2 6 2 2" xfId="31820"/>
    <cellStyle name="SAPBEXinputData 2 6 3" xfId="31821"/>
    <cellStyle name="SAPBEXinputData 2 7" xfId="31822"/>
    <cellStyle name="SAPBEXinputData 2 7 2" xfId="31823"/>
    <cellStyle name="SAPBEXinputData 2 7 2 2" xfId="31824"/>
    <cellStyle name="SAPBEXinputData 2 7 3" xfId="31825"/>
    <cellStyle name="SAPBEXinputData 2 8" xfId="31826"/>
    <cellStyle name="SAPBEXinputData 2 8 2" xfId="31827"/>
    <cellStyle name="SAPBEXinputData 2 8 2 2" xfId="31828"/>
    <cellStyle name="SAPBEXinputData 2 8 3" xfId="31829"/>
    <cellStyle name="SAPBEXinputData 2 9" xfId="31830"/>
    <cellStyle name="SAPBEXinputData 2 9 2" xfId="31831"/>
    <cellStyle name="SAPBEXinputData 2 9 2 2" xfId="31832"/>
    <cellStyle name="SAPBEXinputData 2 9 3" xfId="31833"/>
    <cellStyle name="SAPBEXinputData 2_03_2012 LIC Fcst_ORIGINAL" xfId="31834"/>
    <cellStyle name="SAPBEXinputData 20" xfId="31835"/>
    <cellStyle name="SAPBEXinputData 21" xfId="31836"/>
    <cellStyle name="SAPBEXinputData 3" xfId="719"/>
    <cellStyle name="SAPBEXinputData 3 10" xfId="31837"/>
    <cellStyle name="SAPBEXinputData 3 10 2" xfId="31838"/>
    <cellStyle name="SAPBEXinputData 3 10 2 2" xfId="31839"/>
    <cellStyle name="SAPBEXinputData 3 10 3" xfId="31840"/>
    <cellStyle name="SAPBEXinputData 3 11" xfId="31841"/>
    <cellStyle name="SAPBEXinputData 3 11 2" xfId="31842"/>
    <cellStyle name="SAPBEXinputData 3 12" xfId="31843"/>
    <cellStyle name="SAPBEXinputData 3 2" xfId="1084"/>
    <cellStyle name="SAPBEXinputData 3 2 10" xfId="31844"/>
    <cellStyle name="SAPBEXinputData 3 2 2" xfId="31845"/>
    <cellStyle name="SAPBEXinputData 3 2 2 2" xfId="31846"/>
    <cellStyle name="SAPBEXinputData 3 2 2 2 2" xfId="31847"/>
    <cellStyle name="SAPBEXinputData 3 2 2 2 2 2" xfId="31848"/>
    <cellStyle name="SAPBEXinputData 3 2 2 2 3" xfId="31849"/>
    <cellStyle name="SAPBEXinputData 3 2 2 3" xfId="31850"/>
    <cellStyle name="SAPBEXinputData 3 2 2 3 2" xfId="31851"/>
    <cellStyle name="SAPBEXinputData 3 2 2 3 2 2" xfId="31852"/>
    <cellStyle name="SAPBEXinputData 3 2 2 3 3" xfId="31853"/>
    <cellStyle name="SAPBEXinputData 3 2 2 4" xfId="31854"/>
    <cellStyle name="SAPBEXinputData 3 2 2 4 2" xfId="31855"/>
    <cellStyle name="SAPBEXinputData 3 2 2 4 2 2" xfId="31856"/>
    <cellStyle name="SAPBEXinputData 3 2 2 4 3" xfId="31857"/>
    <cellStyle name="SAPBEXinputData 3 2 2 5" xfId="31858"/>
    <cellStyle name="SAPBEXinputData 3 2 2 5 2" xfId="31859"/>
    <cellStyle name="SAPBEXinputData 3 2 2 5 2 2" xfId="31860"/>
    <cellStyle name="SAPBEXinputData 3 2 2 5 3" xfId="31861"/>
    <cellStyle name="SAPBEXinputData 3 2 2 6" xfId="31862"/>
    <cellStyle name="SAPBEXinputData 3 2 2 6 2" xfId="31863"/>
    <cellStyle name="SAPBEXinputData 3 2 2 7" xfId="31864"/>
    <cellStyle name="SAPBEXinputData 3 2 3" xfId="31865"/>
    <cellStyle name="SAPBEXinputData 3 2 3 2" xfId="31866"/>
    <cellStyle name="SAPBEXinputData 3 2 3 2 2" xfId="31867"/>
    <cellStyle name="SAPBEXinputData 3 2 3 3" xfId="31868"/>
    <cellStyle name="SAPBEXinputData 3 2 4" xfId="31869"/>
    <cellStyle name="SAPBEXinputData 3 2 4 2" xfId="31870"/>
    <cellStyle name="SAPBEXinputData 3 2 4 2 2" xfId="31871"/>
    <cellStyle name="SAPBEXinputData 3 2 4 3" xfId="31872"/>
    <cellStyle name="SAPBEXinputData 3 2 5" xfId="31873"/>
    <cellStyle name="SAPBEXinputData 3 2 5 2" xfId="31874"/>
    <cellStyle name="SAPBEXinputData 3 2 5 2 2" xfId="31875"/>
    <cellStyle name="SAPBEXinputData 3 2 5 3" xfId="31876"/>
    <cellStyle name="SAPBEXinputData 3 2 6" xfId="31877"/>
    <cellStyle name="SAPBEXinputData 3 2 6 2" xfId="31878"/>
    <cellStyle name="SAPBEXinputData 3 2 6 2 2" xfId="31879"/>
    <cellStyle name="SAPBEXinputData 3 2 6 3" xfId="31880"/>
    <cellStyle name="SAPBEXinputData 3 2 7" xfId="31881"/>
    <cellStyle name="SAPBEXinputData 3 2 7 2" xfId="31882"/>
    <cellStyle name="SAPBEXinputData 3 2 7 2 2" xfId="31883"/>
    <cellStyle name="SAPBEXinputData 3 2 7 3" xfId="31884"/>
    <cellStyle name="SAPBEXinputData 3 2 8" xfId="31885"/>
    <cellStyle name="SAPBEXinputData 3 2 8 2" xfId="31886"/>
    <cellStyle name="SAPBEXinputData 3 2 9" xfId="31887"/>
    <cellStyle name="SAPBEXinputData 3 3" xfId="2514"/>
    <cellStyle name="SAPBEXinputData 3 3 2" xfId="31888"/>
    <cellStyle name="SAPBEXinputData 3 3 2 2" xfId="31889"/>
    <cellStyle name="SAPBEXinputData 3 3 2 2 2" xfId="31890"/>
    <cellStyle name="SAPBEXinputData 3 3 2 2 2 2" xfId="31891"/>
    <cellStyle name="SAPBEXinputData 3 3 2 2 3" xfId="31892"/>
    <cellStyle name="SAPBEXinputData 3 3 2 3" xfId="31893"/>
    <cellStyle name="SAPBEXinputData 3 3 2 3 2" xfId="31894"/>
    <cellStyle name="SAPBEXinputData 3 3 2 3 2 2" xfId="31895"/>
    <cellStyle name="SAPBEXinputData 3 3 2 3 3" xfId="31896"/>
    <cellStyle name="SAPBEXinputData 3 3 2 4" xfId="31897"/>
    <cellStyle name="SAPBEXinputData 3 3 2 4 2" xfId="31898"/>
    <cellStyle name="SAPBEXinputData 3 3 2 4 2 2" xfId="31899"/>
    <cellStyle name="SAPBEXinputData 3 3 2 4 3" xfId="31900"/>
    <cellStyle name="SAPBEXinputData 3 3 2 5" xfId="31901"/>
    <cellStyle name="SAPBEXinputData 3 3 2 5 2" xfId="31902"/>
    <cellStyle name="SAPBEXinputData 3 3 2 5 2 2" xfId="31903"/>
    <cellStyle name="SAPBEXinputData 3 3 2 5 3" xfId="31904"/>
    <cellStyle name="SAPBEXinputData 3 3 2 6" xfId="31905"/>
    <cellStyle name="SAPBEXinputData 3 3 2 6 2" xfId="31906"/>
    <cellStyle name="SAPBEXinputData 3 3 2 7" xfId="31907"/>
    <cellStyle name="SAPBEXinputData 3 3 3" xfId="31908"/>
    <cellStyle name="SAPBEXinputData 3 3 4" xfId="31909"/>
    <cellStyle name="SAPBEXinputData 3 3 4 2" xfId="31910"/>
    <cellStyle name="SAPBEXinputData 3 3 4 2 2" xfId="31911"/>
    <cellStyle name="SAPBEXinputData 3 3 4 3" xfId="31912"/>
    <cellStyle name="SAPBEXinputData 3 3 5" xfId="31913"/>
    <cellStyle name="SAPBEXinputData 3 3 5 2" xfId="31914"/>
    <cellStyle name="SAPBEXinputData 3 3 5 2 2" xfId="31915"/>
    <cellStyle name="SAPBEXinputData 3 3 5 3" xfId="31916"/>
    <cellStyle name="SAPBEXinputData 3 3 6" xfId="31917"/>
    <cellStyle name="SAPBEXinputData 3 3 6 2" xfId="31918"/>
    <cellStyle name="SAPBEXinputData 3 3 6 2 2" xfId="31919"/>
    <cellStyle name="SAPBEXinputData 3 3 6 3" xfId="31920"/>
    <cellStyle name="SAPBEXinputData 3 3 7" xfId="31921"/>
    <cellStyle name="SAPBEXinputData 3 3 7 2" xfId="31922"/>
    <cellStyle name="SAPBEXinputData 3 3 7 2 2" xfId="31923"/>
    <cellStyle name="SAPBEXinputData 3 3 7 3" xfId="31924"/>
    <cellStyle name="SAPBEXinputData 3 3 8" xfId="31925"/>
    <cellStyle name="SAPBEXinputData 3 3 8 2" xfId="31926"/>
    <cellStyle name="SAPBEXinputData 3 3 9" xfId="31927"/>
    <cellStyle name="SAPBEXinputData 3 4" xfId="31928"/>
    <cellStyle name="SAPBEXinputData 3 4 2" xfId="31929"/>
    <cellStyle name="SAPBEXinputData 3 4 2 2" xfId="31930"/>
    <cellStyle name="SAPBEXinputData 3 4 2 2 2" xfId="31931"/>
    <cellStyle name="SAPBEXinputData 3 4 2 3" xfId="31932"/>
    <cellStyle name="SAPBEXinputData 3 4 3" xfId="31933"/>
    <cellStyle name="SAPBEXinputData 3 4 3 2" xfId="31934"/>
    <cellStyle name="SAPBEXinputData 3 4 3 2 2" xfId="31935"/>
    <cellStyle name="SAPBEXinputData 3 4 3 3" xfId="31936"/>
    <cellStyle name="SAPBEXinputData 3 4 4" xfId="31937"/>
    <cellStyle name="SAPBEXinputData 3 4 4 2" xfId="31938"/>
    <cellStyle name="SAPBEXinputData 3 4 4 2 2" xfId="31939"/>
    <cellStyle name="SAPBEXinputData 3 4 4 3" xfId="31940"/>
    <cellStyle name="SAPBEXinputData 3 4 5" xfId="31941"/>
    <cellStyle name="SAPBEXinputData 3 4 5 2" xfId="31942"/>
    <cellStyle name="SAPBEXinputData 3 4 5 2 2" xfId="31943"/>
    <cellStyle name="SAPBEXinputData 3 4 5 3" xfId="31944"/>
    <cellStyle name="SAPBEXinputData 3 4 6" xfId="31945"/>
    <cellStyle name="SAPBEXinputData 3 4 6 2" xfId="31946"/>
    <cellStyle name="SAPBEXinputData 3 4 7" xfId="31947"/>
    <cellStyle name="SAPBEXinputData 3 5" xfId="31948"/>
    <cellStyle name="SAPBEXinputData 3 6" xfId="31949"/>
    <cellStyle name="SAPBEXinputData 3 6 2" xfId="31950"/>
    <cellStyle name="SAPBEXinputData 3 6 2 2" xfId="31951"/>
    <cellStyle name="SAPBEXinputData 3 6 3" xfId="31952"/>
    <cellStyle name="SAPBEXinputData 3 7" xfId="31953"/>
    <cellStyle name="SAPBEXinputData 3 7 2" xfId="31954"/>
    <cellStyle name="SAPBEXinputData 3 7 2 2" xfId="31955"/>
    <cellStyle name="SAPBEXinputData 3 7 3" xfId="31956"/>
    <cellStyle name="SAPBEXinputData 3 8" xfId="31957"/>
    <cellStyle name="SAPBEXinputData 3 8 2" xfId="31958"/>
    <cellStyle name="SAPBEXinputData 3 8 2 2" xfId="31959"/>
    <cellStyle name="SAPBEXinputData 3 8 3" xfId="31960"/>
    <cellStyle name="SAPBEXinputData 3 9" xfId="31961"/>
    <cellStyle name="SAPBEXinputData 3 9 2" xfId="31962"/>
    <cellStyle name="SAPBEXinputData 3 9 2 2" xfId="31963"/>
    <cellStyle name="SAPBEXinputData 3 9 3" xfId="31964"/>
    <cellStyle name="SAPBEXinputData 4" xfId="699"/>
    <cellStyle name="SAPBEXinputData 4 10" xfId="31965"/>
    <cellStyle name="SAPBEXinputData 4 2" xfId="2515"/>
    <cellStyle name="SAPBEXinputData 4 2 2" xfId="31966"/>
    <cellStyle name="SAPBEXinputData 4 2 2 2" xfId="31967"/>
    <cellStyle name="SAPBEXinputData 4 2 2 2 2" xfId="31968"/>
    <cellStyle name="SAPBEXinputData 4 2 2 2 2 2" xfId="31969"/>
    <cellStyle name="SAPBEXinputData 4 2 2 2 3" xfId="31970"/>
    <cellStyle name="SAPBEXinputData 4 2 2 3" xfId="31971"/>
    <cellStyle name="SAPBEXinputData 4 2 2 3 2" xfId="31972"/>
    <cellStyle name="SAPBEXinputData 4 2 2 3 2 2" xfId="31973"/>
    <cellStyle name="SAPBEXinputData 4 2 2 3 3" xfId="31974"/>
    <cellStyle name="SAPBEXinputData 4 2 2 4" xfId="31975"/>
    <cellStyle name="SAPBEXinputData 4 2 2 4 2" xfId="31976"/>
    <cellStyle name="SAPBEXinputData 4 2 2 4 2 2" xfId="31977"/>
    <cellStyle name="SAPBEXinputData 4 2 2 4 3" xfId="31978"/>
    <cellStyle name="SAPBEXinputData 4 2 2 5" xfId="31979"/>
    <cellStyle name="SAPBEXinputData 4 2 2 5 2" xfId="31980"/>
    <cellStyle name="SAPBEXinputData 4 2 2 5 2 2" xfId="31981"/>
    <cellStyle name="SAPBEXinputData 4 2 2 5 3" xfId="31982"/>
    <cellStyle name="SAPBEXinputData 4 2 2 6" xfId="31983"/>
    <cellStyle name="SAPBEXinputData 4 2 2 6 2" xfId="31984"/>
    <cellStyle name="SAPBEXinputData 4 2 2 7" xfId="31985"/>
    <cellStyle name="SAPBEXinputData 4 2 3" xfId="31986"/>
    <cellStyle name="SAPBEXinputData 4 2 3 2" xfId="31987"/>
    <cellStyle name="SAPBEXinputData 4 2 3 2 2" xfId="31988"/>
    <cellStyle name="SAPBEXinputData 4 2 3 3" xfId="31989"/>
    <cellStyle name="SAPBEXinputData 4 2 4" xfId="31990"/>
    <cellStyle name="SAPBEXinputData 4 2 4 2" xfId="31991"/>
    <cellStyle name="SAPBEXinputData 4 2 4 2 2" xfId="31992"/>
    <cellStyle name="SAPBEXinputData 4 2 4 3" xfId="31993"/>
    <cellStyle name="SAPBEXinputData 4 2 5" xfId="31994"/>
    <cellStyle name="SAPBEXinputData 4 2 5 2" xfId="31995"/>
    <cellStyle name="SAPBEXinputData 4 2 5 2 2" xfId="31996"/>
    <cellStyle name="SAPBEXinputData 4 2 5 3" xfId="31997"/>
    <cellStyle name="SAPBEXinputData 4 2 6" xfId="31998"/>
    <cellStyle name="SAPBEXinputData 4 2 6 2" xfId="31999"/>
    <cellStyle name="SAPBEXinputData 4 2 6 2 2" xfId="32000"/>
    <cellStyle name="SAPBEXinputData 4 2 6 3" xfId="32001"/>
    <cellStyle name="SAPBEXinputData 4 2 7" xfId="32002"/>
    <cellStyle name="SAPBEXinputData 4 2 7 2" xfId="32003"/>
    <cellStyle name="SAPBEXinputData 4 2 8" xfId="32004"/>
    <cellStyle name="SAPBEXinputData 4 3" xfId="2516"/>
    <cellStyle name="SAPBEXinputData 4 3 2" xfId="32005"/>
    <cellStyle name="SAPBEXinputData 4 3 2 2" xfId="32006"/>
    <cellStyle name="SAPBEXinputData 4 3 2 2 2" xfId="32007"/>
    <cellStyle name="SAPBEXinputData 4 3 2 3" xfId="32008"/>
    <cellStyle name="SAPBEXinputData 4 3 3" xfId="32009"/>
    <cellStyle name="SAPBEXinputData 4 3 3 2" xfId="32010"/>
    <cellStyle name="SAPBEXinputData 4 3 3 2 2" xfId="32011"/>
    <cellStyle name="SAPBEXinputData 4 3 3 3" xfId="32012"/>
    <cellStyle name="SAPBEXinputData 4 3 4" xfId="32013"/>
    <cellStyle name="SAPBEXinputData 4 3 4 2" xfId="32014"/>
    <cellStyle name="SAPBEXinputData 4 3 4 2 2" xfId="32015"/>
    <cellStyle name="SAPBEXinputData 4 3 4 3" xfId="32016"/>
    <cellStyle name="SAPBEXinputData 4 3 5" xfId="32017"/>
    <cellStyle name="SAPBEXinputData 4 3 5 2" xfId="32018"/>
    <cellStyle name="SAPBEXinputData 4 3 5 2 2" xfId="32019"/>
    <cellStyle name="SAPBEXinputData 4 3 5 3" xfId="32020"/>
    <cellStyle name="SAPBEXinputData 4 3 6" xfId="32021"/>
    <cellStyle name="SAPBEXinputData 4 3 6 2" xfId="32022"/>
    <cellStyle name="SAPBEXinputData 4 3 7" xfId="32023"/>
    <cellStyle name="SAPBEXinputData 4 4" xfId="32024"/>
    <cellStyle name="SAPBEXinputData 4 5" xfId="32025"/>
    <cellStyle name="SAPBEXinputData 4 5 2" xfId="32026"/>
    <cellStyle name="SAPBEXinputData 4 5 2 2" xfId="32027"/>
    <cellStyle name="SAPBEXinputData 4 5 3" xfId="32028"/>
    <cellStyle name="SAPBEXinputData 4 6" xfId="32029"/>
    <cellStyle name="SAPBEXinputData 4 6 2" xfId="32030"/>
    <cellStyle name="SAPBEXinputData 4 6 2 2" xfId="32031"/>
    <cellStyle name="SAPBEXinputData 4 6 3" xfId="32032"/>
    <cellStyle name="SAPBEXinputData 4 7" xfId="32033"/>
    <cellStyle name="SAPBEXinputData 4 7 2" xfId="32034"/>
    <cellStyle name="SAPBEXinputData 4 7 2 2" xfId="32035"/>
    <cellStyle name="SAPBEXinputData 4 7 3" xfId="32036"/>
    <cellStyle name="SAPBEXinputData 4 8" xfId="32037"/>
    <cellStyle name="SAPBEXinputData 4 8 2" xfId="32038"/>
    <cellStyle name="SAPBEXinputData 4 8 2 2" xfId="32039"/>
    <cellStyle name="SAPBEXinputData 4 8 3" xfId="32040"/>
    <cellStyle name="SAPBEXinputData 4 9" xfId="32041"/>
    <cellStyle name="SAPBEXinputData 4 9 2" xfId="32042"/>
    <cellStyle name="SAPBEXinputData 5" xfId="2517"/>
    <cellStyle name="SAPBEXinputData 5 2" xfId="32043"/>
    <cellStyle name="SAPBEXinputData 5 2 2" xfId="32044"/>
    <cellStyle name="SAPBEXinputData 5 2 2 2" xfId="32045"/>
    <cellStyle name="SAPBEXinputData 5 2 2 2 2" xfId="32046"/>
    <cellStyle name="SAPBEXinputData 5 2 2 3" xfId="32047"/>
    <cellStyle name="SAPBEXinputData 5 2 3" xfId="32048"/>
    <cellStyle name="SAPBEXinputData 5 2 3 2" xfId="32049"/>
    <cellStyle name="SAPBEXinputData 5 2 3 2 2" xfId="32050"/>
    <cellStyle name="SAPBEXinputData 5 2 3 3" xfId="32051"/>
    <cellStyle name="SAPBEXinputData 5 2 4" xfId="32052"/>
    <cellStyle name="SAPBEXinputData 5 2 4 2" xfId="32053"/>
    <cellStyle name="SAPBEXinputData 5 2 4 2 2" xfId="32054"/>
    <cellStyle name="SAPBEXinputData 5 2 4 3" xfId="32055"/>
    <cellStyle name="SAPBEXinputData 5 2 5" xfId="32056"/>
    <cellStyle name="SAPBEXinputData 5 2 5 2" xfId="32057"/>
    <cellStyle name="SAPBEXinputData 5 2 5 2 2" xfId="32058"/>
    <cellStyle name="SAPBEXinputData 5 2 5 3" xfId="32059"/>
    <cellStyle name="SAPBEXinputData 5 2 6" xfId="32060"/>
    <cellStyle name="SAPBEXinputData 5 2 6 2" xfId="32061"/>
    <cellStyle name="SAPBEXinputData 5 2 7" xfId="32062"/>
    <cellStyle name="SAPBEXinputData 5 3" xfId="32063"/>
    <cellStyle name="SAPBEXinputData 5 4" xfId="32064"/>
    <cellStyle name="SAPBEXinputData 5 4 2" xfId="32065"/>
    <cellStyle name="SAPBEXinputData 5 4 2 2" xfId="32066"/>
    <cellStyle name="SAPBEXinputData 5 4 3" xfId="32067"/>
    <cellStyle name="SAPBEXinputData 5 5" xfId="32068"/>
    <cellStyle name="SAPBEXinputData 5 5 2" xfId="32069"/>
    <cellStyle name="SAPBEXinputData 5 5 2 2" xfId="32070"/>
    <cellStyle name="SAPBEXinputData 5 5 3" xfId="32071"/>
    <cellStyle name="SAPBEXinputData 5 6" xfId="32072"/>
    <cellStyle name="SAPBEXinputData 5 6 2" xfId="32073"/>
    <cellStyle name="SAPBEXinputData 5 6 2 2" xfId="32074"/>
    <cellStyle name="SAPBEXinputData 5 6 3" xfId="32075"/>
    <cellStyle name="SAPBEXinputData 5 7" xfId="32076"/>
    <cellStyle name="SAPBEXinputData 5 7 2" xfId="32077"/>
    <cellStyle name="SAPBEXinputData 5 7 2 2" xfId="32078"/>
    <cellStyle name="SAPBEXinputData 5 7 3" xfId="32079"/>
    <cellStyle name="SAPBEXinputData 5 8" xfId="32080"/>
    <cellStyle name="SAPBEXinputData 5 8 2" xfId="32081"/>
    <cellStyle name="SAPBEXinputData 5 9" xfId="32082"/>
    <cellStyle name="SAPBEXinputData 6" xfId="32083"/>
    <cellStyle name="SAPBEXinputData 6 2" xfId="32084"/>
    <cellStyle name="SAPBEXinputData 6 2 2" xfId="32085"/>
    <cellStyle name="SAPBEXinputData 6 2 2 2" xfId="32086"/>
    <cellStyle name="SAPBEXinputData 6 2 2 2 2" xfId="32087"/>
    <cellStyle name="SAPBEXinputData 6 2 2 3" xfId="32088"/>
    <cellStyle name="SAPBEXinputData 6 2 3" xfId="32089"/>
    <cellStyle name="SAPBEXinputData 6 2 3 2" xfId="32090"/>
    <cellStyle name="SAPBEXinputData 6 2 3 2 2" xfId="32091"/>
    <cellStyle name="SAPBEXinputData 6 2 3 3" xfId="32092"/>
    <cellStyle name="SAPBEXinputData 6 2 4" xfId="32093"/>
    <cellStyle name="SAPBEXinputData 6 2 4 2" xfId="32094"/>
    <cellStyle name="SAPBEXinputData 6 2 4 2 2" xfId="32095"/>
    <cellStyle name="SAPBEXinputData 6 2 4 3" xfId="32096"/>
    <cellStyle name="SAPBEXinputData 6 2 5" xfId="32097"/>
    <cellStyle name="SAPBEXinputData 6 2 5 2" xfId="32098"/>
    <cellStyle name="SAPBEXinputData 6 2 5 2 2" xfId="32099"/>
    <cellStyle name="SAPBEXinputData 6 2 5 3" xfId="32100"/>
    <cellStyle name="SAPBEXinputData 6 2 6" xfId="32101"/>
    <cellStyle name="SAPBEXinputData 6 2 6 2" xfId="32102"/>
    <cellStyle name="SAPBEXinputData 6 2 7" xfId="32103"/>
    <cellStyle name="SAPBEXinputData 6 3" xfId="32104"/>
    <cellStyle name="SAPBEXinputData 6 3 2" xfId="32105"/>
    <cellStyle name="SAPBEXinputData 6 3 2 2" xfId="32106"/>
    <cellStyle name="SAPBEXinputData 6 3 3" xfId="32107"/>
    <cellStyle name="SAPBEXinputData 6 4" xfId="32108"/>
    <cellStyle name="SAPBEXinputData 6 4 2" xfId="32109"/>
    <cellStyle name="SAPBEXinputData 6 4 2 2" xfId="32110"/>
    <cellStyle name="SAPBEXinputData 6 4 3" xfId="32111"/>
    <cellStyle name="SAPBEXinputData 6 5" xfId="32112"/>
    <cellStyle name="SAPBEXinputData 6 5 2" xfId="32113"/>
    <cellStyle name="SAPBEXinputData 6 5 2 2" xfId="32114"/>
    <cellStyle name="SAPBEXinputData 6 5 3" xfId="32115"/>
    <cellStyle name="SAPBEXinputData 6 6" xfId="32116"/>
    <cellStyle name="SAPBEXinputData 6 6 2" xfId="32117"/>
    <cellStyle name="SAPBEXinputData 6 6 2 2" xfId="32118"/>
    <cellStyle name="SAPBEXinputData 6 6 3" xfId="32119"/>
    <cellStyle name="SAPBEXinputData 6 7" xfId="32120"/>
    <cellStyle name="SAPBEXinputData 6 7 2" xfId="32121"/>
    <cellStyle name="SAPBEXinputData 6 7 2 2" xfId="32122"/>
    <cellStyle name="SAPBEXinputData 6 7 3" xfId="32123"/>
    <cellStyle name="SAPBEXinputData 6 8" xfId="32124"/>
    <cellStyle name="SAPBEXinputData 6 8 2" xfId="32125"/>
    <cellStyle name="SAPBEXinputData 6 9" xfId="32126"/>
    <cellStyle name="SAPBEXinputData 7" xfId="32127"/>
    <cellStyle name="SAPBEXinputData 7 2" xfId="32128"/>
    <cellStyle name="SAPBEXinputData 7 3" xfId="32129"/>
    <cellStyle name="SAPBEXinputData 7 3 2" xfId="32130"/>
    <cellStyle name="SAPBEXinputData 7 3 2 2" xfId="32131"/>
    <cellStyle name="SAPBEXinputData 7 3 3" xfId="32132"/>
    <cellStyle name="SAPBEXinputData 7 4" xfId="32133"/>
    <cellStyle name="SAPBEXinputData 7 4 2" xfId="32134"/>
    <cellStyle name="SAPBEXinputData 7 4 2 2" xfId="32135"/>
    <cellStyle name="SAPBEXinputData 7 4 3" xfId="32136"/>
    <cellStyle name="SAPBEXinputData 7 5" xfId="32137"/>
    <cellStyle name="SAPBEXinputData 7 5 2" xfId="32138"/>
    <cellStyle name="SAPBEXinputData 7 5 2 2" xfId="32139"/>
    <cellStyle name="SAPBEXinputData 7 5 3" xfId="32140"/>
    <cellStyle name="SAPBEXinputData 7 6" xfId="32141"/>
    <cellStyle name="SAPBEXinputData 7 6 2" xfId="32142"/>
    <cellStyle name="SAPBEXinputData 7 6 2 2" xfId="32143"/>
    <cellStyle name="SAPBEXinputData 7 6 3" xfId="32144"/>
    <cellStyle name="SAPBEXinputData 7 7" xfId="32145"/>
    <cellStyle name="SAPBEXinputData 7 7 2" xfId="32146"/>
    <cellStyle name="SAPBEXinputData 7 8" xfId="32147"/>
    <cellStyle name="SAPBEXinputData 8" xfId="32148"/>
    <cellStyle name="SAPBEXinputData 8 2" xfId="32149"/>
    <cellStyle name="SAPBEXinputData 8 2 2" xfId="32150"/>
    <cellStyle name="SAPBEXinputData 8 3" xfId="32151"/>
    <cellStyle name="SAPBEXinputData 9" xfId="32152"/>
    <cellStyle name="SAPBEXinputData 9 2" xfId="32153"/>
    <cellStyle name="SAPBEXinputData 9 2 2" xfId="32154"/>
    <cellStyle name="SAPBEXinputData 9 3" xfId="32155"/>
    <cellStyle name="SAPBEXinputData_2012 Budget &amp; Actuals" xfId="32156"/>
    <cellStyle name="SAPBEXItemHeader" xfId="416"/>
    <cellStyle name="SAPBEXItemHeader 2" xfId="656"/>
    <cellStyle name="SAPBEXItemHeader 2 2" xfId="1035"/>
    <cellStyle name="SAPBEXItemHeader 2 2 2" xfId="2049"/>
    <cellStyle name="SAPBEXItemHeader 2 3" xfId="1553"/>
    <cellStyle name="SAPBEXItemHeader 2 3 2" xfId="2265"/>
    <cellStyle name="SAPBEXItemHeader 2 4" xfId="1596"/>
    <cellStyle name="SAPBEXItemHeader 2 5" xfId="32158"/>
    <cellStyle name="SAPBEXItemHeader 3" xfId="700"/>
    <cellStyle name="SAPBEXItemHeader 3 2" xfId="1070"/>
    <cellStyle name="SAPBEXItemHeader 3 2 2" xfId="2084"/>
    <cellStyle name="SAPBEXItemHeader 3 3" xfId="1720"/>
    <cellStyle name="SAPBEXItemHeader 3 4" xfId="32157"/>
    <cellStyle name="SAPBEXItemHeader 4" xfId="781"/>
    <cellStyle name="SAPBEXItemHeader 4 2" xfId="1776"/>
    <cellStyle name="SAPBEXresData" xfId="130"/>
    <cellStyle name="SAPBEXresData 10" xfId="32160"/>
    <cellStyle name="SAPBEXresData 11" xfId="32161"/>
    <cellStyle name="SAPBEXresData 12" xfId="32162"/>
    <cellStyle name="SAPBEXresData 13" xfId="32163"/>
    <cellStyle name="SAPBEXresData 14" xfId="32159"/>
    <cellStyle name="SAPBEXresData 15" xfId="417"/>
    <cellStyle name="SAPBEXresData 2" xfId="418"/>
    <cellStyle name="SAPBEXresData 2 10" xfId="32165"/>
    <cellStyle name="SAPBEXresData 2 10 2" xfId="32166"/>
    <cellStyle name="SAPBEXresData 2 10 2 2" xfId="32167"/>
    <cellStyle name="SAPBEXresData 2 10 3" xfId="32168"/>
    <cellStyle name="SAPBEXresData 2 11" xfId="32169"/>
    <cellStyle name="SAPBEXresData 2 11 2" xfId="32170"/>
    <cellStyle name="SAPBEXresData 2 12" xfId="32171"/>
    <cellStyle name="SAPBEXresData 2 13" xfId="32164"/>
    <cellStyle name="SAPBEXresData 2 2" xfId="1290"/>
    <cellStyle name="SAPBEXresData 2 2 10" xfId="32172"/>
    <cellStyle name="SAPBEXresData 2 2 2" xfId="1928"/>
    <cellStyle name="SAPBEXresData 2 2 2 2" xfId="32174"/>
    <cellStyle name="SAPBEXresData 2 2 2 3" xfId="32175"/>
    <cellStyle name="SAPBEXresData 2 2 2 3 2" xfId="32176"/>
    <cellStyle name="SAPBEXresData 2 2 2 3 2 2" xfId="32177"/>
    <cellStyle name="SAPBEXresData 2 2 2 3 3" xfId="32178"/>
    <cellStyle name="SAPBEXresData 2 2 2 4" xfId="32179"/>
    <cellStyle name="SAPBEXresData 2 2 2 4 2" xfId="32180"/>
    <cellStyle name="SAPBEXresData 2 2 2 4 2 2" xfId="32181"/>
    <cellStyle name="SAPBEXresData 2 2 2 4 3" xfId="32182"/>
    <cellStyle name="SAPBEXresData 2 2 2 5" xfId="32183"/>
    <cellStyle name="SAPBEXresData 2 2 2 5 2" xfId="32184"/>
    <cellStyle name="SAPBEXresData 2 2 2 5 2 2" xfId="32185"/>
    <cellStyle name="SAPBEXresData 2 2 2 5 3" xfId="32186"/>
    <cellStyle name="SAPBEXresData 2 2 2 6" xfId="32187"/>
    <cellStyle name="SAPBEXresData 2 2 2 6 2" xfId="32188"/>
    <cellStyle name="SAPBEXresData 2 2 2 6 2 2" xfId="32189"/>
    <cellStyle name="SAPBEXresData 2 2 2 6 3" xfId="32190"/>
    <cellStyle name="SAPBEXresData 2 2 2 7" xfId="32191"/>
    <cellStyle name="SAPBEXresData 2 2 2 7 2" xfId="32192"/>
    <cellStyle name="SAPBEXresData 2 2 2 8" xfId="32193"/>
    <cellStyle name="SAPBEXresData 2 2 2 9" xfId="32173"/>
    <cellStyle name="SAPBEXresData 2 2 3" xfId="32194"/>
    <cellStyle name="SAPBEXresData 2 2 4" xfId="32195"/>
    <cellStyle name="SAPBEXresData 2 2 4 2" xfId="32196"/>
    <cellStyle name="SAPBEXresData 2 2 4 2 2" xfId="32197"/>
    <cellStyle name="SAPBEXresData 2 2 4 3" xfId="32198"/>
    <cellStyle name="SAPBEXresData 2 2 5" xfId="32199"/>
    <cellStyle name="SAPBEXresData 2 2 5 2" xfId="32200"/>
    <cellStyle name="SAPBEXresData 2 2 5 2 2" xfId="32201"/>
    <cellStyle name="SAPBEXresData 2 2 5 3" xfId="32202"/>
    <cellStyle name="SAPBEXresData 2 2 6" xfId="32203"/>
    <cellStyle name="SAPBEXresData 2 2 6 2" xfId="32204"/>
    <cellStyle name="SAPBEXresData 2 2 6 2 2" xfId="32205"/>
    <cellStyle name="SAPBEXresData 2 2 6 3" xfId="32206"/>
    <cellStyle name="SAPBEXresData 2 2 7" xfId="32207"/>
    <cellStyle name="SAPBEXresData 2 2 7 2" xfId="32208"/>
    <cellStyle name="SAPBEXresData 2 2 7 2 2" xfId="32209"/>
    <cellStyle name="SAPBEXresData 2 2 7 3" xfId="32210"/>
    <cellStyle name="SAPBEXresData 2 2 8" xfId="32211"/>
    <cellStyle name="SAPBEXresData 2 2 8 2" xfId="32212"/>
    <cellStyle name="SAPBEXresData 2 2 9" xfId="32213"/>
    <cellStyle name="SAPBEXresData 2 3" xfId="966"/>
    <cellStyle name="SAPBEXresData 2 3 10" xfId="32214"/>
    <cellStyle name="SAPBEXresData 2 3 2" xfId="2266"/>
    <cellStyle name="SAPBEXresData 2 3 2 2" xfId="32216"/>
    <cellStyle name="SAPBEXresData 2 3 2 2 2" xfId="32217"/>
    <cellStyle name="SAPBEXresData 2 3 2 2 2 2" xfId="32218"/>
    <cellStyle name="SAPBEXresData 2 3 2 2 3" xfId="32219"/>
    <cellStyle name="SAPBEXresData 2 3 2 3" xfId="32220"/>
    <cellStyle name="SAPBEXresData 2 3 2 3 2" xfId="32221"/>
    <cellStyle name="SAPBEXresData 2 3 2 3 2 2" xfId="32222"/>
    <cellStyle name="SAPBEXresData 2 3 2 3 3" xfId="32223"/>
    <cellStyle name="SAPBEXresData 2 3 2 4" xfId="32224"/>
    <cellStyle name="SAPBEXresData 2 3 2 4 2" xfId="32225"/>
    <cellStyle name="SAPBEXresData 2 3 2 4 2 2" xfId="32226"/>
    <cellStyle name="SAPBEXresData 2 3 2 4 3" xfId="32227"/>
    <cellStyle name="SAPBEXresData 2 3 2 5" xfId="32228"/>
    <cellStyle name="SAPBEXresData 2 3 2 5 2" xfId="32229"/>
    <cellStyle name="SAPBEXresData 2 3 2 5 2 2" xfId="32230"/>
    <cellStyle name="SAPBEXresData 2 3 2 5 3" xfId="32231"/>
    <cellStyle name="SAPBEXresData 2 3 2 6" xfId="32232"/>
    <cellStyle name="SAPBEXresData 2 3 2 6 2" xfId="32233"/>
    <cellStyle name="SAPBEXresData 2 3 2 7" xfId="32234"/>
    <cellStyle name="SAPBEXresData 2 3 2 8" xfId="32215"/>
    <cellStyle name="SAPBEXresData 2 3 3" xfId="32235"/>
    <cellStyle name="SAPBEXresData 2 3 4" xfId="32236"/>
    <cellStyle name="SAPBEXresData 2 3 4 2" xfId="32237"/>
    <cellStyle name="SAPBEXresData 2 3 4 2 2" xfId="32238"/>
    <cellStyle name="SAPBEXresData 2 3 4 3" xfId="32239"/>
    <cellStyle name="SAPBEXresData 2 3 5" xfId="32240"/>
    <cellStyle name="SAPBEXresData 2 3 5 2" xfId="32241"/>
    <cellStyle name="SAPBEXresData 2 3 5 2 2" xfId="32242"/>
    <cellStyle name="SAPBEXresData 2 3 5 3" xfId="32243"/>
    <cellStyle name="SAPBEXresData 2 3 6" xfId="32244"/>
    <cellStyle name="SAPBEXresData 2 3 6 2" xfId="32245"/>
    <cellStyle name="SAPBEXresData 2 3 6 2 2" xfId="32246"/>
    <cellStyle name="SAPBEXresData 2 3 6 3" xfId="32247"/>
    <cellStyle name="SAPBEXresData 2 3 7" xfId="32248"/>
    <cellStyle name="SAPBEXresData 2 3 7 2" xfId="32249"/>
    <cellStyle name="SAPBEXresData 2 3 7 2 2" xfId="32250"/>
    <cellStyle name="SAPBEXresData 2 3 7 3" xfId="32251"/>
    <cellStyle name="SAPBEXresData 2 3 8" xfId="32252"/>
    <cellStyle name="SAPBEXresData 2 3 8 2" xfId="32253"/>
    <cellStyle name="SAPBEXresData 2 3 9" xfId="32254"/>
    <cellStyle name="SAPBEXresData 2 4" xfId="1597"/>
    <cellStyle name="SAPBEXresData 2 4 2" xfId="32256"/>
    <cellStyle name="SAPBEXresData 2 4 3" xfId="32257"/>
    <cellStyle name="SAPBEXresData 2 4 3 2" xfId="32258"/>
    <cellStyle name="SAPBEXresData 2 4 3 2 2" xfId="32259"/>
    <cellStyle name="SAPBEXresData 2 4 3 3" xfId="32260"/>
    <cellStyle name="SAPBEXresData 2 4 4" xfId="32261"/>
    <cellStyle name="SAPBEXresData 2 4 4 2" xfId="32262"/>
    <cellStyle name="SAPBEXresData 2 4 4 2 2" xfId="32263"/>
    <cellStyle name="SAPBEXresData 2 4 4 3" xfId="32264"/>
    <cellStyle name="SAPBEXresData 2 4 5" xfId="32265"/>
    <cellStyle name="SAPBEXresData 2 4 5 2" xfId="32266"/>
    <cellStyle name="SAPBEXresData 2 4 5 2 2" xfId="32267"/>
    <cellStyle name="SAPBEXresData 2 4 5 3" xfId="32268"/>
    <cellStyle name="SAPBEXresData 2 4 6" xfId="32269"/>
    <cellStyle name="SAPBEXresData 2 4 6 2" xfId="32270"/>
    <cellStyle name="SAPBEXresData 2 4 6 2 2" xfId="32271"/>
    <cellStyle name="SAPBEXresData 2 4 6 3" xfId="32272"/>
    <cellStyle name="SAPBEXresData 2 4 7" xfId="32273"/>
    <cellStyle name="SAPBEXresData 2 4 7 2" xfId="32274"/>
    <cellStyle name="SAPBEXresData 2 4 8" xfId="32275"/>
    <cellStyle name="SAPBEXresData 2 4 9" xfId="32255"/>
    <cellStyle name="SAPBEXresData 2 5" xfId="32276"/>
    <cellStyle name="SAPBEXresData 2 6" xfId="32277"/>
    <cellStyle name="SAPBEXresData 2 7" xfId="32278"/>
    <cellStyle name="SAPBEXresData 2 7 2" xfId="32279"/>
    <cellStyle name="SAPBEXresData 2 7 2 2" xfId="32280"/>
    <cellStyle name="SAPBEXresData 2 7 3" xfId="32281"/>
    <cellStyle name="SAPBEXresData 2 8" xfId="32282"/>
    <cellStyle name="SAPBEXresData 2 8 2" xfId="32283"/>
    <cellStyle name="SAPBEXresData 2 8 2 2" xfId="32284"/>
    <cellStyle name="SAPBEXresData 2 8 3" xfId="32285"/>
    <cellStyle name="SAPBEXresData 2 9" xfId="32286"/>
    <cellStyle name="SAPBEXresData 2 9 2" xfId="32287"/>
    <cellStyle name="SAPBEXresData 2 9 2 2" xfId="32288"/>
    <cellStyle name="SAPBEXresData 2 9 3" xfId="32289"/>
    <cellStyle name="SAPBEXresData 2_O&amp;M Checkbook" xfId="32290"/>
    <cellStyle name="SAPBEXresData 3" xfId="655"/>
    <cellStyle name="SAPBEXresData 3 10" xfId="32292"/>
    <cellStyle name="SAPBEXresData 3 10 2" xfId="32293"/>
    <cellStyle name="SAPBEXresData 3 11" xfId="32294"/>
    <cellStyle name="SAPBEXresData 3 12" xfId="32291"/>
    <cellStyle name="SAPBEXresData 3 2" xfId="1034"/>
    <cellStyle name="SAPBEXresData 3 2 10" xfId="32295"/>
    <cellStyle name="SAPBEXresData 3 2 2" xfId="2048"/>
    <cellStyle name="SAPBEXresData 3 2 2 2" xfId="32297"/>
    <cellStyle name="SAPBEXresData 3 2 2 2 2" xfId="32298"/>
    <cellStyle name="SAPBEXresData 3 2 2 2 2 2" xfId="32299"/>
    <cellStyle name="SAPBEXresData 3 2 2 2 3" xfId="32300"/>
    <cellStyle name="SAPBEXresData 3 2 2 3" xfId="32301"/>
    <cellStyle name="SAPBEXresData 3 2 2 3 2" xfId="32302"/>
    <cellStyle name="SAPBEXresData 3 2 2 3 2 2" xfId="32303"/>
    <cellStyle name="SAPBEXresData 3 2 2 3 3" xfId="32304"/>
    <cellStyle name="SAPBEXresData 3 2 2 4" xfId="32305"/>
    <cellStyle name="SAPBEXresData 3 2 2 4 2" xfId="32306"/>
    <cellStyle name="SAPBEXresData 3 2 2 4 2 2" xfId="32307"/>
    <cellStyle name="SAPBEXresData 3 2 2 4 3" xfId="32308"/>
    <cellStyle name="SAPBEXresData 3 2 2 5" xfId="32309"/>
    <cellStyle name="SAPBEXresData 3 2 2 5 2" xfId="32310"/>
    <cellStyle name="SAPBEXresData 3 2 2 5 2 2" xfId="32311"/>
    <cellStyle name="SAPBEXresData 3 2 2 5 3" xfId="32312"/>
    <cellStyle name="SAPBEXresData 3 2 2 6" xfId="32313"/>
    <cellStyle name="SAPBEXresData 3 2 2 6 2" xfId="32314"/>
    <cellStyle name="SAPBEXresData 3 2 2 7" xfId="32315"/>
    <cellStyle name="SAPBEXresData 3 2 2 8" xfId="32296"/>
    <cellStyle name="SAPBEXresData 3 2 3" xfId="32316"/>
    <cellStyle name="SAPBEXresData 3 2 4" xfId="32317"/>
    <cellStyle name="SAPBEXresData 3 2 4 2" xfId="32318"/>
    <cellStyle name="SAPBEXresData 3 2 4 2 2" xfId="32319"/>
    <cellStyle name="SAPBEXresData 3 2 4 3" xfId="32320"/>
    <cellStyle name="SAPBEXresData 3 2 5" xfId="32321"/>
    <cellStyle name="SAPBEXresData 3 2 5 2" xfId="32322"/>
    <cellStyle name="SAPBEXresData 3 2 5 2 2" xfId="32323"/>
    <cellStyle name="SAPBEXresData 3 2 5 3" xfId="32324"/>
    <cellStyle name="SAPBEXresData 3 2 6" xfId="32325"/>
    <cellStyle name="SAPBEXresData 3 2 6 2" xfId="32326"/>
    <cellStyle name="SAPBEXresData 3 2 6 2 2" xfId="32327"/>
    <cellStyle name="SAPBEXresData 3 2 6 3" xfId="32328"/>
    <cellStyle name="SAPBEXresData 3 2 7" xfId="32329"/>
    <cellStyle name="SAPBEXresData 3 2 7 2" xfId="32330"/>
    <cellStyle name="SAPBEXresData 3 2 7 2 2" xfId="32331"/>
    <cellStyle name="SAPBEXresData 3 2 7 3" xfId="32332"/>
    <cellStyle name="SAPBEXresData 3 2 8" xfId="32333"/>
    <cellStyle name="SAPBEXresData 3 2 8 2" xfId="32334"/>
    <cellStyle name="SAPBEXresData 3 2 9" xfId="32335"/>
    <cellStyle name="SAPBEXresData 3 3" xfId="1692"/>
    <cellStyle name="SAPBEXresData 3 3 2" xfId="32337"/>
    <cellStyle name="SAPBEXresData 3 3 3" xfId="32338"/>
    <cellStyle name="SAPBEXresData 3 3 3 2" xfId="32339"/>
    <cellStyle name="SAPBEXresData 3 3 3 2 2" xfId="32340"/>
    <cellStyle name="SAPBEXresData 3 3 3 3" xfId="32341"/>
    <cellStyle name="SAPBEXresData 3 3 4" xfId="32342"/>
    <cellStyle name="SAPBEXresData 3 3 4 2" xfId="32343"/>
    <cellStyle name="SAPBEXresData 3 3 4 2 2" xfId="32344"/>
    <cellStyle name="SAPBEXresData 3 3 4 3" xfId="32345"/>
    <cellStyle name="SAPBEXresData 3 3 5" xfId="32346"/>
    <cellStyle name="SAPBEXresData 3 3 5 2" xfId="32347"/>
    <cellStyle name="SAPBEXresData 3 3 5 2 2" xfId="32348"/>
    <cellStyle name="SAPBEXresData 3 3 5 3" xfId="32349"/>
    <cellStyle name="SAPBEXresData 3 3 6" xfId="32350"/>
    <cellStyle name="SAPBEXresData 3 3 6 2" xfId="32351"/>
    <cellStyle name="SAPBEXresData 3 3 6 2 2" xfId="32352"/>
    <cellStyle name="SAPBEXresData 3 3 6 3" xfId="32353"/>
    <cellStyle name="SAPBEXresData 3 3 7" xfId="32354"/>
    <cellStyle name="SAPBEXresData 3 3 7 2" xfId="32355"/>
    <cellStyle name="SAPBEXresData 3 3 8" xfId="32356"/>
    <cellStyle name="SAPBEXresData 3 3 9" xfId="32336"/>
    <cellStyle name="SAPBEXresData 3 4" xfId="32357"/>
    <cellStyle name="SAPBEXresData 3 5" xfId="32358"/>
    <cellStyle name="SAPBEXresData 3 6" xfId="32359"/>
    <cellStyle name="SAPBEXresData 3 6 2" xfId="32360"/>
    <cellStyle name="SAPBEXresData 3 6 2 2" xfId="32361"/>
    <cellStyle name="SAPBEXresData 3 6 3" xfId="32362"/>
    <cellStyle name="SAPBEXresData 3 7" xfId="32363"/>
    <cellStyle name="SAPBEXresData 3 7 2" xfId="32364"/>
    <cellStyle name="SAPBEXresData 3 7 2 2" xfId="32365"/>
    <cellStyle name="SAPBEXresData 3 7 3" xfId="32366"/>
    <cellStyle name="SAPBEXresData 3 8" xfId="32367"/>
    <cellStyle name="SAPBEXresData 3 8 2" xfId="32368"/>
    <cellStyle name="SAPBEXresData 3 8 2 2" xfId="32369"/>
    <cellStyle name="SAPBEXresData 3 8 3" xfId="32370"/>
    <cellStyle name="SAPBEXresData 3 9" xfId="32371"/>
    <cellStyle name="SAPBEXresData 3 9 2" xfId="32372"/>
    <cellStyle name="SAPBEXresData 3 9 2 2" xfId="32373"/>
    <cellStyle name="SAPBEXresData 3 9 3" xfId="32374"/>
    <cellStyle name="SAPBEXresData 4" xfId="701"/>
    <cellStyle name="SAPBEXresData 4 2" xfId="1071"/>
    <cellStyle name="SAPBEXresData 4 2 2" xfId="2085"/>
    <cellStyle name="SAPBEXresData 4 3" xfId="1721"/>
    <cellStyle name="SAPBEXresData 4 4" xfId="32375"/>
    <cellStyle name="SAPBEXresData 5" xfId="780"/>
    <cellStyle name="SAPBEXresData 5 2" xfId="1775"/>
    <cellStyle name="SAPBEXresData 5 3" xfId="32376"/>
    <cellStyle name="SAPBEXresData 6" xfId="1289"/>
    <cellStyle name="SAPBEXresData 6 2" xfId="1927"/>
    <cellStyle name="SAPBEXresData 6 2 2" xfId="32378"/>
    <cellStyle name="SAPBEXresData 6 3" xfId="32379"/>
    <cellStyle name="SAPBEXresData 6 4" xfId="32377"/>
    <cellStyle name="SAPBEXresData 7" xfId="965"/>
    <cellStyle name="SAPBEXresData 7 2" xfId="32380"/>
    <cellStyle name="SAPBEXresData 8" xfId="32381"/>
    <cellStyle name="SAPBEXresData 9" xfId="32382"/>
    <cellStyle name="SAPBEXresData_2. Mid Level Summary" xfId="32383"/>
    <cellStyle name="SAPBEXresDataEmph" xfId="131"/>
    <cellStyle name="SAPBEXresDataEmph 10" xfId="32385"/>
    <cellStyle name="SAPBEXresDataEmph 11" xfId="32386"/>
    <cellStyle name="SAPBEXresDataEmph 12" xfId="32384"/>
    <cellStyle name="SAPBEXresDataEmph 13" xfId="419"/>
    <cellStyle name="SAPBEXresDataEmph 2" xfId="420"/>
    <cellStyle name="SAPBEXresDataEmph 2 10" xfId="32388"/>
    <cellStyle name="SAPBEXresDataEmph 2 10 2" xfId="32389"/>
    <cellStyle name="SAPBEXresDataEmph 2 11" xfId="32390"/>
    <cellStyle name="SAPBEXresDataEmph 2 12" xfId="32387"/>
    <cellStyle name="SAPBEXresDataEmph 2 2" xfId="1292"/>
    <cellStyle name="SAPBEXresDataEmph 2 2 10" xfId="32391"/>
    <cellStyle name="SAPBEXresDataEmph 2 2 2" xfId="1930"/>
    <cellStyle name="SAPBEXresDataEmph 2 2 2 2" xfId="32393"/>
    <cellStyle name="SAPBEXresDataEmph 2 2 2 2 2" xfId="32394"/>
    <cellStyle name="SAPBEXresDataEmph 2 2 2 2 2 2" xfId="32395"/>
    <cellStyle name="SAPBEXresDataEmph 2 2 2 2 3" xfId="32396"/>
    <cellStyle name="SAPBEXresDataEmph 2 2 2 3" xfId="32397"/>
    <cellStyle name="SAPBEXresDataEmph 2 2 2 3 2" xfId="32398"/>
    <cellStyle name="SAPBEXresDataEmph 2 2 2 3 2 2" xfId="32399"/>
    <cellStyle name="SAPBEXresDataEmph 2 2 2 3 3" xfId="32400"/>
    <cellStyle name="SAPBEXresDataEmph 2 2 2 4" xfId="32401"/>
    <cellStyle name="SAPBEXresDataEmph 2 2 2 4 2" xfId="32402"/>
    <cellStyle name="SAPBEXresDataEmph 2 2 2 4 2 2" xfId="32403"/>
    <cellStyle name="SAPBEXresDataEmph 2 2 2 4 3" xfId="32404"/>
    <cellStyle name="SAPBEXresDataEmph 2 2 2 5" xfId="32405"/>
    <cellStyle name="SAPBEXresDataEmph 2 2 2 5 2" xfId="32406"/>
    <cellStyle name="SAPBEXresDataEmph 2 2 2 5 2 2" xfId="32407"/>
    <cellStyle name="SAPBEXresDataEmph 2 2 2 5 3" xfId="32408"/>
    <cellStyle name="SAPBEXresDataEmph 2 2 2 6" xfId="32409"/>
    <cellStyle name="SAPBEXresDataEmph 2 2 2 6 2" xfId="32410"/>
    <cellStyle name="SAPBEXresDataEmph 2 2 2 7" xfId="32411"/>
    <cellStyle name="SAPBEXresDataEmph 2 2 2 8" xfId="32392"/>
    <cellStyle name="SAPBEXresDataEmph 2 2 3" xfId="32412"/>
    <cellStyle name="SAPBEXresDataEmph 2 2 4" xfId="32413"/>
    <cellStyle name="SAPBEXresDataEmph 2 2 4 2" xfId="32414"/>
    <cellStyle name="SAPBEXresDataEmph 2 2 4 2 2" xfId="32415"/>
    <cellStyle name="SAPBEXresDataEmph 2 2 4 3" xfId="32416"/>
    <cellStyle name="SAPBEXresDataEmph 2 2 5" xfId="32417"/>
    <cellStyle name="SAPBEXresDataEmph 2 2 5 2" xfId="32418"/>
    <cellStyle name="SAPBEXresDataEmph 2 2 5 2 2" xfId="32419"/>
    <cellStyle name="SAPBEXresDataEmph 2 2 5 3" xfId="32420"/>
    <cellStyle name="SAPBEXresDataEmph 2 2 6" xfId="32421"/>
    <cellStyle name="SAPBEXresDataEmph 2 2 6 2" xfId="32422"/>
    <cellStyle name="SAPBEXresDataEmph 2 2 6 2 2" xfId="32423"/>
    <cellStyle name="SAPBEXresDataEmph 2 2 6 3" xfId="32424"/>
    <cellStyle name="SAPBEXresDataEmph 2 2 7" xfId="32425"/>
    <cellStyle name="SAPBEXresDataEmph 2 2 7 2" xfId="32426"/>
    <cellStyle name="SAPBEXresDataEmph 2 2 7 2 2" xfId="32427"/>
    <cellStyle name="SAPBEXresDataEmph 2 2 7 3" xfId="32428"/>
    <cellStyle name="SAPBEXresDataEmph 2 2 8" xfId="32429"/>
    <cellStyle name="SAPBEXresDataEmph 2 2 8 2" xfId="32430"/>
    <cellStyle name="SAPBEXresDataEmph 2 2 9" xfId="32431"/>
    <cellStyle name="SAPBEXresDataEmph 2 3" xfId="968"/>
    <cellStyle name="SAPBEXresDataEmph 2 3 10" xfId="32432"/>
    <cellStyle name="SAPBEXresDataEmph 2 3 2" xfId="2267"/>
    <cellStyle name="SAPBEXresDataEmph 2 3 2 2" xfId="32434"/>
    <cellStyle name="SAPBEXresDataEmph 2 3 2 2 2" xfId="32435"/>
    <cellStyle name="SAPBEXresDataEmph 2 3 2 2 2 2" xfId="32436"/>
    <cellStyle name="SAPBEXresDataEmph 2 3 2 2 3" xfId="32437"/>
    <cellStyle name="SAPBEXresDataEmph 2 3 2 3" xfId="32438"/>
    <cellStyle name="SAPBEXresDataEmph 2 3 2 3 2" xfId="32439"/>
    <cellStyle name="SAPBEXresDataEmph 2 3 2 3 2 2" xfId="32440"/>
    <cellStyle name="SAPBEXresDataEmph 2 3 2 3 3" xfId="32441"/>
    <cellStyle name="SAPBEXresDataEmph 2 3 2 4" xfId="32442"/>
    <cellStyle name="SAPBEXresDataEmph 2 3 2 4 2" xfId="32443"/>
    <cellStyle name="SAPBEXresDataEmph 2 3 2 4 2 2" xfId="32444"/>
    <cellStyle name="SAPBEXresDataEmph 2 3 2 4 3" xfId="32445"/>
    <cellStyle name="SAPBEXresDataEmph 2 3 2 5" xfId="32446"/>
    <cellStyle name="SAPBEXresDataEmph 2 3 2 5 2" xfId="32447"/>
    <cellStyle name="SAPBEXresDataEmph 2 3 2 5 2 2" xfId="32448"/>
    <cellStyle name="SAPBEXresDataEmph 2 3 2 5 3" xfId="32449"/>
    <cellStyle name="SAPBEXresDataEmph 2 3 2 6" xfId="32450"/>
    <cellStyle name="SAPBEXresDataEmph 2 3 2 6 2" xfId="32451"/>
    <cellStyle name="SAPBEXresDataEmph 2 3 2 7" xfId="32452"/>
    <cellStyle name="SAPBEXresDataEmph 2 3 2 8" xfId="32433"/>
    <cellStyle name="SAPBEXresDataEmph 2 3 3" xfId="32453"/>
    <cellStyle name="SAPBEXresDataEmph 2 3 4" xfId="32454"/>
    <cellStyle name="SAPBEXresDataEmph 2 3 4 2" xfId="32455"/>
    <cellStyle name="SAPBEXresDataEmph 2 3 4 2 2" xfId="32456"/>
    <cellStyle name="SAPBEXresDataEmph 2 3 4 3" xfId="32457"/>
    <cellStyle name="SAPBEXresDataEmph 2 3 5" xfId="32458"/>
    <cellStyle name="SAPBEXresDataEmph 2 3 5 2" xfId="32459"/>
    <cellStyle name="SAPBEXresDataEmph 2 3 5 2 2" xfId="32460"/>
    <cellStyle name="SAPBEXresDataEmph 2 3 5 3" xfId="32461"/>
    <cellStyle name="SAPBEXresDataEmph 2 3 6" xfId="32462"/>
    <cellStyle name="SAPBEXresDataEmph 2 3 6 2" xfId="32463"/>
    <cellStyle name="SAPBEXresDataEmph 2 3 6 2 2" xfId="32464"/>
    <cellStyle name="SAPBEXresDataEmph 2 3 6 3" xfId="32465"/>
    <cellStyle name="SAPBEXresDataEmph 2 3 7" xfId="32466"/>
    <cellStyle name="SAPBEXresDataEmph 2 3 7 2" xfId="32467"/>
    <cellStyle name="SAPBEXresDataEmph 2 3 7 2 2" xfId="32468"/>
    <cellStyle name="SAPBEXresDataEmph 2 3 7 3" xfId="32469"/>
    <cellStyle name="SAPBEXresDataEmph 2 3 8" xfId="32470"/>
    <cellStyle name="SAPBEXresDataEmph 2 3 8 2" xfId="32471"/>
    <cellStyle name="SAPBEXresDataEmph 2 3 9" xfId="32472"/>
    <cellStyle name="SAPBEXresDataEmph 2 4" xfId="1598"/>
    <cellStyle name="SAPBEXresDataEmph 2 4 2" xfId="32474"/>
    <cellStyle name="SAPBEXresDataEmph 2 4 3" xfId="32475"/>
    <cellStyle name="SAPBEXresDataEmph 2 4 3 2" xfId="32476"/>
    <cellStyle name="SAPBEXresDataEmph 2 4 3 2 2" xfId="32477"/>
    <cellStyle name="SAPBEXresDataEmph 2 4 3 3" xfId="32478"/>
    <cellStyle name="SAPBEXresDataEmph 2 4 4" xfId="32479"/>
    <cellStyle name="SAPBEXresDataEmph 2 4 4 2" xfId="32480"/>
    <cellStyle name="SAPBEXresDataEmph 2 4 4 2 2" xfId="32481"/>
    <cellStyle name="SAPBEXresDataEmph 2 4 4 3" xfId="32482"/>
    <cellStyle name="SAPBEXresDataEmph 2 4 5" xfId="32483"/>
    <cellStyle name="SAPBEXresDataEmph 2 4 5 2" xfId="32484"/>
    <cellStyle name="SAPBEXresDataEmph 2 4 5 2 2" xfId="32485"/>
    <cellStyle name="SAPBEXresDataEmph 2 4 5 3" xfId="32486"/>
    <cellStyle name="SAPBEXresDataEmph 2 4 6" xfId="32487"/>
    <cellStyle name="SAPBEXresDataEmph 2 4 6 2" xfId="32488"/>
    <cellStyle name="SAPBEXresDataEmph 2 4 6 2 2" xfId="32489"/>
    <cellStyle name="SAPBEXresDataEmph 2 4 6 3" xfId="32490"/>
    <cellStyle name="SAPBEXresDataEmph 2 4 7" xfId="32491"/>
    <cellStyle name="SAPBEXresDataEmph 2 4 7 2" xfId="32492"/>
    <cellStyle name="SAPBEXresDataEmph 2 4 8" xfId="32493"/>
    <cellStyle name="SAPBEXresDataEmph 2 4 9" xfId="32473"/>
    <cellStyle name="SAPBEXresDataEmph 2 5" xfId="32494"/>
    <cellStyle name="SAPBEXresDataEmph 2 6" xfId="32495"/>
    <cellStyle name="SAPBEXresDataEmph 2 6 2" xfId="32496"/>
    <cellStyle name="SAPBEXresDataEmph 2 6 2 2" xfId="32497"/>
    <cellStyle name="SAPBEXresDataEmph 2 6 3" xfId="32498"/>
    <cellStyle name="SAPBEXresDataEmph 2 7" xfId="32499"/>
    <cellStyle name="SAPBEXresDataEmph 2 7 2" xfId="32500"/>
    <cellStyle name="SAPBEXresDataEmph 2 7 2 2" xfId="32501"/>
    <cellStyle name="SAPBEXresDataEmph 2 7 3" xfId="32502"/>
    <cellStyle name="SAPBEXresDataEmph 2 8" xfId="32503"/>
    <cellStyle name="SAPBEXresDataEmph 2 8 2" xfId="32504"/>
    <cellStyle name="SAPBEXresDataEmph 2 8 2 2" xfId="32505"/>
    <cellStyle name="SAPBEXresDataEmph 2 8 3" xfId="32506"/>
    <cellStyle name="SAPBEXresDataEmph 2 9" xfId="32507"/>
    <cellStyle name="SAPBEXresDataEmph 2 9 2" xfId="32508"/>
    <cellStyle name="SAPBEXresDataEmph 2 9 2 2" xfId="32509"/>
    <cellStyle name="SAPBEXresDataEmph 2 9 3" xfId="32510"/>
    <cellStyle name="SAPBEXresDataEmph 2_O&amp;M Checkbook" xfId="32511"/>
    <cellStyle name="SAPBEXresDataEmph 3" xfId="718"/>
    <cellStyle name="SAPBEXresDataEmph 3 10" xfId="32513"/>
    <cellStyle name="SAPBEXresDataEmph 3 11" xfId="32512"/>
    <cellStyle name="SAPBEXresDataEmph 3 2" xfId="1083"/>
    <cellStyle name="SAPBEXresDataEmph 3 2 2" xfId="2097"/>
    <cellStyle name="SAPBEXresDataEmph 3 2 2 2" xfId="32516"/>
    <cellStyle name="SAPBEXresDataEmph 3 2 2 2 2" xfId="32517"/>
    <cellStyle name="SAPBEXresDataEmph 3 2 2 2 2 2" xfId="32518"/>
    <cellStyle name="SAPBEXresDataEmph 3 2 2 2 3" xfId="32519"/>
    <cellStyle name="SAPBEXresDataEmph 3 2 2 3" xfId="32520"/>
    <cellStyle name="SAPBEXresDataEmph 3 2 2 3 2" xfId="32521"/>
    <cellStyle name="SAPBEXresDataEmph 3 2 2 3 2 2" xfId="32522"/>
    <cellStyle name="SAPBEXresDataEmph 3 2 2 3 3" xfId="32523"/>
    <cellStyle name="SAPBEXresDataEmph 3 2 2 4" xfId="32524"/>
    <cellStyle name="SAPBEXresDataEmph 3 2 2 4 2" xfId="32525"/>
    <cellStyle name="SAPBEXresDataEmph 3 2 2 4 2 2" xfId="32526"/>
    <cellStyle name="SAPBEXresDataEmph 3 2 2 4 3" xfId="32527"/>
    <cellStyle name="SAPBEXresDataEmph 3 2 2 5" xfId="32528"/>
    <cellStyle name="SAPBEXresDataEmph 3 2 2 5 2" xfId="32529"/>
    <cellStyle name="SAPBEXresDataEmph 3 2 2 5 2 2" xfId="32530"/>
    <cellStyle name="SAPBEXresDataEmph 3 2 2 5 3" xfId="32531"/>
    <cellStyle name="SAPBEXresDataEmph 3 2 2 6" xfId="32532"/>
    <cellStyle name="SAPBEXresDataEmph 3 2 2 6 2" xfId="32533"/>
    <cellStyle name="SAPBEXresDataEmph 3 2 2 7" xfId="32534"/>
    <cellStyle name="SAPBEXresDataEmph 3 2 2 8" xfId="32515"/>
    <cellStyle name="SAPBEXresDataEmph 3 2 3" xfId="32535"/>
    <cellStyle name="SAPBEXresDataEmph 3 2 3 2" xfId="32536"/>
    <cellStyle name="SAPBEXresDataEmph 3 2 3 2 2" xfId="32537"/>
    <cellStyle name="SAPBEXresDataEmph 3 2 3 3" xfId="32538"/>
    <cellStyle name="SAPBEXresDataEmph 3 2 4" xfId="32539"/>
    <cellStyle name="SAPBEXresDataEmph 3 2 4 2" xfId="32540"/>
    <cellStyle name="SAPBEXresDataEmph 3 2 4 2 2" xfId="32541"/>
    <cellStyle name="SAPBEXresDataEmph 3 2 4 3" xfId="32542"/>
    <cellStyle name="SAPBEXresDataEmph 3 2 5" xfId="32543"/>
    <cellStyle name="SAPBEXresDataEmph 3 2 5 2" xfId="32544"/>
    <cellStyle name="SAPBEXresDataEmph 3 2 5 2 2" xfId="32545"/>
    <cellStyle name="SAPBEXresDataEmph 3 2 5 3" xfId="32546"/>
    <cellStyle name="SAPBEXresDataEmph 3 2 6" xfId="32547"/>
    <cellStyle name="SAPBEXresDataEmph 3 2 6 2" xfId="32548"/>
    <cellStyle name="SAPBEXresDataEmph 3 2 6 2 2" xfId="32549"/>
    <cellStyle name="SAPBEXresDataEmph 3 2 6 3" xfId="32550"/>
    <cellStyle name="SAPBEXresDataEmph 3 2 7" xfId="32551"/>
    <cellStyle name="SAPBEXresDataEmph 3 2 7 2" xfId="32552"/>
    <cellStyle name="SAPBEXresDataEmph 3 2 8" xfId="32553"/>
    <cellStyle name="SAPBEXresDataEmph 3 2 9" xfId="32514"/>
    <cellStyle name="SAPBEXresDataEmph 3 3" xfId="1733"/>
    <cellStyle name="SAPBEXresDataEmph 3 3 2" xfId="32555"/>
    <cellStyle name="SAPBEXresDataEmph 3 3 2 2" xfId="32556"/>
    <cellStyle name="SAPBEXresDataEmph 3 3 2 2 2" xfId="32557"/>
    <cellStyle name="SAPBEXresDataEmph 3 3 2 3" xfId="32558"/>
    <cellStyle name="SAPBEXresDataEmph 3 3 3" xfId="32559"/>
    <cellStyle name="SAPBEXresDataEmph 3 3 3 2" xfId="32560"/>
    <cellStyle name="SAPBEXresDataEmph 3 3 3 2 2" xfId="32561"/>
    <cellStyle name="SAPBEXresDataEmph 3 3 3 3" xfId="32562"/>
    <cellStyle name="SAPBEXresDataEmph 3 3 4" xfId="32563"/>
    <cellStyle name="SAPBEXresDataEmph 3 3 4 2" xfId="32564"/>
    <cellStyle name="SAPBEXresDataEmph 3 3 4 2 2" xfId="32565"/>
    <cellStyle name="SAPBEXresDataEmph 3 3 4 3" xfId="32566"/>
    <cellStyle name="SAPBEXresDataEmph 3 3 5" xfId="32567"/>
    <cellStyle name="SAPBEXresDataEmph 3 3 5 2" xfId="32568"/>
    <cellStyle name="SAPBEXresDataEmph 3 3 5 2 2" xfId="32569"/>
    <cellStyle name="SAPBEXresDataEmph 3 3 5 3" xfId="32570"/>
    <cellStyle name="SAPBEXresDataEmph 3 3 6" xfId="32571"/>
    <cellStyle name="SAPBEXresDataEmph 3 3 6 2" xfId="32572"/>
    <cellStyle name="SAPBEXresDataEmph 3 3 7" xfId="32573"/>
    <cellStyle name="SAPBEXresDataEmph 3 3 8" xfId="32554"/>
    <cellStyle name="SAPBEXresDataEmph 3 4" xfId="32574"/>
    <cellStyle name="SAPBEXresDataEmph 3 5" xfId="32575"/>
    <cellStyle name="SAPBEXresDataEmph 3 5 2" xfId="32576"/>
    <cellStyle name="SAPBEXresDataEmph 3 5 2 2" xfId="32577"/>
    <cellStyle name="SAPBEXresDataEmph 3 5 3" xfId="32578"/>
    <cellStyle name="SAPBEXresDataEmph 3 6" xfId="32579"/>
    <cellStyle name="SAPBEXresDataEmph 3 6 2" xfId="32580"/>
    <cellStyle name="SAPBEXresDataEmph 3 6 2 2" xfId="32581"/>
    <cellStyle name="SAPBEXresDataEmph 3 6 3" xfId="32582"/>
    <cellStyle name="SAPBEXresDataEmph 3 7" xfId="32583"/>
    <cellStyle name="SAPBEXresDataEmph 3 7 2" xfId="32584"/>
    <cellStyle name="SAPBEXresDataEmph 3 7 2 2" xfId="32585"/>
    <cellStyle name="SAPBEXresDataEmph 3 7 3" xfId="32586"/>
    <cellStyle name="SAPBEXresDataEmph 3 8" xfId="32587"/>
    <cellStyle name="SAPBEXresDataEmph 3 8 2" xfId="32588"/>
    <cellStyle name="SAPBEXresDataEmph 3 8 2 2" xfId="32589"/>
    <cellStyle name="SAPBEXresDataEmph 3 8 3" xfId="32590"/>
    <cellStyle name="SAPBEXresDataEmph 3 9" xfId="32591"/>
    <cellStyle name="SAPBEXresDataEmph 3 9 2" xfId="32592"/>
    <cellStyle name="SAPBEXresDataEmph 4" xfId="673"/>
    <cellStyle name="SAPBEXresDataEmph 4 2" xfId="1051"/>
    <cellStyle name="SAPBEXresDataEmph 4 2 2" xfId="2065"/>
    <cellStyle name="SAPBEXresDataEmph 4 3" xfId="1698"/>
    <cellStyle name="SAPBEXresDataEmph 4 4" xfId="32593"/>
    <cellStyle name="SAPBEXresDataEmph 5" xfId="779"/>
    <cellStyle name="SAPBEXresDataEmph 5 2" xfId="1774"/>
    <cellStyle name="SAPBEXresDataEmph 5 2 2" xfId="32595"/>
    <cellStyle name="SAPBEXresDataEmph 5 3" xfId="32596"/>
    <cellStyle name="SAPBEXresDataEmph 5 4" xfId="32594"/>
    <cellStyle name="SAPBEXresDataEmph 6" xfId="1291"/>
    <cellStyle name="SAPBEXresDataEmph 6 2" xfId="1929"/>
    <cellStyle name="SAPBEXresDataEmph 6 3" xfId="32597"/>
    <cellStyle name="SAPBEXresDataEmph 7" xfId="967"/>
    <cellStyle name="SAPBEXresDataEmph 7 2" xfId="32598"/>
    <cellStyle name="SAPBEXresDataEmph 8" xfId="32599"/>
    <cellStyle name="SAPBEXresDataEmph 9" xfId="32600"/>
    <cellStyle name="SAPBEXresDataEmph_2012 Budget &amp; Actuals" xfId="32601"/>
    <cellStyle name="SAPBEXresItem" xfId="132"/>
    <cellStyle name="SAPBEXresItem 10" xfId="32603"/>
    <cellStyle name="SAPBEXresItem 11" xfId="32604"/>
    <cellStyle name="SAPBEXresItem 12" xfId="32605"/>
    <cellStyle name="SAPBEXresItem 13" xfId="32606"/>
    <cellStyle name="SAPBEXresItem 14" xfId="32602"/>
    <cellStyle name="SAPBEXresItem 15" xfId="421"/>
    <cellStyle name="SAPBEXresItem 2" xfId="422"/>
    <cellStyle name="SAPBEXresItem 2 10" xfId="32608"/>
    <cellStyle name="SAPBEXresItem 2 10 2" xfId="32609"/>
    <cellStyle name="SAPBEXresItem 2 10 2 2" xfId="32610"/>
    <cellStyle name="SAPBEXresItem 2 10 3" xfId="32611"/>
    <cellStyle name="SAPBEXresItem 2 11" xfId="32612"/>
    <cellStyle name="SAPBEXresItem 2 11 2" xfId="32613"/>
    <cellStyle name="SAPBEXresItem 2 12" xfId="32614"/>
    <cellStyle name="SAPBEXresItem 2 13" xfId="32607"/>
    <cellStyle name="SAPBEXresItem 2 2" xfId="1294"/>
    <cellStyle name="SAPBEXresItem 2 2 10" xfId="32615"/>
    <cellStyle name="SAPBEXresItem 2 2 2" xfId="1932"/>
    <cellStyle name="SAPBEXresItem 2 2 2 2" xfId="32617"/>
    <cellStyle name="SAPBEXresItem 2 2 2 3" xfId="32618"/>
    <cellStyle name="SAPBEXresItem 2 2 2 3 2" xfId="32619"/>
    <cellStyle name="SAPBEXresItem 2 2 2 3 2 2" xfId="32620"/>
    <cellStyle name="SAPBEXresItem 2 2 2 3 3" xfId="32621"/>
    <cellStyle name="SAPBEXresItem 2 2 2 4" xfId="32622"/>
    <cellStyle name="SAPBEXresItem 2 2 2 4 2" xfId="32623"/>
    <cellStyle name="SAPBEXresItem 2 2 2 4 2 2" xfId="32624"/>
    <cellStyle name="SAPBEXresItem 2 2 2 4 3" xfId="32625"/>
    <cellStyle name="SAPBEXresItem 2 2 2 5" xfId="32626"/>
    <cellStyle name="SAPBEXresItem 2 2 2 5 2" xfId="32627"/>
    <cellStyle name="SAPBEXresItem 2 2 2 5 2 2" xfId="32628"/>
    <cellStyle name="SAPBEXresItem 2 2 2 5 3" xfId="32629"/>
    <cellStyle name="SAPBEXresItem 2 2 2 6" xfId="32630"/>
    <cellStyle name="SAPBEXresItem 2 2 2 6 2" xfId="32631"/>
    <cellStyle name="SAPBEXresItem 2 2 2 6 2 2" xfId="32632"/>
    <cellStyle name="SAPBEXresItem 2 2 2 6 3" xfId="32633"/>
    <cellStyle name="SAPBEXresItem 2 2 2 7" xfId="32634"/>
    <cellStyle name="SAPBEXresItem 2 2 2 7 2" xfId="32635"/>
    <cellStyle name="SAPBEXresItem 2 2 2 8" xfId="32636"/>
    <cellStyle name="SAPBEXresItem 2 2 2 9" xfId="32616"/>
    <cellStyle name="SAPBEXresItem 2 2 3" xfId="32637"/>
    <cellStyle name="SAPBEXresItem 2 2 4" xfId="32638"/>
    <cellStyle name="SAPBEXresItem 2 2 4 2" xfId="32639"/>
    <cellStyle name="SAPBEXresItem 2 2 4 2 2" xfId="32640"/>
    <cellStyle name="SAPBEXresItem 2 2 4 3" xfId="32641"/>
    <cellStyle name="SAPBEXresItem 2 2 5" xfId="32642"/>
    <cellStyle name="SAPBEXresItem 2 2 5 2" xfId="32643"/>
    <cellStyle name="SAPBEXresItem 2 2 5 2 2" xfId="32644"/>
    <cellStyle name="SAPBEXresItem 2 2 5 3" xfId="32645"/>
    <cellStyle name="SAPBEXresItem 2 2 6" xfId="32646"/>
    <cellStyle name="SAPBEXresItem 2 2 6 2" xfId="32647"/>
    <cellStyle name="SAPBEXresItem 2 2 6 2 2" xfId="32648"/>
    <cellStyle name="SAPBEXresItem 2 2 6 3" xfId="32649"/>
    <cellStyle name="SAPBEXresItem 2 2 7" xfId="32650"/>
    <cellStyle name="SAPBEXresItem 2 2 7 2" xfId="32651"/>
    <cellStyle name="SAPBEXresItem 2 2 7 2 2" xfId="32652"/>
    <cellStyle name="SAPBEXresItem 2 2 7 3" xfId="32653"/>
    <cellStyle name="SAPBEXresItem 2 2 8" xfId="32654"/>
    <cellStyle name="SAPBEXresItem 2 2 8 2" xfId="32655"/>
    <cellStyle name="SAPBEXresItem 2 2 9" xfId="32656"/>
    <cellStyle name="SAPBEXresItem 2 3" xfId="970"/>
    <cellStyle name="SAPBEXresItem 2 3 10" xfId="32657"/>
    <cellStyle name="SAPBEXresItem 2 3 2" xfId="2268"/>
    <cellStyle name="SAPBEXresItem 2 3 2 2" xfId="32659"/>
    <cellStyle name="SAPBEXresItem 2 3 2 2 2" xfId="32660"/>
    <cellStyle name="SAPBEXresItem 2 3 2 2 2 2" xfId="32661"/>
    <cellStyle name="SAPBEXresItem 2 3 2 2 3" xfId="32662"/>
    <cellStyle name="SAPBEXresItem 2 3 2 3" xfId="32663"/>
    <cellStyle name="SAPBEXresItem 2 3 2 3 2" xfId="32664"/>
    <cellStyle name="SAPBEXresItem 2 3 2 3 2 2" xfId="32665"/>
    <cellStyle name="SAPBEXresItem 2 3 2 3 3" xfId="32666"/>
    <cellStyle name="SAPBEXresItem 2 3 2 4" xfId="32667"/>
    <cellStyle name="SAPBEXresItem 2 3 2 4 2" xfId="32668"/>
    <cellStyle name="SAPBEXresItem 2 3 2 4 2 2" xfId="32669"/>
    <cellStyle name="SAPBEXresItem 2 3 2 4 3" xfId="32670"/>
    <cellStyle name="SAPBEXresItem 2 3 2 5" xfId="32671"/>
    <cellStyle name="SAPBEXresItem 2 3 2 5 2" xfId="32672"/>
    <cellStyle name="SAPBEXresItem 2 3 2 5 2 2" xfId="32673"/>
    <cellStyle name="SAPBEXresItem 2 3 2 5 3" xfId="32674"/>
    <cellStyle name="SAPBEXresItem 2 3 2 6" xfId="32675"/>
    <cellStyle name="SAPBEXresItem 2 3 2 6 2" xfId="32676"/>
    <cellStyle name="SAPBEXresItem 2 3 2 7" xfId="32677"/>
    <cellStyle name="SAPBEXresItem 2 3 2 8" xfId="32658"/>
    <cellStyle name="SAPBEXresItem 2 3 3" xfId="32678"/>
    <cellStyle name="SAPBEXresItem 2 3 4" xfId="32679"/>
    <cellStyle name="SAPBEXresItem 2 3 4 2" xfId="32680"/>
    <cellStyle name="SAPBEXresItem 2 3 4 2 2" xfId="32681"/>
    <cellStyle name="SAPBEXresItem 2 3 4 3" xfId="32682"/>
    <cellStyle name="SAPBEXresItem 2 3 5" xfId="32683"/>
    <cellStyle name="SAPBEXresItem 2 3 5 2" xfId="32684"/>
    <cellStyle name="SAPBEXresItem 2 3 5 2 2" xfId="32685"/>
    <cellStyle name="SAPBEXresItem 2 3 5 3" xfId="32686"/>
    <cellStyle name="SAPBEXresItem 2 3 6" xfId="32687"/>
    <cellStyle name="SAPBEXresItem 2 3 6 2" xfId="32688"/>
    <cellStyle name="SAPBEXresItem 2 3 6 2 2" xfId="32689"/>
    <cellStyle name="SAPBEXresItem 2 3 6 3" xfId="32690"/>
    <cellStyle name="SAPBEXresItem 2 3 7" xfId="32691"/>
    <cellStyle name="SAPBEXresItem 2 3 7 2" xfId="32692"/>
    <cellStyle name="SAPBEXresItem 2 3 7 2 2" xfId="32693"/>
    <cellStyle name="SAPBEXresItem 2 3 7 3" xfId="32694"/>
    <cellStyle name="SAPBEXresItem 2 3 8" xfId="32695"/>
    <cellStyle name="SAPBEXresItem 2 3 8 2" xfId="32696"/>
    <cellStyle name="SAPBEXresItem 2 3 9" xfId="32697"/>
    <cellStyle name="SAPBEXresItem 2 4" xfId="1599"/>
    <cellStyle name="SAPBEXresItem 2 4 2" xfId="32699"/>
    <cellStyle name="SAPBEXresItem 2 4 3" xfId="32700"/>
    <cellStyle name="SAPBEXresItem 2 4 3 2" xfId="32701"/>
    <cellStyle name="SAPBEXresItem 2 4 3 2 2" xfId="32702"/>
    <cellStyle name="SAPBEXresItem 2 4 3 3" xfId="32703"/>
    <cellStyle name="SAPBEXresItem 2 4 4" xfId="32704"/>
    <cellStyle name="SAPBEXresItem 2 4 4 2" xfId="32705"/>
    <cellStyle name="SAPBEXresItem 2 4 4 2 2" xfId="32706"/>
    <cellStyle name="SAPBEXresItem 2 4 4 3" xfId="32707"/>
    <cellStyle name="SAPBEXresItem 2 4 5" xfId="32708"/>
    <cellStyle name="SAPBEXresItem 2 4 5 2" xfId="32709"/>
    <cellStyle name="SAPBEXresItem 2 4 5 2 2" xfId="32710"/>
    <cellStyle name="SAPBEXresItem 2 4 5 3" xfId="32711"/>
    <cellStyle name="SAPBEXresItem 2 4 6" xfId="32712"/>
    <cellStyle name="SAPBEXresItem 2 4 6 2" xfId="32713"/>
    <cellStyle name="SAPBEXresItem 2 4 6 2 2" xfId="32714"/>
    <cellStyle name="SAPBEXresItem 2 4 6 3" xfId="32715"/>
    <cellStyle name="SAPBEXresItem 2 4 7" xfId="32716"/>
    <cellStyle name="SAPBEXresItem 2 4 7 2" xfId="32717"/>
    <cellStyle name="SAPBEXresItem 2 4 8" xfId="32718"/>
    <cellStyle name="SAPBEXresItem 2 4 9" xfId="32698"/>
    <cellStyle name="SAPBEXresItem 2 5" xfId="32719"/>
    <cellStyle name="SAPBEXresItem 2 6" xfId="32720"/>
    <cellStyle name="SAPBEXresItem 2 7" xfId="32721"/>
    <cellStyle name="SAPBEXresItem 2 7 2" xfId="32722"/>
    <cellStyle name="SAPBEXresItem 2 7 2 2" xfId="32723"/>
    <cellStyle name="SAPBEXresItem 2 7 3" xfId="32724"/>
    <cellStyle name="SAPBEXresItem 2 8" xfId="32725"/>
    <cellStyle name="SAPBEXresItem 2 8 2" xfId="32726"/>
    <cellStyle name="SAPBEXresItem 2 8 2 2" xfId="32727"/>
    <cellStyle name="SAPBEXresItem 2 8 3" xfId="32728"/>
    <cellStyle name="SAPBEXresItem 2 9" xfId="32729"/>
    <cellStyle name="SAPBEXresItem 2 9 2" xfId="32730"/>
    <cellStyle name="SAPBEXresItem 2 9 2 2" xfId="32731"/>
    <cellStyle name="SAPBEXresItem 2 9 3" xfId="32732"/>
    <cellStyle name="SAPBEXresItem 2_O&amp;M Checkbook" xfId="32733"/>
    <cellStyle name="SAPBEXresItem 3" xfId="654"/>
    <cellStyle name="SAPBEXresItem 3 10" xfId="32735"/>
    <cellStyle name="SAPBEXresItem 3 10 2" xfId="32736"/>
    <cellStyle name="SAPBEXresItem 3 11" xfId="32737"/>
    <cellStyle name="SAPBEXresItem 3 12" xfId="32734"/>
    <cellStyle name="SAPBEXresItem 3 2" xfId="1033"/>
    <cellStyle name="SAPBEXresItem 3 2 10" xfId="32738"/>
    <cellStyle name="SAPBEXresItem 3 2 2" xfId="2047"/>
    <cellStyle name="SAPBEXresItem 3 2 2 2" xfId="32740"/>
    <cellStyle name="SAPBEXresItem 3 2 2 2 2" xfId="32741"/>
    <cellStyle name="SAPBEXresItem 3 2 2 2 2 2" xfId="32742"/>
    <cellStyle name="SAPBEXresItem 3 2 2 2 3" xfId="32743"/>
    <cellStyle name="SAPBEXresItem 3 2 2 3" xfId="32744"/>
    <cellStyle name="SAPBEXresItem 3 2 2 3 2" xfId="32745"/>
    <cellStyle name="SAPBEXresItem 3 2 2 3 2 2" xfId="32746"/>
    <cellStyle name="SAPBEXresItem 3 2 2 3 3" xfId="32747"/>
    <cellStyle name="SAPBEXresItem 3 2 2 4" xfId="32748"/>
    <cellStyle name="SAPBEXresItem 3 2 2 4 2" xfId="32749"/>
    <cellStyle name="SAPBEXresItem 3 2 2 4 2 2" xfId="32750"/>
    <cellStyle name="SAPBEXresItem 3 2 2 4 3" xfId="32751"/>
    <cellStyle name="SAPBEXresItem 3 2 2 5" xfId="32752"/>
    <cellStyle name="SAPBEXresItem 3 2 2 5 2" xfId="32753"/>
    <cellStyle name="SAPBEXresItem 3 2 2 5 2 2" xfId="32754"/>
    <cellStyle name="SAPBEXresItem 3 2 2 5 3" xfId="32755"/>
    <cellStyle name="SAPBEXresItem 3 2 2 6" xfId="32756"/>
    <cellStyle name="SAPBEXresItem 3 2 2 6 2" xfId="32757"/>
    <cellStyle name="SAPBEXresItem 3 2 2 7" xfId="32758"/>
    <cellStyle name="SAPBEXresItem 3 2 2 8" xfId="32739"/>
    <cellStyle name="SAPBEXresItem 3 2 3" xfId="32759"/>
    <cellStyle name="SAPBEXresItem 3 2 4" xfId="32760"/>
    <cellStyle name="SAPBEXresItem 3 2 4 2" xfId="32761"/>
    <cellStyle name="SAPBEXresItem 3 2 4 2 2" xfId="32762"/>
    <cellStyle name="SAPBEXresItem 3 2 4 3" xfId="32763"/>
    <cellStyle name="SAPBEXresItem 3 2 5" xfId="32764"/>
    <cellStyle name="SAPBEXresItem 3 2 5 2" xfId="32765"/>
    <cellStyle name="SAPBEXresItem 3 2 5 2 2" xfId="32766"/>
    <cellStyle name="SAPBEXresItem 3 2 5 3" xfId="32767"/>
    <cellStyle name="SAPBEXresItem 3 2 6" xfId="32768"/>
    <cellStyle name="SAPBEXresItem 3 2 6 2" xfId="32769"/>
    <cellStyle name="SAPBEXresItem 3 2 6 2 2" xfId="32770"/>
    <cellStyle name="SAPBEXresItem 3 2 6 3" xfId="32771"/>
    <cellStyle name="SAPBEXresItem 3 2 7" xfId="32772"/>
    <cellStyle name="SAPBEXresItem 3 2 7 2" xfId="32773"/>
    <cellStyle name="SAPBEXresItem 3 2 7 2 2" xfId="32774"/>
    <cellStyle name="SAPBEXresItem 3 2 7 3" xfId="32775"/>
    <cellStyle name="SAPBEXresItem 3 2 8" xfId="32776"/>
    <cellStyle name="SAPBEXresItem 3 2 8 2" xfId="32777"/>
    <cellStyle name="SAPBEXresItem 3 2 9" xfId="32778"/>
    <cellStyle name="SAPBEXresItem 3 3" xfId="1691"/>
    <cellStyle name="SAPBEXresItem 3 3 2" xfId="32780"/>
    <cellStyle name="SAPBEXresItem 3 3 3" xfId="32781"/>
    <cellStyle name="SAPBEXresItem 3 3 3 2" xfId="32782"/>
    <cellStyle name="SAPBEXresItem 3 3 3 2 2" xfId="32783"/>
    <cellStyle name="SAPBEXresItem 3 3 3 3" xfId="32784"/>
    <cellStyle name="SAPBEXresItem 3 3 4" xfId="32785"/>
    <cellStyle name="SAPBEXresItem 3 3 4 2" xfId="32786"/>
    <cellStyle name="SAPBEXresItem 3 3 4 2 2" xfId="32787"/>
    <cellStyle name="SAPBEXresItem 3 3 4 3" xfId="32788"/>
    <cellStyle name="SAPBEXresItem 3 3 5" xfId="32789"/>
    <cellStyle name="SAPBEXresItem 3 3 5 2" xfId="32790"/>
    <cellStyle name="SAPBEXresItem 3 3 5 2 2" xfId="32791"/>
    <cellStyle name="SAPBEXresItem 3 3 5 3" xfId="32792"/>
    <cellStyle name="SAPBEXresItem 3 3 6" xfId="32793"/>
    <cellStyle name="SAPBEXresItem 3 3 6 2" xfId="32794"/>
    <cellStyle name="SAPBEXresItem 3 3 6 2 2" xfId="32795"/>
    <cellStyle name="SAPBEXresItem 3 3 6 3" xfId="32796"/>
    <cellStyle name="SAPBEXresItem 3 3 7" xfId="32797"/>
    <cellStyle name="SAPBEXresItem 3 3 7 2" xfId="32798"/>
    <cellStyle name="SAPBEXresItem 3 3 8" xfId="32799"/>
    <cellStyle name="SAPBEXresItem 3 3 9" xfId="32779"/>
    <cellStyle name="SAPBEXresItem 3 4" xfId="32800"/>
    <cellStyle name="SAPBEXresItem 3 5" xfId="32801"/>
    <cellStyle name="SAPBEXresItem 3 6" xfId="32802"/>
    <cellStyle name="SAPBEXresItem 3 6 2" xfId="32803"/>
    <cellStyle name="SAPBEXresItem 3 6 2 2" xfId="32804"/>
    <cellStyle name="SAPBEXresItem 3 6 3" xfId="32805"/>
    <cellStyle name="SAPBEXresItem 3 7" xfId="32806"/>
    <cellStyle name="SAPBEXresItem 3 7 2" xfId="32807"/>
    <cellStyle name="SAPBEXresItem 3 7 2 2" xfId="32808"/>
    <cellStyle name="SAPBEXresItem 3 7 3" xfId="32809"/>
    <cellStyle name="SAPBEXresItem 3 8" xfId="32810"/>
    <cellStyle name="SAPBEXresItem 3 8 2" xfId="32811"/>
    <cellStyle name="SAPBEXresItem 3 8 2 2" xfId="32812"/>
    <cellStyle name="SAPBEXresItem 3 8 3" xfId="32813"/>
    <cellStyle name="SAPBEXresItem 3 9" xfId="32814"/>
    <cellStyle name="SAPBEXresItem 3 9 2" xfId="32815"/>
    <cellStyle name="SAPBEXresItem 3 9 2 2" xfId="32816"/>
    <cellStyle name="SAPBEXresItem 3 9 3" xfId="32817"/>
    <cellStyle name="SAPBEXresItem 4" xfId="734"/>
    <cellStyle name="SAPBEXresItem 4 2" xfId="1099"/>
    <cellStyle name="SAPBEXresItem 4 2 2" xfId="2112"/>
    <cellStyle name="SAPBEXresItem 4 3" xfId="1738"/>
    <cellStyle name="SAPBEXresItem 4 4" xfId="32818"/>
    <cellStyle name="SAPBEXresItem 5" xfId="778"/>
    <cellStyle name="SAPBEXresItem 5 2" xfId="1773"/>
    <cellStyle name="SAPBEXresItem 5 3" xfId="32819"/>
    <cellStyle name="SAPBEXresItem 6" xfId="1293"/>
    <cellStyle name="SAPBEXresItem 6 2" xfId="1931"/>
    <cellStyle name="SAPBEXresItem 6 2 2" xfId="32821"/>
    <cellStyle name="SAPBEXresItem 6 3" xfId="32822"/>
    <cellStyle name="SAPBEXresItem 6 4" xfId="32820"/>
    <cellStyle name="SAPBEXresItem 7" xfId="969"/>
    <cellStyle name="SAPBEXresItem 7 2" xfId="32823"/>
    <cellStyle name="SAPBEXresItem 8" xfId="32824"/>
    <cellStyle name="SAPBEXresItem 9" xfId="32825"/>
    <cellStyle name="SAPBEXresItem_2. Mid Level Summary" xfId="32826"/>
    <cellStyle name="SAPBEXresItemX" xfId="133"/>
    <cellStyle name="SAPBEXresItemX 10" xfId="32828"/>
    <cellStyle name="SAPBEXresItemX 11" xfId="32829"/>
    <cellStyle name="SAPBEXresItemX 12" xfId="32830"/>
    <cellStyle name="SAPBEXresItemX 13" xfId="32831"/>
    <cellStyle name="SAPBEXresItemX 14" xfId="32827"/>
    <cellStyle name="SAPBEXresItemX 15" xfId="423"/>
    <cellStyle name="SAPBEXresItemX 2" xfId="424"/>
    <cellStyle name="SAPBEXresItemX 2 10" xfId="32833"/>
    <cellStyle name="SAPBEXresItemX 2 10 2" xfId="32834"/>
    <cellStyle name="SAPBEXresItemX 2 10 2 2" xfId="32835"/>
    <cellStyle name="SAPBEXresItemX 2 10 3" xfId="32836"/>
    <cellStyle name="SAPBEXresItemX 2 11" xfId="32837"/>
    <cellStyle name="SAPBEXresItemX 2 11 2" xfId="32838"/>
    <cellStyle name="SAPBEXresItemX 2 12" xfId="32839"/>
    <cellStyle name="SAPBEXresItemX 2 13" xfId="32832"/>
    <cellStyle name="SAPBEXresItemX 2 2" xfId="1296"/>
    <cellStyle name="SAPBEXresItemX 2 2 10" xfId="32840"/>
    <cellStyle name="SAPBEXresItemX 2 2 2" xfId="1934"/>
    <cellStyle name="SAPBEXresItemX 2 2 2 2" xfId="32842"/>
    <cellStyle name="SAPBEXresItemX 2 2 2 3" xfId="32843"/>
    <cellStyle name="SAPBEXresItemX 2 2 2 3 2" xfId="32844"/>
    <cellStyle name="SAPBEXresItemX 2 2 2 3 2 2" xfId="32845"/>
    <cellStyle name="SAPBEXresItemX 2 2 2 3 3" xfId="32846"/>
    <cellStyle name="SAPBEXresItemX 2 2 2 4" xfId="32847"/>
    <cellStyle name="SAPBEXresItemX 2 2 2 4 2" xfId="32848"/>
    <cellStyle name="SAPBEXresItemX 2 2 2 4 2 2" xfId="32849"/>
    <cellStyle name="SAPBEXresItemX 2 2 2 4 3" xfId="32850"/>
    <cellStyle name="SAPBEXresItemX 2 2 2 5" xfId="32851"/>
    <cellStyle name="SAPBEXresItemX 2 2 2 5 2" xfId="32852"/>
    <cellStyle name="SAPBEXresItemX 2 2 2 5 2 2" xfId="32853"/>
    <cellStyle name="SAPBEXresItemX 2 2 2 5 3" xfId="32854"/>
    <cellStyle name="SAPBEXresItemX 2 2 2 6" xfId="32855"/>
    <cellStyle name="SAPBEXresItemX 2 2 2 6 2" xfId="32856"/>
    <cellStyle name="SAPBEXresItemX 2 2 2 6 2 2" xfId="32857"/>
    <cellStyle name="SAPBEXresItemX 2 2 2 6 3" xfId="32858"/>
    <cellStyle name="SAPBEXresItemX 2 2 2 7" xfId="32859"/>
    <cellStyle name="SAPBEXresItemX 2 2 2 7 2" xfId="32860"/>
    <cellStyle name="SAPBEXresItemX 2 2 2 8" xfId="32861"/>
    <cellStyle name="SAPBEXresItemX 2 2 2 9" xfId="32841"/>
    <cellStyle name="SAPBEXresItemX 2 2 3" xfId="32862"/>
    <cellStyle name="SAPBEXresItemX 2 2 4" xfId="32863"/>
    <cellStyle name="SAPBEXresItemX 2 2 4 2" xfId="32864"/>
    <cellStyle name="SAPBEXresItemX 2 2 4 2 2" xfId="32865"/>
    <cellStyle name="SAPBEXresItemX 2 2 4 3" xfId="32866"/>
    <cellStyle name="SAPBEXresItemX 2 2 5" xfId="32867"/>
    <cellStyle name="SAPBEXresItemX 2 2 5 2" xfId="32868"/>
    <cellStyle name="SAPBEXresItemX 2 2 5 2 2" xfId="32869"/>
    <cellStyle name="SAPBEXresItemX 2 2 5 3" xfId="32870"/>
    <cellStyle name="SAPBEXresItemX 2 2 6" xfId="32871"/>
    <cellStyle name="SAPBEXresItemX 2 2 6 2" xfId="32872"/>
    <cellStyle name="SAPBEXresItemX 2 2 6 2 2" xfId="32873"/>
    <cellStyle name="SAPBEXresItemX 2 2 6 3" xfId="32874"/>
    <cellStyle name="SAPBEXresItemX 2 2 7" xfId="32875"/>
    <cellStyle name="SAPBEXresItemX 2 2 7 2" xfId="32876"/>
    <cellStyle name="SAPBEXresItemX 2 2 7 2 2" xfId="32877"/>
    <cellStyle name="SAPBEXresItemX 2 2 7 3" xfId="32878"/>
    <cellStyle name="SAPBEXresItemX 2 2 8" xfId="32879"/>
    <cellStyle name="SAPBEXresItemX 2 2 8 2" xfId="32880"/>
    <cellStyle name="SAPBEXresItemX 2 2 9" xfId="32881"/>
    <cellStyle name="SAPBEXresItemX 2 3" xfId="972"/>
    <cellStyle name="SAPBEXresItemX 2 3 10" xfId="32882"/>
    <cellStyle name="SAPBEXresItemX 2 3 2" xfId="2269"/>
    <cellStyle name="SAPBEXresItemX 2 3 2 2" xfId="32884"/>
    <cellStyle name="SAPBEXresItemX 2 3 2 2 2" xfId="32885"/>
    <cellStyle name="SAPBEXresItemX 2 3 2 2 2 2" xfId="32886"/>
    <cellStyle name="SAPBEXresItemX 2 3 2 2 3" xfId="32887"/>
    <cellStyle name="SAPBEXresItemX 2 3 2 3" xfId="32888"/>
    <cellStyle name="SAPBEXresItemX 2 3 2 3 2" xfId="32889"/>
    <cellStyle name="SAPBEXresItemX 2 3 2 3 2 2" xfId="32890"/>
    <cellStyle name="SAPBEXresItemX 2 3 2 3 3" xfId="32891"/>
    <cellStyle name="SAPBEXresItemX 2 3 2 4" xfId="32892"/>
    <cellStyle name="SAPBEXresItemX 2 3 2 4 2" xfId="32893"/>
    <cellStyle name="SAPBEXresItemX 2 3 2 4 2 2" xfId="32894"/>
    <cellStyle name="SAPBEXresItemX 2 3 2 4 3" xfId="32895"/>
    <cellStyle name="SAPBEXresItemX 2 3 2 5" xfId="32896"/>
    <cellStyle name="SAPBEXresItemX 2 3 2 5 2" xfId="32897"/>
    <cellStyle name="SAPBEXresItemX 2 3 2 5 2 2" xfId="32898"/>
    <cellStyle name="SAPBEXresItemX 2 3 2 5 3" xfId="32899"/>
    <cellStyle name="SAPBEXresItemX 2 3 2 6" xfId="32900"/>
    <cellStyle name="SAPBEXresItemX 2 3 2 6 2" xfId="32901"/>
    <cellStyle name="SAPBEXresItemX 2 3 2 7" xfId="32902"/>
    <cellStyle name="SAPBEXresItemX 2 3 2 8" xfId="32883"/>
    <cellStyle name="SAPBEXresItemX 2 3 3" xfId="32903"/>
    <cellStyle name="SAPBEXresItemX 2 3 4" xfId="32904"/>
    <cellStyle name="SAPBEXresItemX 2 3 4 2" xfId="32905"/>
    <cellStyle name="SAPBEXresItemX 2 3 4 2 2" xfId="32906"/>
    <cellStyle name="SAPBEXresItemX 2 3 4 3" xfId="32907"/>
    <cellStyle name="SAPBEXresItemX 2 3 5" xfId="32908"/>
    <cellStyle name="SAPBEXresItemX 2 3 5 2" xfId="32909"/>
    <cellStyle name="SAPBEXresItemX 2 3 5 2 2" xfId="32910"/>
    <cellStyle name="SAPBEXresItemX 2 3 5 3" xfId="32911"/>
    <cellStyle name="SAPBEXresItemX 2 3 6" xfId="32912"/>
    <cellStyle name="SAPBEXresItemX 2 3 6 2" xfId="32913"/>
    <cellStyle name="SAPBEXresItemX 2 3 6 2 2" xfId="32914"/>
    <cellStyle name="SAPBEXresItemX 2 3 6 3" xfId="32915"/>
    <cellStyle name="SAPBEXresItemX 2 3 7" xfId="32916"/>
    <cellStyle name="SAPBEXresItemX 2 3 7 2" xfId="32917"/>
    <cellStyle name="SAPBEXresItemX 2 3 7 2 2" xfId="32918"/>
    <cellStyle name="SAPBEXresItemX 2 3 7 3" xfId="32919"/>
    <cellStyle name="SAPBEXresItemX 2 3 8" xfId="32920"/>
    <cellStyle name="SAPBEXresItemX 2 3 8 2" xfId="32921"/>
    <cellStyle name="SAPBEXresItemX 2 3 9" xfId="32922"/>
    <cellStyle name="SAPBEXresItemX 2 4" xfId="1600"/>
    <cellStyle name="SAPBEXresItemX 2 4 2" xfId="32924"/>
    <cellStyle name="SAPBEXresItemX 2 4 3" xfId="32925"/>
    <cellStyle name="SAPBEXresItemX 2 4 3 2" xfId="32926"/>
    <cellStyle name="SAPBEXresItemX 2 4 3 2 2" xfId="32927"/>
    <cellStyle name="SAPBEXresItemX 2 4 3 3" xfId="32928"/>
    <cellStyle name="SAPBEXresItemX 2 4 4" xfId="32929"/>
    <cellStyle name="SAPBEXresItemX 2 4 4 2" xfId="32930"/>
    <cellStyle name="SAPBEXresItemX 2 4 4 2 2" xfId="32931"/>
    <cellStyle name="SAPBEXresItemX 2 4 4 3" xfId="32932"/>
    <cellStyle name="SAPBEXresItemX 2 4 5" xfId="32933"/>
    <cellStyle name="SAPBEXresItemX 2 4 5 2" xfId="32934"/>
    <cellStyle name="SAPBEXresItemX 2 4 5 2 2" xfId="32935"/>
    <cellStyle name="SAPBEXresItemX 2 4 5 3" xfId="32936"/>
    <cellStyle name="SAPBEXresItemX 2 4 6" xfId="32937"/>
    <cellStyle name="SAPBEXresItemX 2 4 6 2" xfId="32938"/>
    <cellStyle name="SAPBEXresItemX 2 4 6 2 2" xfId="32939"/>
    <cellStyle name="SAPBEXresItemX 2 4 6 3" xfId="32940"/>
    <cellStyle name="SAPBEXresItemX 2 4 7" xfId="32941"/>
    <cellStyle name="SAPBEXresItemX 2 4 7 2" xfId="32942"/>
    <cellStyle name="SAPBEXresItemX 2 4 8" xfId="32943"/>
    <cellStyle name="SAPBEXresItemX 2 4 9" xfId="32923"/>
    <cellStyle name="SAPBEXresItemX 2 5" xfId="32944"/>
    <cellStyle name="SAPBEXresItemX 2 6" xfId="32945"/>
    <cellStyle name="SAPBEXresItemX 2 7" xfId="32946"/>
    <cellStyle name="SAPBEXresItemX 2 7 2" xfId="32947"/>
    <cellStyle name="SAPBEXresItemX 2 7 2 2" xfId="32948"/>
    <cellStyle name="SAPBEXresItemX 2 7 3" xfId="32949"/>
    <cellStyle name="SAPBEXresItemX 2 8" xfId="32950"/>
    <cellStyle name="SAPBEXresItemX 2 8 2" xfId="32951"/>
    <cellStyle name="SAPBEXresItemX 2 8 2 2" xfId="32952"/>
    <cellStyle name="SAPBEXresItemX 2 8 3" xfId="32953"/>
    <cellStyle name="SAPBEXresItemX 2 9" xfId="32954"/>
    <cellStyle name="SAPBEXresItemX 2 9 2" xfId="32955"/>
    <cellStyle name="SAPBEXresItemX 2 9 2 2" xfId="32956"/>
    <cellStyle name="SAPBEXresItemX 2 9 3" xfId="32957"/>
    <cellStyle name="SAPBEXresItemX 2_O&amp;M Checkbook" xfId="32958"/>
    <cellStyle name="SAPBEXresItemX 3" xfId="717"/>
    <cellStyle name="SAPBEXresItemX 3 10" xfId="32960"/>
    <cellStyle name="SAPBEXresItemX 3 10 2" xfId="32961"/>
    <cellStyle name="SAPBEXresItemX 3 11" xfId="32962"/>
    <cellStyle name="SAPBEXresItemX 3 12" xfId="32959"/>
    <cellStyle name="SAPBEXresItemX 3 2" xfId="1082"/>
    <cellStyle name="SAPBEXresItemX 3 2 10" xfId="32963"/>
    <cellStyle name="SAPBEXresItemX 3 2 2" xfId="2096"/>
    <cellStyle name="SAPBEXresItemX 3 2 2 2" xfId="32965"/>
    <cellStyle name="SAPBEXresItemX 3 2 2 2 2" xfId="32966"/>
    <cellStyle name="SAPBEXresItemX 3 2 2 2 2 2" xfId="32967"/>
    <cellStyle name="SAPBEXresItemX 3 2 2 2 3" xfId="32968"/>
    <cellStyle name="SAPBEXresItemX 3 2 2 3" xfId="32969"/>
    <cellStyle name="SAPBEXresItemX 3 2 2 3 2" xfId="32970"/>
    <cellStyle name="SAPBEXresItemX 3 2 2 3 2 2" xfId="32971"/>
    <cellStyle name="SAPBEXresItemX 3 2 2 3 3" xfId="32972"/>
    <cellStyle name="SAPBEXresItemX 3 2 2 4" xfId="32973"/>
    <cellStyle name="SAPBEXresItemX 3 2 2 4 2" xfId="32974"/>
    <cellStyle name="SAPBEXresItemX 3 2 2 4 2 2" xfId="32975"/>
    <cellStyle name="SAPBEXresItemX 3 2 2 4 3" xfId="32976"/>
    <cellStyle name="SAPBEXresItemX 3 2 2 5" xfId="32977"/>
    <cellStyle name="SAPBEXresItemX 3 2 2 5 2" xfId="32978"/>
    <cellStyle name="SAPBEXresItemX 3 2 2 5 2 2" xfId="32979"/>
    <cellStyle name="SAPBEXresItemX 3 2 2 5 3" xfId="32980"/>
    <cellStyle name="SAPBEXresItemX 3 2 2 6" xfId="32981"/>
    <cellStyle name="SAPBEXresItemX 3 2 2 6 2" xfId="32982"/>
    <cellStyle name="SAPBEXresItemX 3 2 2 7" xfId="32983"/>
    <cellStyle name="SAPBEXresItemX 3 2 2 8" xfId="32964"/>
    <cellStyle name="SAPBEXresItemX 3 2 3" xfId="32984"/>
    <cellStyle name="SAPBEXresItemX 3 2 4" xfId="32985"/>
    <cellStyle name="SAPBEXresItemX 3 2 4 2" xfId="32986"/>
    <cellStyle name="SAPBEXresItemX 3 2 4 2 2" xfId="32987"/>
    <cellStyle name="SAPBEXresItemX 3 2 4 3" xfId="32988"/>
    <cellStyle name="SAPBEXresItemX 3 2 5" xfId="32989"/>
    <cellStyle name="SAPBEXresItemX 3 2 5 2" xfId="32990"/>
    <cellStyle name="SAPBEXresItemX 3 2 5 2 2" xfId="32991"/>
    <cellStyle name="SAPBEXresItemX 3 2 5 3" xfId="32992"/>
    <cellStyle name="SAPBEXresItemX 3 2 6" xfId="32993"/>
    <cellStyle name="SAPBEXresItemX 3 2 6 2" xfId="32994"/>
    <cellStyle name="SAPBEXresItemX 3 2 6 2 2" xfId="32995"/>
    <cellStyle name="SAPBEXresItemX 3 2 6 3" xfId="32996"/>
    <cellStyle name="SAPBEXresItemX 3 2 7" xfId="32997"/>
    <cellStyle name="SAPBEXresItemX 3 2 7 2" xfId="32998"/>
    <cellStyle name="SAPBEXresItemX 3 2 7 2 2" xfId="32999"/>
    <cellStyle name="SAPBEXresItemX 3 2 7 3" xfId="33000"/>
    <cellStyle name="SAPBEXresItemX 3 2 8" xfId="33001"/>
    <cellStyle name="SAPBEXresItemX 3 2 8 2" xfId="33002"/>
    <cellStyle name="SAPBEXresItemX 3 2 9" xfId="33003"/>
    <cellStyle name="SAPBEXresItemX 3 3" xfId="1732"/>
    <cellStyle name="SAPBEXresItemX 3 3 2" xfId="33005"/>
    <cellStyle name="SAPBEXresItemX 3 3 3" xfId="33006"/>
    <cellStyle name="SAPBEXresItemX 3 3 3 2" xfId="33007"/>
    <cellStyle name="SAPBEXresItemX 3 3 3 2 2" xfId="33008"/>
    <cellStyle name="SAPBEXresItemX 3 3 3 3" xfId="33009"/>
    <cellStyle name="SAPBEXresItemX 3 3 4" xfId="33010"/>
    <cellStyle name="SAPBEXresItemX 3 3 4 2" xfId="33011"/>
    <cellStyle name="SAPBEXresItemX 3 3 4 2 2" xfId="33012"/>
    <cellStyle name="SAPBEXresItemX 3 3 4 3" xfId="33013"/>
    <cellStyle name="SAPBEXresItemX 3 3 5" xfId="33014"/>
    <cellStyle name="SAPBEXresItemX 3 3 5 2" xfId="33015"/>
    <cellStyle name="SAPBEXresItemX 3 3 5 2 2" xfId="33016"/>
    <cellStyle name="SAPBEXresItemX 3 3 5 3" xfId="33017"/>
    <cellStyle name="SAPBEXresItemX 3 3 6" xfId="33018"/>
    <cellStyle name="SAPBEXresItemX 3 3 6 2" xfId="33019"/>
    <cellStyle name="SAPBEXresItemX 3 3 6 2 2" xfId="33020"/>
    <cellStyle name="SAPBEXresItemX 3 3 6 3" xfId="33021"/>
    <cellStyle name="SAPBEXresItemX 3 3 7" xfId="33022"/>
    <cellStyle name="SAPBEXresItemX 3 3 7 2" xfId="33023"/>
    <cellStyle name="SAPBEXresItemX 3 3 8" xfId="33024"/>
    <cellStyle name="SAPBEXresItemX 3 3 9" xfId="33004"/>
    <cellStyle name="SAPBEXresItemX 3 4" xfId="33025"/>
    <cellStyle name="SAPBEXresItemX 3 5" xfId="33026"/>
    <cellStyle name="SAPBEXresItemX 3 6" xfId="33027"/>
    <cellStyle name="SAPBEXresItemX 3 6 2" xfId="33028"/>
    <cellStyle name="SAPBEXresItemX 3 6 2 2" xfId="33029"/>
    <cellStyle name="SAPBEXresItemX 3 6 3" xfId="33030"/>
    <cellStyle name="SAPBEXresItemX 3 7" xfId="33031"/>
    <cellStyle name="SAPBEXresItemX 3 7 2" xfId="33032"/>
    <cellStyle name="SAPBEXresItemX 3 7 2 2" xfId="33033"/>
    <cellStyle name="SAPBEXresItemX 3 7 3" xfId="33034"/>
    <cellStyle name="SAPBEXresItemX 3 8" xfId="33035"/>
    <cellStyle name="SAPBEXresItemX 3 8 2" xfId="33036"/>
    <cellStyle name="SAPBEXresItemX 3 8 2 2" xfId="33037"/>
    <cellStyle name="SAPBEXresItemX 3 8 3" xfId="33038"/>
    <cellStyle name="SAPBEXresItemX 3 9" xfId="33039"/>
    <cellStyle name="SAPBEXresItemX 3 9 2" xfId="33040"/>
    <cellStyle name="SAPBEXresItemX 3 9 2 2" xfId="33041"/>
    <cellStyle name="SAPBEXresItemX 3 9 3" xfId="33042"/>
    <cellStyle name="SAPBEXresItemX 4" xfId="674"/>
    <cellStyle name="SAPBEXresItemX 4 2" xfId="1052"/>
    <cellStyle name="SAPBEXresItemX 4 2 2" xfId="2066"/>
    <cellStyle name="SAPBEXresItemX 4 3" xfId="1699"/>
    <cellStyle name="SAPBEXresItemX 4 4" xfId="33043"/>
    <cellStyle name="SAPBEXresItemX 5" xfId="777"/>
    <cellStyle name="SAPBEXresItemX 5 2" xfId="1772"/>
    <cellStyle name="SAPBEXresItemX 5 3" xfId="33044"/>
    <cellStyle name="SAPBEXresItemX 6" xfId="1295"/>
    <cellStyle name="SAPBEXresItemX 6 2" xfId="1933"/>
    <cellStyle name="SAPBEXresItemX 6 2 2" xfId="33046"/>
    <cellStyle name="SAPBEXresItemX 6 3" xfId="33047"/>
    <cellStyle name="SAPBEXresItemX 6 4" xfId="33045"/>
    <cellStyle name="SAPBEXresItemX 7" xfId="971"/>
    <cellStyle name="SAPBEXresItemX 7 2" xfId="33048"/>
    <cellStyle name="SAPBEXresItemX 8" xfId="33049"/>
    <cellStyle name="SAPBEXresItemX 9" xfId="33050"/>
    <cellStyle name="SAPBEXresItemX_2. Mid Level Summary" xfId="33051"/>
    <cellStyle name="SAPBEXstdData" xfId="134"/>
    <cellStyle name="SAPBEXstdData 10" xfId="33053"/>
    <cellStyle name="SAPBEXstdData 11" xfId="33054"/>
    <cellStyle name="SAPBEXstdData 12" xfId="33055"/>
    <cellStyle name="SAPBEXstdData 13" xfId="33056"/>
    <cellStyle name="SAPBEXstdData 14" xfId="33057"/>
    <cellStyle name="SAPBEXstdData 15" xfId="33058"/>
    <cellStyle name="SAPBEXstdData 16" xfId="33052"/>
    <cellStyle name="SAPBEXstdData 17" xfId="425"/>
    <cellStyle name="SAPBEXstdData 2" xfId="162"/>
    <cellStyle name="SAPBEXstdData 2 2" xfId="742"/>
    <cellStyle name="SAPBEXstdData 2 2 2" xfId="773"/>
    <cellStyle name="SAPBEXstdData 2 2 2 2" xfId="1128"/>
    <cellStyle name="SAPBEXstdData 2 2 2 2 2" xfId="2140"/>
    <cellStyle name="SAPBEXstdData 2 2 2 3" xfId="1768"/>
    <cellStyle name="SAPBEXstdData 2 2 2 4" xfId="33061"/>
    <cellStyle name="SAPBEXstdData 2 2 3" xfId="832"/>
    <cellStyle name="SAPBEXstdData 2 2 3 2" xfId="1174"/>
    <cellStyle name="SAPBEXstdData 2 2 3 2 2" xfId="2186"/>
    <cellStyle name="SAPBEXstdData 2 2 3 3" xfId="1825"/>
    <cellStyle name="SAPBEXstdData 2 2 4" xfId="865"/>
    <cellStyle name="SAPBEXstdData 2 2 4 2" xfId="1858"/>
    <cellStyle name="SAPBEXstdData 2 2 5" xfId="1514"/>
    <cellStyle name="SAPBEXstdData 2 2 5 2" xfId="2232"/>
    <cellStyle name="SAPBEXstdData 2 2 6" xfId="1562"/>
    <cellStyle name="SAPBEXstdData 2 2 7" xfId="33060"/>
    <cellStyle name="SAPBEXstdData 2 3" xfId="33062"/>
    <cellStyle name="SAPBEXstdData 2 4" xfId="33063"/>
    <cellStyle name="SAPBEXstdData 2 5" xfId="33064"/>
    <cellStyle name="SAPBEXstdData 2 6" xfId="33065"/>
    <cellStyle name="SAPBEXstdData 2 7" xfId="33059"/>
    <cellStyle name="SAPBEXstdData 2 8" xfId="426"/>
    <cellStyle name="SAPBEXstdData 2_O&amp;M Checkbook" xfId="33066"/>
    <cellStyle name="SAPBEXstdData 3" xfId="1297"/>
    <cellStyle name="SAPBEXstdData 3 2" xfId="1554"/>
    <cellStyle name="SAPBEXstdData 3 2 2" xfId="2270"/>
    <cellStyle name="SAPBEXstdData 3 2 3" xfId="33068"/>
    <cellStyle name="SAPBEXstdData 3 3" xfId="1601"/>
    <cellStyle name="SAPBEXstdData 3 3 2" xfId="33069"/>
    <cellStyle name="SAPBEXstdData 3 4" xfId="1935"/>
    <cellStyle name="SAPBEXstdData 3 4 2" xfId="33070"/>
    <cellStyle name="SAPBEXstdData 3 5" xfId="33071"/>
    <cellStyle name="SAPBEXstdData 3 6" xfId="33072"/>
    <cellStyle name="SAPBEXstdData 3 7" xfId="33067"/>
    <cellStyle name="SAPBEXstdData 4" xfId="973"/>
    <cellStyle name="SAPBEXstdData 4 2" xfId="33074"/>
    <cellStyle name="SAPBEXstdData 4 3" xfId="33075"/>
    <cellStyle name="SAPBEXstdData 4 4" xfId="33073"/>
    <cellStyle name="SAPBEXstdData 5" xfId="33076"/>
    <cellStyle name="SAPBEXstdData 6" xfId="33077"/>
    <cellStyle name="SAPBEXstdData 7" xfId="33078"/>
    <cellStyle name="SAPBEXstdData 8" xfId="33079"/>
    <cellStyle name="SAPBEXstdData 9" xfId="33080"/>
    <cellStyle name="SAPBEXstdData_03_2012 LIC Fcst_ORIGINAL" xfId="33081"/>
    <cellStyle name="SAPBEXstdDataEmph" xfId="135"/>
    <cellStyle name="SAPBEXstdDataEmph 10" xfId="33083"/>
    <cellStyle name="SAPBEXstdDataEmph 11" xfId="33084"/>
    <cellStyle name="SAPBEXstdDataEmph 12" xfId="33085"/>
    <cellStyle name="SAPBEXstdDataEmph 13" xfId="33086"/>
    <cellStyle name="SAPBEXstdDataEmph 13 2" xfId="33087"/>
    <cellStyle name="SAPBEXstdDataEmph 13 2 2" xfId="33088"/>
    <cellStyle name="SAPBEXstdDataEmph 13 3" xfId="33089"/>
    <cellStyle name="SAPBEXstdDataEmph 14" xfId="33090"/>
    <cellStyle name="SAPBEXstdDataEmph 15" xfId="33091"/>
    <cellStyle name="SAPBEXstdDataEmph 15 2" xfId="33092"/>
    <cellStyle name="SAPBEXstdDataEmph 15 2 2" xfId="33093"/>
    <cellStyle name="SAPBEXstdDataEmph 15 3" xfId="33094"/>
    <cellStyle name="SAPBEXstdDataEmph 16" xfId="33095"/>
    <cellStyle name="SAPBEXstdDataEmph 17" xfId="33096"/>
    <cellStyle name="SAPBEXstdDataEmph 18" xfId="33082"/>
    <cellStyle name="SAPBEXstdDataEmph 2" xfId="427"/>
    <cellStyle name="SAPBEXstdDataEmph 2 10" xfId="33098"/>
    <cellStyle name="SAPBEXstdDataEmph 2 10 2" xfId="33099"/>
    <cellStyle name="SAPBEXstdDataEmph 2 11" xfId="33100"/>
    <cellStyle name="SAPBEXstdDataEmph 2 12" xfId="33097"/>
    <cellStyle name="SAPBEXstdDataEmph 2 2" xfId="1299"/>
    <cellStyle name="SAPBEXstdDataEmph 2 2 10" xfId="33101"/>
    <cellStyle name="SAPBEXstdDataEmph 2 2 2" xfId="1937"/>
    <cellStyle name="SAPBEXstdDataEmph 2 2 2 2" xfId="33103"/>
    <cellStyle name="SAPBEXstdDataEmph 2 2 2 2 2" xfId="33104"/>
    <cellStyle name="SAPBEXstdDataEmph 2 2 2 2 2 2" xfId="33105"/>
    <cellStyle name="SAPBEXstdDataEmph 2 2 2 2 3" xfId="33106"/>
    <cellStyle name="SAPBEXstdDataEmph 2 2 2 3" xfId="33107"/>
    <cellStyle name="SAPBEXstdDataEmph 2 2 2 3 2" xfId="33108"/>
    <cellStyle name="SAPBEXstdDataEmph 2 2 2 3 2 2" xfId="33109"/>
    <cellStyle name="SAPBEXstdDataEmph 2 2 2 3 3" xfId="33110"/>
    <cellStyle name="SAPBEXstdDataEmph 2 2 2 4" xfId="33111"/>
    <cellStyle name="SAPBEXstdDataEmph 2 2 2 4 2" xfId="33112"/>
    <cellStyle name="SAPBEXstdDataEmph 2 2 2 4 2 2" xfId="33113"/>
    <cellStyle name="SAPBEXstdDataEmph 2 2 2 4 3" xfId="33114"/>
    <cellStyle name="SAPBEXstdDataEmph 2 2 2 5" xfId="33115"/>
    <cellStyle name="SAPBEXstdDataEmph 2 2 2 5 2" xfId="33116"/>
    <cellStyle name="SAPBEXstdDataEmph 2 2 2 5 2 2" xfId="33117"/>
    <cellStyle name="SAPBEXstdDataEmph 2 2 2 5 3" xfId="33118"/>
    <cellStyle name="SAPBEXstdDataEmph 2 2 2 6" xfId="33119"/>
    <cellStyle name="SAPBEXstdDataEmph 2 2 2 6 2" xfId="33120"/>
    <cellStyle name="SAPBEXstdDataEmph 2 2 2 7" xfId="33121"/>
    <cellStyle name="SAPBEXstdDataEmph 2 2 2 8" xfId="33102"/>
    <cellStyle name="SAPBEXstdDataEmph 2 2 3" xfId="33122"/>
    <cellStyle name="SAPBEXstdDataEmph 2 2 4" xfId="33123"/>
    <cellStyle name="SAPBEXstdDataEmph 2 2 4 2" xfId="33124"/>
    <cellStyle name="SAPBEXstdDataEmph 2 2 4 2 2" xfId="33125"/>
    <cellStyle name="SAPBEXstdDataEmph 2 2 4 3" xfId="33126"/>
    <cellStyle name="SAPBEXstdDataEmph 2 2 5" xfId="33127"/>
    <cellStyle name="SAPBEXstdDataEmph 2 2 5 2" xfId="33128"/>
    <cellStyle name="SAPBEXstdDataEmph 2 2 5 2 2" xfId="33129"/>
    <cellStyle name="SAPBEXstdDataEmph 2 2 5 3" xfId="33130"/>
    <cellStyle name="SAPBEXstdDataEmph 2 2 6" xfId="33131"/>
    <cellStyle name="SAPBEXstdDataEmph 2 2 6 2" xfId="33132"/>
    <cellStyle name="SAPBEXstdDataEmph 2 2 6 2 2" xfId="33133"/>
    <cellStyle name="SAPBEXstdDataEmph 2 2 6 3" xfId="33134"/>
    <cellStyle name="SAPBEXstdDataEmph 2 2 7" xfId="33135"/>
    <cellStyle name="SAPBEXstdDataEmph 2 2 7 2" xfId="33136"/>
    <cellStyle name="SAPBEXstdDataEmph 2 2 7 2 2" xfId="33137"/>
    <cellStyle name="SAPBEXstdDataEmph 2 2 7 3" xfId="33138"/>
    <cellStyle name="SAPBEXstdDataEmph 2 2 8" xfId="33139"/>
    <cellStyle name="SAPBEXstdDataEmph 2 2 8 2" xfId="33140"/>
    <cellStyle name="SAPBEXstdDataEmph 2 2 9" xfId="33141"/>
    <cellStyle name="SAPBEXstdDataEmph 2 3" xfId="975"/>
    <cellStyle name="SAPBEXstdDataEmph 2 3 10" xfId="33142"/>
    <cellStyle name="SAPBEXstdDataEmph 2 3 2" xfId="2271"/>
    <cellStyle name="SAPBEXstdDataEmph 2 3 2 2" xfId="33144"/>
    <cellStyle name="SAPBEXstdDataEmph 2 3 2 2 2" xfId="33145"/>
    <cellStyle name="SAPBEXstdDataEmph 2 3 2 2 2 2" xfId="33146"/>
    <cellStyle name="SAPBEXstdDataEmph 2 3 2 2 3" xfId="33147"/>
    <cellStyle name="SAPBEXstdDataEmph 2 3 2 3" xfId="33148"/>
    <cellStyle name="SAPBEXstdDataEmph 2 3 2 3 2" xfId="33149"/>
    <cellStyle name="SAPBEXstdDataEmph 2 3 2 3 2 2" xfId="33150"/>
    <cellStyle name="SAPBEXstdDataEmph 2 3 2 3 3" xfId="33151"/>
    <cellStyle name="SAPBEXstdDataEmph 2 3 2 4" xfId="33152"/>
    <cellStyle name="SAPBEXstdDataEmph 2 3 2 4 2" xfId="33153"/>
    <cellStyle name="SAPBEXstdDataEmph 2 3 2 4 2 2" xfId="33154"/>
    <cellStyle name="SAPBEXstdDataEmph 2 3 2 4 3" xfId="33155"/>
    <cellStyle name="SAPBEXstdDataEmph 2 3 2 5" xfId="33156"/>
    <cellStyle name="SAPBEXstdDataEmph 2 3 2 5 2" xfId="33157"/>
    <cellStyle name="SAPBEXstdDataEmph 2 3 2 5 2 2" xfId="33158"/>
    <cellStyle name="SAPBEXstdDataEmph 2 3 2 5 3" xfId="33159"/>
    <cellStyle name="SAPBEXstdDataEmph 2 3 2 6" xfId="33160"/>
    <cellStyle name="SAPBEXstdDataEmph 2 3 2 6 2" xfId="33161"/>
    <cellStyle name="SAPBEXstdDataEmph 2 3 2 7" xfId="33162"/>
    <cellStyle name="SAPBEXstdDataEmph 2 3 2 8" xfId="33143"/>
    <cellStyle name="SAPBEXstdDataEmph 2 3 3" xfId="33163"/>
    <cellStyle name="SAPBEXstdDataEmph 2 3 3 2" xfId="33164"/>
    <cellStyle name="SAPBEXstdDataEmph 2 3 3 2 2" xfId="33165"/>
    <cellStyle name="SAPBEXstdDataEmph 2 3 3 3" xfId="33166"/>
    <cellStyle name="SAPBEXstdDataEmph 2 3 4" xfId="33167"/>
    <cellStyle name="SAPBEXstdDataEmph 2 3 4 2" xfId="33168"/>
    <cellStyle name="SAPBEXstdDataEmph 2 3 4 2 2" xfId="33169"/>
    <cellStyle name="SAPBEXstdDataEmph 2 3 4 3" xfId="33170"/>
    <cellStyle name="SAPBEXstdDataEmph 2 3 5" xfId="33171"/>
    <cellStyle name="SAPBEXstdDataEmph 2 3 5 2" xfId="33172"/>
    <cellStyle name="SAPBEXstdDataEmph 2 3 5 2 2" xfId="33173"/>
    <cellStyle name="SAPBEXstdDataEmph 2 3 5 3" xfId="33174"/>
    <cellStyle name="SAPBEXstdDataEmph 2 3 6" xfId="33175"/>
    <cellStyle name="SAPBEXstdDataEmph 2 3 6 2" xfId="33176"/>
    <cellStyle name="SAPBEXstdDataEmph 2 3 6 2 2" xfId="33177"/>
    <cellStyle name="SAPBEXstdDataEmph 2 3 6 3" xfId="33178"/>
    <cellStyle name="SAPBEXstdDataEmph 2 3 7" xfId="33179"/>
    <cellStyle name="SAPBEXstdDataEmph 2 3 7 2" xfId="33180"/>
    <cellStyle name="SAPBEXstdDataEmph 2 3 7 2 2" xfId="33181"/>
    <cellStyle name="SAPBEXstdDataEmph 2 3 7 3" xfId="33182"/>
    <cellStyle name="SAPBEXstdDataEmph 2 3 8" xfId="33183"/>
    <cellStyle name="SAPBEXstdDataEmph 2 3 8 2" xfId="33184"/>
    <cellStyle name="SAPBEXstdDataEmph 2 3 9" xfId="33185"/>
    <cellStyle name="SAPBEXstdDataEmph 2 4" xfId="1602"/>
    <cellStyle name="SAPBEXstdDataEmph 2 4 2" xfId="33187"/>
    <cellStyle name="SAPBEXstdDataEmph 2 4 2 2" xfId="33188"/>
    <cellStyle name="SAPBEXstdDataEmph 2 4 2 2 2" xfId="33189"/>
    <cellStyle name="SAPBEXstdDataEmph 2 4 2 3" xfId="33190"/>
    <cellStyle name="SAPBEXstdDataEmph 2 4 3" xfId="33191"/>
    <cellStyle name="SAPBEXstdDataEmph 2 4 3 2" xfId="33192"/>
    <cellStyle name="SAPBEXstdDataEmph 2 4 3 2 2" xfId="33193"/>
    <cellStyle name="SAPBEXstdDataEmph 2 4 3 3" xfId="33194"/>
    <cellStyle name="SAPBEXstdDataEmph 2 4 4" xfId="33195"/>
    <cellStyle name="SAPBEXstdDataEmph 2 4 4 2" xfId="33196"/>
    <cellStyle name="SAPBEXstdDataEmph 2 4 4 2 2" xfId="33197"/>
    <cellStyle name="SAPBEXstdDataEmph 2 4 4 3" xfId="33198"/>
    <cellStyle name="SAPBEXstdDataEmph 2 4 5" xfId="33199"/>
    <cellStyle name="SAPBEXstdDataEmph 2 4 5 2" xfId="33200"/>
    <cellStyle name="SAPBEXstdDataEmph 2 4 5 2 2" xfId="33201"/>
    <cellStyle name="SAPBEXstdDataEmph 2 4 5 3" xfId="33202"/>
    <cellStyle name="SAPBEXstdDataEmph 2 4 6" xfId="33203"/>
    <cellStyle name="SAPBEXstdDataEmph 2 4 6 2" xfId="33204"/>
    <cellStyle name="SAPBEXstdDataEmph 2 4 6 2 2" xfId="33205"/>
    <cellStyle name="SAPBEXstdDataEmph 2 4 6 3" xfId="33206"/>
    <cellStyle name="SAPBEXstdDataEmph 2 4 7" xfId="33207"/>
    <cellStyle name="SAPBEXstdDataEmph 2 4 7 2" xfId="33208"/>
    <cellStyle name="SAPBEXstdDataEmph 2 4 8" xfId="33209"/>
    <cellStyle name="SAPBEXstdDataEmph 2 4 9" xfId="33186"/>
    <cellStyle name="SAPBEXstdDataEmph 2 5" xfId="33210"/>
    <cellStyle name="SAPBEXstdDataEmph 2 5 2" xfId="33211"/>
    <cellStyle name="SAPBEXstdDataEmph 2 5 2 2" xfId="33212"/>
    <cellStyle name="SAPBEXstdDataEmph 2 5 3" xfId="33213"/>
    <cellStyle name="SAPBEXstdDataEmph 2 6" xfId="33214"/>
    <cellStyle name="SAPBEXstdDataEmph 2 6 2" xfId="33215"/>
    <cellStyle name="SAPBEXstdDataEmph 2 6 2 2" xfId="33216"/>
    <cellStyle name="SAPBEXstdDataEmph 2 6 3" xfId="33217"/>
    <cellStyle name="SAPBEXstdDataEmph 2 7" xfId="33218"/>
    <cellStyle name="SAPBEXstdDataEmph 2 7 2" xfId="33219"/>
    <cellStyle name="SAPBEXstdDataEmph 2 7 2 2" xfId="33220"/>
    <cellStyle name="SAPBEXstdDataEmph 2 7 3" xfId="33221"/>
    <cellStyle name="SAPBEXstdDataEmph 2 8" xfId="33222"/>
    <cellStyle name="SAPBEXstdDataEmph 2 8 2" xfId="33223"/>
    <cellStyle name="SAPBEXstdDataEmph 2 8 2 2" xfId="33224"/>
    <cellStyle name="SAPBEXstdDataEmph 2 8 3" xfId="33225"/>
    <cellStyle name="SAPBEXstdDataEmph 2 9" xfId="33226"/>
    <cellStyle name="SAPBEXstdDataEmph 2 9 2" xfId="33227"/>
    <cellStyle name="SAPBEXstdDataEmph 2 9 2 2" xfId="33228"/>
    <cellStyle name="SAPBEXstdDataEmph 2 9 3" xfId="33229"/>
    <cellStyle name="SAPBEXstdDataEmph 2_O&amp;M Checkbook" xfId="33230"/>
    <cellStyle name="SAPBEXstdDataEmph 3" xfId="715"/>
    <cellStyle name="SAPBEXstdDataEmph 3 10" xfId="33232"/>
    <cellStyle name="SAPBEXstdDataEmph 3 11" xfId="33231"/>
    <cellStyle name="SAPBEXstdDataEmph 3 2" xfId="1080"/>
    <cellStyle name="SAPBEXstdDataEmph 3 2 10" xfId="33233"/>
    <cellStyle name="SAPBEXstdDataEmph 3 2 2" xfId="2094"/>
    <cellStyle name="SAPBEXstdDataEmph 3 2 2 2" xfId="33235"/>
    <cellStyle name="SAPBEXstdDataEmph 3 2 2 2 2" xfId="33236"/>
    <cellStyle name="SAPBEXstdDataEmph 3 2 2 2 2 2" xfId="33237"/>
    <cellStyle name="SAPBEXstdDataEmph 3 2 2 2 3" xfId="33238"/>
    <cellStyle name="SAPBEXstdDataEmph 3 2 2 3" xfId="33239"/>
    <cellStyle name="SAPBEXstdDataEmph 3 2 2 3 2" xfId="33240"/>
    <cellStyle name="SAPBEXstdDataEmph 3 2 2 3 2 2" xfId="33241"/>
    <cellStyle name="SAPBEXstdDataEmph 3 2 2 3 3" xfId="33242"/>
    <cellStyle name="SAPBEXstdDataEmph 3 2 2 4" xfId="33243"/>
    <cellStyle name="SAPBEXstdDataEmph 3 2 2 4 2" xfId="33244"/>
    <cellStyle name="SAPBEXstdDataEmph 3 2 2 4 2 2" xfId="33245"/>
    <cellStyle name="SAPBEXstdDataEmph 3 2 2 4 3" xfId="33246"/>
    <cellStyle name="SAPBEXstdDataEmph 3 2 2 5" xfId="33247"/>
    <cellStyle name="SAPBEXstdDataEmph 3 2 2 5 2" xfId="33248"/>
    <cellStyle name="SAPBEXstdDataEmph 3 2 2 5 2 2" xfId="33249"/>
    <cellStyle name="SAPBEXstdDataEmph 3 2 2 5 3" xfId="33250"/>
    <cellStyle name="SAPBEXstdDataEmph 3 2 2 6" xfId="33251"/>
    <cellStyle name="SAPBEXstdDataEmph 3 2 2 6 2" xfId="33252"/>
    <cellStyle name="SAPBEXstdDataEmph 3 2 2 7" xfId="33253"/>
    <cellStyle name="SAPBEXstdDataEmph 3 2 2 8" xfId="33234"/>
    <cellStyle name="SAPBEXstdDataEmph 3 2 3" xfId="33254"/>
    <cellStyle name="SAPBEXstdDataEmph 3 2 4" xfId="33255"/>
    <cellStyle name="SAPBEXstdDataEmph 3 2 4 2" xfId="33256"/>
    <cellStyle name="SAPBEXstdDataEmph 3 2 4 2 2" xfId="33257"/>
    <cellStyle name="SAPBEXstdDataEmph 3 2 4 3" xfId="33258"/>
    <cellStyle name="SAPBEXstdDataEmph 3 2 5" xfId="33259"/>
    <cellStyle name="SAPBEXstdDataEmph 3 2 5 2" xfId="33260"/>
    <cellStyle name="SAPBEXstdDataEmph 3 2 5 2 2" xfId="33261"/>
    <cellStyle name="SAPBEXstdDataEmph 3 2 5 3" xfId="33262"/>
    <cellStyle name="SAPBEXstdDataEmph 3 2 6" xfId="33263"/>
    <cellStyle name="SAPBEXstdDataEmph 3 2 6 2" xfId="33264"/>
    <cellStyle name="SAPBEXstdDataEmph 3 2 6 2 2" xfId="33265"/>
    <cellStyle name="SAPBEXstdDataEmph 3 2 6 3" xfId="33266"/>
    <cellStyle name="SAPBEXstdDataEmph 3 2 7" xfId="33267"/>
    <cellStyle name="SAPBEXstdDataEmph 3 2 7 2" xfId="33268"/>
    <cellStyle name="SAPBEXstdDataEmph 3 2 7 2 2" xfId="33269"/>
    <cellStyle name="SAPBEXstdDataEmph 3 2 7 3" xfId="33270"/>
    <cellStyle name="SAPBEXstdDataEmph 3 2 8" xfId="33271"/>
    <cellStyle name="SAPBEXstdDataEmph 3 2 8 2" xfId="33272"/>
    <cellStyle name="SAPBEXstdDataEmph 3 2 9" xfId="33273"/>
    <cellStyle name="SAPBEXstdDataEmph 3 3" xfId="1730"/>
    <cellStyle name="SAPBEXstdDataEmph 3 3 2" xfId="33275"/>
    <cellStyle name="SAPBEXstdDataEmph 3 3 3" xfId="33276"/>
    <cellStyle name="SAPBEXstdDataEmph 3 3 3 2" xfId="33277"/>
    <cellStyle name="SAPBEXstdDataEmph 3 3 3 2 2" xfId="33278"/>
    <cellStyle name="SAPBEXstdDataEmph 3 3 3 3" xfId="33279"/>
    <cellStyle name="SAPBEXstdDataEmph 3 3 4" xfId="33280"/>
    <cellStyle name="SAPBEXstdDataEmph 3 3 4 2" xfId="33281"/>
    <cellStyle name="SAPBEXstdDataEmph 3 3 4 2 2" xfId="33282"/>
    <cellStyle name="SAPBEXstdDataEmph 3 3 4 3" xfId="33283"/>
    <cellStyle name="SAPBEXstdDataEmph 3 3 5" xfId="33284"/>
    <cellStyle name="SAPBEXstdDataEmph 3 3 5 2" xfId="33285"/>
    <cellStyle name="SAPBEXstdDataEmph 3 3 5 2 2" xfId="33286"/>
    <cellStyle name="SAPBEXstdDataEmph 3 3 5 3" xfId="33287"/>
    <cellStyle name="SAPBEXstdDataEmph 3 3 6" xfId="33288"/>
    <cellStyle name="SAPBEXstdDataEmph 3 3 6 2" xfId="33289"/>
    <cellStyle name="SAPBEXstdDataEmph 3 3 6 2 2" xfId="33290"/>
    <cellStyle name="SAPBEXstdDataEmph 3 3 6 3" xfId="33291"/>
    <cellStyle name="SAPBEXstdDataEmph 3 3 7" xfId="33292"/>
    <cellStyle name="SAPBEXstdDataEmph 3 3 7 2" xfId="33293"/>
    <cellStyle name="SAPBEXstdDataEmph 3 3 8" xfId="33294"/>
    <cellStyle name="SAPBEXstdDataEmph 3 3 9" xfId="33274"/>
    <cellStyle name="SAPBEXstdDataEmph 3 4" xfId="33295"/>
    <cellStyle name="SAPBEXstdDataEmph 3 5" xfId="33296"/>
    <cellStyle name="SAPBEXstdDataEmph 3 5 2" xfId="33297"/>
    <cellStyle name="SAPBEXstdDataEmph 3 5 2 2" xfId="33298"/>
    <cellStyle name="SAPBEXstdDataEmph 3 5 3" xfId="33299"/>
    <cellStyle name="SAPBEXstdDataEmph 3 6" xfId="33300"/>
    <cellStyle name="SAPBEXstdDataEmph 3 6 2" xfId="33301"/>
    <cellStyle name="SAPBEXstdDataEmph 3 6 2 2" xfId="33302"/>
    <cellStyle name="SAPBEXstdDataEmph 3 6 3" xfId="33303"/>
    <cellStyle name="SAPBEXstdDataEmph 3 7" xfId="33304"/>
    <cellStyle name="SAPBEXstdDataEmph 3 7 2" xfId="33305"/>
    <cellStyle name="SAPBEXstdDataEmph 3 7 2 2" xfId="33306"/>
    <cellStyle name="SAPBEXstdDataEmph 3 7 3" xfId="33307"/>
    <cellStyle name="SAPBEXstdDataEmph 3 8" xfId="33308"/>
    <cellStyle name="SAPBEXstdDataEmph 3 8 2" xfId="33309"/>
    <cellStyle name="SAPBEXstdDataEmph 3 8 2 2" xfId="33310"/>
    <cellStyle name="SAPBEXstdDataEmph 3 8 3" xfId="33311"/>
    <cellStyle name="SAPBEXstdDataEmph 3 9" xfId="33312"/>
    <cellStyle name="SAPBEXstdDataEmph 3 9 2" xfId="33313"/>
    <cellStyle name="SAPBEXstdDataEmph 4" xfId="653"/>
    <cellStyle name="SAPBEXstdDataEmph 4 2" xfId="1032"/>
    <cellStyle name="SAPBEXstdDataEmph 4 2 2" xfId="2046"/>
    <cellStyle name="SAPBEXstdDataEmph 4 2 2 2" xfId="33316"/>
    <cellStyle name="SAPBEXstdDataEmph 4 2 3" xfId="33315"/>
    <cellStyle name="SAPBEXstdDataEmph 4 3" xfId="1690"/>
    <cellStyle name="SAPBEXstdDataEmph 4 3 2" xfId="33317"/>
    <cellStyle name="SAPBEXstdDataEmph 4 4" xfId="33314"/>
    <cellStyle name="SAPBEXstdDataEmph 5" xfId="776"/>
    <cellStyle name="SAPBEXstdDataEmph 5 2" xfId="1130"/>
    <cellStyle name="SAPBEXstdDataEmph 5 2 2" xfId="2142"/>
    <cellStyle name="SAPBEXstdDataEmph 5 3" xfId="1771"/>
    <cellStyle name="SAPBEXstdDataEmph 5 4" xfId="33318"/>
    <cellStyle name="SAPBEXstdDataEmph 6" xfId="1298"/>
    <cellStyle name="SAPBEXstdDataEmph 6 2" xfId="1936"/>
    <cellStyle name="SAPBEXstdDataEmph 6 3" xfId="33319"/>
    <cellStyle name="SAPBEXstdDataEmph 7" xfId="974"/>
    <cellStyle name="SAPBEXstdDataEmph 7 2" xfId="33320"/>
    <cellStyle name="SAPBEXstdDataEmph 8" xfId="33321"/>
    <cellStyle name="SAPBEXstdDataEmph 8 2" xfId="33322"/>
    <cellStyle name="SAPBEXstdDataEmph 8 2 2" xfId="33323"/>
    <cellStyle name="SAPBEXstdDataEmph 8 3" xfId="33324"/>
    <cellStyle name="SAPBEXstdDataEmph 9" xfId="33325"/>
    <cellStyle name="SAPBEXstdDataEmph_2012 Budget &amp; Actuals" xfId="33326"/>
    <cellStyle name="SAPBEXstdItem" xfId="136"/>
    <cellStyle name="SAPBEXstdItem 10" xfId="33328"/>
    <cellStyle name="SAPBEXstdItem 10 2" xfId="33329"/>
    <cellStyle name="SAPBEXstdItem 10 2 2" xfId="33330"/>
    <cellStyle name="SAPBEXstdItem 10 3" xfId="33331"/>
    <cellStyle name="SAPBEXstdItem 11" xfId="33332"/>
    <cellStyle name="SAPBEXstdItem 11 2" xfId="33333"/>
    <cellStyle name="SAPBEXstdItem 11 2 2" xfId="33334"/>
    <cellStyle name="SAPBEXstdItem 11 3" xfId="33335"/>
    <cellStyle name="SAPBEXstdItem 12" xfId="33336"/>
    <cellStyle name="SAPBEXstdItem 13" xfId="33337"/>
    <cellStyle name="SAPBEXstdItem 13 2" xfId="33338"/>
    <cellStyle name="SAPBEXstdItem 13 2 2" xfId="33339"/>
    <cellStyle name="SAPBEXstdItem 13 3" xfId="33340"/>
    <cellStyle name="SAPBEXstdItem 14" xfId="33341"/>
    <cellStyle name="SAPBEXstdItem 15" xfId="33342"/>
    <cellStyle name="SAPBEXstdItem 16" xfId="33327"/>
    <cellStyle name="SAPBEXstdItem 2" xfId="428"/>
    <cellStyle name="SAPBEXstdItem 2 10" xfId="33344"/>
    <cellStyle name="SAPBEXstdItem 2 10 2" xfId="33345"/>
    <cellStyle name="SAPBEXstdItem 2 11" xfId="33346"/>
    <cellStyle name="SAPBEXstdItem 2 12" xfId="33343"/>
    <cellStyle name="SAPBEXstdItem 2 2" xfId="739"/>
    <cellStyle name="SAPBEXstdItem 2 2 10" xfId="33347"/>
    <cellStyle name="SAPBEXstdItem 2 2 2" xfId="770"/>
    <cellStyle name="SAPBEXstdItem 2 2 2 2" xfId="1125"/>
    <cellStyle name="SAPBEXstdItem 2 2 2 2 2" xfId="2137"/>
    <cellStyle name="SAPBEXstdItem 2 2 2 2 3" xfId="33349"/>
    <cellStyle name="SAPBEXstdItem 2 2 2 3" xfId="1765"/>
    <cellStyle name="SAPBEXstdItem 2 2 2 3 2" xfId="33351"/>
    <cellStyle name="SAPBEXstdItem 2 2 2 3 2 2" xfId="33352"/>
    <cellStyle name="SAPBEXstdItem 2 2 2 3 3" xfId="33353"/>
    <cellStyle name="SAPBEXstdItem 2 2 2 3 4" xfId="33350"/>
    <cellStyle name="SAPBEXstdItem 2 2 2 4" xfId="33354"/>
    <cellStyle name="SAPBEXstdItem 2 2 2 4 2" xfId="33355"/>
    <cellStyle name="SAPBEXstdItem 2 2 2 4 2 2" xfId="33356"/>
    <cellStyle name="SAPBEXstdItem 2 2 2 4 3" xfId="33357"/>
    <cellStyle name="SAPBEXstdItem 2 2 2 5" xfId="33358"/>
    <cellStyle name="SAPBEXstdItem 2 2 2 5 2" xfId="33359"/>
    <cellStyle name="SAPBEXstdItem 2 2 2 5 2 2" xfId="33360"/>
    <cellStyle name="SAPBEXstdItem 2 2 2 5 3" xfId="33361"/>
    <cellStyle name="SAPBEXstdItem 2 2 2 6" xfId="33362"/>
    <cellStyle name="SAPBEXstdItem 2 2 2 6 2" xfId="33363"/>
    <cellStyle name="SAPBEXstdItem 2 2 2 6 2 2" xfId="33364"/>
    <cellStyle name="SAPBEXstdItem 2 2 2 6 3" xfId="33365"/>
    <cellStyle name="SAPBEXstdItem 2 2 2 7" xfId="33366"/>
    <cellStyle name="SAPBEXstdItem 2 2 2 7 2" xfId="33367"/>
    <cellStyle name="SAPBEXstdItem 2 2 2 8" xfId="33368"/>
    <cellStyle name="SAPBEXstdItem 2 2 2 9" xfId="33348"/>
    <cellStyle name="SAPBEXstdItem 2 2 3" xfId="829"/>
    <cellStyle name="SAPBEXstdItem 2 2 3 2" xfId="1171"/>
    <cellStyle name="SAPBEXstdItem 2 2 3 2 2" xfId="2183"/>
    <cellStyle name="SAPBEXstdItem 2 2 3 3" xfId="1822"/>
    <cellStyle name="SAPBEXstdItem 2 2 3 4" xfId="33369"/>
    <cellStyle name="SAPBEXstdItem 2 2 4" xfId="862"/>
    <cellStyle name="SAPBEXstdItem 2 2 4 2" xfId="1855"/>
    <cellStyle name="SAPBEXstdItem 2 2 4 2 2" xfId="33372"/>
    <cellStyle name="SAPBEXstdItem 2 2 4 2 3" xfId="33371"/>
    <cellStyle name="SAPBEXstdItem 2 2 4 3" xfId="33373"/>
    <cellStyle name="SAPBEXstdItem 2 2 4 4" xfId="33370"/>
    <cellStyle name="SAPBEXstdItem 2 2 5" xfId="1511"/>
    <cellStyle name="SAPBEXstdItem 2 2 5 2" xfId="2229"/>
    <cellStyle name="SAPBEXstdItem 2 2 5 2 2" xfId="33376"/>
    <cellStyle name="SAPBEXstdItem 2 2 5 2 3" xfId="33375"/>
    <cellStyle name="SAPBEXstdItem 2 2 5 3" xfId="33377"/>
    <cellStyle name="SAPBEXstdItem 2 2 5 4" xfId="33374"/>
    <cellStyle name="SAPBEXstdItem 2 2 6" xfId="1559"/>
    <cellStyle name="SAPBEXstdItem 2 2 6 2" xfId="33379"/>
    <cellStyle name="SAPBEXstdItem 2 2 6 2 2" xfId="33380"/>
    <cellStyle name="SAPBEXstdItem 2 2 6 3" xfId="33381"/>
    <cellStyle name="SAPBEXstdItem 2 2 6 4" xfId="33378"/>
    <cellStyle name="SAPBEXstdItem 2 2 7" xfId="33382"/>
    <cellStyle name="SAPBEXstdItem 2 2 7 2" xfId="33383"/>
    <cellStyle name="SAPBEXstdItem 2 2 7 2 2" xfId="33384"/>
    <cellStyle name="SAPBEXstdItem 2 2 7 3" xfId="33385"/>
    <cellStyle name="SAPBEXstdItem 2 2 8" xfId="33386"/>
    <cellStyle name="SAPBEXstdItem 2 2 8 2" xfId="33387"/>
    <cellStyle name="SAPBEXstdItem 2 2 9" xfId="33388"/>
    <cellStyle name="SAPBEXstdItem 2 3" xfId="2395"/>
    <cellStyle name="SAPBEXstdItem 2 3 10" xfId="33389"/>
    <cellStyle name="SAPBEXstdItem 2 3 2" xfId="33390"/>
    <cellStyle name="SAPBEXstdItem 2 3 2 2" xfId="33391"/>
    <cellStyle name="SAPBEXstdItem 2 3 2 2 2" xfId="33392"/>
    <cellStyle name="SAPBEXstdItem 2 3 2 2 2 2" xfId="33393"/>
    <cellStyle name="SAPBEXstdItem 2 3 2 2 3" xfId="33394"/>
    <cellStyle name="SAPBEXstdItem 2 3 2 3" xfId="33395"/>
    <cellStyle name="SAPBEXstdItem 2 3 2 3 2" xfId="33396"/>
    <cellStyle name="SAPBEXstdItem 2 3 2 3 2 2" xfId="33397"/>
    <cellStyle name="SAPBEXstdItem 2 3 2 3 3" xfId="33398"/>
    <cellStyle name="SAPBEXstdItem 2 3 2 4" xfId="33399"/>
    <cellStyle name="SAPBEXstdItem 2 3 2 4 2" xfId="33400"/>
    <cellStyle name="SAPBEXstdItem 2 3 2 4 2 2" xfId="33401"/>
    <cellStyle name="SAPBEXstdItem 2 3 2 4 3" xfId="33402"/>
    <cellStyle name="SAPBEXstdItem 2 3 2 5" xfId="33403"/>
    <cellStyle name="SAPBEXstdItem 2 3 2 5 2" xfId="33404"/>
    <cellStyle name="SAPBEXstdItem 2 3 2 5 2 2" xfId="33405"/>
    <cellStyle name="SAPBEXstdItem 2 3 2 5 3" xfId="33406"/>
    <cellStyle name="SAPBEXstdItem 2 3 2 6" xfId="33407"/>
    <cellStyle name="SAPBEXstdItem 2 3 2 6 2" xfId="33408"/>
    <cellStyle name="SAPBEXstdItem 2 3 2 7" xfId="33409"/>
    <cellStyle name="SAPBEXstdItem 2 3 3" xfId="33410"/>
    <cellStyle name="SAPBEXstdItem 2 3 4" xfId="33411"/>
    <cellStyle name="SAPBEXstdItem 2 3 4 2" xfId="33412"/>
    <cellStyle name="SAPBEXstdItem 2 3 4 2 2" xfId="33413"/>
    <cellStyle name="SAPBEXstdItem 2 3 4 3" xfId="33414"/>
    <cellStyle name="SAPBEXstdItem 2 3 5" xfId="33415"/>
    <cellStyle name="SAPBEXstdItem 2 3 5 2" xfId="33416"/>
    <cellStyle name="SAPBEXstdItem 2 3 5 2 2" xfId="33417"/>
    <cellStyle name="SAPBEXstdItem 2 3 5 3" xfId="33418"/>
    <cellStyle name="SAPBEXstdItem 2 3 6" xfId="33419"/>
    <cellStyle name="SAPBEXstdItem 2 3 6 2" xfId="33420"/>
    <cellStyle name="SAPBEXstdItem 2 3 6 2 2" xfId="33421"/>
    <cellStyle name="SAPBEXstdItem 2 3 6 3" xfId="33422"/>
    <cellStyle name="SAPBEXstdItem 2 3 7" xfId="33423"/>
    <cellStyle name="SAPBEXstdItem 2 3 7 2" xfId="33424"/>
    <cellStyle name="SAPBEXstdItem 2 3 7 2 2" xfId="33425"/>
    <cellStyle name="SAPBEXstdItem 2 3 7 3" xfId="33426"/>
    <cellStyle name="SAPBEXstdItem 2 3 8" xfId="33427"/>
    <cellStyle name="SAPBEXstdItem 2 3 8 2" xfId="33428"/>
    <cellStyle name="SAPBEXstdItem 2 3 9" xfId="33429"/>
    <cellStyle name="SAPBEXstdItem 2 4" xfId="33430"/>
    <cellStyle name="SAPBEXstdItem 2 4 2" xfId="33431"/>
    <cellStyle name="SAPBEXstdItem 2 4 2 2" xfId="33432"/>
    <cellStyle name="SAPBEXstdItem 2 4 2 2 2" xfId="33433"/>
    <cellStyle name="SAPBEXstdItem 2 4 2 3" xfId="33434"/>
    <cellStyle name="SAPBEXstdItem 2 4 3" xfId="33435"/>
    <cellStyle name="SAPBEXstdItem 2 4 3 2" xfId="33436"/>
    <cellStyle name="SAPBEXstdItem 2 4 3 2 2" xfId="33437"/>
    <cellStyle name="SAPBEXstdItem 2 4 3 3" xfId="33438"/>
    <cellStyle name="SAPBEXstdItem 2 4 4" xfId="33439"/>
    <cellStyle name="SAPBEXstdItem 2 4 4 2" xfId="33440"/>
    <cellStyle name="SAPBEXstdItem 2 4 4 2 2" xfId="33441"/>
    <cellStyle name="SAPBEXstdItem 2 4 4 3" xfId="33442"/>
    <cellStyle name="SAPBEXstdItem 2 4 5" xfId="33443"/>
    <cellStyle name="SAPBEXstdItem 2 4 5 2" xfId="33444"/>
    <cellStyle name="SAPBEXstdItem 2 4 5 2 2" xfId="33445"/>
    <cellStyle name="SAPBEXstdItem 2 4 5 3" xfId="33446"/>
    <cellStyle name="SAPBEXstdItem 2 4 6" xfId="33447"/>
    <cellStyle name="SAPBEXstdItem 2 4 6 2" xfId="33448"/>
    <cellStyle name="SAPBEXstdItem 2 4 7" xfId="33449"/>
    <cellStyle name="SAPBEXstdItem 2 5" xfId="33450"/>
    <cellStyle name="SAPBEXstdItem 2 6" xfId="33451"/>
    <cellStyle name="SAPBEXstdItem 2 6 2" xfId="33452"/>
    <cellStyle name="SAPBEXstdItem 2 6 2 2" xfId="33453"/>
    <cellStyle name="SAPBEXstdItem 2 6 3" xfId="33454"/>
    <cellStyle name="SAPBEXstdItem 2 7" xfId="33455"/>
    <cellStyle name="SAPBEXstdItem 2 7 2" xfId="33456"/>
    <cellStyle name="SAPBEXstdItem 2 7 2 2" xfId="33457"/>
    <cellStyle name="SAPBEXstdItem 2 7 3" xfId="33458"/>
    <cellStyle name="SAPBEXstdItem 2 8" xfId="33459"/>
    <cellStyle name="SAPBEXstdItem 2 8 2" xfId="33460"/>
    <cellStyle name="SAPBEXstdItem 2 8 2 2" xfId="33461"/>
    <cellStyle name="SAPBEXstdItem 2 8 3" xfId="33462"/>
    <cellStyle name="SAPBEXstdItem 2 9" xfId="33463"/>
    <cellStyle name="SAPBEXstdItem 2 9 2" xfId="33464"/>
    <cellStyle name="SAPBEXstdItem 2 9 2 2" xfId="33465"/>
    <cellStyle name="SAPBEXstdItem 2 9 3" xfId="33466"/>
    <cellStyle name="SAPBEXstdItem 2_O&amp;M Checkbook" xfId="33467"/>
    <cellStyle name="SAPBEXstdItem 3" xfId="1300"/>
    <cellStyle name="SAPBEXstdItem 3 10" xfId="33469"/>
    <cellStyle name="SAPBEXstdItem 3 11" xfId="33468"/>
    <cellStyle name="SAPBEXstdItem 3 2" xfId="1555"/>
    <cellStyle name="SAPBEXstdItem 3 2 10" xfId="33470"/>
    <cellStyle name="SAPBEXstdItem 3 2 2" xfId="2272"/>
    <cellStyle name="SAPBEXstdItem 3 2 2 2" xfId="33472"/>
    <cellStyle name="SAPBEXstdItem 3 2 2 2 2" xfId="33473"/>
    <cellStyle name="SAPBEXstdItem 3 2 2 2 2 2" xfId="33474"/>
    <cellStyle name="SAPBEXstdItem 3 2 2 2 3" xfId="33475"/>
    <cellStyle name="SAPBEXstdItem 3 2 2 3" xfId="33476"/>
    <cellStyle name="SAPBEXstdItem 3 2 2 3 2" xfId="33477"/>
    <cellStyle name="SAPBEXstdItem 3 2 2 3 2 2" xfId="33478"/>
    <cellStyle name="SAPBEXstdItem 3 2 2 3 3" xfId="33479"/>
    <cellStyle name="SAPBEXstdItem 3 2 2 4" xfId="33480"/>
    <cellStyle name="SAPBEXstdItem 3 2 2 4 2" xfId="33481"/>
    <cellStyle name="SAPBEXstdItem 3 2 2 4 2 2" xfId="33482"/>
    <cellStyle name="SAPBEXstdItem 3 2 2 4 3" xfId="33483"/>
    <cellStyle name="SAPBEXstdItem 3 2 2 5" xfId="33484"/>
    <cellStyle name="SAPBEXstdItem 3 2 2 5 2" xfId="33485"/>
    <cellStyle name="SAPBEXstdItem 3 2 2 5 2 2" xfId="33486"/>
    <cellStyle name="SAPBEXstdItem 3 2 2 5 3" xfId="33487"/>
    <cellStyle name="SAPBEXstdItem 3 2 2 6" xfId="33488"/>
    <cellStyle name="SAPBEXstdItem 3 2 2 6 2" xfId="33489"/>
    <cellStyle name="SAPBEXstdItem 3 2 2 7" xfId="33490"/>
    <cellStyle name="SAPBEXstdItem 3 2 2 8" xfId="33471"/>
    <cellStyle name="SAPBEXstdItem 3 2 3" xfId="2839"/>
    <cellStyle name="SAPBEXstdItem 3 2 3 2" xfId="33492"/>
    <cellStyle name="SAPBEXstdItem 3 2 3 2 2" xfId="33493"/>
    <cellStyle name="SAPBEXstdItem 3 2 3 3" xfId="33494"/>
    <cellStyle name="SAPBEXstdItem 3 2 3 4" xfId="33491"/>
    <cellStyle name="SAPBEXstdItem 3 2 4" xfId="2585"/>
    <cellStyle name="SAPBEXstdItem 3 2 4 2" xfId="33496"/>
    <cellStyle name="SAPBEXstdItem 3 2 4 2 2" xfId="33497"/>
    <cellStyle name="SAPBEXstdItem 3 2 4 3" xfId="33498"/>
    <cellStyle name="SAPBEXstdItem 3 2 4 4" xfId="33495"/>
    <cellStyle name="SAPBEXstdItem 3 2 5" xfId="33499"/>
    <cellStyle name="SAPBEXstdItem 3 2 5 2" xfId="33500"/>
    <cellStyle name="SAPBEXstdItem 3 2 5 2 2" xfId="33501"/>
    <cellStyle name="SAPBEXstdItem 3 2 5 3" xfId="33502"/>
    <cellStyle name="SAPBEXstdItem 3 2 6" xfId="33503"/>
    <cellStyle name="SAPBEXstdItem 3 2 6 2" xfId="33504"/>
    <cellStyle name="SAPBEXstdItem 3 2 6 2 2" xfId="33505"/>
    <cellStyle name="SAPBEXstdItem 3 2 6 3" xfId="33506"/>
    <cellStyle name="SAPBEXstdItem 3 2 7" xfId="33507"/>
    <cellStyle name="SAPBEXstdItem 3 2 7 2" xfId="33508"/>
    <cellStyle name="SAPBEXstdItem 3 2 7 2 2" xfId="33509"/>
    <cellStyle name="SAPBEXstdItem 3 2 7 3" xfId="33510"/>
    <cellStyle name="SAPBEXstdItem 3 2 8" xfId="33511"/>
    <cellStyle name="SAPBEXstdItem 3 2 8 2" xfId="33512"/>
    <cellStyle name="SAPBEXstdItem 3 2 9" xfId="33513"/>
    <cellStyle name="SAPBEXstdItem 3 3" xfId="1603"/>
    <cellStyle name="SAPBEXstdItem 3 3 2" xfId="33515"/>
    <cellStyle name="SAPBEXstdItem 3 3 3" xfId="33516"/>
    <cellStyle name="SAPBEXstdItem 3 3 3 2" xfId="33517"/>
    <cellStyle name="SAPBEXstdItem 3 3 3 2 2" xfId="33518"/>
    <cellStyle name="SAPBEXstdItem 3 3 3 3" xfId="33519"/>
    <cellStyle name="SAPBEXstdItem 3 3 4" xfId="33520"/>
    <cellStyle name="SAPBEXstdItem 3 3 4 2" xfId="33521"/>
    <cellStyle name="SAPBEXstdItem 3 3 4 2 2" xfId="33522"/>
    <cellStyle name="SAPBEXstdItem 3 3 4 3" xfId="33523"/>
    <cellStyle name="SAPBEXstdItem 3 3 5" xfId="33524"/>
    <cellStyle name="SAPBEXstdItem 3 3 5 2" xfId="33525"/>
    <cellStyle name="SAPBEXstdItem 3 3 5 2 2" xfId="33526"/>
    <cellStyle name="SAPBEXstdItem 3 3 5 3" xfId="33527"/>
    <cellStyle name="SAPBEXstdItem 3 3 6" xfId="33528"/>
    <cellStyle name="SAPBEXstdItem 3 3 6 2" xfId="33529"/>
    <cellStyle name="SAPBEXstdItem 3 3 6 2 2" xfId="33530"/>
    <cellStyle name="SAPBEXstdItem 3 3 6 3" xfId="33531"/>
    <cellStyle name="SAPBEXstdItem 3 3 7" xfId="33532"/>
    <cellStyle name="SAPBEXstdItem 3 3 7 2" xfId="33533"/>
    <cellStyle name="SAPBEXstdItem 3 3 8" xfId="33534"/>
    <cellStyle name="SAPBEXstdItem 3 3 9" xfId="33514"/>
    <cellStyle name="SAPBEXstdItem 3 4" xfId="1938"/>
    <cellStyle name="SAPBEXstdItem 3 4 2" xfId="33536"/>
    <cellStyle name="SAPBEXstdItem 3 4 2 2" xfId="33537"/>
    <cellStyle name="SAPBEXstdItem 3 4 3" xfId="33538"/>
    <cellStyle name="SAPBEXstdItem 3 4 4" xfId="33535"/>
    <cellStyle name="SAPBEXstdItem 3 5" xfId="33539"/>
    <cellStyle name="SAPBEXstdItem 3 5 2" xfId="33540"/>
    <cellStyle name="SAPBEXstdItem 3 5 2 2" xfId="33541"/>
    <cellStyle name="SAPBEXstdItem 3 5 3" xfId="33542"/>
    <cellStyle name="SAPBEXstdItem 3 6" xfId="33543"/>
    <cellStyle name="SAPBEXstdItem 3 6 2" xfId="33544"/>
    <cellStyle name="SAPBEXstdItem 3 6 2 2" xfId="33545"/>
    <cellStyle name="SAPBEXstdItem 3 6 3" xfId="33546"/>
    <cellStyle name="SAPBEXstdItem 3 7" xfId="33547"/>
    <cellStyle name="SAPBEXstdItem 3 7 2" xfId="33548"/>
    <cellStyle name="SAPBEXstdItem 3 7 2 2" xfId="33549"/>
    <cellStyle name="SAPBEXstdItem 3 7 3" xfId="33550"/>
    <cellStyle name="SAPBEXstdItem 3 8" xfId="33551"/>
    <cellStyle name="SAPBEXstdItem 3 8 2" xfId="33552"/>
    <cellStyle name="SAPBEXstdItem 3 8 2 2" xfId="33553"/>
    <cellStyle name="SAPBEXstdItem 3 8 3" xfId="33554"/>
    <cellStyle name="SAPBEXstdItem 3 9" xfId="33555"/>
    <cellStyle name="SAPBEXstdItem 3 9 2" xfId="33556"/>
    <cellStyle name="SAPBEXstdItem 4" xfId="976"/>
    <cellStyle name="SAPBEXstdItem 4 2" xfId="2518"/>
    <cellStyle name="SAPBEXstdItem 4 3" xfId="33557"/>
    <cellStyle name="SAPBEXstdItem 5" xfId="2519"/>
    <cellStyle name="SAPBEXstdItem 5 2" xfId="33559"/>
    <cellStyle name="SAPBEXstdItem 5 2 2" xfId="33560"/>
    <cellStyle name="SAPBEXstdItem 5 3" xfId="33561"/>
    <cellStyle name="SAPBEXstdItem 5 4" xfId="33558"/>
    <cellStyle name="SAPBEXstdItem 6" xfId="33562"/>
    <cellStyle name="SAPBEXstdItem 6 2" xfId="33563"/>
    <cellStyle name="SAPBEXstdItem 6 2 2" xfId="33564"/>
    <cellStyle name="SAPBEXstdItem 6 3" xfId="33565"/>
    <cellStyle name="SAPBEXstdItem 7" xfId="33566"/>
    <cellStyle name="SAPBEXstdItem 7 2" xfId="33567"/>
    <cellStyle name="SAPBEXstdItem 7 2 2" xfId="33568"/>
    <cellStyle name="SAPBEXstdItem 7 3" xfId="33569"/>
    <cellStyle name="SAPBEXstdItem 8" xfId="33570"/>
    <cellStyle name="SAPBEXstdItem 8 2" xfId="33571"/>
    <cellStyle name="SAPBEXstdItem 8 2 2" xfId="33572"/>
    <cellStyle name="SAPBEXstdItem 8 3" xfId="33573"/>
    <cellStyle name="SAPBEXstdItem 9" xfId="33574"/>
    <cellStyle name="SAPBEXstdItem 9 2" xfId="33575"/>
    <cellStyle name="SAPBEXstdItem 9 2 2" xfId="33576"/>
    <cellStyle name="SAPBEXstdItem 9 3" xfId="33577"/>
    <cellStyle name="SAPBEXstdItem_03_2012 LIC Fcst_ORIGINAL" xfId="33578"/>
    <cellStyle name="SAPBEXstdItemX" xfId="137"/>
    <cellStyle name="SAPBEXstdItemX 10" xfId="33580"/>
    <cellStyle name="SAPBEXstdItemX 11" xfId="33581"/>
    <cellStyle name="SAPBEXstdItemX 12" xfId="33582"/>
    <cellStyle name="SAPBEXstdItemX 13" xfId="33583"/>
    <cellStyle name="SAPBEXstdItemX 14" xfId="33579"/>
    <cellStyle name="SAPBEXstdItemX 15" xfId="429"/>
    <cellStyle name="SAPBEXstdItemX 2" xfId="430"/>
    <cellStyle name="SAPBEXstdItemX 2 10" xfId="33585"/>
    <cellStyle name="SAPBEXstdItemX 2 10 2" xfId="33586"/>
    <cellStyle name="SAPBEXstdItemX 2 10 2 2" xfId="33587"/>
    <cellStyle name="SAPBEXstdItemX 2 10 3" xfId="33588"/>
    <cellStyle name="SAPBEXstdItemX 2 11" xfId="33589"/>
    <cellStyle name="SAPBEXstdItemX 2 11 2" xfId="33590"/>
    <cellStyle name="SAPBEXstdItemX 2 12" xfId="33591"/>
    <cellStyle name="SAPBEXstdItemX 2 13" xfId="33584"/>
    <cellStyle name="SAPBEXstdItemX 2 2" xfId="1302"/>
    <cellStyle name="SAPBEXstdItemX 2 2 10" xfId="33592"/>
    <cellStyle name="SAPBEXstdItemX 2 2 2" xfId="1940"/>
    <cellStyle name="SAPBEXstdItemX 2 2 2 2" xfId="33594"/>
    <cellStyle name="SAPBEXstdItemX 2 2 2 2 2" xfId="33595"/>
    <cellStyle name="SAPBEXstdItemX 2 2 2 2 2 2" xfId="33596"/>
    <cellStyle name="SAPBEXstdItemX 2 2 2 2 3" xfId="33597"/>
    <cellStyle name="SAPBEXstdItemX 2 2 2 3" xfId="33598"/>
    <cellStyle name="SAPBEXstdItemX 2 2 2 3 2" xfId="33599"/>
    <cellStyle name="SAPBEXstdItemX 2 2 2 3 2 2" xfId="33600"/>
    <cellStyle name="SAPBEXstdItemX 2 2 2 3 3" xfId="33601"/>
    <cellStyle name="SAPBEXstdItemX 2 2 2 4" xfId="33602"/>
    <cellStyle name="SAPBEXstdItemX 2 2 2 4 2" xfId="33603"/>
    <cellStyle name="SAPBEXstdItemX 2 2 2 4 2 2" xfId="33604"/>
    <cellStyle name="SAPBEXstdItemX 2 2 2 4 3" xfId="33605"/>
    <cellStyle name="SAPBEXstdItemX 2 2 2 5" xfId="33606"/>
    <cellStyle name="SAPBEXstdItemX 2 2 2 5 2" xfId="33607"/>
    <cellStyle name="SAPBEXstdItemX 2 2 2 5 2 2" xfId="33608"/>
    <cellStyle name="SAPBEXstdItemX 2 2 2 5 3" xfId="33609"/>
    <cellStyle name="SAPBEXstdItemX 2 2 2 6" xfId="33610"/>
    <cellStyle name="SAPBEXstdItemX 2 2 2 6 2" xfId="33611"/>
    <cellStyle name="SAPBEXstdItemX 2 2 2 7" xfId="33612"/>
    <cellStyle name="SAPBEXstdItemX 2 2 2 8" xfId="33593"/>
    <cellStyle name="SAPBEXstdItemX 2 2 3" xfId="33613"/>
    <cellStyle name="SAPBEXstdItemX 2 2 4" xfId="33614"/>
    <cellStyle name="SAPBEXstdItemX 2 2 4 2" xfId="33615"/>
    <cellStyle name="SAPBEXstdItemX 2 2 4 2 2" xfId="33616"/>
    <cellStyle name="SAPBEXstdItemX 2 2 4 3" xfId="33617"/>
    <cellStyle name="SAPBEXstdItemX 2 2 5" xfId="33618"/>
    <cellStyle name="SAPBEXstdItemX 2 2 5 2" xfId="33619"/>
    <cellStyle name="SAPBEXstdItemX 2 2 5 2 2" xfId="33620"/>
    <cellStyle name="SAPBEXstdItemX 2 2 5 3" xfId="33621"/>
    <cellStyle name="SAPBEXstdItemX 2 2 6" xfId="33622"/>
    <cellStyle name="SAPBEXstdItemX 2 2 6 2" xfId="33623"/>
    <cellStyle name="SAPBEXstdItemX 2 2 6 2 2" xfId="33624"/>
    <cellStyle name="SAPBEXstdItemX 2 2 6 3" xfId="33625"/>
    <cellStyle name="SAPBEXstdItemX 2 2 7" xfId="33626"/>
    <cellStyle name="SAPBEXstdItemX 2 2 7 2" xfId="33627"/>
    <cellStyle name="SAPBEXstdItemX 2 2 7 2 2" xfId="33628"/>
    <cellStyle name="SAPBEXstdItemX 2 2 7 3" xfId="33629"/>
    <cellStyle name="SAPBEXstdItemX 2 2 8" xfId="33630"/>
    <cellStyle name="SAPBEXstdItemX 2 2 8 2" xfId="33631"/>
    <cellStyle name="SAPBEXstdItemX 2 2 9" xfId="33632"/>
    <cellStyle name="SAPBEXstdItemX 2 3" xfId="978"/>
    <cellStyle name="SAPBEXstdItemX 2 3 10" xfId="33633"/>
    <cellStyle name="SAPBEXstdItemX 2 3 2" xfId="2273"/>
    <cellStyle name="SAPBEXstdItemX 2 3 2 2" xfId="33635"/>
    <cellStyle name="SAPBEXstdItemX 2 3 2 2 2" xfId="33636"/>
    <cellStyle name="SAPBEXstdItemX 2 3 2 2 2 2" xfId="33637"/>
    <cellStyle name="SAPBEXstdItemX 2 3 2 2 3" xfId="33638"/>
    <cellStyle name="SAPBEXstdItemX 2 3 2 3" xfId="33639"/>
    <cellStyle name="SAPBEXstdItemX 2 3 2 3 2" xfId="33640"/>
    <cellStyle name="SAPBEXstdItemX 2 3 2 3 2 2" xfId="33641"/>
    <cellStyle name="SAPBEXstdItemX 2 3 2 3 3" xfId="33642"/>
    <cellStyle name="SAPBEXstdItemX 2 3 2 4" xfId="33643"/>
    <cellStyle name="SAPBEXstdItemX 2 3 2 4 2" xfId="33644"/>
    <cellStyle name="SAPBEXstdItemX 2 3 2 4 2 2" xfId="33645"/>
    <cellStyle name="SAPBEXstdItemX 2 3 2 4 3" xfId="33646"/>
    <cellStyle name="SAPBEXstdItemX 2 3 2 5" xfId="33647"/>
    <cellStyle name="SAPBEXstdItemX 2 3 2 5 2" xfId="33648"/>
    <cellStyle name="SAPBEXstdItemX 2 3 2 5 2 2" xfId="33649"/>
    <cellStyle name="SAPBEXstdItemX 2 3 2 5 3" xfId="33650"/>
    <cellStyle name="SAPBEXstdItemX 2 3 2 6" xfId="33651"/>
    <cellStyle name="SAPBEXstdItemX 2 3 2 6 2" xfId="33652"/>
    <cellStyle name="SAPBEXstdItemX 2 3 2 7" xfId="33653"/>
    <cellStyle name="SAPBEXstdItemX 2 3 2 8" xfId="33634"/>
    <cellStyle name="SAPBEXstdItemX 2 3 3" xfId="33654"/>
    <cellStyle name="SAPBEXstdItemX 2 3 4" xfId="33655"/>
    <cellStyle name="SAPBEXstdItemX 2 3 4 2" xfId="33656"/>
    <cellStyle name="SAPBEXstdItemX 2 3 4 2 2" xfId="33657"/>
    <cellStyle name="SAPBEXstdItemX 2 3 4 3" xfId="33658"/>
    <cellStyle name="SAPBEXstdItemX 2 3 5" xfId="33659"/>
    <cellStyle name="SAPBEXstdItemX 2 3 5 2" xfId="33660"/>
    <cellStyle name="SAPBEXstdItemX 2 3 5 2 2" xfId="33661"/>
    <cellStyle name="SAPBEXstdItemX 2 3 5 3" xfId="33662"/>
    <cellStyle name="SAPBEXstdItemX 2 3 6" xfId="33663"/>
    <cellStyle name="SAPBEXstdItemX 2 3 6 2" xfId="33664"/>
    <cellStyle name="SAPBEXstdItemX 2 3 6 2 2" xfId="33665"/>
    <cellStyle name="SAPBEXstdItemX 2 3 6 3" xfId="33666"/>
    <cellStyle name="SAPBEXstdItemX 2 3 7" xfId="33667"/>
    <cellStyle name="SAPBEXstdItemX 2 3 7 2" xfId="33668"/>
    <cellStyle name="SAPBEXstdItemX 2 3 7 2 2" xfId="33669"/>
    <cellStyle name="SAPBEXstdItemX 2 3 7 3" xfId="33670"/>
    <cellStyle name="SAPBEXstdItemX 2 3 8" xfId="33671"/>
    <cellStyle name="SAPBEXstdItemX 2 3 8 2" xfId="33672"/>
    <cellStyle name="SAPBEXstdItemX 2 3 9" xfId="33673"/>
    <cellStyle name="SAPBEXstdItemX 2 4" xfId="1604"/>
    <cellStyle name="SAPBEXstdItemX 2 4 2" xfId="33675"/>
    <cellStyle name="SAPBEXstdItemX 2 4 3" xfId="33676"/>
    <cellStyle name="SAPBEXstdItemX 2 4 3 2" xfId="33677"/>
    <cellStyle name="SAPBEXstdItemX 2 4 3 2 2" xfId="33678"/>
    <cellStyle name="SAPBEXstdItemX 2 4 3 3" xfId="33679"/>
    <cellStyle name="SAPBEXstdItemX 2 4 4" xfId="33680"/>
    <cellStyle name="SAPBEXstdItemX 2 4 4 2" xfId="33681"/>
    <cellStyle name="SAPBEXstdItemX 2 4 4 2 2" xfId="33682"/>
    <cellStyle name="SAPBEXstdItemX 2 4 4 3" xfId="33683"/>
    <cellStyle name="SAPBEXstdItemX 2 4 5" xfId="33684"/>
    <cellStyle name="SAPBEXstdItemX 2 4 5 2" xfId="33685"/>
    <cellStyle name="SAPBEXstdItemX 2 4 5 2 2" xfId="33686"/>
    <cellStyle name="SAPBEXstdItemX 2 4 5 3" xfId="33687"/>
    <cellStyle name="SAPBEXstdItemX 2 4 6" xfId="33688"/>
    <cellStyle name="SAPBEXstdItemX 2 4 6 2" xfId="33689"/>
    <cellStyle name="SAPBEXstdItemX 2 4 6 2 2" xfId="33690"/>
    <cellStyle name="SAPBEXstdItemX 2 4 6 3" xfId="33691"/>
    <cellStyle name="SAPBEXstdItemX 2 4 7" xfId="33692"/>
    <cellStyle name="SAPBEXstdItemX 2 4 7 2" xfId="33693"/>
    <cellStyle name="SAPBEXstdItemX 2 4 8" xfId="33694"/>
    <cellStyle name="SAPBEXstdItemX 2 4 9" xfId="33674"/>
    <cellStyle name="SAPBEXstdItemX 2 5" xfId="33695"/>
    <cellStyle name="SAPBEXstdItemX 2 6" xfId="33696"/>
    <cellStyle name="SAPBEXstdItemX 2 7" xfId="33697"/>
    <cellStyle name="SAPBEXstdItemX 2 7 2" xfId="33698"/>
    <cellStyle name="SAPBEXstdItemX 2 7 2 2" xfId="33699"/>
    <cellStyle name="SAPBEXstdItemX 2 7 3" xfId="33700"/>
    <cellStyle name="SAPBEXstdItemX 2 8" xfId="33701"/>
    <cellStyle name="SAPBEXstdItemX 2 8 2" xfId="33702"/>
    <cellStyle name="SAPBEXstdItemX 2 8 2 2" xfId="33703"/>
    <cellStyle name="SAPBEXstdItemX 2 8 3" xfId="33704"/>
    <cellStyle name="SAPBEXstdItemX 2 9" xfId="33705"/>
    <cellStyle name="SAPBEXstdItemX 2 9 2" xfId="33706"/>
    <cellStyle name="SAPBEXstdItemX 2 9 2 2" xfId="33707"/>
    <cellStyle name="SAPBEXstdItemX 2 9 3" xfId="33708"/>
    <cellStyle name="SAPBEXstdItemX 2_O&amp;M Checkbook" xfId="33709"/>
    <cellStyle name="SAPBEXstdItemX 3" xfId="714"/>
    <cellStyle name="SAPBEXstdItemX 3 10" xfId="33711"/>
    <cellStyle name="SAPBEXstdItemX 3 10 2" xfId="33712"/>
    <cellStyle name="SAPBEXstdItemX 3 11" xfId="33713"/>
    <cellStyle name="SAPBEXstdItemX 3 12" xfId="33710"/>
    <cellStyle name="SAPBEXstdItemX 3 2" xfId="1079"/>
    <cellStyle name="SAPBEXstdItemX 3 2 10" xfId="33714"/>
    <cellStyle name="SAPBEXstdItemX 3 2 2" xfId="2093"/>
    <cellStyle name="SAPBEXstdItemX 3 2 2 2" xfId="33716"/>
    <cellStyle name="SAPBEXstdItemX 3 2 2 2 2" xfId="33717"/>
    <cellStyle name="SAPBEXstdItemX 3 2 2 2 2 2" xfId="33718"/>
    <cellStyle name="SAPBEXstdItemX 3 2 2 2 3" xfId="33719"/>
    <cellStyle name="SAPBEXstdItemX 3 2 2 3" xfId="33720"/>
    <cellStyle name="SAPBEXstdItemX 3 2 2 3 2" xfId="33721"/>
    <cellStyle name="SAPBEXstdItemX 3 2 2 3 2 2" xfId="33722"/>
    <cellStyle name="SAPBEXstdItemX 3 2 2 3 3" xfId="33723"/>
    <cellStyle name="SAPBEXstdItemX 3 2 2 4" xfId="33724"/>
    <cellStyle name="SAPBEXstdItemX 3 2 2 4 2" xfId="33725"/>
    <cellStyle name="SAPBEXstdItemX 3 2 2 4 2 2" xfId="33726"/>
    <cellStyle name="SAPBEXstdItemX 3 2 2 4 3" xfId="33727"/>
    <cellStyle name="SAPBEXstdItemX 3 2 2 5" xfId="33728"/>
    <cellStyle name="SAPBEXstdItemX 3 2 2 5 2" xfId="33729"/>
    <cellStyle name="SAPBEXstdItemX 3 2 2 5 2 2" xfId="33730"/>
    <cellStyle name="SAPBEXstdItemX 3 2 2 5 3" xfId="33731"/>
    <cellStyle name="SAPBEXstdItemX 3 2 2 6" xfId="33732"/>
    <cellStyle name="SAPBEXstdItemX 3 2 2 6 2" xfId="33733"/>
    <cellStyle name="SAPBEXstdItemX 3 2 2 7" xfId="33734"/>
    <cellStyle name="SAPBEXstdItemX 3 2 2 8" xfId="33715"/>
    <cellStyle name="SAPBEXstdItemX 3 2 3" xfId="33735"/>
    <cellStyle name="SAPBEXstdItemX 3 2 4" xfId="33736"/>
    <cellStyle name="SAPBEXstdItemX 3 2 4 2" xfId="33737"/>
    <cellStyle name="SAPBEXstdItemX 3 2 4 2 2" xfId="33738"/>
    <cellStyle name="SAPBEXstdItemX 3 2 4 3" xfId="33739"/>
    <cellStyle name="SAPBEXstdItemX 3 2 5" xfId="33740"/>
    <cellStyle name="SAPBEXstdItemX 3 2 5 2" xfId="33741"/>
    <cellStyle name="SAPBEXstdItemX 3 2 5 2 2" xfId="33742"/>
    <cellStyle name="SAPBEXstdItemX 3 2 5 3" xfId="33743"/>
    <cellStyle name="SAPBEXstdItemX 3 2 6" xfId="33744"/>
    <cellStyle name="SAPBEXstdItemX 3 2 6 2" xfId="33745"/>
    <cellStyle name="SAPBEXstdItemX 3 2 6 2 2" xfId="33746"/>
    <cellStyle name="SAPBEXstdItemX 3 2 6 3" xfId="33747"/>
    <cellStyle name="SAPBEXstdItemX 3 2 7" xfId="33748"/>
    <cellStyle name="SAPBEXstdItemX 3 2 7 2" xfId="33749"/>
    <cellStyle name="SAPBEXstdItemX 3 2 7 2 2" xfId="33750"/>
    <cellStyle name="SAPBEXstdItemX 3 2 7 3" xfId="33751"/>
    <cellStyle name="SAPBEXstdItemX 3 2 8" xfId="33752"/>
    <cellStyle name="SAPBEXstdItemX 3 2 8 2" xfId="33753"/>
    <cellStyle name="SAPBEXstdItemX 3 2 9" xfId="33754"/>
    <cellStyle name="SAPBEXstdItemX 3 3" xfId="1729"/>
    <cellStyle name="SAPBEXstdItemX 3 3 2" xfId="33756"/>
    <cellStyle name="SAPBEXstdItemX 3 3 3" xfId="33757"/>
    <cellStyle name="SAPBEXstdItemX 3 3 3 2" xfId="33758"/>
    <cellStyle name="SAPBEXstdItemX 3 3 3 2 2" xfId="33759"/>
    <cellStyle name="SAPBEXstdItemX 3 3 3 3" xfId="33760"/>
    <cellStyle name="SAPBEXstdItemX 3 3 4" xfId="33761"/>
    <cellStyle name="SAPBEXstdItemX 3 3 4 2" xfId="33762"/>
    <cellStyle name="SAPBEXstdItemX 3 3 4 2 2" xfId="33763"/>
    <cellStyle name="SAPBEXstdItemX 3 3 4 3" xfId="33764"/>
    <cellStyle name="SAPBEXstdItemX 3 3 5" xfId="33765"/>
    <cellStyle name="SAPBEXstdItemX 3 3 5 2" xfId="33766"/>
    <cellStyle name="SAPBEXstdItemX 3 3 5 2 2" xfId="33767"/>
    <cellStyle name="SAPBEXstdItemX 3 3 5 3" xfId="33768"/>
    <cellStyle name="SAPBEXstdItemX 3 3 6" xfId="33769"/>
    <cellStyle name="SAPBEXstdItemX 3 3 6 2" xfId="33770"/>
    <cellStyle name="SAPBEXstdItemX 3 3 6 2 2" xfId="33771"/>
    <cellStyle name="SAPBEXstdItemX 3 3 6 3" xfId="33772"/>
    <cellStyle name="SAPBEXstdItemX 3 3 7" xfId="33773"/>
    <cellStyle name="SAPBEXstdItemX 3 3 7 2" xfId="33774"/>
    <cellStyle name="SAPBEXstdItemX 3 3 8" xfId="33775"/>
    <cellStyle name="SAPBEXstdItemX 3 3 9" xfId="33755"/>
    <cellStyle name="SAPBEXstdItemX 3 4" xfId="33776"/>
    <cellStyle name="SAPBEXstdItemX 3 5" xfId="33777"/>
    <cellStyle name="SAPBEXstdItemX 3 6" xfId="33778"/>
    <cellStyle name="SAPBEXstdItemX 3 6 2" xfId="33779"/>
    <cellStyle name="SAPBEXstdItemX 3 6 2 2" xfId="33780"/>
    <cellStyle name="SAPBEXstdItemX 3 6 3" xfId="33781"/>
    <cellStyle name="SAPBEXstdItemX 3 7" xfId="33782"/>
    <cellStyle name="SAPBEXstdItemX 3 7 2" xfId="33783"/>
    <cellStyle name="SAPBEXstdItemX 3 7 2 2" xfId="33784"/>
    <cellStyle name="SAPBEXstdItemX 3 7 3" xfId="33785"/>
    <cellStyle name="SAPBEXstdItemX 3 8" xfId="33786"/>
    <cellStyle name="SAPBEXstdItemX 3 8 2" xfId="33787"/>
    <cellStyle name="SAPBEXstdItemX 3 8 2 2" xfId="33788"/>
    <cellStyle name="SAPBEXstdItemX 3 8 3" xfId="33789"/>
    <cellStyle name="SAPBEXstdItemX 3 9" xfId="33790"/>
    <cellStyle name="SAPBEXstdItemX 3 9 2" xfId="33791"/>
    <cellStyle name="SAPBEXstdItemX 3 9 2 2" xfId="33792"/>
    <cellStyle name="SAPBEXstdItemX 3 9 3" xfId="33793"/>
    <cellStyle name="SAPBEXstdItemX 4" xfId="703"/>
    <cellStyle name="SAPBEXstdItemX 4 2" xfId="1072"/>
    <cellStyle name="SAPBEXstdItemX 4 2 2" xfId="2086"/>
    <cellStyle name="SAPBEXstdItemX 4 3" xfId="1722"/>
    <cellStyle name="SAPBEXstdItemX 4 4" xfId="33794"/>
    <cellStyle name="SAPBEXstdItemX 5" xfId="678"/>
    <cellStyle name="SAPBEXstdItemX 5 2" xfId="1702"/>
    <cellStyle name="SAPBEXstdItemX 5 3" xfId="33795"/>
    <cellStyle name="SAPBEXstdItemX 6" xfId="1301"/>
    <cellStyle name="SAPBEXstdItemX 6 2" xfId="1939"/>
    <cellStyle name="SAPBEXstdItemX 6 2 2" xfId="33797"/>
    <cellStyle name="SAPBEXstdItemX 6 3" xfId="33798"/>
    <cellStyle name="SAPBEXstdItemX 6 4" xfId="33796"/>
    <cellStyle name="SAPBEXstdItemX 7" xfId="977"/>
    <cellStyle name="SAPBEXstdItemX 7 2" xfId="33799"/>
    <cellStyle name="SAPBEXstdItemX 8" xfId="33800"/>
    <cellStyle name="SAPBEXstdItemX 9" xfId="33801"/>
    <cellStyle name="SAPBEXstdItemX_2012 Budget &amp; Actuals" xfId="33802"/>
    <cellStyle name="SAPBEXtitle" xfId="138"/>
    <cellStyle name="SAPBEXtitle 10" xfId="33804"/>
    <cellStyle name="SAPBEXtitle 11" xfId="33805"/>
    <cellStyle name="SAPBEXtitle 12" xfId="33803"/>
    <cellStyle name="SAPBEXtitle 13" xfId="431"/>
    <cellStyle name="SAPBEXtitle 2" xfId="432"/>
    <cellStyle name="SAPBEXtitle 2 10" xfId="33807"/>
    <cellStyle name="SAPBEXtitle 2 10 2" xfId="33808"/>
    <cellStyle name="SAPBEXtitle 2 11" xfId="33809"/>
    <cellStyle name="SAPBEXtitle 2 12" xfId="33806"/>
    <cellStyle name="SAPBEXtitle 2 2" xfId="1303"/>
    <cellStyle name="SAPBEXtitle 2 2 10" xfId="33810"/>
    <cellStyle name="SAPBEXtitle 2 2 2" xfId="1941"/>
    <cellStyle name="SAPBEXtitle 2 2 2 2" xfId="33812"/>
    <cellStyle name="SAPBEXtitle 2 2 2 2 2" xfId="33813"/>
    <cellStyle name="SAPBEXtitle 2 2 2 2 2 2" xfId="33814"/>
    <cellStyle name="SAPBEXtitle 2 2 2 2 3" xfId="33815"/>
    <cellStyle name="SAPBEXtitle 2 2 2 3" xfId="33816"/>
    <cellStyle name="SAPBEXtitle 2 2 2 3 2" xfId="33817"/>
    <cellStyle name="SAPBEXtitle 2 2 2 3 2 2" xfId="33818"/>
    <cellStyle name="SAPBEXtitle 2 2 2 3 3" xfId="33819"/>
    <cellStyle name="SAPBEXtitle 2 2 2 4" xfId="33820"/>
    <cellStyle name="SAPBEXtitle 2 2 2 4 2" xfId="33821"/>
    <cellStyle name="SAPBEXtitle 2 2 2 4 2 2" xfId="33822"/>
    <cellStyle name="SAPBEXtitle 2 2 2 4 3" xfId="33823"/>
    <cellStyle name="SAPBEXtitle 2 2 2 5" xfId="33824"/>
    <cellStyle name="SAPBEXtitle 2 2 2 5 2" xfId="33825"/>
    <cellStyle name="SAPBEXtitle 2 2 2 5 2 2" xfId="33826"/>
    <cellStyle name="SAPBEXtitle 2 2 2 5 3" xfId="33827"/>
    <cellStyle name="SAPBEXtitle 2 2 2 6" xfId="33828"/>
    <cellStyle name="SAPBEXtitle 2 2 2 6 2" xfId="33829"/>
    <cellStyle name="SAPBEXtitle 2 2 2 7" xfId="33830"/>
    <cellStyle name="SAPBEXtitle 2 2 2 8" xfId="33811"/>
    <cellStyle name="SAPBEXtitle 2 2 3" xfId="33831"/>
    <cellStyle name="SAPBEXtitle 2 2 4" xfId="33832"/>
    <cellStyle name="SAPBEXtitle 2 2 4 2" xfId="33833"/>
    <cellStyle name="SAPBEXtitle 2 2 4 2 2" xfId="33834"/>
    <cellStyle name="SAPBEXtitle 2 2 4 3" xfId="33835"/>
    <cellStyle name="SAPBEXtitle 2 2 5" xfId="33836"/>
    <cellStyle name="SAPBEXtitle 2 2 5 2" xfId="33837"/>
    <cellStyle name="SAPBEXtitle 2 2 5 2 2" xfId="33838"/>
    <cellStyle name="SAPBEXtitle 2 2 5 3" xfId="33839"/>
    <cellStyle name="SAPBEXtitle 2 2 6" xfId="33840"/>
    <cellStyle name="SAPBEXtitle 2 2 6 2" xfId="33841"/>
    <cellStyle name="SAPBEXtitle 2 2 6 2 2" xfId="33842"/>
    <cellStyle name="SAPBEXtitle 2 2 6 3" xfId="33843"/>
    <cellStyle name="SAPBEXtitle 2 2 7" xfId="33844"/>
    <cellStyle name="SAPBEXtitle 2 2 7 2" xfId="33845"/>
    <cellStyle name="SAPBEXtitle 2 2 7 2 2" xfId="33846"/>
    <cellStyle name="SAPBEXtitle 2 2 7 3" xfId="33847"/>
    <cellStyle name="SAPBEXtitle 2 2 8" xfId="33848"/>
    <cellStyle name="SAPBEXtitle 2 2 8 2" xfId="33849"/>
    <cellStyle name="SAPBEXtitle 2 2 9" xfId="33850"/>
    <cellStyle name="SAPBEXtitle 2 3" xfId="979"/>
    <cellStyle name="SAPBEXtitle 2 3 10" xfId="33851"/>
    <cellStyle name="SAPBEXtitle 2 3 2" xfId="2274"/>
    <cellStyle name="SAPBEXtitle 2 3 2 2" xfId="33853"/>
    <cellStyle name="SAPBEXtitle 2 3 2 2 2" xfId="33854"/>
    <cellStyle name="SAPBEXtitle 2 3 2 2 2 2" xfId="33855"/>
    <cellStyle name="SAPBEXtitle 2 3 2 2 3" xfId="33856"/>
    <cellStyle name="SAPBEXtitle 2 3 2 3" xfId="33857"/>
    <cellStyle name="SAPBEXtitle 2 3 2 3 2" xfId="33858"/>
    <cellStyle name="SAPBEXtitle 2 3 2 3 2 2" xfId="33859"/>
    <cellStyle name="SAPBEXtitle 2 3 2 3 3" xfId="33860"/>
    <cellStyle name="SAPBEXtitle 2 3 2 4" xfId="33861"/>
    <cellStyle name="SAPBEXtitle 2 3 2 4 2" xfId="33862"/>
    <cellStyle name="SAPBEXtitle 2 3 2 4 2 2" xfId="33863"/>
    <cellStyle name="SAPBEXtitle 2 3 2 4 3" xfId="33864"/>
    <cellStyle name="SAPBEXtitle 2 3 2 5" xfId="33865"/>
    <cellStyle name="SAPBEXtitle 2 3 2 5 2" xfId="33866"/>
    <cellStyle name="SAPBEXtitle 2 3 2 5 2 2" xfId="33867"/>
    <cellStyle name="SAPBEXtitle 2 3 2 5 3" xfId="33868"/>
    <cellStyle name="SAPBEXtitle 2 3 2 6" xfId="33869"/>
    <cellStyle name="SAPBEXtitle 2 3 2 6 2" xfId="33870"/>
    <cellStyle name="SAPBEXtitle 2 3 2 7" xfId="33871"/>
    <cellStyle name="SAPBEXtitle 2 3 2 8" xfId="33852"/>
    <cellStyle name="SAPBEXtitle 2 3 3" xfId="33872"/>
    <cellStyle name="SAPBEXtitle 2 3 4" xfId="33873"/>
    <cellStyle name="SAPBEXtitle 2 3 4 2" xfId="33874"/>
    <cellStyle name="SAPBEXtitle 2 3 4 2 2" xfId="33875"/>
    <cellStyle name="SAPBEXtitle 2 3 4 3" xfId="33876"/>
    <cellStyle name="SAPBEXtitle 2 3 5" xfId="33877"/>
    <cellStyle name="SAPBEXtitle 2 3 5 2" xfId="33878"/>
    <cellStyle name="SAPBEXtitle 2 3 5 2 2" xfId="33879"/>
    <cellStyle name="SAPBEXtitle 2 3 5 3" xfId="33880"/>
    <cellStyle name="SAPBEXtitle 2 3 6" xfId="33881"/>
    <cellStyle name="SAPBEXtitle 2 3 6 2" xfId="33882"/>
    <cellStyle name="SAPBEXtitle 2 3 6 2 2" xfId="33883"/>
    <cellStyle name="SAPBEXtitle 2 3 6 3" xfId="33884"/>
    <cellStyle name="SAPBEXtitle 2 3 7" xfId="33885"/>
    <cellStyle name="SAPBEXtitle 2 3 7 2" xfId="33886"/>
    <cellStyle name="SAPBEXtitle 2 3 7 2 2" xfId="33887"/>
    <cellStyle name="SAPBEXtitle 2 3 7 3" xfId="33888"/>
    <cellStyle name="SAPBEXtitle 2 3 8" xfId="33889"/>
    <cellStyle name="SAPBEXtitle 2 3 8 2" xfId="33890"/>
    <cellStyle name="SAPBEXtitle 2 3 9" xfId="33891"/>
    <cellStyle name="SAPBEXtitle 2 4" xfId="1605"/>
    <cellStyle name="SAPBEXtitle 2 4 2" xfId="33893"/>
    <cellStyle name="SAPBEXtitle 2 4 3" xfId="33894"/>
    <cellStyle name="SAPBEXtitle 2 4 3 2" xfId="33895"/>
    <cellStyle name="SAPBEXtitle 2 4 3 2 2" xfId="33896"/>
    <cellStyle name="SAPBEXtitle 2 4 3 3" xfId="33897"/>
    <cellStyle name="SAPBEXtitle 2 4 4" xfId="33898"/>
    <cellStyle name="SAPBEXtitle 2 4 4 2" xfId="33899"/>
    <cellStyle name="SAPBEXtitle 2 4 4 2 2" xfId="33900"/>
    <cellStyle name="SAPBEXtitle 2 4 4 3" xfId="33901"/>
    <cellStyle name="SAPBEXtitle 2 4 5" xfId="33902"/>
    <cellStyle name="SAPBEXtitle 2 4 5 2" xfId="33903"/>
    <cellStyle name="SAPBEXtitle 2 4 5 2 2" xfId="33904"/>
    <cellStyle name="SAPBEXtitle 2 4 5 3" xfId="33905"/>
    <cellStyle name="SAPBEXtitle 2 4 6" xfId="33906"/>
    <cellStyle name="SAPBEXtitle 2 4 6 2" xfId="33907"/>
    <cellStyle name="SAPBEXtitle 2 4 6 2 2" xfId="33908"/>
    <cellStyle name="SAPBEXtitle 2 4 6 3" xfId="33909"/>
    <cellStyle name="SAPBEXtitle 2 4 7" xfId="33910"/>
    <cellStyle name="SAPBEXtitle 2 4 7 2" xfId="33911"/>
    <cellStyle name="SAPBEXtitle 2 4 8" xfId="33912"/>
    <cellStyle name="SAPBEXtitle 2 4 9" xfId="33892"/>
    <cellStyle name="SAPBEXtitle 2 5" xfId="33913"/>
    <cellStyle name="SAPBEXtitle 2 6" xfId="33914"/>
    <cellStyle name="SAPBEXtitle 2 6 2" xfId="33915"/>
    <cellStyle name="SAPBEXtitle 2 6 2 2" xfId="33916"/>
    <cellStyle name="SAPBEXtitle 2 6 3" xfId="33917"/>
    <cellStyle name="SAPBEXtitle 2 7" xfId="33918"/>
    <cellStyle name="SAPBEXtitle 2 7 2" xfId="33919"/>
    <cellStyle name="SAPBEXtitle 2 7 2 2" xfId="33920"/>
    <cellStyle name="SAPBEXtitle 2 7 3" xfId="33921"/>
    <cellStyle name="SAPBEXtitle 2 8" xfId="33922"/>
    <cellStyle name="SAPBEXtitle 2 8 2" xfId="33923"/>
    <cellStyle name="SAPBEXtitle 2 8 2 2" xfId="33924"/>
    <cellStyle name="SAPBEXtitle 2 8 3" xfId="33925"/>
    <cellStyle name="SAPBEXtitle 2 9" xfId="33926"/>
    <cellStyle name="SAPBEXtitle 2 9 2" xfId="33927"/>
    <cellStyle name="SAPBEXtitle 2 9 2 2" xfId="33928"/>
    <cellStyle name="SAPBEXtitle 2 9 3" xfId="33929"/>
    <cellStyle name="SAPBEXtitle 2_O&amp;M Checkbook" xfId="33930"/>
    <cellStyle name="SAPBEXtitle 3" xfId="713"/>
    <cellStyle name="SAPBEXtitle 3 10" xfId="33932"/>
    <cellStyle name="SAPBEXtitle 3 11" xfId="33931"/>
    <cellStyle name="SAPBEXtitle 3 2" xfId="1078"/>
    <cellStyle name="SAPBEXtitle 3 2 2" xfId="2092"/>
    <cellStyle name="SAPBEXtitle 3 2 2 2" xfId="33935"/>
    <cellStyle name="SAPBEXtitle 3 2 2 2 2" xfId="33936"/>
    <cellStyle name="SAPBEXtitle 3 2 2 2 2 2" xfId="33937"/>
    <cellStyle name="SAPBEXtitle 3 2 2 2 3" xfId="33938"/>
    <cellStyle name="SAPBEXtitle 3 2 2 3" xfId="33939"/>
    <cellStyle name="SAPBEXtitle 3 2 2 3 2" xfId="33940"/>
    <cellStyle name="SAPBEXtitle 3 2 2 3 2 2" xfId="33941"/>
    <cellStyle name="SAPBEXtitle 3 2 2 3 3" xfId="33942"/>
    <cellStyle name="SAPBEXtitle 3 2 2 4" xfId="33943"/>
    <cellStyle name="SAPBEXtitle 3 2 2 4 2" xfId="33944"/>
    <cellStyle name="SAPBEXtitle 3 2 2 4 2 2" xfId="33945"/>
    <cellStyle name="SAPBEXtitle 3 2 2 4 3" xfId="33946"/>
    <cellStyle name="SAPBEXtitle 3 2 2 5" xfId="33947"/>
    <cellStyle name="SAPBEXtitle 3 2 2 5 2" xfId="33948"/>
    <cellStyle name="SAPBEXtitle 3 2 2 5 2 2" xfId="33949"/>
    <cellStyle name="SAPBEXtitle 3 2 2 5 3" xfId="33950"/>
    <cellStyle name="SAPBEXtitle 3 2 2 6" xfId="33951"/>
    <cellStyle name="SAPBEXtitle 3 2 2 6 2" xfId="33952"/>
    <cellStyle name="SAPBEXtitle 3 2 2 7" xfId="33953"/>
    <cellStyle name="SAPBEXtitle 3 2 2 8" xfId="33934"/>
    <cellStyle name="SAPBEXtitle 3 2 3" xfId="33954"/>
    <cellStyle name="SAPBEXtitle 3 2 3 2" xfId="33955"/>
    <cellStyle name="SAPBEXtitle 3 2 3 2 2" xfId="33956"/>
    <cellStyle name="SAPBEXtitle 3 2 3 3" xfId="33957"/>
    <cellStyle name="SAPBEXtitle 3 2 4" xfId="33958"/>
    <cellStyle name="SAPBEXtitle 3 2 4 2" xfId="33959"/>
    <cellStyle name="SAPBEXtitle 3 2 4 2 2" xfId="33960"/>
    <cellStyle name="SAPBEXtitle 3 2 4 3" xfId="33961"/>
    <cellStyle name="SAPBEXtitle 3 2 5" xfId="33962"/>
    <cellStyle name="SAPBEXtitle 3 2 5 2" xfId="33963"/>
    <cellStyle name="SAPBEXtitle 3 2 5 2 2" xfId="33964"/>
    <cellStyle name="SAPBEXtitle 3 2 5 3" xfId="33965"/>
    <cellStyle name="SAPBEXtitle 3 2 6" xfId="33966"/>
    <cellStyle name="SAPBEXtitle 3 2 6 2" xfId="33967"/>
    <cellStyle name="SAPBEXtitle 3 2 6 2 2" xfId="33968"/>
    <cellStyle name="SAPBEXtitle 3 2 6 3" xfId="33969"/>
    <cellStyle name="SAPBEXtitle 3 2 7" xfId="33970"/>
    <cellStyle name="SAPBEXtitle 3 2 7 2" xfId="33971"/>
    <cellStyle name="SAPBEXtitle 3 2 8" xfId="33972"/>
    <cellStyle name="SAPBEXtitle 3 2 9" xfId="33933"/>
    <cellStyle name="SAPBEXtitle 3 3" xfId="1728"/>
    <cellStyle name="SAPBEXtitle 3 3 2" xfId="33974"/>
    <cellStyle name="SAPBEXtitle 3 3 2 2" xfId="33975"/>
    <cellStyle name="SAPBEXtitle 3 3 2 2 2" xfId="33976"/>
    <cellStyle name="SAPBEXtitle 3 3 2 3" xfId="33977"/>
    <cellStyle name="SAPBEXtitle 3 3 3" xfId="33978"/>
    <cellStyle name="SAPBEXtitle 3 3 3 2" xfId="33979"/>
    <cellStyle name="SAPBEXtitle 3 3 3 2 2" xfId="33980"/>
    <cellStyle name="SAPBEXtitle 3 3 3 3" xfId="33981"/>
    <cellStyle name="SAPBEXtitle 3 3 4" xfId="33982"/>
    <cellStyle name="SAPBEXtitle 3 3 4 2" xfId="33983"/>
    <cellStyle name="SAPBEXtitle 3 3 4 2 2" xfId="33984"/>
    <cellStyle name="SAPBEXtitle 3 3 4 3" xfId="33985"/>
    <cellStyle name="SAPBEXtitle 3 3 5" xfId="33986"/>
    <cellStyle name="SAPBEXtitle 3 3 5 2" xfId="33987"/>
    <cellStyle name="SAPBEXtitle 3 3 5 2 2" xfId="33988"/>
    <cellStyle name="SAPBEXtitle 3 3 5 3" xfId="33989"/>
    <cellStyle name="SAPBEXtitle 3 3 6" xfId="33990"/>
    <cellStyle name="SAPBEXtitle 3 3 6 2" xfId="33991"/>
    <cellStyle name="SAPBEXtitle 3 3 7" xfId="33992"/>
    <cellStyle name="SAPBEXtitle 3 3 8" xfId="33973"/>
    <cellStyle name="SAPBEXtitle 3 4" xfId="33993"/>
    <cellStyle name="SAPBEXtitle 3 5" xfId="33994"/>
    <cellStyle name="SAPBEXtitle 3 5 2" xfId="33995"/>
    <cellStyle name="SAPBEXtitle 3 5 2 2" xfId="33996"/>
    <cellStyle name="SAPBEXtitle 3 5 3" xfId="33997"/>
    <cellStyle name="SAPBEXtitle 3 6" xfId="33998"/>
    <cellStyle name="SAPBEXtitle 3 6 2" xfId="33999"/>
    <cellStyle name="SAPBEXtitle 3 6 2 2" xfId="34000"/>
    <cellStyle name="SAPBEXtitle 3 6 3" xfId="34001"/>
    <cellStyle name="SAPBEXtitle 3 7" xfId="34002"/>
    <cellStyle name="SAPBEXtitle 3 7 2" xfId="34003"/>
    <cellStyle name="SAPBEXtitle 3 7 2 2" xfId="34004"/>
    <cellStyle name="SAPBEXtitle 3 7 3" xfId="34005"/>
    <cellStyle name="SAPBEXtitle 3 8" xfId="34006"/>
    <cellStyle name="SAPBEXtitle 3 8 2" xfId="34007"/>
    <cellStyle name="SAPBEXtitle 3 8 2 2" xfId="34008"/>
    <cellStyle name="SAPBEXtitle 3 8 3" xfId="34009"/>
    <cellStyle name="SAPBEXtitle 3 9" xfId="34010"/>
    <cellStyle name="SAPBEXtitle 3 9 2" xfId="34011"/>
    <cellStyle name="SAPBEXtitle 4" xfId="704"/>
    <cellStyle name="SAPBEXtitle 4 2" xfId="1073"/>
    <cellStyle name="SAPBEXtitle 4 2 2" xfId="2087"/>
    <cellStyle name="SAPBEXtitle 4 3" xfId="1723"/>
    <cellStyle name="SAPBEXtitle 4 4" xfId="34012"/>
    <cellStyle name="SAPBEXtitle 5" xfId="710"/>
    <cellStyle name="SAPBEXtitle 5 2" xfId="1726"/>
    <cellStyle name="SAPBEXtitle 5 2 2" xfId="34014"/>
    <cellStyle name="SAPBEXtitle 5 3" xfId="34015"/>
    <cellStyle name="SAPBEXtitle 5 4" xfId="34013"/>
    <cellStyle name="SAPBEXtitle 6" xfId="34016"/>
    <cellStyle name="SAPBEXtitle 6 2" xfId="34017"/>
    <cellStyle name="SAPBEXtitle 7" xfId="34018"/>
    <cellStyle name="SAPBEXtitle 8" xfId="34019"/>
    <cellStyle name="SAPBEXtitle 9" xfId="34020"/>
    <cellStyle name="SAPBEXtitle_2012 Budget &amp; Actuals" xfId="34021"/>
    <cellStyle name="SAPBEXunassignedItem" xfId="433"/>
    <cellStyle name="SAPBEXunassignedItem 2" xfId="737"/>
    <cellStyle name="SAPBEXunassignedItem 2 2" xfId="767"/>
    <cellStyle name="SAPBEXunassignedItem 2 2 2" xfId="1122"/>
    <cellStyle name="SAPBEXunassignedItem 2 2 2 2" xfId="2134"/>
    <cellStyle name="SAPBEXunassignedItem 2 2 3" xfId="1762"/>
    <cellStyle name="SAPBEXunassignedItem 2 3" xfId="826"/>
    <cellStyle name="SAPBEXunassignedItem 2 3 2" xfId="1168"/>
    <cellStyle name="SAPBEXunassignedItem 2 3 2 2" xfId="2180"/>
    <cellStyle name="SAPBEXunassignedItem 2 3 3" xfId="1819"/>
    <cellStyle name="SAPBEXunassignedItem 2 4" xfId="859"/>
    <cellStyle name="SAPBEXunassignedItem 2 4 2" xfId="1852"/>
    <cellStyle name="SAPBEXunassignedItem 2 5" xfId="1740"/>
    <cellStyle name="SAPBEXunassignedItem 2 6" xfId="34023"/>
    <cellStyle name="SAPBEXunassignedItem 3" xfId="712"/>
    <cellStyle name="SAPBEXunassignedItem 3 2" xfId="1077"/>
    <cellStyle name="SAPBEXunassignedItem 3 2 2" xfId="2091"/>
    <cellStyle name="SAPBEXunassignedItem 3 3" xfId="1556"/>
    <cellStyle name="SAPBEXunassignedItem 3 3 2" xfId="2275"/>
    <cellStyle name="SAPBEXunassignedItem 3 4" xfId="1606"/>
    <cellStyle name="SAPBEXunassignedItem 3 5" xfId="34024"/>
    <cellStyle name="SAPBEXunassignedItem 4" xfId="705"/>
    <cellStyle name="SAPBEXunassignedItem 4 2" xfId="1074"/>
    <cellStyle name="SAPBEXunassignedItem 4 2 2" xfId="2088"/>
    <cellStyle name="SAPBEXunassignedItem 4 3" xfId="1724"/>
    <cellStyle name="SAPBEXunassignedItem 4 4" xfId="34022"/>
    <cellStyle name="SAPBEXunassignedItem 5" xfId="775"/>
    <cellStyle name="SAPBEXunassignedItem 5 2" xfId="1770"/>
    <cellStyle name="SAPBEXunassignedItem_03_2012 LIC Fcst_ORIGINAL" xfId="34025"/>
    <cellStyle name="SAPBEXundefined" xfId="139"/>
    <cellStyle name="SAPBEXundefined 10" xfId="34027"/>
    <cellStyle name="SAPBEXundefined 11" xfId="34026"/>
    <cellStyle name="SAPBEXundefined 12" xfId="434"/>
    <cellStyle name="SAPBEXundefined 2" xfId="435"/>
    <cellStyle name="SAPBEXundefined 2 10" xfId="34029"/>
    <cellStyle name="SAPBEXundefined 2 10 2" xfId="34030"/>
    <cellStyle name="SAPBEXundefined 2 11" xfId="34031"/>
    <cellStyle name="SAPBEXundefined 2 12" xfId="34028"/>
    <cellStyle name="SAPBEXundefined 2 2" xfId="1305"/>
    <cellStyle name="SAPBEXundefined 2 2 10" xfId="34032"/>
    <cellStyle name="SAPBEXundefined 2 2 2" xfId="1943"/>
    <cellStyle name="SAPBEXundefined 2 2 2 2" xfId="34034"/>
    <cellStyle name="SAPBEXundefined 2 2 2 2 2" xfId="34035"/>
    <cellStyle name="SAPBEXundefined 2 2 2 2 2 2" xfId="34036"/>
    <cellStyle name="SAPBEXundefined 2 2 2 2 3" xfId="34037"/>
    <cellStyle name="SAPBEXundefined 2 2 2 3" xfId="34038"/>
    <cellStyle name="SAPBEXundefined 2 2 2 3 2" xfId="34039"/>
    <cellStyle name="SAPBEXundefined 2 2 2 3 2 2" xfId="34040"/>
    <cellStyle name="SAPBEXundefined 2 2 2 3 3" xfId="34041"/>
    <cellStyle name="SAPBEXundefined 2 2 2 4" xfId="34042"/>
    <cellStyle name="SAPBEXundefined 2 2 2 4 2" xfId="34043"/>
    <cellStyle name="SAPBEXundefined 2 2 2 4 2 2" xfId="34044"/>
    <cellStyle name="SAPBEXundefined 2 2 2 4 3" xfId="34045"/>
    <cellStyle name="SAPBEXundefined 2 2 2 5" xfId="34046"/>
    <cellStyle name="SAPBEXundefined 2 2 2 5 2" xfId="34047"/>
    <cellStyle name="SAPBEXundefined 2 2 2 5 2 2" xfId="34048"/>
    <cellStyle name="SAPBEXundefined 2 2 2 5 3" xfId="34049"/>
    <cellStyle name="SAPBEXundefined 2 2 2 6" xfId="34050"/>
    <cellStyle name="SAPBEXundefined 2 2 2 6 2" xfId="34051"/>
    <cellStyle name="SAPBEXundefined 2 2 2 7" xfId="34052"/>
    <cellStyle name="SAPBEXundefined 2 2 2 8" xfId="34033"/>
    <cellStyle name="SAPBEXundefined 2 2 3" xfId="34053"/>
    <cellStyle name="SAPBEXundefined 2 2 4" xfId="34054"/>
    <cellStyle name="SAPBEXundefined 2 2 4 2" xfId="34055"/>
    <cellStyle name="SAPBEXundefined 2 2 4 2 2" xfId="34056"/>
    <cellStyle name="SAPBEXundefined 2 2 4 3" xfId="34057"/>
    <cellStyle name="SAPBEXundefined 2 2 5" xfId="34058"/>
    <cellStyle name="SAPBEXundefined 2 2 5 2" xfId="34059"/>
    <cellStyle name="SAPBEXundefined 2 2 5 2 2" xfId="34060"/>
    <cellStyle name="SAPBEXundefined 2 2 5 3" xfId="34061"/>
    <cellStyle name="SAPBEXundefined 2 2 6" xfId="34062"/>
    <cellStyle name="SAPBEXundefined 2 2 6 2" xfId="34063"/>
    <cellStyle name="SAPBEXundefined 2 2 6 2 2" xfId="34064"/>
    <cellStyle name="SAPBEXundefined 2 2 6 3" xfId="34065"/>
    <cellStyle name="SAPBEXundefined 2 2 7" xfId="34066"/>
    <cellStyle name="SAPBEXundefined 2 2 7 2" xfId="34067"/>
    <cellStyle name="SAPBEXundefined 2 2 7 2 2" xfId="34068"/>
    <cellStyle name="SAPBEXundefined 2 2 7 3" xfId="34069"/>
    <cellStyle name="SAPBEXundefined 2 2 8" xfId="34070"/>
    <cellStyle name="SAPBEXundefined 2 2 8 2" xfId="34071"/>
    <cellStyle name="SAPBEXundefined 2 2 9" xfId="34072"/>
    <cellStyle name="SAPBEXundefined 2 3" xfId="981"/>
    <cellStyle name="SAPBEXundefined 2 3 10" xfId="34073"/>
    <cellStyle name="SAPBEXundefined 2 3 2" xfId="2276"/>
    <cellStyle name="SAPBEXundefined 2 3 2 2" xfId="34075"/>
    <cellStyle name="SAPBEXundefined 2 3 2 2 2" xfId="34076"/>
    <cellStyle name="SAPBEXundefined 2 3 2 2 2 2" xfId="34077"/>
    <cellStyle name="SAPBEXundefined 2 3 2 2 3" xfId="34078"/>
    <cellStyle name="SAPBEXundefined 2 3 2 3" xfId="34079"/>
    <cellStyle name="SAPBEXundefined 2 3 2 3 2" xfId="34080"/>
    <cellStyle name="SAPBEXundefined 2 3 2 3 2 2" xfId="34081"/>
    <cellStyle name="SAPBEXundefined 2 3 2 3 3" xfId="34082"/>
    <cellStyle name="SAPBEXundefined 2 3 2 4" xfId="34083"/>
    <cellStyle name="SAPBEXundefined 2 3 2 4 2" xfId="34084"/>
    <cellStyle name="SAPBEXundefined 2 3 2 4 2 2" xfId="34085"/>
    <cellStyle name="SAPBEXundefined 2 3 2 4 3" xfId="34086"/>
    <cellStyle name="SAPBEXundefined 2 3 2 5" xfId="34087"/>
    <cellStyle name="SAPBEXundefined 2 3 2 5 2" xfId="34088"/>
    <cellStyle name="SAPBEXundefined 2 3 2 5 2 2" xfId="34089"/>
    <cellStyle name="SAPBEXundefined 2 3 2 5 3" xfId="34090"/>
    <cellStyle name="SAPBEXundefined 2 3 2 6" xfId="34091"/>
    <cellStyle name="SAPBEXundefined 2 3 2 6 2" xfId="34092"/>
    <cellStyle name="SAPBEXundefined 2 3 2 7" xfId="34093"/>
    <cellStyle name="SAPBEXundefined 2 3 2 8" xfId="34074"/>
    <cellStyle name="SAPBEXundefined 2 3 3" xfId="34094"/>
    <cellStyle name="SAPBEXundefined 2 3 4" xfId="34095"/>
    <cellStyle name="SAPBEXundefined 2 3 4 2" xfId="34096"/>
    <cellStyle name="SAPBEXundefined 2 3 4 2 2" xfId="34097"/>
    <cellStyle name="SAPBEXundefined 2 3 4 3" xfId="34098"/>
    <cellStyle name="SAPBEXundefined 2 3 5" xfId="34099"/>
    <cellStyle name="SAPBEXundefined 2 3 5 2" xfId="34100"/>
    <cellStyle name="SAPBEXundefined 2 3 5 2 2" xfId="34101"/>
    <cellStyle name="SAPBEXundefined 2 3 5 3" xfId="34102"/>
    <cellStyle name="SAPBEXundefined 2 3 6" xfId="34103"/>
    <cellStyle name="SAPBEXundefined 2 3 6 2" xfId="34104"/>
    <cellStyle name="SAPBEXundefined 2 3 6 2 2" xfId="34105"/>
    <cellStyle name="SAPBEXundefined 2 3 6 3" xfId="34106"/>
    <cellStyle name="SAPBEXundefined 2 3 7" xfId="34107"/>
    <cellStyle name="SAPBEXundefined 2 3 7 2" xfId="34108"/>
    <cellStyle name="SAPBEXundefined 2 3 7 2 2" xfId="34109"/>
    <cellStyle name="SAPBEXundefined 2 3 7 3" xfId="34110"/>
    <cellStyle name="SAPBEXundefined 2 3 8" xfId="34111"/>
    <cellStyle name="SAPBEXundefined 2 3 8 2" xfId="34112"/>
    <cellStyle name="SAPBEXundefined 2 3 9" xfId="34113"/>
    <cellStyle name="SAPBEXundefined 2 4" xfId="1607"/>
    <cellStyle name="SAPBEXundefined 2 4 2" xfId="34115"/>
    <cellStyle name="SAPBEXundefined 2 4 3" xfId="34116"/>
    <cellStyle name="SAPBEXundefined 2 4 3 2" xfId="34117"/>
    <cellStyle name="SAPBEXundefined 2 4 3 2 2" xfId="34118"/>
    <cellStyle name="SAPBEXundefined 2 4 3 3" xfId="34119"/>
    <cellStyle name="SAPBEXundefined 2 4 4" xfId="34120"/>
    <cellStyle name="SAPBEXundefined 2 4 4 2" xfId="34121"/>
    <cellStyle name="SAPBEXundefined 2 4 4 2 2" xfId="34122"/>
    <cellStyle name="SAPBEXundefined 2 4 4 3" xfId="34123"/>
    <cellStyle name="SAPBEXundefined 2 4 5" xfId="34124"/>
    <cellStyle name="SAPBEXundefined 2 4 5 2" xfId="34125"/>
    <cellStyle name="SAPBEXundefined 2 4 5 2 2" xfId="34126"/>
    <cellStyle name="SAPBEXundefined 2 4 5 3" xfId="34127"/>
    <cellStyle name="SAPBEXundefined 2 4 6" xfId="34128"/>
    <cellStyle name="SAPBEXundefined 2 4 6 2" xfId="34129"/>
    <cellStyle name="SAPBEXundefined 2 4 6 2 2" xfId="34130"/>
    <cellStyle name="SAPBEXundefined 2 4 6 3" xfId="34131"/>
    <cellStyle name="SAPBEXundefined 2 4 7" xfId="34132"/>
    <cellStyle name="SAPBEXundefined 2 4 7 2" xfId="34133"/>
    <cellStyle name="SAPBEXundefined 2 4 8" xfId="34134"/>
    <cellStyle name="SAPBEXundefined 2 4 9" xfId="34114"/>
    <cellStyle name="SAPBEXundefined 2 5" xfId="34135"/>
    <cellStyle name="SAPBEXundefined 2 6" xfId="34136"/>
    <cellStyle name="SAPBEXundefined 2 6 2" xfId="34137"/>
    <cellStyle name="SAPBEXundefined 2 6 2 2" xfId="34138"/>
    <cellStyle name="SAPBEXundefined 2 6 3" xfId="34139"/>
    <cellStyle name="SAPBEXundefined 2 7" xfId="34140"/>
    <cellStyle name="SAPBEXundefined 2 7 2" xfId="34141"/>
    <cellStyle name="SAPBEXundefined 2 7 2 2" xfId="34142"/>
    <cellStyle name="SAPBEXundefined 2 7 3" xfId="34143"/>
    <cellStyle name="SAPBEXundefined 2 8" xfId="34144"/>
    <cellStyle name="SAPBEXundefined 2 8 2" xfId="34145"/>
    <cellStyle name="SAPBEXundefined 2 8 2 2" xfId="34146"/>
    <cellStyle name="SAPBEXundefined 2 8 3" xfId="34147"/>
    <cellStyle name="SAPBEXundefined 2 9" xfId="34148"/>
    <cellStyle name="SAPBEXundefined 2 9 2" xfId="34149"/>
    <cellStyle name="SAPBEXundefined 2 9 2 2" xfId="34150"/>
    <cellStyle name="SAPBEXundefined 2 9 3" xfId="34151"/>
    <cellStyle name="SAPBEXundefined 2_O&amp;M Checkbook" xfId="34152"/>
    <cellStyle name="SAPBEXundefined 3" xfId="711"/>
    <cellStyle name="SAPBEXundefined 3 10" xfId="34154"/>
    <cellStyle name="SAPBEXundefined 3 11" xfId="34153"/>
    <cellStyle name="SAPBEXundefined 3 2" xfId="1076"/>
    <cellStyle name="SAPBEXundefined 3 2 2" xfId="2090"/>
    <cellStyle name="SAPBEXundefined 3 2 2 2" xfId="34157"/>
    <cellStyle name="SAPBEXundefined 3 2 2 2 2" xfId="34158"/>
    <cellStyle name="SAPBEXundefined 3 2 2 2 2 2" xfId="34159"/>
    <cellStyle name="SAPBEXundefined 3 2 2 2 3" xfId="34160"/>
    <cellStyle name="SAPBEXundefined 3 2 2 3" xfId="34161"/>
    <cellStyle name="SAPBEXundefined 3 2 2 3 2" xfId="34162"/>
    <cellStyle name="SAPBEXundefined 3 2 2 3 2 2" xfId="34163"/>
    <cellStyle name="SAPBEXundefined 3 2 2 3 3" xfId="34164"/>
    <cellStyle name="SAPBEXundefined 3 2 2 4" xfId="34165"/>
    <cellStyle name="SAPBEXundefined 3 2 2 4 2" xfId="34166"/>
    <cellStyle name="SAPBEXundefined 3 2 2 4 2 2" xfId="34167"/>
    <cellStyle name="SAPBEXundefined 3 2 2 4 3" xfId="34168"/>
    <cellStyle name="SAPBEXundefined 3 2 2 5" xfId="34169"/>
    <cellStyle name="SAPBEXundefined 3 2 2 5 2" xfId="34170"/>
    <cellStyle name="SAPBEXundefined 3 2 2 5 2 2" xfId="34171"/>
    <cellStyle name="SAPBEXundefined 3 2 2 5 3" xfId="34172"/>
    <cellStyle name="SAPBEXundefined 3 2 2 6" xfId="34173"/>
    <cellStyle name="SAPBEXundefined 3 2 2 6 2" xfId="34174"/>
    <cellStyle name="SAPBEXundefined 3 2 2 7" xfId="34175"/>
    <cellStyle name="SAPBEXundefined 3 2 2 8" xfId="34156"/>
    <cellStyle name="SAPBEXundefined 3 2 3" xfId="34176"/>
    <cellStyle name="SAPBEXundefined 3 2 3 2" xfId="34177"/>
    <cellStyle name="SAPBEXundefined 3 2 3 2 2" xfId="34178"/>
    <cellStyle name="SAPBEXundefined 3 2 3 3" xfId="34179"/>
    <cellStyle name="SAPBEXundefined 3 2 4" xfId="34180"/>
    <cellStyle name="SAPBEXundefined 3 2 4 2" xfId="34181"/>
    <cellStyle name="SAPBEXundefined 3 2 4 2 2" xfId="34182"/>
    <cellStyle name="SAPBEXundefined 3 2 4 3" xfId="34183"/>
    <cellStyle name="SAPBEXundefined 3 2 5" xfId="34184"/>
    <cellStyle name="SAPBEXundefined 3 2 5 2" xfId="34185"/>
    <cellStyle name="SAPBEXundefined 3 2 5 2 2" xfId="34186"/>
    <cellStyle name="SAPBEXundefined 3 2 5 3" xfId="34187"/>
    <cellStyle name="SAPBEXundefined 3 2 6" xfId="34188"/>
    <cellStyle name="SAPBEXundefined 3 2 6 2" xfId="34189"/>
    <cellStyle name="SAPBEXundefined 3 2 6 2 2" xfId="34190"/>
    <cellStyle name="SAPBEXundefined 3 2 6 3" xfId="34191"/>
    <cellStyle name="SAPBEXundefined 3 2 7" xfId="34192"/>
    <cellStyle name="SAPBEXundefined 3 2 7 2" xfId="34193"/>
    <cellStyle name="SAPBEXundefined 3 2 8" xfId="34194"/>
    <cellStyle name="SAPBEXundefined 3 2 9" xfId="34155"/>
    <cellStyle name="SAPBEXundefined 3 3" xfId="1727"/>
    <cellStyle name="SAPBEXundefined 3 3 2" xfId="2852"/>
    <cellStyle name="SAPBEXundefined 3 3 2 2" xfId="34197"/>
    <cellStyle name="SAPBEXundefined 3 3 2 2 2" xfId="34198"/>
    <cellStyle name="SAPBEXundefined 3 3 2 3" xfId="34199"/>
    <cellStyle name="SAPBEXundefined 3 3 2 4" xfId="34196"/>
    <cellStyle name="SAPBEXundefined 3 3 3" xfId="2587"/>
    <cellStyle name="SAPBEXundefined 3 3 3 2" xfId="34201"/>
    <cellStyle name="SAPBEXundefined 3 3 3 2 2" xfId="34202"/>
    <cellStyle name="SAPBEXundefined 3 3 3 3" xfId="34203"/>
    <cellStyle name="SAPBEXundefined 3 3 3 4" xfId="34200"/>
    <cellStyle name="SAPBEXundefined 3 3 4" xfId="34204"/>
    <cellStyle name="SAPBEXundefined 3 3 4 2" xfId="34205"/>
    <cellStyle name="SAPBEXundefined 3 3 4 2 2" xfId="34206"/>
    <cellStyle name="SAPBEXundefined 3 3 4 3" xfId="34207"/>
    <cellStyle name="SAPBEXundefined 3 3 5" xfId="34208"/>
    <cellStyle name="SAPBEXundefined 3 3 5 2" xfId="34209"/>
    <cellStyle name="SAPBEXundefined 3 3 5 2 2" xfId="34210"/>
    <cellStyle name="SAPBEXundefined 3 3 5 3" xfId="34211"/>
    <cellStyle name="SAPBEXundefined 3 3 6" xfId="34212"/>
    <cellStyle name="SAPBEXundefined 3 3 6 2" xfId="34213"/>
    <cellStyle name="SAPBEXundefined 3 3 7" xfId="34214"/>
    <cellStyle name="SAPBEXundefined 3 3 8" xfId="34195"/>
    <cellStyle name="SAPBEXundefined 3 4" xfId="34215"/>
    <cellStyle name="SAPBEXundefined 3 5" xfId="34216"/>
    <cellStyle name="SAPBEXundefined 3 5 2" xfId="34217"/>
    <cellStyle name="SAPBEXundefined 3 5 2 2" xfId="34218"/>
    <cellStyle name="SAPBEXundefined 3 5 3" xfId="34219"/>
    <cellStyle name="SAPBEXundefined 3 6" xfId="34220"/>
    <cellStyle name="SAPBEXundefined 3 6 2" xfId="34221"/>
    <cellStyle name="SAPBEXundefined 3 6 2 2" xfId="34222"/>
    <cellStyle name="SAPBEXundefined 3 6 3" xfId="34223"/>
    <cellStyle name="SAPBEXundefined 3 7" xfId="34224"/>
    <cellStyle name="SAPBEXundefined 3 7 2" xfId="34225"/>
    <cellStyle name="SAPBEXundefined 3 7 2 2" xfId="34226"/>
    <cellStyle name="SAPBEXundefined 3 7 3" xfId="34227"/>
    <cellStyle name="SAPBEXundefined 3 8" xfId="34228"/>
    <cellStyle name="SAPBEXundefined 3 8 2" xfId="34229"/>
    <cellStyle name="SAPBEXundefined 3 8 2 2" xfId="34230"/>
    <cellStyle name="SAPBEXundefined 3 8 3" xfId="34231"/>
    <cellStyle name="SAPBEXundefined 3 9" xfId="34232"/>
    <cellStyle name="SAPBEXundefined 3 9 2" xfId="34233"/>
    <cellStyle name="SAPBEXundefined 4" xfId="706"/>
    <cellStyle name="SAPBEXundefined 4 2" xfId="1075"/>
    <cellStyle name="SAPBEXundefined 4 2 2" xfId="2089"/>
    <cellStyle name="SAPBEXundefined 4 3" xfId="1725"/>
    <cellStyle name="SAPBEXundefined 4 3 2" xfId="2851"/>
    <cellStyle name="SAPBEXundefined 4 3 3" xfId="2586"/>
    <cellStyle name="SAPBEXundefined 4 4" xfId="34234"/>
    <cellStyle name="SAPBEXundefined 5" xfId="735"/>
    <cellStyle name="SAPBEXundefined 5 2" xfId="1100"/>
    <cellStyle name="SAPBEXundefined 5 2 2" xfId="2113"/>
    <cellStyle name="SAPBEXundefined 5 2 3" xfId="34236"/>
    <cellStyle name="SAPBEXundefined 5 3" xfId="1739"/>
    <cellStyle name="SAPBEXundefined 5 3 2" xfId="34237"/>
    <cellStyle name="SAPBEXundefined 5 4" xfId="34235"/>
    <cellStyle name="SAPBEXundefined 6" xfId="1304"/>
    <cellStyle name="SAPBEXundefined 6 2" xfId="1942"/>
    <cellStyle name="SAPBEXundefined 6 3" xfId="34238"/>
    <cellStyle name="SAPBEXundefined 7" xfId="980"/>
    <cellStyle name="SAPBEXundefined 7 2" xfId="34239"/>
    <cellStyle name="SAPBEXundefined 8" xfId="34240"/>
    <cellStyle name="SAPBEXundefined 9" xfId="34241"/>
    <cellStyle name="SAPBEXundefined_2012 Budget &amp; Actuals" xfId="34242"/>
    <cellStyle name="SAPBorder" xfId="34468"/>
    <cellStyle name="SAPDataCell" xfId="2520"/>
    <cellStyle name="SAPDataTotalCell" xfId="34452"/>
    <cellStyle name="SAPDimensionCell" xfId="34451"/>
    <cellStyle name="SAPEditableDataCell" xfId="34453"/>
    <cellStyle name="SAPEditableDataTotalCell" xfId="34456"/>
    <cellStyle name="SAPEmphasized" xfId="34475"/>
    <cellStyle name="SAPEmphasizedEditableDataCell" xfId="34477"/>
    <cellStyle name="SAPEmphasizedEditableDataTotalCell" xfId="34478"/>
    <cellStyle name="SAPEmphasizedLockedDataCell" xfId="34481"/>
    <cellStyle name="SAPEmphasizedLockedDataTotalCell" xfId="34482"/>
    <cellStyle name="SAPEmphasizedReadonlyDataCell" xfId="34479"/>
    <cellStyle name="SAPEmphasizedReadonlyDataTotalCell" xfId="34480"/>
    <cellStyle name="SAPEmphasizedTotal" xfId="34476"/>
    <cellStyle name="SAPExceptionLevel1" xfId="34459"/>
    <cellStyle name="SAPExceptionLevel2" xfId="34460"/>
    <cellStyle name="SAPExceptionLevel3" xfId="34461"/>
    <cellStyle name="SAPExceptionLevel4" xfId="34462"/>
    <cellStyle name="SAPExceptionLevel5" xfId="34463"/>
    <cellStyle name="SAPExceptionLevel6" xfId="34464"/>
    <cellStyle name="SAPExceptionLevel7" xfId="34465"/>
    <cellStyle name="SAPExceptionLevel8" xfId="34466"/>
    <cellStyle name="SAPExceptionLevel9" xfId="34467"/>
    <cellStyle name="SAPHierarchyCell0" xfId="34470"/>
    <cellStyle name="SAPHierarchyCell1" xfId="34471"/>
    <cellStyle name="SAPHierarchyCell2" xfId="34472"/>
    <cellStyle name="SAPHierarchyCell3" xfId="34473"/>
    <cellStyle name="SAPHierarchyCell4" xfId="34474"/>
    <cellStyle name="SAPLockedDataCell" xfId="34455"/>
    <cellStyle name="SAPLockedDataTotalCell" xfId="34458"/>
    <cellStyle name="SAPMemberCell" xfId="2521"/>
    <cellStyle name="SAPMemberTotalCell" xfId="34469"/>
    <cellStyle name="SAPReadonlyDataCell" xfId="34454"/>
    <cellStyle name="SAPReadonlyDataTotalCell" xfId="34457"/>
    <cellStyle name="Section Heading-Large" xfId="34243"/>
    <cellStyle name="Section Heading-Small" xfId="34244"/>
    <cellStyle name="SEM-BPS-data" xfId="163"/>
    <cellStyle name="SEM-BPS-data 2" xfId="164"/>
    <cellStyle name="SEM-BPS-data 2 2" xfId="34246"/>
    <cellStyle name="SEM-BPS-data 3" xfId="34247"/>
    <cellStyle name="SEM-BPS-data 4" xfId="34248"/>
    <cellStyle name="SEM-BPS-data 5" xfId="34249"/>
    <cellStyle name="SEM-BPS-data 6" xfId="34250"/>
    <cellStyle name="SEM-BPS-data 7" xfId="34245"/>
    <cellStyle name="SEM-BPS-head" xfId="165"/>
    <cellStyle name="SEM-BPS-head 2" xfId="166"/>
    <cellStyle name="SEM-BPS-head 2 2" xfId="34252"/>
    <cellStyle name="SEM-BPS-head 3" xfId="34253"/>
    <cellStyle name="SEM-BPS-head 4" xfId="34254"/>
    <cellStyle name="SEM-BPS-head 5" xfId="34255"/>
    <cellStyle name="SEM-BPS-head 6" xfId="34256"/>
    <cellStyle name="SEM-BPS-head 7" xfId="34251"/>
    <cellStyle name="SEM-BPS-head 8" xfId="436"/>
    <cellStyle name="SEM-BPS-headdata" xfId="167"/>
    <cellStyle name="SEM-BPS-headdata 2" xfId="168"/>
    <cellStyle name="SEM-BPS-headdata 2 2" xfId="34258"/>
    <cellStyle name="SEM-BPS-headdata 3" xfId="34259"/>
    <cellStyle name="SEM-BPS-headdata 4" xfId="34260"/>
    <cellStyle name="SEM-BPS-headdata 5" xfId="34261"/>
    <cellStyle name="SEM-BPS-headdata 6" xfId="34262"/>
    <cellStyle name="SEM-BPS-headdata 7" xfId="34257"/>
    <cellStyle name="SEM-BPS-headdata 8" xfId="437"/>
    <cellStyle name="SEM-BPS-headkey" xfId="169"/>
    <cellStyle name="SEM-BPS-headkey 2" xfId="170"/>
    <cellStyle name="SEM-BPS-headkey 2 2" xfId="34264"/>
    <cellStyle name="SEM-BPS-headkey 3" xfId="34265"/>
    <cellStyle name="SEM-BPS-headkey 4" xfId="34266"/>
    <cellStyle name="SEM-BPS-headkey 5" xfId="34267"/>
    <cellStyle name="SEM-BPS-headkey 6" xfId="34268"/>
    <cellStyle name="SEM-BPS-headkey 7" xfId="34263"/>
    <cellStyle name="SEM-BPS-headkey 8" xfId="438"/>
    <cellStyle name="SEM-BPS-input-on" xfId="171"/>
    <cellStyle name="SEM-BPS-input-on 2" xfId="34269"/>
    <cellStyle name="SEM-BPS-key" xfId="172"/>
    <cellStyle name="SEM-BPS-key 2" xfId="173"/>
    <cellStyle name="SEM-BPS-key 2 2" xfId="34271"/>
    <cellStyle name="SEM-BPS-key 3" xfId="34272"/>
    <cellStyle name="SEM-BPS-key 4" xfId="34273"/>
    <cellStyle name="SEM-BPS-key 5" xfId="34274"/>
    <cellStyle name="SEM-BPS-key 6" xfId="34275"/>
    <cellStyle name="SEM-BPS-key 7" xfId="34270"/>
    <cellStyle name="SEM-BPS-sub1" xfId="174"/>
    <cellStyle name="SEM-BPS-sub1 2" xfId="175"/>
    <cellStyle name="SEM-BPS-sub1 2 2" xfId="34277"/>
    <cellStyle name="SEM-BPS-sub1 3" xfId="34276"/>
    <cellStyle name="SEM-BPS-sub2" xfId="176"/>
    <cellStyle name="SEM-BPS-sub2 2" xfId="177"/>
    <cellStyle name="SEM-BPS-sub2 2 2" xfId="34279"/>
    <cellStyle name="SEM-BPS-sub2 3" xfId="34278"/>
    <cellStyle name="SEM-BPS-total" xfId="178"/>
    <cellStyle name="SEM-BPS-total 2" xfId="179"/>
    <cellStyle name="SEM-BPS-total 2 2" xfId="34281"/>
    <cellStyle name="SEM-BPS-total 3" xfId="34282"/>
    <cellStyle name="SEM-BPS-total 4" xfId="34283"/>
    <cellStyle name="SEM-BPS-total 5" xfId="34284"/>
    <cellStyle name="SEM-BPS-total 6" xfId="34285"/>
    <cellStyle name="SEM-BPS-total 7" xfId="34280"/>
    <cellStyle name="Shading" xfId="34286"/>
    <cellStyle name="Sheet Title" xfId="180"/>
    <cellStyle name="Sheet Title 2" xfId="34287"/>
    <cellStyle name="SMALL HEADINGS" xfId="34288"/>
    <cellStyle name="SPECIAL3" xfId="34289"/>
    <cellStyle name="Style 1" xfId="41"/>
    <cellStyle name="Style 1 2" xfId="2396"/>
    <cellStyle name="Style 1 2 2" xfId="34292"/>
    <cellStyle name="Style 1 2 3" xfId="34291"/>
    <cellStyle name="Style 1 3" xfId="2522"/>
    <cellStyle name="Style 1 3 2" xfId="2523"/>
    <cellStyle name="Style 1 3 2 2" xfId="34295"/>
    <cellStyle name="Style 1 3 2 3" xfId="34294"/>
    <cellStyle name="Style 1 3 3" xfId="34296"/>
    <cellStyle name="Style 1 3 4" xfId="34293"/>
    <cellStyle name="Style 1 4" xfId="2524"/>
    <cellStyle name="Style 1 4 2" xfId="34298"/>
    <cellStyle name="Style 1 4 3" xfId="34297"/>
    <cellStyle name="Style 1 5" xfId="34299"/>
    <cellStyle name="Style 1 6" xfId="34300"/>
    <cellStyle name="Style 1 7" xfId="34290"/>
    <cellStyle name="SUB HEADING" xfId="34301"/>
    <cellStyle name="Subtotal" xfId="140"/>
    <cellStyle name="Subtotal 2" xfId="34302"/>
    <cellStyle name="Table Title" xfId="34303"/>
    <cellStyle name="TEXT" xfId="34304"/>
    <cellStyle name="TEXT 2" xfId="34305"/>
    <cellStyle name="Times New Roman" xfId="34306"/>
    <cellStyle name="Title - PROJECT" xfId="34308"/>
    <cellStyle name="Title - Underline" xfId="34309"/>
    <cellStyle name="Title - Underline 2" xfId="34310"/>
    <cellStyle name="Title - Underline 2 2" xfId="34311"/>
    <cellStyle name="Title - Underline 3" xfId="34312"/>
    <cellStyle name="Title 10" xfId="34307"/>
    <cellStyle name="Title 11" xfId="34424"/>
    <cellStyle name="Title 12" xfId="34372"/>
    <cellStyle name="Title 13" xfId="34425"/>
    <cellStyle name="Title 14" xfId="34371"/>
    <cellStyle name="Title 15" xfId="34426"/>
    <cellStyle name="Title 16" xfId="34370"/>
    <cellStyle name="Title 17" xfId="34427"/>
    <cellStyle name="Title 2" xfId="439"/>
    <cellStyle name="Title 2 2" xfId="34314"/>
    <cellStyle name="Title 2 3" xfId="34315"/>
    <cellStyle name="Title 2 4" xfId="34316"/>
    <cellStyle name="Title 2 5" xfId="34313"/>
    <cellStyle name="Title 3" xfId="34317"/>
    <cellStyle name="Title 3 2" xfId="34318"/>
    <cellStyle name="Title 3 3" xfId="34319"/>
    <cellStyle name="Title 4" xfId="34320"/>
    <cellStyle name="Title 5" xfId="34321"/>
    <cellStyle name="Title 6" xfId="34322"/>
    <cellStyle name="Title 7" xfId="34323"/>
    <cellStyle name="Title 8" xfId="34324"/>
    <cellStyle name="Title 9" xfId="34325"/>
    <cellStyle name="title1" xfId="34326"/>
    <cellStyle name="title2" xfId="34327"/>
    <cellStyle name="Titles - Col. Headings" xfId="34328"/>
    <cellStyle name="Titles - Col. Headings 2" xfId="34329"/>
    <cellStyle name="Titles - Col. Headings 2 2" xfId="34330"/>
    <cellStyle name="Titles - Col. Headings 3" xfId="34331"/>
    <cellStyle name="Titles - Other" xfId="34332"/>
    <cellStyle name="Titles - Other 2" xfId="34333"/>
    <cellStyle name="Titles - Other 3" xfId="34334"/>
    <cellStyle name="Total 2" xfId="441"/>
    <cellStyle name="Total 2 2" xfId="768"/>
    <cellStyle name="Total 2 2 2" xfId="1123"/>
    <cellStyle name="Total 2 2 2 2" xfId="2135"/>
    <cellStyle name="Total 2 2 3" xfId="1763"/>
    <cellStyle name="Total 2 2 4" xfId="34337"/>
    <cellStyle name="Total 2 3" xfId="827"/>
    <cellStyle name="Total 2 3 2" xfId="1169"/>
    <cellStyle name="Total 2 3 2 2" xfId="2181"/>
    <cellStyle name="Total 2 3 3" xfId="1820"/>
    <cellStyle name="Total 2 3 4" xfId="34338"/>
    <cellStyle name="Total 2 4" xfId="860"/>
    <cellStyle name="Total 2 4 2" xfId="1853"/>
    <cellStyle name="Total 2 4 3" xfId="34339"/>
    <cellStyle name="Total 2 5" xfId="1636"/>
    <cellStyle name="Total 2 5 2" xfId="34340"/>
    <cellStyle name="Total 2 6" xfId="34341"/>
    <cellStyle name="Total 2 7" xfId="34336"/>
    <cellStyle name="Total 3" xfId="440"/>
    <cellStyle name="Total 3 2" xfId="1557"/>
    <cellStyle name="Total 3 2 2" xfId="2277"/>
    <cellStyle name="Total 3 2 3" xfId="34342"/>
    <cellStyle name="Total 3 3" xfId="1608"/>
    <cellStyle name="Total 4" xfId="34343"/>
    <cellStyle name="Total 5" xfId="34344"/>
    <cellStyle name="Total 6" xfId="34345"/>
    <cellStyle name="Total 7" xfId="34346"/>
    <cellStyle name="Total 8" xfId="34347"/>
    <cellStyle name="Total 9" xfId="34335"/>
    <cellStyle name="ubordinated Debt" xfId="34348"/>
    <cellStyle name="ubordinated Debt 2" xfId="34349"/>
    <cellStyle name="ubordinated Debt 2 2" xfId="34350"/>
    <cellStyle name="ubordinated Debt 3" xfId="34351"/>
    <cellStyle name="UNITS" xfId="34352"/>
    <cellStyle name="UNSHADED" xfId="34353"/>
    <cellStyle name="Warning Text 2" xfId="443"/>
    <cellStyle name="Warning Text 2 2" xfId="34356"/>
    <cellStyle name="Warning Text 2 2 2" xfId="34357"/>
    <cellStyle name="Warning Text 2 2 3" xfId="34358"/>
    <cellStyle name="Warning Text 2 3" xfId="34359"/>
    <cellStyle name="Warning Text 2 4" xfId="34360"/>
    <cellStyle name="Warning Text 2 5" xfId="34361"/>
    <cellStyle name="Warning Text 2 6" xfId="34362"/>
    <cellStyle name="Warning Text 2 7" xfId="34355"/>
    <cellStyle name="Warning Text 2_O&amp;M Checkbook" xfId="34363"/>
    <cellStyle name="Warning Text 3" xfId="442"/>
    <cellStyle name="Warning Text 3 2" xfId="34365"/>
    <cellStyle name="Warning Text 3 3" xfId="34364"/>
    <cellStyle name="Warning Text 4" xfId="2525"/>
    <cellStyle name="Warning Text 4 2" xfId="34366"/>
    <cellStyle name="Warning Text 5" xfId="34367"/>
    <cellStyle name="Warning Text 6" xfId="34368"/>
    <cellStyle name="Warning Text 7" xfId="34354"/>
    <cellStyle name="Year" xfId="3436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externalLink" Target="externalLinks/externalLink8.xml"/><Relationship Id="rId50" Type="http://schemas.openxmlformats.org/officeDocument/2006/relationships/externalLink" Target="externalLinks/externalLink11.xml"/><Relationship Id="rId55" Type="http://schemas.openxmlformats.org/officeDocument/2006/relationships/externalLink" Target="externalLinks/externalLink16.xml"/><Relationship Id="rId63" Type="http://schemas.openxmlformats.org/officeDocument/2006/relationships/externalLink" Target="externalLinks/externalLink24.xml"/><Relationship Id="rId68" Type="http://schemas.openxmlformats.org/officeDocument/2006/relationships/externalLink" Target="externalLinks/externalLink29.xml"/><Relationship Id="rId76" Type="http://schemas.openxmlformats.org/officeDocument/2006/relationships/externalLink" Target="externalLinks/externalLink3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53" Type="http://schemas.openxmlformats.org/officeDocument/2006/relationships/externalLink" Target="externalLinks/externalLink14.xml"/><Relationship Id="rId58" Type="http://schemas.openxmlformats.org/officeDocument/2006/relationships/externalLink" Target="externalLinks/externalLink19.xml"/><Relationship Id="rId66" Type="http://schemas.openxmlformats.org/officeDocument/2006/relationships/externalLink" Target="externalLinks/externalLink27.xml"/><Relationship Id="rId74" Type="http://schemas.openxmlformats.org/officeDocument/2006/relationships/externalLink" Target="externalLinks/externalLink35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52" Type="http://schemas.openxmlformats.org/officeDocument/2006/relationships/externalLink" Target="externalLinks/externalLink13.xml"/><Relationship Id="rId60" Type="http://schemas.openxmlformats.org/officeDocument/2006/relationships/externalLink" Target="externalLinks/externalLink21.xml"/><Relationship Id="rId65" Type="http://schemas.openxmlformats.org/officeDocument/2006/relationships/externalLink" Target="externalLinks/externalLink26.xml"/><Relationship Id="rId73" Type="http://schemas.openxmlformats.org/officeDocument/2006/relationships/externalLink" Target="externalLinks/externalLink34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externalLink" Target="externalLinks/externalLink9.xml"/><Relationship Id="rId56" Type="http://schemas.openxmlformats.org/officeDocument/2006/relationships/externalLink" Target="externalLinks/externalLink17.xml"/><Relationship Id="rId64" Type="http://schemas.openxmlformats.org/officeDocument/2006/relationships/externalLink" Target="externalLinks/externalLink25.xml"/><Relationship Id="rId69" Type="http://schemas.openxmlformats.org/officeDocument/2006/relationships/externalLink" Target="externalLinks/externalLink30.xml"/><Relationship Id="rId77" Type="http://schemas.openxmlformats.org/officeDocument/2006/relationships/externalLink" Target="externalLinks/externalLink3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2.xml"/><Relationship Id="rId72" Type="http://schemas.openxmlformats.org/officeDocument/2006/relationships/externalLink" Target="externalLinks/externalLink33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7.xml"/><Relationship Id="rId59" Type="http://schemas.openxmlformats.org/officeDocument/2006/relationships/externalLink" Target="externalLinks/externalLink20.xml"/><Relationship Id="rId67" Type="http://schemas.openxmlformats.org/officeDocument/2006/relationships/externalLink" Target="externalLinks/externalLink2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Relationship Id="rId54" Type="http://schemas.openxmlformats.org/officeDocument/2006/relationships/externalLink" Target="externalLinks/externalLink15.xml"/><Relationship Id="rId62" Type="http://schemas.openxmlformats.org/officeDocument/2006/relationships/externalLink" Target="externalLinks/externalLink23.xml"/><Relationship Id="rId70" Type="http://schemas.openxmlformats.org/officeDocument/2006/relationships/externalLink" Target="externalLinks/externalLink31.xml"/><Relationship Id="rId75" Type="http://schemas.openxmlformats.org/officeDocument/2006/relationships/externalLink" Target="externalLinks/externalLink3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0.xml"/><Relationship Id="rId57" Type="http://schemas.openxmlformats.org/officeDocument/2006/relationships/externalLink" Target="externalLinks/externalLink1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RRRRCN\EXCEL\WORKBOOK\0595JV.XLW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A%20FUEL\AAA%20Fuel%202012\Retail\1A%20Preliminary\Fuel_1207_FPSC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CG\CLAUSES\1A%20CAPACITY\Filings%202017\PROJECTED%202018%20CPRC%20STRATA%20CAPITAL%20PROJ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A%20CAPACITY\AAA%20Capacity%202012\AAA%20Preliminary\CPRC_1212_Prel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A%20CAPACITY\AAA%20Capacity%202013\AAA%20Preliminary\CPRC_1302_Prel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AUSES\SUMPACK\0402-1202mcc\WKFILE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\ECRC_A_201005_110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\Current%20Fuel%20Jan%20Dec%2000\2000%20Fuel%20Trueup%2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A%20FUEL\AAA2008%20Fuel\2008%20A%20Fuel%20Trueup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EL\TRANSOUT\FUEL\CURRFUEL\Fuel_TU_19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T\RATE_DEV\Turkey%20Point%20Unit%205\GBRA_TP%235_2007_05_01_start-u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RRRRCN\EXCEL\WORKBOOK\1194WORK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ECRC_A_201012_133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ENV\Env%202005\0512_env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Revised%20Proformas\SCHERER%20PROFORM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PACITY\Filings%202000%20Prior\1996%20thru%2099%20Capacity_True-up%20&amp;%20Varianc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Nuclear%20Projection%20Schedul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fe.fpl.com/sharepoint/im/imbs/imes/Projects/sap_nams/FI%20DELIVERABLES/Natural%20ac,%20FERC%20ac%20mapping%20table%20-%20future%20state%20-%20fp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USERS\URRRRCN\EXCEL\WORKBOOK\OBF.XLW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L\0%20%20FUEL%20COST%20RECOVERY\2011\Filing(s)%20Support\Nukex2011-2015%20-%20072011%20(GY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XXX%20Prior%20to%202002\2001%20%20Fuel%20Trueup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XV0U0E\AppData\Local\Microsoft\Windows\Temporary%20Internet%20Files\Content.Outlook\B8M7SUGU\ECRC%20Workbook%20(Final%20As%20of%206-2016)-STRAT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IS_MFR_C_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1A%20FUEL\Filings%202008\Fuel_Est_Act_200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~509397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XXX%20Prior%20to%202002\2001%20%20Fuel%20Trueu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AUSES\1A%20ENV\AAA%20Env%202013\AAA%20Preliminary\ECRC_1307_Prel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CG\CLAUSES\1A%20CAPACITY\Filings%202017\ACTUAL%20ESTIMATED%202017%20CPRC_1706_Prel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ss0jbq\AppData\Local\Temp\CPRC_ALL_2014_13260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CG\CLAUSES\1A%20CAPACITY\Filings%202017\PROJECTED%202018%20CPRC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CG\CLAUSES\1A%20CAPACITY\Filings%202017\Copy%20of%20CCR%20-%202017%20Actual%20Estimated%20Schedule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XM09CB\AppData\Local\Microsoft\Windows\Temporary%20Internet%20Files\Content.Outlook\2WM3QDRD\CPRC_1507Prel%20with%20CEDAR%20BAY%20mock%20up%20-%20DM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IS_MFR_C_2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IS_MFR_C_4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BCYC\PMG\performance\UNIT4PRF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USERS\LGD0Q14\OVERHAUL\1999\Current\1999OH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D\CLAUSES\A_SCHED\2007\A1throughA12forAPR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dxf0uhb\~08832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I"/>
      <sheetName val="Storm Fund Earn Gross Up"/>
      <sheetName val="SITRP"/>
      <sheetName val="A194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_header"/>
      <sheetName val="sys_desc"/>
      <sheetName val="sys_proj"/>
      <sheetName val="sys_data"/>
      <sheetName val="FERC - OTHER"/>
      <sheetName val="CKW &amp; FKEC"/>
      <sheetName val="Form 27 - MWH JAN DEC 07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R&amp;R Rpt (FEB)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Compare R&amp;R Rpt to W. Log"/>
      <sheetName val="R&amp;R Rpt (SEP)"/>
      <sheetName val="R&amp;R Rpt (OCT)"/>
      <sheetName val="R&amp;R Rpt (NOV)"/>
      <sheetName val="R&amp;R Rpt (DEC)"/>
      <sheetName val="A2 (JAN)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FPSC TU"/>
      <sheetName val="FUEL VAR 07"/>
      <sheetName val="FUEL VAR 08"/>
      <sheetName val="TU 2011"/>
      <sheetName val="LT CALC"/>
      <sheetName val="Scherer"/>
      <sheetName val="Fuel Used Recon"/>
      <sheetName val="A6 thru A9 Recon"/>
      <sheetName val="Recon for Martin"/>
      <sheetName val="FINALTU SUM 2011"/>
      <sheetName val="FINAL VAR 2011"/>
      <sheetName val="E1B (10_2)"/>
      <sheetName val="E1B 7-5"/>
      <sheetName val="Est-Act 6-6"/>
      <sheetName val="Lauderdale"/>
      <sheetName val="Martin"/>
      <sheetName val="SJRPP"/>
      <sheetName val=" Okeelanta"/>
      <sheetName val="A SCH INPUT"/>
      <sheetName val="R_INPUT"/>
      <sheetName val="RECON"/>
      <sheetName val="Prelim_Variance"/>
      <sheetName val="PROJECTIONS 2012 (2)"/>
      <sheetName val="PROJECTIONS 2012"/>
      <sheetName val="E2 (1)"/>
      <sheetName val="E2 (2)"/>
      <sheetName val="Income Data"/>
      <sheetName val="LT_ST"/>
      <sheetName val="ST_12M_rolling"/>
      <sheetName val="REC_AUDIT"/>
      <sheetName val="Int09"/>
      <sheetName val="Scherer_OLD"/>
      <sheetName val="BExRepositorySheet"/>
      <sheetName val="Sheet1"/>
    </sheetNames>
    <sheetDataSet>
      <sheetData sheetId="0">
        <row r="2">
          <cell r="G2">
            <v>2011</v>
          </cell>
        </row>
        <row r="3">
          <cell r="G3">
            <v>2012</v>
          </cell>
        </row>
        <row r="4">
          <cell r="G4">
            <v>2012</v>
          </cell>
        </row>
        <row r="5">
          <cell r="G5">
            <v>2012</v>
          </cell>
        </row>
        <row r="6">
          <cell r="G6">
            <v>2012</v>
          </cell>
        </row>
        <row r="7">
          <cell r="G7">
            <v>2012</v>
          </cell>
        </row>
        <row r="8">
          <cell r="G8">
            <v>2012</v>
          </cell>
        </row>
        <row r="9">
          <cell r="G9">
            <v>2012</v>
          </cell>
        </row>
      </sheetData>
      <sheetData sheetId="1">
        <row r="1">
          <cell r="B1" t="str">
            <v>CLAUSE_ACCT</v>
          </cell>
          <cell r="C1" t="str">
            <v>DESCRIPTION</v>
          </cell>
        </row>
        <row r="2">
          <cell r="B2" t="str">
            <v>1MC4MON</v>
          </cell>
          <cell r="C2" t="str">
            <v>Prior Period True-Up Refunded/(Collected) this Period Mid-course 3</v>
          </cell>
        </row>
        <row r="3">
          <cell r="B3" t="str">
            <v>1MC4OFF</v>
          </cell>
          <cell r="C3" t="str">
            <v>Mid-course correction 1 Offet</v>
          </cell>
        </row>
        <row r="4">
          <cell r="B4" t="str">
            <v>1MC4TOT</v>
          </cell>
          <cell r="C4" t="str">
            <v>Total Mid course Correction 1</v>
          </cell>
        </row>
        <row r="5">
          <cell r="B5" t="str">
            <v>1MC4YTD</v>
          </cell>
          <cell r="C5" t="str">
            <v>YTD Mid-course 1 Refunded/(Collected) in Current Year, excluding current month</v>
          </cell>
        </row>
        <row r="6">
          <cell r="B6" t="str">
            <v>2MC4MON</v>
          </cell>
          <cell r="C6" t="str">
            <v>Prior Period True-Up Refunded/(Collected) this Period Mid-course 2</v>
          </cell>
        </row>
        <row r="7">
          <cell r="B7" t="str">
            <v>2MC4OFF</v>
          </cell>
          <cell r="C7" t="str">
            <v>Mid-course correction 2 Offet</v>
          </cell>
        </row>
        <row r="8">
          <cell r="B8" t="str">
            <v>2MC4TOT</v>
          </cell>
          <cell r="C8" t="str">
            <v>Total Mid course Correction 2</v>
          </cell>
        </row>
        <row r="9">
          <cell r="B9" t="str">
            <v>2MC4YTD</v>
          </cell>
          <cell r="C9" t="str">
            <v>YTD Mid-course 2 Refunded/(Collected) in Current Year, excluding current month</v>
          </cell>
        </row>
        <row r="10">
          <cell r="B10" t="str">
            <v>3MC4MON</v>
          </cell>
          <cell r="C10" t="str">
            <v>Prior Period True-Up Refunded/(Collected) this Period Mid-course 1</v>
          </cell>
        </row>
        <row r="11">
          <cell r="B11" t="str">
            <v>3MC4OFF</v>
          </cell>
          <cell r="C11" t="str">
            <v>Mid-course correction 3 Offet</v>
          </cell>
        </row>
        <row r="12">
          <cell r="B12" t="str">
            <v>3MC4TOT</v>
          </cell>
          <cell r="C12" t="str">
            <v>Total Mid course Correction 3</v>
          </cell>
        </row>
        <row r="13">
          <cell r="B13" t="str">
            <v>3MC4YTD</v>
          </cell>
          <cell r="C13" t="str">
            <v>YTD Mid-course 3 Refunded/(Collected) in Current Year, excluding current month</v>
          </cell>
        </row>
        <row r="14">
          <cell r="B14" t="str">
            <v>4073630</v>
          </cell>
          <cell r="C14" t="str">
            <v>AMORT REG ASSET-OKEELANTA SETTLMNT-FUEL</v>
          </cell>
        </row>
        <row r="15">
          <cell r="B15" t="str">
            <v>407363Y</v>
          </cell>
          <cell r="C15" t="str">
            <v>AMORT REG ASSET-OKEELANTA SETTLMNT-FUEL</v>
          </cell>
        </row>
        <row r="16">
          <cell r="B16" t="str">
            <v>4400180</v>
          </cell>
          <cell r="C16" t="str">
            <v>RESIDENTIAL SALES-FUEL REVENUE REFUND</v>
          </cell>
        </row>
        <row r="17">
          <cell r="B17" t="str">
            <v>4400980</v>
          </cell>
          <cell r="C17" t="str">
            <v>RESIDNTL SALES PUB AUTH-FUEL REVNU REFND</v>
          </cell>
        </row>
        <row r="18">
          <cell r="B18" t="str">
            <v>4404000</v>
          </cell>
          <cell r="C18" t="str">
            <v>Retail Fuel Revenues</v>
          </cell>
        </row>
        <row r="19">
          <cell r="B19" t="str">
            <v>4404084</v>
          </cell>
          <cell r="C19" t="str">
            <v>Wholesale Fuel Revenues Rate Code - 084</v>
          </cell>
        </row>
        <row r="20">
          <cell r="B20" t="str">
            <v>4404810</v>
          </cell>
          <cell r="C20" t="str">
            <v>Wholesale Fuel Revenues Rate Code - 810</v>
          </cell>
        </row>
        <row r="21">
          <cell r="B21" t="str">
            <v>4404840</v>
          </cell>
          <cell r="C21" t="str">
            <v>Wholesale Fuel Revenues Rate Code - 840</v>
          </cell>
        </row>
        <row r="22">
          <cell r="B22" t="str">
            <v>4404940</v>
          </cell>
          <cell r="C22" t="str">
            <v>Wholesale Fuel Revenues Rate Code - 940</v>
          </cell>
        </row>
        <row r="23">
          <cell r="B23" t="str">
            <v>4421180</v>
          </cell>
          <cell r="C23" t="str">
            <v>COMMERCIAL_SALES-FUEL_REVENUE_REFUND</v>
          </cell>
        </row>
        <row r="24">
          <cell r="B24" t="str">
            <v>4421980</v>
          </cell>
          <cell r="C24" t="str">
            <v>COMMERCL SALES PUB AUTH-FUEL REVNU REFUN</v>
          </cell>
        </row>
        <row r="25">
          <cell r="B25" t="str">
            <v>4422180</v>
          </cell>
          <cell r="C25" t="str">
            <v>INDUSTRIAL_SALES-FUEL_REVENUE_REFUND</v>
          </cell>
        </row>
        <row r="26">
          <cell r="B26" t="str">
            <v>4422980</v>
          </cell>
          <cell r="C26" t="str">
            <v>INDUSTRL SALES PUB AUTH-FUEL REVNU REFUN</v>
          </cell>
        </row>
        <row r="27">
          <cell r="B27" t="str">
            <v>4440180</v>
          </cell>
          <cell r="C27" t="str">
            <v>PUBLIC STREET/HWY LIGHT-FUEL REVNU REFND</v>
          </cell>
        </row>
        <row r="28">
          <cell r="B28" t="str">
            <v>4450180</v>
          </cell>
          <cell r="C28" t="str">
            <v>OTHER SALES TO PUB AUTH-FUEL REVNU REFUN</v>
          </cell>
        </row>
        <row r="29">
          <cell r="B29" t="str">
            <v>4460180</v>
          </cell>
          <cell r="C29" t="str">
            <v>SALE TO RAILROAD/RAILWY-FUEL REVNU REFUN</v>
          </cell>
        </row>
        <row r="30">
          <cell r="B30" t="str">
            <v>4471100</v>
          </cell>
          <cell r="C30" t="str">
            <v>SALES FOR RESALE-RECOV INTCHG PWR SALES</v>
          </cell>
        </row>
        <row r="31">
          <cell r="B31" t="str">
            <v>4471160</v>
          </cell>
          <cell r="C31" t="str">
            <v>REVENUES-GAIN ON NON-BROKER SALES</v>
          </cell>
        </row>
        <row r="32">
          <cell r="B32" t="str">
            <v>4562250</v>
          </cell>
          <cell r="C32" t="str">
            <v>ENERGY IMBALANCE SERVICE</v>
          </cell>
        </row>
        <row r="33">
          <cell r="B33" t="str">
            <v>4562300</v>
          </cell>
          <cell r="C33" t="str">
            <v>ENERGY IMBALANCE PENALTY REVENUE</v>
          </cell>
        </row>
        <row r="34">
          <cell r="B34" t="str">
            <v>4562310</v>
          </cell>
          <cell r="C34" t="str">
            <v>ENERGY IMBALANCE PENALTY REVENUE REFUND</v>
          </cell>
        </row>
        <row r="35">
          <cell r="B35" t="str">
            <v>5011100</v>
          </cell>
          <cell r="C35" t="str">
            <v>FUEL-RECOVERABLE FUEL,OIL</v>
          </cell>
        </row>
        <row r="36">
          <cell r="B36" t="str">
            <v>5011110</v>
          </cell>
          <cell r="C36" t="str">
            <v>FUEL OIL RECOVERABLE ADJUSTMENTS</v>
          </cell>
        </row>
        <row r="37">
          <cell r="B37" t="str">
            <v>5011150</v>
          </cell>
          <cell r="C37" t="str">
            <v>INCREMENTAL HEDGING COSTS</v>
          </cell>
        </row>
        <row r="38">
          <cell r="B38" t="str">
            <v>5011200</v>
          </cell>
          <cell r="C38" t="str">
            <v>FUEL-RECOVERABLE FUEL GAS</v>
          </cell>
        </row>
        <row r="39">
          <cell r="B39" t="str">
            <v>5011300</v>
          </cell>
          <cell r="C39" t="str">
            <v>OIL, RECOV TEMPERATURE &amp; CALIBRATION ADJ</v>
          </cell>
        </row>
        <row r="40">
          <cell r="B40" t="str">
            <v>5011400</v>
          </cell>
          <cell r="C40" t="str">
            <v>RECOVERABLE FUEL,COAL(GENERATION)</v>
          </cell>
        </row>
        <row r="41">
          <cell r="B41" t="str">
            <v>5011410</v>
          </cell>
          <cell r="C41" t="str">
            <v>SJRPP/SCHERER COAL CARS DEPR EXPENSE</v>
          </cell>
        </row>
        <row r="42">
          <cell r="B42" t="str">
            <v>5011420</v>
          </cell>
          <cell r="C42" t="str">
            <v>RECOVERABLE FUEL, PETCOKE (GENERATION)</v>
          </cell>
        </row>
        <row r="43">
          <cell r="B43" t="str">
            <v>5011430</v>
          </cell>
          <cell r="C43" t="str">
            <v>RECOVERABLE FUEL COAL ADJUSTMENTS</v>
          </cell>
        </row>
        <row r="44">
          <cell r="B44" t="str">
            <v>5011440</v>
          </cell>
          <cell r="C44" t="str">
            <v>RECOVERABLE FUEL COAL ADDITIVES</v>
          </cell>
        </row>
        <row r="45">
          <cell r="B45" t="str">
            <v>5011500</v>
          </cell>
          <cell r="C45" t="str">
            <v>RECOVERABLE FUEL,COAL (INVENTORY ADJ)</v>
          </cell>
        </row>
        <row r="46">
          <cell r="B46" t="str">
            <v>5011600</v>
          </cell>
          <cell r="C46" t="str">
            <v>RECOVERABLE FUEL, DISTILLATE(GENERATION)</v>
          </cell>
        </row>
        <row r="47">
          <cell r="B47" t="str">
            <v>5011800</v>
          </cell>
          <cell r="C47" t="str">
            <v>FUEL OIL RECOVERABLE-ADJUSTMENTS</v>
          </cell>
        </row>
        <row r="48">
          <cell r="B48" t="str">
            <v>5180000</v>
          </cell>
          <cell r="C48" t="str">
            <v>NUCLEAR  FUEL EXPENSE</v>
          </cell>
        </row>
        <row r="49">
          <cell r="B49" t="str">
            <v>5181100</v>
          </cell>
          <cell r="C49" t="str">
            <v>NUC FUEL EXP-RECOV BURNUP CHG-LEASD FUEL</v>
          </cell>
        </row>
        <row r="50">
          <cell r="B50" t="str">
            <v>5181110</v>
          </cell>
          <cell r="C50" t="str">
            <v>NUC FUEL EXP-RECOV BURNUP CHG-FPSC-AFUDC</v>
          </cell>
        </row>
        <row r="51">
          <cell r="B51" t="str">
            <v>5181200</v>
          </cell>
          <cell r="C51" t="str">
            <v>NUC FUEL EXP-RECOV FINANCING CST-LEASED</v>
          </cell>
        </row>
        <row r="52">
          <cell r="B52" t="str">
            <v>5181300</v>
          </cell>
          <cell r="C52" t="str">
            <v>NUC FUEL EXP-RECOV OTH ADMIN FEES-LEASED</v>
          </cell>
        </row>
        <row r="53">
          <cell r="B53" t="str">
            <v>5181510</v>
          </cell>
          <cell r="C53" t="str">
            <v>NUC FUEL EXP-DSPL CST-CURR-ST LUCIE #1</v>
          </cell>
        </row>
        <row r="54">
          <cell r="B54" t="str">
            <v>5181520</v>
          </cell>
          <cell r="C54" t="str">
            <v>NUC FUEL EXP-DSPL CST-CURR-ST LUCIE #2</v>
          </cell>
        </row>
        <row r="55">
          <cell r="B55" t="str">
            <v>5181530</v>
          </cell>
          <cell r="C55" t="str">
            <v>NUC FUEL EXP-DSPL CST-CURR-TURKEY PT #3</v>
          </cell>
        </row>
        <row r="56">
          <cell r="B56" t="str">
            <v>5181540</v>
          </cell>
          <cell r="C56" t="str">
            <v>NUC FUEL EXP-DSPL CST-CURR-TURKEY PT #4</v>
          </cell>
        </row>
        <row r="57">
          <cell r="B57" t="str">
            <v>5181650</v>
          </cell>
          <cell r="C57" t="str">
            <v>NUC FUEL EXP-D &amp; D FUND-FPSC</v>
          </cell>
        </row>
        <row r="58">
          <cell r="B58" t="str">
            <v>5181660</v>
          </cell>
          <cell r="C58" t="str">
            <v>NUC FUEL EXP-D &amp; D FUND-FERC</v>
          </cell>
        </row>
        <row r="59">
          <cell r="B59" t="str">
            <v>5181800</v>
          </cell>
          <cell r="C59" t="str">
            <v>NUCLEAR PLANTS RECOVERABLE ADJUSTMENTS</v>
          </cell>
        </row>
        <row r="60">
          <cell r="B60" t="str">
            <v>5471100</v>
          </cell>
          <cell r="C60" t="str">
            <v>FUEL-RECOVERABLE FUEL,OIL</v>
          </cell>
        </row>
        <row r="61">
          <cell r="B61" t="str">
            <v>5471110</v>
          </cell>
          <cell r="C61" t="str">
            <v>FUEL OIL RECOVERABLE ADJUSTMENTS</v>
          </cell>
        </row>
        <row r="62">
          <cell r="B62" t="str">
            <v>5471200</v>
          </cell>
          <cell r="C62" t="str">
            <v>FUEL-RECOVERABLE FUEL,GAS</v>
          </cell>
        </row>
        <row r="63">
          <cell r="B63" t="str">
            <v>5471300</v>
          </cell>
          <cell r="C63" t="str">
            <v>OIL, RECOV TEMPERATUE &amp; CALIBRATION ADJ</v>
          </cell>
        </row>
        <row r="64">
          <cell r="B64" t="str">
            <v>5551100</v>
          </cell>
          <cell r="C64" t="str">
            <v>PURCH PWR-RECOVERABLE INTRCHG-LOC 54</v>
          </cell>
        </row>
        <row r="65">
          <cell r="B65" t="str">
            <v>5551200</v>
          </cell>
          <cell r="C65" t="str">
            <v>RECOVERABLE INTERCHANGE POWER-PSL</v>
          </cell>
        </row>
        <row r="66">
          <cell r="B66" t="str">
            <v>5551400</v>
          </cell>
          <cell r="C66" t="str">
            <v>PURCH PWR-UNIT PWR PURCH-SOUTHERN CO-EGY</v>
          </cell>
        </row>
        <row r="67">
          <cell r="B67" t="str">
            <v>5551410</v>
          </cell>
          <cell r="C67" t="str">
            <v>PURCHASE POWER - PPA - ENERGY</v>
          </cell>
        </row>
        <row r="68">
          <cell r="B68" t="str">
            <v>5551420</v>
          </cell>
          <cell r="C68" t="str">
            <v>PURCH PWR-SJRPP ENERGY EXPENSE</v>
          </cell>
        </row>
        <row r="69">
          <cell r="B69" t="str">
            <v>5551430</v>
          </cell>
          <cell r="C69" t="str">
            <v>PUR PWR-PPA-L/T CONTR-MIN PYMT-FUEL</v>
          </cell>
        </row>
        <row r="70">
          <cell r="B70" t="str">
            <v>5551600</v>
          </cell>
          <cell r="C70" t="str">
            <v>PURCH PWR-RECOVERABLE EXP-QUALIFY FACIL</v>
          </cell>
        </row>
        <row r="71">
          <cell r="B71" t="str">
            <v>5651300</v>
          </cell>
          <cell r="C71" t="str">
            <v>TRANS OF ELECTRICITY BY OTHERS-FCRC</v>
          </cell>
        </row>
        <row r="72">
          <cell r="B72" t="str">
            <v>5651310</v>
          </cell>
          <cell r="C72" t="str">
            <v>TRANS ELEC BY OTH-FUEL REC-L/T CNT-FUEL</v>
          </cell>
        </row>
        <row r="73">
          <cell r="B73" t="str">
            <v>5651400</v>
          </cell>
          <cell r="C73" t="str">
            <v>TRANSMSN OF ELECTRICITY-OTHERS-FCRC A7</v>
          </cell>
        </row>
        <row r="74">
          <cell r="B74" t="str">
            <v>6350000864</v>
          </cell>
          <cell r="C74" t="str">
            <v>Sls for Resale-Recov Intchg Pwr-A04 Fuel</v>
          </cell>
        </row>
        <row r="75">
          <cell r="B75" t="str">
            <v>6350000865</v>
          </cell>
          <cell r="C75" t="str">
            <v>Sls for Resale-Non-Broker Sales-A04 Fuel</v>
          </cell>
        </row>
        <row r="76">
          <cell r="B76" t="str">
            <v>6350000933</v>
          </cell>
          <cell r="C76" t="str">
            <v>Energy Imbal Service Revs-04 Fuel-SysOps</v>
          </cell>
        </row>
        <row r="77">
          <cell r="B77" t="str">
            <v>6350000934</v>
          </cell>
          <cell r="C77" t="str">
            <v>Energy Imbal Penalty Rev-A04 Fuel-SysOps</v>
          </cell>
        </row>
        <row r="78">
          <cell r="B78" t="str">
            <v>6350000935</v>
          </cell>
          <cell r="C78" t="str">
            <v>EnergyImbal PenaltyRevRef-A04Fuel-SysOps</v>
          </cell>
        </row>
        <row r="79">
          <cell r="B79" t="str">
            <v>9262260</v>
          </cell>
          <cell r="C79" t="str">
            <v>PENSIONS &amp; WELFARE-FUEL CLAUSE RECOVERY</v>
          </cell>
        </row>
        <row r="80">
          <cell r="B80" t="str">
            <v>ADJ4PRI</v>
          </cell>
          <cell r="C80" t="str">
            <v>Adjustments for Prior Month</v>
          </cell>
        </row>
        <row r="81">
          <cell r="B81" t="str">
            <v>AM14111</v>
          </cell>
          <cell r="C81" t="str">
            <v>111 - Amortizable Base - Beginning of Month Balance</v>
          </cell>
        </row>
        <row r="82">
          <cell r="B82" t="str">
            <v>AM24111</v>
          </cell>
          <cell r="C82" t="str">
            <v>111 - Current Month Activity</v>
          </cell>
        </row>
        <row r="83">
          <cell r="B83" t="str">
            <v>AM34111</v>
          </cell>
          <cell r="C83" t="str">
            <v>111 - Amortizable Base - End of Month Balance</v>
          </cell>
        </row>
        <row r="84">
          <cell r="B84" t="str">
            <v>AM44111</v>
          </cell>
          <cell r="C84" t="str">
            <v>111 - Remaining Period</v>
          </cell>
        </row>
        <row r="85">
          <cell r="B85" t="str">
            <v>AM54111</v>
          </cell>
          <cell r="C85" t="str">
            <v>111 - Amortizable Base for Interest Calculation</v>
          </cell>
        </row>
        <row r="86">
          <cell r="B86" t="str">
            <v>AM64111</v>
          </cell>
          <cell r="C86" t="str">
            <v>111 - Interest Rate - First Day of the Month</v>
          </cell>
        </row>
        <row r="87">
          <cell r="B87" t="str">
            <v>AM74111</v>
          </cell>
          <cell r="C87" t="str">
            <v>111 - Interest Rate - Last Day of the Month</v>
          </cell>
        </row>
        <row r="88">
          <cell r="B88" t="str">
            <v>AM84111</v>
          </cell>
          <cell r="C88" t="str">
            <v>111 - Average Annual Interest Rate</v>
          </cell>
        </row>
        <row r="89">
          <cell r="B89" t="str">
            <v>AM94111</v>
          </cell>
          <cell r="C89" t="str">
            <v>111 - Monthly Average Interest Rate</v>
          </cell>
        </row>
        <row r="90">
          <cell r="B90" t="str">
            <v>AMA4111</v>
          </cell>
          <cell r="C90" t="str">
            <v>111 - Interest Amount</v>
          </cell>
        </row>
        <row r="91">
          <cell r="B91" t="str">
            <v>AMB4111</v>
          </cell>
          <cell r="C91" t="str">
            <v>111 - Jurisdictional Factor</v>
          </cell>
        </row>
        <row r="92">
          <cell r="B92" t="str">
            <v>AMC4111</v>
          </cell>
          <cell r="C92" t="str">
            <v>111 - Jurisdictional Interest Amount</v>
          </cell>
        </row>
        <row r="93">
          <cell r="B93" t="str">
            <v>AVG4AMT</v>
          </cell>
          <cell r="C93" t="str">
            <v>Average Amount for Interest Calculation</v>
          </cell>
        </row>
        <row r="94">
          <cell r="B94" t="str">
            <v>CI14001</v>
          </cell>
          <cell r="C94" t="str">
            <v>4001 - Depreciation Expense</v>
          </cell>
        </row>
        <row r="95">
          <cell r="B95" t="str">
            <v>CI44001</v>
          </cell>
          <cell r="C95" t="str">
            <v>4001 - CWIP Current Month</v>
          </cell>
        </row>
        <row r="96">
          <cell r="B96" t="str">
            <v>CI54001</v>
          </cell>
          <cell r="C96" t="str">
            <v>4001 - End of Month CWIP Balance</v>
          </cell>
        </row>
        <row r="97">
          <cell r="B97" t="str">
            <v>CI74001</v>
          </cell>
          <cell r="C97" t="str">
            <v>4001 - Plant Additions</v>
          </cell>
        </row>
        <row r="98">
          <cell r="B98" t="str">
            <v>CI84001</v>
          </cell>
          <cell r="C98" t="str">
            <v>4001 - Retirements</v>
          </cell>
        </row>
        <row r="99">
          <cell r="B99" t="str">
            <v>CI94001</v>
          </cell>
          <cell r="C99" t="str">
            <v>4001 - Plant Trans and Adjs</v>
          </cell>
        </row>
        <row r="100">
          <cell r="B100" t="str">
            <v>CIA4001</v>
          </cell>
          <cell r="C100" t="str">
            <v>4001 - Reserve Removal Cost</v>
          </cell>
        </row>
        <row r="101">
          <cell r="B101" t="str">
            <v>CIB4001</v>
          </cell>
          <cell r="C101" t="str">
            <v>4001 - Reserve Salvage</v>
          </cell>
        </row>
        <row r="102">
          <cell r="B102" t="str">
            <v>CIC4001</v>
          </cell>
          <cell r="C102" t="str">
            <v>4001 - Reserve Trans and Adjs</v>
          </cell>
        </row>
        <row r="103">
          <cell r="B103" t="str">
            <v>CIN4001</v>
          </cell>
          <cell r="C103" t="str">
            <v>Beginning of Month CWIP Balance</v>
          </cell>
        </row>
        <row r="104">
          <cell r="B104" t="str">
            <v>CIP4001</v>
          </cell>
          <cell r="C104" t="str">
            <v>4001 - Beginning of Month Plant Balance</v>
          </cell>
        </row>
        <row r="105">
          <cell r="B105" t="str">
            <v>CIQ4001</v>
          </cell>
          <cell r="C105" t="str">
            <v>4001 - Beginning of Month Reserve Balance</v>
          </cell>
        </row>
        <row r="106">
          <cell r="B106" t="str">
            <v>CIR4001</v>
          </cell>
          <cell r="C106" t="str">
            <v>4001 - End of Month Plant Balance</v>
          </cell>
        </row>
        <row r="107">
          <cell r="B107" t="str">
            <v>CIS4001</v>
          </cell>
          <cell r="C107" t="str">
            <v>4001 - End of Month Reserve Balance</v>
          </cell>
        </row>
        <row r="108">
          <cell r="B108" t="str">
            <v>CO14001</v>
          </cell>
          <cell r="C108" t="str">
            <v>4001 - Beginning of Month Net Book</v>
          </cell>
        </row>
        <row r="109">
          <cell r="B109" t="str">
            <v>CO24001</v>
          </cell>
          <cell r="C109" t="str">
            <v>4001 - End of Month Net Book</v>
          </cell>
        </row>
        <row r="110">
          <cell r="B110" t="str">
            <v>CO34001</v>
          </cell>
          <cell r="C110" t="str">
            <v>4001 - Average Net Book</v>
          </cell>
        </row>
        <row r="111">
          <cell r="B111" t="str">
            <v>CO44001</v>
          </cell>
          <cell r="C111" t="str">
            <v>4001 - Annual Equity Rate</v>
          </cell>
        </row>
        <row r="112">
          <cell r="B112" t="str">
            <v>CO54001</v>
          </cell>
          <cell r="C112" t="str">
            <v>4001 - Annual Debt Rate</v>
          </cell>
        </row>
        <row r="113">
          <cell r="B113" t="str">
            <v>CO64001</v>
          </cell>
          <cell r="C113" t="str">
            <v>4001 - State Tax Rate</v>
          </cell>
        </row>
        <row r="114">
          <cell r="B114" t="str">
            <v>CO74001</v>
          </cell>
          <cell r="C114" t="str">
            <v>4001 - Federal Tax Rate</v>
          </cell>
        </row>
        <row r="115">
          <cell r="B115" t="str">
            <v>CO84001</v>
          </cell>
          <cell r="C115" t="str">
            <v>4001 - Grossed State Tax Rate</v>
          </cell>
        </row>
        <row r="116">
          <cell r="B116" t="str">
            <v>CO94001</v>
          </cell>
          <cell r="C116" t="str">
            <v>4001 - Grossed Federal Tax Rate</v>
          </cell>
        </row>
        <row r="117">
          <cell r="B117" t="str">
            <v>COA4001</v>
          </cell>
          <cell r="C117" t="str">
            <v>4001 - Return on Equity Amount</v>
          </cell>
        </row>
        <row r="118">
          <cell r="B118" t="str">
            <v>COB4001</v>
          </cell>
          <cell r="C118" t="str">
            <v>4001 - State Tax Amount</v>
          </cell>
        </row>
        <row r="119">
          <cell r="B119" t="str">
            <v>COC4001</v>
          </cell>
          <cell r="C119" t="str">
            <v>4001 - Federal Tax Amount</v>
          </cell>
        </row>
        <row r="120">
          <cell r="B120" t="str">
            <v>COD4001</v>
          </cell>
          <cell r="C120" t="str">
            <v>4001 - Return on Debt Amount</v>
          </cell>
        </row>
        <row r="121">
          <cell r="B121" t="str">
            <v>COE4001</v>
          </cell>
          <cell r="C121" t="str">
            <v>4001 - Total Cap Exp Amount</v>
          </cell>
        </row>
        <row r="122">
          <cell r="B122" t="str">
            <v>COF4001</v>
          </cell>
          <cell r="C122" t="str">
            <v>4001 - CP Allocation Factor</v>
          </cell>
        </row>
        <row r="123">
          <cell r="B123" t="str">
            <v>COG4001</v>
          </cell>
          <cell r="C123" t="str">
            <v>4001 - GCP Allocation Factor</v>
          </cell>
        </row>
        <row r="124">
          <cell r="B124" t="str">
            <v>COH4001</v>
          </cell>
          <cell r="C124" t="str">
            <v>4001 - Energy Allocation Factor</v>
          </cell>
        </row>
        <row r="125">
          <cell r="B125" t="str">
            <v>COI4001</v>
          </cell>
          <cell r="C125" t="str">
            <v>4001 - CP Allocation Cap Exp Amount</v>
          </cell>
        </row>
        <row r="126">
          <cell r="B126" t="str">
            <v>COJ4001</v>
          </cell>
          <cell r="C126" t="str">
            <v>4001 - GCP Allocation Cap Exp Amount</v>
          </cell>
        </row>
        <row r="127">
          <cell r="B127" t="str">
            <v>COK4001</v>
          </cell>
          <cell r="C127" t="str">
            <v>4001 - Energy Allocation Cap Exp Amount</v>
          </cell>
        </row>
        <row r="128">
          <cell r="B128" t="str">
            <v>COL4001</v>
          </cell>
          <cell r="C128" t="str">
            <v>4001 - CP Jurisdictional Factor</v>
          </cell>
        </row>
        <row r="129">
          <cell r="B129" t="str">
            <v>COM4001</v>
          </cell>
          <cell r="C129" t="str">
            <v>4001 - GCP Jurisdictional Factor</v>
          </cell>
        </row>
        <row r="130">
          <cell r="B130" t="str">
            <v>CON4001</v>
          </cell>
          <cell r="C130" t="str">
            <v>4001 - Energy Jurisdictional Factor</v>
          </cell>
        </row>
        <row r="131">
          <cell r="B131" t="str">
            <v>COO4001</v>
          </cell>
          <cell r="C131" t="str">
            <v>4001 - CP Jurisdictional Cap Exp Amount</v>
          </cell>
        </row>
        <row r="132">
          <cell r="B132" t="str">
            <v>COP4001</v>
          </cell>
          <cell r="C132" t="str">
            <v>4001 - GCP Jurisdictional Cap Exp Amount</v>
          </cell>
        </row>
        <row r="133">
          <cell r="B133" t="str">
            <v>COQ4001</v>
          </cell>
          <cell r="C133" t="str">
            <v>4001 - Energy Jurisdictional Cap Exp Amount</v>
          </cell>
        </row>
        <row r="134">
          <cell r="B134" t="str">
            <v>COR4001</v>
          </cell>
          <cell r="C134" t="str">
            <v>4001 - Total Jurisdictional Cap Exp Amount</v>
          </cell>
        </row>
        <row r="135">
          <cell r="B135" t="str">
            <v>EXP4TOT</v>
          </cell>
          <cell r="C135" t="str">
            <v>Total Expenses applicable to current period</v>
          </cell>
        </row>
        <row r="136">
          <cell r="B136" t="str">
            <v>FC14000</v>
          </cell>
          <cell r="C136" t="str">
            <v>000 - Fuel Cost</v>
          </cell>
        </row>
        <row r="137">
          <cell r="B137" t="str">
            <v>FC14112</v>
          </cell>
          <cell r="C137" t="str">
            <v>112 - Fuel Cost</v>
          </cell>
        </row>
        <row r="138">
          <cell r="B138" t="str">
            <v>FC14113</v>
          </cell>
          <cell r="C138" t="str">
            <v>113 - Fuel Cost</v>
          </cell>
        </row>
        <row r="139">
          <cell r="B139" t="str">
            <v>FC14114</v>
          </cell>
          <cell r="C139" t="str">
            <v>114 - Fuel Cost</v>
          </cell>
        </row>
        <row r="140">
          <cell r="B140" t="str">
            <v>FC14115</v>
          </cell>
          <cell r="C140" t="str">
            <v>115 - Fuel Cost</v>
          </cell>
        </row>
        <row r="141">
          <cell r="B141" t="str">
            <v>FC14116</v>
          </cell>
          <cell r="C141" t="str">
            <v>116 - Fuel Cost</v>
          </cell>
        </row>
        <row r="142">
          <cell r="B142" t="str">
            <v>FC14117</v>
          </cell>
          <cell r="C142" t="str">
            <v>117 - Fuel Cost</v>
          </cell>
        </row>
        <row r="143">
          <cell r="B143" t="str">
            <v>FC14118</v>
          </cell>
          <cell r="C143" t="str">
            <v>118 - Fuel Cost</v>
          </cell>
        </row>
        <row r="144">
          <cell r="B144" t="str">
            <v>FC14119</v>
          </cell>
          <cell r="C144" t="str">
            <v>119 - Fuel Cost</v>
          </cell>
        </row>
        <row r="145">
          <cell r="B145" t="str">
            <v>FC14120</v>
          </cell>
          <cell r="C145" t="str">
            <v>120 - Fuel Cost</v>
          </cell>
        </row>
        <row r="146">
          <cell r="B146" t="str">
            <v>FC14121</v>
          </cell>
          <cell r="C146" t="str">
            <v>121 - Fuel Cost</v>
          </cell>
        </row>
        <row r="147">
          <cell r="B147" t="str">
            <v>FC14122</v>
          </cell>
          <cell r="C147" t="str">
            <v>122 - Fuel Cost</v>
          </cell>
        </row>
        <row r="148">
          <cell r="B148" t="str">
            <v>FC14123</v>
          </cell>
          <cell r="C148" t="str">
            <v>123 - Fuel Cost</v>
          </cell>
        </row>
        <row r="149">
          <cell r="B149" t="str">
            <v>FC14124</v>
          </cell>
          <cell r="C149" t="str">
            <v>124 - Fuel Cost</v>
          </cell>
        </row>
        <row r="150">
          <cell r="B150" t="str">
            <v>FC14125</v>
          </cell>
          <cell r="C150" t="str">
            <v>125 - Fuel Cost</v>
          </cell>
        </row>
        <row r="151">
          <cell r="B151" t="str">
            <v>FC14126</v>
          </cell>
          <cell r="C151" t="str">
            <v>126 - Fuel Cost</v>
          </cell>
        </row>
        <row r="152">
          <cell r="B152" t="str">
            <v>FC14127</v>
          </cell>
          <cell r="C152" t="str">
            <v>127 - Fuel Cost</v>
          </cell>
        </row>
        <row r="153">
          <cell r="B153" t="str">
            <v>FC14128</v>
          </cell>
          <cell r="C153" t="str">
            <v>128 - Fuel Cost</v>
          </cell>
        </row>
        <row r="154">
          <cell r="B154" t="str">
            <v>FC14129</v>
          </cell>
          <cell r="C154" t="str">
            <v>129 - Fuel Cost</v>
          </cell>
        </row>
        <row r="155">
          <cell r="B155" t="str">
            <v>FC14151</v>
          </cell>
          <cell r="C155" t="str">
            <v>151 - Fuel Cost</v>
          </cell>
        </row>
        <row r="156">
          <cell r="B156" t="str">
            <v>FC14152</v>
          </cell>
          <cell r="C156" t="str">
            <v>152 - Fuel Cost</v>
          </cell>
        </row>
        <row r="157">
          <cell r="B157" t="str">
            <v>FC14191</v>
          </cell>
          <cell r="C157" t="str">
            <v>191 - Fuel Cost</v>
          </cell>
        </row>
        <row r="158">
          <cell r="B158" t="str">
            <v>FC24000</v>
          </cell>
          <cell r="C158" t="str">
            <v>000 - Jurisdictional Factor</v>
          </cell>
        </row>
        <row r="159">
          <cell r="B159" t="str">
            <v>FC24112</v>
          </cell>
          <cell r="C159" t="str">
            <v>112 - Jurisdictional Factor</v>
          </cell>
        </row>
        <row r="160">
          <cell r="B160" t="str">
            <v>FC24113</v>
          </cell>
          <cell r="C160" t="str">
            <v>113 - Jurisdictional Factor</v>
          </cell>
        </row>
        <row r="161">
          <cell r="B161" t="str">
            <v>FC24114</v>
          </cell>
          <cell r="C161" t="str">
            <v>114 - Jurisdictional Factor</v>
          </cell>
        </row>
        <row r="162">
          <cell r="B162" t="str">
            <v>FC24115</v>
          </cell>
          <cell r="C162" t="str">
            <v>115 - Jurisdictional Factor</v>
          </cell>
        </row>
        <row r="163">
          <cell r="B163" t="str">
            <v>FC24116</v>
          </cell>
          <cell r="C163" t="str">
            <v>116 - Jurisdictional Factor</v>
          </cell>
        </row>
        <row r="164">
          <cell r="B164" t="str">
            <v>FC24117</v>
          </cell>
          <cell r="C164" t="str">
            <v>117 - Jurisdictional Factor</v>
          </cell>
        </row>
        <row r="165">
          <cell r="B165" t="str">
            <v>FC24118</v>
          </cell>
          <cell r="C165" t="str">
            <v>118 - Jurisdictional Factor</v>
          </cell>
        </row>
        <row r="166">
          <cell r="B166" t="str">
            <v>FC24119</v>
          </cell>
          <cell r="C166" t="str">
            <v>119 - Jurisdictional Factor</v>
          </cell>
        </row>
        <row r="167">
          <cell r="B167" t="str">
            <v>FC24120</v>
          </cell>
          <cell r="C167" t="str">
            <v>120 - Jurisdictional Factor</v>
          </cell>
        </row>
        <row r="168">
          <cell r="B168" t="str">
            <v>FC24121</v>
          </cell>
          <cell r="C168" t="str">
            <v>121 - Jurisdictional Factor</v>
          </cell>
        </row>
        <row r="169">
          <cell r="B169" t="str">
            <v>FC24122</v>
          </cell>
          <cell r="C169" t="str">
            <v>122 - Jurisdictional Factor</v>
          </cell>
        </row>
        <row r="170">
          <cell r="B170" t="str">
            <v>FC24123</v>
          </cell>
          <cell r="C170" t="str">
            <v>123 - Jurisdictional Factor</v>
          </cell>
        </row>
        <row r="171">
          <cell r="B171" t="str">
            <v>FC24124</v>
          </cell>
          <cell r="C171" t="str">
            <v>124 - Jurisdictional Factor</v>
          </cell>
        </row>
        <row r="172">
          <cell r="B172" t="str">
            <v>FC24125</v>
          </cell>
          <cell r="C172" t="str">
            <v>125 - Jurisdictional Factor</v>
          </cell>
        </row>
        <row r="173">
          <cell r="B173" t="str">
            <v>FC24126</v>
          </cell>
          <cell r="C173" t="str">
            <v>126 - Jurisdictional Factor</v>
          </cell>
        </row>
        <row r="174">
          <cell r="B174" t="str">
            <v>FC24127</v>
          </cell>
          <cell r="C174" t="str">
            <v>127 - Jurisdictional Factor</v>
          </cell>
        </row>
        <row r="175">
          <cell r="B175" t="str">
            <v>FC24128</v>
          </cell>
          <cell r="C175" t="str">
            <v>128 - Jurisdictional Factor</v>
          </cell>
        </row>
        <row r="176">
          <cell r="B176" t="str">
            <v>FC24129</v>
          </cell>
          <cell r="C176" t="str">
            <v>129 - Jurisdictional Factor</v>
          </cell>
        </row>
        <row r="177">
          <cell r="B177" t="str">
            <v>FC24151</v>
          </cell>
          <cell r="C177" t="str">
            <v>151 - Jurisdictional Factor</v>
          </cell>
        </row>
        <row r="178">
          <cell r="B178" t="str">
            <v>FC24152</v>
          </cell>
          <cell r="C178" t="str">
            <v>152 - Jurisdictional Factor</v>
          </cell>
        </row>
        <row r="179">
          <cell r="B179" t="str">
            <v>FC24191</v>
          </cell>
          <cell r="C179" t="str">
            <v>191 - Jurisdictional Factor</v>
          </cell>
        </row>
        <row r="180">
          <cell r="B180" t="str">
            <v>FC34000</v>
          </cell>
          <cell r="C180" t="str">
            <v>000 - Jurisdictionalized Fuel Cost</v>
          </cell>
        </row>
        <row r="181">
          <cell r="B181" t="str">
            <v>FC34112</v>
          </cell>
          <cell r="C181" t="str">
            <v>112 - Jurisdictionalized Fuel Cost</v>
          </cell>
        </row>
        <row r="182">
          <cell r="B182" t="str">
            <v>FC34113</v>
          </cell>
          <cell r="C182" t="str">
            <v>113 - Jurisdictionalized Fuel Cost</v>
          </cell>
        </row>
        <row r="183">
          <cell r="B183" t="str">
            <v>FC34114</v>
          </cell>
          <cell r="C183" t="str">
            <v>114 - Jurisdictionalized Fuel Cost</v>
          </cell>
        </row>
        <row r="184">
          <cell r="B184" t="str">
            <v>FC34115</v>
          </cell>
          <cell r="C184" t="str">
            <v>115 - Jurisdictionalized Fuel Cost</v>
          </cell>
        </row>
        <row r="185">
          <cell r="B185" t="str">
            <v>FC34116</v>
          </cell>
          <cell r="C185" t="str">
            <v>116 - Jurisdictionalized Fuel Cost</v>
          </cell>
        </row>
        <row r="186">
          <cell r="B186" t="str">
            <v>FC34117</v>
          </cell>
          <cell r="C186" t="str">
            <v>117 - Jurisdictionalized Fuel Cost</v>
          </cell>
        </row>
        <row r="187">
          <cell r="B187" t="str">
            <v>FC34118</v>
          </cell>
          <cell r="C187" t="str">
            <v>118 - Jurisdictionalized Fuel Cost</v>
          </cell>
        </row>
        <row r="188">
          <cell r="B188" t="str">
            <v>FC34119</v>
          </cell>
          <cell r="C188" t="str">
            <v>119 - Jurisdictionalized Fuel Cost</v>
          </cell>
        </row>
        <row r="189">
          <cell r="B189" t="str">
            <v>FC34120</v>
          </cell>
          <cell r="C189" t="str">
            <v>120 - Jurisdictionalized Fuel Cost</v>
          </cell>
        </row>
        <row r="190">
          <cell r="B190" t="str">
            <v>FC34121</v>
          </cell>
          <cell r="C190" t="str">
            <v>121 - Jurisdictionalized Fuel Cost</v>
          </cell>
        </row>
        <row r="191">
          <cell r="B191" t="str">
            <v>FC34122</v>
          </cell>
          <cell r="C191" t="str">
            <v>122 - Jurisdictionalized Fuel Cost</v>
          </cell>
        </row>
        <row r="192">
          <cell r="B192" t="str">
            <v>FC34123</v>
          </cell>
          <cell r="C192" t="str">
            <v>123 - Jurisdictionalized Fuel Cost</v>
          </cell>
        </row>
        <row r="193">
          <cell r="B193" t="str">
            <v>FC34124</v>
          </cell>
          <cell r="C193" t="str">
            <v>124 - Jurisdictionalized Fuel Cost</v>
          </cell>
        </row>
        <row r="194">
          <cell r="B194" t="str">
            <v>FC34125</v>
          </cell>
          <cell r="C194" t="str">
            <v>125 - Jurisdictionalized Fuel Cost</v>
          </cell>
        </row>
        <row r="195">
          <cell r="B195" t="str">
            <v>FC34126</v>
          </cell>
          <cell r="C195" t="str">
            <v>126 - Jurisdictionalized Fuel Cost</v>
          </cell>
        </row>
        <row r="196">
          <cell r="B196" t="str">
            <v>FC34127</v>
          </cell>
          <cell r="C196" t="str">
            <v>127 - Jurisdictionalized Fuel Cost</v>
          </cell>
        </row>
        <row r="197">
          <cell r="B197" t="str">
            <v>FC34128</v>
          </cell>
          <cell r="C197" t="str">
            <v>128 - Jurisdictionalized Fuel Cost</v>
          </cell>
        </row>
        <row r="198">
          <cell r="B198" t="str">
            <v>FC34129</v>
          </cell>
          <cell r="C198" t="str">
            <v>129 - Jurisdictionalized Fuel Cost</v>
          </cell>
        </row>
        <row r="199">
          <cell r="B199" t="str">
            <v>FC34151</v>
          </cell>
          <cell r="C199" t="str">
            <v>151 - Jurisdictionalized Fuel Cost</v>
          </cell>
        </row>
        <row r="200">
          <cell r="B200" t="str">
            <v>FC34152</v>
          </cell>
          <cell r="C200" t="str">
            <v>152 - Jurisdictionalized Fuel Cost</v>
          </cell>
        </row>
        <row r="201">
          <cell r="B201" t="str">
            <v>FC34191</v>
          </cell>
          <cell r="C201" t="str">
            <v>191 - Jurisdictionalized Fuel Cost</v>
          </cell>
        </row>
        <row r="202">
          <cell r="B202" t="str">
            <v>GLB4BEG</v>
          </cell>
          <cell r="C202" t="str">
            <v>True-up --- Beginning of Period GL Balance</v>
          </cell>
        </row>
        <row r="203">
          <cell r="B203" t="str">
            <v>GLB4END</v>
          </cell>
          <cell r="C203" t="str">
            <v>End of Period GL Balance</v>
          </cell>
        </row>
        <row r="204">
          <cell r="B204" t="str">
            <v>GLE4MON</v>
          </cell>
          <cell r="C204" t="str">
            <v>Current Month Amount w/ Interest ( Basis for GL Entry)</v>
          </cell>
        </row>
        <row r="205">
          <cell r="B205" t="str">
            <v>GRT4FEE</v>
          </cell>
          <cell r="C205" t="str">
            <v>Gross Receipts Tax (GRT) Amount</v>
          </cell>
        </row>
        <row r="206">
          <cell r="B206" t="str">
            <v>INT4AMT</v>
          </cell>
          <cell r="C206" t="str">
            <v>Interest Amount</v>
          </cell>
        </row>
        <row r="207">
          <cell r="B207" t="str">
            <v>INT4MON</v>
          </cell>
          <cell r="C207" t="str">
            <v>Average Monthly Interest Rate</v>
          </cell>
        </row>
        <row r="208">
          <cell r="B208" t="str">
            <v>INT4YER</v>
          </cell>
          <cell r="C208" t="str">
            <v>Average Annual Interest Rate</v>
          </cell>
        </row>
        <row r="209">
          <cell r="B209" t="str">
            <v>INT4YTD</v>
          </cell>
          <cell r="C209" t="str">
            <v>YTD Interest Amount excluding Current Month</v>
          </cell>
        </row>
        <row r="210">
          <cell r="B210" t="str">
            <v>JUR4FA1</v>
          </cell>
          <cell r="C210" t="str">
            <v>Jurisdictional Separation Factor Calculated</v>
          </cell>
        </row>
        <row r="211">
          <cell r="B211" t="str">
            <v>JUR4FAC</v>
          </cell>
          <cell r="C211" t="str">
            <v>Jurisdictional Factor</v>
          </cell>
        </row>
        <row r="212">
          <cell r="B212" t="str">
            <v>JUR4PSC</v>
          </cell>
        </row>
        <row r="213">
          <cell r="B213" t="str">
            <v>JUR4SAL</v>
          </cell>
        </row>
        <row r="214">
          <cell r="B214" t="str">
            <v>KWH4000</v>
          </cell>
          <cell r="C214" t="str">
            <v>Generation - Retail</v>
          </cell>
        </row>
        <row r="215">
          <cell r="B215" t="str">
            <v>KWH4084</v>
          </cell>
          <cell r="C215" t="str">
            <v>Generation - Revenue code - 084</v>
          </cell>
        </row>
        <row r="216">
          <cell r="B216" t="str">
            <v>KWH4810</v>
          </cell>
          <cell r="C216" t="str">
            <v>Generation - Revenue code - 810</v>
          </cell>
        </row>
        <row r="217">
          <cell r="B217" t="str">
            <v>KWH4840</v>
          </cell>
          <cell r="C217" t="str">
            <v>Generation - Revenue code - 840</v>
          </cell>
        </row>
        <row r="218">
          <cell r="B218" t="str">
            <v>KWH4940</v>
          </cell>
          <cell r="C218" t="str">
            <v>Generation - Revenue code - 940</v>
          </cell>
        </row>
        <row r="219">
          <cell r="B219" t="str">
            <v>LIN4LOS</v>
          </cell>
          <cell r="C219" t="str">
            <v>Line Loss</v>
          </cell>
        </row>
        <row r="220">
          <cell r="B220" t="str">
            <v>LNG4MON</v>
          </cell>
          <cell r="C220" t="str">
            <v>Monthly Long Term Amount</v>
          </cell>
        </row>
        <row r="221">
          <cell r="B221" t="str">
            <v>MAN4001</v>
          </cell>
          <cell r="C221" t="str">
            <v>Final True-up (for Current Year - 2)</v>
          </cell>
        </row>
        <row r="222">
          <cell r="B222" t="str">
            <v>MAN4002</v>
          </cell>
          <cell r="C222" t="str">
            <v>Est. Actual True-up (for Current Year - 1)</v>
          </cell>
        </row>
        <row r="223">
          <cell r="B223" t="str">
            <v>MAN4003</v>
          </cell>
          <cell r="C223" t="str">
            <v>Month-end Adjustment to agree to GL</v>
          </cell>
        </row>
        <row r="224">
          <cell r="B224" t="str">
            <v>MAN4004</v>
          </cell>
          <cell r="C224" t="str">
            <v>Prior Period True-up Refund - One Time</v>
          </cell>
        </row>
        <row r="225">
          <cell r="B225" t="str">
            <v>MAN4005</v>
          </cell>
          <cell r="C225" t="str">
            <v>Mid-course Correction1 - Total Amount to be Refunded/(Collected)</v>
          </cell>
        </row>
        <row r="226">
          <cell r="B226" t="str">
            <v>MAN4006</v>
          </cell>
          <cell r="C226" t="str">
            <v>Mid-course Correction1 - Amortization Period (in months)</v>
          </cell>
        </row>
        <row r="227">
          <cell r="B227" t="str">
            <v>MAN4007</v>
          </cell>
          <cell r="C227" t="str">
            <v>Mid-course Correction2 - Total Amount to be Refunded/(Collected)</v>
          </cell>
        </row>
        <row r="228">
          <cell r="B228" t="str">
            <v>MAN4008</v>
          </cell>
          <cell r="C228" t="str">
            <v>Mid-course Correction2 - Amortization Period (in months)</v>
          </cell>
        </row>
        <row r="229">
          <cell r="B229" t="str">
            <v>MAN4009</v>
          </cell>
          <cell r="C229" t="str">
            <v>Amount to be Collected in the Next 12 Months (Short Term)</v>
          </cell>
        </row>
        <row r="230">
          <cell r="B230" t="str">
            <v>MAN400A</v>
          </cell>
          <cell r="C230" t="str">
            <v>Mid-course Correction3 - Amortization Period (in months)</v>
          </cell>
        </row>
        <row r="231">
          <cell r="B231" t="str">
            <v>MAN400B</v>
          </cell>
          <cell r="C231" t="str">
            <v>Deferred True-up (for Current Year - 1)</v>
          </cell>
        </row>
        <row r="232">
          <cell r="B232" t="str">
            <v>MAN400G</v>
          </cell>
          <cell r="C232" t="str">
            <v>General Performance Incentive Amount (GPIF)</v>
          </cell>
        </row>
        <row r="233">
          <cell r="B233" t="str">
            <v>MAN400H</v>
          </cell>
          <cell r="C233" t="str">
            <v>Gross Receipts Tax (GRT) Rate</v>
          </cell>
        </row>
        <row r="234">
          <cell r="B234" t="str">
            <v>MAN400R</v>
          </cell>
          <cell r="C234" t="str">
            <v>Flagami Refund</v>
          </cell>
        </row>
        <row r="235">
          <cell r="B235" t="str">
            <v>MAN400W</v>
          </cell>
          <cell r="C235" t="str">
            <v>Adjustments to Fuel Revenues to agree to Wholesale Log</v>
          </cell>
        </row>
        <row r="236">
          <cell r="B236" t="str">
            <v>MAN400X</v>
          </cell>
          <cell r="C236" t="str">
            <v>Long Term Interests</v>
          </cell>
        </row>
        <row r="237">
          <cell r="B237" t="str">
            <v>MAN4019</v>
          </cell>
          <cell r="C237" t="str">
            <v>Revenue Adjustments</v>
          </cell>
        </row>
        <row r="238">
          <cell r="B238" t="str">
            <v>MAN4100</v>
          </cell>
          <cell r="C238" t="str">
            <v>Adjustments to kWH Sales to agree to Wholesale Log</v>
          </cell>
        </row>
        <row r="239">
          <cell r="B239" t="str">
            <v>MAN4150</v>
          </cell>
          <cell r="C239" t="str">
            <v>Line Loss Factor</v>
          </cell>
        </row>
        <row r="240">
          <cell r="B240" t="str">
            <v>O/U4MON</v>
          </cell>
          <cell r="C240" t="str">
            <v>Over/(under) for the current period</v>
          </cell>
        </row>
        <row r="241">
          <cell r="B241" t="str">
            <v>O/U4YTD</v>
          </cell>
          <cell r="C241" t="str">
            <v>YTD Over/(under) excluding current period</v>
          </cell>
        </row>
        <row r="242">
          <cell r="B242" t="str">
            <v>PIF4FEE</v>
          </cell>
          <cell r="C242" t="str">
            <v>GPIF Regulatory Assessment Fee (RAF)</v>
          </cell>
        </row>
        <row r="243">
          <cell r="B243" t="str">
            <v>PIF4GRS</v>
          </cell>
          <cell r="C243" t="str">
            <v>Gross General Performance Incentive Amount</v>
          </cell>
        </row>
        <row r="244">
          <cell r="B244" t="str">
            <v>PIF4MON</v>
          </cell>
          <cell r="C244" t="str">
            <v>GPIF Net Amount Monthly</v>
          </cell>
        </row>
        <row r="245">
          <cell r="B245" t="str">
            <v>PIF4NET</v>
          </cell>
          <cell r="C245" t="str">
            <v>GPIF Net of RAF</v>
          </cell>
        </row>
        <row r="246">
          <cell r="B246" t="str">
            <v>RAF4FEE</v>
          </cell>
          <cell r="C246" t="str">
            <v>Regulatory Assessment Fee</v>
          </cell>
        </row>
        <row r="247">
          <cell r="B247" t="str">
            <v>RES4PMO</v>
          </cell>
          <cell r="C247" t="str">
            <v>Prior Month Reinstatement</v>
          </cell>
        </row>
        <row r="248">
          <cell r="B248" t="str">
            <v>RES4PRI</v>
          </cell>
          <cell r="C248" t="str">
            <v>Restatement for Prior Periods due to Error Corrections</v>
          </cell>
        </row>
        <row r="249">
          <cell r="B249" t="str">
            <v>REV4MON</v>
          </cell>
          <cell r="C249" t="str">
            <v>Revenues applicable to Current Period</v>
          </cell>
        </row>
        <row r="250">
          <cell r="B250" t="str">
            <v>REV4NET</v>
          </cell>
          <cell r="C250" t="str">
            <v>Revenues Net of Revenue Taxes</v>
          </cell>
        </row>
        <row r="251">
          <cell r="B251" t="str">
            <v>REV4TOT</v>
          </cell>
          <cell r="C251" t="str">
            <v>Total Revenues applicable to Current Period</v>
          </cell>
        </row>
        <row r="252">
          <cell r="B252" t="str">
            <v>SHT4DEF</v>
          </cell>
          <cell r="C252" t="str">
            <v>True-up collected/(refunded) in current year +1 Applicable to Short Term</v>
          </cell>
        </row>
        <row r="253">
          <cell r="B253" t="str">
            <v>SHT4REM</v>
          </cell>
          <cell r="C253" t="str">
            <v>True-up collected/(refunded) in current year - Remaining</v>
          </cell>
        </row>
        <row r="254">
          <cell r="B254" t="str">
            <v>TRU4BEG</v>
          </cell>
          <cell r="C254" t="str">
            <v>Total True-up --- Beginning of Period</v>
          </cell>
        </row>
        <row r="255">
          <cell r="B255" t="str">
            <v>TRU4END</v>
          </cell>
          <cell r="C255" t="str">
            <v>Total True-up --- End of Period</v>
          </cell>
        </row>
        <row r="256">
          <cell r="B256" t="str">
            <v>TRU4MON</v>
          </cell>
          <cell r="C256" t="str">
            <v>Prior Period True-Up Refunded/(Collected) this Period excluding Mid-course</v>
          </cell>
        </row>
        <row r="257">
          <cell r="B257" t="str">
            <v>TRU4REM</v>
          </cell>
          <cell r="C257" t="str">
            <v>True-Up to be Refunded/(Collected)</v>
          </cell>
        </row>
        <row r="258">
          <cell r="B258" t="str">
            <v>TRU4TOT</v>
          </cell>
          <cell r="C258" t="str">
            <v>Total amount to be Refunded/(Collected) in Current Year</v>
          </cell>
        </row>
        <row r="259">
          <cell r="B259" t="str">
            <v>TRU4YTD</v>
          </cell>
          <cell r="C259" t="str">
            <v>YTD True-up Amount Refunded/(Collected) in Current Year, excluding current month</v>
          </cell>
        </row>
        <row r="260">
          <cell r="B260" t="str">
            <v>UCOR.00000301.01.02.01</v>
          </cell>
          <cell r="C260" t="str">
            <v>FERC 555</v>
          </cell>
        </row>
        <row r="261">
          <cell r="B261" t="str">
            <v>UCOR.00000301.01.04.01</v>
          </cell>
          <cell r="C261" t="str">
            <v>FERC 555</v>
          </cell>
        </row>
        <row r="262">
          <cell r="B262" t="str">
            <v>UCOR.00000305.01.08.01</v>
          </cell>
          <cell r="C262" t="str">
            <v>FERC 555</v>
          </cell>
        </row>
        <row r="263">
          <cell r="B263" t="str">
            <v>UCOR.00000305.01.08.02</v>
          </cell>
          <cell r="C263" t="str">
            <v>FERC 565</v>
          </cell>
        </row>
        <row r="264">
          <cell r="B264" t="str">
            <v>UCOR.00000305.01.09.01</v>
          </cell>
          <cell r="C264" t="str">
            <v>FERC 555</v>
          </cell>
        </row>
        <row r="265">
          <cell r="B265" t="str">
            <v>UCOR.00000305.01.09.02</v>
          </cell>
          <cell r="C265" t="str">
            <v>FERC 565</v>
          </cell>
        </row>
        <row r="266">
          <cell r="B266" t="str">
            <v>UCOR.00000320.01.01.01</v>
          </cell>
          <cell r="C266" t="str">
            <v>Oil - Recov. Fuel, Riviera</v>
          </cell>
        </row>
        <row r="267">
          <cell r="B267" t="str">
            <v>UCOR.00000320.01.01.02</v>
          </cell>
          <cell r="C267" t="str">
            <v>Oil - Recov. Fuel, Sanford 907</v>
          </cell>
        </row>
        <row r="268">
          <cell r="B268" t="str">
            <v>UCOR.00000320.01.01.03</v>
          </cell>
          <cell r="C268" t="str">
            <v>Oil - Recov. Fuel, Ft. Laud. CC</v>
          </cell>
        </row>
        <row r="269">
          <cell r="B269" t="str">
            <v>UCOR.00000320.01.01.04</v>
          </cell>
          <cell r="C269" t="str">
            <v>Oil - Recov. Fuel, Pt. Everg. 920</v>
          </cell>
        </row>
        <row r="270">
          <cell r="B270" t="str">
            <v>UCOR.00000320.01.01.05</v>
          </cell>
          <cell r="C270" t="str">
            <v>Oil - Recov. Fuel, Pt. Everg. 924</v>
          </cell>
        </row>
        <row r="271">
          <cell r="B271" t="str">
            <v>UCOR.00000320.01.01.06</v>
          </cell>
          <cell r="C271" t="str">
            <v>Oil - Recov. Fuel, Cape Canaveral</v>
          </cell>
        </row>
        <row r="272">
          <cell r="B272" t="str">
            <v>UCOR.00000320.01.01.07</v>
          </cell>
          <cell r="C272" t="str">
            <v>Oil - Recov. Fuel,  PTN Fossil</v>
          </cell>
        </row>
        <row r="273">
          <cell r="B273" t="str">
            <v>UCOR.00000320.01.01.08</v>
          </cell>
          <cell r="C273" t="str">
            <v>Oil - Recov. Fuel, Manatee 917</v>
          </cell>
        </row>
        <row r="274">
          <cell r="B274" t="str">
            <v>UCOR.00000320.01.01.09</v>
          </cell>
          <cell r="C274" t="str">
            <v>Oil - Recov. Fuel, Martin 918</v>
          </cell>
        </row>
        <row r="275">
          <cell r="B275" t="str">
            <v>UCOR.00000320.01.02.01</v>
          </cell>
          <cell r="C275" t="str">
            <v>Gas - Recov. Fuel,  Cutler</v>
          </cell>
        </row>
        <row r="276">
          <cell r="B276" t="str">
            <v>UCOR.00000320.01.02.02</v>
          </cell>
          <cell r="C276" t="str">
            <v>Gas - Recov. Fuel, Riviera</v>
          </cell>
        </row>
        <row r="277">
          <cell r="B277" t="str">
            <v>UCOR.00000320.01.02.03</v>
          </cell>
          <cell r="C277" t="str">
            <v>Gas - Recov. Fuel, Sanford 907</v>
          </cell>
        </row>
        <row r="278">
          <cell r="B278" t="str">
            <v>UCOR.00000320.01.02.04</v>
          </cell>
          <cell r="C278" t="str">
            <v>Gas - Recov. Fuel, Pt. Everg. 920</v>
          </cell>
        </row>
        <row r="279">
          <cell r="B279" t="str">
            <v>UCOR.00000320.01.02.05</v>
          </cell>
          <cell r="C279" t="str">
            <v>Gas - Recov. Fuel, Pt. Everg. 924</v>
          </cell>
        </row>
        <row r="280">
          <cell r="B280" t="str">
            <v>UCOR.00000320.01.02.06</v>
          </cell>
          <cell r="C280" t="str">
            <v>Gas - Recov. Fuel, Cape Canaveral</v>
          </cell>
        </row>
        <row r="281">
          <cell r="B281" t="str">
            <v>UCOR.00000320.01.02.07</v>
          </cell>
          <cell r="C281" t="str">
            <v>Gas - Recov. Fuel, PTN Fossil</v>
          </cell>
        </row>
        <row r="282">
          <cell r="B282" t="str">
            <v>UCOR.00000320.01.02.08</v>
          </cell>
          <cell r="C282" t="str">
            <v>Gas - Recov. Fuel, Manatee 917</v>
          </cell>
        </row>
        <row r="283">
          <cell r="B283" t="str">
            <v>UCOR.00000320.01.02.09</v>
          </cell>
          <cell r="C283" t="str">
            <v>Gas - Recov. Fuel,  Martin 918</v>
          </cell>
        </row>
        <row r="284">
          <cell r="B284" t="str">
            <v>UCOR.00000320.01.02.10</v>
          </cell>
          <cell r="C284" t="str">
            <v>Gas - Recov. Fuel, SJRPP</v>
          </cell>
        </row>
        <row r="285">
          <cell r="B285" t="str">
            <v>UCOR.00000320.01.03.01</v>
          </cell>
          <cell r="C285" t="str">
            <v>Coal - Recov. Fuel, SJRPP</v>
          </cell>
        </row>
        <row r="286">
          <cell r="B286" t="str">
            <v>UCOR.00000320.01.03.02</v>
          </cell>
          <cell r="C286" t="str">
            <v>Coal - Recov. Fuel, Scherer</v>
          </cell>
        </row>
        <row r="287">
          <cell r="B287" t="str">
            <v>UCOR.00000320.01.04.01</v>
          </cell>
          <cell r="C287" t="str">
            <v>Distill. - Recov. Fuel, Pt. Everg. 920</v>
          </cell>
        </row>
        <row r="288">
          <cell r="B288" t="str">
            <v>UCOR.00000320.01.04.02</v>
          </cell>
          <cell r="C288" t="str">
            <v>Distill. - Recov. Fuel, Pt. Everg. 924</v>
          </cell>
        </row>
        <row r="289">
          <cell r="B289" t="str">
            <v>UCOR.00000320.01.04.03</v>
          </cell>
          <cell r="C289" t="str">
            <v>Distill. - Recov. Fuel, SJRPP</v>
          </cell>
        </row>
        <row r="290">
          <cell r="B290" t="str">
            <v>UCOR.00000320.01.04.04</v>
          </cell>
          <cell r="C290" t="str">
            <v>Distill. - Recov. Fuel, Scherer</v>
          </cell>
        </row>
        <row r="291">
          <cell r="B291" t="str">
            <v>UCOR.00000320.01.05.01</v>
          </cell>
          <cell r="C291" t="str">
            <v>Oil Adjust. - Recov. Fuel, Sanford 907</v>
          </cell>
        </row>
        <row r="292">
          <cell r="B292" t="str">
            <v>UCOR.00000320.01.06.01</v>
          </cell>
          <cell r="C292" t="str">
            <v>Oil - Recov. Fuel, Putnam</v>
          </cell>
        </row>
        <row r="293">
          <cell r="B293" t="str">
            <v>UCOR.00000320.01.06.02</v>
          </cell>
          <cell r="C293" t="str">
            <v>Oil - Recov. Fuel, Sanford 916</v>
          </cell>
        </row>
        <row r="294">
          <cell r="B294" t="str">
            <v>UCOR.00000320.01.06.03</v>
          </cell>
          <cell r="C294" t="str">
            <v>Oil - Recov. Fuel, Ft. Laud CC</v>
          </cell>
        </row>
        <row r="295">
          <cell r="B295" t="str">
            <v>UCOR.00000320.01.06.04</v>
          </cell>
          <cell r="C295" t="str">
            <v>Oil - Recov. Fuel, Ft. Laud GT</v>
          </cell>
        </row>
        <row r="296">
          <cell r="B296" t="str">
            <v>UCOR.00000320.01.06.05</v>
          </cell>
          <cell r="C296" t="str">
            <v>Oil - Recov. Fuel, FT Myers CC 909</v>
          </cell>
        </row>
        <row r="297">
          <cell r="B297" t="str">
            <v>UCOR.00000320.01.06.06</v>
          </cell>
          <cell r="C297" t="str">
            <v>Oil - Recov. Fuel, FT Myers CC 919</v>
          </cell>
        </row>
        <row r="298">
          <cell r="B298" t="str">
            <v>UCOR.00000320.01.06.07</v>
          </cell>
          <cell r="C298" t="str">
            <v>Oil - Recov. Fuel, FT Myers CC 922</v>
          </cell>
        </row>
        <row r="299">
          <cell r="B299" t="str">
            <v>UCOR.00000320.01.06.08</v>
          </cell>
          <cell r="C299" t="str">
            <v>Oil - Recov. Fuel, Pt. Everg. 912</v>
          </cell>
        </row>
        <row r="300">
          <cell r="B300" t="str">
            <v>UCOR.00000320.01.06.09</v>
          </cell>
          <cell r="C300" t="str">
            <v>Oil - Recov. Fuel, PTN Unit 5</v>
          </cell>
        </row>
        <row r="301">
          <cell r="B301" t="str">
            <v>UCOR.00000320.01.06.10</v>
          </cell>
          <cell r="C301" t="str">
            <v>Oil - Recov. Fuel, Martin 952</v>
          </cell>
        </row>
        <row r="302">
          <cell r="B302" t="str">
            <v>UCOR.00000320.01.06.11</v>
          </cell>
          <cell r="C302" t="str">
            <v>Oil - Recov. Fuel, Martin 928</v>
          </cell>
        </row>
        <row r="303">
          <cell r="B303" t="str">
            <v>UCOR.00000320.01.06.12</v>
          </cell>
          <cell r="C303" t="str">
            <v>Oil - Recov. Fuel, West County</v>
          </cell>
        </row>
        <row r="304">
          <cell r="B304" t="str">
            <v>UCOR.00000320.01.06.13</v>
          </cell>
          <cell r="C304" t="str">
            <v>Oil - Recov. Fuel, Pt. Everg. GT 923</v>
          </cell>
        </row>
        <row r="305">
          <cell r="B305" t="str">
            <v>UCOR.00000320.01.07.01</v>
          </cell>
          <cell r="C305" t="str">
            <v>Gas - Recov. Fuel, Putnam</v>
          </cell>
        </row>
        <row r="306">
          <cell r="B306" t="str">
            <v>UCOR.00000320.01.07.02</v>
          </cell>
          <cell r="C306" t="str">
            <v>Gas - Recov. Fuel, Sanford 916</v>
          </cell>
        </row>
        <row r="307">
          <cell r="B307" t="str">
            <v>UCOR.00000320.01.07.03</v>
          </cell>
          <cell r="C307" t="str">
            <v>Gas - Recov. Fuel, Sanford 903</v>
          </cell>
        </row>
        <row r="308">
          <cell r="B308" t="str">
            <v>UCOR.00000320.01.07.04</v>
          </cell>
          <cell r="C308" t="str">
            <v>Gas - Recov. Fuel, Ft. Laud CC</v>
          </cell>
        </row>
        <row r="309">
          <cell r="B309" t="str">
            <v>UCOR.00000320.01.07.05</v>
          </cell>
          <cell r="C309" t="str">
            <v>Gas - Recov. Fuel, Ft. Laud GT</v>
          </cell>
        </row>
        <row r="310">
          <cell r="B310" t="str">
            <v>UCOR.00000320.01.07.06</v>
          </cell>
          <cell r="C310" t="str">
            <v>Gas - Recov. Fuel, FT Myers CC 909</v>
          </cell>
        </row>
        <row r="311">
          <cell r="B311" t="str">
            <v>UCOR.00000320.01.07.07</v>
          </cell>
          <cell r="C311" t="str">
            <v>Gas - Recov. Fuel, FT Myers CC 919</v>
          </cell>
        </row>
        <row r="312">
          <cell r="B312" t="str">
            <v>UCOR.00000320.01.07.08</v>
          </cell>
          <cell r="C312" t="str">
            <v>Gas - Recov. Fuel, Pt. Everg. 912</v>
          </cell>
        </row>
        <row r="313">
          <cell r="B313" t="str">
            <v>UCOR.00000320.01.07.09</v>
          </cell>
          <cell r="C313" t="str">
            <v>Gas - Recov. Fuel, Cape Canaveral</v>
          </cell>
        </row>
        <row r="314">
          <cell r="B314" t="str">
            <v>UCOR.00000320.01.07.10</v>
          </cell>
          <cell r="C314" t="str">
            <v>Gas - Recov. Fuel, PTN Fossil</v>
          </cell>
        </row>
        <row r="315">
          <cell r="B315" t="str">
            <v>UCOR.00000320.01.07.11</v>
          </cell>
          <cell r="C315" t="str">
            <v>Gas - Recov. Fuel, PTN Unit 5</v>
          </cell>
        </row>
        <row r="316">
          <cell r="B316" t="str">
            <v>UCOR.00000320.01.07.12</v>
          </cell>
          <cell r="C316" t="str">
            <v>Gas - Recov. Fuel, Manatee 981</v>
          </cell>
        </row>
        <row r="317">
          <cell r="B317" t="str">
            <v>UCOR.00000320.01.07.13</v>
          </cell>
          <cell r="C317" t="str">
            <v>Gas - Recov. Fuel, Martin 952</v>
          </cell>
        </row>
        <row r="318">
          <cell r="B318" t="str">
            <v>UCOR.00000320.01.07.14</v>
          </cell>
          <cell r="C318" t="str">
            <v>Gas - Recov. Fuel, Martin 928</v>
          </cell>
        </row>
        <row r="319">
          <cell r="B319" t="str">
            <v>UCOR.00000320.01.07.15</v>
          </cell>
          <cell r="C319" t="str">
            <v>Gas - Recov. Fuel, West County</v>
          </cell>
        </row>
        <row r="320">
          <cell r="B320" t="str">
            <v>UCOR.00000320.01.07.16</v>
          </cell>
          <cell r="C320" t="str">
            <v>Gas - Recov. Fuel, Pt. Everg. GT 923</v>
          </cell>
        </row>
        <row r="321">
          <cell r="B321" t="str">
            <v>UCOR.00000320.01.07.17</v>
          </cell>
          <cell r="C321" t="str">
            <v>Gas - Recov. Fuel, Ft. Myers CC 911</v>
          </cell>
        </row>
        <row r="322">
          <cell r="B322" t="str">
            <v>UCOR.00000321.01.01.01</v>
          </cell>
          <cell r="C322" t="str">
            <v>Oil - Recov. Temp. Adj. Riviera</v>
          </cell>
        </row>
        <row r="323">
          <cell r="B323" t="str">
            <v>UCOR.00000321.01.01.02</v>
          </cell>
          <cell r="C323" t="str">
            <v>Oil - Recov. Temp. Adj. Sanford 907</v>
          </cell>
        </row>
        <row r="324">
          <cell r="B324" t="str">
            <v>UCOR.00000321.01.01.03</v>
          </cell>
          <cell r="C324" t="str">
            <v>Oil - Recov. Temp. Adj., Ft. Laud CC</v>
          </cell>
        </row>
        <row r="325">
          <cell r="B325" t="str">
            <v>UCOR.00000321.01.01.04</v>
          </cell>
          <cell r="C325" t="str">
            <v>Oil - Recov. Temp. Adj. Pt. Everg. 920</v>
          </cell>
        </row>
        <row r="326">
          <cell r="B326" t="str">
            <v>UCOR.00000321.01.01.05</v>
          </cell>
          <cell r="C326" t="str">
            <v>Oil - Recov. Temp. Adj. Pt. Everg. 924</v>
          </cell>
        </row>
        <row r="327">
          <cell r="B327" t="str">
            <v>UCOR.00000321.01.01.06</v>
          </cell>
          <cell r="C327" t="str">
            <v>Oil - Recov. Temp. Adj. Cape Canaveral</v>
          </cell>
        </row>
        <row r="328">
          <cell r="B328" t="str">
            <v>UCOR.00000321.01.01.07</v>
          </cell>
          <cell r="C328" t="str">
            <v>Oil - Recov. Temp. Adj., PTN Fossil</v>
          </cell>
        </row>
        <row r="329">
          <cell r="B329" t="str">
            <v>UCOR.00000321.01.01.08</v>
          </cell>
          <cell r="C329" t="str">
            <v>Oil - Recov. Temp. Adj., PTN Unit 5</v>
          </cell>
        </row>
        <row r="330">
          <cell r="B330" t="str">
            <v>UCOR.00000321.01.01.09</v>
          </cell>
          <cell r="C330" t="str">
            <v>Oil - Recov. Temp. Adj., Manatee 917</v>
          </cell>
        </row>
        <row r="331">
          <cell r="B331" t="str">
            <v>UCOR.00000321.01.01.10</v>
          </cell>
          <cell r="C331" t="str">
            <v>Oil - Recov. Temp. Adj., Martin 918</v>
          </cell>
        </row>
        <row r="332">
          <cell r="B332" t="str">
            <v>UCOR.00000321.01.01.11</v>
          </cell>
          <cell r="C332" t="str">
            <v>Oil - Recov. Temp. Adj. Martin 928</v>
          </cell>
        </row>
        <row r="333">
          <cell r="B333" t="str">
            <v>UCOR.00000321.01.01.12</v>
          </cell>
          <cell r="C333" t="str">
            <v>Oil - Recov. Temp. Adj. Pt. Everg. 9</v>
          </cell>
        </row>
        <row r="334">
          <cell r="B334" t="str">
            <v>UCOR.00000321.01.02.01</v>
          </cell>
          <cell r="C334" t="str">
            <v>Oil - Recov. Fuel Inv. Adj., Putnam</v>
          </cell>
        </row>
        <row r="335">
          <cell r="B335" t="str">
            <v>UCOR.00000321.01.03.01</v>
          </cell>
          <cell r="C335" t="str">
            <v>Oil - Recov. Temp. Adj., Sanford 903</v>
          </cell>
        </row>
        <row r="336">
          <cell r="B336" t="str">
            <v>UCOR.00000321.01.03.02</v>
          </cell>
          <cell r="C336" t="str">
            <v>Oil - Recov. Temp. Adj., Ft. Laud CC</v>
          </cell>
        </row>
        <row r="337">
          <cell r="B337" t="str">
            <v>UCOR.00000321.01.03.03</v>
          </cell>
          <cell r="C337" t="str">
            <v>Oil - Recov. Temp. Adj., Ft. Laud GT</v>
          </cell>
        </row>
        <row r="338">
          <cell r="B338" t="str">
            <v>UCOR.00000321.01.03.04</v>
          </cell>
          <cell r="C338" t="str">
            <v>Oil - Recov. Temp. Adj., FT Myers CC 92</v>
          </cell>
        </row>
        <row r="339">
          <cell r="B339" t="str">
            <v>UCOR.00000321.01.03.05</v>
          </cell>
          <cell r="C339" t="str">
            <v>Oil - Recov. Temp. Adj., Pt. Everg. 912</v>
          </cell>
        </row>
        <row r="340">
          <cell r="B340" t="str">
            <v>UCOR.00000321.01.03.06</v>
          </cell>
          <cell r="C340" t="str">
            <v>Oil - Recov. Temp. Adj., PTN Unit 5</v>
          </cell>
        </row>
        <row r="341">
          <cell r="B341" t="str">
            <v>UCOR.00000321.01.03.07</v>
          </cell>
          <cell r="C341" t="str">
            <v>Oil - Recov. Temp. Adj., Martin 952</v>
          </cell>
        </row>
        <row r="342">
          <cell r="B342" t="str">
            <v>UCOR.00000321.01.03.08</v>
          </cell>
          <cell r="C342" t="str">
            <v>Oil - Recov. Temp. Adj., Martin 928</v>
          </cell>
        </row>
        <row r="343">
          <cell r="B343" t="str">
            <v>UCOR.00000321.01.03.09</v>
          </cell>
          <cell r="C343" t="str">
            <v>Oil - Recov. Temp. Adj., West County</v>
          </cell>
        </row>
        <row r="344">
          <cell r="B344" t="str">
            <v>UCOR.00000321.01.03.10</v>
          </cell>
        </row>
        <row r="345">
          <cell r="B345" t="str">
            <v>UCOR.00000321.01.03.11</v>
          </cell>
          <cell r="C345" t="str">
            <v>Oil - Recov. Temp. Adj., Putnam 547a</v>
          </cell>
        </row>
        <row r="346">
          <cell r="B346" t="str">
            <v>UCOR.00000321.01.04.01</v>
          </cell>
        </row>
        <row r="347">
          <cell r="B347" t="str">
            <v>UCOR.00000321.01.04.02</v>
          </cell>
        </row>
        <row r="348">
          <cell r="B348" t="str">
            <v>UCOR.00000321.01.04.03</v>
          </cell>
        </row>
        <row r="349">
          <cell r="B349" t="str">
            <v>UCOR.00000321.01.04.04</v>
          </cell>
        </row>
        <row r="350">
          <cell r="B350" t="str">
            <v>UCOR.00000322.01.01.01</v>
          </cell>
          <cell r="C350" t="str">
            <v>Oil - Recov. Fuel Adj., Riviera</v>
          </cell>
        </row>
        <row r="351">
          <cell r="B351" t="str">
            <v>UCOR.00000322.01.01.02</v>
          </cell>
          <cell r="C351" t="str">
            <v>Oil - Recov. Fuel Adj., Sanford 907</v>
          </cell>
        </row>
        <row r="352">
          <cell r="B352" t="str">
            <v>UCOR.00000322.01.01.03</v>
          </cell>
          <cell r="C352" t="str">
            <v>Oil - Recov. Fuel Adj., FT Myers CC 922</v>
          </cell>
        </row>
        <row r="353">
          <cell r="B353" t="str">
            <v>UCOR.00000322.01.01.04</v>
          </cell>
          <cell r="C353" t="str">
            <v>Oil - Recov. Fuel Adj., Pt Everg. 920</v>
          </cell>
        </row>
        <row r="354">
          <cell r="B354" t="str">
            <v>UCOR.00000322.01.01.05</v>
          </cell>
          <cell r="C354" t="str">
            <v>Oil - Recov. Fuel Adj., Pt Everg. 924</v>
          </cell>
        </row>
        <row r="355">
          <cell r="B355" t="str">
            <v>UCOR.00000322.01.01.06</v>
          </cell>
          <cell r="C355" t="str">
            <v>Oil - Recov. Fuel Adj., Pt Everg. 912</v>
          </cell>
        </row>
        <row r="356">
          <cell r="B356" t="str">
            <v>UCOR.00000322.01.01.07</v>
          </cell>
          <cell r="C356" t="str">
            <v>Oil - Recov. Fuel Adj., Cape Canaveral</v>
          </cell>
        </row>
        <row r="357">
          <cell r="B357" t="str">
            <v>UCOR.00000322.01.01.08</v>
          </cell>
          <cell r="C357" t="str">
            <v>Oil - Recov. Fuel Adj., PTN Fossil</v>
          </cell>
        </row>
        <row r="358">
          <cell r="B358" t="str">
            <v>UCOR.00000322.01.01.09</v>
          </cell>
          <cell r="C358" t="str">
            <v>Oil - Recov. Fuel Adj., Manatee 917</v>
          </cell>
        </row>
        <row r="359">
          <cell r="B359" t="str">
            <v>UCOR.00000322.01.01.10</v>
          </cell>
          <cell r="C359" t="str">
            <v>Oil - Recov. Fuel Adj., Martin 918</v>
          </cell>
        </row>
        <row r="360">
          <cell r="B360" t="str">
            <v>UCOR.00000322.01.02.01</v>
          </cell>
          <cell r="C360" t="str">
            <v>Oil - Recov. Fuel Adj., Putnam</v>
          </cell>
        </row>
        <row r="361">
          <cell r="B361" t="str">
            <v>UCOR.00000322.01.02.02</v>
          </cell>
          <cell r="C361" t="str">
            <v>Oil - Recov. Fuel Adj., Sanford 916</v>
          </cell>
        </row>
        <row r="362">
          <cell r="B362" t="str">
            <v>UCOR.00000322.01.02.03</v>
          </cell>
          <cell r="C362" t="str">
            <v>Oil - Recov. Fuel Adj., Ft. Laud CC</v>
          </cell>
        </row>
        <row r="363">
          <cell r="B363" t="str">
            <v>UCOR.00000322.01.02.04</v>
          </cell>
          <cell r="C363" t="str">
            <v>Oil - Recov. Fuel Adj., Ft. Laud. GT</v>
          </cell>
        </row>
        <row r="364">
          <cell r="B364" t="str">
            <v>UCOR.00000322.01.02.05</v>
          </cell>
          <cell r="C364" t="str">
            <v>Oil - Recov. Fuel Adj., FT Myers CC</v>
          </cell>
        </row>
        <row r="365">
          <cell r="B365" t="str">
            <v>UCOR.00000322.01.02.06</v>
          </cell>
          <cell r="C365" t="str">
            <v>Oil - Recov. Fuel Adj., FT Myers CC 919</v>
          </cell>
        </row>
        <row r="366">
          <cell r="B366" t="str">
            <v>UCOR.00000322.01.02.07</v>
          </cell>
          <cell r="C366" t="str">
            <v>Oil - Recov. Fuel Adj., FT Myers CC</v>
          </cell>
        </row>
        <row r="367">
          <cell r="B367" t="str">
            <v>UCOR.00000322.01.02.08</v>
          </cell>
          <cell r="C367" t="str">
            <v>Oil - Recov. Fuel Adj., Pt. Everg. 912</v>
          </cell>
        </row>
        <row r="368">
          <cell r="B368" t="str">
            <v>UCOR.00000322.01.02.09</v>
          </cell>
          <cell r="C368" t="str">
            <v>Oil - Recov. Fuel Adj., PTN Unit 5</v>
          </cell>
        </row>
        <row r="369">
          <cell r="B369" t="str">
            <v>UCOR.00000322.01.02.10</v>
          </cell>
          <cell r="C369" t="str">
            <v>Oil - Recov. Fuel Adj., Martin 952</v>
          </cell>
        </row>
        <row r="370">
          <cell r="B370" t="str">
            <v>UCOR.00000322.01.02.11</v>
          </cell>
          <cell r="C370" t="str">
            <v>Oil - Recov. Fuel Adj., Martin 928</v>
          </cell>
        </row>
        <row r="371">
          <cell r="B371" t="str">
            <v>UCOR.00000322.01.02.12</v>
          </cell>
          <cell r="C371" t="str">
            <v>Oil - Recov. Fuel Adj., West County</v>
          </cell>
        </row>
        <row r="372">
          <cell r="B372" t="str">
            <v>UCOR.00000323.01.01.01</v>
          </cell>
          <cell r="C372" t="str">
            <v>Coal Car Depreciation, SJRPP</v>
          </cell>
        </row>
        <row r="373">
          <cell r="B373" t="str">
            <v>UCOR.00000323.01.01.02</v>
          </cell>
          <cell r="C373" t="str">
            <v>Coal Car Depreciation, Scherer</v>
          </cell>
        </row>
        <row r="374">
          <cell r="B374" t="str">
            <v>UCOR.00000323.01.02.01</v>
          </cell>
        </row>
        <row r="375">
          <cell r="B375" t="str">
            <v>UNUC.00000084.01.01.01</v>
          </cell>
          <cell r="C375" t="str">
            <v>(518A) Nuc Fuel Exp-A04</v>
          </cell>
        </row>
        <row r="376">
          <cell r="B376" t="str">
            <v>UNUC.00000085.01.01.01</v>
          </cell>
          <cell r="C376" t="str">
            <v>(518A) Nuc Fuel Exp-A04</v>
          </cell>
        </row>
        <row r="377">
          <cell r="B377" t="str">
            <v>UNUC.00000086.01.01.01</v>
          </cell>
          <cell r="C377" t="str">
            <v>(518A) Nuc Fuel Exp-A04</v>
          </cell>
        </row>
        <row r="378">
          <cell r="B378" t="str">
            <v>UNUC.00000087.01.01.01</v>
          </cell>
          <cell r="C378" t="str">
            <v>(518A) Nuc Fuel Exp-A04</v>
          </cell>
        </row>
        <row r="379">
          <cell r="B379" t="str">
            <v>UNUC.00000580.01.01.01</v>
          </cell>
          <cell r="C379" t="str">
            <v>(518B) NuFuel Exp-DSPL-Fuel</v>
          </cell>
        </row>
        <row r="380">
          <cell r="B380" t="str">
            <v>UNUC.00000581.01.01.01</v>
          </cell>
          <cell r="C380" t="str">
            <v>(518B) NuFuel Exp-DSPL-Fuel</v>
          </cell>
        </row>
        <row r="381">
          <cell r="B381" t="str">
            <v>UNUC.00000582.01.01.01</v>
          </cell>
          <cell r="C381" t="str">
            <v>(518B) NuFuel Exp-DSPL-Fuel</v>
          </cell>
        </row>
        <row r="382">
          <cell r="B382" t="str">
            <v>UNUC.00000583.01.01.01</v>
          </cell>
          <cell r="C382" t="str">
            <v>(518B) NuFuel Exp-DSPL-Fuel</v>
          </cell>
        </row>
        <row r="383">
          <cell r="B383" t="str">
            <v>XAN4100</v>
          </cell>
          <cell r="C383" t="str">
            <v>Interest Rate - Last Day of the Month</v>
          </cell>
        </row>
        <row r="384">
          <cell r="B384" t="str">
            <v>XAN4200</v>
          </cell>
          <cell r="C384" t="str">
            <v>Regulatory Assessment Fee Rate</v>
          </cell>
        </row>
        <row r="385">
          <cell r="B385" t="str">
            <v>XAN4300</v>
          </cell>
          <cell r="C385" t="str">
            <v>Annual Rate of Return for Debt</v>
          </cell>
        </row>
        <row r="386">
          <cell r="B386" t="str">
            <v>XAN4400</v>
          </cell>
          <cell r="C386" t="str">
            <v>Annual Rate of Return for Equity</v>
          </cell>
        </row>
        <row r="387">
          <cell r="B387" t="str">
            <v>XAN4500</v>
          </cell>
          <cell r="C387" t="str">
            <v>Federal Tax Rate</v>
          </cell>
        </row>
        <row r="388">
          <cell r="B388" t="str">
            <v>XAN4600</v>
          </cell>
          <cell r="C388" t="str">
            <v>State Tax Rate</v>
          </cell>
        </row>
        <row r="389">
          <cell r="B389" t="str">
            <v>XAN4700</v>
          </cell>
          <cell r="C389" t="str">
            <v>Interest Rate - First Day of the Month</v>
          </cell>
        </row>
      </sheetData>
      <sheetData sheetId="2">
        <row r="1">
          <cell r="C1" t="str">
            <v>PROJECT_ID</v>
          </cell>
          <cell r="D1" t="str">
            <v>PROJECT_TYPE</v>
          </cell>
          <cell r="E1" t="str">
            <v>CLAUSE_PROGRAM_NAME</v>
          </cell>
          <cell r="F1" t="str">
            <v>ALLOC_CP_FACTOR</v>
          </cell>
          <cell r="G1" t="str">
            <v>ALLOC_GCP_FACTOR</v>
          </cell>
          <cell r="H1" t="str">
            <v>ALLOC_ENGY_FACTOR</v>
          </cell>
          <cell r="I1" t="str">
            <v>PROJ_ALLOC_FACTOR</v>
          </cell>
        </row>
        <row r="2">
          <cell r="C2">
            <v>111</v>
          </cell>
          <cell r="D2" t="str">
            <v>AMORT</v>
          </cell>
          <cell r="E2" t="str">
            <v>Okeelanta Settlement (Fuel Portion)</v>
          </cell>
          <cell r="F2">
            <v>1</v>
          </cell>
          <cell r="G2">
            <v>0</v>
          </cell>
          <cell r="H2">
            <v>0</v>
          </cell>
          <cell r="I2">
            <v>1</v>
          </cell>
        </row>
        <row r="3">
          <cell r="C3">
            <v>4001</v>
          </cell>
          <cell r="D3" t="str">
            <v>CAPITAL</v>
          </cell>
          <cell r="E3" t="str">
            <v>SCHERER COAL CARS</v>
          </cell>
          <cell r="F3">
            <v>1</v>
          </cell>
          <cell r="G3">
            <v>0</v>
          </cell>
          <cell r="H3">
            <v>0</v>
          </cell>
          <cell r="I3">
            <v>1</v>
          </cell>
        </row>
        <row r="4">
          <cell r="C4">
            <v>114</v>
          </cell>
          <cell r="D4" t="str">
            <v>FUEL_COST</v>
          </cell>
          <cell r="E4" t="str">
            <v>Nuclear Fuel Disposal Costs</v>
          </cell>
          <cell r="F4">
            <v>1</v>
          </cell>
          <cell r="G4">
            <v>0</v>
          </cell>
          <cell r="H4">
            <v>0</v>
          </cell>
          <cell r="I4">
            <v>1</v>
          </cell>
        </row>
        <row r="5">
          <cell r="C5">
            <v>115</v>
          </cell>
          <cell r="D5" t="str">
            <v>FUEL_COST</v>
          </cell>
          <cell r="E5" t="str">
            <v>Incremental Hedging Costs</v>
          </cell>
          <cell r="F5">
            <v>1</v>
          </cell>
          <cell r="G5">
            <v>0</v>
          </cell>
          <cell r="H5">
            <v>0</v>
          </cell>
          <cell r="I5">
            <v>1</v>
          </cell>
        </row>
        <row r="6">
          <cell r="C6">
            <v>116</v>
          </cell>
          <cell r="D6" t="str">
            <v>FUEL_COST</v>
          </cell>
          <cell r="E6" t="str">
            <v>Reactive &amp; Voltage Control</v>
          </cell>
          <cell r="F6">
            <v>1</v>
          </cell>
          <cell r="G6">
            <v>0</v>
          </cell>
          <cell r="H6">
            <v>0</v>
          </cell>
          <cell r="I6">
            <v>1</v>
          </cell>
        </row>
        <row r="7">
          <cell r="C7">
            <v>117</v>
          </cell>
          <cell r="D7" t="str">
            <v>FUEL_COST</v>
          </cell>
          <cell r="E7" t="str">
            <v>Inventory Adjustments</v>
          </cell>
          <cell r="F7">
            <v>1</v>
          </cell>
          <cell r="G7">
            <v>0</v>
          </cell>
          <cell r="H7">
            <v>0</v>
          </cell>
          <cell r="I7">
            <v>1</v>
          </cell>
        </row>
        <row r="8">
          <cell r="C8">
            <v>118</v>
          </cell>
          <cell r="D8" t="str">
            <v>FUEL_COST</v>
          </cell>
          <cell r="E8" t="str">
            <v>Non-recoverable oil in Tank Bottom</v>
          </cell>
          <cell r="F8">
            <v>1</v>
          </cell>
          <cell r="G8">
            <v>0</v>
          </cell>
          <cell r="H8">
            <v>0</v>
          </cell>
          <cell r="I8">
            <v>1</v>
          </cell>
        </row>
        <row r="9">
          <cell r="C9">
            <v>119</v>
          </cell>
          <cell r="D9" t="str">
            <v>FUEL_COST</v>
          </cell>
          <cell r="E9" t="str">
            <v>Fuel Cost of Power Sold (schedule A-6)</v>
          </cell>
          <cell r="F9">
            <v>1</v>
          </cell>
          <cell r="G9">
            <v>0</v>
          </cell>
          <cell r="H9">
            <v>0</v>
          </cell>
          <cell r="I9">
            <v>1</v>
          </cell>
        </row>
        <row r="10">
          <cell r="C10">
            <v>120</v>
          </cell>
          <cell r="D10" t="str">
            <v>FUEL_COST</v>
          </cell>
          <cell r="E10" t="str">
            <v>Gains from off-system sales (schedule A-6)</v>
          </cell>
          <cell r="F10">
            <v>1</v>
          </cell>
          <cell r="G10">
            <v>0</v>
          </cell>
          <cell r="H10">
            <v>0</v>
          </cell>
          <cell r="I10">
            <v>1</v>
          </cell>
        </row>
        <row r="11">
          <cell r="C11">
            <v>191</v>
          </cell>
          <cell r="D11" t="str">
            <v>FUEL_COST</v>
          </cell>
          <cell r="E11" t="str">
            <v>FPSC Refund</v>
          </cell>
          <cell r="F11">
            <v>1</v>
          </cell>
          <cell r="G11">
            <v>0</v>
          </cell>
          <cell r="H11">
            <v>0</v>
          </cell>
          <cell r="I11">
            <v>1</v>
          </cell>
        </row>
        <row r="12">
          <cell r="C12">
            <v>122</v>
          </cell>
          <cell r="D12" t="str">
            <v>FUEL_COST</v>
          </cell>
          <cell r="E12" t="str">
            <v>Fuel Cost of System Net Generation (x-Nuclear)</v>
          </cell>
          <cell r="F12">
            <v>1</v>
          </cell>
          <cell r="G12">
            <v>0</v>
          </cell>
          <cell r="H12">
            <v>0</v>
          </cell>
          <cell r="I12">
            <v>1</v>
          </cell>
        </row>
        <row r="13">
          <cell r="C13">
            <v>123</v>
          </cell>
          <cell r="D13" t="str">
            <v>FUEL_COST</v>
          </cell>
          <cell r="E13" t="str">
            <v>Fuel Cost of Purchased Power  (schedule A-7)</v>
          </cell>
          <cell r="F13">
            <v>1</v>
          </cell>
          <cell r="G13">
            <v>0</v>
          </cell>
          <cell r="H13">
            <v>0</v>
          </cell>
          <cell r="I13">
            <v>1</v>
          </cell>
        </row>
        <row r="14">
          <cell r="C14">
            <v>124</v>
          </cell>
          <cell r="D14" t="str">
            <v>FUEL_COST</v>
          </cell>
          <cell r="E14" t="str">
            <v>Energy Cost of Economy Purchases</v>
          </cell>
          <cell r="F14">
            <v>1</v>
          </cell>
          <cell r="G14">
            <v>0</v>
          </cell>
          <cell r="H14">
            <v>0</v>
          </cell>
          <cell r="I14">
            <v>1</v>
          </cell>
        </row>
        <row r="15">
          <cell r="C15">
            <v>125</v>
          </cell>
          <cell r="D15" t="str">
            <v>FUEL_COST</v>
          </cell>
          <cell r="E15" t="str">
            <v>Scherer Coal Car Depreciation</v>
          </cell>
          <cell r="F15">
            <v>1</v>
          </cell>
          <cell r="G15">
            <v>0</v>
          </cell>
          <cell r="H15">
            <v>0</v>
          </cell>
          <cell r="I15">
            <v>1</v>
          </cell>
        </row>
        <row r="16">
          <cell r="C16">
            <v>126</v>
          </cell>
          <cell r="D16" t="str">
            <v>FUEL_COST</v>
          </cell>
          <cell r="E16" t="str">
            <v>DOE D&amp;D Fund Payment</v>
          </cell>
          <cell r="F16">
            <v>1</v>
          </cell>
          <cell r="G16">
            <v>0</v>
          </cell>
          <cell r="H16">
            <v>0</v>
          </cell>
          <cell r="I16">
            <v>1</v>
          </cell>
        </row>
        <row r="17">
          <cell r="C17">
            <v>127</v>
          </cell>
          <cell r="D17" t="str">
            <v>FUEL_COST</v>
          </cell>
          <cell r="E17" t="str">
            <v>Fuel Cost of System Net Generation (Nuclear Only)</v>
          </cell>
          <cell r="F17">
            <v>1</v>
          </cell>
          <cell r="G17">
            <v>0</v>
          </cell>
          <cell r="H17">
            <v>0</v>
          </cell>
          <cell r="I17">
            <v>1</v>
          </cell>
        </row>
        <row r="18">
          <cell r="C18">
            <v>128</v>
          </cell>
          <cell r="D18" t="str">
            <v>FUEL_COST</v>
          </cell>
          <cell r="E18" t="str">
            <v>Okeelanta Settlement (Fuel Portion) Excluding Interest</v>
          </cell>
          <cell r="F18">
            <v>1</v>
          </cell>
          <cell r="G18">
            <v>0</v>
          </cell>
          <cell r="H18">
            <v>0</v>
          </cell>
          <cell r="I18">
            <v>1</v>
          </cell>
        </row>
        <row r="19">
          <cell r="C19">
            <v>129</v>
          </cell>
          <cell r="D19" t="str">
            <v>FUEL_COST</v>
          </cell>
          <cell r="E19" t="str">
            <v>Sales to FKEC &amp; CKW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</row>
        <row r="20">
          <cell r="C20">
            <v>151</v>
          </cell>
          <cell r="D20" t="str">
            <v>FUEL_COST</v>
          </cell>
          <cell r="E20" t="str">
            <v>D &amp; D Fund Payments 100% Retail</v>
          </cell>
          <cell r="F20">
            <v>1</v>
          </cell>
          <cell r="G20">
            <v>0</v>
          </cell>
          <cell r="H20">
            <v>0</v>
          </cell>
          <cell r="I20">
            <v>1</v>
          </cell>
        </row>
        <row r="21">
          <cell r="C21">
            <v>152</v>
          </cell>
          <cell r="D21" t="str">
            <v>FUEL_COST</v>
          </cell>
          <cell r="E21" t="str">
            <v>Nuclear Fuel Expense - 100% Retail</v>
          </cell>
          <cell r="F21">
            <v>1</v>
          </cell>
          <cell r="G21">
            <v>0</v>
          </cell>
          <cell r="H21">
            <v>0</v>
          </cell>
          <cell r="I21">
            <v>1</v>
          </cell>
        </row>
        <row r="22">
          <cell r="C22">
            <v>113</v>
          </cell>
          <cell r="D22" t="str">
            <v>FUEL_COST</v>
          </cell>
          <cell r="E22" t="str">
            <v>Scherer Fuel Additives</v>
          </cell>
          <cell r="F22">
            <v>1</v>
          </cell>
          <cell r="G22">
            <v>0</v>
          </cell>
          <cell r="H22">
            <v>0</v>
          </cell>
          <cell r="I22">
            <v>1</v>
          </cell>
        </row>
        <row r="23">
          <cell r="C23">
            <v>112</v>
          </cell>
          <cell r="D23" t="str">
            <v>FUEL_COST</v>
          </cell>
          <cell r="E23" t="str">
            <v>Incremental Hedging Costs</v>
          </cell>
          <cell r="F23">
            <v>1</v>
          </cell>
          <cell r="G23">
            <v>0</v>
          </cell>
          <cell r="H23">
            <v>0</v>
          </cell>
          <cell r="I23">
            <v>1</v>
          </cell>
        </row>
      </sheetData>
      <sheetData sheetId="3">
        <row r="2">
          <cell r="A2">
            <v>2012</v>
          </cell>
          <cell r="B2" t="str">
            <v>JUL</v>
          </cell>
          <cell r="D2" t="str">
            <v>MAN400H</v>
          </cell>
          <cell r="E2">
            <v>0</v>
          </cell>
        </row>
        <row r="3">
          <cell r="A3">
            <v>2012</v>
          </cell>
          <cell r="B3" t="str">
            <v>JUL</v>
          </cell>
          <cell r="D3" t="str">
            <v>MAN400R</v>
          </cell>
          <cell r="E3">
            <v>0</v>
          </cell>
        </row>
        <row r="4">
          <cell r="A4">
            <v>2012</v>
          </cell>
          <cell r="B4" t="str">
            <v>JUL</v>
          </cell>
          <cell r="D4" t="str">
            <v>MAN400W</v>
          </cell>
          <cell r="E4">
            <v>0</v>
          </cell>
        </row>
        <row r="5">
          <cell r="A5">
            <v>2012</v>
          </cell>
          <cell r="B5" t="str">
            <v>JUL</v>
          </cell>
          <cell r="D5" t="str">
            <v>MAN400X</v>
          </cell>
          <cell r="E5">
            <v>0</v>
          </cell>
        </row>
        <row r="6">
          <cell r="A6">
            <v>2012</v>
          </cell>
          <cell r="B6" t="str">
            <v>JUL</v>
          </cell>
          <cell r="D6" t="str">
            <v>MAN4019</v>
          </cell>
          <cell r="E6">
            <v>0</v>
          </cell>
        </row>
        <row r="7">
          <cell r="A7">
            <v>2012</v>
          </cell>
          <cell r="B7" t="str">
            <v>JUL</v>
          </cell>
          <cell r="D7" t="str">
            <v>MAN4100</v>
          </cell>
          <cell r="E7">
            <v>0</v>
          </cell>
        </row>
        <row r="8">
          <cell r="A8">
            <v>2012</v>
          </cell>
          <cell r="B8" t="str">
            <v>JUL</v>
          </cell>
          <cell r="D8" t="str">
            <v>MAN4150</v>
          </cell>
          <cell r="E8">
            <v>8.4999999999999995E-4</v>
          </cell>
        </row>
        <row r="9">
          <cell r="A9">
            <v>2012</v>
          </cell>
          <cell r="B9" t="str">
            <v>JUL</v>
          </cell>
          <cell r="D9" t="str">
            <v>XAN4100</v>
          </cell>
          <cell r="E9">
            <v>1.5E-3</v>
          </cell>
        </row>
        <row r="10">
          <cell r="A10">
            <v>2012</v>
          </cell>
          <cell r="B10" t="str">
            <v>JUL</v>
          </cell>
          <cell r="D10" t="str">
            <v>XAN4200</v>
          </cell>
          <cell r="E10">
            <v>7.2000000000000005E-4</v>
          </cell>
        </row>
        <row r="11">
          <cell r="A11">
            <v>2012</v>
          </cell>
          <cell r="B11" t="str">
            <v>JUL</v>
          </cell>
          <cell r="D11" t="str">
            <v>XAN4300</v>
          </cell>
          <cell r="E11">
            <v>1.9473000000000001E-2</v>
          </cell>
        </row>
        <row r="12">
          <cell r="A12">
            <v>2012</v>
          </cell>
          <cell r="B12" t="str">
            <v>JUL</v>
          </cell>
          <cell r="D12" t="str">
            <v>XAN4400</v>
          </cell>
          <cell r="E12">
            <v>4.7018999999999998E-2</v>
          </cell>
        </row>
        <row r="13">
          <cell r="A13">
            <v>2012</v>
          </cell>
          <cell r="B13" t="str">
            <v>JUL</v>
          </cell>
          <cell r="D13" t="str">
            <v>XAN4500</v>
          </cell>
          <cell r="E13">
            <v>0.35</v>
          </cell>
        </row>
        <row r="14">
          <cell r="A14">
            <v>2012</v>
          </cell>
          <cell r="B14" t="str">
            <v>JUL</v>
          </cell>
          <cell r="D14" t="str">
            <v>XAN4600</v>
          </cell>
          <cell r="E14">
            <v>5.5E-2</v>
          </cell>
        </row>
        <row r="15">
          <cell r="A15">
            <v>2012</v>
          </cell>
          <cell r="B15" t="str">
            <v>JUL</v>
          </cell>
          <cell r="D15" t="str">
            <v>AM14111</v>
          </cell>
          <cell r="E15">
            <v>0</v>
          </cell>
        </row>
        <row r="16">
          <cell r="A16">
            <v>2012</v>
          </cell>
          <cell r="B16" t="str">
            <v>JUL</v>
          </cell>
          <cell r="D16" t="str">
            <v>CIN4001</v>
          </cell>
          <cell r="E16">
            <v>0</v>
          </cell>
        </row>
        <row r="17">
          <cell r="A17">
            <v>2012</v>
          </cell>
          <cell r="B17" t="str">
            <v>JUL</v>
          </cell>
          <cell r="D17" t="str">
            <v>CIQ4001</v>
          </cell>
          <cell r="E17">
            <v>33369368.789999999</v>
          </cell>
        </row>
        <row r="18">
          <cell r="A18">
            <v>2012</v>
          </cell>
          <cell r="B18" t="str">
            <v>JUL</v>
          </cell>
          <cell r="D18" t="str">
            <v>CIP4001</v>
          </cell>
          <cell r="E18">
            <v>33369368.789999999</v>
          </cell>
        </row>
        <row r="19">
          <cell r="A19">
            <v>2012</v>
          </cell>
          <cell r="B19" t="str">
            <v>JUL</v>
          </cell>
          <cell r="D19" t="str">
            <v>XAN4700</v>
          </cell>
          <cell r="E19">
            <v>1E-3</v>
          </cell>
        </row>
        <row r="20">
          <cell r="A20">
            <v>2012</v>
          </cell>
          <cell r="B20" t="str">
            <v>JUL</v>
          </cell>
          <cell r="D20" t="str">
            <v>AM44111</v>
          </cell>
          <cell r="E20">
            <v>-55</v>
          </cell>
        </row>
        <row r="21">
          <cell r="A21">
            <v>2012</v>
          </cell>
          <cell r="B21" t="str">
            <v>JUL</v>
          </cell>
          <cell r="D21" t="str">
            <v>GLB4BEG</v>
          </cell>
          <cell r="E21">
            <v>-11185390.733597601</v>
          </cell>
        </row>
        <row r="22">
          <cell r="A22">
            <v>2012</v>
          </cell>
          <cell r="B22" t="str">
            <v>JUL</v>
          </cell>
          <cell r="D22" t="str">
            <v>O/U4YTD</v>
          </cell>
          <cell r="E22">
            <v>65856421.797035798</v>
          </cell>
        </row>
        <row r="23">
          <cell r="A23">
            <v>2012</v>
          </cell>
          <cell r="B23" t="str">
            <v>JUL</v>
          </cell>
          <cell r="D23" t="str">
            <v>TRU4YTD</v>
          </cell>
          <cell r="E23">
            <v>-25900203</v>
          </cell>
        </row>
        <row r="24">
          <cell r="A24">
            <v>2012</v>
          </cell>
          <cell r="B24" t="str">
            <v>JUL</v>
          </cell>
          <cell r="D24" t="str">
            <v>1MC4YTD</v>
          </cell>
          <cell r="E24">
            <v>0</v>
          </cell>
        </row>
        <row r="25">
          <cell r="A25">
            <v>2012</v>
          </cell>
          <cell r="B25" t="str">
            <v>JUL</v>
          </cell>
          <cell r="D25" t="str">
            <v>2MC4YTD</v>
          </cell>
          <cell r="E25">
            <v>0</v>
          </cell>
        </row>
        <row r="26">
          <cell r="A26">
            <v>2012</v>
          </cell>
          <cell r="B26" t="str">
            <v>JUL</v>
          </cell>
          <cell r="D26" t="str">
            <v>3MC4YTD</v>
          </cell>
          <cell r="E26">
            <v>0</v>
          </cell>
        </row>
        <row r="27">
          <cell r="A27">
            <v>2012</v>
          </cell>
          <cell r="B27" t="str">
            <v>JUL</v>
          </cell>
          <cell r="D27" t="str">
            <v>INT4YTD</v>
          </cell>
          <cell r="E27">
            <v>-20583.550208771099</v>
          </cell>
        </row>
        <row r="28">
          <cell r="A28">
            <v>2012</v>
          </cell>
          <cell r="B28" t="str">
            <v>JUL</v>
          </cell>
          <cell r="D28" t="str">
            <v>RRT9102</v>
          </cell>
          <cell r="E28">
            <v>745059.81034031895</v>
          </cell>
        </row>
        <row r="29">
          <cell r="A29">
            <v>2012</v>
          </cell>
          <cell r="B29" t="str">
            <v>JUL</v>
          </cell>
          <cell r="D29" t="str">
            <v>RRD9002</v>
          </cell>
          <cell r="E29">
            <v>0</v>
          </cell>
        </row>
        <row r="30">
          <cell r="A30">
            <v>2012</v>
          </cell>
          <cell r="B30" t="str">
            <v>JUL</v>
          </cell>
          <cell r="D30" t="str">
            <v>RRT9103</v>
          </cell>
          <cell r="E30">
            <v>340638.330531399</v>
          </cell>
        </row>
        <row r="31">
          <cell r="A31">
            <v>2012</v>
          </cell>
          <cell r="B31" t="str">
            <v>JUL</v>
          </cell>
          <cell r="D31" t="str">
            <v>RRT9003</v>
          </cell>
          <cell r="E31">
            <v>465064.99695567798</v>
          </cell>
        </row>
        <row r="32">
          <cell r="A32">
            <v>2012</v>
          </cell>
          <cell r="B32" t="str">
            <v>JUL</v>
          </cell>
          <cell r="D32" t="str">
            <v>RRD9103</v>
          </cell>
          <cell r="E32">
            <v>0</v>
          </cell>
        </row>
        <row r="33">
          <cell r="A33">
            <v>2012</v>
          </cell>
          <cell r="B33" t="str">
            <v>JUL</v>
          </cell>
          <cell r="D33" t="str">
            <v>RRD9003</v>
          </cell>
          <cell r="E33">
            <v>0</v>
          </cell>
        </row>
        <row r="34">
          <cell r="A34">
            <v>2012</v>
          </cell>
          <cell r="B34" t="str">
            <v>JUL</v>
          </cell>
          <cell r="D34" t="str">
            <v>RRD9102</v>
          </cell>
          <cell r="E34">
            <v>0</v>
          </cell>
        </row>
        <row r="35">
          <cell r="A35">
            <v>2012</v>
          </cell>
          <cell r="B35" t="str">
            <v>JUL</v>
          </cell>
          <cell r="D35" t="str">
            <v>RRT9002</v>
          </cell>
          <cell r="E35">
            <v>1534592.0729449501</v>
          </cell>
        </row>
        <row r="36">
          <cell r="A36">
            <v>2012</v>
          </cell>
          <cell r="B36" t="str">
            <v>JUL</v>
          </cell>
          <cell r="D36" t="str">
            <v>JUR4FA1</v>
          </cell>
          <cell r="E36">
            <v>0.98177599999999998</v>
          </cell>
        </row>
        <row r="37">
          <cell r="A37">
            <v>2012</v>
          </cell>
          <cell r="B37" t="str">
            <v>JUL</v>
          </cell>
          <cell r="D37" t="str">
            <v>TRU4TOT</v>
          </cell>
          <cell r="E37">
            <v>-51800406</v>
          </cell>
        </row>
        <row r="38">
          <cell r="A38">
            <v>2012</v>
          </cell>
          <cell r="B38" t="str">
            <v>JUL</v>
          </cell>
          <cell r="D38" t="str">
            <v>2MC4MON</v>
          </cell>
          <cell r="E38">
            <v>0</v>
          </cell>
        </row>
        <row r="39">
          <cell r="A39">
            <v>2012</v>
          </cell>
          <cell r="B39" t="str">
            <v>JUL</v>
          </cell>
          <cell r="D39" t="str">
            <v>2MC4TOT</v>
          </cell>
          <cell r="E39">
            <v>0</v>
          </cell>
        </row>
        <row r="40">
          <cell r="A40">
            <v>2012</v>
          </cell>
          <cell r="B40" t="str">
            <v>JUL</v>
          </cell>
          <cell r="D40" t="str">
            <v>TRU4MON</v>
          </cell>
          <cell r="E40">
            <v>-4316700.5</v>
          </cell>
        </row>
        <row r="41">
          <cell r="A41">
            <v>2012</v>
          </cell>
          <cell r="B41" t="str">
            <v>JUL</v>
          </cell>
          <cell r="D41" t="str">
            <v>1MC4TOT</v>
          </cell>
          <cell r="E41">
            <v>0</v>
          </cell>
        </row>
        <row r="42">
          <cell r="A42">
            <v>2012</v>
          </cell>
          <cell r="B42" t="str">
            <v>JUL</v>
          </cell>
          <cell r="D42" t="str">
            <v>1MC4MON</v>
          </cell>
          <cell r="E42">
            <v>0</v>
          </cell>
        </row>
        <row r="43">
          <cell r="A43">
            <v>2012</v>
          </cell>
          <cell r="B43" t="str">
            <v>JUL</v>
          </cell>
          <cell r="D43" t="str">
            <v>PIF4MON</v>
          </cell>
          <cell r="E43">
            <v>-547226.46305999998</v>
          </cell>
        </row>
        <row r="44">
          <cell r="A44">
            <v>2012</v>
          </cell>
          <cell r="B44" t="str">
            <v>JUL</v>
          </cell>
          <cell r="D44" t="str">
            <v>PIF4GRS</v>
          </cell>
          <cell r="E44">
            <v>0</v>
          </cell>
        </row>
        <row r="45">
          <cell r="A45">
            <v>2012</v>
          </cell>
          <cell r="B45" t="str">
            <v>JUL</v>
          </cell>
          <cell r="D45" t="str">
            <v>PIF4NET</v>
          </cell>
          <cell r="E45">
            <v>-6566717.5567199998</v>
          </cell>
        </row>
        <row r="46">
          <cell r="A46">
            <v>2012</v>
          </cell>
          <cell r="B46" t="str">
            <v>JUL</v>
          </cell>
          <cell r="D46" t="str">
            <v>PIF4FEE</v>
          </cell>
          <cell r="E46">
            <v>4731.4432800000004</v>
          </cell>
        </row>
        <row r="47">
          <cell r="A47">
            <v>2012</v>
          </cell>
          <cell r="B47" t="str">
            <v>JUL</v>
          </cell>
          <cell r="D47" t="str">
            <v>GRT4FEE</v>
          </cell>
          <cell r="E47">
            <v>0</v>
          </cell>
        </row>
        <row r="48">
          <cell r="A48">
            <v>2012</v>
          </cell>
          <cell r="B48" t="str">
            <v>JUL</v>
          </cell>
          <cell r="D48" t="str">
            <v>REV4MON</v>
          </cell>
          <cell r="E48">
            <v>361555440.93339002</v>
          </cell>
        </row>
        <row r="49">
          <cell r="A49">
            <v>2012</v>
          </cell>
          <cell r="B49" t="str">
            <v>JUL</v>
          </cell>
          <cell r="D49" t="str">
            <v>RAF4FEE</v>
          </cell>
          <cell r="E49">
            <v>264012.03354959999</v>
          </cell>
        </row>
        <row r="50">
          <cell r="A50">
            <v>2012</v>
          </cell>
          <cell r="B50" t="str">
            <v>JUL</v>
          </cell>
          <cell r="D50" t="str">
            <v>REV4NET</v>
          </cell>
          <cell r="E50">
            <v>366419367.89644998</v>
          </cell>
        </row>
        <row r="51">
          <cell r="A51">
            <v>2012</v>
          </cell>
          <cell r="B51" t="str">
            <v>JUL</v>
          </cell>
          <cell r="D51" t="str">
            <v>AM24111</v>
          </cell>
          <cell r="E51">
            <v>0</v>
          </cell>
        </row>
        <row r="52">
          <cell r="A52">
            <v>2012</v>
          </cell>
          <cell r="B52" t="str">
            <v>JUL</v>
          </cell>
          <cell r="D52" t="str">
            <v>AM74111</v>
          </cell>
          <cell r="E52">
            <v>1.5E-3</v>
          </cell>
        </row>
        <row r="53">
          <cell r="A53">
            <v>2012</v>
          </cell>
          <cell r="B53" t="str">
            <v>JUL</v>
          </cell>
          <cell r="D53" t="str">
            <v>AMA4111</v>
          </cell>
          <cell r="E53">
            <v>0</v>
          </cell>
        </row>
        <row r="54">
          <cell r="A54">
            <v>2012</v>
          </cell>
          <cell r="B54" t="str">
            <v>JUL</v>
          </cell>
          <cell r="D54" t="str">
            <v>LNG4MON</v>
          </cell>
          <cell r="E54">
            <v>-21300427.083333299</v>
          </cell>
        </row>
        <row r="55">
          <cell r="A55">
            <v>2012</v>
          </cell>
          <cell r="B55" t="str">
            <v>JUL</v>
          </cell>
          <cell r="D55" t="str">
            <v>3MC4MON</v>
          </cell>
          <cell r="E55">
            <v>0</v>
          </cell>
        </row>
        <row r="56">
          <cell r="A56">
            <v>2012</v>
          </cell>
          <cell r="B56" t="str">
            <v>JUL</v>
          </cell>
          <cell r="D56" t="str">
            <v>SHT4DEF</v>
          </cell>
          <cell r="E56">
            <v>29820597.916666601</v>
          </cell>
        </row>
        <row r="57">
          <cell r="A57">
            <v>2012</v>
          </cell>
          <cell r="B57" t="str">
            <v>JUL</v>
          </cell>
          <cell r="D57" t="str">
            <v>SHT4REM</v>
          </cell>
          <cell r="E57">
            <v>21583502.5</v>
          </cell>
        </row>
        <row r="58">
          <cell r="A58">
            <v>2012</v>
          </cell>
          <cell r="B58" t="str">
            <v>JUL</v>
          </cell>
          <cell r="D58" t="str">
            <v>AMC4111</v>
          </cell>
          <cell r="E58">
            <v>0</v>
          </cell>
        </row>
        <row r="59">
          <cell r="A59">
            <v>2012</v>
          </cell>
          <cell r="B59" t="str">
            <v>JUL</v>
          </cell>
          <cell r="D59" t="str">
            <v>UCOR.00000323.01.02.01</v>
          </cell>
          <cell r="E59">
            <v>168775.41</v>
          </cell>
        </row>
        <row r="60">
          <cell r="A60">
            <v>2012</v>
          </cell>
          <cell r="B60" t="str">
            <v>JUL</v>
          </cell>
          <cell r="D60" t="str">
            <v>UCOR.00000320.01.06.12</v>
          </cell>
          <cell r="E60">
            <v>74.819999999999993</v>
          </cell>
        </row>
        <row r="61">
          <cell r="A61">
            <v>2012</v>
          </cell>
          <cell r="B61" t="str">
            <v>JUL</v>
          </cell>
          <cell r="D61" t="str">
            <v>UCOR.00000320.01.06.13</v>
          </cell>
          <cell r="E61">
            <v>770.69</v>
          </cell>
        </row>
        <row r="62">
          <cell r="A62">
            <v>2012</v>
          </cell>
          <cell r="B62" t="str">
            <v>JUL</v>
          </cell>
          <cell r="D62" t="str">
            <v>UCOR.00000320.01.07.01</v>
          </cell>
          <cell r="E62">
            <v>5791896.4500000002</v>
          </cell>
        </row>
        <row r="63">
          <cell r="A63">
            <v>2012</v>
          </cell>
          <cell r="B63" t="str">
            <v>JUL</v>
          </cell>
          <cell r="D63" t="str">
            <v>UCOR.00000320.01.07.02</v>
          </cell>
          <cell r="E63">
            <v>38140402.289999999</v>
          </cell>
        </row>
        <row r="64">
          <cell r="A64">
            <v>2012</v>
          </cell>
          <cell r="B64" t="str">
            <v>JUL</v>
          </cell>
          <cell r="D64" t="str">
            <v>UCOR.00000320.01.07.04</v>
          </cell>
          <cell r="E64">
            <v>14930261.25</v>
          </cell>
        </row>
        <row r="65">
          <cell r="A65">
            <v>2012</v>
          </cell>
          <cell r="B65" t="str">
            <v>JUL</v>
          </cell>
          <cell r="D65" t="str">
            <v>UCOR.00000320.01.07.05</v>
          </cell>
          <cell r="E65">
            <v>568373.25</v>
          </cell>
        </row>
        <row r="66">
          <cell r="A66">
            <v>2012</v>
          </cell>
          <cell r="B66" t="str">
            <v>JUL</v>
          </cell>
          <cell r="D66" t="str">
            <v>UCOR.00000320.01.07.07</v>
          </cell>
          <cell r="E66">
            <v>1226584.28</v>
          </cell>
        </row>
        <row r="67">
          <cell r="A67">
            <v>2012</v>
          </cell>
          <cell r="B67" t="str">
            <v>JUL</v>
          </cell>
          <cell r="D67" t="str">
            <v>UCOR.00000320.01.07.11</v>
          </cell>
          <cell r="E67">
            <v>21461468.219999999</v>
          </cell>
        </row>
        <row r="68">
          <cell r="A68">
            <v>2012</v>
          </cell>
          <cell r="B68" t="str">
            <v>JUL</v>
          </cell>
          <cell r="D68" t="str">
            <v>UCOR.00000320.01.07.12</v>
          </cell>
          <cell r="E68">
            <v>22068726.550000001</v>
          </cell>
        </row>
        <row r="69">
          <cell r="A69">
            <v>2012</v>
          </cell>
          <cell r="B69" t="str">
            <v>JUL</v>
          </cell>
          <cell r="D69" t="str">
            <v>UCOR.00000320.01.07.13</v>
          </cell>
          <cell r="E69">
            <v>22410121.969999999</v>
          </cell>
        </row>
        <row r="70">
          <cell r="A70">
            <v>2012</v>
          </cell>
          <cell r="B70" t="str">
            <v>JUL</v>
          </cell>
          <cell r="D70" t="str">
            <v>UCOR.00000320.01.07.14</v>
          </cell>
          <cell r="E70">
            <v>18135514.32</v>
          </cell>
        </row>
        <row r="71">
          <cell r="A71">
            <v>2012</v>
          </cell>
          <cell r="B71" t="str">
            <v>JUL</v>
          </cell>
          <cell r="D71" t="str">
            <v>UCOR.00000320.01.07.15</v>
          </cell>
          <cell r="E71">
            <v>78137507.980000004</v>
          </cell>
        </row>
        <row r="72">
          <cell r="A72">
            <v>2012</v>
          </cell>
          <cell r="B72" t="str">
            <v>JUL</v>
          </cell>
          <cell r="D72" t="str">
            <v>UCOR.00000320.01.07.16</v>
          </cell>
          <cell r="E72">
            <v>95632.01</v>
          </cell>
        </row>
        <row r="73">
          <cell r="A73">
            <v>2012</v>
          </cell>
          <cell r="B73" t="str">
            <v>JUL</v>
          </cell>
          <cell r="D73" t="str">
            <v>UCOR.00000320.01.07.17</v>
          </cell>
          <cell r="E73">
            <v>28990004.449999999</v>
          </cell>
        </row>
        <row r="74">
          <cell r="A74">
            <v>2012</v>
          </cell>
          <cell r="B74" t="str">
            <v>JUL</v>
          </cell>
          <cell r="D74" t="str">
            <v>UCOR.00000301.01.04.01</v>
          </cell>
          <cell r="E74">
            <v>7567252.9900000002</v>
          </cell>
        </row>
        <row r="75">
          <cell r="A75">
            <v>2012</v>
          </cell>
          <cell r="B75" t="str">
            <v>JUL</v>
          </cell>
          <cell r="D75" t="str">
            <v>UCOR.00000305.01.08.01</v>
          </cell>
          <cell r="E75">
            <v>18165662.649999999</v>
          </cell>
        </row>
        <row r="76">
          <cell r="A76">
            <v>2012</v>
          </cell>
          <cell r="B76" t="str">
            <v>JUL</v>
          </cell>
          <cell r="D76" t="str">
            <v>UCOR.00000305.01.08.02</v>
          </cell>
          <cell r="E76">
            <v>1705243.47</v>
          </cell>
        </row>
        <row r="77">
          <cell r="A77">
            <v>2012</v>
          </cell>
          <cell r="B77" t="str">
            <v>JUL</v>
          </cell>
          <cell r="D77" t="str">
            <v>UCOR.00000305.01.09.01</v>
          </cell>
          <cell r="E77">
            <v>3717573.79</v>
          </cell>
        </row>
        <row r="78">
          <cell r="A78">
            <v>2012</v>
          </cell>
          <cell r="B78" t="str">
            <v>JUL</v>
          </cell>
          <cell r="D78" t="str">
            <v>UCOR.00000305.01.09.02</v>
          </cell>
          <cell r="E78">
            <v>83316.429999999993</v>
          </cell>
        </row>
        <row r="79">
          <cell r="A79">
            <v>2012</v>
          </cell>
          <cell r="B79" t="str">
            <v>JUL</v>
          </cell>
          <cell r="D79" t="str">
            <v>UCOR.00000323.01.01.01</v>
          </cell>
          <cell r="E79">
            <v>-878.78</v>
          </cell>
        </row>
        <row r="80">
          <cell r="A80">
            <v>2012</v>
          </cell>
          <cell r="B80" t="str">
            <v>JUL</v>
          </cell>
          <cell r="D80" t="str">
            <v>UNUC.00000084.01.01.01</v>
          </cell>
          <cell r="E80">
            <v>3637453.09</v>
          </cell>
        </row>
        <row r="81">
          <cell r="A81">
            <v>2012</v>
          </cell>
          <cell r="B81" t="str">
            <v>JUL</v>
          </cell>
          <cell r="D81" t="str">
            <v>UNUC.00000085.01.01.01</v>
          </cell>
          <cell r="E81">
            <v>2552472.16</v>
          </cell>
        </row>
        <row r="82">
          <cell r="A82">
            <v>2012</v>
          </cell>
          <cell r="B82" t="str">
            <v>JUL</v>
          </cell>
          <cell r="D82" t="str">
            <v>UNUC.00000087.01.01.01</v>
          </cell>
          <cell r="E82">
            <v>3184048.09</v>
          </cell>
        </row>
        <row r="83">
          <cell r="A83">
            <v>2012</v>
          </cell>
          <cell r="B83" t="str">
            <v>JUL</v>
          </cell>
          <cell r="D83" t="str">
            <v>4404840</v>
          </cell>
          <cell r="E83">
            <v>1266646.6100000001</v>
          </cell>
        </row>
        <row r="84">
          <cell r="A84">
            <v>2012</v>
          </cell>
          <cell r="B84" t="str">
            <v>JUL</v>
          </cell>
          <cell r="D84" t="str">
            <v>4404940</v>
          </cell>
          <cell r="E84">
            <v>912300.82</v>
          </cell>
        </row>
        <row r="85">
          <cell r="A85">
            <v>2012</v>
          </cell>
          <cell r="B85" t="str">
            <v>JUL</v>
          </cell>
          <cell r="D85" t="str">
            <v>4404810</v>
          </cell>
          <cell r="E85">
            <v>0</v>
          </cell>
        </row>
        <row r="86">
          <cell r="A86">
            <v>2012</v>
          </cell>
          <cell r="B86" t="str">
            <v>JUL</v>
          </cell>
          <cell r="D86" t="str">
            <v>4404840</v>
          </cell>
          <cell r="E86">
            <v>-271497.83</v>
          </cell>
        </row>
        <row r="87">
          <cell r="A87">
            <v>2012</v>
          </cell>
          <cell r="B87" t="str">
            <v>JUL</v>
          </cell>
          <cell r="D87" t="str">
            <v>KWH4000</v>
          </cell>
          <cell r="E87">
            <v>9956736569</v>
          </cell>
        </row>
        <row r="88">
          <cell r="A88">
            <v>2012</v>
          </cell>
          <cell r="B88" t="str">
            <v>JUL</v>
          </cell>
          <cell r="D88" t="str">
            <v>KWH4940</v>
          </cell>
          <cell r="E88">
            <v>79622845</v>
          </cell>
        </row>
        <row r="89">
          <cell r="A89">
            <v>2012</v>
          </cell>
          <cell r="B89" t="str">
            <v>JUL</v>
          </cell>
          <cell r="D89" t="str">
            <v>4404000</v>
          </cell>
          <cell r="E89">
            <v>317350313.19999999</v>
          </cell>
        </row>
        <row r="90">
          <cell r="A90">
            <v>2012</v>
          </cell>
          <cell r="B90" t="str">
            <v>JUL</v>
          </cell>
          <cell r="D90" t="str">
            <v>4404940</v>
          </cell>
          <cell r="E90">
            <v>0</v>
          </cell>
        </row>
        <row r="91">
          <cell r="A91">
            <v>2012</v>
          </cell>
          <cell r="B91" t="str">
            <v>JUL</v>
          </cell>
          <cell r="D91" t="str">
            <v>4404000</v>
          </cell>
          <cell r="E91">
            <v>0</v>
          </cell>
        </row>
        <row r="92">
          <cell r="A92">
            <v>2012</v>
          </cell>
          <cell r="B92" t="str">
            <v>JUL</v>
          </cell>
          <cell r="D92" t="str">
            <v>4404000</v>
          </cell>
          <cell r="E92">
            <v>21182429.329999998</v>
          </cell>
        </row>
        <row r="93">
          <cell r="A93">
            <v>2012</v>
          </cell>
          <cell r="B93" t="str">
            <v>JUL</v>
          </cell>
          <cell r="D93" t="str">
            <v>4404810</v>
          </cell>
          <cell r="E93">
            <v>357550.2</v>
          </cell>
        </row>
        <row r="94">
          <cell r="A94">
            <v>2012</v>
          </cell>
          <cell r="B94" t="str">
            <v>JUL</v>
          </cell>
          <cell r="D94" t="str">
            <v>KWH4840</v>
          </cell>
          <cell r="E94">
            <v>105197075</v>
          </cell>
        </row>
        <row r="95">
          <cell r="A95">
            <v>2012</v>
          </cell>
          <cell r="B95" t="str">
            <v>JUL</v>
          </cell>
          <cell r="D95" t="str">
            <v>4404810</v>
          </cell>
          <cell r="E95">
            <v>0</v>
          </cell>
        </row>
        <row r="96">
          <cell r="A96">
            <v>2012</v>
          </cell>
          <cell r="B96" t="str">
            <v>JUL</v>
          </cell>
          <cell r="D96" t="str">
            <v>4404000</v>
          </cell>
          <cell r="E96">
            <v>28150637.399999999</v>
          </cell>
        </row>
        <row r="97">
          <cell r="A97">
            <v>2012</v>
          </cell>
          <cell r="B97" t="str">
            <v>JUL</v>
          </cell>
          <cell r="D97" t="str">
            <v>4404000</v>
          </cell>
          <cell r="E97">
            <v>0</v>
          </cell>
        </row>
        <row r="98">
          <cell r="A98">
            <v>2012</v>
          </cell>
          <cell r="B98" t="str">
            <v>JUL</v>
          </cell>
          <cell r="D98" t="str">
            <v>4404840</v>
          </cell>
          <cell r="E98">
            <v>0</v>
          </cell>
        </row>
        <row r="99">
          <cell r="A99">
            <v>2012</v>
          </cell>
          <cell r="B99" t="str">
            <v>JUL</v>
          </cell>
          <cell r="D99" t="str">
            <v>4404940</v>
          </cell>
          <cell r="E99">
            <v>0</v>
          </cell>
        </row>
        <row r="100">
          <cell r="A100">
            <v>2012</v>
          </cell>
          <cell r="B100" t="str">
            <v>JUL</v>
          </cell>
          <cell r="D100" t="str">
            <v>4404810</v>
          </cell>
          <cell r="E100">
            <v>-84886.24</v>
          </cell>
        </row>
        <row r="101">
          <cell r="A101">
            <v>2012</v>
          </cell>
          <cell r="B101" t="str">
            <v>JUL</v>
          </cell>
          <cell r="D101" t="str">
            <v>KWH4810</v>
          </cell>
          <cell r="E101">
            <v>21060000</v>
          </cell>
        </row>
        <row r="102">
          <cell r="A102">
            <v>2012</v>
          </cell>
          <cell r="B102" t="str">
            <v>JUL</v>
          </cell>
          <cell r="D102" t="str">
            <v>4404810</v>
          </cell>
          <cell r="E102">
            <v>498935.7</v>
          </cell>
        </row>
        <row r="103">
          <cell r="A103">
            <v>2012</v>
          </cell>
          <cell r="B103" t="str">
            <v>JUL</v>
          </cell>
          <cell r="D103" t="str">
            <v>4404840</v>
          </cell>
          <cell r="E103">
            <v>2335241.3199999998</v>
          </cell>
        </row>
        <row r="104">
          <cell r="A104">
            <v>2012</v>
          </cell>
          <cell r="B104" t="str">
            <v>JUL</v>
          </cell>
          <cell r="D104" t="str">
            <v>4404940</v>
          </cell>
          <cell r="E104">
            <v>1809751.37</v>
          </cell>
        </row>
        <row r="105">
          <cell r="A105">
            <v>2012</v>
          </cell>
          <cell r="B105" t="str">
            <v>JUL</v>
          </cell>
          <cell r="D105" t="str">
            <v>4404840</v>
          </cell>
          <cell r="E105">
            <v>0</v>
          </cell>
        </row>
        <row r="106">
          <cell r="A106">
            <v>2012</v>
          </cell>
          <cell r="B106" t="str">
            <v>JUL</v>
          </cell>
          <cell r="D106" t="str">
            <v>4404940</v>
          </cell>
          <cell r="E106">
            <v>-165167.91</v>
          </cell>
        </row>
        <row r="107">
          <cell r="A107">
            <v>2012</v>
          </cell>
          <cell r="B107" t="str">
            <v>JUL</v>
          </cell>
          <cell r="D107" t="str">
            <v>CI74001</v>
          </cell>
          <cell r="E107">
            <v>0</v>
          </cell>
        </row>
        <row r="108">
          <cell r="A108">
            <v>2012</v>
          </cell>
          <cell r="B108" t="str">
            <v>JUL</v>
          </cell>
          <cell r="D108" t="str">
            <v>CI94001</v>
          </cell>
          <cell r="E108">
            <v>0</v>
          </cell>
        </row>
        <row r="109">
          <cell r="A109">
            <v>2012</v>
          </cell>
          <cell r="B109" t="str">
            <v>JUL</v>
          </cell>
          <cell r="D109" t="str">
            <v>CI14001</v>
          </cell>
          <cell r="E109">
            <v>0</v>
          </cell>
        </row>
        <row r="110">
          <cell r="A110">
            <v>2012</v>
          </cell>
          <cell r="B110" t="str">
            <v>JUL</v>
          </cell>
          <cell r="D110" t="str">
            <v>CI84001</v>
          </cell>
          <cell r="E110">
            <v>0</v>
          </cell>
        </row>
        <row r="111">
          <cell r="A111">
            <v>2012</v>
          </cell>
          <cell r="B111" t="str">
            <v>JUL</v>
          </cell>
          <cell r="D111" t="str">
            <v>CIA4001</v>
          </cell>
          <cell r="E111">
            <v>0</v>
          </cell>
        </row>
        <row r="112">
          <cell r="A112">
            <v>2012</v>
          </cell>
          <cell r="B112" t="str">
            <v>JUL</v>
          </cell>
          <cell r="D112" t="str">
            <v>CIB4001</v>
          </cell>
          <cell r="E112">
            <v>0</v>
          </cell>
        </row>
        <row r="113">
          <cell r="A113">
            <v>2012</v>
          </cell>
          <cell r="B113" t="str">
            <v>JUL</v>
          </cell>
          <cell r="D113" t="str">
            <v>CIC4001</v>
          </cell>
          <cell r="E113">
            <v>0</v>
          </cell>
        </row>
        <row r="114">
          <cell r="A114">
            <v>2012</v>
          </cell>
          <cell r="B114" t="str">
            <v>JUL</v>
          </cell>
          <cell r="D114" t="str">
            <v>MAN4001</v>
          </cell>
          <cell r="E114">
            <v>-45498494</v>
          </cell>
        </row>
        <row r="115">
          <cell r="A115">
            <v>2012</v>
          </cell>
          <cell r="B115" t="str">
            <v>JUL</v>
          </cell>
          <cell r="D115" t="str">
            <v>MAN4002</v>
          </cell>
          <cell r="E115">
            <v>-6301912</v>
          </cell>
        </row>
        <row r="116">
          <cell r="A116">
            <v>2012</v>
          </cell>
          <cell r="B116" t="str">
            <v>JUL</v>
          </cell>
          <cell r="D116" t="str">
            <v>MAN4003</v>
          </cell>
          <cell r="E116">
            <v>0</v>
          </cell>
        </row>
        <row r="117">
          <cell r="A117">
            <v>2012</v>
          </cell>
          <cell r="B117" t="str">
            <v>JUL</v>
          </cell>
          <cell r="D117" t="str">
            <v>MAN4004</v>
          </cell>
          <cell r="E117">
            <v>0</v>
          </cell>
        </row>
        <row r="118">
          <cell r="A118">
            <v>2012</v>
          </cell>
          <cell r="B118" t="str">
            <v>JUL</v>
          </cell>
          <cell r="D118" t="str">
            <v>MAN4005</v>
          </cell>
          <cell r="E118">
            <v>0</v>
          </cell>
        </row>
        <row r="119">
          <cell r="A119">
            <v>2012</v>
          </cell>
          <cell r="B119" t="str">
            <v>JUL</v>
          </cell>
          <cell r="D119" t="str">
            <v>MAN4006</v>
          </cell>
          <cell r="E119">
            <v>0</v>
          </cell>
        </row>
        <row r="120">
          <cell r="A120">
            <v>2012</v>
          </cell>
          <cell r="B120" t="str">
            <v>JUL</v>
          </cell>
          <cell r="D120" t="str">
            <v>MAN4007</v>
          </cell>
          <cell r="E120">
            <v>0</v>
          </cell>
        </row>
        <row r="121">
          <cell r="A121">
            <v>2012</v>
          </cell>
          <cell r="B121" t="str">
            <v>JUL</v>
          </cell>
          <cell r="D121" t="str">
            <v>MAN4008</v>
          </cell>
          <cell r="E121">
            <v>0</v>
          </cell>
        </row>
        <row r="122">
          <cell r="A122">
            <v>2012</v>
          </cell>
          <cell r="B122" t="str">
            <v>JUL</v>
          </cell>
          <cell r="D122" t="str">
            <v>MAN4009</v>
          </cell>
          <cell r="E122">
            <v>0</v>
          </cell>
        </row>
        <row r="123">
          <cell r="A123">
            <v>2012</v>
          </cell>
          <cell r="B123" t="str">
            <v>JUL</v>
          </cell>
          <cell r="D123" t="str">
            <v>MAN400B</v>
          </cell>
          <cell r="E123">
            <v>-51121025</v>
          </cell>
        </row>
        <row r="124">
          <cell r="A124">
            <v>2012</v>
          </cell>
          <cell r="B124" t="str">
            <v>JUL</v>
          </cell>
          <cell r="D124" t="str">
            <v>MAN400G</v>
          </cell>
          <cell r="E124">
            <v>-6571449</v>
          </cell>
        </row>
        <row r="125">
          <cell r="A125">
            <v>2012</v>
          </cell>
          <cell r="B125" t="str">
            <v>JUL</v>
          </cell>
          <cell r="D125" t="str">
            <v>FC24122</v>
          </cell>
          <cell r="E125">
            <v>0.98177599999999998</v>
          </cell>
        </row>
        <row r="126">
          <cell r="A126">
            <v>2012</v>
          </cell>
          <cell r="B126" t="str">
            <v>JUL</v>
          </cell>
          <cell r="D126" t="str">
            <v>FC34128</v>
          </cell>
          <cell r="E126">
            <v>0</v>
          </cell>
        </row>
        <row r="127">
          <cell r="A127">
            <v>2012</v>
          </cell>
          <cell r="B127" t="str">
            <v>JUL</v>
          </cell>
          <cell r="D127" t="str">
            <v>FC34120</v>
          </cell>
          <cell r="E127">
            <v>-132234.98727632</v>
          </cell>
        </row>
        <row r="128">
          <cell r="A128">
            <v>2012</v>
          </cell>
          <cell r="B128" t="str">
            <v>JUL</v>
          </cell>
          <cell r="D128" t="str">
            <v>FC24129</v>
          </cell>
          <cell r="E128">
            <v>0.98177599999999998</v>
          </cell>
        </row>
        <row r="129">
          <cell r="A129">
            <v>2012</v>
          </cell>
          <cell r="B129" t="str">
            <v>JUL</v>
          </cell>
          <cell r="D129" t="str">
            <v>FC24152</v>
          </cell>
          <cell r="E129">
            <v>1</v>
          </cell>
        </row>
        <row r="130">
          <cell r="A130">
            <v>2012</v>
          </cell>
          <cell r="B130" t="str">
            <v>JUL</v>
          </cell>
          <cell r="D130" t="str">
            <v>FC34129</v>
          </cell>
          <cell r="E130">
            <v>-791020.19004695304</v>
          </cell>
        </row>
        <row r="131">
          <cell r="A131">
            <v>2012</v>
          </cell>
          <cell r="B131" t="str">
            <v>JUL</v>
          </cell>
          <cell r="D131" t="str">
            <v>FC14129</v>
          </cell>
          <cell r="E131">
            <v>-805703.32748707803</v>
          </cell>
        </row>
        <row r="132">
          <cell r="A132">
            <v>2012</v>
          </cell>
          <cell r="B132" t="str">
            <v>JUL</v>
          </cell>
          <cell r="D132" t="str">
            <v>FC24116</v>
          </cell>
          <cell r="E132">
            <v>0.98177599999999998</v>
          </cell>
        </row>
        <row r="133">
          <cell r="A133">
            <v>2012</v>
          </cell>
          <cell r="B133" t="str">
            <v>JUL</v>
          </cell>
          <cell r="D133" t="str">
            <v>FC34114</v>
          </cell>
          <cell r="E133">
            <v>1354065.8126393601</v>
          </cell>
        </row>
        <row r="134">
          <cell r="A134">
            <v>2012</v>
          </cell>
          <cell r="B134" t="str">
            <v>JUL</v>
          </cell>
          <cell r="D134" t="str">
            <v>FC24114</v>
          </cell>
          <cell r="E134">
            <v>0.98177599999999998</v>
          </cell>
        </row>
        <row r="135">
          <cell r="A135">
            <v>2012</v>
          </cell>
          <cell r="B135" t="str">
            <v>JUL</v>
          </cell>
          <cell r="D135" t="str">
            <v>FC24115</v>
          </cell>
          <cell r="E135">
            <v>0.98177599999999998</v>
          </cell>
        </row>
        <row r="136">
          <cell r="A136">
            <v>2012</v>
          </cell>
          <cell r="B136" t="str">
            <v>JUL</v>
          </cell>
          <cell r="D136" t="str">
            <v>FC24112</v>
          </cell>
          <cell r="E136">
            <v>0.98177599999999998</v>
          </cell>
        </row>
        <row r="137">
          <cell r="A137">
            <v>2012</v>
          </cell>
          <cell r="B137" t="str">
            <v>JUL</v>
          </cell>
          <cell r="D137" t="str">
            <v>FC14191</v>
          </cell>
          <cell r="E137">
            <v>0</v>
          </cell>
        </row>
        <row r="138">
          <cell r="A138">
            <v>2012</v>
          </cell>
          <cell r="B138" t="str">
            <v>JUL</v>
          </cell>
          <cell r="D138" t="str">
            <v>FC14118</v>
          </cell>
          <cell r="E138">
            <v>549227.15</v>
          </cell>
        </row>
        <row r="139">
          <cell r="A139">
            <v>2012</v>
          </cell>
          <cell r="B139" t="str">
            <v>JUL</v>
          </cell>
          <cell r="D139" t="str">
            <v>FC34112</v>
          </cell>
          <cell r="E139">
            <v>0</v>
          </cell>
        </row>
        <row r="140">
          <cell r="A140">
            <v>2012</v>
          </cell>
          <cell r="B140" t="str">
            <v>JUL</v>
          </cell>
          <cell r="D140" t="str">
            <v>FC14117</v>
          </cell>
          <cell r="E140">
            <v>103354.1</v>
          </cell>
        </row>
        <row r="141">
          <cell r="A141">
            <v>2012</v>
          </cell>
          <cell r="B141" t="str">
            <v>JUL</v>
          </cell>
          <cell r="D141" t="str">
            <v>FC24123</v>
          </cell>
          <cell r="E141">
            <v>0.98177599999999998</v>
          </cell>
        </row>
        <row r="142">
          <cell r="A142">
            <v>2012</v>
          </cell>
          <cell r="B142" t="str">
            <v>JUL</v>
          </cell>
          <cell r="D142" t="str">
            <v>FC24120</v>
          </cell>
          <cell r="E142">
            <v>0.98177599999999998</v>
          </cell>
        </row>
        <row r="143">
          <cell r="A143">
            <v>2012</v>
          </cell>
          <cell r="B143" t="str">
            <v>JUL</v>
          </cell>
          <cell r="D143" t="str">
            <v>FC34124</v>
          </cell>
          <cell r="E143">
            <v>3731622.7966307201</v>
          </cell>
        </row>
        <row r="144">
          <cell r="A144">
            <v>2012</v>
          </cell>
          <cell r="B144" t="str">
            <v>JUL</v>
          </cell>
          <cell r="D144" t="str">
            <v>FC14121</v>
          </cell>
          <cell r="E144">
            <v>13928524.73</v>
          </cell>
        </row>
        <row r="145">
          <cell r="A145">
            <v>2012</v>
          </cell>
          <cell r="B145" t="str">
            <v>JUL</v>
          </cell>
          <cell r="D145" t="str">
            <v>FC24125</v>
          </cell>
          <cell r="E145">
            <v>0.98177599999999998</v>
          </cell>
        </row>
        <row r="146">
          <cell r="A146">
            <v>2012</v>
          </cell>
          <cell r="B146" t="str">
            <v>JUL</v>
          </cell>
          <cell r="D146" t="str">
            <v>FC14114</v>
          </cell>
          <cell r="E146">
            <v>1379200.36</v>
          </cell>
        </row>
        <row r="147">
          <cell r="A147">
            <v>2012</v>
          </cell>
          <cell r="B147" t="str">
            <v>JUL</v>
          </cell>
          <cell r="D147" t="str">
            <v>FC14122</v>
          </cell>
          <cell r="E147">
            <v>329323586.72000003</v>
          </cell>
        </row>
        <row r="148">
          <cell r="A148">
            <v>2012</v>
          </cell>
          <cell r="B148" t="str">
            <v>JUL</v>
          </cell>
          <cell r="D148" t="str">
            <v>FC34113</v>
          </cell>
          <cell r="E148">
            <v>0</v>
          </cell>
        </row>
        <row r="149">
          <cell r="A149">
            <v>2012</v>
          </cell>
          <cell r="B149" t="str">
            <v>JUL</v>
          </cell>
          <cell r="D149" t="str">
            <v>FC24124</v>
          </cell>
          <cell r="E149">
            <v>0.98177599999999998</v>
          </cell>
        </row>
        <row r="150">
          <cell r="A150">
            <v>2012</v>
          </cell>
          <cell r="B150" t="str">
            <v>JUL</v>
          </cell>
          <cell r="D150" t="str">
            <v>FC34191</v>
          </cell>
          <cell r="E150">
            <v>0</v>
          </cell>
        </row>
        <row r="151">
          <cell r="A151">
            <v>2012</v>
          </cell>
          <cell r="B151" t="str">
            <v>JUL</v>
          </cell>
          <cell r="D151" t="str">
            <v>FC24127</v>
          </cell>
          <cell r="E151">
            <v>0.98177599999999998</v>
          </cell>
        </row>
        <row r="152">
          <cell r="A152">
            <v>2012</v>
          </cell>
          <cell r="B152" t="str">
            <v>JUL</v>
          </cell>
          <cell r="D152" t="str">
            <v>FC14116</v>
          </cell>
          <cell r="E152">
            <v>1283800.3600000001</v>
          </cell>
        </row>
        <row r="153">
          <cell r="A153">
            <v>2012</v>
          </cell>
          <cell r="B153" t="str">
            <v>JUL</v>
          </cell>
          <cell r="D153" t="str">
            <v>FC34116</v>
          </cell>
          <cell r="E153">
            <v>1260404.3822393599</v>
          </cell>
        </row>
        <row r="154">
          <cell r="A154">
            <v>2012</v>
          </cell>
          <cell r="B154" t="str">
            <v>JUL</v>
          </cell>
          <cell r="D154" t="str">
            <v>FC14115</v>
          </cell>
          <cell r="E154">
            <v>0</v>
          </cell>
        </row>
        <row r="155">
          <cell r="A155">
            <v>2012</v>
          </cell>
          <cell r="B155" t="str">
            <v>JUL</v>
          </cell>
          <cell r="D155" t="str">
            <v>FC34118</v>
          </cell>
          <cell r="E155">
            <v>539218.03441840003</v>
          </cell>
        </row>
        <row r="156">
          <cell r="A156">
            <v>2012</v>
          </cell>
          <cell r="B156" t="str">
            <v>JUL</v>
          </cell>
          <cell r="D156" t="str">
            <v>FC14113</v>
          </cell>
          <cell r="E156">
            <v>0</v>
          </cell>
        </row>
        <row r="157">
          <cell r="A157">
            <v>2012</v>
          </cell>
          <cell r="B157" t="str">
            <v>JUL</v>
          </cell>
          <cell r="D157" t="str">
            <v>FC14152</v>
          </cell>
          <cell r="E157">
            <v>0</v>
          </cell>
        </row>
        <row r="158">
          <cell r="A158">
            <v>2012</v>
          </cell>
          <cell r="B158" t="str">
            <v>JUL</v>
          </cell>
          <cell r="D158" t="str">
            <v>FC24128</v>
          </cell>
          <cell r="E158">
            <v>0.98177599999999998</v>
          </cell>
        </row>
        <row r="159">
          <cell r="A159">
            <v>2012</v>
          </cell>
          <cell r="B159" t="str">
            <v>JUL</v>
          </cell>
          <cell r="D159" t="str">
            <v>FC34119</v>
          </cell>
          <cell r="E159">
            <v>-653385.64341072005</v>
          </cell>
        </row>
        <row r="160">
          <cell r="A160">
            <v>2012</v>
          </cell>
          <cell r="B160" t="str">
            <v>JUL</v>
          </cell>
          <cell r="D160" t="str">
            <v>FC34117</v>
          </cell>
          <cell r="E160">
            <v>101470.5748816</v>
          </cell>
        </row>
        <row r="161">
          <cell r="A161">
            <v>2012</v>
          </cell>
          <cell r="B161" t="str">
            <v>JUL</v>
          </cell>
          <cell r="D161" t="str">
            <v>FC34152</v>
          </cell>
          <cell r="E161">
            <v>0</v>
          </cell>
        </row>
        <row r="162">
          <cell r="A162">
            <v>2012</v>
          </cell>
          <cell r="B162" t="str">
            <v>JUL</v>
          </cell>
          <cell r="D162" t="str">
            <v>FC34121</v>
          </cell>
          <cell r="E162">
            <v>13674691.295320399</v>
          </cell>
        </row>
        <row r="163">
          <cell r="A163">
            <v>2012</v>
          </cell>
          <cell r="B163" t="str">
            <v>JUL</v>
          </cell>
          <cell r="D163" t="str">
            <v>FC14128</v>
          </cell>
          <cell r="E163">
            <v>0</v>
          </cell>
        </row>
        <row r="164">
          <cell r="A164">
            <v>2012</v>
          </cell>
          <cell r="B164" t="str">
            <v>JUL</v>
          </cell>
          <cell r="D164" t="str">
            <v>FC14125</v>
          </cell>
          <cell r="E164">
            <v>-878.78</v>
          </cell>
        </row>
        <row r="165">
          <cell r="A165">
            <v>2012</v>
          </cell>
          <cell r="B165" t="str">
            <v>JUL</v>
          </cell>
          <cell r="D165" t="str">
            <v>FC34122</v>
          </cell>
          <cell r="E165">
            <v>323321993.675614</v>
          </cell>
        </row>
        <row r="166">
          <cell r="A166">
            <v>2012</v>
          </cell>
          <cell r="B166" t="str">
            <v>JUL</v>
          </cell>
          <cell r="D166" t="str">
            <v>FC14123</v>
          </cell>
          <cell r="E166">
            <v>27438159.109999999</v>
          </cell>
        </row>
        <row r="167">
          <cell r="A167">
            <v>2012</v>
          </cell>
          <cell r="B167" t="str">
            <v>JUL</v>
          </cell>
          <cell r="D167" t="str">
            <v>FC34125</v>
          </cell>
          <cell r="E167">
            <v>-862.76511328000004</v>
          </cell>
        </row>
        <row r="168">
          <cell r="A168">
            <v>2012</v>
          </cell>
          <cell r="B168" t="str">
            <v>JUL</v>
          </cell>
          <cell r="D168" t="str">
            <v>FC14127</v>
          </cell>
          <cell r="E168">
            <v>9373973.3399999999</v>
          </cell>
        </row>
        <row r="169">
          <cell r="A169">
            <v>2012</v>
          </cell>
          <cell r="B169" t="str">
            <v>JUL</v>
          </cell>
          <cell r="D169" t="str">
            <v>FC14112</v>
          </cell>
          <cell r="E169">
            <v>0</v>
          </cell>
        </row>
        <row r="170">
          <cell r="A170">
            <v>2012</v>
          </cell>
          <cell r="B170" t="str">
            <v>JUL</v>
          </cell>
          <cell r="D170" t="str">
            <v>FC14120</v>
          </cell>
          <cell r="E170">
            <v>-134689.57</v>
          </cell>
        </row>
        <row r="171">
          <cell r="A171">
            <v>2012</v>
          </cell>
          <cell r="B171" t="str">
            <v>JUL</v>
          </cell>
          <cell r="D171" t="str">
            <v>FC34123</v>
          </cell>
          <cell r="E171">
            <v>26938126.098379299</v>
          </cell>
        </row>
        <row r="172">
          <cell r="A172">
            <v>2012</v>
          </cell>
          <cell r="B172" t="str">
            <v>JUL</v>
          </cell>
          <cell r="D172" t="str">
            <v>FC24113</v>
          </cell>
          <cell r="E172">
            <v>0.98177599999999998</v>
          </cell>
        </row>
        <row r="173">
          <cell r="A173">
            <v>2012</v>
          </cell>
          <cell r="B173" t="str">
            <v>JUL</v>
          </cell>
          <cell r="D173" t="str">
            <v>FC34151</v>
          </cell>
          <cell r="E173">
            <v>0</v>
          </cell>
        </row>
        <row r="174">
          <cell r="A174">
            <v>2012</v>
          </cell>
          <cell r="B174" t="str">
            <v>JUL</v>
          </cell>
          <cell r="D174" t="str">
            <v>FC24117</v>
          </cell>
          <cell r="E174">
            <v>0.98177599999999998</v>
          </cell>
        </row>
        <row r="175">
          <cell r="A175">
            <v>2012</v>
          </cell>
          <cell r="B175" t="str">
            <v>JUL</v>
          </cell>
          <cell r="D175" t="str">
            <v>FC34127</v>
          </cell>
          <cell r="E175">
            <v>9203142.0498518404</v>
          </cell>
        </row>
        <row r="176">
          <cell r="A176">
            <v>2012</v>
          </cell>
          <cell r="B176" t="str">
            <v>JUL</v>
          </cell>
          <cell r="D176" t="str">
            <v>FC14119</v>
          </cell>
          <cell r="E176">
            <v>-665513.97</v>
          </cell>
        </row>
        <row r="177">
          <cell r="A177">
            <v>2012</v>
          </cell>
          <cell r="B177" t="str">
            <v>JUL</v>
          </cell>
          <cell r="D177" t="str">
            <v>FC24118</v>
          </cell>
          <cell r="E177">
            <v>0.98177599999999998</v>
          </cell>
        </row>
        <row r="178">
          <cell r="A178">
            <v>2012</v>
          </cell>
          <cell r="B178" t="str">
            <v>JUL</v>
          </cell>
          <cell r="D178" t="str">
            <v>FC14124</v>
          </cell>
          <cell r="E178">
            <v>3800890.22</v>
          </cell>
        </row>
        <row r="179">
          <cell r="A179">
            <v>2012</v>
          </cell>
          <cell r="B179" t="str">
            <v>JUL</v>
          </cell>
          <cell r="D179" t="str">
            <v>EXP4TOT</v>
          </cell>
          <cell r="E179">
            <v>378868996.28059202</v>
          </cell>
        </row>
        <row r="180">
          <cell r="A180">
            <v>2012</v>
          </cell>
          <cell r="B180" t="str">
            <v>JUL</v>
          </cell>
          <cell r="D180" t="str">
            <v>LIN4LOS</v>
          </cell>
          <cell r="E180">
            <v>321765.14646400901</v>
          </cell>
        </row>
        <row r="181">
          <cell r="A181">
            <v>2012</v>
          </cell>
          <cell r="B181" t="str">
            <v>JUL</v>
          </cell>
          <cell r="D181" t="str">
            <v>REV4TOT</v>
          </cell>
          <cell r="E181">
            <v>361555440.93339002</v>
          </cell>
        </row>
        <row r="182">
          <cell r="A182">
            <v>2012</v>
          </cell>
          <cell r="B182" t="str">
            <v>JUL</v>
          </cell>
          <cell r="D182" t="str">
            <v>O/U4MON</v>
          </cell>
          <cell r="E182">
            <v>-17313555.3472021</v>
          </cell>
        </row>
        <row r="183">
          <cell r="A183">
            <v>2012</v>
          </cell>
          <cell r="B183" t="str">
            <v>JUL</v>
          </cell>
          <cell r="D183" t="str">
            <v>GLE4MON</v>
          </cell>
          <cell r="E183">
            <v>-12998697.501054101</v>
          </cell>
        </row>
        <row r="184">
          <cell r="A184">
            <v>2012</v>
          </cell>
          <cell r="B184" t="str">
            <v>JUL</v>
          </cell>
          <cell r="D184" t="str">
            <v>RES4PMO</v>
          </cell>
          <cell r="E184">
            <v>0</v>
          </cell>
        </row>
        <row r="185">
          <cell r="A185">
            <v>2012</v>
          </cell>
          <cell r="B185" t="str">
            <v>JUL</v>
          </cell>
          <cell r="D185" t="str">
            <v>INT4AMT</v>
          </cell>
          <cell r="E185">
            <v>-1842.6538519801099</v>
          </cell>
        </row>
        <row r="186">
          <cell r="A186">
            <v>2012</v>
          </cell>
          <cell r="B186" t="str">
            <v>JUL</v>
          </cell>
          <cell r="D186" t="str">
            <v>TRU4BEG</v>
          </cell>
          <cell r="E186">
            <v>-11185390.733597601</v>
          </cell>
        </row>
        <row r="187">
          <cell r="A187">
            <v>2012</v>
          </cell>
          <cell r="B187" t="str">
            <v>JUL</v>
          </cell>
          <cell r="D187" t="str">
            <v>GLB4END</v>
          </cell>
          <cell r="E187">
            <v>-24184088.2346518</v>
          </cell>
        </row>
        <row r="188">
          <cell r="A188">
            <v>2012</v>
          </cell>
          <cell r="B188" t="str">
            <v>JUL</v>
          </cell>
          <cell r="D188" t="str">
            <v>INT4MON</v>
          </cell>
          <cell r="E188">
            <v>1.042E-4</v>
          </cell>
        </row>
        <row r="189">
          <cell r="A189">
            <v>2012</v>
          </cell>
          <cell r="B189" t="str">
            <v>JUL</v>
          </cell>
          <cell r="D189" t="str">
            <v>AVG4AMT</v>
          </cell>
          <cell r="E189">
            <v>-17683818.157198701</v>
          </cell>
        </row>
        <row r="190">
          <cell r="A190">
            <v>2012</v>
          </cell>
          <cell r="B190" t="str">
            <v>JUL</v>
          </cell>
          <cell r="D190" t="str">
            <v>INT4YER</v>
          </cell>
          <cell r="E190">
            <v>1.25E-3</v>
          </cell>
        </row>
        <row r="191">
          <cell r="A191">
            <v>2012</v>
          </cell>
          <cell r="B191" t="str">
            <v>JUL</v>
          </cell>
          <cell r="D191" t="str">
            <v>ADJ4PRI</v>
          </cell>
          <cell r="E191">
            <v>0</v>
          </cell>
        </row>
        <row r="192">
          <cell r="A192">
            <v>2012</v>
          </cell>
          <cell r="B192" t="str">
            <v>JUL</v>
          </cell>
          <cell r="D192" t="str">
            <v>RES4PRI</v>
          </cell>
          <cell r="E192">
            <v>0</v>
          </cell>
        </row>
        <row r="193">
          <cell r="A193">
            <v>2012</v>
          </cell>
          <cell r="B193" t="str">
            <v>JUL</v>
          </cell>
          <cell r="D193" t="str">
            <v>TRU4END</v>
          </cell>
          <cell r="E193">
            <v>-24182245.580799799</v>
          </cell>
        </row>
        <row r="194">
          <cell r="A194">
            <v>2012</v>
          </cell>
          <cell r="B194" t="str">
            <v>JUN</v>
          </cell>
          <cell r="D194" t="str">
            <v>SHT4REM</v>
          </cell>
          <cell r="E194">
            <v>25900203</v>
          </cell>
        </row>
        <row r="195">
          <cell r="A195">
            <v>2012</v>
          </cell>
          <cell r="B195" t="str">
            <v>JUN</v>
          </cell>
          <cell r="D195" t="str">
            <v>LNG4MON</v>
          </cell>
          <cell r="E195">
            <v>-25560512.5</v>
          </cell>
        </row>
        <row r="196">
          <cell r="A196">
            <v>2012</v>
          </cell>
          <cell r="B196" t="str">
            <v>JUN</v>
          </cell>
          <cell r="D196" t="str">
            <v>3MC4MON</v>
          </cell>
          <cell r="E196">
            <v>0</v>
          </cell>
        </row>
        <row r="197">
          <cell r="A197">
            <v>2012</v>
          </cell>
          <cell r="B197" t="str">
            <v>JUN</v>
          </cell>
          <cell r="D197" t="str">
            <v>SHT4DEF</v>
          </cell>
          <cell r="E197">
            <v>25560512.5</v>
          </cell>
        </row>
        <row r="198">
          <cell r="A198">
            <v>2012</v>
          </cell>
          <cell r="B198" t="str">
            <v>JUL</v>
          </cell>
          <cell r="D198" t="str">
            <v>UNUC.00000580.01.01.01</v>
          </cell>
          <cell r="E198">
            <v>471482.22</v>
          </cell>
        </row>
        <row r="199">
          <cell r="A199">
            <v>2012</v>
          </cell>
          <cell r="B199" t="str">
            <v>JUL</v>
          </cell>
          <cell r="D199" t="str">
            <v>UNUC.00000581.01.01.01</v>
          </cell>
          <cell r="E199">
            <v>422852.29</v>
          </cell>
        </row>
        <row r="200">
          <cell r="A200">
            <v>2012</v>
          </cell>
          <cell r="B200" t="str">
            <v>JUL</v>
          </cell>
          <cell r="D200" t="str">
            <v>UNUC.00000582.01.01.01</v>
          </cell>
          <cell r="E200">
            <v>-2843</v>
          </cell>
        </row>
        <row r="201">
          <cell r="A201">
            <v>2012</v>
          </cell>
          <cell r="B201" t="str">
            <v>JUL</v>
          </cell>
          <cell r="D201" t="str">
            <v>UNUC.00000583.01.01.01</v>
          </cell>
          <cell r="E201">
            <v>487708.85</v>
          </cell>
        </row>
        <row r="202">
          <cell r="A202">
            <v>2012</v>
          </cell>
          <cell r="B202" t="str">
            <v>JUL</v>
          </cell>
          <cell r="D202" t="str">
            <v>6350000933</v>
          </cell>
          <cell r="E202">
            <v>616639.13</v>
          </cell>
        </row>
        <row r="203">
          <cell r="A203">
            <v>2012</v>
          </cell>
          <cell r="B203" t="str">
            <v>JUL</v>
          </cell>
          <cell r="D203" t="str">
            <v>6350000934</v>
          </cell>
          <cell r="E203">
            <v>666238.09</v>
          </cell>
        </row>
        <row r="204">
          <cell r="A204">
            <v>2012</v>
          </cell>
          <cell r="B204" t="str">
            <v>JUL</v>
          </cell>
          <cell r="D204" t="str">
            <v>6350000935</v>
          </cell>
          <cell r="E204">
            <v>923.14</v>
          </cell>
        </row>
        <row r="205">
          <cell r="A205">
            <v>2012</v>
          </cell>
          <cell r="B205" t="str">
            <v>JUL</v>
          </cell>
          <cell r="D205" t="str">
            <v>UCOR.00000321.01.01.02</v>
          </cell>
          <cell r="E205">
            <v>-5089.5200000000004</v>
          </cell>
        </row>
        <row r="206">
          <cell r="A206">
            <v>2012</v>
          </cell>
          <cell r="B206" t="str">
            <v>JUL</v>
          </cell>
          <cell r="D206" t="str">
            <v>UCOR.00000321.01.01.07</v>
          </cell>
          <cell r="E206">
            <v>-101788.18</v>
          </cell>
        </row>
        <row r="207">
          <cell r="A207">
            <v>2012</v>
          </cell>
          <cell r="B207" t="str">
            <v>JUL</v>
          </cell>
          <cell r="D207" t="str">
            <v>UCOR.00000321.01.01.09</v>
          </cell>
          <cell r="E207">
            <v>-29540.07</v>
          </cell>
        </row>
        <row r="208">
          <cell r="A208">
            <v>2012</v>
          </cell>
          <cell r="B208" t="str">
            <v>JUL</v>
          </cell>
          <cell r="D208" t="str">
            <v>UCOR.00000321.01.01.10</v>
          </cell>
          <cell r="E208">
            <v>125374.66</v>
          </cell>
        </row>
        <row r="209">
          <cell r="A209">
            <v>2012</v>
          </cell>
          <cell r="B209" t="str">
            <v>JUL</v>
          </cell>
          <cell r="D209" t="str">
            <v>UCOR.00000321.01.01.12</v>
          </cell>
          <cell r="E209">
            <v>104417.13</v>
          </cell>
        </row>
        <row r="210">
          <cell r="A210">
            <v>2012</v>
          </cell>
          <cell r="B210" t="str">
            <v>JUL</v>
          </cell>
          <cell r="D210" t="str">
            <v>UCOR.00000321.01.03.02</v>
          </cell>
          <cell r="E210">
            <v>-15035.71</v>
          </cell>
        </row>
        <row r="211">
          <cell r="A211">
            <v>2012</v>
          </cell>
          <cell r="B211" t="str">
            <v>JUL</v>
          </cell>
          <cell r="D211" t="str">
            <v>UCOR.00000321.01.03.03</v>
          </cell>
          <cell r="E211">
            <v>2622.73</v>
          </cell>
        </row>
        <row r="212">
          <cell r="A212">
            <v>2012</v>
          </cell>
          <cell r="B212" t="str">
            <v>JUL</v>
          </cell>
          <cell r="D212" t="str">
            <v>UCOR.00000321.01.03.04</v>
          </cell>
          <cell r="E212">
            <v>78319.47</v>
          </cell>
        </row>
        <row r="213">
          <cell r="A213">
            <v>2012</v>
          </cell>
          <cell r="B213" t="str">
            <v>JUL</v>
          </cell>
          <cell r="D213" t="str">
            <v>UCOR.00000321.01.03.05</v>
          </cell>
          <cell r="E213">
            <v>-770.69</v>
          </cell>
        </row>
        <row r="214">
          <cell r="A214">
            <v>2012</v>
          </cell>
          <cell r="B214" t="str">
            <v>JUL</v>
          </cell>
          <cell r="D214" t="str">
            <v>UCOR.00000321.01.03.06</v>
          </cell>
          <cell r="E214">
            <v>-26653.27</v>
          </cell>
        </row>
        <row r="215">
          <cell r="A215">
            <v>2012</v>
          </cell>
          <cell r="B215" t="str">
            <v>JUL</v>
          </cell>
          <cell r="D215" t="str">
            <v>UCOR.00000321.01.03.07</v>
          </cell>
          <cell r="E215">
            <v>-8570.01</v>
          </cell>
        </row>
        <row r="216">
          <cell r="A216">
            <v>2012</v>
          </cell>
          <cell r="B216" t="str">
            <v>JUL</v>
          </cell>
          <cell r="D216" t="str">
            <v>UCOR.00000321.01.03.09</v>
          </cell>
          <cell r="E216">
            <v>-9170.3799999999992</v>
          </cell>
        </row>
        <row r="217">
          <cell r="A217">
            <v>2012</v>
          </cell>
          <cell r="B217" t="str">
            <v>JUL</v>
          </cell>
          <cell r="D217" t="str">
            <v>UCOR.00000321.01.03.11</v>
          </cell>
          <cell r="E217">
            <v>-10762.06</v>
          </cell>
        </row>
        <row r="218">
          <cell r="A218">
            <v>2012</v>
          </cell>
          <cell r="B218" t="str">
            <v>JUL</v>
          </cell>
          <cell r="D218" t="str">
            <v>UCOR.00000322.01.01.10</v>
          </cell>
          <cell r="E218">
            <v>549227.15</v>
          </cell>
        </row>
        <row r="219">
          <cell r="A219">
            <v>2012</v>
          </cell>
          <cell r="B219" t="str">
            <v>JUL</v>
          </cell>
          <cell r="D219" t="str">
            <v>6350000864</v>
          </cell>
          <cell r="E219">
            <v>-665513.97</v>
          </cell>
        </row>
        <row r="220">
          <cell r="A220">
            <v>2012</v>
          </cell>
          <cell r="B220" t="str">
            <v>JUL</v>
          </cell>
          <cell r="D220" t="str">
            <v>6350000865</v>
          </cell>
          <cell r="E220">
            <v>-134689.57</v>
          </cell>
        </row>
        <row r="221">
          <cell r="A221">
            <v>2012</v>
          </cell>
          <cell r="B221" t="str">
            <v>JUL</v>
          </cell>
          <cell r="D221" t="str">
            <v>UCOR.00000301.01.02.01</v>
          </cell>
          <cell r="E221">
            <v>13928524.73</v>
          </cell>
        </row>
        <row r="222">
          <cell r="A222">
            <v>2012</v>
          </cell>
          <cell r="B222" t="str">
            <v>JUL</v>
          </cell>
          <cell r="D222" t="str">
            <v>UCOR.00000320.01.01.05</v>
          </cell>
          <cell r="E222">
            <v>2873979.94</v>
          </cell>
        </row>
        <row r="223">
          <cell r="A223">
            <v>2012</v>
          </cell>
          <cell r="B223" t="str">
            <v>JUL</v>
          </cell>
          <cell r="D223" t="str">
            <v>UCOR.00000320.01.01.07</v>
          </cell>
          <cell r="E223">
            <v>3600500.39</v>
          </cell>
        </row>
        <row r="224">
          <cell r="A224">
            <v>2012</v>
          </cell>
          <cell r="B224" t="str">
            <v>JUL</v>
          </cell>
          <cell r="D224" t="str">
            <v>UCOR.00000320.01.01.08</v>
          </cell>
          <cell r="E224">
            <v>7389717.4800000004</v>
          </cell>
        </row>
        <row r="225">
          <cell r="A225">
            <v>2012</v>
          </cell>
          <cell r="B225" t="str">
            <v>JUL</v>
          </cell>
          <cell r="D225" t="str">
            <v>UCOR.00000320.01.01.09</v>
          </cell>
          <cell r="E225">
            <v>562743.44999999995</v>
          </cell>
        </row>
        <row r="226">
          <cell r="A226">
            <v>2012</v>
          </cell>
          <cell r="B226" t="str">
            <v>JUL</v>
          </cell>
          <cell r="D226" t="str">
            <v>UCOR.00000320.01.02.05</v>
          </cell>
          <cell r="E226">
            <v>8108083.0099999998</v>
          </cell>
        </row>
        <row r="227">
          <cell r="A227">
            <v>2012</v>
          </cell>
          <cell r="B227" t="str">
            <v>JUL</v>
          </cell>
          <cell r="D227" t="str">
            <v>UCOR.00000320.01.02.07</v>
          </cell>
          <cell r="E227">
            <v>3353907.5</v>
          </cell>
        </row>
        <row r="228">
          <cell r="A228">
            <v>2012</v>
          </cell>
          <cell r="B228" t="str">
            <v>JUL</v>
          </cell>
          <cell r="D228" t="str">
            <v>UCOR.00000320.01.02.08</v>
          </cell>
          <cell r="E228">
            <v>14521133.08</v>
          </cell>
        </row>
        <row r="229">
          <cell r="A229">
            <v>2012</v>
          </cell>
          <cell r="B229" t="str">
            <v>JUL</v>
          </cell>
          <cell r="D229" t="str">
            <v>UCOR.00000320.01.02.09</v>
          </cell>
          <cell r="E229">
            <v>19148892.559999999</v>
          </cell>
        </row>
        <row r="230">
          <cell r="A230">
            <v>2012</v>
          </cell>
          <cell r="B230" t="str">
            <v>JUL</v>
          </cell>
          <cell r="D230" t="str">
            <v>UCOR.00000320.01.02.10</v>
          </cell>
          <cell r="E230">
            <v>67275.179999999993</v>
          </cell>
        </row>
        <row r="231">
          <cell r="A231">
            <v>2012</v>
          </cell>
          <cell r="B231" t="str">
            <v>JUL</v>
          </cell>
          <cell r="D231" t="str">
            <v>UCOR.00000320.01.03.01</v>
          </cell>
          <cell r="E231">
            <v>5121962.9400000004</v>
          </cell>
        </row>
        <row r="232">
          <cell r="A232">
            <v>2012</v>
          </cell>
          <cell r="B232" t="str">
            <v>JUL</v>
          </cell>
          <cell r="D232" t="str">
            <v>UCOR.00000320.01.03.02</v>
          </cell>
          <cell r="E232">
            <v>12053126.84</v>
          </cell>
        </row>
        <row r="233">
          <cell r="A233">
            <v>2012</v>
          </cell>
          <cell r="B233" t="str">
            <v>JUL</v>
          </cell>
          <cell r="D233" t="str">
            <v>UCOR.00000320.01.04.04</v>
          </cell>
          <cell r="E233">
            <v>84071.24</v>
          </cell>
        </row>
        <row r="234">
          <cell r="A234">
            <v>2012</v>
          </cell>
          <cell r="B234" t="str">
            <v>JUL</v>
          </cell>
          <cell r="D234" t="str">
            <v>UCOR.00000320.01.06.01</v>
          </cell>
          <cell r="E234">
            <v>92232.73</v>
          </cell>
        </row>
        <row r="235">
          <cell r="A235">
            <v>2012</v>
          </cell>
          <cell r="B235" t="str">
            <v>JUL</v>
          </cell>
          <cell r="D235" t="str">
            <v>UCOR.00000320.01.06.03</v>
          </cell>
          <cell r="E235">
            <v>16352.71</v>
          </cell>
        </row>
        <row r="236">
          <cell r="A236">
            <v>2012</v>
          </cell>
          <cell r="B236" t="str">
            <v>JUL</v>
          </cell>
          <cell r="D236" t="str">
            <v>UCOR.00000320.01.06.06</v>
          </cell>
          <cell r="E236">
            <v>31210.89</v>
          </cell>
        </row>
        <row r="237">
          <cell r="A237">
            <v>2012</v>
          </cell>
          <cell r="B237" t="str">
            <v>JUL</v>
          </cell>
          <cell r="D237" t="str">
            <v>UCOR.00000320.01.06.07</v>
          </cell>
          <cell r="E237">
            <v>17417.310000000001</v>
          </cell>
        </row>
        <row r="238">
          <cell r="A238">
            <v>2012</v>
          </cell>
          <cell r="B238" t="str">
            <v>JUL</v>
          </cell>
          <cell r="D238" t="str">
            <v>UCOR.00000320.01.06.09</v>
          </cell>
          <cell r="E238">
            <v>117450.13</v>
          </cell>
        </row>
        <row r="239">
          <cell r="A239">
            <v>2012</v>
          </cell>
          <cell r="B239" t="str">
            <v>JUL</v>
          </cell>
          <cell r="D239" t="str">
            <v>UCOR.00000320.01.06.10</v>
          </cell>
          <cell r="E239">
            <v>37415.4</v>
          </cell>
        </row>
        <row r="240">
          <cell r="A240">
            <v>2012</v>
          </cell>
          <cell r="B240" t="str">
            <v>JUL</v>
          </cell>
          <cell r="D240" t="str">
            <v>AM64111</v>
          </cell>
          <cell r="E240">
            <v>1E-3</v>
          </cell>
        </row>
        <row r="241">
          <cell r="A241">
            <v>2012</v>
          </cell>
          <cell r="B241" t="str">
            <v>JUL</v>
          </cell>
          <cell r="D241" t="str">
            <v>AM84111</v>
          </cell>
          <cell r="E241">
            <v>1.25E-3</v>
          </cell>
        </row>
        <row r="242">
          <cell r="A242">
            <v>2012</v>
          </cell>
          <cell r="B242" t="str">
            <v>JUL</v>
          </cell>
          <cell r="D242" t="str">
            <v>AMB4111</v>
          </cell>
          <cell r="E242">
            <v>0.98177599999999998</v>
          </cell>
        </row>
        <row r="243">
          <cell r="A243">
            <v>2012</v>
          </cell>
          <cell r="B243" t="str">
            <v>JUL</v>
          </cell>
          <cell r="D243" t="str">
            <v>AM34111</v>
          </cell>
          <cell r="E243">
            <v>0</v>
          </cell>
        </row>
        <row r="244">
          <cell r="A244">
            <v>2012</v>
          </cell>
          <cell r="B244" t="str">
            <v>JUL</v>
          </cell>
          <cell r="D244" t="str">
            <v>AM94111</v>
          </cell>
          <cell r="E244">
            <v>1.042E-4</v>
          </cell>
        </row>
        <row r="245">
          <cell r="A245">
            <v>2012</v>
          </cell>
          <cell r="B245" t="str">
            <v>JUL</v>
          </cell>
          <cell r="D245" t="str">
            <v>AM54111</v>
          </cell>
          <cell r="E245">
            <v>0</v>
          </cell>
        </row>
        <row r="246">
          <cell r="A246">
            <v>2012</v>
          </cell>
          <cell r="B246" t="str">
            <v>JUL</v>
          </cell>
          <cell r="D246" t="str">
            <v>CI54001</v>
          </cell>
          <cell r="E246">
            <v>0</v>
          </cell>
        </row>
        <row r="247">
          <cell r="A247">
            <v>2012</v>
          </cell>
          <cell r="B247" t="str">
            <v>JUL</v>
          </cell>
          <cell r="D247" t="str">
            <v>COA4001</v>
          </cell>
          <cell r="E247">
            <v>0</v>
          </cell>
        </row>
        <row r="248">
          <cell r="A248">
            <v>2012</v>
          </cell>
          <cell r="B248" t="str">
            <v>JUL</v>
          </cell>
          <cell r="D248" t="str">
            <v>COC4001</v>
          </cell>
          <cell r="E248">
            <v>0</v>
          </cell>
        </row>
        <row r="249">
          <cell r="A249">
            <v>2012</v>
          </cell>
          <cell r="B249" t="str">
            <v>JUL</v>
          </cell>
          <cell r="D249" t="str">
            <v>COE4001</v>
          </cell>
          <cell r="E249">
            <v>0</v>
          </cell>
        </row>
        <row r="250">
          <cell r="A250">
            <v>2012</v>
          </cell>
          <cell r="B250" t="str">
            <v>JUL</v>
          </cell>
          <cell r="D250" t="str">
            <v>COB4001</v>
          </cell>
          <cell r="E250">
            <v>0</v>
          </cell>
        </row>
        <row r="251">
          <cell r="A251">
            <v>2012</v>
          </cell>
          <cell r="B251" t="str">
            <v>JUL</v>
          </cell>
          <cell r="D251" t="str">
            <v>CIR4001</v>
          </cell>
          <cell r="E251">
            <v>33369368.789999999</v>
          </cell>
        </row>
        <row r="252">
          <cell r="A252">
            <v>2012</v>
          </cell>
          <cell r="B252" t="str">
            <v>JUL</v>
          </cell>
          <cell r="D252" t="str">
            <v>CIS4001</v>
          </cell>
          <cell r="E252">
            <v>33369368.789999999</v>
          </cell>
        </row>
        <row r="253">
          <cell r="A253">
            <v>2012</v>
          </cell>
          <cell r="B253" t="str">
            <v>JUL</v>
          </cell>
          <cell r="D253" t="str">
            <v>COD4001</v>
          </cell>
          <cell r="E253">
            <v>0</v>
          </cell>
        </row>
        <row r="254">
          <cell r="A254">
            <v>2012</v>
          </cell>
          <cell r="B254" t="str">
            <v>JUL</v>
          </cell>
          <cell r="D254" t="str">
            <v>FC24191</v>
          </cell>
          <cell r="E254">
            <v>0.98177599999999998</v>
          </cell>
        </row>
        <row r="255">
          <cell r="A255">
            <v>2012</v>
          </cell>
          <cell r="B255" t="str">
            <v>JUL</v>
          </cell>
          <cell r="D255" t="str">
            <v>FC24119</v>
          </cell>
          <cell r="E255">
            <v>0.98177599999999998</v>
          </cell>
        </row>
        <row r="256">
          <cell r="A256">
            <v>2012</v>
          </cell>
          <cell r="B256" t="str">
            <v>JUL</v>
          </cell>
          <cell r="D256" t="str">
            <v>FC14151</v>
          </cell>
          <cell r="E256">
            <v>0</v>
          </cell>
        </row>
        <row r="257">
          <cell r="A257">
            <v>2012</v>
          </cell>
          <cell r="B257" t="str">
            <v>JUL</v>
          </cell>
          <cell r="D257" t="str">
            <v>FC24151</v>
          </cell>
          <cell r="E257">
            <v>1</v>
          </cell>
        </row>
        <row r="258">
          <cell r="A258">
            <v>2012</v>
          </cell>
          <cell r="B258" t="str">
            <v>JUL</v>
          </cell>
          <cell r="D258" t="str">
            <v>FC24121</v>
          </cell>
          <cell r="E258">
            <v>0.98177599999999998</v>
          </cell>
        </row>
        <row r="259">
          <cell r="A259">
            <v>2012</v>
          </cell>
          <cell r="B259" t="str">
            <v>JUL</v>
          </cell>
          <cell r="D259" t="str">
            <v>FC34115</v>
          </cell>
          <cell r="E259">
            <v>0</v>
          </cell>
        </row>
        <row r="260">
          <cell r="A260">
            <v>2012</v>
          </cell>
          <cell r="B260" t="str">
            <v>JUN</v>
          </cell>
          <cell r="D260" t="str">
            <v>GRT4FEE</v>
          </cell>
          <cell r="E260">
            <v>0</v>
          </cell>
        </row>
        <row r="261">
          <cell r="A261">
            <v>2012</v>
          </cell>
          <cell r="B261" t="str">
            <v>JUN</v>
          </cell>
          <cell r="D261" t="str">
            <v>UNUC.00000580.01.01.01</v>
          </cell>
          <cell r="E261">
            <v>499148.72</v>
          </cell>
        </row>
        <row r="262">
          <cell r="A262">
            <v>2012</v>
          </cell>
          <cell r="B262" t="str">
            <v>JUN</v>
          </cell>
          <cell r="D262" t="str">
            <v>UNUC.00000581.01.01.01</v>
          </cell>
          <cell r="E262">
            <v>490373.63</v>
          </cell>
        </row>
        <row r="263">
          <cell r="A263">
            <v>2012</v>
          </cell>
          <cell r="B263" t="str">
            <v>JUN</v>
          </cell>
          <cell r="D263" t="str">
            <v>UNUC.00000583.01.01.01</v>
          </cell>
          <cell r="E263">
            <v>475639.72</v>
          </cell>
        </row>
        <row r="264">
          <cell r="A264">
            <v>2012</v>
          </cell>
          <cell r="B264" t="str">
            <v>JUN</v>
          </cell>
          <cell r="D264" t="str">
            <v>6350000933</v>
          </cell>
          <cell r="E264">
            <v>-44780.34</v>
          </cell>
        </row>
        <row r="265">
          <cell r="A265">
            <v>2012</v>
          </cell>
          <cell r="B265" t="str">
            <v>JUN</v>
          </cell>
          <cell r="D265" t="str">
            <v>6350000934</v>
          </cell>
          <cell r="E265">
            <v>-28327.05</v>
          </cell>
        </row>
        <row r="266">
          <cell r="A266">
            <v>2012</v>
          </cell>
          <cell r="B266" t="str">
            <v>JUN</v>
          </cell>
          <cell r="D266" t="str">
            <v>6350000935</v>
          </cell>
          <cell r="E266">
            <v>1984.34</v>
          </cell>
        </row>
        <row r="267">
          <cell r="A267">
            <v>2012</v>
          </cell>
          <cell r="B267" t="str">
            <v>JUN</v>
          </cell>
          <cell r="D267" t="str">
            <v>UCOR.00000321.01.01.02</v>
          </cell>
          <cell r="E267">
            <v>-2414.0500000000002</v>
          </cell>
        </row>
        <row r="268">
          <cell r="A268">
            <v>2012</v>
          </cell>
          <cell r="B268" t="str">
            <v>JUN</v>
          </cell>
          <cell r="D268" t="str">
            <v>UCOR.00000321.01.01.07</v>
          </cell>
          <cell r="E268">
            <v>-300534.93</v>
          </cell>
        </row>
        <row r="269">
          <cell r="A269">
            <v>2012</v>
          </cell>
          <cell r="B269" t="str">
            <v>JUN</v>
          </cell>
          <cell r="D269" t="str">
            <v>UCOR.00000321.01.01.09</v>
          </cell>
          <cell r="E269">
            <v>-81630.17</v>
          </cell>
        </row>
        <row r="270">
          <cell r="A270">
            <v>2012</v>
          </cell>
          <cell r="B270" t="str">
            <v>JUN</v>
          </cell>
          <cell r="D270" t="str">
            <v>UCOR.00000321.01.01.10</v>
          </cell>
          <cell r="E270">
            <v>18592.86</v>
          </cell>
        </row>
        <row r="271">
          <cell r="A271">
            <v>2012</v>
          </cell>
          <cell r="B271" t="str">
            <v>JUN</v>
          </cell>
          <cell r="D271" t="str">
            <v>UCOR.00000321.01.01.12</v>
          </cell>
          <cell r="E271">
            <v>48568.26</v>
          </cell>
        </row>
        <row r="272">
          <cell r="A272">
            <v>2012</v>
          </cell>
          <cell r="B272" t="str">
            <v>JUN</v>
          </cell>
          <cell r="D272" t="str">
            <v>UCOR.00000321.01.03.02</v>
          </cell>
          <cell r="E272">
            <v>10755.47</v>
          </cell>
        </row>
        <row r="273">
          <cell r="A273">
            <v>2012</v>
          </cell>
          <cell r="B273" t="str">
            <v>JUN</v>
          </cell>
          <cell r="D273" t="str">
            <v>UCOR.00000321.01.03.03</v>
          </cell>
          <cell r="E273">
            <v>-813.95</v>
          </cell>
        </row>
        <row r="274">
          <cell r="A274">
            <v>2012</v>
          </cell>
          <cell r="B274" t="str">
            <v>JUN</v>
          </cell>
          <cell r="D274" t="str">
            <v>UCOR.00000321.01.03.04</v>
          </cell>
          <cell r="E274">
            <v>8767.1</v>
          </cell>
        </row>
        <row r="275">
          <cell r="A275">
            <v>2012</v>
          </cell>
          <cell r="B275" t="str">
            <v>JUN</v>
          </cell>
          <cell r="D275" t="str">
            <v>UCOR.00000321.01.03.05</v>
          </cell>
          <cell r="E275">
            <v>660.59</v>
          </cell>
        </row>
        <row r="276">
          <cell r="A276">
            <v>2012</v>
          </cell>
          <cell r="B276" t="str">
            <v>JUN</v>
          </cell>
          <cell r="D276" t="str">
            <v>UCOR.00000321.01.03.06</v>
          </cell>
          <cell r="E276">
            <v>-21966.98</v>
          </cell>
        </row>
        <row r="277">
          <cell r="A277">
            <v>2012</v>
          </cell>
          <cell r="B277" t="str">
            <v>JUN</v>
          </cell>
          <cell r="D277" t="str">
            <v>UCOR.00000321.01.03.07</v>
          </cell>
          <cell r="E277">
            <v>-9092.57</v>
          </cell>
        </row>
        <row r="278">
          <cell r="A278">
            <v>2012</v>
          </cell>
          <cell r="B278" t="str">
            <v>JUN</v>
          </cell>
          <cell r="D278" t="str">
            <v>UCOR.00000321.01.03.09</v>
          </cell>
          <cell r="E278">
            <v>1549.58</v>
          </cell>
        </row>
        <row r="279">
          <cell r="A279">
            <v>2012</v>
          </cell>
          <cell r="B279" t="str">
            <v>JUN</v>
          </cell>
          <cell r="D279" t="str">
            <v>UCOR.00000321.01.03.11</v>
          </cell>
          <cell r="E279">
            <v>-4059.37</v>
          </cell>
        </row>
        <row r="280">
          <cell r="A280">
            <v>2012</v>
          </cell>
          <cell r="B280" t="str">
            <v>JUN</v>
          </cell>
          <cell r="D280" t="str">
            <v>6350000864</v>
          </cell>
          <cell r="E280">
            <v>-907993.82</v>
          </cell>
        </row>
        <row r="281">
          <cell r="A281">
            <v>2012</v>
          </cell>
          <cell r="B281" t="str">
            <v>JUN</v>
          </cell>
          <cell r="D281" t="str">
            <v>6350000865</v>
          </cell>
          <cell r="E281">
            <v>-222303.41</v>
          </cell>
        </row>
        <row r="282">
          <cell r="A282">
            <v>2012</v>
          </cell>
          <cell r="B282" t="str">
            <v>JUN</v>
          </cell>
          <cell r="D282" t="str">
            <v>UCOR.00000301.01.02.01</v>
          </cell>
          <cell r="E282">
            <v>9876551.9600000009</v>
          </cell>
        </row>
        <row r="283">
          <cell r="A283">
            <v>2012</v>
          </cell>
          <cell r="B283" t="str">
            <v>JUN</v>
          </cell>
          <cell r="D283" t="str">
            <v>UCOR.00000320.01.01.05</v>
          </cell>
          <cell r="E283">
            <v>602238.03</v>
          </cell>
        </row>
        <row r="284">
          <cell r="A284">
            <v>2012</v>
          </cell>
          <cell r="B284" t="str">
            <v>JUN</v>
          </cell>
          <cell r="D284" t="str">
            <v>UCOR.00000320.01.01.07</v>
          </cell>
          <cell r="E284">
            <v>807378.72</v>
          </cell>
        </row>
        <row r="285">
          <cell r="A285">
            <v>2012</v>
          </cell>
          <cell r="B285" t="str">
            <v>JUN</v>
          </cell>
          <cell r="D285" t="str">
            <v>UCOR.00000320.01.01.08</v>
          </cell>
          <cell r="E285">
            <v>16776267.970000001</v>
          </cell>
        </row>
        <row r="286">
          <cell r="A286">
            <v>2012</v>
          </cell>
          <cell r="B286" t="str">
            <v>JUN</v>
          </cell>
          <cell r="D286" t="str">
            <v>UCOR.00000320.01.01.09</v>
          </cell>
          <cell r="E286">
            <v>319110.78000000003</v>
          </cell>
        </row>
        <row r="287">
          <cell r="A287">
            <v>2012</v>
          </cell>
          <cell r="B287" t="str">
            <v>JUN</v>
          </cell>
          <cell r="D287" t="str">
            <v>UCOR.00000320.01.02.05</v>
          </cell>
          <cell r="E287">
            <v>7581253.9000000004</v>
          </cell>
        </row>
        <row r="288">
          <cell r="A288">
            <v>2012</v>
          </cell>
          <cell r="B288" t="str">
            <v>JUN</v>
          </cell>
          <cell r="D288" t="str">
            <v>UCOR.00000320.01.02.07</v>
          </cell>
          <cell r="E288">
            <v>3385132.04</v>
          </cell>
        </row>
        <row r="289">
          <cell r="A289">
            <v>2012</v>
          </cell>
          <cell r="B289" t="str">
            <v>JUN</v>
          </cell>
          <cell r="D289" t="str">
            <v>UCOR.00000320.01.02.08</v>
          </cell>
          <cell r="E289">
            <v>12100300.51</v>
          </cell>
        </row>
        <row r="290">
          <cell r="A290">
            <v>2012</v>
          </cell>
          <cell r="B290" t="str">
            <v>JUN</v>
          </cell>
          <cell r="D290" t="str">
            <v>UCOR.00000320.01.02.09</v>
          </cell>
          <cell r="E290">
            <v>16072856.49</v>
          </cell>
        </row>
        <row r="291">
          <cell r="A291">
            <v>2012</v>
          </cell>
          <cell r="B291" t="str">
            <v>JUN</v>
          </cell>
          <cell r="D291" t="str">
            <v>UCOR.00000320.01.02.10</v>
          </cell>
          <cell r="E291">
            <v>67079.61</v>
          </cell>
        </row>
        <row r="292">
          <cell r="A292">
            <v>2012</v>
          </cell>
          <cell r="B292" t="str">
            <v>JUN</v>
          </cell>
          <cell r="D292" t="str">
            <v>UCOR.00000320.01.03.01</v>
          </cell>
          <cell r="E292">
            <v>4692299.74</v>
          </cell>
        </row>
        <row r="293">
          <cell r="A293">
            <v>2012</v>
          </cell>
          <cell r="B293" t="str">
            <v>JUN</v>
          </cell>
          <cell r="D293" t="str">
            <v>UCOR.00000320.01.03.02</v>
          </cell>
          <cell r="E293">
            <v>10013095.1</v>
          </cell>
        </row>
        <row r="294">
          <cell r="A294">
            <v>2012</v>
          </cell>
          <cell r="B294" t="str">
            <v>JUN</v>
          </cell>
          <cell r="D294" t="str">
            <v>UCOR.00000320.01.04.04</v>
          </cell>
          <cell r="E294">
            <v>-15289.88</v>
          </cell>
        </row>
        <row r="295">
          <cell r="A295">
            <v>2012</v>
          </cell>
          <cell r="B295" t="str">
            <v>JUN</v>
          </cell>
          <cell r="D295" t="str">
            <v>UCOR.00000320.01.06.04</v>
          </cell>
          <cell r="E295">
            <v>452.19</v>
          </cell>
        </row>
        <row r="296">
          <cell r="A296">
            <v>2012</v>
          </cell>
          <cell r="B296" t="str">
            <v>JUN</v>
          </cell>
          <cell r="D296" t="str">
            <v>UCOR.00000320.01.06.06</v>
          </cell>
          <cell r="E296">
            <v>25366.16</v>
          </cell>
        </row>
        <row r="297">
          <cell r="A297">
            <v>2012</v>
          </cell>
          <cell r="B297" t="str">
            <v>JUN</v>
          </cell>
          <cell r="D297" t="str">
            <v>UCOR.00000320.01.06.07</v>
          </cell>
          <cell r="E297">
            <v>11806.37</v>
          </cell>
        </row>
        <row r="298">
          <cell r="A298">
            <v>2012</v>
          </cell>
          <cell r="B298" t="str">
            <v>JUN</v>
          </cell>
          <cell r="D298" t="str">
            <v>UCOR.00000320.01.06.09</v>
          </cell>
          <cell r="E298">
            <v>100169.43</v>
          </cell>
        </row>
        <row r="299">
          <cell r="A299">
            <v>2012</v>
          </cell>
          <cell r="B299" t="str">
            <v>JUN</v>
          </cell>
          <cell r="D299" t="str">
            <v>UCOR.00000320.01.06.10</v>
          </cell>
          <cell r="E299">
            <v>57586.28</v>
          </cell>
        </row>
        <row r="300">
          <cell r="A300">
            <v>2012</v>
          </cell>
          <cell r="B300" t="str">
            <v>JUN</v>
          </cell>
          <cell r="D300" t="str">
            <v>UCOR.00000320.01.06.12</v>
          </cell>
          <cell r="E300">
            <v>287963.76</v>
          </cell>
        </row>
        <row r="301">
          <cell r="A301">
            <v>2012</v>
          </cell>
          <cell r="B301" t="str">
            <v>JUN</v>
          </cell>
          <cell r="D301" t="str">
            <v>UCOR.00000320.01.07.01</v>
          </cell>
          <cell r="E301">
            <v>4008138.73</v>
          </cell>
        </row>
        <row r="302">
          <cell r="A302">
            <v>2012</v>
          </cell>
          <cell r="B302" t="str">
            <v>JUN</v>
          </cell>
          <cell r="D302" t="str">
            <v>UCOR.00000320.01.07.02</v>
          </cell>
          <cell r="E302">
            <v>34243319.25</v>
          </cell>
        </row>
        <row r="303">
          <cell r="A303">
            <v>2012</v>
          </cell>
          <cell r="B303" t="str">
            <v>JUN</v>
          </cell>
          <cell r="D303" t="str">
            <v>UCOR.00000320.01.07.04</v>
          </cell>
          <cell r="E303">
            <v>9087554.9100000001</v>
          </cell>
        </row>
        <row r="304">
          <cell r="A304">
            <v>2012</v>
          </cell>
          <cell r="B304" t="str">
            <v>JUN</v>
          </cell>
          <cell r="D304" t="str">
            <v>UCOR.00000320.01.07.05</v>
          </cell>
          <cell r="E304">
            <v>277669.83</v>
          </cell>
        </row>
        <row r="305">
          <cell r="A305">
            <v>2012</v>
          </cell>
          <cell r="B305" t="str">
            <v>JUN</v>
          </cell>
          <cell r="D305" t="str">
            <v>UCOR.00000320.01.07.07</v>
          </cell>
          <cell r="E305">
            <v>768950.97</v>
          </cell>
        </row>
        <row r="306">
          <cell r="A306">
            <v>2012</v>
          </cell>
          <cell r="B306" t="str">
            <v>JUN</v>
          </cell>
          <cell r="D306" t="str">
            <v>UCOR.00000320.01.07.11</v>
          </cell>
          <cell r="E306">
            <v>18965778.940000001</v>
          </cell>
        </row>
        <row r="307">
          <cell r="A307">
            <v>2012</v>
          </cell>
          <cell r="B307" t="str">
            <v>JUN</v>
          </cell>
          <cell r="D307" t="str">
            <v>UCOR.00000320.01.07.12</v>
          </cell>
          <cell r="E307">
            <v>20134290.359999999</v>
          </cell>
        </row>
        <row r="308">
          <cell r="A308">
            <v>2012</v>
          </cell>
          <cell r="B308" t="str">
            <v>JUN</v>
          </cell>
          <cell r="D308" t="str">
            <v>UCOR.00000320.01.07.13</v>
          </cell>
          <cell r="E308">
            <v>21215613.300000001</v>
          </cell>
        </row>
        <row r="309">
          <cell r="A309">
            <v>2012</v>
          </cell>
          <cell r="B309" t="str">
            <v>JUN</v>
          </cell>
          <cell r="D309" t="str">
            <v>UCOR.00000320.01.07.14</v>
          </cell>
          <cell r="E309">
            <v>14553585.85</v>
          </cell>
        </row>
        <row r="310">
          <cell r="A310">
            <v>2012</v>
          </cell>
          <cell r="B310" t="str">
            <v>JUN</v>
          </cell>
          <cell r="D310" t="str">
            <v>UCOR.00000320.01.07.15</v>
          </cell>
          <cell r="E310">
            <v>71860653.040000007</v>
          </cell>
        </row>
        <row r="311">
          <cell r="A311">
            <v>2012</v>
          </cell>
          <cell r="B311" t="str">
            <v>JUN</v>
          </cell>
          <cell r="D311" t="str">
            <v>UCOR.00000320.01.07.16</v>
          </cell>
          <cell r="E311">
            <v>100138.98</v>
          </cell>
        </row>
        <row r="312">
          <cell r="A312">
            <v>2012</v>
          </cell>
          <cell r="B312" t="str">
            <v>JUN</v>
          </cell>
          <cell r="D312" t="str">
            <v>RES4PMO</v>
          </cell>
          <cell r="E312">
            <v>0</v>
          </cell>
        </row>
        <row r="313">
          <cell r="A313">
            <v>2012</v>
          </cell>
          <cell r="B313" t="str">
            <v>JUN</v>
          </cell>
          <cell r="D313" t="str">
            <v>INT4AMT</v>
          </cell>
          <cell r="E313">
            <v>-2076.55793882236</v>
          </cell>
        </row>
        <row r="314">
          <cell r="A314">
            <v>2012</v>
          </cell>
          <cell r="B314" t="str">
            <v>JUN</v>
          </cell>
          <cell r="D314" t="str">
            <v>TRU4BEG</v>
          </cell>
          <cell r="E314">
            <v>-32168626.0920313</v>
          </cell>
        </row>
        <row r="315">
          <cell r="A315">
            <v>2012</v>
          </cell>
          <cell r="B315" t="str">
            <v>JUN</v>
          </cell>
          <cell r="D315" t="str">
            <v>GLB4END</v>
          </cell>
          <cell r="E315">
            <v>-11185390.733597601</v>
          </cell>
        </row>
        <row r="316">
          <cell r="A316">
            <v>2012</v>
          </cell>
          <cell r="B316" t="str">
            <v>JUN</v>
          </cell>
          <cell r="D316" t="str">
            <v>INT4MON</v>
          </cell>
          <cell r="E316">
            <v>9.5799999999999998E-5</v>
          </cell>
        </row>
        <row r="317">
          <cell r="A317">
            <v>2012</v>
          </cell>
          <cell r="B317" t="str">
            <v>JUN</v>
          </cell>
          <cell r="D317" t="str">
            <v>AVG4AMT</v>
          </cell>
          <cell r="E317">
            <v>-21675970.133845098</v>
          </cell>
        </row>
        <row r="318">
          <cell r="A318">
            <v>2012</v>
          </cell>
          <cell r="B318" t="str">
            <v>JUN</v>
          </cell>
          <cell r="D318" t="str">
            <v>INT4YER</v>
          </cell>
          <cell r="E318">
            <v>1.15E-3</v>
          </cell>
        </row>
        <row r="319">
          <cell r="A319">
            <v>2012</v>
          </cell>
          <cell r="B319" t="str">
            <v>JUN</v>
          </cell>
          <cell r="D319" t="str">
            <v>ADJ4PRI</v>
          </cell>
          <cell r="E319">
            <v>0</v>
          </cell>
        </row>
        <row r="320">
          <cell r="A320">
            <v>2012</v>
          </cell>
          <cell r="B320" t="str">
            <v>JUN</v>
          </cell>
          <cell r="D320" t="str">
            <v>RES4PRI</v>
          </cell>
          <cell r="E320">
            <v>0</v>
          </cell>
        </row>
        <row r="321">
          <cell r="A321">
            <v>2012</v>
          </cell>
          <cell r="B321" t="str">
            <v>JUN</v>
          </cell>
          <cell r="D321" t="str">
            <v>TRU4END</v>
          </cell>
          <cell r="E321">
            <v>-11183314.1756588</v>
          </cell>
        </row>
        <row r="322">
          <cell r="A322">
            <v>2012</v>
          </cell>
          <cell r="B322" t="str">
            <v>JUN</v>
          </cell>
          <cell r="D322" t="str">
            <v>4404810</v>
          </cell>
          <cell r="E322">
            <v>-53389.17</v>
          </cell>
        </row>
        <row r="323">
          <cell r="A323">
            <v>2012</v>
          </cell>
          <cell r="B323" t="str">
            <v>JUN</v>
          </cell>
          <cell r="D323" t="str">
            <v>KWH4810</v>
          </cell>
          <cell r="E323">
            <v>20115000</v>
          </cell>
        </row>
        <row r="324">
          <cell r="A324">
            <v>2012</v>
          </cell>
          <cell r="B324" t="str">
            <v>JUN</v>
          </cell>
          <cell r="D324" t="str">
            <v>4404810</v>
          </cell>
          <cell r="E324">
            <v>445286.7</v>
          </cell>
        </row>
        <row r="325">
          <cell r="A325">
            <v>2012</v>
          </cell>
          <cell r="B325" t="str">
            <v>JUN</v>
          </cell>
          <cell r="D325" t="str">
            <v>4404840</v>
          </cell>
          <cell r="E325">
            <v>2390596.4</v>
          </cell>
        </row>
        <row r="326">
          <cell r="A326">
            <v>2012</v>
          </cell>
          <cell r="B326" t="str">
            <v>JUN</v>
          </cell>
          <cell r="D326" t="str">
            <v>4404940</v>
          </cell>
          <cell r="E326">
            <v>1712171.47</v>
          </cell>
        </row>
        <row r="327">
          <cell r="A327">
            <v>2012</v>
          </cell>
          <cell r="B327" t="str">
            <v>JUN</v>
          </cell>
          <cell r="D327" t="str">
            <v>4404840</v>
          </cell>
          <cell r="E327">
            <v>0</v>
          </cell>
        </row>
        <row r="328">
          <cell r="A328">
            <v>2012</v>
          </cell>
          <cell r="B328" t="str">
            <v>JUN</v>
          </cell>
          <cell r="D328" t="str">
            <v>4404940</v>
          </cell>
          <cell r="E328">
            <v>-83670.2</v>
          </cell>
        </row>
        <row r="329">
          <cell r="A329">
            <v>2012</v>
          </cell>
          <cell r="B329" t="str">
            <v>JUN</v>
          </cell>
          <cell r="D329" t="str">
            <v>CI74001</v>
          </cell>
          <cell r="E329">
            <v>0</v>
          </cell>
        </row>
        <row r="330">
          <cell r="A330">
            <v>2012</v>
          </cell>
          <cell r="B330" t="str">
            <v>JUN</v>
          </cell>
          <cell r="D330" t="str">
            <v>CI94001</v>
          </cell>
          <cell r="E330">
            <v>0</v>
          </cell>
        </row>
        <row r="331">
          <cell r="A331">
            <v>2012</v>
          </cell>
          <cell r="B331" t="str">
            <v>JUN</v>
          </cell>
          <cell r="D331" t="str">
            <v>CI14001</v>
          </cell>
          <cell r="E331">
            <v>0</v>
          </cell>
        </row>
        <row r="332">
          <cell r="A332">
            <v>2012</v>
          </cell>
          <cell r="B332" t="str">
            <v>JUN</v>
          </cell>
          <cell r="D332" t="str">
            <v>CI84001</v>
          </cell>
          <cell r="E332">
            <v>0</v>
          </cell>
        </row>
        <row r="333">
          <cell r="A333">
            <v>2012</v>
          </cell>
          <cell r="B333" t="str">
            <v>JUN</v>
          </cell>
          <cell r="D333" t="str">
            <v>CIA4001</v>
          </cell>
          <cell r="E333">
            <v>0</v>
          </cell>
        </row>
        <row r="334">
          <cell r="A334">
            <v>2012</v>
          </cell>
          <cell r="B334" t="str">
            <v>JUN</v>
          </cell>
          <cell r="D334" t="str">
            <v>CIB4001</v>
          </cell>
          <cell r="E334">
            <v>0</v>
          </cell>
        </row>
        <row r="335">
          <cell r="A335">
            <v>2012</v>
          </cell>
          <cell r="B335" t="str">
            <v>JUN</v>
          </cell>
          <cell r="D335" t="str">
            <v>CIC4001</v>
          </cell>
          <cell r="E335">
            <v>0</v>
          </cell>
        </row>
        <row r="336">
          <cell r="A336">
            <v>2012</v>
          </cell>
          <cell r="B336" t="str">
            <v>JUN</v>
          </cell>
          <cell r="D336" t="str">
            <v>MAN4001</v>
          </cell>
          <cell r="E336">
            <v>-45498494</v>
          </cell>
        </row>
        <row r="337">
          <cell r="A337">
            <v>2012</v>
          </cell>
          <cell r="B337" t="str">
            <v>JUN</v>
          </cell>
          <cell r="D337" t="str">
            <v>MAN4002</v>
          </cell>
          <cell r="E337">
            <v>-6301912</v>
          </cell>
        </row>
        <row r="338">
          <cell r="A338">
            <v>2012</v>
          </cell>
          <cell r="B338" t="str">
            <v>JUN</v>
          </cell>
          <cell r="D338" t="str">
            <v>MAN4003</v>
          </cell>
          <cell r="E338">
            <v>0</v>
          </cell>
        </row>
        <row r="339">
          <cell r="A339">
            <v>2012</v>
          </cell>
          <cell r="B339" t="str">
            <v>JUN</v>
          </cell>
          <cell r="D339" t="str">
            <v>MAN4004</v>
          </cell>
          <cell r="E339">
            <v>0</v>
          </cell>
        </row>
        <row r="340">
          <cell r="A340">
            <v>2012</v>
          </cell>
          <cell r="B340" t="str">
            <v>JUN</v>
          </cell>
          <cell r="D340" t="str">
            <v>MAN4005</v>
          </cell>
          <cell r="E340">
            <v>0</v>
          </cell>
        </row>
        <row r="341">
          <cell r="A341">
            <v>2012</v>
          </cell>
          <cell r="B341" t="str">
            <v>JUN</v>
          </cell>
          <cell r="D341" t="str">
            <v>MAN4006</v>
          </cell>
          <cell r="E341">
            <v>0</v>
          </cell>
        </row>
        <row r="342">
          <cell r="A342">
            <v>2012</v>
          </cell>
          <cell r="B342" t="str">
            <v>JUN</v>
          </cell>
          <cell r="D342" t="str">
            <v>MAN4007</v>
          </cell>
          <cell r="E342">
            <v>0</v>
          </cell>
        </row>
        <row r="343">
          <cell r="A343">
            <v>2012</v>
          </cell>
          <cell r="B343" t="str">
            <v>JUN</v>
          </cell>
          <cell r="D343" t="str">
            <v>MAN4008</v>
          </cell>
          <cell r="E343">
            <v>0</v>
          </cell>
        </row>
        <row r="344">
          <cell r="A344">
            <v>2012</v>
          </cell>
          <cell r="B344" t="str">
            <v>JUN</v>
          </cell>
          <cell r="D344" t="str">
            <v>MAN4009</v>
          </cell>
          <cell r="E344">
            <v>0</v>
          </cell>
        </row>
        <row r="345">
          <cell r="A345">
            <v>2012</v>
          </cell>
          <cell r="B345" t="str">
            <v>JUN</v>
          </cell>
          <cell r="D345" t="str">
            <v>MAN400B</v>
          </cell>
          <cell r="E345">
            <v>-51121025</v>
          </cell>
        </row>
        <row r="346">
          <cell r="A346">
            <v>2012</v>
          </cell>
          <cell r="B346" t="str">
            <v>JUN</v>
          </cell>
          <cell r="D346" t="str">
            <v>MAN400G</v>
          </cell>
          <cell r="E346">
            <v>-6571449</v>
          </cell>
        </row>
        <row r="347">
          <cell r="A347">
            <v>2012</v>
          </cell>
          <cell r="B347" t="str">
            <v>JUN</v>
          </cell>
          <cell r="D347" t="str">
            <v>MAN400H</v>
          </cell>
          <cell r="E347">
            <v>0</v>
          </cell>
        </row>
        <row r="348">
          <cell r="A348">
            <v>2012</v>
          </cell>
          <cell r="B348" t="str">
            <v>JUN</v>
          </cell>
          <cell r="D348" t="str">
            <v>MAN400R</v>
          </cell>
          <cell r="E348">
            <v>0</v>
          </cell>
        </row>
        <row r="349">
          <cell r="A349">
            <v>2012</v>
          </cell>
          <cell r="B349" t="str">
            <v>JUN</v>
          </cell>
          <cell r="D349" t="str">
            <v>MAN400W</v>
          </cell>
          <cell r="E349">
            <v>0</v>
          </cell>
        </row>
        <row r="350">
          <cell r="A350">
            <v>2012</v>
          </cell>
          <cell r="B350" t="str">
            <v>JUN</v>
          </cell>
          <cell r="D350" t="str">
            <v>MAN400X</v>
          </cell>
          <cell r="E350">
            <v>0</v>
          </cell>
        </row>
        <row r="351">
          <cell r="A351">
            <v>2012</v>
          </cell>
          <cell r="B351" t="str">
            <v>JUN</v>
          </cell>
          <cell r="D351" t="str">
            <v>MAN4019</v>
          </cell>
          <cell r="E351">
            <v>0</v>
          </cell>
        </row>
        <row r="352">
          <cell r="A352">
            <v>2012</v>
          </cell>
          <cell r="B352" t="str">
            <v>JUN</v>
          </cell>
          <cell r="D352" t="str">
            <v>MAN4100</v>
          </cell>
          <cell r="E352">
            <v>0</v>
          </cell>
        </row>
        <row r="353">
          <cell r="A353">
            <v>2012</v>
          </cell>
          <cell r="B353" t="str">
            <v>JUN</v>
          </cell>
          <cell r="D353" t="str">
            <v>MAN4150</v>
          </cell>
          <cell r="E353">
            <v>8.4999999999999995E-4</v>
          </cell>
        </row>
        <row r="354">
          <cell r="A354">
            <v>2012</v>
          </cell>
          <cell r="B354" t="str">
            <v>JUN</v>
          </cell>
          <cell r="D354" t="str">
            <v>XAN4100</v>
          </cell>
          <cell r="E354">
            <v>1E-3</v>
          </cell>
        </row>
        <row r="355">
          <cell r="A355">
            <v>2012</v>
          </cell>
          <cell r="B355" t="str">
            <v>JUN</v>
          </cell>
          <cell r="D355" t="str">
            <v>XAN4200</v>
          </cell>
          <cell r="E355">
            <v>7.2000000000000005E-4</v>
          </cell>
        </row>
        <row r="356">
          <cell r="A356">
            <v>2012</v>
          </cell>
          <cell r="B356" t="str">
            <v>JUN</v>
          </cell>
          <cell r="D356" t="str">
            <v>XAN4300</v>
          </cell>
          <cell r="E356">
            <v>1.9473000000000001E-2</v>
          </cell>
        </row>
        <row r="357">
          <cell r="A357">
            <v>2012</v>
          </cell>
          <cell r="B357" t="str">
            <v>JUN</v>
          </cell>
          <cell r="D357" t="str">
            <v>XAN4400</v>
          </cell>
          <cell r="E357">
            <v>4.7018999999999998E-2</v>
          </cell>
        </row>
        <row r="358">
          <cell r="A358">
            <v>2012</v>
          </cell>
          <cell r="B358" t="str">
            <v>JUN</v>
          </cell>
          <cell r="D358" t="str">
            <v>XAN4500</v>
          </cell>
          <cell r="E358">
            <v>0.35</v>
          </cell>
        </row>
        <row r="359">
          <cell r="A359">
            <v>2012</v>
          </cell>
          <cell r="B359" t="str">
            <v>JUN</v>
          </cell>
          <cell r="D359" t="str">
            <v>XAN4600</v>
          </cell>
          <cell r="E359">
            <v>5.5E-2</v>
          </cell>
        </row>
        <row r="360">
          <cell r="A360">
            <v>2012</v>
          </cell>
          <cell r="B360" t="str">
            <v>JUN</v>
          </cell>
          <cell r="D360" t="str">
            <v>XAN4700</v>
          </cell>
          <cell r="E360">
            <v>1.2999999999999999E-3</v>
          </cell>
        </row>
        <row r="361">
          <cell r="A361">
            <v>2012</v>
          </cell>
          <cell r="B361" t="str">
            <v>JUN</v>
          </cell>
          <cell r="D361" t="str">
            <v>AM44111</v>
          </cell>
          <cell r="E361">
            <v>-54</v>
          </cell>
        </row>
        <row r="362">
          <cell r="A362">
            <v>2012</v>
          </cell>
          <cell r="B362" t="str">
            <v>JUN</v>
          </cell>
          <cell r="D362" t="str">
            <v>AM14111</v>
          </cell>
          <cell r="E362">
            <v>0</v>
          </cell>
        </row>
        <row r="363">
          <cell r="A363">
            <v>2012</v>
          </cell>
          <cell r="B363" t="str">
            <v>JUN</v>
          </cell>
          <cell r="D363" t="str">
            <v>CIP4001</v>
          </cell>
          <cell r="E363">
            <v>33369368.789999999</v>
          </cell>
        </row>
        <row r="364">
          <cell r="A364">
            <v>2012</v>
          </cell>
          <cell r="B364" t="str">
            <v>JUN</v>
          </cell>
          <cell r="D364" t="str">
            <v>CIN4001</v>
          </cell>
          <cell r="E364">
            <v>0</v>
          </cell>
        </row>
        <row r="365">
          <cell r="A365">
            <v>2012</v>
          </cell>
          <cell r="B365" t="str">
            <v>JUN</v>
          </cell>
          <cell r="D365" t="str">
            <v>CIQ4001</v>
          </cell>
          <cell r="E365">
            <v>33369368.789999999</v>
          </cell>
        </row>
        <row r="366">
          <cell r="A366">
            <v>2012</v>
          </cell>
          <cell r="B366" t="str">
            <v>JUN</v>
          </cell>
          <cell r="D366" t="str">
            <v>GLB4BEG</v>
          </cell>
          <cell r="E366">
            <v>-32168626.0920313</v>
          </cell>
        </row>
        <row r="367">
          <cell r="A367">
            <v>2012</v>
          </cell>
          <cell r="B367" t="str">
            <v>JUN</v>
          </cell>
          <cell r="D367" t="str">
            <v>O/U4YTD</v>
          </cell>
          <cell r="E367">
            <v>49187810.380663298</v>
          </cell>
        </row>
        <row r="368">
          <cell r="A368">
            <v>2012</v>
          </cell>
          <cell r="B368" t="str">
            <v>JUN</v>
          </cell>
          <cell r="D368" t="str">
            <v>TRU4YTD</v>
          </cell>
          <cell r="E368">
            <v>-21583502.5</v>
          </cell>
        </row>
        <row r="369">
          <cell r="A369">
            <v>2012</v>
          </cell>
          <cell r="B369" t="str">
            <v>JUN</v>
          </cell>
          <cell r="D369" t="str">
            <v>1MC4YTD</v>
          </cell>
          <cell r="E369">
            <v>0</v>
          </cell>
        </row>
        <row r="370">
          <cell r="A370">
            <v>2012</v>
          </cell>
          <cell r="B370" t="str">
            <v>JUN</v>
          </cell>
          <cell r="D370" t="str">
            <v>2MC4YTD</v>
          </cell>
          <cell r="E370">
            <v>0</v>
          </cell>
        </row>
        <row r="371">
          <cell r="A371">
            <v>2012</v>
          </cell>
          <cell r="B371" t="str">
            <v>JUN</v>
          </cell>
          <cell r="D371" t="str">
            <v>3MC4YTD</v>
          </cell>
          <cell r="E371">
            <v>0</v>
          </cell>
        </row>
        <row r="372">
          <cell r="A372">
            <v>2012</v>
          </cell>
          <cell r="B372" t="str">
            <v>JUN</v>
          </cell>
          <cell r="D372" t="str">
            <v>INT4YTD</v>
          </cell>
          <cell r="E372">
            <v>-18506.992269948802</v>
          </cell>
        </row>
        <row r="373">
          <cell r="A373">
            <v>2012</v>
          </cell>
          <cell r="B373" t="str">
            <v>JUN</v>
          </cell>
          <cell r="D373" t="str">
            <v>RRT9102</v>
          </cell>
          <cell r="E373">
            <v>688413.12173795002</v>
          </cell>
        </row>
        <row r="374">
          <cell r="A374">
            <v>2012</v>
          </cell>
          <cell r="B374" t="str">
            <v>JUN</v>
          </cell>
          <cell r="D374" t="str">
            <v>RRD9002</v>
          </cell>
          <cell r="E374">
            <v>0</v>
          </cell>
        </row>
        <row r="375">
          <cell r="A375">
            <v>2012</v>
          </cell>
          <cell r="B375" t="str">
            <v>JUN</v>
          </cell>
          <cell r="D375" t="str">
            <v>RRT9103</v>
          </cell>
          <cell r="E375">
            <v>338082.97249619401</v>
          </cell>
        </row>
        <row r="376">
          <cell r="A376">
            <v>2012</v>
          </cell>
          <cell r="B376" t="str">
            <v>JUN</v>
          </cell>
          <cell r="D376" t="str">
            <v>RRT9003</v>
          </cell>
          <cell r="E376">
            <v>397008.88924209698</v>
          </cell>
        </row>
        <row r="377">
          <cell r="A377">
            <v>2012</v>
          </cell>
          <cell r="B377" t="str">
            <v>JUN</v>
          </cell>
          <cell r="D377" t="str">
            <v>RRD9103</v>
          </cell>
          <cell r="E377">
            <v>0</v>
          </cell>
        </row>
        <row r="378">
          <cell r="A378">
            <v>2012</v>
          </cell>
          <cell r="B378" t="str">
            <v>JUN</v>
          </cell>
          <cell r="D378" t="str">
            <v>RRD9003</v>
          </cell>
          <cell r="E378">
            <v>0</v>
          </cell>
        </row>
        <row r="379">
          <cell r="A379">
            <v>2012</v>
          </cell>
          <cell r="B379" t="str">
            <v>JUN</v>
          </cell>
          <cell r="D379" t="str">
            <v>RRD9102</v>
          </cell>
          <cell r="E379">
            <v>0</v>
          </cell>
        </row>
        <row r="380">
          <cell r="A380">
            <v>2012</v>
          </cell>
          <cell r="B380" t="str">
            <v>JUN</v>
          </cell>
          <cell r="D380" t="str">
            <v>RRT9002</v>
          </cell>
          <cell r="E380">
            <v>1398968.2524111699</v>
          </cell>
        </row>
        <row r="381">
          <cell r="A381">
            <v>2012</v>
          </cell>
          <cell r="B381" t="str">
            <v>JUN</v>
          </cell>
          <cell r="D381" t="str">
            <v>UCOR.00000320.01.04.04</v>
          </cell>
          <cell r="E381">
            <v>-82862.83</v>
          </cell>
        </row>
        <row r="382">
          <cell r="A382">
            <v>2012</v>
          </cell>
          <cell r="B382" t="str">
            <v>JUN</v>
          </cell>
          <cell r="D382" t="str">
            <v>JUR4FA1</v>
          </cell>
          <cell r="E382">
            <v>0.98098030000000003</v>
          </cell>
        </row>
        <row r="383">
          <cell r="A383">
            <v>2012</v>
          </cell>
          <cell r="B383" t="str">
            <v>JUN</v>
          </cell>
          <cell r="D383" t="str">
            <v>TRU4TOT</v>
          </cell>
          <cell r="E383">
            <v>-51800406</v>
          </cell>
        </row>
        <row r="384">
          <cell r="A384">
            <v>2012</v>
          </cell>
          <cell r="B384" t="str">
            <v>JUN</v>
          </cell>
          <cell r="D384" t="str">
            <v>2MC4MON</v>
          </cell>
          <cell r="E384">
            <v>0</v>
          </cell>
        </row>
        <row r="385">
          <cell r="A385">
            <v>2012</v>
          </cell>
          <cell r="B385" t="str">
            <v>JUN</v>
          </cell>
          <cell r="D385" t="str">
            <v>2MC4TOT</v>
          </cell>
          <cell r="E385">
            <v>0</v>
          </cell>
        </row>
        <row r="386">
          <cell r="A386">
            <v>2012</v>
          </cell>
          <cell r="B386" t="str">
            <v>JUN</v>
          </cell>
          <cell r="D386" t="str">
            <v>TRU4MON</v>
          </cell>
          <cell r="E386">
            <v>-4316700.5</v>
          </cell>
        </row>
        <row r="387">
          <cell r="A387">
            <v>2012</v>
          </cell>
          <cell r="B387" t="str">
            <v>JUN</v>
          </cell>
          <cell r="D387" t="str">
            <v>1MC4TOT</v>
          </cell>
          <cell r="E387">
            <v>0</v>
          </cell>
        </row>
        <row r="388">
          <cell r="A388">
            <v>2012</v>
          </cell>
          <cell r="B388" t="str">
            <v>JUN</v>
          </cell>
          <cell r="D388" t="str">
            <v>1MC4MON</v>
          </cell>
          <cell r="E388">
            <v>0</v>
          </cell>
        </row>
        <row r="389">
          <cell r="A389">
            <v>2012</v>
          </cell>
          <cell r="B389" t="str">
            <v>JUN</v>
          </cell>
          <cell r="D389" t="str">
            <v>PIF4MON</v>
          </cell>
          <cell r="E389">
            <v>-547226.46305999998</v>
          </cell>
        </row>
        <row r="390">
          <cell r="A390">
            <v>2012</v>
          </cell>
          <cell r="B390" t="str">
            <v>JUN</v>
          </cell>
          <cell r="D390" t="str">
            <v>PIF4GRS</v>
          </cell>
          <cell r="E390">
            <v>0</v>
          </cell>
        </row>
        <row r="391">
          <cell r="A391">
            <v>2012</v>
          </cell>
          <cell r="B391" t="str">
            <v>JUN</v>
          </cell>
          <cell r="D391" t="str">
            <v>PIF4NET</v>
          </cell>
          <cell r="E391">
            <v>-6566717.5567199998</v>
          </cell>
        </row>
        <row r="392">
          <cell r="A392">
            <v>2012</v>
          </cell>
          <cell r="B392" t="str">
            <v>JUN</v>
          </cell>
          <cell r="D392" t="str">
            <v>PIF4FEE</v>
          </cell>
          <cell r="E392">
            <v>4731.4432800000004</v>
          </cell>
        </row>
        <row r="393">
          <cell r="A393">
            <v>2012</v>
          </cell>
          <cell r="B393" t="str">
            <v>JUN</v>
          </cell>
          <cell r="D393" t="str">
            <v>FC24114</v>
          </cell>
          <cell r="E393">
            <v>0.98098030000000003</v>
          </cell>
        </row>
        <row r="394">
          <cell r="A394">
            <v>2012</v>
          </cell>
          <cell r="B394" t="str">
            <v>JUN</v>
          </cell>
          <cell r="D394" t="str">
            <v>FC34124</v>
          </cell>
          <cell r="E394">
            <v>1452391.6486295799</v>
          </cell>
        </row>
        <row r="395">
          <cell r="A395">
            <v>2012</v>
          </cell>
          <cell r="B395" t="str">
            <v>JUN</v>
          </cell>
          <cell r="D395" t="str">
            <v>FC14113</v>
          </cell>
          <cell r="E395">
            <v>0</v>
          </cell>
        </row>
        <row r="396">
          <cell r="A396">
            <v>2012</v>
          </cell>
          <cell r="B396" t="str">
            <v>JUN</v>
          </cell>
          <cell r="D396" t="str">
            <v>FC34151</v>
          </cell>
          <cell r="E396">
            <v>0</v>
          </cell>
        </row>
        <row r="397">
          <cell r="A397">
            <v>2012</v>
          </cell>
          <cell r="B397" t="str">
            <v>JUN</v>
          </cell>
          <cell r="D397" t="str">
            <v>FC24123</v>
          </cell>
          <cell r="E397">
            <v>0.98098030000000003</v>
          </cell>
        </row>
        <row r="398">
          <cell r="A398">
            <v>2012</v>
          </cell>
          <cell r="B398" t="str">
            <v>JUN</v>
          </cell>
          <cell r="D398" t="str">
            <v>FC34121</v>
          </cell>
          <cell r="E398">
            <v>9688702.9046863802</v>
          </cell>
        </row>
        <row r="399">
          <cell r="A399">
            <v>2012</v>
          </cell>
          <cell r="B399" t="str">
            <v>JUN</v>
          </cell>
          <cell r="D399" t="str">
            <v>FC24115</v>
          </cell>
          <cell r="E399">
            <v>0.98098030000000003</v>
          </cell>
        </row>
        <row r="400">
          <cell r="A400">
            <v>2012</v>
          </cell>
          <cell r="B400" t="str">
            <v>JUN</v>
          </cell>
          <cell r="D400" t="str">
            <v>FC14119</v>
          </cell>
          <cell r="E400">
            <v>-907993.82</v>
          </cell>
        </row>
        <row r="401">
          <cell r="A401">
            <v>2012</v>
          </cell>
          <cell r="B401" t="str">
            <v>JUN</v>
          </cell>
          <cell r="D401" t="str">
            <v>FC14118</v>
          </cell>
          <cell r="E401">
            <v>0</v>
          </cell>
        </row>
        <row r="402">
          <cell r="A402">
            <v>2012</v>
          </cell>
          <cell r="B402" t="str">
            <v>JUN</v>
          </cell>
          <cell r="D402" t="str">
            <v>FC14123</v>
          </cell>
          <cell r="E402">
            <v>18503612.16</v>
          </cell>
        </row>
        <row r="403">
          <cell r="A403">
            <v>2012</v>
          </cell>
          <cell r="B403" t="str">
            <v>JUN</v>
          </cell>
          <cell r="D403" t="str">
            <v>FC24118</v>
          </cell>
          <cell r="E403">
            <v>0.98098030000000003</v>
          </cell>
        </row>
        <row r="404">
          <cell r="A404">
            <v>2012</v>
          </cell>
          <cell r="B404" t="str">
            <v>JUN</v>
          </cell>
          <cell r="D404" t="str">
            <v>FC14117</v>
          </cell>
          <cell r="E404">
            <v>-331618.15999999997</v>
          </cell>
        </row>
        <row r="405">
          <cell r="A405">
            <v>2012</v>
          </cell>
          <cell r="B405" t="str">
            <v>JUN</v>
          </cell>
          <cell r="D405" t="str">
            <v>FC14127</v>
          </cell>
          <cell r="E405">
            <v>10287005.82</v>
          </cell>
        </row>
        <row r="406">
          <cell r="A406">
            <v>2012</v>
          </cell>
          <cell r="B406" t="str">
            <v>JUN</v>
          </cell>
          <cell r="D406" t="str">
            <v>FC24191</v>
          </cell>
          <cell r="E406">
            <v>0.98098030000000003</v>
          </cell>
        </row>
        <row r="407">
          <cell r="A407">
            <v>2012</v>
          </cell>
          <cell r="B407" t="str">
            <v>JUN</v>
          </cell>
          <cell r="D407" t="str">
            <v>FC14114</v>
          </cell>
          <cell r="E407">
            <v>1465162.07</v>
          </cell>
        </row>
        <row r="408">
          <cell r="A408">
            <v>2012</v>
          </cell>
          <cell r="B408" t="str">
            <v>JUN</v>
          </cell>
          <cell r="D408" t="str">
            <v>FC14128</v>
          </cell>
          <cell r="E408">
            <v>0</v>
          </cell>
        </row>
        <row r="409">
          <cell r="A409">
            <v>2012</v>
          </cell>
          <cell r="B409" t="str">
            <v>JUN</v>
          </cell>
          <cell r="D409" t="str">
            <v>FC14116</v>
          </cell>
          <cell r="E409">
            <v>-71123.05</v>
          </cell>
        </row>
        <row r="410">
          <cell r="A410">
            <v>2012</v>
          </cell>
          <cell r="B410" t="str">
            <v>JUN</v>
          </cell>
          <cell r="D410" t="str">
            <v>FC24129</v>
          </cell>
          <cell r="E410">
            <v>0.98098030000000003</v>
          </cell>
        </row>
        <row r="411">
          <cell r="A411">
            <v>2012</v>
          </cell>
          <cell r="B411" t="str">
            <v>JUN</v>
          </cell>
          <cell r="D411" t="str">
            <v>FC24116</v>
          </cell>
          <cell r="E411">
            <v>0.98098030000000003</v>
          </cell>
        </row>
        <row r="412">
          <cell r="A412">
            <v>2012</v>
          </cell>
          <cell r="B412" t="str">
            <v>JUN</v>
          </cell>
          <cell r="D412" t="str">
            <v>FC34122</v>
          </cell>
          <cell r="E412">
            <v>289520370.12985599</v>
          </cell>
        </row>
        <row r="413">
          <cell r="A413">
            <v>2012</v>
          </cell>
          <cell r="B413" t="str">
            <v>JUN</v>
          </cell>
          <cell r="D413" t="str">
            <v>FC34112</v>
          </cell>
          <cell r="E413">
            <v>0</v>
          </cell>
        </row>
        <row r="414">
          <cell r="A414">
            <v>2012</v>
          </cell>
          <cell r="B414" t="str">
            <v>JUN</v>
          </cell>
          <cell r="D414" t="str">
            <v>FC14112</v>
          </cell>
          <cell r="E414">
            <v>0</v>
          </cell>
        </row>
        <row r="415">
          <cell r="A415">
            <v>2012</v>
          </cell>
          <cell r="B415" t="str">
            <v>JUN</v>
          </cell>
          <cell r="D415" t="str">
            <v>FC34191</v>
          </cell>
          <cell r="E415">
            <v>0</v>
          </cell>
        </row>
        <row r="416">
          <cell r="A416">
            <v>2012</v>
          </cell>
          <cell r="B416" t="str">
            <v>JUN</v>
          </cell>
          <cell r="D416" t="str">
            <v>FC14120</v>
          </cell>
          <cell r="E416">
            <v>-222303.41</v>
          </cell>
        </row>
        <row r="417">
          <cell r="A417">
            <v>2012</v>
          </cell>
          <cell r="B417" t="str">
            <v>JUN</v>
          </cell>
          <cell r="D417" t="str">
            <v>FC34113</v>
          </cell>
          <cell r="E417">
            <v>0</v>
          </cell>
        </row>
        <row r="418">
          <cell r="A418">
            <v>2012</v>
          </cell>
          <cell r="B418" t="str">
            <v>JUN</v>
          </cell>
          <cell r="D418" t="str">
            <v>FC34123</v>
          </cell>
          <cell r="E418">
            <v>18151679.0078004</v>
          </cell>
        </row>
        <row r="419">
          <cell r="A419">
            <v>2012</v>
          </cell>
          <cell r="B419" t="str">
            <v>JUN</v>
          </cell>
          <cell r="D419" t="str">
            <v>FC34119</v>
          </cell>
          <cell r="E419">
            <v>-890724.04994174605</v>
          </cell>
        </row>
        <row r="420">
          <cell r="A420">
            <v>2012</v>
          </cell>
          <cell r="B420" t="str">
            <v>JUN</v>
          </cell>
          <cell r="D420" t="str">
            <v>FC14122</v>
          </cell>
          <cell r="E420">
            <v>295133725.04000002</v>
          </cell>
        </row>
        <row r="421">
          <cell r="A421">
            <v>2012</v>
          </cell>
          <cell r="B421" t="str">
            <v>JUN</v>
          </cell>
          <cell r="D421" t="str">
            <v>FC24127</v>
          </cell>
          <cell r="E421">
            <v>0.98098030000000003</v>
          </cell>
        </row>
        <row r="422">
          <cell r="A422">
            <v>2012</v>
          </cell>
          <cell r="B422" t="str">
            <v>JUN</v>
          </cell>
          <cell r="D422" t="str">
            <v>FC34127</v>
          </cell>
          <cell r="E422">
            <v>10091350.0554053</v>
          </cell>
        </row>
        <row r="423">
          <cell r="A423">
            <v>2012</v>
          </cell>
          <cell r="B423" t="str">
            <v>JUN</v>
          </cell>
          <cell r="D423" t="str">
            <v>FC34118</v>
          </cell>
          <cell r="E423">
            <v>0</v>
          </cell>
        </row>
        <row r="424">
          <cell r="A424">
            <v>2012</v>
          </cell>
          <cell r="B424" t="str">
            <v>JUN</v>
          </cell>
          <cell r="D424" t="str">
            <v>FC24112</v>
          </cell>
          <cell r="E424">
            <v>0.98098030000000003</v>
          </cell>
        </row>
        <row r="425">
          <cell r="A425">
            <v>2012</v>
          </cell>
          <cell r="B425" t="str">
            <v>JUN</v>
          </cell>
          <cell r="D425" t="str">
            <v>FC14191</v>
          </cell>
          <cell r="E425">
            <v>0</v>
          </cell>
        </row>
        <row r="426">
          <cell r="A426">
            <v>2012</v>
          </cell>
          <cell r="B426" t="str">
            <v>JUN</v>
          </cell>
          <cell r="D426" t="str">
            <v>FC24120</v>
          </cell>
          <cell r="E426">
            <v>0.98098030000000003</v>
          </cell>
        </row>
        <row r="427">
          <cell r="A427">
            <v>2012</v>
          </cell>
          <cell r="B427" t="str">
            <v>JUN</v>
          </cell>
          <cell r="D427" t="str">
            <v>EXP4TOT</v>
          </cell>
          <cell r="E427">
            <v>328395697.00758702</v>
          </cell>
        </row>
        <row r="428">
          <cell r="A428">
            <v>2012</v>
          </cell>
          <cell r="B428" t="str">
            <v>JUN</v>
          </cell>
          <cell r="D428" t="str">
            <v>LIN4LOS</v>
          </cell>
          <cell r="E428">
            <v>278899.278070089</v>
          </cell>
        </row>
        <row r="429">
          <cell r="A429">
            <v>2012</v>
          </cell>
          <cell r="B429" t="str">
            <v>JUN</v>
          </cell>
          <cell r="D429" t="str">
            <v>REV4TOT</v>
          </cell>
          <cell r="E429">
            <v>345064308.42395997</v>
          </cell>
        </row>
        <row r="430">
          <cell r="A430">
            <v>2012</v>
          </cell>
          <cell r="B430" t="str">
            <v>JUN</v>
          </cell>
          <cell r="D430" t="str">
            <v>O/U4MON</v>
          </cell>
          <cell r="E430">
            <v>16668611.4163725</v>
          </cell>
        </row>
        <row r="431">
          <cell r="A431">
            <v>2012</v>
          </cell>
          <cell r="B431" t="str">
            <v>JUN</v>
          </cell>
          <cell r="D431" t="str">
            <v>GLE4MON</v>
          </cell>
          <cell r="E431">
            <v>20983235.358433701</v>
          </cell>
        </row>
        <row r="432">
          <cell r="A432">
            <v>2012</v>
          </cell>
          <cell r="B432" t="str">
            <v>JUN</v>
          </cell>
          <cell r="D432" t="str">
            <v>UCOR.00000320.01.07.17</v>
          </cell>
          <cell r="E432">
            <v>26986703.440000001</v>
          </cell>
        </row>
        <row r="433">
          <cell r="A433">
            <v>2012</v>
          </cell>
          <cell r="B433" t="str">
            <v>JUN</v>
          </cell>
          <cell r="D433" t="str">
            <v>UCOR.00000323.01.02.01</v>
          </cell>
          <cell r="E433">
            <v>129123.07</v>
          </cell>
        </row>
        <row r="434">
          <cell r="A434">
            <v>2012</v>
          </cell>
          <cell r="B434" t="str">
            <v>JUN</v>
          </cell>
          <cell r="D434" t="str">
            <v>UCOR.00000301.01.04.01</v>
          </cell>
          <cell r="E434">
            <v>6218705.96</v>
          </cell>
        </row>
        <row r="435">
          <cell r="A435">
            <v>2012</v>
          </cell>
          <cell r="B435" t="str">
            <v>JUN</v>
          </cell>
          <cell r="D435" t="str">
            <v>UCOR.00000305.01.08.01</v>
          </cell>
          <cell r="E435">
            <v>11083431.77</v>
          </cell>
        </row>
        <row r="436">
          <cell r="A436">
            <v>2012</v>
          </cell>
          <cell r="B436" t="str">
            <v>JUN</v>
          </cell>
          <cell r="D436" t="str">
            <v>UCOR.00000305.01.08.02</v>
          </cell>
          <cell r="E436">
            <v>1201474.43</v>
          </cell>
        </row>
        <row r="437">
          <cell r="A437">
            <v>2012</v>
          </cell>
          <cell r="B437" t="str">
            <v>JUN</v>
          </cell>
          <cell r="D437" t="str">
            <v>UCOR.00000305.01.09.01</v>
          </cell>
          <cell r="E437">
            <v>1468427.94</v>
          </cell>
        </row>
        <row r="438">
          <cell r="A438">
            <v>2012</v>
          </cell>
          <cell r="B438" t="str">
            <v>JUN</v>
          </cell>
          <cell r="D438" t="str">
            <v>UCOR.00000305.01.09.02</v>
          </cell>
          <cell r="E438">
            <v>12123.35</v>
          </cell>
        </row>
        <row r="439">
          <cell r="A439">
            <v>2012</v>
          </cell>
          <cell r="B439" t="str">
            <v>JUN</v>
          </cell>
          <cell r="D439" t="str">
            <v>UNUC.00000084.01.01.01</v>
          </cell>
          <cell r="E439">
            <v>4026471.5</v>
          </cell>
        </row>
        <row r="440">
          <cell r="A440">
            <v>2012</v>
          </cell>
          <cell r="B440" t="str">
            <v>JUN</v>
          </cell>
          <cell r="D440" t="str">
            <v>UNUC.00000085.01.01.01</v>
          </cell>
          <cell r="E440">
            <v>3181831.43</v>
          </cell>
        </row>
        <row r="441">
          <cell r="A441">
            <v>2012</v>
          </cell>
          <cell r="B441" t="str">
            <v>JUN</v>
          </cell>
          <cell r="D441" t="str">
            <v>UNUC.00000087.01.01.01</v>
          </cell>
          <cell r="E441">
            <v>3078702.89</v>
          </cell>
        </row>
        <row r="442">
          <cell r="A442">
            <v>2012</v>
          </cell>
          <cell r="B442" t="str">
            <v>JUN</v>
          </cell>
          <cell r="D442" t="str">
            <v>4404840</v>
          </cell>
          <cell r="E442">
            <v>1354338.95</v>
          </cell>
        </row>
        <row r="443">
          <cell r="A443">
            <v>2012</v>
          </cell>
          <cell r="B443" t="str">
            <v>JUN</v>
          </cell>
          <cell r="D443" t="str">
            <v>4404940</v>
          </cell>
          <cell r="E443">
            <v>887463.9</v>
          </cell>
        </row>
        <row r="444">
          <cell r="A444">
            <v>2012</v>
          </cell>
          <cell r="B444" t="str">
            <v>JUN</v>
          </cell>
          <cell r="D444" t="str">
            <v>4404810</v>
          </cell>
          <cell r="E444">
            <v>0</v>
          </cell>
        </row>
        <row r="445">
          <cell r="A445">
            <v>2012</v>
          </cell>
          <cell r="B445" t="str">
            <v>JUN</v>
          </cell>
          <cell r="D445" t="str">
            <v>4404840</v>
          </cell>
          <cell r="E445">
            <v>-142361.56</v>
          </cell>
        </row>
        <row r="446">
          <cell r="A446">
            <v>2012</v>
          </cell>
          <cell r="B446" t="str">
            <v>JUN</v>
          </cell>
          <cell r="D446" t="str">
            <v>KWH4000</v>
          </cell>
          <cell r="E446">
            <v>9555068717</v>
          </cell>
        </row>
        <row r="447">
          <cell r="A447">
            <v>2012</v>
          </cell>
          <cell r="B447" t="str">
            <v>JUN</v>
          </cell>
          <cell r="D447" t="str">
            <v>KWH4940</v>
          </cell>
          <cell r="E447">
            <v>75993810</v>
          </cell>
        </row>
        <row r="448">
          <cell r="A448">
            <v>2012</v>
          </cell>
          <cell r="B448" t="str">
            <v>JUN</v>
          </cell>
          <cell r="D448" t="str">
            <v>4404000</v>
          </cell>
          <cell r="E448">
            <v>300962025.70999998</v>
          </cell>
        </row>
        <row r="449">
          <cell r="A449">
            <v>2012</v>
          </cell>
          <cell r="B449" t="str">
            <v>JUN</v>
          </cell>
          <cell r="D449" t="str">
            <v>4404940</v>
          </cell>
          <cell r="E449">
            <v>0</v>
          </cell>
        </row>
        <row r="450">
          <cell r="A450">
            <v>2012</v>
          </cell>
          <cell r="B450" t="str">
            <v>JUN</v>
          </cell>
          <cell r="D450" t="str">
            <v>4404000</v>
          </cell>
          <cell r="E450">
            <v>0</v>
          </cell>
        </row>
        <row r="451">
          <cell r="A451">
            <v>2012</v>
          </cell>
          <cell r="B451" t="str">
            <v>JUN</v>
          </cell>
          <cell r="D451" t="str">
            <v>4404000</v>
          </cell>
          <cell r="E451">
            <v>20761147.850000001</v>
          </cell>
        </row>
        <row r="452">
          <cell r="A452">
            <v>2012</v>
          </cell>
          <cell r="B452" t="str">
            <v>JUN</v>
          </cell>
          <cell r="D452" t="str">
            <v>4404810</v>
          </cell>
          <cell r="E452">
            <v>374576.4</v>
          </cell>
        </row>
        <row r="453">
          <cell r="A453">
            <v>2012</v>
          </cell>
          <cell r="B453" t="str">
            <v>JUN</v>
          </cell>
          <cell r="D453" t="str">
            <v>KWH4840</v>
          </cell>
          <cell r="E453">
            <v>109264155</v>
          </cell>
        </row>
        <row r="454">
          <cell r="A454">
            <v>2012</v>
          </cell>
          <cell r="B454" t="str">
            <v>JUN</v>
          </cell>
          <cell r="D454" t="str">
            <v>4404810</v>
          </cell>
          <cell r="E454">
            <v>0</v>
          </cell>
        </row>
        <row r="455">
          <cell r="A455">
            <v>2012</v>
          </cell>
          <cell r="B455" t="str">
            <v>JUN</v>
          </cell>
          <cell r="D455" t="str">
            <v>4404000</v>
          </cell>
          <cell r="E455">
            <v>28457191.690000001</v>
          </cell>
        </row>
        <row r="456">
          <cell r="A456">
            <v>2012</v>
          </cell>
          <cell r="B456" t="str">
            <v>JUN</v>
          </cell>
          <cell r="D456" t="str">
            <v>4404000</v>
          </cell>
          <cell r="E456">
            <v>0</v>
          </cell>
        </row>
        <row r="457">
          <cell r="A457">
            <v>2012</v>
          </cell>
          <cell r="B457" t="str">
            <v>JUN</v>
          </cell>
          <cell r="D457" t="str">
            <v>4404840</v>
          </cell>
          <cell r="E457">
            <v>0</v>
          </cell>
        </row>
        <row r="458">
          <cell r="A458">
            <v>2012</v>
          </cell>
          <cell r="B458" t="str">
            <v>JUN</v>
          </cell>
          <cell r="D458" t="str">
            <v>4404940</v>
          </cell>
          <cell r="E458">
            <v>0</v>
          </cell>
        </row>
        <row r="459">
          <cell r="A459">
            <v>2012</v>
          </cell>
          <cell r="B459" t="str">
            <v>MAY</v>
          </cell>
          <cell r="D459" t="str">
            <v>COA4001</v>
          </cell>
          <cell r="E459">
            <v>0</v>
          </cell>
        </row>
        <row r="460">
          <cell r="A460">
            <v>2012</v>
          </cell>
          <cell r="B460" t="str">
            <v>MAY</v>
          </cell>
          <cell r="D460" t="str">
            <v>COD4001</v>
          </cell>
          <cell r="E460">
            <v>0</v>
          </cell>
        </row>
        <row r="461">
          <cell r="A461">
            <v>2012</v>
          </cell>
          <cell r="B461" t="str">
            <v>MAY</v>
          </cell>
          <cell r="D461" t="str">
            <v>CIS4001</v>
          </cell>
          <cell r="E461">
            <v>33369368.789999999</v>
          </cell>
        </row>
        <row r="462">
          <cell r="A462">
            <v>2012</v>
          </cell>
          <cell r="B462" t="str">
            <v>MAY</v>
          </cell>
          <cell r="D462" t="str">
            <v>COE4001</v>
          </cell>
          <cell r="E462">
            <v>0</v>
          </cell>
        </row>
        <row r="463">
          <cell r="A463">
            <v>2012</v>
          </cell>
          <cell r="B463" t="str">
            <v>MAY</v>
          </cell>
          <cell r="D463" t="str">
            <v>FC34123</v>
          </cell>
          <cell r="E463">
            <v>21044672.886819702</v>
          </cell>
        </row>
        <row r="464">
          <cell r="A464">
            <v>2012</v>
          </cell>
          <cell r="B464" t="str">
            <v>MAY</v>
          </cell>
          <cell r="D464" t="str">
            <v>FC14116</v>
          </cell>
          <cell r="E464">
            <v>-37542.78</v>
          </cell>
        </row>
        <row r="465">
          <cell r="A465">
            <v>2012</v>
          </cell>
          <cell r="B465" t="str">
            <v>MAY</v>
          </cell>
          <cell r="D465" t="str">
            <v>FC24129</v>
          </cell>
          <cell r="E465">
            <v>0.98118479999999997</v>
          </cell>
        </row>
        <row r="466">
          <cell r="A466">
            <v>2012</v>
          </cell>
          <cell r="B466" t="str">
            <v>MAY</v>
          </cell>
          <cell r="D466" t="str">
            <v>FC14115</v>
          </cell>
          <cell r="E466">
            <v>0</v>
          </cell>
        </row>
        <row r="467">
          <cell r="A467">
            <v>2012</v>
          </cell>
          <cell r="B467" t="str">
            <v>MAY</v>
          </cell>
          <cell r="D467" t="str">
            <v>FC34151</v>
          </cell>
          <cell r="E467">
            <v>0</v>
          </cell>
        </row>
        <row r="468">
          <cell r="A468">
            <v>2012</v>
          </cell>
          <cell r="B468" t="str">
            <v>MAY</v>
          </cell>
          <cell r="D468" t="str">
            <v>FC34191</v>
          </cell>
          <cell r="E468">
            <v>0</v>
          </cell>
        </row>
        <row r="469">
          <cell r="A469">
            <v>2012</v>
          </cell>
          <cell r="B469" t="str">
            <v>MAY</v>
          </cell>
          <cell r="D469" t="str">
            <v>FC14191</v>
          </cell>
          <cell r="E469">
            <v>0</v>
          </cell>
        </row>
        <row r="470">
          <cell r="A470">
            <v>2012</v>
          </cell>
          <cell r="B470" t="str">
            <v>MAY</v>
          </cell>
          <cell r="D470" t="str">
            <v>FC24152</v>
          </cell>
          <cell r="E470">
            <v>1</v>
          </cell>
        </row>
        <row r="471">
          <cell r="A471">
            <v>2012</v>
          </cell>
          <cell r="B471" t="str">
            <v>MAY</v>
          </cell>
          <cell r="D471" t="str">
            <v>FC24114</v>
          </cell>
          <cell r="E471">
            <v>0.98118479999999997</v>
          </cell>
        </row>
        <row r="472">
          <cell r="A472">
            <v>2012</v>
          </cell>
          <cell r="B472" t="str">
            <v>MAY</v>
          </cell>
          <cell r="D472" t="str">
            <v>FC24122</v>
          </cell>
          <cell r="E472">
            <v>0.98118479999999997</v>
          </cell>
        </row>
        <row r="473">
          <cell r="A473">
            <v>2012</v>
          </cell>
          <cell r="B473" t="str">
            <v>MAY</v>
          </cell>
          <cell r="D473" t="str">
            <v>FC34129</v>
          </cell>
          <cell r="E473">
            <v>-638911.222944343</v>
          </cell>
        </row>
        <row r="474">
          <cell r="A474">
            <v>2012</v>
          </cell>
          <cell r="B474" t="str">
            <v>MAY</v>
          </cell>
          <cell r="D474" t="str">
            <v>FC14122</v>
          </cell>
          <cell r="E474">
            <v>270514774.67000002</v>
          </cell>
        </row>
        <row r="475">
          <cell r="A475">
            <v>2012</v>
          </cell>
          <cell r="B475" t="str">
            <v>MAY</v>
          </cell>
          <cell r="D475" t="str">
            <v>FC14117</v>
          </cell>
          <cell r="E475">
            <v>-191197.51</v>
          </cell>
        </row>
        <row r="476">
          <cell r="A476">
            <v>2012</v>
          </cell>
          <cell r="B476" t="str">
            <v>MAY</v>
          </cell>
          <cell r="D476" t="str">
            <v>FC14151</v>
          </cell>
          <cell r="E476">
            <v>0</v>
          </cell>
        </row>
        <row r="477">
          <cell r="A477">
            <v>2012</v>
          </cell>
          <cell r="B477" t="str">
            <v>MAY</v>
          </cell>
          <cell r="D477" t="str">
            <v>FC24125</v>
          </cell>
          <cell r="E477">
            <v>0.98118479999999997</v>
          </cell>
        </row>
        <row r="478">
          <cell r="A478">
            <v>2012</v>
          </cell>
          <cell r="B478" t="str">
            <v>MAY</v>
          </cell>
          <cell r="D478" t="str">
            <v>FC14114</v>
          </cell>
          <cell r="E478">
            <v>1231818.82</v>
          </cell>
        </row>
        <row r="479">
          <cell r="A479">
            <v>2012</v>
          </cell>
          <cell r="B479" t="str">
            <v>MAY</v>
          </cell>
          <cell r="D479" t="str">
            <v>FC14127</v>
          </cell>
          <cell r="E479">
            <v>8792748.2400000002</v>
          </cell>
        </row>
        <row r="480">
          <cell r="A480">
            <v>2012</v>
          </cell>
          <cell r="B480" t="str">
            <v>MAY</v>
          </cell>
          <cell r="D480" t="str">
            <v>FC24118</v>
          </cell>
          <cell r="E480">
            <v>0.98118479999999997</v>
          </cell>
        </row>
        <row r="481">
          <cell r="A481">
            <v>2012</v>
          </cell>
          <cell r="B481" t="str">
            <v>MAY</v>
          </cell>
          <cell r="D481" t="str">
            <v>FC34112</v>
          </cell>
          <cell r="E481">
            <v>0</v>
          </cell>
        </row>
        <row r="482">
          <cell r="A482">
            <v>2012</v>
          </cell>
          <cell r="B482" t="str">
            <v>MAY</v>
          </cell>
          <cell r="D482" t="str">
            <v>FC34122</v>
          </cell>
          <cell r="E482">
            <v>265424985.08162901</v>
          </cell>
        </row>
        <row r="483">
          <cell r="A483">
            <v>2012</v>
          </cell>
          <cell r="B483" t="str">
            <v>MAY</v>
          </cell>
          <cell r="D483" t="str">
            <v>FC24115</v>
          </cell>
          <cell r="E483">
            <v>0.98118479999999997</v>
          </cell>
        </row>
        <row r="484">
          <cell r="A484">
            <v>2012</v>
          </cell>
          <cell r="B484" t="str">
            <v>MAY</v>
          </cell>
          <cell r="D484" t="str">
            <v>FC14113</v>
          </cell>
          <cell r="E484">
            <v>0</v>
          </cell>
        </row>
        <row r="485">
          <cell r="A485">
            <v>2012</v>
          </cell>
          <cell r="B485" t="str">
            <v>JUN</v>
          </cell>
          <cell r="D485" t="str">
            <v>REV4MON</v>
          </cell>
          <cell r="E485">
            <v>345064308.42395997</v>
          </cell>
        </row>
        <row r="486">
          <cell r="A486">
            <v>2012</v>
          </cell>
          <cell r="B486" t="str">
            <v>JUN</v>
          </cell>
          <cell r="D486" t="str">
            <v>RAF4FEE</v>
          </cell>
          <cell r="E486">
            <v>252129.86298000001</v>
          </cell>
        </row>
        <row r="487">
          <cell r="A487">
            <v>2012</v>
          </cell>
          <cell r="B487" t="str">
            <v>JUN</v>
          </cell>
          <cell r="D487" t="str">
            <v>REV4NET</v>
          </cell>
          <cell r="E487">
            <v>349928235.38701999</v>
          </cell>
        </row>
        <row r="488">
          <cell r="A488">
            <v>2012</v>
          </cell>
          <cell r="B488" t="str">
            <v>JUN</v>
          </cell>
          <cell r="D488" t="str">
            <v>AM34111</v>
          </cell>
          <cell r="E488">
            <v>0</v>
          </cell>
        </row>
        <row r="489">
          <cell r="A489">
            <v>2012</v>
          </cell>
          <cell r="B489" t="str">
            <v>JUN</v>
          </cell>
          <cell r="D489" t="str">
            <v>AMB4111</v>
          </cell>
          <cell r="E489">
            <v>0.98098030000000003</v>
          </cell>
        </row>
        <row r="490">
          <cell r="A490">
            <v>2012</v>
          </cell>
          <cell r="B490" t="str">
            <v>JUN</v>
          </cell>
          <cell r="D490" t="str">
            <v>AMA4111</v>
          </cell>
          <cell r="E490">
            <v>0</v>
          </cell>
        </row>
        <row r="491">
          <cell r="A491">
            <v>2012</v>
          </cell>
          <cell r="B491" t="str">
            <v>JUN</v>
          </cell>
          <cell r="D491" t="str">
            <v>AM84111</v>
          </cell>
          <cell r="E491">
            <v>1.15E-3</v>
          </cell>
        </row>
        <row r="492">
          <cell r="A492">
            <v>2012</v>
          </cell>
          <cell r="B492" t="str">
            <v>JUN</v>
          </cell>
          <cell r="D492" t="str">
            <v>AM54111</v>
          </cell>
          <cell r="E492">
            <v>0</v>
          </cell>
        </row>
        <row r="493">
          <cell r="A493">
            <v>2012</v>
          </cell>
          <cell r="B493" t="str">
            <v>JUN</v>
          </cell>
          <cell r="D493" t="str">
            <v>AM24111</v>
          </cell>
          <cell r="E493">
            <v>0</v>
          </cell>
        </row>
        <row r="494">
          <cell r="A494">
            <v>2012</v>
          </cell>
          <cell r="B494" t="str">
            <v>JUN</v>
          </cell>
          <cell r="D494" t="str">
            <v>AMC4111</v>
          </cell>
          <cell r="E494">
            <v>0</v>
          </cell>
        </row>
        <row r="495">
          <cell r="A495">
            <v>2012</v>
          </cell>
          <cell r="B495" t="str">
            <v>JUN</v>
          </cell>
          <cell r="D495" t="str">
            <v>AM74111</v>
          </cell>
          <cell r="E495">
            <v>1E-3</v>
          </cell>
        </row>
        <row r="496">
          <cell r="A496">
            <v>2012</v>
          </cell>
          <cell r="B496" t="str">
            <v>JUN</v>
          </cell>
          <cell r="D496" t="str">
            <v>AM64111</v>
          </cell>
          <cell r="E496">
            <v>1.2999999999999999E-3</v>
          </cell>
        </row>
        <row r="497">
          <cell r="A497">
            <v>2012</v>
          </cell>
          <cell r="B497" t="str">
            <v>JUN</v>
          </cell>
          <cell r="D497" t="str">
            <v>AM94111</v>
          </cell>
          <cell r="E497">
            <v>9.5799999999999998E-5</v>
          </cell>
        </row>
        <row r="498">
          <cell r="A498">
            <v>2012</v>
          </cell>
          <cell r="B498" t="str">
            <v>JUN</v>
          </cell>
          <cell r="D498" t="str">
            <v>COD4001</v>
          </cell>
          <cell r="E498">
            <v>0</v>
          </cell>
        </row>
        <row r="499">
          <cell r="A499">
            <v>2012</v>
          </cell>
          <cell r="B499" t="str">
            <v>JUN</v>
          </cell>
          <cell r="D499" t="str">
            <v>COE4001</v>
          </cell>
          <cell r="E499">
            <v>0</v>
          </cell>
        </row>
        <row r="500">
          <cell r="A500">
            <v>2012</v>
          </cell>
          <cell r="B500" t="str">
            <v>JUN</v>
          </cell>
          <cell r="D500" t="str">
            <v>COC4001</v>
          </cell>
          <cell r="E500">
            <v>0</v>
          </cell>
        </row>
        <row r="501">
          <cell r="A501">
            <v>2012</v>
          </cell>
          <cell r="B501" t="str">
            <v>JUN</v>
          </cell>
          <cell r="D501" t="str">
            <v>COA4001</v>
          </cell>
          <cell r="E501">
            <v>0</v>
          </cell>
        </row>
        <row r="502">
          <cell r="A502">
            <v>2012</v>
          </cell>
          <cell r="B502" t="str">
            <v>JUN</v>
          </cell>
          <cell r="D502" t="str">
            <v>CI54001</v>
          </cell>
          <cell r="E502">
            <v>0</v>
          </cell>
        </row>
        <row r="503">
          <cell r="A503">
            <v>2012</v>
          </cell>
          <cell r="B503" t="str">
            <v>JUN</v>
          </cell>
          <cell r="D503" t="str">
            <v>CIS4001</v>
          </cell>
          <cell r="E503">
            <v>33369368.789999999</v>
          </cell>
        </row>
        <row r="504">
          <cell r="A504">
            <v>2012</v>
          </cell>
          <cell r="B504" t="str">
            <v>JUN</v>
          </cell>
          <cell r="D504" t="str">
            <v>COB4001</v>
          </cell>
          <cell r="E504">
            <v>0</v>
          </cell>
        </row>
        <row r="505">
          <cell r="A505">
            <v>2012</v>
          </cell>
          <cell r="B505" t="str">
            <v>JUN</v>
          </cell>
          <cell r="D505" t="str">
            <v>CIR4001</v>
          </cell>
          <cell r="E505">
            <v>33369368.789999999</v>
          </cell>
        </row>
        <row r="506">
          <cell r="A506">
            <v>2012</v>
          </cell>
          <cell r="B506" t="str">
            <v>JUN</v>
          </cell>
          <cell r="D506" t="str">
            <v>FC34114</v>
          </cell>
          <cell r="E506">
            <v>1437295.1269772199</v>
          </cell>
        </row>
        <row r="507">
          <cell r="A507">
            <v>2012</v>
          </cell>
          <cell r="B507" t="str">
            <v>JUN</v>
          </cell>
          <cell r="D507" t="str">
            <v>FC24117</v>
          </cell>
          <cell r="E507">
            <v>0.98098030000000003</v>
          </cell>
        </row>
        <row r="508">
          <cell r="A508">
            <v>2012</v>
          </cell>
          <cell r="B508" t="str">
            <v>JUN</v>
          </cell>
          <cell r="D508" t="str">
            <v>FC34120</v>
          </cell>
          <cell r="E508">
            <v>-218075.265832823</v>
          </cell>
        </row>
        <row r="509">
          <cell r="A509">
            <v>2012</v>
          </cell>
          <cell r="B509" t="str">
            <v>JUN</v>
          </cell>
          <cell r="D509" t="str">
            <v>FC24151</v>
          </cell>
          <cell r="E509">
            <v>1</v>
          </cell>
        </row>
        <row r="510">
          <cell r="A510">
            <v>2012</v>
          </cell>
          <cell r="B510" t="str">
            <v>JUN</v>
          </cell>
          <cell r="D510" t="str">
            <v>FC14124</v>
          </cell>
          <cell r="E510">
            <v>1480551.29</v>
          </cell>
        </row>
        <row r="511">
          <cell r="A511">
            <v>2012</v>
          </cell>
          <cell r="B511" t="str">
            <v>JUN</v>
          </cell>
          <cell r="D511" t="str">
            <v>FC24113</v>
          </cell>
          <cell r="E511">
            <v>0.98098030000000003</v>
          </cell>
        </row>
        <row r="512">
          <cell r="A512">
            <v>2012</v>
          </cell>
          <cell r="B512" t="str">
            <v>JUN</v>
          </cell>
          <cell r="D512" t="str">
            <v>FC14121</v>
          </cell>
          <cell r="E512">
            <v>9876551.9600000009</v>
          </cell>
        </row>
        <row r="513">
          <cell r="A513">
            <v>2012</v>
          </cell>
          <cell r="B513" t="str">
            <v>JUN</v>
          </cell>
          <cell r="D513" t="str">
            <v>FC34128</v>
          </cell>
          <cell r="E513">
            <v>0</v>
          </cell>
        </row>
        <row r="514">
          <cell r="A514">
            <v>2012</v>
          </cell>
          <cell r="B514" t="str">
            <v>JUN</v>
          </cell>
          <cell r="D514" t="str">
            <v>FC24128</v>
          </cell>
          <cell r="E514">
            <v>0.98098030000000003</v>
          </cell>
        </row>
        <row r="515">
          <cell r="A515">
            <v>2012</v>
          </cell>
          <cell r="B515" t="str">
            <v>JUN</v>
          </cell>
          <cell r="D515" t="str">
            <v>FC34125</v>
          </cell>
          <cell r="E515">
            <v>0</v>
          </cell>
        </row>
        <row r="516">
          <cell r="A516">
            <v>2012</v>
          </cell>
          <cell r="B516" t="str">
            <v>JUN</v>
          </cell>
          <cell r="D516" t="str">
            <v>FC14129</v>
          </cell>
          <cell r="E516">
            <v>-735091.86173829099</v>
          </cell>
        </row>
        <row r="517">
          <cell r="A517">
            <v>2012</v>
          </cell>
          <cell r="B517" t="str">
            <v>JUN</v>
          </cell>
          <cell r="D517" t="str">
            <v>FC24152</v>
          </cell>
          <cell r="E517">
            <v>1</v>
          </cell>
        </row>
        <row r="518">
          <cell r="A518">
            <v>2012</v>
          </cell>
          <cell r="B518" t="str">
            <v>JUN</v>
          </cell>
          <cell r="D518" t="str">
            <v>FC14152</v>
          </cell>
          <cell r="E518">
            <v>0</v>
          </cell>
        </row>
        <row r="519">
          <cell r="A519">
            <v>2012</v>
          </cell>
          <cell r="B519" t="str">
            <v>JUN</v>
          </cell>
          <cell r="D519" t="str">
            <v>FC24124</v>
          </cell>
          <cell r="E519">
            <v>0.98098030000000003</v>
          </cell>
        </row>
        <row r="520">
          <cell r="A520">
            <v>2012</v>
          </cell>
          <cell r="B520" t="str">
            <v>JUN</v>
          </cell>
          <cell r="D520" t="str">
            <v>FC24119</v>
          </cell>
          <cell r="E520">
            <v>0.98098030000000003</v>
          </cell>
        </row>
        <row r="521">
          <cell r="A521">
            <v>2012</v>
          </cell>
          <cell r="B521" t="str">
            <v>JUN</v>
          </cell>
          <cell r="D521" t="str">
            <v>FC34116</v>
          </cell>
          <cell r="E521">
            <v>-69770.310925914993</v>
          </cell>
        </row>
        <row r="522">
          <cell r="A522">
            <v>2012</v>
          </cell>
          <cell r="B522" t="str">
            <v>JUN</v>
          </cell>
          <cell r="D522" t="str">
            <v>FC24122</v>
          </cell>
          <cell r="E522">
            <v>0.98098030000000003</v>
          </cell>
        </row>
        <row r="523">
          <cell r="A523">
            <v>2012</v>
          </cell>
          <cell r="B523" t="str">
            <v>JUN</v>
          </cell>
          <cell r="D523" t="str">
            <v>FC14125</v>
          </cell>
          <cell r="E523">
            <v>0</v>
          </cell>
        </row>
        <row r="524">
          <cell r="A524">
            <v>2012</v>
          </cell>
          <cell r="B524" t="str">
            <v>JUN</v>
          </cell>
          <cell r="D524" t="str">
            <v>FC34152</v>
          </cell>
          <cell r="E524">
            <v>0</v>
          </cell>
        </row>
        <row r="525">
          <cell r="A525">
            <v>2012</v>
          </cell>
          <cell r="B525" t="str">
            <v>JUN</v>
          </cell>
          <cell r="D525" t="str">
            <v>FC34117</v>
          </cell>
          <cell r="E525">
            <v>-325310.88208224799</v>
          </cell>
        </row>
        <row r="526">
          <cell r="A526">
            <v>2012</v>
          </cell>
          <cell r="B526" t="str">
            <v>JUN</v>
          </cell>
          <cell r="D526" t="str">
            <v>FC34115</v>
          </cell>
          <cell r="E526">
            <v>0</v>
          </cell>
        </row>
        <row r="527">
          <cell r="A527">
            <v>2012</v>
          </cell>
          <cell r="B527" t="str">
            <v>JUN</v>
          </cell>
          <cell r="D527" t="str">
            <v>FC14151</v>
          </cell>
          <cell r="E527">
            <v>0</v>
          </cell>
        </row>
        <row r="528">
          <cell r="A528">
            <v>2012</v>
          </cell>
          <cell r="B528" t="str">
            <v>JUN</v>
          </cell>
          <cell r="D528" t="str">
            <v>FC34129</v>
          </cell>
          <cell r="E528">
            <v>-721110.63505558798</v>
          </cell>
        </row>
        <row r="529">
          <cell r="A529">
            <v>2012</v>
          </cell>
          <cell r="B529" t="str">
            <v>JUN</v>
          </cell>
          <cell r="D529" t="str">
            <v>FC14115</v>
          </cell>
          <cell r="E529">
            <v>0</v>
          </cell>
        </row>
        <row r="530">
          <cell r="A530">
            <v>2012</v>
          </cell>
          <cell r="B530" t="str">
            <v>JUN</v>
          </cell>
          <cell r="D530" t="str">
            <v>FC24121</v>
          </cell>
          <cell r="E530">
            <v>0.98098030000000003</v>
          </cell>
        </row>
        <row r="531">
          <cell r="A531">
            <v>2012</v>
          </cell>
          <cell r="B531" t="str">
            <v>JUN</v>
          </cell>
          <cell r="D531" t="str">
            <v>FC24125</v>
          </cell>
          <cell r="E531">
            <v>0.98098030000000003</v>
          </cell>
        </row>
        <row r="532">
          <cell r="A532">
            <v>2012</v>
          </cell>
          <cell r="B532" t="str">
            <v>MAY</v>
          </cell>
          <cell r="D532" t="str">
            <v>MAN4004</v>
          </cell>
          <cell r="E532">
            <v>0</v>
          </cell>
        </row>
        <row r="533">
          <cell r="A533">
            <v>2012</v>
          </cell>
          <cell r="B533" t="str">
            <v>MAY</v>
          </cell>
          <cell r="D533" t="str">
            <v>MAN4005</v>
          </cell>
          <cell r="E533">
            <v>0</v>
          </cell>
        </row>
        <row r="534">
          <cell r="A534">
            <v>2012</v>
          </cell>
          <cell r="B534" t="str">
            <v>MAY</v>
          </cell>
          <cell r="D534" t="str">
            <v>MAN4006</v>
          </cell>
          <cell r="E534">
            <v>0</v>
          </cell>
        </row>
        <row r="535">
          <cell r="A535">
            <v>2012</v>
          </cell>
          <cell r="B535" t="str">
            <v>MAY</v>
          </cell>
          <cell r="D535" t="str">
            <v>MAN4007</v>
          </cell>
          <cell r="E535">
            <v>0</v>
          </cell>
        </row>
        <row r="536">
          <cell r="A536">
            <v>2012</v>
          </cell>
          <cell r="B536" t="str">
            <v>MAY</v>
          </cell>
          <cell r="D536" t="str">
            <v>MAN4008</v>
          </cell>
          <cell r="E536">
            <v>0</v>
          </cell>
        </row>
        <row r="537">
          <cell r="A537">
            <v>2012</v>
          </cell>
          <cell r="B537" t="str">
            <v>MAY</v>
          </cell>
          <cell r="D537" t="str">
            <v>MAN4009</v>
          </cell>
          <cell r="E537">
            <v>0</v>
          </cell>
        </row>
        <row r="538">
          <cell r="A538">
            <v>2012</v>
          </cell>
          <cell r="B538" t="str">
            <v>MAY</v>
          </cell>
          <cell r="D538" t="str">
            <v>MAN400B</v>
          </cell>
          <cell r="E538">
            <v>-51121025</v>
          </cell>
        </row>
        <row r="539">
          <cell r="A539">
            <v>2012</v>
          </cell>
          <cell r="B539" t="str">
            <v>MAY</v>
          </cell>
          <cell r="D539" t="str">
            <v>MAN400G</v>
          </cell>
          <cell r="E539">
            <v>-6571449</v>
          </cell>
        </row>
        <row r="540">
          <cell r="A540">
            <v>2012</v>
          </cell>
          <cell r="B540" t="str">
            <v>MAY</v>
          </cell>
          <cell r="D540" t="str">
            <v>MAN400H</v>
          </cell>
          <cell r="E540">
            <v>0</v>
          </cell>
        </row>
        <row r="541">
          <cell r="A541">
            <v>2012</v>
          </cell>
          <cell r="B541" t="str">
            <v>MAY</v>
          </cell>
          <cell r="D541" t="str">
            <v>MAN400R</v>
          </cell>
          <cell r="E541">
            <v>0</v>
          </cell>
        </row>
        <row r="542">
          <cell r="A542">
            <v>2012</v>
          </cell>
          <cell r="B542" t="str">
            <v>MAY</v>
          </cell>
          <cell r="D542" t="str">
            <v>MAN400W</v>
          </cell>
          <cell r="E542">
            <v>0</v>
          </cell>
        </row>
        <row r="543">
          <cell r="A543">
            <v>2012</v>
          </cell>
          <cell r="B543" t="str">
            <v>MAY</v>
          </cell>
          <cell r="D543" t="str">
            <v>MAN400X</v>
          </cell>
          <cell r="E543">
            <v>0</v>
          </cell>
        </row>
        <row r="544">
          <cell r="A544">
            <v>2012</v>
          </cell>
          <cell r="B544" t="str">
            <v>MAY</v>
          </cell>
          <cell r="D544" t="str">
            <v>MAN4019</v>
          </cell>
          <cell r="E544">
            <v>0</v>
          </cell>
        </row>
        <row r="545">
          <cell r="A545">
            <v>2012</v>
          </cell>
          <cell r="B545" t="str">
            <v>MAY</v>
          </cell>
          <cell r="D545" t="str">
            <v>MAN4100</v>
          </cell>
          <cell r="E545">
            <v>0</v>
          </cell>
        </row>
        <row r="546">
          <cell r="A546">
            <v>2012</v>
          </cell>
          <cell r="B546" t="str">
            <v>MAY</v>
          </cell>
          <cell r="D546" t="str">
            <v>MAN4150</v>
          </cell>
          <cell r="E546">
            <v>8.4999999999999995E-4</v>
          </cell>
        </row>
        <row r="547">
          <cell r="A547">
            <v>2012</v>
          </cell>
          <cell r="B547" t="str">
            <v>MAY</v>
          </cell>
          <cell r="D547" t="str">
            <v>XAN4100</v>
          </cell>
          <cell r="E547">
            <v>1.2999999999999999E-3</v>
          </cell>
        </row>
        <row r="548">
          <cell r="A548">
            <v>2012</v>
          </cell>
          <cell r="B548" t="str">
            <v>MAY</v>
          </cell>
          <cell r="D548" t="str">
            <v>XAN4200</v>
          </cell>
          <cell r="E548">
            <v>7.2000000000000005E-4</v>
          </cell>
        </row>
        <row r="549">
          <cell r="A549">
            <v>2012</v>
          </cell>
          <cell r="B549" t="str">
            <v>MAY</v>
          </cell>
          <cell r="D549" t="str">
            <v>XAN4300</v>
          </cell>
          <cell r="E549">
            <v>1.9473000000000001E-2</v>
          </cell>
        </row>
        <row r="550">
          <cell r="A550">
            <v>2012</v>
          </cell>
          <cell r="B550" t="str">
            <v>MAY</v>
          </cell>
          <cell r="D550" t="str">
            <v>XAN4400</v>
          </cell>
          <cell r="E550">
            <v>4.7018999999999998E-2</v>
          </cell>
        </row>
        <row r="551">
          <cell r="A551">
            <v>2012</v>
          </cell>
          <cell r="B551" t="str">
            <v>MAY</v>
          </cell>
          <cell r="D551" t="str">
            <v>XAN4500</v>
          </cell>
          <cell r="E551">
            <v>0.35</v>
          </cell>
        </row>
        <row r="552">
          <cell r="A552">
            <v>2012</v>
          </cell>
          <cell r="B552" t="str">
            <v>MAY</v>
          </cell>
          <cell r="D552" t="str">
            <v>XAN4600</v>
          </cell>
          <cell r="E552">
            <v>5.5E-2</v>
          </cell>
        </row>
        <row r="553">
          <cell r="A553">
            <v>2012</v>
          </cell>
          <cell r="B553" t="str">
            <v>MAY</v>
          </cell>
          <cell r="D553" t="str">
            <v>XAN4700</v>
          </cell>
          <cell r="E553">
            <v>1.1999999999999999E-3</v>
          </cell>
        </row>
        <row r="554">
          <cell r="A554">
            <v>2012</v>
          </cell>
          <cell r="B554" t="str">
            <v>MAY</v>
          </cell>
          <cell r="D554" t="str">
            <v>AM44111</v>
          </cell>
          <cell r="E554">
            <v>-53</v>
          </cell>
        </row>
        <row r="555">
          <cell r="A555">
            <v>2012</v>
          </cell>
          <cell r="B555" t="str">
            <v>MAY</v>
          </cell>
          <cell r="D555" t="str">
            <v>AM14111</v>
          </cell>
          <cell r="E555">
            <v>0</v>
          </cell>
        </row>
        <row r="556">
          <cell r="A556">
            <v>2012</v>
          </cell>
          <cell r="B556" t="str">
            <v>MAY</v>
          </cell>
          <cell r="D556" t="str">
            <v>CIN4001</v>
          </cell>
          <cell r="E556">
            <v>0</v>
          </cell>
        </row>
        <row r="557">
          <cell r="A557">
            <v>2012</v>
          </cell>
          <cell r="B557" t="str">
            <v>MAY</v>
          </cell>
          <cell r="D557" t="str">
            <v>CIQ4001</v>
          </cell>
          <cell r="E557">
            <v>33369368.789999999</v>
          </cell>
        </row>
        <row r="558">
          <cell r="A558">
            <v>2012</v>
          </cell>
          <cell r="B558" t="str">
            <v>MAY</v>
          </cell>
          <cell r="D558" t="str">
            <v>CIP4001</v>
          </cell>
          <cell r="E558">
            <v>33369368.789999999</v>
          </cell>
        </row>
        <row r="559">
          <cell r="A559">
            <v>2012</v>
          </cell>
          <cell r="B559" t="str">
            <v>MAY</v>
          </cell>
          <cell r="D559" t="str">
            <v>GLB4BEG</v>
          </cell>
          <cell r="E559">
            <v>-19880538.662195999</v>
          </cell>
        </row>
        <row r="560">
          <cell r="A560">
            <v>2012</v>
          </cell>
          <cell r="B560" t="str">
            <v>MAY</v>
          </cell>
          <cell r="D560" t="str">
            <v>O/U4YTD</v>
          </cell>
          <cell r="E560">
            <v>65789886.690290399</v>
          </cell>
        </row>
        <row r="561">
          <cell r="A561">
            <v>2012</v>
          </cell>
          <cell r="B561" t="str">
            <v>MAY</v>
          </cell>
          <cell r="D561" t="str">
            <v>TRU4YTD</v>
          </cell>
          <cell r="E561">
            <v>-17266802</v>
          </cell>
        </row>
        <row r="562">
          <cell r="A562">
            <v>2012</v>
          </cell>
          <cell r="B562" t="str">
            <v>MAY</v>
          </cell>
          <cell r="D562" t="str">
            <v>1MC4YTD</v>
          </cell>
          <cell r="E562">
            <v>0</v>
          </cell>
        </row>
        <row r="563">
          <cell r="A563">
            <v>2012</v>
          </cell>
          <cell r="B563" t="str">
            <v>MAY</v>
          </cell>
          <cell r="D563" t="str">
            <v>2MC4YTD</v>
          </cell>
          <cell r="E563">
            <v>0</v>
          </cell>
        </row>
        <row r="564">
          <cell r="A564">
            <v>2012</v>
          </cell>
          <cell r="B564" t="str">
            <v>MAY</v>
          </cell>
          <cell r="D564" t="str">
            <v>3MC4YTD</v>
          </cell>
          <cell r="E564">
            <v>0</v>
          </cell>
        </row>
        <row r="565">
          <cell r="A565">
            <v>2012</v>
          </cell>
          <cell r="B565" t="str">
            <v>MAY</v>
          </cell>
          <cell r="D565" t="str">
            <v>INT4YTD</v>
          </cell>
          <cell r="E565">
            <v>-15795.3720616664</v>
          </cell>
        </row>
        <row r="566">
          <cell r="A566">
            <v>2012</v>
          </cell>
          <cell r="B566" t="str">
            <v>MAY</v>
          </cell>
          <cell r="D566" t="str">
            <v>RRT9102</v>
          </cell>
          <cell r="E566">
            <v>625451.31939249497</v>
          </cell>
        </row>
        <row r="567">
          <cell r="A567">
            <v>2012</v>
          </cell>
          <cell r="B567" t="str">
            <v>MAY</v>
          </cell>
          <cell r="D567" t="str">
            <v>RRD9002</v>
          </cell>
          <cell r="E567">
            <v>0</v>
          </cell>
        </row>
        <row r="568">
          <cell r="A568">
            <v>2012</v>
          </cell>
          <cell r="B568" t="str">
            <v>MAY</v>
          </cell>
          <cell r="D568" t="str">
            <v>RRT9103</v>
          </cell>
          <cell r="E568">
            <v>332446.75990914501</v>
          </cell>
        </row>
        <row r="569">
          <cell r="A569">
            <v>2012</v>
          </cell>
          <cell r="B569" t="str">
            <v>MAY</v>
          </cell>
          <cell r="D569" t="str">
            <v>RRT9003</v>
          </cell>
          <cell r="E569">
            <v>318716.22482557799</v>
          </cell>
        </row>
        <row r="570">
          <cell r="A570">
            <v>2012</v>
          </cell>
          <cell r="B570" t="str">
            <v>MAY</v>
          </cell>
          <cell r="D570" t="str">
            <v>RRD9103</v>
          </cell>
          <cell r="E570">
            <v>0</v>
          </cell>
        </row>
        <row r="571">
          <cell r="A571">
            <v>2012</v>
          </cell>
          <cell r="B571" t="str">
            <v>MAY</v>
          </cell>
          <cell r="D571" t="str">
            <v>RRD9003</v>
          </cell>
          <cell r="E571">
            <v>0</v>
          </cell>
        </row>
        <row r="572">
          <cell r="A572">
            <v>2012</v>
          </cell>
          <cell r="B572" t="str">
            <v>MAY</v>
          </cell>
          <cell r="D572" t="str">
            <v>RRD9102</v>
          </cell>
          <cell r="E572">
            <v>0</v>
          </cell>
        </row>
        <row r="573">
          <cell r="A573">
            <v>2012</v>
          </cell>
          <cell r="B573" t="str">
            <v>MAY</v>
          </cell>
          <cell r="D573" t="str">
            <v>RRT9002</v>
          </cell>
          <cell r="E573">
            <v>1234557.6661012</v>
          </cell>
        </row>
        <row r="574">
          <cell r="A574">
            <v>2012</v>
          </cell>
          <cell r="B574" t="str">
            <v>MAY</v>
          </cell>
          <cell r="D574" t="str">
            <v>JUR4FA1</v>
          </cell>
          <cell r="E574">
            <v>0.98118479999999997</v>
          </cell>
        </row>
        <row r="575">
          <cell r="A575">
            <v>2012</v>
          </cell>
          <cell r="B575" t="str">
            <v>MAY</v>
          </cell>
          <cell r="D575" t="str">
            <v>TRU4TOT</v>
          </cell>
          <cell r="E575">
            <v>-51800406</v>
          </cell>
        </row>
        <row r="576">
          <cell r="A576">
            <v>2012</v>
          </cell>
          <cell r="B576" t="str">
            <v>MAY</v>
          </cell>
          <cell r="D576" t="str">
            <v>2MC4MON</v>
          </cell>
          <cell r="E576">
            <v>0</v>
          </cell>
        </row>
        <row r="577">
          <cell r="A577">
            <v>2012</v>
          </cell>
          <cell r="B577" t="str">
            <v>MAY</v>
          </cell>
          <cell r="D577" t="str">
            <v>2MC4TOT</v>
          </cell>
          <cell r="E577">
            <v>0</v>
          </cell>
        </row>
        <row r="578">
          <cell r="A578">
            <v>2012</v>
          </cell>
          <cell r="B578" t="str">
            <v>MAY</v>
          </cell>
          <cell r="D578" t="str">
            <v>TRU4MON</v>
          </cell>
          <cell r="E578">
            <v>-4316700.5</v>
          </cell>
        </row>
        <row r="579">
          <cell r="A579">
            <v>2012</v>
          </cell>
          <cell r="B579" t="str">
            <v>MAY</v>
          </cell>
          <cell r="D579" t="str">
            <v>1MC4TOT</v>
          </cell>
          <cell r="E579">
            <v>0</v>
          </cell>
        </row>
        <row r="580">
          <cell r="A580">
            <v>2012</v>
          </cell>
          <cell r="B580" t="str">
            <v>MAY</v>
          </cell>
          <cell r="D580" t="str">
            <v>1MC4MON</v>
          </cell>
          <cell r="E580">
            <v>0</v>
          </cell>
        </row>
        <row r="581">
          <cell r="A581">
            <v>2012</v>
          </cell>
          <cell r="B581" t="str">
            <v>MAY</v>
          </cell>
          <cell r="D581" t="str">
            <v>PIF4MON</v>
          </cell>
          <cell r="E581">
            <v>-547226.46305999998</v>
          </cell>
        </row>
        <row r="582">
          <cell r="A582">
            <v>2012</v>
          </cell>
          <cell r="B582" t="str">
            <v>MAY</v>
          </cell>
          <cell r="D582" t="str">
            <v>PIF4GRS</v>
          </cell>
          <cell r="E582">
            <v>0</v>
          </cell>
        </row>
        <row r="583">
          <cell r="A583">
            <v>2012</v>
          </cell>
          <cell r="B583" t="str">
            <v>MAY</v>
          </cell>
          <cell r="D583" t="str">
            <v>PIF4NET</v>
          </cell>
          <cell r="E583">
            <v>-6566717.5567199998</v>
          </cell>
        </row>
        <row r="584">
          <cell r="A584">
            <v>2012</v>
          </cell>
          <cell r="B584" t="str">
            <v>MAY</v>
          </cell>
          <cell r="D584" t="str">
            <v>PIF4FEE</v>
          </cell>
          <cell r="E584">
            <v>4731.4432800000004</v>
          </cell>
        </row>
        <row r="585">
          <cell r="A585">
            <v>2012</v>
          </cell>
          <cell r="B585" t="str">
            <v>MAY</v>
          </cell>
          <cell r="D585" t="str">
            <v>GRT4FEE</v>
          </cell>
          <cell r="E585">
            <v>0</v>
          </cell>
        </row>
        <row r="586">
          <cell r="A586">
            <v>2012</v>
          </cell>
          <cell r="B586" t="str">
            <v>MAY</v>
          </cell>
          <cell r="D586" t="str">
            <v>REV4MON</v>
          </cell>
          <cell r="E586">
            <v>292423875.61404502</v>
          </cell>
        </row>
        <row r="587">
          <cell r="A587">
            <v>2012</v>
          </cell>
          <cell r="B587" t="str">
            <v>MAY</v>
          </cell>
          <cell r="D587" t="str">
            <v>RAF4FEE</v>
          </cell>
          <cell r="E587">
            <v>214201.44289440001</v>
          </cell>
        </row>
        <row r="588">
          <cell r="A588">
            <v>2012</v>
          </cell>
          <cell r="B588" t="str">
            <v>MAY</v>
          </cell>
          <cell r="D588" t="str">
            <v>REV4NET</v>
          </cell>
          <cell r="E588">
            <v>297287802.57710499</v>
          </cell>
        </row>
        <row r="589">
          <cell r="A589">
            <v>2012</v>
          </cell>
          <cell r="B589" t="str">
            <v>MAY</v>
          </cell>
          <cell r="D589" t="str">
            <v>AMC4111</v>
          </cell>
          <cell r="E589">
            <v>0</v>
          </cell>
        </row>
        <row r="590">
          <cell r="A590">
            <v>2012</v>
          </cell>
          <cell r="B590" t="str">
            <v>MAY</v>
          </cell>
          <cell r="D590" t="str">
            <v>AM24111</v>
          </cell>
          <cell r="E590">
            <v>0</v>
          </cell>
        </row>
        <row r="591">
          <cell r="A591">
            <v>2012</v>
          </cell>
          <cell r="B591" t="str">
            <v>MAY</v>
          </cell>
          <cell r="D591" t="str">
            <v>AM54111</v>
          </cell>
          <cell r="E591">
            <v>0</v>
          </cell>
        </row>
        <row r="592">
          <cell r="A592">
            <v>2012</v>
          </cell>
          <cell r="B592" t="str">
            <v>MAY</v>
          </cell>
          <cell r="D592" t="str">
            <v>AM64111</v>
          </cell>
          <cell r="E592">
            <v>1.1999999999999999E-3</v>
          </cell>
        </row>
        <row r="593">
          <cell r="A593">
            <v>2012</v>
          </cell>
          <cell r="B593" t="str">
            <v>MAY</v>
          </cell>
          <cell r="D593" t="str">
            <v>AM74111</v>
          </cell>
          <cell r="E593">
            <v>1.2999999999999999E-3</v>
          </cell>
        </row>
        <row r="594">
          <cell r="A594">
            <v>2012</v>
          </cell>
          <cell r="B594" t="str">
            <v>MAY</v>
          </cell>
          <cell r="D594" t="str">
            <v>AM34111</v>
          </cell>
          <cell r="E594">
            <v>0</v>
          </cell>
        </row>
        <row r="595">
          <cell r="A595">
            <v>2012</v>
          </cell>
          <cell r="B595" t="str">
            <v>MAY</v>
          </cell>
          <cell r="D595" t="str">
            <v>AMB4111</v>
          </cell>
          <cell r="E595">
            <v>0.98118479999999997</v>
          </cell>
        </row>
        <row r="596">
          <cell r="A596">
            <v>2012</v>
          </cell>
          <cell r="B596" t="str">
            <v>MAY</v>
          </cell>
          <cell r="D596" t="str">
            <v>AM84111</v>
          </cell>
          <cell r="E596">
            <v>1.25E-3</v>
          </cell>
        </row>
        <row r="597">
          <cell r="A597">
            <v>2012</v>
          </cell>
          <cell r="B597" t="str">
            <v>MAY</v>
          </cell>
          <cell r="D597" t="str">
            <v>AM94111</v>
          </cell>
          <cell r="E597">
            <v>1.042E-4</v>
          </cell>
        </row>
        <row r="598">
          <cell r="A598">
            <v>2012</v>
          </cell>
          <cell r="B598" t="str">
            <v>MAY</v>
          </cell>
          <cell r="D598" t="str">
            <v>AMA4111</v>
          </cell>
          <cell r="E598">
            <v>0</v>
          </cell>
        </row>
        <row r="599">
          <cell r="A599">
            <v>2012</v>
          </cell>
          <cell r="B599" t="str">
            <v>MAY</v>
          </cell>
          <cell r="D599" t="str">
            <v>CIR4001</v>
          </cell>
          <cell r="E599">
            <v>33369368.789999999</v>
          </cell>
        </row>
        <row r="600">
          <cell r="A600">
            <v>2012</v>
          </cell>
          <cell r="B600" t="str">
            <v>MAY</v>
          </cell>
          <cell r="D600" t="str">
            <v>COC4001</v>
          </cell>
          <cell r="E600">
            <v>0</v>
          </cell>
        </row>
        <row r="601">
          <cell r="A601">
            <v>2012</v>
          </cell>
          <cell r="B601" t="str">
            <v>MAY</v>
          </cell>
          <cell r="D601" t="str">
            <v>COB4001</v>
          </cell>
          <cell r="E601">
            <v>0</v>
          </cell>
        </row>
        <row r="602">
          <cell r="A602">
            <v>2012</v>
          </cell>
          <cell r="B602" t="str">
            <v>MAY</v>
          </cell>
          <cell r="D602" t="str">
            <v>CI54001</v>
          </cell>
          <cell r="E602">
            <v>0</v>
          </cell>
        </row>
        <row r="603">
          <cell r="A603">
            <v>2012</v>
          </cell>
          <cell r="B603" t="str">
            <v>MAY</v>
          </cell>
          <cell r="D603" t="str">
            <v>UCOR.00000320.01.04.04</v>
          </cell>
          <cell r="E603">
            <v>252779.03</v>
          </cell>
        </row>
        <row r="604">
          <cell r="A604">
            <v>2012</v>
          </cell>
          <cell r="B604" t="str">
            <v>MAY</v>
          </cell>
          <cell r="D604" t="str">
            <v>UCOR.00000320.01.06.01</v>
          </cell>
          <cell r="E604">
            <v>13216.56</v>
          </cell>
        </row>
        <row r="605">
          <cell r="A605">
            <v>2012</v>
          </cell>
          <cell r="B605" t="str">
            <v>MAY</v>
          </cell>
          <cell r="D605" t="str">
            <v>UCOR.00000320.01.06.04</v>
          </cell>
          <cell r="E605">
            <v>3165.36</v>
          </cell>
        </row>
        <row r="606">
          <cell r="A606">
            <v>2012</v>
          </cell>
          <cell r="B606" t="str">
            <v>MAY</v>
          </cell>
          <cell r="D606" t="str">
            <v>UCOR.00000320.01.06.06</v>
          </cell>
          <cell r="E606">
            <v>45939.62</v>
          </cell>
        </row>
        <row r="607">
          <cell r="A607">
            <v>2012</v>
          </cell>
          <cell r="B607" t="str">
            <v>MAY</v>
          </cell>
          <cell r="D607" t="str">
            <v>UCOR.00000320.01.06.07</v>
          </cell>
          <cell r="E607">
            <v>16949.740000000002</v>
          </cell>
        </row>
        <row r="608">
          <cell r="A608">
            <v>2012</v>
          </cell>
          <cell r="B608" t="str">
            <v>MAY</v>
          </cell>
          <cell r="D608" t="str">
            <v>UCOR.00000320.01.06.09</v>
          </cell>
          <cell r="E608">
            <v>116083.29</v>
          </cell>
        </row>
        <row r="609">
          <cell r="A609">
            <v>2012</v>
          </cell>
          <cell r="B609" t="str">
            <v>MAY</v>
          </cell>
          <cell r="D609" t="str">
            <v>UCOR.00000320.01.06.10</v>
          </cell>
          <cell r="E609">
            <v>52569.69</v>
          </cell>
        </row>
        <row r="610">
          <cell r="A610">
            <v>2012</v>
          </cell>
          <cell r="B610" t="str">
            <v>MAY</v>
          </cell>
          <cell r="D610" t="str">
            <v>UCOR.00000320.01.06.12</v>
          </cell>
          <cell r="E610">
            <v>2570690.0299999998</v>
          </cell>
        </row>
        <row r="611">
          <cell r="A611">
            <v>2012</v>
          </cell>
          <cell r="B611" t="str">
            <v>MAY</v>
          </cell>
          <cell r="D611" t="str">
            <v>UCOR.00000320.01.06.13</v>
          </cell>
          <cell r="E611">
            <v>4623.2700000000004</v>
          </cell>
        </row>
        <row r="612">
          <cell r="A612">
            <v>2012</v>
          </cell>
          <cell r="B612" t="str">
            <v>MAY</v>
          </cell>
          <cell r="D612" t="str">
            <v>UCOR.00000320.01.07.01</v>
          </cell>
          <cell r="E612">
            <v>6035290.9199999999</v>
          </cell>
        </row>
        <row r="613">
          <cell r="A613">
            <v>2012</v>
          </cell>
          <cell r="B613" t="str">
            <v>MAY</v>
          </cell>
          <cell r="D613" t="str">
            <v>UCOR.00000320.01.07.02</v>
          </cell>
          <cell r="E613">
            <v>23798094.010000002</v>
          </cell>
        </row>
        <row r="614">
          <cell r="A614">
            <v>2012</v>
          </cell>
          <cell r="B614" t="str">
            <v>MAY</v>
          </cell>
          <cell r="D614" t="str">
            <v>UCOR.00000320.01.07.04</v>
          </cell>
          <cell r="E614">
            <v>13850967.289999999</v>
          </cell>
        </row>
        <row r="615">
          <cell r="A615">
            <v>2012</v>
          </cell>
          <cell r="B615" t="str">
            <v>MAY</v>
          </cell>
          <cell r="D615" t="str">
            <v>UCOR.00000320.01.07.05</v>
          </cell>
          <cell r="E615">
            <v>277044.52</v>
          </cell>
        </row>
        <row r="616">
          <cell r="A616">
            <v>2012</v>
          </cell>
          <cell r="B616" t="str">
            <v>MAY</v>
          </cell>
          <cell r="D616" t="str">
            <v>UCOR.00000320.01.07.07</v>
          </cell>
          <cell r="E616">
            <v>1552176.27</v>
          </cell>
        </row>
        <row r="617">
          <cell r="A617">
            <v>2012</v>
          </cell>
          <cell r="B617" t="str">
            <v>MAY</v>
          </cell>
          <cell r="D617" t="str">
            <v>UCOR.00000320.01.07.11</v>
          </cell>
          <cell r="E617">
            <v>20344123.989999998</v>
          </cell>
        </row>
        <row r="618">
          <cell r="A618">
            <v>2012</v>
          </cell>
          <cell r="B618" t="str">
            <v>MAY</v>
          </cell>
          <cell r="D618" t="str">
            <v>UCOR.00000320.01.07.12</v>
          </cell>
          <cell r="E618">
            <v>21145013.48</v>
          </cell>
        </row>
        <row r="619">
          <cell r="A619">
            <v>2012</v>
          </cell>
          <cell r="B619" t="str">
            <v>MAY</v>
          </cell>
          <cell r="D619" t="str">
            <v>UCOR.00000320.01.07.13</v>
          </cell>
          <cell r="E619">
            <v>20309216</v>
          </cell>
        </row>
        <row r="620">
          <cell r="A620">
            <v>2012</v>
          </cell>
          <cell r="B620" t="str">
            <v>MAY</v>
          </cell>
          <cell r="D620" t="str">
            <v>UCOR.00000320.01.07.14</v>
          </cell>
          <cell r="E620">
            <v>17730854.27</v>
          </cell>
        </row>
        <row r="621">
          <cell r="A621">
            <v>2012</v>
          </cell>
          <cell r="B621" t="str">
            <v>MAY</v>
          </cell>
          <cell r="D621" t="str">
            <v>UCOR.00000320.01.07.15</v>
          </cell>
          <cell r="E621">
            <v>67854859.359999999</v>
          </cell>
        </row>
        <row r="622">
          <cell r="A622">
            <v>2012</v>
          </cell>
          <cell r="B622" t="str">
            <v>MAY</v>
          </cell>
          <cell r="D622" t="str">
            <v>UCOR.00000320.01.07.16</v>
          </cell>
          <cell r="E622">
            <v>4025.19</v>
          </cell>
        </row>
        <row r="623">
          <cell r="A623">
            <v>2012</v>
          </cell>
          <cell r="B623" t="str">
            <v>MAY</v>
          </cell>
          <cell r="D623" t="str">
            <v>UCOR.00000320.01.07.17</v>
          </cell>
          <cell r="E623">
            <v>27684873.449999999</v>
          </cell>
        </row>
        <row r="624">
          <cell r="A624">
            <v>2012</v>
          </cell>
          <cell r="B624" t="str">
            <v>MAY</v>
          </cell>
          <cell r="D624" t="str">
            <v>UCOR.00000323.01.02.01</v>
          </cell>
          <cell r="E624">
            <v>-50072.959999999999</v>
          </cell>
        </row>
        <row r="625">
          <cell r="A625">
            <v>2012</v>
          </cell>
          <cell r="B625" t="str">
            <v>MAY</v>
          </cell>
          <cell r="D625" t="str">
            <v>UCOR.00000301.01.04.01</v>
          </cell>
          <cell r="E625">
            <v>7203376.8499999996</v>
          </cell>
        </row>
        <row r="626">
          <cell r="A626">
            <v>2012</v>
          </cell>
          <cell r="B626" t="str">
            <v>MAY</v>
          </cell>
          <cell r="D626" t="str">
            <v>UCOR.00000305.01.08.01</v>
          </cell>
          <cell r="E626">
            <v>13271396.41</v>
          </cell>
        </row>
        <row r="627">
          <cell r="A627">
            <v>2012</v>
          </cell>
          <cell r="B627" t="str">
            <v>MAY</v>
          </cell>
          <cell r="D627" t="str">
            <v>UCOR.00000305.01.08.02</v>
          </cell>
          <cell r="E627">
            <v>973452.28</v>
          </cell>
        </row>
        <row r="628">
          <cell r="A628">
            <v>2012</v>
          </cell>
          <cell r="B628" t="str">
            <v>MAY</v>
          </cell>
          <cell r="D628" t="str">
            <v>UCOR.00000305.01.09.01</v>
          </cell>
          <cell r="E628">
            <v>4950631.4400000004</v>
          </cell>
        </row>
        <row r="629">
          <cell r="A629">
            <v>2012</v>
          </cell>
          <cell r="B629" t="str">
            <v>MAY</v>
          </cell>
          <cell r="D629" t="str">
            <v>UCOR.00000305.01.09.02</v>
          </cell>
          <cell r="E629">
            <v>771.53</v>
          </cell>
        </row>
        <row r="630">
          <cell r="A630">
            <v>2012</v>
          </cell>
          <cell r="B630" t="str">
            <v>MAY</v>
          </cell>
          <cell r="D630" t="str">
            <v>UNUC.00000084.01.01.01</v>
          </cell>
          <cell r="E630">
            <v>2593048.7200000002</v>
          </cell>
        </row>
        <row r="631">
          <cell r="A631">
            <v>2012</v>
          </cell>
          <cell r="B631" t="str">
            <v>MAY</v>
          </cell>
          <cell r="D631" t="str">
            <v>UNUC.00000085.01.01.01</v>
          </cell>
          <cell r="E631">
            <v>3092116.28</v>
          </cell>
        </row>
        <row r="632">
          <cell r="A632">
            <v>2012</v>
          </cell>
          <cell r="B632" t="str">
            <v>MAY</v>
          </cell>
          <cell r="D632" t="str">
            <v>UNUC.00000087.01.01.01</v>
          </cell>
          <cell r="E632">
            <v>3107583.24</v>
          </cell>
        </row>
        <row r="633">
          <cell r="A633">
            <v>2012</v>
          </cell>
          <cell r="B633" t="str">
            <v>MAY</v>
          </cell>
          <cell r="D633" t="str">
            <v>4404840</v>
          </cell>
          <cell r="E633">
            <v>1174552.8999999999</v>
          </cell>
        </row>
        <row r="634">
          <cell r="A634">
            <v>2012</v>
          </cell>
          <cell r="B634" t="str">
            <v>MAY</v>
          </cell>
          <cell r="D634" t="str">
            <v>4404940</v>
          </cell>
          <cell r="E634">
            <v>736428.14</v>
          </cell>
        </row>
        <row r="635">
          <cell r="A635">
            <v>2012</v>
          </cell>
          <cell r="B635" t="str">
            <v>MAY</v>
          </cell>
          <cell r="D635" t="str">
            <v>4404810</v>
          </cell>
          <cell r="E635">
            <v>0</v>
          </cell>
        </row>
        <row r="636">
          <cell r="A636">
            <v>2012</v>
          </cell>
          <cell r="B636" t="str">
            <v>MAY</v>
          </cell>
          <cell r="D636" t="str">
            <v>4404840</v>
          </cell>
          <cell r="E636">
            <v>-231299.95</v>
          </cell>
        </row>
        <row r="637">
          <cell r="A637">
            <v>2012</v>
          </cell>
          <cell r="B637" t="str">
            <v>MAY</v>
          </cell>
          <cell r="D637" t="str">
            <v>KWH4000</v>
          </cell>
          <cell r="E637">
            <v>8207468174</v>
          </cell>
        </row>
        <row r="638">
          <cell r="A638">
            <v>2012</v>
          </cell>
          <cell r="B638" t="str">
            <v>MAY</v>
          </cell>
          <cell r="D638" t="str">
            <v>KWH4940</v>
          </cell>
          <cell r="E638">
            <v>62296913</v>
          </cell>
        </row>
        <row r="639">
          <cell r="A639">
            <v>2012</v>
          </cell>
          <cell r="B639" t="str">
            <v>MAY</v>
          </cell>
          <cell r="D639" t="str">
            <v>4404000</v>
          </cell>
          <cell r="E639">
            <v>250990059</v>
          </cell>
        </row>
        <row r="640">
          <cell r="A640">
            <v>2012</v>
          </cell>
          <cell r="B640" t="str">
            <v>MAY</v>
          </cell>
          <cell r="D640" t="str">
            <v>4404940</v>
          </cell>
          <cell r="E640">
            <v>0</v>
          </cell>
        </row>
        <row r="641">
          <cell r="A641">
            <v>2012</v>
          </cell>
          <cell r="B641" t="str">
            <v>MAY</v>
          </cell>
          <cell r="D641" t="str">
            <v>4404000</v>
          </cell>
          <cell r="E641">
            <v>0</v>
          </cell>
        </row>
        <row r="642">
          <cell r="A642">
            <v>2012</v>
          </cell>
          <cell r="B642" t="str">
            <v>MAY</v>
          </cell>
          <cell r="D642" t="str">
            <v>4404000</v>
          </cell>
          <cell r="E642">
            <v>19347536.100000001</v>
          </cell>
        </row>
        <row r="643">
          <cell r="A643">
            <v>2012</v>
          </cell>
          <cell r="B643" t="str">
            <v>MAY</v>
          </cell>
          <cell r="D643" t="str">
            <v>4404810</v>
          </cell>
          <cell r="E643">
            <v>357550.2</v>
          </cell>
        </row>
        <row r="644">
          <cell r="A644">
            <v>2012</v>
          </cell>
          <cell r="B644" t="str">
            <v>MAY</v>
          </cell>
          <cell r="D644" t="str">
            <v>KWH4840</v>
          </cell>
          <cell r="E644">
            <v>95089768</v>
          </cell>
        </row>
        <row r="645">
          <cell r="A645">
            <v>2012</v>
          </cell>
          <cell r="B645" t="str">
            <v>MAY</v>
          </cell>
          <cell r="D645" t="str">
            <v>4404810</v>
          </cell>
          <cell r="E645">
            <v>0</v>
          </cell>
        </row>
        <row r="646">
          <cell r="A646">
            <v>2012</v>
          </cell>
          <cell r="B646" t="str">
            <v>MAY</v>
          </cell>
          <cell r="D646" t="str">
            <v>4404000</v>
          </cell>
          <cell r="E646">
            <v>27164408.920000002</v>
          </cell>
        </row>
        <row r="647">
          <cell r="A647">
            <v>2012</v>
          </cell>
          <cell r="B647" t="str">
            <v>MAY</v>
          </cell>
          <cell r="D647" t="str">
            <v>4404000</v>
          </cell>
          <cell r="E647">
            <v>0</v>
          </cell>
        </row>
        <row r="648">
          <cell r="A648">
            <v>2012</v>
          </cell>
          <cell r="B648" t="str">
            <v>MAY</v>
          </cell>
          <cell r="D648" t="str">
            <v>4404840</v>
          </cell>
          <cell r="E648">
            <v>0</v>
          </cell>
        </row>
        <row r="649">
          <cell r="A649">
            <v>2012</v>
          </cell>
          <cell r="B649" t="str">
            <v>MAY</v>
          </cell>
          <cell r="D649" t="str">
            <v>4404940</v>
          </cell>
          <cell r="E649">
            <v>0</v>
          </cell>
        </row>
        <row r="650">
          <cell r="A650">
            <v>2012</v>
          </cell>
          <cell r="B650" t="str">
            <v>MAY</v>
          </cell>
          <cell r="D650" t="str">
            <v>4404810</v>
          </cell>
          <cell r="E650">
            <v>-74509.91</v>
          </cell>
        </row>
        <row r="651">
          <cell r="A651">
            <v>2012</v>
          </cell>
          <cell r="B651" t="str">
            <v>MAY</v>
          </cell>
          <cell r="D651" t="str">
            <v>KWH4810</v>
          </cell>
          <cell r="E651">
            <v>17235000</v>
          </cell>
        </row>
        <row r="652">
          <cell r="A652">
            <v>2012</v>
          </cell>
          <cell r="B652" t="str">
            <v>MAY</v>
          </cell>
          <cell r="D652" t="str">
            <v>4404810</v>
          </cell>
          <cell r="E652">
            <v>346930.2</v>
          </cell>
        </row>
        <row r="653">
          <cell r="A653">
            <v>2012</v>
          </cell>
          <cell r="B653" t="str">
            <v>MAY</v>
          </cell>
          <cell r="D653" t="str">
            <v>4404840</v>
          </cell>
          <cell r="E653">
            <v>2084166.54</v>
          </cell>
        </row>
        <row r="654">
          <cell r="A654">
            <v>2012</v>
          </cell>
          <cell r="B654" t="str">
            <v>MAY</v>
          </cell>
          <cell r="D654" t="str">
            <v>4404940</v>
          </cell>
          <cell r="E654">
            <v>1395579.67</v>
          </cell>
        </row>
        <row r="655">
          <cell r="A655">
            <v>2012</v>
          </cell>
          <cell r="B655" t="str">
            <v>MAY</v>
          </cell>
          <cell r="D655" t="str">
            <v>4404840</v>
          </cell>
          <cell r="E655">
            <v>0</v>
          </cell>
        </row>
        <row r="656">
          <cell r="A656">
            <v>2012</v>
          </cell>
          <cell r="B656" t="str">
            <v>MAY</v>
          </cell>
          <cell r="D656" t="str">
            <v>4404940</v>
          </cell>
          <cell r="E656">
            <v>-137256.01</v>
          </cell>
        </row>
        <row r="657">
          <cell r="A657">
            <v>2012</v>
          </cell>
          <cell r="B657" t="str">
            <v>MAY</v>
          </cell>
          <cell r="D657" t="str">
            <v>CI74001</v>
          </cell>
          <cell r="E657">
            <v>0</v>
          </cell>
        </row>
        <row r="658">
          <cell r="A658">
            <v>2012</v>
          </cell>
          <cell r="B658" t="str">
            <v>MAY</v>
          </cell>
          <cell r="D658" t="str">
            <v>CI94001</v>
          </cell>
          <cell r="E658">
            <v>0</v>
          </cell>
        </row>
        <row r="659">
          <cell r="A659">
            <v>2012</v>
          </cell>
          <cell r="B659" t="str">
            <v>MAY</v>
          </cell>
          <cell r="D659" t="str">
            <v>CI14001</v>
          </cell>
          <cell r="E659">
            <v>0</v>
          </cell>
        </row>
        <row r="660">
          <cell r="A660">
            <v>2012</v>
          </cell>
          <cell r="B660" t="str">
            <v>MAY</v>
          </cell>
          <cell r="D660" t="str">
            <v>CI84001</v>
          </cell>
          <cell r="E660">
            <v>0</v>
          </cell>
        </row>
        <row r="661">
          <cell r="A661">
            <v>2012</v>
          </cell>
          <cell r="B661" t="str">
            <v>MAY</v>
          </cell>
          <cell r="D661" t="str">
            <v>CIA4001</v>
          </cell>
          <cell r="E661">
            <v>0</v>
          </cell>
        </row>
        <row r="662">
          <cell r="A662">
            <v>2012</v>
          </cell>
          <cell r="B662" t="str">
            <v>MAY</v>
          </cell>
          <cell r="D662" t="str">
            <v>CIB4001</v>
          </cell>
          <cell r="E662">
            <v>0</v>
          </cell>
        </row>
        <row r="663">
          <cell r="A663">
            <v>2012</v>
          </cell>
          <cell r="B663" t="str">
            <v>MAY</v>
          </cell>
          <cell r="D663" t="str">
            <v>CIC4001</v>
          </cell>
          <cell r="E663">
            <v>0</v>
          </cell>
        </row>
        <row r="664">
          <cell r="A664">
            <v>2012</v>
          </cell>
          <cell r="B664" t="str">
            <v>MAY</v>
          </cell>
          <cell r="D664" t="str">
            <v>MAN4001</v>
          </cell>
          <cell r="E664">
            <v>-45498494</v>
          </cell>
        </row>
        <row r="665">
          <cell r="A665">
            <v>2012</v>
          </cell>
          <cell r="B665" t="str">
            <v>MAY</v>
          </cell>
          <cell r="D665" t="str">
            <v>MAN4002</v>
          </cell>
          <cell r="E665">
            <v>-6301912</v>
          </cell>
        </row>
        <row r="666">
          <cell r="A666">
            <v>2012</v>
          </cell>
          <cell r="B666" t="str">
            <v>MAY</v>
          </cell>
          <cell r="D666" t="str">
            <v>MAN4003</v>
          </cell>
          <cell r="E666">
            <v>0</v>
          </cell>
        </row>
        <row r="667">
          <cell r="A667">
            <v>2012</v>
          </cell>
          <cell r="B667" t="str">
            <v>MAY</v>
          </cell>
          <cell r="D667" t="str">
            <v>FC34124</v>
          </cell>
          <cell r="E667">
            <v>4858241.3328388501</v>
          </cell>
        </row>
        <row r="668">
          <cell r="A668">
            <v>2012</v>
          </cell>
          <cell r="B668" t="str">
            <v>MAY</v>
          </cell>
          <cell r="D668" t="str">
            <v>FC24123</v>
          </cell>
          <cell r="E668">
            <v>0.98118479999999997</v>
          </cell>
        </row>
        <row r="669">
          <cell r="A669">
            <v>2012</v>
          </cell>
          <cell r="B669" t="str">
            <v>MAY</v>
          </cell>
          <cell r="D669" t="str">
            <v>FC14128</v>
          </cell>
          <cell r="E669">
            <v>0</v>
          </cell>
        </row>
        <row r="670">
          <cell r="A670">
            <v>2012</v>
          </cell>
          <cell r="B670" t="str">
            <v>MAY</v>
          </cell>
          <cell r="D670" t="str">
            <v>FC14121</v>
          </cell>
          <cell r="E670">
            <v>9058931.4600000009</v>
          </cell>
        </row>
        <row r="671">
          <cell r="A671">
            <v>2012</v>
          </cell>
          <cell r="B671" t="str">
            <v>MAY</v>
          </cell>
          <cell r="D671" t="str">
            <v>FC24121</v>
          </cell>
          <cell r="E671">
            <v>0.98118479999999997</v>
          </cell>
        </row>
        <row r="672">
          <cell r="A672">
            <v>2012</v>
          </cell>
          <cell r="B672" t="str">
            <v>MAY</v>
          </cell>
          <cell r="D672" t="str">
            <v>FC14124</v>
          </cell>
          <cell r="E672">
            <v>4951402.97</v>
          </cell>
        </row>
        <row r="673">
          <cell r="A673">
            <v>2012</v>
          </cell>
          <cell r="B673" t="str">
            <v>MAY</v>
          </cell>
          <cell r="D673" t="str">
            <v>FC34114</v>
          </cell>
          <cell r="E673">
            <v>1208641.9025379301</v>
          </cell>
        </row>
        <row r="674">
          <cell r="A674">
            <v>2012</v>
          </cell>
          <cell r="B674" t="str">
            <v>MAY</v>
          </cell>
          <cell r="D674" t="str">
            <v>FC24191</v>
          </cell>
          <cell r="E674">
            <v>0.98118479999999997</v>
          </cell>
        </row>
        <row r="675">
          <cell r="A675">
            <v>2012</v>
          </cell>
          <cell r="B675" t="str">
            <v>MAY</v>
          </cell>
          <cell r="D675" t="str">
            <v>FC14152</v>
          </cell>
          <cell r="E675">
            <v>0</v>
          </cell>
        </row>
        <row r="676">
          <cell r="A676">
            <v>2012</v>
          </cell>
          <cell r="B676" t="str">
            <v>MAY</v>
          </cell>
          <cell r="D676" t="str">
            <v>FC34115</v>
          </cell>
          <cell r="E676">
            <v>0</v>
          </cell>
        </row>
        <row r="677">
          <cell r="A677">
            <v>2012</v>
          </cell>
          <cell r="B677" t="str">
            <v>MAY</v>
          </cell>
          <cell r="D677" t="str">
            <v>FC34116</v>
          </cell>
          <cell r="E677">
            <v>-36836.405085744002</v>
          </cell>
        </row>
        <row r="678">
          <cell r="A678">
            <v>2012</v>
          </cell>
          <cell r="B678" t="str">
            <v>MAY</v>
          </cell>
          <cell r="D678" t="str">
            <v>FC24124</v>
          </cell>
          <cell r="E678">
            <v>0.98118479999999997</v>
          </cell>
        </row>
        <row r="679">
          <cell r="A679">
            <v>2012</v>
          </cell>
          <cell r="B679" t="str">
            <v>MAY</v>
          </cell>
          <cell r="D679" t="str">
            <v>FC14120</v>
          </cell>
          <cell r="E679">
            <v>-82452.479999999996</v>
          </cell>
        </row>
        <row r="680">
          <cell r="A680">
            <v>2012</v>
          </cell>
          <cell r="B680" t="str">
            <v>MAY</v>
          </cell>
          <cell r="D680" t="str">
            <v>FC34120</v>
          </cell>
          <cell r="E680">
            <v>-80901.120098304003</v>
          </cell>
        </row>
        <row r="681">
          <cell r="A681">
            <v>2012</v>
          </cell>
          <cell r="B681" t="str">
            <v>MAY</v>
          </cell>
          <cell r="D681" t="str">
            <v>FC14112</v>
          </cell>
          <cell r="E681">
            <v>0</v>
          </cell>
        </row>
        <row r="682">
          <cell r="A682">
            <v>2012</v>
          </cell>
          <cell r="B682" t="str">
            <v>MAY</v>
          </cell>
          <cell r="D682" t="str">
            <v>FC14129</v>
          </cell>
          <cell r="E682">
            <v>-651162.984734723</v>
          </cell>
        </row>
        <row r="683">
          <cell r="A683">
            <v>2012</v>
          </cell>
          <cell r="B683" t="str">
            <v>MAY</v>
          </cell>
          <cell r="D683" t="str">
            <v>FC34113</v>
          </cell>
          <cell r="E683">
            <v>0</v>
          </cell>
        </row>
        <row r="684">
          <cell r="A684">
            <v>2012</v>
          </cell>
          <cell r="B684" t="str">
            <v>MAY</v>
          </cell>
          <cell r="D684" t="str">
            <v>FC24112</v>
          </cell>
          <cell r="E684">
            <v>0.98118479999999997</v>
          </cell>
        </row>
        <row r="685">
          <cell r="A685">
            <v>2012</v>
          </cell>
          <cell r="B685" t="str">
            <v>MAY</v>
          </cell>
          <cell r="D685" t="str">
            <v>FC24151</v>
          </cell>
          <cell r="E685">
            <v>1</v>
          </cell>
        </row>
        <row r="686">
          <cell r="A686">
            <v>2012</v>
          </cell>
          <cell r="B686" t="str">
            <v>MAY</v>
          </cell>
          <cell r="D686" t="str">
            <v>FC14123</v>
          </cell>
          <cell r="E686">
            <v>21448225.539999999</v>
          </cell>
        </row>
        <row r="687">
          <cell r="A687">
            <v>2012</v>
          </cell>
          <cell r="B687" t="str">
            <v>MAY</v>
          </cell>
          <cell r="D687" t="str">
            <v>FC14125</v>
          </cell>
          <cell r="E687">
            <v>0</v>
          </cell>
        </row>
        <row r="688">
          <cell r="A688">
            <v>2012</v>
          </cell>
          <cell r="B688" t="str">
            <v>MAY</v>
          </cell>
          <cell r="D688" t="str">
            <v>FC34125</v>
          </cell>
          <cell r="E688">
            <v>0</v>
          </cell>
        </row>
        <row r="689">
          <cell r="A689">
            <v>2012</v>
          </cell>
          <cell r="B689" t="str">
            <v>MAY</v>
          </cell>
          <cell r="D689" t="str">
            <v>FC34117</v>
          </cell>
          <cell r="E689">
            <v>-187600.090609848</v>
          </cell>
        </row>
        <row r="690">
          <cell r="A690">
            <v>2012</v>
          </cell>
          <cell r="B690" t="str">
            <v>MAY</v>
          </cell>
          <cell r="D690" t="str">
            <v>FC24120</v>
          </cell>
          <cell r="E690">
            <v>0.98118479999999997</v>
          </cell>
        </row>
        <row r="691">
          <cell r="A691">
            <v>2012</v>
          </cell>
          <cell r="B691" t="str">
            <v>MAY</v>
          </cell>
          <cell r="D691" t="str">
            <v>FC34118</v>
          </cell>
          <cell r="E691">
            <v>-16137.59546484</v>
          </cell>
        </row>
        <row r="692">
          <cell r="A692">
            <v>2012</v>
          </cell>
          <cell r="B692" t="str">
            <v>MAY</v>
          </cell>
          <cell r="D692" t="str">
            <v>FC24119</v>
          </cell>
          <cell r="E692">
            <v>0.98118479999999997</v>
          </cell>
        </row>
        <row r="693">
          <cell r="A693">
            <v>2012</v>
          </cell>
          <cell r="B693" t="str">
            <v>MAY</v>
          </cell>
          <cell r="D693" t="str">
            <v>EXP4TOT</v>
          </cell>
          <cell r="E693">
            <v>309025951.92367202</v>
          </cell>
        </row>
        <row r="694">
          <cell r="A694">
            <v>2012</v>
          </cell>
          <cell r="B694" t="str">
            <v>MAY</v>
          </cell>
          <cell r="D694" t="str">
            <v>LIN4LOS</v>
          </cell>
          <cell r="E694">
            <v>262448.97750424303</v>
          </cell>
        </row>
        <row r="695">
          <cell r="A695">
            <v>2012</v>
          </cell>
          <cell r="B695" t="str">
            <v>MAY</v>
          </cell>
          <cell r="D695" t="str">
            <v>REV4TOT</v>
          </cell>
          <cell r="E695">
            <v>292423875.61404502</v>
          </cell>
        </row>
        <row r="696">
          <cell r="A696">
            <v>2012</v>
          </cell>
          <cell r="B696" t="str">
            <v>MAY</v>
          </cell>
          <cell r="D696" t="str">
            <v>O/U4MON</v>
          </cell>
          <cell r="E696">
            <v>-16602076.309627</v>
          </cell>
        </row>
        <row r="697">
          <cell r="A697">
            <v>2012</v>
          </cell>
          <cell r="B697" t="str">
            <v>MAY</v>
          </cell>
          <cell r="D697" t="str">
            <v>GLE4MON</v>
          </cell>
          <cell r="E697">
            <v>-12288087.429835301</v>
          </cell>
        </row>
        <row r="698">
          <cell r="A698">
            <v>2012</v>
          </cell>
          <cell r="B698" t="str">
            <v>MAY</v>
          </cell>
          <cell r="D698" t="str">
            <v>RES4PMO</v>
          </cell>
          <cell r="E698">
            <v>0</v>
          </cell>
        </row>
        <row r="699">
          <cell r="A699">
            <v>2012</v>
          </cell>
          <cell r="B699" t="str">
            <v>MAY</v>
          </cell>
          <cell r="D699" t="str">
            <v>UNUC.00000580.01.01.01</v>
          </cell>
          <cell r="E699">
            <v>270641.40000000002</v>
          </cell>
        </row>
        <row r="700">
          <cell r="A700">
            <v>2012</v>
          </cell>
          <cell r="B700" t="str">
            <v>MAY</v>
          </cell>
          <cell r="D700" t="str">
            <v>UNUC.00000581.01.01.01</v>
          </cell>
          <cell r="E700">
            <v>478971.89</v>
          </cell>
        </row>
        <row r="701">
          <cell r="A701">
            <v>2012</v>
          </cell>
          <cell r="B701" t="str">
            <v>MAY</v>
          </cell>
          <cell r="D701" t="str">
            <v>UNUC.00000583.01.01.01</v>
          </cell>
          <cell r="E701">
            <v>482205.53</v>
          </cell>
        </row>
        <row r="702">
          <cell r="A702">
            <v>2012</v>
          </cell>
          <cell r="B702" t="str">
            <v>MAY</v>
          </cell>
          <cell r="D702" t="str">
            <v>6350000933</v>
          </cell>
          <cell r="E702">
            <v>-20641.830000000002</v>
          </cell>
        </row>
        <row r="703">
          <cell r="A703">
            <v>2012</v>
          </cell>
          <cell r="B703" t="str">
            <v>MAY</v>
          </cell>
          <cell r="D703" t="str">
            <v>6350000934</v>
          </cell>
          <cell r="E703">
            <v>-18226.990000000002</v>
          </cell>
        </row>
        <row r="704">
          <cell r="A704">
            <v>2012</v>
          </cell>
          <cell r="B704" t="str">
            <v>MAY</v>
          </cell>
          <cell r="D704" t="str">
            <v>6350000935</v>
          </cell>
          <cell r="E704">
            <v>1326.04</v>
          </cell>
        </row>
        <row r="705">
          <cell r="A705">
            <v>2012</v>
          </cell>
          <cell r="B705" t="str">
            <v>MAY</v>
          </cell>
          <cell r="D705" t="str">
            <v>UCOR.00000321.01.01.02</v>
          </cell>
          <cell r="E705">
            <v>-2511.0700000000002</v>
          </cell>
        </row>
        <row r="706">
          <cell r="A706">
            <v>2012</v>
          </cell>
          <cell r="B706" t="str">
            <v>MAY</v>
          </cell>
          <cell r="D706" t="str">
            <v>UCOR.00000321.01.01.07</v>
          </cell>
          <cell r="E706">
            <v>-24638.68</v>
          </cell>
        </row>
        <row r="707">
          <cell r="A707">
            <v>2012</v>
          </cell>
          <cell r="B707" t="str">
            <v>MAY</v>
          </cell>
          <cell r="D707" t="str">
            <v>UCOR.00000321.01.01.09</v>
          </cell>
          <cell r="E707">
            <v>-221.73</v>
          </cell>
        </row>
        <row r="708">
          <cell r="A708">
            <v>2012</v>
          </cell>
          <cell r="B708" t="str">
            <v>MAY</v>
          </cell>
          <cell r="D708" t="str">
            <v>UCOR.00000321.01.01.10</v>
          </cell>
          <cell r="E708">
            <v>-119918.29</v>
          </cell>
        </row>
        <row r="709">
          <cell r="A709">
            <v>2012</v>
          </cell>
          <cell r="B709" t="str">
            <v>MAY</v>
          </cell>
          <cell r="D709" t="str">
            <v>UCOR.00000321.01.01.12</v>
          </cell>
          <cell r="E709">
            <v>58563.05</v>
          </cell>
        </row>
        <row r="710">
          <cell r="A710">
            <v>2012</v>
          </cell>
          <cell r="B710" t="str">
            <v>MAY</v>
          </cell>
          <cell r="D710" t="str">
            <v>UCOR.00000321.01.03.02</v>
          </cell>
          <cell r="E710">
            <v>4828.99</v>
          </cell>
        </row>
        <row r="711">
          <cell r="A711">
            <v>2012</v>
          </cell>
          <cell r="B711" t="str">
            <v>MAY</v>
          </cell>
          <cell r="D711" t="str">
            <v>UCOR.00000321.01.03.03</v>
          </cell>
          <cell r="E711">
            <v>-83138.600000000006</v>
          </cell>
        </row>
        <row r="712">
          <cell r="A712">
            <v>2012</v>
          </cell>
          <cell r="B712" t="str">
            <v>MAY</v>
          </cell>
          <cell r="D712" t="str">
            <v>UCOR.00000321.01.03.04</v>
          </cell>
          <cell r="E712">
            <v>-5844.74</v>
          </cell>
        </row>
        <row r="713">
          <cell r="A713">
            <v>2012</v>
          </cell>
          <cell r="B713" t="str">
            <v>MAY</v>
          </cell>
          <cell r="D713" t="str">
            <v>UCOR.00000321.01.03.05</v>
          </cell>
          <cell r="E713">
            <v>2531.79</v>
          </cell>
        </row>
        <row r="714">
          <cell r="A714">
            <v>2012</v>
          </cell>
          <cell r="B714" t="str">
            <v>MAY</v>
          </cell>
          <cell r="D714" t="str">
            <v>UCOR.00000321.01.03.06</v>
          </cell>
          <cell r="E714">
            <v>-12008.62</v>
          </cell>
        </row>
        <row r="715">
          <cell r="A715">
            <v>2012</v>
          </cell>
          <cell r="B715" t="str">
            <v>MAY</v>
          </cell>
          <cell r="D715" t="str">
            <v>UCOR.00000321.01.03.07</v>
          </cell>
          <cell r="E715">
            <v>-4389.51</v>
          </cell>
        </row>
        <row r="716">
          <cell r="A716">
            <v>2012</v>
          </cell>
          <cell r="B716" t="str">
            <v>MAY</v>
          </cell>
          <cell r="D716" t="str">
            <v>UCOR.00000321.01.03.09</v>
          </cell>
          <cell r="E716">
            <v>-8037.45</v>
          </cell>
        </row>
        <row r="717">
          <cell r="A717">
            <v>2012</v>
          </cell>
          <cell r="B717" t="str">
            <v>MAY</v>
          </cell>
          <cell r="D717" t="str">
            <v>UCOR.00000321.01.03.11</v>
          </cell>
          <cell r="E717">
            <v>3587.35</v>
          </cell>
        </row>
        <row r="718">
          <cell r="A718">
            <v>2012</v>
          </cell>
          <cell r="B718" t="str">
            <v>MAY</v>
          </cell>
          <cell r="D718" t="str">
            <v>UCOR.00000322.01.01.10</v>
          </cell>
          <cell r="E718">
            <v>-16447.05</v>
          </cell>
        </row>
        <row r="719">
          <cell r="A719">
            <v>2012</v>
          </cell>
          <cell r="B719" t="str">
            <v>MAY</v>
          </cell>
          <cell r="D719" t="str">
            <v>6350000864</v>
          </cell>
          <cell r="E719">
            <v>-334746.93</v>
          </cell>
        </row>
        <row r="720">
          <cell r="A720">
            <v>2012</v>
          </cell>
          <cell r="B720" t="str">
            <v>MAY</v>
          </cell>
          <cell r="D720" t="str">
            <v>6350000865</v>
          </cell>
          <cell r="E720">
            <v>-82452.479999999996</v>
          </cell>
        </row>
        <row r="721">
          <cell r="A721">
            <v>2012</v>
          </cell>
          <cell r="B721" t="str">
            <v>MAY</v>
          </cell>
          <cell r="D721" t="str">
            <v>UCOR.00000301.01.02.01</v>
          </cell>
          <cell r="E721">
            <v>9058931.4600000009</v>
          </cell>
        </row>
        <row r="722">
          <cell r="A722">
            <v>2012</v>
          </cell>
          <cell r="B722" t="str">
            <v>MAY</v>
          </cell>
          <cell r="D722" t="str">
            <v>UCOR.00000320.01.01.05</v>
          </cell>
          <cell r="E722">
            <v>32907.879999999997</v>
          </cell>
        </row>
        <row r="723">
          <cell r="A723">
            <v>2012</v>
          </cell>
          <cell r="B723" t="str">
            <v>MAY</v>
          </cell>
          <cell r="D723" t="str">
            <v>UCOR.00000320.01.01.07</v>
          </cell>
          <cell r="E723">
            <v>32931.32</v>
          </cell>
        </row>
        <row r="724">
          <cell r="A724">
            <v>2012</v>
          </cell>
          <cell r="B724" t="str">
            <v>MAY</v>
          </cell>
          <cell r="D724" t="str">
            <v>UCOR.00000320.01.01.08</v>
          </cell>
          <cell r="E724">
            <v>154047.32999999999</v>
          </cell>
        </row>
        <row r="725">
          <cell r="A725">
            <v>2012</v>
          </cell>
          <cell r="B725" t="str">
            <v>MAY</v>
          </cell>
          <cell r="D725" t="str">
            <v>UCOR.00000320.01.01.09</v>
          </cell>
          <cell r="E725">
            <v>3790208.71</v>
          </cell>
        </row>
        <row r="726">
          <cell r="A726">
            <v>2012</v>
          </cell>
          <cell r="B726" t="str">
            <v>MAY</v>
          </cell>
          <cell r="D726" t="str">
            <v>UCOR.00000320.01.02.05</v>
          </cell>
          <cell r="E726">
            <v>7020231.9100000001</v>
          </cell>
        </row>
        <row r="727">
          <cell r="A727">
            <v>2012</v>
          </cell>
          <cell r="B727" t="str">
            <v>MAY</v>
          </cell>
          <cell r="D727" t="str">
            <v>UCOR.00000320.01.02.07</v>
          </cell>
          <cell r="E727">
            <v>2514891.41</v>
          </cell>
        </row>
        <row r="728">
          <cell r="A728">
            <v>2012</v>
          </cell>
          <cell r="B728" t="str">
            <v>MAY</v>
          </cell>
          <cell r="D728" t="str">
            <v>UCOR.00000320.01.02.08</v>
          </cell>
          <cell r="E728">
            <v>5896518.2300000004</v>
          </cell>
        </row>
        <row r="729">
          <cell r="A729">
            <v>2012</v>
          </cell>
          <cell r="B729" t="str">
            <v>MAY</v>
          </cell>
          <cell r="D729" t="str">
            <v>UCOR.00000320.01.02.09</v>
          </cell>
          <cell r="E729">
            <v>16939977.219999999</v>
          </cell>
        </row>
        <row r="730">
          <cell r="A730">
            <v>2012</v>
          </cell>
          <cell r="B730" t="str">
            <v>MAY</v>
          </cell>
          <cell r="D730" t="str">
            <v>UCOR.00000320.01.02.10</v>
          </cell>
          <cell r="E730">
            <v>42396.36</v>
          </cell>
        </row>
        <row r="731">
          <cell r="A731">
            <v>2012</v>
          </cell>
          <cell r="B731" t="str">
            <v>MAY</v>
          </cell>
          <cell r="D731" t="str">
            <v>UCOR.00000320.01.03.01</v>
          </cell>
          <cell r="E731">
            <v>3931045.94</v>
          </cell>
        </row>
        <row r="732">
          <cell r="A732">
            <v>2012</v>
          </cell>
          <cell r="B732" t="str">
            <v>MAY</v>
          </cell>
          <cell r="D732" t="str">
            <v>UCOR.00000320.01.03.02</v>
          </cell>
          <cell r="E732">
            <v>6547135.9800000004</v>
          </cell>
        </row>
        <row r="733">
          <cell r="A733">
            <v>2012</v>
          </cell>
          <cell r="B733" t="str">
            <v>APR</v>
          </cell>
          <cell r="D733" t="str">
            <v>2MC4TOT</v>
          </cell>
          <cell r="E733">
            <v>0</v>
          </cell>
        </row>
        <row r="734">
          <cell r="A734">
            <v>2012</v>
          </cell>
          <cell r="B734" t="str">
            <v>APR</v>
          </cell>
          <cell r="D734" t="str">
            <v>TRU4MON</v>
          </cell>
          <cell r="E734">
            <v>-4316700.5</v>
          </cell>
        </row>
        <row r="735">
          <cell r="A735">
            <v>2012</v>
          </cell>
          <cell r="B735" t="str">
            <v>APR</v>
          </cell>
          <cell r="D735" t="str">
            <v>1MC4TOT</v>
          </cell>
          <cell r="E735">
            <v>0</v>
          </cell>
        </row>
        <row r="736">
          <cell r="A736">
            <v>2012</v>
          </cell>
          <cell r="B736" t="str">
            <v>APR</v>
          </cell>
          <cell r="D736" t="str">
            <v>1MC4MON</v>
          </cell>
          <cell r="E736">
            <v>0</v>
          </cell>
        </row>
        <row r="737">
          <cell r="A737">
            <v>2012</v>
          </cell>
          <cell r="B737" t="str">
            <v>APR</v>
          </cell>
          <cell r="D737" t="str">
            <v>PIF4MON</v>
          </cell>
          <cell r="E737">
            <v>-547226.46305999998</v>
          </cell>
        </row>
        <row r="738">
          <cell r="A738">
            <v>2012</v>
          </cell>
          <cell r="B738" t="str">
            <v>APR</v>
          </cell>
          <cell r="D738" t="str">
            <v>PIF4GRS</v>
          </cell>
          <cell r="E738">
            <v>0</v>
          </cell>
        </row>
        <row r="739">
          <cell r="A739">
            <v>2012</v>
          </cell>
          <cell r="B739" t="str">
            <v>APR</v>
          </cell>
          <cell r="D739" t="str">
            <v>PIF4NET</v>
          </cell>
          <cell r="E739">
            <v>-6566717.5567199998</v>
          </cell>
        </row>
        <row r="740">
          <cell r="A740">
            <v>2012</v>
          </cell>
          <cell r="B740" t="str">
            <v>APR</v>
          </cell>
          <cell r="D740" t="str">
            <v>PIF4FEE</v>
          </cell>
          <cell r="E740">
            <v>4731.4432800000004</v>
          </cell>
        </row>
        <row r="741">
          <cell r="A741">
            <v>2012</v>
          </cell>
          <cell r="B741" t="str">
            <v>APR</v>
          </cell>
          <cell r="D741" t="str">
            <v>GRT4FEE</v>
          </cell>
          <cell r="E741">
            <v>0</v>
          </cell>
        </row>
        <row r="742">
          <cell r="A742">
            <v>2012</v>
          </cell>
          <cell r="B742" t="str">
            <v>APR</v>
          </cell>
          <cell r="D742" t="str">
            <v>REV4MON</v>
          </cell>
          <cell r="E742">
            <v>285495443.07975698</v>
          </cell>
        </row>
        <row r="743">
          <cell r="A743">
            <v>2012</v>
          </cell>
          <cell r="B743" t="str">
            <v>APR</v>
          </cell>
          <cell r="D743" t="str">
            <v>RAF4FEE</v>
          </cell>
          <cell r="E743">
            <v>209209.3771824</v>
          </cell>
        </row>
        <row r="744">
          <cell r="A744">
            <v>2012</v>
          </cell>
          <cell r="B744" t="str">
            <v>APR</v>
          </cell>
          <cell r="D744" t="str">
            <v>REV4NET</v>
          </cell>
          <cell r="E744">
            <v>290359370.042817</v>
          </cell>
        </row>
        <row r="745">
          <cell r="A745">
            <v>2012</v>
          </cell>
          <cell r="B745" t="str">
            <v>APR</v>
          </cell>
          <cell r="D745" t="str">
            <v>AMC4111</v>
          </cell>
          <cell r="E745">
            <v>0</v>
          </cell>
        </row>
        <row r="746">
          <cell r="A746">
            <v>2012</v>
          </cell>
          <cell r="B746" t="str">
            <v>APR</v>
          </cell>
          <cell r="D746" t="str">
            <v>AM34111</v>
          </cell>
          <cell r="E746">
            <v>0</v>
          </cell>
        </row>
        <row r="747">
          <cell r="A747">
            <v>2012</v>
          </cell>
          <cell r="B747" t="str">
            <v>APR</v>
          </cell>
          <cell r="D747" t="str">
            <v>AM74111</v>
          </cell>
          <cell r="E747">
            <v>1.1999999999999999E-3</v>
          </cell>
        </row>
        <row r="748">
          <cell r="A748">
            <v>2012</v>
          </cell>
          <cell r="B748" t="str">
            <v>APR</v>
          </cell>
          <cell r="D748" t="str">
            <v>AMA4111</v>
          </cell>
          <cell r="E748">
            <v>0</v>
          </cell>
        </row>
        <row r="749">
          <cell r="A749">
            <v>2012</v>
          </cell>
          <cell r="B749" t="str">
            <v>APR</v>
          </cell>
          <cell r="D749" t="str">
            <v>AM94111</v>
          </cell>
          <cell r="E749">
            <v>8.7499999999999999E-5</v>
          </cell>
        </row>
        <row r="750">
          <cell r="A750">
            <v>2012</v>
          </cell>
          <cell r="B750" t="str">
            <v>APR</v>
          </cell>
          <cell r="D750" t="str">
            <v>AM64111</v>
          </cell>
          <cell r="E750">
            <v>8.9999999999999998E-4</v>
          </cell>
        </row>
        <row r="751">
          <cell r="A751">
            <v>2012</v>
          </cell>
          <cell r="B751" t="str">
            <v>APR</v>
          </cell>
          <cell r="D751" t="str">
            <v>AM84111</v>
          </cell>
          <cell r="E751">
            <v>1.0499999999999999E-3</v>
          </cell>
        </row>
        <row r="752">
          <cell r="A752">
            <v>2012</v>
          </cell>
          <cell r="B752" t="str">
            <v>APR</v>
          </cell>
          <cell r="D752" t="str">
            <v>AM54111</v>
          </cell>
          <cell r="E752">
            <v>0</v>
          </cell>
        </row>
        <row r="753">
          <cell r="A753">
            <v>2012</v>
          </cell>
          <cell r="B753" t="str">
            <v>APR</v>
          </cell>
          <cell r="D753" t="str">
            <v>AM24111</v>
          </cell>
          <cell r="E753">
            <v>0</v>
          </cell>
        </row>
        <row r="754">
          <cell r="A754">
            <v>2012</v>
          </cell>
          <cell r="B754" t="str">
            <v>APR</v>
          </cell>
          <cell r="D754" t="str">
            <v>AMB4111</v>
          </cell>
          <cell r="E754">
            <v>0.98023749999999998</v>
          </cell>
        </row>
        <row r="755">
          <cell r="A755">
            <v>2012</v>
          </cell>
          <cell r="B755" t="str">
            <v>APR</v>
          </cell>
          <cell r="D755" t="str">
            <v>COA4001</v>
          </cell>
          <cell r="E755">
            <v>0</v>
          </cell>
        </row>
        <row r="756">
          <cell r="A756">
            <v>2012</v>
          </cell>
          <cell r="B756" t="str">
            <v>APR</v>
          </cell>
          <cell r="D756" t="str">
            <v>COB4001</v>
          </cell>
          <cell r="E756">
            <v>0</v>
          </cell>
        </row>
        <row r="757">
          <cell r="A757">
            <v>2012</v>
          </cell>
          <cell r="B757" t="str">
            <v>APR</v>
          </cell>
          <cell r="D757" t="str">
            <v>COC4001</v>
          </cell>
          <cell r="E757">
            <v>0</v>
          </cell>
        </row>
        <row r="758">
          <cell r="A758">
            <v>2012</v>
          </cell>
          <cell r="B758" t="str">
            <v>APR</v>
          </cell>
          <cell r="D758" t="str">
            <v>CI54001</v>
          </cell>
          <cell r="E758">
            <v>0</v>
          </cell>
        </row>
        <row r="759">
          <cell r="A759">
            <v>2012</v>
          </cell>
          <cell r="B759" t="str">
            <v>APR</v>
          </cell>
          <cell r="D759" t="str">
            <v>CIS4001</v>
          </cell>
          <cell r="E759">
            <v>33369368.789999999</v>
          </cell>
        </row>
        <row r="760">
          <cell r="A760">
            <v>2012</v>
          </cell>
          <cell r="B760" t="str">
            <v>APR</v>
          </cell>
          <cell r="D760" t="str">
            <v>COE4001</v>
          </cell>
          <cell r="E760">
            <v>0</v>
          </cell>
        </row>
        <row r="761">
          <cell r="A761">
            <v>2012</v>
          </cell>
          <cell r="B761" t="str">
            <v>APR</v>
          </cell>
          <cell r="D761" t="str">
            <v>CIR4001</v>
          </cell>
          <cell r="E761">
            <v>33369368.789999999</v>
          </cell>
        </row>
        <row r="762">
          <cell r="A762">
            <v>2012</v>
          </cell>
          <cell r="B762" t="str">
            <v>APR</v>
          </cell>
          <cell r="D762" t="str">
            <v>COD4001</v>
          </cell>
          <cell r="E762">
            <v>0</v>
          </cell>
        </row>
        <row r="763">
          <cell r="A763">
            <v>2012</v>
          </cell>
          <cell r="B763" t="str">
            <v>APR</v>
          </cell>
          <cell r="D763" t="str">
            <v>FC34127</v>
          </cell>
          <cell r="E763">
            <v>6558992.49882387</v>
          </cell>
        </row>
        <row r="764">
          <cell r="A764">
            <v>2012</v>
          </cell>
          <cell r="B764" t="str">
            <v>APR</v>
          </cell>
          <cell r="D764" t="str">
            <v>FC34122</v>
          </cell>
          <cell r="E764">
            <v>232298711.478937</v>
          </cell>
        </row>
        <row r="765">
          <cell r="A765">
            <v>2012</v>
          </cell>
          <cell r="B765" t="str">
            <v>APR</v>
          </cell>
          <cell r="D765" t="str">
            <v>FC34152</v>
          </cell>
          <cell r="E765">
            <v>0</v>
          </cell>
        </row>
        <row r="766">
          <cell r="A766">
            <v>2012</v>
          </cell>
          <cell r="B766" t="str">
            <v>APR</v>
          </cell>
          <cell r="D766" t="str">
            <v>FC24120</v>
          </cell>
          <cell r="E766">
            <v>0.98023749999999998</v>
          </cell>
        </row>
        <row r="767">
          <cell r="A767">
            <v>2012</v>
          </cell>
          <cell r="B767" t="str">
            <v>APR</v>
          </cell>
          <cell r="D767" t="str">
            <v>FC14125</v>
          </cell>
          <cell r="E767">
            <v>0</v>
          </cell>
        </row>
        <row r="768">
          <cell r="A768">
            <v>2012</v>
          </cell>
          <cell r="B768" t="str">
            <v>APR</v>
          </cell>
          <cell r="D768" t="str">
            <v>FC34128</v>
          </cell>
          <cell r="E768">
            <v>0</v>
          </cell>
        </row>
        <row r="769">
          <cell r="A769">
            <v>2012</v>
          </cell>
          <cell r="B769" t="str">
            <v>APR</v>
          </cell>
          <cell r="D769" t="str">
            <v>FC24114</v>
          </cell>
          <cell r="E769">
            <v>0.98023749999999998</v>
          </cell>
        </row>
        <row r="770">
          <cell r="A770">
            <v>2012</v>
          </cell>
          <cell r="B770" t="str">
            <v>APR</v>
          </cell>
          <cell r="D770" t="str">
            <v>FC24128</v>
          </cell>
          <cell r="E770">
            <v>0.98023749999999998</v>
          </cell>
        </row>
        <row r="771">
          <cell r="A771">
            <v>2012</v>
          </cell>
          <cell r="B771" t="str">
            <v>APR</v>
          </cell>
          <cell r="D771" t="str">
            <v>FC24123</v>
          </cell>
          <cell r="E771">
            <v>0.98023749999999998</v>
          </cell>
        </row>
        <row r="772">
          <cell r="A772">
            <v>2012</v>
          </cell>
          <cell r="B772" t="str">
            <v>APR</v>
          </cell>
          <cell r="D772" t="str">
            <v>FC24125</v>
          </cell>
          <cell r="E772">
            <v>0.98023749999999998</v>
          </cell>
        </row>
        <row r="773">
          <cell r="A773">
            <v>2012</v>
          </cell>
          <cell r="B773" t="str">
            <v>APR</v>
          </cell>
          <cell r="D773" t="str">
            <v>FC14127</v>
          </cell>
          <cell r="E773">
            <v>6691227.8899999997</v>
          </cell>
        </row>
        <row r="774">
          <cell r="A774">
            <v>2012</v>
          </cell>
          <cell r="B774" t="str">
            <v>APR</v>
          </cell>
          <cell r="D774" t="str">
            <v>SHT4REM</v>
          </cell>
          <cell r="E774">
            <v>34533604</v>
          </cell>
        </row>
        <row r="775">
          <cell r="A775">
            <v>2012</v>
          </cell>
          <cell r="B775" t="str">
            <v>APR</v>
          </cell>
          <cell r="D775" t="str">
            <v>LNG4MON</v>
          </cell>
          <cell r="E775">
            <v>-34080683.333333299</v>
          </cell>
        </row>
        <row r="776">
          <cell r="A776">
            <v>2012</v>
          </cell>
          <cell r="B776" t="str">
            <v>APR</v>
          </cell>
          <cell r="D776" t="str">
            <v>3MC4MON</v>
          </cell>
          <cell r="E776">
            <v>0</v>
          </cell>
        </row>
        <row r="777">
          <cell r="A777">
            <v>2012</v>
          </cell>
          <cell r="B777" t="str">
            <v>APR</v>
          </cell>
          <cell r="D777" t="str">
            <v>SHT4DEF</v>
          </cell>
          <cell r="E777">
            <v>17040341.666666601</v>
          </cell>
        </row>
        <row r="778">
          <cell r="A778">
            <v>2012</v>
          </cell>
          <cell r="B778" t="str">
            <v>MAY</v>
          </cell>
          <cell r="D778" t="str">
            <v>INT4AMT</v>
          </cell>
          <cell r="E778">
            <v>-2711.6202082823902</v>
          </cell>
        </row>
        <row r="779">
          <cell r="A779">
            <v>2012</v>
          </cell>
          <cell r="B779" t="str">
            <v>MAY</v>
          </cell>
          <cell r="D779" t="str">
            <v>TRU4BEG</v>
          </cell>
          <cell r="E779">
            <v>-19880538.662195999</v>
          </cell>
        </row>
        <row r="780">
          <cell r="A780">
            <v>2012</v>
          </cell>
          <cell r="B780" t="str">
            <v>MAY</v>
          </cell>
          <cell r="D780" t="str">
            <v>GLB4END</v>
          </cell>
          <cell r="E780">
            <v>-32168626.0920313</v>
          </cell>
        </row>
        <row r="781">
          <cell r="A781">
            <v>2012</v>
          </cell>
          <cell r="B781" t="str">
            <v>MAY</v>
          </cell>
          <cell r="D781" t="str">
            <v>INT4MON</v>
          </cell>
          <cell r="E781">
            <v>1.042E-4</v>
          </cell>
        </row>
        <row r="782">
          <cell r="A782">
            <v>2012</v>
          </cell>
          <cell r="B782" t="str">
            <v>MAY</v>
          </cell>
          <cell r="D782" t="str">
            <v>AVG4AMT</v>
          </cell>
          <cell r="E782">
            <v>-26023226.567009501</v>
          </cell>
        </row>
        <row r="783">
          <cell r="A783">
            <v>2012</v>
          </cell>
          <cell r="B783" t="str">
            <v>MAY</v>
          </cell>
          <cell r="D783" t="str">
            <v>INT4YER</v>
          </cell>
          <cell r="E783">
            <v>1.25E-3</v>
          </cell>
        </row>
        <row r="784">
          <cell r="A784">
            <v>2012</v>
          </cell>
          <cell r="B784" t="str">
            <v>MAY</v>
          </cell>
          <cell r="D784" t="str">
            <v>ADJ4PRI</v>
          </cell>
          <cell r="E784">
            <v>0</v>
          </cell>
        </row>
        <row r="785">
          <cell r="A785">
            <v>2012</v>
          </cell>
          <cell r="B785" t="str">
            <v>MAY</v>
          </cell>
          <cell r="D785" t="str">
            <v>RES4PRI</v>
          </cell>
          <cell r="E785">
            <v>0</v>
          </cell>
        </row>
        <row r="786">
          <cell r="A786">
            <v>2012</v>
          </cell>
          <cell r="B786" t="str">
            <v>MAY</v>
          </cell>
          <cell r="D786" t="str">
            <v>TRU4END</v>
          </cell>
          <cell r="E786">
            <v>-32165914.4718231</v>
          </cell>
        </row>
        <row r="787">
          <cell r="A787">
            <v>2012</v>
          </cell>
          <cell r="B787" t="str">
            <v>MAY</v>
          </cell>
          <cell r="D787" t="str">
            <v>SHT4REM</v>
          </cell>
          <cell r="E787">
            <v>30216903.5</v>
          </cell>
        </row>
        <row r="788">
          <cell r="A788">
            <v>2012</v>
          </cell>
          <cell r="B788" t="str">
            <v>MAY</v>
          </cell>
          <cell r="D788" t="str">
            <v>LNG4MON</v>
          </cell>
          <cell r="E788">
            <v>-29820597.916666601</v>
          </cell>
        </row>
        <row r="789">
          <cell r="A789">
            <v>2012</v>
          </cell>
          <cell r="B789" t="str">
            <v>MAY</v>
          </cell>
          <cell r="D789" t="str">
            <v>3MC4MON</v>
          </cell>
          <cell r="E789">
            <v>0</v>
          </cell>
        </row>
        <row r="790">
          <cell r="A790">
            <v>2012</v>
          </cell>
          <cell r="B790" t="str">
            <v>MAY</v>
          </cell>
          <cell r="D790" t="str">
            <v>SHT4DEF</v>
          </cell>
          <cell r="E790">
            <v>21300427.083333299</v>
          </cell>
        </row>
        <row r="791">
          <cell r="A791">
            <v>2012</v>
          </cell>
          <cell r="B791" t="str">
            <v>MAY</v>
          </cell>
          <cell r="D791" t="str">
            <v>FC14119</v>
          </cell>
          <cell r="E791">
            <v>-334746.93</v>
          </cell>
        </row>
        <row r="792">
          <cell r="A792">
            <v>2012</v>
          </cell>
          <cell r="B792" t="str">
            <v>MAY</v>
          </cell>
          <cell r="D792" t="str">
            <v>FC24127</v>
          </cell>
          <cell r="E792">
            <v>0.98118479999999997</v>
          </cell>
        </row>
        <row r="793">
          <cell r="A793">
            <v>2012</v>
          </cell>
          <cell r="B793" t="str">
            <v>MAY</v>
          </cell>
          <cell r="D793" t="str">
            <v>FC24113</v>
          </cell>
          <cell r="E793">
            <v>0.98118479999999997</v>
          </cell>
        </row>
        <row r="794">
          <cell r="A794">
            <v>2012</v>
          </cell>
          <cell r="B794" t="str">
            <v>MAY</v>
          </cell>
          <cell r="D794" t="str">
            <v>FC14118</v>
          </cell>
          <cell r="E794">
            <v>-16447.05</v>
          </cell>
        </row>
        <row r="795">
          <cell r="A795">
            <v>2012</v>
          </cell>
          <cell r="B795" t="str">
            <v>MAY</v>
          </cell>
          <cell r="D795" t="str">
            <v>FC34119</v>
          </cell>
          <cell r="E795">
            <v>-328448.59956266399</v>
          </cell>
        </row>
        <row r="796">
          <cell r="A796">
            <v>2012</v>
          </cell>
          <cell r="B796" t="str">
            <v>MAY</v>
          </cell>
          <cell r="D796" t="str">
            <v>FC24128</v>
          </cell>
          <cell r="E796">
            <v>0.98118479999999997</v>
          </cell>
        </row>
        <row r="797">
          <cell r="A797">
            <v>2012</v>
          </cell>
          <cell r="B797" t="str">
            <v>MAY</v>
          </cell>
          <cell r="D797" t="str">
            <v>FC24116</v>
          </cell>
          <cell r="E797">
            <v>0.98118479999999997</v>
          </cell>
        </row>
        <row r="798">
          <cell r="A798">
            <v>2012</v>
          </cell>
          <cell r="B798" t="str">
            <v>MAY</v>
          </cell>
          <cell r="D798" t="str">
            <v>FC34128</v>
          </cell>
          <cell r="E798">
            <v>0</v>
          </cell>
        </row>
        <row r="799">
          <cell r="A799">
            <v>2012</v>
          </cell>
          <cell r="B799" t="str">
            <v>MAY</v>
          </cell>
          <cell r="D799" t="str">
            <v>FC34152</v>
          </cell>
          <cell r="E799">
            <v>0</v>
          </cell>
        </row>
        <row r="800">
          <cell r="A800">
            <v>2012</v>
          </cell>
          <cell r="B800" t="str">
            <v>MAY</v>
          </cell>
          <cell r="D800" t="str">
            <v>FC24117</v>
          </cell>
          <cell r="E800">
            <v>0.98118479999999997</v>
          </cell>
        </row>
        <row r="801">
          <cell r="A801">
            <v>2012</v>
          </cell>
          <cell r="B801" t="str">
            <v>MAY</v>
          </cell>
          <cell r="D801" t="str">
            <v>FC34127</v>
          </cell>
          <cell r="E801">
            <v>8627310.9233147502</v>
          </cell>
        </row>
        <row r="802">
          <cell r="A802">
            <v>2012</v>
          </cell>
          <cell r="B802" t="str">
            <v>MAY</v>
          </cell>
          <cell r="D802" t="str">
            <v>FC34121</v>
          </cell>
          <cell r="E802">
            <v>8888485.8527937997</v>
          </cell>
        </row>
        <row r="803">
          <cell r="A803">
            <v>2012</v>
          </cell>
          <cell r="B803" t="str">
            <v>APR</v>
          </cell>
          <cell r="D803" t="str">
            <v>FC34121</v>
          </cell>
          <cell r="E803">
            <v>5973472.1145316204</v>
          </cell>
        </row>
        <row r="804">
          <cell r="A804">
            <v>2012</v>
          </cell>
          <cell r="B804" t="str">
            <v>APR</v>
          </cell>
          <cell r="D804" t="str">
            <v>FC34117</v>
          </cell>
          <cell r="E804">
            <v>70039.498545499999</v>
          </cell>
        </row>
        <row r="805">
          <cell r="A805">
            <v>2012</v>
          </cell>
          <cell r="B805" t="str">
            <v>APR</v>
          </cell>
          <cell r="D805" t="str">
            <v>FC14118</v>
          </cell>
          <cell r="E805">
            <v>0</v>
          </cell>
        </row>
        <row r="806">
          <cell r="A806">
            <v>2012</v>
          </cell>
          <cell r="B806" t="str">
            <v>APR</v>
          </cell>
          <cell r="D806" t="str">
            <v>FC14151</v>
          </cell>
          <cell r="E806">
            <v>0</v>
          </cell>
        </row>
        <row r="807">
          <cell r="A807">
            <v>2012</v>
          </cell>
          <cell r="B807" t="str">
            <v>APR</v>
          </cell>
          <cell r="D807" t="str">
            <v>FC14128</v>
          </cell>
          <cell r="E807">
            <v>0</v>
          </cell>
        </row>
        <row r="808">
          <cell r="A808">
            <v>2012</v>
          </cell>
          <cell r="B808" t="str">
            <v>APR</v>
          </cell>
          <cell r="D808" t="str">
            <v>FC34112</v>
          </cell>
          <cell r="E808">
            <v>0</v>
          </cell>
        </row>
        <row r="809">
          <cell r="A809">
            <v>2012</v>
          </cell>
          <cell r="B809" t="str">
            <v>APR</v>
          </cell>
          <cell r="D809" t="str">
            <v>FC34116</v>
          </cell>
          <cell r="E809">
            <v>-38359.506656625003</v>
          </cell>
        </row>
        <row r="810">
          <cell r="A810">
            <v>2012</v>
          </cell>
          <cell r="B810" t="str">
            <v>APR</v>
          </cell>
          <cell r="D810" t="str">
            <v>EXP4TOT</v>
          </cell>
          <cell r="E810">
            <v>272821617.96617103</v>
          </cell>
        </row>
        <row r="811">
          <cell r="A811">
            <v>2012</v>
          </cell>
          <cell r="B811" t="str">
            <v>APR</v>
          </cell>
          <cell r="D811" t="str">
            <v>LIN4LOS</v>
          </cell>
          <cell r="E811">
            <v>231701.42905654799</v>
          </cell>
        </row>
        <row r="812">
          <cell r="A812">
            <v>2012</v>
          </cell>
          <cell r="B812" t="str">
            <v>APR</v>
          </cell>
          <cell r="D812" t="str">
            <v>REV4TOT</v>
          </cell>
          <cell r="E812">
            <v>285495443.07975698</v>
          </cell>
        </row>
        <row r="813">
          <cell r="A813">
            <v>2012</v>
          </cell>
          <cell r="B813" t="str">
            <v>APR</v>
          </cell>
          <cell r="D813" t="str">
            <v>O/U4MON</v>
          </cell>
          <cell r="E813">
            <v>12673825.113585601</v>
          </cell>
        </row>
        <row r="814">
          <cell r="A814">
            <v>2012</v>
          </cell>
          <cell r="B814" t="str">
            <v>APR</v>
          </cell>
          <cell r="D814" t="str">
            <v>GLE4MON</v>
          </cell>
          <cell r="E814">
            <v>16988056.798190299</v>
          </cell>
        </row>
        <row r="815">
          <cell r="A815">
            <v>2012</v>
          </cell>
          <cell r="B815" t="str">
            <v>APR</v>
          </cell>
          <cell r="D815" t="str">
            <v>RES4PMO</v>
          </cell>
          <cell r="E815">
            <v>0</v>
          </cell>
        </row>
        <row r="816">
          <cell r="A816">
            <v>2012</v>
          </cell>
          <cell r="B816" t="str">
            <v>APR</v>
          </cell>
          <cell r="D816" t="str">
            <v>INT4AMT</v>
          </cell>
          <cell r="E816">
            <v>-2482.66539531443</v>
          </cell>
        </row>
        <row r="817">
          <cell r="A817">
            <v>2012</v>
          </cell>
          <cell r="B817" t="str">
            <v>APR</v>
          </cell>
          <cell r="D817" t="str">
            <v>TRU4BEG</v>
          </cell>
          <cell r="E817">
            <v>-36868581.610386297</v>
          </cell>
        </row>
        <row r="818">
          <cell r="A818">
            <v>2012</v>
          </cell>
          <cell r="B818" t="str">
            <v>APR</v>
          </cell>
          <cell r="D818" t="str">
            <v>GLB4END</v>
          </cell>
          <cell r="E818">
            <v>-19880538.662195999</v>
          </cell>
        </row>
        <row r="819">
          <cell r="A819">
            <v>2012</v>
          </cell>
          <cell r="B819" t="str">
            <v>APR</v>
          </cell>
          <cell r="D819" t="str">
            <v>INT4MON</v>
          </cell>
          <cell r="E819">
            <v>8.7499999999999999E-5</v>
          </cell>
        </row>
        <row r="820">
          <cell r="A820">
            <v>2012</v>
          </cell>
          <cell r="B820" t="str">
            <v>APR</v>
          </cell>
          <cell r="D820" t="str">
            <v>AVG4AMT</v>
          </cell>
          <cell r="E820">
            <v>-28373318.803593501</v>
          </cell>
        </row>
        <row r="821">
          <cell r="A821">
            <v>2012</v>
          </cell>
          <cell r="B821" t="str">
            <v>APR</v>
          </cell>
          <cell r="D821" t="str">
            <v>INT4YER</v>
          </cell>
          <cell r="E821">
            <v>1.0499999999999999E-3</v>
          </cell>
        </row>
        <row r="822">
          <cell r="A822">
            <v>2012</v>
          </cell>
          <cell r="B822" t="str">
            <v>APR</v>
          </cell>
          <cell r="D822" t="str">
            <v>ADJ4PRI</v>
          </cell>
          <cell r="E822">
            <v>0</v>
          </cell>
        </row>
        <row r="823">
          <cell r="A823">
            <v>2012</v>
          </cell>
          <cell r="B823" t="str">
            <v>APR</v>
          </cell>
          <cell r="D823" t="str">
            <v>RES4PRI</v>
          </cell>
          <cell r="E823">
            <v>0</v>
          </cell>
        </row>
        <row r="824">
          <cell r="A824">
            <v>2012</v>
          </cell>
          <cell r="B824" t="str">
            <v>APR</v>
          </cell>
          <cell r="D824" t="str">
            <v>TRU4END</v>
          </cell>
          <cell r="E824">
            <v>-19878055.996800698</v>
          </cell>
        </row>
        <row r="825">
          <cell r="A825">
            <v>2012</v>
          </cell>
          <cell r="B825" t="str">
            <v>APR</v>
          </cell>
          <cell r="D825" t="str">
            <v>MAN4001</v>
          </cell>
          <cell r="E825">
            <v>-45498494</v>
          </cell>
        </row>
        <row r="826">
          <cell r="A826">
            <v>2012</v>
          </cell>
          <cell r="B826" t="str">
            <v>APR</v>
          </cell>
          <cell r="D826" t="str">
            <v>MAN4002</v>
          </cell>
          <cell r="E826">
            <v>-6301912</v>
          </cell>
        </row>
        <row r="827">
          <cell r="A827">
            <v>2012</v>
          </cell>
          <cell r="B827" t="str">
            <v>APR</v>
          </cell>
          <cell r="D827" t="str">
            <v>MAN4003</v>
          </cell>
          <cell r="E827">
            <v>13.85</v>
          </cell>
        </row>
        <row r="828">
          <cell r="A828">
            <v>2012</v>
          </cell>
          <cell r="B828" t="str">
            <v>APR</v>
          </cell>
          <cell r="D828" t="str">
            <v>MAN4004</v>
          </cell>
          <cell r="E828">
            <v>0</v>
          </cell>
        </row>
        <row r="829">
          <cell r="A829">
            <v>2012</v>
          </cell>
          <cell r="B829" t="str">
            <v>APR</v>
          </cell>
          <cell r="D829" t="str">
            <v>MAN4005</v>
          </cell>
          <cell r="E829">
            <v>0</v>
          </cell>
        </row>
        <row r="830">
          <cell r="A830">
            <v>2012</v>
          </cell>
          <cell r="B830" t="str">
            <v>APR</v>
          </cell>
          <cell r="D830" t="str">
            <v>MAN4006</v>
          </cell>
          <cell r="E830">
            <v>0</v>
          </cell>
        </row>
        <row r="831">
          <cell r="A831">
            <v>2012</v>
          </cell>
          <cell r="B831" t="str">
            <v>APR</v>
          </cell>
          <cell r="D831" t="str">
            <v>MAN4007</v>
          </cell>
          <cell r="E831">
            <v>0</v>
          </cell>
        </row>
        <row r="832">
          <cell r="A832">
            <v>2012</v>
          </cell>
          <cell r="B832" t="str">
            <v>APR</v>
          </cell>
          <cell r="D832" t="str">
            <v>MAN4008</v>
          </cell>
          <cell r="E832">
            <v>0</v>
          </cell>
        </row>
        <row r="833">
          <cell r="A833">
            <v>2012</v>
          </cell>
          <cell r="B833" t="str">
            <v>APR</v>
          </cell>
          <cell r="D833" t="str">
            <v>MAN4009</v>
          </cell>
          <cell r="E833">
            <v>0</v>
          </cell>
        </row>
        <row r="834">
          <cell r="A834">
            <v>2012</v>
          </cell>
          <cell r="B834" t="str">
            <v>APR</v>
          </cell>
          <cell r="D834" t="str">
            <v>MAN400B</v>
          </cell>
          <cell r="E834">
            <v>-51121025</v>
          </cell>
        </row>
        <row r="835">
          <cell r="A835">
            <v>2012</v>
          </cell>
          <cell r="B835" t="str">
            <v>APR</v>
          </cell>
          <cell r="D835" t="str">
            <v>MAN400G</v>
          </cell>
          <cell r="E835">
            <v>-6571449</v>
          </cell>
        </row>
        <row r="836">
          <cell r="A836">
            <v>2012</v>
          </cell>
          <cell r="B836" t="str">
            <v>APR</v>
          </cell>
          <cell r="D836" t="str">
            <v>MAN400H</v>
          </cell>
          <cell r="E836">
            <v>0</v>
          </cell>
        </row>
        <row r="837">
          <cell r="A837">
            <v>2012</v>
          </cell>
          <cell r="B837" t="str">
            <v>APR</v>
          </cell>
          <cell r="D837" t="str">
            <v>MAN400R</v>
          </cell>
          <cell r="E837">
            <v>0</v>
          </cell>
        </row>
        <row r="838">
          <cell r="A838">
            <v>2012</v>
          </cell>
          <cell r="B838" t="str">
            <v>APR</v>
          </cell>
          <cell r="D838" t="str">
            <v>MAN400W</v>
          </cell>
          <cell r="E838">
            <v>0</v>
          </cell>
        </row>
        <row r="839">
          <cell r="A839">
            <v>2012</v>
          </cell>
          <cell r="B839" t="str">
            <v>APR</v>
          </cell>
          <cell r="D839" t="str">
            <v>MAN400X</v>
          </cell>
          <cell r="E839">
            <v>0</v>
          </cell>
        </row>
        <row r="840">
          <cell r="A840">
            <v>2012</v>
          </cell>
          <cell r="B840" t="str">
            <v>APR</v>
          </cell>
          <cell r="D840" t="str">
            <v>MAN4019</v>
          </cell>
          <cell r="E840">
            <v>0</v>
          </cell>
        </row>
        <row r="841">
          <cell r="A841">
            <v>2012</v>
          </cell>
          <cell r="B841" t="str">
            <v>APR</v>
          </cell>
          <cell r="D841" t="str">
            <v>MAN4100</v>
          </cell>
          <cell r="E841">
            <v>0</v>
          </cell>
        </row>
        <row r="842">
          <cell r="A842">
            <v>2012</v>
          </cell>
          <cell r="B842" t="str">
            <v>APR</v>
          </cell>
          <cell r="D842" t="str">
            <v>MAN4150</v>
          </cell>
          <cell r="E842">
            <v>8.4999999999999995E-4</v>
          </cell>
        </row>
        <row r="843">
          <cell r="A843">
            <v>2012</v>
          </cell>
          <cell r="B843" t="str">
            <v>APR</v>
          </cell>
          <cell r="D843" t="str">
            <v>XAN4100</v>
          </cell>
          <cell r="E843">
            <v>1.1999999999999999E-3</v>
          </cell>
        </row>
        <row r="844">
          <cell r="A844">
            <v>2012</v>
          </cell>
          <cell r="B844" t="str">
            <v>APR</v>
          </cell>
          <cell r="D844" t="str">
            <v>XAN4200</v>
          </cell>
          <cell r="E844">
            <v>7.2000000000000005E-4</v>
          </cell>
        </row>
        <row r="845">
          <cell r="A845">
            <v>2012</v>
          </cell>
          <cell r="B845" t="str">
            <v>APR</v>
          </cell>
          <cell r="D845" t="str">
            <v>XAN4300</v>
          </cell>
          <cell r="E845">
            <v>1.9473000000000001E-2</v>
          </cell>
        </row>
        <row r="846">
          <cell r="A846">
            <v>2012</v>
          </cell>
          <cell r="B846" t="str">
            <v>APR</v>
          </cell>
          <cell r="D846" t="str">
            <v>XAN4400</v>
          </cell>
          <cell r="E846">
            <v>4.7018999999999998E-2</v>
          </cell>
        </row>
        <row r="847">
          <cell r="A847">
            <v>2012</v>
          </cell>
          <cell r="B847" t="str">
            <v>APR</v>
          </cell>
          <cell r="D847" t="str">
            <v>XAN4500</v>
          </cell>
          <cell r="E847">
            <v>0.35</v>
          </cell>
        </row>
        <row r="848">
          <cell r="A848">
            <v>2012</v>
          </cell>
          <cell r="B848" t="str">
            <v>APR</v>
          </cell>
          <cell r="D848" t="str">
            <v>XAN4600</v>
          </cell>
          <cell r="E848">
            <v>5.5E-2</v>
          </cell>
        </row>
        <row r="849">
          <cell r="A849">
            <v>2012</v>
          </cell>
          <cell r="B849" t="str">
            <v>APR</v>
          </cell>
          <cell r="D849" t="str">
            <v>AM14111</v>
          </cell>
          <cell r="E849">
            <v>0</v>
          </cell>
        </row>
        <row r="850">
          <cell r="A850">
            <v>2012</v>
          </cell>
          <cell r="B850" t="str">
            <v>APR</v>
          </cell>
          <cell r="D850" t="str">
            <v>CIQ4001</v>
          </cell>
          <cell r="E850">
            <v>33369368.789999999</v>
          </cell>
        </row>
        <row r="851">
          <cell r="A851">
            <v>2012</v>
          </cell>
          <cell r="B851" t="str">
            <v>APR</v>
          </cell>
          <cell r="D851" t="str">
            <v>CIP4001</v>
          </cell>
          <cell r="E851">
            <v>33369368.789999999</v>
          </cell>
        </row>
        <row r="852">
          <cell r="A852">
            <v>2012</v>
          </cell>
          <cell r="B852" t="str">
            <v>APR</v>
          </cell>
          <cell r="D852" t="str">
            <v>CIN4001</v>
          </cell>
          <cell r="E852">
            <v>0</v>
          </cell>
        </row>
        <row r="853">
          <cell r="A853">
            <v>2012</v>
          </cell>
          <cell r="B853" t="str">
            <v>APR</v>
          </cell>
          <cell r="D853" t="str">
            <v>AM44111</v>
          </cell>
          <cell r="E853">
            <v>-52</v>
          </cell>
        </row>
        <row r="854">
          <cell r="A854">
            <v>2012</v>
          </cell>
          <cell r="B854" t="str">
            <v>APR</v>
          </cell>
          <cell r="D854" t="str">
            <v>XAN4700</v>
          </cell>
          <cell r="E854">
            <v>8.9999999999999998E-4</v>
          </cell>
        </row>
        <row r="855">
          <cell r="A855">
            <v>2012</v>
          </cell>
          <cell r="B855" t="str">
            <v>APR</v>
          </cell>
          <cell r="D855" t="str">
            <v>GLB4BEG</v>
          </cell>
          <cell r="E855">
            <v>-36868595.460386299</v>
          </cell>
        </row>
        <row r="856">
          <cell r="A856">
            <v>2012</v>
          </cell>
          <cell r="B856" t="str">
            <v>APR</v>
          </cell>
          <cell r="D856" t="str">
            <v>O/U4YTD</v>
          </cell>
          <cell r="E856">
            <v>53116061.576704703</v>
          </cell>
        </row>
        <row r="857">
          <cell r="A857">
            <v>2012</v>
          </cell>
          <cell r="B857" t="str">
            <v>APR</v>
          </cell>
          <cell r="D857" t="str">
            <v>TRU4YTD</v>
          </cell>
          <cell r="E857">
            <v>-12950101.5</v>
          </cell>
        </row>
        <row r="858">
          <cell r="A858">
            <v>2012</v>
          </cell>
          <cell r="B858" t="str">
            <v>APR</v>
          </cell>
          <cell r="D858" t="str">
            <v>1MC4YTD</v>
          </cell>
          <cell r="E858">
            <v>0</v>
          </cell>
        </row>
        <row r="859">
          <cell r="A859">
            <v>2012</v>
          </cell>
          <cell r="B859" t="str">
            <v>APR</v>
          </cell>
          <cell r="D859" t="str">
            <v>2MC4YTD</v>
          </cell>
          <cell r="E859">
            <v>0</v>
          </cell>
        </row>
        <row r="860">
          <cell r="A860">
            <v>2012</v>
          </cell>
          <cell r="B860" t="str">
            <v>APR</v>
          </cell>
          <cell r="D860" t="str">
            <v>3MC4YTD</v>
          </cell>
          <cell r="E860">
            <v>0</v>
          </cell>
        </row>
        <row r="861">
          <cell r="A861">
            <v>2012</v>
          </cell>
          <cell r="B861" t="str">
            <v>APR</v>
          </cell>
          <cell r="D861" t="str">
            <v>INT4YTD</v>
          </cell>
          <cell r="E861">
            <v>-13312.7066663519</v>
          </cell>
        </row>
        <row r="862">
          <cell r="A862">
            <v>2012</v>
          </cell>
          <cell r="B862" t="str">
            <v>APR</v>
          </cell>
          <cell r="D862" t="str">
            <v>RRT9102</v>
          </cell>
          <cell r="E862">
            <v>463065.34358260402</v>
          </cell>
        </row>
        <row r="863">
          <cell r="A863">
            <v>2012</v>
          </cell>
          <cell r="B863" t="str">
            <v>APR</v>
          </cell>
          <cell r="D863" t="str">
            <v>RRD9002</v>
          </cell>
          <cell r="E863">
            <v>0</v>
          </cell>
        </row>
        <row r="864">
          <cell r="A864">
            <v>2012</v>
          </cell>
          <cell r="B864" t="str">
            <v>APR</v>
          </cell>
          <cell r="D864" t="str">
            <v>RRT9103</v>
          </cell>
          <cell r="E864">
            <v>161216.96513186401</v>
          </cell>
        </row>
        <row r="865">
          <cell r="A865">
            <v>2012</v>
          </cell>
          <cell r="B865" t="str">
            <v>APR</v>
          </cell>
          <cell r="D865" t="str">
            <v>RRT9003</v>
          </cell>
          <cell r="E865">
            <v>454071.30631290399</v>
          </cell>
        </row>
        <row r="866">
          <cell r="A866">
            <v>2012</v>
          </cell>
          <cell r="B866" t="str">
            <v>APR</v>
          </cell>
          <cell r="D866" t="str">
            <v>RRD9103</v>
          </cell>
          <cell r="E866">
            <v>0</v>
          </cell>
        </row>
        <row r="867">
          <cell r="A867">
            <v>2012</v>
          </cell>
          <cell r="B867" t="str">
            <v>APR</v>
          </cell>
          <cell r="D867" t="str">
            <v>RRD9003</v>
          </cell>
          <cell r="E867">
            <v>0</v>
          </cell>
        </row>
        <row r="868">
          <cell r="A868">
            <v>2012</v>
          </cell>
          <cell r="B868" t="str">
            <v>APR</v>
          </cell>
          <cell r="D868" t="str">
            <v>RRD9102</v>
          </cell>
          <cell r="E868">
            <v>0</v>
          </cell>
        </row>
        <row r="869">
          <cell r="A869">
            <v>2012</v>
          </cell>
          <cell r="B869" t="str">
            <v>APR</v>
          </cell>
          <cell r="D869" t="str">
            <v>RRT9002</v>
          </cell>
          <cell r="E869">
            <v>1413821.00994061</v>
          </cell>
        </row>
        <row r="870">
          <cell r="A870">
            <v>2012</v>
          </cell>
          <cell r="B870" t="str">
            <v>APR</v>
          </cell>
          <cell r="D870" t="str">
            <v>JUR4FA1</v>
          </cell>
          <cell r="E870">
            <v>0.98023749999999998</v>
          </cell>
        </row>
        <row r="871">
          <cell r="A871">
            <v>2012</v>
          </cell>
          <cell r="B871" t="str">
            <v>APR</v>
          </cell>
          <cell r="D871" t="str">
            <v>TRU4TOT</v>
          </cell>
          <cell r="E871">
            <v>-51800406</v>
          </cell>
        </row>
        <row r="872">
          <cell r="A872">
            <v>2012</v>
          </cell>
          <cell r="B872" t="str">
            <v>APR</v>
          </cell>
          <cell r="D872" t="str">
            <v>2MC4MON</v>
          </cell>
          <cell r="E872">
            <v>0</v>
          </cell>
        </row>
        <row r="873">
          <cell r="A873">
            <v>2012</v>
          </cell>
          <cell r="B873" t="str">
            <v>APR</v>
          </cell>
          <cell r="D873" t="str">
            <v>4404810</v>
          </cell>
          <cell r="E873">
            <v>0</v>
          </cell>
        </row>
        <row r="874">
          <cell r="A874">
            <v>2012</v>
          </cell>
          <cell r="B874" t="str">
            <v>APR</v>
          </cell>
          <cell r="D874" t="str">
            <v>4404840</v>
          </cell>
          <cell r="E874">
            <v>-351404.26</v>
          </cell>
        </row>
        <row r="875">
          <cell r="A875">
            <v>2012</v>
          </cell>
          <cell r="B875" t="str">
            <v>APR</v>
          </cell>
          <cell r="D875" t="str">
            <v>KWH4000</v>
          </cell>
          <cell r="E875">
            <v>8057607586</v>
          </cell>
        </row>
        <row r="876">
          <cell r="A876">
            <v>2012</v>
          </cell>
          <cell r="B876" t="str">
            <v>APR</v>
          </cell>
          <cell r="D876" t="str">
            <v>KWH4940</v>
          </cell>
          <cell r="E876">
            <v>64918601</v>
          </cell>
        </row>
        <row r="877">
          <cell r="A877">
            <v>2012</v>
          </cell>
          <cell r="B877" t="str">
            <v>APR</v>
          </cell>
          <cell r="D877" t="str">
            <v>4404000</v>
          </cell>
          <cell r="E877">
            <v>245651605.77000001</v>
          </cell>
        </row>
        <row r="878">
          <cell r="A878">
            <v>2012</v>
          </cell>
          <cell r="B878" t="str">
            <v>APR</v>
          </cell>
          <cell r="D878" t="str">
            <v>4404940</v>
          </cell>
          <cell r="E878">
            <v>0</v>
          </cell>
        </row>
        <row r="879">
          <cell r="A879">
            <v>2012</v>
          </cell>
          <cell r="B879" t="str">
            <v>APR</v>
          </cell>
          <cell r="D879" t="str">
            <v>4404000</v>
          </cell>
          <cell r="E879">
            <v>0</v>
          </cell>
        </row>
        <row r="880">
          <cell r="A880">
            <v>2012</v>
          </cell>
          <cell r="B880" t="str">
            <v>APR</v>
          </cell>
          <cell r="D880" t="str">
            <v>4404000</v>
          </cell>
          <cell r="E880">
            <v>17674881.48</v>
          </cell>
        </row>
        <row r="881">
          <cell r="A881">
            <v>2012</v>
          </cell>
          <cell r="B881" t="str">
            <v>APR</v>
          </cell>
          <cell r="D881" t="str">
            <v>4404810</v>
          </cell>
          <cell r="E881">
            <v>185396.4</v>
          </cell>
        </row>
        <row r="882">
          <cell r="A882">
            <v>2012</v>
          </cell>
          <cell r="B882" t="str">
            <v>APR</v>
          </cell>
          <cell r="D882" t="str">
            <v>KWH4840</v>
          </cell>
          <cell r="E882">
            <v>97530348</v>
          </cell>
        </row>
        <row r="883">
          <cell r="A883">
            <v>2012</v>
          </cell>
          <cell r="B883" t="str">
            <v>APR</v>
          </cell>
          <cell r="D883" t="str">
            <v>4404810</v>
          </cell>
          <cell r="E883">
            <v>0</v>
          </cell>
        </row>
        <row r="884">
          <cell r="A884">
            <v>2012</v>
          </cell>
          <cell r="B884" t="str">
            <v>APR</v>
          </cell>
          <cell r="D884" t="str">
            <v>4404000</v>
          </cell>
          <cell r="E884">
            <v>27242092.170000002</v>
          </cell>
        </row>
        <row r="885">
          <cell r="A885">
            <v>2012</v>
          </cell>
          <cell r="B885" t="str">
            <v>APR</v>
          </cell>
          <cell r="D885" t="str">
            <v>4404000</v>
          </cell>
          <cell r="E885">
            <v>0</v>
          </cell>
        </row>
        <row r="886">
          <cell r="A886">
            <v>2012</v>
          </cell>
          <cell r="B886" t="str">
            <v>APR</v>
          </cell>
          <cell r="D886" t="str">
            <v>4404840</v>
          </cell>
          <cell r="E886">
            <v>0</v>
          </cell>
        </row>
        <row r="887">
          <cell r="A887">
            <v>2012</v>
          </cell>
          <cell r="B887" t="str">
            <v>APR</v>
          </cell>
          <cell r="D887" t="str">
            <v>4404940</v>
          </cell>
          <cell r="E887">
            <v>0</v>
          </cell>
        </row>
        <row r="888">
          <cell r="A888">
            <v>2012</v>
          </cell>
          <cell r="B888" t="str">
            <v>APR</v>
          </cell>
          <cell r="D888" t="str">
            <v>4404810</v>
          </cell>
          <cell r="E888">
            <v>-65584.61</v>
          </cell>
        </row>
        <row r="889">
          <cell r="A889">
            <v>2012</v>
          </cell>
          <cell r="B889" t="str">
            <v>APR</v>
          </cell>
          <cell r="D889" t="str">
            <v>KWH4810</v>
          </cell>
          <cell r="E889">
            <v>17100000</v>
          </cell>
        </row>
        <row r="890">
          <cell r="A890">
            <v>2012</v>
          </cell>
          <cell r="B890" t="str">
            <v>APR</v>
          </cell>
          <cell r="D890" t="str">
            <v>4404810</v>
          </cell>
          <cell r="E890">
            <v>504300.6</v>
          </cell>
        </row>
        <row r="891">
          <cell r="A891">
            <v>2012</v>
          </cell>
          <cell r="B891" t="str">
            <v>APR</v>
          </cell>
          <cell r="D891" t="str">
            <v>4404840</v>
          </cell>
          <cell r="E891">
            <v>2419415.5699999998</v>
          </cell>
        </row>
        <row r="892">
          <cell r="A892">
            <v>2012</v>
          </cell>
          <cell r="B892" t="str">
            <v>APR</v>
          </cell>
          <cell r="D892" t="str">
            <v>4404940</v>
          </cell>
          <cell r="E892">
            <v>1623589.85</v>
          </cell>
        </row>
        <row r="893">
          <cell r="A893">
            <v>2012</v>
          </cell>
          <cell r="B893" t="str">
            <v>APR</v>
          </cell>
          <cell r="D893" t="str">
            <v>4404840</v>
          </cell>
          <cell r="E893">
            <v>0</v>
          </cell>
        </row>
        <row r="894">
          <cell r="A894">
            <v>2012</v>
          </cell>
          <cell r="B894" t="str">
            <v>APR</v>
          </cell>
          <cell r="D894" t="str">
            <v>4404940</v>
          </cell>
          <cell r="E894">
            <v>-210064.47</v>
          </cell>
        </row>
        <row r="895">
          <cell r="A895">
            <v>2012</v>
          </cell>
          <cell r="B895" t="str">
            <v>APR</v>
          </cell>
          <cell r="D895" t="str">
            <v>CI74001</v>
          </cell>
          <cell r="E895">
            <v>0</v>
          </cell>
        </row>
        <row r="896">
          <cell r="A896">
            <v>2012</v>
          </cell>
          <cell r="B896" t="str">
            <v>APR</v>
          </cell>
          <cell r="D896" t="str">
            <v>CI94001</v>
          </cell>
          <cell r="E896">
            <v>0</v>
          </cell>
        </row>
        <row r="897">
          <cell r="A897">
            <v>2012</v>
          </cell>
          <cell r="B897" t="str">
            <v>APR</v>
          </cell>
          <cell r="D897" t="str">
            <v>CI14001</v>
          </cell>
          <cell r="E897">
            <v>0</v>
          </cell>
        </row>
        <row r="898">
          <cell r="A898">
            <v>2012</v>
          </cell>
          <cell r="B898" t="str">
            <v>APR</v>
          </cell>
          <cell r="D898" t="str">
            <v>CI84001</v>
          </cell>
          <cell r="E898">
            <v>0</v>
          </cell>
        </row>
        <row r="899">
          <cell r="A899">
            <v>2012</v>
          </cell>
          <cell r="B899" t="str">
            <v>APR</v>
          </cell>
          <cell r="D899" t="str">
            <v>CIA4001</v>
          </cell>
          <cell r="E899">
            <v>0</v>
          </cell>
        </row>
        <row r="900">
          <cell r="A900">
            <v>2012</v>
          </cell>
          <cell r="B900" t="str">
            <v>APR</v>
          </cell>
          <cell r="D900" t="str">
            <v>CIB4001</v>
          </cell>
          <cell r="E900">
            <v>0</v>
          </cell>
        </row>
        <row r="901">
          <cell r="A901">
            <v>2012</v>
          </cell>
          <cell r="B901" t="str">
            <v>APR</v>
          </cell>
          <cell r="D901" t="str">
            <v>CIC4001</v>
          </cell>
          <cell r="E901">
            <v>0</v>
          </cell>
        </row>
        <row r="902">
          <cell r="A902">
            <v>2012</v>
          </cell>
          <cell r="B902" t="str">
            <v>APR</v>
          </cell>
          <cell r="D902" t="str">
            <v>FC14114</v>
          </cell>
          <cell r="E902">
            <v>986906.03</v>
          </cell>
        </row>
        <row r="903">
          <cell r="A903">
            <v>2012</v>
          </cell>
          <cell r="B903" t="str">
            <v>APR</v>
          </cell>
          <cell r="D903" t="str">
            <v>FC24152</v>
          </cell>
          <cell r="E903">
            <v>1</v>
          </cell>
        </row>
        <row r="904">
          <cell r="A904">
            <v>2012</v>
          </cell>
          <cell r="B904" t="str">
            <v>APR</v>
          </cell>
          <cell r="D904" t="str">
            <v>FC14120</v>
          </cell>
          <cell r="E904">
            <v>-232884.3</v>
          </cell>
        </row>
        <row r="905">
          <cell r="A905">
            <v>2012</v>
          </cell>
          <cell r="B905" t="str">
            <v>APR</v>
          </cell>
          <cell r="D905" t="str">
            <v>FC24119</v>
          </cell>
          <cell r="E905">
            <v>0.98023749999999998</v>
          </cell>
        </row>
        <row r="906">
          <cell r="A906">
            <v>2012</v>
          </cell>
          <cell r="B906" t="str">
            <v>APR</v>
          </cell>
          <cell r="D906" t="str">
            <v>FC14121</v>
          </cell>
          <cell r="E906">
            <v>6093902.8700000001</v>
          </cell>
        </row>
        <row r="907">
          <cell r="A907">
            <v>2012</v>
          </cell>
          <cell r="B907" t="str">
            <v>APR</v>
          </cell>
          <cell r="D907" t="str">
            <v>FC14119</v>
          </cell>
          <cell r="E907">
            <v>-330142.48</v>
          </cell>
        </row>
        <row r="908">
          <cell r="A908">
            <v>2012</v>
          </cell>
          <cell r="B908" t="str">
            <v>APR</v>
          </cell>
          <cell r="D908" t="str">
            <v>FC24151</v>
          </cell>
          <cell r="E908">
            <v>1</v>
          </cell>
        </row>
        <row r="909">
          <cell r="A909">
            <v>2012</v>
          </cell>
          <cell r="B909" t="str">
            <v>APR</v>
          </cell>
          <cell r="D909" t="str">
            <v>FC34114</v>
          </cell>
          <cell r="E909">
            <v>967402.29958212504</v>
          </cell>
        </row>
        <row r="910">
          <cell r="A910">
            <v>2012</v>
          </cell>
          <cell r="B910" t="str">
            <v>APR</v>
          </cell>
          <cell r="D910" t="str">
            <v>FC24191</v>
          </cell>
          <cell r="E910">
            <v>0.98023749999999998</v>
          </cell>
        </row>
        <row r="911">
          <cell r="A911">
            <v>2012</v>
          </cell>
          <cell r="B911" t="str">
            <v>APR</v>
          </cell>
          <cell r="D911" t="str">
            <v>FC34151</v>
          </cell>
          <cell r="E911">
            <v>0</v>
          </cell>
        </row>
        <row r="912">
          <cell r="A912">
            <v>2012</v>
          </cell>
          <cell r="B912" t="str">
            <v>APR</v>
          </cell>
          <cell r="D912" t="str">
            <v>FC14152</v>
          </cell>
          <cell r="E912">
            <v>0</v>
          </cell>
        </row>
        <row r="913">
          <cell r="A913">
            <v>2012</v>
          </cell>
          <cell r="B913" t="str">
            <v>APR</v>
          </cell>
          <cell r="D913" t="str">
            <v>FC14113</v>
          </cell>
          <cell r="E913">
            <v>0</v>
          </cell>
        </row>
        <row r="914">
          <cell r="A914">
            <v>2012</v>
          </cell>
          <cell r="B914" t="str">
            <v>APR</v>
          </cell>
          <cell r="D914" t="str">
            <v>FC34118</v>
          </cell>
          <cell r="E914">
            <v>0</v>
          </cell>
        </row>
        <row r="915">
          <cell r="A915">
            <v>2012</v>
          </cell>
          <cell r="B915" t="str">
            <v>APR</v>
          </cell>
          <cell r="D915" t="str">
            <v>FC14124</v>
          </cell>
          <cell r="E915">
            <v>4745049.62</v>
          </cell>
        </row>
        <row r="916">
          <cell r="A916">
            <v>2012</v>
          </cell>
          <cell r="B916" t="str">
            <v>APR</v>
          </cell>
          <cell r="D916" t="str">
            <v>FC34115</v>
          </cell>
          <cell r="E916">
            <v>0</v>
          </cell>
        </row>
        <row r="917">
          <cell r="A917">
            <v>2012</v>
          </cell>
          <cell r="B917" t="str">
            <v>APR</v>
          </cell>
          <cell r="D917" t="str">
            <v>FC14112</v>
          </cell>
          <cell r="E917">
            <v>0</v>
          </cell>
        </row>
        <row r="918">
          <cell r="A918">
            <v>2012</v>
          </cell>
          <cell r="B918" t="str">
            <v>APR</v>
          </cell>
          <cell r="D918" t="str">
            <v>FC34119</v>
          </cell>
          <cell r="E918">
            <v>-323618.03923900001</v>
          </cell>
        </row>
        <row r="919">
          <cell r="A919">
            <v>2012</v>
          </cell>
          <cell r="B919" t="str">
            <v>APR</v>
          </cell>
          <cell r="D919" t="str">
            <v>FC14129</v>
          </cell>
          <cell r="E919">
            <v>-615288.27144476899</v>
          </cell>
        </row>
        <row r="920">
          <cell r="A920">
            <v>2012</v>
          </cell>
          <cell r="B920" t="str">
            <v>APR</v>
          </cell>
          <cell r="D920" t="str">
            <v>FC34129</v>
          </cell>
          <cell r="E920">
            <v>-603128.63698034198</v>
          </cell>
        </row>
        <row r="921">
          <cell r="A921">
            <v>2012</v>
          </cell>
          <cell r="B921" t="str">
            <v>APR</v>
          </cell>
          <cell r="D921" t="str">
            <v>FC34125</v>
          </cell>
          <cell r="E921">
            <v>0</v>
          </cell>
        </row>
        <row r="922">
          <cell r="A922">
            <v>2012</v>
          </cell>
          <cell r="B922" t="str">
            <v>APR</v>
          </cell>
          <cell r="D922" t="str">
            <v>FC24115</v>
          </cell>
          <cell r="E922">
            <v>0.98023749999999998</v>
          </cell>
        </row>
        <row r="923">
          <cell r="A923">
            <v>2012</v>
          </cell>
          <cell r="B923" t="str">
            <v>APR</v>
          </cell>
          <cell r="D923" t="str">
            <v>FC24129</v>
          </cell>
          <cell r="E923">
            <v>0.98023749999999998</v>
          </cell>
        </row>
        <row r="924">
          <cell r="A924">
            <v>2012</v>
          </cell>
          <cell r="B924" t="str">
            <v>APR</v>
          </cell>
          <cell r="D924" t="str">
            <v>FC34124</v>
          </cell>
          <cell r="E924">
            <v>4651275.5768847503</v>
          </cell>
        </row>
        <row r="925">
          <cell r="A925">
            <v>2012</v>
          </cell>
          <cell r="B925" t="str">
            <v>APR</v>
          </cell>
          <cell r="D925" t="str">
            <v>FC24122</v>
          </cell>
          <cell r="E925">
            <v>0.98023749999999998</v>
          </cell>
        </row>
        <row r="926">
          <cell r="A926">
            <v>2012</v>
          </cell>
          <cell r="B926" t="str">
            <v>APR</v>
          </cell>
          <cell r="D926" t="str">
            <v>FC24117</v>
          </cell>
          <cell r="E926">
            <v>0.98023749999999998</v>
          </cell>
        </row>
        <row r="927">
          <cell r="A927">
            <v>2012</v>
          </cell>
          <cell r="B927" t="str">
            <v>APR</v>
          </cell>
          <cell r="D927" t="str">
            <v>FC14123</v>
          </cell>
          <cell r="E927">
            <v>23732423.190000001</v>
          </cell>
        </row>
        <row r="928">
          <cell r="A928">
            <v>2012</v>
          </cell>
          <cell r="B928" t="str">
            <v>APR</v>
          </cell>
          <cell r="D928" t="str">
            <v>FC24112</v>
          </cell>
          <cell r="E928">
            <v>0.98023749999999998</v>
          </cell>
        </row>
        <row r="929">
          <cell r="A929">
            <v>2012</v>
          </cell>
          <cell r="B929" t="str">
            <v>APR</v>
          </cell>
          <cell r="D929" t="str">
            <v>FC14115</v>
          </cell>
          <cell r="E929">
            <v>0</v>
          </cell>
        </row>
        <row r="930">
          <cell r="A930">
            <v>2012</v>
          </cell>
          <cell r="B930" t="str">
            <v>APR</v>
          </cell>
          <cell r="D930" t="str">
            <v>FC24113</v>
          </cell>
          <cell r="E930">
            <v>0.98023749999999998</v>
          </cell>
        </row>
        <row r="931">
          <cell r="A931">
            <v>2012</v>
          </cell>
          <cell r="B931" t="str">
            <v>APR</v>
          </cell>
          <cell r="D931" t="str">
            <v>FC14122</v>
          </cell>
          <cell r="E931">
            <v>236982069.63</v>
          </cell>
        </row>
        <row r="932">
          <cell r="A932">
            <v>2012</v>
          </cell>
          <cell r="B932" t="str">
            <v>APR</v>
          </cell>
          <cell r="D932" t="str">
            <v>FC24118</v>
          </cell>
          <cell r="E932">
            <v>0.98023749999999998</v>
          </cell>
        </row>
        <row r="933">
          <cell r="A933">
            <v>2012</v>
          </cell>
          <cell r="B933" t="str">
            <v>APR</v>
          </cell>
          <cell r="D933" t="str">
            <v>FC34191</v>
          </cell>
          <cell r="E933">
            <v>0</v>
          </cell>
        </row>
        <row r="934">
          <cell r="A934">
            <v>2012</v>
          </cell>
          <cell r="B934" t="str">
            <v>APR</v>
          </cell>
          <cell r="D934" t="str">
            <v>FC34113</v>
          </cell>
          <cell r="E934">
            <v>0</v>
          </cell>
        </row>
        <row r="935">
          <cell r="A935">
            <v>2012</v>
          </cell>
          <cell r="B935" t="str">
            <v>APR</v>
          </cell>
          <cell r="D935" t="str">
            <v>FC24127</v>
          </cell>
          <cell r="E935">
            <v>0.98023749999999998</v>
          </cell>
        </row>
        <row r="936">
          <cell r="A936">
            <v>2012</v>
          </cell>
          <cell r="B936" t="str">
            <v>APR</v>
          </cell>
          <cell r="D936" t="str">
            <v>FC34123</v>
          </cell>
          <cell r="E936">
            <v>23263411.176707599</v>
          </cell>
        </row>
        <row r="937">
          <cell r="A937">
            <v>2012</v>
          </cell>
          <cell r="B937" t="str">
            <v>APR</v>
          </cell>
          <cell r="D937" t="str">
            <v>FC14117</v>
          </cell>
          <cell r="E937">
            <v>71451.56</v>
          </cell>
        </row>
        <row r="938">
          <cell r="A938">
            <v>2012</v>
          </cell>
          <cell r="B938" t="str">
            <v>APR</v>
          </cell>
          <cell r="D938" t="str">
            <v>FC24124</v>
          </cell>
          <cell r="E938">
            <v>0.98023749999999998</v>
          </cell>
        </row>
        <row r="939">
          <cell r="A939">
            <v>2012</v>
          </cell>
          <cell r="B939" t="str">
            <v>APR</v>
          </cell>
          <cell r="D939" t="str">
            <v>FC34120</v>
          </cell>
          <cell r="E939">
            <v>-228281.92402124999</v>
          </cell>
        </row>
        <row r="940">
          <cell r="A940">
            <v>2012</v>
          </cell>
          <cell r="B940" t="str">
            <v>APR</v>
          </cell>
          <cell r="D940" t="str">
            <v>FC14191</v>
          </cell>
          <cell r="E940">
            <v>0</v>
          </cell>
        </row>
        <row r="941">
          <cell r="A941">
            <v>2012</v>
          </cell>
          <cell r="B941" t="str">
            <v>APR</v>
          </cell>
          <cell r="D941" t="str">
            <v>FC24116</v>
          </cell>
          <cell r="E941">
            <v>0.98023749999999998</v>
          </cell>
        </row>
        <row r="942">
          <cell r="A942">
            <v>2012</v>
          </cell>
          <cell r="B942" t="str">
            <v>APR</v>
          </cell>
          <cell r="D942" t="str">
            <v>FC24121</v>
          </cell>
          <cell r="E942">
            <v>0.98023749999999998</v>
          </cell>
        </row>
        <row r="943">
          <cell r="A943">
            <v>2012</v>
          </cell>
          <cell r="B943" t="str">
            <v>APR</v>
          </cell>
          <cell r="D943" t="str">
            <v>FC14116</v>
          </cell>
          <cell r="E943">
            <v>-39132.870000000003</v>
          </cell>
        </row>
        <row r="944">
          <cell r="A944">
            <v>2012</v>
          </cell>
          <cell r="B944" t="str">
            <v>APR</v>
          </cell>
          <cell r="D944" t="str">
            <v>UNUC.00000580.01.01.01</v>
          </cell>
          <cell r="E944">
            <v>-3746.17</v>
          </cell>
        </row>
        <row r="945">
          <cell r="A945">
            <v>2012</v>
          </cell>
          <cell r="B945" t="str">
            <v>APR</v>
          </cell>
          <cell r="D945" t="str">
            <v>UNUC.00000581.01.01.01</v>
          </cell>
          <cell r="E945">
            <v>508956.13</v>
          </cell>
        </row>
        <row r="946">
          <cell r="A946">
            <v>2012</v>
          </cell>
          <cell r="B946" t="str">
            <v>APR</v>
          </cell>
          <cell r="D946" t="str">
            <v>UNUC.00000582.01.01.01</v>
          </cell>
          <cell r="E946">
            <v>-1291.17</v>
          </cell>
        </row>
        <row r="947">
          <cell r="A947">
            <v>2012</v>
          </cell>
          <cell r="B947" t="str">
            <v>APR</v>
          </cell>
          <cell r="D947" t="str">
            <v>UNUC.00000583.01.01.01</v>
          </cell>
          <cell r="E947">
            <v>482987.24</v>
          </cell>
        </row>
        <row r="948">
          <cell r="A948">
            <v>2012</v>
          </cell>
          <cell r="B948" t="str">
            <v>APR</v>
          </cell>
          <cell r="D948" t="str">
            <v>6350000933</v>
          </cell>
          <cell r="E948">
            <v>-23802.43</v>
          </cell>
        </row>
        <row r="949">
          <cell r="A949">
            <v>2012</v>
          </cell>
          <cell r="B949" t="str">
            <v>APR</v>
          </cell>
          <cell r="D949" t="str">
            <v>6350000934</v>
          </cell>
          <cell r="E949">
            <v>-16570.060000000001</v>
          </cell>
        </row>
        <row r="950">
          <cell r="A950">
            <v>2012</v>
          </cell>
          <cell r="B950" t="str">
            <v>APR</v>
          </cell>
          <cell r="D950" t="str">
            <v>6350000935</v>
          </cell>
          <cell r="E950">
            <v>1239.6199999999999</v>
          </cell>
        </row>
        <row r="951">
          <cell r="A951">
            <v>2012</v>
          </cell>
          <cell r="B951" t="str">
            <v>APR</v>
          </cell>
          <cell r="D951" t="str">
            <v>UCOR.00000321.01.01.02</v>
          </cell>
          <cell r="E951">
            <v>-372.92</v>
          </cell>
        </row>
        <row r="952">
          <cell r="A952">
            <v>2012</v>
          </cell>
          <cell r="B952" t="str">
            <v>APR</v>
          </cell>
          <cell r="D952" t="str">
            <v>UCOR.00000321.01.01.07</v>
          </cell>
          <cell r="E952">
            <v>-64280.35</v>
          </cell>
        </row>
        <row r="953">
          <cell r="A953">
            <v>2012</v>
          </cell>
          <cell r="B953" t="str">
            <v>APR</v>
          </cell>
          <cell r="D953" t="str">
            <v>UCOR.00000321.01.01.09</v>
          </cell>
          <cell r="E953">
            <v>31269.69</v>
          </cell>
        </row>
        <row r="954">
          <cell r="A954">
            <v>2012</v>
          </cell>
          <cell r="B954" t="str">
            <v>APR</v>
          </cell>
          <cell r="D954" t="str">
            <v>UCOR.00000321.01.01.10</v>
          </cell>
          <cell r="E954">
            <v>-78075.08</v>
          </cell>
        </row>
        <row r="955">
          <cell r="A955">
            <v>2012</v>
          </cell>
          <cell r="B955" t="str">
            <v>APR</v>
          </cell>
          <cell r="D955" t="str">
            <v>UCOR.00000321.01.01.12</v>
          </cell>
          <cell r="E955">
            <v>93339.63</v>
          </cell>
        </row>
        <row r="956">
          <cell r="A956">
            <v>2012</v>
          </cell>
          <cell r="B956" t="str">
            <v>APR</v>
          </cell>
          <cell r="D956" t="str">
            <v>UCOR.00000321.01.03.02</v>
          </cell>
          <cell r="E956">
            <v>8340.98</v>
          </cell>
        </row>
        <row r="957">
          <cell r="A957">
            <v>2012</v>
          </cell>
          <cell r="B957" t="str">
            <v>APR</v>
          </cell>
          <cell r="D957" t="str">
            <v>UCOR.00000321.01.03.03</v>
          </cell>
          <cell r="E957">
            <v>90.44</v>
          </cell>
        </row>
        <row r="958">
          <cell r="A958">
            <v>2012</v>
          </cell>
          <cell r="B958" t="str">
            <v>APR</v>
          </cell>
          <cell r="D958" t="str">
            <v>UCOR.00000321.01.03.04</v>
          </cell>
          <cell r="E958">
            <v>115725.78</v>
          </cell>
        </row>
        <row r="959">
          <cell r="A959">
            <v>2012</v>
          </cell>
          <cell r="B959" t="str">
            <v>APR</v>
          </cell>
          <cell r="D959" t="str">
            <v>UCOR.00000321.01.03.05</v>
          </cell>
          <cell r="E959">
            <v>-2813.84</v>
          </cell>
        </row>
        <row r="960">
          <cell r="A960">
            <v>2012</v>
          </cell>
          <cell r="B960" t="str">
            <v>APR</v>
          </cell>
          <cell r="D960" t="str">
            <v>UCOR.00000321.01.03.06</v>
          </cell>
          <cell r="E960">
            <v>-44031.59</v>
          </cell>
        </row>
        <row r="961">
          <cell r="A961">
            <v>2012</v>
          </cell>
          <cell r="B961" t="str">
            <v>APR</v>
          </cell>
          <cell r="D961" t="str">
            <v>UCOR.00000321.01.03.07</v>
          </cell>
          <cell r="E961">
            <v>-2194.7600000000002</v>
          </cell>
        </row>
        <row r="962">
          <cell r="A962">
            <v>2012</v>
          </cell>
          <cell r="B962" t="str">
            <v>APR</v>
          </cell>
          <cell r="D962" t="str">
            <v>UCOR.00000321.01.03.09</v>
          </cell>
          <cell r="E962">
            <v>15491.44</v>
          </cell>
        </row>
        <row r="963">
          <cell r="A963">
            <v>2012</v>
          </cell>
          <cell r="B963" t="str">
            <v>APR</v>
          </cell>
          <cell r="D963" t="str">
            <v>UCOR.00000321.01.03.11</v>
          </cell>
          <cell r="E963">
            <v>-1037.8599999999999</v>
          </cell>
        </row>
        <row r="964">
          <cell r="A964">
            <v>2012</v>
          </cell>
          <cell r="B964" t="str">
            <v>APR</v>
          </cell>
          <cell r="D964" t="str">
            <v>6350000864</v>
          </cell>
          <cell r="E964">
            <v>-330142.48</v>
          </cell>
        </row>
        <row r="965">
          <cell r="A965">
            <v>2012</v>
          </cell>
          <cell r="B965" t="str">
            <v>APR</v>
          </cell>
          <cell r="D965" t="str">
            <v>6350000865</v>
          </cell>
          <cell r="E965">
            <v>-232884.3</v>
          </cell>
        </row>
        <row r="966">
          <cell r="A966">
            <v>2012</v>
          </cell>
          <cell r="B966" t="str">
            <v>APR</v>
          </cell>
          <cell r="D966" t="str">
            <v>UCOR.00000301.01.02.01</v>
          </cell>
          <cell r="E966">
            <v>6093902.8700000001</v>
          </cell>
        </row>
        <row r="967">
          <cell r="A967">
            <v>2012</v>
          </cell>
          <cell r="B967" t="str">
            <v>APR</v>
          </cell>
          <cell r="D967" t="str">
            <v>UCOR.00000320.01.01.05</v>
          </cell>
          <cell r="E967">
            <v>793583.74</v>
          </cell>
        </row>
        <row r="968">
          <cell r="A968">
            <v>2012</v>
          </cell>
          <cell r="B968" t="str">
            <v>APR</v>
          </cell>
          <cell r="D968" t="str">
            <v>UCOR.00000320.01.01.07</v>
          </cell>
          <cell r="E968">
            <v>418580.86</v>
          </cell>
        </row>
        <row r="969">
          <cell r="A969">
            <v>2012</v>
          </cell>
          <cell r="B969" t="str">
            <v>APR</v>
          </cell>
          <cell r="D969" t="str">
            <v>UCOR.00000320.01.01.08</v>
          </cell>
          <cell r="E969">
            <v>613696.30000000005</v>
          </cell>
        </row>
        <row r="970">
          <cell r="A970">
            <v>2012</v>
          </cell>
          <cell r="B970" t="str">
            <v>APR</v>
          </cell>
          <cell r="D970" t="str">
            <v>UCOR.00000320.01.01.09</v>
          </cell>
          <cell r="E970">
            <v>699284.35</v>
          </cell>
        </row>
        <row r="971">
          <cell r="A971">
            <v>2012</v>
          </cell>
          <cell r="B971" t="str">
            <v>APR</v>
          </cell>
          <cell r="D971" t="str">
            <v>UCOR.00000320.01.02.05</v>
          </cell>
          <cell r="E971">
            <v>7027551.29</v>
          </cell>
        </row>
        <row r="972">
          <cell r="A972">
            <v>2012</v>
          </cell>
          <cell r="B972" t="str">
            <v>APR</v>
          </cell>
          <cell r="D972" t="str">
            <v>UCOR.00000320.01.02.07</v>
          </cell>
          <cell r="E972">
            <v>3276220.11</v>
          </cell>
        </row>
        <row r="973">
          <cell r="A973">
            <v>2012</v>
          </cell>
          <cell r="B973" t="str">
            <v>APR</v>
          </cell>
          <cell r="D973" t="str">
            <v>UCOR.00000320.01.02.08</v>
          </cell>
          <cell r="E973">
            <v>7235819.9500000002</v>
          </cell>
        </row>
        <row r="974">
          <cell r="A974">
            <v>2012</v>
          </cell>
          <cell r="B974" t="str">
            <v>APR</v>
          </cell>
          <cell r="D974" t="str">
            <v>UCOR.00000320.01.02.09</v>
          </cell>
          <cell r="E974">
            <v>9231970.9000000004</v>
          </cell>
        </row>
        <row r="975">
          <cell r="A975">
            <v>2012</v>
          </cell>
          <cell r="B975" t="str">
            <v>APR</v>
          </cell>
          <cell r="D975" t="str">
            <v>UCOR.00000320.01.02.10</v>
          </cell>
          <cell r="E975">
            <v>40957.379999999997</v>
          </cell>
        </row>
        <row r="976">
          <cell r="A976">
            <v>2012</v>
          </cell>
          <cell r="B976" t="str">
            <v>APR</v>
          </cell>
          <cell r="D976" t="str">
            <v>UCOR.00000320.01.03.01</v>
          </cell>
          <cell r="E976">
            <v>4088607.93</v>
          </cell>
        </row>
        <row r="977">
          <cell r="A977">
            <v>2012</v>
          </cell>
          <cell r="B977" t="str">
            <v>APR</v>
          </cell>
          <cell r="D977" t="str">
            <v>UCOR.00000320.01.03.02</v>
          </cell>
          <cell r="E977">
            <v>820040.16</v>
          </cell>
        </row>
        <row r="978">
          <cell r="A978">
            <v>2012</v>
          </cell>
          <cell r="B978" t="str">
            <v>APR</v>
          </cell>
          <cell r="D978" t="str">
            <v>UCOR.00000320.01.04.04</v>
          </cell>
          <cell r="E978">
            <v>52271.07</v>
          </cell>
        </row>
        <row r="979">
          <cell r="A979">
            <v>2012</v>
          </cell>
          <cell r="B979" t="str">
            <v>APR</v>
          </cell>
          <cell r="D979" t="str">
            <v>UCOR.00000320.01.06.04</v>
          </cell>
          <cell r="E979">
            <v>2713.17</v>
          </cell>
        </row>
        <row r="980">
          <cell r="A980">
            <v>2012</v>
          </cell>
          <cell r="B980" t="str">
            <v>APR</v>
          </cell>
          <cell r="D980" t="str">
            <v>UCOR.00000320.01.06.06</v>
          </cell>
          <cell r="E980">
            <v>104971.47</v>
          </cell>
        </row>
        <row r="981">
          <cell r="A981">
            <v>2012</v>
          </cell>
          <cell r="B981" t="str">
            <v>APR</v>
          </cell>
          <cell r="D981" t="str">
            <v>UCOR.00000320.01.06.07</v>
          </cell>
          <cell r="E981">
            <v>330695.18</v>
          </cell>
        </row>
        <row r="982">
          <cell r="A982">
            <v>2012</v>
          </cell>
          <cell r="B982" t="str">
            <v>APR</v>
          </cell>
          <cell r="D982" t="str">
            <v>UCOR.00000320.01.06.09</v>
          </cell>
          <cell r="E982">
            <v>159626.73000000001</v>
          </cell>
        </row>
        <row r="983">
          <cell r="A983">
            <v>2012</v>
          </cell>
          <cell r="B983" t="str">
            <v>APR</v>
          </cell>
          <cell r="D983" t="str">
            <v>UCOR.00000320.01.06.10</v>
          </cell>
          <cell r="E983">
            <v>38356.01</v>
          </cell>
        </row>
        <row r="984">
          <cell r="A984">
            <v>2012</v>
          </cell>
          <cell r="B984" t="str">
            <v>APR</v>
          </cell>
          <cell r="D984" t="str">
            <v>UCOR.00000320.01.06.12</v>
          </cell>
          <cell r="E984">
            <v>769150.28</v>
          </cell>
        </row>
        <row r="985">
          <cell r="A985">
            <v>2012</v>
          </cell>
          <cell r="B985" t="str">
            <v>APR</v>
          </cell>
          <cell r="D985" t="str">
            <v>UCOR.00000320.01.07.01</v>
          </cell>
          <cell r="E985">
            <v>4185437.19</v>
          </cell>
        </row>
        <row r="986">
          <cell r="A986">
            <v>2012</v>
          </cell>
          <cell r="B986" t="str">
            <v>APR</v>
          </cell>
          <cell r="D986" t="str">
            <v>UCOR.00000320.01.07.02</v>
          </cell>
          <cell r="E986">
            <v>18208808.359999999</v>
          </cell>
        </row>
        <row r="987">
          <cell r="A987">
            <v>2012</v>
          </cell>
          <cell r="B987" t="str">
            <v>APR</v>
          </cell>
          <cell r="D987" t="str">
            <v>UCOR.00000320.01.07.04</v>
          </cell>
          <cell r="E987">
            <v>14169306.67</v>
          </cell>
        </row>
        <row r="988">
          <cell r="A988">
            <v>2012</v>
          </cell>
          <cell r="B988" t="str">
            <v>APR</v>
          </cell>
          <cell r="D988" t="str">
            <v>UCOR.00000320.01.07.05</v>
          </cell>
          <cell r="E988">
            <v>705967.22</v>
          </cell>
        </row>
        <row r="989">
          <cell r="A989">
            <v>2012</v>
          </cell>
          <cell r="B989" t="str">
            <v>APR</v>
          </cell>
          <cell r="D989" t="str">
            <v>UCOR.00000320.01.07.07</v>
          </cell>
          <cell r="E989">
            <v>2469666.19</v>
          </cell>
        </row>
        <row r="990">
          <cell r="A990">
            <v>2012</v>
          </cell>
          <cell r="B990" t="str">
            <v>APR</v>
          </cell>
          <cell r="D990" t="str">
            <v>UCOR.00000320.01.07.11</v>
          </cell>
          <cell r="E990">
            <v>21040677.780000001</v>
          </cell>
        </row>
        <row r="991">
          <cell r="A991">
            <v>2012</v>
          </cell>
          <cell r="B991" t="str">
            <v>APR</v>
          </cell>
          <cell r="D991" t="str">
            <v>UCOR.00000320.01.07.12</v>
          </cell>
          <cell r="E991">
            <v>21017639.289999999</v>
          </cell>
        </row>
        <row r="992">
          <cell r="A992">
            <v>2012</v>
          </cell>
          <cell r="B992" t="str">
            <v>APR</v>
          </cell>
          <cell r="D992" t="str">
            <v>UCOR.00000320.01.07.13</v>
          </cell>
          <cell r="E992">
            <v>19586993.109999999</v>
          </cell>
        </row>
        <row r="993">
          <cell r="A993">
            <v>2012</v>
          </cell>
          <cell r="B993" t="str">
            <v>APR</v>
          </cell>
          <cell r="D993" t="str">
            <v>UCOR.00000320.01.07.14</v>
          </cell>
          <cell r="E993">
            <v>13713051.51</v>
          </cell>
        </row>
        <row r="994">
          <cell r="A994">
            <v>2012</v>
          </cell>
          <cell r="B994" t="str">
            <v>APR</v>
          </cell>
          <cell r="D994" t="str">
            <v>UCOR.00000320.01.07.15</v>
          </cell>
          <cell r="E994">
            <v>64735178.770000003</v>
          </cell>
        </row>
        <row r="995">
          <cell r="A995">
            <v>2012</v>
          </cell>
          <cell r="B995" t="str">
            <v>APR</v>
          </cell>
          <cell r="D995" t="str">
            <v>UCOR.00000320.01.07.16</v>
          </cell>
          <cell r="E995">
            <v>1061.72</v>
          </cell>
        </row>
        <row r="996">
          <cell r="A996">
            <v>2012</v>
          </cell>
          <cell r="B996" t="str">
            <v>APR</v>
          </cell>
          <cell r="D996" t="str">
            <v>UCOR.00000320.01.07.17</v>
          </cell>
          <cell r="E996">
            <v>21444184.940000001</v>
          </cell>
        </row>
        <row r="997">
          <cell r="A997">
            <v>2012</v>
          </cell>
          <cell r="B997" t="str">
            <v>APR</v>
          </cell>
          <cell r="D997" t="str">
            <v>UCOR.00000301.01.04.01</v>
          </cell>
          <cell r="E997">
            <v>8040124.2000000002</v>
          </cell>
        </row>
        <row r="998">
          <cell r="A998">
            <v>2012</v>
          </cell>
          <cell r="B998" t="str">
            <v>APR</v>
          </cell>
          <cell r="D998" t="str">
            <v>UCOR.00000305.01.08.01</v>
          </cell>
          <cell r="E998">
            <v>14884533.210000001</v>
          </cell>
        </row>
        <row r="999">
          <cell r="A999">
            <v>2012</v>
          </cell>
          <cell r="B999" t="str">
            <v>APR</v>
          </cell>
          <cell r="D999" t="str">
            <v>UCOR.00000305.01.08.02</v>
          </cell>
          <cell r="E999">
            <v>807765.78</v>
          </cell>
        </row>
        <row r="1000">
          <cell r="A1000">
            <v>2012</v>
          </cell>
          <cell r="B1000" t="str">
            <v>APR</v>
          </cell>
          <cell r="D1000" t="str">
            <v>UCOR.00000305.01.09.01</v>
          </cell>
          <cell r="E1000">
            <v>4722735.2699999996</v>
          </cell>
        </row>
        <row r="1001">
          <cell r="A1001">
            <v>2012</v>
          </cell>
          <cell r="B1001" t="str">
            <v>APR</v>
          </cell>
          <cell r="D1001" t="str">
            <v>UCOR.00000305.01.09.02</v>
          </cell>
          <cell r="E1001">
            <v>22314.35</v>
          </cell>
        </row>
        <row r="1002">
          <cell r="A1002">
            <v>2012</v>
          </cell>
          <cell r="B1002" t="str">
            <v>APR</v>
          </cell>
          <cell r="D1002" t="str">
            <v>UNUC.00000084.01.01.01</v>
          </cell>
          <cell r="E1002">
            <v>394760.3</v>
          </cell>
        </row>
        <row r="1003">
          <cell r="A1003">
            <v>2012</v>
          </cell>
          <cell r="B1003" t="str">
            <v>APR</v>
          </cell>
          <cell r="D1003" t="str">
            <v>UNUC.00000085.01.01.01</v>
          </cell>
          <cell r="E1003">
            <v>3228623.36</v>
          </cell>
        </row>
        <row r="1004">
          <cell r="A1004">
            <v>2012</v>
          </cell>
          <cell r="B1004" t="str">
            <v>APR</v>
          </cell>
          <cell r="D1004" t="str">
            <v>UNUC.00000087.01.01.01</v>
          </cell>
          <cell r="E1004">
            <v>3067844.23</v>
          </cell>
        </row>
        <row r="1005">
          <cell r="A1005">
            <v>2012</v>
          </cell>
          <cell r="B1005" t="str">
            <v>APR</v>
          </cell>
          <cell r="D1005" t="str">
            <v>4404840</v>
          </cell>
          <cell r="E1005">
            <v>892346.29</v>
          </cell>
        </row>
        <row r="1006">
          <cell r="A1006">
            <v>2012</v>
          </cell>
          <cell r="B1006" t="str">
            <v>APR</v>
          </cell>
          <cell r="D1006" t="str">
            <v>4404940</v>
          </cell>
          <cell r="E1006">
            <v>579793.9</v>
          </cell>
        </row>
        <row r="1007">
          <cell r="A1007">
            <v>2012</v>
          </cell>
          <cell r="B1007" t="str">
            <v>MAR</v>
          </cell>
          <cell r="D1007" t="str">
            <v>UCOR.00000321.01.01.02</v>
          </cell>
          <cell r="E1007">
            <v>1467.51</v>
          </cell>
        </row>
        <row r="1008">
          <cell r="A1008">
            <v>2012</v>
          </cell>
          <cell r="B1008" t="str">
            <v>MAR</v>
          </cell>
          <cell r="D1008" t="str">
            <v>UCOR.00000321.01.01.07</v>
          </cell>
          <cell r="E1008">
            <v>-6466.5</v>
          </cell>
        </row>
        <row r="1009">
          <cell r="A1009">
            <v>2012</v>
          </cell>
          <cell r="B1009" t="str">
            <v>MAR</v>
          </cell>
          <cell r="D1009" t="str">
            <v>UCOR.00000321.01.01.09</v>
          </cell>
          <cell r="E1009">
            <v>56916.74</v>
          </cell>
        </row>
        <row r="1010">
          <cell r="A1010">
            <v>2012</v>
          </cell>
          <cell r="B1010" t="str">
            <v>MAR</v>
          </cell>
          <cell r="D1010" t="str">
            <v>UCOR.00000321.01.01.10</v>
          </cell>
          <cell r="E1010">
            <v>150054.91</v>
          </cell>
        </row>
        <row r="1011">
          <cell r="A1011">
            <v>2012</v>
          </cell>
          <cell r="B1011" t="str">
            <v>MAR</v>
          </cell>
          <cell r="D1011" t="str">
            <v>UCOR.00000321.01.01.12</v>
          </cell>
          <cell r="E1011">
            <v>69296.5</v>
          </cell>
        </row>
        <row r="1012">
          <cell r="A1012">
            <v>2012</v>
          </cell>
          <cell r="B1012" t="str">
            <v>MAR</v>
          </cell>
          <cell r="D1012" t="str">
            <v>UCOR.00000321.01.03.02</v>
          </cell>
          <cell r="E1012">
            <v>-3292.5</v>
          </cell>
        </row>
        <row r="1013">
          <cell r="A1013">
            <v>2012</v>
          </cell>
          <cell r="B1013" t="str">
            <v>MAR</v>
          </cell>
          <cell r="D1013" t="str">
            <v>UCOR.00000321.01.03.03</v>
          </cell>
          <cell r="E1013">
            <v>2260.9699999999998</v>
          </cell>
        </row>
        <row r="1014">
          <cell r="A1014">
            <v>2012</v>
          </cell>
          <cell r="B1014" t="str">
            <v>MAR</v>
          </cell>
          <cell r="D1014" t="str">
            <v>UCOR.00000321.01.03.04</v>
          </cell>
          <cell r="E1014">
            <v>-54472.95</v>
          </cell>
        </row>
        <row r="1015">
          <cell r="A1015">
            <v>2012</v>
          </cell>
          <cell r="B1015" t="str">
            <v>MAR</v>
          </cell>
          <cell r="D1015" t="str">
            <v>UCOR.00000321.01.03.05</v>
          </cell>
          <cell r="E1015">
            <v>1318.99</v>
          </cell>
        </row>
        <row r="1016">
          <cell r="A1016">
            <v>2012</v>
          </cell>
          <cell r="B1016" t="str">
            <v>MAR</v>
          </cell>
          <cell r="D1016" t="str">
            <v>UCOR.00000321.01.03.06</v>
          </cell>
          <cell r="E1016">
            <v>-21966.98</v>
          </cell>
        </row>
        <row r="1017">
          <cell r="A1017">
            <v>2012</v>
          </cell>
          <cell r="B1017" t="str">
            <v>MAR</v>
          </cell>
          <cell r="D1017" t="str">
            <v>UCOR.00000321.01.03.07</v>
          </cell>
          <cell r="E1017">
            <v>16391.16</v>
          </cell>
        </row>
        <row r="1018">
          <cell r="A1018">
            <v>2012</v>
          </cell>
          <cell r="B1018" t="str">
            <v>MAR</v>
          </cell>
          <cell r="D1018" t="str">
            <v>UCOR.00000321.01.03.09</v>
          </cell>
          <cell r="E1018">
            <v>-2316.46</v>
          </cell>
        </row>
        <row r="1019">
          <cell r="A1019">
            <v>2012</v>
          </cell>
          <cell r="B1019" t="str">
            <v>MAR</v>
          </cell>
          <cell r="D1019" t="str">
            <v>UCOR.00000321.01.03.10</v>
          </cell>
          <cell r="E1019">
            <v>-849.17</v>
          </cell>
        </row>
        <row r="1020">
          <cell r="A1020">
            <v>2012</v>
          </cell>
          <cell r="B1020" t="str">
            <v>MAR</v>
          </cell>
          <cell r="D1020" t="str">
            <v>UCOR.00000321.01.03.11</v>
          </cell>
          <cell r="E1020">
            <v>-3207.92</v>
          </cell>
        </row>
        <row r="1021">
          <cell r="A1021">
            <v>2012</v>
          </cell>
          <cell r="B1021" t="str">
            <v>MAR</v>
          </cell>
          <cell r="D1021" t="str">
            <v>UCOR.00000322.01.01.10</v>
          </cell>
          <cell r="E1021">
            <v>-102386.98</v>
          </cell>
        </row>
        <row r="1022">
          <cell r="A1022">
            <v>2012</v>
          </cell>
          <cell r="B1022" t="str">
            <v>MAR</v>
          </cell>
          <cell r="D1022" t="str">
            <v>UCOR.00000322.01.02.04</v>
          </cell>
          <cell r="E1022">
            <v>1068.02</v>
          </cell>
        </row>
        <row r="1023">
          <cell r="A1023">
            <v>2012</v>
          </cell>
          <cell r="B1023" t="str">
            <v>MAR</v>
          </cell>
          <cell r="D1023" t="str">
            <v>UCOR.00000322.01.02.06</v>
          </cell>
          <cell r="E1023">
            <v>-470.57</v>
          </cell>
        </row>
        <row r="1024">
          <cell r="A1024">
            <v>2012</v>
          </cell>
          <cell r="B1024" t="str">
            <v>MAR</v>
          </cell>
          <cell r="D1024" t="str">
            <v>UCOR.00000322.01.02.08</v>
          </cell>
          <cell r="E1024">
            <v>175864.83</v>
          </cell>
        </row>
        <row r="1025">
          <cell r="A1025">
            <v>2012</v>
          </cell>
          <cell r="B1025" t="str">
            <v>MAR</v>
          </cell>
          <cell r="D1025" t="str">
            <v>6350000864</v>
          </cell>
          <cell r="E1025">
            <v>-385357.12</v>
          </cell>
        </row>
        <row r="1026">
          <cell r="A1026">
            <v>2012</v>
          </cell>
          <cell r="B1026" t="str">
            <v>MAR</v>
          </cell>
          <cell r="D1026" t="str">
            <v>6350000865</v>
          </cell>
          <cell r="E1026">
            <v>-169879.03</v>
          </cell>
        </row>
        <row r="1027">
          <cell r="A1027">
            <v>2012</v>
          </cell>
          <cell r="B1027" t="str">
            <v>MAR</v>
          </cell>
          <cell r="D1027" t="str">
            <v>UCOR.00000301.01.02.01</v>
          </cell>
          <cell r="E1027">
            <v>9383764.5399999991</v>
          </cell>
        </row>
        <row r="1028">
          <cell r="A1028">
            <v>2012</v>
          </cell>
          <cell r="B1028" t="str">
            <v>MAR</v>
          </cell>
          <cell r="D1028" t="str">
            <v>UCOR.00000320.01.01.03</v>
          </cell>
          <cell r="E1028">
            <v>-2120.8000000000002</v>
          </cell>
        </row>
        <row r="1029">
          <cell r="A1029">
            <v>2012</v>
          </cell>
          <cell r="B1029" t="str">
            <v>MAR</v>
          </cell>
          <cell r="D1029" t="str">
            <v>UCOR.00000320.01.01.05</v>
          </cell>
          <cell r="E1029">
            <v>1601882.57</v>
          </cell>
        </row>
        <row r="1030">
          <cell r="A1030">
            <v>2012</v>
          </cell>
          <cell r="B1030" t="str">
            <v>MAR</v>
          </cell>
          <cell r="D1030" t="str">
            <v>UCOR.00000320.01.01.07</v>
          </cell>
          <cell r="E1030">
            <v>20363.46</v>
          </cell>
        </row>
        <row r="1031">
          <cell r="A1031">
            <v>2012</v>
          </cell>
          <cell r="B1031" t="str">
            <v>MAR</v>
          </cell>
          <cell r="D1031" t="str">
            <v>UCOR.00000320.01.01.08</v>
          </cell>
          <cell r="E1031">
            <v>5850.7</v>
          </cell>
        </row>
        <row r="1032">
          <cell r="A1032">
            <v>2012</v>
          </cell>
          <cell r="B1032" t="str">
            <v>MAR</v>
          </cell>
          <cell r="D1032" t="str">
            <v>UCOR.00000320.01.01.09</v>
          </cell>
          <cell r="E1032">
            <v>1505.18</v>
          </cell>
        </row>
        <row r="1033">
          <cell r="A1033">
            <v>2012</v>
          </cell>
          <cell r="B1033" t="str">
            <v>MAR</v>
          </cell>
          <cell r="D1033" t="str">
            <v>UCOR.00000320.01.02.05</v>
          </cell>
          <cell r="E1033">
            <v>5178564.46</v>
          </cell>
        </row>
        <row r="1034">
          <cell r="A1034">
            <v>2012</v>
          </cell>
          <cell r="B1034" t="str">
            <v>MAR</v>
          </cell>
          <cell r="D1034" t="str">
            <v>UCOR.00000320.01.02.07</v>
          </cell>
          <cell r="E1034">
            <v>2814319.36</v>
          </cell>
        </row>
        <row r="1035">
          <cell r="A1035">
            <v>2012</v>
          </cell>
          <cell r="B1035" t="str">
            <v>MAR</v>
          </cell>
          <cell r="D1035" t="str">
            <v>UCOR.00000320.01.02.08</v>
          </cell>
          <cell r="E1035">
            <v>7799013.2400000002</v>
          </cell>
        </row>
        <row r="1036">
          <cell r="A1036">
            <v>2012</v>
          </cell>
          <cell r="B1036" t="str">
            <v>MAR</v>
          </cell>
          <cell r="D1036" t="str">
            <v>UCOR.00000320.01.02.09</v>
          </cell>
          <cell r="E1036">
            <v>9749190.9600000009</v>
          </cell>
        </row>
        <row r="1037">
          <cell r="A1037">
            <v>2012</v>
          </cell>
          <cell r="B1037" t="str">
            <v>MAR</v>
          </cell>
          <cell r="D1037" t="str">
            <v>UCOR.00000320.01.02.10</v>
          </cell>
          <cell r="E1037">
            <v>33057.360000000001</v>
          </cell>
        </row>
        <row r="1038">
          <cell r="A1038">
            <v>2012</v>
          </cell>
          <cell r="B1038" t="str">
            <v>MAR</v>
          </cell>
          <cell r="D1038" t="str">
            <v>UCOR.00000320.01.03.01</v>
          </cell>
          <cell r="E1038">
            <v>2409039.44</v>
          </cell>
        </row>
        <row r="1039">
          <cell r="A1039">
            <v>2012</v>
          </cell>
          <cell r="B1039" t="str">
            <v>MAR</v>
          </cell>
          <cell r="D1039" t="str">
            <v>UCOR.00000320.01.03.02</v>
          </cell>
          <cell r="E1039">
            <v>506428.02</v>
          </cell>
        </row>
        <row r="1040">
          <cell r="A1040">
            <v>2012</v>
          </cell>
          <cell r="B1040" t="str">
            <v>MAR</v>
          </cell>
          <cell r="D1040" t="str">
            <v>UCOR.00000320.01.04.04</v>
          </cell>
          <cell r="E1040">
            <v>18820.29</v>
          </cell>
        </row>
        <row r="1041">
          <cell r="A1041">
            <v>2012</v>
          </cell>
          <cell r="B1041" t="str">
            <v>MAR</v>
          </cell>
          <cell r="D1041" t="str">
            <v>UCOR.00000320.01.06.05</v>
          </cell>
          <cell r="E1041">
            <v>-336.85</v>
          </cell>
        </row>
        <row r="1042">
          <cell r="A1042">
            <v>2012</v>
          </cell>
          <cell r="B1042" t="str">
            <v>MAR</v>
          </cell>
          <cell r="D1042" t="str">
            <v>UCOR.00000320.01.06.06</v>
          </cell>
          <cell r="E1042">
            <v>10988.1</v>
          </cell>
        </row>
        <row r="1043">
          <cell r="A1043">
            <v>2012</v>
          </cell>
          <cell r="B1043" t="str">
            <v>MAR</v>
          </cell>
          <cell r="D1043" t="str">
            <v>UCOR.00000320.01.06.07</v>
          </cell>
          <cell r="E1043">
            <v>15663.89</v>
          </cell>
        </row>
        <row r="1044">
          <cell r="A1044">
            <v>2012</v>
          </cell>
          <cell r="B1044" t="str">
            <v>MAR</v>
          </cell>
          <cell r="D1044" t="str">
            <v>UCOR.00000320.01.06.09</v>
          </cell>
          <cell r="E1044">
            <v>147129.96</v>
          </cell>
        </row>
        <row r="1045">
          <cell r="A1045">
            <v>2012</v>
          </cell>
          <cell r="B1045" t="str">
            <v>MAR</v>
          </cell>
          <cell r="D1045" t="str">
            <v>UCOR.00000320.01.06.10</v>
          </cell>
          <cell r="E1045">
            <v>62641.39</v>
          </cell>
        </row>
        <row r="1046">
          <cell r="A1046">
            <v>2012</v>
          </cell>
          <cell r="B1046" t="str">
            <v>MAR</v>
          </cell>
          <cell r="D1046" t="str">
            <v>UCOR.00000320.01.06.13</v>
          </cell>
          <cell r="E1046">
            <v>967.26</v>
          </cell>
        </row>
        <row r="1047">
          <cell r="A1047">
            <v>2012</v>
          </cell>
          <cell r="B1047" t="str">
            <v>MAR</v>
          </cell>
          <cell r="D1047" t="str">
            <v>UCOR.00000320.01.07.01</v>
          </cell>
          <cell r="E1047">
            <v>3292386.49</v>
          </cell>
        </row>
        <row r="1048">
          <cell r="A1048">
            <v>2012</v>
          </cell>
          <cell r="B1048" t="str">
            <v>MAR</v>
          </cell>
          <cell r="D1048" t="str">
            <v>UCOR.00000320.01.07.02</v>
          </cell>
          <cell r="E1048">
            <v>19538966.829999998</v>
          </cell>
        </row>
        <row r="1049">
          <cell r="A1049">
            <v>2012</v>
          </cell>
          <cell r="B1049" t="str">
            <v>MAR</v>
          </cell>
          <cell r="D1049" t="str">
            <v>UCOR.00000320.01.07.04</v>
          </cell>
          <cell r="E1049">
            <v>9548136.1500000004</v>
          </cell>
        </row>
        <row r="1050">
          <cell r="A1050">
            <v>2012</v>
          </cell>
          <cell r="B1050" t="str">
            <v>MAR</v>
          </cell>
          <cell r="D1050" t="str">
            <v>UCOR.00000320.01.07.05</v>
          </cell>
          <cell r="E1050">
            <v>80174.490000000005</v>
          </cell>
        </row>
        <row r="1051">
          <cell r="A1051">
            <v>2012</v>
          </cell>
          <cell r="B1051" t="str">
            <v>MAR</v>
          </cell>
          <cell r="D1051" t="str">
            <v>UCOR.00000320.01.07.07</v>
          </cell>
          <cell r="E1051">
            <v>474100.7</v>
          </cell>
        </row>
        <row r="1052">
          <cell r="A1052">
            <v>2012</v>
          </cell>
          <cell r="B1052" t="str">
            <v>MAR</v>
          </cell>
          <cell r="D1052" t="str">
            <v>GLE4MON</v>
          </cell>
          <cell r="E1052">
            <v>1983293.54392849</v>
          </cell>
        </row>
        <row r="1053">
          <cell r="A1053">
            <v>2012</v>
          </cell>
          <cell r="B1053" t="str">
            <v>MAR</v>
          </cell>
          <cell r="D1053" t="str">
            <v>RES4PMO</v>
          </cell>
          <cell r="E1053">
            <v>0</v>
          </cell>
        </row>
        <row r="1054">
          <cell r="A1054">
            <v>2012</v>
          </cell>
          <cell r="B1054" t="str">
            <v>MAR</v>
          </cell>
          <cell r="D1054" t="str">
            <v>INT4AMT</v>
          </cell>
          <cell r="E1054">
            <v>-3153.6268293973599</v>
          </cell>
        </row>
        <row r="1055">
          <cell r="A1055">
            <v>2012</v>
          </cell>
          <cell r="B1055" t="str">
            <v>MAR</v>
          </cell>
          <cell r="D1055" t="str">
            <v>TRU4BEG</v>
          </cell>
          <cell r="E1055">
            <v>-38851889.004314803</v>
          </cell>
        </row>
        <row r="1056">
          <cell r="A1056">
            <v>2012</v>
          </cell>
          <cell r="B1056" t="str">
            <v>MAR</v>
          </cell>
          <cell r="D1056" t="str">
            <v>GLB4END</v>
          </cell>
          <cell r="E1056">
            <v>-36868595.460386299</v>
          </cell>
        </row>
        <row r="1057">
          <cell r="A1057">
            <v>2012</v>
          </cell>
          <cell r="B1057" t="str">
            <v>MAR</v>
          </cell>
          <cell r="D1057" t="str">
            <v>INT4MON</v>
          </cell>
          <cell r="E1057">
            <v>8.3300000000000005E-5</v>
          </cell>
        </row>
        <row r="1058">
          <cell r="A1058">
            <v>2012</v>
          </cell>
          <cell r="B1058" t="str">
            <v>MAR</v>
          </cell>
          <cell r="D1058" t="str">
            <v>AVG4AMT</v>
          </cell>
          <cell r="E1058">
            <v>-37858665.418935902</v>
          </cell>
        </row>
        <row r="1059">
          <cell r="A1059">
            <v>2012</v>
          </cell>
          <cell r="B1059" t="str">
            <v>MAR</v>
          </cell>
          <cell r="D1059" t="str">
            <v>INT4YER</v>
          </cell>
          <cell r="E1059">
            <v>1E-3</v>
          </cell>
        </row>
        <row r="1060">
          <cell r="A1060">
            <v>2012</v>
          </cell>
          <cell r="B1060" t="str">
            <v>MAR</v>
          </cell>
          <cell r="D1060" t="str">
            <v>ADJ4PRI</v>
          </cell>
          <cell r="E1060">
            <v>0</v>
          </cell>
        </row>
        <row r="1061">
          <cell r="A1061">
            <v>2012</v>
          </cell>
          <cell r="B1061" t="str">
            <v>MAR</v>
          </cell>
          <cell r="D1061" t="str">
            <v>RES4PRI</v>
          </cell>
          <cell r="E1061">
            <v>0</v>
          </cell>
        </row>
        <row r="1062">
          <cell r="A1062">
            <v>2012</v>
          </cell>
          <cell r="B1062" t="str">
            <v>MAR</v>
          </cell>
          <cell r="D1062" t="str">
            <v>TRU4END</v>
          </cell>
          <cell r="E1062">
            <v>-36865441.833556898</v>
          </cell>
        </row>
        <row r="1063">
          <cell r="A1063">
            <v>2012</v>
          </cell>
          <cell r="B1063" t="str">
            <v>MAR</v>
          </cell>
          <cell r="D1063" t="str">
            <v>SHT4REM</v>
          </cell>
          <cell r="E1063">
            <v>38850304.5</v>
          </cell>
        </row>
        <row r="1064">
          <cell r="A1064">
            <v>2012</v>
          </cell>
          <cell r="B1064" t="str">
            <v>MAR</v>
          </cell>
          <cell r="D1064" t="str">
            <v>LNG4MON</v>
          </cell>
          <cell r="E1064">
            <v>-38340768.75</v>
          </cell>
        </row>
        <row r="1065">
          <cell r="A1065">
            <v>2012</v>
          </cell>
          <cell r="B1065" t="str">
            <v>MAR</v>
          </cell>
          <cell r="D1065" t="str">
            <v>3MC4MON</v>
          </cell>
          <cell r="E1065">
            <v>0</v>
          </cell>
        </row>
        <row r="1066">
          <cell r="A1066">
            <v>2012</v>
          </cell>
          <cell r="B1066" t="str">
            <v>MAR</v>
          </cell>
          <cell r="D1066" t="str">
            <v>SHT4DEF</v>
          </cell>
          <cell r="E1066">
            <v>12780256.25</v>
          </cell>
        </row>
        <row r="1067">
          <cell r="A1067">
            <v>2012</v>
          </cell>
          <cell r="B1067" t="str">
            <v>MAR</v>
          </cell>
          <cell r="D1067" t="str">
            <v>REV4TOT</v>
          </cell>
          <cell r="E1067">
            <v>264865644.776728</v>
          </cell>
        </row>
        <row r="1068">
          <cell r="A1068">
            <v>2012</v>
          </cell>
          <cell r="B1068" t="str">
            <v>MAR</v>
          </cell>
          <cell r="D1068" t="str">
            <v>O/U4MON</v>
          </cell>
          <cell r="E1068">
            <v>-2330253.3292421</v>
          </cell>
        </row>
        <row r="1069">
          <cell r="A1069">
            <v>2012</v>
          </cell>
          <cell r="B1069" t="str">
            <v>MAR</v>
          </cell>
          <cell r="D1069" t="str">
            <v>UCOR.00000323.01.02.01</v>
          </cell>
          <cell r="E1069">
            <v>167694.06</v>
          </cell>
        </row>
        <row r="1070">
          <cell r="A1070">
            <v>2012</v>
          </cell>
          <cell r="B1070" t="str">
            <v>MAR</v>
          </cell>
          <cell r="D1070" t="str">
            <v>UCOR.00000301.01.04.01</v>
          </cell>
          <cell r="E1070">
            <v>5836570.21</v>
          </cell>
        </row>
        <row r="1071">
          <cell r="A1071">
            <v>2012</v>
          </cell>
          <cell r="B1071" t="str">
            <v>MAR</v>
          </cell>
          <cell r="D1071" t="str">
            <v>UCOR.00000305.01.08.01</v>
          </cell>
          <cell r="E1071">
            <v>6029423.5700000003</v>
          </cell>
        </row>
        <row r="1072">
          <cell r="A1072">
            <v>2012</v>
          </cell>
          <cell r="B1072" t="str">
            <v>MAR</v>
          </cell>
          <cell r="D1072" t="str">
            <v>UCOR.00000305.01.08.02</v>
          </cell>
          <cell r="E1072">
            <v>700902.54</v>
          </cell>
        </row>
        <row r="1073">
          <cell r="A1073">
            <v>2012</v>
          </cell>
          <cell r="B1073" t="str">
            <v>MAR</v>
          </cell>
          <cell r="D1073" t="str">
            <v>UCOR.00000305.01.09.01</v>
          </cell>
          <cell r="E1073">
            <v>1990564.75</v>
          </cell>
        </row>
        <row r="1074">
          <cell r="A1074">
            <v>2012</v>
          </cell>
          <cell r="B1074" t="str">
            <v>MAR</v>
          </cell>
          <cell r="D1074" t="str">
            <v>UCOR.00000305.01.09.02</v>
          </cell>
          <cell r="E1074">
            <v>-12225.61</v>
          </cell>
        </row>
        <row r="1075">
          <cell r="A1075">
            <v>2012</v>
          </cell>
          <cell r="B1075" t="str">
            <v>MAR</v>
          </cell>
          <cell r="D1075" t="str">
            <v>UNUC.00000085.01.01.01</v>
          </cell>
          <cell r="E1075">
            <v>3329887.23</v>
          </cell>
        </row>
        <row r="1076">
          <cell r="A1076">
            <v>2012</v>
          </cell>
          <cell r="B1076" t="str">
            <v>MAR</v>
          </cell>
          <cell r="D1076" t="str">
            <v>UNUC.00000087.01.01.01</v>
          </cell>
          <cell r="E1076">
            <v>3164530.68</v>
          </cell>
        </row>
        <row r="1077">
          <cell r="A1077">
            <v>2012</v>
          </cell>
          <cell r="B1077" t="str">
            <v>MAR</v>
          </cell>
          <cell r="D1077" t="str">
            <v>4404840</v>
          </cell>
          <cell r="E1077">
            <v>834252.75</v>
          </cell>
        </row>
        <row r="1078">
          <cell r="A1078">
            <v>2012</v>
          </cell>
          <cell r="B1078" t="str">
            <v>MAR</v>
          </cell>
          <cell r="D1078" t="str">
            <v>4404940</v>
          </cell>
          <cell r="E1078">
            <v>530294.49</v>
          </cell>
        </row>
        <row r="1079">
          <cell r="A1079">
            <v>2012</v>
          </cell>
          <cell r="B1079" t="str">
            <v>MAR</v>
          </cell>
          <cell r="D1079" t="str">
            <v>4404810</v>
          </cell>
          <cell r="E1079">
            <v>0</v>
          </cell>
        </row>
        <row r="1080">
          <cell r="A1080">
            <v>2012</v>
          </cell>
          <cell r="B1080" t="str">
            <v>MAR</v>
          </cell>
          <cell r="D1080" t="str">
            <v>4404840</v>
          </cell>
          <cell r="E1080">
            <v>-242076.04</v>
          </cell>
        </row>
        <row r="1081">
          <cell r="A1081">
            <v>2012</v>
          </cell>
          <cell r="B1081" t="str">
            <v>MAR</v>
          </cell>
          <cell r="D1081" t="str">
            <v>KWH4000</v>
          </cell>
          <cell r="E1081">
            <v>7465369459</v>
          </cell>
        </row>
        <row r="1082">
          <cell r="A1082">
            <v>2012</v>
          </cell>
          <cell r="B1082" t="str">
            <v>MAR</v>
          </cell>
          <cell r="D1082" t="str">
            <v>KWH4940</v>
          </cell>
          <cell r="E1082">
            <v>56754611</v>
          </cell>
        </row>
        <row r="1083">
          <cell r="A1083">
            <v>2012</v>
          </cell>
          <cell r="B1083" t="str">
            <v>MAR</v>
          </cell>
          <cell r="D1083" t="str">
            <v>4404000</v>
          </cell>
          <cell r="E1083">
            <v>224604573.63999999</v>
          </cell>
        </row>
        <row r="1084">
          <cell r="A1084">
            <v>2012</v>
          </cell>
          <cell r="B1084" t="str">
            <v>MAR</v>
          </cell>
          <cell r="D1084" t="str">
            <v>4404940</v>
          </cell>
          <cell r="E1084">
            <v>0</v>
          </cell>
        </row>
        <row r="1085">
          <cell r="A1085">
            <v>2012</v>
          </cell>
          <cell r="B1085" t="str">
            <v>MAR</v>
          </cell>
          <cell r="D1085" t="str">
            <v>4404000</v>
          </cell>
          <cell r="E1085">
            <v>0</v>
          </cell>
        </row>
        <row r="1086">
          <cell r="A1086">
            <v>2012</v>
          </cell>
          <cell r="B1086" t="str">
            <v>MAR</v>
          </cell>
          <cell r="D1086" t="str">
            <v>4404000</v>
          </cell>
          <cell r="E1086">
            <v>12287577.140000001</v>
          </cell>
        </row>
        <row r="1087">
          <cell r="A1087">
            <v>2012</v>
          </cell>
          <cell r="B1087" t="str">
            <v>MAR</v>
          </cell>
          <cell r="D1087" t="str">
            <v>4404810</v>
          </cell>
          <cell r="E1087">
            <v>177829.2</v>
          </cell>
        </row>
        <row r="1088">
          <cell r="A1088">
            <v>2012</v>
          </cell>
          <cell r="B1088" t="str">
            <v>MAR</v>
          </cell>
          <cell r="D1088" t="str">
            <v>KWH4840</v>
          </cell>
          <cell r="E1088">
            <v>86884248</v>
          </cell>
        </row>
        <row r="1089">
          <cell r="A1089">
            <v>2012</v>
          </cell>
          <cell r="B1089" t="str">
            <v>MAR</v>
          </cell>
          <cell r="D1089" t="str">
            <v>4404810</v>
          </cell>
          <cell r="E1089">
            <v>0</v>
          </cell>
        </row>
        <row r="1090">
          <cell r="A1090">
            <v>2012</v>
          </cell>
          <cell r="B1090" t="str">
            <v>MAR</v>
          </cell>
          <cell r="D1090" t="str">
            <v>4404000</v>
          </cell>
          <cell r="E1090">
            <v>33031766.18</v>
          </cell>
        </row>
        <row r="1091">
          <cell r="A1091">
            <v>2012</v>
          </cell>
          <cell r="B1091" t="str">
            <v>MAR</v>
          </cell>
          <cell r="D1091" t="str">
            <v>4404000</v>
          </cell>
          <cell r="E1091">
            <v>0</v>
          </cell>
        </row>
        <row r="1092">
          <cell r="A1092">
            <v>2012</v>
          </cell>
          <cell r="B1092" t="str">
            <v>MAR</v>
          </cell>
          <cell r="D1092" t="str">
            <v>4404840</v>
          </cell>
          <cell r="E1092">
            <v>0</v>
          </cell>
        </row>
        <row r="1093">
          <cell r="A1093">
            <v>2012</v>
          </cell>
          <cell r="B1093" t="str">
            <v>MAR</v>
          </cell>
          <cell r="D1093" t="str">
            <v>4404940</v>
          </cell>
          <cell r="E1093">
            <v>0</v>
          </cell>
        </row>
        <row r="1094">
          <cell r="A1094">
            <v>2012</v>
          </cell>
          <cell r="B1094" t="str">
            <v>MAR</v>
          </cell>
          <cell r="D1094" t="str">
            <v>4404810</v>
          </cell>
          <cell r="E1094">
            <v>-21226.73</v>
          </cell>
        </row>
        <row r="1095">
          <cell r="A1095">
            <v>2012</v>
          </cell>
          <cell r="B1095" t="str">
            <v>MAR</v>
          </cell>
          <cell r="D1095" t="str">
            <v>KWH4810</v>
          </cell>
          <cell r="E1095">
            <v>15975000</v>
          </cell>
        </row>
        <row r="1096">
          <cell r="A1096">
            <v>2012</v>
          </cell>
          <cell r="B1096" t="str">
            <v>MAR</v>
          </cell>
          <cell r="D1096" t="str">
            <v>4404810</v>
          </cell>
          <cell r="E1096">
            <v>466746.3</v>
          </cell>
        </row>
        <row r="1097">
          <cell r="A1097">
            <v>2012</v>
          </cell>
          <cell r="B1097" t="str">
            <v>MAR</v>
          </cell>
          <cell r="D1097" t="str">
            <v>4404840</v>
          </cell>
          <cell r="E1097">
            <v>2119858.5499999998</v>
          </cell>
        </row>
        <row r="1098">
          <cell r="A1098">
            <v>2012</v>
          </cell>
          <cell r="B1098" t="str">
            <v>MAR</v>
          </cell>
          <cell r="D1098" t="str">
            <v>4404940</v>
          </cell>
          <cell r="E1098">
            <v>1396573.08</v>
          </cell>
        </row>
        <row r="1099">
          <cell r="A1099">
            <v>2012</v>
          </cell>
          <cell r="B1099" t="str">
            <v>MAR</v>
          </cell>
          <cell r="D1099" t="str">
            <v>4404840</v>
          </cell>
          <cell r="E1099">
            <v>0</v>
          </cell>
        </row>
        <row r="1100">
          <cell r="A1100">
            <v>2012</v>
          </cell>
          <cell r="B1100" t="str">
            <v>MAR</v>
          </cell>
          <cell r="D1100" t="str">
            <v>4404940</v>
          </cell>
          <cell r="E1100">
            <v>-129442.22</v>
          </cell>
        </row>
        <row r="1101">
          <cell r="A1101">
            <v>2012</v>
          </cell>
          <cell r="B1101" t="str">
            <v>MAR</v>
          </cell>
          <cell r="D1101" t="str">
            <v>CI74001</v>
          </cell>
          <cell r="E1101">
            <v>0</v>
          </cell>
        </row>
        <row r="1102">
          <cell r="A1102">
            <v>2012</v>
          </cell>
          <cell r="B1102" t="str">
            <v>MAR</v>
          </cell>
          <cell r="D1102" t="str">
            <v>CI94001</v>
          </cell>
          <cell r="E1102">
            <v>0</v>
          </cell>
        </row>
        <row r="1103">
          <cell r="A1103">
            <v>2012</v>
          </cell>
          <cell r="B1103" t="str">
            <v>MAR</v>
          </cell>
          <cell r="D1103" t="str">
            <v>CI14001</v>
          </cell>
          <cell r="E1103">
            <v>0</v>
          </cell>
        </row>
        <row r="1104">
          <cell r="A1104">
            <v>2012</v>
          </cell>
          <cell r="B1104" t="str">
            <v>MAR</v>
          </cell>
          <cell r="D1104" t="str">
            <v>CI84001</v>
          </cell>
          <cell r="E1104">
            <v>0</v>
          </cell>
        </row>
        <row r="1105">
          <cell r="A1105">
            <v>2012</v>
          </cell>
          <cell r="B1105" t="str">
            <v>MAR</v>
          </cell>
          <cell r="D1105" t="str">
            <v>CIA4001</v>
          </cell>
          <cell r="E1105">
            <v>0</v>
          </cell>
        </row>
        <row r="1106">
          <cell r="A1106">
            <v>2012</v>
          </cell>
          <cell r="B1106" t="str">
            <v>MAR</v>
          </cell>
          <cell r="D1106" t="str">
            <v>CIB4001</v>
          </cell>
          <cell r="E1106">
            <v>0</v>
          </cell>
        </row>
        <row r="1107">
          <cell r="A1107">
            <v>2012</v>
          </cell>
          <cell r="B1107" t="str">
            <v>MAR</v>
          </cell>
          <cell r="D1107" t="str">
            <v>CIC4001</v>
          </cell>
          <cell r="E1107">
            <v>0</v>
          </cell>
        </row>
        <row r="1108">
          <cell r="A1108">
            <v>2012</v>
          </cell>
          <cell r="B1108" t="str">
            <v>MAR</v>
          </cell>
          <cell r="D1108" t="str">
            <v>MAN4001</v>
          </cell>
          <cell r="E1108">
            <v>-45498494</v>
          </cell>
        </row>
        <row r="1109">
          <cell r="A1109">
            <v>2012</v>
          </cell>
          <cell r="B1109" t="str">
            <v>MAR</v>
          </cell>
          <cell r="D1109" t="str">
            <v>MAN4002</v>
          </cell>
          <cell r="E1109">
            <v>-6301912</v>
          </cell>
        </row>
        <row r="1110">
          <cell r="A1110">
            <v>2012</v>
          </cell>
          <cell r="B1110" t="str">
            <v>MAR</v>
          </cell>
          <cell r="D1110" t="str">
            <v>MAN4003</v>
          </cell>
          <cell r="E1110">
            <v>0</v>
          </cell>
        </row>
        <row r="1111">
          <cell r="A1111">
            <v>2012</v>
          </cell>
          <cell r="B1111" t="str">
            <v>MAR</v>
          </cell>
          <cell r="D1111" t="str">
            <v>MAN4004</v>
          </cell>
          <cell r="E1111">
            <v>0</v>
          </cell>
        </row>
        <row r="1112">
          <cell r="A1112">
            <v>2012</v>
          </cell>
          <cell r="B1112" t="str">
            <v>MAR</v>
          </cell>
          <cell r="D1112" t="str">
            <v>MAN4005</v>
          </cell>
          <cell r="E1112">
            <v>0</v>
          </cell>
        </row>
        <row r="1113">
          <cell r="A1113">
            <v>2012</v>
          </cell>
          <cell r="B1113" t="str">
            <v>MAR</v>
          </cell>
          <cell r="D1113" t="str">
            <v>MAN4006</v>
          </cell>
          <cell r="E1113">
            <v>0</v>
          </cell>
        </row>
        <row r="1114">
          <cell r="A1114">
            <v>2012</v>
          </cell>
          <cell r="B1114" t="str">
            <v>MAR</v>
          </cell>
          <cell r="D1114" t="str">
            <v>MAN4007</v>
          </cell>
          <cell r="E1114">
            <v>0</v>
          </cell>
        </row>
        <row r="1115">
          <cell r="A1115">
            <v>2012</v>
          </cell>
          <cell r="B1115" t="str">
            <v>MAR</v>
          </cell>
          <cell r="D1115" t="str">
            <v>MAN4008</v>
          </cell>
          <cell r="E1115">
            <v>0</v>
          </cell>
        </row>
        <row r="1116">
          <cell r="A1116">
            <v>2012</v>
          </cell>
          <cell r="B1116" t="str">
            <v>MAR</v>
          </cell>
          <cell r="D1116" t="str">
            <v>MAN4009</v>
          </cell>
          <cell r="E1116">
            <v>0</v>
          </cell>
        </row>
        <row r="1117">
          <cell r="A1117">
            <v>2012</v>
          </cell>
          <cell r="B1117" t="str">
            <v>MAR</v>
          </cell>
          <cell r="D1117" t="str">
            <v>MAN400B</v>
          </cell>
          <cell r="E1117">
            <v>-51121025</v>
          </cell>
        </row>
        <row r="1118">
          <cell r="A1118">
            <v>2012</v>
          </cell>
          <cell r="B1118" t="str">
            <v>MAR</v>
          </cell>
          <cell r="D1118" t="str">
            <v>MAN400G</v>
          </cell>
          <cell r="E1118">
            <v>-6571449</v>
          </cell>
        </row>
        <row r="1119">
          <cell r="A1119">
            <v>2012</v>
          </cell>
          <cell r="B1119" t="str">
            <v>MAR</v>
          </cell>
          <cell r="D1119" t="str">
            <v>MAN400H</v>
          </cell>
          <cell r="E1119">
            <v>0</v>
          </cell>
        </row>
        <row r="1120">
          <cell r="A1120">
            <v>2012</v>
          </cell>
          <cell r="B1120" t="str">
            <v>MAR</v>
          </cell>
          <cell r="D1120" t="str">
            <v>MAN400R</v>
          </cell>
          <cell r="E1120">
            <v>0</v>
          </cell>
        </row>
        <row r="1121">
          <cell r="A1121">
            <v>2012</v>
          </cell>
          <cell r="B1121" t="str">
            <v>MAR</v>
          </cell>
          <cell r="D1121" t="str">
            <v>MAN400W</v>
          </cell>
          <cell r="E1121">
            <v>0</v>
          </cell>
        </row>
        <row r="1122">
          <cell r="A1122">
            <v>2012</v>
          </cell>
          <cell r="B1122" t="str">
            <v>MAR</v>
          </cell>
          <cell r="D1122" t="str">
            <v>MAN400X</v>
          </cell>
          <cell r="E1122">
            <v>0</v>
          </cell>
        </row>
        <row r="1123">
          <cell r="A1123">
            <v>2012</v>
          </cell>
          <cell r="B1123" t="str">
            <v>MAR</v>
          </cell>
          <cell r="D1123" t="str">
            <v>MAN4019</v>
          </cell>
          <cell r="E1123">
            <v>0</v>
          </cell>
        </row>
        <row r="1124">
          <cell r="A1124">
            <v>2012</v>
          </cell>
          <cell r="B1124" t="str">
            <v>MAR</v>
          </cell>
          <cell r="D1124" t="str">
            <v>MAN4100</v>
          </cell>
          <cell r="E1124">
            <v>0</v>
          </cell>
        </row>
        <row r="1125">
          <cell r="A1125">
            <v>2012</v>
          </cell>
          <cell r="B1125" t="str">
            <v>MAR</v>
          </cell>
          <cell r="D1125" t="str">
            <v>MAN4150</v>
          </cell>
          <cell r="E1125">
            <v>8.4999999999999995E-4</v>
          </cell>
        </row>
        <row r="1126">
          <cell r="A1126">
            <v>2012</v>
          </cell>
          <cell r="B1126" t="str">
            <v>MAR</v>
          </cell>
          <cell r="D1126" t="str">
            <v>XAN4100</v>
          </cell>
          <cell r="E1126">
            <v>8.9999999999999998E-4</v>
          </cell>
        </row>
        <row r="1127">
          <cell r="A1127">
            <v>2012</v>
          </cell>
          <cell r="B1127" t="str">
            <v>MAR</v>
          </cell>
          <cell r="D1127" t="str">
            <v>XAN4200</v>
          </cell>
          <cell r="E1127">
            <v>7.2000000000000005E-4</v>
          </cell>
        </row>
        <row r="1128">
          <cell r="A1128">
            <v>2012</v>
          </cell>
          <cell r="B1128" t="str">
            <v>MAR</v>
          </cell>
          <cell r="D1128" t="str">
            <v>XAN4300</v>
          </cell>
          <cell r="E1128">
            <v>1.9473000000000001E-2</v>
          </cell>
        </row>
        <row r="1129">
          <cell r="A1129">
            <v>2012</v>
          </cell>
          <cell r="B1129" t="str">
            <v>MAR</v>
          </cell>
          <cell r="D1129" t="str">
            <v>XAN4400</v>
          </cell>
          <cell r="E1129">
            <v>4.7018999999999998E-2</v>
          </cell>
        </row>
        <row r="1130">
          <cell r="A1130">
            <v>2012</v>
          </cell>
          <cell r="B1130" t="str">
            <v>MAR</v>
          </cell>
          <cell r="D1130" t="str">
            <v>XAN4500</v>
          </cell>
          <cell r="E1130">
            <v>0.35</v>
          </cell>
        </row>
        <row r="1131">
          <cell r="A1131">
            <v>2012</v>
          </cell>
          <cell r="B1131" t="str">
            <v>MAR</v>
          </cell>
          <cell r="D1131" t="str">
            <v>XAN4600</v>
          </cell>
          <cell r="E1131">
            <v>5.5E-2</v>
          </cell>
        </row>
        <row r="1132">
          <cell r="A1132">
            <v>2012</v>
          </cell>
          <cell r="B1132" t="str">
            <v>MAR</v>
          </cell>
          <cell r="D1132" t="str">
            <v>XAN4700</v>
          </cell>
          <cell r="E1132">
            <v>1.1000000000000001E-3</v>
          </cell>
        </row>
        <row r="1133">
          <cell r="A1133">
            <v>2012</v>
          </cell>
          <cell r="B1133" t="str">
            <v>MAR</v>
          </cell>
          <cell r="D1133" t="str">
            <v>UNUC.00000581.01.01.01</v>
          </cell>
          <cell r="E1133">
            <v>526119.14</v>
          </cell>
        </row>
        <row r="1134">
          <cell r="A1134">
            <v>2012</v>
          </cell>
          <cell r="B1134" t="str">
            <v>MAR</v>
          </cell>
          <cell r="D1134" t="str">
            <v>UNUC.00000583.01.01.01</v>
          </cell>
          <cell r="E1134">
            <v>499524.55</v>
          </cell>
        </row>
        <row r="1135">
          <cell r="A1135">
            <v>2012</v>
          </cell>
          <cell r="B1135" t="str">
            <v>MAR</v>
          </cell>
          <cell r="D1135" t="str">
            <v>6350000933</v>
          </cell>
          <cell r="E1135">
            <v>-13340.79</v>
          </cell>
        </row>
        <row r="1136">
          <cell r="A1136">
            <v>2012</v>
          </cell>
          <cell r="B1136" t="str">
            <v>MAR</v>
          </cell>
          <cell r="D1136" t="str">
            <v>6350000934</v>
          </cell>
          <cell r="E1136">
            <v>-12476.29</v>
          </cell>
        </row>
        <row r="1137">
          <cell r="A1137">
            <v>2012</v>
          </cell>
          <cell r="B1137" t="str">
            <v>MAR</v>
          </cell>
          <cell r="D1137" t="str">
            <v>6350000935</v>
          </cell>
          <cell r="E1137">
            <v>913.55</v>
          </cell>
        </row>
        <row r="1138">
          <cell r="A1138">
            <v>2012</v>
          </cell>
          <cell r="B1138" t="str">
            <v>MAR</v>
          </cell>
          <cell r="D1138" t="str">
            <v>REV4MON</v>
          </cell>
          <cell r="E1138">
            <v>264865644.776728</v>
          </cell>
        </row>
        <row r="1139">
          <cell r="A1139">
            <v>2012</v>
          </cell>
          <cell r="B1139" t="str">
            <v>MAR</v>
          </cell>
          <cell r="D1139" t="str">
            <v>RAF4FEE</v>
          </cell>
          <cell r="E1139">
            <v>194345.22021120001</v>
          </cell>
        </row>
        <row r="1140">
          <cell r="A1140">
            <v>2012</v>
          </cell>
          <cell r="B1140" t="str">
            <v>MAR</v>
          </cell>
          <cell r="D1140" t="str">
            <v>REV4NET</v>
          </cell>
          <cell r="E1140">
            <v>269729571.739788</v>
          </cell>
        </row>
        <row r="1141">
          <cell r="A1141">
            <v>2012</v>
          </cell>
          <cell r="B1141" t="str">
            <v>MAR</v>
          </cell>
          <cell r="D1141" t="str">
            <v>AM54111</v>
          </cell>
          <cell r="E1141">
            <v>0</v>
          </cell>
        </row>
        <row r="1142">
          <cell r="A1142">
            <v>2012</v>
          </cell>
          <cell r="B1142" t="str">
            <v>MAR</v>
          </cell>
          <cell r="D1142" t="str">
            <v>AMC4111</v>
          </cell>
          <cell r="E1142">
            <v>0</v>
          </cell>
        </row>
        <row r="1143">
          <cell r="A1143">
            <v>2012</v>
          </cell>
          <cell r="B1143" t="str">
            <v>MAR</v>
          </cell>
          <cell r="D1143" t="str">
            <v>AM94111</v>
          </cell>
          <cell r="E1143">
            <v>8.3300000000000005E-5</v>
          </cell>
        </row>
        <row r="1144">
          <cell r="A1144">
            <v>2012</v>
          </cell>
          <cell r="B1144" t="str">
            <v>MAR</v>
          </cell>
          <cell r="D1144" t="str">
            <v>AM64111</v>
          </cell>
          <cell r="E1144">
            <v>1.1000000000000001E-3</v>
          </cell>
        </row>
        <row r="1145">
          <cell r="A1145">
            <v>2012</v>
          </cell>
          <cell r="B1145" t="str">
            <v>MAR</v>
          </cell>
          <cell r="D1145" t="str">
            <v>AM74111</v>
          </cell>
          <cell r="E1145">
            <v>8.9999999999999998E-4</v>
          </cell>
        </row>
        <row r="1146">
          <cell r="A1146">
            <v>2012</v>
          </cell>
          <cell r="B1146" t="str">
            <v>MAR</v>
          </cell>
          <cell r="D1146" t="str">
            <v>AM24111</v>
          </cell>
          <cell r="E1146">
            <v>0</v>
          </cell>
        </row>
        <row r="1147">
          <cell r="A1147">
            <v>2012</v>
          </cell>
          <cell r="B1147" t="str">
            <v>MAR</v>
          </cell>
          <cell r="D1147" t="str">
            <v>AMB4111</v>
          </cell>
          <cell r="E1147">
            <v>0.98112250000000001</v>
          </cell>
        </row>
        <row r="1148">
          <cell r="A1148">
            <v>2012</v>
          </cell>
          <cell r="B1148" t="str">
            <v>MAR</v>
          </cell>
          <cell r="D1148" t="str">
            <v>AM34111</v>
          </cell>
          <cell r="E1148">
            <v>0</v>
          </cell>
        </row>
        <row r="1149">
          <cell r="A1149">
            <v>2012</v>
          </cell>
          <cell r="B1149" t="str">
            <v>MAR</v>
          </cell>
          <cell r="D1149" t="str">
            <v>AM84111</v>
          </cell>
          <cell r="E1149">
            <v>1E-3</v>
          </cell>
        </row>
        <row r="1150">
          <cell r="A1150">
            <v>2012</v>
          </cell>
          <cell r="B1150" t="str">
            <v>MAR</v>
          </cell>
          <cell r="D1150" t="str">
            <v>AMA4111</v>
          </cell>
          <cell r="E1150">
            <v>0</v>
          </cell>
        </row>
        <row r="1151">
          <cell r="A1151">
            <v>2012</v>
          </cell>
          <cell r="B1151" t="str">
            <v>MAR</v>
          </cell>
          <cell r="D1151" t="str">
            <v>COE4001</v>
          </cell>
          <cell r="E1151">
            <v>0</v>
          </cell>
        </row>
        <row r="1152">
          <cell r="A1152">
            <v>2012</v>
          </cell>
          <cell r="B1152" t="str">
            <v>MAR</v>
          </cell>
          <cell r="D1152" t="str">
            <v>CIS4001</v>
          </cell>
          <cell r="E1152">
            <v>33369368.789999999</v>
          </cell>
        </row>
        <row r="1153">
          <cell r="A1153">
            <v>2012</v>
          </cell>
          <cell r="B1153" t="str">
            <v>MAR</v>
          </cell>
          <cell r="D1153" t="str">
            <v>CIR4001</v>
          </cell>
          <cell r="E1153">
            <v>33369368.789999999</v>
          </cell>
        </row>
        <row r="1154">
          <cell r="A1154">
            <v>2012</v>
          </cell>
          <cell r="B1154" t="str">
            <v>MAR</v>
          </cell>
          <cell r="D1154" t="str">
            <v>CI54001</v>
          </cell>
          <cell r="E1154">
            <v>0</v>
          </cell>
        </row>
        <row r="1155">
          <cell r="A1155">
            <v>2012</v>
          </cell>
          <cell r="B1155" t="str">
            <v>MAR</v>
          </cell>
          <cell r="D1155" t="str">
            <v>COD4001</v>
          </cell>
          <cell r="E1155">
            <v>0</v>
          </cell>
        </row>
        <row r="1156">
          <cell r="A1156">
            <v>2012</v>
          </cell>
          <cell r="B1156" t="str">
            <v>MAR</v>
          </cell>
          <cell r="D1156" t="str">
            <v>COC4001</v>
          </cell>
          <cell r="E1156">
            <v>0</v>
          </cell>
        </row>
        <row r="1157">
          <cell r="A1157">
            <v>2012</v>
          </cell>
          <cell r="B1157" t="str">
            <v>MAR</v>
          </cell>
          <cell r="D1157" t="str">
            <v>COB4001</v>
          </cell>
          <cell r="E1157">
            <v>0</v>
          </cell>
        </row>
        <row r="1158">
          <cell r="A1158">
            <v>2012</v>
          </cell>
          <cell r="B1158" t="str">
            <v>MAR</v>
          </cell>
          <cell r="D1158" t="str">
            <v>COA4001</v>
          </cell>
          <cell r="E1158">
            <v>0</v>
          </cell>
        </row>
        <row r="1159">
          <cell r="A1159">
            <v>2012</v>
          </cell>
          <cell r="B1159" t="str">
            <v>MAR</v>
          </cell>
          <cell r="D1159" t="str">
            <v>FC24115</v>
          </cell>
          <cell r="E1159">
            <v>0.98112250000000001</v>
          </cell>
        </row>
        <row r="1160">
          <cell r="A1160">
            <v>2012</v>
          </cell>
          <cell r="B1160" t="str">
            <v>MAR</v>
          </cell>
          <cell r="D1160" t="str">
            <v>FC24120</v>
          </cell>
          <cell r="E1160">
            <v>0.98112250000000001</v>
          </cell>
        </row>
        <row r="1161">
          <cell r="A1161">
            <v>2012</v>
          </cell>
          <cell r="B1161" t="str">
            <v>MAR</v>
          </cell>
          <cell r="D1161" t="str">
            <v>FC34121</v>
          </cell>
          <cell r="E1161">
            <v>9206622.5248961505</v>
          </cell>
        </row>
        <row r="1162">
          <cell r="A1162">
            <v>2012</v>
          </cell>
          <cell r="B1162" t="str">
            <v>MAR</v>
          </cell>
          <cell r="D1162" t="str">
            <v>FC24129</v>
          </cell>
          <cell r="E1162">
            <v>0.98112250000000001</v>
          </cell>
        </row>
        <row r="1163">
          <cell r="A1163">
            <v>2012</v>
          </cell>
          <cell r="B1163" t="str">
            <v>MAR</v>
          </cell>
          <cell r="D1163" t="str">
            <v>FC34127</v>
          </cell>
          <cell r="E1163">
            <v>6371819.5359039698</v>
          </cell>
        </row>
        <row r="1164">
          <cell r="A1164">
            <v>2012</v>
          </cell>
          <cell r="B1164" t="str">
            <v>MAR</v>
          </cell>
          <cell r="D1164" t="str">
            <v>FC24124</v>
          </cell>
          <cell r="E1164">
            <v>0.98112250000000001</v>
          </cell>
        </row>
        <row r="1165">
          <cell r="A1165">
            <v>2012</v>
          </cell>
          <cell r="B1165" t="str">
            <v>MAR</v>
          </cell>
          <cell r="D1165" t="str">
            <v>FC24119</v>
          </cell>
          <cell r="E1165">
            <v>0.98112250000000001</v>
          </cell>
        </row>
        <row r="1166">
          <cell r="A1166">
            <v>2012</v>
          </cell>
          <cell r="B1166" t="str">
            <v>MAR</v>
          </cell>
          <cell r="D1166" t="str">
            <v>FC24151</v>
          </cell>
          <cell r="E1166">
            <v>1</v>
          </cell>
        </row>
        <row r="1167">
          <cell r="A1167">
            <v>2012</v>
          </cell>
          <cell r="B1167" t="str">
            <v>MAR</v>
          </cell>
          <cell r="D1167" t="str">
            <v>FC14117</v>
          </cell>
          <cell r="E1167">
            <v>205134.3</v>
          </cell>
        </row>
        <row r="1168">
          <cell r="A1168">
            <v>2012</v>
          </cell>
          <cell r="B1168" t="str">
            <v>MAR</v>
          </cell>
          <cell r="D1168" t="str">
            <v>FC24125</v>
          </cell>
          <cell r="E1168">
            <v>0.98112250000000001</v>
          </cell>
        </row>
        <row r="1169">
          <cell r="A1169">
            <v>2012</v>
          </cell>
          <cell r="B1169" t="str">
            <v>MAR</v>
          </cell>
          <cell r="D1169" t="str">
            <v>FC24191</v>
          </cell>
          <cell r="E1169">
            <v>0.98112250000000001</v>
          </cell>
        </row>
        <row r="1170">
          <cell r="A1170">
            <v>2012</v>
          </cell>
          <cell r="B1170" t="str">
            <v>MAR</v>
          </cell>
          <cell r="D1170" t="str">
            <v>FC24123</v>
          </cell>
          <cell r="E1170">
            <v>0.98112250000000001</v>
          </cell>
        </row>
        <row r="1171">
          <cell r="A1171">
            <v>2012</v>
          </cell>
          <cell r="B1171" t="str">
            <v>MAR</v>
          </cell>
          <cell r="D1171" t="str">
            <v>FC14122</v>
          </cell>
          <cell r="E1171">
            <v>241536596.19999999</v>
          </cell>
        </row>
        <row r="1172">
          <cell r="A1172">
            <v>2012</v>
          </cell>
          <cell r="B1172" t="str">
            <v>MAR</v>
          </cell>
          <cell r="D1172" t="str">
            <v>FC24121</v>
          </cell>
          <cell r="E1172">
            <v>0.98112250000000001</v>
          </cell>
        </row>
        <row r="1173">
          <cell r="A1173">
            <v>2012</v>
          </cell>
          <cell r="B1173" t="str">
            <v>MAR</v>
          </cell>
          <cell r="D1173" t="str">
            <v>FC24122</v>
          </cell>
          <cell r="E1173">
            <v>0.98112250000000001</v>
          </cell>
        </row>
        <row r="1174">
          <cell r="A1174">
            <v>2012</v>
          </cell>
          <cell r="B1174" t="str">
            <v>MAR</v>
          </cell>
          <cell r="D1174" t="str">
            <v>FC24118</v>
          </cell>
          <cell r="E1174">
            <v>0.98112250000000001</v>
          </cell>
        </row>
        <row r="1175">
          <cell r="A1175">
            <v>2012</v>
          </cell>
          <cell r="B1175" t="str">
            <v>MAR</v>
          </cell>
          <cell r="D1175" t="str">
            <v>FC34119</v>
          </cell>
          <cell r="E1175">
            <v>-378082.54096720001</v>
          </cell>
        </row>
        <row r="1176">
          <cell r="A1176">
            <v>2012</v>
          </cell>
          <cell r="B1176" t="str">
            <v>MAR</v>
          </cell>
          <cell r="D1176" t="str">
            <v>FC24117</v>
          </cell>
          <cell r="E1176">
            <v>0.98112250000000001</v>
          </cell>
        </row>
        <row r="1177">
          <cell r="A1177">
            <v>2012</v>
          </cell>
          <cell r="B1177" t="str">
            <v>MAR</v>
          </cell>
          <cell r="D1177" t="str">
            <v>FC14129</v>
          </cell>
          <cell r="E1177">
            <v>-579078.85590312304</v>
          </cell>
        </row>
        <row r="1178">
          <cell r="A1178">
            <v>2012</v>
          </cell>
          <cell r="B1178" t="str">
            <v>MAR</v>
          </cell>
          <cell r="D1178" t="str">
            <v>FC34152</v>
          </cell>
          <cell r="E1178">
            <v>0</v>
          </cell>
        </row>
        <row r="1179">
          <cell r="A1179">
            <v>2012</v>
          </cell>
          <cell r="B1179" t="str">
            <v>MAR</v>
          </cell>
          <cell r="D1179" t="str">
            <v>FC14151</v>
          </cell>
          <cell r="E1179">
            <v>0</v>
          </cell>
        </row>
        <row r="1180">
          <cell r="A1180">
            <v>2012</v>
          </cell>
          <cell r="B1180" t="str">
            <v>MAR</v>
          </cell>
          <cell r="D1180" t="str">
            <v>FC14123</v>
          </cell>
          <cell r="E1180">
            <v>12566896.32</v>
          </cell>
        </row>
        <row r="1181">
          <cell r="A1181">
            <v>2012</v>
          </cell>
          <cell r="B1181" t="str">
            <v>MAR</v>
          </cell>
          <cell r="D1181" t="str">
            <v>FC24112</v>
          </cell>
          <cell r="E1181">
            <v>0.98112250000000001</v>
          </cell>
        </row>
        <row r="1182">
          <cell r="A1182">
            <v>2012</v>
          </cell>
          <cell r="B1182" t="str">
            <v>MAR</v>
          </cell>
          <cell r="D1182" t="str">
            <v>FC14127</v>
          </cell>
          <cell r="E1182">
            <v>6494417.9100000001</v>
          </cell>
        </row>
        <row r="1183">
          <cell r="A1183">
            <v>2012</v>
          </cell>
          <cell r="B1183" t="str">
            <v>MAR</v>
          </cell>
          <cell r="D1183" t="str">
            <v>FC34123</v>
          </cell>
          <cell r="E1183">
            <v>12329664.7347192</v>
          </cell>
        </row>
        <row r="1184">
          <cell r="A1184">
            <v>2012</v>
          </cell>
          <cell r="B1184" t="str">
            <v>MAR</v>
          </cell>
          <cell r="D1184" t="str">
            <v>FC14120</v>
          </cell>
          <cell r="E1184">
            <v>-169879.03</v>
          </cell>
        </row>
        <row r="1185">
          <cell r="A1185">
            <v>2012</v>
          </cell>
          <cell r="B1185" t="str">
            <v>MAR</v>
          </cell>
          <cell r="D1185" t="str">
            <v>FC34125</v>
          </cell>
          <cell r="E1185">
            <v>0</v>
          </cell>
        </row>
        <row r="1186">
          <cell r="A1186">
            <v>2012</v>
          </cell>
          <cell r="B1186" t="str">
            <v>MAR</v>
          </cell>
          <cell r="D1186" t="str">
            <v>FC14121</v>
          </cell>
          <cell r="E1186">
            <v>9383764.5399999991</v>
          </cell>
        </row>
        <row r="1187">
          <cell r="A1187">
            <v>2012</v>
          </cell>
          <cell r="B1187" t="str">
            <v>MAR</v>
          </cell>
          <cell r="D1187" t="str">
            <v>FC24152</v>
          </cell>
          <cell r="E1187">
            <v>1</v>
          </cell>
        </row>
        <row r="1188">
          <cell r="A1188">
            <v>2012</v>
          </cell>
          <cell r="B1188" t="str">
            <v>MAR</v>
          </cell>
          <cell r="D1188" t="str">
            <v>FC24113</v>
          </cell>
          <cell r="E1188">
            <v>0.98112250000000001</v>
          </cell>
        </row>
        <row r="1189">
          <cell r="A1189">
            <v>2012</v>
          </cell>
          <cell r="B1189" t="str">
            <v>MAR</v>
          </cell>
          <cell r="D1189" t="str">
            <v>FC14152</v>
          </cell>
          <cell r="E1189">
            <v>0</v>
          </cell>
        </row>
        <row r="1190">
          <cell r="A1190">
            <v>2012</v>
          </cell>
          <cell r="B1190" t="str">
            <v>MAR</v>
          </cell>
          <cell r="D1190" t="str">
            <v>FC34129</v>
          </cell>
          <cell r="E1190">
            <v>-568147.29480081203</v>
          </cell>
        </row>
        <row r="1191">
          <cell r="A1191">
            <v>2012</v>
          </cell>
          <cell r="B1191" t="str">
            <v>MAR</v>
          </cell>
          <cell r="D1191" t="str">
            <v>FC14116</v>
          </cell>
          <cell r="E1191">
            <v>-24903.53</v>
          </cell>
        </row>
        <row r="1192">
          <cell r="A1192">
            <v>2012</v>
          </cell>
          <cell r="B1192" t="str">
            <v>MAR</v>
          </cell>
          <cell r="D1192" t="str">
            <v>FC14191</v>
          </cell>
          <cell r="E1192">
            <v>0</v>
          </cell>
        </row>
        <row r="1193">
          <cell r="A1193">
            <v>2012</v>
          </cell>
          <cell r="B1193" t="str">
            <v>MAR</v>
          </cell>
          <cell r="D1193" t="str">
            <v>FC34115</v>
          </cell>
          <cell r="E1193">
            <v>0</v>
          </cell>
        </row>
        <row r="1194">
          <cell r="A1194">
            <v>2012</v>
          </cell>
          <cell r="B1194" t="str">
            <v>MAR</v>
          </cell>
          <cell r="D1194" t="str">
            <v>FC34122</v>
          </cell>
          <cell r="E1194">
            <v>236976989.105234</v>
          </cell>
        </row>
        <row r="1195">
          <cell r="A1195">
            <v>2012</v>
          </cell>
          <cell r="B1195" t="str">
            <v>MAR</v>
          </cell>
          <cell r="D1195" t="str">
            <v>FC34128</v>
          </cell>
          <cell r="E1195">
            <v>0</v>
          </cell>
        </row>
        <row r="1196">
          <cell r="A1196">
            <v>2012</v>
          </cell>
          <cell r="B1196" t="str">
            <v>MAR</v>
          </cell>
          <cell r="D1196" t="str">
            <v>FC34151</v>
          </cell>
          <cell r="E1196">
            <v>0</v>
          </cell>
        </row>
        <row r="1197">
          <cell r="A1197">
            <v>2012</v>
          </cell>
          <cell r="B1197" t="str">
            <v>MAR</v>
          </cell>
          <cell r="D1197" t="str">
            <v>AM44111</v>
          </cell>
          <cell r="E1197">
            <v>-51</v>
          </cell>
        </row>
        <row r="1198">
          <cell r="A1198">
            <v>2012</v>
          </cell>
          <cell r="B1198" t="str">
            <v>MAR</v>
          </cell>
          <cell r="D1198" t="str">
            <v>AM14111</v>
          </cell>
          <cell r="E1198">
            <v>0</v>
          </cell>
        </row>
        <row r="1199">
          <cell r="A1199">
            <v>2012</v>
          </cell>
          <cell r="B1199" t="str">
            <v>MAR</v>
          </cell>
          <cell r="D1199" t="str">
            <v>CIN4001</v>
          </cell>
          <cell r="E1199">
            <v>0</v>
          </cell>
        </row>
        <row r="1200">
          <cell r="A1200">
            <v>2012</v>
          </cell>
          <cell r="B1200" t="str">
            <v>MAR</v>
          </cell>
          <cell r="D1200" t="str">
            <v>CIP4001</v>
          </cell>
          <cell r="E1200">
            <v>33369368.789999999</v>
          </cell>
        </row>
        <row r="1201">
          <cell r="A1201">
            <v>2012</v>
          </cell>
          <cell r="B1201" t="str">
            <v>MAR</v>
          </cell>
          <cell r="D1201" t="str">
            <v>CIQ4001</v>
          </cell>
          <cell r="E1201">
            <v>33369368.789999999</v>
          </cell>
        </row>
        <row r="1202">
          <cell r="A1202">
            <v>2012</v>
          </cell>
          <cell r="B1202" t="str">
            <v>MAR</v>
          </cell>
          <cell r="D1202" t="str">
            <v>UCOR.00000320.01.07.11</v>
          </cell>
          <cell r="E1202">
            <v>20153330.949999999</v>
          </cell>
        </row>
        <row r="1203">
          <cell r="A1203">
            <v>2012</v>
          </cell>
          <cell r="B1203" t="str">
            <v>MAR</v>
          </cell>
          <cell r="D1203" t="str">
            <v>UCOR.00000320.01.07.12</v>
          </cell>
          <cell r="E1203">
            <v>19362688.059999999</v>
          </cell>
        </row>
        <row r="1204">
          <cell r="A1204">
            <v>2012</v>
          </cell>
          <cell r="B1204" t="str">
            <v>MAR</v>
          </cell>
          <cell r="D1204" t="str">
            <v>UCOR.00000320.01.07.13</v>
          </cell>
          <cell r="E1204">
            <v>21087095.390000001</v>
          </cell>
        </row>
        <row r="1205">
          <cell r="A1205">
            <v>2012</v>
          </cell>
          <cell r="B1205" t="str">
            <v>MAR</v>
          </cell>
          <cell r="D1205" t="str">
            <v>UCOR.00000320.01.07.14</v>
          </cell>
          <cell r="E1205">
            <v>16973136.649999999</v>
          </cell>
        </row>
        <row r="1206">
          <cell r="A1206">
            <v>2012</v>
          </cell>
          <cell r="B1206" t="str">
            <v>MAR</v>
          </cell>
          <cell r="D1206" t="str">
            <v>UCOR.00000320.01.07.15</v>
          </cell>
          <cell r="E1206">
            <v>72860997.599999994</v>
          </cell>
        </row>
        <row r="1207">
          <cell r="A1207">
            <v>2012</v>
          </cell>
          <cell r="B1207" t="str">
            <v>MAR</v>
          </cell>
          <cell r="D1207" t="str">
            <v>UCOR.00000320.01.07.16</v>
          </cell>
          <cell r="E1207">
            <v>175371.81</v>
          </cell>
        </row>
        <row r="1208">
          <cell r="A1208">
            <v>2012</v>
          </cell>
          <cell r="B1208" t="str">
            <v>MAR</v>
          </cell>
          <cell r="D1208" t="str">
            <v>UCOR.00000320.01.07.17</v>
          </cell>
          <cell r="E1208">
            <v>27449549.030000001</v>
          </cell>
        </row>
        <row r="1209">
          <cell r="A1209">
            <v>2012</v>
          </cell>
          <cell r="B1209" t="str">
            <v>FEB</v>
          </cell>
          <cell r="D1209" t="str">
            <v>GLE4MON</v>
          </cell>
          <cell r="E1209">
            <v>25357571.940585099</v>
          </cell>
        </row>
        <row r="1210">
          <cell r="A1210">
            <v>2012</v>
          </cell>
          <cell r="B1210" t="str">
            <v>FEB</v>
          </cell>
          <cell r="D1210" t="str">
            <v>RES4PMO</v>
          </cell>
          <cell r="E1210">
            <v>0</v>
          </cell>
        </row>
        <row r="1211">
          <cell r="A1211">
            <v>2012</v>
          </cell>
          <cell r="B1211" t="str">
            <v>FEB</v>
          </cell>
          <cell r="D1211" t="str">
            <v>INT4AMT</v>
          </cell>
          <cell r="E1211">
            <v>-4936.4022089015798</v>
          </cell>
        </row>
        <row r="1212">
          <cell r="A1212">
            <v>2012</v>
          </cell>
          <cell r="B1212" t="str">
            <v>FEB</v>
          </cell>
          <cell r="D1212" t="str">
            <v>TRU4BEG</v>
          </cell>
          <cell r="E1212">
            <v>-64209460.944899999</v>
          </cell>
        </row>
        <row r="1213">
          <cell r="A1213">
            <v>2012</v>
          </cell>
          <cell r="B1213" t="str">
            <v>FEB</v>
          </cell>
          <cell r="D1213" t="str">
            <v>GLB4END</v>
          </cell>
          <cell r="E1213">
            <v>-38851889.004314803</v>
          </cell>
        </row>
        <row r="1214">
          <cell r="A1214">
            <v>2012</v>
          </cell>
          <cell r="B1214" t="str">
            <v>FEB</v>
          </cell>
          <cell r="D1214" t="str">
            <v>INT4MON</v>
          </cell>
          <cell r="E1214">
            <v>9.5799999999999998E-5</v>
          </cell>
        </row>
        <row r="1215">
          <cell r="A1215">
            <v>2012</v>
          </cell>
          <cell r="B1215" t="str">
            <v>FEB</v>
          </cell>
          <cell r="D1215" t="str">
            <v>AVG4AMT</v>
          </cell>
          <cell r="E1215">
            <v>-51528206.773502998</v>
          </cell>
        </row>
        <row r="1216">
          <cell r="A1216">
            <v>2012</v>
          </cell>
          <cell r="B1216" t="str">
            <v>FEB</v>
          </cell>
          <cell r="D1216" t="str">
            <v>INT4YER</v>
          </cell>
          <cell r="E1216">
            <v>1.15E-3</v>
          </cell>
        </row>
        <row r="1217">
          <cell r="A1217">
            <v>2012</v>
          </cell>
          <cell r="B1217" t="str">
            <v>FEB</v>
          </cell>
          <cell r="D1217" t="str">
            <v>ADJ4PRI</v>
          </cell>
          <cell r="E1217">
            <v>0</v>
          </cell>
        </row>
        <row r="1218">
          <cell r="A1218">
            <v>2012</v>
          </cell>
          <cell r="B1218" t="str">
            <v>FEB</v>
          </cell>
          <cell r="D1218" t="str">
            <v>RES4PRI</v>
          </cell>
          <cell r="E1218">
            <v>0</v>
          </cell>
        </row>
        <row r="1219">
          <cell r="A1219">
            <v>2012</v>
          </cell>
          <cell r="B1219" t="str">
            <v>FEB</v>
          </cell>
          <cell r="D1219" t="str">
            <v>TRU4END</v>
          </cell>
          <cell r="E1219">
            <v>-38846952.602105901</v>
          </cell>
        </row>
        <row r="1220">
          <cell r="A1220">
            <v>2012</v>
          </cell>
          <cell r="B1220" t="str">
            <v>FEB</v>
          </cell>
          <cell r="D1220" t="str">
            <v>SHT4REM</v>
          </cell>
          <cell r="E1220">
            <v>43167005</v>
          </cell>
        </row>
        <row r="1221">
          <cell r="A1221">
            <v>2012</v>
          </cell>
          <cell r="B1221" t="str">
            <v>FEB</v>
          </cell>
          <cell r="D1221" t="str">
            <v>LNG4MON</v>
          </cell>
          <cell r="E1221">
            <v>-42600854.166666597</v>
          </cell>
        </row>
        <row r="1222">
          <cell r="A1222">
            <v>2012</v>
          </cell>
          <cell r="B1222" t="str">
            <v>FEB</v>
          </cell>
          <cell r="D1222" t="str">
            <v>3MC4MON</v>
          </cell>
          <cell r="E1222">
            <v>0</v>
          </cell>
        </row>
        <row r="1223">
          <cell r="A1223">
            <v>2012</v>
          </cell>
          <cell r="B1223" t="str">
            <v>FEB</v>
          </cell>
          <cell r="D1223" t="str">
            <v>SHT4DEF</v>
          </cell>
          <cell r="E1223">
            <v>8520170.8333333302</v>
          </cell>
        </row>
        <row r="1224">
          <cell r="A1224">
            <v>2012</v>
          </cell>
          <cell r="B1224" t="str">
            <v>MAR</v>
          </cell>
          <cell r="D1224" t="str">
            <v>FC34120</v>
          </cell>
          <cell r="E1224">
            <v>-166672.138611175</v>
          </cell>
        </row>
        <row r="1225">
          <cell r="A1225">
            <v>2012</v>
          </cell>
          <cell r="B1225" t="str">
            <v>MAR</v>
          </cell>
          <cell r="D1225" t="str">
            <v>FC34112</v>
          </cell>
          <cell r="E1225">
            <v>0</v>
          </cell>
        </row>
        <row r="1226">
          <cell r="A1226">
            <v>2012</v>
          </cell>
          <cell r="B1226" t="str">
            <v>MAR</v>
          </cell>
          <cell r="D1226" t="str">
            <v>FC24114</v>
          </cell>
          <cell r="E1226">
            <v>0.98112250000000001</v>
          </cell>
        </row>
        <row r="1227">
          <cell r="A1227">
            <v>2012</v>
          </cell>
          <cell r="B1227" t="str">
            <v>MAR</v>
          </cell>
          <cell r="D1227" t="str">
            <v>FC24128</v>
          </cell>
          <cell r="E1227">
            <v>0.98112250000000001</v>
          </cell>
        </row>
        <row r="1228">
          <cell r="A1228">
            <v>2012</v>
          </cell>
          <cell r="B1228" t="str">
            <v>MAR</v>
          </cell>
          <cell r="D1228" t="str">
            <v>FC34191</v>
          </cell>
          <cell r="E1228">
            <v>0</v>
          </cell>
        </row>
        <row r="1229">
          <cell r="A1229">
            <v>2012</v>
          </cell>
          <cell r="B1229" t="str">
            <v>MAR</v>
          </cell>
          <cell r="D1229" t="str">
            <v>FC14115</v>
          </cell>
          <cell r="E1229">
            <v>0</v>
          </cell>
        </row>
        <row r="1230">
          <cell r="A1230">
            <v>2012</v>
          </cell>
          <cell r="B1230" t="str">
            <v>MAR</v>
          </cell>
          <cell r="D1230" t="str">
            <v>FC24116</v>
          </cell>
          <cell r="E1230">
            <v>0.98112250000000001</v>
          </cell>
        </row>
        <row r="1231">
          <cell r="A1231">
            <v>2012</v>
          </cell>
          <cell r="B1231" t="str">
            <v>MAR</v>
          </cell>
          <cell r="D1231" t="str">
            <v>FC14125</v>
          </cell>
          <cell r="E1231">
            <v>0</v>
          </cell>
        </row>
        <row r="1232">
          <cell r="A1232">
            <v>2012</v>
          </cell>
          <cell r="B1232" t="str">
            <v>MAR</v>
          </cell>
          <cell r="D1232" t="str">
            <v>FC34116</v>
          </cell>
          <cell r="E1232">
            <v>-24433.413612425</v>
          </cell>
        </row>
        <row r="1233">
          <cell r="A1233">
            <v>2012</v>
          </cell>
          <cell r="B1233" t="str">
            <v>MAR</v>
          </cell>
          <cell r="D1233" t="str">
            <v>FC34114</v>
          </cell>
          <cell r="E1233">
            <v>1006282.10124202</v>
          </cell>
        </row>
        <row r="1234">
          <cell r="A1234">
            <v>2012</v>
          </cell>
          <cell r="B1234" t="str">
            <v>MAR</v>
          </cell>
          <cell r="D1234" t="str">
            <v>FC14118</v>
          </cell>
          <cell r="E1234">
            <v>74075.3</v>
          </cell>
        </row>
        <row r="1235">
          <cell r="A1235">
            <v>2012</v>
          </cell>
          <cell r="B1235" t="str">
            <v>MAR</v>
          </cell>
          <cell r="D1235" t="str">
            <v>FC24127</v>
          </cell>
          <cell r="E1235">
            <v>0.98112250000000001</v>
          </cell>
        </row>
        <row r="1236">
          <cell r="A1236">
            <v>2012</v>
          </cell>
          <cell r="B1236" t="str">
            <v>MAR</v>
          </cell>
          <cell r="D1236" t="str">
            <v>FC14114</v>
          </cell>
          <cell r="E1236">
            <v>1025643.69</v>
          </cell>
        </row>
        <row r="1237">
          <cell r="A1237">
            <v>2012</v>
          </cell>
          <cell r="B1237" t="str">
            <v>MAR</v>
          </cell>
          <cell r="D1237" t="str">
            <v>FC14113</v>
          </cell>
          <cell r="E1237">
            <v>0</v>
          </cell>
        </row>
        <row r="1238">
          <cell r="A1238">
            <v>2012</v>
          </cell>
          <cell r="B1238" t="str">
            <v>MAR</v>
          </cell>
          <cell r="D1238" t="str">
            <v>FC14119</v>
          </cell>
          <cell r="E1238">
            <v>-385357.12</v>
          </cell>
        </row>
        <row r="1239">
          <cell r="A1239">
            <v>2012</v>
          </cell>
          <cell r="B1239" t="str">
            <v>MAR</v>
          </cell>
          <cell r="D1239" t="str">
            <v>FC34118</v>
          </cell>
          <cell r="E1239">
            <v>72676.943524250004</v>
          </cell>
        </row>
        <row r="1240">
          <cell r="A1240">
            <v>2012</v>
          </cell>
          <cell r="B1240" t="str">
            <v>MAR</v>
          </cell>
          <cell r="D1240" t="str">
            <v>FC14128</v>
          </cell>
          <cell r="E1240">
            <v>0</v>
          </cell>
        </row>
        <row r="1241">
          <cell r="A1241">
            <v>2012</v>
          </cell>
          <cell r="B1241" t="str">
            <v>MAR</v>
          </cell>
          <cell r="D1241" t="str">
            <v>FC34124</v>
          </cell>
          <cell r="E1241">
            <v>1940993.0428846499</v>
          </cell>
        </row>
        <row r="1242">
          <cell r="A1242">
            <v>2012</v>
          </cell>
          <cell r="B1242" t="str">
            <v>MAR</v>
          </cell>
          <cell r="D1242" t="str">
            <v>FC34113</v>
          </cell>
          <cell r="E1242">
            <v>0</v>
          </cell>
        </row>
        <row r="1243">
          <cell r="A1243">
            <v>2012</v>
          </cell>
          <cell r="B1243" t="str">
            <v>MAR</v>
          </cell>
          <cell r="D1243" t="str">
            <v>FC14112</v>
          </cell>
          <cell r="E1243">
            <v>0</v>
          </cell>
        </row>
        <row r="1244">
          <cell r="A1244">
            <v>2012</v>
          </cell>
          <cell r="B1244" t="str">
            <v>MAR</v>
          </cell>
          <cell r="D1244" t="str">
            <v>FC14124</v>
          </cell>
          <cell r="E1244">
            <v>1978339.14</v>
          </cell>
        </row>
        <row r="1245">
          <cell r="A1245">
            <v>2012</v>
          </cell>
          <cell r="B1245" t="str">
            <v>MAR</v>
          </cell>
          <cell r="D1245" t="str">
            <v>FC34117</v>
          </cell>
          <cell r="E1245">
            <v>201261.87725175</v>
          </cell>
        </row>
        <row r="1246">
          <cell r="A1246">
            <v>2012</v>
          </cell>
          <cell r="B1246" t="str">
            <v>MAR</v>
          </cell>
          <cell r="D1246" t="str">
            <v>EXP4TOT</v>
          </cell>
          <cell r="E1246">
            <v>267195898.10597</v>
          </cell>
        </row>
        <row r="1247">
          <cell r="A1247">
            <v>2012</v>
          </cell>
          <cell r="B1247" t="str">
            <v>MAR</v>
          </cell>
          <cell r="D1247" t="str">
            <v>LIN4LOS</v>
          </cell>
          <cell r="E1247">
            <v>226923.62830601499</v>
          </cell>
        </row>
        <row r="1248">
          <cell r="A1248">
            <v>2012</v>
          </cell>
          <cell r="B1248" t="str">
            <v>MAR</v>
          </cell>
          <cell r="D1248" t="str">
            <v>GLB4BEG</v>
          </cell>
          <cell r="E1248">
            <v>-38851889.004314803</v>
          </cell>
        </row>
        <row r="1249">
          <cell r="A1249">
            <v>2012</v>
          </cell>
          <cell r="B1249" t="str">
            <v>MAR</v>
          </cell>
          <cell r="D1249" t="str">
            <v>O/U4YTD</v>
          </cell>
          <cell r="E1249">
            <v>55446314.905946799</v>
          </cell>
        </row>
        <row r="1250">
          <cell r="A1250">
            <v>2012</v>
          </cell>
          <cell r="B1250" t="str">
            <v>MAR</v>
          </cell>
          <cell r="D1250" t="str">
            <v>TRU4YTD</v>
          </cell>
          <cell r="E1250">
            <v>-8633401</v>
          </cell>
        </row>
        <row r="1251">
          <cell r="A1251">
            <v>2012</v>
          </cell>
          <cell r="B1251" t="str">
            <v>MAR</v>
          </cell>
          <cell r="D1251" t="str">
            <v>1MC4YTD</v>
          </cell>
          <cell r="E1251">
            <v>0</v>
          </cell>
        </row>
        <row r="1252">
          <cell r="A1252">
            <v>2012</v>
          </cell>
          <cell r="B1252" t="str">
            <v>MAR</v>
          </cell>
          <cell r="D1252" t="str">
            <v>2MC4YTD</v>
          </cell>
          <cell r="E1252">
            <v>0</v>
          </cell>
        </row>
        <row r="1253">
          <cell r="A1253">
            <v>2012</v>
          </cell>
          <cell r="B1253" t="str">
            <v>MAR</v>
          </cell>
          <cell r="D1253" t="str">
            <v>3MC4YTD</v>
          </cell>
          <cell r="E1253">
            <v>0</v>
          </cell>
        </row>
        <row r="1254">
          <cell r="A1254">
            <v>2012</v>
          </cell>
          <cell r="B1254" t="str">
            <v>MAR</v>
          </cell>
          <cell r="D1254" t="str">
            <v>INT4YTD</v>
          </cell>
          <cell r="E1254">
            <v>-10159.079836954599</v>
          </cell>
        </row>
        <row r="1255">
          <cell r="A1255">
            <v>2012</v>
          </cell>
          <cell r="B1255" t="str">
            <v>MAR</v>
          </cell>
          <cell r="D1255" t="str">
            <v>RRT9102</v>
          </cell>
          <cell r="E1255">
            <v>404509.64199979702</v>
          </cell>
        </row>
        <row r="1256">
          <cell r="A1256">
            <v>2012</v>
          </cell>
          <cell r="B1256" t="str">
            <v>MAR</v>
          </cell>
          <cell r="D1256" t="str">
            <v>RRD9002</v>
          </cell>
          <cell r="E1256">
            <v>0</v>
          </cell>
        </row>
        <row r="1257">
          <cell r="A1257">
            <v>2012</v>
          </cell>
          <cell r="B1257" t="str">
            <v>MAR</v>
          </cell>
          <cell r="D1257" t="str">
            <v>RRT9103</v>
          </cell>
          <cell r="E1257">
            <v>156469.67792704501</v>
          </cell>
        </row>
        <row r="1258">
          <cell r="A1258">
            <v>2012</v>
          </cell>
          <cell r="B1258" t="str">
            <v>MAR</v>
          </cell>
          <cell r="D1258" t="str">
            <v>RRT9003</v>
          </cell>
          <cell r="E1258">
            <v>422609.177976078</v>
          </cell>
        </row>
        <row r="1259">
          <cell r="A1259">
            <v>2012</v>
          </cell>
          <cell r="B1259" t="str">
            <v>MAR</v>
          </cell>
          <cell r="D1259" t="str">
            <v>RRD9103</v>
          </cell>
          <cell r="E1259">
            <v>0</v>
          </cell>
        </row>
        <row r="1260">
          <cell r="A1260">
            <v>2012</v>
          </cell>
          <cell r="B1260" t="str">
            <v>MAR</v>
          </cell>
          <cell r="D1260" t="str">
            <v>RRD9003</v>
          </cell>
          <cell r="E1260">
            <v>0</v>
          </cell>
        </row>
        <row r="1261">
          <cell r="A1261">
            <v>2012</v>
          </cell>
          <cell r="B1261" t="str">
            <v>MAR</v>
          </cell>
          <cell r="D1261" t="str">
            <v>RRD9102</v>
          </cell>
          <cell r="E1261">
            <v>0</v>
          </cell>
        </row>
        <row r="1262">
          <cell r="A1262">
            <v>2012</v>
          </cell>
          <cell r="B1262" t="str">
            <v>MAR</v>
          </cell>
          <cell r="D1262" t="str">
            <v>RRT9002</v>
          </cell>
          <cell r="E1262">
            <v>1153201.2558898199</v>
          </cell>
        </row>
        <row r="1263">
          <cell r="A1263">
            <v>2012</v>
          </cell>
          <cell r="B1263" t="str">
            <v>MAR</v>
          </cell>
          <cell r="D1263" t="str">
            <v>JUR4FA1</v>
          </cell>
          <cell r="E1263">
            <v>0.98112250000000001</v>
          </cell>
        </row>
        <row r="1264">
          <cell r="A1264">
            <v>2012</v>
          </cell>
          <cell r="B1264" t="str">
            <v>MAR</v>
          </cell>
          <cell r="D1264" t="str">
            <v>TRU4TOT</v>
          </cell>
          <cell r="E1264">
            <v>-51800406</v>
          </cell>
        </row>
        <row r="1265">
          <cell r="A1265">
            <v>2012</v>
          </cell>
          <cell r="B1265" t="str">
            <v>MAR</v>
          </cell>
          <cell r="D1265" t="str">
            <v>2MC4MON</v>
          </cell>
          <cell r="E1265">
            <v>0</v>
          </cell>
        </row>
        <row r="1266">
          <cell r="A1266">
            <v>2012</v>
          </cell>
          <cell r="B1266" t="str">
            <v>MAR</v>
          </cell>
          <cell r="D1266" t="str">
            <v>2MC4TOT</v>
          </cell>
          <cell r="E1266">
            <v>0</v>
          </cell>
        </row>
        <row r="1267">
          <cell r="A1267">
            <v>2012</v>
          </cell>
          <cell r="B1267" t="str">
            <v>MAR</v>
          </cell>
          <cell r="D1267" t="str">
            <v>TRU4MON</v>
          </cell>
          <cell r="E1267">
            <v>-4316700.5</v>
          </cell>
        </row>
        <row r="1268">
          <cell r="A1268">
            <v>2012</v>
          </cell>
          <cell r="B1268" t="str">
            <v>MAR</v>
          </cell>
          <cell r="D1268" t="str">
            <v>1MC4TOT</v>
          </cell>
          <cell r="E1268">
            <v>0</v>
          </cell>
        </row>
        <row r="1269">
          <cell r="A1269">
            <v>2012</v>
          </cell>
          <cell r="B1269" t="str">
            <v>MAR</v>
          </cell>
          <cell r="D1269" t="str">
            <v>1MC4MON</v>
          </cell>
          <cell r="E1269">
            <v>0</v>
          </cell>
        </row>
        <row r="1270">
          <cell r="A1270">
            <v>2012</v>
          </cell>
          <cell r="B1270" t="str">
            <v>MAR</v>
          </cell>
          <cell r="D1270" t="str">
            <v>PIF4MON</v>
          </cell>
          <cell r="E1270">
            <v>-547226.46305999998</v>
          </cell>
        </row>
        <row r="1271">
          <cell r="A1271">
            <v>2012</v>
          </cell>
          <cell r="B1271" t="str">
            <v>MAR</v>
          </cell>
          <cell r="D1271" t="str">
            <v>PIF4GRS</v>
          </cell>
          <cell r="E1271">
            <v>0</v>
          </cell>
        </row>
        <row r="1272">
          <cell r="A1272">
            <v>2012</v>
          </cell>
          <cell r="B1272" t="str">
            <v>MAR</v>
          </cell>
          <cell r="D1272" t="str">
            <v>PIF4NET</v>
          </cell>
          <cell r="E1272">
            <v>-6566717.5567199998</v>
          </cell>
        </row>
        <row r="1273">
          <cell r="A1273">
            <v>2012</v>
          </cell>
          <cell r="B1273" t="str">
            <v>MAR</v>
          </cell>
          <cell r="D1273" t="str">
            <v>PIF4FEE</v>
          </cell>
          <cell r="E1273">
            <v>4731.4432800000004</v>
          </cell>
        </row>
        <row r="1274">
          <cell r="A1274">
            <v>2012</v>
          </cell>
          <cell r="B1274" t="str">
            <v>MAR</v>
          </cell>
          <cell r="D1274" t="str">
            <v>GRT4FEE</v>
          </cell>
          <cell r="E1274">
            <v>0</v>
          </cell>
        </row>
        <row r="1275">
          <cell r="A1275">
            <v>2012</v>
          </cell>
          <cell r="B1275" t="str">
            <v>FEB</v>
          </cell>
          <cell r="D1275" t="str">
            <v>CI54001</v>
          </cell>
          <cell r="E1275">
            <v>0</v>
          </cell>
        </row>
        <row r="1276">
          <cell r="A1276">
            <v>2012</v>
          </cell>
          <cell r="B1276" t="str">
            <v>FEB</v>
          </cell>
          <cell r="D1276" t="str">
            <v>CIR4001</v>
          </cell>
          <cell r="E1276">
            <v>33369368.789999999</v>
          </cell>
        </row>
        <row r="1277">
          <cell r="A1277">
            <v>2012</v>
          </cell>
          <cell r="B1277" t="str">
            <v>FEB</v>
          </cell>
          <cell r="D1277" t="str">
            <v>CIS4001</v>
          </cell>
          <cell r="E1277">
            <v>33369368.789999999</v>
          </cell>
        </row>
        <row r="1278">
          <cell r="A1278">
            <v>2012</v>
          </cell>
          <cell r="B1278" t="str">
            <v>FEB</v>
          </cell>
          <cell r="D1278" t="str">
            <v>COE4001</v>
          </cell>
          <cell r="E1278">
            <v>0</v>
          </cell>
        </row>
        <row r="1279">
          <cell r="A1279">
            <v>2012</v>
          </cell>
          <cell r="B1279" t="str">
            <v>FEB</v>
          </cell>
          <cell r="D1279" t="str">
            <v>COA4001</v>
          </cell>
          <cell r="E1279">
            <v>0</v>
          </cell>
        </row>
        <row r="1280">
          <cell r="A1280">
            <v>2012</v>
          </cell>
          <cell r="B1280" t="str">
            <v>FEB</v>
          </cell>
          <cell r="D1280" t="str">
            <v>COD4001</v>
          </cell>
          <cell r="E1280">
            <v>0</v>
          </cell>
        </row>
        <row r="1281">
          <cell r="A1281">
            <v>2012</v>
          </cell>
          <cell r="B1281" t="str">
            <v>FEB</v>
          </cell>
          <cell r="D1281" t="str">
            <v>COB4001</v>
          </cell>
          <cell r="E1281">
            <v>0</v>
          </cell>
        </row>
        <row r="1282">
          <cell r="A1282">
            <v>2012</v>
          </cell>
          <cell r="B1282" t="str">
            <v>FEB</v>
          </cell>
          <cell r="D1282" t="str">
            <v>FC14125</v>
          </cell>
          <cell r="E1282">
            <v>0</v>
          </cell>
        </row>
        <row r="1283">
          <cell r="A1283">
            <v>2012</v>
          </cell>
          <cell r="B1283" t="str">
            <v>FEB</v>
          </cell>
          <cell r="D1283" t="str">
            <v>FC14122</v>
          </cell>
          <cell r="E1283">
            <v>215999391.84999999</v>
          </cell>
        </row>
        <row r="1284">
          <cell r="A1284">
            <v>2012</v>
          </cell>
          <cell r="B1284" t="str">
            <v>FEB</v>
          </cell>
          <cell r="D1284" t="str">
            <v>FC14124</v>
          </cell>
          <cell r="E1284">
            <v>465870.46</v>
          </cell>
        </row>
        <row r="1285">
          <cell r="A1285">
            <v>2012</v>
          </cell>
          <cell r="B1285" t="str">
            <v>FEB</v>
          </cell>
          <cell r="D1285" t="str">
            <v>FC24152</v>
          </cell>
          <cell r="E1285">
            <v>1</v>
          </cell>
        </row>
        <row r="1286">
          <cell r="A1286">
            <v>2012</v>
          </cell>
          <cell r="B1286" t="str">
            <v>FEB</v>
          </cell>
          <cell r="D1286" t="str">
            <v>FC34112</v>
          </cell>
          <cell r="E1286">
            <v>0</v>
          </cell>
        </row>
        <row r="1287">
          <cell r="A1287">
            <v>2012</v>
          </cell>
          <cell r="B1287" t="str">
            <v>FEB</v>
          </cell>
          <cell r="D1287" t="str">
            <v>FC24122</v>
          </cell>
          <cell r="E1287">
            <v>0.9794737</v>
          </cell>
        </row>
        <row r="1288">
          <cell r="A1288">
            <v>2012</v>
          </cell>
          <cell r="B1288" t="str">
            <v>FEB</v>
          </cell>
          <cell r="D1288" t="str">
            <v>FC34125</v>
          </cell>
          <cell r="E1288">
            <v>0</v>
          </cell>
        </row>
        <row r="1289">
          <cell r="A1289">
            <v>2012</v>
          </cell>
          <cell r="B1289" t="str">
            <v>FEB</v>
          </cell>
          <cell r="D1289" t="str">
            <v>FC14152</v>
          </cell>
          <cell r="E1289">
            <v>0</v>
          </cell>
        </row>
        <row r="1290">
          <cell r="A1290">
            <v>2012</v>
          </cell>
          <cell r="B1290" t="str">
            <v>FEB</v>
          </cell>
          <cell r="D1290" t="str">
            <v>FC24125</v>
          </cell>
          <cell r="E1290">
            <v>0.9794737</v>
          </cell>
        </row>
        <row r="1291">
          <cell r="A1291">
            <v>2012</v>
          </cell>
          <cell r="B1291" t="str">
            <v>FEB</v>
          </cell>
          <cell r="D1291" t="str">
            <v>FC24117</v>
          </cell>
          <cell r="E1291">
            <v>0.9794737</v>
          </cell>
        </row>
        <row r="1292">
          <cell r="A1292">
            <v>2012</v>
          </cell>
          <cell r="B1292" t="str">
            <v>FEB</v>
          </cell>
          <cell r="D1292" t="str">
            <v>FC14115</v>
          </cell>
          <cell r="E1292">
            <v>0</v>
          </cell>
        </row>
        <row r="1293">
          <cell r="A1293">
            <v>2012</v>
          </cell>
          <cell r="B1293" t="str">
            <v>FEB</v>
          </cell>
          <cell r="D1293" t="str">
            <v>FC34116</v>
          </cell>
          <cell r="E1293">
            <v>-2865.793125145</v>
          </cell>
        </row>
        <row r="1294">
          <cell r="A1294">
            <v>2012</v>
          </cell>
          <cell r="B1294" t="str">
            <v>FEB</v>
          </cell>
          <cell r="D1294" t="str">
            <v>FC14127</v>
          </cell>
          <cell r="E1294">
            <v>7690686.5300000003</v>
          </cell>
        </row>
        <row r="1295">
          <cell r="A1295">
            <v>2012</v>
          </cell>
          <cell r="B1295" t="str">
            <v>FEB</v>
          </cell>
          <cell r="D1295" t="str">
            <v>FC34152</v>
          </cell>
          <cell r="E1295">
            <v>0</v>
          </cell>
        </row>
        <row r="1296">
          <cell r="A1296">
            <v>2012</v>
          </cell>
          <cell r="B1296" t="str">
            <v>FEB</v>
          </cell>
          <cell r="D1296" t="str">
            <v>FC34117</v>
          </cell>
          <cell r="E1296">
            <v>10850.149295961</v>
          </cell>
        </row>
        <row r="1297">
          <cell r="A1297">
            <v>2012</v>
          </cell>
          <cell r="B1297" t="str">
            <v>FEB</v>
          </cell>
          <cell r="D1297" t="str">
            <v>FC24112</v>
          </cell>
          <cell r="E1297">
            <v>0.9794737</v>
          </cell>
        </row>
        <row r="1298">
          <cell r="A1298">
            <v>2012</v>
          </cell>
          <cell r="B1298" t="str">
            <v>FEB</v>
          </cell>
          <cell r="D1298" t="str">
            <v>FC24119</v>
          </cell>
          <cell r="E1298">
            <v>0.9794737</v>
          </cell>
        </row>
        <row r="1299">
          <cell r="A1299">
            <v>2012</v>
          </cell>
          <cell r="B1299" t="str">
            <v>FEB</v>
          </cell>
          <cell r="D1299" t="str">
            <v>FC24116</v>
          </cell>
          <cell r="E1299">
            <v>0.9794737</v>
          </cell>
        </row>
        <row r="1300">
          <cell r="A1300">
            <v>2012</v>
          </cell>
          <cell r="B1300" t="str">
            <v>FEB</v>
          </cell>
          <cell r="D1300" t="str">
            <v>FC24115</v>
          </cell>
          <cell r="E1300">
            <v>0.9794737</v>
          </cell>
        </row>
        <row r="1301">
          <cell r="A1301">
            <v>2012</v>
          </cell>
          <cell r="B1301" t="str">
            <v>FEB</v>
          </cell>
          <cell r="D1301" t="str">
            <v>FC14113</v>
          </cell>
          <cell r="E1301">
            <v>0</v>
          </cell>
        </row>
        <row r="1302">
          <cell r="A1302">
            <v>2012</v>
          </cell>
          <cell r="B1302" t="str">
            <v>FEB</v>
          </cell>
          <cell r="D1302" t="str">
            <v>FC34122</v>
          </cell>
          <cell r="E1302">
            <v>211565723.53306901</v>
          </cell>
        </row>
        <row r="1303">
          <cell r="A1303">
            <v>2012</v>
          </cell>
          <cell r="B1303" t="str">
            <v>FEB</v>
          </cell>
          <cell r="D1303" t="str">
            <v>FC24127</v>
          </cell>
          <cell r="E1303">
            <v>0.9794737</v>
          </cell>
        </row>
        <row r="1304">
          <cell r="A1304">
            <v>2012</v>
          </cell>
          <cell r="B1304" t="str">
            <v>FEB</v>
          </cell>
          <cell r="D1304" t="str">
            <v>FC14116</v>
          </cell>
          <cell r="E1304">
            <v>-2925.85</v>
          </cell>
        </row>
        <row r="1305">
          <cell r="A1305">
            <v>2012</v>
          </cell>
          <cell r="B1305" t="str">
            <v>FEB</v>
          </cell>
          <cell r="D1305" t="str">
            <v>FC34127</v>
          </cell>
          <cell r="E1305">
            <v>7532825.1910792599</v>
          </cell>
        </row>
        <row r="1306">
          <cell r="A1306">
            <v>2012</v>
          </cell>
          <cell r="B1306" t="str">
            <v>FEB</v>
          </cell>
          <cell r="D1306" t="str">
            <v>FC24191</v>
          </cell>
          <cell r="E1306">
            <v>0.9794737</v>
          </cell>
        </row>
        <row r="1307">
          <cell r="A1307">
            <v>2012</v>
          </cell>
          <cell r="B1307" t="str">
            <v>FEB</v>
          </cell>
          <cell r="D1307" t="str">
            <v>FC34119</v>
          </cell>
          <cell r="E1307">
            <v>-1214257.84577954</v>
          </cell>
        </row>
        <row r="1308">
          <cell r="A1308">
            <v>2012</v>
          </cell>
          <cell r="B1308" t="str">
            <v>FEB</v>
          </cell>
          <cell r="D1308" t="str">
            <v>FC24120</v>
          </cell>
          <cell r="E1308">
            <v>0.9794737</v>
          </cell>
        </row>
        <row r="1309">
          <cell r="A1309">
            <v>2012</v>
          </cell>
          <cell r="B1309" t="str">
            <v>FEB</v>
          </cell>
          <cell r="D1309" t="str">
            <v>FC24151</v>
          </cell>
          <cell r="E1309">
            <v>1</v>
          </cell>
        </row>
        <row r="1310">
          <cell r="A1310">
            <v>2012</v>
          </cell>
          <cell r="B1310" t="str">
            <v>FEB</v>
          </cell>
          <cell r="D1310" t="str">
            <v>FC24113</v>
          </cell>
          <cell r="E1310">
            <v>0.9794737</v>
          </cell>
        </row>
        <row r="1311">
          <cell r="A1311">
            <v>2012</v>
          </cell>
          <cell r="B1311" t="str">
            <v>FEB</v>
          </cell>
          <cell r="D1311" t="str">
            <v>FC14112</v>
          </cell>
          <cell r="E1311">
            <v>0</v>
          </cell>
        </row>
        <row r="1312">
          <cell r="A1312">
            <v>2012</v>
          </cell>
          <cell r="B1312" t="str">
            <v>FEB</v>
          </cell>
          <cell r="D1312" t="str">
            <v>FC24123</v>
          </cell>
          <cell r="E1312">
            <v>0.9794737</v>
          </cell>
        </row>
        <row r="1313">
          <cell r="A1313">
            <v>2012</v>
          </cell>
          <cell r="B1313" t="str">
            <v>FEB</v>
          </cell>
          <cell r="D1313" t="str">
            <v>FC34113</v>
          </cell>
          <cell r="E1313">
            <v>0</v>
          </cell>
        </row>
        <row r="1314">
          <cell r="A1314">
            <v>2012</v>
          </cell>
          <cell r="B1314" t="str">
            <v>FEB</v>
          </cell>
          <cell r="D1314" t="str">
            <v>FC14128</v>
          </cell>
          <cell r="E1314">
            <v>0</v>
          </cell>
        </row>
        <row r="1315">
          <cell r="A1315">
            <v>2012</v>
          </cell>
          <cell r="B1315" t="str">
            <v>FEB</v>
          </cell>
          <cell r="D1315" t="str">
            <v>FC24124</v>
          </cell>
          <cell r="E1315">
            <v>0.9794737</v>
          </cell>
        </row>
        <row r="1316">
          <cell r="A1316">
            <v>2012</v>
          </cell>
          <cell r="B1316" t="str">
            <v>FEB</v>
          </cell>
          <cell r="D1316" t="str">
            <v>FC24128</v>
          </cell>
          <cell r="E1316">
            <v>0.9794737</v>
          </cell>
        </row>
        <row r="1317">
          <cell r="A1317">
            <v>2012</v>
          </cell>
          <cell r="B1317" t="str">
            <v>FEB</v>
          </cell>
          <cell r="D1317" t="str">
            <v>FC34121</v>
          </cell>
          <cell r="E1317">
            <v>3869119.18417161</v>
          </cell>
        </row>
        <row r="1318">
          <cell r="A1318">
            <v>2012</v>
          </cell>
          <cell r="B1318" t="str">
            <v>FEB</v>
          </cell>
          <cell r="D1318" t="str">
            <v>FC14119</v>
          </cell>
          <cell r="E1318">
            <v>-1239704.3899999999</v>
          </cell>
        </row>
        <row r="1319">
          <cell r="A1319">
            <v>2012</v>
          </cell>
          <cell r="B1319" t="str">
            <v>FEB</v>
          </cell>
          <cell r="D1319" t="str">
            <v>FC34128</v>
          </cell>
          <cell r="E1319">
            <v>0</v>
          </cell>
        </row>
        <row r="1320">
          <cell r="A1320">
            <v>2012</v>
          </cell>
          <cell r="B1320" t="str">
            <v>FEB</v>
          </cell>
          <cell r="D1320" t="str">
            <v>FC14118</v>
          </cell>
          <cell r="E1320">
            <v>-102828.4</v>
          </cell>
        </row>
        <row r="1321">
          <cell r="A1321">
            <v>2012</v>
          </cell>
          <cell r="B1321" t="str">
            <v>FEB</v>
          </cell>
          <cell r="D1321" t="str">
            <v>FC34124</v>
          </cell>
          <cell r="E1321">
            <v>456307.863176902</v>
          </cell>
        </row>
        <row r="1322">
          <cell r="A1322">
            <v>2012</v>
          </cell>
          <cell r="B1322" t="str">
            <v>FEB</v>
          </cell>
          <cell r="D1322" t="str">
            <v>FC14121</v>
          </cell>
          <cell r="E1322">
            <v>3950202.22</v>
          </cell>
        </row>
        <row r="1323">
          <cell r="A1323">
            <v>2012</v>
          </cell>
          <cell r="B1323" t="str">
            <v>FEB</v>
          </cell>
          <cell r="D1323" t="str">
            <v>FC34191</v>
          </cell>
          <cell r="E1323">
            <v>0</v>
          </cell>
        </row>
        <row r="1324">
          <cell r="A1324">
            <v>2012</v>
          </cell>
          <cell r="B1324" t="str">
            <v>FEB</v>
          </cell>
          <cell r="D1324" t="str">
            <v>FC34120</v>
          </cell>
          <cell r="E1324">
            <v>-642592.97691146506</v>
          </cell>
        </row>
        <row r="1325">
          <cell r="A1325">
            <v>2012</v>
          </cell>
          <cell r="B1325" t="str">
            <v>FEB</v>
          </cell>
          <cell r="D1325" t="str">
            <v>FC14123</v>
          </cell>
          <cell r="E1325">
            <v>2629789.7000000002</v>
          </cell>
        </row>
        <row r="1326">
          <cell r="A1326">
            <v>2012</v>
          </cell>
          <cell r="B1326" t="str">
            <v>FEB</v>
          </cell>
          <cell r="D1326" t="str">
            <v>FC24129</v>
          </cell>
          <cell r="E1326">
            <v>0.9794737</v>
          </cell>
        </row>
        <row r="1327">
          <cell r="A1327">
            <v>2012</v>
          </cell>
          <cell r="B1327" t="str">
            <v>FEB</v>
          </cell>
          <cell r="D1327" t="str">
            <v>FC24121</v>
          </cell>
          <cell r="E1327">
            <v>0.9794737</v>
          </cell>
        </row>
        <row r="1328">
          <cell r="A1328">
            <v>2012</v>
          </cell>
          <cell r="B1328" t="str">
            <v>FEB</v>
          </cell>
          <cell r="D1328" t="str">
            <v>FC24114</v>
          </cell>
          <cell r="E1328">
            <v>0.9794737</v>
          </cell>
        </row>
        <row r="1329">
          <cell r="A1329">
            <v>2012</v>
          </cell>
          <cell r="B1329" t="str">
            <v>FEB</v>
          </cell>
          <cell r="D1329" t="str">
            <v>FC34151</v>
          </cell>
          <cell r="E1329">
            <v>0</v>
          </cell>
        </row>
        <row r="1330">
          <cell r="A1330">
            <v>2012</v>
          </cell>
          <cell r="B1330" t="str">
            <v>FEB</v>
          </cell>
          <cell r="D1330" t="str">
            <v>FC34123</v>
          </cell>
          <cell r="E1330">
            <v>2575809.84768089</v>
          </cell>
        </row>
        <row r="1331">
          <cell r="A1331">
            <v>2012</v>
          </cell>
          <cell r="B1331" t="str">
            <v>FEB</v>
          </cell>
          <cell r="D1331" t="str">
            <v>FC14120</v>
          </cell>
          <cell r="E1331">
            <v>-656059.44999999995</v>
          </cell>
        </row>
        <row r="1332">
          <cell r="A1332">
            <v>2012</v>
          </cell>
          <cell r="B1332" t="str">
            <v>FEB</v>
          </cell>
          <cell r="D1332" t="str">
            <v>FC14151</v>
          </cell>
          <cell r="E1332">
            <v>0</v>
          </cell>
        </row>
        <row r="1333">
          <cell r="A1333">
            <v>2012</v>
          </cell>
          <cell r="B1333" t="str">
            <v>FEB</v>
          </cell>
          <cell r="D1333" t="str">
            <v>FC34114</v>
          </cell>
          <cell r="E1333">
            <v>1303826.2296549899</v>
          </cell>
        </row>
        <row r="1334">
          <cell r="A1334">
            <v>2012</v>
          </cell>
          <cell r="B1334" t="str">
            <v>FEB</v>
          </cell>
          <cell r="D1334" t="str">
            <v>FC34118</v>
          </cell>
          <cell r="E1334">
            <v>-100717.71341308</v>
          </cell>
        </row>
        <row r="1335">
          <cell r="A1335">
            <v>2012</v>
          </cell>
          <cell r="B1335" t="str">
            <v>FEB</v>
          </cell>
          <cell r="D1335" t="str">
            <v>FC34129</v>
          </cell>
          <cell r="E1335">
            <v>-617559.80479029904</v>
          </cell>
        </row>
        <row r="1336">
          <cell r="A1336">
            <v>2012</v>
          </cell>
          <cell r="B1336" t="str">
            <v>FEB</v>
          </cell>
          <cell r="D1336" t="str">
            <v>FC14114</v>
          </cell>
          <cell r="E1336">
            <v>1331149.81</v>
          </cell>
        </row>
        <row r="1337">
          <cell r="A1337">
            <v>2012</v>
          </cell>
          <cell r="B1337" t="str">
            <v>FEB</v>
          </cell>
          <cell r="D1337" t="str">
            <v>FC24118</v>
          </cell>
          <cell r="E1337">
            <v>0.9794737</v>
          </cell>
        </row>
        <row r="1338">
          <cell r="A1338">
            <v>2012</v>
          </cell>
          <cell r="B1338" t="str">
            <v>FEB</v>
          </cell>
          <cell r="D1338" t="str">
            <v>FC34115</v>
          </cell>
          <cell r="E1338">
            <v>0</v>
          </cell>
        </row>
        <row r="1339">
          <cell r="A1339">
            <v>2012</v>
          </cell>
          <cell r="B1339" t="str">
            <v>FEB</v>
          </cell>
          <cell r="D1339" t="str">
            <v>FC14191</v>
          </cell>
          <cell r="E1339">
            <v>0</v>
          </cell>
        </row>
        <row r="1340">
          <cell r="A1340">
            <v>2012</v>
          </cell>
          <cell r="B1340" t="str">
            <v>FEB</v>
          </cell>
          <cell r="D1340" t="str">
            <v>FC14129</v>
          </cell>
          <cell r="E1340">
            <v>-630501.67124477099</v>
          </cell>
        </row>
        <row r="1341">
          <cell r="A1341">
            <v>2012</v>
          </cell>
          <cell r="B1341" t="str">
            <v>FEB</v>
          </cell>
          <cell r="D1341" t="str">
            <v>FC14117</v>
          </cell>
          <cell r="E1341">
            <v>11077.53</v>
          </cell>
        </row>
        <row r="1342">
          <cell r="A1342">
            <v>2012</v>
          </cell>
          <cell r="B1342" t="str">
            <v>FEB</v>
          </cell>
          <cell r="D1342" t="str">
            <v>EXP4TOT</v>
          </cell>
          <cell r="E1342">
            <v>224927493.86179301</v>
          </cell>
        </row>
        <row r="1343">
          <cell r="A1343">
            <v>2012</v>
          </cell>
          <cell r="B1343" t="str">
            <v>FEB</v>
          </cell>
          <cell r="D1343" t="str">
            <v>LIN4LOS</v>
          </cell>
          <cell r="E1343">
            <v>191025.99768449299</v>
          </cell>
        </row>
        <row r="1344">
          <cell r="A1344">
            <v>2012</v>
          </cell>
          <cell r="B1344" t="str">
            <v>FEB</v>
          </cell>
          <cell r="D1344" t="str">
            <v>REV4TOT</v>
          </cell>
          <cell r="E1344">
            <v>245973301.704588</v>
          </cell>
        </row>
        <row r="1345">
          <cell r="A1345">
            <v>2012</v>
          </cell>
          <cell r="B1345" t="str">
            <v>FEB</v>
          </cell>
          <cell r="D1345" t="str">
            <v>O/U4MON</v>
          </cell>
          <cell r="E1345">
            <v>21045807.842794001</v>
          </cell>
        </row>
        <row r="1346">
          <cell r="A1346">
            <v>2012</v>
          </cell>
          <cell r="B1346" t="str">
            <v>FEB</v>
          </cell>
          <cell r="D1346" t="str">
            <v>MAN4001</v>
          </cell>
          <cell r="E1346">
            <v>-45498494</v>
          </cell>
        </row>
        <row r="1347">
          <cell r="A1347">
            <v>2012</v>
          </cell>
          <cell r="B1347" t="str">
            <v>FEB</v>
          </cell>
          <cell r="D1347" t="str">
            <v>MAN4002</v>
          </cell>
          <cell r="E1347">
            <v>-6301912</v>
          </cell>
        </row>
        <row r="1348">
          <cell r="A1348">
            <v>2012</v>
          </cell>
          <cell r="B1348" t="str">
            <v>FEB</v>
          </cell>
          <cell r="D1348" t="str">
            <v>MAN4003</v>
          </cell>
          <cell r="E1348">
            <v>0</v>
          </cell>
        </row>
        <row r="1349">
          <cell r="A1349">
            <v>2012</v>
          </cell>
          <cell r="B1349" t="str">
            <v>FEB</v>
          </cell>
          <cell r="D1349" t="str">
            <v>MAN4004</v>
          </cell>
          <cell r="E1349">
            <v>0</v>
          </cell>
        </row>
        <row r="1350">
          <cell r="A1350">
            <v>2012</v>
          </cell>
          <cell r="B1350" t="str">
            <v>FEB</v>
          </cell>
          <cell r="D1350" t="str">
            <v>MAN4005</v>
          </cell>
          <cell r="E1350">
            <v>0</v>
          </cell>
        </row>
        <row r="1351">
          <cell r="A1351">
            <v>2012</v>
          </cell>
          <cell r="B1351" t="str">
            <v>FEB</v>
          </cell>
          <cell r="D1351" t="str">
            <v>MAN4006</v>
          </cell>
          <cell r="E1351">
            <v>0</v>
          </cell>
        </row>
        <row r="1352">
          <cell r="A1352">
            <v>2012</v>
          </cell>
          <cell r="B1352" t="str">
            <v>FEB</v>
          </cell>
          <cell r="D1352" t="str">
            <v>MAN4007</v>
          </cell>
          <cell r="E1352">
            <v>0</v>
          </cell>
        </row>
        <row r="1353">
          <cell r="A1353">
            <v>2012</v>
          </cell>
          <cell r="B1353" t="str">
            <v>FEB</v>
          </cell>
          <cell r="D1353" t="str">
            <v>MAN4008</v>
          </cell>
          <cell r="E1353">
            <v>0</v>
          </cell>
        </row>
        <row r="1354">
          <cell r="A1354">
            <v>2012</v>
          </cell>
          <cell r="B1354" t="str">
            <v>FEB</v>
          </cell>
          <cell r="D1354" t="str">
            <v>MAN4009</v>
          </cell>
          <cell r="E1354">
            <v>0</v>
          </cell>
        </row>
        <row r="1355">
          <cell r="A1355">
            <v>2012</v>
          </cell>
          <cell r="B1355" t="str">
            <v>FEB</v>
          </cell>
          <cell r="D1355" t="str">
            <v>MAN400B</v>
          </cell>
          <cell r="E1355">
            <v>-51121025</v>
          </cell>
        </row>
        <row r="1356">
          <cell r="A1356">
            <v>2012</v>
          </cell>
          <cell r="B1356" t="str">
            <v>FEB</v>
          </cell>
          <cell r="D1356" t="str">
            <v>MAN400G</v>
          </cell>
          <cell r="E1356">
            <v>-6571449</v>
          </cell>
        </row>
        <row r="1357">
          <cell r="A1357">
            <v>2012</v>
          </cell>
          <cell r="B1357" t="str">
            <v>FEB</v>
          </cell>
          <cell r="D1357" t="str">
            <v>MAN400H</v>
          </cell>
          <cell r="E1357">
            <v>0</v>
          </cell>
        </row>
        <row r="1358">
          <cell r="A1358">
            <v>2012</v>
          </cell>
          <cell r="B1358" t="str">
            <v>FEB</v>
          </cell>
          <cell r="D1358" t="str">
            <v>MAN400R</v>
          </cell>
          <cell r="E1358">
            <v>0</v>
          </cell>
        </row>
        <row r="1359">
          <cell r="A1359">
            <v>2012</v>
          </cell>
          <cell r="B1359" t="str">
            <v>FEB</v>
          </cell>
          <cell r="D1359" t="str">
            <v>MAN400W</v>
          </cell>
          <cell r="E1359">
            <v>0</v>
          </cell>
        </row>
        <row r="1360">
          <cell r="A1360">
            <v>2012</v>
          </cell>
          <cell r="B1360" t="str">
            <v>FEB</v>
          </cell>
          <cell r="D1360" t="str">
            <v>MAN400X</v>
          </cell>
          <cell r="E1360">
            <v>0</v>
          </cell>
        </row>
        <row r="1361">
          <cell r="A1361">
            <v>2012</v>
          </cell>
          <cell r="B1361" t="str">
            <v>FEB</v>
          </cell>
          <cell r="D1361" t="str">
            <v>MAN4019</v>
          </cell>
          <cell r="E1361">
            <v>0</v>
          </cell>
        </row>
        <row r="1362">
          <cell r="A1362">
            <v>2012</v>
          </cell>
          <cell r="B1362" t="str">
            <v>FEB</v>
          </cell>
          <cell r="D1362" t="str">
            <v>MAN4100</v>
          </cell>
          <cell r="E1362">
            <v>0</v>
          </cell>
        </row>
        <row r="1363">
          <cell r="A1363">
            <v>2012</v>
          </cell>
          <cell r="B1363" t="str">
            <v>FEB</v>
          </cell>
          <cell r="D1363" t="str">
            <v>MAN4150</v>
          </cell>
          <cell r="E1363">
            <v>8.4999999999999995E-4</v>
          </cell>
        </row>
        <row r="1364">
          <cell r="A1364">
            <v>2012</v>
          </cell>
          <cell r="B1364" t="str">
            <v>FEB</v>
          </cell>
          <cell r="D1364" t="str">
            <v>XAN4100</v>
          </cell>
          <cell r="E1364">
            <v>1.1000000000000001E-3</v>
          </cell>
        </row>
        <row r="1365">
          <cell r="A1365">
            <v>2012</v>
          </cell>
          <cell r="B1365" t="str">
            <v>FEB</v>
          </cell>
          <cell r="D1365" t="str">
            <v>XAN4200</v>
          </cell>
          <cell r="E1365">
            <v>7.2000000000000005E-4</v>
          </cell>
        </row>
        <row r="1366">
          <cell r="A1366">
            <v>2012</v>
          </cell>
          <cell r="B1366" t="str">
            <v>FEB</v>
          </cell>
          <cell r="D1366" t="str">
            <v>XAN4300</v>
          </cell>
          <cell r="E1366">
            <v>1.9473000000000001E-2</v>
          </cell>
        </row>
        <row r="1367">
          <cell r="A1367">
            <v>2012</v>
          </cell>
          <cell r="B1367" t="str">
            <v>FEB</v>
          </cell>
          <cell r="D1367" t="str">
            <v>XAN4400</v>
          </cell>
          <cell r="E1367">
            <v>4.7018999999999998E-2</v>
          </cell>
        </row>
        <row r="1368">
          <cell r="A1368">
            <v>2012</v>
          </cell>
          <cell r="B1368" t="str">
            <v>FEB</v>
          </cell>
          <cell r="D1368" t="str">
            <v>XAN4500</v>
          </cell>
          <cell r="E1368">
            <v>0.35</v>
          </cell>
        </row>
        <row r="1369">
          <cell r="A1369">
            <v>2012</v>
          </cell>
          <cell r="B1369" t="str">
            <v>FEB</v>
          </cell>
          <cell r="D1369" t="str">
            <v>XAN4600</v>
          </cell>
          <cell r="E1369">
            <v>5.5E-2</v>
          </cell>
        </row>
        <row r="1370">
          <cell r="A1370">
            <v>2012</v>
          </cell>
          <cell r="B1370" t="str">
            <v>FEB</v>
          </cell>
          <cell r="D1370" t="str">
            <v>CIP4001</v>
          </cell>
          <cell r="E1370">
            <v>33369368.789999999</v>
          </cell>
        </row>
        <row r="1371">
          <cell r="A1371">
            <v>2012</v>
          </cell>
          <cell r="B1371" t="str">
            <v>FEB</v>
          </cell>
          <cell r="D1371" t="str">
            <v>XAN4700</v>
          </cell>
          <cell r="E1371">
            <v>1.1999999999999999E-3</v>
          </cell>
        </row>
        <row r="1372">
          <cell r="A1372">
            <v>2012</v>
          </cell>
          <cell r="B1372" t="str">
            <v>FEB</v>
          </cell>
          <cell r="D1372" t="str">
            <v>AM44111</v>
          </cell>
          <cell r="E1372">
            <v>-50</v>
          </cell>
        </row>
        <row r="1373">
          <cell r="A1373">
            <v>2012</v>
          </cell>
          <cell r="B1373" t="str">
            <v>FEB</v>
          </cell>
          <cell r="D1373" t="str">
            <v>AM14111</v>
          </cell>
          <cell r="E1373">
            <v>0</v>
          </cell>
        </row>
        <row r="1374">
          <cell r="A1374">
            <v>2012</v>
          </cell>
          <cell r="B1374" t="str">
            <v>FEB</v>
          </cell>
          <cell r="D1374" t="str">
            <v>CIQ4001</v>
          </cell>
          <cell r="E1374">
            <v>33369368.789999999</v>
          </cell>
        </row>
        <row r="1375">
          <cell r="A1375">
            <v>2012</v>
          </cell>
          <cell r="B1375" t="str">
            <v>FEB</v>
          </cell>
          <cell r="D1375" t="str">
            <v>CIN4001</v>
          </cell>
          <cell r="E1375">
            <v>0</v>
          </cell>
        </row>
        <row r="1376">
          <cell r="A1376">
            <v>2012</v>
          </cell>
          <cell r="B1376" t="str">
            <v>FEB</v>
          </cell>
          <cell r="D1376" t="str">
            <v>GLB4BEG</v>
          </cell>
          <cell r="E1376">
            <v>-64209460.944899999</v>
          </cell>
        </row>
        <row r="1377">
          <cell r="A1377">
            <v>2012</v>
          </cell>
          <cell r="B1377" t="str">
            <v>FEB</v>
          </cell>
          <cell r="D1377" t="str">
            <v>O/U4YTD</v>
          </cell>
          <cell r="E1377">
            <v>34400507.063152798</v>
          </cell>
        </row>
        <row r="1378">
          <cell r="A1378">
            <v>2012</v>
          </cell>
          <cell r="B1378" t="str">
            <v>FEB</v>
          </cell>
          <cell r="D1378" t="str">
            <v>TRU4YTD</v>
          </cell>
          <cell r="E1378">
            <v>-4316700.5</v>
          </cell>
        </row>
        <row r="1379">
          <cell r="A1379">
            <v>2012</v>
          </cell>
          <cell r="B1379" t="str">
            <v>FEB</v>
          </cell>
          <cell r="D1379" t="str">
            <v>1MC4YTD</v>
          </cell>
          <cell r="E1379">
            <v>0</v>
          </cell>
        </row>
        <row r="1380">
          <cell r="A1380">
            <v>2012</v>
          </cell>
          <cell r="B1380" t="str">
            <v>FEB</v>
          </cell>
          <cell r="D1380" t="str">
            <v>2MC4YTD</v>
          </cell>
          <cell r="E1380">
            <v>0</v>
          </cell>
        </row>
        <row r="1381">
          <cell r="A1381">
            <v>2012</v>
          </cell>
          <cell r="B1381" t="str">
            <v>FEB</v>
          </cell>
          <cell r="D1381" t="str">
            <v>3MC4YTD</v>
          </cell>
          <cell r="E1381">
            <v>0</v>
          </cell>
        </row>
        <row r="1382">
          <cell r="A1382">
            <v>2012</v>
          </cell>
          <cell r="B1382" t="str">
            <v>FEB</v>
          </cell>
          <cell r="D1382" t="str">
            <v>INT4YTD</v>
          </cell>
          <cell r="E1382">
            <v>-5222.6776280530203</v>
          </cell>
        </row>
        <row r="1383">
          <cell r="A1383">
            <v>2012</v>
          </cell>
          <cell r="B1383" t="str">
            <v>FEB</v>
          </cell>
          <cell r="D1383" t="str">
            <v>RRT9102</v>
          </cell>
          <cell r="E1383">
            <v>453166.845690049</v>
          </cell>
        </row>
        <row r="1384">
          <cell r="A1384">
            <v>2012</v>
          </cell>
          <cell r="B1384" t="str">
            <v>FEB</v>
          </cell>
          <cell r="D1384" t="str">
            <v>RRD9002</v>
          </cell>
          <cell r="E1384">
            <v>0</v>
          </cell>
        </row>
        <row r="1385">
          <cell r="A1385">
            <v>2012</v>
          </cell>
          <cell r="B1385" t="str">
            <v>FEB</v>
          </cell>
          <cell r="D1385" t="str">
            <v>RRT9103</v>
          </cell>
          <cell r="E1385">
            <v>216070.058527635</v>
          </cell>
        </row>
        <row r="1386">
          <cell r="A1386">
            <v>2012</v>
          </cell>
          <cell r="B1386" t="str">
            <v>FEB</v>
          </cell>
          <cell r="D1386" t="str">
            <v>RRT9003</v>
          </cell>
          <cell r="E1386">
            <v>414431.61271713499</v>
          </cell>
        </row>
        <row r="1387">
          <cell r="A1387">
            <v>2012</v>
          </cell>
          <cell r="B1387" t="str">
            <v>FEB</v>
          </cell>
          <cell r="D1387" t="str">
            <v>RRD9103</v>
          </cell>
          <cell r="E1387">
            <v>0</v>
          </cell>
        </row>
        <row r="1388">
          <cell r="A1388">
            <v>2012</v>
          </cell>
          <cell r="B1388" t="str">
            <v>FEB</v>
          </cell>
          <cell r="D1388" t="str">
            <v>RRD9003</v>
          </cell>
          <cell r="E1388">
            <v>0</v>
          </cell>
        </row>
        <row r="1389">
          <cell r="A1389">
            <v>2012</v>
          </cell>
          <cell r="B1389" t="str">
            <v>FEB</v>
          </cell>
          <cell r="D1389" t="str">
            <v>RRD9102</v>
          </cell>
          <cell r="E1389">
            <v>0</v>
          </cell>
        </row>
        <row r="1390">
          <cell r="A1390">
            <v>2012</v>
          </cell>
          <cell r="B1390" t="str">
            <v>FEB</v>
          </cell>
          <cell r="D1390" t="str">
            <v>RRT9002</v>
          </cell>
          <cell r="E1390">
            <v>1132965.3224160799</v>
          </cell>
        </row>
        <row r="1391">
          <cell r="A1391">
            <v>2012</v>
          </cell>
          <cell r="B1391" t="str">
            <v>FEB</v>
          </cell>
          <cell r="D1391" t="str">
            <v>JUR4FA1</v>
          </cell>
          <cell r="E1391">
            <v>0.9794737</v>
          </cell>
        </row>
        <row r="1392">
          <cell r="A1392">
            <v>2012</v>
          </cell>
          <cell r="B1392" t="str">
            <v>FEB</v>
          </cell>
          <cell r="D1392" t="str">
            <v>TRU4TOT</v>
          </cell>
          <cell r="E1392">
            <v>-51800406</v>
          </cell>
        </row>
        <row r="1393">
          <cell r="A1393">
            <v>2012</v>
          </cell>
          <cell r="B1393" t="str">
            <v>FEB</v>
          </cell>
          <cell r="D1393" t="str">
            <v>2MC4MON</v>
          </cell>
          <cell r="E1393">
            <v>0</v>
          </cell>
        </row>
        <row r="1394">
          <cell r="A1394">
            <v>2012</v>
          </cell>
          <cell r="B1394" t="str">
            <v>FEB</v>
          </cell>
          <cell r="D1394" t="str">
            <v>2MC4TOT</v>
          </cell>
          <cell r="E1394">
            <v>0</v>
          </cell>
        </row>
        <row r="1395">
          <cell r="A1395">
            <v>2012</v>
          </cell>
          <cell r="B1395" t="str">
            <v>FEB</v>
          </cell>
          <cell r="D1395" t="str">
            <v>TRU4MON</v>
          </cell>
          <cell r="E1395">
            <v>-4316700.5</v>
          </cell>
        </row>
        <row r="1396">
          <cell r="A1396">
            <v>2012</v>
          </cell>
          <cell r="B1396" t="str">
            <v>FEB</v>
          </cell>
          <cell r="D1396" t="str">
            <v>1MC4TOT</v>
          </cell>
          <cell r="E1396">
            <v>0</v>
          </cell>
        </row>
        <row r="1397">
          <cell r="A1397">
            <v>2012</v>
          </cell>
          <cell r="B1397" t="str">
            <v>FEB</v>
          </cell>
          <cell r="D1397" t="str">
            <v>1MC4MON</v>
          </cell>
          <cell r="E1397">
            <v>0</v>
          </cell>
        </row>
        <row r="1398">
          <cell r="A1398">
            <v>2012</v>
          </cell>
          <cell r="B1398" t="str">
            <v>FEB</v>
          </cell>
          <cell r="D1398" t="str">
            <v>PIF4MON</v>
          </cell>
          <cell r="E1398">
            <v>-547226.46305999998</v>
          </cell>
        </row>
        <row r="1399">
          <cell r="A1399">
            <v>2012</v>
          </cell>
          <cell r="B1399" t="str">
            <v>FEB</v>
          </cell>
          <cell r="D1399" t="str">
            <v>PIF4GRS</v>
          </cell>
          <cell r="E1399">
            <v>0</v>
          </cell>
        </row>
        <row r="1400">
          <cell r="A1400">
            <v>2012</v>
          </cell>
          <cell r="B1400" t="str">
            <v>FEB</v>
          </cell>
          <cell r="D1400" t="str">
            <v>PIF4NET</v>
          </cell>
          <cell r="E1400">
            <v>-6566717.5567199998</v>
          </cell>
        </row>
        <row r="1401">
          <cell r="A1401">
            <v>2012</v>
          </cell>
          <cell r="B1401" t="str">
            <v>FEB</v>
          </cell>
          <cell r="D1401" t="str">
            <v>PIF4FEE</v>
          </cell>
          <cell r="E1401">
            <v>4731.4432800000004</v>
          </cell>
        </row>
        <row r="1402">
          <cell r="A1402">
            <v>2012</v>
          </cell>
          <cell r="B1402" t="str">
            <v>FEB</v>
          </cell>
          <cell r="D1402" t="str">
            <v>GRT4FEE</v>
          </cell>
          <cell r="E1402">
            <v>0</v>
          </cell>
        </row>
        <row r="1403">
          <cell r="A1403">
            <v>2012</v>
          </cell>
          <cell r="B1403" t="str">
            <v>FEB</v>
          </cell>
          <cell r="D1403" t="str">
            <v>REV4MON</v>
          </cell>
          <cell r="E1403">
            <v>245973301.704588</v>
          </cell>
        </row>
        <row r="1404">
          <cell r="A1404">
            <v>2012</v>
          </cell>
          <cell r="B1404" t="str">
            <v>FEB</v>
          </cell>
          <cell r="D1404" t="str">
            <v>RAF4FEE</v>
          </cell>
          <cell r="E1404">
            <v>180732.932352</v>
          </cell>
        </row>
        <row r="1405">
          <cell r="A1405">
            <v>2012</v>
          </cell>
          <cell r="B1405" t="str">
            <v>FEB</v>
          </cell>
          <cell r="D1405" t="str">
            <v>REV4NET</v>
          </cell>
          <cell r="E1405">
            <v>250837228.66764799</v>
          </cell>
        </row>
        <row r="1406">
          <cell r="A1406">
            <v>2012</v>
          </cell>
          <cell r="B1406" t="str">
            <v>FEB</v>
          </cell>
          <cell r="D1406" t="str">
            <v>AMB4111</v>
          </cell>
          <cell r="E1406">
            <v>0.9794737</v>
          </cell>
        </row>
        <row r="1407">
          <cell r="A1407">
            <v>2012</v>
          </cell>
          <cell r="B1407" t="str">
            <v>FEB</v>
          </cell>
          <cell r="D1407" t="str">
            <v>AMC4111</v>
          </cell>
          <cell r="E1407">
            <v>0</v>
          </cell>
        </row>
        <row r="1408">
          <cell r="A1408">
            <v>2012</v>
          </cell>
          <cell r="B1408" t="str">
            <v>FEB</v>
          </cell>
          <cell r="D1408" t="str">
            <v>AM84111</v>
          </cell>
          <cell r="E1408">
            <v>1.15E-3</v>
          </cell>
        </row>
        <row r="1409">
          <cell r="A1409">
            <v>2012</v>
          </cell>
          <cell r="B1409" t="str">
            <v>FEB</v>
          </cell>
          <cell r="D1409" t="str">
            <v>AM34111</v>
          </cell>
          <cell r="E1409">
            <v>0</v>
          </cell>
        </row>
        <row r="1410">
          <cell r="A1410">
            <v>2012</v>
          </cell>
          <cell r="B1410" t="str">
            <v>FEB</v>
          </cell>
          <cell r="D1410" t="str">
            <v>AM94111</v>
          </cell>
          <cell r="E1410">
            <v>9.5799999999999998E-5</v>
          </cell>
        </row>
        <row r="1411">
          <cell r="A1411">
            <v>2012</v>
          </cell>
          <cell r="B1411" t="str">
            <v>FEB</v>
          </cell>
          <cell r="D1411" t="str">
            <v>AM64111</v>
          </cell>
          <cell r="E1411">
            <v>1.1999999999999999E-3</v>
          </cell>
        </row>
        <row r="1412">
          <cell r="A1412">
            <v>2012</v>
          </cell>
          <cell r="B1412" t="str">
            <v>FEB</v>
          </cell>
          <cell r="D1412" t="str">
            <v>AMA4111</v>
          </cell>
          <cell r="E1412">
            <v>0</v>
          </cell>
        </row>
        <row r="1413">
          <cell r="A1413">
            <v>2012</v>
          </cell>
          <cell r="B1413" t="str">
            <v>FEB</v>
          </cell>
          <cell r="D1413" t="str">
            <v>AM54111</v>
          </cell>
          <cell r="E1413">
            <v>0</v>
          </cell>
        </row>
        <row r="1414">
          <cell r="A1414">
            <v>2012</v>
          </cell>
          <cell r="B1414" t="str">
            <v>FEB</v>
          </cell>
          <cell r="D1414" t="str">
            <v>AM74111</v>
          </cell>
          <cell r="E1414">
            <v>1.1000000000000001E-3</v>
          </cell>
        </row>
        <row r="1415">
          <cell r="A1415">
            <v>2012</v>
          </cell>
          <cell r="B1415" t="str">
            <v>FEB</v>
          </cell>
          <cell r="D1415" t="str">
            <v>AM24111</v>
          </cell>
          <cell r="E1415">
            <v>0</v>
          </cell>
        </row>
        <row r="1416">
          <cell r="A1416">
            <v>2012</v>
          </cell>
          <cell r="B1416" t="str">
            <v>FEB</v>
          </cell>
          <cell r="D1416" t="str">
            <v>COC4001</v>
          </cell>
          <cell r="E1416">
            <v>0</v>
          </cell>
        </row>
        <row r="1417">
          <cell r="A1417">
            <v>2012</v>
          </cell>
          <cell r="B1417" t="str">
            <v>FEB</v>
          </cell>
          <cell r="D1417" t="str">
            <v>UCOR.00000320.01.03.02</v>
          </cell>
          <cell r="E1417">
            <v>6415653.0599999996</v>
          </cell>
        </row>
        <row r="1418">
          <cell r="A1418">
            <v>2012</v>
          </cell>
          <cell r="B1418" t="str">
            <v>FEB</v>
          </cell>
          <cell r="D1418" t="str">
            <v>UCOR.00000320.01.04.04</v>
          </cell>
          <cell r="E1418">
            <v>4584.79</v>
          </cell>
        </row>
        <row r="1419">
          <cell r="A1419">
            <v>2012</v>
          </cell>
          <cell r="B1419" t="str">
            <v>FEB</v>
          </cell>
          <cell r="D1419" t="str">
            <v>UCOR.00000320.01.06.01</v>
          </cell>
          <cell r="E1419">
            <v>2453.13</v>
          </cell>
        </row>
        <row r="1420">
          <cell r="A1420">
            <v>2012</v>
          </cell>
          <cell r="B1420" t="str">
            <v>FEB</v>
          </cell>
          <cell r="D1420" t="str">
            <v>UCOR.00000320.01.06.04</v>
          </cell>
          <cell r="E1420">
            <v>2260.9699999999998</v>
          </cell>
        </row>
        <row r="1421">
          <cell r="A1421">
            <v>2012</v>
          </cell>
          <cell r="B1421" t="str">
            <v>FEB</v>
          </cell>
          <cell r="D1421" t="str">
            <v>UCOR.00000320.01.06.06</v>
          </cell>
          <cell r="E1421">
            <v>25366.16</v>
          </cell>
        </row>
        <row r="1422">
          <cell r="A1422">
            <v>2012</v>
          </cell>
          <cell r="B1422" t="str">
            <v>FEB</v>
          </cell>
          <cell r="D1422" t="str">
            <v>UCOR.00000320.01.06.07</v>
          </cell>
          <cell r="E1422">
            <v>64175.199999999997</v>
          </cell>
        </row>
        <row r="1423">
          <cell r="A1423">
            <v>2012</v>
          </cell>
          <cell r="B1423" t="str">
            <v>FEB</v>
          </cell>
          <cell r="D1423" t="str">
            <v>UCOR.00000320.01.06.09</v>
          </cell>
          <cell r="E1423">
            <v>95092.62</v>
          </cell>
        </row>
        <row r="1424">
          <cell r="A1424">
            <v>2012</v>
          </cell>
          <cell r="B1424" t="str">
            <v>FEB</v>
          </cell>
          <cell r="D1424" t="str">
            <v>UCOR.00000320.01.06.10</v>
          </cell>
          <cell r="E1424">
            <v>97479.84</v>
          </cell>
        </row>
        <row r="1425">
          <cell r="A1425">
            <v>2012</v>
          </cell>
          <cell r="B1425" t="str">
            <v>FEB</v>
          </cell>
          <cell r="D1425" t="str">
            <v>UCOR.00000320.01.06.12</v>
          </cell>
          <cell r="E1425">
            <v>381314.34</v>
          </cell>
        </row>
        <row r="1426">
          <cell r="A1426">
            <v>2012</v>
          </cell>
          <cell r="B1426" t="str">
            <v>FEB</v>
          </cell>
          <cell r="D1426" t="str">
            <v>UCOR.00000320.01.06.13</v>
          </cell>
          <cell r="E1426">
            <v>1406.92</v>
          </cell>
        </row>
        <row r="1427">
          <cell r="A1427">
            <v>2012</v>
          </cell>
          <cell r="B1427" t="str">
            <v>FEB</v>
          </cell>
          <cell r="D1427" t="str">
            <v>UCOR.00000320.01.07.01</v>
          </cell>
          <cell r="E1427">
            <v>1250929.99</v>
          </cell>
        </row>
        <row r="1428">
          <cell r="A1428">
            <v>2012</v>
          </cell>
          <cell r="B1428" t="str">
            <v>FEB</v>
          </cell>
          <cell r="D1428" t="str">
            <v>UCOR.00000320.01.07.02</v>
          </cell>
          <cell r="E1428">
            <v>30491844.239999998</v>
          </cell>
        </row>
        <row r="1429">
          <cell r="A1429">
            <v>2012</v>
          </cell>
          <cell r="B1429" t="str">
            <v>FEB</v>
          </cell>
          <cell r="D1429" t="str">
            <v>UCOR.00000320.01.07.04</v>
          </cell>
          <cell r="E1429">
            <v>12244629.24</v>
          </cell>
        </row>
        <row r="1430">
          <cell r="A1430">
            <v>2012</v>
          </cell>
          <cell r="B1430" t="str">
            <v>FEB</v>
          </cell>
          <cell r="D1430" t="str">
            <v>UCOR.00000320.01.07.05</v>
          </cell>
          <cell r="E1430">
            <v>125437.63</v>
          </cell>
        </row>
        <row r="1431">
          <cell r="A1431">
            <v>2012</v>
          </cell>
          <cell r="B1431" t="str">
            <v>FEB</v>
          </cell>
          <cell r="D1431" t="str">
            <v>UCOR.00000320.01.07.07</v>
          </cell>
          <cell r="E1431">
            <v>556093.35</v>
          </cell>
        </row>
        <row r="1432">
          <cell r="A1432">
            <v>2012</v>
          </cell>
          <cell r="B1432" t="str">
            <v>FEB</v>
          </cell>
          <cell r="D1432" t="str">
            <v>UCOR.00000320.01.07.08</v>
          </cell>
          <cell r="E1432">
            <v>-427.7</v>
          </cell>
        </row>
        <row r="1433">
          <cell r="A1433">
            <v>2012</v>
          </cell>
          <cell r="B1433" t="str">
            <v>FEB</v>
          </cell>
          <cell r="D1433" t="str">
            <v>UCOR.00000320.01.07.11</v>
          </cell>
          <cell r="E1433">
            <v>18182722.850000001</v>
          </cell>
        </row>
        <row r="1434">
          <cell r="A1434">
            <v>2012</v>
          </cell>
          <cell r="B1434" t="str">
            <v>FEB</v>
          </cell>
          <cell r="D1434" t="str">
            <v>UCOR.00000320.01.07.12</v>
          </cell>
          <cell r="E1434">
            <v>18629708.23</v>
          </cell>
        </row>
        <row r="1435">
          <cell r="A1435">
            <v>2012</v>
          </cell>
          <cell r="B1435" t="str">
            <v>FEB</v>
          </cell>
          <cell r="D1435" t="str">
            <v>UCOR.00000320.01.07.13</v>
          </cell>
          <cell r="E1435">
            <v>16693965.52</v>
          </cell>
        </row>
        <row r="1436">
          <cell r="A1436">
            <v>2012</v>
          </cell>
          <cell r="B1436" t="str">
            <v>FEB</v>
          </cell>
          <cell r="D1436" t="str">
            <v>UCOR.00000320.01.07.14</v>
          </cell>
          <cell r="E1436">
            <v>14160105.279999999</v>
          </cell>
        </row>
        <row r="1437">
          <cell r="A1437">
            <v>2012</v>
          </cell>
          <cell r="B1437" t="str">
            <v>FEB</v>
          </cell>
          <cell r="D1437" t="str">
            <v>UCOR.00000320.01.07.15</v>
          </cell>
          <cell r="E1437">
            <v>66309116.689999998</v>
          </cell>
        </row>
        <row r="1438">
          <cell r="A1438">
            <v>2012</v>
          </cell>
          <cell r="B1438" t="str">
            <v>FEB</v>
          </cell>
          <cell r="D1438" t="str">
            <v>UCOR.00000320.01.07.16</v>
          </cell>
          <cell r="E1438">
            <v>767.52</v>
          </cell>
        </row>
        <row r="1439">
          <cell r="A1439">
            <v>2012</v>
          </cell>
          <cell r="B1439" t="str">
            <v>FEB</v>
          </cell>
          <cell r="D1439" t="str">
            <v>UCOR.00000320.01.07.17</v>
          </cell>
          <cell r="E1439">
            <v>26417601.84</v>
          </cell>
        </row>
        <row r="1440">
          <cell r="A1440">
            <v>2012</v>
          </cell>
          <cell r="B1440" t="str">
            <v>FEB</v>
          </cell>
          <cell r="D1440" t="str">
            <v>UCOR.00000323.01.02.01</v>
          </cell>
          <cell r="E1440">
            <v>117777.52</v>
          </cell>
        </row>
        <row r="1441">
          <cell r="A1441">
            <v>2012</v>
          </cell>
          <cell r="B1441" t="str">
            <v>FEB</v>
          </cell>
          <cell r="D1441" t="str">
            <v>UCOR.00000301.01.04.01</v>
          </cell>
          <cell r="E1441">
            <v>229890.3</v>
          </cell>
        </row>
        <row r="1442">
          <cell r="A1442">
            <v>2012</v>
          </cell>
          <cell r="B1442" t="str">
            <v>FEB</v>
          </cell>
          <cell r="D1442" t="str">
            <v>UCOR.00000305.01.08.01</v>
          </cell>
          <cell r="E1442">
            <v>2255069.86</v>
          </cell>
        </row>
        <row r="1443">
          <cell r="A1443">
            <v>2012</v>
          </cell>
          <cell r="B1443" t="str">
            <v>FEB</v>
          </cell>
          <cell r="D1443" t="str">
            <v>UCOR.00000305.01.08.02</v>
          </cell>
          <cell r="E1443">
            <v>144829.54</v>
          </cell>
        </row>
        <row r="1444">
          <cell r="A1444">
            <v>2012</v>
          </cell>
          <cell r="B1444" t="str">
            <v>FEB</v>
          </cell>
          <cell r="D1444" t="str">
            <v>UCOR.00000305.01.09.01</v>
          </cell>
          <cell r="E1444">
            <v>464730.46</v>
          </cell>
        </row>
        <row r="1445">
          <cell r="A1445">
            <v>2012</v>
          </cell>
          <cell r="B1445" t="str">
            <v>FEB</v>
          </cell>
          <cell r="D1445" t="str">
            <v>UCOR.00000305.01.09.02</v>
          </cell>
          <cell r="E1445">
            <v>1140</v>
          </cell>
        </row>
        <row r="1446">
          <cell r="A1446">
            <v>2012</v>
          </cell>
          <cell r="B1446" t="str">
            <v>FEB</v>
          </cell>
          <cell r="D1446" t="str">
            <v>UNUC.00000085.01.01.01</v>
          </cell>
          <cell r="E1446">
            <v>3123825.04</v>
          </cell>
        </row>
        <row r="1447">
          <cell r="A1447">
            <v>2012</v>
          </cell>
          <cell r="B1447" t="str">
            <v>FEB</v>
          </cell>
          <cell r="D1447" t="str">
            <v>UNUC.00000086.01.01.01</v>
          </cell>
          <cell r="E1447">
            <v>1603660.1</v>
          </cell>
        </row>
        <row r="1448">
          <cell r="A1448">
            <v>2012</v>
          </cell>
          <cell r="B1448" t="str">
            <v>FEB</v>
          </cell>
          <cell r="D1448" t="str">
            <v>UNUC.00000087.01.01.01</v>
          </cell>
          <cell r="E1448">
            <v>2963201.39</v>
          </cell>
        </row>
        <row r="1449">
          <cell r="A1449">
            <v>2012</v>
          </cell>
          <cell r="B1449" t="str">
            <v>FEB</v>
          </cell>
          <cell r="D1449" t="str">
            <v>4404840</v>
          </cell>
          <cell r="E1449">
            <v>870834</v>
          </cell>
        </row>
        <row r="1450">
          <cell r="A1450">
            <v>2012</v>
          </cell>
          <cell r="B1450" t="str">
            <v>FEB</v>
          </cell>
          <cell r="D1450" t="str">
            <v>4404940</v>
          </cell>
          <cell r="E1450">
            <v>529300.55000000005</v>
          </cell>
        </row>
        <row r="1451">
          <cell r="A1451">
            <v>2012</v>
          </cell>
          <cell r="B1451" t="str">
            <v>FEB</v>
          </cell>
          <cell r="D1451" t="str">
            <v>4404810</v>
          </cell>
          <cell r="E1451">
            <v>0</v>
          </cell>
        </row>
        <row r="1452">
          <cell r="A1452">
            <v>2012</v>
          </cell>
          <cell r="B1452" t="str">
            <v>FEB</v>
          </cell>
          <cell r="D1452" t="str">
            <v>4404840</v>
          </cell>
          <cell r="E1452">
            <v>-268309.96999999997</v>
          </cell>
        </row>
        <row r="1453">
          <cell r="A1453">
            <v>2012</v>
          </cell>
          <cell r="B1453" t="str">
            <v>FEB</v>
          </cell>
          <cell r="D1453" t="str">
            <v>KWH4000</v>
          </cell>
          <cell r="E1453">
            <v>6965004441</v>
          </cell>
        </row>
        <row r="1454">
          <cell r="A1454">
            <v>2012</v>
          </cell>
          <cell r="B1454" t="str">
            <v>FEB</v>
          </cell>
          <cell r="D1454" t="str">
            <v>KWH4940</v>
          </cell>
          <cell r="E1454">
            <v>55969779</v>
          </cell>
        </row>
        <row r="1455">
          <cell r="A1455">
            <v>2012</v>
          </cell>
          <cell r="B1455" t="str">
            <v>FEB</v>
          </cell>
          <cell r="D1455" t="str">
            <v>4404000</v>
          </cell>
          <cell r="E1455">
            <v>206687990.90000001</v>
          </cell>
        </row>
        <row r="1456">
          <cell r="A1456">
            <v>2012</v>
          </cell>
          <cell r="B1456" t="str">
            <v>FEB</v>
          </cell>
          <cell r="D1456" t="str">
            <v>4404940</v>
          </cell>
          <cell r="E1456">
            <v>0</v>
          </cell>
        </row>
        <row r="1457">
          <cell r="A1457">
            <v>2012</v>
          </cell>
          <cell r="B1457" t="str">
            <v>FEB</v>
          </cell>
          <cell r="D1457" t="str">
            <v>4404000</v>
          </cell>
          <cell r="E1457">
            <v>0</v>
          </cell>
        </row>
        <row r="1458">
          <cell r="A1458">
            <v>2012</v>
          </cell>
          <cell r="B1458" t="str">
            <v>FEB</v>
          </cell>
          <cell r="D1458" t="str">
            <v>4404000</v>
          </cell>
          <cell r="E1458">
            <v>12013386.210000001</v>
          </cell>
        </row>
        <row r="1459">
          <cell r="A1459">
            <v>2012</v>
          </cell>
          <cell r="B1459" t="str">
            <v>FEB</v>
          </cell>
          <cell r="D1459" t="str">
            <v>4404810</v>
          </cell>
          <cell r="E1459">
            <v>209989.8</v>
          </cell>
        </row>
        <row r="1460">
          <cell r="A1460">
            <v>2012</v>
          </cell>
          <cell r="B1460" t="str">
            <v>FEB</v>
          </cell>
          <cell r="D1460" t="str">
            <v>KWH4840</v>
          </cell>
          <cell r="E1460">
            <v>89991825</v>
          </cell>
        </row>
        <row r="1461">
          <cell r="A1461">
            <v>2012</v>
          </cell>
          <cell r="B1461" t="str">
            <v>FEB</v>
          </cell>
          <cell r="D1461" t="str">
            <v>4404810</v>
          </cell>
          <cell r="E1461">
            <v>0</v>
          </cell>
        </row>
        <row r="1462">
          <cell r="A1462">
            <v>2012</v>
          </cell>
          <cell r="B1462" t="str">
            <v>FEB</v>
          </cell>
          <cell r="D1462" t="str">
            <v>4404000</v>
          </cell>
          <cell r="E1462">
            <v>32316584.489999998</v>
          </cell>
        </row>
        <row r="1463">
          <cell r="A1463">
            <v>2012</v>
          </cell>
          <cell r="B1463" t="str">
            <v>FEB</v>
          </cell>
          <cell r="D1463" t="str">
            <v>4404000</v>
          </cell>
          <cell r="E1463">
            <v>0</v>
          </cell>
        </row>
        <row r="1464">
          <cell r="A1464">
            <v>2012</v>
          </cell>
          <cell r="B1464" t="str">
            <v>FEB</v>
          </cell>
          <cell r="D1464" t="str">
            <v>4404840</v>
          </cell>
          <cell r="E1464">
            <v>0</v>
          </cell>
        </row>
        <row r="1465">
          <cell r="A1465">
            <v>2012</v>
          </cell>
          <cell r="B1465" t="str">
            <v>FEB</v>
          </cell>
          <cell r="D1465" t="str">
            <v>4404940</v>
          </cell>
          <cell r="E1465">
            <v>0</v>
          </cell>
        </row>
        <row r="1466">
          <cell r="A1466">
            <v>2012</v>
          </cell>
          <cell r="B1466" t="str">
            <v>FEB</v>
          </cell>
          <cell r="D1466" t="str">
            <v>4404810</v>
          </cell>
          <cell r="E1466">
            <v>-53675.38</v>
          </cell>
        </row>
        <row r="1467">
          <cell r="A1467">
            <v>2012</v>
          </cell>
          <cell r="B1467" t="str">
            <v>FEB</v>
          </cell>
          <cell r="D1467" t="str">
            <v>KWH4810</v>
          </cell>
          <cell r="E1467">
            <v>16110000</v>
          </cell>
        </row>
        <row r="1468">
          <cell r="A1468">
            <v>2012</v>
          </cell>
          <cell r="B1468" t="str">
            <v>FEB</v>
          </cell>
          <cell r="D1468" t="str">
            <v>4404810</v>
          </cell>
          <cell r="E1468">
            <v>441710.1</v>
          </cell>
        </row>
        <row r="1469">
          <cell r="A1469">
            <v>2012</v>
          </cell>
          <cell r="B1469" t="str">
            <v>FEB</v>
          </cell>
          <cell r="D1469" t="str">
            <v>4404840</v>
          </cell>
          <cell r="E1469">
            <v>2189597.06</v>
          </cell>
        </row>
        <row r="1470">
          <cell r="A1470">
            <v>2012</v>
          </cell>
          <cell r="B1470" t="str">
            <v>FEB</v>
          </cell>
          <cell r="D1470" t="str">
            <v>4404940</v>
          </cell>
          <cell r="E1470">
            <v>1374921.55</v>
          </cell>
        </row>
        <row r="1471">
          <cell r="A1471">
            <v>2012</v>
          </cell>
          <cell r="B1471" t="str">
            <v>FEB</v>
          </cell>
          <cell r="D1471" t="str">
            <v>4404840</v>
          </cell>
          <cell r="E1471">
            <v>0</v>
          </cell>
        </row>
        <row r="1472">
          <cell r="A1472">
            <v>2012</v>
          </cell>
          <cell r="B1472" t="str">
            <v>FEB</v>
          </cell>
          <cell r="D1472" t="str">
            <v>4404940</v>
          </cell>
          <cell r="E1472">
            <v>-154269.71</v>
          </cell>
        </row>
        <row r="1473">
          <cell r="A1473">
            <v>2012</v>
          </cell>
          <cell r="B1473" t="str">
            <v>FEB</v>
          </cell>
          <cell r="D1473" t="str">
            <v>CI74001</v>
          </cell>
          <cell r="E1473">
            <v>0</v>
          </cell>
        </row>
        <row r="1474">
          <cell r="A1474">
            <v>2012</v>
          </cell>
          <cell r="B1474" t="str">
            <v>FEB</v>
          </cell>
          <cell r="D1474" t="str">
            <v>CI94001</v>
          </cell>
          <cell r="E1474">
            <v>0</v>
          </cell>
        </row>
        <row r="1475">
          <cell r="A1475">
            <v>2012</v>
          </cell>
          <cell r="B1475" t="str">
            <v>FEB</v>
          </cell>
          <cell r="D1475" t="str">
            <v>CI14001</v>
          </cell>
          <cell r="E1475">
            <v>0</v>
          </cell>
        </row>
        <row r="1476">
          <cell r="A1476">
            <v>2012</v>
          </cell>
          <cell r="B1476" t="str">
            <v>FEB</v>
          </cell>
          <cell r="D1476" t="str">
            <v>CI84001</v>
          </cell>
          <cell r="E1476">
            <v>0</v>
          </cell>
        </row>
        <row r="1477">
          <cell r="A1477">
            <v>2012</v>
          </cell>
          <cell r="B1477" t="str">
            <v>FEB</v>
          </cell>
          <cell r="D1477" t="str">
            <v>CIA4001</v>
          </cell>
          <cell r="E1477">
            <v>0</v>
          </cell>
        </row>
        <row r="1478">
          <cell r="A1478">
            <v>2012</v>
          </cell>
          <cell r="B1478" t="str">
            <v>FEB</v>
          </cell>
          <cell r="D1478" t="str">
            <v>CIB4001</v>
          </cell>
          <cell r="E1478">
            <v>0</v>
          </cell>
        </row>
        <row r="1479">
          <cell r="A1479">
            <v>2012</v>
          </cell>
          <cell r="B1479" t="str">
            <v>FEB</v>
          </cell>
          <cell r="D1479" t="str">
            <v>CIC4001</v>
          </cell>
          <cell r="E1479">
            <v>0</v>
          </cell>
        </row>
        <row r="1480">
          <cell r="A1480">
            <v>2012</v>
          </cell>
          <cell r="B1480" t="str">
            <v>JAN</v>
          </cell>
          <cell r="D1480" t="str">
            <v>UCOR.00000320.01.06.07</v>
          </cell>
          <cell r="E1480">
            <v>17066.63</v>
          </cell>
        </row>
        <row r="1481">
          <cell r="A1481">
            <v>2012</v>
          </cell>
          <cell r="B1481" t="str">
            <v>JAN</v>
          </cell>
          <cell r="D1481" t="str">
            <v>UCOR.00000320.01.06.09</v>
          </cell>
          <cell r="E1481">
            <v>100950.49</v>
          </cell>
        </row>
        <row r="1482">
          <cell r="A1482">
            <v>2012</v>
          </cell>
          <cell r="B1482" t="str">
            <v>JAN</v>
          </cell>
          <cell r="D1482" t="str">
            <v>UCOR.00000320.01.06.10</v>
          </cell>
          <cell r="E1482">
            <v>53639.17</v>
          </cell>
        </row>
        <row r="1483">
          <cell r="A1483">
            <v>2012</v>
          </cell>
          <cell r="B1483" t="str">
            <v>JAN</v>
          </cell>
          <cell r="D1483" t="str">
            <v>UCOR.00000320.01.06.13</v>
          </cell>
          <cell r="E1483">
            <v>2901.77</v>
          </cell>
        </row>
        <row r="1484">
          <cell r="A1484">
            <v>2012</v>
          </cell>
          <cell r="B1484" t="str">
            <v>JAN</v>
          </cell>
          <cell r="D1484" t="str">
            <v>UCOR.00000320.01.07.01</v>
          </cell>
          <cell r="E1484">
            <v>804991.73</v>
          </cell>
        </row>
        <row r="1485">
          <cell r="A1485">
            <v>2012</v>
          </cell>
          <cell r="B1485" t="str">
            <v>JAN</v>
          </cell>
          <cell r="D1485" t="str">
            <v>UCOR.00000320.01.07.02</v>
          </cell>
          <cell r="E1485">
            <v>30540660.559999999</v>
          </cell>
        </row>
        <row r="1486">
          <cell r="A1486">
            <v>2012</v>
          </cell>
          <cell r="B1486" t="str">
            <v>JAN</v>
          </cell>
          <cell r="D1486" t="str">
            <v>UCOR.00000320.01.07.04</v>
          </cell>
          <cell r="E1486">
            <v>14221149.300000001</v>
          </cell>
        </row>
        <row r="1487">
          <cell r="A1487">
            <v>2012</v>
          </cell>
          <cell r="B1487" t="str">
            <v>JAN</v>
          </cell>
          <cell r="D1487" t="str">
            <v>UCOR.00000320.01.07.05</v>
          </cell>
          <cell r="E1487">
            <v>4401.38</v>
          </cell>
        </row>
        <row r="1488">
          <cell r="A1488">
            <v>2012</v>
          </cell>
          <cell r="B1488" t="str">
            <v>JAN</v>
          </cell>
          <cell r="D1488" t="str">
            <v>UCOR.00000320.01.07.07</v>
          </cell>
          <cell r="E1488">
            <v>23884.13</v>
          </cell>
        </row>
        <row r="1489">
          <cell r="A1489">
            <v>2012</v>
          </cell>
          <cell r="B1489" t="str">
            <v>JAN</v>
          </cell>
          <cell r="D1489" t="str">
            <v>UCOR.00000320.01.07.09</v>
          </cell>
          <cell r="E1489">
            <v>-555.64</v>
          </cell>
        </row>
        <row r="1490">
          <cell r="A1490">
            <v>2012</v>
          </cell>
          <cell r="B1490" t="str">
            <v>JAN</v>
          </cell>
          <cell r="D1490" t="str">
            <v>UCOR.00000320.01.07.11</v>
          </cell>
          <cell r="E1490">
            <v>19506181.440000001</v>
          </cell>
        </row>
        <row r="1491">
          <cell r="A1491">
            <v>2012</v>
          </cell>
          <cell r="B1491" t="str">
            <v>JAN</v>
          </cell>
          <cell r="D1491" t="str">
            <v>UCOR.00000320.01.07.12</v>
          </cell>
          <cell r="E1491">
            <v>17384073.219999999</v>
          </cell>
        </row>
        <row r="1492">
          <cell r="A1492">
            <v>2012</v>
          </cell>
          <cell r="B1492" t="str">
            <v>JAN</v>
          </cell>
          <cell r="D1492" t="str">
            <v>UCOR.00000320.01.07.13</v>
          </cell>
          <cell r="E1492">
            <v>19343155.280000001</v>
          </cell>
        </row>
        <row r="1493">
          <cell r="A1493">
            <v>2012</v>
          </cell>
          <cell r="B1493" t="str">
            <v>JAN</v>
          </cell>
          <cell r="D1493" t="str">
            <v>UCOR.00000320.01.07.14</v>
          </cell>
          <cell r="E1493">
            <v>12219570.029999999</v>
          </cell>
        </row>
        <row r="1494">
          <cell r="A1494">
            <v>2012</v>
          </cell>
          <cell r="B1494" t="str">
            <v>JAN</v>
          </cell>
          <cell r="D1494" t="str">
            <v>UCOR.00000320.01.07.15</v>
          </cell>
          <cell r="E1494">
            <v>75301759.840000004</v>
          </cell>
        </row>
        <row r="1495">
          <cell r="A1495">
            <v>2012</v>
          </cell>
          <cell r="B1495" t="str">
            <v>JAN</v>
          </cell>
          <cell r="D1495" t="str">
            <v>UNUC.00000580.01.01.01</v>
          </cell>
          <cell r="E1495">
            <v>-1693.13</v>
          </cell>
        </row>
        <row r="1496">
          <cell r="A1496">
            <v>2012</v>
          </cell>
          <cell r="B1496" t="str">
            <v>JAN</v>
          </cell>
          <cell r="D1496" t="str">
            <v>UNUC.00000581.01.01.01</v>
          </cell>
          <cell r="E1496">
            <v>528138.56000000006</v>
          </cell>
        </row>
        <row r="1497">
          <cell r="A1497">
            <v>2012</v>
          </cell>
          <cell r="B1497" t="str">
            <v>JAN</v>
          </cell>
          <cell r="D1497" t="str">
            <v>UNUC.00000582.01.01.01</v>
          </cell>
          <cell r="E1497">
            <v>503498.03</v>
          </cell>
        </row>
        <row r="1498">
          <cell r="A1498">
            <v>2012</v>
          </cell>
          <cell r="B1498" t="str">
            <v>JAN</v>
          </cell>
          <cell r="D1498" t="str">
            <v>UNUC.00000583.01.01.01</v>
          </cell>
          <cell r="E1498">
            <v>503627.65</v>
          </cell>
        </row>
        <row r="1499">
          <cell r="A1499">
            <v>2012</v>
          </cell>
          <cell r="B1499" t="str">
            <v>JAN</v>
          </cell>
          <cell r="D1499" t="str">
            <v>6350000933</v>
          </cell>
          <cell r="E1499">
            <v>31470.47</v>
          </cell>
        </row>
        <row r="1500">
          <cell r="A1500">
            <v>2012</v>
          </cell>
          <cell r="B1500" t="str">
            <v>JAN</v>
          </cell>
          <cell r="D1500" t="str">
            <v>6350000934</v>
          </cell>
          <cell r="E1500">
            <v>-12517.06</v>
          </cell>
        </row>
        <row r="1501">
          <cell r="A1501">
            <v>2012</v>
          </cell>
          <cell r="B1501" t="str">
            <v>JAN</v>
          </cell>
          <cell r="D1501" t="str">
            <v>6350000935</v>
          </cell>
          <cell r="E1501">
            <v>865.52</v>
          </cell>
        </row>
        <row r="1502">
          <cell r="A1502">
            <v>2012</v>
          </cell>
          <cell r="B1502" t="str">
            <v>JAN</v>
          </cell>
          <cell r="D1502" t="str">
            <v>UCOR.00000321.01.01.02</v>
          </cell>
          <cell r="E1502">
            <v>-2736.78</v>
          </cell>
        </row>
        <row r="1503">
          <cell r="A1503">
            <v>2012</v>
          </cell>
          <cell r="B1503" t="str">
            <v>JAN</v>
          </cell>
          <cell r="D1503" t="str">
            <v>UCOR.00000321.01.01.07</v>
          </cell>
          <cell r="E1503">
            <v>-38878.83</v>
          </cell>
        </row>
        <row r="1504">
          <cell r="A1504">
            <v>2012</v>
          </cell>
          <cell r="B1504" t="str">
            <v>JAN</v>
          </cell>
          <cell r="D1504" t="str">
            <v>UCOR.00000321.01.01.09</v>
          </cell>
          <cell r="E1504">
            <v>20689.07</v>
          </cell>
        </row>
        <row r="1505">
          <cell r="A1505">
            <v>2012</v>
          </cell>
          <cell r="B1505" t="str">
            <v>JAN</v>
          </cell>
          <cell r="D1505" t="str">
            <v>UCOR.00000321.01.01.10</v>
          </cell>
          <cell r="E1505">
            <v>128746.64</v>
          </cell>
        </row>
        <row r="1506">
          <cell r="A1506">
            <v>2012</v>
          </cell>
          <cell r="B1506" t="str">
            <v>JAN</v>
          </cell>
          <cell r="D1506" t="str">
            <v>UCOR.00000321.01.01.12</v>
          </cell>
          <cell r="E1506">
            <v>-88.96</v>
          </cell>
        </row>
        <row r="1507">
          <cell r="A1507">
            <v>2012</v>
          </cell>
          <cell r="B1507" t="str">
            <v>JAN</v>
          </cell>
          <cell r="D1507" t="str">
            <v>UCOR.00000321.01.03.02</v>
          </cell>
          <cell r="E1507">
            <v>878</v>
          </cell>
        </row>
        <row r="1508">
          <cell r="A1508">
            <v>2012</v>
          </cell>
          <cell r="B1508" t="str">
            <v>JAN</v>
          </cell>
          <cell r="D1508" t="str">
            <v>UCOR.00000321.01.03.03</v>
          </cell>
          <cell r="E1508">
            <v>-2622.73</v>
          </cell>
        </row>
        <row r="1509">
          <cell r="A1509">
            <v>2012</v>
          </cell>
          <cell r="B1509" t="str">
            <v>JAN</v>
          </cell>
          <cell r="D1509" t="str">
            <v>UCOR.00000321.01.03.04</v>
          </cell>
          <cell r="E1509">
            <v>-124609.78</v>
          </cell>
        </row>
        <row r="1510">
          <cell r="A1510">
            <v>2012</v>
          </cell>
          <cell r="B1510" t="str">
            <v>JAN</v>
          </cell>
          <cell r="D1510" t="str">
            <v>UCOR.00000321.01.03.05</v>
          </cell>
          <cell r="E1510">
            <v>87.93</v>
          </cell>
        </row>
        <row r="1511">
          <cell r="A1511">
            <v>2012</v>
          </cell>
          <cell r="B1511" t="str">
            <v>JAN</v>
          </cell>
          <cell r="D1511" t="str">
            <v>UCOR.00000321.01.03.06</v>
          </cell>
          <cell r="E1511">
            <v>-21576.46</v>
          </cell>
        </row>
        <row r="1512">
          <cell r="A1512">
            <v>2012</v>
          </cell>
          <cell r="B1512" t="str">
            <v>JAN</v>
          </cell>
          <cell r="D1512" t="str">
            <v>UCOR.00000321.01.03.07</v>
          </cell>
          <cell r="E1512">
            <v>-20506.12</v>
          </cell>
        </row>
        <row r="1513">
          <cell r="A1513">
            <v>2012</v>
          </cell>
          <cell r="B1513" t="str">
            <v>FEB</v>
          </cell>
          <cell r="D1513" t="str">
            <v>UNUC.00000581.01.01.01</v>
          </cell>
          <cell r="E1513">
            <v>495510.02</v>
          </cell>
        </row>
        <row r="1514">
          <cell r="A1514">
            <v>2012</v>
          </cell>
          <cell r="B1514" t="str">
            <v>FEB</v>
          </cell>
          <cell r="D1514" t="str">
            <v>UNUC.00000582.01.01.01</v>
          </cell>
          <cell r="E1514">
            <v>366861.3</v>
          </cell>
        </row>
        <row r="1515">
          <cell r="A1515">
            <v>2012</v>
          </cell>
          <cell r="B1515" t="str">
            <v>FEB</v>
          </cell>
          <cell r="D1515" t="str">
            <v>UNUC.00000583.01.01.01</v>
          </cell>
          <cell r="E1515">
            <v>468778.49</v>
          </cell>
        </row>
        <row r="1516">
          <cell r="A1516">
            <v>2012</v>
          </cell>
          <cell r="B1516" t="str">
            <v>FEB</v>
          </cell>
          <cell r="D1516" t="str">
            <v>6350000933</v>
          </cell>
          <cell r="E1516">
            <v>8568.3799999999992</v>
          </cell>
        </row>
        <row r="1517">
          <cell r="A1517">
            <v>2012</v>
          </cell>
          <cell r="B1517" t="str">
            <v>FEB</v>
          </cell>
          <cell r="D1517" t="str">
            <v>6350000934</v>
          </cell>
          <cell r="E1517">
            <v>-12419</v>
          </cell>
        </row>
        <row r="1518">
          <cell r="A1518">
            <v>2012</v>
          </cell>
          <cell r="B1518" t="str">
            <v>FEB</v>
          </cell>
          <cell r="D1518" t="str">
            <v>6350000935</v>
          </cell>
          <cell r="E1518">
            <v>924.77</v>
          </cell>
        </row>
        <row r="1519">
          <cell r="A1519">
            <v>2012</v>
          </cell>
          <cell r="B1519" t="str">
            <v>FEB</v>
          </cell>
          <cell r="D1519" t="str">
            <v>UCOR.00000321.01.01.02</v>
          </cell>
          <cell r="E1519">
            <v>1164.55</v>
          </cell>
        </row>
        <row r="1520">
          <cell r="A1520">
            <v>2012</v>
          </cell>
          <cell r="B1520" t="str">
            <v>FEB</v>
          </cell>
          <cell r="D1520" t="str">
            <v>UCOR.00000321.01.01.07</v>
          </cell>
          <cell r="E1520">
            <v>-17004.5</v>
          </cell>
        </row>
        <row r="1521">
          <cell r="A1521">
            <v>2012</v>
          </cell>
          <cell r="B1521" t="str">
            <v>FEB</v>
          </cell>
          <cell r="D1521" t="str">
            <v>UCOR.00000321.01.01.09</v>
          </cell>
          <cell r="E1521">
            <v>-74684.42</v>
          </cell>
        </row>
        <row r="1522">
          <cell r="A1522">
            <v>2012</v>
          </cell>
          <cell r="B1522" t="str">
            <v>FEB</v>
          </cell>
          <cell r="D1522" t="str">
            <v>UCOR.00000321.01.01.10</v>
          </cell>
          <cell r="E1522">
            <v>212448.46</v>
          </cell>
        </row>
        <row r="1523">
          <cell r="A1523">
            <v>2012</v>
          </cell>
          <cell r="B1523" t="str">
            <v>FEB</v>
          </cell>
          <cell r="D1523" t="str">
            <v>UCOR.00000321.01.01.12</v>
          </cell>
          <cell r="E1523">
            <v>-78455.78</v>
          </cell>
        </row>
        <row r="1524">
          <cell r="A1524">
            <v>2012</v>
          </cell>
          <cell r="B1524" t="str">
            <v>FEB</v>
          </cell>
          <cell r="D1524" t="str">
            <v>UCOR.00000321.01.03.02</v>
          </cell>
          <cell r="E1524">
            <v>8011.73</v>
          </cell>
        </row>
        <row r="1525">
          <cell r="A1525">
            <v>2012</v>
          </cell>
          <cell r="B1525" t="str">
            <v>FEB</v>
          </cell>
          <cell r="D1525" t="str">
            <v>UCOR.00000321.01.03.03</v>
          </cell>
          <cell r="E1525">
            <v>-994.83</v>
          </cell>
        </row>
        <row r="1526">
          <cell r="A1526">
            <v>2012</v>
          </cell>
          <cell r="B1526" t="str">
            <v>FEB</v>
          </cell>
          <cell r="D1526" t="str">
            <v>UCOR.00000321.01.03.04</v>
          </cell>
          <cell r="E1526">
            <v>-16832.84</v>
          </cell>
        </row>
        <row r="1527">
          <cell r="A1527">
            <v>2012</v>
          </cell>
          <cell r="B1527" t="str">
            <v>FEB</v>
          </cell>
          <cell r="D1527" t="str">
            <v>UCOR.00000321.01.03.06</v>
          </cell>
          <cell r="E1527">
            <v>-14254.13</v>
          </cell>
        </row>
        <row r="1528">
          <cell r="A1528">
            <v>2012</v>
          </cell>
          <cell r="B1528" t="str">
            <v>FEB</v>
          </cell>
          <cell r="D1528" t="str">
            <v>UCOR.00000321.01.03.07</v>
          </cell>
          <cell r="E1528">
            <v>-13030.98</v>
          </cell>
        </row>
        <row r="1529">
          <cell r="A1529">
            <v>2012</v>
          </cell>
          <cell r="B1529" t="str">
            <v>FEB</v>
          </cell>
          <cell r="D1529" t="str">
            <v>UCOR.00000321.01.03.09</v>
          </cell>
          <cell r="E1529">
            <v>5276.37</v>
          </cell>
        </row>
        <row r="1530">
          <cell r="A1530">
            <v>2012</v>
          </cell>
          <cell r="B1530" t="str">
            <v>FEB</v>
          </cell>
          <cell r="D1530" t="str">
            <v>UCOR.00000321.01.03.10</v>
          </cell>
          <cell r="E1530">
            <v>-566.1</v>
          </cell>
        </row>
        <row r="1531">
          <cell r="A1531">
            <v>2012</v>
          </cell>
          <cell r="B1531" t="str">
            <v>FEB</v>
          </cell>
          <cell r="D1531" t="str">
            <v>UCOR.00000322.01.01.07</v>
          </cell>
          <cell r="E1531">
            <v>-102828.4</v>
          </cell>
        </row>
        <row r="1532">
          <cell r="A1532">
            <v>2012</v>
          </cell>
          <cell r="B1532" t="str">
            <v>FEB</v>
          </cell>
          <cell r="D1532" t="str">
            <v>6350000864</v>
          </cell>
          <cell r="E1532">
            <v>-1239704.3899999999</v>
          </cell>
        </row>
        <row r="1533">
          <cell r="A1533">
            <v>2012</v>
          </cell>
          <cell r="B1533" t="str">
            <v>FEB</v>
          </cell>
          <cell r="D1533" t="str">
            <v>6350000865</v>
          </cell>
          <cell r="E1533">
            <v>-656059.44999999995</v>
          </cell>
        </row>
        <row r="1534">
          <cell r="A1534">
            <v>2012</v>
          </cell>
          <cell r="B1534" t="str">
            <v>FEB</v>
          </cell>
          <cell r="D1534" t="str">
            <v>UCOR.00000301.01.02.01</v>
          </cell>
          <cell r="E1534">
            <v>3950202.22</v>
          </cell>
        </row>
        <row r="1535">
          <cell r="A1535">
            <v>2012</v>
          </cell>
          <cell r="B1535" t="str">
            <v>FEB</v>
          </cell>
          <cell r="D1535" t="str">
            <v>UCOR.00000320.01.01.03</v>
          </cell>
          <cell r="E1535">
            <v>2136.8000000000002</v>
          </cell>
        </row>
        <row r="1536">
          <cell r="A1536">
            <v>2012</v>
          </cell>
          <cell r="B1536" t="str">
            <v>FEB</v>
          </cell>
          <cell r="D1536" t="str">
            <v>UCOR.00000320.01.01.07</v>
          </cell>
          <cell r="E1536">
            <v>17084.330000000002</v>
          </cell>
        </row>
        <row r="1537">
          <cell r="A1537">
            <v>2012</v>
          </cell>
          <cell r="B1537" t="str">
            <v>FEB</v>
          </cell>
          <cell r="D1537" t="str">
            <v>UCOR.00000320.01.01.09</v>
          </cell>
          <cell r="E1537">
            <v>394.8</v>
          </cell>
        </row>
        <row r="1538">
          <cell r="A1538">
            <v>2012</v>
          </cell>
          <cell r="B1538" t="str">
            <v>FEB</v>
          </cell>
          <cell r="D1538" t="str">
            <v>UCOR.00000320.01.02.07</v>
          </cell>
          <cell r="E1538">
            <v>412532.04</v>
          </cell>
        </row>
        <row r="1539">
          <cell r="A1539">
            <v>2012</v>
          </cell>
          <cell r="B1539" t="str">
            <v>FEB</v>
          </cell>
          <cell r="D1539" t="str">
            <v>UCOR.00000320.01.02.08</v>
          </cell>
          <cell r="E1539">
            <v>30104.03</v>
          </cell>
        </row>
        <row r="1540">
          <cell r="A1540">
            <v>2012</v>
          </cell>
          <cell r="B1540" t="str">
            <v>FEB</v>
          </cell>
          <cell r="D1540" t="str">
            <v>UCOR.00000320.01.02.09</v>
          </cell>
          <cell r="E1540">
            <v>824983.82</v>
          </cell>
        </row>
        <row r="1541">
          <cell r="A1541">
            <v>2012</v>
          </cell>
          <cell r="B1541" t="str">
            <v>FEB</v>
          </cell>
          <cell r="D1541" t="str">
            <v>UCOR.00000320.01.02.10</v>
          </cell>
          <cell r="E1541">
            <v>33057.360000000001</v>
          </cell>
        </row>
        <row r="1542">
          <cell r="A1542">
            <v>2012</v>
          </cell>
          <cell r="B1542" t="str">
            <v>FEB</v>
          </cell>
          <cell r="D1542" t="str">
            <v>UCOR.00000320.01.03.01</v>
          </cell>
          <cell r="E1542">
            <v>2409039.44</v>
          </cell>
        </row>
        <row r="1543">
          <cell r="A1543">
            <v>2012</v>
          </cell>
          <cell r="B1543" t="str">
            <v>JAN</v>
          </cell>
          <cell r="D1543" t="str">
            <v>2MC4MON</v>
          </cell>
          <cell r="E1543">
            <v>0</v>
          </cell>
        </row>
        <row r="1544">
          <cell r="A1544">
            <v>2012</v>
          </cell>
          <cell r="B1544" t="str">
            <v>JAN</v>
          </cell>
          <cell r="D1544" t="str">
            <v>2MC4TOT</v>
          </cell>
          <cell r="E1544">
            <v>0</v>
          </cell>
        </row>
        <row r="1545">
          <cell r="A1545">
            <v>2012</v>
          </cell>
          <cell r="B1545" t="str">
            <v>JAN</v>
          </cell>
          <cell r="D1545" t="str">
            <v>TRU4MON</v>
          </cell>
          <cell r="E1545">
            <v>-4316700.5</v>
          </cell>
        </row>
        <row r="1546">
          <cell r="A1546">
            <v>2012</v>
          </cell>
          <cell r="B1546" t="str">
            <v>JAN</v>
          </cell>
          <cell r="D1546" t="str">
            <v>1MC4TOT</v>
          </cell>
          <cell r="E1546">
            <v>0</v>
          </cell>
        </row>
        <row r="1547">
          <cell r="A1547">
            <v>2012</v>
          </cell>
          <cell r="B1547" t="str">
            <v>JAN</v>
          </cell>
          <cell r="D1547" t="str">
            <v>1MC4MON</v>
          </cell>
          <cell r="E1547">
            <v>0</v>
          </cell>
        </row>
        <row r="1548">
          <cell r="A1548">
            <v>2012</v>
          </cell>
          <cell r="B1548" t="str">
            <v>JAN</v>
          </cell>
          <cell r="D1548" t="str">
            <v>PIF4MON</v>
          </cell>
          <cell r="E1548">
            <v>-547226.46305999998</v>
          </cell>
        </row>
        <row r="1549">
          <cell r="A1549">
            <v>2012</v>
          </cell>
          <cell r="B1549" t="str">
            <v>JAN</v>
          </cell>
          <cell r="D1549" t="str">
            <v>PIF4GRS</v>
          </cell>
          <cell r="E1549">
            <v>0</v>
          </cell>
        </row>
        <row r="1550">
          <cell r="A1550">
            <v>2012</v>
          </cell>
          <cell r="B1550" t="str">
            <v>JAN</v>
          </cell>
          <cell r="D1550" t="str">
            <v>PIF4NET</v>
          </cell>
          <cell r="E1550">
            <v>-6566717.5567199998</v>
          </cell>
        </row>
        <row r="1551">
          <cell r="A1551">
            <v>2012</v>
          </cell>
          <cell r="B1551" t="str">
            <v>JAN</v>
          </cell>
          <cell r="D1551" t="str">
            <v>PIF4FEE</v>
          </cell>
          <cell r="E1551">
            <v>4731.4432800000004</v>
          </cell>
        </row>
        <row r="1552">
          <cell r="A1552">
            <v>2012</v>
          </cell>
          <cell r="B1552" t="str">
            <v>JAN</v>
          </cell>
          <cell r="D1552" t="str">
            <v>GRT4FEE</v>
          </cell>
          <cell r="E1552">
            <v>0</v>
          </cell>
        </row>
        <row r="1553">
          <cell r="A1553">
            <v>2012</v>
          </cell>
          <cell r="B1553" t="str">
            <v>JAN</v>
          </cell>
          <cell r="D1553" t="str">
            <v>REV4MON</v>
          </cell>
          <cell r="E1553">
            <v>280129075.19856101</v>
          </cell>
        </row>
        <row r="1554">
          <cell r="A1554">
            <v>2012</v>
          </cell>
          <cell r="B1554" t="str">
            <v>JAN</v>
          </cell>
          <cell r="D1554" t="str">
            <v>RAF4FEE</v>
          </cell>
          <cell r="E1554">
            <v>205342.80837839999</v>
          </cell>
        </row>
        <row r="1555">
          <cell r="A1555">
            <v>2012</v>
          </cell>
          <cell r="B1555" t="str">
            <v>JAN</v>
          </cell>
          <cell r="D1555" t="str">
            <v>REV4NET</v>
          </cell>
          <cell r="E1555">
            <v>284993002.16162097</v>
          </cell>
        </row>
        <row r="1556">
          <cell r="A1556">
            <v>2012</v>
          </cell>
          <cell r="B1556" t="str">
            <v>JAN</v>
          </cell>
          <cell r="D1556" t="str">
            <v>AM84111</v>
          </cell>
          <cell r="E1556">
            <v>7.5000000000000002E-4</v>
          </cell>
        </row>
        <row r="1557">
          <cell r="A1557">
            <v>2012</v>
          </cell>
          <cell r="B1557" t="str">
            <v>JAN</v>
          </cell>
          <cell r="D1557" t="str">
            <v>AM34111</v>
          </cell>
          <cell r="E1557">
            <v>0</v>
          </cell>
        </row>
        <row r="1558">
          <cell r="A1558">
            <v>2012</v>
          </cell>
          <cell r="B1558" t="str">
            <v>JAN</v>
          </cell>
          <cell r="D1558" t="str">
            <v>AMB4111</v>
          </cell>
          <cell r="E1558">
            <v>0.98224920000000004</v>
          </cell>
        </row>
        <row r="1559">
          <cell r="A1559">
            <v>2012</v>
          </cell>
          <cell r="B1559" t="str">
            <v>JAN</v>
          </cell>
          <cell r="D1559" t="str">
            <v>AMA4111</v>
          </cell>
          <cell r="E1559">
            <v>0</v>
          </cell>
        </row>
        <row r="1560">
          <cell r="A1560">
            <v>2012</v>
          </cell>
          <cell r="B1560" t="str">
            <v>JAN</v>
          </cell>
          <cell r="D1560" t="str">
            <v>AM24111</v>
          </cell>
          <cell r="E1560">
            <v>0</v>
          </cell>
        </row>
        <row r="1561">
          <cell r="A1561">
            <v>2012</v>
          </cell>
          <cell r="B1561" t="str">
            <v>JAN</v>
          </cell>
          <cell r="D1561" t="str">
            <v>AMC4111</v>
          </cell>
          <cell r="E1561">
            <v>0</v>
          </cell>
        </row>
        <row r="1562">
          <cell r="A1562">
            <v>2012</v>
          </cell>
          <cell r="B1562" t="str">
            <v>JAN</v>
          </cell>
          <cell r="D1562" t="str">
            <v>AM64111</v>
          </cell>
          <cell r="E1562">
            <v>2.9999999999999997E-4</v>
          </cell>
        </row>
        <row r="1563">
          <cell r="A1563">
            <v>2012</v>
          </cell>
          <cell r="B1563" t="str">
            <v>JAN</v>
          </cell>
          <cell r="D1563" t="str">
            <v>AM94111</v>
          </cell>
          <cell r="E1563">
            <v>6.2500000000000001E-5</v>
          </cell>
        </row>
        <row r="1564">
          <cell r="A1564">
            <v>2012</v>
          </cell>
          <cell r="B1564" t="str">
            <v>JAN</v>
          </cell>
          <cell r="D1564" t="str">
            <v>AM54111</v>
          </cell>
          <cell r="E1564">
            <v>0</v>
          </cell>
        </row>
        <row r="1565">
          <cell r="A1565">
            <v>2012</v>
          </cell>
          <cell r="B1565" t="str">
            <v>JAN</v>
          </cell>
          <cell r="D1565" t="str">
            <v>AM74111</v>
          </cell>
          <cell r="E1565">
            <v>1.1999999999999999E-3</v>
          </cell>
        </row>
        <row r="1566">
          <cell r="A1566">
            <v>2012</v>
          </cell>
          <cell r="B1566" t="str">
            <v>JAN</v>
          </cell>
          <cell r="D1566" t="str">
            <v>COC4001</v>
          </cell>
          <cell r="E1566">
            <v>-52.908213247863202</v>
          </cell>
        </row>
        <row r="1567">
          <cell r="A1567">
            <v>2012</v>
          </cell>
          <cell r="B1567" t="str">
            <v>JAN</v>
          </cell>
          <cell r="D1567" t="str">
            <v>CIS4001</v>
          </cell>
          <cell r="E1567">
            <v>33369368.789999999</v>
          </cell>
        </row>
        <row r="1568">
          <cell r="A1568">
            <v>2012</v>
          </cell>
          <cell r="B1568" t="str">
            <v>JAN</v>
          </cell>
          <cell r="D1568" t="str">
            <v>COA4001</v>
          </cell>
          <cell r="E1568">
            <v>-92.853914250000003</v>
          </cell>
        </row>
        <row r="1569">
          <cell r="A1569">
            <v>2012</v>
          </cell>
          <cell r="B1569" t="str">
            <v>JAN</v>
          </cell>
          <cell r="D1569" t="str">
            <v>CI54001</v>
          </cell>
          <cell r="E1569">
            <v>0</v>
          </cell>
        </row>
        <row r="1570">
          <cell r="A1570">
            <v>2012</v>
          </cell>
          <cell r="B1570" t="str">
            <v>JAN</v>
          </cell>
          <cell r="D1570" t="str">
            <v>UCOR.00000320.01.07.16</v>
          </cell>
          <cell r="E1570">
            <v>3452.17</v>
          </cell>
        </row>
        <row r="1571">
          <cell r="A1571">
            <v>2012</v>
          </cell>
          <cell r="B1571" t="str">
            <v>JAN</v>
          </cell>
          <cell r="D1571" t="str">
            <v>UCOR.00000320.01.07.17</v>
          </cell>
          <cell r="E1571">
            <v>28553913.43</v>
          </cell>
        </row>
        <row r="1572">
          <cell r="A1572">
            <v>2012</v>
          </cell>
          <cell r="B1572" t="str">
            <v>JAN</v>
          </cell>
          <cell r="D1572" t="str">
            <v>UCOR.00000323.01.02.01</v>
          </cell>
          <cell r="E1572">
            <v>137563.68</v>
          </cell>
        </row>
        <row r="1573">
          <cell r="A1573">
            <v>2012</v>
          </cell>
          <cell r="B1573" t="str">
            <v>JAN</v>
          </cell>
          <cell r="D1573" t="str">
            <v>UCOR.00000301.01.04.01</v>
          </cell>
          <cell r="E1573">
            <v>3421990.49</v>
          </cell>
        </row>
        <row r="1574">
          <cell r="A1574">
            <v>2012</v>
          </cell>
          <cell r="B1574" t="str">
            <v>JAN</v>
          </cell>
          <cell r="D1574" t="str">
            <v>UCOR.00000305.01.08.01</v>
          </cell>
          <cell r="E1574">
            <v>2589810.52</v>
          </cell>
        </row>
        <row r="1575">
          <cell r="A1575">
            <v>2012</v>
          </cell>
          <cell r="B1575" t="str">
            <v>JAN</v>
          </cell>
          <cell r="D1575" t="str">
            <v>UCOR.00000305.01.08.02</v>
          </cell>
          <cell r="E1575">
            <v>146633.28</v>
          </cell>
        </row>
        <row r="1576">
          <cell r="A1576">
            <v>2012</v>
          </cell>
          <cell r="B1576" t="str">
            <v>JAN</v>
          </cell>
          <cell r="D1576" t="str">
            <v>UCOR.00000305.01.09.01</v>
          </cell>
          <cell r="E1576">
            <v>-306696</v>
          </cell>
        </row>
        <row r="1577">
          <cell r="A1577">
            <v>2012</v>
          </cell>
          <cell r="B1577" t="str">
            <v>JAN</v>
          </cell>
          <cell r="D1577" t="str">
            <v>UCOR.00000323.01.01.02</v>
          </cell>
          <cell r="E1577">
            <v>-47395</v>
          </cell>
        </row>
        <row r="1578">
          <cell r="A1578">
            <v>2012</v>
          </cell>
          <cell r="B1578" t="str">
            <v>JAN</v>
          </cell>
          <cell r="D1578" t="str">
            <v>UNUC.00000085.01.01.01</v>
          </cell>
          <cell r="E1578">
            <v>3366081.06</v>
          </cell>
        </row>
        <row r="1579">
          <cell r="A1579">
            <v>2012</v>
          </cell>
          <cell r="B1579" t="str">
            <v>JAN</v>
          </cell>
          <cell r="D1579" t="str">
            <v>UNUC.00000086.01.01.01</v>
          </cell>
          <cell r="E1579">
            <v>2165683.8199999998</v>
          </cell>
        </row>
        <row r="1580">
          <cell r="A1580">
            <v>2012</v>
          </cell>
          <cell r="B1580" t="str">
            <v>JAN</v>
          </cell>
          <cell r="D1580" t="str">
            <v>UNUC.00000087.01.01.01</v>
          </cell>
          <cell r="E1580">
            <v>3167211.68</v>
          </cell>
        </row>
        <row r="1581">
          <cell r="A1581">
            <v>2012</v>
          </cell>
          <cell r="B1581" t="str">
            <v>JAN</v>
          </cell>
          <cell r="D1581" t="str">
            <v>4404840</v>
          </cell>
          <cell r="E1581">
            <v>942226.73</v>
          </cell>
        </row>
        <row r="1582">
          <cell r="A1582">
            <v>2012</v>
          </cell>
          <cell r="B1582" t="str">
            <v>JAN</v>
          </cell>
          <cell r="D1582" t="str">
            <v>4404940</v>
          </cell>
          <cell r="E1582">
            <v>609099.43999999994</v>
          </cell>
        </row>
        <row r="1583">
          <cell r="A1583">
            <v>2012</v>
          </cell>
          <cell r="B1583" t="str">
            <v>JAN</v>
          </cell>
          <cell r="D1583" t="str">
            <v>4404810</v>
          </cell>
          <cell r="E1583">
            <v>0</v>
          </cell>
        </row>
        <row r="1584">
          <cell r="A1584">
            <v>2012</v>
          </cell>
          <cell r="B1584" t="str">
            <v>JAN</v>
          </cell>
          <cell r="D1584" t="str">
            <v>4404840</v>
          </cell>
          <cell r="E1584">
            <v>-231121.01</v>
          </cell>
        </row>
        <row r="1585">
          <cell r="A1585">
            <v>2012</v>
          </cell>
          <cell r="B1585" t="str">
            <v>JAN</v>
          </cell>
          <cell r="D1585" t="str">
            <v>KWH4000</v>
          </cell>
          <cell r="E1585">
            <v>7840404689</v>
          </cell>
        </row>
        <row r="1586">
          <cell r="A1586">
            <v>2012</v>
          </cell>
          <cell r="B1586" t="str">
            <v>JAN</v>
          </cell>
          <cell r="D1586" t="str">
            <v>KWH4940</v>
          </cell>
          <cell r="E1586">
            <v>56129329</v>
          </cell>
        </row>
        <row r="1587">
          <cell r="A1587">
            <v>2012</v>
          </cell>
          <cell r="B1587" t="str">
            <v>JAN</v>
          </cell>
          <cell r="D1587" t="str">
            <v>4404000</v>
          </cell>
          <cell r="E1587">
            <v>238445341.31</v>
          </cell>
        </row>
        <row r="1588">
          <cell r="A1588">
            <v>2012</v>
          </cell>
          <cell r="B1588" t="str">
            <v>JAN</v>
          </cell>
          <cell r="D1588" t="str">
            <v>4404940</v>
          </cell>
          <cell r="E1588">
            <v>0</v>
          </cell>
        </row>
        <row r="1589">
          <cell r="A1589">
            <v>2012</v>
          </cell>
          <cell r="B1589" t="str">
            <v>JAN</v>
          </cell>
          <cell r="D1589" t="str">
            <v>UCOR.00000321.01.03.09</v>
          </cell>
          <cell r="E1589">
            <v>5405.07</v>
          </cell>
        </row>
        <row r="1590">
          <cell r="A1590">
            <v>2012</v>
          </cell>
          <cell r="B1590" t="str">
            <v>JAN</v>
          </cell>
          <cell r="D1590" t="str">
            <v>UCOR.00000321.01.03.10</v>
          </cell>
          <cell r="E1590">
            <v>1415.27</v>
          </cell>
        </row>
        <row r="1591">
          <cell r="A1591">
            <v>2012</v>
          </cell>
          <cell r="B1591" t="str">
            <v>JAN</v>
          </cell>
          <cell r="D1591" t="str">
            <v>UCOR.00000322.01.01.02</v>
          </cell>
          <cell r="E1591">
            <v>-58160.61</v>
          </cell>
        </row>
        <row r="1592">
          <cell r="A1592">
            <v>2012</v>
          </cell>
          <cell r="B1592" t="str">
            <v>JAN</v>
          </cell>
          <cell r="D1592" t="str">
            <v>UCOR.00000322.01.02.04</v>
          </cell>
          <cell r="E1592">
            <v>-6200.99</v>
          </cell>
        </row>
        <row r="1593">
          <cell r="A1593">
            <v>2012</v>
          </cell>
          <cell r="B1593" t="str">
            <v>JAN</v>
          </cell>
          <cell r="D1593" t="str">
            <v>6350000864</v>
          </cell>
          <cell r="E1593">
            <v>-1280730</v>
          </cell>
        </row>
        <row r="1594">
          <cell r="A1594">
            <v>2012</v>
          </cell>
          <cell r="B1594" t="str">
            <v>JAN</v>
          </cell>
          <cell r="D1594" t="str">
            <v>6350000865</v>
          </cell>
          <cell r="E1594">
            <v>-661721.39</v>
          </cell>
        </row>
        <row r="1595">
          <cell r="A1595">
            <v>2012</v>
          </cell>
          <cell r="B1595" t="str">
            <v>JAN</v>
          </cell>
          <cell r="D1595" t="str">
            <v>UCOR.00000301.01.02.01</v>
          </cell>
          <cell r="E1595">
            <v>7741500.54</v>
          </cell>
        </row>
        <row r="1596">
          <cell r="A1596">
            <v>2012</v>
          </cell>
          <cell r="B1596" t="str">
            <v>JAN</v>
          </cell>
          <cell r="D1596" t="str">
            <v>UCOR.00000320.01.01.05</v>
          </cell>
          <cell r="E1596">
            <v>17388.240000000002</v>
          </cell>
        </row>
        <row r="1597">
          <cell r="A1597">
            <v>2012</v>
          </cell>
          <cell r="B1597" t="str">
            <v>JAN</v>
          </cell>
          <cell r="D1597" t="str">
            <v>UCOR.00000320.01.01.07</v>
          </cell>
          <cell r="E1597">
            <v>35366.160000000003</v>
          </cell>
        </row>
        <row r="1598">
          <cell r="A1598">
            <v>2012</v>
          </cell>
          <cell r="B1598" t="str">
            <v>JAN</v>
          </cell>
          <cell r="D1598" t="str">
            <v>UCOR.00000320.01.01.09</v>
          </cell>
          <cell r="E1598">
            <v>637.12</v>
          </cell>
        </row>
        <row r="1599">
          <cell r="A1599">
            <v>2012</v>
          </cell>
          <cell r="B1599" t="str">
            <v>JAN</v>
          </cell>
          <cell r="D1599" t="str">
            <v>UCOR.00000320.01.02.05</v>
          </cell>
          <cell r="E1599">
            <v>377243.39</v>
          </cell>
        </row>
        <row r="1600">
          <cell r="A1600">
            <v>2012</v>
          </cell>
          <cell r="B1600" t="str">
            <v>JAN</v>
          </cell>
          <cell r="D1600" t="str">
            <v>UCOR.00000320.01.02.07</v>
          </cell>
          <cell r="E1600">
            <v>178542.36</v>
          </cell>
        </row>
        <row r="1601">
          <cell r="A1601">
            <v>2012</v>
          </cell>
          <cell r="B1601" t="str">
            <v>JAN</v>
          </cell>
          <cell r="D1601" t="str">
            <v>UCOR.00000320.01.02.08</v>
          </cell>
          <cell r="E1601">
            <v>283507.39</v>
          </cell>
        </row>
        <row r="1602">
          <cell r="A1602">
            <v>2012</v>
          </cell>
          <cell r="B1602" t="str">
            <v>JAN</v>
          </cell>
          <cell r="D1602" t="str">
            <v>UCOR.00000320.01.02.09</v>
          </cell>
          <cell r="E1602">
            <v>1255857.73</v>
          </cell>
        </row>
        <row r="1603">
          <cell r="A1603">
            <v>2012</v>
          </cell>
          <cell r="B1603" t="str">
            <v>JAN</v>
          </cell>
          <cell r="D1603" t="str">
            <v>UCOR.00000320.01.02.10</v>
          </cell>
          <cell r="E1603">
            <v>47229.87</v>
          </cell>
        </row>
        <row r="1604">
          <cell r="A1604">
            <v>2012</v>
          </cell>
          <cell r="B1604" t="str">
            <v>JAN</v>
          </cell>
          <cell r="D1604" t="str">
            <v>UCOR.00000320.01.03.01</v>
          </cell>
          <cell r="E1604">
            <v>2109552.65</v>
          </cell>
        </row>
        <row r="1605">
          <cell r="A1605">
            <v>2012</v>
          </cell>
          <cell r="B1605" t="str">
            <v>JAN</v>
          </cell>
          <cell r="D1605" t="str">
            <v>UCOR.00000320.01.03.02</v>
          </cell>
          <cell r="E1605">
            <v>6354353.1200000001</v>
          </cell>
        </row>
        <row r="1606">
          <cell r="A1606">
            <v>2012</v>
          </cell>
          <cell r="B1606" t="str">
            <v>JAN</v>
          </cell>
          <cell r="D1606" t="str">
            <v>UCOR.00000320.01.04.04</v>
          </cell>
          <cell r="E1606">
            <v>8615.39</v>
          </cell>
        </row>
        <row r="1607">
          <cell r="A1607">
            <v>2012</v>
          </cell>
          <cell r="B1607" t="str">
            <v>JAN</v>
          </cell>
          <cell r="D1607" t="str">
            <v>UCOR.00000320.01.06.04</v>
          </cell>
          <cell r="E1607">
            <v>2622.73</v>
          </cell>
        </row>
        <row r="1608">
          <cell r="A1608">
            <v>2012</v>
          </cell>
          <cell r="B1608" t="str">
            <v>JAN</v>
          </cell>
          <cell r="D1608" t="str">
            <v>4404000</v>
          </cell>
          <cell r="E1608">
            <v>0</v>
          </cell>
        </row>
        <row r="1609">
          <cell r="A1609">
            <v>2012</v>
          </cell>
          <cell r="B1609" t="str">
            <v>JAN</v>
          </cell>
          <cell r="D1609" t="str">
            <v>4404000</v>
          </cell>
          <cell r="E1609">
            <v>11921935.01</v>
          </cell>
        </row>
        <row r="1610">
          <cell r="A1610">
            <v>2012</v>
          </cell>
          <cell r="B1610" t="str">
            <v>JAN</v>
          </cell>
          <cell r="D1610" t="str">
            <v>4404810</v>
          </cell>
          <cell r="E1610">
            <v>437011.20000000001</v>
          </cell>
        </row>
        <row r="1611">
          <cell r="A1611">
            <v>2012</v>
          </cell>
          <cell r="B1611" t="str">
            <v>JAN</v>
          </cell>
          <cell r="D1611" t="str">
            <v>KWH4840</v>
          </cell>
          <cell r="E1611">
            <v>85559116</v>
          </cell>
        </row>
        <row r="1612">
          <cell r="A1612">
            <v>2012</v>
          </cell>
          <cell r="B1612" t="str">
            <v>JAN</v>
          </cell>
          <cell r="D1612" t="str">
            <v>4404810</v>
          </cell>
          <cell r="E1612">
            <v>0</v>
          </cell>
        </row>
        <row r="1613">
          <cell r="A1613">
            <v>2012</v>
          </cell>
          <cell r="B1613" t="str">
            <v>JAN</v>
          </cell>
          <cell r="D1613" t="str">
            <v>4404000</v>
          </cell>
          <cell r="E1613">
            <v>34831068.649999999</v>
          </cell>
        </row>
        <row r="1614">
          <cell r="A1614">
            <v>2012</v>
          </cell>
          <cell r="B1614" t="str">
            <v>JAN</v>
          </cell>
          <cell r="D1614" t="str">
            <v>4404000</v>
          </cell>
          <cell r="E1614">
            <v>0</v>
          </cell>
        </row>
        <row r="1615">
          <cell r="A1615">
            <v>2012</v>
          </cell>
          <cell r="B1615" t="str">
            <v>JAN</v>
          </cell>
          <cell r="D1615" t="str">
            <v>4404840</v>
          </cell>
          <cell r="E1615">
            <v>0</v>
          </cell>
        </row>
        <row r="1616">
          <cell r="A1616">
            <v>2012</v>
          </cell>
          <cell r="B1616" t="str">
            <v>JAN</v>
          </cell>
          <cell r="D1616" t="str">
            <v>4404940</v>
          </cell>
          <cell r="E1616">
            <v>0</v>
          </cell>
        </row>
        <row r="1617">
          <cell r="A1617">
            <v>2012</v>
          </cell>
          <cell r="B1617" t="str">
            <v>JAN</v>
          </cell>
          <cell r="D1617" t="str">
            <v>4404810</v>
          </cell>
          <cell r="E1617">
            <v>-49444.88</v>
          </cell>
        </row>
        <row r="1618">
          <cell r="A1618">
            <v>2012</v>
          </cell>
          <cell r="B1618" t="str">
            <v>JAN</v>
          </cell>
          <cell r="D1618" t="str">
            <v>KWH4810</v>
          </cell>
          <cell r="E1618">
            <v>32670000</v>
          </cell>
        </row>
        <row r="1619">
          <cell r="A1619">
            <v>2012</v>
          </cell>
          <cell r="B1619" t="str">
            <v>JAN</v>
          </cell>
          <cell r="D1619" t="str">
            <v>4404810</v>
          </cell>
          <cell r="E1619">
            <v>1023437.7</v>
          </cell>
        </row>
        <row r="1620">
          <cell r="A1620">
            <v>2012</v>
          </cell>
          <cell r="B1620" t="str">
            <v>JAN</v>
          </cell>
          <cell r="D1620" t="str">
            <v>4404840</v>
          </cell>
          <cell r="E1620">
            <v>2212241.5699999998</v>
          </cell>
        </row>
        <row r="1621">
          <cell r="A1621">
            <v>2012</v>
          </cell>
          <cell r="B1621" t="str">
            <v>JAN</v>
          </cell>
          <cell r="D1621" t="str">
            <v>4404940</v>
          </cell>
          <cell r="E1621">
            <v>1465057.31</v>
          </cell>
        </row>
        <row r="1622">
          <cell r="A1622">
            <v>2012</v>
          </cell>
          <cell r="B1622" t="str">
            <v>JAN</v>
          </cell>
          <cell r="D1622" t="str">
            <v>4404840</v>
          </cell>
          <cell r="E1622">
            <v>0</v>
          </cell>
        </row>
        <row r="1623">
          <cell r="A1623">
            <v>2012</v>
          </cell>
          <cell r="B1623" t="str">
            <v>JAN</v>
          </cell>
          <cell r="D1623" t="str">
            <v>4404940</v>
          </cell>
          <cell r="E1623">
            <v>-118306.85</v>
          </cell>
        </row>
        <row r="1624">
          <cell r="A1624">
            <v>2012</v>
          </cell>
          <cell r="B1624" t="str">
            <v>JAN</v>
          </cell>
          <cell r="D1624" t="str">
            <v>CI74001</v>
          </cell>
          <cell r="E1624">
            <v>0</v>
          </cell>
        </row>
        <row r="1625">
          <cell r="A1625">
            <v>2012</v>
          </cell>
          <cell r="B1625" t="str">
            <v>JAN</v>
          </cell>
          <cell r="D1625" t="str">
            <v>CI94001</v>
          </cell>
          <cell r="E1625">
            <v>0</v>
          </cell>
        </row>
        <row r="1626">
          <cell r="A1626">
            <v>2012</v>
          </cell>
          <cell r="B1626" t="str">
            <v>JAN</v>
          </cell>
          <cell r="D1626" t="str">
            <v>CI14001</v>
          </cell>
          <cell r="E1626">
            <v>-47395</v>
          </cell>
        </row>
        <row r="1627">
          <cell r="A1627">
            <v>2012</v>
          </cell>
          <cell r="B1627" t="str">
            <v>JAN</v>
          </cell>
          <cell r="D1627" t="str">
            <v>CI84001</v>
          </cell>
          <cell r="E1627">
            <v>0</v>
          </cell>
        </row>
        <row r="1628">
          <cell r="A1628">
            <v>2012</v>
          </cell>
          <cell r="B1628" t="str">
            <v>JAN</v>
          </cell>
          <cell r="D1628" t="str">
            <v>CIA4001</v>
          </cell>
          <cell r="E1628">
            <v>0</v>
          </cell>
        </row>
        <row r="1629">
          <cell r="A1629">
            <v>2012</v>
          </cell>
          <cell r="B1629" t="str">
            <v>JAN</v>
          </cell>
          <cell r="D1629" t="str">
            <v>CIB4001</v>
          </cell>
          <cell r="E1629">
            <v>0</v>
          </cell>
        </row>
        <row r="1630">
          <cell r="A1630">
            <v>2012</v>
          </cell>
          <cell r="B1630" t="str">
            <v>JAN</v>
          </cell>
          <cell r="D1630" t="str">
            <v>CIC4001</v>
          </cell>
          <cell r="E1630">
            <v>0</v>
          </cell>
        </row>
        <row r="1631">
          <cell r="A1631">
            <v>2012</v>
          </cell>
          <cell r="B1631" t="str">
            <v>JAN</v>
          </cell>
          <cell r="D1631" t="str">
            <v>MAN4001</v>
          </cell>
          <cell r="E1631">
            <v>-45498494</v>
          </cell>
        </row>
        <row r="1632">
          <cell r="A1632">
            <v>2012</v>
          </cell>
          <cell r="B1632" t="str">
            <v>JAN</v>
          </cell>
          <cell r="D1632" t="str">
            <v>MAN4002</v>
          </cell>
          <cell r="E1632">
            <v>-6301912</v>
          </cell>
        </row>
        <row r="1633">
          <cell r="A1633">
            <v>2012</v>
          </cell>
          <cell r="B1633" t="str">
            <v>JAN</v>
          </cell>
          <cell r="D1633" t="str">
            <v>MAN4003</v>
          </cell>
          <cell r="E1633">
            <v>0</v>
          </cell>
        </row>
        <row r="1634">
          <cell r="A1634">
            <v>2012</v>
          </cell>
          <cell r="B1634" t="str">
            <v>JAN</v>
          </cell>
          <cell r="D1634" t="str">
            <v>MAN4004</v>
          </cell>
          <cell r="E1634">
            <v>0</v>
          </cell>
        </row>
        <row r="1635">
          <cell r="A1635">
            <v>2012</v>
          </cell>
          <cell r="B1635" t="str">
            <v>JAN</v>
          </cell>
          <cell r="D1635" t="str">
            <v>MAN4005</v>
          </cell>
          <cell r="E1635">
            <v>0</v>
          </cell>
        </row>
        <row r="1636">
          <cell r="A1636">
            <v>2012</v>
          </cell>
          <cell r="B1636" t="str">
            <v>JAN</v>
          </cell>
          <cell r="D1636" t="str">
            <v>MAN4006</v>
          </cell>
          <cell r="E1636">
            <v>0</v>
          </cell>
        </row>
        <row r="1637">
          <cell r="A1637">
            <v>2012</v>
          </cell>
          <cell r="B1637" t="str">
            <v>JAN</v>
          </cell>
          <cell r="D1637" t="str">
            <v>MAN4007</v>
          </cell>
          <cell r="E1637">
            <v>0</v>
          </cell>
        </row>
        <row r="1638">
          <cell r="A1638">
            <v>2012</v>
          </cell>
          <cell r="B1638" t="str">
            <v>JAN</v>
          </cell>
          <cell r="D1638" t="str">
            <v>MAN4008</v>
          </cell>
          <cell r="E1638">
            <v>0</v>
          </cell>
        </row>
        <row r="1639">
          <cell r="A1639">
            <v>2012</v>
          </cell>
          <cell r="B1639" t="str">
            <v>JAN</v>
          </cell>
          <cell r="D1639" t="str">
            <v>MAN4009</v>
          </cell>
          <cell r="E1639">
            <v>0</v>
          </cell>
        </row>
        <row r="1640">
          <cell r="A1640">
            <v>2012</v>
          </cell>
          <cell r="B1640" t="str">
            <v>JAN</v>
          </cell>
          <cell r="D1640" t="str">
            <v>MAN400B</v>
          </cell>
          <cell r="E1640">
            <v>-51121025</v>
          </cell>
        </row>
        <row r="1641">
          <cell r="A1641">
            <v>2012</v>
          </cell>
          <cell r="B1641" t="str">
            <v>JAN</v>
          </cell>
          <cell r="D1641" t="str">
            <v>MAN400G</v>
          </cell>
          <cell r="E1641">
            <v>-6571449</v>
          </cell>
        </row>
        <row r="1642">
          <cell r="A1642">
            <v>2012</v>
          </cell>
          <cell r="B1642" t="str">
            <v>JAN</v>
          </cell>
          <cell r="D1642" t="str">
            <v>MAN400H</v>
          </cell>
          <cell r="E1642">
            <v>0</v>
          </cell>
        </row>
        <row r="1643">
          <cell r="A1643">
            <v>2012</v>
          </cell>
          <cell r="B1643" t="str">
            <v>JAN</v>
          </cell>
          <cell r="D1643" t="str">
            <v>MAN400R</v>
          </cell>
          <cell r="E1643">
            <v>0</v>
          </cell>
        </row>
        <row r="1644">
          <cell r="A1644">
            <v>2012</v>
          </cell>
          <cell r="B1644" t="str">
            <v>JAN</v>
          </cell>
          <cell r="D1644" t="str">
            <v>MAN400W</v>
          </cell>
          <cell r="E1644">
            <v>0</v>
          </cell>
        </row>
        <row r="1645">
          <cell r="A1645">
            <v>2012</v>
          </cell>
          <cell r="B1645" t="str">
            <v>JAN</v>
          </cell>
          <cell r="D1645" t="str">
            <v>MAN400X</v>
          </cell>
          <cell r="E1645">
            <v>0</v>
          </cell>
        </row>
        <row r="1646">
          <cell r="A1646">
            <v>2012</v>
          </cell>
          <cell r="B1646" t="str">
            <v>JAN</v>
          </cell>
          <cell r="D1646" t="str">
            <v>MAN4019</v>
          </cell>
          <cell r="E1646">
            <v>0</v>
          </cell>
        </row>
        <row r="1647">
          <cell r="A1647">
            <v>2012</v>
          </cell>
          <cell r="B1647" t="str">
            <v>JAN</v>
          </cell>
          <cell r="D1647" t="str">
            <v>MAN4100</v>
          </cell>
          <cell r="E1647">
            <v>0</v>
          </cell>
        </row>
        <row r="1648">
          <cell r="A1648">
            <v>2012</v>
          </cell>
          <cell r="B1648" t="str">
            <v>JAN</v>
          </cell>
          <cell r="D1648" t="str">
            <v>MAN4150</v>
          </cell>
          <cell r="E1648">
            <v>8.4999999999999995E-4</v>
          </cell>
        </row>
        <row r="1649">
          <cell r="A1649">
            <v>2012</v>
          </cell>
          <cell r="B1649" t="str">
            <v>JAN</v>
          </cell>
          <cell r="D1649" t="str">
            <v>XAN4100</v>
          </cell>
          <cell r="E1649">
            <v>1.1999999999999999E-3</v>
          </cell>
        </row>
        <row r="1650">
          <cell r="A1650">
            <v>2012</v>
          </cell>
          <cell r="B1650" t="str">
            <v>JAN</v>
          </cell>
          <cell r="D1650" t="str">
            <v>XAN4200</v>
          </cell>
          <cell r="E1650">
            <v>7.2000000000000005E-4</v>
          </cell>
        </row>
        <row r="1651">
          <cell r="A1651">
            <v>2012</v>
          </cell>
          <cell r="B1651" t="str">
            <v>JAN</v>
          </cell>
          <cell r="D1651" t="str">
            <v>XAN4300</v>
          </cell>
          <cell r="E1651">
            <v>1.9473000000000001E-2</v>
          </cell>
        </row>
        <row r="1652">
          <cell r="A1652">
            <v>2012</v>
          </cell>
          <cell r="B1652" t="str">
            <v>JAN</v>
          </cell>
          <cell r="D1652" t="str">
            <v>XAN4400</v>
          </cell>
          <cell r="E1652">
            <v>4.7018999999999998E-2</v>
          </cell>
        </row>
        <row r="1653">
          <cell r="A1653">
            <v>2012</v>
          </cell>
          <cell r="B1653" t="str">
            <v>JAN</v>
          </cell>
          <cell r="D1653" t="str">
            <v>XAN4500</v>
          </cell>
          <cell r="E1653">
            <v>0.35</v>
          </cell>
        </row>
        <row r="1654">
          <cell r="A1654">
            <v>2012</v>
          </cell>
          <cell r="B1654" t="str">
            <v>JAN</v>
          </cell>
          <cell r="D1654" t="str">
            <v>XAN4600</v>
          </cell>
          <cell r="E1654">
            <v>5.5E-2</v>
          </cell>
        </row>
        <row r="1655">
          <cell r="A1655">
            <v>2012</v>
          </cell>
          <cell r="B1655" t="str">
            <v>JAN</v>
          </cell>
          <cell r="D1655" t="str">
            <v>CIN4001</v>
          </cell>
          <cell r="E1655">
            <v>0</v>
          </cell>
        </row>
        <row r="1656">
          <cell r="A1656">
            <v>2012</v>
          </cell>
          <cell r="B1656" t="str">
            <v>JAN</v>
          </cell>
          <cell r="D1656" t="str">
            <v>XAN4700</v>
          </cell>
          <cell r="E1656">
            <v>2.9999999999999997E-4</v>
          </cell>
        </row>
        <row r="1657">
          <cell r="A1657">
            <v>2012</v>
          </cell>
          <cell r="B1657" t="str">
            <v>JAN</v>
          </cell>
          <cell r="D1657" t="str">
            <v>AM44111</v>
          </cell>
          <cell r="E1657">
            <v>-49</v>
          </cell>
        </row>
        <row r="1658">
          <cell r="A1658">
            <v>2012</v>
          </cell>
          <cell r="B1658" t="str">
            <v>JAN</v>
          </cell>
          <cell r="D1658" t="str">
            <v>AM14111</v>
          </cell>
          <cell r="E1658">
            <v>0</v>
          </cell>
        </row>
        <row r="1659">
          <cell r="A1659">
            <v>2012</v>
          </cell>
          <cell r="B1659" t="str">
            <v>JAN</v>
          </cell>
          <cell r="D1659" t="str">
            <v>CIQ4001</v>
          </cell>
          <cell r="E1659">
            <v>33416763.789999999</v>
          </cell>
        </row>
        <row r="1660">
          <cell r="A1660">
            <v>2012</v>
          </cell>
          <cell r="B1660" t="str">
            <v>JAN</v>
          </cell>
          <cell r="D1660" t="str">
            <v>CIP4001</v>
          </cell>
          <cell r="E1660">
            <v>33369368.789999999</v>
          </cell>
        </row>
        <row r="1661">
          <cell r="A1661">
            <v>2012</v>
          </cell>
          <cell r="B1661" t="str">
            <v>JAN</v>
          </cell>
          <cell r="D1661" t="str">
            <v>GLB4BEG</v>
          </cell>
          <cell r="E1661">
            <v>-102921445.830424</v>
          </cell>
        </row>
        <row r="1662">
          <cell r="A1662">
            <v>2012</v>
          </cell>
          <cell r="B1662" t="str">
            <v>JAN</v>
          </cell>
          <cell r="D1662" t="str">
            <v>O/U4YTD</v>
          </cell>
          <cell r="E1662">
            <v>0</v>
          </cell>
        </row>
        <row r="1663">
          <cell r="A1663">
            <v>2012</v>
          </cell>
          <cell r="B1663" t="str">
            <v>JAN</v>
          </cell>
          <cell r="D1663" t="str">
            <v>TRU4YTD</v>
          </cell>
          <cell r="E1663">
            <v>0</v>
          </cell>
        </row>
        <row r="1664">
          <cell r="A1664">
            <v>2012</v>
          </cell>
          <cell r="B1664" t="str">
            <v>JAN</v>
          </cell>
          <cell r="D1664" t="str">
            <v>1MC4YTD</v>
          </cell>
          <cell r="E1664">
            <v>0</v>
          </cell>
        </row>
        <row r="1665">
          <cell r="A1665">
            <v>2012</v>
          </cell>
          <cell r="B1665" t="str">
            <v>JAN</v>
          </cell>
          <cell r="D1665" t="str">
            <v>2MC4YTD</v>
          </cell>
          <cell r="E1665">
            <v>0</v>
          </cell>
        </row>
        <row r="1666">
          <cell r="A1666">
            <v>2012</v>
          </cell>
          <cell r="B1666" t="str">
            <v>JAN</v>
          </cell>
          <cell r="D1666" t="str">
            <v>3MC4YTD</v>
          </cell>
          <cell r="E1666">
            <v>0</v>
          </cell>
        </row>
        <row r="1667">
          <cell r="A1667">
            <v>2012</v>
          </cell>
          <cell r="B1667" t="str">
            <v>JAN</v>
          </cell>
          <cell r="D1667" t="str">
            <v>INT4YTD</v>
          </cell>
          <cell r="E1667">
            <v>0</v>
          </cell>
        </row>
        <row r="1668">
          <cell r="A1668">
            <v>2012</v>
          </cell>
          <cell r="B1668" t="str">
            <v>JAN</v>
          </cell>
          <cell r="D1668" t="str">
            <v>RRT9102</v>
          </cell>
          <cell r="E1668">
            <v>472601.10087938397</v>
          </cell>
        </row>
        <row r="1669">
          <cell r="A1669">
            <v>2012</v>
          </cell>
          <cell r="B1669" t="str">
            <v>JAN</v>
          </cell>
          <cell r="D1669" t="str">
            <v>RRD9002</v>
          </cell>
          <cell r="E1669">
            <v>0</v>
          </cell>
        </row>
        <row r="1670">
          <cell r="A1670">
            <v>2012</v>
          </cell>
          <cell r="B1670" t="str">
            <v>JAN</v>
          </cell>
          <cell r="D1670" t="str">
            <v>RRT9103</v>
          </cell>
          <cell r="E1670">
            <v>214586.93550336899</v>
          </cell>
        </row>
        <row r="1671">
          <cell r="A1671">
            <v>2012</v>
          </cell>
          <cell r="B1671" t="str">
            <v>JAN</v>
          </cell>
          <cell r="D1671" t="str">
            <v>RRT9003</v>
          </cell>
          <cell r="E1671">
            <v>455688.38584366499</v>
          </cell>
        </row>
        <row r="1672">
          <cell r="A1672">
            <v>2012</v>
          </cell>
          <cell r="B1672" t="str">
            <v>JAN</v>
          </cell>
          <cell r="D1672" t="str">
            <v>RRD9103</v>
          </cell>
          <cell r="E1672">
            <v>0</v>
          </cell>
        </row>
        <row r="1673">
          <cell r="A1673">
            <v>2012</v>
          </cell>
          <cell r="B1673" t="str">
            <v>JAN</v>
          </cell>
          <cell r="D1673" t="str">
            <v>RRD9003</v>
          </cell>
          <cell r="E1673">
            <v>0</v>
          </cell>
        </row>
        <row r="1674">
          <cell r="A1674">
            <v>2012</v>
          </cell>
          <cell r="B1674" t="str">
            <v>JAN</v>
          </cell>
          <cell r="D1674" t="str">
            <v>RRD9102</v>
          </cell>
          <cell r="E1674">
            <v>0</v>
          </cell>
        </row>
        <row r="1675">
          <cell r="A1675">
            <v>2012</v>
          </cell>
          <cell r="B1675" t="str">
            <v>JAN</v>
          </cell>
          <cell r="D1675" t="str">
            <v>RRT9002</v>
          </cell>
          <cell r="E1675">
            <v>1254801.2863435301</v>
          </cell>
        </row>
        <row r="1676">
          <cell r="A1676">
            <v>2012</v>
          </cell>
          <cell r="B1676" t="str">
            <v>JAN</v>
          </cell>
          <cell r="D1676" t="str">
            <v>JUR4FA1</v>
          </cell>
          <cell r="E1676">
            <v>0.98224920000000004</v>
          </cell>
        </row>
        <row r="1677">
          <cell r="A1677">
            <v>2012</v>
          </cell>
          <cell r="B1677" t="str">
            <v>JAN</v>
          </cell>
          <cell r="D1677" t="str">
            <v>TRU4TOT</v>
          </cell>
          <cell r="E1677">
            <v>-51800406</v>
          </cell>
        </row>
        <row r="1678">
          <cell r="A1678">
            <v>2012</v>
          </cell>
          <cell r="B1678" t="str">
            <v>JAN</v>
          </cell>
          <cell r="D1678" t="str">
            <v>FC14129</v>
          </cell>
          <cell r="E1678">
            <v>-670275.32134703395</v>
          </cell>
        </row>
        <row r="1679">
          <cell r="A1679">
            <v>2012</v>
          </cell>
          <cell r="B1679" t="str">
            <v>JAN</v>
          </cell>
          <cell r="D1679" t="str">
            <v>FC14152</v>
          </cell>
          <cell r="E1679">
            <v>0</v>
          </cell>
        </row>
        <row r="1680">
          <cell r="A1680">
            <v>2012</v>
          </cell>
          <cell r="B1680" t="str">
            <v>JAN</v>
          </cell>
          <cell r="D1680" t="str">
            <v>FC34112</v>
          </cell>
          <cell r="E1680">
            <v>0</v>
          </cell>
        </row>
        <row r="1681">
          <cell r="A1681">
            <v>2012</v>
          </cell>
          <cell r="B1681" t="str">
            <v>JAN</v>
          </cell>
          <cell r="D1681" t="str">
            <v>FC14116</v>
          </cell>
          <cell r="E1681">
            <v>19818.93</v>
          </cell>
        </row>
        <row r="1682">
          <cell r="A1682">
            <v>2012</v>
          </cell>
          <cell r="B1682" t="str">
            <v>JAN</v>
          </cell>
          <cell r="D1682" t="str">
            <v>FC14122</v>
          </cell>
          <cell r="E1682">
            <v>228889674.75999999</v>
          </cell>
        </row>
        <row r="1683">
          <cell r="A1683">
            <v>2012</v>
          </cell>
          <cell r="B1683" t="str">
            <v>JAN</v>
          </cell>
          <cell r="D1683" t="str">
            <v>FC14121</v>
          </cell>
          <cell r="E1683">
            <v>7741500.54</v>
          </cell>
        </row>
        <row r="1684">
          <cell r="A1684">
            <v>2012</v>
          </cell>
          <cell r="B1684" t="str">
            <v>JAN</v>
          </cell>
          <cell r="D1684" t="str">
            <v>FC34152</v>
          </cell>
          <cell r="E1684">
            <v>0</v>
          </cell>
        </row>
        <row r="1685">
          <cell r="A1685">
            <v>2012</v>
          </cell>
          <cell r="B1685" t="str">
            <v>JAN</v>
          </cell>
          <cell r="D1685" t="str">
            <v>FC24116</v>
          </cell>
          <cell r="E1685">
            <v>0.98224920000000004</v>
          </cell>
        </row>
        <row r="1686">
          <cell r="A1686">
            <v>2012</v>
          </cell>
          <cell r="B1686" t="str">
            <v>JAN</v>
          </cell>
          <cell r="D1686" t="str">
            <v>FC34114</v>
          </cell>
          <cell r="E1686">
            <v>1506348.9959406101</v>
          </cell>
        </row>
        <row r="1687">
          <cell r="A1687">
            <v>2012</v>
          </cell>
          <cell r="B1687" t="str">
            <v>JAN</v>
          </cell>
          <cell r="D1687" t="str">
            <v>FC14113</v>
          </cell>
          <cell r="E1687">
            <v>0</v>
          </cell>
        </row>
        <row r="1688">
          <cell r="A1688">
            <v>2012</v>
          </cell>
          <cell r="B1688" t="str">
            <v>JAN</v>
          </cell>
          <cell r="D1688" t="str">
            <v>FC34113</v>
          </cell>
          <cell r="E1688">
            <v>0</v>
          </cell>
        </row>
        <row r="1689">
          <cell r="A1689">
            <v>2012</v>
          </cell>
          <cell r="B1689" t="str">
            <v>JAN</v>
          </cell>
          <cell r="D1689" t="str">
            <v>FC34191</v>
          </cell>
          <cell r="E1689">
            <v>0</v>
          </cell>
        </row>
        <row r="1690">
          <cell r="A1690">
            <v>2012</v>
          </cell>
          <cell r="B1690" t="str">
            <v>JAN</v>
          </cell>
          <cell r="D1690" t="str">
            <v>FC34115</v>
          </cell>
          <cell r="E1690">
            <v>0</v>
          </cell>
        </row>
        <row r="1691">
          <cell r="A1691">
            <v>2012</v>
          </cell>
          <cell r="B1691" t="str">
            <v>JAN</v>
          </cell>
          <cell r="D1691" t="str">
            <v>FC34117</v>
          </cell>
          <cell r="E1691">
            <v>-52842.728141856001</v>
          </cell>
        </row>
        <row r="1692">
          <cell r="A1692">
            <v>2012</v>
          </cell>
          <cell r="B1692" t="str">
            <v>JAN</v>
          </cell>
          <cell r="D1692" t="str">
            <v>FC34118</v>
          </cell>
          <cell r="E1692">
            <v>-63219.130110719998</v>
          </cell>
        </row>
        <row r="1693">
          <cell r="A1693">
            <v>2012</v>
          </cell>
          <cell r="B1693" t="str">
            <v>JAN</v>
          </cell>
          <cell r="D1693" t="str">
            <v>FC24151</v>
          </cell>
          <cell r="E1693">
            <v>1</v>
          </cell>
        </row>
        <row r="1694">
          <cell r="A1694">
            <v>2012</v>
          </cell>
          <cell r="B1694" t="str">
            <v>JAN</v>
          </cell>
          <cell r="D1694" t="str">
            <v>FC24114</v>
          </cell>
          <cell r="E1694">
            <v>0.98224920000000004</v>
          </cell>
        </row>
        <row r="1695">
          <cell r="A1695">
            <v>2012</v>
          </cell>
          <cell r="B1695" t="str">
            <v>JAN</v>
          </cell>
          <cell r="D1695" t="str">
            <v>FC34120</v>
          </cell>
          <cell r="E1695">
            <v>-649975.30595038796</v>
          </cell>
        </row>
        <row r="1696">
          <cell r="A1696">
            <v>2012</v>
          </cell>
          <cell r="B1696" t="str">
            <v>JAN</v>
          </cell>
          <cell r="D1696" t="str">
            <v>FC34116</v>
          </cell>
          <cell r="E1696">
            <v>19467.128137356001</v>
          </cell>
        </row>
        <row r="1697">
          <cell r="A1697">
            <v>2012</v>
          </cell>
          <cell r="B1697" t="str">
            <v>JAN</v>
          </cell>
          <cell r="D1697" t="str">
            <v>FC14151</v>
          </cell>
          <cell r="E1697">
            <v>0</v>
          </cell>
        </row>
        <row r="1698">
          <cell r="A1698">
            <v>2012</v>
          </cell>
          <cell r="B1698" t="str">
            <v>JAN</v>
          </cell>
          <cell r="D1698" t="str">
            <v>FC34151</v>
          </cell>
          <cell r="E1698">
            <v>0</v>
          </cell>
        </row>
        <row r="1699">
          <cell r="A1699">
            <v>2012</v>
          </cell>
          <cell r="B1699" t="str">
            <v>JAN</v>
          </cell>
          <cell r="D1699" t="str">
            <v>FC24120</v>
          </cell>
          <cell r="E1699">
            <v>0.98224920000000004</v>
          </cell>
        </row>
        <row r="1700">
          <cell r="A1700">
            <v>2012</v>
          </cell>
          <cell r="B1700" t="str">
            <v>JAN</v>
          </cell>
          <cell r="D1700" t="str">
            <v>FC14118</v>
          </cell>
          <cell r="E1700">
            <v>-64361.599999999999</v>
          </cell>
        </row>
        <row r="1701">
          <cell r="A1701">
            <v>2012</v>
          </cell>
          <cell r="B1701" t="str">
            <v>JAN</v>
          </cell>
          <cell r="D1701" t="str">
            <v>FC14114</v>
          </cell>
          <cell r="E1701">
            <v>1533571.11</v>
          </cell>
        </row>
        <row r="1702">
          <cell r="A1702">
            <v>2012</v>
          </cell>
          <cell r="B1702" t="str">
            <v>JAN</v>
          </cell>
          <cell r="D1702" t="str">
            <v>FC34119</v>
          </cell>
          <cell r="E1702">
            <v>-1257996.017916</v>
          </cell>
        </row>
        <row r="1703">
          <cell r="A1703">
            <v>2012</v>
          </cell>
          <cell r="B1703" t="str">
            <v>JAN</v>
          </cell>
          <cell r="D1703" t="str">
            <v>FC24117</v>
          </cell>
          <cell r="E1703">
            <v>0.98224920000000004</v>
          </cell>
        </row>
        <row r="1704">
          <cell r="A1704">
            <v>2012</v>
          </cell>
          <cell r="B1704" t="str">
            <v>JAN</v>
          </cell>
          <cell r="D1704" t="str">
            <v>FC24121</v>
          </cell>
          <cell r="E1704">
            <v>0.98224920000000004</v>
          </cell>
        </row>
        <row r="1705">
          <cell r="A1705">
            <v>2012</v>
          </cell>
          <cell r="B1705" t="str">
            <v>JAN</v>
          </cell>
          <cell r="D1705" t="str">
            <v>FC34125</v>
          </cell>
          <cell r="E1705">
            <v>-46739.957507245599</v>
          </cell>
        </row>
        <row r="1706">
          <cell r="A1706">
            <v>2012</v>
          </cell>
          <cell r="B1706" t="str">
            <v>JAN</v>
          </cell>
          <cell r="D1706" t="str">
            <v>FC14120</v>
          </cell>
          <cell r="E1706">
            <v>-661721.39</v>
          </cell>
        </row>
        <row r="1707">
          <cell r="A1707">
            <v>2012</v>
          </cell>
          <cell r="B1707" t="str">
            <v>JAN</v>
          </cell>
          <cell r="D1707" t="str">
            <v>FC34127</v>
          </cell>
          <cell r="E1707">
            <v>8544562.7668787502</v>
          </cell>
        </row>
        <row r="1708">
          <cell r="A1708">
            <v>2012</v>
          </cell>
          <cell r="B1708" t="str">
            <v>JAN</v>
          </cell>
          <cell r="D1708" t="str">
            <v>FC24127</v>
          </cell>
          <cell r="E1708">
            <v>0.98224920000000004</v>
          </cell>
        </row>
        <row r="1709">
          <cell r="A1709">
            <v>2012</v>
          </cell>
          <cell r="B1709" t="str">
            <v>JAN</v>
          </cell>
          <cell r="D1709" t="str">
            <v>FC14128</v>
          </cell>
          <cell r="E1709">
            <v>0</v>
          </cell>
        </row>
        <row r="1710">
          <cell r="A1710">
            <v>2012</v>
          </cell>
          <cell r="B1710" t="str">
            <v>JAN</v>
          </cell>
          <cell r="D1710" t="str">
            <v>FC14112</v>
          </cell>
          <cell r="E1710">
            <v>0</v>
          </cell>
        </row>
        <row r="1711">
          <cell r="A1711">
            <v>2012</v>
          </cell>
          <cell r="B1711" t="str">
            <v>JAN</v>
          </cell>
          <cell r="D1711" t="str">
            <v>FC24191</v>
          </cell>
          <cell r="E1711">
            <v>0.98224920000000004</v>
          </cell>
        </row>
        <row r="1712">
          <cell r="A1712">
            <v>2012</v>
          </cell>
          <cell r="B1712" t="str">
            <v>JAN</v>
          </cell>
          <cell r="D1712" t="str">
            <v>FC14119</v>
          </cell>
          <cell r="E1712">
            <v>-1280730</v>
          </cell>
        </row>
        <row r="1713">
          <cell r="A1713">
            <v>2012</v>
          </cell>
          <cell r="B1713" t="str">
            <v>JAN</v>
          </cell>
          <cell r="D1713" t="str">
            <v>FC14127</v>
          </cell>
          <cell r="E1713">
            <v>8698976.5600000005</v>
          </cell>
        </row>
        <row r="1714">
          <cell r="A1714">
            <v>2012</v>
          </cell>
          <cell r="B1714" t="str">
            <v>JAN</v>
          </cell>
          <cell r="D1714" t="str">
            <v>FC34121</v>
          </cell>
          <cell r="E1714">
            <v>7604082.7122145602</v>
          </cell>
        </row>
        <row r="1715">
          <cell r="A1715">
            <v>2012</v>
          </cell>
          <cell r="B1715" t="str">
            <v>JAN</v>
          </cell>
          <cell r="D1715" t="str">
            <v>FC24125</v>
          </cell>
          <cell r="E1715">
            <v>0.98224920000000004</v>
          </cell>
        </row>
        <row r="1716">
          <cell r="A1716">
            <v>2012</v>
          </cell>
          <cell r="B1716" t="str">
            <v>JAN</v>
          </cell>
          <cell r="D1716" t="str">
            <v>FC24119</v>
          </cell>
          <cell r="E1716">
            <v>0.98224920000000004</v>
          </cell>
        </row>
        <row r="1717">
          <cell r="A1717">
            <v>2012</v>
          </cell>
          <cell r="B1717" t="str">
            <v>JAN</v>
          </cell>
          <cell r="D1717" t="str">
            <v>FC24123</v>
          </cell>
          <cell r="E1717">
            <v>0.98224920000000004</v>
          </cell>
        </row>
        <row r="1718">
          <cell r="A1718">
            <v>2012</v>
          </cell>
          <cell r="B1718" t="str">
            <v>JAN</v>
          </cell>
          <cell r="D1718" t="str">
            <v>FC14117</v>
          </cell>
          <cell r="E1718">
            <v>-53797.68</v>
          </cell>
        </row>
        <row r="1719">
          <cell r="A1719">
            <v>2012</v>
          </cell>
          <cell r="B1719" t="str">
            <v>JAN</v>
          </cell>
          <cell r="D1719" t="str">
            <v>FC14124</v>
          </cell>
          <cell r="E1719">
            <v>-306696</v>
          </cell>
        </row>
        <row r="1720">
          <cell r="A1720">
            <v>2012</v>
          </cell>
          <cell r="B1720" t="str">
            <v>JAN</v>
          </cell>
          <cell r="D1720" t="str">
            <v>FC24129</v>
          </cell>
          <cell r="E1720">
            <v>0.98224920000000004</v>
          </cell>
        </row>
        <row r="1721">
          <cell r="A1721">
            <v>2012</v>
          </cell>
          <cell r="B1721" t="str">
            <v>JAN</v>
          </cell>
          <cell r="D1721" t="str">
            <v>FC34122</v>
          </cell>
          <cell r="E1721">
            <v>224826699.92127001</v>
          </cell>
        </row>
        <row r="1722">
          <cell r="A1722">
            <v>2012</v>
          </cell>
          <cell r="B1722" t="str">
            <v>JAN</v>
          </cell>
          <cell r="D1722" t="str">
            <v>FC24112</v>
          </cell>
          <cell r="E1722">
            <v>0.98224920000000004</v>
          </cell>
        </row>
        <row r="1723">
          <cell r="A1723">
            <v>2012</v>
          </cell>
          <cell r="B1723" t="str">
            <v>JAN</v>
          </cell>
          <cell r="D1723" t="str">
            <v>FC24122</v>
          </cell>
          <cell r="E1723">
            <v>0.98224920000000004</v>
          </cell>
        </row>
        <row r="1724">
          <cell r="A1724">
            <v>2012</v>
          </cell>
          <cell r="B1724" t="str">
            <v>JAN</v>
          </cell>
          <cell r="D1724" t="str">
            <v>FC24152</v>
          </cell>
          <cell r="E1724">
            <v>1</v>
          </cell>
        </row>
        <row r="1725">
          <cell r="A1725">
            <v>2012</v>
          </cell>
          <cell r="B1725" t="str">
            <v>JAN</v>
          </cell>
          <cell r="D1725" t="str">
            <v>FC14191</v>
          </cell>
          <cell r="E1725">
            <v>0</v>
          </cell>
        </row>
        <row r="1726">
          <cell r="A1726">
            <v>2012</v>
          </cell>
          <cell r="B1726" t="str">
            <v>JAN</v>
          </cell>
          <cell r="D1726" t="str">
            <v>FC24128</v>
          </cell>
          <cell r="E1726">
            <v>0.98224920000000004</v>
          </cell>
        </row>
        <row r="1727">
          <cell r="A1727">
            <v>2012</v>
          </cell>
          <cell r="B1727" t="str">
            <v>JAN</v>
          </cell>
          <cell r="D1727" t="str">
            <v>FC34124</v>
          </cell>
          <cell r="E1727">
            <v>-301251.90064319997</v>
          </cell>
        </row>
        <row r="1728">
          <cell r="A1728">
            <v>2012</v>
          </cell>
          <cell r="B1728" t="str">
            <v>JAN</v>
          </cell>
          <cell r="D1728" t="str">
            <v>EXP4TOT</v>
          </cell>
          <cell r="E1728">
            <v>245728568.13540801</v>
          </cell>
        </row>
        <row r="1729">
          <cell r="A1729">
            <v>2012</v>
          </cell>
          <cell r="B1729" t="str">
            <v>JAN</v>
          </cell>
          <cell r="D1729" t="str">
            <v>LIN4LOS</v>
          </cell>
          <cell r="E1729">
            <v>208691.89480451299</v>
          </cell>
        </row>
        <row r="1730">
          <cell r="A1730">
            <v>2012</v>
          </cell>
          <cell r="B1730" t="str">
            <v>JAN</v>
          </cell>
          <cell r="D1730" t="str">
            <v>REV4TOT</v>
          </cell>
          <cell r="E1730">
            <v>280129075.19856101</v>
          </cell>
        </row>
        <row r="1731">
          <cell r="A1731">
            <v>2012</v>
          </cell>
          <cell r="B1731" t="str">
            <v>JAN</v>
          </cell>
          <cell r="D1731" t="str">
            <v>O/U4MON</v>
          </cell>
          <cell r="E1731">
            <v>34400507.063152798</v>
          </cell>
        </row>
        <row r="1732">
          <cell r="A1732">
            <v>2012</v>
          </cell>
          <cell r="B1732" t="str">
            <v>JAN</v>
          </cell>
          <cell r="D1732" t="str">
            <v>GLE4MON</v>
          </cell>
          <cell r="E1732">
            <v>38711984.885524698</v>
          </cell>
        </row>
        <row r="1733">
          <cell r="A1733">
            <v>2012</v>
          </cell>
          <cell r="B1733" t="str">
            <v>JAN</v>
          </cell>
          <cell r="D1733" t="str">
            <v>RES4PMO</v>
          </cell>
          <cell r="E1733">
            <v>0</v>
          </cell>
        </row>
        <row r="1734">
          <cell r="A1734">
            <v>2012</v>
          </cell>
          <cell r="B1734" t="str">
            <v>JAN</v>
          </cell>
          <cell r="D1734" t="str">
            <v>INT4AMT</v>
          </cell>
          <cell r="E1734">
            <v>-5222.6776280530203</v>
          </cell>
        </row>
        <row r="1735">
          <cell r="A1735">
            <v>2012</v>
          </cell>
          <cell r="B1735" t="str">
            <v>JAN</v>
          </cell>
          <cell r="D1735" t="str">
            <v>TRU4BEG</v>
          </cell>
          <cell r="E1735">
            <v>-102921445.830424</v>
          </cell>
        </row>
        <row r="1736">
          <cell r="A1736">
            <v>2012</v>
          </cell>
          <cell r="B1736" t="str">
            <v>JAN</v>
          </cell>
          <cell r="D1736" t="str">
            <v>GLB4END</v>
          </cell>
          <cell r="E1736">
            <v>-64209460.944899999</v>
          </cell>
        </row>
        <row r="1737">
          <cell r="A1737">
            <v>2012</v>
          </cell>
          <cell r="B1737" t="str">
            <v>JAN</v>
          </cell>
          <cell r="D1737" t="str">
            <v>INT4MON</v>
          </cell>
          <cell r="E1737">
            <v>6.2500000000000001E-5</v>
          </cell>
        </row>
        <row r="1738">
          <cell r="A1738">
            <v>2012</v>
          </cell>
          <cell r="B1738" t="str">
            <v>JAN</v>
          </cell>
          <cell r="D1738" t="str">
            <v>AVG4AMT</v>
          </cell>
          <cell r="E1738">
            <v>-83562842.048848301</v>
          </cell>
        </row>
        <row r="1739">
          <cell r="A1739">
            <v>2012</v>
          </cell>
          <cell r="B1739" t="str">
            <v>JAN</v>
          </cell>
          <cell r="D1739" t="str">
            <v>INT4YER</v>
          </cell>
          <cell r="E1739">
            <v>7.5000000000000002E-4</v>
          </cell>
        </row>
        <row r="1740">
          <cell r="A1740">
            <v>2012</v>
          </cell>
          <cell r="B1740" t="str">
            <v>JAN</v>
          </cell>
          <cell r="D1740" t="str">
            <v>ADJ4PRI</v>
          </cell>
          <cell r="E1740">
            <v>0</v>
          </cell>
        </row>
        <row r="1741">
          <cell r="A1741">
            <v>2012</v>
          </cell>
          <cell r="B1741" t="str">
            <v>JAN</v>
          </cell>
          <cell r="D1741" t="str">
            <v>RES4PRI</v>
          </cell>
          <cell r="E1741">
            <v>0</v>
          </cell>
        </row>
        <row r="1742">
          <cell r="A1742">
            <v>2012</v>
          </cell>
          <cell r="B1742" t="str">
            <v>JAN</v>
          </cell>
          <cell r="D1742" t="str">
            <v>TRU4END</v>
          </cell>
          <cell r="E1742">
            <v>-64204238.267271899</v>
          </cell>
        </row>
        <row r="1743">
          <cell r="A1743">
            <v>2012</v>
          </cell>
          <cell r="B1743" t="str">
            <v>JAN</v>
          </cell>
          <cell r="D1743" t="str">
            <v>SHT4REM</v>
          </cell>
          <cell r="E1743">
            <v>47483705.5</v>
          </cell>
        </row>
        <row r="1744">
          <cell r="A1744">
            <v>2012</v>
          </cell>
          <cell r="B1744" t="str">
            <v>JAN</v>
          </cell>
          <cell r="D1744" t="str">
            <v>LNG4MON</v>
          </cell>
          <cell r="E1744">
            <v>-46860939.583333299</v>
          </cell>
        </row>
        <row r="1745">
          <cell r="A1745">
            <v>2012</v>
          </cell>
          <cell r="B1745" t="str">
            <v>JAN</v>
          </cell>
          <cell r="D1745" t="str">
            <v>3MC4MON</v>
          </cell>
          <cell r="E1745">
            <v>0</v>
          </cell>
        </row>
        <row r="1746">
          <cell r="A1746">
            <v>2012</v>
          </cell>
          <cell r="B1746" t="str">
            <v>JAN</v>
          </cell>
          <cell r="D1746" t="str">
            <v>SHT4DEF</v>
          </cell>
          <cell r="E1746">
            <v>4260085.4166666605</v>
          </cell>
        </row>
        <row r="1747">
          <cell r="A1747">
            <v>2011</v>
          </cell>
          <cell r="B1747" t="str">
            <v>DEC</v>
          </cell>
          <cell r="D1747" t="str">
            <v>UCOR.00000321.01.03.03</v>
          </cell>
          <cell r="E1747">
            <v>-1266.1500000000001</v>
          </cell>
        </row>
        <row r="1748">
          <cell r="A1748">
            <v>2011</v>
          </cell>
          <cell r="B1748" t="str">
            <v>DEC</v>
          </cell>
          <cell r="D1748" t="str">
            <v>UCOR.00000321.01.03.04</v>
          </cell>
          <cell r="E1748">
            <v>47553.04</v>
          </cell>
        </row>
        <row r="1749">
          <cell r="A1749">
            <v>2011</v>
          </cell>
          <cell r="B1749" t="str">
            <v>DEC</v>
          </cell>
          <cell r="D1749" t="str">
            <v>UCOR.00000321.01.03.05</v>
          </cell>
          <cell r="E1749">
            <v>1670.23</v>
          </cell>
        </row>
        <row r="1750">
          <cell r="A1750">
            <v>2011</v>
          </cell>
          <cell r="B1750" t="str">
            <v>DEC</v>
          </cell>
          <cell r="D1750" t="str">
            <v>UCOR.00000321.01.03.06</v>
          </cell>
          <cell r="E1750">
            <v>-15913.85</v>
          </cell>
        </row>
        <row r="1751">
          <cell r="A1751">
            <v>2011</v>
          </cell>
          <cell r="B1751" t="str">
            <v>DEC</v>
          </cell>
          <cell r="D1751" t="str">
            <v>UCOR.00000321.01.03.07</v>
          </cell>
          <cell r="E1751">
            <v>-18990.22</v>
          </cell>
        </row>
        <row r="1752">
          <cell r="A1752">
            <v>2011</v>
          </cell>
          <cell r="B1752" t="str">
            <v>DEC</v>
          </cell>
          <cell r="D1752" t="str">
            <v>UCOR.00000321.01.03.09</v>
          </cell>
          <cell r="E1752">
            <v>-1544.31</v>
          </cell>
        </row>
        <row r="1753">
          <cell r="A1753">
            <v>2011</v>
          </cell>
          <cell r="B1753" t="str">
            <v>DEC</v>
          </cell>
          <cell r="D1753" t="str">
            <v>UCOR.00000321.01.03.10</v>
          </cell>
          <cell r="E1753">
            <v>660.45</v>
          </cell>
        </row>
        <row r="1754">
          <cell r="A1754">
            <v>2011</v>
          </cell>
          <cell r="B1754" t="str">
            <v>DEC</v>
          </cell>
          <cell r="D1754" t="str">
            <v>UCOR.00000322.01.02.04</v>
          </cell>
          <cell r="E1754">
            <v>3240.34</v>
          </cell>
        </row>
        <row r="1755">
          <cell r="A1755">
            <v>2011</v>
          </cell>
          <cell r="B1755" t="str">
            <v>DEC</v>
          </cell>
          <cell r="D1755" t="str">
            <v>UCOR.00000322.01.02.06</v>
          </cell>
          <cell r="E1755">
            <v>426.49</v>
          </cell>
        </row>
        <row r="1756">
          <cell r="A1756">
            <v>2011</v>
          </cell>
          <cell r="B1756" t="str">
            <v>DEC</v>
          </cell>
          <cell r="D1756" t="str">
            <v>6350000864</v>
          </cell>
          <cell r="E1756">
            <v>-607300.06000000006</v>
          </cell>
        </row>
        <row r="1757">
          <cell r="A1757">
            <v>2011</v>
          </cell>
          <cell r="B1757" t="str">
            <v>DEC</v>
          </cell>
          <cell r="D1757" t="str">
            <v>6350000865</v>
          </cell>
          <cell r="E1757">
            <v>-345535.74</v>
          </cell>
        </row>
        <row r="1758">
          <cell r="A1758">
            <v>2011</v>
          </cell>
          <cell r="B1758" t="str">
            <v>DEC</v>
          </cell>
          <cell r="D1758" t="str">
            <v>UCOR.00000301.01.02.01</v>
          </cell>
          <cell r="E1758">
            <v>5411011.3499999996</v>
          </cell>
        </row>
        <row r="1759">
          <cell r="A1759">
            <v>2011</v>
          </cell>
          <cell r="B1759" t="str">
            <v>DEC</v>
          </cell>
          <cell r="D1759" t="str">
            <v>UCOR.00000320.01.01.05</v>
          </cell>
          <cell r="E1759">
            <v>225.41</v>
          </cell>
        </row>
        <row r="1760">
          <cell r="A1760">
            <v>2011</v>
          </cell>
          <cell r="B1760" t="str">
            <v>DEC</v>
          </cell>
          <cell r="D1760" t="str">
            <v>UCOR.00000320.01.01.07</v>
          </cell>
          <cell r="E1760">
            <v>72408.820000000007</v>
          </cell>
        </row>
        <row r="1761">
          <cell r="A1761">
            <v>2011</v>
          </cell>
          <cell r="B1761" t="str">
            <v>DEC</v>
          </cell>
          <cell r="D1761" t="str">
            <v>UCOR.00000320.01.01.09</v>
          </cell>
          <cell r="E1761">
            <v>539.1</v>
          </cell>
        </row>
        <row r="1762">
          <cell r="A1762">
            <v>2011</v>
          </cell>
          <cell r="B1762" t="str">
            <v>DEC</v>
          </cell>
          <cell r="D1762" t="str">
            <v>UCOR.00000320.01.02.05</v>
          </cell>
          <cell r="E1762">
            <v>77702.39</v>
          </cell>
        </row>
        <row r="1763">
          <cell r="A1763">
            <v>2011</v>
          </cell>
          <cell r="B1763" t="str">
            <v>DEC</v>
          </cell>
          <cell r="D1763" t="str">
            <v>UCOR.00000320.01.02.07</v>
          </cell>
          <cell r="E1763">
            <v>709783.19</v>
          </cell>
        </row>
        <row r="1764">
          <cell r="A1764">
            <v>2011</v>
          </cell>
          <cell r="B1764" t="str">
            <v>DEC</v>
          </cell>
          <cell r="D1764" t="str">
            <v>UCOR.00000320.01.02.08</v>
          </cell>
          <cell r="E1764">
            <v>130123.81</v>
          </cell>
        </row>
        <row r="1765">
          <cell r="A1765">
            <v>2011</v>
          </cell>
          <cell r="B1765" t="str">
            <v>DEC</v>
          </cell>
          <cell r="D1765" t="str">
            <v>UCOR.00000320.01.02.09</v>
          </cell>
          <cell r="E1765">
            <v>1576791.06</v>
          </cell>
        </row>
        <row r="1766">
          <cell r="A1766">
            <v>2011</v>
          </cell>
          <cell r="B1766" t="str">
            <v>DEC</v>
          </cell>
          <cell r="D1766" t="str">
            <v>UCOR.00000320.01.02.10</v>
          </cell>
          <cell r="E1766">
            <v>33138.86</v>
          </cell>
        </row>
        <row r="1767">
          <cell r="A1767">
            <v>2011</v>
          </cell>
          <cell r="B1767" t="str">
            <v>DEC</v>
          </cell>
          <cell r="D1767" t="str">
            <v>UCOR.00000320.01.03.01</v>
          </cell>
          <cell r="E1767">
            <v>2319626.02</v>
          </cell>
        </row>
        <row r="1768">
          <cell r="A1768">
            <v>2011</v>
          </cell>
          <cell r="B1768" t="str">
            <v>DEC</v>
          </cell>
          <cell r="D1768" t="str">
            <v>UCOR.00000320.01.03.02</v>
          </cell>
          <cell r="E1768">
            <v>6895397.9900000002</v>
          </cell>
        </row>
        <row r="1769">
          <cell r="A1769">
            <v>2011</v>
          </cell>
          <cell r="B1769" t="str">
            <v>DEC</v>
          </cell>
          <cell r="D1769" t="str">
            <v>UCOR.00000320.01.04.04</v>
          </cell>
          <cell r="E1769">
            <v>4876.3500000000004</v>
          </cell>
        </row>
        <row r="1770">
          <cell r="A1770">
            <v>2011</v>
          </cell>
          <cell r="B1770" t="str">
            <v>DEC</v>
          </cell>
          <cell r="D1770" t="str">
            <v>UCOR.00000320.01.06.04</v>
          </cell>
          <cell r="E1770">
            <v>2713.16</v>
          </cell>
        </row>
        <row r="1771">
          <cell r="A1771">
            <v>2011</v>
          </cell>
          <cell r="B1771" t="str">
            <v>DEC</v>
          </cell>
          <cell r="D1771" t="str">
            <v>UCOR.00000320.01.06.06</v>
          </cell>
          <cell r="E1771">
            <v>30845.22</v>
          </cell>
        </row>
        <row r="1772">
          <cell r="A1772">
            <v>2011</v>
          </cell>
          <cell r="B1772" t="str">
            <v>DEC</v>
          </cell>
          <cell r="D1772" t="str">
            <v>UCOR.00000320.01.06.07</v>
          </cell>
          <cell r="E1772">
            <v>11099.6</v>
          </cell>
        </row>
        <row r="1773">
          <cell r="A1773">
            <v>2011</v>
          </cell>
          <cell r="B1773" t="str">
            <v>DEC</v>
          </cell>
          <cell r="D1773" t="str">
            <v>UCOR.00000320.01.06.09</v>
          </cell>
          <cell r="E1773">
            <v>70196.72</v>
          </cell>
        </row>
        <row r="1774">
          <cell r="A1774">
            <v>2011</v>
          </cell>
          <cell r="B1774" t="str">
            <v>DEC</v>
          </cell>
          <cell r="D1774" t="str">
            <v>UCOR.00000320.01.06.10</v>
          </cell>
          <cell r="E1774">
            <v>389602.45</v>
          </cell>
        </row>
        <row r="1775">
          <cell r="A1775">
            <v>2011</v>
          </cell>
          <cell r="B1775" t="str">
            <v>DEC</v>
          </cell>
          <cell r="D1775" t="str">
            <v>UCOR.00000320.01.06.13</v>
          </cell>
          <cell r="E1775">
            <v>439.54</v>
          </cell>
        </row>
        <row r="1776">
          <cell r="A1776">
            <v>2011</v>
          </cell>
          <cell r="B1776" t="str">
            <v>DEC</v>
          </cell>
          <cell r="D1776" t="str">
            <v>UCOR.00000320.01.07.01</v>
          </cell>
          <cell r="E1776">
            <v>1257955.8</v>
          </cell>
        </row>
        <row r="1777">
          <cell r="A1777">
            <v>2011</v>
          </cell>
          <cell r="B1777" t="str">
            <v>DEC</v>
          </cell>
          <cell r="D1777" t="str">
            <v>UCOR.00000320.01.07.02</v>
          </cell>
          <cell r="E1777">
            <v>36212213.140000001</v>
          </cell>
        </row>
        <row r="1778">
          <cell r="A1778">
            <v>2011</v>
          </cell>
          <cell r="B1778" t="str">
            <v>DEC</v>
          </cell>
          <cell r="D1778" t="str">
            <v>UCOR.00000320.01.07.04</v>
          </cell>
          <cell r="E1778">
            <v>19576735.07</v>
          </cell>
        </row>
        <row r="1779">
          <cell r="A1779">
            <v>2011</v>
          </cell>
          <cell r="B1779" t="str">
            <v>DEC</v>
          </cell>
          <cell r="D1779" t="str">
            <v>UCOR.00000320.01.07.05</v>
          </cell>
          <cell r="E1779">
            <v>35454.410000000003</v>
          </cell>
        </row>
        <row r="1780">
          <cell r="A1780">
            <v>2011</v>
          </cell>
          <cell r="B1780" t="str">
            <v>DEC</v>
          </cell>
          <cell r="D1780" t="str">
            <v>UCOR.00000320.01.07.07</v>
          </cell>
          <cell r="E1780">
            <v>514829.14</v>
          </cell>
        </row>
        <row r="1781">
          <cell r="A1781">
            <v>2011</v>
          </cell>
          <cell r="B1781" t="str">
            <v>DEC</v>
          </cell>
          <cell r="D1781" t="str">
            <v>UCOR.00000320.01.07.09</v>
          </cell>
          <cell r="E1781">
            <v>555.64</v>
          </cell>
        </row>
        <row r="1782">
          <cell r="A1782">
            <v>2011</v>
          </cell>
          <cell r="B1782" t="str">
            <v>DEC</v>
          </cell>
          <cell r="D1782" t="str">
            <v>UCOR.00000320.01.07.11</v>
          </cell>
          <cell r="E1782">
            <v>21080520.48</v>
          </cell>
        </row>
        <row r="1783">
          <cell r="A1783">
            <v>2011</v>
          </cell>
          <cell r="B1783" t="str">
            <v>DEC</v>
          </cell>
          <cell r="D1783" t="str">
            <v>UCOR.00000320.01.07.12</v>
          </cell>
          <cell r="E1783">
            <v>22850211.07</v>
          </cell>
        </row>
        <row r="1784">
          <cell r="A1784">
            <v>2011</v>
          </cell>
          <cell r="B1784" t="str">
            <v>DEC</v>
          </cell>
          <cell r="D1784" t="str">
            <v>UCOR.00000320.01.07.13</v>
          </cell>
          <cell r="E1784">
            <v>8756637.7100000009</v>
          </cell>
        </row>
        <row r="1785">
          <cell r="A1785">
            <v>2011</v>
          </cell>
          <cell r="B1785" t="str">
            <v>DEC</v>
          </cell>
          <cell r="D1785" t="str">
            <v>UCOR.00000320.01.07.14</v>
          </cell>
          <cell r="E1785">
            <v>17624889.25</v>
          </cell>
        </row>
        <row r="1786">
          <cell r="A1786">
            <v>2011</v>
          </cell>
          <cell r="B1786" t="str">
            <v>DEC</v>
          </cell>
          <cell r="D1786" t="str">
            <v>UCOR.00000320.01.07.15</v>
          </cell>
          <cell r="E1786">
            <v>76485156.109999999</v>
          </cell>
        </row>
        <row r="1787">
          <cell r="A1787">
            <v>2011</v>
          </cell>
          <cell r="B1787" t="str">
            <v>DEC</v>
          </cell>
          <cell r="D1787" t="str">
            <v>UCOR.00000320.01.07.16</v>
          </cell>
          <cell r="E1787">
            <v>209.12</v>
          </cell>
        </row>
        <row r="1788">
          <cell r="A1788">
            <v>2011</v>
          </cell>
          <cell r="B1788" t="str">
            <v>DEC</v>
          </cell>
          <cell r="D1788" t="str">
            <v>UCOR.00000320.01.07.17</v>
          </cell>
          <cell r="E1788">
            <v>27993964.59</v>
          </cell>
        </row>
        <row r="1789">
          <cell r="A1789">
            <v>2011</v>
          </cell>
          <cell r="B1789" t="str">
            <v>DEC</v>
          </cell>
          <cell r="D1789" t="str">
            <v>UCOR.00000323.01.02.01</v>
          </cell>
          <cell r="E1789">
            <v>112717.01</v>
          </cell>
        </row>
        <row r="1790">
          <cell r="A1790">
            <v>2011</v>
          </cell>
          <cell r="B1790" t="str">
            <v>DEC</v>
          </cell>
          <cell r="D1790" t="str">
            <v>UCOR.00000301.01.04.01</v>
          </cell>
          <cell r="E1790">
            <v>4147452.65</v>
          </cell>
        </row>
        <row r="1791">
          <cell r="A1791">
            <v>2011</v>
          </cell>
          <cell r="B1791" t="str">
            <v>DEC</v>
          </cell>
          <cell r="D1791" t="str">
            <v>UCOR.00000305.01.08.01</v>
          </cell>
          <cell r="E1791">
            <v>3904003.58</v>
          </cell>
        </row>
        <row r="1792">
          <cell r="A1792">
            <v>2011</v>
          </cell>
          <cell r="B1792" t="str">
            <v>DEC</v>
          </cell>
          <cell r="D1792" t="str">
            <v>UCOR.00000305.01.08.02</v>
          </cell>
          <cell r="E1792">
            <v>210891.07</v>
          </cell>
        </row>
        <row r="1793">
          <cell r="A1793">
            <v>2011</v>
          </cell>
          <cell r="B1793" t="str">
            <v>DEC</v>
          </cell>
          <cell r="D1793" t="str">
            <v>UCOR.00000305.01.09.01</v>
          </cell>
          <cell r="E1793">
            <v>-1021254</v>
          </cell>
        </row>
        <row r="1794">
          <cell r="A1794">
            <v>2011</v>
          </cell>
          <cell r="B1794" t="str">
            <v>DEC</v>
          </cell>
          <cell r="D1794" t="str">
            <v>UNUC.00000084.01.01.01</v>
          </cell>
          <cell r="E1794">
            <v>566.14</v>
          </cell>
        </row>
        <row r="1795">
          <cell r="A1795">
            <v>2011</v>
          </cell>
          <cell r="B1795" t="str">
            <v>DEC</v>
          </cell>
          <cell r="D1795" t="str">
            <v>UNUC.00000085.01.01.01</v>
          </cell>
          <cell r="E1795">
            <v>4086005.89</v>
          </cell>
        </row>
        <row r="1796">
          <cell r="A1796">
            <v>2012</v>
          </cell>
          <cell r="B1796" t="str">
            <v>JAN</v>
          </cell>
          <cell r="D1796" t="str">
            <v>CIR4001</v>
          </cell>
          <cell r="E1796">
            <v>33369368.789999999</v>
          </cell>
        </row>
        <row r="1797">
          <cell r="A1797">
            <v>2012</v>
          </cell>
          <cell r="B1797" t="str">
            <v>JAN</v>
          </cell>
          <cell r="D1797" t="str">
            <v>COD4001</v>
          </cell>
          <cell r="E1797">
            <v>-38.456302999999998</v>
          </cell>
        </row>
        <row r="1798">
          <cell r="A1798">
            <v>2012</v>
          </cell>
          <cell r="B1798" t="str">
            <v>JAN</v>
          </cell>
          <cell r="D1798" t="str">
            <v>COB4001</v>
          </cell>
          <cell r="E1798">
            <v>-5.40419606746031</v>
          </cell>
        </row>
        <row r="1799">
          <cell r="A1799">
            <v>2012</v>
          </cell>
          <cell r="B1799" t="str">
            <v>JAN</v>
          </cell>
          <cell r="D1799" t="str">
            <v>COE4001</v>
          </cell>
          <cell r="E1799">
            <v>-47584.622626565302</v>
          </cell>
        </row>
        <row r="1800">
          <cell r="A1800">
            <v>2012</v>
          </cell>
          <cell r="B1800" t="str">
            <v>JAN</v>
          </cell>
          <cell r="D1800" t="str">
            <v>FC14123</v>
          </cell>
          <cell r="E1800">
            <v>6158434.29</v>
          </cell>
        </row>
        <row r="1801">
          <cell r="A1801">
            <v>2012</v>
          </cell>
          <cell r="B1801" t="str">
            <v>JAN</v>
          </cell>
          <cell r="D1801" t="str">
            <v>FC24115</v>
          </cell>
          <cell r="E1801">
            <v>0.98224920000000004</v>
          </cell>
        </row>
        <row r="1802">
          <cell r="A1802">
            <v>2012</v>
          </cell>
          <cell r="B1802" t="str">
            <v>JAN</v>
          </cell>
          <cell r="D1802" t="str">
            <v>FC14125</v>
          </cell>
          <cell r="E1802">
            <v>-47584.622626565302</v>
          </cell>
        </row>
        <row r="1803">
          <cell r="A1803">
            <v>2012</v>
          </cell>
          <cell r="B1803" t="str">
            <v>JAN</v>
          </cell>
          <cell r="D1803" t="str">
            <v>FC24113</v>
          </cell>
          <cell r="E1803">
            <v>0.98224920000000004</v>
          </cell>
        </row>
        <row r="1804">
          <cell r="A1804">
            <v>2012</v>
          </cell>
          <cell r="B1804" t="str">
            <v>JAN</v>
          </cell>
          <cell r="D1804" t="str">
            <v>FC34123</v>
          </cell>
          <cell r="E1804">
            <v>6049117.1546050599</v>
          </cell>
        </row>
        <row r="1805">
          <cell r="A1805">
            <v>2012</v>
          </cell>
          <cell r="B1805" t="str">
            <v>JAN</v>
          </cell>
          <cell r="D1805" t="str">
            <v>FC24124</v>
          </cell>
          <cell r="E1805">
            <v>0.98224920000000004</v>
          </cell>
        </row>
        <row r="1806">
          <cell r="A1806">
            <v>2012</v>
          </cell>
          <cell r="B1806" t="str">
            <v>JAN</v>
          </cell>
          <cell r="D1806" t="str">
            <v>FC14115</v>
          </cell>
          <cell r="E1806">
            <v>0</v>
          </cell>
        </row>
        <row r="1807">
          <cell r="A1807">
            <v>2012</v>
          </cell>
          <cell r="B1807" t="str">
            <v>JAN</v>
          </cell>
          <cell r="D1807" t="str">
            <v>FC24118</v>
          </cell>
          <cell r="E1807">
            <v>0.98224920000000004</v>
          </cell>
        </row>
        <row r="1808">
          <cell r="A1808">
            <v>2012</v>
          </cell>
          <cell r="B1808" t="str">
            <v>JAN</v>
          </cell>
          <cell r="D1808" t="str">
            <v>FC34128</v>
          </cell>
          <cell r="E1808">
            <v>0</v>
          </cell>
        </row>
        <row r="1809">
          <cell r="A1809">
            <v>2012</v>
          </cell>
          <cell r="B1809" t="str">
            <v>JAN</v>
          </cell>
          <cell r="D1809" t="str">
            <v>FC34129</v>
          </cell>
          <cell r="E1809">
            <v>-658377.39817286795</v>
          </cell>
        </row>
        <row r="1810">
          <cell r="A1810">
            <v>2011</v>
          </cell>
          <cell r="B1810" t="str">
            <v>DEC</v>
          </cell>
          <cell r="D1810" t="str">
            <v>MAN4100</v>
          </cell>
          <cell r="E1810">
            <v>0</v>
          </cell>
        </row>
        <row r="1811">
          <cell r="A1811">
            <v>2011</v>
          </cell>
          <cell r="B1811" t="str">
            <v>DEC</v>
          </cell>
          <cell r="D1811" t="str">
            <v>MAN4150</v>
          </cell>
          <cell r="E1811">
            <v>8.3000000000000001E-4</v>
          </cell>
        </row>
        <row r="1812">
          <cell r="A1812">
            <v>2011</v>
          </cell>
          <cell r="B1812" t="str">
            <v>DEC</v>
          </cell>
          <cell r="D1812" t="str">
            <v>XAN4100</v>
          </cell>
          <cell r="E1812">
            <v>2.9999999999999997E-4</v>
          </cell>
        </row>
        <row r="1813">
          <cell r="A1813">
            <v>2011</v>
          </cell>
          <cell r="B1813" t="str">
            <v>DEC</v>
          </cell>
          <cell r="D1813" t="str">
            <v>XAN4200</v>
          </cell>
          <cell r="E1813">
            <v>7.2000000000000005E-4</v>
          </cell>
        </row>
        <row r="1814">
          <cell r="A1814">
            <v>2011</v>
          </cell>
          <cell r="B1814" t="str">
            <v>DEC</v>
          </cell>
          <cell r="D1814" t="str">
            <v>XAN4300</v>
          </cell>
          <cell r="E1814">
            <v>1.9473000000000001E-2</v>
          </cell>
        </row>
        <row r="1815">
          <cell r="A1815">
            <v>2011</v>
          </cell>
          <cell r="B1815" t="str">
            <v>DEC</v>
          </cell>
          <cell r="D1815" t="str">
            <v>XAN4400</v>
          </cell>
          <cell r="E1815">
            <v>4.7018999999999998E-2</v>
          </cell>
        </row>
        <row r="1816">
          <cell r="A1816">
            <v>2011</v>
          </cell>
          <cell r="B1816" t="str">
            <v>DEC</v>
          </cell>
          <cell r="D1816" t="str">
            <v>XAN4500</v>
          </cell>
          <cell r="E1816">
            <v>0.35</v>
          </cell>
        </row>
        <row r="1817">
          <cell r="A1817">
            <v>2011</v>
          </cell>
          <cell r="B1817" t="str">
            <v>DEC</v>
          </cell>
          <cell r="D1817" t="str">
            <v>XAN4600</v>
          </cell>
          <cell r="E1817">
            <v>5.5E-2</v>
          </cell>
        </row>
        <row r="1818">
          <cell r="A1818">
            <v>2011</v>
          </cell>
          <cell r="B1818" t="str">
            <v>DEC</v>
          </cell>
          <cell r="D1818" t="str">
            <v>XAN4700</v>
          </cell>
          <cell r="E1818">
            <v>8.0000000000000004E-4</v>
          </cell>
        </row>
        <row r="1819">
          <cell r="A1819">
            <v>2011</v>
          </cell>
          <cell r="B1819" t="str">
            <v>DEC</v>
          </cell>
          <cell r="D1819" t="str">
            <v>AM44111</v>
          </cell>
          <cell r="E1819">
            <v>-48</v>
          </cell>
        </row>
        <row r="1820">
          <cell r="A1820">
            <v>2011</v>
          </cell>
          <cell r="B1820" t="str">
            <v>DEC</v>
          </cell>
          <cell r="D1820" t="str">
            <v>AM14111</v>
          </cell>
          <cell r="E1820">
            <v>0</v>
          </cell>
        </row>
        <row r="1821">
          <cell r="A1821">
            <v>2011</v>
          </cell>
          <cell r="B1821" t="str">
            <v>DEC</v>
          </cell>
          <cell r="D1821" t="str">
            <v>CIP4001</v>
          </cell>
          <cell r="E1821">
            <v>33321973.789999999</v>
          </cell>
        </row>
        <row r="1822">
          <cell r="A1822">
            <v>2011</v>
          </cell>
          <cell r="B1822" t="str">
            <v>DEC</v>
          </cell>
          <cell r="D1822" t="str">
            <v>CIQ4001</v>
          </cell>
          <cell r="E1822">
            <v>33369368.789999999</v>
          </cell>
        </row>
        <row r="1823">
          <cell r="A1823">
            <v>2011</v>
          </cell>
          <cell r="B1823" t="str">
            <v>DEC</v>
          </cell>
          <cell r="D1823" t="str">
            <v>CIN4001</v>
          </cell>
          <cell r="E1823">
            <v>0</v>
          </cell>
        </row>
        <row r="1824">
          <cell r="A1824">
            <v>2011</v>
          </cell>
          <cell r="B1824" t="str">
            <v>DEC</v>
          </cell>
          <cell r="D1824" t="str">
            <v>GLB4BEG</v>
          </cell>
          <cell r="E1824">
            <v>-141414409.12656701</v>
          </cell>
        </row>
        <row r="1825">
          <cell r="A1825">
            <v>2011</v>
          </cell>
          <cell r="B1825" t="str">
            <v>DEC</v>
          </cell>
          <cell r="D1825" t="str">
            <v>O/U4YTD</v>
          </cell>
          <cell r="E1825">
            <v>-77525349.919900507</v>
          </cell>
        </row>
        <row r="1826">
          <cell r="A1826">
            <v>2011</v>
          </cell>
          <cell r="B1826" t="str">
            <v>DEC</v>
          </cell>
          <cell r="D1826" t="str">
            <v>TRU4YTD</v>
          </cell>
          <cell r="E1826">
            <v>-198678571.666666</v>
          </cell>
        </row>
        <row r="1827">
          <cell r="A1827">
            <v>2011</v>
          </cell>
          <cell r="B1827" t="str">
            <v>DEC</v>
          </cell>
          <cell r="D1827" t="str">
            <v>1MC4YTD</v>
          </cell>
          <cell r="E1827">
            <v>0</v>
          </cell>
        </row>
        <row r="1828">
          <cell r="A1828">
            <v>2011</v>
          </cell>
          <cell r="B1828" t="str">
            <v>DEC</v>
          </cell>
          <cell r="D1828" t="str">
            <v>2MC4YTD</v>
          </cell>
          <cell r="E1828">
            <v>0</v>
          </cell>
        </row>
        <row r="1829">
          <cell r="A1829">
            <v>2011</v>
          </cell>
          <cell r="B1829" t="str">
            <v>DEC</v>
          </cell>
          <cell r="D1829" t="str">
            <v>3MC4YTD</v>
          </cell>
          <cell r="E1829">
            <v>0</v>
          </cell>
        </row>
        <row r="1830">
          <cell r="A1830">
            <v>2011</v>
          </cell>
          <cell r="B1830" t="str">
            <v>DEC</v>
          </cell>
          <cell r="D1830" t="str">
            <v>INT4YTD</v>
          </cell>
          <cell r="E1830">
            <v>-328878.22471895203</v>
          </cell>
        </row>
        <row r="1831">
          <cell r="A1831">
            <v>2011</v>
          </cell>
          <cell r="B1831" t="str">
            <v>DEC</v>
          </cell>
          <cell r="D1831" t="str">
            <v>RRT9102</v>
          </cell>
          <cell r="E1831">
            <v>451645.05788222398</v>
          </cell>
        </row>
        <row r="1832">
          <cell r="A1832">
            <v>2011</v>
          </cell>
          <cell r="B1832" t="str">
            <v>DEC</v>
          </cell>
          <cell r="D1832" t="str">
            <v>RRD9002</v>
          </cell>
          <cell r="E1832">
            <v>0</v>
          </cell>
        </row>
        <row r="1833">
          <cell r="A1833">
            <v>2011</v>
          </cell>
          <cell r="B1833" t="str">
            <v>DEC</v>
          </cell>
          <cell r="D1833" t="str">
            <v>RRT9103</v>
          </cell>
          <cell r="E1833">
            <v>179002.66935643199</v>
          </cell>
        </row>
        <row r="1834">
          <cell r="A1834">
            <v>2011</v>
          </cell>
          <cell r="B1834" t="str">
            <v>DEC</v>
          </cell>
          <cell r="D1834" t="str">
            <v>RRT9003</v>
          </cell>
          <cell r="E1834">
            <v>534695.85437277297</v>
          </cell>
        </row>
        <row r="1835">
          <cell r="A1835">
            <v>2011</v>
          </cell>
          <cell r="B1835" t="str">
            <v>DEC</v>
          </cell>
          <cell r="D1835" t="str">
            <v>RRD9103</v>
          </cell>
          <cell r="E1835">
            <v>0</v>
          </cell>
        </row>
        <row r="1836">
          <cell r="A1836">
            <v>2011</v>
          </cell>
          <cell r="B1836" t="str">
            <v>DEC</v>
          </cell>
          <cell r="D1836" t="str">
            <v>RRD9003</v>
          </cell>
          <cell r="E1836">
            <v>0</v>
          </cell>
        </row>
        <row r="1837">
          <cell r="A1837">
            <v>2011</v>
          </cell>
          <cell r="B1837" t="str">
            <v>DEC</v>
          </cell>
          <cell r="D1837" t="str">
            <v>RRD9102</v>
          </cell>
          <cell r="E1837">
            <v>0</v>
          </cell>
        </row>
        <row r="1838">
          <cell r="A1838">
            <v>2011</v>
          </cell>
          <cell r="B1838" t="str">
            <v>DEC</v>
          </cell>
          <cell r="D1838" t="str">
            <v>RRT9002</v>
          </cell>
          <cell r="E1838">
            <v>1299680.0800212801</v>
          </cell>
        </row>
        <row r="1839">
          <cell r="A1839">
            <v>2011</v>
          </cell>
          <cell r="B1839" t="str">
            <v>DEC</v>
          </cell>
          <cell r="D1839" t="str">
            <v>JUR4FA1</v>
          </cell>
          <cell r="E1839">
            <v>0.98141310000000004</v>
          </cell>
        </row>
        <row r="1840">
          <cell r="A1840">
            <v>2011</v>
          </cell>
          <cell r="B1840" t="str">
            <v>DEC</v>
          </cell>
          <cell r="D1840" t="str">
            <v>TRU4TOT</v>
          </cell>
          <cell r="E1840">
            <v>-216740260</v>
          </cell>
        </row>
        <row r="1841">
          <cell r="A1841">
            <v>2011</v>
          </cell>
          <cell r="B1841" t="str">
            <v>DEC</v>
          </cell>
          <cell r="D1841" t="str">
            <v>2MC4MON</v>
          </cell>
          <cell r="E1841">
            <v>0</v>
          </cell>
        </row>
        <row r="1842">
          <cell r="A1842">
            <v>2011</v>
          </cell>
          <cell r="B1842" t="str">
            <v>DEC</v>
          </cell>
          <cell r="D1842" t="str">
            <v>2MC4TOT</v>
          </cell>
          <cell r="E1842">
            <v>0</v>
          </cell>
        </row>
        <row r="1843">
          <cell r="A1843">
            <v>2011</v>
          </cell>
          <cell r="B1843" t="str">
            <v>DEC</v>
          </cell>
          <cell r="D1843" t="str">
            <v>TRU4MON</v>
          </cell>
          <cell r="E1843">
            <v>-18061688.333333299</v>
          </cell>
        </row>
        <row r="1844">
          <cell r="A1844">
            <v>2011</v>
          </cell>
          <cell r="B1844" t="str">
            <v>DEC</v>
          </cell>
          <cell r="D1844" t="str">
            <v>1MC4TOT</v>
          </cell>
          <cell r="E1844">
            <v>0</v>
          </cell>
        </row>
        <row r="1845">
          <cell r="A1845">
            <v>2011</v>
          </cell>
          <cell r="B1845" t="str">
            <v>DEC</v>
          </cell>
          <cell r="D1845" t="str">
            <v>1MC4MON</v>
          </cell>
          <cell r="E1845">
            <v>0</v>
          </cell>
        </row>
        <row r="1846">
          <cell r="A1846">
            <v>2011</v>
          </cell>
          <cell r="B1846" t="str">
            <v>DEC</v>
          </cell>
          <cell r="D1846" t="str">
            <v>PIF4MON</v>
          </cell>
          <cell r="E1846">
            <v>-675838.04599999997</v>
          </cell>
        </row>
        <row r="1847">
          <cell r="A1847">
            <v>2011</v>
          </cell>
          <cell r="B1847" t="str">
            <v>DEC</v>
          </cell>
          <cell r="D1847" t="str">
            <v>PIF4GRS</v>
          </cell>
          <cell r="E1847">
            <v>0</v>
          </cell>
        </row>
        <row r="1848">
          <cell r="A1848">
            <v>2011</v>
          </cell>
          <cell r="B1848" t="str">
            <v>DEC</v>
          </cell>
          <cell r="D1848" t="str">
            <v>PIF4NET</v>
          </cell>
          <cell r="E1848">
            <v>-8110056.5520000001</v>
          </cell>
        </row>
        <row r="1849">
          <cell r="A1849">
            <v>2011</v>
          </cell>
          <cell r="B1849" t="str">
            <v>DEC</v>
          </cell>
          <cell r="D1849" t="str">
            <v>PIF4FEE</v>
          </cell>
          <cell r="E1849">
            <v>5843.4480000000003</v>
          </cell>
        </row>
        <row r="1850">
          <cell r="A1850">
            <v>2011</v>
          </cell>
          <cell r="B1850" t="str">
            <v>DEC</v>
          </cell>
          <cell r="D1850" t="str">
            <v>GRT4FEE</v>
          </cell>
          <cell r="E1850">
            <v>0</v>
          </cell>
        </row>
        <row r="1851">
          <cell r="A1851">
            <v>2011</v>
          </cell>
          <cell r="B1851" t="str">
            <v>DEC</v>
          </cell>
          <cell r="D1851" t="str">
            <v>REV4MON</v>
          </cell>
          <cell r="E1851">
            <v>284476355.57632601</v>
          </cell>
        </row>
        <row r="1852">
          <cell r="A1852">
            <v>2011</v>
          </cell>
          <cell r="B1852" t="str">
            <v>DEC</v>
          </cell>
          <cell r="D1852" t="str">
            <v>RAF4FEE</v>
          </cell>
          <cell r="E1852">
            <v>218471.29433999999</v>
          </cell>
        </row>
        <row r="1853">
          <cell r="A1853">
            <v>2011</v>
          </cell>
          <cell r="B1853" t="str">
            <v>DEC</v>
          </cell>
          <cell r="D1853" t="str">
            <v>REV4NET</v>
          </cell>
          <cell r="E1853">
            <v>303213881.95565999</v>
          </cell>
        </row>
        <row r="1854">
          <cell r="A1854">
            <v>2011</v>
          </cell>
          <cell r="B1854" t="str">
            <v>DEC</v>
          </cell>
          <cell r="D1854" t="str">
            <v>AMA4111</v>
          </cell>
          <cell r="E1854">
            <v>0</v>
          </cell>
        </row>
        <row r="1855">
          <cell r="A1855">
            <v>2011</v>
          </cell>
          <cell r="B1855" t="str">
            <v>DEC</v>
          </cell>
          <cell r="D1855" t="str">
            <v>AM94111</v>
          </cell>
          <cell r="E1855">
            <v>4.5800000000000002E-5</v>
          </cell>
        </row>
        <row r="1856">
          <cell r="A1856">
            <v>2011</v>
          </cell>
          <cell r="B1856" t="str">
            <v>DEC</v>
          </cell>
          <cell r="D1856" t="str">
            <v>AM84111</v>
          </cell>
          <cell r="E1856">
            <v>5.5000000000000003E-4</v>
          </cell>
        </row>
        <row r="1857">
          <cell r="A1857">
            <v>2011</v>
          </cell>
          <cell r="B1857" t="str">
            <v>DEC</v>
          </cell>
          <cell r="D1857" t="str">
            <v>AM24111</v>
          </cell>
          <cell r="E1857">
            <v>0</v>
          </cell>
        </row>
        <row r="1858">
          <cell r="A1858">
            <v>2011</v>
          </cell>
          <cell r="B1858" t="str">
            <v>DEC</v>
          </cell>
          <cell r="D1858" t="str">
            <v>AMB4111</v>
          </cell>
          <cell r="E1858">
            <v>0.98141310000000004</v>
          </cell>
        </row>
        <row r="1859">
          <cell r="A1859">
            <v>2011</v>
          </cell>
          <cell r="B1859" t="str">
            <v>DEC</v>
          </cell>
          <cell r="D1859" t="str">
            <v>AM64111</v>
          </cell>
          <cell r="E1859">
            <v>8.0000000000000004E-4</v>
          </cell>
        </row>
        <row r="1860">
          <cell r="A1860">
            <v>2011</v>
          </cell>
          <cell r="B1860" t="str">
            <v>DEC</v>
          </cell>
          <cell r="D1860" t="str">
            <v>AM54111</v>
          </cell>
          <cell r="E1860">
            <v>0</v>
          </cell>
        </row>
        <row r="1861">
          <cell r="A1861">
            <v>2011</v>
          </cell>
          <cell r="B1861" t="str">
            <v>DEC</v>
          </cell>
          <cell r="D1861" t="str">
            <v>AMC4111</v>
          </cell>
          <cell r="E1861">
            <v>0</v>
          </cell>
        </row>
        <row r="1862">
          <cell r="A1862">
            <v>2011</v>
          </cell>
          <cell r="B1862" t="str">
            <v>DEC</v>
          </cell>
          <cell r="D1862" t="str">
            <v>AM34111</v>
          </cell>
          <cell r="E1862">
            <v>0</v>
          </cell>
        </row>
        <row r="1863">
          <cell r="A1863">
            <v>2011</v>
          </cell>
          <cell r="B1863" t="str">
            <v>DEC</v>
          </cell>
          <cell r="D1863" t="str">
            <v>AM74111</v>
          </cell>
          <cell r="E1863">
            <v>2.9999999999999997E-4</v>
          </cell>
        </row>
        <row r="1864">
          <cell r="A1864">
            <v>2011</v>
          </cell>
          <cell r="B1864" t="str">
            <v>DEC</v>
          </cell>
          <cell r="D1864" t="str">
            <v>CIS4001</v>
          </cell>
          <cell r="E1864">
            <v>33416763.789999999</v>
          </cell>
        </row>
        <row r="1865">
          <cell r="A1865">
            <v>2011</v>
          </cell>
          <cell r="B1865" t="str">
            <v>DEC</v>
          </cell>
          <cell r="D1865" t="str">
            <v>COC4001</v>
          </cell>
          <cell r="E1865">
            <v>-105.81642649572601</v>
          </cell>
        </row>
        <row r="1866">
          <cell r="A1866">
            <v>2011</v>
          </cell>
          <cell r="B1866" t="str">
            <v>DEC</v>
          </cell>
          <cell r="D1866" t="str">
            <v>CIR4001</v>
          </cell>
          <cell r="E1866">
            <v>33369368.789999999</v>
          </cell>
        </row>
        <row r="1867">
          <cell r="A1867">
            <v>2011</v>
          </cell>
          <cell r="B1867" t="str">
            <v>DEC</v>
          </cell>
          <cell r="D1867" t="str">
            <v>UNUC.00000581.01.01.01</v>
          </cell>
          <cell r="E1867">
            <v>529839.37</v>
          </cell>
        </row>
        <row r="1868">
          <cell r="A1868">
            <v>2011</v>
          </cell>
          <cell r="B1868" t="str">
            <v>DEC</v>
          </cell>
          <cell r="D1868" t="str">
            <v>UNUC.00000582.01.01.01</v>
          </cell>
          <cell r="E1868">
            <v>504309.37</v>
          </cell>
        </row>
        <row r="1869">
          <cell r="A1869">
            <v>2011</v>
          </cell>
          <cell r="B1869" t="str">
            <v>DEC</v>
          </cell>
          <cell r="D1869" t="str">
            <v>UNUC.00000583.01.01.01</v>
          </cell>
          <cell r="E1869">
            <v>463783.32</v>
          </cell>
        </row>
        <row r="1870">
          <cell r="A1870">
            <v>2011</v>
          </cell>
          <cell r="B1870" t="str">
            <v>DEC</v>
          </cell>
          <cell r="D1870" t="str">
            <v>6350000933</v>
          </cell>
          <cell r="E1870">
            <v>23730.65</v>
          </cell>
        </row>
        <row r="1871">
          <cell r="A1871">
            <v>2011</v>
          </cell>
          <cell r="B1871" t="str">
            <v>DEC</v>
          </cell>
          <cell r="D1871" t="str">
            <v>6350000934</v>
          </cell>
          <cell r="E1871">
            <v>-12502.09</v>
          </cell>
        </row>
        <row r="1872">
          <cell r="A1872">
            <v>2011</v>
          </cell>
          <cell r="B1872" t="str">
            <v>DEC</v>
          </cell>
          <cell r="D1872" t="str">
            <v>6350000935</v>
          </cell>
          <cell r="E1872">
            <v>988.13</v>
          </cell>
        </row>
        <row r="1873">
          <cell r="A1873">
            <v>2011</v>
          </cell>
          <cell r="B1873" t="str">
            <v>DEC</v>
          </cell>
          <cell r="D1873" t="str">
            <v>UCOR.00000321.01.01.02</v>
          </cell>
          <cell r="E1873">
            <v>6094.64</v>
          </cell>
        </row>
        <row r="1874">
          <cell r="A1874">
            <v>2011</v>
          </cell>
          <cell r="B1874" t="str">
            <v>DEC</v>
          </cell>
          <cell r="D1874" t="str">
            <v>UCOR.00000321.01.01.07</v>
          </cell>
          <cell r="E1874">
            <v>-44307.49</v>
          </cell>
        </row>
        <row r="1875">
          <cell r="A1875">
            <v>2011</v>
          </cell>
          <cell r="B1875" t="str">
            <v>DEC</v>
          </cell>
          <cell r="D1875" t="str">
            <v>UCOR.00000321.01.01.09</v>
          </cell>
          <cell r="E1875">
            <v>43735.11</v>
          </cell>
        </row>
        <row r="1876">
          <cell r="A1876">
            <v>2011</v>
          </cell>
          <cell r="B1876" t="str">
            <v>DEC</v>
          </cell>
          <cell r="D1876" t="str">
            <v>UCOR.00000321.01.01.10</v>
          </cell>
          <cell r="E1876">
            <v>9575.15</v>
          </cell>
        </row>
        <row r="1877">
          <cell r="A1877">
            <v>2011</v>
          </cell>
          <cell r="B1877" t="str">
            <v>DEC</v>
          </cell>
          <cell r="D1877" t="str">
            <v>UCOR.00000321.01.01.12</v>
          </cell>
          <cell r="E1877">
            <v>222164.15</v>
          </cell>
        </row>
        <row r="1878">
          <cell r="A1878">
            <v>2011</v>
          </cell>
          <cell r="B1878" t="str">
            <v>DEC</v>
          </cell>
          <cell r="D1878" t="str">
            <v>UCOR.00000321.01.03.02</v>
          </cell>
          <cell r="E1878">
            <v>-11962.72</v>
          </cell>
        </row>
        <row r="1879">
          <cell r="A1879">
            <v>2011</v>
          </cell>
          <cell r="B1879" t="str">
            <v>DEC</v>
          </cell>
          <cell r="D1879" t="str">
            <v>LIN4LOS</v>
          </cell>
          <cell r="E1879">
            <v>218971.027253557</v>
          </cell>
        </row>
        <row r="1880">
          <cell r="A1880">
            <v>2011</v>
          </cell>
          <cell r="B1880" t="str">
            <v>DEC</v>
          </cell>
          <cell r="D1880" t="str">
            <v>REV4TOT</v>
          </cell>
          <cell r="E1880">
            <v>284476355.57632601</v>
          </cell>
        </row>
        <row r="1881">
          <cell r="A1881">
            <v>2011</v>
          </cell>
          <cell r="B1881" t="str">
            <v>DEC</v>
          </cell>
          <cell r="D1881" t="str">
            <v>O/U4MON</v>
          </cell>
          <cell r="E1881">
            <v>20436869.785751</v>
          </cell>
        </row>
        <row r="1882">
          <cell r="A1882">
            <v>2011</v>
          </cell>
          <cell r="B1882" t="str">
            <v>DEC</v>
          </cell>
          <cell r="D1882" t="str">
            <v>GLE4MON</v>
          </cell>
          <cell r="E1882">
            <v>38492963.296142802</v>
          </cell>
        </row>
        <row r="1883">
          <cell r="A1883">
            <v>2011</v>
          </cell>
          <cell r="B1883" t="str">
            <v>DEC</v>
          </cell>
          <cell r="D1883" t="str">
            <v>RES4PMO</v>
          </cell>
          <cell r="E1883">
            <v>0</v>
          </cell>
        </row>
        <row r="1884">
          <cell r="A1884">
            <v>2011</v>
          </cell>
          <cell r="B1884" t="str">
            <v>DEC</v>
          </cell>
          <cell r="D1884" t="str">
            <v>INT4AMT</v>
          </cell>
          <cell r="E1884">
            <v>-5595.1629414977597</v>
          </cell>
        </row>
        <row r="1885">
          <cell r="A1885">
            <v>2011</v>
          </cell>
          <cell r="B1885" t="str">
            <v>DEC</v>
          </cell>
          <cell r="D1885" t="str">
            <v>TRU4BEG</v>
          </cell>
          <cell r="E1885">
            <v>-141414408.786567</v>
          </cell>
        </row>
        <row r="1886">
          <cell r="A1886">
            <v>2011</v>
          </cell>
          <cell r="B1886" t="str">
            <v>DEC</v>
          </cell>
          <cell r="D1886" t="str">
            <v>GLB4END</v>
          </cell>
          <cell r="E1886">
            <v>-102921445.830424</v>
          </cell>
        </row>
        <row r="1887">
          <cell r="A1887">
            <v>2011</v>
          </cell>
          <cell r="B1887" t="str">
            <v>DEC</v>
          </cell>
          <cell r="D1887" t="str">
            <v>INT4MON</v>
          </cell>
          <cell r="E1887">
            <v>4.5800000000000002E-5</v>
          </cell>
        </row>
        <row r="1888">
          <cell r="A1888">
            <v>2011</v>
          </cell>
          <cell r="B1888" t="str">
            <v>DEC</v>
          </cell>
          <cell r="D1888" t="str">
            <v>AVG4AMT</v>
          </cell>
          <cell r="E1888">
            <v>-122165129.727025</v>
          </cell>
        </row>
        <row r="1889">
          <cell r="A1889">
            <v>2011</v>
          </cell>
          <cell r="B1889" t="str">
            <v>DEC</v>
          </cell>
          <cell r="D1889" t="str">
            <v>INT4YER</v>
          </cell>
          <cell r="E1889">
            <v>5.5000000000000003E-4</v>
          </cell>
        </row>
        <row r="1890">
          <cell r="A1890">
            <v>2011</v>
          </cell>
          <cell r="B1890" t="str">
            <v>DEC</v>
          </cell>
          <cell r="D1890" t="str">
            <v>ADJ4PRI</v>
          </cell>
          <cell r="E1890">
            <v>0</v>
          </cell>
        </row>
        <row r="1891">
          <cell r="A1891">
            <v>2011</v>
          </cell>
          <cell r="B1891" t="str">
            <v>DEC</v>
          </cell>
          <cell r="D1891" t="str">
            <v>RES4PRI</v>
          </cell>
          <cell r="E1891">
            <v>0</v>
          </cell>
        </row>
        <row r="1892">
          <cell r="A1892">
            <v>2011</v>
          </cell>
          <cell r="B1892" t="str">
            <v>DEC</v>
          </cell>
          <cell r="D1892" t="str">
            <v>TRU4END</v>
          </cell>
          <cell r="E1892">
            <v>-102915850.667483</v>
          </cell>
        </row>
        <row r="1893">
          <cell r="A1893">
            <v>2011</v>
          </cell>
          <cell r="B1893" t="str">
            <v>DEC</v>
          </cell>
          <cell r="D1893" t="str">
            <v>SHT4REM</v>
          </cell>
          <cell r="E1893">
            <v>0</v>
          </cell>
        </row>
        <row r="1894">
          <cell r="A1894">
            <v>2011</v>
          </cell>
          <cell r="B1894" t="str">
            <v>DEC</v>
          </cell>
          <cell r="D1894" t="str">
            <v>LNG4MON</v>
          </cell>
          <cell r="E1894">
            <v>0</v>
          </cell>
        </row>
        <row r="1895">
          <cell r="A1895">
            <v>2011</v>
          </cell>
          <cell r="B1895" t="str">
            <v>DEC</v>
          </cell>
          <cell r="D1895" t="str">
            <v>3MC4MON</v>
          </cell>
          <cell r="E1895">
            <v>0</v>
          </cell>
        </row>
        <row r="1896">
          <cell r="A1896">
            <v>2011</v>
          </cell>
          <cell r="B1896" t="str">
            <v>DEC</v>
          </cell>
          <cell r="D1896" t="str">
            <v>SHT4DEF</v>
          </cell>
          <cell r="E1896">
            <v>45498494</v>
          </cell>
        </row>
        <row r="1897">
          <cell r="A1897">
            <v>2011</v>
          </cell>
          <cell r="B1897" t="str">
            <v>DEC</v>
          </cell>
          <cell r="D1897" t="str">
            <v>UNUC.00000086.01.01.01</v>
          </cell>
          <cell r="E1897">
            <v>4229818.83</v>
          </cell>
        </row>
        <row r="1898">
          <cell r="A1898">
            <v>2011</v>
          </cell>
          <cell r="B1898" t="str">
            <v>DEC</v>
          </cell>
          <cell r="D1898" t="str">
            <v>UNUC.00000087.01.01.01</v>
          </cell>
          <cell r="E1898">
            <v>2936565.48</v>
          </cell>
        </row>
        <row r="1899">
          <cell r="A1899">
            <v>2011</v>
          </cell>
          <cell r="B1899" t="str">
            <v>DEC</v>
          </cell>
          <cell r="D1899" t="str">
            <v>4404840</v>
          </cell>
          <cell r="E1899">
            <v>906342.09</v>
          </cell>
        </row>
        <row r="1900">
          <cell r="A1900">
            <v>2011</v>
          </cell>
          <cell r="B1900" t="str">
            <v>DEC</v>
          </cell>
          <cell r="D1900" t="str">
            <v>4404940</v>
          </cell>
          <cell r="E1900">
            <v>593461.98</v>
          </cell>
        </row>
        <row r="1901">
          <cell r="A1901">
            <v>2011</v>
          </cell>
          <cell r="B1901" t="str">
            <v>DEC</v>
          </cell>
          <cell r="D1901" t="str">
            <v>4404810</v>
          </cell>
          <cell r="E1901">
            <v>0</v>
          </cell>
        </row>
        <row r="1902">
          <cell r="A1902">
            <v>2011</v>
          </cell>
          <cell r="B1902" t="str">
            <v>DEC</v>
          </cell>
          <cell r="D1902" t="str">
            <v>4404840</v>
          </cell>
          <cell r="E1902">
            <v>-137351.35999999999</v>
          </cell>
        </row>
        <row r="1903">
          <cell r="A1903">
            <v>2011</v>
          </cell>
          <cell r="B1903" t="str">
            <v>DEC</v>
          </cell>
          <cell r="D1903" t="str">
            <v>KWH4000</v>
          </cell>
          <cell r="E1903">
            <v>7438557023</v>
          </cell>
        </row>
        <row r="1904">
          <cell r="A1904">
            <v>2011</v>
          </cell>
          <cell r="B1904" t="str">
            <v>DEC</v>
          </cell>
          <cell r="D1904" t="str">
            <v>KWH4940</v>
          </cell>
          <cell r="E1904">
            <v>56364779</v>
          </cell>
        </row>
        <row r="1905">
          <cell r="A1905">
            <v>2011</v>
          </cell>
          <cell r="B1905" t="str">
            <v>DEC</v>
          </cell>
          <cell r="D1905" t="str">
            <v>4404000</v>
          </cell>
          <cell r="E1905">
            <v>251659140.97</v>
          </cell>
        </row>
        <row r="1906">
          <cell r="A1906">
            <v>2011</v>
          </cell>
          <cell r="B1906" t="str">
            <v>DEC</v>
          </cell>
          <cell r="D1906" t="str">
            <v>4404940</v>
          </cell>
          <cell r="E1906">
            <v>0</v>
          </cell>
        </row>
        <row r="1907">
          <cell r="A1907">
            <v>2011</v>
          </cell>
          <cell r="B1907" t="str">
            <v>DEC</v>
          </cell>
          <cell r="D1907" t="str">
            <v>4404000</v>
          </cell>
          <cell r="E1907">
            <v>0</v>
          </cell>
        </row>
        <row r="1908">
          <cell r="A1908">
            <v>2011</v>
          </cell>
          <cell r="B1908" t="str">
            <v>DEC</v>
          </cell>
          <cell r="D1908" t="str">
            <v>4404000</v>
          </cell>
          <cell r="E1908">
            <v>12876649.699999999</v>
          </cell>
        </row>
        <row r="1909">
          <cell r="A1909">
            <v>2011</v>
          </cell>
          <cell r="B1909" t="str">
            <v>DEC</v>
          </cell>
          <cell r="D1909" t="str">
            <v>4404810</v>
          </cell>
          <cell r="E1909">
            <v>0</v>
          </cell>
        </row>
        <row r="1910">
          <cell r="A1910">
            <v>2011</v>
          </cell>
          <cell r="B1910" t="str">
            <v>DEC</v>
          </cell>
          <cell r="D1910" t="str">
            <v>KWH4840</v>
          </cell>
          <cell r="E1910">
            <v>84513238</v>
          </cell>
        </row>
        <row r="1911">
          <cell r="A1911">
            <v>2011</v>
          </cell>
          <cell r="B1911" t="str">
            <v>DEC</v>
          </cell>
          <cell r="D1911" t="str">
            <v>4404810</v>
          </cell>
          <cell r="E1911">
            <v>0</v>
          </cell>
        </row>
        <row r="1912">
          <cell r="A1912">
            <v>2011</v>
          </cell>
          <cell r="B1912" t="str">
            <v>DEC</v>
          </cell>
          <cell r="D1912" t="str">
            <v>4404000</v>
          </cell>
          <cell r="E1912">
            <v>38896562.579999998</v>
          </cell>
        </row>
        <row r="1913">
          <cell r="A1913">
            <v>2011</v>
          </cell>
          <cell r="B1913" t="str">
            <v>DEC</v>
          </cell>
          <cell r="D1913" t="str">
            <v>4404000</v>
          </cell>
          <cell r="E1913">
            <v>0</v>
          </cell>
        </row>
        <row r="1914">
          <cell r="A1914">
            <v>2011</v>
          </cell>
          <cell r="B1914" t="str">
            <v>DEC</v>
          </cell>
          <cell r="D1914" t="str">
            <v>4404840</v>
          </cell>
          <cell r="E1914">
            <v>0</v>
          </cell>
        </row>
        <row r="1915">
          <cell r="A1915">
            <v>2011</v>
          </cell>
          <cell r="B1915" t="str">
            <v>DEC</v>
          </cell>
          <cell r="D1915" t="str">
            <v>4404940</v>
          </cell>
          <cell r="E1915">
            <v>0</v>
          </cell>
        </row>
        <row r="1916">
          <cell r="A1916">
            <v>2011</v>
          </cell>
          <cell r="B1916" t="str">
            <v>DEC</v>
          </cell>
          <cell r="D1916" t="str">
            <v>4404810</v>
          </cell>
          <cell r="E1916">
            <v>0</v>
          </cell>
        </row>
        <row r="1917">
          <cell r="A1917">
            <v>2011</v>
          </cell>
          <cell r="B1917" t="str">
            <v>DEC</v>
          </cell>
          <cell r="D1917" t="str">
            <v>KWH4810</v>
          </cell>
          <cell r="E1917">
            <v>0</v>
          </cell>
        </row>
        <row r="1918">
          <cell r="A1918">
            <v>2011</v>
          </cell>
          <cell r="B1918" t="str">
            <v>DEC</v>
          </cell>
          <cell r="D1918" t="str">
            <v>4404810</v>
          </cell>
          <cell r="E1918">
            <v>0</v>
          </cell>
        </row>
        <row r="1919">
          <cell r="A1919">
            <v>2011</v>
          </cell>
          <cell r="B1919" t="str">
            <v>DEC</v>
          </cell>
          <cell r="D1919" t="str">
            <v>4404840</v>
          </cell>
          <cell r="E1919">
            <v>2204766.9300000002</v>
          </cell>
        </row>
        <row r="1920">
          <cell r="A1920">
            <v>2011</v>
          </cell>
          <cell r="B1920" t="str">
            <v>DEC</v>
          </cell>
          <cell r="D1920" t="str">
            <v>4404940</v>
          </cell>
          <cell r="E1920">
            <v>1476366.41</v>
          </cell>
        </row>
        <row r="1921">
          <cell r="A1921">
            <v>2011</v>
          </cell>
          <cell r="B1921" t="str">
            <v>DEC</v>
          </cell>
          <cell r="D1921" t="str">
            <v>4404840</v>
          </cell>
          <cell r="E1921">
            <v>0</v>
          </cell>
        </row>
        <row r="1922">
          <cell r="A1922">
            <v>2011</v>
          </cell>
          <cell r="B1922" t="str">
            <v>DEC</v>
          </cell>
          <cell r="D1922" t="str">
            <v>4404940</v>
          </cell>
          <cell r="E1922">
            <v>-25581.040000000001</v>
          </cell>
        </row>
        <row r="1923">
          <cell r="A1923">
            <v>2011</v>
          </cell>
          <cell r="B1923" t="str">
            <v>DEC</v>
          </cell>
          <cell r="D1923" t="str">
            <v>CI74001</v>
          </cell>
          <cell r="E1923">
            <v>47395</v>
          </cell>
        </row>
        <row r="1924">
          <cell r="A1924">
            <v>2011</v>
          </cell>
          <cell r="B1924" t="str">
            <v>DEC</v>
          </cell>
          <cell r="D1924" t="str">
            <v>CI94001</v>
          </cell>
          <cell r="E1924">
            <v>0</v>
          </cell>
        </row>
        <row r="1925">
          <cell r="A1925">
            <v>2011</v>
          </cell>
          <cell r="B1925" t="str">
            <v>DEC</v>
          </cell>
          <cell r="D1925" t="str">
            <v>CI14001</v>
          </cell>
          <cell r="E1925">
            <v>0</v>
          </cell>
        </row>
        <row r="1926">
          <cell r="A1926">
            <v>2011</v>
          </cell>
          <cell r="B1926" t="str">
            <v>DEC</v>
          </cell>
          <cell r="D1926" t="str">
            <v>CI84001</v>
          </cell>
          <cell r="E1926">
            <v>0</v>
          </cell>
        </row>
        <row r="1927">
          <cell r="A1927">
            <v>2011</v>
          </cell>
          <cell r="B1927" t="str">
            <v>DEC</v>
          </cell>
          <cell r="D1927" t="str">
            <v>CIA4001</v>
          </cell>
          <cell r="E1927">
            <v>0</v>
          </cell>
        </row>
        <row r="1928">
          <cell r="A1928">
            <v>2011</v>
          </cell>
          <cell r="B1928" t="str">
            <v>DEC</v>
          </cell>
          <cell r="D1928" t="str">
            <v>CIB4001</v>
          </cell>
          <cell r="E1928">
            <v>47395</v>
          </cell>
        </row>
        <row r="1929">
          <cell r="A1929">
            <v>2011</v>
          </cell>
          <cell r="B1929" t="str">
            <v>DEC</v>
          </cell>
          <cell r="D1929" t="str">
            <v>CIC4001</v>
          </cell>
          <cell r="E1929">
            <v>0</v>
          </cell>
        </row>
        <row r="1930">
          <cell r="A1930">
            <v>2011</v>
          </cell>
          <cell r="B1930" t="str">
            <v>DEC</v>
          </cell>
          <cell r="D1930" t="str">
            <v>MAN4001</v>
          </cell>
          <cell r="E1930">
            <v>-8771414</v>
          </cell>
        </row>
        <row r="1931">
          <cell r="A1931">
            <v>2011</v>
          </cell>
          <cell r="B1931" t="str">
            <v>DEC</v>
          </cell>
          <cell r="D1931" t="str">
            <v>MAN4002</v>
          </cell>
          <cell r="E1931">
            <v>-207968846</v>
          </cell>
        </row>
        <row r="1932">
          <cell r="A1932">
            <v>2011</v>
          </cell>
          <cell r="B1932" t="str">
            <v>DEC</v>
          </cell>
          <cell r="D1932" t="str">
            <v>MAN4003</v>
          </cell>
          <cell r="E1932">
            <v>0.34</v>
          </cell>
        </row>
        <row r="1933">
          <cell r="A1933">
            <v>2011</v>
          </cell>
          <cell r="B1933" t="str">
            <v>DEC</v>
          </cell>
          <cell r="D1933" t="str">
            <v>MAN4004</v>
          </cell>
          <cell r="E1933">
            <v>0</v>
          </cell>
        </row>
        <row r="1934">
          <cell r="A1934">
            <v>2011</v>
          </cell>
          <cell r="B1934" t="str">
            <v>DEC</v>
          </cell>
          <cell r="D1934" t="str">
            <v>MAN4005</v>
          </cell>
          <cell r="E1934">
            <v>0</v>
          </cell>
        </row>
        <row r="1935">
          <cell r="A1935">
            <v>2011</v>
          </cell>
          <cell r="B1935" t="str">
            <v>DEC</v>
          </cell>
          <cell r="D1935" t="str">
            <v>MAN4006</v>
          </cell>
          <cell r="E1935">
            <v>0</v>
          </cell>
        </row>
        <row r="1936">
          <cell r="A1936">
            <v>2011</v>
          </cell>
          <cell r="B1936" t="str">
            <v>DEC</v>
          </cell>
          <cell r="D1936" t="str">
            <v>MAN4007</v>
          </cell>
          <cell r="E1936">
            <v>0</v>
          </cell>
        </row>
        <row r="1937">
          <cell r="A1937">
            <v>2011</v>
          </cell>
          <cell r="B1937" t="str">
            <v>DEC</v>
          </cell>
          <cell r="D1937" t="str">
            <v>MAN4008</v>
          </cell>
          <cell r="E1937">
            <v>0</v>
          </cell>
        </row>
        <row r="1938">
          <cell r="A1938">
            <v>2011</v>
          </cell>
          <cell r="B1938" t="str">
            <v>DEC</v>
          </cell>
          <cell r="D1938" t="str">
            <v>MAN4009</v>
          </cell>
          <cell r="E1938">
            <v>0</v>
          </cell>
        </row>
        <row r="1939">
          <cell r="A1939">
            <v>2011</v>
          </cell>
          <cell r="B1939" t="str">
            <v>DEC</v>
          </cell>
          <cell r="D1939" t="str">
            <v>MAN400B</v>
          </cell>
          <cell r="E1939">
            <v>-45498494</v>
          </cell>
        </row>
        <row r="1940">
          <cell r="A1940">
            <v>2011</v>
          </cell>
          <cell r="B1940" t="str">
            <v>DEC</v>
          </cell>
          <cell r="D1940" t="str">
            <v>MAN400G</v>
          </cell>
          <cell r="E1940">
            <v>-8115900</v>
          </cell>
        </row>
        <row r="1941">
          <cell r="A1941">
            <v>2011</v>
          </cell>
          <cell r="B1941" t="str">
            <v>DEC</v>
          </cell>
          <cell r="D1941" t="str">
            <v>MAN400H</v>
          </cell>
          <cell r="E1941">
            <v>0</v>
          </cell>
        </row>
        <row r="1942">
          <cell r="A1942">
            <v>2011</v>
          </cell>
          <cell r="B1942" t="str">
            <v>DEC</v>
          </cell>
          <cell r="D1942" t="str">
            <v>MAN400R</v>
          </cell>
          <cell r="E1942">
            <v>0</v>
          </cell>
        </row>
        <row r="1943">
          <cell r="A1943">
            <v>2011</v>
          </cell>
          <cell r="B1943" t="str">
            <v>DEC</v>
          </cell>
          <cell r="D1943" t="str">
            <v>MAN400W</v>
          </cell>
          <cell r="E1943">
            <v>0</v>
          </cell>
        </row>
        <row r="1944">
          <cell r="A1944">
            <v>2011</v>
          </cell>
          <cell r="B1944" t="str">
            <v>DEC</v>
          </cell>
          <cell r="D1944" t="str">
            <v>MAN400X</v>
          </cell>
          <cell r="E1944">
            <v>0</v>
          </cell>
        </row>
        <row r="1945">
          <cell r="A1945">
            <v>2011</v>
          </cell>
          <cell r="B1945" t="str">
            <v>DEC</v>
          </cell>
          <cell r="D1945" t="str">
            <v>MAN4019</v>
          </cell>
          <cell r="E1945">
            <v>0</v>
          </cell>
        </row>
        <row r="1946">
          <cell r="A1946">
            <v>2011</v>
          </cell>
          <cell r="B1946" t="str">
            <v>DEC</v>
          </cell>
          <cell r="D1946" t="str">
            <v>COE4001</v>
          </cell>
          <cell r="E1946">
            <v>-379.24525313064697</v>
          </cell>
        </row>
        <row r="1947">
          <cell r="A1947">
            <v>2011</v>
          </cell>
          <cell r="B1947" t="str">
            <v>DEC</v>
          </cell>
          <cell r="D1947" t="str">
            <v>COA4001</v>
          </cell>
          <cell r="E1947">
            <v>-185.70782850000001</v>
          </cell>
        </row>
        <row r="1948">
          <cell r="A1948">
            <v>2011</v>
          </cell>
          <cell r="B1948" t="str">
            <v>DEC</v>
          </cell>
          <cell r="D1948" t="str">
            <v>COD4001</v>
          </cell>
          <cell r="E1948">
            <v>-76.912605999999997</v>
          </cell>
        </row>
        <row r="1949">
          <cell r="A1949">
            <v>2011</v>
          </cell>
          <cell r="B1949" t="str">
            <v>DEC</v>
          </cell>
          <cell r="D1949" t="str">
            <v>COB4001</v>
          </cell>
          <cell r="E1949">
            <v>-10.8083921349206</v>
          </cell>
        </row>
        <row r="1950">
          <cell r="A1950">
            <v>2011</v>
          </cell>
          <cell r="B1950" t="str">
            <v>DEC</v>
          </cell>
          <cell r="D1950" t="str">
            <v>CI54001</v>
          </cell>
          <cell r="E1950">
            <v>0</v>
          </cell>
        </row>
        <row r="1951">
          <cell r="A1951">
            <v>2011</v>
          </cell>
          <cell r="B1951" t="str">
            <v>DEC</v>
          </cell>
          <cell r="D1951" t="str">
            <v>FC24129</v>
          </cell>
          <cell r="E1951">
            <v>0.98141310000000004</v>
          </cell>
        </row>
        <row r="1952">
          <cell r="A1952">
            <v>2011</v>
          </cell>
          <cell r="B1952" t="str">
            <v>DEC</v>
          </cell>
          <cell r="D1952" t="str">
            <v>FC24152</v>
          </cell>
          <cell r="E1952">
            <v>1</v>
          </cell>
        </row>
        <row r="1953">
          <cell r="A1953">
            <v>2011</v>
          </cell>
          <cell r="B1953" t="str">
            <v>DEC</v>
          </cell>
          <cell r="D1953" t="str">
            <v>FC24114</v>
          </cell>
          <cell r="E1953">
            <v>0.98141310000000004</v>
          </cell>
        </row>
        <row r="1954">
          <cell r="A1954">
            <v>2011</v>
          </cell>
          <cell r="B1954" t="str">
            <v>DEC</v>
          </cell>
          <cell r="D1954" t="str">
            <v>FC34122</v>
          </cell>
          <cell r="E1954">
            <v>240276972.887934</v>
          </cell>
        </row>
        <row r="1955">
          <cell r="A1955">
            <v>2011</v>
          </cell>
          <cell r="B1955" t="str">
            <v>DEC</v>
          </cell>
          <cell r="D1955" t="str">
            <v>FC34112</v>
          </cell>
          <cell r="E1955">
            <v>0</v>
          </cell>
        </row>
        <row r="1956">
          <cell r="A1956">
            <v>2011</v>
          </cell>
          <cell r="B1956" t="str">
            <v>DEC</v>
          </cell>
          <cell r="D1956" t="str">
            <v>FC14127</v>
          </cell>
          <cell r="E1956">
            <v>11252956.34</v>
          </cell>
        </row>
        <row r="1957">
          <cell r="A1957">
            <v>2011</v>
          </cell>
          <cell r="B1957" t="str">
            <v>DEC</v>
          </cell>
          <cell r="D1957" t="str">
            <v>FC24128</v>
          </cell>
          <cell r="E1957">
            <v>0.98141310000000004</v>
          </cell>
        </row>
        <row r="1958">
          <cell r="A1958">
            <v>2011</v>
          </cell>
          <cell r="B1958" t="str">
            <v>DEC</v>
          </cell>
          <cell r="D1958" t="str">
            <v>FC24117</v>
          </cell>
          <cell r="E1958">
            <v>0.98141310000000004</v>
          </cell>
        </row>
        <row r="1959">
          <cell r="A1959">
            <v>2011</v>
          </cell>
          <cell r="B1959" t="str">
            <v>DEC</v>
          </cell>
          <cell r="D1959" t="str">
            <v>FC34120</v>
          </cell>
          <cell r="E1959">
            <v>-339113.30175419402</v>
          </cell>
        </row>
        <row r="1960">
          <cell r="A1960">
            <v>2011</v>
          </cell>
          <cell r="B1960" t="str">
            <v>DEC</v>
          </cell>
          <cell r="D1960" t="str">
            <v>FC34115</v>
          </cell>
          <cell r="E1960">
            <v>0</v>
          </cell>
        </row>
        <row r="1961">
          <cell r="A1961">
            <v>2011</v>
          </cell>
          <cell r="B1961" t="str">
            <v>DEC</v>
          </cell>
          <cell r="D1961" t="str">
            <v>FC14121</v>
          </cell>
          <cell r="E1961">
            <v>5411011.3499999996</v>
          </cell>
        </row>
        <row r="1962">
          <cell r="A1962">
            <v>2011</v>
          </cell>
          <cell r="B1962" t="str">
            <v>DEC</v>
          </cell>
          <cell r="D1962" t="str">
            <v>FC34125</v>
          </cell>
          <cell r="E1962">
            <v>-372.19625953523303</v>
          </cell>
        </row>
        <row r="1963">
          <cell r="A1963">
            <v>2011</v>
          </cell>
          <cell r="B1963" t="str">
            <v>DEC</v>
          </cell>
          <cell r="D1963" t="str">
            <v>FC14120</v>
          </cell>
          <cell r="E1963">
            <v>-345535.74</v>
          </cell>
        </row>
        <row r="1964">
          <cell r="A1964">
            <v>2011</v>
          </cell>
          <cell r="B1964" t="str">
            <v>DEC</v>
          </cell>
          <cell r="D1964" t="str">
            <v>FC14112</v>
          </cell>
          <cell r="E1964">
            <v>0</v>
          </cell>
        </row>
        <row r="1965">
          <cell r="A1965">
            <v>2011</v>
          </cell>
          <cell r="B1965" t="str">
            <v>DEC</v>
          </cell>
          <cell r="D1965" t="str">
            <v>FC24123</v>
          </cell>
          <cell r="E1965">
            <v>0.98141310000000004</v>
          </cell>
        </row>
        <row r="1966">
          <cell r="A1966">
            <v>2011</v>
          </cell>
          <cell r="B1966" t="str">
            <v>DEC</v>
          </cell>
          <cell r="D1966" t="str">
            <v>FC34123</v>
          </cell>
          <cell r="E1966">
            <v>8108775.8769696299</v>
          </cell>
        </row>
        <row r="1967">
          <cell r="A1967">
            <v>2011</v>
          </cell>
          <cell r="B1967" t="str">
            <v>DEC</v>
          </cell>
          <cell r="D1967" t="str">
            <v>FC24120</v>
          </cell>
          <cell r="E1967">
            <v>0.98141310000000004</v>
          </cell>
        </row>
        <row r="1968">
          <cell r="A1968">
            <v>2011</v>
          </cell>
          <cell r="B1968" t="str">
            <v>DEC</v>
          </cell>
          <cell r="D1968" t="str">
            <v>FC14151</v>
          </cell>
          <cell r="E1968">
            <v>0</v>
          </cell>
        </row>
        <row r="1969">
          <cell r="A1969">
            <v>2011</v>
          </cell>
          <cell r="B1969" t="str">
            <v>DEC</v>
          </cell>
          <cell r="D1969" t="str">
            <v>FC14129</v>
          </cell>
          <cell r="E1969">
            <v>-713698.52372920502</v>
          </cell>
        </row>
        <row r="1970">
          <cell r="A1970">
            <v>2011</v>
          </cell>
          <cell r="B1970" t="str">
            <v>DEC</v>
          </cell>
          <cell r="D1970" t="str">
            <v>FC24112</v>
          </cell>
          <cell r="E1970">
            <v>0.98141310000000004</v>
          </cell>
        </row>
        <row r="1971">
          <cell r="A1971">
            <v>2011</v>
          </cell>
          <cell r="B1971" t="str">
            <v>DEC</v>
          </cell>
          <cell r="D1971" t="str">
            <v>FC14115</v>
          </cell>
          <cell r="E1971">
            <v>0</v>
          </cell>
        </row>
        <row r="1972">
          <cell r="A1972">
            <v>2011</v>
          </cell>
          <cell r="B1972" t="str">
            <v>DEC</v>
          </cell>
          <cell r="D1972" t="str">
            <v>FC34119</v>
          </cell>
          <cell r="E1972">
            <v>-596012.23451478605</v>
          </cell>
        </row>
        <row r="1973">
          <cell r="A1973">
            <v>2011</v>
          </cell>
          <cell r="B1973" t="str">
            <v>DEC</v>
          </cell>
          <cell r="D1973" t="str">
            <v>FC34152</v>
          </cell>
          <cell r="E1973">
            <v>0</v>
          </cell>
        </row>
        <row r="1974">
          <cell r="A1974">
            <v>2011</v>
          </cell>
          <cell r="B1974" t="str">
            <v>DEC</v>
          </cell>
          <cell r="D1974" t="str">
            <v>FC24116</v>
          </cell>
          <cell r="E1974">
            <v>0.98141310000000004</v>
          </cell>
        </row>
        <row r="1975">
          <cell r="A1975">
            <v>2011</v>
          </cell>
          <cell r="B1975" t="str">
            <v>DEC</v>
          </cell>
          <cell r="D1975" t="str">
            <v>FC34118</v>
          </cell>
          <cell r="E1975">
            <v>3598.6749974730001</v>
          </cell>
        </row>
        <row r="1976">
          <cell r="A1976">
            <v>2011</v>
          </cell>
          <cell r="B1976" t="str">
            <v>DEC</v>
          </cell>
          <cell r="D1976" t="str">
            <v>FC14113</v>
          </cell>
          <cell r="E1976">
            <v>0</v>
          </cell>
        </row>
        <row r="1977">
          <cell r="A1977">
            <v>2011</v>
          </cell>
          <cell r="B1977" t="str">
            <v>DEC</v>
          </cell>
          <cell r="D1977" t="str">
            <v>FC14152</v>
          </cell>
          <cell r="E1977">
            <v>0</v>
          </cell>
        </row>
        <row r="1978">
          <cell r="A1978">
            <v>2011</v>
          </cell>
          <cell r="B1978" t="str">
            <v>DEC</v>
          </cell>
          <cell r="D1978" t="str">
            <v>FC34129</v>
          </cell>
          <cell r="E1978">
            <v>-700433.08063850296</v>
          </cell>
        </row>
        <row r="1979">
          <cell r="A1979">
            <v>2011</v>
          </cell>
          <cell r="B1979" t="str">
            <v>DEC</v>
          </cell>
          <cell r="D1979" t="str">
            <v>FC24151</v>
          </cell>
          <cell r="E1979">
            <v>1</v>
          </cell>
        </row>
        <row r="1980">
          <cell r="A1980">
            <v>2011</v>
          </cell>
          <cell r="B1980" t="str">
            <v>DEC</v>
          </cell>
          <cell r="D1980" t="str">
            <v>FC24125</v>
          </cell>
          <cell r="E1980">
            <v>0.98141310000000004</v>
          </cell>
        </row>
        <row r="1981">
          <cell r="A1981">
            <v>2011</v>
          </cell>
          <cell r="B1981" t="str">
            <v>DEC</v>
          </cell>
          <cell r="D1981" t="str">
            <v>FC14191</v>
          </cell>
          <cell r="E1981">
            <v>0</v>
          </cell>
        </row>
        <row r="1982">
          <cell r="A1982">
            <v>2011</v>
          </cell>
          <cell r="B1982" t="str">
            <v>DEC</v>
          </cell>
          <cell r="D1982" t="str">
            <v>FC14128</v>
          </cell>
          <cell r="E1982">
            <v>0</v>
          </cell>
        </row>
        <row r="1983">
          <cell r="A1983">
            <v>2011</v>
          </cell>
          <cell r="B1983" t="str">
            <v>DEC</v>
          </cell>
          <cell r="D1983" t="str">
            <v>FC14114</v>
          </cell>
          <cell r="E1983">
            <v>1497932.06</v>
          </cell>
        </row>
        <row r="1984">
          <cell r="A1984">
            <v>2011</v>
          </cell>
          <cell r="B1984" t="str">
            <v>DEC</v>
          </cell>
          <cell r="D1984" t="str">
            <v>FC14124</v>
          </cell>
          <cell r="E1984">
            <v>-1021254</v>
          </cell>
        </row>
        <row r="1985">
          <cell r="A1985">
            <v>2011</v>
          </cell>
          <cell r="B1985" t="str">
            <v>DEC</v>
          </cell>
          <cell r="D1985" t="str">
            <v>FC14119</v>
          </cell>
          <cell r="E1985">
            <v>-607300.06000000006</v>
          </cell>
        </row>
        <row r="1986">
          <cell r="A1986">
            <v>2011</v>
          </cell>
          <cell r="B1986" t="str">
            <v>DEC</v>
          </cell>
          <cell r="D1986" t="str">
            <v>FC24121</v>
          </cell>
          <cell r="E1986">
            <v>0.98141310000000004</v>
          </cell>
        </row>
        <row r="1987">
          <cell r="A1987">
            <v>2011</v>
          </cell>
          <cell r="B1987" t="str">
            <v>DEC</v>
          </cell>
          <cell r="D1987" t="str">
            <v>FC14125</v>
          </cell>
          <cell r="E1987">
            <v>-379.24525313064697</v>
          </cell>
        </row>
        <row r="1988">
          <cell r="A1988">
            <v>2011</v>
          </cell>
          <cell r="B1988" t="str">
            <v>DEC</v>
          </cell>
          <cell r="D1988" t="str">
            <v>FC34117</v>
          </cell>
          <cell r="E1988">
            <v>233054.235473193</v>
          </cell>
        </row>
        <row r="1989">
          <cell r="A1989">
            <v>2011</v>
          </cell>
          <cell r="B1989" t="str">
            <v>DEC</v>
          </cell>
          <cell r="D1989" t="str">
            <v>FC24118</v>
          </cell>
          <cell r="E1989">
            <v>0.98141310000000004</v>
          </cell>
        </row>
        <row r="1990">
          <cell r="A1990">
            <v>2011</v>
          </cell>
          <cell r="B1990" t="str">
            <v>DEC</v>
          </cell>
          <cell r="D1990" t="str">
            <v>FC24191</v>
          </cell>
          <cell r="E1990">
            <v>0.98141310000000004</v>
          </cell>
        </row>
        <row r="1991">
          <cell r="A1991">
            <v>2011</v>
          </cell>
          <cell r="B1991" t="str">
            <v>DEC</v>
          </cell>
          <cell r="D1991" t="str">
            <v>FC24127</v>
          </cell>
          <cell r="E1991">
            <v>0.98141310000000004</v>
          </cell>
        </row>
        <row r="1992">
          <cell r="A1992">
            <v>2011</v>
          </cell>
          <cell r="B1992" t="str">
            <v>DEC</v>
          </cell>
          <cell r="D1992" t="str">
            <v>FC34191</v>
          </cell>
          <cell r="E1992">
            <v>0</v>
          </cell>
        </row>
        <row r="1993">
          <cell r="A1993">
            <v>2011</v>
          </cell>
          <cell r="B1993" t="str">
            <v>DEC</v>
          </cell>
          <cell r="D1993" t="str">
            <v>FC14116</v>
          </cell>
          <cell r="E1993">
            <v>12216.69</v>
          </cell>
        </row>
        <row r="1994">
          <cell r="A1994">
            <v>2011</v>
          </cell>
          <cell r="B1994" t="str">
            <v>DEC</v>
          </cell>
          <cell r="D1994" t="str">
            <v>FC34127</v>
          </cell>
          <cell r="E1994">
            <v>11043798.765804</v>
          </cell>
        </row>
        <row r="1995">
          <cell r="A1995">
            <v>2011</v>
          </cell>
          <cell r="B1995" t="str">
            <v>DEC</v>
          </cell>
          <cell r="D1995" t="str">
            <v>FC24113</v>
          </cell>
          <cell r="E1995">
            <v>0.98141310000000004</v>
          </cell>
        </row>
        <row r="1996">
          <cell r="A1996">
            <v>2011</v>
          </cell>
          <cell r="B1996" t="str">
            <v>DEC</v>
          </cell>
          <cell r="D1996" t="str">
            <v>FC24115</v>
          </cell>
          <cell r="E1996">
            <v>0.98141310000000004</v>
          </cell>
        </row>
        <row r="1997">
          <cell r="A1997">
            <v>2011</v>
          </cell>
          <cell r="B1997" t="str">
            <v>DEC</v>
          </cell>
          <cell r="D1997" t="str">
            <v>FC24124</v>
          </cell>
          <cell r="E1997">
            <v>0.98141310000000004</v>
          </cell>
        </row>
        <row r="1998">
          <cell r="A1998">
            <v>2011</v>
          </cell>
          <cell r="B1998" t="str">
            <v>DEC</v>
          </cell>
          <cell r="D1998" t="str">
            <v>FC14118</v>
          </cell>
          <cell r="E1998">
            <v>3666.83</v>
          </cell>
        </row>
        <row r="1999">
          <cell r="A1999">
            <v>2011</v>
          </cell>
          <cell r="B1999" t="str">
            <v>DEC</v>
          </cell>
          <cell r="D1999" t="str">
            <v>FC34128</v>
          </cell>
          <cell r="E1999">
            <v>0</v>
          </cell>
        </row>
        <row r="2000">
          <cell r="A2000">
            <v>2011</v>
          </cell>
          <cell r="B2000" t="str">
            <v>DEC</v>
          </cell>
          <cell r="D2000" t="str">
            <v>FC34114</v>
          </cell>
          <cell r="E2000">
            <v>1470090.14659398</v>
          </cell>
        </row>
        <row r="2001">
          <cell r="A2001">
            <v>2011</v>
          </cell>
          <cell r="B2001" t="str">
            <v>DEC</v>
          </cell>
          <cell r="D2001" t="str">
            <v>FC24119</v>
          </cell>
          <cell r="E2001">
            <v>0.98141310000000004</v>
          </cell>
        </row>
        <row r="2002">
          <cell r="A2002">
            <v>2011</v>
          </cell>
          <cell r="B2002" t="str">
            <v>DEC</v>
          </cell>
          <cell r="D2002" t="str">
            <v>FC34124</v>
          </cell>
          <cell r="E2002">
            <v>-1002272.0540274</v>
          </cell>
        </row>
        <row r="2003">
          <cell r="A2003">
            <v>2011</v>
          </cell>
          <cell r="B2003" t="str">
            <v>DEC</v>
          </cell>
          <cell r="D2003" t="str">
            <v>FC14122</v>
          </cell>
          <cell r="E2003">
            <v>244827558.22999999</v>
          </cell>
        </row>
        <row r="2004">
          <cell r="A2004">
            <v>2011</v>
          </cell>
          <cell r="B2004" t="str">
            <v>DEC</v>
          </cell>
          <cell r="D2004" t="str">
            <v>FC14123</v>
          </cell>
          <cell r="E2004">
            <v>8262347.2999999998</v>
          </cell>
        </row>
        <row r="2005">
          <cell r="A2005">
            <v>2011</v>
          </cell>
          <cell r="B2005" t="str">
            <v>DEC</v>
          </cell>
          <cell r="D2005" t="str">
            <v>FC34121</v>
          </cell>
          <cell r="E2005">
            <v>5310437.4231386799</v>
          </cell>
        </row>
        <row r="2006">
          <cell r="A2006">
            <v>2011</v>
          </cell>
          <cell r="B2006" t="str">
            <v>DEC</v>
          </cell>
          <cell r="D2006" t="str">
            <v>FC14117</v>
          </cell>
          <cell r="E2006">
            <v>237468.03</v>
          </cell>
        </row>
        <row r="2007">
          <cell r="A2007">
            <v>2011</v>
          </cell>
          <cell r="B2007" t="str">
            <v>DEC</v>
          </cell>
          <cell r="D2007" t="str">
            <v>FC24122</v>
          </cell>
          <cell r="E2007">
            <v>0.98141310000000004</v>
          </cell>
        </row>
        <row r="2008">
          <cell r="A2008">
            <v>2011</v>
          </cell>
          <cell r="B2008" t="str">
            <v>DEC</v>
          </cell>
          <cell r="D2008" t="str">
            <v>FC34116</v>
          </cell>
          <cell r="E2008">
            <v>11989.619604639</v>
          </cell>
        </row>
        <row r="2009">
          <cell r="A2009">
            <v>2011</v>
          </cell>
          <cell r="B2009" t="str">
            <v>DEC</v>
          </cell>
          <cell r="D2009" t="str">
            <v>FC34151</v>
          </cell>
          <cell r="E2009">
            <v>0</v>
          </cell>
        </row>
        <row r="2010">
          <cell r="A2010">
            <v>2011</v>
          </cell>
          <cell r="B2010" t="str">
            <v>DEC</v>
          </cell>
          <cell r="D2010" t="str">
            <v>FC34113</v>
          </cell>
          <cell r="E2010">
            <v>0</v>
          </cell>
        </row>
        <row r="2011">
          <cell r="A2011">
            <v>2011</v>
          </cell>
          <cell r="B2011" t="str">
            <v>DEC</v>
          </cell>
          <cell r="D2011" t="str">
            <v>EXP4TOT</v>
          </cell>
          <cell r="E2011">
            <v>264039485.790575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53">
          <cell r="M53">
            <v>0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_header"/>
      <sheetName val="sys_desc"/>
      <sheetName val="sys_proj"/>
      <sheetName val="sys_data"/>
      <sheetName val="Income Data"/>
      <sheetName val="Summary (2017)"/>
      <sheetName val="TRUE_UP"/>
      <sheetName val="Sheet1"/>
      <sheetName val="CAP VAR 03"/>
      <sheetName val="CAP VAR 04"/>
      <sheetName val="CAP VAR 05"/>
      <sheetName val="CAP VAR 06"/>
      <sheetName val="CAP VAR 07"/>
      <sheetName val="CAP VAR 08"/>
      <sheetName val="CAP VAR 09"/>
      <sheetName val="CAP VAR 10"/>
      <sheetName val="CAP VAR 11"/>
      <sheetName val="CAP VAR 12"/>
      <sheetName val="FINALTU SUM 2016"/>
      <sheetName val="Summary (2018) STRATA"/>
      <sheetName val="NRC P1 Base"/>
      <sheetName val="WC3"/>
      <sheetName val="NRC P2 Base"/>
      <sheetName val="Incremental Security P1 Base"/>
      <sheetName val="Incremental Security P2 Base"/>
      <sheetName val="Incremental Security P1 Inter"/>
      <sheetName val="Incremental Security P2 Inter"/>
      <sheetName val="Incremental Security P1 Peak"/>
      <sheetName val="Incremental Security P2 Peak"/>
      <sheetName val="SJRPP"/>
      <sheetName val="Indiantown reg assets 2018"/>
      <sheetName val="Cedar bay reg assets 2018"/>
      <sheetName val="Cedar bay reg liab 2018 "/>
      <sheetName val="NCR"/>
      <sheetName val="CAP VAR 01"/>
      <sheetName val="CAP VAR 0815"/>
      <sheetName val="TU 2014"/>
      <sheetName val="Sheet2"/>
    </sheetNames>
    <sheetDataSet>
      <sheetData sheetId="0">
        <row r="2">
          <cell r="G2">
            <v>2016</v>
          </cell>
        </row>
        <row r="3">
          <cell r="G3">
            <v>2017</v>
          </cell>
        </row>
        <row r="4">
          <cell r="G4">
            <v>2017</v>
          </cell>
        </row>
        <row r="5">
          <cell r="G5">
            <v>2017</v>
          </cell>
        </row>
        <row r="6">
          <cell r="G6">
            <v>2017</v>
          </cell>
        </row>
        <row r="7">
          <cell r="G7">
            <v>2017</v>
          </cell>
        </row>
        <row r="8">
          <cell r="G8">
            <v>2017</v>
          </cell>
        </row>
      </sheetData>
      <sheetData sheetId="1">
        <row r="1">
          <cell r="B1" t="str">
            <v>CLAUSE_ACCT</v>
          </cell>
          <cell r="C1" t="str">
            <v>DESCRIPTION</v>
          </cell>
        </row>
        <row r="2">
          <cell r="B2" t="str">
            <v>0000000</v>
          </cell>
          <cell r="C2" t="str">
            <v>aaaaaaaaaaaaaaaaaa</v>
          </cell>
        </row>
        <row r="3">
          <cell r="B3" t="str">
            <v>1823815</v>
          </cell>
          <cell r="C3" t="str">
            <v>Amortization Beg Balance</v>
          </cell>
        </row>
        <row r="4">
          <cell r="B4" t="str">
            <v>1MC5MON</v>
          </cell>
          <cell r="C4" t="str">
            <v>Prior Period True-Up Refunded/(Collected) this Period Mid-course 3</v>
          </cell>
        </row>
        <row r="5">
          <cell r="B5" t="str">
            <v>1MC5OFF</v>
          </cell>
          <cell r="C5" t="str">
            <v>Mid-course correction 1 Offet</v>
          </cell>
        </row>
        <row r="6">
          <cell r="B6" t="str">
            <v>1MC5TOT</v>
          </cell>
          <cell r="C6" t="str">
            <v>Mid-course correction 1 TOTAL</v>
          </cell>
        </row>
        <row r="7">
          <cell r="B7" t="str">
            <v>1MC5YTD</v>
          </cell>
          <cell r="C7" t="str">
            <v>YTD Mid-course 1 Refunded/(Collected) in Current Year, excluding current month</v>
          </cell>
        </row>
        <row r="8">
          <cell r="B8" t="str">
            <v>2MC5MON</v>
          </cell>
          <cell r="C8" t="str">
            <v>Prior Period True-Up Refunded/(Collected) this Period Mid-course 1</v>
          </cell>
        </row>
        <row r="9">
          <cell r="B9" t="str">
            <v>2MC5OFF</v>
          </cell>
          <cell r="C9" t="str">
            <v>Mid-course correction 2 Offet</v>
          </cell>
        </row>
        <row r="10">
          <cell r="B10" t="str">
            <v>2MC5TOT</v>
          </cell>
          <cell r="C10" t="str">
            <v>Mid-course correction 2 TOTAL</v>
          </cell>
        </row>
        <row r="11">
          <cell r="B11" t="str">
            <v>2MC5YTD</v>
          </cell>
          <cell r="C11" t="str">
            <v>YTD Mid-course 2 Refunded/(Collected) in Current Year, excluding current month</v>
          </cell>
        </row>
        <row r="12">
          <cell r="B12" t="str">
            <v>3MC5MON</v>
          </cell>
          <cell r="C12" t="str">
            <v>Prior Period True-Up Refunded/(Collected) this Period Mid-course 2</v>
          </cell>
        </row>
        <row r="13">
          <cell r="B13" t="str">
            <v>3MC5OFF</v>
          </cell>
          <cell r="C13" t="str">
            <v>Mid-course correction 3 Offet</v>
          </cell>
        </row>
        <row r="14">
          <cell r="B14" t="str">
            <v>3MC5TOT</v>
          </cell>
          <cell r="C14" t="str">
            <v>Mid-course correction 3 TOTAL</v>
          </cell>
        </row>
        <row r="15">
          <cell r="B15" t="str">
            <v>3MC5YTD</v>
          </cell>
          <cell r="C15" t="str">
            <v>YTD Mid-course 3 Refunded/(Collected) in Current Year, excluding current month</v>
          </cell>
        </row>
        <row r="16">
          <cell r="B16" t="str">
            <v>4073640</v>
          </cell>
          <cell r="C16" t="str">
            <v>AMORT REG ASSET-OKEELANTA SETLMNT-CAPCT</v>
          </cell>
        </row>
        <row r="17">
          <cell r="B17" t="str">
            <v>407364Y</v>
          </cell>
          <cell r="C17" t="str">
            <v>AMORT REG ASSET-OKEELANTA SETLMNT-CAPCT</v>
          </cell>
        </row>
        <row r="18">
          <cell r="B18" t="str">
            <v>4073700</v>
          </cell>
          <cell r="C18" t="str">
            <v>AMORT REG ASSET-NUCLEAR COST RECOVERY</v>
          </cell>
        </row>
        <row r="19">
          <cell r="B19" t="str">
            <v>4101240</v>
          </cell>
          <cell r="C19" t="str">
            <v>OTH PROP-STORM RECOVERY PROPERTY-FED</v>
          </cell>
        </row>
        <row r="20">
          <cell r="B20" t="str">
            <v>4405000</v>
          </cell>
          <cell r="C20" t="str">
            <v>Capacity Revenues</v>
          </cell>
        </row>
        <row r="21">
          <cell r="B21" t="str">
            <v>4405084</v>
          </cell>
          <cell r="C21" t="str">
            <v>Capacity Revenues - 084</v>
          </cell>
        </row>
        <row r="22">
          <cell r="B22" t="str">
            <v>4405810</v>
          </cell>
          <cell r="C22" t="str">
            <v>Capacity Revenues - 810</v>
          </cell>
        </row>
        <row r="23">
          <cell r="B23" t="str">
            <v>4405840</v>
          </cell>
          <cell r="C23" t="str">
            <v>Capacity Revenues - 840</v>
          </cell>
        </row>
        <row r="24">
          <cell r="B24" t="str">
            <v>4405940</v>
          </cell>
          <cell r="C24" t="str">
            <v>Capacity Revenues - 940</v>
          </cell>
        </row>
        <row r="25">
          <cell r="B25" t="str">
            <v>4471200</v>
          </cell>
          <cell r="C25" t="str">
            <v>CAPACITY SALES-CCR REVENUES</v>
          </cell>
        </row>
        <row r="26">
          <cell r="B26" t="str">
            <v>4471210</v>
          </cell>
          <cell r="C26" t="str">
            <v>CAP REV CCR-FPSC-1990 RATE REDUCTION</v>
          </cell>
        </row>
        <row r="27">
          <cell r="B27" t="str">
            <v>4471220</v>
          </cell>
          <cell r="C27" t="str">
            <v>POWER SALES-EST TRANSMISSION SERVICE</v>
          </cell>
        </row>
        <row r="28">
          <cell r="B28" t="str">
            <v>4471230</v>
          </cell>
          <cell r="C28" t="str">
            <v>POWER SALES-TRANSMISSION SERVICE CONTRA</v>
          </cell>
        </row>
        <row r="29">
          <cell r="B29" t="str">
            <v>4471240</v>
          </cell>
          <cell r="C29" t="str">
            <v>POWER SALES-TRANSMISSION SERVICE</v>
          </cell>
        </row>
        <row r="30">
          <cell r="B30" t="str">
            <v>4471250</v>
          </cell>
          <cell r="C30" t="str">
            <v>SCHEDULING SYST CNTROL DISPATCH SERVICE</v>
          </cell>
        </row>
        <row r="31">
          <cell r="B31" t="str">
            <v>4471260</v>
          </cell>
          <cell r="C31" t="str">
            <v>REACTIVE &amp; VOLTAGE CONTROL SVC-NON FUEL</v>
          </cell>
        </row>
        <row r="32">
          <cell r="B32" t="str">
            <v>4569440</v>
          </cell>
          <cell r="C32" t="str">
            <v>DEF REV-OVERRECOVERY-CCR</v>
          </cell>
        </row>
        <row r="33">
          <cell r="B33" t="str">
            <v>4569480</v>
          </cell>
          <cell r="C33" t="str">
            <v>DEF REG ASSESS FEE REV-CCR</v>
          </cell>
        </row>
        <row r="34">
          <cell r="B34" t="str">
            <v>5060750</v>
          </cell>
          <cell r="C34" t="str">
            <v>MISC STM PWR EXP-FOSSIL PLANT SECURITY</v>
          </cell>
        </row>
        <row r="35">
          <cell r="B35" t="str">
            <v>5242200</v>
          </cell>
          <cell r="C35" t="str">
            <v>MISC NUC PWR EXP-HEIGHTNED SECURITY-CCR</v>
          </cell>
        </row>
        <row r="36">
          <cell r="B36" t="str">
            <v>5249000</v>
          </cell>
          <cell r="C36" t="str">
            <v>NCRC_RECOVERABLE_O&amp;M</v>
          </cell>
        </row>
        <row r="37">
          <cell r="B37" t="str">
            <v>5249010</v>
          </cell>
          <cell r="C37" t="str">
            <v>NCRC_NON-RETAIL O&amp;M CONTRA CLAUS RECVR C</v>
          </cell>
        </row>
        <row r="38">
          <cell r="B38" t="str">
            <v>5490750</v>
          </cell>
          <cell r="C38" t="str">
            <v>MISC OTH PWR EXP-FOS PLANT SECURITY-CCR</v>
          </cell>
        </row>
        <row r="39">
          <cell r="B39" t="str">
            <v>5554100</v>
          </cell>
          <cell r="C39" t="str">
            <v>UPS CAPACITY CHARGES-CCR</v>
          </cell>
        </row>
        <row r="40">
          <cell r="B40" t="str">
            <v>5554200</v>
          </cell>
          <cell r="C40" t="str">
            <v>QF  CAPACITY CHARGES-CCR</v>
          </cell>
        </row>
        <row r="41">
          <cell r="B41" t="str">
            <v>5554290</v>
          </cell>
          <cell r="C41" t="str">
            <v>OTH DEF CR-SJRPP CAPACITY ACCEL RECOVRY</v>
          </cell>
        </row>
        <row r="42">
          <cell r="B42" t="str">
            <v>555429Y</v>
          </cell>
          <cell r="C42" t="str">
            <v>OTH DEF CR-SJRPP CAPACITY ACCEL RECOVRY</v>
          </cell>
        </row>
        <row r="43">
          <cell r="B43" t="str">
            <v>5554300</v>
          </cell>
          <cell r="C43" t="str">
            <v>SJRPP CAPACITY CHARGES-CCR</v>
          </cell>
        </row>
        <row r="44">
          <cell r="B44" t="str">
            <v>5554310</v>
          </cell>
          <cell r="C44" t="str">
            <v>CAP CHARGES-CCR-FPSC-'90 RATE REDUCTION</v>
          </cell>
        </row>
        <row r="45">
          <cell r="B45" t="str">
            <v>5554320</v>
          </cell>
          <cell r="C45" t="str">
            <v>SJRPP DEFERRED INTEREST PAYMENTS-CCR</v>
          </cell>
        </row>
        <row r="46">
          <cell r="B46" t="str">
            <v>5554400</v>
          </cell>
          <cell r="C46" t="str">
            <v>SHORT TERM CAPACITY PURCHASES-CCR</v>
          </cell>
        </row>
        <row r="47">
          <cell r="B47" t="str">
            <v>5554410</v>
          </cell>
          <cell r="C47" t="str">
            <v>PUR PWR-CAPAC PUR-L/T CNTR-MIN PYMT-CCR</v>
          </cell>
        </row>
        <row r="48">
          <cell r="B48" t="str">
            <v>5651200</v>
          </cell>
          <cell r="C48" t="str">
            <v>TRANS OF ELECTRICITY BY OTHERS-CCRC</v>
          </cell>
        </row>
        <row r="49">
          <cell r="B49" t="str">
            <v>5651210</v>
          </cell>
          <cell r="C49" t="str">
            <v>TRANS ELEC BY OTH-L/T CONTRACT-CCR</v>
          </cell>
        </row>
        <row r="50">
          <cell r="B50" t="str">
            <v>6120001764</v>
          </cell>
        </row>
        <row r="51">
          <cell r="B51" t="str">
            <v>6120001765</v>
          </cell>
        </row>
        <row r="52">
          <cell r="B52" t="str">
            <v>6120008988</v>
          </cell>
          <cell r="C52" t="str">
            <v>Amort Exp - Cedar Bay Loss on PPA-Capacity</v>
          </cell>
        </row>
        <row r="53">
          <cell r="B53" t="str">
            <v>6120008988Y</v>
          </cell>
          <cell r="C53" t="str">
            <v>Amort Exp - Cedar Bay Loss on PPA-Capacity</v>
          </cell>
        </row>
        <row r="54">
          <cell r="B54" t="str">
            <v>6120008989</v>
          </cell>
          <cell r="C54" t="str">
            <v>Amort Exp-CedarBay PPA Tax Gross-Up-Capacity</v>
          </cell>
        </row>
        <row r="55">
          <cell r="B55" t="str">
            <v>6120008989Y</v>
          </cell>
          <cell r="C55" t="str">
            <v>Amort Exp-CedarBay PPA Tax Gross-Up-Capacity</v>
          </cell>
        </row>
        <row r="56">
          <cell r="B56" t="str">
            <v>612000898X</v>
          </cell>
          <cell r="C56" t="str">
            <v>Deprec-Dismantlement-PGD-PMR SolarMartin</v>
          </cell>
        </row>
        <row r="57">
          <cell r="B57" t="str">
            <v>6350000283</v>
          </cell>
          <cell r="C57" t="str">
            <v>Sales for Resale-A05 Capacity-Unalloc</v>
          </cell>
        </row>
        <row r="58">
          <cell r="B58" t="str">
            <v>6350000351</v>
          </cell>
        </row>
        <row r="59">
          <cell r="B59" t="str">
            <v>6350000352</v>
          </cell>
        </row>
        <row r="60">
          <cell r="B60" t="str">
            <v>6350000353</v>
          </cell>
        </row>
        <row r="61">
          <cell r="B61" t="str">
            <v>6350000354</v>
          </cell>
        </row>
        <row r="62">
          <cell r="B62" t="str">
            <v>6350000355</v>
          </cell>
        </row>
        <row r="63">
          <cell r="B63" t="str">
            <v>6350000356</v>
          </cell>
        </row>
        <row r="64">
          <cell r="B64" t="str">
            <v>6350000866</v>
          </cell>
          <cell r="C64" t="str">
            <v>Sales For Resale-A05 CapacityRevenues</v>
          </cell>
        </row>
        <row r="65">
          <cell r="B65" t="str">
            <v>6350000868</v>
          </cell>
          <cell r="C65" t="str">
            <v>Sales For Resale-Est Transm Srvc-A05 Cap</v>
          </cell>
        </row>
        <row r="66">
          <cell r="B66" t="str">
            <v>6350000869</v>
          </cell>
          <cell r="C66" t="str">
            <v>Sls For Resale-Transm Srv Contra-A05 Cap</v>
          </cell>
        </row>
        <row r="67">
          <cell r="B67" t="str">
            <v>6350000870</v>
          </cell>
          <cell r="C67" t="str">
            <v>Sales For Resale-Transm Service-A05 Cap</v>
          </cell>
        </row>
        <row r="68">
          <cell r="B68" t="str">
            <v>6350000871</v>
          </cell>
          <cell r="C68" t="str">
            <v>Sls For Resale-SchSys Ctrl Disp-A05 Cap</v>
          </cell>
        </row>
        <row r="69">
          <cell r="B69" t="str">
            <v>6350000872</v>
          </cell>
          <cell r="C69" t="str">
            <v>Sls For Resale-Reactive&amp;Volt Ctrl-A05Cap</v>
          </cell>
        </row>
        <row r="70">
          <cell r="B70" t="str">
            <v>6360000992</v>
          </cell>
          <cell r="C70" t="str">
            <v>Amort Reg Asset-Nuc Cost Rec-A18 New Nuc</v>
          </cell>
        </row>
        <row r="71">
          <cell r="B71" t="str">
            <v>6360002520</v>
          </cell>
          <cell r="C71" t="str">
            <v>Amort Exp-Cedar Bay Loss on PPA-Capacity</v>
          </cell>
        </row>
        <row r="72">
          <cell r="B72" t="str">
            <v>6360002520Y</v>
          </cell>
          <cell r="C72" t="str">
            <v>AMORT EXP-CEDAR BAY LOSS ON PPA-CAPACITY</v>
          </cell>
        </row>
        <row r="73">
          <cell r="B73" t="str">
            <v>6360002521</v>
          </cell>
          <cell r="C73" t="str">
            <v>Amort Exp-CedarBay PPATaxGrs-Up-Capacity</v>
          </cell>
        </row>
        <row r="74">
          <cell r="B74" t="str">
            <v>6360002678</v>
          </cell>
          <cell r="C74" t="str">
            <v>Amortization Indiantown - Capacity</v>
          </cell>
        </row>
        <row r="75">
          <cell r="B75" t="str">
            <v>6360002678Y</v>
          </cell>
          <cell r="C75" t="str">
            <v>Amort Exp - Indiantown Reg asset</v>
          </cell>
        </row>
        <row r="76">
          <cell r="B76" t="str">
            <v>6660000181</v>
          </cell>
          <cell r="C76" t="str">
            <v>Cedar Bay Book Tax Difference Amort-Capacity</v>
          </cell>
        </row>
        <row r="77">
          <cell r="B77" t="str">
            <v>6660000181Y</v>
          </cell>
          <cell r="C77" t="str">
            <v>Cedar Bay Book Tax Difference Amort-Capacity</v>
          </cell>
        </row>
        <row r="78">
          <cell r="B78" t="str">
            <v>6690000061</v>
          </cell>
          <cell r="C78" t="str">
            <v>CEDAR BAY-Amort Exp BkTxDiff-Capacity</v>
          </cell>
        </row>
        <row r="79">
          <cell r="B79" t="str">
            <v>6690000061Y</v>
          </cell>
          <cell r="C79" t="str">
            <v>AMORT EXP-BKTAXDIFF CEDAR BAY-CAPACITY</v>
          </cell>
        </row>
        <row r="80">
          <cell r="B80" t="str">
            <v>6700000041</v>
          </cell>
          <cell r="C80" t="str">
            <v>ICL Capacity I/CO Revenue</v>
          </cell>
        </row>
        <row r="81">
          <cell r="B81" t="str">
            <v>9232090</v>
          </cell>
          <cell r="C81" t="str">
            <v>OUTSIDE SERVICES LEGAL-CAPACITY CLAUSE</v>
          </cell>
        </row>
        <row r="82">
          <cell r="B82" t="str">
            <v>9251040</v>
          </cell>
          <cell r="C82" t="str">
            <v>NUCL CNTR WCOMP HEIGHTENED SECURITY-CCR</v>
          </cell>
        </row>
        <row r="83">
          <cell r="B83" t="str">
            <v>9999999</v>
          </cell>
          <cell r="C83" t="str">
            <v>dddddddddd</v>
          </cell>
        </row>
        <row r="84">
          <cell r="B84" t="str">
            <v>ADJ5PRI</v>
          </cell>
          <cell r="C84" t="str">
            <v>Adjustments for Prior Month</v>
          </cell>
        </row>
        <row r="85">
          <cell r="B85" t="str">
            <v>AM15081</v>
          </cell>
          <cell r="C85" t="str">
            <v>081 - Amortizable Base - Beginning of Month Balance</v>
          </cell>
        </row>
        <row r="86">
          <cell r="B86" t="str">
            <v>AM15167</v>
          </cell>
          <cell r="C86" t="str">
            <v>167 - Amortizable Base - Beginning of Month Balance</v>
          </cell>
        </row>
        <row r="87">
          <cell r="B87" t="str">
            <v>AM15168</v>
          </cell>
          <cell r="C87" t="str">
            <v>168 - Amortizable Base - Beginning of Month Balance</v>
          </cell>
        </row>
        <row r="88">
          <cell r="B88" t="str">
            <v>AM25081</v>
          </cell>
          <cell r="C88" t="str">
            <v>081 - Current Month Activity</v>
          </cell>
        </row>
        <row r="89">
          <cell r="B89" t="str">
            <v>AM25167</v>
          </cell>
          <cell r="C89" t="str">
            <v>167 - Current Month Activity</v>
          </cell>
        </row>
        <row r="90">
          <cell r="B90" t="str">
            <v>AM25168</v>
          </cell>
          <cell r="C90" t="str">
            <v>168 - Current Month Activity</v>
          </cell>
        </row>
        <row r="91">
          <cell r="B91" t="str">
            <v>AM35081</v>
          </cell>
          <cell r="C91" t="str">
            <v>081 - Amortizable Base - End of Month Balance</v>
          </cell>
        </row>
        <row r="92">
          <cell r="B92" t="str">
            <v>AM35167</v>
          </cell>
          <cell r="C92" t="str">
            <v>167 - Amortizable Base - End of Month Balance</v>
          </cell>
        </row>
        <row r="93">
          <cell r="B93" t="str">
            <v>AM35168</v>
          </cell>
          <cell r="C93" t="str">
            <v>168 - Amortizable Base - End of Month Balance</v>
          </cell>
        </row>
        <row r="94">
          <cell r="B94" t="str">
            <v>AM45081</v>
          </cell>
          <cell r="C94" t="str">
            <v>081 - Remaining Period</v>
          </cell>
        </row>
        <row r="95">
          <cell r="B95" t="str">
            <v>AM45167</v>
          </cell>
          <cell r="C95" t="str">
            <v>167 - Remaining Period</v>
          </cell>
        </row>
        <row r="96">
          <cell r="B96" t="str">
            <v>AM45168</v>
          </cell>
          <cell r="C96" t="str">
            <v>168 - Remaining Period</v>
          </cell>
        </row>
        <row r="97">
          <cell r="B97" t="str">
            <v>AM55081</v>
          </cell>
          <cell r="C97" t="str">
            <v>081 - Amortizable Base for Interest Calculation</v>
          </cell>
        </row>
        <row r="98">
          <cell r="B98" t="str">
            <v>AM55167</v>
          </cell>
          <cell r="C98" t="str">
            <v>167 - Amortizable Base for Interest Calculation</v>
          </cell>
        </row>
        <row r="99">
          <cell r="B99" t="str">
            <v>AM55168</v>
          </cell>
          <cell r="C99" t="str">
            <v>168 - Amortizable Base for Interest Calculation</v>
          </cell>
        </row>
        <row r="100">
          <cell r="B100" t="str">
            <v>AM65081</v>
          </cell>
          <cell r="C100" t="str">
            <v>081 - Interest Rate - First Day of the Month</v>
          </cell>
        </row>
        <row r="101">
          <cell r="B101" t="str">
            <v>AM65167</v>
          </cell>
          <cell r="C101" t="str">
            <v>167 - Interest Rate - First Day of the Month</v>
          </cell>
        </row>
        <row r="102">
          <cell r="B102" t="str">
            <v>AM65168</v>
          </cell>
          <cell r="C102" t="str">
            <v>168 - Interest Rate - First Day of the Month</v>
          </cell>
        </row>
        <row r="103">
          <cell r="B103" t="str">
            <v>AM75081</v>
          </cell>
          <cell r="C103" t="str">
            <v>081 - Interest Rate - Last Day of the Month</v>
          </cell>
        </row>
        <row r="104">
          <cell r="B104" t="str">
            <v>AM75167</v>
          </cell>
          <cell r="C104" t="str">
            <v>167 - Interest Rate - Last Day of the Month</v>
          </cell>
        </row>
        <row r="105">
          <cell r="B105" t="str">
            <v>AM75168</v>
          </cell>
          <cell r="C105" t="str">
            <v>168 - Interest Rate - Last Day of the Month</v>
          </cell>
        </row>
        <row r="106">
          <cell r="B106" t="str">
            <v>AM85081</v>
          </cell>
          <cell r="C106" t="str">
            <v>081 - Average Annual Interest Rate</v>
          </cell>
        </row>
        <row r="107">
          <cell r="B107" t="str">
            <v>AM85167</v>
          </cell>
          <cell r="C107" t="str">
            <v>167 - Average Annual Interest Rate</v>
          </cell>
        </row>
        <row r="108">
          <cell r="B108" t="str">
            <v>AM85168</v>
          </cell>
          <cell r="C108" t="str">
            <v>168 - Average Annual Interest Rate</v>
          </cell>
        </row>
        <row r="109">
          <cell r="B109" t="str">
            <v>AM95081</v>
          </cell>
          <cell r="C109" t="str">
            <v>081 - Monthly Average Interest Rate</v>
          </cell>
        </row>
        <row r="110">
          <cell r="B110" t="str">
            <v>AM95167</v>
          </cell>
          <cell r="C110" t="str">
            <v>167 - Monthly Average Interest Rate</v>
          </cell>
        </row>
        <row r="111">
          <cell r="B111" t="str">
            <v>AM95168</v>
          </cell>
          <cell r="C111" t="str">
            <v>168 - Monthly Average Interest Rate</v>
          </cell>
        </row>
        <row r="112">
          <cell r="B112" t="str">
            <v>AMA5081</v>
          </cell>
          <cell r="C112" t="str">
            <v>081 - Interest Amount</v>
          </cell>
        </row>
        <row r="113">
          <cell r="B113" t="str">
            <v>AMA5167</v>
          </cell>
          <cell r="C113" t="str">
            <v>167 - Interest Amount</v>
          </cell>
        </row>
        <row r="114">
          <cell r="B114" t="str">
            <v>AMA5168</v>
          </cell>
          <cell r="C114" t="str">
            <v>168 - Interest Amount</v>
          </cell>
        </row>
        <row r="115">
          <cell r="B115" t="str">
            <v>AMB5081</v>
          </cell>
          <cell r="C115" t="str">
            <v>081 - Jurisdictional Factor</v>
          </cell>
        </row>
        <row r="116">
          <cell r="B116" t="str">
            <v>AMB5167</v>
          </cell>
          <cell r="C116" t="str">
            <v>167 - Jurisdictional Factor</v>
          </cell>
        </row>
        <row r="117">
          <cell r="B117" t="str">
            <v>AMB5168</v>
          </cell>
          <cell r="C117" t="str">
            <v>168 - Jurisdictional Factor</v>
          </cell>
        </row>
        <row r="118">
          <cell r="B118" t="str">
            <v>AMC5081</v>
          </cell>
          <cell r="C118" t="str">
            <v>081 - Jurisdictional Interest Amount</v>
          </cell>
        </row>
        <row r="119">
          <cell r="B119" t="str">
            <v>AMC5167</v>
          </cell>
          <cell r="C119" t="str">
            <v>167 - Jurisdictional Interest Amount</v>
          </cell>
        </row>
        <row r="120">
          <cell r="B120" t="str">
            <v>AMC5168</v>
          </cell>
          <cell r="C120" t="str">
            <v>168 - Jurisdictional Interest Amount</v>
          </cell>
        </row>
        <row r="121">
          <cell r="B121" t="str">
            <v>AVG5AMT</v>
          </cell>
          <cell r="C121" t="str">
            <v>Average Amount for Interest Calculation</v>
          </cell>
        </row>
        <row r="122">
          <cell r="B122" t="str">
            <v>BG15217</v>
          </cell>
          <cell r="C122" t="str">
            <v>217 - End of Period Adjustment</v>
          </cell>
        </row>
        <row r="123">
          <cell r="B123" t="str">
            <v>BGD5001</v>
          </cell>
          <cell r="C123" t="str">
            <v>Fukushima Transfer Reserve Balance</v>
          </cell>
        </row>
        <row r="124">
          <cell r="B124" t="str">
            <v>BGP5001</v>
          </cell>
          <cell r="C124" t="str">
            <v>Fukushima Transfer Plant Balance</v>
          </cell>
        </row>
        <row r="125">
          <cell r="B125" t="str">
            <v>CI15001</v>
          </cell>
          <cell r="C125" t="str">
            <v>5001 - Depreciation Expense</v>
          </cell>
        </row>
        <row r="126">
          <cell r="B126" t="str">
            <v>CI15002</v>
          </cell>
          <cell r="C126" t="str">
            <v>5002 - Depreciation Expense</v>
          </cell>
        </row>
        <row r="127">
          <cell r="B127" t="str">
            <v>CI15003</v>
          </cell>
          <cell r="C127" t="str">
            <v>5003 - Depreciation Expense</v>
          </cell>
        </row>
        <row r="128">
          <cell r="B128" t="str">
            <v>CI15004</v>
          </cell>
          <cell r="C128" t="str">
            <v>5004 - Depreciation Expense</v>
          </cell>
        </row>
        <row r="129">
          <cell r="B129" t="str">
            <v>CI15005</v>
          </cell>
          <cell r="C129" t="str">
            <v>5005 - Depreciation Expense</v>
          </cell>
        </row>
        <row r="130">
          <cell r="B130" t="str">
            <v>CI15006</v>
          </cell>
          <cell r="C130" t="str">
            <v>5006 - Depreciation Expense</v>
          </cell>
        </row>
        <row r="131">
          <cell r="B131" t="str">
            <v>CI15007</v>
          </cell>
          <cell r="C131" t="str">
            <v>5007 - Depreciation Expense</v>
          </cell>
        </row>
        <row r="132">
          <cell r="B132" t="str">
            <v>CI15008</v>
          </cell>
          <cell r="C132" t="str">
            <v>5008 - Depreciation Expense</v>
          </cell>
        </row>
        <row r="133">
          <cell r="B133" t="str">
            <v>CI45001</v>
          </cell>
          <cell r="C133" t="str">
            <v>5001 - CWIP Current Month</v>
          </cell>
        </row>
        <row r="134">
          <cell r="B134" t="str">
            <v>CI45002</v>
          </cell>
          <cell r="C134" t="str">
            <v>5002 - CWIP Current Month</v>
          </cell>
        </row>
        <row r="135">
          <cell r="B135" t="str">
            <v>CI45003</v>
          </cell>
          <cell r="C135" t="str">
            <v>5003 - CWIP Current Month</v>
          </cell>
        </row>
        <row r="136">
          <cell r="B136" t="str">
            <v>CI45004</v>
          </cell>
          <cell r="C136" t="str">
            <v>5004 - CWIP Current Month</v>
          </cell>
        </row>
        <row r="137">
          <cell r="B137" t="str">
            <v>CI45005</v>
          </cell>
          <cell r="C137" t="str">
            <v>5005 - CWIP Current Month</v>
          </cell>
        </row>
        <row r="138">
          <cell r="B138" t="str">
            <v>CI45006</v>
          </cell>
          <cell r="C138" t="str">
            <v>5006 - CWIP Current Month</v>
          </cell>
        </row>
        <row r="139">
          <cell r="B139" t="str">
            <v>CI45007</v>
          </cell>
          <cell r="C139" t="str">
            <v>5007 - CWIP Current Month</v>
          </cell>
        </row>
        <row r="140">
          <cell r="B140" t="str">
            <v>CI45008</v>
          </cell>
          <cell r="C140" t="str">
            <v>5008 - CWIP Current Month</v>
          </cell>
        </row>
        <row r="141">
          <cell r="B141" t="str">
            <v>CI55001</v>
          </cell>
          <cell r="C141" t="str">
            <v>5001 - End of Month CWIP Balance</v>
          </cell>
        </row>
        <row r="142">
          <cell r="B142" t="str">
            <v>CI55002</v>
          </cell>
          <cell r="C142" t="str">
            <v>5002 - End of Month CWIP Balance</v>
          </cell>
        </row>
        <row r="143">
          <cell r="B143" t="str">
            <v>CI55003</v>
          </cell>
          <cell r="C143" t="str">
            <v>5003 - End of Month CWIP Balance</v>
          </cell>
        </row>
        <row r="144">
          <cell r="B144" t="str">
            <v>CI55004</v>
          </cell>
          <cell r="C144" t="str">
            <v>5004 - End of Month CWIP Balance</v>
          </cell>
        </row>
        <row r="145">
          <cell r="B145" t="str">
            <v>CI55005</v>
          </cell>
          <cell r="C145" t="str">
            <v>5005 - End of Month CWIP Balance</v>
          </cell>
        </row>
        <row r="146">
          <cell r="B146" t="str">
            <v>CI55006</v>
          </cell>
          <cell r="C146" t="str">
            <v>5006 - End of Month CWIP Balance</v>
          </cell>
        </row>
        <row r="147">
          <cell r="B147" t="str">
            <v>CI55007</v>
          </cell>
          <cell r="C147" t="str">
            <v>5007 - End of Month CWIP Balance</v>
          </cell>
        </row>
        <row r="148">
          <cell r="B148" t="str">
            <v>CI55008</v>
          </cell>
          <cell r="C148" t="str">
            <v>5008 - End of Month CWIP Balance</v>
          </cell>
        </row>
        <row r="149">
          <cell r="B149" t="str">
            <v>CI65001</v>
          </cell>
          <cell r="C149" t="str">
            <v>5001 - CWIP Closed</v>
          </cell>
        </row>
        <row r="150">
          <cell r="B150" t="str">
            <v>CI65002</v>
          </cell>
          <cell r="C150" t="str">
            <v>5002 - CWIP Closed</v>
          </cell>
        </row>
        <row r="151">
          <cell r="B151" t="str">
            <v>CI65003</v>
          </cell>
          <cell r="C151" t="str">
            <v>5003 - CWIP Closed</v>
          </cell>
        </row>
        <row r="152">
          <cell r="B152" t="str">
            <v>CI65004</v>
          </cell>
          <cell r="C152" t="str">
            <v>5004 - CWIP Closed</v>
          </cell>
        </row>
        <row r="153">
          <cell r="B153" t="str">
            <v>CI65005</v>
          </cell>
          <cell r="C153" t="str">
            <v>5005 - CWIP Closed</v>
          </cell>
        </row>
        <row r="154">
          <cell r="B154" t="str">
            <v>CI65006</v>
          </cell>
          <cell r="C154" t="str">
            <v>5006 - CWIP Closed</v>
          </cell>
        </row>
        <row r="155">
          <cell r="B155" t="str">
            <v>CI65007</v>
          </cell>
          <cell r="C155" t="str">
            <v>5007 - CWIP Closed</v>
          </cell>
        </row>
        <row r="156">
          <cell r="B156" t="str">
            <v>CI65008</v>
          </cell>
          <cell r="C156" t="str">
            <v>5008 - CWIP Closed</v>
          </cell>
        </row>
        <row r="157">
          <cell r="B157" t="str">
            <v>CI75001</v>
          </cell>
          <cell r="C157" t="str">
            <v>5001 - Plant Additions</v>
          </cell>
        </row>
        <row r="158">
          <cell r="B158" t="str">
            <v>CI75002</v>
          </cell>
          <cell r="C158" t="str">
            <v>5002 - Plant Additions</v>
          </cell>
        </row>
        <row r="159">
          <cell r="B159" t="str">
            <v>CI75003</v>
          </cell>
          <cell r="C159" t="str">
            <v>5003 - Plant Additions</v>
          </cell>
        </row>
        <row r="160">
          <cell r="B160" t="str">
            <v>CI75004</v>
          </cell>
          <cell r="C160" t="str">
            <v>5004 - Plant Additions</v>
          </cell>
        </row>
        <row r="161">
          <cell r="B161" t="str">
            <v>CI75005</v>
          </cell>
          <cell r="C161" t="str">
            <v>5005 - Plant Additions</v>
          </cell>
        </row>
        <row r="162">
          <cell r="B162" t="str">
            <v>CI75006</v>
          </cell>
          <cell r="C162" t="str">
            <v>5006 - Plant Additions</v>
          </cell>
        </row>
        <row r="163">
          <cell r="B163" t="str">
            <v>CI75007</v>
          </cell>
          <cell r="C163" t="str">
            <v>5007 - Plant Additions</v>
          </cell>
        </row>
        <row r="164">
          <cell r="B164" t="str">
            <v>CI75008</v>
          </cell>
          <cell r="C164" t="str">
            <v>5008 - Plant Additions</v>
          </cell>
        </row>
        <row r="165">
          <cell r="B165" t="str">
            <v>CI85001</v>
          </cell>
          <cell r="C165" t="str">
            <v>5001 - Retirements</v>
          </cell>
        </row>
        <row r="166">
          <cell r="B166" t="str">
            <v>CI85002</v>
          </cell>
          <cell r="C166" t="str">
            <v>5002 - Retirements</v>
          </cell>
        </row>
        <row r="167">
          <cell r="B167" t="str">
            <v>CI85003</v>
          </cell>
          <cell r="C167" t="str">
            <v>5003 - Retirements</v>
          </cell>
        </row>
        <row r="168">
          <cell r="B168" t="str">
            <v>CI85004</v>
          </cell>
          <cell r="C168" t="str">
            <v>5004 - Retirements</v>
          </cell>
        </row>
        <row r="169">
          <cell r="B169" t="str">
            <v>CI85005</v>
          </cell>
          <cell r="C169" t="str">
            <v>5005 - Retirements</v>
          </cell>
        </row>
        <row r="170">
          <cell r="B170" t="str">
            <v>CI85006</v>
          </cell>
          <cell r="C170" t="str">
            <v>5006 - Retirements</v>
          </cell>
        </row>
        <row r="171">
          <cell r="B171" t="str">
            <v>CI85007</v>
          </cell>
          <cell r="C171" t="str">
            <v>5007 - Retirements</v>
          </cell>
        </row>
        <row r="172">
          <cell r="B172" t="str">
            <v>CI85008</v>
          </cell>
          <cell r="C172" t="str">
            <v>5008 - Retirements</v>
          </cell>
        </row>
        <row r="173">
          <cell r="B173" t="str">
            <v>CI95001</v>
          </cell>
          <cell r="C173" t="str">
            <v>5001 - Plant Trans and Adjs</v>
          </cell>
        </row>
        <row r="174">
          <cell r="B174" t="str">
            <v>CI95002</v>
          </cell>
          <cell r="C174" t="str">
            <v>5002 - Plant Trans and Adjs</v>
          </cell>
        </row>
        <row r="175">
          <cell r="B175" t="str">
            <v>CI95003</v>
          </cell>
          <cell r="C175" t="str">
            <v>5003 - Plant Trans and Adjs</v>
          </cell>
        </row>
        <row r="176">
          <cell r="B176" t="str">
            <v>CI95004</v>
          </cell>
          <cell r="C176" t="str">
            <v>5004 - Plant Trans and Adjs</v>
          </cell>
        </row>
        <row r="177">
          <cell r="B177" t="str">
            <v>CI95005</v>
          </cell>
          <cell r="C177" t="str">
            <v>5005 - Plant Trans and Adjs</v>
          </cell>
        </row>
        <row r="178">
          <cell r="B178" t="str">
            <v>CI95006</v>
          </cell>
          <cell r="C178" t="str">
            <v>5006 - Plant Trans and Adjs</v>
          </cell>
        </row>
        <row r="179">
          <cell r="B179" t="str">
            <v>CI95007</v>
          </cell>
          <cell r="C179" t="str">
            <v>5007 - Plant Trans and Adjs</v>
          </cell>
        </row>
        <row r="180">
          <cell r="B180" t="str">
            <v>CI95008</v>
          </cell>
          <cell r="C180" t="str">
            <v>5008 - Plant Trans and Adjs</v>
          </cell>
        </row>
        <row r="181">
          <cell r="B181" t="str">
            <v>CIA5001</v>
          </cell>
          <cell r="C181" t="str">
            <v>5001 - Reserve Removal Cost</v>
          </cell>
        </row>
        <row r="182">
          <cell r="B182" t="str">
            <v>CIA5002</v>
          </cell>
          <cell r="C182" t="str">
            <v>5002 - Reserve Removal Cost</v>
          </cell>
        </row>
        <row r="183">
          <cell r="B183" t="str">
            <v>CIA5003</v>
          </cell>
          <cell r="C183" t="str">
            <v>5003 - Reserve Removal Cost</v>
          </cell>
        </row>
        <row r="184">
          <cell r="B184" t="str">
            <v>CIA5004</v>
          </cell>
          <cell r="C184" t="str">
            <v>5004 - Reserve Removal Cost</v>
          </cell>
        </row>
        <row r="185">
          <cell r="B185" t="str">
            <v>CIA5005</v>
          </cell>
          <cell r="C185" t="str">
            <v>5005 - Reserve Removal Cost</v>
          </cell>
        </row>
        <row r="186">
          <cell r="B186" t="str">
            <v>CIA5006</v>
          </cell>
          <cell r="C186" t="str">
            <v>5006 - Reserve Removal Cost</v>
          </cell>
        </row>
        <row r="187">
          <cell r="B187" t="str">
            <v>CIA5007</v>
          </cell>
          <cell r="C187" t="str">
            <v>5007 - Reserve Removal Cost</v>
          </cell>
        </row>
        <row r="188">
          <cell r="B188" t="str">
            <v>CIA5008</v>
          </cell>
          <cell r="C188" t="str">
            <v>5008 - Reserve Removal Cost</v>
          </cell>
        </row>
        <row r="189">
          <cell r="B189" t="str">
            <v>CIB5001</v>
          </cell>
          <cell r="C189" t="str">
            <v>5001 - Reserve Salvage</v>
          </cell>
        </row>
        <row r="190">
          <cell r="B190" t="str">
            <v>CIB5002</v>
          </cell>
          <cell r="C190" t="str">
            <v>5002 - Reserve Salvage</v>
          </cell>
        </row>
        <row r="191">
          <cell r="B191" t="str">
            <v>CIB5003</v>
          </cell>
          <cell r="C191" t="str">
            <v>5003 - Reserve Salvage</v>
          </cell>
        </row>
        <row r="192">
          <cell r="B192" t="str">
            <v>CIB5004</v>
          </cell>
          <cell r="C192" t="str">
            <v>5004 - Reserve Salvage</v>
          </cell>
        </row>
        <row r="193">
          <cell r="B193" t="str">
            <v>CIB5005</v>
          </cell>
          <cell r="C193" t="str">
            <v>5005 - Reserve Salvage</v>
          </cell>
        </row>
        <row r="194">
          <cell r="B194" t="str">
            <v>CIB5006</v>
          </cell>
          <cell r="C194" t="str">
            <v>5006 - Reserve Salvage</v>
          </cell>
        </row>
        <row r="195">
          <cell r="B195" t="str">
            <v>CIB5007</v>
          </cell>
          <cell r="C195" t="str">
            <v>5007 - Reserve Salvage</v>
          </cell>
        </row>
        <row r="196">
          <cell r="B196" t="str">
            <v>CIB5008</v>
          </cell>
          <cell r="C196" t="str">
            <v>5008 - Reserve Salvage</v>
          </cell>
        </row>
        <row r="197">
          <cell r="B197" t="str">
            <v>CIC5001</v>
          </cell>
          <cell r="C197" t="str">
            <v>5001 - Reserve Trans and Adjs</v>
          </cell>
        </row>
        <row r="198">
          <cell r="B198" t="str">
            <v>CIC5002</v>
          </cell>
          <cell r="C198" t="str">
            <v>5002 - Reserve Trans and Adjs</v>
          </cell>
        </row>
        <row r="199">
          <cell r="B199" t="str">
            <v>CIC5003</v>
          </cell>
          <cell r="C199" t="str">
            <v>5003 - Reserve Trans and Adjs</v>
          </cell>
        </row>
        <row r="200">
          <cell r="B200" t="str">
            <v>CIC5004</v>
          </cell>
          <cell r="C200" t="str">
            <v>5004 - Reserve Trans and Adjs</v>
          </cell>
        </row>
        <row r="201">
          <cell r="B201" t="str">
            <v>CIC5005</v>
          </cell>
          <cell r="C201" t="str">
            <v>5005 - Reserve Trans and Adjs</v>
          </cell>
        </row>
        <row r="202">
          <cell r="B202" t="str">
            <v>CIC5006</v>
          </cell>
          <cell r="C202" t="str">
            <v>5006 - Reserve Trans and Adjs</v>
          </cell>
        </row>
        <row r="203">
          <cell r="B203" t="str">
            <v>CIC5007</v>
          </cell>
          <cell r="C203" t="str">
            <v>5007 - Reserve Trans and Adjs</v>
          </cell>
        </row>
        <row r="204">
          <cell r="B204" t="str">
            <v>CIC5008</v>
          </cell>
          <cell r="C204" t="str">
            <v>5008 - Reserve Trans and Adjs</v>
          </cell>
        </row>
        <row r="205">
          <cell r="B205" t="str">
            <v>CID5001</v>
          </cell>
          <cell r="C205" t="str">
            <v>5001 - CWIP Closed to Base</v>
          </cell>
        </row>
        <row r="206">
          <cell r="B206" t="str">
            <v>CID5002</v>
          </cell>
          <cell r="C206" t="str">
            <v>5002 - CWIP Closed to Base</v>
          </cell>
        </row>
        <row r="207">
          <cell r="B207" t="str">
            <v>CIN5001</v>
          </cell>
          <cell r="C207" t="str">
            <v>5001 - Beginning of Month CWIP Balance</v>
          </cell>
        </row>
        <row r="208">
          <cell r="B208" t="str">
            <v>CIN5002</v>
          </cell>
          <cell r="C208" t="str">
            <v>5002 - Beginning of Month CWIP Balance</v>
          </cell>
        </row>
        <row r="209">
          <cell r="B209" t="str">
            <v>CIN5003</v>
          </cell>
          <cell r="C209" t="str">
            <v>5003 - Beginning of Month CWIP Balance</v>
          </cell>
        </row>
        <row r="210">
          <cell r="B210" t="str">
            <v>CIN5004</v>
          </cell>
          <cell r="C210" t="str">
            <v>5004 - Beginning of Month CWIP Balance</v>
          </cell>
        </row>
        <row r="211">
          <cell r="B211" t="str">
            <v>CIN5005</v>
          </cell>
          <cell r="C211" t="str">
            <v>5005 - Beginning of Month CWIP Balance</v>
          </cell>
        </row>
        <row r="212">
          <cell r="B212" t="str">
            <v>CIN5006</v>
          </cell>
          <cell r="C212" t="str">
            <v>5006 - Beginning of Month CWIP Balance</v>
          </cell>
        </row>
        <row r="213">
          <cell r="B213" t="str">
            <v>CIN5007</v>
          </cell>
          <cell r="C213" t="str">
            <v>5007 - Beginning of Month CWIP Balance</v>
          </cell>
        </row>
        <row r="214">
          <cell r="B214" t="str">
            <v>CIN5008</v>
          </cell>
          <cell r="C214" t="str">
            <v>5008 - Beginning of Month CWIP Balance</v>
          </cell>
        </row>
        <row r="215">
          <cell r="B215" t="str">
            <v>CIP5001</v>
          </cell>
          <cell r="C215" t="str">
            <v>5001 - Beginning of Month Plant Balance</v>
          </cell>
        </row>
        <row r="216">
          <cell r="B216" t="str">
            <v>CIP5002</v>
          </cell>
          <cell r="C216" t="str">
            <v>5002 - Beginning of Month Plant Balance</v>
          </cell>
        </row>
        <row r="217">
          <cell r="B217" t="str">
            <v>CIP5003</v>
          </cell>
          <cell r="C217" t="str">
            <v>5003 - Beginning of Month Plant Balance</v>
          </cell>
        </row>
        <row r="218">
          <cell r="B218" t="str">
            <v>CIP5004</v>
          </cell>
          <cell r="C218" t="str">
            <v>5004 - Beginning of Month Plant Balance</v>
          </cell>
        </row>
        <row r="219">
          <cell r="B219" t="str">
            <v>CIP5005</v>
          </cell>
          <cell r="C219" t="str">
            <v>5005 - Beginning of Month Plant Balance</v>
          </cell>
        </row>
        <row r="220">
          <cell r="B220" t="str">
            <v>CIP5006</v>
          </cell>
          <cell r="C220" t="str">
            <v>5006 - Beginning of Month Plant Balance</v>
          </cell>
        </row>
        <row r="221">
          <cell r="B221" t="str">
            <v>CIP5007</v>
          </cell>
          <cell r="C221" t="str">
            <v>5007 - Beginning of Month Plant Balance</v>
          </cell>
        </row>
        <row r="222">
          <cell r="B222" t="str">
            <v>CIP5008</v>
          </cell>
          <cell r="C222" t="str">
            <v>5008 - Beginning of Month Plant Balance</v>
          </cell>
        </row>
        <row r="223">
          <cell r="B223" t="str">
            <v>CIQ5001</v>
          </cell>
          <cell r="C223" t="str">
            <v>5001 - Beginning of Month Reserve Balance</v>
          </cell>
        </row>
        <row r="224">
          <cell r="B224" t="str">
            <v>CIQ5002</v>
          </cell>
          <cell r="C224" t="str">
            <v>5002 - Beginning of Month Reserve Balance</v>
          </cell>
        </row>
        <row r="225">
          <cell r="B225" t="str">
            <v>CIQ5003</v>
          </cell>
          <cell r="C225" t="str">
            <v>5003 - Beginning of Month Reserve Balance</v>
          </cell>
        </row>
        <row r="226">
          <cell r="B226" t="str">
            <v>CIQ5004</v>
          </cell>
          <cell r="C226" t="str">
            <v>5004 - Beginning of Month Reserve Balance</v>
          </cell>
        </row>
        <row r="227">
          <cell r="B227" t="str">
            <v>CIQ5005</v>
          </cell>
          <cell r="C227" t="str">
            <v>5005 - Beginning of Month Reserve Balance</v>
          </cell>
        </row>
        <row r="228">
          <cell r="B228" t="str">
            <v>CIQ5006</v>
          </cell>
          <cell r="C228" t="str">
            <v>5006 - Beginning of Month Reserve Balance</v>
          </cell>
        </row>
        <row r="229">
          <cell r="B229" t="str">
            <v>CIQ5007</v>
          </cell>
          <cell r="C229" t="str">
            <v>5007 - Beginning of Month Reserve Balance</v>
          </cell>
        </row>
        <row r="230">
          <cell r="B230" t="str">
            <v>CIQ5008</v>
          </cell>
          <cell r="C230" t="str">
            <v>5008 - Beginning of Month Reserve Balance</v>
          </cell>
        </row>
        <row r="231">
          <cell r="B231" t="str">
            <v>CIR5001</v>
          </cell>
          <cell r="C231" t="str">
            <v>5001 - End of Month Plant Balance</v>
          </cell>
        </row>
        <row r="232">
          <cell r="B232" t="str">
            <v>CIR5002</v>
          </cell>
          <cell r="C232" t="str">
            <v>5002 - End of Month Plant Balance</v>
          </cell>
        </row>
        <row r="233">
          <cell r="B233" t="str">
            <v>CIR5003</v>
          </cell>
          <cell r="C233" t="str">
            <v>5003 - End of Month Plant Balance</v>
          </cell>
        </row>
        <row r="234">
          <cell r="B234" t="str">
            <v>CIR5004</v>
          </cell>
          <cell r="C234" t="str">
            <v>5004 - End of Month Plant Balance</v>
          </cell>
        </row>
        <row r="235">
          <cell r="B235" t="str">
            <v>CIR5005</v>
          </cell>
          <cell r="C235" t="str">
            <v>5005 - End of Month Plant Balance</v>
          </cell>
        </row>
        <row r="236">
          <cell r="B236" t="str">
            <v>CIR5006</v>
          </cell>
          <cell r="C236" t="str">
            <v>5006 - End of Month Plant Balance</v>
          </cell>
        </row>
        <row r="237">
          <cell r="B237" t="str">
            <v>CIR5007</v>
          </cell>
          <cell r="C237" t="str">
            <v>5007 - End of Month Plant Balance</v>
          </cell>
        </row>
        <row r="238">
          <cell r="B238" t="str">
            <v>CIR5008</v>
          </cell>
          <cell r="C238" t="str">
            <v>5008 - End of Month Plant Balance</v>
          </cell>
        </row>
        <row r="239">
          <cell r="B239" t="str">
            <v>CIS5001</v>
          </cell>
          <cell r="C239" t="str">
            <v>5001 - End of Month Reserve Balance</v>
          </cell>
        </row>
        <row r="240">
          <cell r="B240" t="str">
            <v>CIS5002</v>
          </cell>
          <cell r="C240" t="str">
            <v>5002 - End of Month Reserve Balance</v>
          </cell>
        </row>
        <row r="241">
          <cell r="B241" t="str">
            <v>CIS5003</v>
          </cell>
          <cell r="C241" t="str">
            <v>5003 - End of Month Reserve Balance</v>
          </cell>
        </row>
        <row r="242">
          <cell r="B242" t="str">
            <v>CIS5004</v>
          </cell>
          <cell r="C242" t="str">
            <v>5004 - End of Month Reserve Balance</v>
          </cell>
        </row>
        <row r="243">
          <cell r="B243" t="str">
            <v>CIS5005</v>
          </cell>
          <cell r="C243" t="str">
            <v>5005 - End of Month Reserve Balance</v>
          </cell>
        </row>
        <row r="244">
          <cell r="B244" t="str">
            <v>CIS5006</v>
          </cell>
          <cell r="C244" t="str">
            <v>5006 - End of Month Reserve Balance</v>
          </cell>
        </row>
        <row r="245">
          <cell r="B245" t="str">
            <v>CIS5007</v>
          </cell>
          <cell r="C245" t="str">
            <v>5007 - End of Month Reserve Balance</v>
          </cell>
        </row>
        <row r="246">
          <cell r="B246" t="str">
            <v>CIS5008</v>
          </cell>
          <cell r="C246" t="str">
            <v>5008 - End of Month Reserve Balance</v>
          </cell>
        </row>
        <row r="247">
          <cell r="B247" t="str">
            <v>CIW5001</v>
          </cell>
          <cell r="C247" t="str">
            <v>CWIP - Closed to Plant Adj</v>
          </cell>
        </row>
        <row r="248">
          <cell r="B248" t="str">
            <v>CO15001</v>
          </cell>
          <cell r="C248" t="str">
            <v>5001 - Beginning of Month Net Book</v>
          </cell>
        </row>
        <row r="249">
          <cell r="B249" t="str">
            <v>CO15002</v>
          </cell>
          <cell r="C249" t="str">
            <v>5002 - Beginning of Month Net Book</v>
          </cell>
        </row>
        <row r="250">
          <cell r="B250" t="str">
            <v>CO15003</v>
          </cell>
          <cell r="C250" t="str">
            <v>5003 - Beginning of Month Net Book</v>
          </cell>
        </row>
        <row r="251">
          <cell r="B251" t="str">
            <v>CO15004</v>
          </cell>
          <cell r="C251" t="str">
            <v>5004 - Beginning of Month Net Book</v>
          </cell>
        </row>
        <row r="252">
          <cell r="B252" t="str">
            <v>CO15005</v>
          </cell>
          <cell r="C252" t="str">
            <v>5005 - Beginning of Month Net Book</v>
          </cell>
        </row>
        <row r="253">
          <cell r="B253" t="str">
            <v>CO15006</v>
          </cell>
          <cell r="C253" t="str">
            <v>5006 - Beginning of Month Net Book</v>
          </cell>
        </row>
        <row r="254">
          <cell r="B254" t="str">
            <v>CO15007</v>
          </cell>
          <cell r="C254" t="str">
            <v>5007 - Beginning of Month Net Book</v>
          </cell>
        </row>
        <row r="255">
          <cell r="B255" t="str">
            <v>CO15008</v>
          </cell>
          <cell r="C255" t="str">
            <v>5008 - Beginning of Month Net Book</v>
          </cell>
        </row>
        <row r="256">
          <cell r="B256" t="str">
            <v>CO25001</v>
          </cell>
          <cell r="C256" t="str">
            <v>5001 - End of Month Net Book</v>
          </cell>
        </row>
        <row r="257">
          <cell r="B257" t="str">
            <v>CO25002</v>
          </cell>
          <cell r="C257" t="str">
            <v>5002 - End of Month Net Book</v>
          </cell>
        </row>
        <row r="258">
          <cell r="B258" t="str">
            <v>CO25003</v>
          </cell>
          <cell r="C258" t="str">
            <v>5003 - End of Month Net Book</v>
          </cell>
        </row>
        <row r="259">
          <cell r="B259" t="str">
            <v>CO25004</v>
          </cell>
          <cell r="C259" t="str">
            <v>5004 - End of Month Net Book</v>
          </cell>
        </row>
        <row r="260">
          <cell r="B260" t="str">
            <v>CO25005</v>
          </cell>
          <cell r="C260" t="str">
            <v>5005 - End of Month Net Book</v>
          </cell>
        </row>
        <row r="261">
          <cell r="B261" t="str">
            <v>CO25006</v>
          </cell>
          <cell r="C261" t="str">
            <v>5006 - End of Month Net Book</v>
          </cell>
        </row>
        <row r="262">
          <cell r="B262" t="str">
            <v>CO25007</v>
          </cell>
          <cell r="C262" t="str">
            <v>5007 - End of Month Net Book</v>
          </cell>
        </row>
        <row r="263">
          <cell r="B263" t="str">
            <v>CO25008</v>
          </cell>
          <cell r="C263" t="str">
            <v>5008 - End of Month Net Book</v>
          </cell>
        </row>
        <row r="264">
          <cell r="B264" t="str">
            <v>CO35001</v>
          </cell>
          <cell r="C264" t="str">
            <v>5001 - Average Net Book</v>
          </cell>
        </row>
        <row r="265">
          <cell r="B265" t="str">
            <v>CO35002</v>
          </cell>
          <cell r="C265" t="str">
            <v>5002 - Average Net Book</v>
          </cell>
        </row>
        <row r="266">
          <cell r="B266" t="str">
            <v>CO35003</v>
          </cell>
          <cell r="C266" t="str">
            <v>5003 - Average Net Book</v>
          </cell>
        </row>
        <row r="267">
          <cell r="B267" t="str">
            <v>CO35004</v>
          </cell>
          <cell r="C267" t="str">
            <v>5004 - Average Net Book</v>
          </cell>
        </row>
        <row r="268">
          <cell r="B268" t="str">
            <v>CO35005</v>
          </cell>
          <cell r="C268" t="str">
            <v>5005 - Average Net Book</v>
          </cell>
        </row>
        <row r="269">
          <cell r="B269" t="str">
            <v>CO35006</v>
          </cell>
          <cell r="C269" t="str">
            <v>5006 - Average Net Book</v>
          </cell>
        </row>
        <row r="270">
          <cell r="B270" t="str">
            <v>CO35007</v>
          </cell>
          <cell r="C270" t="str">
            <v>5007 - Average Net Book</v>
          </cell>
        </row>
        <row r="271">
          <cell r="B271" t="str">
            <v>CO35008</v>
          </cell>
          <cell r="C271" t="str">
            <v>5008 - Average Net Book</v>
          </cell>
        </row>
        <row r="272">
          <cell r="B272" t="str">
            <v>CO45001</v>
          </cell>
          <cell r="C272" t="str">
            <v>5001 - Annual Equity Rate</v>
          </cell>
        </row>
        <row r="273">
          <cell r="B273" t="str">
            <v>CO45002</v>
          </cell>
          <cell r="C273" t="str">
            <v>5002 - Annual Equity Rate</v>
          </cell>
        </row>
        <row r="274">
          <cell r="B274" t="str">
            <v>CO45003</v>
          </cell>
          <cell r="C274" t="str">
            <v>5003 - Annual Equity Rate</v>
          </cell>
        </row>
        <row r="275">
          <cell r="B275" t="str">
            <v>CO45004</v>
          </cell>
          <cell r="C275" t="str">
            <v>5004 - Annual Equity Rate</v>
          </cell>
        </row>
        <row r="276">
          <cell r="B276" t="str">
            <v>CO45005</v>
          </cell>
          <cell r="C276" t="str">
            <v>5005 - Annual Equity Rate</v>
          </cell>
        </row>
        <row r="277">
          <cell r="B277" t="str">
            <v>CO45006</v>
          </cell>
          <cell r="C277" t="str">
            <v>5006 - Annual Equity Rate</v>
          </cell>
        </row>
        <row r="278">
          <cell r="B278" t="str">
            <v>CO45007</v>
          </cell>
          <cell r="C278" t="str">
            <v>5007 - Annual Equity Rate</v>
          </cell>
        </row>
        <row r="279">
          <cell r="B279" t="str">
            <v>CO45008</v>
          </cell>
          <cell r="C279" t="str">
            <v>5008 - Annual Equity Rate</v>
          </cell>
        </row>
        <row r="280">
          <cell r="B280" t="str">
            <v>CO55001</v>
          </cell>
          <cell r="C280" t="str">
            <v>5001 - Annual Debt Rate</v>
          </cell>
        </row>
        <row r="281">
          <cell r="B281" t="str">
            <v>CO55002</v>
          </cell>
          <cell r="C281" t="str">
            <v>5002 - Annual Debt Rate</v>
          </cell>
        </row>
        <row r="282">
          <cell r="B282" t="str">
            <v>CO55003</v>
          </cell>
          <cell r="C282" t="str">
            <v>5003 - Annual Debt Rate</v>
          </cell>
        </row>
        <row r="283">
          <cell r="B283" t="str">
            <v>CO55004</v>
          </cell>
          <cell r="C283" t="str">
            <v>5004 - Annual Debt Rate</v>
          </cell>
        </row>
        <row r="284">
          <cell r="B284" t="str">
            <v>CO55005</v>
          </cell>
          <cell r="C284" t="str">
            <v>5005 - Annual Debt Rate</v>
          </cell>
        </row>
        <row r="285">
          <cell r="B285" t="str">
            <v>CO55006</v>
          </cell>
          <cell r="C285" t="str">
            <v>5006 - Annual Debt Rate</v>
          </cell>
        </row>
        <row r="286">
          <cell r="B286" t="str">
            <v>CO55007</v>
          </cell>
          <cell r="C286" t="str">
            <v>5007 - Annual Debt Rate</v>
          </cell>
        </row>
        <row r="287">
          <cell r="B287" t="str">
            <v>CO55008</v>
          </cell>
          <cell r="C287" t="str">
            <v>5008 - Annual Debt Rate</v>
          </cell>
        </row>
        <row r="288">
          <cell r="B288" t="str">
            <v>CO65001</v>
          </cell>
          <cell r="C288" t="str">
            <v>5001 - State Tax Rate</v>
          </cell>
        </row>
        <row r="289">
          <cell r="B289" t="str">
            <v>CO65002</v>
          </cell>
          <cell r="C289" t="str">
            <v>5002 - State Tax Rate</v>
          </cell>
        </row>
        <row r="290">
          <cell r="B290" t="str">
            <v>CO65003</v>
          </cell>
          <cell r="C290" t="str">
            <v>5003 - State Tax Rate</v>
          </cell>
        </row>
        <row r="291">
          <cell r="B291" t="str">
            <v>CO65004</v>
          </cell>
          <cell r="C291" t="str">
            <v>5004 - State Tax Rate</v>
          </cell>
        </row>
        <row r="292">
          <cell r="B292" t="str">
            <v>CO65005</v>
          </cell>
          <cell r="C292" t="str">
            <v>5005 - State Tax Rate</v>
          </cell>
        </row>
        <row r="293">
          <cell r="B293" t="str">
            <v>CO65006</v>
          </cell>
          <cell r="C293" t="str">
            <v>5006 - State Tax Rate</v>
          </cell>
        </row>
        <row r="294">
          <cell r="B294" t="str">
            <v>CO65007</v>
          </cell>
          <cell r="C294" t="str">
            <v>5007 - State Tax Rate</v>
          </cell>
        </row>
        <row r="295">
          <cell r="B295" t="str">
            <v>CO65008</v>
          </cell>
          <cell r="C295" t="str">
            <v>5008 - State Tax Rate</v>
          </cell>
        </row>
        <row r="296">
          <cell r="B296" t="str">
            <v>CO75001</v>
          </cell>
          <cell r="C296" t="str">
            <v>5001 - Federal Tax Rate</v>
          </cell>
        </row>
        <row r="297">
          <cell r="B297" t="str">
            <v>CO75002</v>
          </cell>
          <cell r="C297" t="str">
            <v>5002 - Federal Tax Rate</v>
          </cell>
        </row>
        <row r="298">
          <cell r="B298" t="str">
            <v>CO75003</v>
          </cell>
          <cell r="C298" t="str">
            <v>5003 - Federal Tax Rate</v>
          </cell>
        </row>
        <row r="299">
          <cell r="B299" t="str">
            <v>CO75004</v>
          </cell>
          <cell r="C299" t="str">
            <v>5004 - Federal Tax Rate</v>
          </cell>
        </row>
        <row r="300">
          <cell r="B300" t="str">
            <v>CO75005</v>
          </cell>
          <cell r="C300" t="str">
            <v>5005 - Federal Tax Rate</v>
          </cell>
        </row>
        <row r="301">
          <cell r="B301" t="str">
            <v>CO75006</v>
          </cell>
          <cell r="C301" t="str">
            <v>5006 - Federal Tax Rate</v>
          </cell>
        </row>
        <row r="302">
          <cell r="B302" t="str">
            <v>CO75007</v>
          </cell>
          <cell r="C302" t="str">
            <v>5007 - Federal Tax Rate</v>
          </cell>
        </row>
        <row r="303">
          <cell r="B303" t="str">
            <v>CO75008</v>
          </cell>
          <cell r="C303" t="str">
            <v>5008 - Federal Tax Rate</v>
          </cell>
        </row>
        <row r="304">
          <cell r="B304" t="str">
            <v>CO85001</v>
          </cell>
          <cell r="C304" t="str">
            <v>5001 - Grossed State Tax Rate</v>
          </cell>
        </row>
        <row r="305">
          <cell r="B305" t="str">
            <v>CO85002</v>
          </cell>
          <cell r="C305" t="str">
            <v>5002 - Grossed State Tax Rate</v>
          </cell>
        </row>
        <row r="306">
          <cell r="B306" t="str">
            <v>CO85003</v>
          </cell>
          <cell r="C306" t="str">
            <v>5003 - Grossed State Tax Rate</v>
          </cell>
        </row>
        <row r="307">
          <cell r="B307" t="str">
            <v>CO85004</v>
          </cell>
          <cell r="C307" t="str">
            <v>5004 - Grossed State Tax Rate</v>
          </cell>
        </row>
        <row r="308">
          <cell r="B308" t="str">
            <v>CO85005</v>
          </cell>
          <cell r="C308" t="str">
            <v>5005 - Grossed State Tax Rate</v>
          </cell>
        </row>
        <row r="309">
          <cell r="B309" t="str">
            <v>CO85006</v>
          </cell>
          <cell r="C309" t="str">
            <v>5006 - Grossed State Tax Rate</v>
          </cell>
        </row>
        <row r="310">
          <cell r="B310" t="str">
            <v>CO85007</v>
          </cell>
          <cell r="C310" t="str">
            <v>5007 - Grossed State Tax Rate</v>
          </cell>
        </row>
        <row r="311">
          <cell r="B311" t="str">
            <v>CO85008</v>
          </cell>
          <cell r="C311" t="str">
            <v>5008 - Grossed State Tax Rate</v>
          </cell>
        </row>
        <row r="312">
          <cell r="B312" t="str">
            <v>CO95001</v>
          </cell>
          <cell r="C312" t="str">
            <v>5001 - Grossed Federal Tax Rate</v>
          </cell>
        </row>
        <row r="313">
          <cell r="B313" t="str">
            <v>CO95002</v>
          </cell>
          <cell r="C313" t="str">
            <v>5002 - Grossed Federal Tax Rate</v>
          </cell>
        </row>
        <row r="314">
          <cell r="B314" t="str">
            <v>CO95003</v>
          </cell>
          <cell r="C314" t="str">
            <v>5003 - Grossed Federal Tax Rate</v>
          </cell>
        </row>
        <row r="315">
          <cell r="B315" t="str">
            <v>CO95004</v>
          </cell>
          <cell r="C315" t="str">
            <v>5004 - Grossed Federal Tax Rate</v>
          </cell>
        </row>
        <row r="316">
          <cell r="B316" t="str">
            <v>CO95005</v>
          </cell>
          <cell r="C316" t="str">
            <v>5005 - Grossed Federal Tax Rate</v>
          </cell>
        </row>
        <row r="317">
          <cell r="B317" t="str">
            <v>CO95006</v>
          </cell>
          <cell r="C317" t="str">
            <v>5006 - Grossed Federal Tax Rate</v>
          </cell>
        </row>
        <row r="318">
          <cell r="B318" t="str">
            <v>CO95007</v>
          </cell>
          <cell r="C318" t="str">
            <v>5007 - Grossed Federal Tax Rate</v>
          </cell>
        </row>
        <row r="319">
          <cell r="B319" t="str">
            <v>CO95008</v>
          </cell>
          <cell r="C319" t="str">
            <v>5008 - Grossed Federal Tax Rate</v>
          </cell>
        </row>
        <row r="320">
          <cell r="B320" t="str">
            <v>COA5001</v>
          </cell>
          <cell r="C320" t="str">
            <v>5001 - Return on Equity Amount</v>
          </cell>
        </row>
        <row r="321">
          <cell r="B321" t="str">
            <v>COA5002</v>
          </cell>
          <cell r="C321" t="str">
            <v>5002 - Return on Equity Amount</v>
          </cell>
        </row>
        <row r="322">
          <cell r="B322" t="str">
            <v>COA5003</v>
          </cell>
          <cell r="C322" t="str">
            <v>5003 - Return on Equity Amount</v>
          </cell>
        </row>
        <row r="323">
          <cell r="B323" t="str">
            <v>COA5004</v>
          </cell>
          <cell r="C323" t="str">
            <v>5004 - Return on Equity Amount</v>
          </cell>
        </row>
        <row r="324">
          <cell r="B324" t="str">
            <v>COA5005</v>
          </cell>
          <cell r="C324" t="str">
            <v>5005 - Return on Equity Amount</v>
          </cell>
        </row>
        <row r="325">
          <cell r="B325" t="str">
            <v>COA5006</v>
          </cell>
          <cell r="C325" t="str">
            <v>5006 - Return on Equity Amount</v>
          </cell>
        </row>
        <row r="326">
          <cell r="B326" t="str">
            <v>COA5007</v>
          </cell>
          <cell r="C326" t="str">
            <v>5007 - Return on Equity Amount</v>
          </cell>
        </row>
        <row r="327">
          <cell r="B327" t="str">
            <v>COA5008</v>
          </cell>
          <cell r="C327" t="str">
            <v>5008 - Return on Equity Amount</v>
          </cell>
        </row>
        <row r="328">
          <cell r="B328" t="str">
            <v>COB5001</v>
          </cell>
          <cell r="C328" t="str">
            <v>5001 - State Tax Amount</v>
          </cell>
        </row>
        <row r="329">
          <cell r="B329" t="str">
            <v>COB5002</v>
          </cell>
          <cell r="C329" t="str">
            <v>5002 - State Tax Amount</v>
          </cell>
        </row>
        <row r="330">
          <cell r="B330" t="str">
            <v>COB5003</v>
          </cell>
          <cell r="C330" t="str">
            <v>5003 - State Tax Amount</v>
          </cell>
        </row>
        <row r="331">
          <cell r="B331" t="str">
            <v>COB5004</v>
          </cell>
          <cell r="C331" t="str">
            <v>5004 - State Tax Amount</v>
          </cell>
        </row>
        <row r="332">
          <cell r="B332" t="str">
            <v>COB5005</v>
          </cell>
          <cell r="C332" t="str">
            <v>5005 - State Tax Amount</v>
          </cell>
        </row>
        <row r="333">
          <cell r="B333" t="str">
            <v>COB5006</v>
          </cell>
          <cell r="C333" t="str">
            <v>5006 - State Tax Amount</v>
          </cell>
        </row>
        <row r="334">
          <cell r="B334" t="str">
            <v>COB5007</v>
          </cell>
          <cell r="C334" t="str">
            <v>5007 - State Tax Amount</v>
          </cell>
        </row>
        <row r="335">
          <cell r="B335" t="str">
            <v>COB5008</v>
          </cell>
          <cell r="C335" t="str">
            <v>5008 - State Tax Amount</v>
          </cell>
        </row>
        <row r="336">
          <cell r="B336" t="str">
            <v>COC5001</v>
          </cell>
          <cell r="C336" t="str">
            <v>5001 - Federal Tax Amount</v>
          </cell>
        </row>
        <row r="337">
          <cell r="B337" t="str">
            <v>COC5002</v>
          </cell>
          <cell r="C337" t="str">
            <v>5002 - Federal Tax Amount</v>
          </cell>
        </row>
        <row r="338">
          <cell r="B338" t="str">
            <v>COC5003</v>
          </cell>
          <cell r="C338" t="str">
            <v>5003 - Federal Tax Amount</v>
          </cell>
        </row>
        <row r="339">
          <cell r="B339" t="str">
            <v>COC5004</v>
          </cell>
          <cell r="C339" t="str">
            <v>5004 - Federal Tax Amount</v>
          </cell>
        </row>
        <row r="340">
          <cell r="B340" t="str">
            <v>COC5005</v>
          </cell>
          <cell r="C340" t="str">
            <v>5005 - Federal Tax Amount</v>
          </cell>
        </row>
        <row r="341">
          <cell r="B341" t="str">
            <v>COC5006</v>
          </cell>
          <cell r="C341" t="str">
            <v>5006 - Federal Tax Amount</v>
          </cell>
        </row>
        <row r="342">
          <cell r="B342" t="str">
            <v>COC5007</v>
          </cell>
          <cell r="C342" t="str">
            <v>5007 - Federal Tax Amount</v>
          </cell>
        </row>
        <row r="343">
          <cell r="B343" t="str">
            <v>COC5008</v>
          </cell>
          <cell r="C343" t="str">
            <v>5008 - Federal Tax Amount</v>
          </cell>
        </row>
        <row r="344">
          <cell r="B344" t="str">
            <v>COD5001</v>
          </cell>
          <cell r="C344" t="str">
            <v>5001 - Return on Debt Amount</v>
          </cell>
        </row>
        <row r="345">
          <cell r="B345" t="str">
            <v>COD5002</v>
          </cell>
          <cell r="C345" t="str">
            <v>5002 - Return on Debt Amount</v>
          </cell>
        </row>
        <row r="346">
          <cell r="B346" t="str">
            <v>COD5003</v>
          </cell>
          <cell r="C346" t="str">
            <v>5003 - Return on Debt Amount</v>
          </cell>
        </row>
        <row r="347">
          <cell r="B347" t="str">
            <v>COD5004</v>
          </cell>
          <cell r="C347" t="str">
            <v>5004 - Return on Debt Amount</v>
          </cell>
        </row>
        <row r="348">
          <cell r="B348" t="str">
            <v>COD5005</v>
          </cell>
          <cell r="C348" t="str">
            <v>5005 - Return on Debt Amount</v>
          </cell>
        </row>
        <row r="349">
          <cell r="B349" t="str">
            <v>COD5006</v>
          </cell>
          <cell r="C349" t="str">
            <v>5006 - Return on Debt Amount</v>
          </cell>
        </row>
        <row r="350">
          <cell r="B350" t="str">
            <v>COD5007</v>
          </cell>
          <cell r="C350" t="str">
            <v>5007 - Return on Debt Amount</v>
          </cell>
        </row>
        <row r="351">
          <cell r="B351" t="str">
            <v>COD5008</v>
          </cell>
          <cell r="C351" t="str">
            <v>5008 - Return on Debt Amount</v>
          </cell>
        </row>
        <row r="352">
          <cell r="B352" t="str">
            <v>COE5001</v>
          </cell>
          <cell r="C352" t="str">
            <v>5001 - Total Cap Exp Amount</v>
          </cell>
        </row>
        <row r="353">
          <cell r="B353" t="str">
            <v>COE5002</v>
          </cell>
          <cell r="C353" t="str">
            <v>5002 - Total Cap Exp Amount</v>
          </cell>
        </row>
        <row r="354">
          <cell r="B354" t="str">
            <v>COE5003</v>
          </cell>
          <cell r="C354" t="str">
            <v>5003 - Total Cap Exp Amount</v>
          </cell>
        </row>
        <row r="355">
          <cell r="B355" t="str">
            <v>COE5004</v>
          </cell>
          <cell r="C355" t="str">
            <v>5004 - Total Cap Exp Amount</v>
          </cell>
        </row>
        <row r="356">
          <cell r="B356" t="str">
            <v>COE5005</v>
          </cell>
          <cell r="C356" t="str">
            <v>5005 - Total Cap Exp Amount</v>
          </cell>
        </row>
        <row r="357">
          <cell r="B357" t="str">
            <v>COE5006</v>
          </cell>
          <cell r="C357" t="str">
            <v>5006 - Total Cap Exp Amount</v>
          </cell>
        </row>
        <row r="358">
          <cell r="B358" t="str">
            <v>COE5007</v>
          </cell>
          <cell r="C358" t="str">
            <v>5007 - Total Cap Exp Amount</v>
          </cell>
        </row>
        <row r="359">
          <cell r="B359" t="str">
            <v>COE5008</v>
          </cell>
          <cell r="C359" t="str">
            <v>5008 - Total Cap Exp Amount</v>
          </cell>
        </row>
        <row r="360">
          <cell r="B360" t="str">
            <v>COF5001</v>
          </cell>
          <cell r="C360" t="str">
            <v>5001 - CP Allocation Factor</v>
          </cell>
        </row>
        <row r="361">
          <cell r="B361" t="str">
            <v>COF5002</v>
          </cell>
          <cell r="C361" t="str">
            <v>5002 - CP Allocation Factor</v>
          </cell>
        </row>
        <row r="362">
          <cell r="B362" t="str">
            <v>COF5003</v>
          </cell>
          <cell r="C362" t="str">
            <v>5003 - CP Allocation Factor</v>
          </cell>
        </row>
        <row r="363">
          <cell r="B363" t="str">
            <v>COF5004</v>
          </cell>
          <cell r="C363" t="str">
            <v>5004 - CP Allocation Factor</v>
          </cell>
        </row>
        <row r="364">
          <cell r="B364" t="str">
            <v>COF5005</v>
          </cell>
          <cell r="C364" t="str">
            <v>5005 - CP Allocation Factor</v>
          </cell>
        </row>
        <row r="365">
          <cell r="B365" t="str">
            <v>COF5006</v>
          </cell>
          <cell r="C365" t="str">
            <v>5006 - CP Allocation Factor</v>
          </cell>
        </row>
        <row r="366">
          <cell r="B366" t="str">
            <v>COF5007</v>
          </cell>
          <cell r="C366" t="str">
            <v>5007 - CP Allocation Factor</v>
          </cell>
        </row>
        <row r="367">
          <cell r="B367" t="str">
            <v>COF5008</v>
          </cell>
          <cell r="C367" t="str">
            <v>5008 - CP Allocation Factor</v>
          </cell>
        </row>
        <row r="368">
          <cell r="B368" t="str">
            <v>COG5001</v>
          </cell>
          <cell r="C368" t="str">
            <v>5001 - GCP Allocation Factor</v>
          </cell>
        </row>
        <row r="369">
          <cell r="B369" t="str">
            <v>COG5002</v>
          </cell>
          <cell r="C369" t="str">
            <v>5002 - GCP Allocation Factor</v>
          </cell>
        </row>
        <row r="370">
          <cell r="B370" t="str">
            <v>COG5003</v>
          </cell>
          <cell r="C370" t="str">
            <v>5003 - GCP Allocation Factor</v>
          </cell>
        </row>
        <row r="371">
          <cell r="B371" t="str">
            <v>COG5004</v>
          </cell>
          <cell r="C371" t="str">
            <v>5004 - GCP Allocation Factor</v>
          </cell>
        </row>
        <row r="372">
          <cell r="B372" t="str">
            <v>COG5005</v>
          </cell>
          <cell r="C372" t="str">
            <v>5005 - GCP Allocation Factor</v>
          </cell>
        </row>
        <row r="373">
          <cell r="B373" t="str">
            <v>COG5006</v>
          </cell>
          <cell r="C373" t="str">
            <v>5006 - GCP Allocation Factor</v>
          </cell>
        </row>
        <row r="374">
          <cell r="B374" t="str">
            <v>COG5007</v>
          </cell>
          <cell r="C374" t="str">
            <v>5007 - GCP Allocation Factor</v>
          </cell>
        </row>
        <row r="375">
          <cell r="B375" t="str">
            <v>COG5008</v>
          </cell>
          <cell r="C375" t="str">
            <v>5008 - GCP Allocation Factor</v>
          </cell>
        </row>
        <row r="376">
          <cell r="B376" t="str">
            <v>COH5001</v>
          </cell>
          <cell r="C376" t="str">
            <v>5001 - Energy Allocation Factor</v>
          </cell>
        </row>
        <row r="377">
          <cell r="B377" t="str">
            <v>COH5002</v>
          </cell>
          <cell r="C377" t="str">
            <v>5002 - Energy Allocation Factor</v>
          </cell>
        </row>
        <row r="378">
          <cell r="B378" t="str">
            <v>COH5003</v>
          </cell>
          <cell r="C378" t="str">
            <v>5003 - Energy Allocation Factor</v>
          </cell>
        </row>
        <row r="379">
          <cell r="B379" t="str">
            <v>COH5004</v>
          </cell>
          <cell r="C379" t="str">
            <v>5004 - Energy Allocation Factor</v>
          </cell>
        </row>
        <row r="380">
          <cell r="B380" t="str">
            <v>COH5005</v>
          </cell>
          <cell r="C380" t="str">
            <v>5005 - Energy Allocation Factor</v>
          </cell>
        </row>
        <row r="381">
          <cell r="B381" t="str">
            <v>COH5006</v>
          </cell>
          <cell r="C381" t="str">
            <v>5006 - Energy Allocation Factor</v>
          </cell>
        </row>
        <row r="382">
          <cell r="B382" t="str">
            <v>COH5007</v>
          </cell>
          <cell r="C382" t="str">
            <v>5007 - Energy Allocation Factor</v>
          </cell>
        </row>
        <row r="383">
          <cell r="B383" t="str">
            <v>COH5008</v>
          </cell>
          <cell r="C383" t="str">
            <v>5008 - Energy Allocation Factor</v>
          </cell>
        </row>
        <row r="384">
          <cell r="B384" t="str">
            <v>COI5001</v>
          </cell>
          <cell r="C384" t="str">
            <v>5001 - CP Allocation Cap Exp Amount</v>
          </cell>
        </row>
        <row r="385">
          <cell r="B385" t="str">
            <v>COI5002</v>
          </cell>
          <cell r="C385" t="str">
            <v>5002 - CP Allocation Cap Exp Amount</v>
          </cell>
        </row>
        <row r="386">
          <cell r="B386" t="str">
            <v>COI5003</v>
          </cell>
          <cell r="C386" t="str">
            <v>5003 - CP Allocation Cap Exp Amount</v>
          </cell>
        </row>
        <row r="387">
          <cell r="B387" t="str">
            <v>COI5004</v>
          </cell>
          <cell r="C387" t="str">
            <v>5004 - CP Allocation Cap Exp Amount</v>
          </cell>
        </row>
        <row r="388">
          <cell r="B388" t="str">
            <v>COI5005</v>
          </cell>
          <cell r="C388" t="str">
            <v>5005 - CP Allocation Cap Exp Amount</v>
          </cell>
        </row>
        <row r="389">
          <cell r="B389" t="str">
            <v>COI5006</v>
          </cell>
          <cell r="C389" t="str">
            <v>5006 - CP Allocation Cap Exp Amount</v>
          </cell>
        </row>
        <row r="390">
          <cell r="B390" t="str">
            <v>COI5007</v>
          </cell>
          <cell r="C390" t="str">
            <v>5007 - CP Allocation Cap Exp Amount</v>
          </cell>
        </row>
        <row r="391">
          <cell r="B391" t="str">
            <v>COI5008</v>
          </cell>
          <cell r="C391" t="str">
            <v>5008 - CP Allocation Cap Exp Amount</v>
          </cell>
        </row>
        <row r="392">
          <cell r="B392" t="str">
            <v>COJ5001</v>
          </cell>
          <cell r="C392" t="str">
            <v>5001 - GCP Allocation Cap Exp Amount</v>
          </cell>
        </row>
        <row r="393">
          <cell r="B393" t="str">
            <v>COJ5002</v>
          </cell>
          <cell r="C393" t="str">
            <v>5002 - GCP Allocation Cap Exp Amount</v>
          </cell>
        </row>
        <row r="394">
          <cell r="B394" t="str">
            <v>COJ5003</v>
          </cell>
          <cell r="C394" t="str">
            <v>5003 - GCP Allocation Cap Exp Amount</v>
          </cell>
        </row>
        <row r="395">
          <cell r="B395" t="str">
            <v>COJ5004</v>
          </cell>
          <cell r="C395" t="str">
            <v>5004 - GCP Allocation Cap Exp Amount</v>
          </cell>
        </row>
        <row r="396">
          <cell r="B396" t="str">
            <v>COJ5005</v>
          </cell>
          <cell r="C396" t="str">
            <v>5005 - GCP Allocation Cap Exp Amount</v>
          </cell>
        </row>
        <row r="397">
          <cell r="B397" t="str">
            <v>COJ5006</v>
          </cell>
          <cell r="C397" t="str">
            <v>5006 - GCP Allocation Cap Exp Amount</v>
          </cell>
        </row>
        <row r="398">
          <cell r="B398" t="str">
            <v>COJ5007</v>
          </cell>
          <cell r="C398" t="str">
            <v>5007 - GCP Allocation Cap Exp Amount</v>
          </cell>
        </row>
        <row r="399">
          <cell r="B399" t="str">
            <v>COJ5008</v>
          </cell>
          <cell r="C399" t="str">
            <v>5008 - GCP Allocation Cap Exp Amount</v>
          </cell>
        </row>
        <row r="400">
          <cell r="B400" t="str">
            <v>COK5001</v>
          </cell>
          <cell r="C400" t="str">
            <v>5001 - Energy Allocation Cap Exp Amount</v>
          </cell>
        </row>
        <row r="401">
          <cell r="B401" t="str">
            <v>COK5002</v>
          </cell>
          <cell r="C401" t="str">
            <v>5002 - Energy Allocation Cap Exp Amount</v>
          </cell>
        </row>
        <row r="402">
          <cell r="B402" t="str">
            <v>COK5003</v>
          </cell>
          <cell r="C402" t="str">
            <v>5003 - Energy Allocation Cap Exp Amount</v>
          </cell>
        </row>
        <row r="403">
          <cell r="B403" t="str">
            <v>COK5004</v>
          </cell>
          <cell r="C403" t="str">
            <v>5004 - Energy Allocation Cap Exp Amount</v>
          </cell>
        </row>
        <row r="404">
          <cell r="B404" t="str">
            <v>COK5005</v>
          </cell>
          <cell r="C404" t="str">
            <v>5005 - Energy Allocation Cap Exp Amount</v>
          </cell>
        </row>
        <row r="405">
          <cell r="B405" t="str">
            <v>COK5006</v>
          </cell>
          <cell r="C405" t="str">
            <v>5006 - Energy Allocation Cap Exp Amount</v>
          </cell>
        </row>
        <row r="406">
          <cell r="B406" t="str">
            <v>COK5007</v>
          </cell>
          <cell r="C406" t="str">
            <v>5007 - Energy Allocation Cap Exp Amount</v>
          </cell>
        </row>
        <row r="407">
          <cell r="B407" t="str">
            <v>COK5008</v>
          </cell>
          <cell r="C407" t="str">
            <v>5008 - Energy Allocation Cap Exp Amount</v>
          </cell>
        </row>
        <row r="408">
          <cell r="B408" t="str">
            <v>COL5001</v>
          </cell>
          <cell r="C408" t="str">
            <v>5001 - CP Jurisdictional Factor</v>
          </cell>
        </row>
        <row r="409">
          <cell r="B409" t="str">
            <v>COL5002</v>
          </cell>
          <cell r="C409" t="str">
            <v>5002 - CP Jurisdictional Factor</v>
          </cell>
        </row>
        <row r="410">
          <cell r="B410" t="str">
            <v>COL5003</v>
          </cell>
          <cell r="C410" t="str">
            <v>5003 - CP Jurisdictional Factor</v>
          </cell>
        </row>
        <row r="411">
          <cell r="B411" t="str">
            <v>COL5004</v>
          </cell>
          <cell r="C411" t="str">
            <v>5004 - CP Jurisdictional Factor</v>
          </cell>
        </row>
        <row r="412">
          <cell r="B412" t="str">
            <v>COL5005</v>
          </cell>
          <cell r="C412" t="str">
            <v>5005 - CP Jurisdictional Factor</v>
          </cell>
        </row>
        <row r="413">
          <cell r="B413" t="str">
            <v>COL5006</v>
          </cell>
          <cell r="C413" t="str">
            <v>5006 - CP Jurisdictional Factor</v>
          </cell>
        </row>
        <row r="414">
          <cell r="B414" t="str">
            <v>COL5007</v>
          </cell>
          <cell r="C414" t="str">
            <v>5007 - CP Jurisdictional Factor</v>
          </cell>
        </row>
        <row r="415">
          <cell r="B415" t="str">
            <v>COL5008</v>
          </cell>
          <cell r="C415" t="str">
            <v>5008 - CP Jurisdictional Factor</v>
          </cell>
        </row>
        <row r="416">
          <cell r="B416" t="str">
            <v>COM5001</v>
          </cell>
          <cell r="C416" t="str">
            <v>5001 - GCP Jurisdictional Factor</v>
          </cell>
        </row>
        <row r="417">
          <cell r="B417" t="str">
            <v>COM5002</v>
          </cell>
          <cell r="C417" t="str">
            <v>5002 - GCP Jurisdictional Factor</v>
          </cell>
        </row>
        <row r="418">
          <cell r="B418" t="str">
            <v>COM5003</v>
          </cell>
          <cell r="C418" t="str">
            <v>5003 - GCP Jurisdictional Factor</v>
          </cell>
        </row>
        <row r="419">
          <cell r="B419" t="str">
            <v>COM5004</v>
          </cell>
          <cell r="C419" t="str">
            <v>5004 - GCP Jurisdictional Factor</v>
          </cell>
        </row>
        <row r="420">
          <cell r="B420" t="str">
            <v>COM5005</v>
          </cell>
          <cell r="C420" t="str">
            <v>5005 - GCP Jurisdictional Factor</v>
          </cell>
        </row>
        <row r="421">
          <cell r="B421" t="str">
            <v>COM5006</v>
          </cell>
          <cell r="C421" t="str">
            <v>5006 - GCP Jurisdictional Factor</v>
          </cell>
        </row>
        <row r="422">
          <cell r="B422" t="str">
            <v>COM5007</v>
          </cell>
          <cell r="C422" t="str">
            <v>5007 - GCP Jurisdictional Factor</v>
          </cell>
        </row>
        <row r="423">
          <cell r="B423" t="str">
            <v>COM5008</v>
          </cell>
          <cell r="C423" t="str">
            <v>5008 - GCP Jurisdictional Factor</v>
          </cell>
        </row>
        <row r="424">
          <cell r="B424" t="str">
            <v>CON5001</v>
          </cell>
          <cell r="C424" t="str">
            <v>5001 - Energy Jurisdictional Factor</v>
          </cell>
        </row>
        <row r="425">
          <cell r="B425" t="str">
            <v>CON5002</v>
          </cell>
          <cell r="C425" t="str">
            <v>5002 - Energy Jurisdictional Factor</v>
          </cell>
        </row>
        <row r="426">
          <cell r="B426" t="str">
            <v>CON5003</v>
          </cell>
          <cell r="C426" t="str">
            <v>5003 - Energy Jurisdictional Factor</v>
          </cell>
        </row>
        <row r="427">
          <cell r="B427" t="str">
            <v>CON5004</v>
          </cell>
          <cell r="C427" t="str">
            <v>5004 - Energy Jurisdictional Factor</v>
          </cell>
        </row>
        <row r="428">
          <cell r="B428" t="str">
            <v>CON5005</v>
          </cell>
          <cell r="C428" t="str">
            <v>5005 - Energy Jurisdictional Factor</v>
          </cell>
        </row>
        <row r="429">
          <cell r="B429" t="str">
            <v>CON5006</v>
          </cell>
          <cell r="C429" t="str">
            <v>5006 - Energy Jurisdictional Factor</v>
          </cell>
        </row>
        <row r="430">
          <cell r="B430" t="str">
            <v>CON5007</v>
          </cell>
          <cell r="C430" t="str">
            <v>5007 - Energy Jurisdictional Factor</v>
          </cell>
        </row>
        <row r="431">
          <cell r="B431" t="str">
            <v>CON5008</v>
          </cell>
          <cell r="C431" t="str">
            <v>5008 - Energy Jurisdictional Factor</v>
          </cell>
        </row>
        <row r="432">
          <cell r="B432" t="str">
            <v>COO5001</v>
          </cell>
          <cell r="C432" t="str">
            <v>5001 - CP Jurisdictional Cap Exp Amount</v>
          </cell>
        </row>
        <row r="433">
          <cell r="B433" t="str">
            <v>COO5002</v>
          </cell>
          <cell r="C433" t="str">
            <v>5002 - CP Jurisdictional Cap Exp Amount</v>
          </cell>
        </row>
        <row r="434">
          <cell r="B434" t="str">
            <v>COO5003</v>
          </cell>
          <cell r="C434" t="str">
            <v>5003 - CP Jurisdictional Cap Exp Amount</v>
          </cell>
        </row>
        <row r="435">
          <cell r="B435" t="str">
            <v>COO5004</v>
          </cell>
          <cell r="C435" t="str">
            <v>5004 - CP Jurisdictional Cap Exp Amount</v>
          </cell>
        </row>
        <row r="436">
          <cell r="B436" t="str">
            <v>COO5005</v>
          </cell>
          <cell r="C436" t="str">
            <v>5005 - CP Jurisdictional Cap Exp Amount</v>
          </cell>
        </row>
        <row r="437">
          <cell r="B437" t="str">
            <v>COO5006</v>
          </cell>
          <cell r="C437" t="str">
            <v>5006 - CP Jurisdictional Cap Exp Amount</v>
          </cell>
        </row>
        <row r="438">
          <cell r="B438" t="str">
            <v>COO5007</v>
          </cell>
          <cell r="C438" t="str">
            <v>5007 - CP Jurisdictional Cap Exp Amount</v>
          </cell>
        </row>
        <row r="439">
          <cell r="B439" t="str">
            <v>COO5008</v>
          </cell>
          <cell r="C439" t="str">
            <v>5008 - CP Jurisdictional Cap Exp Amount</v>
          </cell>
        </row>
        <row r="440">
          <cell r="B440" t="str">
            <v>COP5001</v>
          </cell>
          <cell r="C440" t="str">
            <v>5001 - GCP Jurisdictional Cap Exp Amount</v>
          </cell>
        </row>
        <row r="441">
          <cell r="B441" t="str">
            <v>COP5002</v>
          </cell>
          <cell r="C441" t="str">
            <v>5002 - GCP Jurisdictional Cap Exp Amount</v>
          </cell>
        </row>
        <row r="442">
          <cell r="B442" t="str">
            <v>COP5003</v>
          </cell>
          <cell r="C442" t="str">
            <v>5003 - GCP Jurisdictional Cap Exp Amount</v>
          </cell>
        </row>
        <row r="443">
          <cell r="B443" t="str">
            <v>COP5004</v>
          </cell>
          <cell r="C443" t="str">
            <v>5004 - GCP Jurisdictional Cap Exp Amount</v>
          </cell>
        </row>
        <row r="444">
          <cell r="B444" t="str">
            <v>COP5005</v>
          </cell>
          <cell r="C444" t="str">
            <v>5005 - GCP Jurisdictional Cap Exp Amount</v>
          </cell>
        </row>
        <row r="445">
          <cell r="B445" t="str">
            <v>COP5006</v>
          </cell>
          <cell r="C445" t="str">
            <v>5006 - GCP Jurisdictional Cap Exp Amount</v>
          </cell>
        </row>
        <row r="446">
          <cell r="B446" t="str">
            <v>COP5007</v>
          </cell>
          <cell r="C446" t="str">
            <v>5007 - GCP Jurisdictional Cap Exp Amount</v>
          </cell>
        </row>
        <row r="447">
          <cell r="B447" t="str">
            <v>COP5008</v>
          </cell>
          <cell r="C447" t="str">
            <v>5008 - GCP Jurisdictional Cap Exp Amount</v>
          </cell>
        </row>
        <row r="448">
          <cell r="B448" t="str">
            <v>COQ5001</v>
          </cell>
          <cell r="C448" t="str">
            <v>5001 - Energy Jurisdictional Cap Exp Amount</v>
          </cell>
        </row>
        <row r="449">
          <cell r="B449" t="str">
            <v>COQ5002</v>
          </cell>
          <cell r="C449" t="str">
            <v>5002 - Energy Jurisdictional Cap Exp Amount</v>
          </cell>
        </row>
        <row r="450">
          <cell r="B450" t="str">
            <v>COQ5003</v>
          </cell>
          <cell r="C450" t="str">
            <v>5003 - Energy Jurisdictional Cap Exp Amount</v>
          </cell>
        </row>
        <row r="451">
          <cell r="B451" t="str">
            <v>COQ5004</v>
          </cell>
          <cell r="C451" t="str">
            <v>5004 - Energy Jurisdictional Cap Exp Amount</v>
          </cell>
        </row>
        <row r="452">
          <cell r="B452" t="str">
            <v>COQ5005</v>
          </cell>
          <cell r="C452" t="str">
            <v>5005 - Energy Jurisdictional Cap Exp Amount</v>
          </cell>
        </row>
        <row r="453">
          <cell r="B453" t="str">
            <v>COQ5006</v>
          </cell>
          <cell r="C453" t="str">
            <v>5006 - Energy Jurisdictional Cap Exp Amount</v>
          </cell>
        </row>
        <row r="454">
          <cell r="B454" t="str">
            <v>COQ5007</v>
          </cell>
          <cell r="C454" t="str">
            <v>5007 - Energy Jurisdictional Cap Exp Amount</v>
          </cell>
        </row>
        <row r="455">
          <cell r="B455" t="str">
            <v>COQ5008</v>
          </cell>
          <cell r="C455" t="str">
            <v>5008 - Energy Jurisdictional Cap Exp Amount</v>
          </cell>
        </row>
        <row r="456">
          <cell r="B456" t="str">
            <v>COR5001</v>
          </cell>
          <cell r="C456" t="str">
            <v>5001 - Total Jurisdictional Cap Exp Amount</v>
          </cell>
        </row>
        <row r="457">
          <cell r="B457" t="str">
            <v>COR5002</v>
          </cell>
          <cell r="C457" t="str">
            <v>5002 - Total Jurisdictional Cap Exp Amount</v>
          </cell>
        </row>
        <row r="458">
          <cell r="B458" t="str">
            <v>COR5003</v>
          </cell>
          <cell r="C458" t="str">
            <v>5003 - Total Jurisdictional Cap Exp Amount</v>
          </cell>
        </row>
        <row r="459">
          <cell r="B459" t="str">
            <v>COR5004</v>
          </cell>
          <cell r="C459" t="str">
            <v>5004 - Total Jurisdictional Cap Exp Amount</v>
          </cell>
        </row>
        <row r="460">
          <cell r="B460" t="str">
            <v>COR5005</v>
          </cell>
          <cell r="C460" t="str">
            <v>5005 - Total Jurisdictional Cap Exp Amount</v>
          </cell>
        </row>
        <row r="461">
          <cell r="B461" t="str">
            <v>COR5006</v>
          </cell>
          <cell r="C461" t="str">
            <v>5006 - Total Jurisdictional Cap Exp Amount</v>
          </cell>
        </row>
        <row r="462">
          <cell r="B462" t="str">
            <v>COR5007</v>
          </cell>
          <cell r="C462" t="str">
            <v>5007 - Total Jurisdictional Cap Exp Amount</v>
          </cell>
        </row>
        <row r="463">
          <cell r="B463" t="str">
            <v>COR5008</v>
          </cell>
          <cell r="C463" t="str">
            <v>5008 - Total Jurisdictional Cap Exp Amount</v>
          </cell>
        </row>
        <row r="464">
          <cell r="B464" t="str">
            <v>EXP5TOT</v>
          </cell>
          <cell r="C464" t="str">
            <v>Total Expenses applicable to current period</v>
          </cell>
        </row>
        <row r="465">
          <cell r="B465" t="str">
            <v>GLB5BEG</v>
          </cell>
          <cell r="C465" t="str">
            <v>True-up --- Beginning of Period GL Balance</v>
          </cell>
        </row>
        <row r="466">
          <cell r="B466" t="str">
            <v>GLB5END</v>
          </cell>
          <cell r="C466" t="str">
            <v>End of Period GL Balance</v>
          </cell>
        </row>
        <row r="467">
          <cell r="B467" t="str">
            <v>GLE5MON</v>
          </cell>
          <cell r="C467" t="str">
            <v>Current Month Amount w/ Interest ( Basis for GL Entry)</v>
          </cell>
        </row>
        <row r="468">
          <cell r="B468" t="str">
            <v>INT5AMT</v>
          </cell>
          <cell r="C468" t="str">
            <v>Interest Amount</v>
          </cell>
        </row>
        <row r="469">
          <cell r="B469" t="str">
            <v>INT5MON</v>
          </cell>
          <cell r="C469" t="str">
            <v>Average Monthly Interest Rate</v>
          </cell>
        </row>
        <row r="470">
          <cell r="B470" t="str">
            <v>INT5YER</v>
          </cell>
          <cell r="C470" t="str">
            <v>Average Annual Interest Rate</v>
          </cell>
        </row>
        <row r="471">
          <cell r="B471" t="str">
            <v>INT5YTD</v>
          </cell>
          <cell r="C471" t="str">
            <v>YTD Interest Amount excluding Current Month</v>
          </cell>
        </row>
        <row r="472">
          <cell r="B472" t="str">
            <v>LIN5LOS</v>
          </cell>
          <cell r="C472" t="str">
            <v>Line Loss</v>
          </cell>
        </row>
        <row r="473">
          <cell r="B473" t="str">
            <v>LNG5MON</v>
          </cell>
          <cell r="C473" t="str">
            <v>Long Term Current Month Amount</v>
          </cell>
        </row>
        <row r="474">
          <cell r="B474" t="str">
            <v>MAN5001</v>
          </cell>
          <cell r="C474" t="str">
            <v>Final True-up (for Current Year - 2)</v>
          </cell>
        </row>
        <row r="475">
          <cell r="B475" t="str">
            <v>MAN5002</v>
          </cell>
          <cell r="C475" t="str">
            <v>Est. Actual True-up (for Current Year - 1)</v>
          </cell>
        </row>
        <row r="476">
          <cell r="B476" t="str">
            <v>MAN5003</v>
          </cell>
          <cell r="C476" t="str">
            <v>Month-end Adjustment to agree to GL</v>
          </cell>
        </row>
        <row r="477">
          <cell r="B477" t="str">
            <v>MAN5005</v>
          </cell>
          <cell r="C477" t="str">
            <v>Mid-course Correction1 - Total Amount to be Refunded/(Collected)</v>
          </cell>
        </row>
        <row r="478">
          <cell r="B478" t="str">
            <v>MAN5006</v>
          </cell>
          <cell r="C478" t="str">
            <v>Mid-course Correction1 - Amortization Period (in months)</v>
          </cell>
        </row>
        <row r="479">
          <cell r="B479" t="str">
            <v>MAN5007</v>
          </cell>
          <cell r="C479" t="str">
            <v>Mid-course Correction2 - Total Amount to be Refunded/(Collected)</v>
          </cell>
        </row>
        <row r="480">
          <cell r="B480" t="str">
            <v>MAN5008</v>
          </cell>
          <cell r="C480" t="str">
            <v>Mid-course Correction2 - Amortization Period (in months)</v>
          </cell>
        </row>
        <row r="481">
          <cell r="B481" t="str">
            <v>MAN5009</v>
          </cell>
          <cell r="C481" t="str">
            <v>Mid-course Correction3 - Total Amount to be Refunded/(Collected)</v>
          </cell>
        </row>
        <row r="482">
          <cell r="B482" t="str">
            <v>MAN500A</v>
          </cell>
          <cell r="C482" t="str">
            <v>Mid-course Correction3 - Amortization Period (in months)</v>
          </cell>
        </row>
        <row r="483">
          <cell r="B483" t="str">
            <v>MAN500B</v>
          </cell>
          <cell r="C483" t="str">
            <v>Deferred True-up (for Current Year - 1)</v>
          </cell>
        </row>
        <row r="484">
          <cell r="B484" t="str">
            <v>MAN5010</v>
          </cell>
          <cell r="C484" t="str">
            <v>NCRC RECOVERABLE O&amp;M</v>
          </cell>
        </row>
        <row r="485">
          <cell r="B485" t="str">
            <v>MAN5011</v>
          </cell>
          <cell r="C485" t="str">
            <v>Jurisdictional Separation Factor</v>
          </cell>
        </row>
        <row r="486">
          <cell r="B486" t="str">
            <v>MAN5101</v>
          </cell>
          <cell r="C486" t="str">
            <v>Final True-up (for Current Year - 2) - GBRA</v>
          </cell>
        </row>
        <row r="487">
          <cell r="B487" t="str">
            <v>MAN5102</v>
          </cell>
          <cell r="C487" t="str">
            <v>Est. Actual True-up (for Current Year - 1) - GBRA</v>
          </cell>
        </row>
        <row r="488">
          <cell r="B488" t="str">
            <v>MAN510B</v>
          </cell>
          <cell r="C488" t="str">
            <v>Deferred True-up (for Current Year - 1) - GBRA</v>
          </cell>
        </row>
        <row r="489">
          <cell r="B489" t="str">
            <v>MAN5CEA</v>
          </cell>
          <cell r="C489" t="str">
            <v>Cedar Bay Assets BB</v>
          </cell>
        </row>
        <row r="490">
          <cell r="B490" t="str">
            <v>MAN5CEL</v>
          </cell>
          <cell r="C490" t="str">
            <v>Cedar Bay Liab BB</v>
          </cell>
        </row>
        <row r="491">
          <cell r="B491" t="str">
            <v>MAN5CEW</v>
          </cell>
          <cell r="C491" t="str">
            <v xml:space="preserve">REG ASSET INCOME TAX GROSS UP AMORT. 	</v>
          </cell>
        </row>
        <row r="492">
          <cell r="B492" t="str">
            <v>MAN5INDIAN</v>
          </cell>
          <cell r="C492" t="str">
            <v>Indiantown Revenue Reclass</v>
          </cell>
        </row>
        <row r="493">
          <cell r="B493" t="str">
            <v>MAN5WC3</v>
          </cell>
          <cell r="C493" t="str">
            <v>West County 3 Revenue Reclass</v>
          </cell>
        </row>
        <row r="494">
          <cell r="B494" t="str">
            <v>O/U5MON</v>
          </cell>
          <cell r="C494" t="str">
            <v>Over/(under) for the current period</v>
          </cell>
        </row>
        <row r="495">
          <cell r="B495" t="str">
            <v>O/U5YTD</v>
          </cell>
          <cell r="C495" t="str">
            <v>YTD Over/(under) excluding current period</v>
          </cell>
        </row>
        <row r="496">
          <cell r="B496" t="str">
            <v>OM15000</v>
          </cell>
          <cell r="C496" t="str">
            <v>000 - O &amp; M Expenses Amount</v>
          </cell>
        </row>
        <row r="497">
          <cell r="B497" t="str">
            <v>OM15083</v>
          </cell>
          <cell r="C497" t="str">
            <v>083 - O &amp; M Expenses Amount</v>
          </cell>
        </row>
        <row r="498">
          <cell r="B498" t="str">
            <v>OM15084</v>
          </cell>
          <cell r="C498" t="str">
            <v>084 - O &amp; M Expenses Amount</v>
          </cell>
        </row>
        <row r="499">
          <cell r="B499" t="str">
            <v>OM15085</v>
          </cell>
          <cell r="C499" t="str">
            <v>085 - O &amp; M Expenses Amount</v>
          </cell>
        </row>
        <row r="500">
          <cell r="B500" t="str">
            <v>OM15086</v>
          </cell>
          <cell r="C500" t="str">
            <v>086 - O &amp; M Expenses Amount</v>
          </cell>
        </row>
        <row r="501">
          <cell r="B501" t="str">
            <v>OM15087</v>
          </cell>
          <cell r="C501" t="str">
            <v>087 - O &amp; M Expenses Amount</v>
          </cell>
        </row>
        <row r="502">
          <cell r="B502" t="str">
            <v>OM15088</v>
          </cell>
          <cell r="C502" t="str">
            <v>088 - O &amp; M Expenses Amount</v>
          </cell>
        </row>
        <row r="503">
          <cell r="B503" t="str">
            <v>OM15089</v>
          </cell>
          <cell r="C503" t="str">
            <v>089 - O &amp; M Expenses Amount</v>
          </cell>
        </row>
        <row r="504">
          <cell r="B504" t="str">
            <v>OM15090</v>
          </cell>
          <cell r="C504" t="str">
            <v>090 - O &amp; M Expenses Amount</v>
          </cell>
        </row>
        <row r="505">
          <cell r="B505" t="str">
            <v>OM15167</v>
          </cell>
          <cell r="C505" t="str">
            <v>167 - O &amp; M Expenses Amount</v>
          </cell>
        </row>
        <row r="506">
          <cell r="B506" t="str">
            <v>OM15169</v>
          </cell>
          <cell r="C506" t="str">
            <v>169 - O &amp; M Expenses Amount</v>
          </cell>
        </row>
        <row r="507">
          <cell r="B507" t="str">
            <v>OM15182</v>
          </cell>
          <cell r="C507" t="str">
            <v>182 - O &amp; M Expenses Amount</v>
          </cell>
        </row>
        <row r="508">
          <cell r="B508" t="str">
            <v>OM15215</v>
          </cell>
          <cell r="C508" t="str">
            <v>215 - O &amp; M Expenses Amount</v>
          </cell>
        </row>
        <row r="509">
          <cell r="B509" t="str">
            <v>OM15218</v>
          </cell>
          <cell r="C509" t="str">
            <v>218 - O &amp; M Expenses Amount</v>
          </cell>
        </row>
        <row r="510">
          <cell r="B510" t="str">
            <v>OM15219</v>
          </cell>
          <cell r="C510" t="str">
            <v>219 - O &amp; M Expenses Amount</v>
          </cell>
        </row>
        <row r="511">
          <cell r="B511" t="str">
            <v>OM15220</v>
          </cell>
          <cell r="C511" t="str">
            <v>220 - O &amp; M Expenses Amount</v>
          </cell>
        </row>
        <row r="512">
          <cell r="B512" t="str">
            <v>OM15221</v>
          </cell>
          <cell r="C512" t="str">
            <v>221 - O &amp; M Expenses Amount</v>
          </cell>
        </row>
        <row r="513">
          <cell r="B513" t="str">
            <v>OM15229</v>
          </cell>
          <cell r="C513" t="str">
            <v>229 - O &amp; M Expenses Amount</v>
          </cell>
        </row>
        <row r="514">
          <cell r="B514" t="str">
            <v>OM25000</v>
          </cell>
          <cell r="C514" t="str">
            <v>000 - CP Allocation Factor</v>
          </cell>
        </row>
        <row r="515">
          <cell r="B515" t="str">
            <v>OM25083</v>
          </cell>
          <cell r="C515" t="str">
            <v>083 - CP Allocation Factor</v>
          </cell>
        </row>
        <row r="516">
          <cell r="B516" t="str">
            <v>OM25084</v>
          </cell>
          <cell r="C516" t="str">
            <v>084 - CP Allocation Factor</v>
          </cell>
        </row>
        <row r="517">
          <cell r="B517" t="str">
            <v>OM25085</v>
          </cell>
          <cell r="C517" t="str">
            <v>085 - CP Allocation Factor</v>
          </cell>
        </row>
        <row r="518">
          <cell r="B518" t="str">
            <v>OM25086</v>
          </cell>
          <cell r="C518" t="str">
            <v>086 - CP Allocation Factor</v>
          </cell>
        </row>
        <row r="519">
          <cell r="B519" t="str">
            <v>OM25087</v>
          </cell>
          <cell r="C519" t="str">
            <v>087 - CP Allocation Factor</v>
          </cell>
        </row>
        <row r="520">
          <cell r="B520" t="str">
            <v>OM25088</v>
          </cell>
          <cell r="C520" t="str">
            <v>088 - CP Allocation Factor</v>
          </cell>
        </row>
        <row r="521">
          <cell r="B521" t="str">
            <v>OM25089</v>
          </cell>
          <cell r="C521" t="str">
            <v>089 - CP Allocation Factor</v>
          </cell>
        </row>
        <row r="522">
          <cell r="B522" t="str">
            <v>OM25090</v>
          </cell>
          <cell r="C522" t="str">
            <v>090 - CP Allocation Factor</v>
          </cell>
        </row>
        <row r="523">
          <cell r="B523" t="str">
            <v>OM25167</v>
          </cell>
          <cell r="C523" t="str">
            <v>167 - CP Allocation Factor</v>
          </cell>
        </row>
        <row r="524">
          <cell r="B524" t="str">
            <v>OM25169</v>
          </cell>
          <cell r="C524" t="str">
            <v>169 - CP Allocation Factor</v>
          </cell>
        </row>
        <row r="525">
          <cell r="B525" t="str">
            <v>OM25182</v>
          </cell>
          <cell r="C525" t="str">
            <v>182 - CP Allocation Factor</v>
          </cell>
        </row>
        <row r="526">
          <cell r="B526" t="str">
            <v>OM25215</v>
          </cell>
          <cell r="C526" t="str">
            <v>215 - CP Allocation Factor</v>
          </cell>
        </row>
        <row r="527">
          <cell r="B527" t="str">
            <v>OM25218</v>
          </cell>
          <cell r="C527" t="str">
            <v>218 - CP Allocation Factor</v>
          </cell>
        </row>
        <row r="528">
          <cell r="B528" t="str">
            <v>OM25219</v>
          </cell>
          <cell r="C528" t="str">
            <v>219 - CP Allocation Factor</v>
          </cell>
        </row>
        <row r="529">
          <cell r="B529" t="str">
            <v>OM25220</v>
          </cell>
          <cell r="C529" t="str">
            <v>220 - CP Allocation Factor</v>
          </cell>
        </row>
        <row r="530">
          <cell r="B530" t="str">
            <v>OM25221</v>
          </cell>
          <cell r="C530" t="str">
            <v>221 - CP Allocation Factor</v>
          </cell>
        </row>
        <row r="531">
          <cell r="B531" t="str">
            <v>OM25229</v>
          </cell>
          <cell r="C531" t="str">
            <v>229 - CP Allocation Factor</v>
          </cell>
        </row>
        <row r="532">
          <cell r="B532" t="str">
            <v>OM35000</v>
          </cell>
          <cell r="C532" t="str">
            <v>000 - GCP Allocation Factor</v>
          </cell>
        </row>
        <row r="533">
          <cell r="B533" t="str">
            <v>OM35083</v>
          </cell>
          <cell r="C533" t="str">
            <v>083 - GCP Allocation Factor</v>
          </cell>
        </row>
        <row r="534">
          <cell r="B534" t="str">
            <v>OM35084</v>
          </cell>
          <cell r="C534" t="str">
            <v>084 - GCP Allocation Factor</v>
          </cell>
        </row>
        <row r="535">
          <cell r="B535" t="str">
            <v>OM35085</v>
          </cell>
          <cell r="C535" t="str">
            <v>085 - GCP Allocation Factor</v>
          </cell>
        </row>
        <row r="536">
          <cell r="B536" t="str">
            <v>OM35086</v>
          </cell>
          <cell r="C536" t="str">
            <v>086 - GCP Allocation Factor</v>
          </cell>
        </row>
        <row r="537">
          <cell r="B537" t="str">
            <v>OM35087</v>
          </cell>
          <cell r="C537" t="str">
            <v>087 - GCP Allocation Factor</v>
          </cell>
        </row>
        <row r="538">
          <cell r="B538" t="str">
            <v>OM35088</v>
          </cell>
          <cell r="C538" t="str">
            <v>088 - GCP Allocation Factor</v>
          </cell>
        </row>
        <row r="539">
          <cell r="B539" t="str">
            <v>OM35089</v>
          </cell>
          <cell r="C539" t="str">
            <v>089 - GCP Allocation Factor</v>
          </cell>
        </row>
        <row r="540">
          <cell r="B540" t="str">
            <v>OM35090</v>
          </cell>
          <cell r="C540" t="str">
            <v>090 - GCP Allocation Factor</v>
          </cell>
        </row>
        <row r="541">
          <cell r="B541" t="str">
            <v>OM35167</v>
          </cell>
          <cell r="C541" t="str">
            <v>167 - GCP Allocation Factor</v>
          </cell>
        </row>
        <row r="542">
          <cell r="B542" t="str">
            <v>OM35169</v>
          </cell>
          <cell r="C542" t="str">
            <v>169 - GCP Allocation Factor</v>
          </cell>
        </row>
        <row r="543">
          <cell r="B543" t="str">
            <v>OM35182</v>
          </cell>
          <cell r="C543" t="str">
            <v>182 - GCP Allocation Factor</v>
          </cell>
        </row>
        <row r="544">
          <cell r="B544" t="str">
            <v>OM35215</v>
          </cell>
          <cell r="C544" t="str">
            <v>215 - GCP Allocation Factor</v>
          </cell>
        </row>
        <row r="545">
          <cell r="B545" t="str">
            <v>OM35218</v>
          </cell>
          <cell r="C545" t="str">
            <v>218 - GCP Allocation Factor</v>
          </cell>
        </row>
        <row r="546">
          <cell r="B546" t="str">
            <v>OM35219</v>
          </cell>
          <cell r="C546" t="str">
            <v>219 - GCP Allocation Factor</v>
          </cell>
        </row>
        <row r="547">
          <cell r="B547" t="str">
            <v>OM35220</v>
          </cell>
          <cell r="C547" t="str">
            <v>220 - GCP Allocation Factor</v>
          </cell>
        </row>
        <row r="548">
          <cell r="B548" t="str">
            <v>OM35221</v>
          </cell>
          <cell r="C548" t="str">
            <v>221 - GCP Allocation Factor</v>
          </cell>
        </row>
        <row r="549">
          <cell r="B549" t="str">
            <v>OM35229</v>
          </cell>
          <cell r="C549" t="str">
            <v>229 - GCP Allocation Factor</v>
          </cell>
        </row>
        <row r="550">
          <cell r="B550" t="str">
            <v>OM45000</v>
          </cell>
          <cell r="C550" t="str">
            <v>000 - Energy Allocation Factor</v>
          </cell>
        </row>
        <row r="551">
          <cell r="B551" t="str">
            <v>OM45083</v>
          </cell>
          <cell r="C551" t="str">
            <v>083 - Energy Allocation Factor</v>
          </cell>
        </row>
        <row r="552">
          <cell r="B552" t="str">
            <v>OM45084</v>
          </cell>
          <cell r="C552" t="str">
            <v>084 - Energy Allocation Factor</v>
          </cell>
        </row>
        <row r="553">
          <cell r="B553" t="str">
            <v>OM45085</v>
          </cell>
          <cell r="C553" t="str">
            <v>085 - Energy Allocation Factor</v>
          </cell>
        </row>
        <row r="554">
          <cell r="B554" t="str">
            <v>OM45086</v>
          </cell>
          <cell r="C554" t="str">
            <v>086 - Energy Allocation Factor</v>
          </cell>
        </row>
        <row r="555">
          <cell r="B555" t="str">
            <v>OM45087</v>
          </cell>
          <cell r="C555" t="str">
            <v>087 - Energy Allocation Factor</v>
          </cell>
        </row>
        <row r="556">
          <cell r="B556" t="str">
            <v>OM45088</v>
          </cell>
          <cell r="C556" t="str">
            <v>088 - Energy Allocation Factor</v>
          </cell>
        </row>
        <row r="557">
          <cell r="B557" t="str">
            <v>OM45089</v>
          </cell>
          <cell r="C557" t="str">
            <v>089 - Energy Allocation Factor</v>
          </cell>
        </row>
        <row r="558">
          <cell r="B558" t="str">
            <v>OM45090</v>
          </cell>
          <cell r="C558" t="str">
            <v>090 - Energy Allocation Factor</v>
          </cell>
        </row>
        <row r="559">
          <cell r="B559" t="str">
            <v>OM45167</v>
          </cell>
          <cell r="C559" t="str">
            <v>167 - Energy Allocation Factor</v>
          </cell>
        </row>
        <row r="560">
          <cell r="B560" t="str">
            <v>OM45169</v>
          </cell>
          <cell r="C560" t="str">
            <v>169 - Energy Allocation Factor</v>
          </cell>
        </row>
        <row r="561">
          <cell r="B561" t="str">
            <v>OM45182</v>
          </cell>
          <cell r="C561" t="str">
            <v>182 - Energy Allocation Factor</v>
          </cell>
        </row>
        <row r="562">
          <cell r="B562" t="str">
            <v>OM45215</v>
          </cell>
          <cell r="C562" t="str">
            <v>215 - Energy Allocation Factor</v>
          </cell>
        </row>
        <row r="563">
          <cell r="B563" t="str">
            <v>OM45218</v>
          </cell>
          <cell r="C563" t="str">
            <v>218 - Energy Allocation Factor</v>
          </cell>
        </row>
        <row r="564">
          <cell r="B564" t="str">
            <v>OM45219</v>
          </cell>
          <cell r="C564" t="str">
            <v>219 - Energy Allocation Factor</v>
          </cell>
        </row>
        <row r="565">
          <cell r="B565" t="str">
            <v>OM45220</v>
          </cell>
          <cell r="C565" t="str">
            <v>220 - Energy Allocation Factor</v>
          </cell>
        </row>
        <row r="566">
          <cell r="B566" t="str">
            <v>OM45221</v>
          </cell>
          <cell r="C566" t="str">
            <v>221 - Energy Allocation Factor</v>
          </cell>
        </row>
        <row r="567">
          <cell r="B567" t="str">
            <v>OM45229</v>
          </cell>
          <cell r="C567" t="str">
            <v>229 - Energy Allocation Factor</v>
          </cell>
        </row>
        <row r="568">
          <cell r="B568" t="str">
            <v>OM55000</v>
          </cell>
          <cell r="C568" t="str">
            <v>000 - CP Allocation O &amp; M Exp Amount</v>
          </cell>
        </row>
        <row r="569">
          <cell r="B569" t="str">
            <v>OM55083</v>
          </cell>
          <cell r="C569" t="str">
            <v>083 - CP Allocation O &amp; M Exp Amount</v>
          </cell>
        </row>
        <row r="570">
          <cell r="B570" t="str">
            <v>OM55084</v>
          </cell>
          <cell r="C570" t="str">
            <v>084 - CP Allocation O &amp; M Exp Amount</v>
          </cell>
        </row>
        <row r="571">
          <cell r="B571" t="str">
            <v>OM55085</v>
          </cell>
          <cell r="C571" t="str">
            <v>085 - CP Allocation O &amp; M Exp Amount</v>
          </cell>
        </row>
        <row r="572">
          <cell r="B572" t="str">
            <v>OM55086</v>
          </cell>
          <cell r="C572" t="str">
            <v>086 - CP Allocation O &amp; M Exp Amount</v>
          </cell>
        </row>
        <row r="573">
          <cell r="B573" t="str">
            <v>OM55087</v>
          </cell>
          <cell r="C573" t="str">
            <v>087 - CP Allocation O &amp; M Exp Amount</v>
          </cell>
        </row>
        <row r="574">
          <cell r="B574" t="str">
            <v>OM55088</v>
          </cell>
          <cell r="C574" t="str">
            <v>088 - CP Allocation O &amp; M Exp Amount</v>
          </cell>
        </row>
        <row r="575">
          <cell r="B575" t="str">
            <v>OM55089</v>
          </cell>
          <cell r="C575" t="str">
            <v>089 - CP Allocation O &amp; M Exp Amount</v>
          </cell>
        </row>
        <row r="576">
          <cell r="B576" t="str">
            <v>OM55090</v>
          </cell>
          <cell r="C576" t="str">
            <v>090 - CP Allocation O &amp; M Exp Amount</v>
          </cell>
        </row>
        <row r="577">
          <cell r="B577" t="str">
            <v>OM55167</v>
          </cell>
          <cell r="C577" t="str">
            <v>167 - CP Allocation O &amp; M Exp Amount</v>
          </cell>
        </row>
        <row r="578">
          <cell r="B578" t="str">
            <v>OM55169</v>
          </cell>
          <cell r="C578" t="str">
            <v>169 - CP Allocation O &amp; M Exp Amount</v>
          </cell>
        </row>
        <row r="579">
          <cell r="B579" t="str">
            <v>OM55182</v>
          </cell>
          <cell r="C579" t="str">
            <v>182 - CP Allocation O &amp; M Exp Amount</v>
          </cell>
        </row>
        <row r="580">
          <cell r="B580" t="str">
            <v>OM55215</v>
          </cell>
          <cell r="C580" t="str">
            <v>215 - CP Allocation O &amp; M Exp Amount</v>
          </cell>
        </row>
        <row r="581">
          <cell r="B581" t="str">
            <v>OM55218</v>
          </cell>
          <cell r="C581" t="str">
            <v>218 - CP Allocation O &amp; M Exp Amount</v>
          </cell>
        </row>
        <row r="582">
          <cell r="B582" t="str">
            <v>OM55219</v>
          </cell>
          <cell r="C582" t="str">
            <v>219 - CP Allocation O &amp; M Exp Amount</v>
          </cell>
        </row>
        <row r="583">
          <cell r="B583" t="str">
            <v>OM55220</v>
          </cell>
          <cell r="C583" t="str">
            <v>220 - CP Allocation O &amp; M Exp Amount</v>
          </cell>
        </row>
        <row r="584">
          <cell r="B584" t="str">
            <v>OM55221</v>
          </cell>
          <cell r="C584" t="str">
            <v>221 - CP Allocation O &amp; M Exp Amount</v>
          </cell>
        </row>
        <row r="585">
          <cell r="B585" t="str">
            <v>OM55229</v>
          </cell>
          <cell r="C585" t="str">
            <v>229 - CP Allocation O &amp; M Exp Amount</v>
          </cell>
        </row>
        <row r="586">
          <cell r="B586" t="str">
            <v>OM65000</v>
          </cell>
          <cell r="C586" t="str">
            <v>000 - GCP Allocation O &amp; M Exp Amount</v>
          </cell>
        </row>
        <row r="587">
          <cell r="B587" t="str">
            <v>OM65083</v>
          </cell>
          <cell r="C587" t="str">
            <v>083 - GCP Allocation O &amp; M Exp Amount</v>
          </cell>
        </row>
        <row r="588">
          <cell r="B588" t="str">
            <v>OM65084</v>
          </cell>
          <cell r="C588" t="str">
            <v>084 - GCP Allocation O &amp; M Exp Amount</v>
          </cell>
        </row>
        <row r="589">
          <cell r="B589" t="str">
            <v>OM65085</v>
          </cell>
          <cell r="C589" t="str">
            <v>085 - GCP Allocation O &amp; M Exp Amount</v>
          </cell>
        </row>
        <row r="590">
          <cell r="B590" t="str">
            <v>OM65086</v>
          </cell>
          <cell r="C590" t="str">
            <v>086 - GCP Allocation O &amp; M Exp Amount</v>
          </cell>
        </row>
        <row r="591">
          <cell r="B591" t="str">
            <v>OM65087</v>
          </cell>
          <cell r="C591" t="str">
            <v>087 - GCP Allocation O &amp; M Exp Amount</v>
          </cell>
        </row>
        <row r="592">
          <cell r="B592" t="str">
            <v>OM65088</v>
          </cell>
          <cell r="C592" t="str">
            <v>088 - GCP Allocation O &amp; M Exp Amount</v>
          </cell>
        </row>
        <row r="593">
          <cell r="B593" t="str">
            <v>OM65089</v>
          </cell>
          <cell r="C593" t="str">
            <v>089 - GCP Allocation O &amp; M Exp Amount</v>
          </cell>
        </row>
        <row r="594">
          <cell r="B594" t="str">
            <v>OM65090</v>
          </cell>
          <cell r="C594" t="str">
            <v>090 - GCP Allocation O &amp; M Exp Amount</v>
          </cell>
        </row>
        <row r="595">
          <cell r="B595" t="str">
            <v>OM65167</v>
          </cell>
          <cell r="C595" t="str">
            <v>167 - GCP Allocation O &amp; M Exp Amount</v>
          </cell>
        </row>
        <row r="596">
          <cell r="B596" t="str">
            <v>OM65169</v>
          </cell>
          <cell r="C596" t="str">
            <v>169 - GCP Allocation O &amp; M Exp Amount</v>
          </cell>
        </row>
        <row r="597">
          <cell r="B597" t="str">
            <v>OM65182</v>
          </cell>
          <cell r="C597" t="str">
            <v>182 - GCP Allocation O &amp; M Exp Amount</v>
          </cell>
        </row>
        <row r="598">
          <cell r="B598" t="str">
            <v>OM65215</v>
          </cell>
          <cell r="C598" t="str">
            <v>215 - GCP Allocation O &amp; M Exp Amount</v>
          </cell>
        </row>
        <row r="599">
          <cell r="B599" t="str">
            <v>OM65218</v>
          </cell>
          <cell r="C599" t="str">
            <v>218 - GCP Allocation O &amp; M Exp Amount</v>
          </cell>
        </row>
        <row r="600">
          <cell r="B600" t="str">
            <v>OM65219</v>
          </cell>
          <cell r="C600" t="str">
            <v>219 - GCP Allocation O &amp; M Exp Amount</v>
          </cell>
        </row>
        <row r="601">
          <cell r="B601" t="str">
            <v>OM65220</v>
          </cell>
          <cell r="C601" t="str">
            <v>220 - GCP Allocation O &amp; M Exp Amount</v>
          </cell>
        </row>
        <row r="602">
          <cell r="B602" t="str">
            <v>OM65221</v>
          </cell>
          <cell r="C602" t="str">
            <v>221 - GCP Allocation O &amp; M Exp Amount</v>
          </cell>
        </row>
        <row r="603">
          <cell r="B603" t="str">
            <v>OM65229</v>
          </cell>
          <cell r="C603" t="str">
            <v>229 - GCP Allocation O &amp; M Exp Amount</v>
          </cell>
        </row>
        <row r="604">
          <cell r="B604" t="str">
            <v>OM75000</v>
          </cell>
          <cell r="C604" t="str">
            <v>000 - Energy Allocation O &amp; M Exp Amount</v>
          </cell>
        </row>
        <row r="605">
          <cell r="B605" t="str">
            <v>OM75083</v>
          </cell>
          <cell r="C605" t="str">
            <v>083 - Energy Allocation O &amp; M Exp Amount</v>
          </cell>
        </row>
        <row r="606">
          <cell r="B606" t="str">
            <v>OM75084</v>
          </cell>
          <cell r="C606" t="str">
            <v>084 - Energy Allocation O &amp; M Exp Amount</v>
          </cell>
        </row>
        <row r="607">
          <cell r="B607" t="str">
            <v>OM75085</v>
          </cell>
          <cell r="C607" t="str">
            <v>085 - Energy Allocation O &amp; M Exp Amount</v>
          </cell>
        </row>
        <row r="608">
          <cell r="B608" t="str">
            <v>OM75086</v>
          </cell>
          <cell r="C608" t="str">
            <v>086 - Energy Allocation O &amp; M Exp Amount</v>
          </cell>
        </row>
        <row r="609">
          <cell r="B609" t="str">
            <v>OM75087</v>
          </cell>
          <cell r="C609" t="str">
            <v>087 - Energy Allocation O &amp; M Exp Amount</v>
          </cell>
        </row>
        <row r="610">
          <cell r="B610" t="str">
            <v>OM75088</v>
          </cell>
          <cell r="C610" t="str">
            <v>088 - Energy Allocation O &amp; M Exp Amount</v>
          </cell>
        </row>
        <row r="611">
          <cell r="B611" t="str">
            <v>OM75089</v>
          </cell>
          <cell r="C611" t="str">
            <v>089 - Energy Allocation O &amp; M Exp Amount</v>
          </cell>
        </row>
        <row r="612">
          <cell r="B612" t="str">
            <v>OM75090</v>
          </cell>
          <cell r="C612" t="str">
            <v>090 - Energy Allocation O &amp; M Exp Amount</v>
          </cell>
        </row>
        <row r="613">
          <cell r="B613" t="str">
            <v>OM75167</v>
          </cell>
          <cell r="C613" t="str">
            <v>167 - Energy Allocation O &amp; M Exp Amount</v>
          </cell>
        </row>
        <row r="614">
          <cell r="B614" t="str">
            <v>OM75169</v>
          </cell>
          <cell r="C614" t="str">
            <v>169 - Energy Allocation O &amp; M Exp Amount</v>
          </cell>
        </row>
        <row r="615">
          <cell r="B615" t="str">
            <v>OM75182</v>
          </cell>
          <cell r="C615" t="str">
            <v>182 - Energy Allocation O &amp; M Exp Amount</v>
          </cell>
        </row>
        <row r="616">
          <cell r="B616" t="str">
            <v>OM75215</v>
          </cell>
          <cell r="C616" t="str">
            <v>215 - Energy Allocation O &amp; M Exp Amount</v>
          </cell>
        </row>
        <row r="617">
          <cell r="B617" t="str">
            <v>OM75218</v>
          </cell>
          <cell r="C617" t="str">
            <v>218 - Energy Allocation O &amp; M Exp Amount</v>
          </cell>
        </row>
        <row r="618">
          <cell r="B618" t="str">
            <v>OM75219</v>
          </cell>
          <cell r="C618" t="str">
            <v>219 - Energy Allocation O &amp; M Exp Amount</v>
          </cell>
        </row>
        <row r="619">
          <cell r="B619" t="str">
            <v>OM75220</v>
          </cell>
          <cell r="C619" t="str">
            <v>220 - Energy Allocation O &amp; M Exp Amount</v>
          </cell>
        </row>
        <row r="620">
          <cell r="B620" t="str">
            <v>OM75221</v>
          </cell>
          <cell r="C620" t="str">
            <v>221 - Energy Allocation O &amp; M Exp Amount</v>
          </cell>
        </row>
        <row r="621">
          <cell r="B621" t="str">
            <v>OM75229</v>
          </cell>
          <cell r="C621" t="str">
            <v>229 - Energy Allocation O &amp; M Exp Amount</v>
          </cell>
        </row>
        <row r="622">
          <cell r="B622" t="str">
            <v>OM85000</v>
          </cell>
          <cell r="C622" t="str">
            <v>000 - CP Jurisdictional Factor</v>
          </cell>
        </row>
        <row r="623">
          <cell r="B623" t="str">
            <v>OM85083</v>
          </cell>
          <cell r="C623" t="str">
            <v>083 - CP Jurisdictional Factor</v>
          </cell>
        </row>
        <row r="624">
          <cell r="B624" t="str">
            <v>OM85084</v>
          </cell>
          <cell r="C624" t="str">
            <v>084 - CP Jurisdictional Factor</v>
          </cell>
        </row>
        <row r="625">
          <cell r="B625" t="str">
            <v>OM85085</v>
          </cell>
          <cell r="C625" t="str">
            <v>085 - CP Jurisdictional Factor</v>
          </cell>
        </row>
        <row r="626">
          <cell r="B626" t="str">
            <v>OM85086</v>
          </cell>
          <cell r="C626" t="str">
            <v>086 - CP Jurisdictional Factor</v>
          </cell>
        </row>
        <row r="627">
          <cell r="B627" t="str">
            <v>OM85087</v>
          </cell>
          <cell r="C627" t="str">
            <v>087 - CP Jurisdictional Factor</v>
          </cell>
        </row>
        <row r="628">
          <cell r="B628" t="str">
            <v>OM85088</v>
          </cell>
          <cell r="C628" t="str">
            <v>088 - CP Jurisdictional Factor</v>
          </cell>
        </row>
        <row r="629">
          <cell r="B629" t="str">
            <v>OM85089</v>
          </cell>
          <cell r="C629" t="str">
            <v>089 - CP Jurisdictional Factor</v>
          </cell>
        </row>
        <row r="630">
          <cell r="B630" t="str">
            <v>OM85090</v>
          </cell>
          <cell r="C630" t="str">
            <v>090 - CP Jurisdictional Factor</v>
          </cell>
        </row>
        <row r="631">
          <cell r="B631" t="str">
            <v>OM85167</v>
          </cell>
          <cell r="C631" t="str">
            <v>167 - CP Jurisdictional Factor</v>
          </cell>
        </row>
        <row r="632">
          <cell r="B632" t="str">
            <v>OM85169</v>
          </cell>
          <cell r="C632" t="str">
            <v>169 - CP Jurisdictional Factor</v>
          </cell>
        </row>
        <row r="633">
          <cell r="B633" t="str">
            <v>OM85182</v>
          </cell>
          <cell r="C633" t="str">
            <v>182 - CP Jurisdictional Factor</v>
          </cell>
        </row>
        <row r="634">
          <cell r="B634" t="str">
            <v>OM85215</v>
          </cell>
          <cell r="C634" t="str">
            <v>215 - CP Jurisdictional Factor</v>
          </cell>
        </row>
        <row r="635">
          <cell r="B635" t="str">
            <v>OM85218</v>
          </cell>
          <cell r="C635" t="str">
            <v>218 - CP Jurisdictional Factor</v>
          </cell>
        </row>
        <row r="636">
          <cell r="B636" t="str">
            <v>OM85219</v>
          </cell>
          <cell r="C636" t="str">
            <v>219 - CP Jurisdictional Factor</v>
          </cell>
        </row>
        <row r="637">
          <cell r="B637" t="str">
            <v>OM85220</v>
          </cell>
          <cell r="C637" t="str">
            <v>220 - CP Jurisdictional Factor</v>
          </cell>
        </row>
        <row r="638">
          <cell r="B638" t="str">
            <v>OM85221</v>
          </cell>
          <cell r="C638" t="str">
            <v>221 - CP Jurisdictional Factor</v>
          </cell>
        </row>
        <row r="639">
          <cell r="B639" t="str">
            <v>OM85229</v>
          </cell>
          <cell r="C639" t="str">
            <v>229 - CP Jurisdictional Factor</v>
          </cell>
        </row>
        <row r="640">
          <cell r="B640" t="str">
            <v>OM95000</v>
          </cell>
          <cell r="C640" t="str">
            <v>000 - GCP Jurisdictional Factor</v>
          </cell>
        </row>
        <row r="641">
          <cell r="B641" t="str">
            <v>OM95083</v>
          </cell>
          <cell r="C641" t="str">
            <v>083 - GCP Jurisdictional Factor</v>
          </cell>
        </row>
        <row r="642">
          <cell r="B642" t="str">
            <v>OM95084</v>
          </cell>
          <cell r="C642" t="str">
            <v>084 - GCP Jurisdictional Factor</v>
          </cell>
        </row>
        <row r="643">
          <cell r="B643" t="str">
            <v>OM95085</v>
          </cell>
          <cell r="C643" t="str">
            <v>085 - GCP Jurisdictional Factor</v>
          </cell>
        </row>
        <row r="644">
          <cell r="B644" t="str">
            <v>OM95086</v>
          </cell>
          <cell r="C644" t="str">
            <v>086 - GCP Jurisdictional Factor</v>
          </cell>
        </row>
        <row r="645">
          <cell r="B645" t="str">
            <v>OM95087</v>
          </cell>
          <cell r="C645" t="str">
            <v>087 - GCP Jurisdictional Factor</v>
          </cell>
        </row>
        <row r="646">
          <cell r="B646" t="str">
            <v>OM95088</v>
          </cell>
          <cell r="C646" t="str">
            <v>088 - GCP Jurisdictional Factor</v>
          </cell>
        </row>
        <row r="647">
          <cell r="B647" t="str">
            <v>OM95089</v>
          </cell>
          <cell r="C647" t="str">
            <v>089 - GCP Jurisdictional Factor</v>
          </cell>
        </row>
        <row r="648">
          <cell r="B648" t="str">
            <v>OM95090</v>
          </cell>
          <cell r="C648" t="str">
            <v>090 - GCP Jurisdictional Factor</v>
          </cell>
        </row>
        <row r="649">
          <cell r="B649" t="str">
            <v>OM95167</v>
          </cell>
          <cell r="C649" t="str">
            <v>167 - GCP Jurisdictional Factor</v>
          </cell>
        </row>
        <row r="650">
          <cell r="B650" t="str">
            <v>OM95169</v>
          </cell>
          <cell r="C650" t="str">
            <v>169 - GCP Jurisdictional Factor</v>
          </cell>
        </row>
        <row r="651">
          <cell r="B651" t="str">
            <v>OM95182</v>
          </cell>
          <cell r="C651" t="str">
            <v>182 - GCP Jurisdictional Factor</v>
          </cell>
        </row>
        <row r="652">
          <cell r="B652" t="str">
            <v>OM95215</v>
          </cell>
          <cell r="C652" t="str">
            <v>215 - GCP Jurisdictional Factor</v>
          </cell>
        </row>
        <row r="653">
          <cell r="B653" t="str">
            <v>OM95218</v>
          </cell>
          <cell r="C653" t="str">
            <v>218 - GCP Jurisdictional Factor</v>
          </cell>
        </row>
        <row r="654">
          <cell r="B654" t="str">
            <v>OM95219</v>
          </cell>
          <cell r="C654" t="str">
            <v>219 - GCP Jurisdictional Factor</v>
          </cell>
        </row>
        <row r="655">
          <cell r="B655" t="str">
            <v>OM95220</v>
          </cell>
          <cell r="C655" t="str">
            <v>220 - GCP Jurisdictional Factor</v>
          </cell>
        </row>
        <row r="656">
          <cell r="B656" t="str">
            <v>OM95221</v>
          </cell>
          <cell r="C656" t="str">
            <v>221 - GCP Jurisdictional Factor</v>
          </cell>
        </row>
        <row r="657">
          <cell r="B657" t="str">
            <v>OM95229</v>
          </cell>
          <cell r="C657" t="str">
            <v>229 - GCP Jurisdictional Factor</v>
          </cell>
        </row>
        <row r="658">
          <cell r="B658" t="str">
            <v>OMA5000</v>
          </cell>
          <cell r="C658" t="str">
            <v>000 - Energy Jurisdictional Factor</v>
          </cell>
        </row>
        <row r="659">
          <cell r="B659" t="str">
            <v>OMA5083</v>
          </cell>
          <cell r="C659" t="str">
            <v>083 - Energy Jurisdictional Factor</v>
          </cell>
        </row>
        <row r="660">
          <cell r="B660" t="str">
            <v>OMA5084</v>
          </cell>
          <cell r="C660" t="str">
            <v>084 - Energy Jurisdictional Factor</v>
          </cell>
        </row>
        <row r="661">
          <cell r="B661" t="str">
            <v>OMA5085</v>
          </cell>
          <cell r="C661" t="str">
            <v>085 - Energy Jurisdictional Factor</v>
          </cell>
        </row>
        <row r="662">
          <cell r="B662" t="str">
            <v>OMA5086</v>
          </cell>
          <cell r="C662" t="str">
            <v>086 - Energy Jurisdictional Factor</v>
          </cell>
        </row>
        <row r="663">
          <cell r="B663" t="str">
            <v>OMA5087</v>
          </cell>
          <cell r="C663" t="str">
            <v>087 - Energy Jurisdictional Factor</v>
          </cell>
        </row>
        <row r="664">
          <cell r="B664" t="str">
            <v>OMA5088</v>
          </cell>
          <cell r="C664" t="str">
            <v>088 - Energy Jurisdictional Factor</v>
          </cell>
        </row>
        <row r="665">
          <cell r="B665" t="str">
            <v>OMA5089</v>
          </cell>
          <cell r="C665" t="str">
            <v>089 - Energy Jurisdictional Factor</v>
          </cell>
        </row>
        <row r="666">
          <cell r="B666" t="str">
            <v>OMA5090</v>
          </cell>
          <cell r="C666" t="str">
            <v>090 - Energy Jurisdictional Factor</v>
          </cell>
        </row>
        <row r="667">
          <cell r="B667" t="str">
            <v>OMA5167</v>
          </cell>
          <cell r="C667" t="str">
            <v>167 - Energy Jurisdictional Factor</v>
          </cell>
        </row>
        <row r="668">
          <cell r="B668" t="str">
            <v>OMA5169</v>
          </cell>
          <cell r="C668" t="str">
            <v>169 - Energy Jurisdictional Factor</v>
          </cell>
        </row>
        <row r="669">
          <cell r="B669" t="str">
            <v>OMA5182</v>
          </cell>
          <cell r="C669" t="str">
            <v>182 - Energy Jurisdictional Factor</v>
          </cell>
        </row>
        <row r="670">
          <cell r="B670" t="str">
            <v>OMA5215</v>
          </cell>
          <cell r="C670" t="str">
            <v>215 - Energy Jurisdictional Factor</v>
          </cell>
        </row>
        <row r="671">
          <cell r="B671" t="str">
            <v>OMA5218</v>
          </cell>
          <cell r="C671" t="str">
            <v>218 - Energy Jurisdictional Factor</v>
          </cell>
        </row>
        <row r="672">
          <cell r="B672" t="str">
            <v>OMA5219</v>
          </cell>
          <cell r="C672" t="str">
            <v>219 - Energy Jurisdictional Factor</v>
          </cell>
        </row>
        <row r="673">
          <cell r="B673" t="str">
            <v>OMA5220</v>
          </cell>
          <cell r="C673" t="str">
            <v>220 - Energy Jurisdictional Factor</v>
          </cell>
        </row>
        <row r="674">
          <cell r="B674" t="str">
            <v>OMA5221</v>
          </cell>
          <cell r="C674" t="str">
            <v>221 - Energy Jurisdictional Factor</v>
          </cell>
        </row>
        <row r="675">
          <cell r="B675" t="str">
            <v>OMA5229</v>
          </cell>
          <cell r="C675" t="str">
            <v>229 - Energy Jurisdictional Factor</v>
          </cell>
        </row>
        <row r="676">
          <cell r="B676" t="str">
            <v>OMB5000</v>
          </cell>
          <cell r="C676" t="str">
            <v>000 - CP Jurisdictional O &amp; M Exp Amount</v>
          </cell>
        </row>
        <row r="677">
          <cell r="B677" t="str">
            <v>OMB5083</v>
          </cell>
          <cell r="C677" t="str">
            <v>083 - CP Jurisdictional O &amp; M Exp Amount</v>
          </cell>
        </row>
        <row r="678">
          <cell r="B678" t="str">
            <v>OMB5084</v>
          </cell>
          <cell r="C678" t="str">
            <v>084 - CP Jurisdictional O &amp; M Exp Amount</v>
          </cell>
        </row>
        <row r="679">
          <cell r="B679" t="str">
            <v>OMB5085</v>
          </cell>
          <cell r="C679" t="str">
            <v>085 - CP Jurisdictional O &amp; M Exp Amount</v>
          </cell>
        </row>
        <row r="680">
          <cell r="B680" t="str">
            <v>OMB5086</v>
          </cell>
          <cell r="C680" t="str">
            <v>086 - CP Jurisdictional O &amp; M Exp Amount</v>
          </cell>
        </row>
        <row r="681">
          <cell r="B681" t="str">
            <v>OMB5087</v>
          </cell>
          <cell r="C681" t="str">
            <v>087 - CP Jurisdictional O &amp; M Exp Amount</v>
          </cell>
        </row>
        <row r="682">
          <cell r="B682" t="str">
            <v>OMB5088</v>
          </cell>
          <cell r="C682" t="str">
            <v>088 - CP Jurisdictional O &amp; M Exp Amount</v>
          </cell>
        </row>
        <row r="683">
          <cell r="B683" t="str">
            <v>OMB5089</v>
          </cell>
          <cell r="C683" t="str">
            <v>089 - CP Jurisdictional O &amp; M Exp Amount</v>
          </cell>
        </row>
        <row r="684">
          <cell r="B684" t="str">
            <v>OMB5090</v>
          </cell>
          <cell r="C684" t="str">
            <v>090 - CP Jurisdictional O &amp; M Exp Amount</v>
          </cell>
        </row>
        <row r="685">
          <cell r="B685" t="str">
            <v>OMB5167</v>
          </cell>
          <cell r="C685" t="str">
            <v>167 - CP Jurisdictional O &amp; M Exp Amount</v>
          </cell>
        </row>
        <row r="686">
          <cell r="B686" t="str">
            <v>OMB5169</v>
          </cell>
          <cell r="C686" t="str">
            <v>169 - CP Jurisdictional O &amp; M Exp Amount</v>
          </cell>
        </row>
        <row r="687">
          <cell r="B687" t="str">
            <v>OMB5182</v>
          </cell>
          <cell r="C687" t="str">
            <v>182 - CP Jurisdictional O &amp; M Exp Amount</v>
          </cell>
        </row>
        <row r="688">
          <cell r="B688" t="str">
            <v>OMB5215</v>
          </cell>
          <cell r="C688" t="str">
            <v>215 - CP Jurisdictional O &amp; M Exp Amount</v>
          </cell>
        </row>
        <row r="689">
          <cell r="B689" t="str">
            <v>OMB5218</v>
          </cell>
          <cell r="C689" t="str">
            <v>218 - CP Jurisdictional O &amp; M Exp Amount</v>
          </cell>
        </row>
        <row r="690">
          <cell r="B690" t="str">
            <v>OMB5219</v>
          </cell>
          <cell r="C690" t="str">
            <v>219 - CP Jurisdictional O &amp; M Exp Amount</v>
          </cell>
        </row>
        <row r="691">
          <cell r="B691" t="str">
            <v>OMB5220</v>
          </cell>
          <cell r="C691" t="str">
            <v>220 - CP Jurisdictional O &amp; M Exp Amount</v>
          </cell>
        </row>
        <row r="692">
          <cell r="B692" t="str">
            <v>OMB5221</v>
          </cell>
          <cell r="C692" t="str">
            <v>221 - CP Jurisdictional O &amp; M Exp Amount</v>
          </cell>
        </row>
        <row r="693">
          <cell r="B693" t="str">
            <v>OMB5229</v>
          </cell>
          <cell r="C693" t="str">
            <v>229 - CP Jurisdictional O &amp; M Exp Amount</v>
          </cell>
        </row>
        <row r="694">
          <cell r="B694" t="str">
            <v>OMC5000</v>
          </cell>
          <cell r="C694" t="str">
            <v>000 - GCP Jurisdictional O &amp; M Exp Amount</v>
          </cell>
        </row>
        <row r="695">
          <cell r="B695" t="str">
            <v>OMC5083</v>
          </cell>
          <cell r="C695" t="str">
            <v>083 - GCP Jurisdictional O &amp; M Exp Amount</v>
          </cell>
        </row>
        <row r="696">
          <cell r="B696" t="str">
            <v>OMC5084</v>
          </cell>
          <cell r="C696" t="str">
            <v>084 - GCP Jurisdictional O &amp; M Exp Amount</v>
          </cell>
        </row>
        <row r="697">
          <cell r="B697" t="str">
            <v>OMC5085</v>
          </cell>
          <cell r="C697" t="str">
            <v>085 - GCP Jurisdictional O &amp; M Exp Amount</v>
          </cell>
        </row>
        <row r="698">
          <cell r="B698" t="str">
            <v>OMC5086</v>
          </cell>
          <cell r="C698" t="str">
            <v>086 - GCP Jurisdictional O &amp; M Exp Amount</v>
          </cell>
        </row>
        <row r="699">
          <cell r="B699" t="str">
            <v>OMC5087</v>
          </cell>
          <cell r="C699" t="str">
            <v>087 - GCP Jurisdictional O &amp; M Exp Amount</v>
          </cell>
        </row>
        <row r="700">
          <cell r="B700" t="str">
            <v>OMC5088</v>
          </cell>
          <cell r="C700" t="str">
            <v>088 - GCP Jurisdictional O &amp; M Exp Amount</v>
          </cell>
        </row>
        <row r="701">
          <cell r="B701" t="str">
            <v>OMC5089</v>
          </cell>
          <cell r="C701" t="str">
            <v>089 - GCP Jurisdictional O &amp; M Exp Amount</v>
          </cell>
        </row>
        <row r="702">
          <cell r="B702" t="str">
            <v>OMC5090</v>
          </cell>
          <cell r="C702" t="str">
            <v>090 - GCP Jurisdictional O &amp; M Exp Amount</v>
          </cell>
        </row>
        <row r="703">
          <cell r="B703" t="str">
            <v>OMC5167</v>
          </cell>
          <cell r="C703" t="str">
            <v>167 - GCP Jurisdictional O &amp; M Exp Amount</v>
          </cell>
        </row>
        <row r="704">
          <cell r="B704" t="str">
            <v>OMC5169</v>
          </cell>
          <cell r="C704" t="str">
            <v>169 - GCP Jurisdictional O &amp; M Exp Amount</v>
          </cell>
        </row>
        <row r="705">
          <cell r="B705" t="str">
            <v>OMC5182</v>
          </cell>
          <cell r="C705" t="str">
            <v>182 - GCP Jurisdictional O &amp; M Exp Amount</v>
          </cell>
        </row>
        <row r="706">
          <cell r="B706" t="str">
            <v>OMC5215</v>
          </cell>
          <cell r="C706" t="str">
            <v>215 - GCP Jurisdictional O &amp; M Exp Amount</v>
          </cell>
        </row>
        <row r="707">
          <cell r="B707" t="str">
            <v>OMC5218</v>
          </cell>
          <cell r="C707" t="str">
            <v>218 - GCP Jurisdictional O &amp; M Exp Amount</v>
          </cell>
        </row>
        <row r="708">
          <cell r="B708" t="str">
            <v>OMC5219</v>
          </cell>
          <cell r="C708" t="str">
            <v>219 - GCP Jurisdictional O &amp; M Exp Amount</v>
          </cell>
        </row>
        <row r="709">
          <cell r="B709" t="str">
            <v>OMC5220</v>
          </cell>
          <cell r="C709" t="str">
            <v>220 - GCP Jurisdictional O &amp; M Exp Amount</v>
          </cell>
        </row>
        <row r="710">
          <cell r="B710" t="str">
            <v>OMC5221</v>
          </cell>
          <cell r="C710" t="str">
            <v>221 - GCP Jurisdictional O &amp; M Exp Amount</v>
          </cell>
        </row>
        <row r="711">
          <cell r="B711" t="str">
            <v>OMC5229</v>
          </cell>
          <cell r="C711" t="str">
            <v>229 - GCP Jurisdictional O &amp; M Exp Amount</v>
          </cell>
        </row>
        <row r="712">
          <cell r="B712" t="str">
            <v>OMD5000</v>
          </cell>
          <cell r="C712" t="str">
            <v>000 - Energy Jurisdictional O &amp; M Exp Amount</v>
          </cell>
        </row>
        <row r="713">
          <cell r="B713" t="str">
            <v>OMD5083</v>
          </cell>
          <cell r="C713" t="str">
            <v>083 - Energy Jurisdictional O &amp; M Exp Amount</v>
          </cell>
        </row>
        <row r="714">
          <cell r="B714" t="str">
            <v>OMD5084</v>
          </cell>
          <cell r="C714" t="str">
            <v>084 - Energy Jurisdictional O &amp; M Exp Amount</v>
          </cell>
        </row>
        <row r="715">
          <cell r="B715" t="str">
            <v>OMD5085</v>
          </cell>
          <cell r="C715" t="str">
            <v>085 - Energy Jurisdictional O &amp; M Exp Amount</v>
          </cell>
        </row>
        <row r="716">
          <cell r="B716" t="str">
            <v>OMD5086</v>
          </cell>
          <cell r="C716" t="str">
            <v>086 - Energy Jurisdictional O &amp; M Exp Amount</v>
          </cell>
        </row>
        <row r="717">
          <cell r="B717" t="str">
            <v>OMD5087</v>
          </cell>
          <cell r="C717" t="str">
            <v>087 - Energy Jurisdictional O &amp; M Exp Amount</v>
          </cell>
        </row>
        <row r="718">
          <cell r="B718" t="str">
            <v>OMD5088</v>
          </cell>
          <cell r="C718" t="str">
            <v>088 - Energy Jurisdictional O &amp; M Exp Amount</v>
          </cell>
        </row>
        <row r="719">
          <cell r="B719" t="str">
            <v>OMD5089</v>
          </cell>
          <cell r="C719" t="str">
            <v>089 - Energy Jurisdictional O &amp; M Exp Amount</v>
          </cell>
        </row>
        <row r="720">
          <cell r="B720" t="str">
            <v>OMD5090</v>
          </cell>
          <cell r="C720" t="str">
            <v>090 - Energy Jurisdictional O &amp; M Exp Amount</v>
          </cell>
        </row>
        <row r="721">
          <cell r="B721" t="str">
            <v>OMD5167</v>
          </cell>
          <cell r="C721" t="str">
            <v>167 - Energy Jurisdictional O &amp; M Exp Amount</v>
          </cell>
        </row>
        <row r="722">
          <cell r="B722" t="str">
            <v>OMD5169</v>
          </cell>
          <cell r="C722" t="str">
            <v>169 - Energy Jurisdictional O &amp; M Exp Amount</v>
          </cell>
        </row>
        <row r="723">
          <cell r="B723" t="str">
            <v>OMD5182</v>
          </cell>
          <cell r="C723" t="str">
            <v>182 - Energy Jurisdictional O &amp; M Exp Amount</v>
          </cell>
        </row>
        <row r="724">
          <cell r="B724" t="str">
            <v>OMD5215</v>
          </cell>
          <cell r="C724" t="str">
            <v>215 - Energy Jurisdictional O &amp; M Exp Amount</v>
          </cell>
        </row>
        <row r="725">
          <cell r="B725" t="str">
            <v>OMD5218</v>
          </cell>
          <cell r="C725" t="str">
            <v>218 - Energy Jurisdictional O &amp; M Exp Amount</v>
          </cell>
        </row>
        <row r="726">
          <cell r="B726" t="str">
            <v>OMD5219</v>
          </cell>
          <cell r="C726" t="str">
            <v>219 - Energy Jurisdictional O &amp; M Exp Amount</v>
          </cell>
        </row>
        <row r="727">
          <cell r="B727" t="str">
            <v>OMD5220</v>
          </cell>
          <cell r="C727" t="str">
            <v>220 - Energy Jurisdictional O &amp; M Exp Amount</v>
          </cell>
        </row>
        <row r="728">
          <cell r="B728" t="str">
            <v>OMD5221</v>
          </cell>
          <cell r="C728" t="str">
            <v>221 - Energy Jurisdictional O &amp; M Exp Amount</v>
          </cell>
        </row>
        <row r="729">
          <cell r="B729" t="str">
            <v>OMD5229</v>
          </cell>
          <cell r="C729" t="str">
            <v>229 - Energy Jurisdictional O &amp; M Exp Amount</v>
          </cell>
        </row>
        <row r="730">
          <cell r="B730" t="str">
            <v>OME5000</v>
          </cell>
          <cell r="C730" t="str">
            <v>000 - Total Jurisdictional O &amp; M Exp Amount</v>
          </cell>
        </row>
        <row r="731">
          <cell r="B731" t="str">
            <v>OME5083</v>
          </cell>
          <cell r="C731" t="str">
            <v>083 - Total Jurisdictional O &amp; M Exp Amount</v>
          </cell>
        </row>
        <row r="732">
          <cell r="B732" t="str">
            <v>OME5084</v>
          </cell>
          <cell r="C732" t="str">
            <v>084 - Total Jurisdictional O &amp; M Exp Amount</v>
          </cell>
        </row>
        <row r="733">
          <cell r="B733" t="str">
            <v>OME5085</v>
          </cell>
          <cell r="C733" t="str">
            <v>085 - Total Jurisdictional O &amp; M Exp Amount</v>
          </cell>
        </row>
        <row r="734">
          <cell r="B734" t="str">
            <v>OME5086</v>
          </cell>
          <cell r="C734" t="str">
            <v>086 - Total Jurisdictional O &amp; M Exp Amount</v>
          </cell>
        </row>
        <row r="735">
          <cell r="B735" t="str">
            <v>OME5087</v>
          </cell>
          <cell r="C735" t="str">
            <v>087 - Total Jurisdictional O &amp; M Exp Amount</v>
          </cell>
        </row>
        <row r="736">
          <cell r="B736" t="str">
            <v>OME5088</v>
          </cell>
          <cell r="C736" t="str">
            <v>088 - Total Jurisdictional O &amp; M Exp Amount</v>
          </cell>
        </row>
        <row r="737">
          <cell r="B737" t="str">
            <v>OME5089</v>
          </cell>
          <cell r="C737" t="str">
            <v>089 - Total Jurisdictional O &amp; M Exp Amount</v>
          </cell>
        </row>
        <row r="738">
          <cell r="B738" t="str">
            <v>OME5090</v>
          </cell>
          <cell r="C738" t="str">
            <v>090 - Total Jurisdictional O &amp; M Exp Amount</v>
          </cell>
        </row>
        <row r="739">
          <cell r="B739" t="str">
            <v>OME5167</v>
          </cell>
          <cell r="C739" t="str">
            <v>167 - Total Jurisdictional O &amp; M Exp Amount</v>
          </cell>
        </row>
        <row r="740">
          <cell r="B740" t="str">
            <v>OME5169</v>
          </cell>
          <cell r="C740" t="str">
            <v>169 - Total Jurisdictional O &amp; M Exp Amount</v>
          </cell>
        </row>
        <row r="741">
          <cell r="B741" t="str">
            <v>OME5182</v>
          </cell>
          <cell r="C741" t="str">
            <v>182 - Total Jurisdictional O &amp; M Exp Amount</v>
          </cell>
        </row>
        <row r="742">
          <cell r="B742" t="str">
            <v>OME5215</v>
          </cell>
          <cell r="C742" t="str">
            <v>215 - Total Jurisdictional O &amp; M Exp Amount</v>
          </cell>
        </row>
        <row r="743">
          <cell r="B743" t="str">
            <v>OME5218</v>
          </cell>
          <cell r="C743" t="str">
            <v>218 - Total Jurisdictional O &amp; M Exp Amount</v>
          </cell>
        </row>
        <row r="744">
          <cell r="B744" t="str">
            <v>OME5219</v>
          </cell>
          <cell r="C744" t="str">
            <v>219 - Total Jurisdictional O &amp; M Exp Amount</v>
          </cell>
        </row>
        <row r="745">
          <cell r="B745" t="str">
            <v>OME5220</v>
          </cell>
          <cell r="C745" t="str">
            <v>220 - Total Jurisdictional O &amp; M Exp Amount</v>
          </cell>
        </row>
        <row r="746">
          <cell r="B746" t="str">
            <v>OME5221</v>
          </cell>
          <cell r="C746" t="str">
            <v>221 - Total Jurisdictional O &amp; M Exp Amount</v>
          </cell>
        </row>
        <row r="747">
          <cell r="B747" t="str">
            <v>OME5229</v>
          </cell>
          <cell r="C747" t="str">
            <v>229 - Total Jurisdictional O &amp; M Exp Amount</v>
          </cell>
        </row>
        <row r="748">
          <cell r="B748" t="str">
            <v>PEN5000</v>
          </cell>
          <cell r="C748" t="str">
            <v>000 - Pension and Welfare</v>
          </cell>
        </row>
        <row r="749">
          <cell r="B749" t="str">
            <v>PEN5167</v>
          </cell>
          <cell r="C749" t="str">
            <v>167 - Pension and Welfare</v>
          </cell>
        </row>
        <row r="750">
          <cell r="B750" t="str">
            <v>PEN5169</v>
          </cell>
          <cell r="C750" t="str">
            <v>169 - Pension and Welfare</v>
          </cell>
        </row>
        <row r="751">
          <cell r="B751" t="str">
            <v>PEN5182</v>
          </cell>
          <cell r="C751" t="str">
            <v>182 - Pension and Welfare</v>
          </cell>
        </row>
        <row r="752">
          <cell r="B752" t="str">
            <v>PEN5215</v>
          </cell>
          <cell r="C752" t="str">
            <v>215 - Pension and Welfare</v>
          </cell>
        </row>
        <row r="753">
          <cell r="B753" t="str">
            <v>PEN5218</v>
          </cell>
          <cell r="C753" t="str">
            <v>218 - Pension and Welfare</v>
          </cell>
        </row>
        <row r="754">
          <cell r="B754" t="str">
            <v>PEN5219</v>
          </cell>
          <cell r="C754" t="str">
            <v>219 - Pension and Welfare</v>
          </cell>
        </row>
        <row r="755">
          <cell r="B755" t="str">
            <v>PEN5220</v>
          </cell>
          <cell r="C755" t="str">
            <v>220 - Pension and Welfare</v>
          </cell>
        </row>
        <row r="756">
          <cell r="B756" t="str">
            <v>PEN5221</v>
          </cell>
          <cell r="C756" t="str">
            <v>221 - Pension and Welfare</v>
          </cell>
        </row>
        <row r="757">
          <cell r="B757" t="str">
            <v>PEN5229</v>
          </cell>
          <cell r="C757" t="str">
            <v>229 - Pension and Welfare</v>
          </cell>
        </row>
        <row r="758">
          <cell r="B758" t="str">
            <v>PIF5MON</v>
          </cell>
          <cell r="C758" t="str">
            <v>GPIF Net Amount Monthly</v>
          </cell>
        </row>
        <row r="759">
          <cell r="B759" t="str">
            <v>PIF5NET</v>
          </cell>
          <cell r="C759" t="str">
            <v>GPIF Net of RAF</v>
          </cell>
        </row>
        <row r="760">
          <cell r="B760" t="str">
            <v>RAF5FEE</v>
          </cell>
          <cell r="C760" t="str">
            <v>Regulatory Assessment Fee</v>
          </cell>
        </row>
        <row r="761">
          <cell r="B761" t="str">
            <v>RES5PMO</v>
          </cell>
          <cell r="C761" t="str">
            <v>Prior Month Reinstatement</v>
          </cell>
        </row>
        <row r="762">
          <cell r="B762" t="str">
            <v>RES5PRI</v>
          </cell>
          <cell r="C762" t="str">
            <v>Restatement for Prior Periods due to Error Corrections</v>
          </cell>
        </row>
        <row r="763">
          <cell r="B763" t="str">
            <v>REV5MON</v>
          </cell>
          <cell r="C763" t="str">
            <v>Revenues applicable to Current Period</v>
          </cell>
        </row>
        <row r="764">
          <cell r="B764" t="str">
            <v>REV5NET</v>
          </cell>
          <cell r="C764" t="str">
            <v>Revenues Net of Revenue Taxes</v>
          </cell>
        </row>
        <row r="765">
          <cell r="B765" t="str">
            <v>REV5TOT</v>
          </cell>
          <cell r="C765" t="str">
            <v>Total Revenues applicable to Current Period</v>
          </cell>
        </row>
        <row r="766">
          <cell r="B766" t="str">
            <v>RR15082</v>
          </cell>
          <cell r="C766" t="str">
            <v>082 - Beginning of Month Balance</v>
          </cell>
        </row>
        <row r="767">
          <cell r="B767" t="str">
            <v>RR15216</v>
          </cell>
          <cell r="C767" t="str">
            <v>216 - Beginning of Month Balance</v>
          </cell>
        </row>
        <row r="768">
          <cell r="B768" t="str">
            <v>RR15217</v>
          </cell>
          <cell r="C768" t="str">
            <v>217 - Beginning of Month Balance</v>
          </cell>
        </row>
        <row r="769">
          <cell r="B769" t="str">
            <v>RR15228</v>
          </cell>
          <cell r="C769" t="str">
            <v>228 - Beginning of Month Balance</v>
          </cell>
        </row>
        <row r="770">
          <cell r="B770" t="str">
            <v>RR25082</v>
          </cell>
          <cell r="C770" t="str">
            <v>082 - Current Month Activity</v>
          </cell>
        </row>
        <row r="771">
          <cell r="B771" t="str">
            <v>RR25216</v>
          </cell>
          <cell r="C771" t="str">
            <v>216 - Current Month Activity</v>
          </cell>
        </row>
        <row r="772">
          <cell r="B772" t="str">
            <v>RR25217</v>
          </cell>
          <cell r="C772" t="str">
            <v>217 - Current Month Activity</v>
          </cell>
        </row>
        <row r="773">
          <cell r="B773" t="str">
            <v>RR25228</v>
          </cell>
          <cell r="C773" t="str">
            <v>228 - Current Month Activity</v>
          </cell>
        </row>
        <row r="774">
          <cell r="B774" t="str">
            <v>RR35082</v>
          </cell>
          <cell r="C774" t="str">
            <v>082 - End of Month Balance</v>
          </cell>
        </row>
        <row r="775">
          <cell r="B775" t="str">
            <v>RR35216</v>
          </cell>
          <cell r="C775" t="str">
            <v>216 - End of Month Balance</v>
          </cell>
        </row>
        <row r="776">
          <cell r="B776" t="str">
            <v>RR35217</v>
          </cell>
          <cell r="C776" t="str">
            <v>217 - End of Month Balance</v>
          </cell>
        </row>
        <row r="777">
          <cell r="B777" t="str">
            <v>RR35228</v>
          </cell>
          <cell r="C777" t="str">
            <v>228 - End of Month Balance</v>
          </cell>
        </row>
        <row r="778">
          <cell r="B778" t="str">
            <v>RR45082</v>
          </cell>
          <cell r="C778" t="str">
            <v>082 - Average Balance</v>
          </cell>
        </row>
        <row r="779">
          <cell r="B779" t="str">
            <v>RR45216</v>
          </cell>
          <cell r="C779" t="str">
            <v>216 - Average Balance</v>
          </cell>
        </row>
        <row r="780">
          <cell r="B780" t="str">
            <v>RR45217</v>
          </cell>
          <cell r="C780" t="str">
            <v>217 - Average Balance</v>
          </cell>
        </row>
        <row r="781">
          <cell r="B781" t="str">
            <v>RR45228</v>
          </cell>
          <cell r="C781" t="str">
            <v>228 - Average Balance</v>
          </cell>
        </row>
        <row r="782">
          <cell r="B782" t="str">
            <v>RR55082</v>
          </cell>
          <cell r="C782" t="str">
            <v>082 - Annual Equity Rate</v>
          </cell>
        </row>
        <row r="783">
          <cell r="B783" t="str">
            <v>RR55216</v>
          </cell>
          <cell r="C783" t="str">
            <v>216 - Annual Equity Rate</v>
          </cell>
        </row>
        <row r="784">
          <cell r="B784" t="str">
            <v>RR55217</v>
          </cell>
          <cell r="C784" t="str">
            <v>217 - Annual Equity Rate</v>
          </cell>
        </row>
        <row r="785">
          <cell r="B785" t="str">
            <v>RR55228</v>
          </cell>
          <cell r="C785" t="str">
            <v>228 - Annual Equity Rate</v>
          </cell>
        </row>
        <row r="786">
          <cell r="B786" t="str">
            <v>RR65082</v>
          </cell>
          <cell r="C786" t="str">
            <v>082 - Annual Debt Rate</v>
          </cell>
        </row>
        <row r="787">
          <cell r="B787" t="str">
            <v>RR65216</v>
          </cell>
          <cell r="C787" t="str">
            <v>216 - Annual Debt Rate</v>
          </cell>
        </row>
        <row r="788">
          <cell r="B788" t="str">
            <v>RR65217</v>
          </cell>
          <cell r="C788" t="str">
            <v>217 - Annual Debt Rate</v>
          </cell>
        </row>
        <row r="789">
          <cell r="B789" t="str">
            <v>RR65228</v>
          </cell>
          <cell r="C789" t="str">
            <v>228 - Annual Debt Rate</v>
          </cell>
        </row>
        <row r="790">
          <cell r="B790" t="str">
            <v>RR75082</v>
          </cell>
          <cell r="C790" t="str">
            <v>082 - State Tax Rate</v>
          </cell>
        </row>
        <row r="791">
          <cell r="B791" t="str">
            <v>RR75216</v>
          </cell>
          <cell r="C791" t="str">
            <v>216 - State Tax Rate</v>
          </cell>
        </row>
        <row r="792">
          <cell r="B792" t="str">
            <v>RR75217</v>
          </cell>
          <cell r="C792" t="str">
            <v>217 - State Tax Rate</v>
          </cell>
        </row>
        <row r="793">
          <cell r="B793" t="str">
            <v>RR75228</v>
          </cell>
          <cell r="C793" t="str">
            <v>228 - State Tax Rate</v>
          </cell>
        </row>
        <row r="794">
          <cell r="B794" t="str">
            <v>RR85082</v>
          </cell>
          <cell r="C794" t="str">
            <v>082 - Federal Tax Rate</v>
          </cell>
        </row>
        <row r="795">
          <cell r="B795" t="str">
            <v>RR85216</v>
          </cell>
          <cell r="C795" t="str">
            <v>216 - Federal Tax Rate</v>
          </cell>
        </row>
        <row r="796">
          <cell r="B796" t="str">
            <v>RR85217</v>
          </cell>
          <cell r="C796" t="str">
            <v>217 - Federal Tax Rate</v>
          </cell>
        </row>
        <row r="797">
          <cell r="B797" t="str">
            <v>RR85228</v>
          </cell>
          <cell r="C797" t="str">
            <v>228 - Federal Tax Rate</v>
          </cell>
        </row>
        <row r="798">
          <cell r="B798" t="str">
            <v>RR95082</v>
          </cell>
          <cell r="C798" t="str">
            <v>082 - Grossed State Tax Rate</v>
          </cell>
        </row>
        <row r="799">
          <cell r="B799" t="str">
            <v>RR95216</v>
          </cell>
          <cell r="C799" t="str">
            <v>216 - Grossed State Tax Rate</v>
          </cell>
        </row>
        <row r="800">
          <cell r="B800" t="str">
            <v>RR95217</v>
          </cell>
          <cell r="C800" t="str">
            <v>217 - Grossed State Tax Rate</v>
          </cell>
        </row>
        <row r="801">
          <cell r="B801" t="str">
            <v>RR95228</v>
          </cell>
          <cell r="C801" t="str">
            <v>228 - Grossed State Tax Rate</v>
          </cell>
        </row>
        <row r="802">
          <cell r="B802" t="str">
            <v>RRA5082</v>
          </cell>
          <cell r="C802" t="str">
            <v>082 - Grossed Federal Tax Rate</v>
          </cell>
        </row>
        <row r="803">
          <cell r="B803" t="str">
            <v>RRA5216</v>
          </cell>
          <cell r="C803" t="str">
            <v>216 - Grossed Federal Tax Rate</v>
          </cell>
        </row>
        <row r="804">
          <cell r="B804" t="str">
            <v>RRA5217</v>
          </cell>
          <cell r="C804" t="str">
            <v>217 - Grossed Federal Tax Rate</v>
          </cell>
        </row>
        <row r="805">
          <cell r="B805" t="str">
            <v>RRA5228</v>
          </cell>
          <cell r="C805" t="str">
            <v>228 - Grossed Federal Tax Rate</v>
          </cell>
        </row>
        <row r="806">
          <cell r="B806" t="str">
            <v>RRB5082</v>
          </cell>
          <cell r="C806" t="str">
            <v>082 - Return on Equity Amount</v>
          </cell>
        </row>
        <row r="807">
          <cell r="B807" t="str">
            <v>RRB5216</v>
          </cell>
          <cell r="C807" t="str">
            <v>216 - Return on Equity Amount</v>
          </cell>
        </row>
        <row r="808">
          <cell r="B808" t="str">
            <v>RRB5217</v>
          </cell>
          <cell r="C808" t="str">
            <v>217 - Return on Equity Amount</v>
          </cell>
        </row>
        <row r="809">
          <cell r="B809" t="str">
            <v>RRB5228</v>
          </cell>
          <cell r="C809" t="str">
            <v>228 - Return on Equity Amount</v>
          </cell>
        </row>
        <row r="810">
          <cell r="B810" t="str">
            <v>RRC5082</v>
          </cell>
          <cell r="C810" t="str">
            <v>082 - State Tax Amount</v>
          </cell>
        </row>
        <row r="811">
          <cell r="B811" t="str">
            <v>RRC5216</v>
          </cell>
          <cell r="C811" t="str">
            <v>216 - State Tax Amount</v>
          </cell>
        </row>
        <row r="812">
          <cell r="B812" t="str">
            <v>RRC5217</v>
          </cell>
          <cell r="C812" t="str">
            <v>217 - State Tax Amount</v>
          </cell>
        </row>
        <row r="813">
          <cell r="B813" t="str">
            <v>RRC5228</v>
          </cell>
          <cell r="C813" t="str">
            <v>228 - State Tax Amount</v>
          </cell>
        </row>
        <row r="814">
          <cell r="B814" t="str">
            <v>RRD5082</v>
          </cell>
          <cell r="C814" t="str">
            <v>082 - Federal Tax Amount</v>
          </cell>
        </row>
        <row r="815">
          <cell r="B815" t="str">
            <v>RRD5216</v>
          </cell>
          <cell r="C815" t="str">
            <v>216 - Federal Tax Amount</v>
          </cell>
        </row>
        <row r="816">
          <cell r="B816" t="str">
            <v>RRD5217</v>
          </cell>
          <cell r="C816" t="str">
            <v>217 - Federal Tax Amount</v>
          </cell>
        </row>
        <row r="817">
          <cell r="B817" t="str">
            <v>RRD5228</v>
          </cell>
          <cell r="C817" t="str">
            <v>228 - Federal Tax Amount</v>
          </cell>
        </row>
        <row r="818">
          <cell r="B818" t="str">
            <v>RRE5082</v>
          </cell>
          <cell r="C818" t="str">
            <v>082 - Return on Debt Amount</v>
          </cell>
        </row>
        <row r="819">
          <cell r="B819" t="str">
            <v>RRE5216</v>
          </cell>
          <cell r="C819" t="str">
            <v>216 - Return on Debt Amount</v>
          </cell>
        </row>
        <row r="820">
          <cell r="B820" t="str">
            <v>RRE5217</v>
          </cell>
          <cell r="C820" t="str">
            <v>217 - Return on Debt Amount</v>
          </cell>
        </row>
        <row r="821">
          <cell r="B821" t="str">
            <v>RRE5228</v>
          </cell>
          <cell r="C821" t="str">
            <v>228 - Return on Debt Amount</v>
          </cell>
        </row>
        <row r="822">
          <cell r="B822" t="str">
            <v>RRF5082</v>
          </cell>
          <cell r="C822" t="str">
            <v>082 - Total Ret Req Amount</v>
          </cell>
        </row>
        <row r="823">
          <cell r="B823" t="str">
            <v>RRF5216</v>
          </cell>
          <cell r="C823" t="str">
            <v>216 - Total Ret Req Amount</v>
          </cell>
        </row>
        <row r="824">
          <cell r="B824" t="str">
            <v>RRF5217</v>
          </cell>
          <cell r="C824" t="str">
            <v>217 - Total Ret Req Amount</v>
          </cell>
        </row>
        <row r="825">
          <cell r="B825" t="str">
            <v>RRF5228</v>
          </cell>
          <cell r="C825" t="str">
            <v>228 - Total Ret Req Amount</v>
          </cell>
        </row>
        <row r="826">
          <cell r="B826" t="str">
            <v>RRG5082</v>
          </cell>
          <cell r="C826" t="str">
            <v>082 - CP Allocation Factor</v>
          </cell>
        </row>
        <row r="827">
          <cell r="B827" t="str">
            <v>RRG5216</v>
          </cell>
          <cell r="C827" t="str">
            <v>216 - CP Allocation Factor</v>
          </cell>
        </row>
        <row r="828">
          <cell r="B828" t="str">
            <v>RRG5217</v>
          </cell>
          <cell r="C828" t="str">
            <v>217 - CP Allocation Factor</v>
          </cell>
        </row>
        <row r="829">
          <cell r="B829" t="str">
            <v>RRG5228</v>
          </cell>
          <cell r="C829" t="str">
            <v>228 - CP Allocation Factor</v>
          </cell>
        </row>
        <row r="830">
          <cell r="B830" t="str">
            <v>RRH5082</v>
          </cell>
          <cell r="C830" t="str">
            <v>082 - GCP Allocation Factor</v>
          </cell>
        </row>
        <row r="831">
          <cell r="B831" t="str">
            <v>RRH5216</v>
          </cell>
          <cell r="C831" t="str">
            <v>216 - GCP Allocation Factor</v>
          </cell>
        </row>
        <row r="832">
          <cell r="B832" t="str">
            <v>RRH5217</v>
          </cell>
          <cell r="C832" t="str">
            <v>217 - GCP Allocation Factor</v>
          </cell>
        </row>
        <row r="833">
          <cell r="B833" t="str">
            <v>RRH5228</v>
          </cell>
          <cell r="C833" t="str">
            <v>228 - GCP Allocation Factor</v>
          </cell>
        </row>
        <row r="834">
          <cell r="B834" t="str">
            <v>RRI5082</v>
          </cell>
          <cell r="C834" t="str">
            <v>082 - Energy Allocation Factor</v>
          </cell>
        </row>
        <row r="835">
          <cell r="B835" t="str">
            <v>RRI5216</v>
          </cell>
          <cell r="C835" t="str">
            <v>216 - Energy Allocation Factor</v>
          </cell>
        </row>
        <row r="836">
          <cell r="B836" t="str">
            <v>RRI5217</v>
          </cell>
          <cell r="C836" t="str">
            <v>217 - Energy Allocation Factor</v>
          </cell>
        </row>
        <row r="837">
          <cell r="B837" t="str">
            <v>RRI5228</v>
          </cell>
          <cell r="C837" t="str">
            <v>228 - Energy Allocation Factor</v>
          </cell>
        </row>
        <row r="838">
          <cell r="B838" t="str">
            <v>RRJ5082</v>
          </cell>
          <cell r="C838" t="str">
            <v>082 - CP Allocation Ret Req Amount</v>
          </cell>
        </row>
        <row r="839">
          <cell r="B839" t="str">
            <v>RRJ5216</v>
          </cell>
          <cell r="C839" t="str">
            <v>216 - CP Allocation Ret Req Amount</v>
          </cell>
        </row>
        <row r="840">
          <cell r="B840" t="str">
            <v>RRJ5217</v>
          </cell>
          <cell r="C840" t="str">
            <v>217 - CP Allocation Ret Req Amount</v>
          </cell>
        </row>
        <row r="841">
          <cell r="B841" t="str">
            <v>RRJ5228</v>
          </cell>
          <cell r="C841" t="str">
            <v>228 - CP Allocation Ret Req Amount</v>
          </cell>
        </row>
        <row r="842">
          <cell r="B842" t="str">
            <v>RRK5082</v>
          </cell>
          <cell r="C842" t="str">
            <v>082 - GCP Allocation Ret Req Amount</v>
          </cell>
        </row>
        <row r="843">
          <cell r="B843" t="str">
            <v>RRK5216</v>
          </cell>
          <cell r="C843" t="str">
            <v>216 - GCP Allocation Ret Req Amount</v>
          </cell>
        </row>
        <row r="844">
          <cell r="B844" t="str">
            <v>RRK5217</v>
          </cell>
          <cell r="C844" t="str">
            <v>217 - GCP Allocation Ret Req Amount</v>
          </cell>
        </row>
        <row r="845">
          <cell r="B845" t="str">
            <v>RRK5228</v>
          </cell>
          <cell r="C845" t="str">
            <v>228 - GCP Allocation Ret Req Amount</v>
          </cell>
        </row>
        <row r="846">
          <cell r="B846" t="str">
            <v>RRL5082</v>
          </cell>
          <cell r="C846" t="str">
            <v>082 - Energy Allocation Ret Req Amount</v>
          </cell>
        </row>
        <row r="847">
          <cell r="B847" t="str">
            <v>RRL5216</v>
          </cell>
          <cell r="C847" t="str">
            <v>216 - Energy Allocation Ret Req Amount</v>
          </cell>
        </row>
        <row r="848">
          <cell r="B848" t="str">
            <v>RRL5217</v>
          </cell>
          <cell r="C848" t="str">
            <v>217 - Energy Allocation Ret Req Amount</v>
          </cell>
        </row>
        <row r="849">
          <cell r="B849" t="str">
            <v>RRL5228</v>
          </cell>
          <cell r="C849" t="str">
            <v>228 - Energy Allocation Ret Req Amount</v>
          </cell>
        </row>
        <row r="850">
          <cell r="B850" t="str">
            <v>RRM5082</v>
          </cell>
          <cell r="C850" t="str">
            <v>082 - CP Jurisdictional Factor</v>
          </cell>
        </row>
        <row r="851">
          <cell r="B851" t="str">
            <v>RRM5216</v>
          </cell>
          <cell r="C851" t="str">
            <v>216 - CP Jurisdictional Factor</v>
          </cell>
        </row>
        <row r="852">
          <cell r="B852" t="str">
            <v>RRM5217</v>
          </cell>
          <cell r="C852" t="str">
            <v>217 - CP Jurisdictional Factor</v>
          </cell>
        </row>
        <row r="853">
          <cell r="B853" t="str">
            <v>RRM5228</v>
          </cell>
          <cell r="C853" t="str">
            <v>228 - CP Jurisdictional Factor</v>
          </cell>
        </row>
        <row r="854">
          <cell r="B854" t="str">
            <v>RRN5082</v>
          </cell>
          <cell r="C854" t="str">
            <v>082 - GCP Jurisdictional Factor</v>
          </cell>
        </row>
        <row r="855">
          <cell r="B855" t="str">
            <v>RRN5216</v>
          </cell>
          <cell r="C855" t="str">
            <v>216 - GCP Jurisdictional Factor</v>
          </cell>
        </row>
        <row r="856">
          <cell r="B856" t="str">
            <v>RRN5217</v>
          </cell>
          <cell r="C856" t="str">
            <v>217 - GCP Jurisdictional Factor</v>
          </cell>
        </row>
        <row r="857">
          <cell r="B857" t="str">
            <v>RRN5228</v>
          </cell>
          <cell r="C857" t="str">
            <v>228 - GCP Jurisdictional Factor</v>
          </cell>
        </row>
        <row r="858">
          <cell r="B858" t="str">
            <v>RRO5082</v>
          </cell>
          <cell r="C858" t="str">
            <v>082 - Energy Jurisdictional Factor</v>
          </cell>
        </row>
        <row r="859">
          <cell r="B859" t="str">
            <v>RRO5216</v>
          </cell>
          <cell r="C859" t="str">
            <v>216 - Energy Jurisdictional Factor</v>
          </cell>
        </row>
        <row r="860">
          <cell r="B860" t="str">
            <v>RRO5217</v>
          </cell>
          <cell r="C860" t="str">
            <v>217 - Energy Jurisdictional Factor</v>
          </cell>
        </row>
        <row r="861">
          <cell r="B861" t="str">
            <v>RRO5228</v>
          </cell>
          <cell r="C861" t="str">
            <v>228 - Energy Jurisdictional Factor</v>
          </cell>
        </row>
        <row r="862">
          <cell r="B862" t="str">
            <v>RRP5082</v>
          </cell>
          <cell r="C862" t="str">
            <v>082 - CP Jurisdictional Ret Req Amount</v>
          </cell>
        </row>
        <row r="863">
          <cell r="B863" t="str">
            <v>RRP5216</v>
          </cell>
          <cell r="C863" t="str">
            <v>216 - CP Jurisdictional Ret Req Amount</v>
          </cell>
        </row>
        <row r="864">
          <cell r="B864" t="str">
            <v>RRP5217</v>
          </cell>
          <cell r="C864" t="str">
            <v>217 - CP Jurisdictional Ret Req Amount</v>
          </cell>
        </row>
        <row r="865">
          <cell r="B865" t="str">
            <v>RRP5228</v>
          </cell>
          <cell r="C865" t="str">
            <v>228 - CP Jurisdictional Ret Req Amount</v>
          </cell>
        </row>
        <row r="866">
          <cell r="B866" t="str">
            <v>RRQ5082</v>
          </cell>
          <cell r="C866" t="str">
            <v>082 - GCP Jurisdictional Ret Req Amount</v>
          </cell>
        </row>
        <row r="867">
          <cell r="B867" t="str">
            <v>RRQ5216</v>
          </cell>
          <cell r="C867" t="str">
            <v>216 - GCP Jurisdictional Ret Req Amount</v>
          </cell>
        </row>
        <row r="868">
          <cell r="B868" t="str">
            <v>RRQ5217</v>
          </cell>
          <cell r="C868" t="str">
            <v>217 - GCP Jurisdictional Ret Req Amount</v>
          </cell>
        </row>
        <row r="869">
          <cell r="B869" t="str">
            <v>RRQ5228</v>
          </cell>
          <cell r="C869" t="str">
            <v>228 - GCP Jurisdictional Ret Req Amount</v>
          </cell>
        </row>
        <row r="870">
          <cell r="B870" t="str">
            <v>RRR5082</v>
          </cell>
          <cell r="C870" t="str">
            <v>082 - Energy Jurisdictional Ret Req Amount</v>
          </cell>
        </row>
        <row r="871">
          <cell r="B871" t="str">
            <v>RRR5216</v>
          </cell>
          <cell r="C871" t="str">
            <v>216 - Energy Jurisdictional Ret Req Amount</v>
          </cell>
        </row>
        <row r="872">
          <cell r="B872" t="str">
            <v>RRR5217</v>
          </cell>
          <cell r="C872" t="str">
            <v>217 - Energy Jurisdictional Ret Req Amount</v>
          </cell>
        </row>
        <row r="873">
          <cell r="B873" t="str">
            <v>RRR5228</v>
          </cell>
          <cell r="C873" t="str">
            <v>228 - Energy Jurisdictional Ret Req Amount</v>
          </cell>
        </row>
        <row r="874">
          <cell r="B874" t="str">
            <v>RRS5082</v>
          </cell>
          <cell r="C874" t="str">
            <v>082 - Total Jurisdictional Ret Req Amount</v>
          </cell>
        </row>
        <row r="875">
          <cell r="B875" t="str">
            <v>RRS5216</v>
          </cell>
          <cell r="C875" t="str">
            <v>216 - Total Jurisdictional Ret Req Amount</v>
          </cell>
        </row>
        <row r="876">
          <cell r="B876" t="str">
            <v>RRS5217</v>
          </cell>
          <cell r="C876" t="str">
            <v>217 - Total Jurisdictional Ret Req Amount</v>
          </cell>
        </row>
        <row r="877">
          <cell r="B877" t="str">
            <v>RRS5228</v>
          </cell>
          <cell r="C877" t="str">
            <v>228 - Total Jurisdictional Ret Req Amount</v>
          </cell>
        </row>
        <row r="878">
          <cell r="B878" t="str">
            <v>SHT5DEF</v>
          </cell>
          <cell r="C878" t="str">
            <v>True-up collected/(refunded) in current year +1 Applicable to Short Term</v>
          </cell>
        </row>
        <row r="879">
          <cell r="B879" t="str">
            <v>SHT5REM</v>
          </cell>
          <cell r="C879" t="str">
            <v>True-up collected/(refunded) in current year - Remaining</v>
          </cell>
        </row>
        <row r="880">
          <cell r="B880" t="str">
            <v>TES1111</v>
          </cell>
          <cell r="C880" t="str">
            <v>test</v>
          </cell>
        </row>
        <row r="881">
          <cell r="B881" t="str">
            <v>TES1123</v>
          </cell>
          <cell r="C881" t="str">
            <v>test 123</v>
          </cell>
        </row>
        <row r="882">
          <cell r="B882" t="str">
            <v>TES4566</v>
          </cell>
          <cell r="C882" t="str">
            <v>test 4566</v>
          </cell>
        </row>
        <row r="883">
          <cell r="B883" t="str">
            <v>TRU5BEG</v>
          </cell>
          <cell r="C883" t="str">
            <v>Total True-up --- Beginning of Period</v>
          </cell>
        </row>
        <row r="884">
          <cell r="B884" t="str">
            <v>TRU5END</v>
          </cell>
          <cell r="C884" t="str">
            <v>Total True-up --- End of Period</v>
          </cell>
        </row>
        <row r="885">
          <cell r="B885" t="str">
            <v>TRU5MON</v>
          </cell>
          <cell r="C885" t="str">
            <v>Prior Period True-Up Refunded/(Collected) this Period excluding Mid-course</v>
          </cell>
        </row>
        <row r="886">
          <cell r="B886" t="str">
            <v>TRU5REM</v>
          </cell>
          <cell r="C886" t="str">
            <v>True-Up to be Refunded/(Collected)</v>
          </cell>
        </row>
        <row r="887">
          <cell r="B887" t="str">
            <v>TRU5TOT</v>
          </cell>
          <cell r="C887" t="str">
            <v>Total amount to be Refunded/(Collected) in Current Year</v>
          </cell>
        </row>
        <row r="888">
          <cell r="B888" t="str">
            <v>TRU5YTD</v>
          </cell>
          <cell r="C888" t="str">
            <v>YTD True-up Amount Refunded/(Collected) in Current Year, excluding current month</v>
          </cell>
        </row>
        <row r="889">
          <cell r="B889" t="str">
            <v>UCOR.00000301.01.03.01</v>
          </cell>
          <cell r="C889" t="str">
            <v>FERC 555</v>
          </cell>
        </row>
        <row r="890">
          <cell r="B890" t="str">
            <v>UCOR.00000301.01.05.01</v>
          </cell>
          <cell r="C890" t="str">
            <v>FERC 555</v>
          </cell>
        </row>
        <row r="891">
          <cell r="B891" t="str">
            <v>UCOR.00000301.01.06.01</v>
          </cell>
          <cell r="C891" t="str">
            <v>FERC 555</v>
          </cell>
        </row>
        <row r="892">
          <cell r="B892" t="str">
            <v>UCOR.00000301.01.06.01Y</v>
          </cell>
        </row>
        <row r="893">
          <cell r="B893" t="str">
            <v>UCOR.00000301.01.07.01</v>
          </cell>
          <cell r="C893" t="str">
            <v>FERC 923</v>
          </cell>
        </row>
        <row r="894">
          <cell r="B894" t="str">
            <v>UCOR.00000306.01.05.01</v>
          </cell>
          <cell r="C894" t="str">
            <v>FERC 555</v>
          </cell>
        </row>
        <row r="895">
          <cell r="B895" t="str">
            <v>UCOR.00000306.01.06.01</v>
          </cell>
          <cell r="C895" t="str">
            <v>FERC 565</v>
          </cell>
        </row>
        <row r="896">
          <cell r="B896" t="str">
            <v>UCOR.00000306.01.07.01</v>
          </cell>
          <cell r="C896" t="str">
            <v>FERC 565</v>
          </cell>
        </row>
        <row r="897">
          <cell r="B897" t="str">
            <v>UCOR.00000306.01.07.02</v>
          </cell>
          <cell r="C897" t="str">
            <v>FERC 555</v>
          </cell>
        </row>
        <row r="898">
          <cell r="B898" t="str">
            <v>UCOR.00000601.01.01.01</v>
          </cell>
          <cell r="C898" t="str">
            <v>FERC 524.900</v>
          </cell>
        </row>
        <row r="899">
          <cell r="B899" t="str">
            <v>UCOR.00000601.01.01.02</v>
          </cell>
          <cell r="C899" t="str">
            <v>FERC 524.901</v>
          </cell>
        </row>
        <row r="900">
          <cell r="B900" t="str">
            <v>UCOR.00000622.01.02.01</v>
          </cell>
          <cell r="C900" t="str">
            <v>PSL FERC 524</v>
          </cell>
        </row>
        <row r="901">
          <cell r="B901" t="str">
            <v>UCOR.00000622.01.02.02</v>
          </cell>
          <cell r="C901" t="str">
            <v>PSL FERC 925</v>
          </cell>
        </row>
        <row r="902">
          <cell r="B902" t="str">
            <v>UCOR.00000643.01.13.01</v>
          </cell>
          <cell r="C902" t="str">
            <v>Payroll Accrual Cutover Entry-FERC 542B</v>
          </cell>
        </row>
        <row r="903">
          <cell r="B903" t="str">
            <v>UCOR.00000693.01.01.01</v>
          </cell>
          <cell r="C903" t="str">
            <v>Amortization Cedar Bay - Capacity-557F</v>
          </cell>
        </row>
        <row r="904">
          <cell r="B904" t="str">
            <v>UCOR.00000693.01.01.01Y</v>
          </cell>
          <cell r="C904" t="str">
            <v>CEDAR BAY WBS</v>
          </cell>
        </row>
        <row r="905">
          <cell r="B905" t="str">
            <v>UCOR.00000693.01.01.02</v>
          </cell>
          <cell r="C905" t="str">
            <v>Amort Cedar Bay - Tax Grossup-Capacity-5</v>
          </cell>
        </row>
        <row r="906">
          <cell r="B906" t="str">
            <v>UCOR.00000693.01.01.02Y</v>
          </cell>
          <cell r="C906" t="str">
            <v>Amort Cedar Bay - Tax Grossup-Capacity-5Y</v>
          </cell>
        </row>
        <row r="907">
          <cell r="B907" t="str">
            <v>UNUC.00000001.01.01.01</v>
          </cell>
          <cell r="C907" t="str">
            <v>(524B) Misc Nuc Power Exps-Cap Clause</v>
          </cell>
        </row>
        <row r="908">
          <cell r="B908" t="str">
            <v>UNUC.00000001.01.02.01</v>
          </cell>
          <cell r="C908" t="str">
            <v>(524B) Misc Nuc Power Exps-Cap Clause</v>
          </cell>
        </row>
        <row r="909">
          <cell r="B909" t="str">
            <v>UNUC.00000001.01.03.01</v>
          </cell>
          <cell r="C909" t="str">
            <v>(524B) Misc Nuc Power Exps-Cap Clause</v>
          </cell>
        </row>
        <row r="910">
          <cell r="B910" t="str">
            <v>UNUC.00000001.01.04.01</v>
          </cell>
          <cell r="C910" t="str">
            <v>(524B) Misc Nuc Power Exps-Cap Clause</v>
          </cell>
        </row>
        <row r="911">
          <cell r="B911" t="str">
            <v>UNUC.00000001.01.05.01</v>
          </cell>
          <cell r="C911" t="str">
            <v>(524B) Misc Nuc Power Exps-Cap Clause</v>
          </cell>
        </row>
        <row r="912">
          <cell r="B912" t="str">
            <v>UNUC.00000001.01.06.01</v>
          </cell>
          <cell r="C912" t="str">
            <v>(524B) Misc Nuc Power Exps-Cap Clause</v>
          </cell>
        </row>
        <row r="913">
          <cell r="B913" t="str">
            <v>UNUC.00000001.01.07.01</v>
          </cell>
          <cell r="C913" t="str">
            <v>(524B) Misc Nuc Power Exps-Cap Clause</v>
          </cell>
        </row>
        <row r="914">
          <cell r="B914" t="str">
            <v>UNUC.00000001.01.08.01</v>
          </cell>
          <cell r="C914" t="str">
            <v>(524B) Misc Nuc Power Exps-Cap Clause</v>
          </cell>
        </row>
        <row r="915">
          <cell r="B915" t="str">
            <v>UNUC.00000001.01.09.01</v>
          </cell>
          <cell r="C915" t="str">
            <v>(524B) Misc Nuc Power Exps-Cap Clause</v>
          </cell>
        </row>
        <row r="916">
          <cell r="B916" t="str">
            <v>UNUC.00000001.01.10.01</v>
          </cell>
          <cell r="C916" t="str">
            <v>(524B) Misc Nuc Power Exps-Cap Clause</v>
          </cell>
        </row>
        <row r="917">
          <cell r="B917" t="str">
            <v>UNUC.00000001.01.11.01</v>
          </cell>
          <cell r="C917" t="str">
            <v>(524B) Misc Nuc Power Exps-Cap Clause</v>
          </cell>
        </row>
        <row r="918">
          <cell r="B918" t="str">
            <v>UNUC.00000001.01.12.01</v>
          </cell>
          <cell r="C918" t="str">
            <v>(524B) Misc Nuc Power Exps-Cap Clause</v>
          </cell>
        </row>
        <row r="919">
          <cell r="B919" t="str">
            <v>UNUC.00000001.01.13.01</v>
          </cell>
          <cell r="C919" t="str">
            <v>(524B) Misc Nuc Power Exps-Cap Clause</v>
          </cell>
        </row>
        <row r="920">
          <cell r="B920" t="str">
            <v>UNUC.00000001.01.14.01</v>
          </cell>
          <cell r="C920" t="str">
            <v>(524B) Misc Nuc Power Exps-Cap Clause</v>
          </cell>
        </row>
        <row r="921">
          <cell r="B921" t="str">
            <v>UNUC.00000001.01.15.01</v>
          </cell>
          <cell r="C921" t="str">
            <v>(524B) Misc Nuc Power Exps-Cap Clause</v>
          </cell>
        </row>
        <row r="922">
          <cell r="B922" t="str">
            <v>UNUC.00000001.01.16.01</v>
          </cell>
          <cell r="C922" t="str">
            <v>(524B) Misc Nuc Power Exps-Cap Clause</v>
          </cell>
        </row>
        <row r="923">
          <cell r="B923" t="str">
            <v>UNUC.00000002.01.01.01</v>
          </cell>
          <cell r="C923" t="str">
            <v>(524B) Misc Nuc Power Exps-Cap Clause</v>
          </cell>
        </row>
        <row r="924">
          <cell r="B924" t="str">
            <v>UNUC.00000002.01.02.01</v>
          </cell>
          <cell r="C924" t="str">
            <v>(524B) Misc Nuc Power Exps-Cap Clause</v>
          </cell>
        </row>
        <row r="925">
          <cell r="B925" t="str">
            <v>UNUC.00000002.01.03.01</v>
          </cell>
          <cell r="C925" t="str">
            <v>(524B) Misc Nuc Power Exps-Cap Clause</v>
          </cell>
        </row>
        <row r="926">
          <cell r="B926" t="str">
            <v>UNUC.00000002.01.04.01</v>
          </cell>
          <cell r="C926" t="str">
            <v>(524B) Misc Nuc Power Exps-Cap Clause</v>
          </cell>
        </row>
        <row r="927">
          <cell r="B927" t="str">
            <v>UNUC.00000002.01.05.01</v>
          </cell>
          <cell r="C927" t="str">
            <v>(524B) Misc Nuc Power Exps-Cap Clause</v>
          </cell>
        </row>
        <row r="928">
          <cell r="B928" t="str">
            <v>UNUC.00000002.01.06.01</v>
          </cell>
          <cell r="C928" t="str">
            <v>(524B) Misc Nuc Power Exps-Cap Clause</v>
          </cell>
        </row>
        <row r="929">
          <cell r="B929" t="str">
            <v>UNUC.00000002.01.07.01</v>
          </cell>
          <cell r="C929" t="str">
            <v>(524B) Misc Nuc Power Exps-Cap Clause</v>
          </cell>
        </row>
        <row r="930">
          <cell r="B930" t="str">
            <v>UNUC.00000002.01.08.01</v>
          </cell>
          <cell r="C930" t="str">
            <v>(524B) Misc Nuc Power Exps-Cap Clause</v>
          </cell>
        </row>
        <row r="931">
          <cell r="B931" t="str">
            <v>UNUC.00000002.01.09.01</v>
          </cell>
          <cell r="C931" t="str">
            <v>(524B) Misc Nuc Power Exps-Cap Clause</v>
          </cell>
        </row>
        <row r="932">
          <cell r="B932" t="str">
            <v>UNUC.00000002.01.10.01</v>
          </cell>
          <cell r="C932" t="str">
            <v>(524B) Misc Nuc Power Exps-Cap Clause</v>
          </cell>
        </row>
        <row r="933">
          <cell r="B933" t="str">
            <v>UNUC.00000002.01.11.01</v>
          </cell>
          <cell r="C933" t="str">
            <v>(524B) Misc Nuc Power Exps-Cap Clause</v>
          </cell>
        </row>
        <row r="934">
          <cell r="B934" t="str">
            <v>UNUC.00000002.01.12.01</v>
          </cell>
          <cell r="C934" t="str">
            <v>(524B) Misc Nuc Power Exps-Cap Clause</v>
          </cell>
        </row>
        <row r="935">
          <cell r="B935" t="str">
            <v>UNUC.00000002.01.13.01</v>
          </cell>
          <cell r="C935" t="str">
            <v>(524B) Misc Nuc Power Exps-Cap Clause</v>
          </cell>
        </row>
        <row r="936">
          <cell r="B936" t="str">
            <v>UNUC.00000002.01.14.01</v>
          </cell>
          <cell r="C936" t="str">
            <v>(524B) Misc Nuc Power Exps-Cap Clause</v>
          </cell>
        </row>
        <row r="937">
          <cell r="B937" t="str">
            <v>UNUC.00000002.01.15.01</v>
          </cell>
          <cell r="C937" t="str">
            <v>(524B) Misc Nuc Power Exps-Cap Clause</v>
          </cell>
        </row>
        <row r="938">
          <cell r="B938" t="str">
            <v>UNUC.00000002.01.16.01</v>
          </cell>
          <cell r="C938" t="str">
            <v>(524B) Misc Nuc Power Exps-Cap Clause</v>
          </cell>
        </row>
        <row r="939">
          <cell r="B939" t="str">
            <v>UNUC.00000003.01.01.01</v>
          </cell>
          <cell r="C939" t="str">
            <v>(524B) Misc Nuc Power Exps-Cap Clause</v>
          </cell>
        </row>
        <row r="940">
          <cell r="B940" t="str">
            <v>UNUC.00000003.01.02.01</v>
          </cell>
          <cell r="C940" t="str">
            <v>(524B) Misc Nuc Power Exps-Cap Clause</v>
          </cell>
        </row>
        <row r="941">
          <cell r="B941" t="str">
            <v>UNUC.00000003.01.03.01</v>
          </cell>
          <cell r="C941" t="str">
            <v>(524B) Misc Nuc Power Exps-Cap Clause</v>
          </cell>
        </row>
        <row r="942">
          <cell r="B942" t="str">
            <v>UNUC.00000003.01.04.01</v>
          </cell>
          <cell r="C942" t="str">
            <v>(524B) Misc Nuc Power Exps-Cap Clause</v>
          </cell>
        </row>
        <row r="943">
          <cell r="B943" t="str">
            <v>UNUC.00000003.01.05.01</v>
          </cell>
          <cell r="C943" t="str">
            <v>(524B) Misc Nuc Power Exps-Cap Clause</v>
          </cell>
        </row>
        <row r="944">
          <cell r="B944" t="str">
            <v>UNUC.00000003.01.06.01</v>
          </cell>
          <cell r="C944" t="str">
            <v>(524B) Misc Nuc Power Exps-Cap Clause</v>
          </cell>
        </row>
        <row r="945">
          <cell r="B945" t="str">
            <v>UNUC.00000003.01.07.01</v>
          </cell>
          <cell r="C945" t="str">
            <v>Security Cap Base Contractor Wrap-up</v>
          </cell>
        </row>
        <row r="946">
          <cell r="B946" t="str">
            <v>UNUC.00000604.01.01.01</v>
          </cell>
          <cell r="C946" t="str">
            <v>(524B) Misc Nuc Power Exps - Cap Clause</v>
          </cell>
        </row>
        <row r="947">
          <cell r="B947" t="str">
            <v>UNUC.00000715.01.01.01</v>
          </cell>
          <cell r="C947" t="str">
            <v>(524B) Misc Nuc Power Exps-Cap Clause</v>
          </cell>
        </row>
        <row r="948">
          <cell r="B948" t="str">
            <v>UNUC.00000748.01.01.08</v>
          </cell>
          <cell r="C948" t="str">
            <v>(524B) Misc Nuc Power Exps - Cap Clause</v>
          </cell>
        </row>
        <row r="949">
          <cell r="B949" t="str">
            <v>UNUC.00000914.01.01.01</v>
          </cell>
          <cell r="C949" t="str">
            <v>PTN Capacity Clause Cyber Security</v>
          </cell>
        </row>
        <row r="950">
          <cell r="B950" t="str">
            <v>UNUC.00000937.01.01.01</v>
          </cell>
          <cell r="C950" t="str">
            <v>Fukushima Recoverable O&amp;M - PSL</v>
          </cell>
        </row>
        <row r="951">
          <cell r="B951" t="str">
            <v>UNUC.00000938.01.01.01</v>
          </cell>
          <cell r="C951" t="str">
            <v>Fukushima Recoverable O&amp;M - PTN</v>
          </cell>
        </row>
        <row r="952">
          <cell r="B952" t="str">
            <v>UNUC.00000938.01.01.03</v>
          </cell>
          <cell r="C952" t="str">
            <v>Fukushima Recoverable O&amp;M - PTN</v>
          </cell>
        </row>
        <row r="953">
          <cell r="B953" t="str">
            <v>UNUC.00000938.01.01.05</v>
          </cell>
          <cell r="C953" t="str">
            <v>Fukushima Recoverable O&amp;M - PTN</v>
          </cell>
        </row>
        <row r="954">
          <cell r="B954" t="str">
            <v>UNUC.00000938.01.02.01</v>
          </cell>
          <cell r="C954" t="str">
            <v>Fukushima Recoverable O&amp;M - EP</v>
          </cell>
        </row>
        <row r="955">
          <cell r="B955" t="str">
            <v>UNUC.00000969.10.01.01</v>
          </cell>
          <cell r="C955" t="str">
            <v>INSTALL - ALT</v>
          </cell>
        </row>
        <row r="956">
          <cell r="B956" t="str">
            <v>UNUC.00001012.01.01.01</v>
          </cell>
          <cell r="C956" t="str">
            <v>St. Lucie Cyber Security Maintenance Fee</v>
          </cell>
        </row>
        <row r="957">
          <cell r="B957" t="str">
            <v>UNUC.00001057.01.01.01</v>
          </cell>
          <cell r="C957" t="str">
            <v>A05-Misc Nucl Pwr Exp-Height Sec-Capacit</v>
          </cell>
        </row>
        <row r="958">
          <cell r="B958" t="str">
            <v>UNUC.00001058.01.01.01</v>
          </cell>
          <cell r="C958" t="str">
            <v>A05-Misc Nucl Pwr Exp-Height Sec-Capacit</v>
          </cell>
        </row>
        <row r="959">
          <cell r="B959" t="str">
            <v>UNUC.00001062.01.01.01</v>
          </cell>
          <cell r="C959" t="str">
            <v>A05-Misc Nucl Pwr Exp-Height Sec-Capacit</v>
          </cell>
        </row>
        <row r="960">
          <cell r="B960" t="str">
            <v>UNUC.00001132.01.01.01</v>
          </cell>
          <cell r="C960" t="str">
            <v>(528A) Maint Supv &amp; Engineering-Fukushim</v>
          </cell>
        </row>
        <row r="961">
          <cell r="B961" t="str">
            <v>UNUC.00001132.01.02.01</v>
          </cell>
          <cell r="C961" t="str">
            <v>(524G) Misc Nuclear Pwr Exp-Fukushima-Re</v>
          </cell>
        </row>
        <row r="962">
          <cell r="B962" t="str">
            <v>UNUC.00001132.01.03.01</v>
          </cell>
          <cell r="C962" t="str">
            <v>(524G) Misc Nuclear Pwr Exp-Fukushima-Re</v>
          </cell>
        </row>
        <row r="963">
          <cell r="B963" t="str">
            <v>UNUC.00001132.01.04.01</v>
          </cell>
          <cell r="C963" t="str">
            <v>(524G) Misc Nuclear Pwr Exp-Fukushima-Re</v>
          </cell>
        </row>
        <row r="964">
          <cell r="B964" t="str">
            <v>UNUC.00001134.40.01.01</v>
          </cell>
          <cell r="C964" t="str">
            <v>PTN FLOODING Mods Recoverable O&amp;M</v>
          </cell>
        </row>
        <row r="965">
          <cell r="B965" t="str">
            <v>UNUC.00001174.01.01.01</v>
          </cell>
          <cell r="C965" t="str">
            <v>A05-Misc Nucl Pwr Exp-Height Sec-Capacit</v>
          </cell>
        </row>
        <row r="966">
          <cell r="B966" t="str">
            <v>UPGD.00000399.01.01.01</v>
          </cell>
          <cell r="C966" t="str">
            <v>PCU PLANT SECURITY-506</v>
          </cell>
        </row>
        <row r="967">
          <cell r="B967" t="str">
            <v>UPGD.00000620.01.01.01</v>
          </cell>
          <cell r="C967" t="str">
            <v>PRV 3&amp;4 PLANT SECURITY-506</v>
          </cell>
        </row>
        <row r="968">
          <cell r="B968" t="str">
            <v>UPGD.00000621.01.01.01</v>
          </cell>
          <cell r="C968" t="str">
            <v>PSN 3 PLANT SECURITY-506</v>
          </cell>
        </row>
        <row r="969">
          <cell r="B969" t="str">
            <v>UPGD.00000622.01.01.01</v>
          </cell>
          <cell r="C969" t="str">
            <v>PPE PLANT SECURITY-506</v>
          </cell>
        </row>
        <row r="970">
          <cell r="B970" t="str">
            <v>UPGD.00000623.01.01.01</v>
          </cell>
          <cell r="C970" t="str">
            <v>PCC 1&amp;2 PLANT SECURITY-506</v>
          </cell>
        </row>
        <row r="971">
          <cell r="B971" t="str">
            <v>UPGD.00000624.01.01.01</v>
          </cell>
          <cell r="C971" t="str">
            <v>PMT 1&amp;2 PLANT SECURITY-506</v>
          </cell>
        </row>
        <row r="972">
          <cell r="B972" t="str">
            <v>UPGD.00000625.01.01.01</v>
          </cell>
          <cell r="C972" t="str">
            <v>PMR 1&amp;2 PLANT SECURITY-506</v>
          </cell>
        </row>
        <row r="973">
          <cell r="B973" t="str">
            <v>UPGD.00000625.02.01.01</v>
          </cell>
          <cell r="C973" t="str">
            <v>PMR 1&amp;2 NERC CIP-506B</v>
          </cell>
        </row>
        <row r="974">
          <cell r="B974" t="str">
            <v>UPGD.00000625.03.01.01</v>
          </cell>
          <cell r="C974" t="str">
            <v>PMR 1&amp;2 CYBER SECURITY-506B</v>
          </cell>
        </row>
        <row r="975">
          <cell r="B975" t="str">
            <v>UPGD.00000626.01.01.01</v>
          </cell>
          <cell r="C975" t="str">
            <v>PPE 3&amp;4 PLANT SECURITY-506</v>
          </cell>
        </row>
        <row r="976">
          <cell r="B976" t="str">
            <v>UPGD.00000627.01.01.01</v>
          </cell>
          <cell r="C976" t="str">
            <v>PTF 1&amp;2 PLANT SECURITY-506</v>
          </cell>
        </row>
        <row r="977">
          <cell r="B977" t="str">
            <v>UPGD.00000628.01.01.01</v>
          </cell>
          <cell r="C977" t="str">
            <v>TMT PLANT SECURITY-506</v>
          </cell>
        </row>
        <row r="978">
          <cell r="B978" t="str">
            <v>UPGD.00000629.01.01.01</v>
          </cell>
          <cell r="C978" t="str">
            <v>TCC PLANT SECURITY-506</v>
          </cell>
        </row>
        <row r="979">
          <cell r="B979" t="str">
            <v>UPGD.00000630.01.01.01</v>
          </cell>
          <cell r="C979" t="str">
            <v>TPE PLANT SECURITY-506</v>
          </cell>
        </row>
        <row r="980">
          <cell r="B980" t="str">
            <v>UPGD.00000631.01.01.01</v>
          </cell>
          <cell r="C980" t="str">
            <v>FUELS INFRASTRUCTURE  PLANT SECURITY-506</v>
          </cell>
        </row>
        <row r="981">
          <cell r="B981" t="str">
            <v>UPGD.00000631.01.01.02</v>
          </cell>
          <cell r="C981" t="str">
            <v>FUELS INFRASTRUCTURE  PLANT SECURITY-549</v>
          </cell>
        </row>
        <row r="982">
          <cell r="B982" t="str">
            <v>UPGD.00000632.01.01.01</v>
          </cell>
          <cell r="C982" t="str">
            <v>PPN 1&amp;2 PLANT SECURITY-549</v>
          </cell>
        </row>
        <row r="983">
          <cell r="B983" t="str">
            <v>UPGD.00000633.01.01.01</v>
          </cell>
          <cell r="C983" t="str">
            <v>PFM 2 PLANT SECURITY-549</v>
          </cell>
        </row>
        <row r="984">
          <cell r="B984" t="str">
            <v>UPGD.00000633.03.01.01</v>
          </cell>
          <cell r="C984" t="str">
            <v>PFM 2 CYBER SECURITY-549B</v>
          </cell>
        </row>
        <row r="985">
          <cell r="B985" t="str">
            <v>UPGD.00000634.01.01.01</v>
          </cell>
          <cell r="C985" t="str">
            <v>PSN 4&amp;5 PLANT SECURITY-549</v>
          </cell>
        </row>
        <row r="986">
          <cell r="B986" t="str">
            <v>UPGD.00000634.03.01.01</v>
          </cell>
          <cell r="C986" t="str">
            <v>PSN 4&amp;5 CYBER SECURITY-549B</v>
          </cell>
        </row>
        <row r="987">
          <cell r="B987" t="str">
            <v>UPGD.00000635.01.01.01</v>
          </cell>
          <cell r="C987" t="str">
            <v>GTPP PLANT SECURITY-549</v>
          </cell>
        </row>
        <row r="988">
          <cell r="B988" t="str">
            <v>UPGD.00000635.03.01.01</v>
          </cell>
          <cell r="C988" t="str">
            <v>GTPP CYBER SECURITY-549B</v>
          </cell>
        </row>
        <row r="989">
          <cell r="B989" t="str">
            <v>UPGD.00000636.01.01.01</v>
          </cell>
          <cell r="C989" t="str">
            <v>PMT 3 PLANT SECURITY-549</v>
          </cell>
        </row>
        <row r="990">
          <cell r="B990" t="str">
            <v>UPGD.00000689.01.01.01</v>
          </cell>
          <cell r="C990" t="str">
            <v>TMR PLANT SECURITY-506</v>
          </cell>
        </row>
        <row r="991">
          <cell r="B991" t="str">
            <v>UPGD.00000728.01.01.01</v>
          </cell>
          <cell r="C991" t="str">
            <v>PTF 5 PLANT SECURITY (ECRC)-549</v>
          </cell>
        </row>
        <row r="992">
          <cell r="B992" t="str">
            <v>UPGD.00000729.01.01.01</v>
          </cell>
          <cell r="C992" t="str">
            <v>PMR 8 PLANT SECURITY (ECRC)-549</v>
          </cell>
        </row>
        <row r="993">
          <cell r="B993" t="str">
            <v>UPGD.00000729.02.01.01</v>
          </cell>
          <cell r="C993" t="str">
            <v>PMR 8 NERC CIP-549B</v>
          </cell>
        </row>
        <row r="994">
          <cell r="B994" t="str">
            <v>UPGD.00000729.03.01.01</v>
          </cell>
          <cell r="C994" t="str">
            <v>PMR 8 CYBER SECURITY-549B</v>
          </cell>
        </row>
        <row r="995">
          <cell r="B995" t="str">
            <v>UPGD.00000730.01.01.01</v>
          </cell>
          <cell r="C995" t="str">
            <v>PGD PLANT SECURITY-506</v>
          </cell>
        </row>
        <row r="996">
          <cell r="B996" t="str">
            <v>UPGD.00000730.01.01.02</v>
          </cell>
          <cell r="C996" t="str">
            <v>PGD PLANT SECURITY-549</v>
          </cell>
        </row>
        <row r="997">
          <cell r="B997" t="str">
            <v>UPGD.00000962.01.01.01</v>
          </cell>
          <cell r="C997" t="str">
            <v>NERC CIP SUPPORT - DUE DILLIGENCE-506</v>
          </cell>
        </row>
        <row r="998">
          <cell r="B998" t="str">
            <v>UPGD.00000962.01.01.02</v>
          </cell>
          <cell r="C998" t="str">
            <v>NERC CIP SUPPORT - DUE DILLIGENCE-549</v>
          </cell>
        </row>
        <row r="999">
          <cell r="B999" t="str">
            <v>UPGD.00000963.01.01.01</v>
          </cell>
          <cell r="C999" t="str">
            <v>NERC CIP SUPPORT - INTRUMENT &amp; CONTR-506</v>
          </cell>
        </row>
        <row r="1000">
          <cell r="B1000" t="str">
            <v>UPGD.00000963.01.01.02</v>
          </cell>
          <cell r="C1000" t="str">
            <v>NERC CIP SUPPORT - INTRUMENT &amp; CONTR-549</v>
          </cell>
        </row>
        <row r="1001">
          <cell r="B1001" t="str">
            <v>UPGD.00001275.01.01.01</v>
          </cell>
          <cell r="C1001" t="str">
            <v>PROD ASSURANCE - PLANT SECURITY-506</v>
          </cell>
        </row>
        <row r="1002">
          <cell r="B1002" t="str">
            <v>UPGD.00001275.01.01.02</v>
          </cell>
          <cell r="C1002" t="str">
            <v>PROD ASSURANCE - PLANT SECURITY-549</v>
          </cell>
        </row>
        <row r="1003">
          <cell r="B1003" t="str">
            <v>UPGD.00001282.01.01.01</v>
          </cell>
          <cell r="C1003" t="str">
            <v>PMR 3&amp;4 PLANT SECURITY-549</v>
          </cell>
        </row>
        <row r="1004">
          <cell r="B1004" t="str">
            <v>UPGD.00001282.02.01.01</v>
          </cell>
          <cell r="C1004" t="str">
            <v>PMR 3&amp;4 NERC CIP-549B</v>
          </cell>
        </row>
        <row r="1005">
          <cell r="B1005" t="str">
            <v>UPGD.00001282.03.01.01</v>
          </cell>
          <cell r="C1005" t="str">
            <v>PMR 3&amp;4 CYBER SECURITY-549B</v>
          </cell>
        </row>
        <row r="1006">
          <cell r="B1006" t="str">
            <v>UPGD.00001327.01.01.01</v>
          </cell>
          <cell r="C1006" t="str">
            <v>NERC CIP SUPPORT - APPS/DATA SYSTEMS-506</v>
          </cell>
        </row>
        <row r="1007">
          <cell r="B1007" t="str">
            <v>UPGD.00001327.01.01.02</v>
          </cell>
          <cell r="C1007" t="str">
            <v>NERC CIP SUPPORT - APPS/DATA SYSTEMS-549</v>
          </cell>
        </row>
        <row r="1008">
          <cell r="B1008" t="str">
            <v>UPGD.00001446.01.01.01</v>
          </cell>
          <cell r="C1008" t="str">
            <v>PFL PLANT SECURITY-549</v>
          </cell>
        </row>
        <row r="1009">
          <cell r="B1009" t="str">
            <v>UPGD.00001446.03.01.01</v>
          </cell>
          <cell r="C1009" t="str">
            <v>PFL CYBER SECURITY-549B</v>
          </cell>
        </row>
        <row r="1010">
          <cell r="B1010" t="str">
            <v>UPGD.00003208.01.01.01</v>
          </cell>
          <cell r="C1010" t="str">
            <v>PPE 5 PLANT SECURITY-549</v>
          </cell>
        </row>
        <row r="1011">
          <cell r="B1011" t="str">
            <v>UPGD.00003814.01.01.01</v>
          </cell>
          <cell r="C1011" t="str">
            <v>PWC PLANT SECURITY NERC-549</v>
          </cell>
        </row>
        <row r="1012">
          <cell r="B1012" t="str">
            <v>UPGD.00003814.03.01.01</v>
          </cell>
          <cell r="C1012" t="str">
            <v>PWC CYBER SECURITY-549B</v>
          </cell>
        </row>
        <row r="1013">
          <cell r="B1013" t="str">
            <v>UPGD.00004447.02.01.01</v>
          </cell>
          <cell r="C1013" t="str">
            <v>PFM 3 CYBER SECURITY-549B</v>
          </cell>
        </row>
        <row r="1014">
          <cell r="B1014" t="str">
            <v>UPGD.00004811.01.01.01</v>
          </cell>
          <cell r="C1014" t="str">
            <v>PJK 1&amp;2 NERC Compliance - 506B</v>
          </cell>
        </row>
        <row r="1015">
          <cell r="B1015" t="str">
            <v>UPGD.00004811.03.01.01</v>
          </cell>
          <cell r="C1015" t="str">
            <v>SJRPP 1&amp;2 CYBER SECURITY - 506B</v>
          </cell>
        </row>
        <row r="1016">
          <cell r="B1016" t="str">
            <v>UPGD.00005600.01.01.01</v>
          </cell>
          <cell r="C1016" t="str">
            <v>PRV 5 PLANT SECURITY-549</v>
          </cell>
        </row>
        <row r="1017">
          <cell r="B1017" t="str">
            <v>UPGD.00005601.01.01.01</v>
          </cell>
          <cell r="C1017" t="str">
            <v>PCC 3 PLANT SECURITY-549</v>
          </cell>
        </row>
        <row r="1018">
          <cell r="B1018" t="str">
            <v>UPGD.00005601.03.01.01</v>
          </cell>
          <cell r="C1018" t="str">
            <v>PCC 3 CYBER SECURITY-549B</v>
          </cell>
        </row>
        <row r="1019">
          <cell r="B1019" t="str">
            <v>UPGD.00005815.01.01.01</v>
          </cell>
          <cell r="C1019" t="str">
            <v>CEDAR BAY - Amort Exp BkTxDiff-557F</v>
          </cell>
        </row>
        <row r="1020">
          <cell r="B1020" t="str">
            <v>UPGD.00005815.01.01.01Y</v>
          </cell>
          <cell r="C1020" t="str">
            <v>CEDAR BAY - Amort Exp BkTxDiff-557FY</v>
          </cell>
        </row>
        <row r="1021">
          <cell r="B1021" t="str">
            <v>UPGD.00006146.01.01.02</v>
          </cell>
          <cell r="C1021" t="str">
            <v>PCS CAPACITY PROJECTS - FORECAST - 549</v>
          </cell>
        </row>
        <row r="1022">
          <cell r="B1022" t="str">
            <v>XAN5100</v>
          </cell>
          <cell r="C1022" t="str">
            <v>Interest Rate - Last Day of the Month</v>
          </cell>
        </row>
        <row r="1023">
          <cell r="B1023" t="str">
            <v>XAN5200</v>
          </cell>
          <cell r="C1023" t="str">
            <v>Regulatory Assessment Fee Rate</v>
          </cell>
        </row>
        <row r="1024">
          <cell r="B1024" t="str">
            <v>XAN5300</v>
          </cell>
          <cell r="C1024" t="str">
            <v>Annual Rate of Return for Debt</v>
          </cell>
        </row>
        <row r="1025">
          <cell r="B1025" t="str">
            <v>XAN5400</v>
          </cell>
          <cell r="C1025" t="str">
            <v>Annual Rate of Return for Equity</v>
          </cell>
        </row>
        <row r="1026">
          <cell r="B1026" t="str">
            <v>XAN5500</v>
          </cell>
          <cell r="C1026" t="str">
            <v>Federal Tax Rate</v>
          </cell>
        </row>
        <row r="1027">
          <cell r="B1027" t="str">
            <v>XAN5600</v>
          </cell>
          <cell r="C1027" t="str">
            <v>State Tax Rate</v>
          </cell>
        </row>
        <row r="1028">
          <cell r="B1028" t="str">
            <v>XAN5700</v>
          </cell>
          <cell r="C1028" t="str">
            <v>Interest Rate - First Day of the Month</v>
          </cell>
        </row>
      </sheetData>
      <sheetData sheetId="2">
        <row r="1">
          <cell r="C1" t="str">
            <v>PROJECT_ID</v>
          </cell>
          <cell r="D1" t="str">
            <v>PROJECT_TYPE</v>
          </cell>
          <cell r="E1" t="str">
            <v>CLAUSE_PROGRAM_NAME</v>
          </cell>
          <cell r="F1" t="str">
            <v>ALLOC_CP_FACTOR</v>
          </cell>
          <cell r="G1" t="str">
            <v>ALLOC_GCP_FACTOR</v>
          </cell>
          <cell r="H1" t="str">
            <v>ALLOC_ENGY_FACTOR</v>
          </cell>
        </row>
        <row r="2">
          <cell r="C2">
            <v>81</v>
          </cell>
          <cell r="D2" t="str">
            <v>AMORT</v>
          </cell>
          <cell r="E2" t="str">
            <v>Okeelanta Settlement (Capacity Portion)</v>
          </cell>
          <cell r="F2">
            <v>1</v>
          </cell>
          <cell r="G2">
            <v>0</v>
          </cell>
          <cell r="H2">
            <v>0</v>
          </cell>
        </row>
        <row r="3">
          <cell r="C3">
            <v>5002</v>
          </cell>
          <cell r="D3" t="str">
            <v>CAPITAL</v>
          </cell>
          <cell r="E3" t="str">
            <v>002-Incremental Security</v>
          </cell>
          <cell r="F3">
            <v>1</v>
          </cell>
          <cell r="G3">
            <v>0</v>
          </cell>
          <cell r="H3">
            <v>0</v>
          </cell>
        </row>
        <row r="4">
          <cell r="C4">
            <v>5003</v>
          </cell>
          <cell r="D4" t="str">
            <v>CAPITAL</v>
          </cell>
          <cell r="E4" t="str">
            <v>301-Residential Home Energy Survey</v>
          </cell>
          <cell r="F4">
            <v>1</v>
          </cell>
          <cell r="G4">
            <v>0</v>
          </cell>
          <cell r="H4">
            <v>0</v>
          </cell>
        </row>
        <row r="5">
          <cell r="C5">
            <v>5004</v>
          </cell>
          <cell r="D5" t="str">
            <v>CAPITAL</v>
          </cell>
          <cell r="E5" t="str">
            <v>302-Load management (On call)</v>
          </cell>
          <cell r="F5">
            <v>1</v>
          </cell>
          <cell r="G5">
            <v>0</v>
          </cell>
          <cell r="H5">
            <v>0</v>
          </cell>
        </row>
        <row r="6">
          <cell r="C6">
            <v>5006</v>
          </cell>
          <cell r="D6" t="str">
            <v>CAPITAL</v>
          </cell>
          <cell r="E6" t="str">
            <v>304-Business PV for School</v>
          </cell>
          <cell r="F6">
            <v>1</v>
          </cell>
          <cell r="G6">
            <v>0</v>
          </cell>
          <cell r="H6">
            <v>0</v>
          </cell>
        </row>
        <row r="7">
          <cell r="C7">
            <v>5007</v>
          </cell>
          <cell r="D7" t="str">
            <v>CAPITAL</v>
          </cell>
          <cell r="E7" t="str">
            <v>305-Solar Pilot Projects Common Exp</v>
          </cell>
          <cell r="F7">
            <v>1</v>
          </cell>
          <cell r="G7">
            <v>0</v>
          </cell>
          <cell r="H7">
            <v>0</v>
          </cell>
        </row>
        <row r="8">
          <cell r="C8">
            <v>5008</v>
          </cell>
          <cell r="D8" t="str">
            <v>CAPITAL</v>
          </cell>
          <cell r="E8" t="str">
            <v>307-Business Energy Evaluation</v>
          </cell>
          <cell r="F8">
            <v>1</v>
          </cell>
          <cell r="G8">
            <v>0</v>
          </cell>
          <cell r="H8">
            <v>0</v>
          </cell>
        </row>
        <row r="9">
          <cell r="C9">
            <v>5001</v>
          </cell>
          <cell r="D9" t="str">
            <v>CAPITAL</v>
          </cell>
          <cell r="E9" t="str">
            <v>001-FUKISHIMA</v>
          </cell>
          <cell r="F9">
            <v>1</v>
          </cell>
          <cell r="G9">
            <v>0</v>
          </cell>
          <cell r="H9">
            <v>0</v>
          </cell>
        </row>
        <row r="10">
          <cell r="C10">
            <v>5005</v>
          </cell>
          <cell r="D10" t="str">
            <v>CAPITAL</v>
          </cell>
          <cell r="E10" t="str">
            <v>303-Common Expenses</v>
          </cell>
          <cell r="F10">
            <v>1</v>
          </cell>
          <cell r="G10">
            <v>0</v>
          </cell>
          <cell r="H10">
            <v>0</v>
          </cell>
        </row>
        <row r="11">
          <cell r="C11">
            <v>86</v>
          </cell>
          <cell r="D11" t="str">
            <v>OM_EXP</v>
          </cell>
          <cell r="E11" t="str">
            <v>SJRPP Suspension Liability</v>
          </cell>
          <cell r="F11">
            <v>1</v>
          </cell>
          <cell r="G11">
            <v>0</v>
          </cell>
          <cell r="H11">
            <v>0</v>
          </cell>
        </row>
        <row r="12">
          <cell r="C12">
            <v>221</v>
          </cell>
          <cell r="D12" t="str">
            <v>OM_EXP</v>
          </cell>
          <cell r="E12" t="str">
            <v>Cedar Bay Both</v>
          </cell>
          <cell r="F12">
            <v>1</v>
          </cell>
          <cell r="G12">
            <v>0</v>
          </cell>
          <cell r="H12">
            <v>0</v>
          </cell>
        </row>
        <row r="13">
          <cell r="C13">
            <v>220</v>
          </cell>
          <cell r="D13" t="str">
            <v>OM_EXP</v>
          </cell>
          <cell r="E13" t="str">
            <v>Cedar Bay Asset Liab - 9 - OM</v>
          </cell>
          <cell r="F13">
            <v>1</v>
          </cell>
          <cell r="G13">
            <v>0</v>
          </cell>
          <cell r="H13">
            <v>0</v>
          </cell>
        </row>
        <row r="14">
          <cell r="C14">
            <v>219</v>
          </cell>
          <cell r="D14" t="str">
            <v>OM_EXP</v>
          </cell>
          <cell r="E14" t="str">
            <v>Cedar Bay Asset Liab - 8 - OM</v>
          </cell>
          <cell r="F14">
            <v>1</v>
          </cell>
          <cell r="G14">
            <v>0</v>
          </cell>
          <cell r="H14">
            <v>0</v>
          </cell>
        </row>
        <row r="15">
          <cell r="C15">
            <v>83</v>
          </cell>
          <cell r="D15" t="str">
            <v>OM_EXP</v>
          </cell>
          <cell r="E15" t="str">
            <v>Payments to Non-cogenerators (UPS &amp; SJRPP)</v>
          </cell>
          <cell r="F15">
            <v>1</v>
          </cell>
          <cell r="G15">
            <v>0</v>
          </cell>
          <cell r="H15">
            <v>0</v>
          </cell>
        </row>
        <row r="16">
          <cell r="C16">
            <v>84</v>
          </cell>
          <cell r="D16" t="str">
            <v>OM_EXP</v>
          </cell>
          <cell r="E16" t="str">
            <v>Short-Term Capacity Purchases CCR</v>
          </cell>
          <cell r="F16">
            <v>1</v>
          </cell>
          <cell r="G16">
            <v>0</v>
          </cell>
          <cell r="H16">
            <v>0</v>
          </cell>
        </row>
        <row r="17">
          <cell r="C17">
            <v>85</v>
          </cell>
          <cell r="D17" t="str">
            <v>OM_EXP</v>
          </cell>
          <cell r="E17" t="str">
            <v>QF Capacity Charges</v>
          </cell>
          <cell r="F17">
            <v>1</v>
          </cell>
          <cell r="G17">
            <v>0</v>
          </cell>
          <cell r="H17">
            <v>0</v>
          </cell>
        </row>
        <row r="18">
          <cell r="C18">
            <v>229</v>
          </cell>
          <cell r="D18" t="str">
            <v>OM_EXP</v>
          </cell>
          <cell r="E18" t="str">
            <v>Indiantown Reg Assets - O&amp;M</v>
          </cell>
          <cell r="F18">
            <v>1</v>
          </cell>
          <cell r="G18">
            <v>0</v>
          </cell>
          <cell r="H18">
            <v>0</v>
          </cell>
        </row>
        <row r="19">
          <cell r="C19">
            <v>87</v>
          </cell>
          <cell r="D19" t="str">
            <v>OM_EXP</v>
          </cell>
          <cell r="E19" t="str">
            <v>Okeelanta Settlement (Capacity)</v>
          </cell>
          <cell r="F19">
            <v>1</v>
          </cell>
          <cell r="G19">
            <v>0</v>
          </cell>
          <cell r="H19">
            <v>0</v>
          </cell>
        </row>
        <row r="20">
          <cell r="C20">
            <v>88</v>
          </cell>
          <cell r="D20" t="str">
            <v>OM_EXP</v>
          </cell>
          <cell r="E20" t="str">
            <v>Incremental Plant Security Costs-Order No. PSC-01-1761</v>
          </cell>
          <cell r="F20">
            <v>1</v>
          </cell>
          <cell r="G20">
            <v>0</v>
          </cell>
          <cell r="H20">
            <v>0</v>
          </cell>
        </row>
        <row r="21">
          <cell r="C21">
            <v>89</v>
          </cell>
          <cell r="D21" t="str">
            <v>OM_EXP</v>
          </cell>
          <cell r="E21" t="str">
            <v>Transmission of Electricity by Others</v>
          </cell>
          <cell r="F21">
            <v>1</v>
          </cell>
          <cell r="G21">
            <v>0</v>
          </cell>
          <cell r="H21">
            <v>0</v>
          </cell>
        </row>
        <row r="22">
          <cell r="C22">
            <v>90</v>
          </cell>
          <cell r="D22" t="str">
            <v>OM_EXP</v>
          </cell>
          <cell r="E22" t="str">
            <v>Transmission Revenues from Capacity Sales</v>
          </cell>
          <cell r="F22">
            <v>1</v>
          </cell>
          <cell r="G22">
            <v>0</v>
          </cell>
          <cell r="H22">
            <v>0</v>
          </cell>
        </row>
        <row r="23">
          <cell r="C23">
            <v>182</v>
          </cell>
          <cell r="D23" t="str">
            <v>OM_EXP</v>
          </cell>
          <cell r="E23" t="str">
            <v>SJRPP Outside Services Legal Fees</v>
          </cell>
          <cell r="F23">
            <v>1</v>
          </cell>
          <cell r="G23">
            <v>0</v>
          </cell>
          <cell r="H23">
            <v>0</v>
          </cell>
        </row>
        <row r="24">
          <cell r="C24">
            <v>215</v>
          </cell>
          <cell r="D24" t="str">
            <v>OM_EXP</v>
          </cell>
          <cell r="E24" t="str">
            <v xml:space="preserve">Incremental Nuclear NCR Compliance Costs O&amp;M </v>
          </cell>
          <cell r="F24">
            <v>1</v>
          </cell>
          <cell r="G24">
            <v>0</v>
          </cell>
          <cell r="H24">
            <v>0</v>
          </cell>
        </row>
        <row r="25">
          <cell r="C25">
            <v>218</v>
          </cell>
          <cell r="D25" t="str">
            <v>OM_EXP</v>
          </cell>
          <cell r="E25" t="str">
            <v>Cedar Bay Reg Liability OM</v>
          </cell>
          <cell r="F25">
            <v>1</v>
          </cell>
          <cell r="G25">
            <v>0</v>
          </cell>
          <cell r="H25">
            <v>0</v>
          </cell>
        </row>
        <row r="26">
          <cell r="C26">
            <v>217</v>
          </cell>
          <cell r="D26" t="str">
            <v>RET_REQ</v>
          </cell>
          <cell r="E26" t="str">
            <v>Cedar Bay Assets - RR</v>
          </cell>
          <cell r="F26">
            <v>1</v>
          </cell>
          <cell r="G26">
            <v>0</v>
          </cell>
          <cell r="H26">
            <v>0</v>
          </cell>
        </row>
        <row r="27">
          <cell r="C27">
            <v>216</v>
          </cell>
          <cell r="D27" t="str">
            <v>RET_REQ</v>
          </cell>
          <cell r="E27" t="str">
            <v>Cedar Bay Liab - RR</v>
          </cell>
          <cell r="F27">
            <v>1</v>
          </cell>
          <cell r="G27">
            <v>0</v>
          </cell>
          <cell r="H27">
            <v>0</v>
          </cell>
        </row>
        <row r="28">
          <cell r="C28">
            <v>228</v>
          </cell>
          <cell r="D28" t="str">
            <v>RET_REQ</v>
          </cell>
          <cell r="E28" t="str">
            <v>Indiantown Reg Asset</v>
          </cell>
          <cell r="F28">
            <v>1</v>
          </cell>
          <cell r="G28">
            <v>0</v>
          </cell>
          <cell r="H28">
            <v>0</v>
          </cell>
        </row>
        <row r="29">
          <cell r="C29">
            <v>82</v>
          </cell>
          <cell r="D29" t="str">
            <v>RET_REQ</v>
          </cell>
          <cell r="E29" t="str">
            <v>Return on SJRPP Suspension Liability</v>
          </cell>
          <cell r="F29">
            <v>1</v>
          </cell>
          <cell r="G29">
            <v>0</v>
          </cell>
          <cell r="H29">
            <v>0</v>
          </cell>
        </row>
      </sheetData>
      <sheetData sheetId="3">
        <row r="2">
          <cell r="A2">
            <v>2017</v>
          </cell>
          <cell r="B2" t="str">
            <v>JUN</v>
          </cell>
          <cell r="D2" t="str">
            <v>MAN5006</v>
          </cell>
          <cell r="E2">
            <v>0</v>
          </cell>
        </row>
        <row r="3">
          <cell r="A3">
            <v>2017</v>
          </cell>
          <cell r="B3" t="str">
            <v>JUN</v>
          </cell>
          <cell r="D3" t="str">
            <v>MAN5007</v>
          </cell>
          <cell r="E3">
            <v>0</v>
          </cell>
        </row>
        <row r="4">
          <cell r="A4">
            <v>2017</v>
          </cell>
          <cell r="B4" t="str">
            <v>JUN</v>
          </cell>
          <cell r="D4" t="str">
            <v>MAN5008</v>
          </cell>
          <cell r="E4">
            <v>0</v>
          </cell>
        </row>
        <row r="5">
          <cell r="A5">
            <v>2017</v>
          </cell>
          <cell r="B5" t="str">
            <v>JUN</v>
          </cell>
          <cell r="D5" t="str">
            <v>MAN5009</v>
          </cell>
          <cell r="E5">
            <v>0</v>
          </cell>
        </row>
        <row r="6">
          <cell r="A6">
            <v>2017</v>
          </cell>
          <cell r="B6" t="str">
            <v>JUN</v>
          </cell>
          <cell r="D6" t="str">
            <v>MAN500A</v>
          </cell>
          <cell r="E6">
            <v>0</v>
          </cell>
        </row>
        <row r="7">
          <cell r="A7">
            <v>2017</v>
          </cell>
          <cell r="B7" t="str">
            <v>JUN</v>
          </cell>
          <cell r="D7" t="str">
            <v>MAN500B</v>
          </cell>
          <cell r="E7">
            <v>7586581</v>
          </cell>
        </row>
        <row r="8">
          <cell r="A8">
            <v>2017</v>
          </cell>
          <cell r="B8" t="str">
            <v>JUN</v>
          </cell>
          <cell r="D8" t="str">
            <v>MAN5010</v>
          </cell>
          <cell r="E8">
            <v>0</v>
          </cell>
        </row>
        <row r="9">
          <cell r="A9">
            <v>2017</v>
          </cell>
          <cell r="B9" t="str">
            <v>JUN</v>
          </cell>
          <cell r="D9" t="str">
            <v>MAN5011</v>
          </cell>
          <cell r="E9">
            <v>0.95046580000000003</v>
          </cell>
        </row>
        <row r="10">
          <cell r="A10">
            <v>2017</v>
          </cell>
          <cell r="B10" t="str">
            <v>JUN</v>
          </cell>
          <cell r="D10" t="str">
            <v>MAN5101</v>
          </cell>
          <cell r="E10">
            <v>1890528</v>
          </cell>
        </row>
        <row r="11">
          <cell r="A11">
            <v>2017</v>
          </cell>
          <cell r="B11" t="str">
            <v>JUN</v>
          </cell>
          <cell r="D11" t="str">
            <v>MAN5102</v>
          </cell>
          <cell r="E11">
            <v>0</v>
          </cell>
        </row>
        <row r="12">
          <cell r="A12">
            <v>2017</v>
          </cell>
          <cell r="B12" t="str">
            <v>JUN</v>
          </cell>
          <cell r="D12" t="str">
            <v>MAN510B</v>
          </cell>
          <cell r="E12">
            <v>0</v>
          </cell>
        </row>
        <row r="13">
          <cell r="A13">
            <v>2017</v>
          </cell>
          <cell r="B13" t="str">
            <v>JUN</v>
          </cell>
          <cell r="D13" t="str">
            <v>MAN5CEA</v>
          </cell>
          <cell r="E13">
            <v>0</v>
          </cell>
        </row>
        <row r="14">
          <cell r="A14">
            <v>2017</v>
          </cell>
          <cell r="B14" t="str">
            <v>JUN</v>
          </cell>
          <cell r="D14" t="str">
            <v>MAN5CEL</v>
          </cell>
          <cell r="E14">
            <v>0</v>
          </cell>
        </row>
        <row r="15">
          <cell r="A15">
            <v>2017</v>
          </cell>
          <cell r="B15" t="str">
            <v>JUN</v>
          </cell>
          <cell r="D15" t="str">
            <v>MAN5CEW</v>
          </cell>
          <cell r="E15">
            <v>0</v>
          </cell>
        </row>
        <row r="16">
          <cell r="A16">
            <v>2017</v>
          </cell>
          <cell r="B16" t="str">
            <v>JUN</v>
          </cell>
          <cell r="D16" t="str">
            <v>MAN5INDIAN</v>
          </cell>
          <cell r="E16">
            <v>-1275081.68</v>
          </cell>
        </row>
        <row r="17">
          <cell r="A17">
            <v>2017</v>
          </cell>
          <cell r="B17" t="str">
            <v>JUN</v>
          </cell>
          <cell r="D17" t="str">
            <v>MAN5WC3</v>
          </cell>
          <cell r="E17">
            <v>0</v>
          </cell>
        </row>
        <row r="18">
          <cell r="A18">
            <v>2017</v>
          </cell>
          <cell r="B18" t="str">
            <v>JUN</v>
          </cell>
          <cell r="D18" t="str">
            <v>XAN5100</v>
          </cell>
          <cell r="E18">
            <v>1.0800000000000001E-2</v>
          </cell>
        </row>
        <row r="19">
          <cell r="A19">
            <v>2017</v>
          </cell>
          <cell r="B19" t="str">
            <v>JUN</v>
          </cell>
          <cell r="D19" t="str">
            <v>XAN5200</v>
          </cell>
          <cell r="E19">
            <v>7.2000000000000005E-4</v>
          </cell>
        </row>
        <row r="20">
          <cell r="A20">
            <v>2017</v>
          </cell>
          <cell r="B20" t="str">
            <v>JUN</v>
          </cell>
          <cell r="D20" t="str">
            <v>XAN5300</v>
          </cell>
          <cell r="E20">
            <v>1.3984E-2</v>
          </cell>
        </row>
        <row r="21">
          <cell r="A21">
            <v>2017</v>
          </cell>
          <cell r="B21" t="str">
            <v>JUN</v>
          </cell>
          <cell r="D21" t="str">
            <v>XAN5400</v>
          </cell>
          <cell r="E21">
            <v>4.8009000000000003E-2</v>
          </cell>
        </row>
        <row r="22">
          <cell r="A22">
            <v>2017</v>
          </cell>
          <cell r="B22" t="str">
            <v>JUN</v>
          </cell>
          <cell r="D22" t="str">
            <v>XAN5500</v>
          </cell>
          <cell r="E22">
            <v>0.35</v>
          </cell>
        </row>
        <row r="23">
          <cell r="A23">
            <v>2017</v>
          </cell>
          <cell r="B23" t="str">
            <v>JUN</v>
          </cell>
          <cell r="D23" t="str">
            <v>XAN5600</v>
          </cell>
          <cell r="E23">
            <v>5.5E-2</v>
          </cell>
        </row>
        <row r="24">
          <cell r="A24">
            <v>2017</v>
          </cell>
          <cell r="B24" t="str">
            <v>JUN</v>
          </cell>
          <cell r="D24" t="str">
            <v>UCOR.00000301.01.06.01Y</v>
          </cell>
          <cell r="E24">
            <v>-756990</v>
          </cell>
        </row>
        <row r="25">
          <cell r="A25">
            <v>2017</v>
          </cell>
          <cell r="B25" t="str">
            <v>JUN</v>
          </cell>
          <cell r="D25" t="str">
            <v>6660000181Y</v>
          </cell>
          <cell r="E25">
            <v>0</v>
          </cell>
        </row>
        <row r="26">
          <cell r="A26">
            <v>2017</v>
          </cell>
          <cell r="B26" t="str">
            <v>JUN</v>
          </cell>
          <cell r="D26" t="str">
            <v>UCOR.00000693.01.01.01Y</v>
          </cell>
          <cell r="E26">
            <v>0</v>
          </cell>
        </row>
        <row r="27">
          <cell r="A27">
            <v>2017</v>
          </cell>
          <cell r="B27" t="str">
            <v>JUN</v>
          </cell>
          <cell r="D27" t="str">
            <v>UCOR.00000693.01.01.02Y</v>
          </cell>
          <cell r="E27">
            <v>0</v>
          </cell>
        </row>
        <row r="28">
          <cell r="A28">
            <v>2017</v>
          </cell>
          <cell r="B28" t="str">
            <v>JUN</v>
          </cell>
          <cell r="D28" t="str">
            <v>UPGD.00005815.01.01.01Y</v>
          </cell>
          <cell r="E28">
            <v>0</v>
          </cell>
        </row>
        <row r="29">
          <cell r="A29">
            <v>2017</v>
          </cell>
          <cell r="B29" t="str">
            <v>JUN</v>
          </cell>
          <cell r="D29" t="str">
            <v>6360002520Y</v>
          </cell>
          <cell r="E29">
            <v>4647322</v>
          </cell>
        </row>
        <row r="30">
          <cell r="A30">
            <v>2017</v>
          </cell>
          <cell r="B30" t="str">
            <v>JUN</v>
          </cell>
          <cell r="D30" t="str">
            <v>6690000061Y</v>
          </cell>
          <cell r="E30">
            <v>-60868</v>
          </cell>
        </row>
        <row r="31">
          <cell r="A31">
            <v>2017</v>
          </cell>
          <cell r="B31" t="str">
            <v>JUN</v>
          </cell>
          <cell r="D31" t="str">
            <v>6360002678Y</v>
          </cell>
          <cell r="E31">
            <v>4180555.56</v>
          </cell>
        </row>
        <row r="32">
          <cell r="A32">
            <v>2017</v>
          </cell>
          <cell r="B32" t="str">
            <v>JUN</v>
          </cell>
          <cell r="D32" t="str">
            <v>CIN5001</v>
          </cell>
          <cell r="E32">
            <v>2453079.38</v>
          </cell>
        </row>
        <row r="33">
          <cell r="A33">
            <v>2017</v>
          </cell>
          <cell r="B33" t="str">
            <v>JUN</v>
          </cell>
          <cell r="D33" t="str">
            <v>CIN5002</v>
          </cell>
          <cell r="E33">
            <v>10568954.59</v>
          </cell>
        </row>
        <row r="34">
          <cell r="A34">
            <v>2017</v>
          </cell>
          <cell r="B34" t="str">
            <v>JUN</v>
          </cell>
          <cell r="D34" t="str">
            <v>RR15082</v>
          </cell>
          <cell r="E34">
            <v>-15203523</v>
          </cell>
        </row>
        <row r="35">
          <cell r="A35">
            <v>2017</v>
          </cell>
          <cell r="B35" t="str">
            <v>JUN</v>
          </cell>
          <cell r="D35" t="str">
            <v>RR15216</v>
          </cell>
          <cell r="E35">
            <v>-5539025</v>
          </cell>
        </row>
        <row r="36">
          <cell r="A36">
            <v>2017</v>
          </cell>
          <cell r="B36" t="str">
            <v>JUN</v>
          </cell>
          <cell r="D36" t="str">
            <v>RR15217</v>
          </cell>
          <cell r="E36">
            <v>422906299</v>
          </cell>
        </row>
        <row r="37">
          <cell r="A37">
            <v>2017</v>
          </cell>
          <cell r="B37" t="str">
            <v>JUN</v>
          </cell>
          <cell r="D37" t="str">
            <v>RR15228</v>
          </cell>
          <cell r="E37">
            <v>430597222.19999999</v>
          </cell>
        </row>
        <row r="38">
          <cell r="A38">
            <v>2017</v>
          </cell>
          <cell r="B38" t="str">
            <v>JUN</v>
          </cell>
          <cell r="D38" t="str">
            <v>CIP5001</v>
          </cell>
          <cell r="E38">
            <v>87096924.920000002</v>
          </cell>
        </row>
        <row r="39">
          <cell r="A39">
            <v>2017</v>
          </cell>
          <cell r="B39" t="str">
            <v>JUN</v>
          </cell>
          <cell r="D39" t="str">
            <v>CIP5002</v>
          </cell>
          <cell r="E39">
            <v>10983233.880000001</v>
          </cell>
        </row>
        <row r="40">
          <cell r="A40">
            <v>2017</v>
          </cell>
          <cell r="B40" t="str">
            <v>JUN</v>
          </cell>
          <cell r="D40" t="str">
            <v>CIQ5001</v>
          </cell>
          <cell r="E40">
            <v>5149027.2699999996</v>
          </cell>
        </row>
        <row r="41">
          <cell r="A41">
            <v>2017</v>
          </cell>
          <cell r="B41" t="str">
            <v>JUN</v>
          </cell>
          <cell r="D41" t="str">
            <v>CIQ5002</v>
          </cell>
          <cell r="E41">
            <v>806170.32</v>
          </cell>
        </row>
        <row r="42">
          <cell r="A42">
            <v>2017</v>
          </cell>
          <cell r="B42" t="str">
            <v>JUN</v>
          </cell>
          <cell r="D42" t="str">
            <v>XAN5700</v>
          </cell>
          <cell r="E42">
            <v>9.4999999999999998E-3</v>
          </cell>
        </row>
        <row r="43">
          <cell r="A43">
            <v>2017</v>
          </cell>
          <cell r="B43" t="str">
            <v>JUN</v>
          </cell>
          <cell r="D43" t="str">
            <v>AM45081</v>
          </cell>
          <cell r="E43">
            <v>-114</v>
          </cell>
        </row>
        <row r="44">
          <cell r="A44">
            <v>2017</v>
          </cell>
          <cell r="B44" t="str">
            <v>JUN</v>
          </cell>
          <cell r="D44" t="str">
            <v>AM15081</v>
          </cell>
          <cell r="E44">
            <v>0</v>
          </cell>
        </row>
        <row r="45">
          <cell r="A45">
            <v>2017</v>
          </cell>
          <cell r="B45" t="str">
            <v>JUN</v>
          </cell>
          <cell r="D45" t="str">
            <v>GLB5BEG</v>
          </cell>
          <cell r="E45">
            <v>-959068.10955103196</v>
          </cell>
        </row>
        <row r="46">
          <cell r="A46">
            <v>2017</v>
          </cell>
          <cell r="B46" t="str">
            <v>JUN</v>
          </cell>
          <cell r="D46" t="str">
            <v>O/U5YTD</v>
          </cell>
          <cell r="E46">
            <v>-18770501.168586001</v>
          </cell>
        </row>
        <row r="47">
          <cell r="A47">
            <v>2017</v>
          </cell>
          <cell r="B47" t="str">
            <v>JUN</v>
          </cell>
          <cell r="D47" t="str">
            <v>TRU5YTD</v>
          </cell>
          <cell r="E47">
            <v>7278858.75</v>
          </cell>
        </row>
        <row r="48">
          <cell r="A48">
            <v>2017</v>
          </cell>
          <cell r="B48" t="str">
            <v>JUN</v>
          </cell>
          <cell r="D48" t="str">
            <v>1MC5YTD</v>
          </cell>
          <cell r="E48">
            <v>0</v>
          </cell>
        </row>
        <row r="49">
          <cell r="A49">
            <v>2017</v>
          </cell>
          <cell r="B49" t="str">
            <v>JUN</v>
          </cell>
          <cell r="D49" t="str">
            <v>2MC5YTD</v>
          </cell>
          <cell r="E49">
            <v>0</v>
          </cell>
        </row>
        <row r="50">
          <cell r="A50">
            <v>2017</v>
          </cell>
          <cell r="B50" t="str">
            <v>JUN</v>
          </cell>
          <cell r="D50" t="str">
            <v>3MC5YTD</v>
          </cell>
          <cell r="E50">
            <v>0</v>
          </cell>
        </row>
        <row r="51">
          <cell r="A51">
            <v>2017</v>
          </cell>
          <cell r="B51" t="str">
            <v>JUN</v>
          </cell>
          <cell r="D51" t="str">
            <v>INT5YTD</v>
          </cell>
          <cell r="E51">
            <v>34470.6967485606</v>
          </cell>
        </row>
        <row r="52">
          <cell r="A52">
            <v>2017</v>
          </cell>
          <cell r="B52" t="str">
            <v>JUN</v>
          </cell>
          <cell r="D52" t="str">
            <v>2MC5TOT</v>
          </cell>
          <cell r="E52">
            <v>0</v>
          </cell>
        </row>
        <row r="53">
          <cell r="A53">
            <v>2017</v>
          </cell>
          <cell r="B53" t="str">
            <v>JUN</v>
          </cell>
          <cell r="D53" t="str">
            <v>O/U5MON</v>
          </cell>
          <cell r="E53">
            <v>2068434.9805193101</v>
          </cell>
        </row>
        <row r="54">
          <cell r="A54">
            <v>2017</v>
          </cell>
          <cell r="B54" t="str">
            <v>JUN</v>
          </cell>
          <cell r="D54" t="str">
            <v>EXP5TOT</v>
          </cell>
          <cell r="E54">
            <v>25823034.892691799</v>
          </cell>
        </row>
        <row r="55">
          <cell r="A55">
            <v>2017</v>
          </cell>
          <cell r="B55" t="str">
            <v>JUN</v>
          </cell>
          <cell r="D55" t="str">
            <v>LIN5LOS</v>
          </cell>
          <cell r="E55">
            <v>0</v>
          </cell>
        </row>
        <row r="56">
          <cell r="A56">
            <v>2017</v>
          </cell>
          <cell r="B56" t="str">
            <v>JUN</v>
          </cell>
          <cell r="D56" t="str">
            <v>REV5TOT</v>
          </cell>
          <cell r="E56">
            <v>27891469.873211201</v>
          </cell>
        </row>
        <row r="57">
          <cell r="A57">
            <v>2017</v>
          </cell>
          <cell r="B57" t="str">
            <v>JUN</v>
          </cell>
          <cell r="D57" t="str">
            <v>RES5PMO</v>
          </cell>
          <cell r="E57">
            <v>0</v>
          </cell>
        </row>
        <row r="58">
          <cell r="A58">
            <v>2017</v>
          </cell>
          <cell r="B58" t="str">
            <v>JUN</v>
          </cell>
          <cell r="D58" t="str">
            <v>GLB5END</v>
          </cell>
          <cell r="E58">
            <v>-346956.96355859301</v>
          </cell>
        </row>
        <row r="59">
          <cell r="A59">
            <v>2017</v>
          </cell>
          <cell r="B59" t="str">
            <v>JUN</v>
          </cell>
          <cell r="D59" t="str">
            <v>INT5MON</v>
          </cell>
          <cell r="E59">
            <v>8.4579999999999996E-4</v>
          </cell>
        </row>
        <row r="60">
          <cell r="A60">
            <v>2017</v>
          </cell>
          <cell r="B60" t="str">
            <v>JUN</v>
          </cell>
          <cell r="D60" t="str">
            <v>ADJ5PRI</v>
          </cell>
          <cell r="E60">
            <v>0</v>
          </cell>
        </row>
        <row r="61">
          <cell r="A61">
            <v>2017</v>
          </cell>
          <cell r="B61" t="str">
            <v>JUN</v>
          </cell>
          <cell r="D61" t="str">
            <v>AVG5AMT</v>
          </cell>
          <cell r="E61">
            <v>-652736.49429137702</v>
          </cell>
        </row>
        <row r="62">
          <cell r="A62">
            <v>2017</v>
          </cell>
          <cell r="B62" t="str">
            <v>JUN</v>
          </cell>
          <cell r="D62" t="str">
            <v>GLE5MON</v>
          </cell>
          <cell r="E62">
            <v>612111.14599243901</v>
          </cell>
        </row>
        <row r="63">
          <cell r="A63">
            <v>2017</v>
          </cell>
          <cell r="B63" t="str">
            <v>JUN</v>
          </cell>
          <cell r="D63" t="str">
            <v>RES5PRI</v>
          </cell>
          <cell r="E63">
            <v>0</v>
          </cell>
        </row>
        <row r="64">
          <cell r="A64">
            <v>2017</v>
          </cell>
          <cell r="B64" t="str">
            <v>JUN</v>
          </cell>
          <cell r="D64" t="str">
            <v>INT5YER</v>
          </cell>
          <cell r="E64">
            <v>1.0149999999999999E-2</v>
          </cell>
        </row>
        <row r="65">
          <cell r="A65">
            <v>2017</v>
          </cell>
          <cell r="B65" t="str">
            <v>JUN</v>
          </cell>
          <cell r="D65" t="str">
            <v>INT5AMT</v>
          </cell>
          <cell r="E65">
            <v>-552.08452687164595</v>
          </cell>
        </row>
        <row r="66">
          <cell r="A66">
            <v>2017</v>
          </cell>
          <cell r="B66" t="str">
            <v>JUN</v>
          </cell>
          <cell r="D66" t="str">
            <v>TRU5BEG</v>
          </cell>
          <cell r="E66">
            <v>-959068.10955103196</v>
          </cell>
        </row>
        <row r="67">
          <cell r="A67">
            <v>2017</v>
          </cell>
          <cell r="B67" t="str">
            <v>JUN</v>
          </cell>
          <cell r="D67" t="str">
            <v>TRU5END</v>
          </cell>
          <cell r="E67">
            <v>-346404.87903172098</v>
          </cell>
        </row>
        <row r="68">
          <cell r="A68">
            <v>2017</v>
          </cell>
          <cell r="B68" t="str">
            <v>JUN</v>
          </cell>
          <cell r="D68" t="str">
            <v>CIR5002</v>
          </cell>
          <cell r="E68">
            <v>12163519.5</v>
          </cell>
        </row>
        <row r="69">
          <cell r="A69">
            <v>2017</v>
          </cell>
          <cell r="B69" t="str">
            <v>JUN</v>
          </cell>
          <cell r="D69" t="str">
            <v>CIS5001</v>
          </cell>
          <cell r="E69">
            <v>5477504.2199999997</v>
          </cell>
        </row>
        <row r="70">
          <cell r="A70">
            <v>2017</v>
          </cell>
          <cell r="B70" t="str">
            <v>JUN</v>
          </cell>
          <cell r="D70" t="str">
            <v>CIS5002</v>
          </cell>
          <cell r="E70">
            <v>849462.69</v>
          </cell>
        </row>
        <row r="71">
          <cell r="A71">
            <v>2017</v>
          </cell>
          <cell r="B71" t="str">
            <v>JUN</v>
          </cell>
          <cell r="D71" t="str">
            <v>COB5001</v>
          </cell>
          <cell r="E71">
            <v>19628.775806780999</v>
          </cell>
        </row>
        <row r="72">
          <cell r="A72">
            <v>2017</v>
          </cell>
          <cell r="B72" t="str">
            <v>JUN</v>
          </cell>
          <cell r="D72" t="str">
            <v>COB5002</v>
          </cell>
          <cell r="E72">
            <v>4905.99549718457</v>
          </cell>
        </row>
        <row r="73">
          <cell r="A73">
            <v>2017</v>
          </cell>
          <cell r="B73" t="str">
            <v>JUN</v>
          </cell>
          <cell r="D73" t="str">
            <v>COC5001</v>
          </cell>
          <cell r="E73">
            <v>192169.83307338101</v>
          </cell>
        </row>
        <row r="74">
          <cell r="A74">
            <v>2017</v>
          </cell>
          <cell r="B74" t="str">
            <v>JUN</v>
          </cell>
          <cell r="D74" t="str">
            <v>COC5002</v>
          </cell>
          <cell r="E74">
            <v>48030.725147261503</v>
          </cell>
        </row>
        <row r="75">
          <cell r="A75">
            <v>2017</v>
          </cell>
          <cell r="B75" t="str">
            <v>JUN</v>
          </cell>
          <cell r="D75" t="str">
            <v>COE5001</v>
          </cell>
          <cell r="E75">
            <v>975765.67298081506</v>
          </cell>
        </row>
        <row r="76">
          <cell r="A76">
            <v>2017</v>
          </cell>
          <cell r="B76" t="str">
            <v>JUN</v>
          </cell>
          <cell r="D76" t="str">
            <v>COE5002</v>
          </cell>
          <cell r="E76">
            <v>205075.029885756</v>
          </cell>
        </row>
        <row r="77">
          <cell r="A77">
            <v>2017</v>
          </cell>
          <cell r="B77" t="str">
            <v>JUN</v>
          </cell>
          <cell r="D77" t="str">
            <v>CI55001</v>
          </cell>
          <cell r="E77">
            <v>2467411.1800000002</v>
          </cell>
        </row>
        <row r="78">
          <cell r="A78">
            <v>2017</v>
          </cell>
          <cell r="B78" t="str">
            <v>JUN</v>
          </cell>
          <cell r="D78" t="str">
            <v>CI55002</v>
          </cell>
          <cell r="E78">
            <v>10078458.65</v>
          </cell>
        </row>
        <row r="79">
          <cell r="A79">
            <v>2017</v>
          </cell>
          <cell r="B79" t="str">
            <v>JUN</v>
          </cell>
          <cell r="D79" t="str">
            <v>1MC5MON</v>
          </cell>
          <cell r="E79">
            <v>0</v>
          </cell>
        </row>
        <row r="80">
          <cell r="A80">
            <v>2017</v>
          </cell>
          <cell r="B80" t="str">
            <v>JUN</v>
          </cell>
          <cell r="D80" t="str">
            <v>1MC5TOT</v>
          </cell>
          <cell r="E80">
            <v>0</v>
          </cell>
        </row>
        <row r="81">
          <cell r="A81">
            <v>2017</v>
          </cell>
          <cell r="B81" t="str">
            <v>JUN</v>
          </cell>
          <cell r="D81" t="str">
            <v>TRU5MON</v>
          </cell>
          <cell r="E81">
            <v>1455771.75</v>
          </cell>
        </row>
        <row r="82">
          <cell r="A82">
            <v>2017</v>
          </cell>
          <cell r="B82" t="str">
            <v>JUN</v>
          </cell>
          <cell r="D82" t="str">
            <v>TRU5TOT</v>
          </cell>
          <cell r="E82">
            <v>17469261</v>
          </cell>
        </row>
        <row r="83">
          <cell r="A83">
            <v>2017</v>
          </cell>
          <cell r="B83" t="str">
            <v>JUN</v>
          </cell>
          <cell r="D83" t="str">
            <v>2MC5MON</v>
          </cell>
          <cell r="E83">
            <v>0</v>
          </cell>
        </row>
        <row r="84">
          <cell r="A84">
            <v>2017</v>
          </cell>
          <cell r="B84" t="str">
            <v>JUN</v>
          </cell>
          <cell r="D84" t="str">
            <v>RAF5FEE</v>
          </cell>
          <cell r="E84">
            <v>19047.416788800001</v>
          </cell>
        </row>
        <row r="85">
          <cell r="A85">
            <v>2017</v>
          </cell>
          <cell r="B85" t="str">
            <v>JUN</v>
          </cell>
          <cell r="D85" t="str">
            <v>REV5NET</v>
          </cell>
          <cell r="E85">
            <v>26435698.123211201</v>
          </cell>
        </row>
        <row r="86">
          <cell r="A86">
            <v>2017</v>
          </cell>
          <cell r="B86" t="str">
            <v>JUN</v>
          </cell>
          <cell r="D86" t="str">
            <v>REV5MON</v>
          </cell>
          <cell r="E86">
            <v>27891469.873211201</v>
          </cell>
        </row>
        <row r="87">
          <cell r="A87">
            <v>2017</v>
          </cell>
          <cell r="B87" t="str">
            <v>JUN</v>
          </cell>
          <cell r="D87" t="str">
            <v>AM25081</v>
          </cell>
          <cell r="E87">
            <v>0</v>
          </cell>
        </row>
        <row r="88">
          <cell r="A88">
            <v>2017</v>
          </cell>
          <cell r="B88" t="str">
            <v>JUN</v>
          </cell>
          <cell r="D88" t="str">
            <v>AM35081</v>
          </cell>
          <cell r="E88">
            <v>0</v>
          </cell>
        </row>
        <row r="89">
          <cell r="A89">
            <v>2017</v>
          </cell>
          <cell r="B89" t="str">
            <v>JUN</v>
          </cell>
          <cell r="D89" t="str">
            <v>AM55081</v>
          </cell>
          <cell r="E89">
            <v>0</v>
          </cell>
        </row>
        <row r="90">
          <cell r="A90">
            <v>2017</v>
          </cell>
          <cell r="B90" t="str">
            <v>JUN</v>
          </cell>
          <cell r="D90" t="str">
            <v>AM65081</v>
          </cell>
          <cell r="E90">
            <v>9.4999999999999998E-3</v>
          </cell>
        </row>
        <row r="91">
          <cell r="A91">
            <v>2017</v>
          </cell>
          <cell r="B91" t="str">
            <v>JUN</v>
          </cell>
          <cell r="D91" t="str">
            <v>AM75081</v>
          </cell>
          <cell r="E91">
            <v>1.0800000000000001E-2</v>
          </cell>
        </row>
        <row r="92">
          <cell r="A92">
            <v>2017</v>
          </cell>
          <cell r="B92" t="str">
            <v>JUN</v>
          </cell>
          <cell r="D92" t="str">
            <v>AM85081</v>
          </cell>
          <cell r="E92">
            <v>1.0149999999999999E-2</v>
          </cell>
        </row>
        <row r="93">
          <cell r="A93">
            <v>2017</v>
          </cell>
          <cell r="B93" t="str">
            <v>JUN</v>
          </cell>
          <cell r="D93" t="str">
            <v>AM95081</v>
          </cell>
          <cell r="E93">
            <v>8.4579999999999996E-4</v>
          </cell>
        </row>
        <row r="94">
          <cell r="A94">
            <v>2017</v>
          </cell>
          <cell r="B94" t="str">
            <v>JUN</v>
          </cell>
          <cell r="D94" t="str">
            <v>AMA5081</v>
          </cell>
          <cell r="E94">
            <v>0</v>
          </cell>
        </row>
        <row r="95">
          <cell r="A95">
            <v>2017</v>
          </cell>
          <cell r="B95" t="str">
            <v>JUN</v>
          </cell>
          <cell r="D95" t="str">
            <v>AMB5081</v>
          </cell>
          <cell r="E95">
            <v>0.95046580000000003</v>
          </cell>
        </row>
        <row r="96">
          <cell r="A96">
            <v>2017</v>
          </cell>
          <cell r="B96" t="str">
            <v>JUN</v>
          </cell>
          <cell r="D96" t="str">
            <v>AMC5081</v>
          </cell>
          <cell r="E96">
            <v>0</v>
          </cell>
        </row>
        <row r="97">
          <cell r="A97">
            <v>2017</v>
          </cell>
          <cell r="B97" t="str">
            <v>JUN</v>
          </cell>
          <cell r="D97" t="str">
            <v>RR25082</v>
          </cell>
          <cell r="E97">
            <v>756990</v>
          </cell>
        </row>
        <row r="98">
          <cell r="A98">
            <v>2017</v>
          </cell>
          <cell r="B98" t="str">
            <v>JUN</v>
          </cell>
          <cell r="D98" t="str">
            <v>RR25216</v>
          </cell>
          <cell r="E98">
            <v>60868</v>
          </cell>
        </row>
        <row r="99">
          <cell r="A99">
            <v>2017</v>
          </cell>
          <cell r="B99" t="str">
            <v>JUN</v>
          </cell>
          <cell r="D99" t="str">
            <v>RR25217</v>
          </cell>
          <cell r="E99">
            <v>-4647322</v>
          </cell>
        </row>
        <row r="100">
          <cell r="A100">
            <v>2017</v>
          </cell>
          <cell r="B100" t="str">
            <v>JUN</v>
          </cell>
          <cell r="D100" t="str">
            <v>RR25228</v>
          </cell>
          <cell r="E100">
            <v>-4180555.56</v>
          </cell>
        </row>
        <row r="101">
          <cell r="A101">
            <v>2017</v>
          </cell>
          <cell r="B101" t="str">
            <v>JUN</v>
          </cell>
          <cell r="D101" t="str">
            <v>RR35082</v>
          </cell>
          <cell r="E101">
            <v>-14446533</v>
          </cell>
        </row>
        <row r="102">
          <cell r="A102">
            <v>2017</v>
          </cell>
          <cell r="B102" t="str">
            <v>JUN</v>
          </cell>
          <cell r="D102" t="str">
            <v>RR35216</v>
          </cell>
          <cell r="E102">
            <v>-5478157</v>
          </cell>
        </row>
        <row r="103">
          <cell r="A103">
            <v>2017</v>
          </cell>
          <cell r="B103" t="str">
            <v>JUN</v>
          </cell>
          <cell r="D103" t="str">
            <v>RR35217</v>
          </cell>
          <cell r="E103">
            <v>418258977</v>
          </cell>
        </row>
        <row r="104">
          <cell r="A104">
            <v>2017</v>
          </cell>
          <cell r="B104" t="str">
            <v>JUN</v>
          </cell>
          <cell r="D104" t="str">
            <v>RR35228</v>
          </cell>
          <cell r="E104">
            <v>426416666.63999999</v>
          </cell>
        </row>
        <row r="105">
          <cell r="A105">
            <v>2017</v>
          </cell>
          <cell r="B105" t="str">
            <v>JUN</v>
          </cell>
          <cell r="D105" t="str">
            <v>RR45082</v>
          </cell>
          <cell r="E105">
            <v>-14825028</v>
          </cell>
        </row>
        <row r="106">
          <cell r="A106">
            <v>2017</v>
          </cell>
          <cell r="B106" t="str">
            <v>JUN</v>
          </cell>
          <cell r="D106" t="str">
            <v>RR45216</v>
          </cell>
          <cell r="E106">
            <v>-5508591</v>
          </cell>
        </row>
        <row r="107">
          <cell r="A107">
            <v>2017</v>
          </cell>
          <cell r="B107" t="str">
            <v>JUN</v>
          </cell>
          <cell r="D107" t="str">
            <v>RR45217</v>
          </cell>
          <cell r="E107">
            <v>420582638</v>
          </cell>
        </row>
        <row r="108">
          <cell r="A108">
            <v>2017</v>
          </cell>
          <cell r="B108" t="str">
            <v>JUN</v>
          </cell>
          <cell r="D108" t="str">
            <v>RR45228</v>
          </cell>
          <cell r="E108">
            <v>428506944.42000002</v>
          </cell>
        </row>
        <row r="109">
          <cell r="A109">
            <v>2017</v>
          </cell>
          <cell r="B109" t="str">
            <v>JUN</v>
          </cell>
          <cell r="D109" t="str">
            <v>RR85082</v>
          </cell>
          <cell r="E109">
            <v>0.35</v>
          </cell>
        </row>
        <row r="110">
          <cell r="A110">
            <v>2017</v>
          </cell>
          <cell r="B110" t="str">
            <v>JUN</v>
          </cell>
          <cell r="D110" t="str">
            <v>RR85216</v>
          </cell>
          <cell r="E110">
            <v>0.35</v>
          </cell>
        </row>
        <row r="111">
          <cell r="A111">
            <v>2017</v>
          </cell>
          <cell r="B111" t="str">
            <v>JUN</v>
          </cell>
          <cell r="D111" t="str">
            <v>RR85217</v>
          </cell>
          <cell r="E111">
            <v>0.35</v>
          </cell>
        </row>
        <row r="112">
          <cell r="A112">
            <v>2017</v>
          </cell>
          <cell r="B112" t="str">
            <v>JUN</v>
          </cell>
          <cell r="D112" t="str">
            <v>RR85228</v>
          </cell>
          <cell r="E112">
            <v>0.35</v>
          </cell>
        </row>
        <row r="113">
          <cell r="A113">
            <v>2017</v>
          </cell>
          <cell r="B113" t="str">
            <v>JUN</v>
          </cell>
          <cell r="D113" t="str">
            <v>RR95082</v>
          </cell>
          <cell r="E113">
            <v>5.8201058201058198E-2</v>
          </cell>
        </row>
        <row r="114">
          <cell r="A114">
            <v>2017</v>
          </cell>
          <cell r="B114" t="str">
            <v>JUN</v>
          </cell>
          <cell r="D114" t="str">
            <v>RR95216</v>
          </cell>
          <cell r="E114">
            <v>5.8201058201058198E-2</v>
          </cell>
        </row>
        <row r="115">
          <cell r="A115">
            <v>2017</v>
          </cell>
          <cell r="B115" t="str">
            <v>JUN</v>
          </cell>
          <cell r="D115" t="str">
            <v>RR95217</v>
          </cell>
          <cell r="E115">
            <v>5.8201058201058198E-2</v>
          </cell>
        </row>
        <row r="116">
          <cell r="A116">
            <v>2017</v>
          </cell>
          <cell r="B116" t="str">
            <v>JUN</v>
          </cell>
          <cell r="D116" t="str">
            <v>RR95228</v>
          </cell>
          <cell r="E116">
            <v>5.8201058201058198E-2</v>
          </cell>
        </row>
        <row r="117">
          <cell r="A117">
            <v>2017</v>
          </cell>
          <cell r="B117" t="str">
            <v>JUN</v>
          </cell>
          <cell r="D117" t="str">
            <v>RRA5082</v>
          </cell>
          <cell r="E117">
            <v>0.53846153846153799</v>
          </cell>
        </row>
        <row r="118">
          <cell r="A118">
            <v>2017</v>
          </cell>
          <cell r="B118" t="str">
            <v>JUN</v>
          </cell>
          <cell r="D118" t="str">
            <v>RRA5216</v>
          </cell>
          <cell r="E118">
            <v>0.53846153846153799</v>
          </cell>
        </row>
        <row r="119">
          <cell r="A119">
            <v>2017</v>
          </cell>
          <cell r="B119" t="str">
            <v>JUN</v>
          </cell>
          <cell r="D119" t="str">
            <v>RRA5217</v>
          </cell>
          <cell r="E119">
            <v>0.53846153846153799</v>
          </cell>
        </row>
        <row r="120">
          <cell r="A120">
            <v>2017</v>
          </cell>
          <cell r="B120" t="str">
            <v>JUN</v>
          </cell>
          <cell r="D120" t="str">
            <v>RRA5228</v>
          </cell>
          <cell r="E120">
            <v>0.53846153846153799</v>
          </cell>
        </row>
        <row r="121">
          <cell r="A121">
            <v>2017</v>
          </cell>
          <cell r="B121" t="str">
            <v>JUN</v>
          </cell>
          <cell r="D121" t="str">
            <v>RRD5082</v>
          </cell>
          <cell r="E121">
            <v>-33795.995454358897</v>
          </cell>
        </row>
        <row r="122">
          <cell r="A122">
            <v>2017</v>
          </cell>
          <cell r="B122" t="str">
            <v>JUN</v>
          </cell>
          <cell r="D122" t="str">
            <v>RRD5216</v>
          </cell>
          <cell r="E122">
            <v>-12557.704201025599</v>
          </cell>
        </row>
        <row r="123">
          <cell r="A123">
            <v>2017</v>
          </cell>
          <cell r="B123" t="str">
            <v>JUN</v>
          </cell>
          <cell r="D123" t="str">
            <v>RRD5217</v>
          </cell>
          <cell r="E123">
            <v>958784.62570393097</v>
          </cell>
        </row>
        <row r="124">
          <cell r="A124">
            <v>2017</v>
          </cell>
          <cell r="B124" t="str">
            <v>JUN</v>
          </cell>
          <cell r="D124" t="str">
            <v>RRD5228</v>
          </cell>
          <cell r="E124">
            <v>976849.33517694299</v>
          </cell>
        </row>
        <row r="125">
          <cell r="A125">
            <v>2017</v>
          </cell>
          <cell r="B125" t="str">
            <v>JUN</v>
          </cell>
          <cell r="D125" t="str">
            <v>RRF5082</v>
          </cell>
          <cell r="E125">
            <v>-113835.592140854</v>
          </cell>
        </row>
        <row r="126">
          <cell r="A126">
            <v>2017</v>
          </cell>
          <cell r="B126" t="str">
            <v>JUN</v>
          </cell>
          <cell r="D126" t="str">
            <v>RRF5216</v>
          </cell>
          <cell r="E126">
            <v>-42298.315952373203</v>
          </cell>
        </row>
        <row r="127">
          <cell r="A127">
            <v>2017</v>
          </cell>
          <cell r="B127" t="str">
            <v>JUN</v>
          </cell>
          <cell r="D127" t="str">
            <v>RRF5217</v>
          </cell>
          <cell r="E127">
            <v>3229489.5929297698</v>
          </cell>
        </row>
        <row r="128">
          <cell r="A128">
            <v>2017</v>
          </cell>
          <cell r="B128" t="str">
            <v>JUN</v>
          </cell>
          <cell r="D128" t="str">
            <v>RRF5228</v>
          </cell>
          <cell r="E128">
            <v>3290337.2428381699</v>
          </cell>
        </row>
        <row r="129">
          <cell r="A129">
            <v>2017</v>
          </cell>
          <cell r="B129" t="str">
            <v>JUN</v>
          </cell>
          <cell r="D129" t="str">
            <v>RRK5082</v>
          </cell>
          <cell r="E129">
            <v>0</v>
          </cell>
        </row>
        <row r="130">
          <cell r="A130">
            <v>2017</v>
          </cell>
          <cell r="B130" t="str">
            <v>JUN</v>
          </cell>
          <cell r="D130" t="str">
            <v>6660000181</v>
          </cell>
          <cell r="E130">
            <v>0</v>
          </cell>
        </row>
        <row r="131">
          <cell r="A131">
            <v>2017</v>
          </cell>
          <cell r="B131" t="str">
            <v>JUN</v>
          </cell>
          <cell r="D131" t="str">
            <v>BG15217</v>
          </cell>
          <cell r="E131">
            <v>0</v>
          </cell>
        </row>
        <row r="132">
          <cell r="A132">
            <v>2017</v>
          </cell>
          <cell r="B132" t="str">
            <v>JUN</v>
          </cell>
          <cell r="D132" t="str">
            <v>BGD5001</v>
          </cell>
          <cell r="E132">
            <v>0</v>
          </cell>
        </row>
        <row r="133">
          <cell r="A133">
            <v>2017</v>
          </cell>
          <cell r="B133" t="str">
            <v>JUN</v>
          </cell>
          <cell r="D133" t="str">
            <v>BGP5001</v>
          </cell>
          <cell r="E133">
            <v>0</v>
          </cell>
        </row>
        <row r="134">
          <cell r="A134">
            <v>2017</v>
          </cell>
          <cell r="B134" t="str">
            <v>JUN</v>
          </cell>
          <cell r="D134" t="str">
            <v>CI65001</v>
          </cell>
          <cell r="E134">
            <v>0</v>
          </cell>
        </row>
        <row r="135">
          <cell r="A135">
            <v>2017</v>
          </cell>
          <cell r="B135" t="str">
            <v>JUN</v>
          </cell>
          <cell r="D135" t="str">
            <v>CI65002</v>
          </cell>
          <cell r="E135">
            <v>0</v>
          </cell>
        </row>
        <row r="136">
          <cell r="A136">
            <v>2017</v>
          </cell>
          <cell r="B136" t="str">
            <v>JUN</v>
          </cell>
          <cell r="D136" t="str">
            <v>CID5001</v>
          </cell>
          <cell r="E136">
            <v>0</v>
          </cell>
        </row>
        <row r="137">
          <cell r="A137">
            <v>2017</v>
          </cell>
          <cell r="B137" t="str">
            <v>JUN</v>
          </cell>
          <cell r="D137" t="str">
            <v>CID5002</v>
          </cell>
          <cell r="E137">
            <v>0</v>
          </cell>
        </row>
        <row r="138">
          <cell r="A138">
            <v>2017</v>
          </cell>
          <cell r="B138" t="str">
            <v>JUN</v>
          </cell>
          <cell r="D138" t="str">
            <v>CIW5001</v>
          </cell>
          <cell r="E138">
            <v>0</v>
          </cell>
        </row>
        <row r="139">
          <cell r="A139">
            <v>2017</v>
          </cell>
          <cell r="B139" t="str">
            <v>JUN</v>
          </cell>
          <cell r="D139" t="str">
            <v>MAN5001</v>
          </cell>
          <cell r="E139">
            <v>5938824</v>
          </cell>
        </row>
        <row r="140">
          <cell r="A140">
            <v>2017</v>
          </cell>
          <cell r="B140" t="str">
            <v>JUN</v>
          </cell>
          <cell r="D140" t="str">
            <v>MAN5002</v>
          </cell>
          <cell r="E140">
            <v>9639909</v>
          </cell>
        </row>
        <row r="141">
          <cell r="A141">
            <v>2017</v>
          </cell>
          <cell r="B141" t="str">
            <v>JUN</v>
          </cell>
          <cell r="D141" t="str">
            <v>MAN5003</v>
          </cell>
          <cell r="E141">
            <v>0</v>
          </cell>
        </row>
        <row r="142">
          <cell r="A142">
            <v>2017</v>
          </cell>
          <cell r="B142" t="str">
            <v>JUN</v>
          </cell>
          <cell r="D142" t="str">
            <v>MAN5005</v>
          </cell>
          <cell r="E142">
            <v>0</v>
          </cell>
        </row>
        <row r="143">
          <cell r="A143">
            <v>2017</v>
          </cell>
          <cell r="B143" t="str">
            <v>JUN</v>
          </cell>
          <cell r="D143" t="str">
            <v>6350000868</v>
          </cell>
          <cell r="E143">
            <v>-113858.9</v>
          </cell>
        </row>
        <row r="144">
          <cell r="A144">
            <v>2017</v>
          </cell>
          <cell r="B144" t="str">
            <v>JUN</v>
          </cell>
          <cell r="D144" t="str">
            <v>6350000870</v>
          </cell>
          <cell r="E144">
            <v>-79476.14</v>
          </cell>
        </row>
        <row r="145">
          <cell r="A145">
            <v>2017</v>
          </cell>
          <cell r="B145" t="str">
            <v>JUN</v>
          </cell>
          <cell r="D145" t="str">
            <v>UNUC.00001132.01.03.01</v>
          </cell>
          <cell r="E145">
            <v>14044.49</v>
          </cell>
        </row>
        <row r="146">
          <cell r="A146">
            <v>2017</v>
          </cell>
          <cell r="B146" t="str">
            <v>JUN</v>
          </cell>
          <cell r="D146" t="str">
            <v>UCOR.00000301.01.05.01</v>
          </cell>
          <cell r="E146">
            <v>4619618.34</v>
          </cell>
        </row>
        <row r="147">
          <cell r="A147">
            <v>2017</v>
          </cell>
          <cell r="B147" t="str">
            <v>JUN</v>
          </cell>
          <cell r="D147" t="str">
            <v>UCOR.00000622.01.02.01</v>
          </cell>
          <cell r="E147">
            <v>-113461.16</v>
          </cell>
        </row>
        <row r="148">
          <cell r="A148">
            <v>2017</v>
          </cell>
          <cell r="B148" t="str">
            <v>JUN</v>
          </cell>
          <cell r="D148" t="str">
            <v>UNUC.00000001.01.03.01</v>
          </cell>
          <cell r="E148">
            <v>863.29</v>
          </cell>
        </row>
        <row r="149">
          <cell r="A149">
            <v>2017</v>
          </cell>
          <cell r="B149" t="str">
            <v>JUN</v>
          </cell>
          <cell r="D149" t="str">
            <v>UNUC.00000001.01.05.01</v>
          </cell>
          <cell r="E149">
            <v>42831.6</v>
          </cell>
        </row>
        <row r="150">
          <cell r="A150">
            <v>2017</v>
          </cell>
          <cell r="B150" t="str">
            <v>JUN</v>
          </cell>
          <cell r="D150" t="str">
            <v>UNUC.00000002.01.06.01</v>
          </cell>
          <cell r="E150">
            <v>39838.120000000003</v>
          </cell>
        </row>
        <row r="151">
          <cell r="A151">
            <v>2017</v>
          </cell>
          <cell r="B151" t="str">
            <v>JUN</v>
          </cell>
          <cell r="D151" t="str">
            <v>UPGD.00003208.01.01.01</v>
          </cell>
          <cell r="E151">
            <v>33917.019999999997</v>
          </cell>
        </row>
        <row r="152">
          <cell r="A152">
            <v>2017</v>
          </cell>
          <cell r="B152" t="str">
            <v>JUN</v>
          </cell>
          <cell r="D152" t="str">
            <v>UCOR.00000306.01.07.01</v>
          </cell>
          <cell r="E152">
            <v>886609.49</v>
          </cell>
        </row>
        <row r="153">
          <cell r="A153">
            <v>2017</v>
          </cell>
          <cell r="B153" t="str">
            <v>JUN</v>
          </cell>
          <cell r="D153" t="str">
            <v>6350000872</v>
          </cell>
          <cell r="E153">
            <v>-6868.94</v>
          </cell>
        </row>
        <row r="154">
          <cell r="A154">
            <v>2017</v>
          </cell>
          <cell r="B154" t="str">
            <v>JUN</v>
          </cell>
          <cell r="D154" t="str">
            <v>UNUC.00000001.01.06.01</v>
          </cell>
          <cell r="E154">
            <v>7825.95</v>
          </cell>
        </row>
        <row r="155">
          <cell r="A155">
            <v>2017</v>
          </cell>
          <cell r="B155" t="str">
            <v>JUN</v>
          </cell>
          <cell r="D155" t="str">
            <v>UNUC.00000002.01.03.01</v>
          </cell>
          <cell r="E155">
            <v>228495.15</v>
          </cell>
        </row>
        <row r="156">
          <cell r="A156">
            <v>2017</v>
          </cell>
          <cell r="B156" t="str">
            <v>JUN</v>
          </cell>
          <cell r="D156" t="str">
            <v>UNUC.00000002.01.10.01</v>
          </cell>
          <cell r="E156">
            <v>9091.15</v>
          </cell>
        </row>
        <row r="157">
          <cell r="A157">
            <v>2017</v>
          </cell>
          <cell r="B157" t="str">
            <v>JUN</v>
          </cell>
          <cell r="D157" t="str">
            <v>UPGD.00000963.01.01.01</v>
          </cell>
          <cell r="E157">
            <v>3665.41</v>
          </cell>
        </row>
        <row r="158">
          <cell r="A158">
            <v>2017</v>
          </cell>
          <cell r="B158" t="str">
            <v>JUN</v>
          </cell>
          <cell r="D158" t="str">
            <v>UPGD.00003814.01.01.01</v>
          </cell>
          <cell r="E158">
            <v>16291.41</v>
          </cell>
        </row>
        <row r="159">
          <cell r="A159">
            <v>2017</v>
          </cell>
          <cell r="B159" t="str">
            <v>JUN</v>
          </cell>
          <cell r="D159" t="str">
            <v>UNUC.00000937.01.01.01</v>
          </cell>
          <cell r="E159">
            <v>90537.36</v>
          </cell>
        </row>
        <row r="160">
          <cell r="A160">
            <v>2017</v>
          </cell>
          <cell r="B160" t="str">
            <v>JUN</v>
          </cell>
          <cell r="D160" t="str">
            <v>UNUC.00001132.01.01.01</v>
          </cell>
          <cell r="E160">
            <v>1680.81</v>
          </cell>
        </row>
        <row r="161">
          <cell r="A161">
            <v>2017</v>
          </cell>
          <cell r="B161" t="str">
            <v>JUN</v>
          </cell>
          <cell r="D161" t="str">
            <v>UNUC.00000001.01.02.01</v>
          </cell>
          <cell r="E161">
            <v>19661</v>
          </cell>
        </row>
        <row r="162">
          <cell r="A162">
            <v>2017</v>
          </cell>
          <cell r="B162" t="str">
            <v>JUN</v>
          </cell>
          <cell r="D162" t="str">
            <v>UNUC.00000001.01.14.01</v>
          </cell>
          <cell r="E162">
            <v>11936.21</v>
          </cell>
        </row>
        <row r="163">
          <cell r="A163">
            <v>2017</v>
          </cell>
          <cell r="B163" t="str">
            <v>JUN</v>
          </cell>
          <cell r="D163" t="str">
            <v>UNUC.00000002.01.01.01</v>
          </cell>
          <cell r="E163">
            <v>899927.04000000004</v>
          </cell>
        </row>
        <row r="164">
          <cell r="A164">
            <v>2017</v>
          </cell>
          <cell r="B164" t="str">
            <v>JUN</v>
          </cell>
          <cell r="D164" t="str">
            <v>UNUC.00000002.01.13.01</v>
          </cell>
          <cell r="E164">
            <v>41798.29</v>
          </cell>
        </row>
        <row r="165">
          <cell r="A165">
            <v>2017</v>
          </cell>
          <cell r="B165" t="str">
            <v>JUN</v>
          </cell>
          <cell r="D165" t="str">
            <v>UPGD.00000628.01.01.01</v>
          </cell>
          <cell r="E165">
            <v>20644.830000000002</v>
          </cell>
        </row>
        <row r="166">
          <cell r="A166">
            <v>2017</v>
          </cell>
          <cell r="B166" t="str">
            <v>JUN</v>
          </cell>
          <cell r="D166" t="str">
            <v>6350000866</v>
          </cell>
          <cell r="E166">
            <v>-421540</v>
          </cell>
        </row>
        <row r="167">
          <cell r="A167">
            <v>2017</v>
          </cell>
          <cell r="B167" t="str">
            <v>JUN</v>
          </cell>
          <cell r="D167" t="str">
            <v>6350000871</v>
          </cell>
          <cell r="E167">
            <v>-473.72</v>
          </cell>
        </row>
        <row r="168">
          <cell r="A168">
            <v>2017</v>
          </cell>
          <cell r="B168" t="str">
            <v>JUN</v>
          </cell>
          <cell r="D168" t="str">
            <v>UNUC.00001132.01.04.01</v>
          </cell>
          <cell r="E168">
            <v>9844.01</v>
          </cell>
        </row>
        <row r="169">
          <cell r="A169">
            <v>2017</v>
          </cell>
          <cell r="B169" t="str">
            <v>JUN</v>
          </cell>
          <cell r="D169" t="str">
            <v>UNUC.00001134.40.01.01</v>
          </cell>
          <cell r="E169">
            <v>16572</v>
          </cell>
        </row>
        <row r="170">
          <cell r="A170">
            <v>2017</v>
          </cell>
          <cell r="B170" t="str">
            <v>JUN</v>
          </cell>
          <cell r="D170" t="str">
            <v>6690000061</v>
          </cell>
          <cell r="E170">
            <v>-60868</v>
          </cell>
        </row>
        <row r="171">
          <cell r="A171">
            <v>2017</v>
          </cell>
          <cell r="B171" t="str">
            <v>JUN</v>
          </cell>
          <cell r="D171" t="str">
            <v>6360002678</v>
          </cell>
          <cell r="E171">
            <v>4180555.56</v>
          </cell>
        </row>
        <row r="172">
          <cell r="A172">
            <v>2017</v>
          </cell>
          <cell r="B172" t="str">
            <v>JUN</v>
          </cell>
          <cell r="D172" t="str">
            <v>UCOR.00000693.01.01.02</v>
          </cell>
          <cell r="E172">
            <v>0</v>
          </cell>
        </row>
        <row r="173">
          <cell r="A173">
            <v>2017</v>
          </cell>
          <cell r="B173" t="str">
            <v>JUN</v>
          </cell>
          <cell r="D173" t="str">
            <v>UPGD.00001446.03.01.01</v>
          </cell>
          <cell r="E173">
            <v>0</v>
          </cell>
        </row>
        <row r="174">
          <cell r="A174">
            <v>2017</v>
          </cell>
          <cell r="B174" t="str">
            <v>JUN</v>
          </cell>
          <cell r="D174" t="str">
            <v>UPGD.00000635.01.01.01</v>
          </cell>
          <cell r="E174">
            <v>0</v>
          </cell>
        </row>
        <row r="175">
          <cell r="A175">
            <v>2017</v>
          </cell>
          <cell r="B175" t="str">
            <v>JUN</v>
          </cell>
          <cell r="D175" t="str">
            <v>UPGD.00000631.01.01.01</v>
          </cell>
          <cell r="E175">
            <v>0</v>
          </cell>
        </row>
        <row r="176">
          <cell r="A176">
            <v>2017</v>
          </cell>
          <cell r="B176" t="str">
            <v>JUN</v>
          </cell>
          <cell r="D176" t="str">
            <v>UPGD.00001327.01.01.02</v>
          </cell>
          <cell r="E176">
            <v>0</v>
          </cell>
        </row>
        <row r="177">
          <cell r="A177">
            <v>2017</v>
          </cell>
          <cell r="B177" t="str">
            <v>JUN</v>
          </cell>
          <cell r="D177" t="str">
            <v>UNUC.00000003.01.06.01</v>
          </cell>
          <cell r="E177">
            <v>0</v>
          </cell>
        </row>
        <row r="178">
          <cell r="A178">
            <v>2017</v>
          </cell>
          <cell r="B178" t="str">
            <v>JUN</v>
          </cell>
          <cell r="D178" t="str">
            <v>UPGD.00001327.01.01.01</v>
          </cell>
          <cell r="E178">
            <v>0</v>
          </cell>
        </row>
        <row r="179">
          <cell r="A179">
            <v>2017</v>
          </cell>
          <cell r="B179" t="str">
            <v>JUN</v>
          </cell>
          <cell r="D179" t="str">
            <v>UPGD.00000632.01.01.01</v>
          </cell>
          <cell r="E179">
            <v>0</v>
          </cell>
        </row>
        <row r="180">
          <cell r="A180">
            <v>2017</v>
          </cell>
          <cell r="B180" t="str">
            <v>JUN</v>
          </cell>
          <cell r="D180" t="str">
            <v>UPGD.00000399.01.01.01</v>
          </cell>
          <cell r="E180">
            <v>0</v>
          </cell>
        </row>
        <row r="181">
          <cell r="A181">
            <v>2017</v>
          </cell>
          <cell r="B181" t="str">
            <v>JUN</v>
          </cell>
          <cell r="D181" t="str">
            <v>UPGD.00000729.03.01.01</v>
          </cell>
          <cell r="E181">
            <v>0</v>
          </cell>
        </row>
        <row r="182">
          <cell r="A182">
            <v>2017</v>
          </cell>
          <cell r="B182" t="str">
            <v>JUN</v>
          </cell>
          <cell r="D182" t="str">
            <v>UNUC.00000938.01.01.03</v>
          </cell>
          <cell r="E182">
            <v>0</v>
          </cell>
        </row>
        <row r="183">
          <cell r="A183">
            <v>2017</v>
          </cell>
          <cell r="B183" t="str">
            <v>JUN</v>
          </cell>
          <cell r="D183" t="str">
            <v>4405810</v>
          </cell>
          <cell r="E183">
            <v>0</v>
          </cell>
        </row>
        <row r="184">
          <cell r="A184">
            <v>2017</v>
          </cell>
          <cell r="B184" t="str">
            <v>JUN</v>
          </cell>
          <cell r="D184" t="str">
            <v>4405940</v>
          </cell>
          <cell r="E184">
            <v>0</v>
          </cell>
        </row>
        <row r="185">
          <cell r="A185">
            <v>2017</v>
          </cell>
          <cell r="B185" t="str">
            <v>JUN</v>
          </cell>
          <cell r="D185" t="str">
            <v>4405000</v>
          </cell>
          <cell r="E185">
            <v>27729827.219999999</v>
          </cell>
        </row>
        <row r="186">
          <cell r="A186">
            <v>2017</v>
          </cell>
          <cell r="B186" t="str">
            <v>JUN</v>
          </cell>
          <cell r="D186" t="str">
            <v>4405840</v>
          </cell>
          <cell r="E186">
            <v>0</v>
          </cell>
        </row>
        <row r="187">
          <cell r="A187">
            <v>2017</v>
          </cell>
          <cell r="B187" t="str">
            <v>JUN</v>
          </cell>
          <cell r="D187" t="str">
            <v>CI75001</v>
          </cell>
          <cell r="E187">
            <v>107500.55</v>
          </cell>
        </row>
        <row r="188">
          <cell r="A188">
            <v>2017</v>
          </cell>
          <cell r="B188" t="str">
            <v>JUN</v>
          </cell>
          <cell r="D188" t="str">
            <v>CI75002</v>
          </cell>
          <cell r="E188">
            <v>1180285.6200000001</v>
          </cell>
        </row>
        <row r="189">
          <cell r="A189">
            <v>2017</v>
          </cell>
          <cell r="B189" t="str">
            <v>JUN</v>
          </cell>
          <cell r="D189" t="str">
            <v>CI95001</v>
          </cell>
          <cell r="E189">
            <v>0</v>
          </cell>
        </row>
        <row r="190">
          <cell r="A190">
            <v>2017</v>
          </cell>
          <cell r="B190" t="str">
            <v>JUN</v>
          </cell>
          <cell r="D190" t="str">
            <v>CI95002</v>
          </cell>
          <cell r="E190">
            <v>0</v>
          </cell>
        </row>
        <row r="191">
          <cell r="A191">
            <v>2017</v>
          </cell>
          <cell r="B191" t="str">
            <v>JUN</v>
          </cell>
          <cell r="D191" t="str">
            <v>CI15001</v>
          </cell>
          <cell r="E191">
            <v>328476.95</v>
          </cell>
        </row>
        <row r="192">
          <cell r="A192">
            <v>2017</v>
          </cell>
          <cell r="B192" t="str">
            <v>JUN</v>
          </cell>
          <cell r="D192" t="str">
            <v>CI15002</v>
          </cell>
          <cell r="E192">
            <v>43292.37</v>
          </cell>
        </row>
        <row r="193">
          <cell r="A193">
            <v>2017</v>
          </cell>
          <cell r="B193" t="str">
            <v>JUN</v>
          </cell>
          <cell r="D193" t="str">
            <v>CI85001</v>
          </cell>
          <cell r="E193">
            <v>0</v>
          </cell>
        </row>
        <row r="194">
          <cell r="A194">
            <v>2017</v>
          </cell>
          <cell r="B194" t="str">
            <v>JUN</v>
          </cell>
          <cell r="D194" t="str">
            <v>CI85002</v>
          </cell>
          <cell r="E194">
            <v>0</v>
          </cell>
        </row>
        <row r="195">
          <cell r="A195">
            <v>2017</v>
          </cell>
          <cell r="B195" t="str">
            <v>JUN</v>
          </cell>
          <cell r="D195" t="str">
            <v>CIA5001</v>
          </cell>
          <cell r="E195">
            <v>0</v>
          </cell>
        </row>
        <row r="196">
          <cell r="A196">
            <v>2017</v>
          </cell>
          <cell r="B196" t="str">
            <v>JUN</v>
          </cell>
          <cell r="D196" t="str">
            <v>CIA5002</v>
          </cell>
          <cell r="E196">
            <v>0</v>
          </cell>
        </row>
        <row r="197">
          <cell r="A197">
            <v>2017</v>
          </cell>
          <cell r="B197" t="str">
            <v>JUN</v>
          </cell>
          <cell r="D197" t="str">
            <v>CIB5001</v>
          </cell>
          <cell r="E197">
            <v>0</v>
          </cell>
        </row>
        <row r="198">
          <cell r="A198">
            <v>2017</v>
          </cell>
          <cell r="B198" t="str">
            <v>JUN</v>
          </cell>
          <cell r="D198" t="str">
            <v>CIB5002</v>
          </cell>
          <cell r="E198">
            <v>0</v>
          </cell>
        </row>
        <row r="199">
          <cell r="A199">
            <v>2017</v>
          </cell>
          <cell r="B199" t="str">
            <v>JUN</v>
          </cell>
          <cell r="D199" t="str">
            <v>CIC5001</v>
          </cell>
          <cell r="E199">
            <v>0</v>
          </cell>
        </row>
        <row r="200">
          <cell r="A200">
            <v>2017</v>
          </cell>
          <cell r="B200" t="str">
            <v>JUN</v>
          </cell>
          <cell r="D200" t="str">
            <v>CIC5002</v>
          </cell>
          <cell r="E200">
            <v>0</v>
          </cell>
        </row>
        <row r="201">
          <cell r="A201">
            <v>2017</v>
          </cell>
          <cell r="B201" t="str">
            <v>JUN</v>
          </cell>
          <cell r="D201" t="str">
            <v>CI45002</v>
          </cell>
          <cell r="E201">
            <v>-490495.94</v>
          </cell>
        </row>
        <row r="202">
          <cell r="A202">
            <v>2017</v>
          </cell>
          <cell r="B202" t="str">
            <v>JUN</v>
          </cell>
          <cell r="D202" t="str">
            <v>CI45001</v>
          </cell>
          <cell r="E202">
            <v>14331.8</v>
          </cell>
        </row>
        <row r="203">
          <cell r="A203">
            <v>2017</v>
          </cell>
          <cell r="B203" t="str">
            <v>JUN</v>
          </cell>
          <cell r="D203" t="str">
            <v>RRK5216</v>
          </cell>
          <cell r="E203">
            <v>0</v>
          </cell>
        </row>
        <row r="204">
          <cell r="A204">
            <v>2017</v>
          </cell>
          <cell r="B204" t="str">
            <v>JUN</v>
          </cell>
          <cell r="D204" t="str">
            <v>RRK5217</v>
          </cell>
          <cell r="E204">
            <v>0</v>
          </cell>
        </row>
        <row r="205">
          <cell r="A205">
            <v>2017</v>
          </cell>
          <cell r="B205" t="str">
            <v>JUN</v>
          </cell>
          <cell r="D205" t="str">
            <v>RRK5228</v>
          </cell>
          <cell r="E205">
            <v>0</v>
          </cell>
        </row>
        <row r="206">
          <cell r="A206">
            <v>2017</v>
          </cell>
          <cell r="B206" t="str">
            <v>JUN</v>
          </cell>
          <cell r="D206" t="str">
            <v>RRL5082</v>
          </cell>
          <cell r="E206">
            <v>0</v>
          </cell>
        </row>
        <row r="207">
          <cell r="A207">
            <v>2017</v>
          </cell>
          <cell r="B207" t="str">
            <v>JUN</v>
          </cell>
          <cell r="D207" t="str">
            <v>RRL5216</v>
          </cell>
          <cell r="E207">
            <v>0</v>
          </cell>
        </row>
        <row r="208">
          <cell r="A208">
            <v>2017</v>
          </cell>
          <cell r="B208" t="str">
            <v>JUN</v>
          </cell>
          <cell r="D208" t="str">
            <v>RRL5217</v>
          </cell>
          <cell r="E208">
            <v>0</v>
          </cell>
        </row>
        <row r="209">
          <cell r="A209">
            <v>2017</v>
          </cell>
          <cell r="B209" t="str">
            <v>JUN</v>
          </cell>
          <cell r="D209" t="str">
            <v>RRL5228</v>
          </cell>
          <cell r="E209">
            <v>0</v>
          </cell>
        </row>
        <row r="210">
          <cell r="A210">
            <v>2017</v>
          </cell>
          <cell r="B210" t="str">
            <v>JUN</v>
          </cell>
          <cell r="D210" t="str">
            <v>RRS5082</v>
          </cell>
          <cell r="E210">
            <v>-108196.83715263</v>
          </cell>
        </row>
        <row r="211">
          <cell r="A211">
            <v>2017</v>
          </cell>
          <cell r="B211" t="str">
            <v>JUN</v>
          </cell>
          <cell r="D211" t="str">
            <v>RRS5216</v>
          </cell>
          <cell r="E211">
            <v>-40203.102710325198</v>
          </cell>
        </row>
        <row r="212">
          <cell r="A212">
            <v>2017</v>
          </cell>
          <cell r="B212" t="str">
            <v>JUN</v>
          </cell>
          <cell r="D212" t="str">
            <v>RRS5217</v>
          </cell>
          <cell r="E212">
            <v>3069519.4095356702</v>
          </cell>
        </row>
        <row r="213">
          <cell r="A213">
            <v>2017</v>
          </cell>
          <cell r="B213" t="str">
            <v>JUN</v>
          </cell>
          <cell r="D213" t="str">
            <v>RRS5228</v>
          </cell>
          <cell r="E213">
            <v>3127353.0197839802</v>
          </cell>
        </row>
        <row r="214">
          <cell r="A214">
            <v>2017</v>
          </cell>
          <cell r="B214" t="str">
            <v>JUN</v>
          </cell>
          <cell r="D214" t="str">
            <v>CIR5001</v>
          </cell>
          <cell r="E214">
            <v>87204425.469999999</v>
          </cell>
        </row>
        <row r="215">
          <cell r="A215">
            <v>2017</v>
          </cell>
          <cell r="B215" t="str">
            <v>JUN</v>
          </cell>
          <cell r="D215" t="str">
            <v>UPGD.00001282.03.01.01</v>
          </cell>
          <cell r="E215">
            <v>0</v>
          </cell>
        </row>
        <row r="216">
          <cell r="A216">
            <v>2017</v>
          </cell>
          <cell r="B216" t="str">
            <v>JUN</v>
          </cell>
          <cell r="D216" t="str">
            <v>UPGD.00001446.01.01.01</v>
          </cell>
          <cell r="E216">
            <v>0</v>
          </cell>
        </row>
        <row r="217">
          <cell r="A217">
            <v>2017</v>
          </cell>
          <cell r="B217" t="str">
            <v>JUN</v>
          </cell>
          <cell r="D217" t="str">
            <v>UNUC.00000001.01.12.01</v>
          </cell>
          <cell r="E217">
            <v>0</v>
          </cell>
        </row>
        <row r="218">
          <cell r="A218">
            <v>2017</v>
          </cell>
          <cell r="B218" t="str">
            <v>JUN</v>
          </cell>
          <cell r="D218" t="str">
            <v>UNUC.00001058.01.01.01</v>
          </cell>
          <cell r="E218">
            <v>0</v>
          </cell>
        </row>
        <row r="219">
          <cell r="A219">
            <v>2017</v>
          </cell>
          <cell r="B219" t="str">
            <v>JUN</v>
          </cell>
          <cell r="D219" t="str">
            <v>UCOR.00000622.01.02.02</v>
          </cell>
          <cell r="E219">
            <v>0</v>
          </cell>
        </row>
        <row r="220">
          <cell r="A220">
            <v>2017</v>
          </cell>
          <cell r="B220" t="str">
            <v>JUN</v>
          </cell>
          <cell r="D220" t="str">
            <v>UPGD.00005601.03.01.01</v>
          </cell>
          <cell r="E220">
            <v>0</v>
          </cell>
        </row>
        <row r="221">
          <cell r="A221">
            <v>2017</v>
          </cell>
          <cell r="B221" t="str">
            <v>JUN</v>
          </cell>
          <cell r="D221" t="str">
            <v>UPGD.00004447.02.01.01</v>
          </cell>
          <cell r="E221">
            <v>0</v>
          </cell>
        </row>
        <row r="222">
          <cell r="A222">
            <v>2017</v>
          </cell>
          <cell r="B222" t="str">
            <v>JUN</v>
          </cell>
          <cell r="D222" t="str">
            <v>UPGD.00004811.01.01.01</v>
          </cell>
          <cell r="E222">
            <v>0</v>
          </cell>
        </row>
        <row r="223">
          <cell r="A223">
            <v>2017</v>
          </cell>
          <cell r="B223" t="str">
            <v>JUN</v>
          </cell>
          <cell r="D223" t="str">
            <v>UNUC.00000002.01.11.01</v>
          </cell>
          <cell r="E223">
            <v>0</v>
          </cell>
        </row>
        <row r="224">
          <cell r="A224">
            <v>2017</v>
          </cell>
          <cell r="B224" t="str">
            <v>JUN</v>
          </cell>
          <cell r="D224" t="str">
            <v>UPGD.00000634.01.01.01</v>
          </cell>
          <cell r="E224">
            <v>0</v>
          </cell>
        </row>
        <row r="225">
          <cell r="A225">
            <v>2017</v>
          </cell>
          <cell r="B225" t="str">
            <v>JUN</v>
          </cell>
          <cell r="D225" t="str">
            <v>UNUC.00000001.01.04.01</v>
          </cell>
          <cell r="E225">
            <v>0</v>
          </cell>
        </row>
        <row r="226">
          <cell r="A226">
            <v>2017</v>
          </cell>
          <cell r="B226" t="str">
            <v>JUN</v>
          </cell>
          <cell r="D226" t="str">
            <v>UPGD.00000625.03.01.01</v>
          </cell>
          <cell r="E226">
            <v>0</v>
          </cell>
        </row>
        <row r="227">
          <cell r="A227">
            <v>2017</v>
          </cell>
          <cell r="B227" t="str">
            <v>JUN</v>
          </cell>
          <cell r="D227" t="str">
            <v>UNUC.00000002.01.02.01</v>
          </cell>
          <cell r="E227">
            <v>0</v>
          </cell>
        </row>
        <row r="228">
          <cell r="A228">
            <v>2017</v>
          </cell>
          <cell r="B228" t="str">
            <v>JUN</v>
          </cell>
          <cell r="D228" t="str">
            <v>UNUC.00000938.01.01.05</v>
          </cell>
          <cell r="E228">
            <v>0</v>
          </cell>
        </row>
        <row r="229">
          <cell r="A229">
            <v>2017</v>
          </cell>
          <cell r="B229" t="str">
            <v>JUN</v>
          </cell>
          <cell r="D229" t="str">
            <v>UPGD.00000629.01.01.01</v>
          </cell>
          <cell r="E229">
            <v>0</v>
          </cell>
        </row>
        <row r="230">
          <cell r="A230">
            <v>2017</v>
          </cell>
          <cell r="B230" t="str">
            <v>JUN</v>
          </cell>
          <cell r="D230" t="str">
            <v>UNUC.00000001.01.11.01</v>
          </cell>
          <cell r="E230">
            <v>0</v>
          </cell>
        </row>
        <row r="231">
          <cell r="A231">
            <v>2017</v>
          </cell>
          <cell r="B231" t="str">
            <v>JUN</v>
          </cell>
          <cell r="D231" t="str">
            <v>UPGD.00000633.03.01.01</v>
          </cell>
          <cell r="E231">
            <v>0</v>
          </cell>
        </row>
        <row r="232">
          <cell r="A232">
            <v>2017</v>
          </cell>
          <cell r="B232" t="str">
            <v>JUN</v>
          </cell>
          <cell r="D232" t="str">
            <v>UPGD.00000730.01.01.01</v>
          </cell>
          <cell r="E232">
            <v>0</v>
          </cell>
        </row>
        <row r="233">
          <cell r="A233">
            <v>2017</v>
          </cell>
          <cell r="B233" t="str">
            <v>JUN</v>
          </cell>
          <cell r="D233" t="str">
            <v>UPGD.00000728.01.01.01</v>
          </cell>
          <cell r="E233">
            <v>0</v>
          </cell>
        </row>
        <row r="234">
          <cell r="A234">
            <v>2017</v>
          </cell>
          <cell r="B234" t="str">
            <v>JUN</v>
          </cell>
          <cell r="D234" t="str">
            <v>UPGD.00000620.01.01.01</v>
          </cell>
          <cell r="E234">
            <v>0</v>
          </cell>
        </row>
        <row r="235">
          <cell r="A235">
            <v>2017</v>
          </cell>
          <cell r="B235" t="str">
            <v>JUN</v>
          </cell>
          <cell r="D235" t="str">
            <v>UNUC.00001012.01.01.01</v>
          </cell>
          <cell r="E235">
            <v>0</v>
          </cell>
        </row>
        <row r="236">
          <cell r="A236">
            <v>2017</v>
          </cell>
          <cell r="B236" t="str">
            <v>JUN</v>
          </cell>
          <cell r="D236" t="str">
            <v>UNUC.00000003.01.05.01</v>
          </cell>
          <cell r="E236">
            <v>0</v>
          </cell>
        </row>
        <row r="237">
          <cell r="A237">
            <v>2017</v>
          </cell>
          <cell r="B237" t="str">
            <v>JUN</v>
          </cell>
          <cell r="D237" t="str">
            <v>UPGD.00000626.01.01.01</v>
          </cell>
          <cell r="E237">
            <v>0</v>
          </cell>
        </row>
        <row r="238">
          <cell r="A238">
            <v>2017</v>
          </cell>
          <cell r="B238" t="str">
            <v>JUN</v>
          </cell>
          <cell r="D238" t="str">
            <v>UPGD.00004811.03.01.01</v>
          </cell>
          <cell r="E238">
            <v>0</v>
          </cell>
        </row>
        <row r="239">
          <cell r="A239">
            <v>2017</v>
          </cell>
          <cell r="B239" t="str">
            <v>JUN</v>
          </cell>
          <cell r="D239" t="str">
            <v>UNUC.00000001.01.08.01</v>
          </cell>
          <cell r="E239">
            <v>0</v>
          </cell>
        </row>
        <row r="240">
          <cell r="A240">
            <v>2017</v>
          </cell>
          <cell r="B240" t="str">
            <v>JUN</v>
          </cell>
          <cell r="D240" t="str">
            <v>UNUC.00000002.01.09.01</v>
          </cell>
          <cell r="E240">
            <v>0</v>
          </cell>
        </row>
        <row r="241">
          <cell r="A241">
            <v>2017</v>
          </cell>
          <cell r="B241" t="str">
            <v>JUN</v>
          </cell>
          <cell r="D241" t="str">
            <v>UNUC.00000001.01.16.01</v>
          </cell>
          <cell r="E241">
            <v>0</v>
          </cell>
        </row>
        <row r="242">
          <cell r="A242">
            <v>2017</v>
          </cell>
          <cell r="B242" t="str">
            <v>JUN</v>
          </cell>
          <cell r="D242" t="str">
            <v>UNUC.00000001.01.09.01</v>
          </cell>
          <cell r="E242">
            <v>0</v>
          </cell>
        </row>
        <row r="243">
          <cell r="A243">
            <v>2017</v>
          </cell>
          <cell r="B243" t="str">
            <v>JUN</v>
          </cell>
          <cell r="D243" t="str">
            <v>UNUC.00000002.01.14.01</v>
          </cell>
          <cell r="E243">
            <v>0</v>
          </cell>
        </row>
        <row r="244">
          <cell r="A244">
            <v>2017</v>
          </cell>
          <cell r="B244" t="str">
            <v>JUN</v>
          </cell>
          <cell r="D244" t="str">
            <v>UNUC.00000938.01.02.01</v>
          </cell>
          <cell r="E244">
            <v>0</v>
          </cell>
        </row>
        <row r="245">
          <cell r="A245">
            <v>2017</v>
          </cell>
          <cell r="B245" t="str">
            <v>JUN</v>
          </cell>
          <cell r="D245" t="str">
            <v>UPGD.00000729.02.01.01</v>
          </cell>
          <cell r="E245">
            <v>0</v>
          </cell>
        </row>
        <row r="246">
          <cell r="A246">
            <v>2017</v>
          </cell>
          <cell r="B246" t="str">
            <v>JUN</v>
          </cell>
          <cell r="D246" t="str">
            <v>UCOR.00000693.01.01.01</v>
          </cell>
          <cell r="E246">
            <v>0</v>
          </cell>
        </row>
        <row r="247">
          <cell r="A247">
            <v>2017</v>
          </cell>
          <cell r="B247" t="str">
            <v>JUN</v>
          </cell>
          <cell r="D247" t="str">
            <v>UCOR.00000306.01.05.01</v>
          </cell>
          <cell r="E247">
            <v>0</v>
          </cell>
        </row>
        <row r="248">
          <cell r="A248">
            <v>2017</v>
          </cell>
          <cell r="B248" t="str">
            <v>JUN</v>
          </cell>
          <cell r="D248" t="str">
            <v>UNUC.00000969.10.01.01</v>
          </cell>
          <cell r="E248">
            <v>2998.11</v>
          </cell>
        </row>
        <row r="249">
          <cell r="A249">
            <v>2017</v>
          </cell>
          <cell r="B249" t="str">
            <v>JUN</v>
          </cell>
          <cell r="D249" t="str">
            <v>UPGD.00000634.03.01.01</v>
          </cell>
          <cell r="E249">
            <v>9179.16</v>
          </cell>
        </row>
        <row r="250">
          <cell r="A250">
            <v>2017</v>
          </cell>
          <cell r="B250" t="str">
            <v>JUN</v>
          </cell>
          <cell r="D250" t="str">
            <v>UPGD.00000962.01.01.02</v>
          </cell>
          <cell r="E250">
            <v>3799.22</v>
          </cell>
        </row>
        <row r="251">
          <cell r="A251">
            <v>2017</v>
          </cell>
          <cell r="B251" t="str">
            <v>JUN</v>
          </cell>
          <cell r="D251" t="str">
            <v>UNUC.00000001.01.13.01</v>
          </cell>
          <cell r="E251">
            <v>34710.910000000003</v>
          </cell>
        </row>
        <row r="252">
          <cell r="A252">
            <v>2017</v>
          </cell>
          <cell r="B252" t="str">
            <v>JUN</v>
          </cell>
          <cell r="D252" t="str">
            <v>UNUC.00000003.01.01.01</v>
          </cell>
          <cell r="E252">
            <v>56252.59</v>
          </cell>
        </row>
        <row r="253">
          <cell r="A253">
            <v>2017</v>
          </cell>
          <cell r="B253" t="str">
            <v>JUN</v>
          </cell>
          <cell r="D253" t="str">
            <v>UNUC.00000715.01.01.01</v>
          </cell>
          <cell r="E253">
            <v>1222</v>
          </cell>
        </row>
        <row r="254">
          <cell r="A254">
            <v>2017</v>
          </cell>
          <cell r="B254" t="str">
            <v>JUN</v>
          </cell>
          <cell r="D254" t="str">
            <v>UNUC.00000748.01.01.08</v>
          </cell>
          <cell r="E254">
            <v>27083.35</v>
          </cell>
        </row>
        <row r="255">
          <cell r="A255">
            <v>2017</v>
          </cell>
          <cell r="B255" t="str">
            <v>JUN</v>
          </cell>
          <cell r="D255" t="str">
            <v>UNUC.00001057.01.01.01</v>
          </cell>
          <cell r="E255">
            <v>312</v>
          </cell>
        </row>
        <row r="256">
          <cell r="A256">
            <v>2017</v>
          </cell>
          <cell r="B256" t="str">
            <v>JUN</v>
          </cell>
          <cell r="D256" t="str">
            <v>UPGD.00000622.01.01.01</v>
          </cell>
          <cell r="E256">
            <v>-295995</v>
          </cell>
        </row>
        <row r="257">
          <cell r="A257">
            <v>2017</v>
          </cell>
          <cell r="B257" t="str">
            <v>JUN</v>
          </cell>
          <cell r="D257" t="str">
            <v>UPGD.00000633.01.01.01</v>
          </cell>
          <cell r="E257">
            <v>12906.34</v>
          </cell>
        </row>
        <row r="258">
          <cell r="A258">
            <v>2017</v>
          </cell>
          <cell r="B258" t="str">
            <v>JUN</v>
          </cell>
          <cell r="D258" t="str">
            <v>UPGD.00005600.01.01.01</v>
          </cell>
          <cell r="E258">
            <v>4810.7299999999996</v>
          </cell>
        </row>
        <row r="259">
          <cell r="A259">
            <v>2017</v>
          </cell>
          <cell r="B259" t="str">
            <v>JUN</v>
          </cell>
          <cell r="D259" t="str">
            <v>UCOR.00000301.01.06.01</v>
          </cell>
          <cell r="E259">
            <v>-756990</v>
          </cell>
        </row>
        <row r="260">
          <cell r="A260">
            <v>2017</v>
          </cell>
          <cell r="B260" t="str">
            <v>JUN</v>
          </cell>
          <cell r="D260" t="str">
            <v>UNUC.00000002.01.05.01</v>
          </cell>
          <cell r="E260">
            <v>23629.95</v>
          </cell>
        </row>
        <row r="261">
          <cell r="A261">
            <v>2017</v>
          </cell>
          <cell r="B261" t="str">
            <v>JUN</v>
          </cell>
          <cell r="D261" t="str">
            <v>UNUC.00000003.01.07.01</v>
          </cell>
          <cell r="E261">
            <v>19500</v>
          </cell>
        </row>
        <row r="262">
          <cell r="A262">
            <v>2017</v>
          </cell>
          <cell r="B262" t="str">
            <v>JUN</v>
          </cell>
          <cell r="D262" t="str">
            <v>UNUC.00000938.01.01.01</v>
          </cell>
          <cell r="E262">
            <v>6237.96</v>
          </cell>
        </row>
        <row r="263">
          <cell r="A263">
            <v>2017</v>
          </cell>
          <cell r="B263" t="str">
            <v>JUN</v>
          </cell>
          <cell r="D263" t="str">
            <v>UNUC.00001132.01.02.01</v>
          </cell>
          <cell r="E263">
            <v>323.79000000000002</v>
          </cell>
        </row>
        <row r="264">
          <cell r="A264">
            <v>2017</v>
          </cell>
          <cell r="B264" t="str">
            <v>JUN</v>
          </cell>
          <cell r="D264" t="str">
            <v>UCOR.00000301.01.03.01</v>
          </cell>
          <cell r="E264">
            <v>7776267.0199999996</v>
          </cell>
        </row>
        <row r="265">
          <cell r="A265">
            <v>2017</v>
          </cell>
          <cell r="B265" t="str">
            <v>JUN</v>
          </cell>
          <cell r="D265" t="str">
            <v>UNUC.00000001.01.07.01</v>
          </cell>
          <cell r="E265">
            <v>3012.62</v>
          </cell>
        </row>
        <row r="266">
          <cell r="A266">
            <v>2017</v>
          </cell>
          <cell r="B266" t="str">
            <v>JUN</v>
          </cell>
          <cell r="D266" t="str">
            <v>UNUC.00000001.01.10.01</v>
          </cell>
          <cell r="E266">
            <v>9902.0300000000007</v>
          </cell>
        </row>
        <row r="267">
          <cell r="A267">
            <v>2017</v>
          </cell>
          <cell r="B267" t="str">
            <v>JUN</v>
          </cell>
          <cell r="D267" t="str">
            <v>UNUC.00000001.01.15.01</v>
          </cell>
          <cell r="E267">
            <v>187018.75</v>
          </cell>
        </row>
        <row r="268">
          <cell r="A268">
            <v>2017</v>
          </cell>
          <cell r="B268" t="str">
            <v>JUN</v>
          </cell>
          <cell r="D268" t="str">
            <v>UNUC.00000002.01.07.01</v>
          </cell>
          <cell r="E268">
            <v>2425</v>
          </cell>
        </row>
        <row r="269">
          <cell r="A269">
            <v>2017</v>
          </cell>
          <cell r="B269" t="str">
            <v>JUN</v>
          </cell>
          <cell r="D269" t="str">
            <v>UNUC.00000604.01.01.01</v>
          </cell>
          <cell r="E269">
            <v>9889.1299999999992</v>
          </cell>
        </row>
        <row r="270">
          <cell r="A270">
            <v>2017</v>
          </cell>
          <cell r="B270" t="str">
            <v>JUN</v>
          </cell>
          <cell r="D270" t="str">
            <v>UPGD.00000963.01.01.02</v>
          </cell>
          <cell r="E270">
            <v>3665.38</v>
          </cell>
        </row>
        <row r="271">
          <cell r="A271">
            <v>2017</v>
          </cell>
          <cell r="B271" t="str">
            <v>JUN</v>
          </cell>
          <cell r="D271" t="str">
            <v>6350000869</v>
          </cell>
          <cell r="E271">
            <v>86818.8</v>
          </cell>
        </row>
        <row r="272">
          <cell r="A272">
            <v>2017</v>
          </cell>
          <cell r="B272" t="str">
            <v>JUN</v>
          </cell>
          <cell r="D272" t="str">
            <v>6360002520</v>
          </cell>
          <cell r="E272">
            <v>4647322</v>
          </cell>
        </row>
        <row r="273">
          <cell r="A273">
            <v>2017</v>
          </cell>
          <cell r="B273" t="str">
            <v>JUN</v>
          </cell>
          <cell r="D273" t="str">
            <v>6360002521</v>
          </cell>
          <cell r="E273">
            <v>2918525</v>
          </cell>
        </row>
        <row r="274">
          <cell r="A274">
            <v>2017</v>
          </cell>
          <cell r="B274" t="str">
            <v>JUN</v>
          </cell>
          <cell r="D274" t="str">
            <v>UCOR.00000306.01.07.02</v>
          </cell>
          <cell r="E274">
            <v>1189600</v>
          </cell>
        </row>
        <row r="275">
          <cell r="A275">
            <v>2017</v>
          </cell>
          <cell r="B275" t="str">
            <v>JUN</v>
          </cell>
          <cell r="D275" t="str">
            <v>6700000041</v>
          </cell>
          <cell r="E275">
            <v>-7665667.0199999996</v>
          </cell>
        </row>
        <row r="276">
          <cell r="A276">
            <v>2017</v>
          </cell>
          <cell r="B276" t="str">
            <v>JUN</v>
          </cell>
          <cell r="D276" t="str">
            <v>UNUC.00000001.01.01.01</v>
          </cell>
          <cell r="E276">
            <v>709808.98</v>
          </cell>
        </row>
        <row r="277">
          <cell r="A277">
            <v>2017</v>
          </cell>
          <cell r="B277" t="str">
            <v>JUN</v>
          </cell>
          <cell r="D277" t="str">
            <v>UNUC.00000002.01.15.01</v>
          </cell>
          <cell r="E277">
            <v>174705.19</v>
          </cell>
        </row>
        <row r="278">
          <cell r="A278">
            <v>2017</v>
          </cell>
          <cell r="B278" t="str">
            <v>JUN</v>
          </cell>
          <cell r="D278" t="str">
            <v>UNUC.00001174.01.01.01</v>
          </cell>
          <cell r="E278">
            <v>17401.189999999999</v>
          </cell>
        </row>
        <row r="279">
          <cell r="A279">
            <v>2017</v>
          </cell>
          <cell r="B279" t="str">
            <v>JUN</v>
          </cell>
          <cell r="D279" t="str">
            <v>UPGD.00000962.01.01.01</v>
          </cell>
          <cell r="E279">
            <v>3798.68</v>
          </cell>
        </row>
        <row r="280">
          <cell r="A280">
            <v>2017</v>
          </cell>
          <cell r="B280" t="str">
            <v>JUN</v>
          </cell>
          <cell r="D280" t="str">
            <v>UPGD.00003814.03.01.01</v>
          </cell>
          <cell r="E280">
            <v>159.6</v>
          </cell>
        </row>
        <row r="281">
          <cell r="A281">
            <v>2017</v>
          </cell>
          <cell r="B281" t="str">
            <v>JUN</v>
          </cell>
          <cell r="D281" t="str">
            <v>UPGD.00006146.01.01.02</v>
          </cell>
          <cell r="E281">
            <v>-48.07</v>
          </cell>
        </row>
        <row r="282">
          <cell r="A282">
            <v>2017</v>
          </cell>
          <cell r="B282" t="str">
            <v>MAY</v>
          </cell>
          <cell r="D282" t="str">
            <v>MAN5INDIAN</v>
          </cell>
          <cell r="E282">
            <v>-1166125.74</v>
          </cell>
        </row>
        <row r="283">
          <cell r="A283">
            <v>2017</v>
          </cell>
          <cell r="B283" t="str">
            <v>MAY</v>
          </cell>
          <cell r="D283" t="str">
            <v>MAN5WC3</v>
          </cell>
          <cell r="E283">
            <v>0</v>
          </cell>
        </row>
        <row r="284">
          <cell r="A284">
            <v>2017</v>
          </cell>
          <cell r="B284" t="str">
            <v>MAY</v>
          </cell>
          <cell r="D284" t="str">
            <v>XAN5100</v>
          </cell>
          <cell r="E284">
            <v>9.4999999999999998E-3</v>
          </cell>
        </row>
        <row r="285">
          <cell r="A285">
            <v>2017</v>
          </cell>
          <cell r="B285" t="str">
            <v>MAY</v>
          </cell>
          <cell r="D285" t="str">
            <v>XAN5200</v>
          </cell>
          <cell r="E285">
            <v>7.2000000000000005E-4</v>
          </cell>
        </row>
        <row r="286">
          <cell r="A286">
            <v>2017</v>
          </cell>
          <cell r="B286" t="str">
            <v>MAY</v>
          </cell>
          <cell r="D286" t="str">
            <v>XAN5300</v>
          </cell>
          <cell r="E286">
            <v>1.3984E-2</v>
          </cell>
        </row>
        <row r="287">
          <cell r="A287">
            <v>2017</v>
          </cell>
          <cell r="B287" t="str">
            <v>MAY</v>
          </cell>
          <cell r="D287" t="str">
            <v>XAN5400</v>
          </cell>
          <cell r="E287">
            <v>4.8009000000000003E-2</v>
          </cell>
        </row>
        <row r="288">
          <cell r="A288">
            <v>2017</v>
          </cell>
          <cell r="B288" t="str">
            <v>MAY</v>
          </cell>
          <cell r="D288" t="str">
            <v>XAN5500</v>
          </cell>
          <cell r="E288">
            <v>0.35</v>
          </cell>
        </row>
        <row r="289">
          <cell r="A289">
            <v>2017</v>
          </cell>
          <cell r="B289" t="str">
            <v>MAY</v>
          </cell>
          <cell r="D289" t="str">
            <v>XAN5600</v>
          </cell>
          <cell r="E289">
            <v>5.5E-2</v>
          </cell>
        </row>
        <row r="290">
          <cell r="A290">
            <v>2017</v>
          </cell>
          <cell r="B290" t="str">
            <v>MAY</v>
          </cell>
          <cell r="D290" t="str">
            <v>UCOR.00000301.01.06.01Y</v>
          </cell>
          <cell r="E290">
            <v>-756990</v>
          </cell>
        </row>
        <row r="291">
          <cell r="A291">
            <v>2017</v>
          </cell>
          <cell r="B291" t="str">
            <v>MAY</v>
          </cell>
          <cell r="D291" t="str">
            <v>6660000181Y</v>
          </cell>
          <cell r="E291">
            <v>0</v>
          </cell>
        </row>
        <row r="292">
          <cell r="A292">
            <v>2017</v>
          </cell>
          <cell r="B292" t="str">
            <v>MAY</v>
          </cell>
          <cell r="D292" t="str">
            <v>UCOR.00000693.01.01.01Y</v>
          </cell>
          <cell r="E292">
            <v>0</v>
          </cell>
        </row>
        <row r="293">
          <cell r="A293">
            <v>2017</v>
          </cell>
          <cell r="B293" t="str">
            <v>MAY</v>
          </cell>
          <cell r="D293" t="str">
            <v>UCOR.00000693.01.01.02Y</v>
          </cell>
          <cell r="E293">
            <v>0</v>
          </cell>
        </row>
        <row r="294">
          <cell r="A294">
            <v>2017</v>
          </cell>
          <cell r="B294" t="str">
            <v>MAY</v>
          </cell>
          <cell r="D294" t="str">
            <v>UPGD.00005815.01.01.01Y</v>
          </cell>
          <cell r="E294">
            <v>0</v>
          </cell>
        </row>
        <row r="295">
          <cell r="A295">
            <v>2017</v>
          </cell>
          <cell r="B295" t="str">
            <v>MAY</v>
          </cell>
          <cell r="D295" t="str">
            <v>6360002520Y</v>
          </cell>
          <cell r="E295">
            <v>4647322</v>
          </cell>
        </row>
        <row r="296">
          <cell r="A296">
            <v>2017</v>
          </cell>
          <cell r="B296" t="str">
            <v>MAY</v>
          </cell>
          <cell r="D296" t="str">
            <v>6690000061Y</v>
          </cell>
          <cell r="E296">
            <v>-60868</v>
          </cell>
        </row>
        <row r="297">
          <cell r="A297">
            <v>2017</v>
          </cell>
          <cell r="B297" t="str">
            <v>MAY</v>
          </cell>
          <cell r="D297" t="str">
            <v>6360002678Y</v>
          </cell>
          <cell r="E297">
            <v>4180555.56</v>
          </cell>
        </row>
        <row r="298">
          <cell r="A298">
            <v>2017</v>
          </cell>
          <cell r="B298" t="str">
            <v>MAY</v>
          </cell>
          <cell r="D298" t="str">
            <v>CIN5001</v>
          </cell>
          <cell r="E298">
            <v>2453079.38</v>
          </cell>
        </row>
        <row r="299">
          <cell r="A299">
            <v>2017</v>
          </cell>
          <cell r="B299" t="str">
            <v>MAY</v>
          </cell>
          <cell r="D299" t="str">
            <v>CIN5002</v>
          </cell>
          <cell r="E299">
            <v>9726734.9700000007</v>
          </cell>
        </row>
        <row r="300">
          <cell r="A300">
            <v>2017</v>
          </cell>
          <cell r="B300" t="str">
            <v>MAY</v>
          </cell>
          <cell r="D300" t="str">
            <v>CIP5001</v>
          </cell>
          <cell r="E300">
            <v>86992104.640000001</v>
          </cell>
        </row>
        <row r="301">
          <cell r="A301">
            <v>2017</v>
          </cell>
          <cell r="B301" t="str">
            <v>MAY</v>
          </cell>
          <cell r="D301" t="str">
            <v>CIP5002</v>
          </cell>
          <cell r="E301">
            <v>11967399.41</v>
          </cell>
        </row>
        <row r="302">
          <cell r="A302">
            <v>2017</v>
          </cell>
          <cell r="B302" t="str">
            <v>MAY</v>
          </cell>
          <cell r="D302" t="str">
            <v>CIQ5001</v>
          </cell>
          <cell r="E302">
            <v>4820911.62</v>
          </cell>
        </row>
        <row r="303">
          <cell r="A303">
            <v>2017</v>
          </cell>
          <cell r="B303" t="str">
            <v>MAY</v>
          </cell>
          <cell r="D303" t="str">
            <v>CIQ5002</v>
          </cell>
          <cell r="E303">
            <v>762518.06</v>
          </cell>
        </row>
        <row r="304">
          <cell r="A304">
            <v>2017</v>
          </cell>
          <cell r="B304" t="str">
            <v>MAY</v>
          </cell>
          <cell r="D304" t="str">
            <v>XAN5700</v>
          </cell>
          <cell r="E304">
            <v>8.6E-3</v>
          </cell>
        </row>
        <row r="305">
          <cell r="A305">
            <v>2017</v>
          </cell>
          <cell r="B305" t="str">
            <v>MAY</v>
          </cell>
          <cell r="D305" t="str">
            <v>AM45081</v>
          </cell>
          <cell r="E305">
            <v>-113</v>
          </cell>
        </row>
        <row r="306">
          <cell r="A306">
            <v>2017</v>
          </cell>
          <cell r="B306" t="str">
            <v>MAY</v>
          </cell>
          <cell r="D306" t="str">
            <v>AM15081</v>
          </cell>
          <cell r="E306">
            <v>0</v>
          </cell>
        </row>
        <row r="307">
          <cell r="A307">
            <v>2017</v>
          </cell>
          <cell r="B307" t="str">
            <v>MAY</v>
          </cell>
          <cell r="D307" t="str">
            <v>RR15082</v>
          </cell>
          <cell r="E307">
            <v>-15960513</v>
          </cell>
        </row>
        <row r="308">
          <cell r="A308">
            <v>2017</v>
          </cell>
          <cell r="B308" t="str">
            <v>MAY</v>
          </cell>
          <cell r="D308" t="str">
            <v>RR15216</v>
          </cell>
          <cell r="E308">
            <v>-5599893</v>
          </cell>
        </row>
        <row r="309">
          <cell r="A309">
            <v>2017</v>
          </cell>
          <cell r="B309" t="str">
            <v>MAY</v>
          </cell>
          <cell r="D309" t="str">
            <v>RR15217</v>
          </cell>
          <cell r="E309">
            <v>427553621</v>
          </cell>
        </row>
        <row r="310">
          <cell r="A310">
            <v>2017</v>
          </cell>
          <cell r="B310" t="str">
            <v>MAY</v>
          </cell>
          <cell r="D310" t="str">
            <v>RR15228</v>
          </cell>
          <cell r="E310">
            <v>434777777.75999999</v>
          </cell>
        </row>
        <row r="311">
          <cell r="A311">
            <v>2017</v>
          </cell>
          <cell r="B311" t="str">
            <v>MAY</v>
          </cell>
          <cell r="D311" t="str">
            <v>GLB5BEG</v>
          </cell>
          <cell r="E311">
            <v>1789175.87863006</v>
          </cell>
        </row>
        <row r="312">
          <cell r="A312">
            <v>2017</v>
          </cell>
          <cell r="B312" t="str">
            <v>MAY</v>
          </cell>
          <cell r="D312" t="str">
            <v>O/U5YTD</v>
          </cell>
          <cell r="E312">
            <v>-17477716.014765698</v>
          </cell>
        </row>
        <row r="313">
          <cell r="A313">
            <v>2017</v>
          </cell>
          <cell r="B313" t="str">
            <v>MAY</v>
          </cell>
          <cell r="D313" t="str">
            <v>TRU5YTD</v>
          </cell>
          <cell r="E313">
            <v>5823087</v>
          </cell>
        </row>
        <row r="314">
          <cell r="A314">
            <v>2017</v>
          </cell>
          <cell r="B314" t="str">
            <v>MAY</v>
          </cell>
          <cell r="D314" t="str">
            <v>1MC5YTD</v>
          </cell>
          <cell r="E314">
            <v>0</v>
          </cell>
        </row>
        <row r="315">
          <cell r="A315">
            <v>2017</v>
          </cell>
          <cell r="B315" t="str">
            <v>MAY</v>
          </cell>
          <cell r="D315" t="str">
            <v>2MC5YTD</v>
          </cell>
          <cell r="E315">
            <v>0</v>
          </cell>
        </row>
        <row r="316">
          <cell r="A316">
            <v>2017</v>
          </cell>
          <cell r="B316" t="str">
            <v>MAY</v>
          </cell>
          <cell r="D316" t="str">
            <v>3MC5YTD</v>
          </cell>
          <cell r="E316">
            <v>0</v>
          </cell>
        </row>
        <row r="317">
          <cell r="A317">
            <v>2017</v>
          </cell>
          <cell r="B317" t="str">
            <v>MAY</v>
          </cell>
          <cell r="D317" t="str">
            <v>INT5YTD</v>
          </cell>
          <cell r="E317">
            <v>34157.781109328498</v>
          </cell>
        </row>
        <row r="318">
          <cell r="A318">
            <v>2017</v>
          </cell>
          <cell r="B318" t="str">
            <v>MAY</v>
          </cell>
          <cell r="D318" t="str">
            <v>2MC5TOT</v>
          </cell>
          <cell r="E318">
            <v>0</v>
          </cell>
        </row>
        <row r="319">
          <cell r="A319">
            <v>2017</v>
          </cell>
          <cell r="B319" t="str">
            <v>MAY</v>
          </cell>
          <cell r="D319" t="str">
            <v>1MC5MON</v>
          </cell>
          <cell r="E319">
            <v>0</v>
          </cell>
        </row>
        <row r="320">
          <cell r="A320">
            <v>2017</v>
          </cell>
          <cell r="B320" t="str">
            <v>MAY</v>
          </cell>
          <cell r="D320" t="str">
            <v>1MC5TOT</v>
          </cell>
          <cell r="E320">
            <v>0</v>
          </cell>
        </row>
        <row r="321">
          <cell r="A321">
            <v>2017</v>
          </cell>
          <cell r="B321" t="str">
            <v>MAY</v>
          </cell>
          <cell r="D321" t="str">
            <v>TRU5MON</v>
          </cell>
          <cell r="E321">
            <v>1455771.75</v>
          </cell>
        </row>
        <row r="322">
          <cell r="A322">
            <v>2017</v>
          </cell>
          <cell r="B322" t="str">
            <v>MAY</v>
          </cell>
          <cell r="D322" t="str">
            <v>TRU5TOT</v>
          </cell>
          <cell r="E322">
            <v>17469261</v>
          </cell>
        </row>
        <row r="323">
          <cell r="A323">
            <v>2017</v>
          </cell>
          <cell r="B323" t="str">
            <v>MAY</v>
          </cell>
          <cell r="D323" t="str">
            <v>2MC5MON</v>
          </cell>
          <cell r="E323">
            <v>0</v>
          </cell>
        </row>
        <row r="324">
          <cell r="A324">
            <v>2017</v>
          </cell>
          <cell r="B324" t="str">
            <v>MAY</v>
          </cell>
          <cell r="D324" t="str">
            <v>RAF5FEE</v>
          </cell>
          <cell r="E324">
            <v>17429.185979999998</v>
          </cell>
        </row>
        <row r="325">
          <cell r="A325">
            <v>2017</v>
          </cell>
          <cell r="B325" t="str">
            <v>MAY</v>
          </cell>
          <cell r="D325" t="str">
            <v>REV5NET</v>
          </cell>
          <cell r="E325">
            <v>24189773.56402</v>
          </cell>
        </row>
        <row r="326">
          <cell r="A326">
            <v>2017</v>
          </cell>
          <cell r="B326" t="str">
            <v>MAY</v>
          </cell>
          <cell r="D326" t="str">
            <v>REV5MON</v>
          </cell>
          <cell r="E326">
            <v>25645545.31402</v>
          </cell>
        </row>
        <row r="327">
          <cell r="A327">
            <v>2017</v>
          </cell>
          <cell r="B327" t="str">
            <v>MAY</v>
          </cell>
          <cell r="D327" t="str">
            <v>AM25081</v>
          </cell>
          <cell r="E327">
            <v>0</v>
          </cell>
        </row>
        <row r="328">
          <cell r="A328">
            <v>2017</v>
          </cell>
          <cell r="B328" t="str">
            <v>MAY</v>
          </cell>
          <cell r="D328" t="str">
            <v>AM35081</v>
          </cell>
          <cell r="E328">
            <v>0</v>
          </cell>
        </row>
        <row r="329">
          <cell r="A329">
            <v>2017</v>
          </cell>
          <cell r="B329" t="str">
            <v>MAY</v>
          </cell>
          <cell r="D329" t="str">
            <v>AM55081</v>
          </cell>
          <cell r="E329">
            <v>0</v>
          </cell>
        </row>
        <row r="330">
          <cell r="A330">
            <v>2017</v>
          </cell>
          <cell r="B330" t="str">
            <v>MAY</v>
          </cell>
          <cell r="D330" t="str">
            <v>AM65081</v>
          </cell>
          <cell r="E330">
            <v>8.6E-3</v>
          </cell>
        </row>
        <row r="331">
          <cell r="A331">
            <v>2017</v>
          </cell>
          <cell r="B331" t="str">
            <v>MAY</v>
          </cell>
          <cell r="D331" t="str">
            <v>AM75081</v>
          </cell>
          <cell r="E331">
            <v>9.4999999999999998E-3</v>
          </cell>
        </row>
        <row r="332">
          <cell r="A332">
            <v>2017</v>
          </cell>
          <cell r="B332" t="str">
            <v>MAY</v>
          </cell>
          <cell r="D332" t="str">
            <v>AM85081</v>
          </cell>
          <cell r="E332">
            <v>9.0500000000000008E-3</v>
          </cell>
        </row>
        <row r="333">
          <cell r="A333">
            <v>2017</v>
          </cell>
          <cell r="B333" t="str">
            <v>MAY</v>
          </cell>
          <cell r="D333" t="str">
            <v>AM95081</v>
          </cell>
          <cell r="E333">
            <v>7.5420000000000001E-4</v>
          </cell>
        </row>
        <row r="334">
          <cell r="A334">
            <v>2017</v>
          </cell>
          <cell r="B334" t="str">
            <v>MAY</v>
          </cell>
          <cell r="D334" t="str">
            <v>AMA5081</v>
          </cell>
          <cell r="E334">
            <v>0</v>
          </cell>
        </row>
        <row r="335">
          <cell r="A335">
            <v>2017</v>
          </cell>
          <cell r="B335" t="str">
            <v>MAY</v>
          </cell>
          <cell r="D335" t="str">
            <v>AMB5081</v>
          </cell>
          <cell r="E335">
            <v>0.95046580000000003</v>
          </cell>
        </row>
        <row r="336">
          <cell r="A336">
            <v>2017</v>
          </cell>
          <cell r="B336" t="str">
            <v>MAY</v>
          </cell>
          <cell r="D336" t="str">
            <v>AMC5081</v>
          </cell>
          <cell r="E336">
            <v>0</v>
          </cell>
        </row>
        <row r="337">
          <cell r="A337">
            <v>2017</v>
          </cell>
          <cell r="B337" t="str">
            <v>JUN</v>
          </cell>
          <cell r="D337" t="str">
            <v>UPGD.00000630.01.01.01</v>
          </cell>
          <cell r="E337">
            <v>0</v>
          </cell>
        </row>
        <row r="338">
          <cell r="A338">
            <v>2017</v>
          </cell>
          <cell r="B338" t="str">
            <v>JUN</v>
          </cell>
          <cell r="D338" t="str">
            <v>UPGD.00000689.01.01.01</v>
          </cell>
          <cell r="E338">
            <v>0</v>
          </cell>
        </row>
        <row r="339">
          <cell r="A339">
            <v>2017</v>
          </cell>
          <cell r="B339" t="str">
            <v>JUN</v>
          </cell>
          <cell r="D339" t="str">
            <v>UNUC.00000002.01.04.01</v>
          </cell>
          <cell r="E339">
            <v>0</v>
          </cell>
        </row>
        <row r="340">
          <cell r="A340">
            <v>2017</v>
          </cell>
          <cell r="B340" t="str">
            <v>JUN</v>
          </cell>
          <cell r="D340" t="str">
            <v>UNUC.00000914.01.01.01</v>
          </cell>
          <cell r="E340">
            <v>0</v>
          </cell>
        </row>
        <row r="341">
          <cell r="A341">
            <v>2017</v>
          </cell>
          <cell r="B341" t="str">
            <v>JUN</v>
          </cell>
          <cell r="D341" t="str">
            <v>UPGD.00000627.01.01.01</v>
          </cell>
          <cell r="E341">
            <v>0</v>
          </cell>
        </row>
        <row r="342">
          <cell r="A342">
            <v>2017</v>
          </cell>
          <cell r="B342" t="str">
            <v>JUN</v>
          </cell>
          <cell r="D342" t="str">
            <v>UPGD.00005601.01.01.01</v>
          </cell>
          <cell r="E342">
            <v>0</v>
          </cell>
        </row>
        <row r="343">
          <cell r="A343">
            <v>2017</v>
          </cell>
          <cell r="B343" t="str">
            <v>JUN</v>
          </cell>
          <cell r="D343" t="str">
            <v>UPGD.00000631.01.01.02</v>
          </cell>
          <cell r="E343">
            <v>0</v>
          </cell>
        </row>
        <row r="344">
          <cell r="A344">
            <v>2017</v>
          </cell>
          <cell r="B344" t="str">
            <v>JUN</v>
          </cell>
          <cell r="D344" t="str">
            <v>UNUC.00001062.01.01.01</v>
          </cell>
          <cell r="E344">
            <v>0</v>
          </cell>
        </row>
        <row r="345">
          <cell r="A345">
            <v>2017</v>
          </cell>
          <cell r="B345" t="str">
            <v>JUN</v>
          </cell>
          <cell r="D345" t="str">
            <v>UPGD.00001282.02.01.01</v>
          </cell>
          <cell r="E345">
            <v>0</v>
          </cell>
        </row>
        <row r="346">
          <cell r="A346">
            <v>2017</v>
          </cell>
          <cell r="B346" t="str">
            <v>JUN</v>
          </cell>
          <cell r="D346" t="str">
            <v>UPGD.00000621.01.01.01</v>
          </cell>
          <cell r="E346">
            <v>0</v>
          </cell>
        </row>
        <row r="347">
          <cell r="A347">
            <v>2017</v>
          </cell>
          <cell r="B347" t="str">
            <v>JUN</v>
          </cell>
          <cell r="D347" t="str">
            <v>UPGD.00005815.01.01.01</v>
          </cell>
          <cell r="E347">
            <v>0</v>
          </cell>
        </row>
        <row r="348">
          <cell r="A348">
            <v>2017</v>
          </cell>
          <cell r="B348" t="str">
            <v>JUN</v>
          </cell>
          <cell r="D348" t="str">
            <v>UNUC.00000003.01.02.01</v>
          </cell>
          <cell r="E348">
            <v>0</v>
          </cell>
        </row>
        <row r="349">
          <cell r="A349">
            <v>2017</v>
          </cell>
          <cell r="B349" t="str">
            <v>JUN</v>
          </cell>
          <cell r="D349" t="str">
            <v>UPGD.00000636.01.01.01</v>
          </cell>
          <cell r="E349">
            <v>0</v>
          </cell>
        </row>
        <row r="350">
          <cell r="A350">
            <v>2017</v>
          </cell>
          <cell r="B350" t="str">
            <v>JUN</v>
          </cell>
          <cell r="D350" t="str">
            <v>UPGD.00000635.03.01.01</v>
          </cell>
          <cell r="E350">
            <v>0</v>
          </cell>
        </row>
        <row r="351">
          <cell r="A351">
            <v>2017</v>
          </cell>
          <cell r="B351" t="str">
            <v>JUN</v>
          </cell>
          <cell r="D351" t="str">
            <v>UPGD.00000625.01.01.01</v>
          </cell>
          <cell r="E351">
            <v>0</v>
          </cell>
        </row>
        <row r="352">
          <cell r="A352">
            <v>2017</v>
          </cell>
          <cell r="B352" t="str">
            <v>JUN</v>
          </cell>
          <cell r="D352" t="str">
            <v>UPGD.00000625.02.01.01</v>
          </cell>
          <cell r="E352">
            <v>0</v>
          </cell>
        </row>
        <row r="353">
          <cell r="A353">
            <v>2017</v>
          </cell>
          <cell r="B353" t="str">
            <v>JUN</v>
          </cell>
          <cell r="D353" t="str">
            <v>UPGD.00000624.01.01.01</v>
          </cell>
          <cell r="E353">
            <v>0</v>
          </cell>
        </row>
        <row r="354">
          <cell r="A354">
            <v>2017</v>
          </cell>
          <cell r="B354" t="str">
            <v>MAY</v>
          </cell>
          <cell r="D354" t="str">
            <v>RR35082</v>
          </cell>
          <cell r="E354">
            <v>-15203523</v>
          </cell>
        </row>
        <row r="355">
          <cell r="A355">
            <v>2017</v>
          </cell>
          <cell r="B355" t="str">
            <v>MAY</v>
          </cell>
          <cell r="D355" t="str">
            <v>RR35216</v>
          </cell>
          <cell r="E355">
            <v>-5539025</v>
          </cell>
        </row>
        <row r="356">
          <cell r="A356">
            <v>2017</v>
          </cell>
          <cell r="B356" t="str">
            <v>MAY</v>
          </cell>
          <cell r="D356" t="str">
            <v>RR35217</v>
          </cell>
          <cell r="E356">
            <v>422906299</v>
          </cell>
        </row>
        <row r="357">
          <cell r="A357">
            <v>2017</v>
          </cell>
          <cell r="B357" t="str">
            <v>MAY</v>
          </cell>
          <cell r="D357" t="str">
            <v>RR35228</v>
          </cell>
          <cell r="E357">
            <v>430597222.19999999</v>
          </cell>
        </row>
        <row r="358">
          <cell r="A358">
            <v>2017</v>
          </cell>
          <cell r="B358" t="str">
            <v>MAY</v>
          </cell>
          <cell r="D358" t="str">
            <v>RR45082</v>
          </cell>
          <cell r="E358">
            <v>-15582018</v>
          </cell>
        </row>
        <row r="359">
          <cell r="A359">
            <v>2017</v>
          </cell>
          <cell r="B359" t="str">
            <v>MAY</v>
          </cell>
          <cell r="D359" t="str">
            <v>RR45216</v>
          </cell>
          <cell r="E359">
            <v>-5569459</v>
          </cell>
        </row>
        <row r="360">
          <cell r="A360">
            <v>2017</v>
          </cell>
          <cell r="B360" t="str">
            <v>MAY</v>
          </cell>
          <cell r="D360" t="str">
            <v>RR45217</v>
          </cell>
          <cell r="E360">
            <v>425229960</v>
          </cell>
        </row>
        <row r="361">
          <cell r="A361">
            <v>2017</v>
          </cell>
          <cell r="B361" t="str">
            <v>MAY</v>
          </cell>
          <cell r="D361" t="str">
            <v>RR45228</v>
          </cell>
          <cell r="E361">
            <v>432687499.98000002</v>
          </cell>
        </row>
        <row r="362">
          <cell r="A362">
            <v>2017</v>
          </cell>
          <cell r="B362" t="str">
            <v>MAY</v>
          </cell>
          <cell r="D362" t="str">
            <v>RR85082</v>
          </cell>
          <cell r="E362">
            <v>0.35</v>
          </cell>
        </row>
        <row r="363">
          <cell r="A363">
            <v>2017</v>
          </cell>
          <cell r="B363" t="str">
            <v>MAY</v>
          </cell>
          <cell r="D363" t="str">
            <v>RR85216</v>
          </cell>
          <cell r="E363">
            <v>0.35</v>
          </cell>
        </row>
        <row r="364">
          <cell r="A364">
            <v>2017</v>
          </cell>
          <cell r="B364" t="str">
            <v>MAY</v>
          </cell>
          <cell r="D364" t="str">
            <v>RR85217</v>
          </cell>
          <cell r="E364">
            <v>0.35</v>
          </cell>
        </row>
        <row r="365">
          <cell r="A365">
            <v>2017</v>
          </cell>
          <cell r="B365" t="str">
            <v>MAY</v>
          </cell>
          <cell r="D365" t="str">
            <v>RR85228</v>
          </cell>
          <cell r="E365">
            <v>0.35</v>
          </cell>
        </row>
        <row r="366">
          <cell r="A366">
            <v>2017</v>
          </cell>
          <cell r="B366" t="str">
            <v>MAY</v>
          </cell>
          <cell r="D366" t="str">
            <v>RR95082</v>
          </cell>
          <cell r="E366">
            <v>5.8201058201058198E-2</v>
          </cell>
        </row>
        <row r="367">
          <cell r="A367">
            <v>2017</v>
          </cell>
          <cell r="B367" t="str">
            <v>MAY</v>
          </cell>
          <cell r="D367" t="str">
            <v>RR95216</v>
          </cell>
          <cell r="E367">
            <v>5.8201058201058198E-2</v>
          </cell>
        </row>
        <row r="368">
          <cell r="A368">
            <v>2017</v>
          </cell>
          <cell r="B368" t="str">
            <v>MAY</v>
          </cell>
          <cell r="D368" t="str">
            <v>RR95217</v>
          </cell>
          <cell r="E368">
            <v>5.8201058201058198E-2</v>
          </cell>
        </row>
        <row r="369">
          <cell r="A369">
            <v>2017</v>
          </cell>
          <cell r="B369" t="str">
            <v>MAY</v>
          </cell>
          <cell r="D369" t="str">
            <v>RR95228</v>
          </cell>
          <cell r="E369">
            <v>5.8201058201058198E-2</v>
          </cell>
        </row>
        <row r="370">
          <cell r="A370">
            <v>2017</v>
          </cell>
          <cell r="B370" t="str">
            <v>MAY</v>
          </cell>
          <cell r="D370" t="str">
            <v>RRA5082</v>
          </cell>
          <cell r="E370">
            <v>0.53846153846153799</v>
          </cell>
        </row>
        <row r="371">
          <cell r="A371">
            <v>2017</v>
          </cell>
          <cell r="B371" t="str">
            <v>MAY</v>
          </cell>
          <cell r="D371" t="str">
            <v>RRA5216</v>
          </cell>
          <cell r="E371">
            <v>0.53846153846153799</v>
          </cell>
        </row>
        <row r="372">
          <cell r="A372">
            <v>2017</v>
          </cell>
          <cell r="B372" t="str">
            <v>MAY</v>
          </cell>
          <cell r="D372" t="str">
            <v>RRA5217</v>
          </cell>
          <cell r="E372">
            <v>0.53846153846153799</v>
          </cell>
        </row>
        <row r="373">
          <cell r="A373">
            <v>2017</v>
          </cell>
          <cell r="B373" t="str">
            <v>MAY</v>
          </cell>
          <cell r="D373" t="str">
            <v>RRA5228</v>
          </cell>
          <cell r="E373">
            <v>0.53846153846153799</v>
          </cell>
        </row>
        <row r="374">
          <cell r="A374">
            <v>2017</v>
          </cell>
          <cell r="B374" t="str">
            <v>MAY</v>
          </cell>
          <cell r="D374" t="str">
            <v>RRD5082</v>
          </cell>
          <cell r="E374">
            <v>-35521.673854358902</v>
          </cell>
        </row>
        <row r="375">
          <cell r="A375">
            <v>2017</v>
          </cell>
          <cell r="B375" t="str">
            <v>MAY</v>
          </cell>
          <cell r="D375" t="str">
            <v>RRD5216</v>
          </cell>
          <cell r="E375">
            <v>-12696.462431452899</v>
          </cell>
        </row>
        <row r="376">
          <cell r="A376">
            <v>2017</v>
          </cell>
          <cell r="B376" t="str">
            <v>MAY</v>
          </cell>
          <cell r="D376" t="str">
            <v>RRD5217</v>
          </cell>
          <cell r="E376">
            <v>969378.931035897</v>
          </cell>
        </row>
        <row r="377">
          <cell r="A377">
            <v>2017</v>
          </cell>
          <cell r="B377" t="str">
            <v>MAY</v>
          </cell>
          <cell r="D377" t="str">
            <v>RRD5228</v>
          </cell>
          <cell r="E377">
            <v>986379.57260397903</v>
          </cell>
        </row>
        <row r="378">
          <cell r="A378">
            <v>2017</v>
          </cell>
          <cell r="B378" t="str">
            <v>MAY</v>
          </cell>
          <cell r="D378" t="str">
            <v>RRF5082</v>
          </cell>
          <cell r="E378">
            <v>-119648.22230213899</v>
          </cell>
        </row>
        <row r="379">
          <cell r="A379">
            <v>2017</v>
          </cell>
          <cell r="B379" t="str">
            <v>MAY</v>
          </cell>
          <cell r="D379" t="str">
            <v>RRF5216</v>
          </cell>
          <cell r="E379">
            <v>-42765.697519708498</v>
          </cell>
        </row>
        <row r="380">
          <cell r="A380">
            <v>2017</v>
          </cell>
          <cell r="B380" t="str">
            <v>MAY</v>
          </cell>
          <cell r="D380" t="str">
            <v>RRF5217</v>
          </cell>
          <cell r="E380">
            <v>3265174.56106199</v>
          </cell>
        </row>
        <row r="381">
          <cell r="A381">
            <v>2017</v>
          </cell>
          <cell r="B381" t="str">
            <v>MAY</v>
          </cell>
          <cell r="D381" t="str">
            <v>RRF5228</v>
          </cell>
          <cell r="E381">
            <v>3322438.0940237702</v>
          </cell>
        </row>
        <row r="382">
          <cell r="A382">
            <v>2017</v>
          </cell>
          <cell r="B382" t="str">
            <v>MAY</v>
          </cell>
          <cell r="D382" t="str">
            <v>RRK5082</v>
          </cell>
          <cell r="E382">
            <v>0</v>
          </cell>
        </row>
        <row r="383">
          <cell r="A383">
            <v>2017</v>
          </cell>
          <cell r="B383" t="str">
            <v>MAY</v>
          </cell>
          <cell r="D383" t="str">
            <v>RRK5216</v>
          </cell>
          <cell r="E383">
            <v>0</v>
          </cell>
        </row>
        <row r="384">
          <cell r="A384">
            <v>2017</v>
          </cell>
          <cell r="B384" t="str">
            <v>MAY</v>
          </cell>
          <cell r="D384" t="str">
            <v>RRK5217</v>
          </cell>
          <cell r="E384">
            <v>0</v>
          </cell>
        </row>
        <row r="385">
          <cell r="A385">
            <v>2017</v>
          </cell>
          <cell r="B385" t="str">
            <v>MAY</v>
          </cell>
          <cell r="D385" t="str">
            <v>RRK5228</v>
          </cell>
          <cell r="E385">
            <v>0</v>
          </cell>
        </row>
        <row r="386">
          <cell r="A386">
            <v>2017</v>
          </cell>
          <cell r="B386" t="str">
            <v>MAY</v>
          </cell>
          <cell r="D386" t="str">
            <v>RRL5082</v>
          </cell>
          <cell r="E386">
            <v>0</v>
          </cell>
        </row>
        <row r="387">
          <cell r="A387">
            <v>2017</v>
          </cell>
          <cell r="B387" t="str">
            <v>MAY</v>
          </cell>
          <cell r="D387" t="str">
            <v>RRL5216</v>
          </cell>
          <cell r="E387">
            <v>0</v>
          </cell>
        </row>
        <row r="388">
          <cell r="A388">
            <v>2017</v>
          </cell>
          <cell r="B388" t="str">
            <v>MAY</v>
          </cell>
          <cell r="D388" t="str">
            <v>RRL5217</v>
          </cell>
          <cell r="E388">
            <v>0</v>
          </cell>
        </row>
        <row r="389">
          <cell r="A389">
            <v>2017</v>
          </cell>
          <cell r="B389" t="str">
            <v>MAY</v>
          </cell>
          <cell r="D389" t="str">
            <v>RRL5228</v>
          </cell>
          <cell r="E389">
            <v>0</v>
          </cell>
        </row>
        <row r="390">
          <cell r="A390">
            <v>2017</v>
          </cell>
          <cell r="B390" t="str">
            <v>MAY</v>
          </cell>
          <cell r="D390" t="str">
            <v>RRS5082</v>
          </cell>
          <cell r="E390">
            <v>-113721.543328981</v>
          </cell>
        </row>
        <row r="391">
          <cell r="A391">
            <v>2017</v>
          </cell>
          <cell r="B391" t="str">
            <v>MAY</v>
          </cell>
          <cell r="D391" t="str">
            <v>RRS5216</v>
          </cell>
          <cell r="E391">
            <v>-40647.332905627802</v>
          </cell>
        </row>
        <row r="392">
          <cell r="A392">
            <v>2017</v>
          </cell>
          <cell r="B392" t="str">
            <v>MAY</v>
          </cell>
          <cell r="D392" t="str">
            <v>RRS5217</v>
          </cell>
          <cell r="E392">
            <v>3103436.7513194298</v>
          </cell>
        </row>
        <row r="393">
          <cell r="A393">
            <v>2017</v>
          </cell>
          <cell r="B393" t="str">
            <v>MAY</v>
          </cell>
          <cell r="D393" t="str">
            <v>RRS5228</v>
          </cell>
          <cell r="E393">
            <v>3157863.7809867798</v>
          </cell>
        </row>
        <row r="394">
          <cell r="A394">
            <v>2017</v>
          </cell>
          <cell r="B394" t="str">
            <v>MAY</v>
          </cell>
          <cell r="D394" t="str">
            <v>CIR5001</v>
          </cell>
          <cell r="E394">
            <v>87096924.920000002</v>
          </cell>
        </row>
        <row r="395">
          <cell r="A395">
            <v>2017</v>
          </cell>
          <cell r="B395" t="str">
            <v>MAY</v>
          </cell>
          <cell r="D395" t="str">
            <v>CIR5002</v>
          </cell>
          <cell r="E395">
            <v>10983233.880000001</v>
          </cell>
        </row>
        <row r="396">
          <cell r="A396">
            <v>2017</v>
          </cell>
          <cell r="B396" t="str">
            <v>MAY</v>
          </cell>
          <cell r="D396" t="str">
            <v>CIS5001</v>
          </cell>
          <cell r="E396">
            <v>5149027.2699999996</v>
          </cell>
        </row>
        <row r="397">
          <cell r="A397">
            <v>2017</v>
          </cell>
          <cell r="B397" t="str">
            <v>MAY</v>
          </cell>
          <cell r="D397" t="str">
            <v>CIS5002</v>
          </cell>
          <cell r="E397">
            <v>806170.32</v>
          </cell>
        </row>
        <row r="398">
          <cell r="A398">
            <v>2017</v>
          </cell>
          <cell r="B398" t="str">
            <v>MAY</v>
          </cell>
          <cell r="D398" t="str">
            <v>UCOR.00000693.01.01.01</v>
          </cell>
          <cell r="E398">
            <v>0</v>
          </cell>
        </row>
        <row r="399">
          <cell r="A399">
            <v>2017</v>
          </cell>
          <cell r="B399" t="str">
            <v>MAY</v>
          </cell>
          <cell r="D399" t="str">
            <v>UCOR.00000306.01.05.01</v>
          </cell>
          <cell r="E399">
            <v>0</v>
          </cell>
        </row>
        <row r="400">
          <cell r="A400">
            <v>2017</v>
          </cell>
          <cell r="B400" t="str">
            <v>MAY</v>
          </cell>
          <cell r="D400" t="str">
            <v>4405810</v>
          </cell>
          <cell r="E400">
            <v>0</v>
          </cell>
        </row>
        <row r="401">
          <cell r="A401">
            <v>2017</v>
          </cell>
          <cell r="B401" t="str">
            <v>MAY</v>
          </cell>
          <cell r="D401" t="str">
            <v>4405940</v>
          </cell>
          <cell r="E401">
            <v>0</v>
          </cell>
        </row>
        <row r="402">
          <cell r="A402">
            <v>2017</v>
          </cell>
          <cell r="B402" t="str">
            <v>MAY</v>
          </cell>
          <cell r="D402" t="str">
            <v>4405000</v>
          </cell>
          <cell r="E402">
            <v>25373328.489999998</v>
          </cell>
        </row>
        <row r="403">
          <cell r="A403">
            <v>2017</v>
          </cell>
          <cell r="B403" t="str">
            <v>MAY</v>
          </cell>
          <cell r="D403" t="str">
            <v>4405840</v>
          </cell>
          <cell r="E403">
            <v>0</v>
          </cell>
        </row>
        <row r="404">
          <cell r="A404">
            <v>2017</v>
          </cell>
          <cell r="B404" t="str">
            <v>MAY</v>
          </cell>
          <cell r="D404" t="str">
            <v>6660000181</v>
          </cell>
          <cell r="E404">
            <v>0</v>
          </cell>
        </row>
        <row r="405">
          <cell r="A405">
            <v>2017</v>
          </cell>
          <cell r="B405" t="str">
            <v>MAY</v>
          </cell>
          <cell r="D405" t="str">
            <v>BG15217</v>
          </cell>
          <cell r="E405">
            <v>0</v>
          </cell>
        </row>
        <row r="406">
          <cell r="A406">
            <v>2017</v>
          </cell>
          <cell r="B406" t="str">
            <v>MAY</v>
          </cell>
          <cell r="D406" t="str">
            <v>BGD5001</v>
          </cell>
          <cell r="E406">
            <v>0</v>
          </cell>
        </row>
        <row r="407">
          <cell r="A407">
            <v>2017</v>
          </cell>
          <cell r="B407" t="str">
            <v>MAY</v>
          </cell>
          <cell r="D407" t="str">
            <v>BGP5001</v>
          </cell>
          <cell r="E407">
            <v>0</v>
          </cell>
        </row>
        <row r="408">
          <cell r="A408">
            <v>2017</v>
          </cell>
          <cell r="B408" t="str">
            <v>MAY</v>
          </cell>
          <cell r="D408" t="str">
            <v>CI65001</v>
          </cell>
          <cell r="E408">
            <v>0</v>
          </cell>
        </row>
        <row r="409">
          <cell r="A409">
            <v>2017</v>
          </cell>
          <cell r="B409" t="str">
            <v>MAY</v>
          </cell>
          <cell r="D409" t="str">
            <v>CI65002</v>
          </cell>
          <cell r="E409">
            <v>0</v>
          </cell>
        </row>
        <row r="410">
          <cell r="A410">
            <v>2017</v>
          </cell>
          <cell r="B410" t="str">
            <v>MAY</v>
          </cell>
          <cell r="D410" t="str">
            <v>CID5001</v>
          </cell>
          <cell r="E410">
            <v>0</v>
          </cell>
        </row>
        <row r="411">
          <cell r="A411">
            <v>2017</v>
          </cell>
          <cell r="B411" t="str">
            <v>MAY</v>
          </cell>
          <cell r="D411" t="str">
            <v>CID5002</v>
          </cell>
          <cell r="E411">
            <v>0</v>
          </cell>
        </row>
        <row r="412">
          <cell r="A412">
            <v>2017</v>
          </cell>
          <cell r="B412" t="str">
            <v>MAY</v>
          </cell>
          <cell r="D412" t="str">
            <v>CIW5001</v>
          </cell>
          <cell r="E412">
            <v>0</v>
          </cell>
        </row>
        <row r="413">
          <cell r="A413">
            <v>2017</v>
          </cell>
          <cell r="B413" t="str">
            <v>MAY</v>
          </cell>
          <cell r="D413" t="str">
            <v>MAN5001</v>
          </cell>
          <cell r="E413">
            <v>5938824</v>
          </cell>
        </row>
        <row r="414">
          <cell r="A414">
            <v>2017</v>
          </cell>
          <cell r="B414" t="str">
            <v>MAY</v>
          </cell>
          <cell r="D414" t="str">
            <v>MAN5002</v>
          </cell>
          <cell r="E414">
            <v>9639909</v>
          </cell>
        </row>
        <row r="415">
          <cell r="A415">
            <v>2017</v>
          </cell>
          <cell r="B415" t="str">
            <v>MAY</v>
          </cell>
          <cell r="D415" t="str">
            <v>MAN5003</v>
          </cell>
          <cell r="E415">
            <v>0</v>
          </cell>
        </row>
        <row r="416">
          <cell r="A416">
            <v>2017</v>
          </cell>
          <cell r="B416" t="str">
            <v>MAY</v>
          </cell>
          <cell r="D416" t="str">
            <v>MAN5005</v>
          </cell>
          <cell r="E416">
            <v>0</v>
          </cell>
        </row>
        <row r="417">
          <cell r="A417">
            <v>2017</v>
          </cell>
          <cell r="B417" t="str">
            <v>MAY</v>
          </cell>
          <cell r="D417" t="str">
            <v>MAN5006</v>
          </cell>
          <cell r="E417">
            <v>0</v>
          </cell>
        </row>
        <row r="418">
          <cell r="A418">
            <v>2017</v>
          </cell>
          <cell r="B418" t="str">
            <v>MAY</v>
          </cell>
          <cell r="D418" t="str">
            <v>MAN5007</v>
          </cell>
          <cell r="E418">
            <v>0</v>
          </cell>
        </row>
        <row r="419">
          <cell r="A419">
            <v>2017</v>
          </cell>
          <cell r="B419" t="str">
            <v>MAY</v>
          </cell>
          <cell r="D419" t="str">
            <v>MAN5008</v>
          </cell>
          <cell r="E419">
            <v>0</v>
          </cell>
        </row>
        <row r="420">
          <cell r="A420">
            <v>2017</v>
          </cell>
          <cell r="B420" t="str">
            <v>MAY</v>
          </cell>
          <cell r="D420" t="str">
            <v>MAN5009</v>
          </cell>
          <cell r="E420">
            <v>0</v>
          </cell>
        </row>
        <row r="421">
          <cell r="A421">
            <v>2017</v>
          </cell>
          <cell r="B421" t="str">
            <v>MAY</v>
          </cell>
          <cell r="D421" t="str">
            <v>MAN500A</v>
          </cell>
          <cell r="E421">
            <v>0</v>
          </cell>
        </row>
        <row r="422">
          <cell r="A422">
            <v>2017</v>
          </cell>
          <cell r="B422" t="str">
            <v>MAY</v>
          </cell>
          <cell r="D422" t="str">
            <v>MAN500B</v>
          </cell>
          <cell r="E422">
            <v>7586581</v>
          </cell>
        </row>
        <row r="423">
          <cell r="A423">
            <v>2017</v>
          </cell>
          <cell r="B423" t="str">
            <v>MAY</v>
          </cell>
          <cell r="D423" t="str">
            <v>MAN5010</v>
          </cell>
          <cell r="E423">
            <v>0</v>
          </cell>
        </row>
        <row r="424">
          <cell r="A424">
            <v>2017</v>
          </cell>
          <cell r="B424" t="str">
            <v>MAY</v>
          </cell>
          <cell r="D424" t="str">
            <v>MAN5011</v>
          </cell>
          <cell r="E424">
            <v>0.95046580000000003</v>
          </cell>
        </row>
        <row r="425">
          <cell r="A425">
            <v>2017</v>
          </cell>
          <cell r="B425" t="str">
            <v>MAY</v>
          </cell>
          <cell r="D425" t="str">
            <v>MAN5101</v>
          </cell>
          <cell r="E425">
            <v>1890528</v>
          </cell>
        </row>
        <row r="426">
          <cell r="A426">
            <v>2017</v>
          </cell>
          <cell r="B426" t="str">
            <v>MAY</v>
          </cell>
          <cell r="D426" t="str">
            <v>MAN5102</v>
          </cell>
          <cell r="E426">
            <v>0</v>
          </cell>
        </row>
        <row r="427">
          <cell r="A427">
            <v>2017</v>
          </cell>
          <cell r="B427" t="str">
            <v>MAY</v>
          </cell>
          <cell r="D427" t="str">
            <v>MAN510B</v>
          </cell>
          <cell r="E427">
            <v>0</v>
          </cell>
        </row>
        <row r="428">
          <cell r="A428">
            <v>2017</v>
          </cell>
          <cell r="B428" t="str">
            <v>MAY</v>
          </cell>
          <cell r="D428" t="str">
            <v>MAN5CEA</v>
          </cell>
          <cell r="E428">
            <v>0</v>
          </cell>
        </row>
        <row r="429">
          <cell r="A429">
            <v>2017</v>
          </cell>
          <cell r="B429" t="str">
            <v>MAY</v>
          </cell>
          <cell r="D429" t="str">
            <v>MAN5CEL</v>
          </cell>
          <cell r="E429">
            <v>0</v>
          </cell>
        </row>
        <row r="430">
          <cell r="A430">
            <v>2017</v>
          </cell>
          <cell r="B430" t="str">
            <v>MAY</v>
          </cell>
          <cell r="D430" t="str">
            <v>MAN5CEW</v>
          </cell>
          <cell r="E430">
            <v>0</v>
          </cell>
        </row>
        <row r="431">
          <cell r="A431">
            <v>2017</v>
          </cell>
          <cell r="B431" t="str">
            <v>MAY</v>
          </cell>
          <cell r="D431" t="str">
            <v>UNUC.00001132.01.01.01</v>
          </cell>
          <cell r="E431">
            <v>1350</v>
          </cell>
        </row>
        <row r="432">
          <cell r="A432">
            <v>2017</v>
          </cell>
          <cell r="B432" t="str">
            <v>MAY</v>
          </cell>
          <cell r="D432" t="str">
            <v>UNUC.00000001.01.02.01</v>
          </cell>
          <cell r="E432">
            <v>59079</v>
          </cell>
        </row>
        <row r="433">
          <cell r="A433">
            <v>2017</v>
          </cell>
          <cell r="B433" t="str">
            <v>MAY</v>
          </cell>
          <cell r="D433" t="str">
            <v>UNUC.00000002.01.01.01</v>
          </cell>
          <cell r="E433">
            <v>835418.17</v>
          </cell>
        </row>
        <row r="434">
          <cell r="A434">
            <v>2017</v>
          </cell>
          <cell r="B434" t="str">
            <v>MAY</v>
          </cell>
          <cell r="D434" t="str">
            <v>UNUC.00000002.01.13.01</v>
          </cell>
          <cell r="E434">
            <v>45623.43</v>
          </cell>
        </row>
        <row r="435">
          <cell r="A435">
            <v>2017</v>
          </cell>
          <cell r="B435" t="str">
            <v>MAY</v>
          </cell>
          <cell r="D435" t="str">
            <v>UPGD.00000628.01.01.01</v>
          </cell>
          <cell r="E435">
            <v>8727</v>
          </cell>
        </row>
        <row r="436">
          <cell r="A436">
            <v>2017</v>
          </cell>
          <cell r="B436" t="str">
            <v>MAY</v>
          </cell>
          <cell r="D436" t="str">
            <v>6350000866</v>
          </cell>
          <cell r="E436">
            <v>-481938</v>
          </cell>
        </row>
        <row r="437">
          <cell r="A437">
            <v>2017</v>
          </cell>
          <cell r="B437" t="str">
            <v>MAY</v>
          </cell>
          <cell r="D437" t="str">
            <v>6350000871</v>
          </cell>
          <cell r="E437">
            <v>-1786</v>
          </cell>
        </row>
        <row r="438">
          <cell r="A438">
            <v>2017</v>
          </cell>
          <cell r="B438" t="str">
            <v>MAY</v>
          </cell>
          <cell r="D438" t="str">
            <v>UNUC.00001132.01.04.01</v>
          </cell>
          <cell r="E438">
            <v>16157.26</v>
          </cell>
        </row>
        <row r="439">
          <cell r="A439">
            <v>2017</v>
          </cell>
          <cell r="B439" t="str">
            <v>MAY</v>
          </cell>
          <cell r="D439" t="str">
            <v>6690000061</v>
          </cell>
          <cell r="E439">
            <v>-60868</v>
          </cell>
        </row>
        <row r="440">
          <cell r="A440">
            <v>2017</v>
          </cell>
          <cell r="B440" t="str">
            <v>MAY</v>
          </cell>
          <cell r="D440" t="str">
            <v>6360002678</v>
          </cell>
          <cell r="E440">
            <v>4180555.56</v>
          </cell>
        </row>
        <row r="441">
          <cell r="A441">
            <v>2017</v>
          </cell>
          <cell r="B441" t="str">
            <v>MAY</v>
          </cell>
          <cell r="D441" t="str">
            <v>UCOR.00000693.01.01.02</v>
          </cell>
          <cell r="E441">
            <v>0</v>
          </cell>
        </row>
        <row r="442">
          <cell r="A442">
            <v>2017</v>
          </cell>
          <cell r="B442" t="str">
            <v>MAY</v>
          </cell>
          <cell r="D442" t="str">
            <v>UPGD.00001446.03.01.01</v>
          </cell>
          <cell r="E442">
            <v>0</v>
          </cell>
        </row>
        <row r="443">
          <cell r="A443">
            <v>2017</v>
          </cell>
          <cell r="B443" t="str">
            <v>MAY</v>
          </cell>
          <cell r="D443" t="str">
            <v>UPGD.00000635.01.01.01</v>
          </cell>
          <cell r="E443">
            <v>0</v>
          </cell>
        </row>
        <row r="444">
          <cell r="A444">
            <v>2017</v>
          </cell>
          <cell r="B444" t="str">
            <v>MAY</v>
          </cell>
          <cell r="D444" t="str">
            <v>UPGD.00000631.01.01.01</v>
          </cell>
          <cell r="E444">
            <v>0</v>
          </cell>
        </row>
        <row r="445">
          <cell r="A445">
            <v>2017</v>
          </cell>
          <cell r="B445" t="str">
            <v>MAY</v>
          </cell>
          <cell r="D445" t="str">
            <v>UPGD.00001327.01.01.02</v>
          </cell>
          <cell r="E445">
            <v>0</v>
          </cell>
        </row>
        <row r="446">
          <cell r="A446">
            <v>2017</v>
          </cell>
          <cell r="B446" t="str">
            <v>MAY</v>
          </cell>
          <cell r="D446" t="str">
            <v>UNUC.00000003.01.06.01</v>
          </cell>
          <cell r="E446">
            <v>0</v>
          </cell>
        </row>
        <row r="447">
          <cell r="A447">
            <v>2017</v>
          </cell>
          <cell r="B447" t="str">
            <v>MAY</v>
          </cell>
          <cell r="D447" t="str">
            <v>UPGD.00001327.01.01.01</v>
          </cell>
          <cell r="E447">
            <v>0</v>
          </cell>
        </row>
        <row r="448">
          <cell r="A448">
            <v>2017</v>
          </cell>
          <cell r="B448" t="str">
            <v>MAY</v>
          </cell>
          <cell r="D448" t="str">
            <v>UPGD.00000632.01.01.01</v>
          </cell>
          <cell r="E448">
            <v>0</v>
          </cell>
        </row>
        <row r="449">
          <cell r="A449">
            <v>2017</v>
          </cell>
          <cell r="B449" t="str">
            <v>MAY</v>
          </cell>
          <cell r="D449" t="str">
            <v>UPGD.00000399.01.01.01</v>
          </cell>
          <cell r="E449">
            <v>0</v>
          </cell>
        </row>
        <row r="450">
          <cell r="A450">
            <v>2017</v>
          </cell>
          <cell r="B450" t="str">
            <v>MAY</v>
          </cell>
          <cell r="D450" t="str">
            <v>UPGD.00000729.03.01.01</v>
          </cell>
          <cell r="E450">
            <v>0</v>
          </cell>
        </row>
        <row r="451">
          <cell r="A451">
            <v>2017</v>
          </cell>
          <cell r="B451" t="str">
            <v>MAY</v>
          </cell>
          <cell r="D451" t="str">
            <v>UNUC.00000938.01.01.03</v>
          </cell>
          <cell r="E451">
            <v>0</v>
          </cell>
        </row>
        <row r="452">
          <cell r="A452">
            <v>2017</v>
          </cell>
          <cell r="B452" t="str">
            <v>MAY</v>
          </cell>
          <cell r="D452" t="str">
            <v>UPGD.00000630.01.01.01</v>
          </cell>
          <cell r="E452">
            <v>0</v>
          </cell>
        </row>
        <row r="453">
          <cell r="A453">
            <v>2017</v>
          </cell>
          <cell r="B453" t="str">
            <v>MAY</v>
          </cell>
          <cell r="D453" t="str">
            <v>UPGD.00000689.01.01.01</v>
          </cell>
          <cell r="E453">
            <v>0</v>
          </cell>
        </row>
        <row r="454">
          <cell r="A454">
            <v>2017</v>
          </cell>
          <cell r="B454" t="str">
            <v>MAY</v>
          </cell>
          <cell r="D454" t="str">
            <v>UNUC.00000002.01.04.01</v>
          </cell>
          <cell r="E454">
            <v>0</v>
          </cell>
        </row>
        <row r="455">
          <cell r="A455">
            <v>2017</v>
          </cell>
          <cell r="B455" t="str">
            <v>MAY</v>
          </cell>
          <cell r="D455" t="str">
            <v>UNUC.00000914.01.01.01</v>
          </cell>
          <cell r="E455">
            <v>0</v>
          </cell>
        </row>
        <row r="456">
          <cell r="A456">
            <v>2017</v>
          </cell>
          <cell r="B456" t="str">
            <v>MAY</v>
          </cell>
          <cell r="D456" t="str">
            <v>UPGD.00000627.01.01.01</v>
          </cell>
          <cell r="E456">
            <v>0</v>
          </cell>
        </row>
        <row r="457">
          <cell r="A457">
            <v>2017</v>
          </cell>
          <cell r="B457" t="str">
            <v>MAY</v>
          </cell>
          <cell r="D457" t="str">
            <v>UPGD.00005601.01.01.01</v>
          </cell>
          <cell r="E457">
            <v>0</v>
          </cell>
        </row>
        <row r="458">
          <cell r="A458">
            <v>2017</v>
          </cell>
          <cell r="B458" t="str">
            <v>MAY</v>
          </cell>
          <cell r="D458" t="str">
            <v>O/U5MON</v>
          </cell>
          <cell r="E458">
            <v>-1292785.15382033</v>
          </cell>
        </row>
        <row r="459">
          <cell r="A459">
            <v>2017</v>
          </cell>
          <cell r="B459" t="str">
            <v>MAY</v>
          </cell>
          <cell r="D459" t="str">
            <v>EXP5TOT</v>
          </cell>
          <cell r="E459">
            <v>26938330.467840299</v>
          </cell>
        </row>
        <row r="460">
          <cell r="A460">
            <v>2017</v>
          </cell>
          <cell r="B460" t="str">
            <v>MAY</v>
          </cell>
          <cell r="D460" t="str">
            <v>LIN5LOS</v>
          </cell>
          <cell r="E460">
            <v>0</v>
          </cell>
        </row>
        <row r="461">
          <cell r="A461">
            <v>2017</v>
          </cell>
          <cell r="B461" t="str">
            <v>MAY</v>
          </cell>
          <cell r="D461" t="str">
            <v>REV5TOT</v>
          </cell>
          <cell r="E461">
            <v>25645545.31402</v>
          </cell>
        </row>
        <row r="462">
          <cell r="A462">
            <v>2017</v>
          </cell>
          <cell r="B462" t="str">
            <v>MAY</v>
          </cell>
          <cell r="D462" t="str">
            <v>RES5PMO</v>
          </cell>
          <cell r="E462">
            <v>0</v>
          </cell>
        </row>
        <row r="463">
          <cell r="A463">
            <v>2017</v>
          </cell>
          <cell r="B463" t="str">
            <v>MAY</v>
          </cell>
          <cell r="D463" t="str">
            <v>GLB5END</v>
          </cell>
          <cell r="E463">
            <v>-959068.10955103196</v>
          </cell>
        </row>
        <row r="464">
          <cell r="A464">
            <v>2017</v>
          </cell>
          <cell r="B464" t="str">
            <v>MAY</v>
          </cell>
          <cell r="D464" t="str">
            <v>INT5MON</v>
          </cell>
          <cell r="E464">
            <v>7.5420000000000001E-4</v>
          </cell>
        </row>
        <row r="465">
          <cell r="A465">
            <v>2017</v>
          </cell>
          <cell r="B465" t="str">
            <v>MAY</v>
          </cell>
          <cell r="D465" t="str">
            <v>ADJ5PRI</v>
          </cell>
          <cell r="E465">
            <v>0</v>
          </cell>
        </row>
        <row r="466">
          <cell r="A466">
            <v>2017</v>
          </cell>
          <cell r="B466" t="str">
            <v>MAY</v>
          </cell>
          <cell r="D466" t="str">
            <v>AVG5AMT</v>
          </cell>
          <cell r="E466">
            <v>414897.42671989999</v>
          </cell>
        </row>
        <row r="467">
          <cell r="A467">
            <v>2017</v>
          </cell>
          <cell r="B467" t="str">
            <v>MAY</v>
          </cell>
          <cell r="D467" t="str">
            <v>GLE5MON</v>
          </cell>
          <cell r="E467">
            <v>-2748243.98818109</v>
          </cell>
        </row>
        <row r="468">
          <cell r="A468">
            <v>2017</v>
          </cell>
          <cell r="B468" t="str">
            <v>MAY</v>
          </cell>
          <cell r="D468" t="str">
            <v>RES5PRI</v>
          </cell>
          <cell r="E468">
            <v>0</v>
          </cell>
        </row>
        <row r="469">
          <cell r="A469">
            <v>2017</v>
          </cell>
          <cell r="B469" t="str">
            <v>MAY</v>
          </cell>
          <cell r="D469" t="str">
            <v>INT5YER</v>
          </cell>
          <cell r="E469">
            <v>9.0500000000000008E-3</v>
          </cell>
        </row>
        <row r="470">
          <cell r="A470">
            <v>2017</v>
          </cell>
          <cell r="B470" t="str">
            <v>MAY</v>
          </cell>
          <cell r="D470" t="str">
            <v>INT5AMT</v>
          </cell>
          <cell r="E470">
            <v>312.91563923214801</v>
          </cell>
        </row>
        <row r="471">
          <cell r="A471">
            <v>2017</v>
          </cell>
          <cell r="B471" t="str">
            <v>MAY</v>
          </cell>
          <cell r="D471" t="str">
            <v>TRU5BEG</v>
          </cell>
          <cell r="E471">
            <v>1789175.87863006</v>
          </cell>
        </row>
        <row r="472">
          <cell r="A472">
            <v>2017</v>
          </cell>
          <cell r="B472" t="str">
            <v>MAY</v>
          </cell>
          <cell r="D472" t="str">
            <v>TRU5END</v>
          </cell>
          <cell r="E472">
            <v>-959381.02519026503</v>
          </cell>
        </row>
        <row r="473">
          <cell r="A473">
            <v>2017</v>
          </cell>
          <cell r="B473" t="str">
            <v>MAY</v>
          </cell>
          <cell r="D473" t="str">
            <v>CI75001</v>
          </cell>
          <cell r="E473">
            <v>104820.28</v>
          </cell>
        </row>
        <row r="474">
          <cell r="A474">
            <v>2017</v>
          </cell>
          <cell r="B474" t="str">
            <v>MAY</v>
          </cell>
          <cell r="D474" t="str">
            <v>CI75002</v>
          </cell>
          <cell r="E474">
            <v>-984165.53</v>
          </cell>
        </row>
        <row r="475">
          <cell r="A475">
            <v>2017</v>
          </cell>
          <cell r="B475" t="str">
            <v>MAY</v>
          </cell>
          <cell r="D475" t="str">
            <v>CI95001</v>
          </cell>
          <cell r="E475">
            <v>0</v>
          </cell>
        </row>
        <row r="476">
          <cell r="A476">
            <v>2017</v>
          </cell>
          <cell r="B476" t="str">
            <v>MAY</v>
          </cell>
          <cell r="D476" t="str">
            <v>CI95002</v>
          </cell>
          <cell r="E476">
            <v>0</v>
          </cell>
        </row>
        <row r="477">
          <cell r="A477">
            <v>2017</v>
          </cell>
          <cell r="B477" t="str">
            <v>MAY</v>
          </cell>
          <cell r="D477" t="str">
            <v>CI15001</v>
          </cell>
          <cell r="E477">
            <v>328115.65000000002</v>
          </cell>
        </row>
        <row r="478">
          <cell r="A478">
            <v>2017</v>
          </cell>
          <cell r="B478" t="str">
            <v>MAY</v>
          </cell>
          <cell r="D478" t="str">
            <v>CI15002</v>
          </cell>
          <cell r="E478">
            <v>43157.97</v>
          </cell>
        </row>
        <row r="479">
          <cell r="A479">
            <v>2017</v>
          </cell>
          <cell r="B479" t="str">
            <v>MAY</v>
          </cell>
          <cell r="D479" t="str">
            <v>CI85001</v>
          </cell>
          <cell r="E479">
            <v>0</v>
          </cell>
        </row>
        <row r="480">
          <cell r="A480">
            <v>2017</v>
          </cell>
          <cell r="B480" t="str">
            <v>MAY</v>
          </cell>
          <cell r="D480" t="str">
            <v>CI85002</v>
          </cell>
          <cell r="E480">
            <v>0</v>
          </cell>
        </row>
        <row r="481">
          <cell r="A481">
            <v>2017</v>
          </cell>
          <cell r="B481" t="str">
            <v>MAY</v>
          </cell>
          <cell r="D481" t="str">
            <v>CIA5001</v>
          </cell>
          <cell r="E481">
            <v>0</v>
          </cell>
        </row>
        <row r="482">
          <cell r="A482">
            <v>2017</v>
          </cell>
          <cell r="B482" t="str">
            <v>MAY</v>
          </cell>
          <cell r="D482" t="str">
            <v>CIA5002</v>
          </cell>
          <cell r="E482">
            <v>494.29</v>
          </cell>
        </row>
        <row r="483">
          <cell r="A483">
            <v>2017</v>
          </cell>
          <cell r="B483" t="str">
            <v>MAY</v>
          </cell>
          <cell r="D483" t="str">
            <v>CIB5001</v>
          </cell>
          <cell r="E483">
            <v>0</v>
          </cell>
        </row>
        <row r="484">
          <cell r="A484">
            <v>2017</v>
          </cell>
          <cell r="B484" t="str">
            <v>MAY</v>
          </cell>
          <cell r="D484" t="str">
            <v>CIB5002</v>
          </cell>
          <cell r="E484">
            <v>0</v>
          </cell>
        </row>
        <row r="485">
          <cell r="A485">
            <v>2017</v>
          </cell>
          <cell r="B485" t="str">
            <v>MAY</v>
          </cell>
          <cell r="D485" t="str">
            <v>CIC5001</v>
          </cell>
          <cell r="E485">
            <v>0</v>
          </cell>
        </row>
        <row r="486">
          <cell r="A486">
            <v>2017</v>
          </cell>
          <cell r="B486" t="str">
            <v>MAY</v>
          </cell>
          <cell r="D486" t="str">
            <v>CIC5002</v>
          </cell>
          <cell r="E486">
            <v>0</v>
          </cell>
        </row>
        <row r="487">
          <cell r="A487">
            <v>2017</v>
          </cell>
          <cell r="B487" t="str">
            <v>MAY</v>
          </cell>
          <cell r="D487" t="str">
            <v>CI45001</v>
          </cell>
          <cell r="E487">
            <v>0</v>
          </cell>
        </row>
        <row r="488">
          <cell r="A488">
            <v>2017</v>
          </cell>
          <cell r="B488" t="str">
            <v>MAY</v>
          </cell>
          <cell r="D488" t="str">
            <v>CI45002</v>
          </cell>
          <cell r="E488">
            <v>842219.62</v>
          </cell>
        </row>
        <row r="489">
          <cell r="A489">
            <v>2017</v>
          </cell>
          <cell r="B489" t="str">
            <v>MAY</v>
          </cell>
          <cell r="D489" t="str">
            <v>COB5001</v>
          </cell>
          <cell r="E489">
            <v>19678.8317383994</v>
          </cell>
        </row>
        <row r="490">
          <cell r="A490">
            <v>2017</v>
          </cell>
          <cell r="B490" t="str">
            <v>MAY</v>
          </cell>
          <cell r="D490" t="str">
            <v>COB5002</v>
          </cell>
          <cell r="E490">
            <v>4852.33513191358</v>
          </cell>
        </row>
        <row r="491">
          <cell r="A491">
            <v>2017</v>
          </cell>
          <cell r="B491" t="str">
            <v>MAY</v>
          </cell>
          <cell r="D491" t="str">
            <v>COC5001</v>
          </cell>
          <cell r="E491">
            <v>192659.89114516901</v>
          </cell>
        </row>
        <row r="492">
          <cell r="A492">
            <v>2017</v>
          </cell>
          <cell r="B492" t="str">
            <v>MAY</v>
          </cell>
          <cell r="D492" t="str">
            <v>COC5002</v>
          </cell>
          <cell r="E492">
            <v>47505.378913839297</v>
          </cell>
        </row>
        <row r="493">
          <cell r="A493">
            <v>2017</v>
          </cell>
          <cell r="B493" t="str">
            <v>MAY</v>
          </cell>
          <cell r="D493" t="str">
            <v>COE5001</v>
          </cell>
          <cell r="E493">
            <v>977055.04342372995</v>
          </cell>
        </row>
        <row r="494">
          <cell r="A494">
            <v>2017</v>
          </cell>
          <cell r="B494" t="str">
            <v>MAY</v>
          </cell>
          <cell r="D494" t="str">
            <v>COE5002</v>
          </cell>
          <cell r="E494">
            <v>203171.097763486</v>
          </cell>
        </row>
        <row r="495">
          <cell r="A495">
            <v>2017</v>
          </cell>
          <cell r="B495" t="str">
            <v>MAY</v>
          </cell>
          <cell r="D495" t="str">
            <v>CI55001</v>
          </cell>
          <cell r="E495">
            <v>2453079.38</v>
          </cell>
        </row>
        <row r="496">
          <cell r="A496">
            <v>2017</v>
          </cell>
          <cell r="B496" t="str">
            <v>MAY</v>
          </cell>
          <cell r="D496" t="str">
            <v>CI55002</v>
          </cell>
          <cell r="E496">
            <v>10568954.59</v>
          </cell>
        </row>
        <row r="497">
          <cell r="A497">
            <v>2017</v>
          </cell>
          <cell r="B497" t="str">
            <v>MAY</v>
          </cell>
          <cell r="D497" t="str">
            <v>RR25082</v>
          </cell>
          <cell r="E497">
            <v>756990</v>
          </cell>
        </row>
        <row r="498">
          <cell r="A498">
            <v>2017</v>
          </cell>
          <cell r="B498" t="str">
            <v>MAY</v>
          </cell>
          <cell r="D498" t="str">
            <v>RR25216</v>
          </cell>
          <cell r="E498">
            <v>60868</v>
          </cell>
        </row>
        <row r="499">
          <cell r="A499">
            <v>2017</v>
          </cell>
          <cell r="B499" t="str">
            <v>MAY</v>
          </cell>
          <cell r="D499" t="str">
            <v>RR25217</v>
          </cell>
          <cell r="E499">
            <v>-4647322</v>
          </cell>
        </row>
        <row r="500">
          <cell r="A500">
            <v>2017</v>
          </cell>
          <cell r="B500" t="str">
            <v>MAY</v>
          </cell>
          <cell r="D500" t="str">
            <v>RR25228</v>
          </cell>
          <cell r="E500">
            <v>-4180555.56</v>
          </cell>
        </row>
        <row r="501">
          <cell r="A501">
            <v>2017</v>
          </cell>
          <cell r="B501" t="str">
            <v>MAY</v>
          </cell>
          <cell r="D501" t="str">
            <v>UNUC.00000001.01.11.01</v>
          </cell>
          <cell r="E501">
            <v>0</v>
          </cell>
        </row>
        <row r="502">
          <cell r="A502">
            <v>2017</v>
          </cell>
          <cell r="B502" t="str">
            <v>MAY</v>
          </cell>
          <cell r="D502" t="str">
            <v>UPGD.00000633.03.01.01</v>
          </cell>
          <cell r="E502">
            <v>0</v>
          </cell>
        </row>
        <row r="503">
          <cell r="A503">
            <v>2017</v>
          </cell>
          <cell r="B503" t="str">
            <v>MAY</v>
          </cell>
          <cell r="D503" t="str">
            <v>UPGD.00000730.01.01.01</v>
          </cell>
          <cell r="E503">
            <v>0</v>
          </cell>
        </row>
        <row r="504">
          <cell r="A504">
            <v>2017</v>
          </cell>
          <cell r="B504" t="str">
            <v>MAY</v>
          </cell>
          <cell r="D504" t="str">
            <v>UPGD.00000728.01.01.01</v>
          </cell>
          <cell r="E504">
            <v>0</v>
          </cell>
        </row>
        <row r="505">
          <cell r="A505">
            <v>2017</v>
          </cell>
          <cell r="B505" t="str">
            <v>MAY</v>
          </cell>
          <cell r="D505" t="str">
            <v>UPGD.00000620.01.01.01</v>
          </cell>
          <cell r="E505">
            <v>0</v>
          </cell>
        </row>
        <row r="506">
          <cell r="A506">
            <v>2017</v>
          </cell>
          <cell r="B506" t="str">
            <v>MAY</v>
          </cell>
          <cell r="D506" t="str">
            <v>UNUC.00001012.01.01.01</v>
          </cell>
          <cell r="E506">
            <v>0</v>
          </cell>
        </row>
        <row r="507">
          <cell r="A507">
            <v>2017</v>
          </cell>
          <cell r="B507" t="str">
            <v>MAY</v>
          </cell>
          <cell r="D507" t="str">
            <v>UNUC.00000003.01.05.01</v>
          </cell>
          <cell r="E507">
            <v>0</v>
          </cell>
        </row>
        <row r="508">
          <cell r="A508">
            <v>2017</v>
          </cell>
          <cell r="B508" t="str">
            <v>MAY</v>
          </cell>
          <cell r="D508" t="str">
            <v>UNUC.00000715.01.01.01</v>
          </cell>
          <cell r="E508">
            <v>0</v>
          </cell>
        </row>
        <row r="509">
          <cell r="A509">
            <v>2017</v>
          </cell>
          <cell r="B509" t="str">
            <v>MAY</v>
          </cell>
          <cell r="D509" t="str">
            <v>UNUC.00001134.40.01.01</v>
          </cell>
          <cell r="E509">
            <v>0</v>
          </cell>
        </row>
        <row r="510">
          <cell r="A510">
            <v>2017</v>
          </cell>
          <cell r="B510" t="str">
            <v>MAY</v>
          </cell>
          <cell r="D510" t="str">
            <v>UPGD.00000626.01.01.01</v>
          </cell>
          <cell r="E510">
            <v>0</v>
          </cell>
        </row>
        <row r="511">
          <cell r="A511">
            <v>2017</v>
          </cell>
          <cell r="B511" t="str">
            <v>MAY</v>
          </cell>
          <cell r="D511" t="str">
            <v>UPGD.00000622.01.01.01</v>
          </cell>
          <cell r="E511">
            <v>0</v>
          </cell>
        </row>
        <row r="512">
          <cell r="A512">
            <v>2017</v>
          </cell>
          <cell r="B512" t="str">
            <v>MAY</v>
          </cell>
          <cell r="D512" t="str">
            <v>UPGD.00004811.03.01.01</v>
          </cell>
          <cell r="E512">
            <v>0</v>
          </cell>
        </row>
        <row r="513">
          <cell r="A513">
            <v>2017</v>
          </cell>
          <cell r="B513" t="str">
            <v>MAY</v>
          </cell>
          <cell r="D513" t="str">
            <v>UNUC.00000001.01.08.01</v>
          </cell>
          <cell r="E513">
            <v>0</v>
          </cell>
        </row>
        <row r="514">
          <cell r="A514">
            <v>2017</v>
          </cell>
          <cell r="B514" t="str">
            <v>MAY</v>
          </cell>
          <cell r="D514" t="str">
            <v>UNUC.00000001.01.14.01</v>
          </cell>
          <cell r="E514">
            <v>0</v>
          </cell>
        </row>
        <row r="515">
          <cell r="A515">
            <v>2017</v>
          </cell>
          <cell r="B515" t="str">
            <v>MAY</v>
          </cell>
          <cell r="D515" t="str">
            <v>UNUC.00000002.01.09.01</v>
          </cell>
          <cell r="E515">
            <v>0</v>
          </cell>
        </row>
        <row r="516">
          <cell r="A516">
            <v>2017</v>
          </cell>
          <cell r="B516" t="str">
            <v>MAY</v>
          </cell>
          <cell r="D516" t="str">
            <v>UNUC.00000001.01.16.01</v>
          </cell>
          <cell r="E516">
            <v>0</v>
          </cell>
        </row>
        <row r="517">
          <cell r="A517">
            <v>2017</v>
          </cell>
          <cell r="B517" t="str">
            <v>MAY</v>
          </cell>
          <cell r="D517" t="str">
            <v>UNUC.00000001.01.09.01</v>
          </cell>
          <cell r="E517">
            <v>0</v>
          </cell>
        </row>
        <row r="518">
          <cell r="A518">
            <v>2017</v>
          </cell>
          <cell r="B518" t="str">
            <v>MAY</v>
          </cell>
          <cell r="D518" t="str">
            <v>UNUC.00000002.01.14.01</v>
          </cell>
          <cell r="E518">
            <v>0</v>
          </cell>
        </row>
        <row r="519">
          <cell r="A519">
            <v>2017</v>
          </cell>
          <cell r="B519" t="str">
            <v>MAY</v>
          </cell>
          <cell r="D519" t="str">
            <v>UNUC.00000938.01.02.01</v>
          </cell>
          <cell r="E519">
            <v>0</v>
          </cell>
        </row>
        <row r="520">
          <cell r="A520">
            <v>2017</v>
          </cell>
          <cell r="B520" t="str">
            <v>MAY</v>
          </cell>
          <cell r="D520" t="str">
            <v>UPGD.00000729.02.01.01</v>
          </cell>
          <cell r="E520">
            <v>0</v>
          </cell>
        </row>
        <row r="521">
          <cell r="A521">
            <v>2017</v>
          </cell>
          <cell r="B521" t="str">
            <v>MAY</v>
          </cell>
          <cell r="D521" t="str">
            <v>UNUC.00000969.10.01.01</v>
          </cell>
          <cell r="E521">
            <v>18.940000000000001</v>
          </cell>
        </row>
        <row r="522">
          <cell r="A522">
            <v>2017</v>
          </cell>
          <cell r="B522" t="str">
            <v>MAY</v>
          </cell>
          <cell r="D522" t="str">
            <v>UPGD.00000962.01.01.02</v>
          </cell>
          <cell r="E522">
            <v>3965.06</v>
          </cell>
        </row>
        <row r="523">
          <cell r="A523">
            <v>2017</v>
          </cell>
          <cell r="B523" t="str">
            <v>MAY</v>
          </cell>
          <cell r="D523" t="str">
            <v>UNUC.00000001.01.13.01</v>
          </cell>
          <cell r="E523">
            <v>35793.07</v>
          </cell>
        </row>
        <row r="524">
          <cell r="A524">
            <v>2017</v>
          </cell>
          <cell r="B524" t="str">
            <v>MAY</v>
          </cell>
          <cell r="D524" t="str">
            <v>UNUC.00000003.01.01.01</v>
          </cell>
          <cell r="E524">
            <v>56236.24</v>
          </cell>
        </row>
        <row r="525">
          <cell r="A525">
            <v>2017</v>
          </cell>
          <cell r="B525" t="str">
            <v>MAY</v>
          </cell>
          <cell r="D525" t="str">
            <v>UNUC.00001057.01.01.01</v>
          </cell>
          <cell r="E525">
            <v>2443</v>
          </cell>
        </row>
        <row r="526">
          <cell r="A526">
            <v>2017</v>
          </cell>
          <cell r="B526" t="str">
            <v>MAY</v>
          </cell>
          <cell r="D526" t="str">
            <v>UPGD.00000633.01.01.01</v>
          </cell>
          <cell r="E526">
            <v>29045.17</v>
          </cell>
        </row>
        <row r="527">
          <cell r="A527">
            <v>2017</v>
          </cell>
          <cell r="B527" t="str">
            <v>MAY</v>
          </cell>
          <cell r="D527" t="str">
            <v>UPGD.00005600.01.01.01</v>
          </cell>
          <cell r="E527">
            <v>4195.1000000000004</v>
          </cell>
        </row>
        <row r="528">
          <cell r="A528">
            <v>2017</v>
          </cell>
          <cell r="B528" t="str">
            <v>MAY</v>
          </cell>
          <cell r="D528" t="str">
            <v>UCOR.00000301.01.06.01</v>
          </cell>
          <cell r="E528">
            <v>-756990</v>
          </cell>
        </row>
        <row r="529">
          <cell r="A529">
            <v>2017</v>
          </cell>
          <cell r="B529" t="str">
            <v>MAY</v>
          </cell>
          <cell r="D529" t="str">
            <v>UNUC.00000002.01.05.01</v>
          </cell>
          <cell r="E529">
            <v>253826.97</v>
          </cell>
        </row>
        <row r="530">
          <cell r="A530">
            <v>2017</v>
          </cell>
          <cell r="B530" t="str">
            <v>MAY</v>
          </cell>
          <cell r="D530" t="str">
            <v>UNUC.00000003.01.07.01</v>
          </cell>
          <cell r="E530">
            <v>25265</v>
          </cell>
        </row>
        <row r="531">
          <cell r="A531">
            <v>2017</v>
          </cell>
          <cell r="B531" t="str">
            <v>MAY</v>
          </cell>
          <cell r="D531" t="str">
            <v>UNUC.00000938.01.01.01</v>
          </cell>
          <cell r="E531">
            <v>860</v>
          </cell>
        </row>
        <row r="532">
          <cell r="A532">
            <v>2017</v>
          </cell>
          <cell r="B532" t="str">
            <v>MAY</v>
          </cell>
          <cell r="D532" t="str">
            <v>UNUC.00001132.01.02.01</v>
          </cell>
          <cell r="E532">
            <v>17037.71</v>
          </cell>
        </row>
        <row r="533">
          <cell r="A533">
            <v>2017</v>
          </cell>
          <cell r="B533" t="str">
            <v>MAY</v>
          </cell>
          <cell r="D533" t="str">
            <v>UCOR.00000301.01.03.01</v>
          </cell>
          <cell r="E533">
            <v>7779421.4900000002</v>
          </cell>
        </row>
        <row r="534">
          <cell r="A534">
            <v>2017</v>
          </cell>
          <cell r="B534" t="str">
            <v>MAY</v>
          </cell>
          <cell r="D534" t="str">
            <v>UNUC.00000001.01.07.01</v>
          </cell>
          <cell r="E534">
            <v>2675</v>
          </cell>
        </row>
        <row r="535">
          <cell r="A535">
            <v>2017</v>
          </cell>
          <cell r="B535" t="str">
            <v>MAY</v>
          </cell>
          <cell r="D535" t="str">
            <v>UNUC.00000001.01.15.01</v>
          </cell>
          <cell r="E535">
            <v>131061.79</v>
          </cell>
        </row>
        <row r="536">
          <cell r="A536">
            <v>2017</v>
          </cell>
          <cell r="B536" t="str">
            <v>MAY</v>
          </cell>
          <cell r="D536" t="str">
            <v>UNUC.00000002.01.07.01</v>
          </cell>
          <cell r="E536">
            <v>2425</v>
          </cell>
        </row>
        <row r="537">
          <cell r="A537">
            <v>2017</v>
          </cell>
          <cell r="B537" t="str">
            <v>MAY</v>
          </cell>
          <cell r="D537" t="str">
            <v>UNUC.00000604.01.01.01</v>
          </cell>
          <cell r="E537">
            <v>7067.08</v>
          </cell>
        </row>
        <row r="538">
          <cell r="A538">
            <v>2017</v>
          </cell>
          <cell r="B538" t="str">
            <v>MAY</v>
          </cell>
          <cell r="D538" t="str">
            <v>UNUC.00001058.01.01.01</v>
          </cell>
          <cell r="E538">
            <v>2295</v>
          </cell>
        </row>
        <row r="539">
          <cell r="A539">
            <v>2017</v>
          </cell>
          <cell r="B539" t="str">
            <v>MAY</v>
          </cell>
          <cell r="D539" t="str">
            <v>UPGD.00000963.01.01.02</v>
          </cell>
          <cell r="E539">
            <v>7513.72</v>
          </cell>
        </row>
        <row r="540">
          <cell r="A540">
            <v>2017</v>
          </cell>
          <cell r="B540" t="str">
            <v>MAY</v>
          </cell>
          <cell r="D540" t="str">
            <v>6350000869</v>
          </cell>
          <cell r="E540">
            <v>288639.14</v>
          </cell>
        </row>
        <row r="541">
          <cell r="A541">
            <v>2017</v>
          </cell>
          <cell r="B541" t="str">
            <v>MAY</v>
          </cell>
          <cell r="D541" t="str">
            <v>6360002520</v>
          </cell>
          <cell r="E541">
            <v>4647322</v>
          </cell>
        </row>
        <row r="542">
          <cell r="A542">
            <v>2017</v>
          </cell>
          <cell r="B542" t="str">
            <v>MAY</v>
          </cell>
          <cell r="D542" t="str">
            <v>6360002521</v>
          </cell>
          <cell r="E542">
            <v>2918525</v>
          </cell>
        </row>
        <row r="543">
          <cell r="A543">
            <v>2017</v>
          </cell>
          <cell r="B543" t="str">
            <v>MAY</v>
          </cell>
          <cell r="D543" t="str">
            <v>UCOR.00000306.01.07.02</v>
          </cell>
          <cell r="E543">
            <v>1149200</v>
          </cell>
        </row>
        <row r="544">
          <cell r="A544">
            <v>2017</v>
          </cell>
          <cell r="B544" t="str">
            <v>MAY</v>
          </cell>
          <cell r="D544" t="str">
            <v>6700000041</v>
          </cell>
          <cell r="E544">
            <v>-7668821.4900000002</v>
          </cell>
        </row>
        <row r="545">
          <cell r="A545">
            <v>2017</v>
          </cell>
          <cell r="B545" t="str">
            <v>MAY</v>
          </cell>
          <cell r="D545" t="str">
            <v>UNUC.00000001.01.01.01</v>
          </cell>
          <cell r="E545">
            <v>683559.03</v>
          </cell>
        </row>
        <row r="546">
          <cell r="A546">
            <v>2017</v>
          </cell>
          <cell r="B546" t="str">
            <v>MAY</v>
          </cell>
          <cell r="D546" t="str">
            <v>UNUC.00000002.01.15.01</v>
          </cell>
          <cell r="E546">
            <v>226638.62</v>
          </cell>
        </row>
        <row r="547">
          <cell r="A547">
            <v>2017</v>
          </cell>
          <cell r="B547" t="str">
            <v>MAY</v>
          </cell>
          <cell r="D547" t="str">
            <v>UNUC.00001174.01.01.01</v>
          </cell>
          <cell r="E547">
            <v>14955.11</v>
          </cell>
        </row>
        <row r="548">
          <cell r="A548">
            <v>2017</v>
          </cell>
          <cell r="B548" t="str">
            <v>MAY</v>
          </cell>
          <cell r="D548" t="str">
            <v>UPGD.00000962.01.01.01</v>
          </cell>
          <cell r="E548">
            <v>3964.31</v>
          </cell>
        </row>
        <row r="549">
          <cell r="A549">
            <v>2017</v>
          </cell>
          <cell r="B549" t="str">
            <v>MAY</v>
          </cell>
          <cell r="D549" t="str">
            <v>UPGD.00003814.03.01.01</v>
          </cell>
          <cell r="E549">
            <v>267.75</v>
          </cell>
        </row>
        <row r="550">
          <cell r="A550">
            <v>2017</v>
          </cell>
          <cell r="B550" t="str">
            <v>MAY</v>
          </cell>
          <cell r="D550" t="str">
            <v>UPGD.00006146.01.01.02</v>
          </cell>
          <cell r="E550">
            <v>2583.98</v>
          </cell>
        </row>
        <row r="551">
          <cell r="A551">
            <v>2017</v>
          </cell>
          <cell r="B551" t="str">
            <v>MAY</v>
          </cell>
          <cell r="D551" t="str">
            <v>6350000868</v>
          </cell>
          <cell r="E551">
            <v>-86805.23</v>
          </cell>
        </row>
        <row r="552">
          <cell r="A552">
            <v>2017</v>
          </cell>
          <cell r="B552" t="str">
            <v>MAY</v>
          </cell>
          <cell r="D552" t="str">
            <v>6350000870</v>
          </cell>
          <cell r="E552">
            <v>-264286.38</v>
          </cell>
        </row>
        <row r="553">
          <cell r="A553">
            <v>2017</v>
          </cell>
          <cell r="B553" t="str">
            <v>MAY</v>
          </cell>
          <cell r="D553" t="str">
            <v>UNUC.00001132.01.03.01</v>
          </cell>
          <cell r="E553">
            <v>13251.38</v>
          </cell>
        </row>
        <row r="554">
          <cell r="A554">
            <v>2017</v>
          </cell>
          <cell r="B554" t="str">
            <v>MAY</v>
          </cell>
          <cell r="D554" t="str">
            <v>UCOR.00000301.01.05.01</v>
          </cell>
          <cell r="E554">
            <v>6069640.0999999996</v>
          </cell>
        </row>
        <row r="555">
          <cell r="A555">
            <v>2017</v>
          </cell>
          <cell r="B555" t="str">
            <v>MAY</v>
          </cell>
          <cell r="D555" t="str">
            <v>UCOR.00000622.01.02.01</v>
          </cell>
          <cell r="E555">
            <v>-109336.78</v>
          </cell>
        </row>
        <row r="556">
          <cell r="A556">
            <v>2017</v>
          </cell>
          <cell r="B556" t="str">
            <v>MAY</v>
          </cell>
          <cell r="D556" t="str">
            <v>UNUC.00000001.01.03.01</v>
          </cell>
          <cell r="E556">
            <v>59.16</v>
          </cell>
        </row>
        <row r="557">
          <cell r="A557">
            <v>2017</v>
          </cell>
          <cell r="B557" t="str">
            <v>MAY</v>
          </cell>
          <cell r="D557" t="str">
            <v>UNUC.00000001.01.05.01</v>
          </cell>
          <cell r="E557">
            <v>127260.26</v>
          </cell>
        </row>
        <row r="558">
          <cell r="A558">
            <v>2017</v>
          </cell>
          <cell r="B558" t="str">
            <v>MAY</v>
          </cell>
          <cell r="D558" t="str">
            <v>UNUC.00000002.01.06.01</v>
          </cell>
          <cell r="E558">
            <v>13132.98</v>
          </cell>
        </row>
        <row r="559">
          <cell r="A559">
            <v>2017</v>
          </cell>
          <cell r="B559" t="str">
            <v>MAY</v>
          </cell>
          <cell r="D559" t="str">
            <v>UPGD.00003208.01.01.01</v>
          </cell>
          <cell r="E559">
            <v>393371.25</v>
          </cell>
        </row>
        <row r="560">
          <cell r="A560">
            <v>2017</v>
          </cell>
          <cell r="B560" t="str">
            <v>MAY</v>
          </cell>
          <cell r="D560" t="str">
            <v>UCOR.00000306.01.07.01</v>
          </cell>
          <cell r="E560">
            <v>-346.63</v>
          </cell>
        </row>
        <row r="561">
          <cell r="A561">
            <v>2017</v>
          </cell>
          <cell r="B561" t="str">
            <v>MAY</v>
          </cell>
          <cell r="D561" t="str">
            <v>6350000872</v>
          </cell>
          <cell r="E561">
            <v>-22566.76</v>
          </cell>
        </row>
        <row r="562">
          <cell r="A562">
            <v>2017</v>
          </cell>
          <cell r="B562" t="str">
            <v>MAY</v>
          </cell>
          <cell r="D562" t="str">
            <v>UNUC.00000001.01.06.01</v>
          </cell>
          <cell r="E562">
            <v>2294.6999999999998</v>
          </cell>
        </row>
        <row r="563">
          <cell r="A563">
            <v>2017</v>
          </cell>
          <cell r="B563" t="str">
            <v>MAY</v>
          </cell>
          <cell r="D563" t="str">
            <v>UNUC.00000002.01.03.01</v>
          </cell>
          <cell r="E563">
            <v>1065</v>
          </cell>
        </row>
        <row r="564">
          <cell r="A564">
            <v>2017</v>
          </cell>
          <cell r="B564" t="str">
            <v>MAY</v>
          </cell>
          <cell r="D564" t="str">
            <v>UNUC.00000002.01.10.01</v>
          </cell>
          <cell r="E564">
            <v>9900</v>
          </cell>
        </row>
        <row r="565">
          <cell r="A565">
            <v>2017</v>
          </cell>
          <cell r="B565" t="str">
            <v>MAY</v>
          </cell>
          <cell r="D565" t="str">
            <v>UPGD.00000963.01.01.01</v>
          </cell>
          <cell r="E565">
            <v>7514.51</v>
          </cell>
        </row>
        <row r="566">
          <cell r="A566">
            <v>2017</v>
          </cell>
          <cell r="B566" t="str">
            <v>MAY</v>
          </cell>
          <cell r="D566" t="str">
            <v>UPGD.00003814.01.01.01</v>
          </cell>
          <cell r="E566">
            <v>17252.900000000001</v>
          </cell>
        </row>
        <row r="567">
          <cell r="A567">
            <v>2017</v>
          </cell>
          <cell r="B567" t="str">
            <v>MAY</v>
          </cell>
          <cell r="D567" t="str">
            <v>UNUC.00000937.01.01.01</v>
          </cell>
          <cell r="E567">
            <v>92108.14</v>
          </cell>
        </row>
        <row r="568">
          <cell r="A568">
            <v>2017</v>
          </cell>
          <cell r="B568" t="str">
            <v>APR</v>
          </cell>
          <cell r="D568" t="str">
            <v>1MC5TOT</v>
          </cell>
          <cell r="E568">
            <v>0</v>
          </cell>
        </row>
        <row r="569">
          <cell r="A569">
            <v>2017</v>
          </cell>
          <cell r="B569" t="str">
            <v>APR</v>
          </cell>
          <cell r="D569" t="str">
            <v>TRU5MON</v>
          </cell>
          <cell r="E569">
            <v>1455771.75</v>
          </cell>
        </row>
        <row r="570">
          <cell r="A570">
            <v>2017</v>
          </cell>
          <cell r="B570" t="str">
            <v>APR</v>
          </cell>
          <cell r="D570" t="str">
            <v>TRU5TOT</v>
          </cell>
          <cell r="E570">
            <v>17469261</v>
          </cell>
        </row>
        <row r="571">
          <cell r="A571">
            <v>2017</v>
          </cell>
          <cell r="B571" t="str">
            <v>APR</v>
          </cell>
          <cell r="D571" t="str">
            <v>2MC5MON</v>
          </cell>
          <cell r="E571">
            <v>0</v>
          </cell>
        </row>
        <row r="572">
          <cell r="A572">
            <v>2017</v>
          </cell>
          <cell r="B572" t="str">
            <v>APR</v>
          </cell>
          <cell r="D572" t="str">
            <v>RAF5FEE</v>
          </cell>
          <cell r="E572">
            <v>15602.413176</v>
          </cell>
        </row>
        <row r="573">
          <cell r="A573">
            <v>2017</v>
          </cell>
          <cell r="B573" t="str">
            <v>APR</v>
          </cell>
          <cell r="D573" t="str">
            <v>REV5NET</v>
          </cell>
          <cell r="E573">
            <v>21654415.886824001</v>
          </cell>
        </row>
        <row r="574">
          <cell r="A574">
            <v>2017</v>
          </cell>
          <cell r="B574" t="str">
            <v>APR</v>
          </cell>
          <cell r="D574" t="str">
            <v>REV5MON</v>
          </cell>
          <cell r="E574">
            <v>23110187.636824001</v>
          </cell>
        </row>
        <row r="575">
          <cell r="A575">
            <v>2017</v>
          </cell>
          <cell r="B575" t="str">
            <v>APR</v>
          </cell>
          <cell r="D575" t="str">
            <v>AM25081</v>
          </cell>
          <cell r="E575">
            <v>0</v>
          </cell>
        </row>
        <row r="576">
          <cell r="A576">
            <v>2017</v>
          </cell>
          <cell r="B576" t="str">
            <v>APR</v>
          </cell>
          <cell r="D576" t="str">
            <v>AM35081</v>
          </cell>
          <cell r="E576">
            <v>0</v>
          </cell>
        </row>
        <row r="577">
          <cell r="A577">
            <v>2017</v>
          </cell>
          <cell r="B577" t="str">
            <v>APR</v>
          </cell>
          <cell r="D577" t="str">
            <v>AM55081</v>
          </cell>
          <cell r="E577">
            <v>0</v>
          </cell>
        </row>
        <row r="578">
          <cell r="A578">
            <v>2017</v>
          </cell>
          <cell r="B578" t="str">
            <v>APR</v>
          </cell>
          <cell r="D578" t="str">
            <v>AM65081</v>
          </cell>
          <cell r="E578">
            <v>9.4000000000000004E-3</v>
          </cell>
        </row>
        <row r="579">
          <cell r="A579">
            <v>2017</v>
          </cell>
          <cell r="B579" t="str">
            <v>APR</v>
          </cell>
          <cell r="D579" t="str">
            <v>AM75081</v>
          </cell>
          <cell r="E579">
            <v>8.6E-3</v>
          </cell>
        </row>
        <row r="580">
          <cell r="A580">
            <v>2017</v>
          </cell>
          <cell r="B580" t="str">
            <v>APR</v>
          </cell>
          <cell r="D580" t="str">
            <v>AM85081</v>
          </cell>
          <cell r="E580">
            <v>8.9999999999999993E-3</v>
          </cell>
        </row>
        <row r="581">
          <cell r="A581">
            <v>2017</v>
          </cell>
          <cell r="B581" t="str">
            <v>APR</v>
          </cell>
          <cell r="D581" t="str">
            <v>AM95081</v>
          </cell>
          <cell r="E581">
            <v>7.5000000000000002E-4</v>
          </cell>
        </row>
        <row r="582">
          <cell r="A582">
            <v>2017</v>
          </cell>
          <cell r="B582" t="str">
            <v>APR</v>
          </cell>
          <cell r="D582" t="str">
            <v>AMA5081</v>
          </cell>
          <cell r="E582">
            <v>0</v>
          </cell>
        </row>
        <row r="583">
          <cell r="A583">
            <v>2017</v>
          </cell>
          <cell r="B583" t="str">
            <v>APR</v>
          </cell>
          <cell r="D583" t="str">
            <v>AMB5081</v>
          </cell>
          <cell r="E583">
            <v>0.95046580000000003</v>
          </cell>
        </row>
        <row r="584">
          <cell r="A584">
            <v>2017</v>
          </cell>
          <cell r="B584" t="str">
            <v>APR</v>
          </cell>
          <cell r="D584" t="str">
            <v>AMC5081</v>
          </cell>
          <cell r="E584">
            <v>0</v>
          </cell>
        </row>
        <row r="585">
          <cell r="A585">
            <v>2017</v>
          </cell>
          <cell r="B585" t="str">
            <v>APR</v>
          </cell>
          <cell r="D585" t="str">
            <v>RR25082</v>
          </cell>
          <cell r="E585">
            <v>756990</v>
          </cell>
        </row>
        <row r="586">
          <cell r="A586">
            <v>2017</v>
          </cell>
          <cell r="B586" t="str">
            <v>APR</v>
          </cell>
          <cell r="D586" t="str">
            <v>RR25216</v>
          </cell>
          <cell r="E586">
            <v>60868</v>
          </cell>
        </row>
        <row r="587">
          <cell r="A587">
            <v>2017</v>
          </cell>
          <cell r="B587" t="str">
            <v>APR</v>
          </cell>
          <cell r="D587" t="str">
            <v>RR25217</v>
          </cell>
          <cell r="E587">
            <v>-4647322</v>
          </cell>
        </row>
        <row r="588">
          <cell r="A588">
            <v>2017</v>
          </cell>
          <cell r="B588" t="str">
            <v>APR</v>
          </cell>
          <cell r="D588" t="str">
            <v>RR25228</v>
          </cell>
          <cell r="E588">
            <v>-4180555.56</v>
          </cell>
        </row>
        <row r="589">
          <cell r="A589">
            <v>2017</v>
          </cell>
          <cell r="B589" t="str">
            <v>APR</v>
          </cell>
          <cell r="D589" t="str">
            <v>RR35082</v>
          </cell>
          <cell r="E589">
            <v>-15960513</v>
          </cell>
        </row>
        <row r="590">
          <cell r="A590">
            <v>2017</v>
          </cell>
          <cell r="B590" t="str">
            <v>APR</v>
          </cell>
          <cell r="D590" t="str">
            <v>RR35216</v>
          </cell>
          <cell r="E590">
            <v>-5599893</v>
          </cell>
        </row>
        <row r="591">
          <cell r="A591">
            <v>2017</v>
          </cell>
          <cell r="B591" t="str">
            <v>APR</v>
          </cell>
          <cell r="D591" t="str">
            <v>RR35217</v>
          </cell>
          <cell r="E591">
            <v>427553621</v>
          </cell>
        </row>
        <row r="592">
          <cell r="A592">
            <v>2017</v>
          </cell>
          <cell r="B592" t="str">
            <v>APR</v>
          </cell>
          <cell r="D592" t="str">
            <v>RR35228</v>
          </cell>
          <cell r="E592">
            <v>434777777.75999999</v>
          </cell>
        </row>
        <row r="593">
          <cell r="A593">
            <v>2017</v>
          </cell>
          <cell r="B593" t="str">
            <v>APR</v>
          </cell>
          <cell r="D593" t="str">
            <v>RR45082</v>
          </cell>
          <cell r="E593">
            <v>-16339008</v>
          </cell>
        </row>
        <row r="594">
          <cell r="A594">
            <v>2017</v>
          </cell>
          <cell r="B594" t="str">
            <v>APR</v>
          </cell>
          <cell r="D594" t="str">
            <v>RR45216</v>
          </cell>
          <cell r="E594">
            <v>-5630327</v>
          </cell>
        </row>
        <row r="595">
          <cell r="A595">
            <v>2017</v>
          </cell>
          <cell r="B595" t="str">
            <v>APR</v>
          </cell>
          <cell r="D595" t="str">
            <v>RR45217</v>
          </cell>
          <cell r="E595">
            <v>429877282</v>
          </cell>
        </row>
        <row r="596">
          <cell r="A596">
            <v>2017</v>
          </cell>
          <cell r="B596" t="str">
            <v>APR</v>
          </cell>
          <cell r="D596" t="str">
            <v>RR45228</v>
          </cell>
          <cell r="E596">
            <v>436868055.54000002</v>
          </cell>
        </row>
        <row r="597">
          <cell r="A597">
            <v>2017</v>
          </cell>
          <cell r="B597" t="str">
            <v>APR</v>
          </cell>
          <cell r="D597" t="str">
            <v>INT5MON</v>
          </cell>
          <cell r="E597">
            <v>7.5000000000000002E-4</v>
          </cell>
        </row>
        <row r="598">
          <cell r="A598">
            <v>2017</v>
          </cell>
          <cell r="B598" t="str">
            <v>APR</v>
          </cell>
          <cell r="D598" t="str">
            <v>REV5TOT</v>
          </cell>
          <cell r="E598">
            <v>23110187.636824001</v>
          </cell>
        </row>
        <row r="599">
          <cell r="A599">
            <v>2017</v>
          </cell>
          <cell r="B599" t="str">
            <v>APR</v>
          </cell>
          <cell r="D599" t="str">
            <v>RES5PMO</v>
          </cell>
          <cell r="E599">
            <v>0</v>
          </cell>
        </row>
        <row r="600">
          <cell r="A600">
            <v>2017</v>
          </cell>
          <cell r="B600" t="str">
            <v>APR</v>
          </cell>
          <cell r="D600" t="str">
            <v>GLB5END</v>
          </cell>
          <cell r="E600">
            <v>1789175.87863006</v>
          </cell>
        </row>
        <row r="601">
          <cell r="A601">
            <v>2017</v>
          </cell>
          <cell r="B601" t="str">
            <v>APR</v>
          </cell>
          <cell r="D601" t="str">
            <v>ADJ5PRI</v>
          </cell>
          <cell r="E601">
            <v>0</v>
          </cell>
        </row>
        <row r="602">
          <cell r="A602">
            <v>2017</v>
          </cell>
          <cell r="B602" t="str">
            <v>APR</v>
          </cell>
          <cell r="D602" t="str">
            <v>AVG5AMT</v>
          </cell>
          <cell r="E602">
            <v>4443744.5486792699</v>
          </cell>
        </row>
        <row r="603">
          <cell r="A603">
            <v>2017</v>
          </cell>
          <cell r="B603" t="str">
            <v>APR</v>
          </cell>
          <cell r="D603" t="str">
            <v>GLE5MON</v>
          </cell>
          <cell r="E603">
            <v>-5312470.1485099196</v>
          </cell>
        </row>
        <row r="604">
          <cell r="A604">
            <v>2017</v>
          </cell>
          <cell r="B604" t="str">
            <v>APR</v>
          </cell>
          <cell r="D604" t="str">
            <v>RES5PRI</v>
          </cell>
          <cell r="E604">
            <v>0</v>
          </cell>
        </row>
        <row r="605">
          <cell r="A605">
            <v>2017</v>
          </cell>
          <cell r="B605" t="str">
            <v>APR</v>
          </cell>
          <cell r="D605" t="str">
            <v>INT5YER</v>
          </cell>
          <cell r="E605">
            <v>8.9999999999999993E-3</v>
          </cell>
        </row>
        <row r="606">
          <cell r="A606">
            <v>2017</v>
          </cell>
          <cell r="B606" t="str">
            <v>APR</v>
          </cell>
          <cell r="D606" t="str">
            <v>INT5AMT</v>
          </cell>
          <cell r="E606">
            <v>3332.8084115094498</v>
          </cell>
        </row>
        <row r="607">
          <cell r="A607">
            <v>2017</v>
          </cell>
          <cell r="B607" t="str">
            <v>APR</v>
          </cell>
          <cell r="D607" t="str">
            <v>TRU5BEG</v>
          </cell>
          <cell r="E607">
            <v>7101646.0271399897</v>
          </cell>
        </row>
        <row r="608">
          <cell r="A608">
            <v>2017</v>
          </cell>
          <cell r="B608" t="str">
            <v>APR</v>
          </cell>
          <cell r="D608" t="str">
            <v>TRU5END</v>
          </cell>
          <cell r="E608">
            <v>1785843.07021855</v>
          </cell>
        </row>
        <row r="609">
          <cell r="A609">
            <v>2017</v>
          </cell>
          <cell r="B609" t="str">
            <v>MAY</v>
          </cell>
          <cell r="D609" t="str">
            <v>UNUC.00000001.01.10.01</v>
          </cell>
          <cell r="E609">
            <v>0</v>
          </cell>
        </row>
        <row r="610">
          <cell r="A610">
            <v>2017</v>
          </cell>
          <cell r="B610" t="str">
            <v>MAY</v>
          </cell>
          <cell r="D610" t="str">
            <v>UPGD.00000631.01.01.02</v>
          </cell>
          <cell r="E610">
            <v>0</v>
          </cell>
        </row>
        <row r="611">
          <cell r="A611">
            <v>2017</v>
          </cell>
          <cell r="B611" t="str">
            <v>MAY</v>
          </cell>
          <cell r="D611" t="str">
            <v>UNUC.00001062.01.01.01</v>
          </cell>
          <cell r="E611">
            <v>0</v>
          </cell>
        </row>
        <row r="612">
          <cell r="A612">
            <v>2017</v>
          </cell>
          <cell r="B612" t="str">
            <v>MAY</v>
          </cell>
          <cell r="D612" t="str">
            <v>UPGD.00001282.02.01.01</v>
          </cell>
          <cell r="E612">
            <v>0</v>
          </cell>
        </row>
        <row r="613">
          <cell r="A613">
            <v>2017</v>
          </cell>
          <cell r="B613" t="str">
            <v>MAY</v>
          </cell>
          <cell r="D613" t="str">
            <v>UPGD.00000621.01.01.01</v>
          </cell>
          <cell r="E613">
            <v>0</v>
          </cell>
        </row>
        <row r="614">
          <cell r="A614">
            <v>2017</v>
          </cell>
          <cell r="B614" t="str">
            <v>MAY</v>
          </cell>
          <cell r="D614" t="str">
            <v>UPGD.00000634.03.01.01</v>
          </cell>
          <cell r="E614">
            <v>0</v>
          </cell>
        </row>
        <row r="615">
          <cell r="A615">
            <v>2017</v>
          </cell>
          <cell r="B615" t="str">
            <v>MAY</v>
          </cell>
          <cell r="D615" t="str">
            <v>UNUC.00000748.01.01.08</v>
          </cell>
          <cell r="E615">
            <v>0</v>
          </cell>
        </row>
        <row r="616">
          <cell r="A616">
            <v>2017</v>
          </cell>
          <cell r="B616" t="str">
            <v>MAY</v>
          </cell>
          <cell r="D616" t="str">
            <v>UPGD.00005815.01.01.01</v>
          </cell>
          <cell r="E616">
            <v>0</v>
          </cell>
        </row>
        <row r="617">
          <cell r="A617">
            <v>2017</v>
          </cell>
          <cell r="B617" t="str">
            <v>MAY</v>
          </cell>
          <cell r="D617" t="str">
            <v>UNUC.00000003.01.02.01</v>
          </cell>
          <cell r="E617">
            <v>0</v>
          </cell>
        </row>
        <row r="618">
          <cell r="A618">
            <v>2017</v>
          </cell>
          <cell r="B618" t="str">
            <v>MAY</v>
          </cell>
          <cell r="D618" t="str">
            <v>UPGD.00000636.01.01.01</v>
          </cell>
          <cell r="E618">
            <v>0</v>
          </cell>
        </row>
        <row r="619">
          <cell r="A619">
            <v>2017</v>
          </cell>
          <cell r="B619" t="str">
            <v>MAY</v>
          </cell>
          <cell r="D619" t="str">
            <v>UPGD.00000635.03.01.01</v>
          </cell>
          <cell r="E619">
            <v>0</v>
          </cell>
        </row>
        <row r="620">
          <cell r="A620">
            <v>2017</v>
          </cell>
          <cell r="B620" t="str">
            <v>MAY</v>
          </cell>
          <cell r="D620" t="str">
            <v>UPGD.00000625.01.01.01</v>
          </cell>
          <cell r="E620">
            <v>0</v>
          </cell>
        </row>
        <row r="621">
          <cell r="A621">
            <v>2017</v>
          </cell>
          <cell r="B621" t="str">
            <v>MAY</v>
          </cell>
          <cell r="D621" t="str">
            <v>UPGD.00000625.02.01.01</v>
          </cell>
          <cell r="E621">
            <v>0</v>
          </cell>
        </row>
        <row r="622">
          <cell r="A622">
            <v>2017</v>
          </cell>
          <cell r="B622" t="str">
            <v>MAY</v>
          </cell>
          <cell r="D622" t="str">
            <v>UPGD.00000624.01.01.01</v>
          </cell>
          <cell r="E622">
            <v>0</v>
          </cell>
        </row>
        <row r="623">
          <cell r="A623">
            <v>2017</v>
          </cell>
          <cell r="B623" t="str">
            <v>MAY</v>
          </cell>
          <cell r="D623" t="str">
            <v>UPGD.00001282.03.01.01</v>
          </cell>
          <cell r="E623">
            <v>0</v>
          </cell>
        </row>
        <row r="624">
          <cell r="A624">
            <v>2017</v>
          </cell>
          <cell r="B624" t="str">
            <v>MAY</v>
          </cell>
          <cell r="D624" t="str">
            <v>UPGD.00001446.01.01.01</v>
          </cell>
          <cell r="E624">
            <v>0</v>
          </cell>
        </row>
        <row r="625">
          <cell r="A625">
            <v>2017</v>
          </cell>
          <cell r="B625" t="str">
            <v>MAY</v>
          </cell>
          <cell r="D625" t="str">
            <v>UNUC.00000001.01.12.01</v>
          </cell>
          <cell r="E625">
            <v>0</v>
          </cell>
        </row>
        <row r="626">
          <cell r="A626">
            <v>2017</v>
          </cell>
          <cell r="B626" t="str">
            <v>MAY</v>
          </cell>
          <cell r="D626" t="str">
            <v>UCOR.00000622.01.02.02</v>
          </cell>
          <cell r="E626">
            <v>0</v>
          </cell>
        </row>
        <row r="627">
          <cell r="A627">
            <v>2017</v>
          </cell>
          <cell r="B627" t="str">
            <v>MAY</v>
          </cell>
          <cell r="D627" t="str">
            <v>UPGD.00005601.03.01.01</v>
          </cell>
          <cell r="E627">
            <v>0</v>
          </cell>
        </row>
        <row r="628">
          <cell r="A628">
            <v>2017</v>
          </cell>
          <cell r="B628" t="str">
            <v>MAY</v>
          </cell>
          <cell r="D628" t="str">
            <v>UPGD.00004447.02.01.01</v>
          </cell>
          <cell r="E628">
            <v>0</v>
          </cell>
        </row>
        <row r="629">
          <cell r="A629">
            <v>2017</v>
          </cell>
          <cell r="B629" t="str">
            <v>MAY</v>
          </cell>
          <cell r="D629" t="str">
            <v>UPGD.00004811.01.01.01</v>
          </cell>
          <cell r="E629">
            <v>0</v>
          </cell>
        </row>
        <row r="630">
          <cell r="A630">
            <v>2017</v>
          </cell>
          <cell r="B630" t="str">
            <v>MAY</v>
          </cell>
          <cell r="D630" t="str">
            <v>UNUC.00000002.01.11.01</v>
          </cell>
          <cell r="E630">
            <v>0</v>
          </cell>
        </row>
        <row r="631">
          <cell r="A631">
            <v>2017</v>
          </cell>
          <cell r="B631" t="str">
            <v>MAY</v>
          </cell>
          <cell r="D631" t="str">
            <v>UPGD.00000634.01.01.01</v>
          </cell>
          <cell r="E631">
            <v>0</v>
          </cell>
        </row>
        <row r="632">
          <cell r="A632">
            <v>2017</v>
          </cell>
          <cell r="B632" t="str">
            <v>MAY</v>
          </cell>
          <cell r="D632" t="str">
            <v>UNUC.00000001.01.04.01</v>
          </cell>
          <cell r="E632">
            <v>0</v>
          </cell>
        </row>
        <row r="633">
          <cell r="A633">
            <v>2017</v>
          </cell>
          <cell r="B633" t="str">
            <v>MAY</v>
          </cell>
          <cell r="D633" t="str">
            <v>UPGD.00000625.03.01.01</v>
          </cell>
          <cell r="E633">
            <v>0</v>
          </cell>
        </row>
        <row r="634">
          <cell r="A634">
            <v>2017</v>
          </cell>
          <cell r="B634" t="str">
            <v>MAY</v>
          </cell>
          <cell r="D634" t="str">
            <v>UNUC.00000002.01.02.01</v>
          </cell>
          <cell r="E634">
            <v>0</v>
          </cell>
        </row>
        <row r="635">
          <cell r="A635">
            <v>2017</v>
          </cell>
          <cell r="B635" t="str">
            <v>MAY</v>
          </cell>
          <cell r="D635" t="str">
            <v>UNUC.00000938.01.01.05</v>
          </cell>
          <cell r="E635">
            <v>0</v>
          </cell>
        </row>
        <row r="636">
          <cell r="A636">
            <v>2017</v>
          </cell>
          <cell r="B636" t="str">
            <v>MAY</v>
          </cell>
          <cell r="D636" t="str">
            <v>UPGD.00000629.01.01.01</v>
          </cell>
          <cell r="E636">
            <v>0</v>
          </cell>
        </row>
        <row r="637">
          <cell r="A637">
            <v>2017</v>
          </cell>
          <cell r="B637" t="str">
            <v>APR</v>
          </cell>
          <cell r="D637" t="str">
            <v>RRL5216</v>
          </cell>
          <cell r="E637">
            <v>0</v>
          </cell>
        </row>
        <row r="638">
          <cell r="A638">
            <v>2017</v>
          </cell>
          <cell r="B638" t="str">
            <v>APR</v>
          </cell>
          <cell r="D638" t="str">
            <v>RRL5217</v>
          </cell>
          <cell r="E638">
            <v>0</v>
          </cell>
        </row>
        <row r="639">
          <cell r="A639">
            <v>2017</v>
          </cell>
          <cell r="B639" t="str">
            <v>APR</v>
          </cell>
          <cell r="D639" t="str">
            <v>RRL5228</v>
          </cell>
          <cell r="E639">
            <v>0</v>
          </cell>
        </row>
        <row r="640">
          <cell r="A640">
            <v>2017</v>
          </cell>
          <cell r="B640" t="str">
            <v>APR</v>
          </cell>
          <cell r="D640" t="str">
            <v>RRS5082</v>
          </cell>
          <cell r="E640">
            <v>-119246.249505331</v>
          </cell>
        </row>
        <row r="641">
          <cell r="A641">
            <v>2017</v>
          </cell>
          <cell r="B641" t="str">
            <v>APR</v>
          </cell>
          <cell r="D641" t="str">
            <v>RRS5216</v>
          </cell>
          <cell r="E641">
            <v>-41091.563100930303</v>
          </cell>
        </row>
        <row r="642">
          <cell r="A642">
            <v>2017</v>
          </cell>
          <cell r="B642" t="str">
            <v>APR</v>
          </cell>
          <cell r="D642" t="str">
            <v>RRS5217</v>
          </cell>
          <cell r="E642">
            <v>3137354.09310319</v>
          </cell>
        </row>
        <row r="643">
          <cell r="A643">
            <v>2017</v>
          </cell>
          <cell r="B643" t="str">
            <v>APR</v>
          </cell>
          <cell r="D643" t="str">
            <v>RRS5228</v>
          </cell>
          <cell r="E643">
            <v>3188374.5421895799</v>
          </cell>
        </row>
        <row r="644">
          <cell r="A644">
            <v>2017</v>
          </cell>
          <cell r="B644" t="str">
            <v>APR</v>
          </cell>
          <cell r="D644" t="str">
            <v>CIR5001</v>
          </cell>
          <cell r="E644">
            <v>86992104.640000001</v>
          </cell>
        </row>
        <row r="645">
          <cell r="A645">
            <v>2017</v>
          </cell>
          <cell r="B645" t="str">
            <v>APR</v>
          </cell>
          <cell r="D645" t="str">
            <v>CIR5002</v>
          </cell>
          <cell r="E645">
            <v>11967399.41</v>
          </cell>
        </row>
        <row r="646">
          <cell r="A646">
            <v>2017</v>
          </cell>
          <cell r="B646" t="str">
            <v>APR</v>
          </cell>
          <cell r="D646" t="str">
            <v>CIS5001</v>
          </cell>
          <cell r="E646">
            <v>4820911.62</v>
          </cell>
        </row>
        <row r="647">
          <cell r="A647">
            <v>2017</v>
          </cell>
          <cell r="B647" t="str">
            <v>APR</v>
          </cell>
          <cell r="D647" t="str">
            <v>CIS5002</v>
          </cell>
          <cell r="E647">
            <v>762518.06</v>
          </cell>
        </row>
        <row r="648">
          <cell r="A648">
            <v>2017</v>
          </cell>
          <cell r="B648" t="str">
            <v>APR</v>
          </cell>
          <cell r="D648" t="str">
            <v>6660000181</v>
          </cell>
          <cell r="E648">
            <v>0</v>
          </cell>
        </row>
        <row r="649">
          <cell r="A649">
            <v>2017</v>
          </cell>
          <cell r="B649" t="str">
            <v>APR</v>
          </cell>
          <cell r="D649" t="str">
            <v>BG15217</v>
          </cell>
          <cell r="E649">
            <v>0</v>
          </cell>
        </row>
        <row r="650">
          <cell r="A650">
            <v>2017</v>
          </cell>
          <cell r="B650" t="str">
            <v>APR</v>
          </cell>
          <cell r="D650" t="str">
            <v>BGD5001</v>
          </cell>
          <cell r="E650">
            <v>0</v>
          </cell>
        </row>
        <row r="651">
          <cell r="A651">
            <v>2017</v>
          </cell>
          <cell r="B651" t="str">
            <v>APR</v>
          </cell>
          <cell r="D651" t="str">
            <v>BGP5001</v>
          </cell>
          <cell r="E651">
            <v>0</v>
          </cell>
        </row>
        <row r="652">
          <cell r="A652">
            <v>2017</v>
          </cell>
          <cell r="B652" t="str">
            <v>APR</v>
          </cell>
          <cell r="D652" t="str">
            <v>CI65001</v>
          </cell>
          <cell r="E652">
            <v>0</v>
          </cell>
        </row>
        <row r="653">
          <cell r="A653">
            <v>2017</v>
          </cell>
          <cell r="B653" t="str">
            <v>APR</v>
          </cell>
          <cell r="D653" t="str">
            <v>CI65002</v>
          </cell>
          <cell r="E653">
            <v>0</v>
          </cell>
        </row>
        <row r="654">
          <cell r="A654">
            <v>2017</v>
          </cell>
          <cell r="B654" t="str">
            <v>APR</v>
          </cell>
          <cell r="D654" t="str">
            <v>CID5001</v>
          </cell>
          <cell r="E654">
            <v>0</v>
          </cell>
        </row>
        <row r="655">
          <cell r="A655">
            <v>2017</v>
          </cell>
          <cell r="B655" t="str">
            <v>APR</v>
          </cell>
          <cell r="D655" t="str">
            <v>CID5002</v>
          </cell>
          <cell r="E655">
            <v>0</v>
          </cell>
        </row>
        <row r="656">
          <cell r="A656">
            <v>2017</v>
          </cell>
          <cell r="B656" t="str">
            <v>APR</v>
          </cell>
          <cell r="D656" t="str">
            <v>CIW5001</v>
          </cell>
          <cell r="E656">
            <v>0</v>
          </cell>
        </row>
        <row r="657">
          <cell r="A657">
            <v>2017</v>
          </cell>
          <cell r="B657" t="str">
            <v>APR</v>
          </cell>
          <cell r="D657" t="str">
            <v>MAN5001</v>
          </cell>
          <cell r="E657">
            <v>5938824</v>
          </cell>
        </row>
        <row r="658">
          <cell r="A658">
            <v>2017</v>
          </cell>
          <cell r="B658" t="str">
            <v>APR</v>
          </cell>
          <cell r="D658" t="str">
            <v>MAN5002</v>
          </cell>
          <cell r="E658">
            <v>9639909</v>
          </cell>
        </row>
        <row r="659">
          <cell r="A659">
            <v>2017</v>
          </cell>
          <cell r="B659" t="str">
            <v>APR</v>
          </cell>
          <cell r="D659" t="str">
            <v>MAN5003</v>
          </cell>
          <cell r="E659">
            <v>0</v>
          </cell>
        </row>
        <row r="660">
          <cell r="A660">
            <v>2017</v>
          </cell>
          <cell r="B660" t="str">
            <v>APR</v>
          </cell>
          <cell r="D660" t="str">
            <v>MAN5005</v>
          </cell>
          <cell r="E660">
            <v>0</v>
          </cell>
        </row>
        <row r="661">
          <cell r="A661">
            <v>2017</v>
          </cell>
          <cell r="B661" t="str">
            <v>APR</v>
          </cell>
          <cell r="D661" t="str">
            <v>MAN5006</v>
          </cell>
          <cell r="E661">
            <v>0</v>
          </cell>
        </row>
        <row r="662">
          <cell r="A662">
            <v>2017</v>
          </cell>
          <cell r="B662" t="str">
            <v>APR</v>
          </cell>
          <cell r="D662" t="str">
            <v>MAN5007</v>
          </cell>
          <cell r="E662">
            <v>0</v>
          </cell>
        </row>
        <row r="663">
          <cell r="A663">
            <v>2017</v>
          </cell>
          <cell r="B663" t="str">
            <v>APR</v>
          </cell>
          <cell r="D663" t="str">
            <v>MAN5008</v>
          </cell>
          <cell r="E663">
            <v>0</v>
          </cell>
        </row>
        <row r="664">
          <cell r="A664">
            <v>2017</v>
          </cell>
          <cell r="B664" t="str">
            <v>APR</v>
          </cell>
          <cell r="D664" t="str">
            <v>MAN5009</v>
          </cell>
          <cell r="E664">
            <v>0</v>
          </cell>
        </row>
        <row r="665">
          <cell r="A665">
            <v>2017</v>
          </cell>
          <cell r="B665" t="str">
            <v>APR</v>
          </cell>
          <cell r="D665" t="str">
            <v>MAN500A</v>
          </cell>
          <cell r="E665">
            <v>0</v>
          </cell>
        </row>
        <row r="666">
          <cell r="A666">
            <v>2017</v>
          </cell>
          <cell r="B666" t="str">
            <v>APR</v>
          </cell>
          <cell r="D666" t="str">
            <v>MAN500B</v>
          </cell>
          <cell r="E666">
            <v>7586581</v>
          </cell>
        </row>
        <row r="667">
          <cell r="A667">
            <v>2017</v>
          </cell>
          <cell r="B667" t="str">
            <v>APR</v>
          </cell>
          <cell r="D667" t="str">
            <v>MAN5010</v>
          </cell>
          <cell r="E667">
            <v>0</v>
          </cell>
        </row>
        <row r="668">
          <cell r="A668">
            <v>2017</v>
          </cell>
          <cell r="B668" t="str">
            <v>APR</v>
          </cell>
          <cell r="D668" t="str">
            <v>MAN5011</v>
          </cell>
          <cell r="E668">
            <v>0.95046580000000003</v>
          </cell>
        </row>
        <row r="669">
          <cell r="A669">
            <v>2017</v>
          </cell>
          <cell r="B669" t="str">
            <v>APR</v>
          </cell>
          <cell r="D669" t="str">
            <v>MAN5101</v>
          </cell>
          <cell r="E669">
            <v>1890528</v>
          </cell>
        </row>
        <row r="670">
          <cell r="A670">
            <v>2017</v>
          </cell>
          <cell r="B670" t="str">
            <v>APR</v>
          </cell>
          <cell r="D670" t="str">
            <v>MAN5102</v>
          </cell>
          <cell r="E670">
            <v>0</v>
          </cell>
        </row>
        <row r="671">
          <cell r="A671">
            <v>2017</v>
          </cell>
          <cell r="B671" t="str">
            <v>APR</v>
          </cell>
          <cell r="D671" t="str">
            <v>MAN510B</v>
          </cell>
          <cell r="E671">
            <v>0</v>
          </cell>
        </row>
        <row r="672">
          <cell r="A672">
            <v>2017</v>
          </cell>
          <cell r="B672" t="str">
            <v>APR</v>
          </cell>
          <cell r="D672" t="str">
            <v>MAN5CEA</v>
          </cell>
          <cell r="E672">
            <v>0</v>
          </cell>
        </row>
        <row r="673">
          <cell r="A673">
            <v>2017</v>
          </cell>
          <cell r="B673" t="str">
            <v>APR</v>
          </cell>
          <cell r="D673" t="str">
            <v>MAN5CEL</v>
          </cell>
          <cell r="E673">
            <v>0</v>
          </cell>
        </row>
        <row r="674">
          <cell r="A674">
            <v>2017</v>
          </cell>
          <cell r="B674" t="str">
            <v>APR</v>
          </cell>
          <cell r="D674" t="str">
            <v>MAN5CEW</v>
          </cell>
          <cell r="E674">
            <v>0</v>
          </cell>
        </row>
        <row r="675">
          <cell r="A675">
            <v>2017</v>
          </cell>
          <cell r="B675" t="str">
            <v>APR</v>
          </cell>
          <cell r="D675" t="str">
            <v>MAN5INDIAN</v>
          </cell>
          <cell r="E675">
            <v>-1042944.34</v>
          </cell>
        </row>
        <row r="676">
          <cell r="A676">
            <v>2017</v>
          </cell>
          <cell r="B676" t="str">
            <v>APR</v>
          </cell>
          <cell r="D676" t="str">
            <v>MAN5WC3</v>
          </cell>
          <cell r="E676">
            <v>0</v>
          </cell>
        </row>
        <row r="677">
          <cell r="A677">
            <v>2017</v>
          </cell>
          <cell r="B677" t="str">
            <v>APR</v>
          </cell>
          <cell r="D677" t="str">
            <v>XAN5100</v>
          </cell>
          <cell r="E677">
            <v>8.6E-3</v>
          </cell>
        </row>
        <row r="678">
          <cell r="A678">
            <v>2017</v>
          </cell>
          <cell r="B678" t="str">
            <v>APR</v>
          </cell>
          <cell r="D678" t="str">
            <v>XAN5200</v>
          </cell>
          <cell r="E678">
            <v>7.2000000000000005E-4</v>
          </cell>
        </row>
        <row r="679">
          <cell r="A679">
            <v>2017</v>
          </cell>
          <cell r="B679" t="str">
            <v>APR</v>
          </cell>
          <cell r="D679" t="str">
            <v>XAN5300</v>
          </cell>
          <cell r="E679">
            <v>1.3984E-2</v>
          </cell>
        </row>
        <row r="680">
          <cell r="A680">
            <v>2017</v>
          </cell>
          <cell r="B680" t="str">
            <v>APR</v>
          </cell>
          <cell r="D680" t="str">
            <v>XAN5400</v>
          </cell>
          <cell r="E680">
            <v>4.8009000000000003E-2</v>
          </cell>
        </row>
        <row r="681">
          <cell r="A681">
            <v>2017</v>
          </cell>
          <cell r="B681" t="str">
            <v>APR</v>
          </cell>
          <cell r="D681" t="str">
            <v>XAN5500</v>
          </cell>
          <cell r="E681">
            <v>0.35</v>
          </cell>
        </row>
        <row r="682">
          <cell r="A682">
            <v>2017</v>
          </cell>
          <cell r="B682" t="str">
            <v>APR</v>
          </cell>
          <cell r="D682" t="str">
            <v>XAN5600</v>
          </cell>
          <cell r="E682">
            <v>5.5E-2</v>
          </cell>
        </row>
        <row r="683">
          <cell r="A683">
            <v>2017</v>
          </cell>
          <cell r="B683" t="str">
            <v>APR</v>
          </cell>
          <cell r="D683" t="str">
            <v>UCOR.00000301.01.06.01Y</v>
          </cell>
          <cell r="E683">
            <v>-756990</v>
          </cell>
        </row>
        <row r="684">
          <cell r="A684">
            <v>2017</v>
          </cell>
          <cell r="B684" t="str">
            <v>APR</v>
          </cell>
          <cell r="D684" t="str">
            <v>6660000181Y</v>
          </cell>
          <cell r="E684">
            <v>0</v>
          </cell>
        </row>
        <row r="685">
          <cell r="A685">
            <v>2017</v>
          </cell>
          <cell r="B685" t="str">
            <v>APR</v>
          </cell>
          <cell r="D685" t="str">
            <v>UCOR.00000693.01.01.01Y</v>
          </cell>
          <cell r="E685">
            <v>0</v>
          </cell>
        </row>
        <row r="686">
          <cell r="A686">
            <v>2017</v>
          </cell>
          <cell r="B686" t="str">
            <v>APR</v>
          </cell>
          <cell r="D686" t="str">
            <v>UCOR.00000693.01.01.02Y</v>
          </cell>
          <cell r="E686">
            <v>0</v>
          </cell>
        </row>
        <row r="687">
          <cell r="A687">
            <v>2017</v>
          </cell>
          <cell r="B687" t="str">
            <v>APR</v>
          </cell>
          <cell r="D687" t="str">
            <v>UPGD.00005815.01.01.01Y</v>
          </cell>
          <cell r="E687">
            <v>0</v>
          </cell>
        </row>
        <row r="688">
          <cell r="A688">
            <v>2017</v>
          </cell>
          <cell r="B688" t="str">
            <v>APR</v>
          </cell>
          <cell r="D688" t="str">
            <v>6360002520Y</v>
          </cell>
          <cell r="E688">
            <v>4647322</v>
          </cell>
        </row>
        <row r="689">
          <cell r="A689">
            <v>2017</v>
          </cell>
          <cell r="B689" t="str">
            <v>APR</v>
          </cell>
          <cell r="D689" t="str">
            <v>6690000061Y</v>
          </cell>
          <cell r="E689">
            <v>-60868</v>
          </cell>
        </row>
        <row r="690">
          <cell r="A690">
            <v>2017</v>
          </cell>
          <cell r="B690" t="str">
            <v>APR</v>
          </cell>
          <cell r="D690" t="str">
            <v>RRL5082</v>
          </cell>
          <cell r="E690">
            <v>0</v>
          </cell>
        </row>
        <row r="691">
          <cell r="A691">
            <v>2017</v>
          </cell>
          <cell r="B691" t="str">
            <v>APR</v>
          </cell>
          <cell r="D691" t="str">
            <v>6360002678Y</v>
          </cell>
          <cell r="E691">
            <v>4180555.56</v>
          </cell>
        </row>
        <row r="692">
          <cell r="A692">
            <v>2017</v>
          </cell>
          <cell r="B692" t="str">
            <v>APR</v>
          </cell>
          <cell r="D692" t="str">
            <v>CIP5001</v>
          </cell>
          <cell r="E692">
            <v>84961242.209999993</v>
          </cell>
        </row>
        <row r="693">
          <cell r="A693">
            <v>2017</v>
          </cell>
          <cell r="B693" t="str">
            <v>APR</v>
          </cell>
          <cell r="D693" t="str">
            <v>CIP5002</v>
          </cell>
          <cell r="E693">
            <v>11746186.210000001</v>
          </cell>
        </row>
        <row r="694">
          <cell r="A694">
            <v>2017</v>
          </cell>
          <cell r="B694" t="str">
            <v>APR</v>
          </cell>
          <cell r="D694" t="str">
            <v>CIQ5001</v>
          </cell>
          <cell r="E694">
            <v>4497162.68</v>
          </cell>
        </row>
        <row r="695">
          <cell r="A695">
            <v>2017</v>
          </cell>
          <cell r="B695" t="str">
            <v>APR</v>
          </cell>
          <cell r="D695" t="str">
            <v>CIQ5002</v>
          </cell>
          <cell r="E695">
            <v>495578.44</v>
          </cell>
        </row>
        <row r="696">
          <cell r="A696">
            <v>2017</v>
          </cell>
          <cell r="B696" t="str">
            <v>APR</v>
          </cell>
          <cell r="D696" t="str">
            <v>CIN5001</v>
          </cell>
          <cell r="E696">
            <v>2751353.07</v>
          </cell>
        </row>
        <row r="697">
          <cell r="A697">
            <v>2017</v>
          </cell>
          <cell r="B697" t="str">
            <v>APR</v>
          </cell>
          <cell r="D697" t="str">
            <v>CIN5002</v>
          </cell>
          <cell r="E697">
            <v>9123514.8100000005</v>
          </cell>
        </row>
        <row r="698">
          <cell r="A698">
            <v>2017</v>
          </cell>
          <cell r="B698" t="str">
            <v>APR</v>
          </cell>
          <cell r="D698" t="str">
            <v>AM15081</v>
          </cell>
          <cell r="E698">
            <v>0</v>
          </cell>
        </row>
        <row r="699">
          <cell r="A699">
            <v>2017</v>
          </cell>
          <cell r="B699" t="str">
            <v>APR</v>
          </cell>
          <cell r="D699" t="str">
            <v>RR15082</v>
          </cell>
          <cell r="E699">
            <v>-16717503</v>
          </cell>
        </row>
        <row r="700">
          <cell r="A700">
            <v>2017</v>
          </cell>
          <cell r="B700" t="str">
            <v>APR</v>
          </cell>
          <cell r="D700" t="str">
            <v>RR15216</v>
          </cell>
          <cell r="E700">
            <v>-5660761</v>
          </cell>
        </row>
        <row r="701">
          <cell r="A701">
            <v>2017</v>
          </cell>
          <cell r="B701" t="str">
            <v>APR</v>
          </cell>
          <cell r="D701" t="str">
            <v>RR15217</v>
          </cell>
          <cell r="E701">
            <v>432200943</v>
          </cell>
        </row>
        <row r="702">
          <cell r="A702">
            <v>2017</v>
          </cell>
          <cell r="B702" t="str">
            <v>APR</v>
          </cell>
          <cell r="D702" t="str">
            <v>RR15228</v>
          </cell>
          <cell r="E702">
            <v>438958333.31999999</v>
          </cell>
        </row>
        <row r="703">
          <cell r="A703">
            <v>2017</v>
          </cell>
          <cell r="B703" t="str">
            <v>APR</v>
          </cell>
          <cell r="D703" t="str">
            <v>XAN5700</v>
          </cell>
          <cell r="E703">
            <v>9.4000000000000004E-3</v>
          </cell>
        </row>
        <row r="704">
          <cell r="A704">
            <v>2017</v>
          </cell>
          <cell r="B704" t="str">
            <v>APR</v>
          </cell>
          <cell r="D704" t="str">
            <v>AM45081</v>
          </cell>
          <cell r="E704">
            <v>-112</v>
          </cell>
        </row>
        <row r="705">
          <cell r="A705">
            <v>2017</v>
          </cell>
          <cell r="B705" t="str">
            <v>APR</v>
          </cell>
          <cell r="D705" t="str">
            <v>GLB5BEG</v>
          </cell>
          <cell r="E705">
            <v>7101646.0271399897</v>
          </cell>
        </row>
        <row r="706">
          <cell r="A706">
            <v>2017</v>
          </cell>
          <cell r="B706" t="str">
            <v>APR</v>
          </cell>
          <cell r="D706" t="str">
            <v>O/U5YTD</v>
          </cell>
          <cell r="E706">
            <v>-13617684.8078443</v>
          </cell>
        </row>
        <row r="707">
          <cell r="A707">
            <v>2017</v>
          </cell>
          <cell r="B707" t="str">
            <v>APR</v>
          </cell>
          <cell r="D707" t="str">
            <v>TRU5YTD</v>
          </cell>
          <cell r="E707">
            <v>4367315.25</v>
          </cell>
        </row>
        <row r="708">
          <cell r="A708">
            <v>2017</v>
          </cell>
          <cell r="B708" t="str">
            <v>APR</v>
          </cell>
          <cell r="D708" t="str">
            <v>1MC5YTD</v>
          </cell>
          <cell r="E708">
            <v>0</v>
          </cell>
        </row>
        <row r="709">
          <cell r="A709">
            <v>2017</v>
          </cell>
          <cell r="B709" t="str">
            <v>APR</v>
          </cell>
          <cell r="D709" t="str">
            <v>2MC5YTD</v>
          </cell>
          <cell r="E709">
            <v>0</v>
          </cell>
        </row>
        <row r="710">
          <cell r="A710">
            <v>2017</v>
          </cell>
          <cell r="B710" t="str">
            <v>APR</v>
          </cell>
          <cell r="D710" t="str">
            <v>3MC5YTD</v>
          </cell>
          <cell r="E710">
            <v>0</v>
          </cell>
        </row>
        <row r="711">
          <cell r="A711">
            <v>2017</v>
          </cell>
          <cell r="B711" t="str">
            <v>APR</v>
          </cell>
          <cell r="D711" t="str">
            <v>INT5YTD</v>
          </cell>
          <cell r="E711">
            <v>30824.972697819001</v>
          </cell>
        </row>
        <row r="712">
          <cell r="A712">
            <v>2017</v>
          </cell>
          <cell r="B712" t="str">
            <v>APR</v>
          </cell>
          <cell r="D712" t="str">
            <v>2MC5TOT</v>
          </cell>
          <cell r="E712">
            <v>0</v>
          </cell>
        </row>
        <row r="713">
          <cell r="A713">
            <v>2017</v>
          </cell>
          <cell r="B713" t="str">
            <v>APR</v>
          </cell>
          <cell r="D713" t="str">
            <v>1MC5MON</v>
          </cell>
          <cell r="E713">
            <v>0</v>
          </cell>
        </row>
        <row r="714">
          <cell r="A714">
            <v>2017</v>
          </cell>
          <cell r="B714" t="str">
            <v>APR</v>
          </cell>
          <cell r="D714" t="str">
            <v>6350000872</v>
          </cell>
          <cell r="E714">
            <v>-50425</v>
          </cell>
        </row>
        <row r="715">
          <cell r="A715">
            <v>2017</v>
          </cell>
          <cell r="B715" t="str">
            <v>APR</v>
          </cell>
          <cell r="D715" t="str">
            <v>UNUC.00000001.01.06.01</v>
          </cell>
          <cell r="E715">
            <v>7418.85</v>
          </cell>
        </row>
        <row r="716">
          <cell r="A716">
            <v>2017</v>
          </cell>
          <cell r="B716" t="str">
            <v>APR</v>
          </cell>
          <cell r="D716" t="str">
            <v>UNUC.00000002.01.03.01</v>
          </cell>
          <cell r="E716">
            <v>51013.08</v>
          </cell>
        </row>
        <row r="717">
          <cell r="A717">
            <v>2017</v>
          </cell>
          <cell r="B717" t="str">
            <v>APR</v>
          </cell>
          <cell r="D717" t="str">
            <v>UNUC.00000002.01.10.01</v>
          </cell>
          <cell r="E717">
            <v>304.82</v>
          </cell>
        </row>
        <row r="718">
          <cell r="A718">
            <v>2017</v>
          </cell>
          <cell r="B718" t="str">
            <v>APR</v>
          </cell>
          <cell r="D718" t="str">
            <v>UNUC.00001012.01.01.01</v>
          </cell>
          <cell r="E718">
            <v>24789</v>
          </cell>
        </row>
        <row r="719">
          <cell r="A719">
            <v>2017</v>
          </cell>
          <cell r="B719" t="str">
            <v>APR</v>
          </cell>
          <cell r="D719" t="str">
            <v>UPGD.00000963.01.01.01</v>
          </cell>
          <cell r="E719">
            <v>11633.97</v>
          </cell>
        </row>
        <row r="720">
          <cell r="A720">
            <v>2017</v>
          </cell>
          <cell r="B720" t="str">
            <v>APR</v>
          </cell>
          <cell r="D720" t="str">
            <v>UPGD.00003814.01.01.01</v>
          </cell>
          <cell r="E720">
            <v>42678.45</v>
          </cell>
        </row>
        <row r="721">
          <cell r="A721">
            <v>2017</v>
          </cell>
          <cell r="B721" t="str">
            <v>APR</v>
          </cell>
          <cell r="D721" t="str">
            <v>UNUC.00000937.01.01.01</v>
          </cell>
          <cell r="E721">
            <v>25834.29</v>
          </cell>
        </row>
        <row r="722">
          <cell r="A722">
            <v>2017</v>
          </cell>
          <cell r="B722" t="str">
            <v>APR</v>
          </cell>
          <cell r="D722" t="str">
            <v>UPGD.00000729.03.01.01</v>
          </cell>
          <cell r="E722">
            <v>0</v>
          </cell>
        </row>
        <row r="723">
          <cell r="A723">
            <v>2017</v>
          </cell>
          <cell r="B723" t="str">
            <v>APR</v>
          </cell>
          <cell r="D723" t="str">
            <v>UNUC.00000938.01.01.03</v>
          </cell>
          <cell r="E723">
            <v>0</v>
          </cell>
        </row>
        <row r="724">
          <cell r="A724">
            <v>2017</v>
          </cell>
          <cell r="B724" t="str">
            <v>APR</v>
          </cell>
          <cell r="D724" t="str">
            <v>UPGD.00000962.01.01.02</v>
          </cell>
          <cell r="E724">
            <v>0</v>
          </cell>
        </row>
        <row r="725">
          <cell r="A725">
            <v>2017</v>
          </cell>
          <cell r="B725" t="str">
            <v>APR</v>
          </cell>
          <cell r="D725" t="str">
            <v>UPGD.00000630.01.01.01</v>
          </cell>
          <cell r="E725">
            <v>0</v>
          </cell>
        </row>
        <row r="726">
          <cell r="A726">
            <v>2017</v>
          </cell>
          <cell r="B726" t="str">
            <v>APR</v>
          </cell>
          <cell r="D726" t="str">
            <v>UPGD.00000689.01.01.01</v>
          </cell>
          <cell r="E726">
            <v>0</v>
          </cell>
        </row>
        <row r="727">
          <cell r="A727">
            <v>2017</v>
          </cell>
          <cell r="B727" t="str">
            <v>APR</v>
          </cell>
          <cell r="D727" t="str">
            <v>UNUC.00000002.01.04.01</v>
          </cell>
          <cell r="E727">
            <v>0</v>
          </cell>
        </row>
        <row r="728">
          <cell r="A728">
            <v>2017</v>
          </cell>
          <cell r="B728" t="str">
            <v>APR</v>
          </cell>
          <cell r="D728" t="str">
            <v>UPGD.00000627.01.01.01</v>
          </cell>
          <cell r="E728">
            <v>0</v>
          </cell>
        </row>
        <row r="729">
          <cell r="A729">
            <v>2017</v>
          </cell>
          <cell r="B729" t="str">
            <v>APR</v>
          </cell>
          <cell r="D729" t="str">
            <v>UPGD.00005601.01.01.01</v>
          </cell>
          <cell r="E729">
            <v>0</v>
          </cell>
        </row>
        <row r="730">
          <cell r="A730">
            <v>2017</v>
          </cell>
          <cell r="B730" t="str">
            <v>APR</v>
          </cell>
          <cell r="D730" t="str">
            <v>UNUC.00000001.01.10.01</v>
          </cell>
          <cell r="E730">
            <v>0</v>
          </cell>
        </row>
        <row r="731">
          <cell r="A731">
            <v>2017</v>
          </cell>
          <cell r="B731" t="str">
            <v>APR</v>
          </cell>
          <cell r="D731" t="str">
            <v>CI75002</v>
          </cell>
          <cell r="E731">
            <v>221213.2</v>
          </cell>
        </row>
        <row r="732">
          <cell r="A732">
            <v>2017</v>
          </cell>
          <cell r="B732" t="str">
            <v>APR</v>
          </cell>
          <cell r="D732" t="str">
            <v>CI75001</v>
          </cell>
          <cell r="E732">
            <v>2030862.43</v>
          </cell>
        </row>
        <row r="733">
          <cell r="A733">
            <v>2017</v>
          </cell>
          <cell r="B733" t="str">
            <v>APR</v>
          </cell>
          <cell r="D733" t="str">
            <v>CI95002</v>
          </cell>
          <cell r="E733">
            <v>0</v>
          </cell>
        </row>
        <row r="734">
          <cell r="A734">
            <v>2017</v>
          </cell>
          <cell r="B734" t="str">
            <v>APR</v>
          </cell>
          <cell r="D734" t="str">
            <v>CI95001</v>
          </cell>
          <cell r="E734">
            <v>0</v>
          </cell>
        </row>
        <row r="735">
          <cell r="A735">
            <v>2017</v>
          </cell>
          <cell r="B735" t="str">
            <v>APR</v>
          </cell>
          <cell r="D735" t="str">
            <v>CI15002</v>
          </cell>
          <cell r="E735">
            <v>44271.49</v>
          </cell>
        </row>
        <row r="736">
          <cell r="A736">
            <v>2017</v>
          </cell>
          <cell r="B736" t="str">
            <v>APR</v>
          </cell>
          <cell r="D736" t="str">
            <v>CI15001</v>
          </cell>
          <cell r="E736">
            <v>323748.94</v>
          </cell>
        </row>
        <row r="737">
          <cell r="A737">
            <v>2017</v>
          </cell>
          <cell r="B737" t="str">
            <v>APR</v>
          </cell>
          <cell r="D737" t="str">
            <v>CI85002</v>
          </cell>
          <cell r="E737">
            <v>0</v>
          </cell>
        </row>
        <row r="738">
          <cell r="A738">
            <v>2017</v>
          </cell>
          <cell r="B738" t="str">
            <v>APR</v>
          </cell>
          <cell r="D738" t="str">
            <v>CI85001</v>
          </cell>
          <cell r="E738">
            <v>0</v>
          </cell>
        </row>
        <row r="739">
          <cell r="A739">
            <v>2017</v>
          </cell>
          <cell r="B739" t="str">
            <v>APR</v>
          </cell>
          <cell r="D739" t="str">
            <v>CIA5002</v>
          </cell>
          <cell r="E739">
            <v>222668.13</v>
          </cell>
        </row>
        <row r="740">
          <cell r="A740">
            <v>2017</v>
          </cell>
          <cell r="B740" t="str">
            <v>APR</v>
          </cell>
          <cell r="D740" t="str">
            <v>CIA5001</v>
          </cell>
          <cell r="E740">
            <v>0</v>
          </cell>
        </row>
        <row r="741">
          <cell r="A741">
            <v>2017</v>
          </cell>
          <cell r="B741" t="str">
            <v>APR</v>
          </cell>
          <cell r="D741" t="str">
            <v>CIB5002</v>
          </cell>
          <cell r="E741">
            <v>0</v>
          </cell>
        </row>
        <row r="742">
          <cell r="A742">
            <v>2017</v>
          </cell>
          <cell r="B742" t="str">
            <v>APR</v>
          </cell>
          <cell r="D742" t="str">
            <v>CIB5001</v>
          </cell>
          <cell r="E742">
            <v>0</v>
          </cell>
        </row>
        <row r="743">
          <cell r="A743">
            <v>2017</v>
          </cell>
          <cell r="B743" t="str">
            <v>APR</v>
          </cell>
          <cell r="D743" t="str">
            <v>CIC5002</v>
          </cell>
          <cell r="E743">
            <v>0</v>
          </cell>
        </row>
        <row r="744">
          <cell r="A744">
            <v>2017</v>
          </cell>
          <cell r="B744" t="str">
            <v>APR</v>
          </cell>
          <cell r="D744" t="str">
            <v>CIC5001</v>
          </cell>
          <cell r="E744">
            <v>0</v>
          </cell>
        </row>
        <row r="745">
          <cell r="A745">
            <v>2017</v>
          </cell>
          <cell r="B745" t="str">
            <v>APR</v>
          </cell>
          <cell r="D745" t="str">
            <v>CI45002</v>
          </cell>
          <cell r="E745">
            <v>603220.16</v>
          </cell>
        </row>
        <row r="746">
          <cell r="A746">
            <v>2017</v>
          </cell>
          <cell r="B746" t="str">
            <v>APR</v>
          </cell>
          <cell r="D746" t="str">
            <v>CI45001</v>
          </cell>
          <cell r="E746">
            <v>-298273.69</v>
          </cell>
        </row>
        <row r="747">
          <cell r="A747">
            <v>2017</v>
          </cell>
          <cell r="B747" t="str">
            <v>APR</v>
          </cell>
          <cell r="D747" t="str">
            <v>O/U5MON</v>
          </cell>
          <cell r="E747">
            <v>-3860031.2069214298</v>
          </cell>
        </row>
        <row r="748">
          <cell r="A748">
            <v>2017</v>
          </cell>
          <cell r="B748" t="str">
            <v>APR</v>
          </cell>
          <cell r="D748" t="str">
            <v>EXP5TOT</v>
          </cell>
          <cell r="E748">
            <v>26970218.843745399</v>
          </cell>
        </row>
        <row r="749">
          <cell r="A749">
            <v>2017</v>
          </cell>
          <cell r="B749" t="str">
            <v>APR</v>
          </cell>
          <cell r="D749" t="str">
            <v>LIN5LOS</v>
          </cell>
          <cell r="E749">
            <v>0</v>
          </cell>
        </row>
        <row r="750">
          <cell r="A750">
            <v>2017</v>
          </cell>
          <cell r="B750" t="str">
            <v>APR</v>
          </cell>
          <cell r="D750" t="str">
            <v>4405810</v>
          </cell>
          <cell r="E750">
            <v>0</v>
          </cell>
        </row>
        <row r="751">
          <cell r="A751">
            <v>2017</v>
          </cell>
          <cell r="B751" t="str">
            <v>APR</v>
          </cell>
          <cell r="D751" t="str">
            <v>4405940</v>
          </cell>
          <cell r="E751">
            <v>0</v>
          </cell>
        </row>
        <row r="752">
          <cell r="A752">
            <v>2017</v>
          </cell>
          <cell r="B752" t="str">
            <v>APR</v>
          </cell>
          <cell r="D752" t="str">
            <v>4405000</v>
          </cell>
          <cell r="E752">
            <v>22712962.640000001</v>
          </cell>
        </row>
        <row r="753">
          <cell r="A753">
            <v>2017</v>
          </cell>
          <cell r="B753" t="str">
            <v>APR</v>
          </cell>
          <cell r="D753" t="str">
            <v>4405840</v>
          </cell>
          <cell r="E753">
            <v>0</v>
          </cell>
        </row>
        <row r="754">
          <cell r="A754">
            <v>2017</v>
          </cell>
          <cell r="B754" t="str">
            <v>APR</v>
          </cell>
          <cell r="D754" t="str">
            <v>COB5001</v>
          </cell>
          <cell r="E754">
            <v>19540.804257682499</v>
          </cell>
        </row>
        <row r="755">
          <cell r="A755">
            <v>2017</v>
          </cell>
          <cell r="B755" t="str">
            <v>APR</v>
          </cell>
          <cell r="D755" t="str">
            <v>COB5002</v>
          </cell>
          <cell r="E755">
            <v>4809.0370425987303</v>
          </cell>
        </row>
        <row r="756">
          <cell r="A756">
            <v>2017</v>
          </cell>
          <cell r="B756" t="str">
            <v>APR</v>
          </cell>
          <cell r="D756" t="str">
            <v>COC5001</v>
          </cell>
          <cell r="E756">
            <v>191308.573152136</v>
          </cell>
        </row>
        <row r="757">
          <cell r="A757">
            <v>2017</v>
          </cell>
          <cell r="B757" t="str">
            <v>APR</v>
          </cell>
          <cell r="D757" t="str">
            <v>COC5002</v>
          </cell>
          <cell r="E757">
            <v>47081.481535931598</v>
          </cell>
        </row>
        <row r="758">
          <cell r="A758">
            <v>2017</v>
          </cell>
          <cell r="B758" t="str">
            <v>APR</v>
          </cell>
          <cell r="D758" t="str">
            <v>COE5001</v>
          </cell>
          <cell r="E758">
            <v>968136.66741006903</v>
          </cell>
        </row>
        <row r="759">
          <cell r="A759">
            <v>2017</v>
          </cell>
          <cell r="B759" t="str">
            <v>APR</v>
          </cell>
          <cell r="D759" t="str">
            <v>COE5002</v>
          </cell>
          <cell r="E759">
            <v>202856.797444175</v>
          </cell>
        </row>
        <row r="760">
          <cell r="A760">
            <v>2017</v>
          </cell>
          <cell r="B760" t="str">
            <v>APR</v>
          </cell>
          <cell r="D760" t="str">
            <v>CI55001</v>
          </cell>
          <cell r="E760">
            <v>2453079.38</v>
          </cell>
        </row>
        <row r="761">
          <cell r="A761">
            <v>2017</v>
          </cell>
          <cell r="B761" t="str">
            <v>APR</v>
          </cell>
          <cell r="D761" t="str">
            <v>CI55002</v>
          </cell>
          <cell r="E761">
            <v>9726734.9700000007</v>
          </cell>
        </row>
        <row r="762">
          <cell r="A762">
            <v>2017</v>
          </cell>
          <cell r="B762" t="str">
            <v>APR</v>
          </cell>
          <cell r="D762" t="str">
            <v>RR85217</v>
          </cell>
          <cell r="E762">
            <v>0.35</v>
          </cell>
        </row>
        <row r="763">
          <cell r="A763">
            <v>2017</v>
          </cell>
          <cell r="B763" t="str">
            <v>APR</v>
          </cell>
          <cell r="D763" t="str">
            <v>RR85082</v>
          </cell>
          <cell r="E763">
            <v>0.35</v>
          </cell>
        </row>
        <row r="764">
          <cell r="A764">
            <v>2017</v>
          </cell>
          <cell r="B764" t="str">
            <v>APR</v>
          </cell>
          <cell r="D764" t="str">
            <v>RR85216</v>
          </cell>
          <cell r="E764">
            <v>0.35</v>
          </cell>
        </row>
        <row r="765">
          <cell r="A765">
            <v>2017</v>
          </cell>
          <cell r="B765" t="str">
            <v>APR</v>
          </cell>
          <cell r="D765" t="str">
            <v>RR85228</v>
          </cell>
          <cell r="E765">
            <v>0.35</v>
          </cell>
        </row>
        <row r="766">
          <cell r="A766">
            <v>2017</v>
          </cell>
          <cell r="B766" t="str">
            <v>APR</v>
          </cell>
          <cell r="D766" t="str">
            <v>RR95082</v>
          </cell>
          <cell r="E766">
            <v>5.8201058201058198E-2</v>
          </cell>
        </row>
        <row r="767">
          <cell r="A767">
            <v>2017</v>
          </cell>
          <cell r="B767" t="str">
            <v>APR</v>
          </cell>
          <cell r="D767" t="str">
            <v>RR95216</v>
          </cell>
          <cell r="E767">
            <v>5.8201058201058198E-2</v>
          </cell>
        </row>
        <row r="768">
          <cell r="A768">
            <v>2017</v>
          </cell>
          <cell r="B768" t="str">
            <v>APR</v>
          </cell>
          <cell r="D768" t="str">
            <v>RR95217</v>
          </cell>
          <cell r="E768">
            <v>5.8201058201058198E-2</v>
          </cell>
        </row>
        <row r="769">
          <cell r="A769">
            <v>2017</v>
          </cell>
          <cell r="B769" t="str">
            <v>APR</v>
          </cell>
          <cell r="D769" t="str">
            <v>RR95228</v>
          </cell>
          <cell r="E769">
            <v>5.8201058201058198E-2</v>
          </cell>
        </row>
        <row r="770">
          <cell r="A770">
            <v>2017</v>
          </cell>
          <cell r="B770" t="str">
            <v>APR</v>
          </cell>
          <cell r="D770" t="str">
            <v>RRA5082</v>
          </cell>
          <cell r="E770">
            <v>0.53846153846153799</v>
          </cell>
        </row>
        <row r="771">
          <cell r="A771">
            <v>2017</v>
          </cell>
          <cell r="B771" t="str">
            <v>APR</v>
          </cell>
          <cell r="D771" t="str">
            <v>RRA5216</v>
          </cell>
          <cell r="E771">
            <v>0.53846153846153799</v>
          </cell>
        </row>
        <row r="772">
          <cell r="A772">
            <v>2017</v>
          </cell>
          <cell r="B772" t="str">
            <v>APR</v>
          </cell>
          <cell r="D772" t="str">
            <v>RRA5217</v>
          </cell>
          <cell r="E772">
            <v>0.53846153846153799</v>
          </cell>
        </row>
        <row r="773">
          <cell r="A773">
            <v>2017</v>
          </cell>
          <cell r="B773" t="str">
            <v>APR</v>
          </cell>
          <cell r="D773" t="str">
            <v>RRA5228</v>
          </cell>
          <cell r="E773">
            <v>0.53846153846153799</v>
          </cell>
        </row>
        <row r="774">
          <cell r="A774">
            <v>2017</v>
          </cell>
          <cell r="B774" t="str">
            <v>APR</v>
          </cell>
          <cell r="D774" t="str">
            <v>RRD5082</v>
          </cell>
          <cell r="E774">
            <v>-37247.352254358899</v>
          </cell>
        </row>
        <row r="775">
          <cell r="A775">
            <v>2017</v>
          </cell>
          <cell r="B775" t="str">
            <v>APR</v>
          </cell>
          <cell r="D775" t="str">
            <v>RRD5216</v>
          </cell>
          <cell r="E775">
            <v>-12835.220661880299</v>
          </cell>
        </row>
        <row r="776">
          <cell r="A776">
            <v>2017</v>
          </cell>
          <cell r="B776" t="str">
            <v>APR</v>
          </cell>
          <cell r="D776" t="str">
            <v>RRD5217</v>
          </cell>
          <cell r="E776">
            <v>979973.23636786302</v>
          </cell>
        </row>
        <row r="777">
          <cell r="A777">
            <v>2017</v>
          </cell>
          <cell r="B777" t="str">
            <v>APR</v>
          </cell>
          <cell r="D777" t="str">
            <v>RRD5228</v>
          </cell>
          <cell r="E777">
            <v>995909.81003101496</v>
          </cell>
        </row>
        <row r="778">
          <cell r="A778">
            <v>2017</v>
          </cell>
          <cell r="B778" t="str">
            <v>APR</v>
          </cell>
          <cell r="D778" t="str">
            <v>RRF5082</v>
          </cell>
          <cell r="E778">
            <v>-125460.85246342501</v>
          </cell>
        </row>
        <row r="779">
          <cell r="A779">
            <v>2017</v>
          </cell>
          <cell r="B779" t="str">
            <v>APR</v>
          </cell>
          <cell r="D779" t="str">
            <v>UCOR.00000306.01.07.01</v>
          </cell>
          <cell r="E779">
            <v>233.66</v>
          </cell>
        </row>
        <row r="780">
          <cell r="A780">
            <v>2017</v>
          </cell>
          <cell r="B780" t="str">
            <v>APR</v>
          </cell>
          <cell r="D780" t="str">
            <v>RRF5216</v>
          </cell>
          <cell r="E780">
            <v>-43233.0790870438</v>
          </cell>
        </row>
        <row r="781">
          <cell r="A781">
            <v>2017</v>
          </cell>
          <cell r="B781" t="str">
            <v>APR</v>
          </cell>
          <cell r="D781" t="str">
            <v>RRF5217</v>
          </cell>
          <cell r="E781">
            <v>3300859.5291941999</v>
          </cell>
        </row>
        <row r="782">
          <cell r="A782">
            <v>2017</v>
          </cell>
          <cell r="B782" t="str">
            <v>APR</v>
          </cell>
          <cell r="D782" t="str">
            <v>RRF5228</v>
          </cell>
          <cell r="E782">
            <v>3354538.94520937</v>
          </cell>
        </row>
        <row r="783">
          <cell r="A783">
            <v>2017</v>
          </cell>
          <cell r="B783" t="str">
            <v>APR</v>
          </cell>
          <cell r="D783" t="str">
            <v>RRK5082</v>
          </cell>
          <cell r="E783">
            <v>0</v>
          </cell>
        </row>
        <row r="784">
          <cell r="A784">
            <v>2017</v>
          </cell>
          <cell r="B784" t="str">
            <v>APR</v>
          </cell>
          <cell r="D784" t="str">
            <v>RRK5216</v>
          </cell>
          <cell r="E784">
            <v>0</v>
          </cell>
        </row>
        <row r="785">
          <cell r="A785">
            <v>2017</v>
          </cell>
          <cell r="B785" t="str">
            <v>APR</v>
          </cell>
          <cell r="D785" t="str">
            <v>RRK5217</v>
          </cell>
          <cell r="E785">
            <v>0</v>
          </cell>
        </row>
        <row r="786">
          <cell r="A786">
            <v>2017</v>
          </cell>
          <cell r="B786" t="str">
            <v>APR</v>
          </cell>
          <cell r="D786" t="str">
            <v>RRK5228</v>
          </cell>
          <cell r="E786">
            <v>0</v>
          </cell>
        </row>
        <row r="787">
          <cell r="A787">
            <v>2017</v>
          </cell>
          <cell r="B787" t="str">
            <v>APR</v>
          </cell>
          <cell r="D787" t="str">
            <v>UNUC.00000001.01.14.01</v>
          </cell>
          <cell r="E787">
            <v>0</v>
          </cell>
        </row>
        <row r="788">
          <cell r="A788">
            <v>2017</v>
          </cell>
          <cell r="B788" t="str">
            <v>APR</v>
          </cell>
          <cell r="D788" t="str">
            <v>UNUC.00000002.01.09.01</v>
          </cell>
          <cell r="E788">
            <v>0</v>
          </cell>
        </row>
        <row r="789">
          <cell r="A789">
            <v>2017</v>
          </cell>
          <cell r="B789" t="str">
            <v>APR</v>
          </cell>
          <cell r="D789" t="str">
            <v>UNUC.00000001.01.16.01</v>
          </cell>
          <cell r="E789">
            <v>0</v>
          </cell>
        </row>
        <row r="790">
          <cell r="A790">
            <v>2017</v>
          </cell>
          <cell r="B790" t="str">
            <v>APR</v>
          </cell>
          <cell r="D790" t="str">
            <v>UNUC.00000001.01.09.01</v>
          </cell>
          <cell r="E790">
            <v>0</v>
          </cell>
        </row>
        <row r="791">
          <cell r="A791">
            <v>2017</v>
          </cell>
          <cell r="B791" t="str">
            <v>APR</v>
          </cell>
          <cell r="D791" t="str">
            <v>UNUC.00000002.01.14.01</v>
          </cell>
          <cell r="E791">
            <v>0</v>
          </cell>
        </row>
        <row r="792">
          <cell r="A792">
            <v>2017</v>
          </cell>
          <cell r="B792" t="str">
            <v>APR</v>
          </cell>
          <cell r="D792" t="str">
            <v>UNUC.00000938.01.02.01</v>
          </cell>
          <cell r="E792">
            <v>0</v>
          </cell>
        </row>
        <row r="793">
          <cell r="A793">
            <v>2017</v>
          </cell>
          <cell r="B793" t="str">
            <v>APR</v>
          </cell>
          <cell r="D793" t="str">
            <v>UPGD.00000729.02.01.01</v>
          </cell>
          <cell r="E793">
            <v>0</v>
          </cell>
        </row>
        <row r="794">
          <cell r="A794">
            <v>2017</v>
          </cell>
          <cell r="B794" t="str">
            <v>APR</v>
          </cell>
          <cell r="D794" t="str">
            <v>UCOR.00000693.01.01.01</v>
          </cell>
          <cell r="E794">
            <v>0</v>
          </cell>
        </row>
        <row r="795">
          <cell r="A795">
            <v>2017</v>
          </cell>
          <cell r="B795" t="str">
            <v>APR</v>
          </cell>
          <cell r="D795" t="str">
            <v>UCOR.00000306.01.05.01</v>
          </cell>
          <cell r="E795">
            <v>0</v>
          </cell>
        </row>
        <row r="796">
          <cell r="A796">
            <v>2017</v>
          </cell>
          <cell r="B796" t="str">
            <v>APR</v>
          </cell>
          <cell r="D796" t="str">
            <v>UNUC.00000002.01.13.01</v>
          </cell>
          <cell r="E796">
            <v>39665.08</v>
          </cell>
        </row>
        <row r="797">
          <cell r="A797">
            <v>2017</v>
          </cell>
          <cell r="B797" t="str">
            <v>APR</v>
          </cell>
          <cell r="D797" t="str">
            <v>UNUC.00001132.01.01.01</v>
          </cell>
          <cell r="E797">
            <v>1398.75</v>
          </cell>
        </row>
        <row r="798">
          <cell r="A798">
            <v>2017</v>
          </cell>
          <cell r="B798" t="str">
            <v>APR</v>
          </cell>
          <cell r="D798" t="str">
            <v>UNUC.00000001.01.02.01</v>
          </cell>
          <cell r="E798">
            <v>59081</v>
          </cell>
        </row>
        <row r="799">
          <cell r="A799">
            <v>2017</v>
          </cell>
          <cell r="B799" t="str">
            <v>APR</v>
          </cell>
          <cell r="D799" t="str">
            <v>UNUC.00000002.01.01.01</v>
          </cell>
          <cell r="E799">
            <v>944180.45</v>
          </cell>
        </row>
        <row r="800">
          <cell r="A800">
            <v>2017</v>
          </cell>
          <cell r="B800" t="str">
            <v>APR</v>
          </cell>
          <cell r="D800" t="str">
            <v>UPGD.00000628.01.01.01</v>
          </cell>
          <cell r="E800">
            <v>14899.25</v>
          </cell>
        </row>
        <row r="801">
          <cell r="A801">
            <v>2017</v>
          </cell>
          <cell r="B801" t="str">
            <v>APR</v>
          </cell>
          <cell r="D801" t="str">
            <v>6350000866</v>
          </cell>
          <cell r="E801">
            <v>-116280</v>
          </cell>
        </row>
        <row r="802">
          <cell r="A802">
            <v>2017</v>
          </cell>
          <cell r="B802" t="str">
            <v>APR</v>
          </cell>
          <cell r="D802" t="str">
            <v>6350000871</v>
          </cell>
          <cell r="E802">
            <v>-5018.5600000000004</v>
          </cell>
        </row>
        <row r="803">
          <cell r="A803">
            <v>2017</v>
          </cell>
          <cell r="B803" t="str">
            <v>APR</v>
          </cell>
          <cell r="D803" t="str">
            <v>UNUC.00001132.01.04.01</v>
          </cell>
          <cell r="E803">
            <v>9032.2800000000007</v>
          </cell>
        </row>
        <row r="804">
          <cell r="A804">
            <v>2017</v>
          </cell>
          <cell r="B804" t="str">
            <v>APR</v>
          </cell>
          <cell r="D804" t="str">
            <v>6690000061</v>
          </cell>
          <cell r="E804">
            <v>-60868</v>
          </cell>
        </row>
        <row r="805">
          <cell r="A805">
            <v>2017</v>
          </cell>
          <cell r="B805" t="str">
            <v>APR</v>
          </cell>
          <cell r="D805" t="str">
            <v>6360002678</v>
          </cell>
          <cell r="E805">
            <v>4180555.56</v>
          </cell>
        </row>
        <row r="806">
          <cell r="A806">
            <v>2017</v>
          </cell>
          <cell r="B806" t="str">
            <v>APR</v>
          </cell>
          <cell r="D806" t="str">
            <v>UCOR.00000693.01.01.02</v>
          </cell>
          <cell r="E806">
            <v>0</v>
          </cell>
        </row>
        <row r="807">
          <cell r="A807">
            <v>2017</v>
          </cell>
          <cell r="B807" t="str">
            <v>APR</v>
          </cell>
          <cell r="D807" t="str">
            <v>UPGD.00001446.03.01.01</v>
          </cell>
          <cell r="E807">
            <v>0</v>
          </cell>
        </row>
        <row r="808">
          <cell r="A808">
            <v>2017</v>
          </cell>
          <cell r="B808" t="str">
            <v>APR</v>
          </cell>
          <cell r="D808" t="str">
            <v>UPGD.00000635.01.01.01</v>
          </cell>
          <cell r="E808">
            <v>0</v>
          </cell>
        </row>
        <row r="809">
          <cell r="A809">
            <v>2017</v>
          </cell>
          <cell r="B809" t="str">
            <v>APR</v>
          </cell>
          <cell r="D809" t="str">
            <v>UPGD.00000631.01.01.01</v>
          </cell>
          <cell r="E809">
            <v>0</v>
          </cell>
        </row>
        <row r="810">
          <cell r="A810">
            <v>2017</v>
          </cell>
          <cell r="B810" t="str">
            <v>APR</v>
          </cell>
          <cell r="D810" t="str">
            <v>UPGD.00001327.01.01.02</v>
          </cell>
          <cell r="E810">
            <v>0</v>
          </cell>
        </row>
        <row r="811">
          <cell r="A811">
            <v>2017</v>
          </cell>
          <cell r="B811" t="str">
            <v>APR</v>
          </cell>
          <cell r="D811" t="str">
            <v>UNUC.00000003.01.06.01</v>
          </cell>
          <cell r="E811">
            <v>0</v>
          </cell>
        </row>
        <row r="812">
          <cell r="A812">
            <v>2017</v>
          </cell>
          <cell r="B812" t="str">
            <v>APR</v>
          </cell>
          <cell r="D812" t="str">
            <v>UPGD.00001327.01.01.01</v>
          </cell>
          <cell r="E812">
            <v>0</v>
          </cell>
        </row>
        <row r="813">
          <cell r="A813">
            <v>2017</v>
          </cell>
          <cell r="B813" t="str">
            <v>APR</v>
          </cell>
          <cell r="D813" t="str">
            <v>UPGD.00000632.01.01.01</v>
          </cell>
          <cell r="E813">
            <v>0</v>
          </cell>
        </row>
        <row r="814">
          <cell r="A814">
            <v>2017</v>
          </cell>
          <cell r="B814" t="str">
            <v>APR</v>
          </cell>
          <cell r="D814" t="str">
            <v>UPGD.00000399.01.01.01</v>
          </cell>
          <cell r="E814">
            <v>0</v>
          </cell>
        </row>
        <row r="815">
          <cell r="A815">
            <v>2017</v>
          </cell>
          <cell r="B815" t="str">
            <v>APR</v>
          </cell>
          <cell r="D815" t="str">
            <v>UNUC.00000969.10.01.01</v>
          </cell>
          <cell r="E815">
            <v>71075.56</v>
          </cell>
        </row>
        <row r="816">
          <cell r="A816">
            <v>2017</v>
          </cell>
          <cell r="B816" t="str">
            <v>APR</v>
          </cell>
          <cell r="D816" t="str">
            <v>UNUC.00000001.01.13.01</v>
          </cell>
          <cell r="E816">
            <v>31118.53</v>
          </cell>
        </row>
        <row r="817">
          <cell r="A817">
            <v>2017</v>
          </cell>
          <cell r="B817" t="str">
            <v>APR</v>
          </cell>
          <cell r="D817" t="str">
            <v>UNUC.00000003.01.01.01</v>
          </cell>
          <cell r="E817">
            <v>58623.74</v>
          </cell>
        </row>
        <row r="818">
          <cell r="A818">
            <v>2017</v>
          </cell>
          <cell r="B818" t="str">
            <v>APR</v>
          </cell>
          <cell r="D818" t="str">
            <v>UNUC.00000715.01.01.01</v>
          </cell>
          <cell r="E818">
            <v>26</v>
          </cell>
        </row>
        <row r="819">
          <cell r="A819">
            <v>2017</v>
          </cell>
          <cell r="B819" t="str">
            <v>APR</v>
          </cell>
          <cell r="D819" t="str">
            <v>UNUC.00001057.01.01.01</v>
          </cell>
          <cell r="E819">
            <v>3402</v>
          </cell>
        </row>
        <row r="820">
          <cell r="A820">
            <v>2017</v>
          </cell>
          <cell r="B820" t="str">
            <v>APR</v>
          </cell>
          <cell r="D820" t="str">
            <v>UPGD.00000633.01.01.01</v>
          </cell>
          <cell r="E820">
            <v>24661.79</v>
          </cell>
        </row>
        <row r="821">
          <cell r="A821">
            <v>2017</v>
          </cell>
          <cell r="B821" t="str">
            <v>APR</v>
          </cell>
          <cell r="D821" t="str">
            <v>UPGD.00005600.01.01.01</v>
          </cell>
          <cell r="E821">
            <v>5309.1</v>
          </cell>
        </row>
        <row r="822">
          <cell r="A822">
            <v>2017</v>
          </cell>
          <cell r="B822" t="str">
            <v>APR</v>
          </cell>
          <cell r="D822" t="str">
            <v>UCOR.00000301.01.06.01</v>
          </cell>
          <cell r="E822">
            <v>-756990</v>
          </cell>
        </row>
        <row r="823">
          <cell r="A823">
            <v>2017</v>
          </cell>
          <cell r="B823" t="str">
            <v>APR</v>
          </cell>
          <cell r="D823" t="str">
            <v>UNUC.00000003.01.07.01</v>
          </cell>
          <cell r="E823">
            <v>19650</v>
          </cell>
        </row>
        <row r="824">
          <cell r="A824">
            <v>2017</v>
          </cell>
          <cell r="B824" t="str">
            <v>APR</v>
          </cell>
          <cell r="D824" t="str">
            <v>UNUC.00000914.01.01.01</v>
          </cell>
          <cell r="E824">
            <v>19125</v>
          </cell>
        </row>
        <row r="825">
          <cell r="A825">
            <v>2017</v>
          </cell>
          <cell r="B825" t="str">
            <v>APR</v>
          </cell>
          <cell r="D825" t="str">
            <v>UNUC.00000938.01.01.01</v>
          </cell>
          <cell r="E825">
            <v>2832.5</v>
          </cell>
        </row>
        <row r="826">
          <cell r="A826">
            <v>2017</v>
          </cell>
          <cell r="B826" t="str">
            <v>APR</v>
          </cell>
          <cell r="D826" t="str">
            <v>UNUC.00001132.01.02.01</v>
          </cell>
          <cell r="E826">
            <v>17099.16</v>
          </cell>
        </row>
        <row r="827">
          <cell r="A827">
            <v>2017</v>
          </cell>
          <cell r="B827" t="str">
            <v>APR</v>
          </cell>
          <cell r="D827" t="str">
            <v>UCOR.00000301.01.03.01</v>
          </cell>
          <cell r="E827">
            <v>7773112.5499999998</v>
          </cell>
        </row>
        <row r="828">
          <cell r="A828">
            <v>2017</v>
          </cell>
          <cell r="B828" t="str">
            <v>APR</v>
          </cell>
          <cell r="D828" t="str">
            <v>UNUC.00000001.01.07.01</v>
          </cell>
          <cell r="E828">
            <v>3944.22</v>
          </cell>
        </row>
        <row r="829">
          <cell r="A829">
            <v>2017</v>
          </cell>
          <cell r="B829" t="str">
            <v>APR</v>
          </cell>
          <cell r="D829" t="str">
            <v>UNUC.00000001.01.15.01</v>
          </cell>
          <cell r="E829">
            <v>168156.25</v>
          </cell>
        </row>
        <row r="830">
          <cell r="A830">
            <v>2017</v>
          </cell>
          <cell r="B830" t="str">
            <v>APR</v>
          </cell>
          <cell r="D830" t="str">
            <v>UNUC.00000002.01.07.01</v>
          </cell>
          <cell r="E830">
            <v>2425</v>
          </cell>
        </row>
        <row r="831">
          <cell r="A831">
            <v>2017</v>
          </cell>
          <cell r="B831" t="str">
            <v>APR</v>
          </cell>
          <cell r="D831" t="str">
            <v>UNUC.00000604.01.01.01</v>
          </cell>
          <cell r="E831">
            <v>6964.56</v>
          </cell>
        </row>
        <row r="832">
          <cell r="A832">
            <v>2017</v>
          </cell>
          <cell r="B832" t="str">
            <v>APR</v>
          </cell>
          <cell r="D832" t="str">
            <v>UNUC.00001058.01.01.01</v>
          </cell>
          <cell r="E832">
            <v>2825</v>
          </cell>
        </row>
        <row r="833">
          <cell r="A833">
            <v>2017</v>
          </cell>
          <cell r="B833" t="str">
            <v>APR</v>
          </cell>
          <cell r="D833" t="str">
            <v>UPGD.00000963.01.01.02</v>
          </cell>
          <cell r="E833">
            <v>11633.17</v>
          </cell>
        </row>
        <row r="834">
          <cell r="A834">
            <v>2017</v>
          </cell>
          <cell r="B834" t="str">
            <v>APR</v>
          </cell>
          <cell r="D834" t="str">
            <v>6350000869</v>
          </cell>
          <cell r="E834">
            <v>739225</v>
          </cell>
        </row>
        <row r="835">
          <cell r="A835">
            <v>2017</v>
          </cell>
          <cell r="B835" t="str">
            <v>APR</v>
          </cell>
          <cell r="D835" t="str">
            <v>6360002520</v>
          </cell>
          <cell r="E835">
            <v>4647322</v>
          </cell>
        </row>
        <row r="836">
          <cell r="A836">
            <v>2017</v>
          </cell>
          <cell r="B836" t="str">
            <v>APR</v>
          </cell>
          <cell r="D836" t="str">
            <v>6360002521</v>
          </cell>
          <cell r="E836">
            <v>2918525</v>
          </cell>
        </row>
        <row r="837">
          <cell r="A837">
            <v>2017</v>
          </cell>
          <cell r="B837" t="str">
            <v>APR</v>
          </cell>
          <cell r="D837" t="str">
            <v>UCOR.00000306.01.07.02</v>
          </cell>
          <cell r="E837">
            <v>1149200</v>
          </cell>
        </row>
        <row r="838">
          <cell r="A838">
            <v>2017</v>
          </cell>
          <cell r="B838" t="str">
            <v>APR</v>
          </cell>
          <cell r="D838" t="str">
            <v>6700000041</v>
          </cell>
          <cell r="E838">
            <v>-7662512.5499999998</v>
          </cell>
        </row>
        <row r="839">
          <cell r="A839">
            <v>2017</v>
          </cell>
          <cell r="B839" t="str">
            <v>APR</v>
          </cell>
          <cell r="D839" t="str">
            <v>UNUC.00000001.01.01.01</v>
          </cell>
          <cell r="E839">
            <v>795328.18</v>
          </cell>
        </row>
        <row r="840">
          <cell r="A840">
            <v>2017</v>
          </cell>
          <cell r="B840" t="str">
            <v>APR</v>
          </cell>
          <cell r="D840" t="str">
            <v>UNUC.00000002.01.15.01</v>
          </cell>
          <cell r="E840">
            <v>142247.4</v>
          </cell>
        </row>
        <row r="841">
          <cell r="A841">
            <v>2017</v>
          </cell>
          <cell r="B841" t="str">
            <v>APR</v>
          </cell>
          <cell r="D841" t="str">
            <v>UNUC.00001174.01.01.01</v>
          </cell>
          <cell r="E841">
            <v>23387.55</v>
          </cell>
        </row>
        <row r="842">
          <cell r="A842">
            <v>2017</v>
          </cell>
          <cell r="B842" t="str">
            <v>APR</v>
          </cell>
          <cell r="D842" t="str">
            <v>UPGD.00003814.03.01.01</v>
          </cell>
          <cell r="E842">
            <v>1561.46</v>
          </cell>
        </row>
        <row r="843">
          <cell r="A843">
            <v>2017</v>
          </cell>
          <cell r="B843" t="str">
            <v>APR</v>
          </cell>
          <cell r="D843" t="str">
            <v>6350000868</v>
          </cell>
          <cell r="E843">
            <v>-288638.84000000003</v>
          </cell>
        </row>
        <row r="844">
          <cell r="A844">
            <v>2017</v>
          </cell>
          <cell r="B844" t="str">
            <v>APR</v>
          </cell>
          <cell r="D844" t="str">
            <v>6350000870</v>
          </cell>
          <cell r="E844">
            <v>-683781.44</v>
          </cell>
        </row>
        <row r="845">
          <cell r="A845">
            <v>2017</v>
          </cell>
          <cell r="B845" t="str">
            <v>APR</v>
          </cell>
          <cell r="D845" t="str">
            <v>UNUC.00001132.01.03.01</v>
          </cell>
          <cell r="E845">
            <v>12123.32</v>
          </cell>
        </row>
        <row r="846">
          <cell r="A846">
            <v>2017</v>
          </cell>
          <cell r="B846" t="str">
            <v>APR</v>
          </cell>
          <cell r="D846" t="str">
            <v>UCOR.00000301.01.05.01</v>
          </cell>
          <cell r="E846">
            <v>5736578.7199999997</v>
          </cell>
        </row>
        <row r="847">
          <cell r="A847">
            <v>2017</v>
          </cell>
          <cell r="B847" t="str">
            <v>APR</v>
          </cell>
          <cell r="D847" t="str">
            <v>UCOR.00000622.01.02.01</v>
          </cell>
          <cell r="E847">
            <v>-104007.8</v>
          </cell>
        </row>
        <row r="848">
          <cell r="A848">
            <v>2017</v>
          </cell>
          <cell r="B848" t="str">
            <v>APR</v>
          </cell>
          <cell r="D848" t="str">
            <v>UNUC.00000001.01.03.01</v>
          </cell>
          <cell r="E848">
            <v>7864.5</v>
          </cell>
        </row>
        <row r="849">
          <cell r="A849">
            <v>2017</v>
          </cell>
          <cell r="B849" t="str">
            <v>APR</v>
          </cell>
          <cell r="D849" t="str">
            <v>UNUC.00000001.01.05.01</v>
          </cell>
          <cell r="E849">
            <v>20254.009999999998</v>
          </cell>
        </row>
        <row r="850">
          <cell r="A850">
            <v>2017</v>
          </cell>
          <cell r="B850" t="str">
            <v>APR</v>
          </cell>
          <cell r="D850" t="str">
            <v>UNUC.00000002.01.02.01</v>
          </cell>
          <cell r="E850">
            <v>177244</v>
          </cell>
        </row>
        <row r="851">
          <cell r="A851">
            <v>2017</v>
          </cell>
          <cell r="B851" t="str">
            <v>APR</v>
          </cell>
          <cell r="D851" t="str">
            <v>UPGD.00004811.03.01.01</v>
          </cell>
          <cell r="E851">
            <v>0</v>
          </cell>
        </row>
        <row r="852">
          <cell r="A852">
            <v>2017</v>
          </cell>
          <cell r="B852" t="str">
            <v>APR</v>
          </cell>
          <cell r="D852" t="str">
            <v>UNUC.00000001.01.08.01</v>
          </cell>
          <cell r="E852">
            <v>0</v>
          </cell>
        </row>
        <row r="853">
          <cell r="A853">
            <v>2017</v>
          </cell>
          <cell r="B853" t="str">
            <v>APR</v>
          </cell>
          <cell r="D853" t="str">
            <v>UNUC.00000002.01.06.01</v>
          </cell>
          <cell r="E853">
            <v>10359.08</v>
          </cell>
        </row>
        <row r="854">
          <cell r="A854">
            <v>2017</v>
          </cell>
          <cell r="B854" t="str">
            <v>APR</v>
          </cell>
          <cell r="D854" t="str">
            <v>UPGD.00003208.01.01.01</v>
          </cell>
          <cell r="E854">
            <v>430692.29</v>
          </cell>
        </row>
        <row r="855">
          <cell r="A855">
            <v>2017</v>
          </cell>
          <cell r="B855" t="str">
            <v>MAR</v>
          </cell>
          <cell r="D855" t="str">
            <v>CI75004</v>
          </cell>
          <cell r="E855">
            <v>249853266.31</v>
          </cell>
        </row>
        <row r="856">
          <cell r="A856">
            <v>2017</v>
          </cell>
          <cell r="B856" t="str">
            <v>MAR</v>
          </cell>
          <cell r="D856" t="str">
            <v>CI75006</v>
          </cell>
          <cell r="E856">
            <v>249853266.31</v>
          </cell>
        </row>
        <row r="857">
          <cell r="A857">
            <v>2017</v>
          </cell>
          <cell r="B857" t="str">
            <v>MAR</v>
          </cell>
          <cell r="D857" t="str">
            <v>CI95008</v>
          </cell>
          <cell r="E857">
            <v>28685.31</v>
          </cell>
        </row>
        <row r="858">
          <cell r="A858">
            <v>2017</v>
          </cell>
          <cell r="B858" t="str">
            <v>MAR</v>
          </cell>
          <cell r="D858" t="str">
            <v>CI95001</v>
          </cell>
          <cell r="E858">
            <v>0</v>
          </cell>
        </row>
        <row r="859">
          <cell r="A859">
            <v>2017</v>
          </cell>
          <cell r="B859" t="str">
            <v>MAR</v>
          </cell>
          <cell r="D859" t="str">
            <v>CI95003</v>
          </cell>
          <cell r="E859">
            <v>28685.31</v>
          </cell>
        </row>
        <row r="860">
          <cell r="A860">
            <v>2017</v>
          </cell>
          <cell r="B860" t="str">
            <v>MAR</v>
          </cell>
          <cell r="D860" t="str">
            <v>CI95007</v>
          </cell>
          <cell r="E860">
            <v>57370.62</v>
          </cell>
        </row>
        <row r="861">
          <cell r="A861">
            <v>2017</v>
          </cell>
          <cell r="B861" t="str">
            <v>MAR</v>
          </cell>
          <cell r="D861" t="str">
            <v>CI95005</v>
          </cell>
          <cell r="E861">
            <v>28685.31</v>
          </cell>
        </row>
        <row r="862">
          <cell r="A862">
            <v>2017</v>
          </cell>
          <cell r="B862" t="str">
            <v>MAR</v>
          </cell>
          <cell r="D862" t="str">
            <v>CI95002</v>
          </cell>
          <cell r="E862">
            <v>0</v>
          </cell>
        </row>
        <row r="863">
          <cell r="A863">
            <v>2017</v>
          </cell>
          <cell r="B863" t="str">
            <v>MAR</v>
          </cell>
          <cell r="D863" t="str">
            <v>CI95004</v>
          </cell>
          <cell r="E863">
            <v>28685.31</v>
          </cell>
        </row>
        <row r="864">
          <cell r="A864">
            <v>2017</v>
          </cell>
          <cell r="B864" t="str">
            <v>MAR</v>
          </cell>
          <cell r="D864" t="str">
            <v>CI95006</v>
          </cell>
          <cell r="E864">
            <v>28685.31</v>
          </cell>
        </row>
        <row r="865">
          <cell r="A865">
            <v>2017</v>
          </cell>
          <cell r="B865" t="str">
            <v>MAR</v>
          </cell>
          <cell r="D865" t="str">
            <v>CI15008</v>
          </cell>
          <cell r="E865">
            <v>150193124.77000001</v>
          </cell>
        </row>
        <row r="866">
          <cell r="A866">
            <v>2017</v>
          </cell>
          <cell r="B866" t="str">
            <v>MAR</v>
          </cell>
          <cell r="D866" t="str">
            <v>CI15001</v>
          </cell>
          <cell r="E866">
            <v>319880.81</v>
          </cell>
        </row>
        <row r="867">
          <cell r="A867">
            <v>2017</v>
          </cell>
          <cell r="B867" t="str">
            <v>MAR</v>
          </cell>
          <cell r="D867" t="str">
            <v>CI15003</v>
          </cell>
          <cell r="E867">
            <v>150193124.77000001</v>
          </cell>
        </row>
        <row r="868">
          <cell r="A868">
            <v>2017</v>
          </cell>
          <cell r="B868" t="str">
            <v>MAR</v>
          </cell>
          <cell r="D868" t="str">
            <v>CI15007</v>
          </cell>
          <cell r="E868">
            <v>300386249.54000002</v>
          </cell>
        </row>
        <row r="869">
          <cell r="A869">
            <v>2017</v>
          </cell>
          <cell r="B869" t="str">
            <v>MAR</v>
          </cell>
          <cell r="D869" t="str">
            <v>CI15005</v>
          </cell>
          <cell r="E869">
            <v>150193124.77000001</v>
          </cell>
        </row>
        <row r="870">
          <cell r="A870">
            <v>2017</v>
          </cell>
          <cell r="B870" t="str">
            <v>MAR</v>
          </cell>
          <cell r="D870" t="str">
            <v>CI15002</v>
          </cell>
          <cell r="E870">
            <v>43910.98</v>
          </cell>
        </row>
        <row r="871">
          <cell r="A871">
            <v>2017</v>
          </cell>
          <cell r="B871" t="str">
            <v>MAR</v>
          </cell>
          <cell r="D871" t="str">
            <v>CI15004</v>
          </cell>
          <cell r="E871">
            <v>150193124.77000001</v>
          </cell>
        </row>
        <row r="872">
          <cell r="A872">
            <v>2017</v>
          </cell>
          <cell r="B872" t="str">
            <v>MAR</v>
          </cell>
          <cell r="D872" t="str">
            <v>CI15006</v>
          </cell>
          <cell r="E872">
            <v>150193124.77000001</v>
          </cell>
        </row>
        <row r="873">
          <cell r="A873">
            <v>2017</v>
          </cell>
          <cell r="B873" t="str">
            <v>MAR</v>
          </cell>
          <cell r="D873" t="str">
            <v>CI85008</v>
          </cell>
          <cell r="E873">
            <v>-89990815.219999999</v>
          </cell>
        </row>
        <row r="874">
          <cell r="A874">
            <v>2017</v>
          </cell>
          <cell r="B874" t="str">
            <v>MAR</v>
          </cell>
          <cell r="D874" t="str">
            <v>CI85001</v>
          </cell>
          <cell r="E874">
            <v>0</v>
          </cell>
        </row>
        <row r="875">
          <cell r="A875">
            <v>2017</v>
          </cell>
          <cell r="B875" t="str">
            <v>MAR</v>
          </cell>
          <cell r="D875" t="str">
            <v>CI85003</v>
          </cell>
          <cell r="E875">
            <v>-89990815.219999999</v>
          </cell>
        </row>
        <row r="876">
          <cell r="A876">
            <v>2017</v>
          </cell>
          <cell r="B876" t="str">
            <v>MAR</v>
          </cell>
          <cell r="D876" t="str">
            <v>CI85007</v>
          </cell>
          <cell r="E876">
            <v>-179981630.44</v>
          </cell>
        </row>
        <row r="877">
          <cell r="A877">
            <v>2017</v>
          </cell>
          <cell r="B877" t="str">
            <v>MAR</v>
          </cell>
          <cell r="D877" t="str">
            <v>CI85005</v>
          </cell>
          <cell r="E877">
            <v>-89990815.219999999</v>
          </cell>
        </row>
        <row r="878">
          <cell r="A878">
            <v>2017</v>
          </cell>
          <cell r="B878" t="str">
            <v>MAR</v>
          </cell>
          <cell r="D878" t="str">
            <v>CI85002</v>
          </cell>
          <cell r="E878">
            <v>0</v>
          </cell>
        </row>
        <row r="879">
          <cell r="A879">
            <v>2017</v>
          </cell>
          <cell r="B879" t="str">
            <v>MAR</v>
          </cell>
          <cell r="D879" t="str">
            <v>CI85004</v>
          </cell>
          <cell r="E879">
            <v>-89990815.219999999</v>
          </cell>
        </row>
        <row r="880">
          <cell r="A880">
            <v>2017</v>
          </cell>
          <cell r="B880" t="str">
            <v>MAR</v>
          </cell>
          <cell r="D880" t="str">
            <v>CI85006</v>
          </cell>
          <cell r="E880">
            <v>-89990815.219999999</v>
          </cell>
        </row>
        <row r="881">
          <cell r="A881">
            <v>2017</v>
          </cell>
          <cell r="B881" t="str">
            <v>MAR</v>
          </cell>
          <cell r="D881" t="str">
            <v>CIA5008</v>
          </cell>
          <cell r="E881">
            <v>-33231740.239999998</v>
          </cell>
        </row>
        <row r="882">
          <cell r="A882">
            <v>2017</v>
          </cell>
          <cell r="B882" t="str">
            <v>MAR</v>
          </cell>
          <cell r="D882" t="str">
            <v>CIA5001</v>
          </cell>
          <cell r="E882">
            <v>0</v>
          </cell>
        </row>
        <row r="883">
          <cell r="A883">
            <v>2017</v>
          </cell>
          <cell r="B883" t="str">
            <v>MAR</v>
          </cell>
          <cell r="D883" t="str">
            <v>CIA5003</v>
          </cell>
          <cell r="E883">
            <v>-33231740.239999998</v>
          </cell>
        </row>
        <row r="884">
          <cell r="A884">
            <v>2017</v>
          </cell>
          <cell r="B884" t="str">
            <v>MAR</v>
          </cell>
          <cell r="D884" t="str">
            <v>CIA5007</v>
          </cell>
          <cell r="E884">
            <v>-66463480.479999997</v>
          </cell>
        </row>
        <row r="885">
          <cell r="A885">
            <v>2017</v>
          </cell>
          <cell r="B885" t="str">
            <v>MAR</v>
          </cell>
          <cell r="D885" t="str">
            <v>CIA5005</v>
          </cell>
          <cell r="E885">
            <v>-33231740.239999998</v>
          </cell>
        </row>
        <row r="886">
          <cell r="A886">
            <v>2017</v>
          </cell>
          <cell r="B886" t="str">
            <v>MAR</v>
          </cell>
          <cell r="D886" t="str">
            <v>CIA5002</v>
          </cell>
          <cell r="E886">
            <v>0</v>
          </cell>
        </row>
        <row r="887">
          <cell r="A887">
            <v>2017</v>
          </cell>
          <cell r="B887" t="str">
            <v>MAR</v>
          </cell>
          <cell r="D887" t="str">
            <v>CIA5004</v>
          </cell>
          <cell r="E887">
            <v>-33231740.239999998</v>
          </cell>
        </row>
        <row r="888">
          <cell r="A888">
            <v>2017</v>
          </cell>
          <cell r="B888" t="str">
            <v>APR</v>
          </cell>
          <cell r="D888" t="str">
            <v>UPGD.00000631.01.01.02</v>
          </cell>
          <cell r="E888">
            <v>0</v>
          </cell>
        </row>
        <row r="889">
          <cell r="A889">
            <v>2017</v>
          </cell>
          <cell r="B889" t="str">
            <v>APR</v>
          </cell>
          <cell r="D889" t="str">
            <v>UNUC.00001062.01.01.01</v>
          </cell>
          <cell r="E889">
            <v>0</v>
          </cell>
        </row>
        <row r="890">
          <cell r="A890">
            <v>2017</v>
          </cell>
          <cell r="B890" t="str">
            <v>APR</v>
          </cell>
          <cell r="D890" t="str">
            <v>UPGD.00001282.02.01.01</v>
          </cell>
          <cell r="E890">
            <v>0</v>
          </cell>
        </row>
        <row r="891">
          <cell r="A891">
            <v>2017</v>
          </cell>
          <cell r="B891" t="str">
            <v>APR</v>
          </cell>
          <cell r="D891" t="str">
            <v>UPGD.00000621.01.01.01</v>
          </cell>
          <cell r="E891">
            <v>0</v>
          </cell>
        </row>
        <row r="892">
          <cell r="A892">
            <v>2017</v>
          </cell>
          <cell r="B892" t="str">
            <v>APR</v>
          </cell>
          <cell r="D892" t="str">
            <v>UPGD.00000634.03.01.01</v>
          </cell>
          <cell r="E892">
            <v>0</v>
          </cell>
        </row>
        <row r="893">
          <cell r="A893">
            <v>2017</v>
          </cell>
          <cell r="B893" t="str">
            <v>APR</v>
          </cell>
          <cell r="D893" t="str">
            <v>UPGD.00000962.01.01.01</v>
          </cell>
          <cell r="E893">
            <v>0</v>
          </cell>
        </row>
        <row r="894">
          <cell r="A894">
            <v>2017</v>
          </cell>
          <cell r="B894" t="str">
            <v>APR</v>
          </cell>
          <cell r="D894" t="str">
            <v>UNUC.00000748.01.01.08</v>
          </cell>
          <cell r="E894">
            <v>0</v>
          </cell>
        </row>
        <row r="895">
          <cell r="A895">
            <v>2017</v>
          </cell>
          <cell r="B895" t="str">
            <v>APR</v>
          </cell>
          <cell r="D895" t="str">
            <v>UPGD.00005815.01.01.01</v>
          </cell>
          <cell r="E895">
            <v>0</v>
          </cell>
        </row>
        <row r="896">
          <cell r="A896">
            <v>2017</v>
          </cell>
          <cell r="B896" t="str">
            <v>APR</v>
          </cell>
          <cell r="D896" t="str">
            <v>UNUC.00000003.01.02.01</v>
          </cell>
          <cell r="E896">
            <v>0</v>
          </cell>
        </row>
        <row r="897">
          <cell r="A897">
            <v>2017</v>
          </cell>
          <cell r="B897" t="str">
            <v>APR</v>
          </cell>
          <cell r="D897" t="str">
            <v>UPGD.00000636.01.01.01</v>
          </cell>
          <cell r="E897">
            <v>0</v>
          </cell>
        </row>
        <row r="898">
          <cell r="A898">
            <v>2017</v>
          </cell>
          <cell r="B898" t="str">
            <v>APR</v>
          </cell>
          <cell r="D898" t="str">
            <v>UPGD.00000635.03.01.01</v>
          </cell>
          <cell r="E898">
            <v>0</v>
          </cell>
        </row>
        <row r="899">
          <cell r="A899">
            <v>2017</v>
          </cell>
          <cell r="B899" t="str">
            <v>APR</v>
          </cell>
          <cell r="D899" t="str">
            <v>UPGD.00000625.01.01.01</v>
          </cell>
          <cell r="E899">
            <v>0</v>
          </cell>
        </row>
        <row r="900">
          <cell r="A900">
            <v>2017</v>
          </cell>
          <cell r="B900" t="str">
            <v>APR</v>
          </cell>
          <cell r="D900" t="str">
            <v>UPGD.00000625.02.01.01</v>
          </cell>
          <cell r="E900">
            <v>0</v>
          </cell>
        </row>
        <row r="901">
          <cell r="A901">
            <v>2017</v>
          </cell>
          <cell r="B901" t="str">
            <v>APR</v>
          </cell>
          <cell r="D901" t="str">
            <v>UPGD.00000624.01.01.01</v>
          </cell>
          <cell r="E901">
            <v>0</v>
          </cell>
        </row>
        <row r="902">
          <cell r="A902">
            <v>2017</v>
          </cell>
          <cell r="B902" t="str">
            <v>APR</v>
          </cell>
          <cell r="D902" t="str">
            <v>UPGD.00001282.03.01.01</v>
          </cell>
          <cell r="E902">
            <v>0</v>
          </cell>
        </row>
        <row r="903">
          <cell r="A903">
            <v>2017</v>
          </cell>
          <cell r="B903" t="str">
            <v>APR</v>
          </cell>
          <cell r="D903" t="str">
            <v>UPGD.00001446.01.01.01</v>
          </cell>
          <cell r="E903">
            <v>0</v>
          </cell>
        </row>
        <row r="904">
          <cell r="A904">
            <v>2017</v>
          </cell>
          <cell r="B904" t="str">
            <v>APR</v>
          </cell>
          <cell r="D904" t="str">
            <v>UNUC.00000001.01.12.01</v>
          </cell>
          <cell r="E904">
            <v>0</v>
          </cell>
        </row>
        <row r="905">
          <cell r="A905">
            <v>2017</v>
          </cell>
          <cell r="B905" t="str">
            <v>APR</v>
          </cell>
          <cell r="D905" t="str">
            <v>UCOR.00000622.01.02.02</v>
          </cell>
          <cell r="E905">
            <v>0</v>
          </cell>
        </row>
        <row r="906">
          <cell r="A906">
            <v>2017</v>
          </cell>
          <cell r="B906" t="str">
            <v>APR</v>
          </cell>
          <cell r="D906" t="str">
            <v>UPGD.00005601.03.01.01</v>
          </cell>
          <cell r="E906">
            <v>0</v>
          </cell>
        </row>
        <row r="907">
          <cell r="A907">
            <v>2017</v>
          </cell>
          <cell r="B907" t="str">
            <v>APR</v>
          </cell>
          <cell r="D907" t="str">
            <v>UPGD.00004447.02.01.01</v>
          </cell>
          <cell r="E907">
            <v>0</v>
          </cell>
        </row>
        <row r="908">
          <cell r="A908">
            <v>2017</v>
          </cell>
          <cell r="B908" t="str">
            <v>APR</v>
          </cell>
          <cell r="D908" t="str">
            <v>UPGD.00004811.01.01.01</v>
          </cell>
          <cell r="E908">
            <v>0</v>
          </cell>
        </row>
        <row r="909">
          <cell r="A909">
            <v>2017</v>
          </cell>
          <cell r="B909" t="str">
            <v>APR</v>
          </cell>
          <cell r="D909" t="str">
            <v>UNUC.00000002.01.11.01</v>
          </cell>
          <cell r="E909">
            <v>0</v>
          </cell>
        </row>
        <row r="910">
          <cell r="A910">
            <v>2017</v>
          </cell>
          <cell r="B910" t="str">
            <v>APR</v>
          </cell>
          <cell r="D910" t="str">
            <v>UPGD.00000634.01.01.01</v>
          </cell>
          <cell r="E910">
            <v>0</v>
          </cell>
        </row>
        <row r="911">
          <cell r="A911">
            <v>2017</v>
          </cell>
          <cell r="B911" t="str">
            <v>APR</v>
          </cell>
          <cell r="D911" t="str">
            <v>UNUC.00000001.01.04.01</v>
          </cell>
          <cell r="E911">
            <v>0</v>
          </cell>
        </row>
        <row r="912">
          <cell r="A912">
            <v>2017</v>
          </cell>
          <cell r="B912" t="str">
            <v>APR</v>
          </cell>
          <cell r="D912" t="str">
            <v>UPGD.00000625.03.01.01</v>
          </cell>
          <cell r="E912">
            <v>0</v>
          </cell>
        </row>
        <row r="913">
          <cell r="A913">
            <v>2017</v>
          </cell>
          <cell r="B913" t="str">
            <v>APR</v>
          </cell>
          <cell r="D913" t="str">
            <v>UNUC.00000938.01.01.05</v>
          </cell>
          <cell r="E913">
            <v>0</v>
          </cell>
        </row>
        <row r="914">
          <cell r="A914">
            <v>2017</v>
          </cell>
          <cell r="B914" t="str">
            <v>APR</v>
          </cell>
          <cell r="D914" t="str">
            <v>UPGD.00000629.01.01.01</v>
          </cell>
          <cell r="E914">
            <v>0</v>
          </cell>
        </row>
        <row r="915">
          <cell r="A915">
            <v>2017</v>
          </cell>
          <cell r="B915" t="str">
            <v>APR</v>
          </cell>
          <cell r="D915" t="str">
            <v>UNUC.00000001.01.11.01</v>
          </cell>
          <cell r="E915">
            <v>0</v>
          </cell>
        </row>
        <row r="916">
          <cell r="A916">
            <v>2017</v>
          </cell>
          <cell r="B916" t="str">
            <v>APR</v>
          </cell>
          <cell r="D916" t="str">
            <v>UPGD.00000633.03.01.01</v>
          </cell>
          <cell r="E916">
            <v>0</v>
          </cell>
        </row>
        <row r="917">
          <cell r="A917">
            <v>2017</v>
          </cell>
          <cell r="B917" t="str">
            <v>APR</v>
          </cell>
          <cell r="D917" t="str">
            <v>UPGD.00000730.01.01.01</v>
          </cell>
          <cell r="E917">
            <v>0</v>
          </cell>
        </row>
        <row r="918">
          <cell r="A918">
            <v>2017</v>
          </cell>
          <cell r="B918" t="str">
            <v>APR</v>
          </cell>
          <cell r="D918" t="str">
            <v>UPGD.00000728.01.01.01</v>
          </cell>
          <cell r="E918">
            <v>0</v>
          </cell>
        </row>
        <row r="919">
          <cell r="A919">
            <v>2017</v>
          </cell>
          <cell r="B919" t="str">
            <v>APR</v>
          </cell>
          <cell r="D919" t="str">
            <v>UPGD.00000620.01.01.01</v>
          </cell>
          <cell r="E919">
            <v>0</v>
          </cell>
        </row>
        <row r="920">
          <cell r="A920">
            <v>2017</v>
          </cell>
          <cell r="B920" t="str">
            <v>APR</v>
          </cell>
          <cell r="D920" t="str">
            <v>UNUC.00000003.01.05.01</v>
          </cell>
          <cell r="E920">
            <v>0</v>
          </cell>
        </row>
        <row r="921">
          <cell r="A921">
            <v>2017</v>
          </cell>
          <cell r="B921" t="str">
            <v>MAR</v>
          </cell>
          <cell r="D921" t="str">
            <v>CI75005</v>
          </cell>
          <cell r="E921">
            <v>249853266.31</v>
          </cell>
        </row>
        <row r="922">
          <cell r="A922">
            <v>2017</v>
          </cell>
          <cell r="B922" t="str">
            <v>MAR</v>
          </cell>
          <cell r="D922" t="str">
            <v>CI75002</v>
          </cell>
          <cell r="E922">
            <v>47368.17</v>
          </cell>
        </row>
        <row r="923">
          <cell r="A923">
            <v>2017</v>
          </cell>
          <cell r="B923" t="str">
            <v>APR</v>
          </cell>
          <cell r="D923" t="str">
            <v>UNUC.00001134.40.01.01</v>
          </cell>
          <cell r="E923">
            <v>0</v>
          </cell>
        </row>
        <row r="924">
          <cell r="A924">
            <v>2017</v>
          </cell>
          <cell r="B924" t="str">
            <v>APR</v>
          </cell>
          <cell r="D924" t="str">
            <v>UPGD.00000626.01.01.01</v>
          </cell>
          <cell r="E924">
            <v>0</v>
          </cell>
        </row>
        <row r="925">
          <cell r="A925">
            <v>2017</v>
          </cell>
          <cell r="B925" t="str">
            <v>APR</v>
          </cell>
          <cell r="D925" t="str">
            <v>UPGD.00000622.01.01.01</v>
          </cell>
          <cell r="E925">
            <v>0</v>
          </cell>
        </row>
        <row r="926">
          <cell r="A926">
            <v>2017</v>
          </cell>
          <cell r="B926" t="str">
            <v>APR</v>
          </cell>
          <cell r="D926" t="str">
            <v>UNUC.00000002.01.05.01</v>
          </cell>
          <cell r="E926">
            <v>0</v>
          </cell>
        </row>
        <row r="927">
          <cell r="A927">
            <v>2017</v>
          </cell>
          <cell r="B927" t="str">
            <v>MAR</v>
          </cell>
          <cell r="D927" t="str">
            <v>RR15216</v>
          </cell>
          <cell r="E927">
            <v>-5721629</v>
          </cell>
        </row>
        <row r="928">
          <cell r="A928">
            <v>2017</v>
          </cell>
          <cell r="B928" t="str">
            <v>MAR</v>
          </cell>
          <cell r="D928" t="str">
            <v>RR15217</v>
          </cell>
          <cell r="E928">
            <v>436848265</v>
          </cell>
        </row>
        <row r="929">
          <cell r="A929">
            <v>2017</v>
          </cell>
          <cell r="B929" t="str">
            <v>MAR</v>
          </cell>
          <cell r="D929" t="str">
            <v>RR15228</v>
          </cell>
          <cell r="E929">
            <v>443138888.88</v>
          </cell>
        </row>
        <row r="930">
          <cell r="A930">
            <v>2017</v>
          </cell>
          <cell r="B930" t="str">
            <v>MAR</v>
          </cell>
          <cell r="D930" t="str">
            <v>CIP5001</v>
          </cell>
          <cell r="E930">
            <v>84929023.420000002</v>
          </cell>
        </row>
        <row r="931">
          <cell r="A931">
            <v>2017</v>
          </cell>
          <cell r="B931" t="str">
            <v>MAR</v>
          </cell>
          <cell r="D931" t="str">
            <v>CIP5002</v>
          </cell>
          <cell r="E931">
            <v>11698818.039999999</v>
          </cell>
        </row>
        <row r="932">
          <cell r="A932">
            <v>2017</v>
          </cell>
          <cell r="B932" t="str">
            <v>MAR</v>
          </cell>
          <cell r="D932" t="str">
            <v>CIQ5001</v>
          </cell>
          <cell r="E932">
            <v>4177281.87</v>
          </cell>
        </row>
        <row r="933">
          <cell r="A933">
            <v>2017</v>
          </cell>
          <cell r="B933" t="str">
            <v>MAR</v>
          </cell>
          <cell r="D933" t="str">
            <v>CIQ5002</v>
          </cell>
          <cell r="E933">
            <v>451667.46</v>
          </cell>
        </row>
        <row r="934">
          <cell r="A934">
            <v>2017</v>
          </cell>
          <cell r="B934" t="str">
            <v>MAR</v>
          </cell>
          <cell r="D934" t="str">
            <v>CIN5001</v>
          </cell>
          <cell r="E934">
            <v>1068628.96</v>
          </cell>
        </row>
        <row r="935">
          <cell r="A935">
            <v>2017</v>
          </cell>
          <cell r="B935" t="str">
            <v>MAR</v>
          </cell>
          <cell r="D935" t="str">
            <v>CIN5002</v>
          </cell>
          <cell r="E935">
            <v>8809438.5999999996</v>
          </cell>
        </row>
        <row r="936">
          <cell r="A936">
            <v>2017</v>
          </cell>
          <cell r="B936" t="str">
            <v>MAR</v>
          </cell>
          <cell r="D936" t="str">
            <v>GLB5BEG</v>
          </cell>
          <cell r="E936">
            <v>14169014.671760499</v>
          </cell>
        </row>
        <row r="937">
          <cell r="A937">
            <v>2017</v>
          </cell>
          <cell r="B937" t="str">
            <v>MAR</v>
          </cell>
          <cell r="D937" t="str">
            <v>O/U5YTD</v>
          </cell>
          <cell r="E937">
            <v>-7999088.9789539296</v>
          </cell>
        </row>
        <row r="938">
          <cell r="A938">
            <v>2017</v>
          </cell>
          <cell r="B938" t="str">
            <v>MAR</v>
          </cell>
          <cell r="D938" t="str">
            <v>TRU5YTD</v>
          </cell>
          <cell r="E938">
            <v>2911543.5</v>
          </cell>
        </row>
        <row r="939">
          <cell r="A939">
            <v>2017</v>
          </cell>
          <cell r="B939" t="str">
            <v>MAR</v>
          </cell>
          <cell r="D939" t="str">
            <v>UPGD.00000962.01.01.01</v>
          </cell>
          <cell r="E939">
            <v>0</v>
          </cell>
        </row>
        <row r="940">
          <cell r="A940">
            <v>2017</v>
          </cell>
          <cell r="B940" t="str">
            <v>MAR</v>
          </cell>
          <cell r="D940" t="str">
            <v>UPGD.00001282.02.01.01</v>
          </cell>
          <cell r="E940">
            <v>0</v>
          </cell>
        </row>
        <row r="941">
          <cell r="A941">
            <v>2017</v>
          </cell>
          <cell r="B941" t="str">
            <v>MAR</v>
          </cell>
          <cell r="D941" t="str">
            <v>UPGD.00000621.01.01.01</v>
          </cell>
          <cell r="E941">
            <v>0</v>
          </cell>
        </row>
        <row r="942">
          <cell r="A942">
            <v>2017</v>
          </cell>
          <cell r="B942" t="str">
            <v>MAR</v>
          </cell>
          <cell r="D942" t="str">
            <v>UPGD.00000634.03.01.01</v>
          </cell>
          <cell r="E942">
            <v>0</v>
          </cell>
        </row>
        <row r="943">
          <cell r="A943">
            <v>2017</v>
          </cell>
          <cell r="B943" t="str">
            <v>MAR</v>
          </cell>
          <cell r="D943" t="str">
            <v>UNUC.00000748.01.01.08</v>
          </cell>
          <cell r="E943">
            <v>0</v>
          </cell>
        </row>
        <row r="944">
          <cell r="A944">
            <v>2017</v>
          </cell>
          <cell r="B944" t="str">
            <v>MAR</v>
          </cell>
          <cell r="D944" t="str">
            <v>UPGD.00005815.01.01.01</v>
          </cell>
          <cell r="E944">
            <v>0</v>
          </cell>
        </row>
        <row r="945">
          <cell r="A945">
            <v>2017</v>
          </cell>
          <cell r="B945" t="str">
            <v>MAR</v>
          </cell>
          <cell r="D945" t="str">
            <v>UNUC.00000003.01.02.01</v>
          </cell>
          <cell r="E945">
            <v>0</v>
          </cell>
        </row>
        <row r="946">
          <cell r="A946">
            <v>2017</v>
          </cell>
          <cell r="B946" t="str">
            <v>MAR</v>
          </cell>
          <cell r="D946" t="str">
            <v>UPGD.00000636.01.01.01</v>
          </cell>
          <cell r="E946">
            <v>0</v>
          </cell>
        </row>
        <row r="947">
          <cell r="A947">
            <v>2017</v>
          </cell>
          <cell r="B947" t="str">
            <v>MAR</v>
          </cell>
          <cell r="D947" t="str">
            <v>UPGD.00000635.03.01.01</v>
          </cell>
          <cell r="E947">
            <v>0</v>
          </cell>
        </row>
        <row r="948">
          <cell r="A948">
            <v>2017</v>
          </cell>
          <cell r="B948" t="str">
            <v>MAR</v>
          </cell>
          <cell r="D948" t="str">
            <v>UPGD.00000625.01.01.01</v>
          </cell>
          <cell r="E948">
            <v>0</v>
          </cell>
        </row>
        <row r="949">
          <cell r="A949">
            <v>2017</v>
          </cell>
          <cell r="B949" t="str">
            <v>MAR</v>
          </cell>
          <cell r="D949" t="str">
            <v>UPGD.00000625.02.01.01</v>
          </cell>
          <cell r="E949">
            <v>0</v>
          </cell>
        </row>
        <row r="950">
          <cell r="A950">
            <v>2017</v>
          </cell>
          <cell r="B950" t="str">
            <v>MAR</v>
          </cell>
          <cell r="D950" t="str">
            <v>UPGD.00001282.03.01.01</v>
          </cell>
          <cell r="E950">
            <v>0</v>
          </cell>
        </row>
        <row r="951">
          <cell r="A951">
            <v>2017</v>
          </cell>
          <cell r="B951" t="str">
            <v>MAR</v>
          </cell>
          <cell r="D951" t="str">
            <v>UPGD.00001446.01.01.01</v>
          </cell>
          <cell r="E951">
            <v>0</v>
          </cell>
        </row>
        <row r="952">
          <cell r="A952">
            <v>2017</v>
          </cell>
          <cell r="B952" t="str">
            <v>MAR</v>
          </cell>
          <cell r="D952" t="str">
            <v>UNUC.00000001.01.12.01</v>
          </cell>
          <cell r="E952">
            <v>0</v>
          </cell>
        </row>
        <row r="953">
          <cell r="A953">
            <v>2017</v>
          </cell>
          <cell r="B953" t="str">
            <v>MAR</v>
          </cell>
          <cell r="D953" t="str">
            <v>UCOR.00000622.01.02.02</v>
          </cell>
          <cell r="E953">
            <v>0</v>
          </cell>
        </row>
        <row r="954">
          <cell r="A954">
            <v>2017</v>
          </cell>
          <cell r="B954" t="str">
            <v>MAR</v>
          </cell>
          <cell r="D954" t="str">
            <v>UPGD.00005601.03.01.01</v>
          </cell>
          <cell r="E954">
            <v>0</v>
          </cell>
        </row>
        <row r="955">
          <cell r="A955">
            <v>2017</v>
          </cell>
          <cell r="B955" t="str">
            <v>MAR</v>
          </cell>
          <cell r="D955" t="str">
            <v>UPGD.00004447.02.01.01</v>
          </cell>
          <cell r="E955">
            <v>0</v>
          </cell>
        </row>
        <row r="956">
          <cell r="A956">
            <v>2017</v>
          </cell>
          <cell r="B956" t="str">
            <v>MAR</v>
          </cell>
          <cell r="D956" t="str">
            <v>UPGD.00004811.01.01.01</v>
          </cell>
          <cell r="E956">
            <v>0</v>
          </cell>
        </row>
        <row r="957">
          <cell r="A957">
            <v>2017</v>
          </cell>
          <cell r="B957" t="str">
            <v>MAR</v>
          </cell>
          <cell r="D957" t="str">
            <v>UNUC.00000002.01.11.01</v>
          </cell>
          <cell r="E957">
            <v>0</v>
          </cell>
        </row>
        <row r="958">
          <cell r="A958">
            <v>2017</v>
          </cell>
          <cell r="B958" t="str">
            <v>MAR</v>
          </cell>
          <cell r="D958" t="str">
            <v>UPGD.00000634.01.01.01</v>
          </cell>
          <cell r="E958">
            <v>0</v>
          </cell>
        </row>
        <row r="959">
          <cell r="A959">
            <v>2017</v>
          </cell>
          <cell r="B959" t="str">
            <v>MAR</v>
          </cell>
          <cell r="D959" t="str">
            <v>UNUC.00000001.01.04.01</v>
          </cell>
          <cell r="E959">
            <v>0</v>
          </cell>
        </row>
        <row r="960">
          <cell r="A960">
            <v>2017</v>
          </cell>
          <cell r="B960" t="str">
            <v>MAR</v>
          </cell>
          <cell r="D960" t="str">
            <v>UPGD.00000625.03.01.01</v>
          </cell>
          <cell r="E960">
            <v>0</v>
          </cell>
        </row>
        <row r="961">
          <cell r="A961">
            <v>2017</v>
          </cell>
          <cell r="B961" t="str">
            <v>MAR</v>
          </cell>
          <cell r="D961" t="str">
            <v>UNUC.00000002.01.02.01</v>
          </cell>
          <cell r="E961">
            <v>0</v>
          </cell>
        </row>
        <row r="962">
          <cell r="A962">
            <v>2017</v>
          </cell>
          <cell r="B962" t="str">
            <v>MAR</v>
          </cell>
          <cell r="D962" t="str">
            <v>UNUC.00000938.01.01.05</v>
          </cell>
          <cell r="E962">
            <v>0</v>
          </cell>
        </row>
        <row r="963">
          <cell r="A963">
            <v>2017</v>
          </cell>
          <cell r="B963" t="str">
            <v>MAR</v>
          </cell>
          <cell r="D963" t="str">
            <v>UPGD.00000629.01.01.01</v>
          </cell>
          <cell r="E963">
            <v>0</v>
          </cell>
        </row>
        <row r="964">
          <cell r="A964">
            <v>2017</v>
          </cell>
          <cell r="B964" t="str">
            <v>MAR</v>
          </cell>
          <cell r="D964" t="str">
            <v>UNUC.00000001.01.11.01</v>
          </cell>
          <cell r="E964">
            <v>0</v>
          </cell>
        </row>
        <row r="965">
          <cell r="A965">
            <v>2017</v>
          </cell>
          <cell r="B965" t="str">
            <v>MAR</v>
          </cell>
          <cell r="D965" t="str">
            <v>UPGD.00000633.03.01.01</v>
          </cell>
          <cell r="E965">
            <v>0</v>
          </cell>
        </row>
        <row r="966">
          <cell r="A966">
            <v>2017</v>
          </cell>
          <cell r="B966" t="str">
            <v>MAR</v>
          </cell>
          <cell r="D966" t="str">
            <v>UPGD.00000730.01.01.01</v>
          </cell>
          <cell r="E966">
            <v>0</v>
          </cell>
        </row>
        <row r="967">
          <cell r="A967">
            <v>2017</v>
          </cell>
          <cell r="B967" t="str">
            <v>MAR</v>
          </cell>
          <cell r="D967" t="str">
            <v>UPGD.00000728.01.01.01</v>
          </cell>
          <cell r="E967">
            <v>0</v>
          </cell>
        </row>
        <row r="968">
          <cell r="A968">
            <v>2017</v>
          </cell>
          <cell r="B968" t="str">
            <v>MAR</v>
          </cell>
          <cell r="D968" t="str">
            <v>UPGD.00000620.01.01.01</v>
          </cell>
          <cell r="E968">
            <v>0</v>
          </cell>
        </row>
        <row r="969">
          <cell r="A969">
            <v>2017</v>
          </cell>
          <cell r="B969" t="str">
            <v>MAR</v>
          </cell>
          <cell r="D969" t="str">
            <v>UNUC.00001012.01.01.01</v>
          </cell>
          <cell r="E969">
            <v>0</v>
          </cell>
        </row>
        <row r="970">
          <cell r="A970">
            <v>2017</v>
          </cell>
          <cell r="B970" t="str">
            <v>MAR</v>
          </cell>
          <cell r="D970" t="str">
            <v>UNUC.00000003.01.05.01</v>
          </cell>
          <cell r="E970">
            <v>0</v>
          </cell>
        </row>
        <row r="971">
          <cell r="A971">
            <v>2017</v>
          </cell>
          <cell r="B971" t="str">
            <v>MAR</v>
          </cell>
          <cell r="D971" t="str">
            <v>UNUC.00000715.01.01.01</v>
          </cell>
          <cell r="E971">
            <v>0</v>
          </cell>
        </row>
        <row r="972">
          <cell r="A972">
            <v>2017</v>
          </cell>
          <cell r="B972" t="str">
            <v>MAR</v>
          </cell>
          <cell r="D972" t="str">
            <v>UNUC.00001134.40.01.01</v>
          </cell>
          <cell r="E972">
            <v>0</v>
          </cell>
        </row>
        <row r="973">
          <cell r="A973">
            <v>2017</v>
          </cell>
          <cell r="B973" t="str">
            <v>MAR</v>
          </cell>
          <cell r="D973" t="str">
            <v>UPGD.00000626.01.01.01</v>
          </cell>
          <cell r="E973">
            <v>0</v>
          </cell>
        </row>
        <row r="974">
          <cell r="A974">
            <v>2017</v>
          </cell>
          <cell r="B974" t="str">
            <v>MAR</v>
          </cell>
          <cell r="D974" t="str">
            <v>UPGD.00000622.01.01.01</v>
          </cell>
          <cell r="E974">
            <v>0</v>
          </cell>
        </row>
        <row r="975">
          <cell r="A975">
            <v>2017</v>
          </cell>
          <cell r="B975" t="str">
            <v>MAR</v>
          </cell>
          <cell r="D975" t="str">
            <v>UPGD.00004811.03.01.01</v>
          </cell>
          <cell r="E975">
            <v>0</v>
          </cell>
        </row>
        <row r="976">
          <cell r="A976">
            <v>2017</v>
          </cell>
          <cell r="B976" t="str">
            <v>MAR</v>
          </cell>
          <cell r="D976" t="str">
            <v>UNUC.00000001.01.08.01</v>
          </cell>
          <cell r="E976">
            <v>0</v>
          </cell>
        </row>
        <row r="977">
          <cell r="A977">
            <v>2017</v>
          </cell>
          <cell r="B977" t="str">
            <v>MAR</v>
          </cell>
          <cell r="D977" t="str">
            <v>UNUC.00000001.01.14.01</v>
          </cell>
          <cell r="E977">
            <v>0</v>
          </cell>
        </row>
        <row r="978">
          <cell r="A978">
            <v>2017</v>
          </cell>
          <cell r="B978" t="str">
            <v>MAR</v>
          </cell>
          <cell r="D978" t="str">
            <v>UNUC.00000002.01.09.01</v>
          </cell>
          <cell r="E978">
            <v>0</v>
          </cell>
        </row>
        <row r="979">
          <cell r="A979">
            <v>2017</v>
          </cell>
          <cell r="B979" t="str">
            <v>MAR</v>
          </cell>
          <cell r="D979" t="str">
            <v>UNUC.00000001.01.16.01</v>
          </cell>
          <cell r="E979">
            <v>0</v>
          </cell>
        </row>
        <row r="980">
          <cell r="A980">
            <v>2017</v>
          </cell>
          <cell r="B980" t="str">
            <v>MAR</v>
          </cell>
          <cell r="D980" t="str">
            <v>UNUC.00000001.01.09.01</v>
          </cell>
          <cell r="E980">
            <v>0</v>
          </cell>
        </row>
        <row r="981">
          <cell r="A981">
            <v>2017</v>
          </cell>
          <cell r="B981" t="str">
            <v>MAR</v>
          </cell>
          <cell r="D981" t="str">
            <v>UNUC.00000002.01.14.01</v>
          </cell>
          <cell r="E981">
            <v>0</v>
          </cell>
        </row>
        <row r="982">
          <cell r="A982">
            <v>2017</v>
          </cell>
          <cell r="B982" t="str">
            <v>MAR</v>
          </cell>
          <cell r="D982" t="str">
            <v>UNUC.00000938.01.02.01</v>
          </cell>
          <cell r="E982">
            <v>0</v>
          </cell>
        </row>
        <row r="983">
          <cell r="A983">
            <v>2017</v>
          </cell>
          <cell r="B983" t="str">
            <v>MAR</v>
          </cell>
          <cell r="D983" t="str">
            <v>UPGD.00000729.02.01.01</v>
          </cell>
          <cell r="E983">
            <v>0</v>
          </cell>
        </row>
        <row r="984">
          <cell r="A984">
            <v>2017</v>
          </cell>
          <cell r="B984" t="str">
            <v>MAR</v>
          </cell>
          <cell r="D984" t="str">
            <v>UNUC.00000002.01.10.01</v>
          </cell>
          <cell r="E984">
            <v>0</v>
          </cell>
        </row>
        <row r="985">
          <cell r="A985">
            <v>2017</v>
          </cell>
          <cell r="B985" t="str">
            <v>MAR</v>
          </cell>
          <cell r="D985" t="str">
            <v>UCOR.00000693.01.01.01</v>
          </cell>
          <cell r="E985">
            <v>0</v>
          </cell>
        </row>
        <row r="986">
          <cell r="A986">
            <v>2017</v>
          </cell>
          <cell r="B986" t="str">
            <v>MAR</v>
          </cell>
          <cell r="D986" t="str">
            <v>UCOR.00000306.01.05.01</v>
          </cell>
          <cell r="E986">
            <v>0</v>
          </cell>
        </row>
        <row r="987">
          <cell r="A987">
            <v>2017</v>
          </cell>
          <cell r="B987" t="str">
            <v>MAR</v>
          </cell>
          <cell r="D987" t="str">
            <v>4405810</v>
          </cell>
          <cell r="E987">
            <v>0</v>
          </cell>
        </row>
        <row r="988">
          <cell r="A988">
            <v>2017</v>
          </cell>
          <cell r="B988" t="str">
            <v>MAR</v>
          </cell>
          <cell r="D988" t="str">
            <v>4405940</v>
          </cell>
          <cell r="E988">
            <v>0</v>
          </cell>
        </row>
        <row r="989">
          <cell r="A989">
            <v>2017</v>
          </cell>
          <cell r="B989" t="str">
            <v>MAR</v>
          </cell>
          <cell r="D989" t="str">
            <v>4405000</v>
          </cell>
          <cell r="E989">
            <v>20872184.260000002</v>
          </cell>
        </row>
        <row r="990">
          <cell r="A990">
            <v>2017</v>
          </cell>
          <cell r="B990" t="str">
            <v>MAR</v>
          </cell>
          <cell r="D990" t="str">
            <v>4405840</v>
          </cell>
          <cell r="E990">
            <v>0</v>
          </cell>
        </row>
        <row r="991">
          <cell r="A991">
            <v>2017</v>
          </cell>
          <cell r="B991" t="str">
            <v>MAR</v>
          </cell>
          <cell r="D991" t="str">
            <v>CI75008</v>
          </cell>
          <cell r="E991">
            <v>249853266.31</v>
          </cell>
        </row>
        <row r="992">
          <cell r="A992">
            <v>2017</v>
          </cell>
          <cell r="B992" t="str">
            <v>MAR</v>
          </cell>
          <cell r="D992" t="str">
            <v>CI75001</v>
          </cell>
          <cell r="E992">
            <v>32218.79</v>
          </cell>
        </row>
        <row r="993">
          <cell r="A993">
            <v>2017</v>
          </cell>
          <cell r="B993" t="str">
            <v>MAR</v>
          </cell>
          <cell r="D993" t="str">
            <v>CI75003</v>
          </cell>
          <cell r="E993">
            <v>249853266.31</v>
          </cell>
        </row>
        <row r="994">
          <cell r="A994">
            <v>2017</v>
          </cell>
          <cell r="B994" t="str">
            <v>MAR</v>
          </cell>
          <cell r="D994" t="str">
            <v>CI75007</v>
          </cell>
          <cell r="E994">
            <v>499706532.62</v>
          </cell>
        </row>
        <row r="995">
          <cell r="A995">
            <v>2017</v>
          </cell>
          <cell r="B995" t="str">
            <v>MAR</v>
          </cell>
          <cell r="D995" t="str">
            <v>AM15081</v>
          </cell>
          <cell r="E995">
            <v>0</v>
          </cell>
        </row>
        <row r="996">
          <cell r="A996">
            <v>2017</v>
          </cell>
          <cell r="B996" t="str">
            <v>MAR</v>
          </cell>
          <cell r="D996" t="str">
            <v>RR15082</v>
          </cell>
          <cell r="E996">
            <v>-17474493</v>
          </cell>
        </row>
        <row r="997">
          <cell r="A997">
            <v>2017</v>
          </cell>
          <cell r="B997" t="str">
            <v>MAR</v>
          </cell>
          <cell r="D997" t="str">
            <v>RR45217</v>
          </cell>
          <cell r="E997">
            <v>434524604</v>
          </cell>
        </row>
        <row r="998">
          <cell r="A998">
            <v>2017</v>
          </cell>
          <cell r="B998" t="str">
            <v>MAR</v>
          </cell>
          <cell r="D998" t="str">
            <v>RR45228</v>
          </cell>
          <cell r="E998">
            <v>441048611.10000002</v>
          </cell>
        </row>
        <row r="999">
          <cell r="A999">
            <v>2017</v>
          </cell>
          <cell r="B999" t="str">
            <v>MAR</v>
          </cell>
          <cell r="D999" t="str">
            <v>RR85082</v>
          </cell>
          <cell r="E999">
            <v>0.35</v>
          </cell>
        </row>
        <row r="1000">
          <cell r="A1000">
            <v>2017</v>
          </cell>
          <cell r="B1000" t="str">
            <v>MAR</v>
          </cell>
          <cell r="D1000" t="str">
            <v>RR85216</v>
          </cell>
          <cell r="E1000">
            <v>0.35</v>
          </cell>
        </row>
        <row r="1001">
          <cell r="A1001">
            <v>2017</v>
          </cell>
          <cell r="B1001" t="str">
            <v>MAR</v>
          </cell>
          <cell r="D1001" t="str">
            <v>RR85217</v>
          </cell>
          <cell r="E1001">
            <v>0.35</v>
          </cell>
        </row>
        <row r="1002">
          <cell r="A1002">
            <v>2017</v>
          </cell>
          <cell r="B1002" t="str">
            <v>MAR</v>
          </cell>
          <cell r="D1002" t="str">
            <v>RR85228</v>
          </cell>
          <cell r="E1002">
            <v>0.35</v>
          </cell>
        </row>
        <row r="1003">
          <cell r="A1003">
            <v>2017</v>
          </cell>
          <cell r="B1003" t="str">
            <v>MAR</v>
          </cell>
          <cell r="D1003" t="str">
            <v>RR95082</v>
          </cell>
          <cell r="E1003">
            <v>5.8201058201058198E-2</v>
          </cell>
        </row>
        <row r="1004">
          <cell r="A1004">
            <v>2017</v>
          </cell>
          <cell r="B1004" t="str">
            <v>MAR</v>
          </cell>
          <cell r="D1004" t="str">
            <v>RR95216</v>
          </cell>
          <cell r="E1004">
            <v>5.8201058201058198E-2</v>
          </cell>
        </row>
        <row r="1005">
          <cell r="A1005">
            <v>2017</v>
          </cell>
          <cell r="B1005" t="str">
            <v>MAR</v>
          </cell>
          <cell r="D1005" t="str">
            <v>RR95217</v>
          </cell>
          <cell r="E1005">
            <v>5.8201058201058198E-2</v>
          </cell>
        </row>
        <row r="1006">
          <cell r="A1006">
            <v>2017</v>
          </cell>
          <cell r="B1006" t="str">
            <v>MAR</v>
          </cell>
          <cell r="D1006" t="str">
            <v>RR95228</v>
          </cell>
          <cell r="E1006">
            <v>5.8201058201058198E-2</v>
          </cell>
        </row>
        <row r="1007">
          <cell r="A1007">
            <v>2017</v>
          </cell>
          <cell r="B1007" t="str">
            <v>MAR</v>
          </cell>
          <cell r="D1007" t="str">
            <v>RRA5082</v>
          </cell>
          <cell r="E1007">
            <v>0.53846153846153799</v>
          </cell>
        </row>
        <row r="1008">
          <cell r="A1008">
            <v>2017</v>
          </cell>
          <cell r="B1008" t="str">
            <v>MAR</v>
          </cell>
          <cell r="D1008" t="str">
            <v>RRA5216</v>
          </cell>
          <cell r="E1008">
            <v>0.53846153846153799</v>
          </cell>
        </row>
        <row r="1009">
          <cell r="A1009">
            <v>2017</v>
          </cell>
          <cell r="B1009" t="str">
            <v>MAR</v>
          </cell>
          <cell r="D1009" t="str">
            <v>RRA5217</v>
          </cell>
          <cell r="E1009">
            <v>0.53846153846153799</v>
          </cell>
        </row>
        <row r="1010">
          <cell r="A1010">
            <v>2017</v>
          </cell>
          <cell r="B1010" t="str">
            <v>MAR</v>
          </cell>
          <cell r="D1010" t="str">
            <v>RRA5228</v>
          </cell>
          <cell r="E1010">
            <v>0.53846153846153799</v>
          </cell>
        </row>
        <row r="1011">
          <cell r="A1011">
            <v>2017</v>
          </cell>
          <cell r="B1011" t="str">
            <v>MAR</v>
          </cell>
          <cell r="D1011" t="str">
            <v>RRD5082</v>
          </cell>
          <cell r="E1011">
            <v>-38973.030654358903</v>
          </cell>
        </row>
        <row r="1012">
          <cell r="A1012">
            <v>2017</v>
          </cell>
          <cell r="B1012" t="str">
            <v>MAR</v>
          </cell>
          <cell r="D1012" t="str">
            <v>RRD5216</v>
          </cell>
          <cell r="E1012">
            <v>-12973.978892307599</v>
          </cell>
        </row>
        <row r="1013">
          <cell r="A1013">
            <v>2017</v>
          </cell>
          <cell r="B1013" t="str">
            <v>MAR</v>
          </cell>
          <cell r="D1013" t="str">
            <v>RRD5217</v>
          </cell>
          <cell r="E1013">
            <v>990567.54169982905</v>
          </cell>
        </row>
        <row r="1014">
          <cell r="A1014">
            <v>2017</v>
          </cell>
          <cell r="B1014" t="str">
            <v>MAR</v>
          </cell>
          <cell r="D1014" t="str">
            <v>RRD5228</v>
          </cell>
          <cell r="E1014">
            <v>1005440.04745805</v>
          </cell>
        </row>
        <row r="1015">
          <cell r="A1015">
            <v>2017</v>
          </cell>
          <cell r="B1015" t="str">
            <v>MAR</v>
          </cell>
          <cell r="D1015" t="str">
            <v>RRF5082</v>
          </cell>
          <cell r="E1015">
            <v>-131273.482624711</v>
          </cell>
        </row>
        <row r="1016">
          <cell r="A1016">
            <v>2017</v>
          </cell>
          <cell r="B1016" t="str">
            <v>MAR</v>
          </cell>
          <cell r="D1016" t="str">
            <v>RRF5216</v>
          </cell>
          <cell r="E1016">
            <v>-43700.460654379101</v>
          </cell>
        </row>
        <row r="1017">
          <cell r="A1017">
            <v>2017</v>
          </cell>
          <cell r="B1017" t="str">
            <v>MAR</v>
          </cell>
          <cell r="D1017" t="str">
            <v>RRF5217</v>
          </cell>
          <cell r="E1017">
            <v>3336544.4973264202</v>
          </cell>
        </row>
        <row r="1018">
          <cell r="A1018">
            <v>2017</v>
          </cell>
          <cell r="B1018" t="str">
            <v>MAR</v>
          </cell>
          <cell r="D1018" t="str">
            <v>RRF5228</v>
          </cell>
          <cell r="E1018">
            <v>3386639.7963949698</v>
          </cell>
        </row>
        <row r="1019">
          <cell r="A1019">
            <v>2017</v>
          </cell>
          <cell r="B1019" t="str">
            <v>MAR</v>
          </cell>
          <cell r="D1019" t="str">
            <v>RRK5082</v>
          </cell>
          <cell r="E1019">
            <v>0</v>
          </cell>
        </row>
        <row r="1020">
          <cell r="A1020">
            <v>2017</v>
          </cell>
          <cell r="B1020" t="str">
            <v>MAR</v>
          </cell>
          <cell r="D1020" t="str">
            <v>RRK5216</v>
          </cell>
          <cell r="E1020">
            <v>0</v>
          </cell>
        </row>
        <row r="1021">
          <cell r="A1021">
            <v>2017</v>
          </cell>
          <cell r="B1021" t="str">
            <v>MAR</v>
          </cell>
          <cell r="D1021" t="str">
            <v>RRK5217</v>
          </cell>
          <cell r="E1021">
            <v>0</v>
          </cell>
        </row>
        <row r="1022">
          <cell r="A1022">
            <v>2017</v>
          </cell>
          <cell r="B1022" t="str">
            <v>MAR</v>
          </cell>
          <cell r="D1022" t="str">
            <v>RRK5228</v>
          </cell>
          <cell r="E1022">
            <v>0</v>
          </cell>
        </row>
        <row r="1023">
          <cell r="A1023">
            <v>2017</v>
          </cell>
          <cell r="B1023" t="str">
            <v>MAR</v>
          </cell>
          <cell r="D1023" t="str">
            <v>RRL5082</v>
          </cell>
          <cell r="E1023">
            <v>0</v>
          </cell>
        </row>
        <row r="1024">
          <cell r="A1024">
            <v>2017</v>
          </cell>
          <cell r="B1024" t="str">
            <v>MAR</v>
          </cell>
          <cell r="D1024" t="str">
            <v>RRL5216</v>
          </cell>
          <cell r="E1024">
            <v>0</v>
          </cell>
        </row>
        <row r="1025">
          <cell r="A1025">
            <v>2017</v>
          </cell>
          <cell r="B1025" t="str">
            <v>MAR</v>
          </cell>
          <cell r="D1025" t="str">
            <v>RRL5217</v>
          </cell>
          <cell r="E1025">
            <v>0</v>
          </cell>
        </row>
        <row r="1026">
          <cell r="A1026">
            <v>2017</v>
          </cell>
          <cell r="B1026" t="str">
            <v>MAR</v>
          </cell>
          <cell r="D1026" t="str">
            <v>RRL5228</v>
          </cell>
          <cell r="E1026">
            <v>0</v>
          </cell>
        </row>
        <row r="1027">
          <cell r="A1027">
            <v>2017</v>
          </cell>
          <cell r="B1027" t="str">
            <v>MAR</v>
          </cell>
          <cell r="D1027" t="str">
            <v>6660000181</v>
          </cell>
          <cell r="E1027">
            <v>0</v>
          </cell>
        </row>
        <row r="1028">
          <cell r="A1028">
            <v>2017</v>
          </cell>
          <cell r="B1028" t="str">
            <v>MAR</v>
          </cell>
          <cell r="D1028" t="str">
            <v>BG15217</v>
          </cell>
          <cell r="E1028">
            <v>436848265</v>
          </cell>
        </row>
        <row r="1029">
          <cell r="A1029">
            <v>2017</v>
          </cell>
          <cell r="B1029" t="str">
            <v>MAR</v>
          </cell>
          <cell r="D1029" t="str">
            <v>BGD5001</v>
          </cell>
          <cell r="E1029">
            <v>0</v>
          </cell>
        </row>
        <row r="1030">
          <cell r="A1030">
            <v>2017</v>
          </cell>
          <cell r="B1030" t="str">
            <v>MAR</v>
          </cell>
          <cell r="D1030" t="str">
            <v>BGP5001</v>
          </cell>
          <cell r="E1030">
            <v>0</v>
          </cell>
        </row>
        <row r="1031">
          <cell r="A1031">
            <v>2017</v>
          </cell>
          <cell r="B1031" t="str">
            <v>MAR</v>
          </cell>
          <cell r="D1031" t="str">
            <v>CI65001</v>
          </cell>
          <cell r="E1031">
            <v>0</v>
          </cell>
        </row>
        <row r="1032">
          <cell r="A1032">
            <v>2017</v>
          </cell>
          <cell r="B1032" t="str">
            <v>MAR</v>
          </cell>
          <cell r="D1032" t="str">
            <v>CI65002</v>
          </cell>
          <cell r="E1032">
            <v>0</v>
          </cell>
        </row>
        <row r="1033">
          <cell r="A1033">
            <v>2017</v>
          </cell>
          <cell r="B1033" t="str">
            <v>MAR</v>
          </cell>
          <cell r="D1033" t="str">
            <v>CID5001</v>
          </cell>
          <cell r="E1033">
            <v>0</v>
          </cell>
        </row>
        <row r="1034">
          <cell r="A1034">
            <v>2017</v>
          </cell>
          <cell r="B1034" t="str">
            <v>MAR</v>
          </cell>
          <cell r="D1034" t="str">
            <v>CID5002</v>
          </cell>
          <cell r="E1034">
            <v>0</v>
          </cell>
        </row>
        <row r="1035">
          <cell r="A1035">
            <v>2017</v>
          </cell>
          <cell r="B1035" t="str">
            <v>MAR</v>
          </cell>
          <cell r="D1035" t="str">
            <v>CIW5001</v>
          </cell>
          <cell r="E1035">
            <v>0</v>
          </cell>
        </row>
        <row r="1036">
          <cell r="A1036">
            <v>2017</v>
          </cell>
          <cell r="B1036" t="str">
            <v>MAR</v>
          </cell>
          <cell r="D1036" t="str">
            <v>MAN5001</v>
          </cell>
          <cell r="E1036">
            <v>5938824</v>
          </cell>
        </row>
        <row r="1037">
          <cell r="A1037">
            <v>2017</v>
          </cell>
          <cell r="B1037" t="str">
            <v>MAR</v>
          </cell>
          <cell r="D1037" t="str">
            <v>MAN5002</v>
          </cell>
          <cell r="E1037">
            <v>9639909</v>
          </cell>
        </row>
        <row r="1038">
          <cell r="A1038">
            <v>2017</v>
          </cell>
          <cell r="B1038" t="str">
            <v>MAR</v>
          </cell>
          <cell r="D1038" t="str">
            <v>MAN5003</v>
          </cell>
          <cell r="E1038">
            <v>0</v>
          </cell>
        </row>
        <row r="1039">
          <cell r="A1039">
            <v>2017</v>
          </cell>
          <cell r="B1039" t="str">
            <v>MAR</v>
          </cell>
          <cell r="D1039" t="str">
            <v>MAN5005</v>
          </cell>
          <cell r="E1039">
            <v>0</v>
          </cell>
        </row>
        <row r="1040">
          <cell r="A1040">
            <v>2017</v>
          </cell>
          <cell r="B1040" t="str">
            <v>MAR</v>
          </cell>
          <cell r="D1040" t="str">
            <v>MAN5006</v>
          </cell>
          <cell r="E1040">
            <v>0</v>
          </cell>
        </row>
        <row r="1041">
          <cell r="A1041">
            <v>2017</v>
          </cell>
          <cell r="B1041" t="str">
            <v>MAR</v>
          </cell>
          <cell r="D1041" t="str">
            <v>MAN5007</v>
          </cell>
          <cell r="E1041">
            <v>0</v>
          </cell>
        </row>
        <row r="1042">
          <cell r="A1042">
            <v>2017</v>
          </cell>
          <cell r="B1042" t="str">
            <v>MAR</v>
          </cell>
          <cell r="D1042" t="str">
            <v>MAN5008</v>
          </cell>
          <cell r="E1042">
            <v>0</v>
          </cell>
        </row>
        <row r="1043">
          <cell r="A1043">
            <v>2017</v>
          </cell>
          <cell r="B1043" t="str">
            <v>MAR</v>
          </cell>
          <cell r="D1043" t="str">
            <v>MAN5009</v>
          </cell>
          <cell r="E1043">
            <v>0</v>
          </cell>
        </row>
        <row r="1044">
          <cell r="A1044">
            <v>2017</v>
          </cell>
          <cell r="B1044" t="str">
            <v>MAR</v>
          </cell>
          <cell r="D1044" t="str">
            <v>MAN500A</v>
          </cell>
          <cell r="E1044">
            <v>0</v>
          </cell>
        </row>
        <row r="1045">
          <cell r="A1045">
            <v>2017</v>
          </cell>
          <cell r="B1045" t="str">
            <v>MAR</v>
          </cell>
          <cell r="D1045" t="str">
            <v>MAN500B</v>
          </cell>
          <cell r="E1045">
            <v>7586581</v>
          </cell>
        </row>
        <row r="1046">
          <cell r="A1046">
            <v>2017</v>
          </cell>
          <cell r="B1046" t="str">
            <v>MAR</v>
          </cell>
          <cell r="D1046" t="str">
            <v>MAN5010</v>
          </cell>
          <cell r="E1046">
            <v>0</v>
          </cell>
        </row>
        <row r="1047">
          <cell r="A1047">
            <v>2017</v>
          </cell>
          <cell r="B1047" t="str">
            <v>MAR</v>
          </cell>
          <cell r="D1047" t="str">
            <v>MAN5011</v>
          </cell>
          <cell r="E1047">
            <v>0.95046580000000003</v>
          </cell>
        </row>
        <row r="1048">
          <cell r="A1048">
            <v>2017</v>
          </cell>
          <cell r="B1048" t="str">
            <v>MAR</v>
          </cell>
          <cell r="D1048" t="str">
            <v>MAN5101</v>
          </cell>
          <cell r="E1048">
            <v>1890528</v>
          </cell>
        </row>
        <row r="1049">
          <cell r="A1049">
            <v>2017</v>
          </cell>
          <cell r="B1049" t="str">
            <v>MAR</v>
          </cell>
          <cell r="D1049" t="str">
            <v>MAN5102</v>
          </cell>
          <cell r="E1049">
            <v>0</v>
          </cell>
        </row>
        <row r="1050">
          <cell r="A1050">
            <v>2017</v>
          </cell>
          <cell r="B1050" t="str">
            <v>MAR</v>
          </cell>
          <cell r="D1050" t="str">
            <v>MAN510B</v>
          </cell>
          <cell r="E1050">
            <v>0</v>
          </cell>
        </row>
        <row r="1051">
          <cell r="A1051">
            <v>2017</v>
          </cell>
          <cell r="B1051" t="str">
            <v>MAR</v>
          </cell>
          <cell r="D1051" t="str">
            <v>MAN5CEA</v>
          </cell>
          <cell r="E1051">
            <v>0</v>
          </cell>
        </row>
        <row r="1052">
          <cell r="A1052">
            <v>2017</v>
          </cell>
          <cell r="B1052" t="str">
            <v>MAR</v>
          </cell>
          <cell r="D1052" t="str">
            <v>MAN5CEL</v>
          </cell>
          <cell r="E1052">
            <v>0</v>
          </cell>
        </row>
        <row r="1053">
          <cell r="A1053">
            <v>2017</v>
          </cell>
          <cell r="B1053" t="str">
            <v>MAR</v>
          </cell>
          <cell r="D1053" t="str">
            <v>MAN5CEW</v>
          </cell>
          <cell r="E1053">
            <v>0</v>
          </cell>
        </row>
        <row r="1054">
          <cell r="A1054">
            <v>2017</v>
          </cell>
          <cell r="B1054" t="str">
            <v>MAR</v>
          </cell>
          <cell r="D1054" t="str">
            <v>MAN5INDIAN</v>
          </cell>
          <cell r="E1054">
            <v>-959095.53</v>
          </cell>
        </row>
        <row r="1055">
          <cell r="A1055">
            <v>2017</v>
          </cell>
          <cell r="B1055" t="str">
            <v>MAR</v>
          </cell>
          <cell r="D1055" t="str">
            <v>MAN5WC3</v>
          </cell>
          <cell r="E1055">
            <v>0</v>
          </cell>
        </row>
        <row r="1056">
          <cell r="A1056">
            <v>2017</v>
          </cell>
          <cell r="B1056" t="str">
            <v>MAR</v>
          </cell>
          <cell r="D1056" t="str">
            <v>XAN5100</v>
          </cell>
          <cell r="E1056">
            <v>9.4000000000000004E-3</v>
          </cell>
        </row>
        <row r="1057">
          <cell r="A1057">
            <v>2017</v>
          </cell>
          <cell r="B1057" t="str">
            <v>MAR</v>
          </cell>
          <cell r="D1057" t="str">
            <v>XAN5200</v>
          </cell>
          <cell r="E1057">
            <v>7.2000000000000005E-4</v>
          </cell>
        </row>
        <row r="1058">
          <cell r="A1058">
            <v>2017</v>
          </cell>
          <cell r="B1058" t="str">
            <v>MAR</v>
          </cell>
          <cell r="D1058" t="str">
            <v>XAN5300</v>
          </cell>
          <cell r="E1058">
            <v>1.3984E-2</v>
          </cell>
        </row>
        <row r="1059">
          <cell r="A1059">
            <v>2017</v>
          </cell>
          <cell r="B1059" t="str">
            <v>MAR</v>
          </cell>
          <cell r="D1059" t="str">
            <v>XAN5400</v>
          </cell>
          <cell r="E1059">
            <v>4.8009000000000003E-2</v>
          </cell>
        </row>
        <row r="1060">
          <cell r="A1060">
            <v>2017</v>
          </cell>
          <cell r="B1060" t="str">
            <v>MAR</v>
          </cell>
          <cell r="D1060" t="str">
            <v>XAN5500</v>
          </cell>
          <cell r="E1060">
            <v>0.35</v>
          </cell>
        </row>
        <row r="1061">
          <cell r="A1061">
            <v>2017</v>
          </cell>
          <cell r="B1061" t="str">
            <v>MAR</v>
          </cell>
          <cell r="D1061" t="str">
            <v>RR45082</v>
          </cell>
          <cell r="E1061">
            <v>-17095998</v>
          </cell>
        </row>
        <row r="1062">
          <cell r="A1062">
            <v>2017</v>
          </cell>
          <cell r="B1062" t="str">
            <v>MAR</v>
          </cell>
          <cell r="D1062" t="str">
            <v>RR45216</v>
          </cell>
          <cell r="E1062">
            <v>-5691195</v>
          </cell>
        </row>
        <row r="1063">
          <cell r="A1063">
            <v>2017</v>
          </cell>
          <cell r="B1063" t="str">
            <v>MAR</v>
          </cell>
          <cell r="D1063" t="str">
            <v>XAN5600</v>
          </cell>
          <cell r="E1063">
            <v>5.5E-2</v>
          </cell>
        </row>
        <row r="1064">
          <cell r="A1064">
            <v>2017</v>
          </cell>
          <cell r="B1064" t="str">
            <v>MAR</v>
          </cell>
          <cell r="D1064" t="str">
            <v>UCOR.00000301.01.06.01Y</v>
          </cell>
          <cell r="E1064">
            <v>-756990</v>
          </cell>
        </row>
        <row r="1065">
          <cell r="A1065">
            <v>2017</v>
          </cell>
          <cell r="B1065" t="str">
            <v>MAR</v>
          </cell>
          <cell r="D1065" t="str">
            <v>6660000181Y</v>
          </cell>
          <cell r="E1065">
            <v>0</v>
          </cell>
        </row>
        <row r="1066">
          <cell r="A1066">
            <v>2017</v>
          </cell>
          <cell r="B1066" t="str">
            <v>MAR</v>
          </cell>
          <cell r="D1066" t="str">
            <v>UCOR.00000693.01.01.01Y</v>
          </cell>
          <cell r="E1066">
            <v>0</v>
          </cell>
        </row>
        <row r="1067">
          <cell r="A1067">
            <v>2017</v>
          </cell>
          <cell r="B1067" t="str">
            <v>MAR</v>
          </cell>
          <cell r="D1067" t="str">
            <v>UCOR.00000693.01.01.02Y</v>
          </cell>
          <cell r="E1067">
            <v>0</v>
          </cell>
        </row>
        <row r="1068">
          <cell r="A1068">
            <v>2017</v>
          </cell>
          <cell r="B1068" t="str">
            <v>MAR</v>
          </cell>
          <cell r="D1068" t="str">
            <v>UPGD.00005815.01.01.01Y</v>
          </cell>
          <cell r="E1068">
            <v>0</v>
          </cell>
        </row>
        <row r="1069">
          <cell r="A1069">
            <v>2017</v>
          </cell>
          <cell r="B1069" t="str">
            <v>MAR</v>
          </cell>
          <cell r="D1069" t="str">
            <v>6360002520Y</v>
          </cell>
          <cell r="E1069">
            <v>4647322</v>
          </cell>
        </row>
        <row r="1070">
          <cell r="A1070">
            <v>2017</v>
          </cell>
          <cell r="B1070" t="str">
            <v>MAR</v>
          </cell>
          <cell r="D1070" t="str">
            <v>6690000061Y</v>
          </cell>
          <cell r="E1070">
            <v>-60868</v>
          </cell>
        </row>
        <row r="1071">
          <cell r="A1071">
            <v>2017</v>
          </cell>
          <cell r="B1071" t="str">
            <v>MAR</v>
          </cell>
          <cell r="D1071" t="str">
            <v>6360002678Y</v>
          </cell>
          <cell r="E1071">
            <v>4180555.56</v>
          </cell>
        </row>
        <row r="1072">
          <cell r="A1072">
            <v>2017</v>
          </cell>
          <cell r="B1072" t="str">
            <v>MAR</v>
          </cell>
          <cell r="D1072" t="str">
            <v>XAN5700</v>
          </cell>
          <cell r="E1072">
            <v>6.4000000000000003E-3</v>
          </cell>
        </row>
        <row r="1073">
          <cell r="A1073">
            <v>2017</v>
          </cell>
          <cell r="B1073" t="str">
            <v>MAR</v>
          </cell>
          <cell r="D1073" t="str">
            <v>AM45081</v>
          </cell>
          <cell r="E1073">
            <v>-111</v>
          </cell>
        </row>
        <row r="1074">
          <cell r="A1074">
            <v>2017</v>
          </cell>
          <cell r="B1074" t="str">
            <v>MAR</v>
          </cell>
          <cell r="D1074" t="str">
            <v>UNUC.00001062.01.01.01</v>
          </cell>
          <cell r="E1074">
            <v>0</v>
          </cell>
        </row>
        <row r="1075">
          <cell r="A1075">
            <v>2017</v>
          </cell>
          <cell r="B1075" t="str">
            <v>MAR</v>
          </cell>
          <cell r="D1075" t="str">
            <v>CIB5003</v>
          </cell>
          <cell r="E1075">
            <v>49231700.25</v>
          </cell>
        </row>
        <row r="1076">
          <cell r="A1076">
            <v>2017</v>
          </cell>
          <cell r="B1076" t="str">
            <v>MAR</v>
          </cell>
          <cell r="D1076" t="str">
            <v>CIA5006</v>
          </cell>
          <cell r="E1076">
            <v>-33231740.239999998</v>
          </cell>
        </row>
        <row r="1077">
          <cell r="A1077">
            <v>2017</v>
          </cell>
          <cell r="B1077" t="str">
            <v>MAR</v>
          </cell>
          <cell r="D1077" t="str">
            <v>CIB5008</v>
          </cell>
          <cell r="E1077">
            <v>49231700.25</v>
          </cell>
        </row>
        <row r="1078">
          <cell r="A1078">
            <v>2017</v>
          </cell>
          <cell r="B1078" t="str">
            <v>MAR</v>
          </cell>
          <cell r="D1078" t="str">
            <v>CIB5001</v>
          </cell>
          <cell r="E1078">
            <v>0</v>
          </cell>
        </row>
        <row r="1079">
          <cell r="A1079">
            <v>2017</v>
          </cell>
          <cell r="B1079" t="str">
            <v>MAR</v>
          </cell>
          <cell r="D1079" t="str">
            <v>CIB5007</v>
          </cell>
          <cell r="E1079">
            <v>98463400.5</v>
          </cell>
        </row>
        <row r="1080">
          <cell r="A1080">
            <v>2017</v>
          </cell>
          <cell r="B1080" t="str">
            <v>MAR</v>
          </cell>
          <cell r="D1080" t="str">
            <v>CIB5005</v>
          </cell>
          <cell r="E1080">
            <v>49231700.25</v>
          </cell>
        </row>
        <row r="1081">
          <cell r="A1081">
            <v>2017</v>
          </cell>
          <cell r="B1081" t="str">
            <v>MAR</v>
          </cell>
          <cell r="D1081" t="str">
            <v>CIB5002</v>
          </cell>
          <cell r="E1081">
            <v>0</v>
          </cell>
        </row>
        <row r="1082">
          <cell r="A1082">
            <v>2017</v>
          </cell>
          <cell r="B1082" t="str">
            <v>MAR</v>
          </cell>
          <cell r="D1082" t="str">
            <v>CIB5004</v>
          </cell>
          <cell r="E1082">
            <v>49231700.25</v>
          </cell>
        </row>
        <row r="1083">
          <cell r="A1083">
            <v>2017</v>
          </cell>
          <cell r="B1083" t="str">
            <v>MAR</v>
          </cell>
          <cell r="D1083" t="str">
            <v>CIB5006</v>
          </cell>
          <cell r="E1083">
            <v>49231700.25</v>
          </cell>
        </row>
        <row r="1084">
          <cell r="A1084">
            <v>2017</v>
          </cell>
          <cell r="B1084" t="str">
            <v>MAR</v>
          </cell>
          <cell r="D1084" t="str">
            <v>CIC5008</v>
          </cell>
          <cell r="E1084">
            <v>-8525237.9199999999</v>
          </cell>
        </row>
        <row r="1085">
          <cell r="A1085">
            <v>2017</v>
          </cell>
          <cell r="B1085" t="str">
            <v>MAR</v>
          </cell>
          <cell r="D1085" t="str">
            <v>CIC5001</v>
          </cell>
          <cell r="E1085">
            <v>0</v>
          </cell>
        </row>
        <row r="1086">
          <cell r="A1086">
            <v>2017</v>
          </cell>
          <cell r="B1086" t="str">
            <v>MAR</v>
          </cell>
          <cell r="D1086" t="str">
            <v>CIC5003</v>
          </cell>
          <cell r="E1086">
            <v>-8525237.9199999999</v>
          </cell>
        </row>
        <row r="1087">
          <cell r="A1087">
            <v>2017</v>
          </cell>
          <cell r="B1087" t="str">
            <v>MAR</v>
          </cell>
          <cell r="D1087" t="str">
            <v>CIC5007</v>
          </cell>
          <cell r="E1087">
            <v>-17050475.84</v>
          </cell>
        </row>
        <row r="1088">
          <cell r="A1088">
            <v>2017</v>
          </cell>
          <cell r="B1088" t="str">
            <v>MAR</v>
          </cell>
          <cell r="D1088" t="str">
            <v>CIC5005</v>
          </cell>
          <cell r="E1088">
            <v>-8525237.9199999999</v>
          </cell>
        </row>
        <row r="1089">
          <cell r="A1089">
            <v>2017</v>
          </cell>
          <cell r="B1089" t="str">
            <v>MAR</v>
          </cell>
          <cell r="D1089" t="str">
            <v>CIC5002</v>
          </cell>
          <cell r="E1089">
            <v>0</v>
          </cell>
        </row>
        <row r="1090">
          <cell r="A1090">
            <v>2017</v>
          </cell>
          <cell r="B1090" t="str">
            <v>MAR</v>
          </cell>
          <cell r="D1090" t="str">
            <v>CIC5004</v>
          </cell>
          <cell r="E1090">
            <v>-8525237.9199999999</v>
          </cell>
        </row>
        <row r="1091">
          <cell r="A1091">
            <v>2017</v>
          </cell>
          <cell r="B1091" t="str">
            <v>MAR</v>
          </cell>
          <cell r="D1091" t="str">
            <v>CIC5006</v>
          </cell>
          <cell r="E1091">
            <v>-8525237.9199999999</v>
          </cell>
        </row>
        <row r="1092">
          <cell r="A1092">
            <v>2017</v>
          </cell>
          <cell r="B1092" t="str">
            <v>MAR</v>
          </cell>
          <cell r="D1092" t="str">
            <v>CI45001</v>
          </cell>
          <cell r="E1092">
            <v>1682724.11</v>
          </cell>
        </row>
        <row r="1093">
          <cell r="A1093">
            <v>2017</v>
          </cell>
          <cell r="B1093" t="str">
            <v>MAR</v>
          </cell>
          <cell r="D1093" t="str">
            <v>CI45002</v>
          </cell>
          <cell r="E1093">
            <v>314076.21000000002</v>
          </cell>
        </row>
        <row r="1094">
          <cell r="A1094">
            <v>2017</v>
          </cell>
          <cell r="B1094" t="str">
            <v>MAR</v>
          </cell>
          <cell r="D1094" t="str">
            <v>RRS5082</v>
          </cell>
          <cell r="E1094">
            <v>-124770.955681682</v>
          </cell>
        </row>
        <row r="1095">
          <cell r="A1095">
            <v>2017</v>
          </cell>
          <cell r="B1095" t="str">
            <v>MAR</v>
          </cell>
          <cell r="D1095" t="str">
            <v>RRS5216</v>
          </cell>
          <cell r="E1095">
            <v>-41535.7932962329</v>
          </cell>
        </row>
        <row r="1096">
          <cell r="A1096">
            <v>2017</v>
          </cell>
          <cell r="B1096" t="str">
            <v>MAR</v>
          </cell>
          <cell r="D1096" t="str">
            <v>RRS5217</v>
          </cell>
          <cell r="E1096">
            <v>3171271.4348869501</v>
          </cell>
        </row>
        <row r="1097">
          <cell r="A1097">
            <v>2017</v>
          </cell>
          <cell r="B1097" t="str">
            <v>MAR</v>
          </cell>
          <cell r="D1097" t="str">
            <v>RRS5228</v>
          </cell>
          <cell r="E1097">
            <v>3218885.30339238</v>
          </cell>
        </row>
        <row r="1098">
          <cell r="A1098">
            <v>2017</v>
          </cell>
          <cell r="B1098" t="str">
            <v>MAR</v>
          </cell>
          <cell r="D1098" t="str">
            <v>CIR5001</v>
          </cell>
          <cell r="E1098">
            <v>84961242.209999993</v>
          </cell>
        </row>
        <row r="1099">
          <cell r="A1099">
            <v>2017</v>
          </cell>
          <cell r="B1099" t="str">
            <v>MAR</v>
          </cell>
          <cell r="D1099" t="str">
            <v>CIR5002</v>
          </cell>
          <cell r="E1099">
            <v>11746186.210000001</v>
          </cell>
        </row>
        <row r="1100">
          <cell r="A1100">
            <v>2017</v>
          </cell>
          <cell r="B1100" t="str">
            <v>MAR</v>
          </cell>
          <cell r="D1100" t="str">
            <v>CIS5001</v>
          </cell>
          <cell r="E1100">
            <v>4497162.68</v>
          </cell>
        </row>
        <row r="1101">
          <cell r="A1101">
            <v>2017</v>
          </cell>
          <cell r="B1101" t="str">
            <v>MAR</v>
          </cell>
          <cell r="D1101" t="str">
            <v>CIS5002</v>
          </cell>
          <cell r="E1101">
            <v>495578.44</v>
          </cell>
        </row>
        <row r="1102">
          <cell r="A1102">
            <v>2017</v>
          </cell>
          <cell r="B1102" t="str">
            <v>MAR</v>
          </cell>
          <cell r="D1102" t="str">
            <v>COB5001</v>
          </cell>
          <cell r="E1102">
            <v>19214.358867479801</v>
          </cell>
        </row>
        <row r="1103">
          <cell r="A1103">
            <v>2017</v>
          </cell>
          <cell r="B1103" t="str">
            <v>MAR</v>
          </cell>
          <cell r="D1103" t="str">
            <v>COB5002</v>
          </cell>
          <cell r="E1103">
            <v>4707.1616605912304</v>
          </cell>
        </row>
        <row r="1104">
          <cell r="A1104">
            <v>2017</v>
          </cell>
          <cell r="B1104" t="str">
            <v>MAR</v>
          </cell>
          <cell r="D1104" t="str">
            <v>COC5001</v>
          </cell>
          <cell r="E1104">
            <v>188112.60429700499</v>
          </cell>
        </row>
        <row r="1105">
          <cell r="A1105">
            <v>2017</v>
          </cell>
          <cell r="B1105" t="str">
            <v>MAR</v>
          </cell>
          <cell r="D1105" t="str">
            <v>COC5002</v>
          </cell>
          <cell r="E1105">
            <v>46084.1001736205</v>
          </cell>
        </row>
        <row r="1106">
          <cell r="A1106">
            <v>2017</v>
          </cell>
          <cell r="B1106" t="str">
            <v>MAR</v>
          </cell>
          <cell r="D1106" t="str">
            <v>COE5001</v>
          </cell>
          <cell r="E1106">
            <v>953503.50438776996</v>
          </cell>
        </row>
        <row r="1107">
          <cell r="A1107">
            <v>2017</v>
          </cell>
          <cell r="B1107" t="str">
            <v>MAR</v>
          </cell>
          <cell r="D1107" t="str">
            <v>COE5002</v>
          </cell>
          <cell r="E1107">
            <v>199136.79184587899</v>
          </cell>
        </row>
        <row r="1108">
          <cell r="A1108">
            <v>2017</v>
          </cell>
          <cell r="B1108" t="str">
            <v>MAR</v>
          </cell>
          <cell r="D1108" t="str">
            <v>CI55001</v>
          </cell>
          <cell r="E1108">
            <v>2751353.07</v>
          </cell>
        </row>
        <row r="1109">
          <cell r="A1109">
            <v>2017</v>
          </cell>
          <cell r="B1109" t="str">
            <v>MAR</v>
          </cell>
          <cell r="D1109" t="str">
            <v>CI55002</v>
          </cell>
          <cell r="E1109">
            <v>9123514.8100000005</v>
          </cell>
        </row>
        <row r="1110">
          <cell r="A1110">
            <v>2017</v>
          </cell>
          <cell r="B1110" t="str">
            <v>MAR</v>
          </cell>
          <cell r="D1110" t="str">
            <v>INT5YER</v>
          </cell>
          <cell r="E1110">
            <v>7.9000000000000008E-3</v>
          </cell>
        </row>
        <row r="1111">
          <cell r="A1111">
            <v>2017</v>
          </cell>
          <cell r="B1111" t="str">
            <v>MAR</v>
          </cell>
          <cell r="D1111" t="str">
            <v>INT5AMT</v>
          </cell>
          <cell r="E1111">
            <v>6998.9342698281898</v>
          </cell>
        </row>
        <row r="1112">
          <cell r="A1112">
            <v>2017</v>
          </cell>
          <cell r="B1112" t="str">
            <v>MAR</v>
          </cell>
          <cell r="D1112" t="str">
            <v>TRU5BEG</v>
          </cell>
          <cell r="E1112">
            <v>14169014.671760499</v>
          </cell>
        </row>
        <row r="1113">
          <cell r="A1113">
            <v>2017</v>
          </cell>
          <cell r="B1113" t="str">
            <v>MAR</v>
          </cell>
          <cell r="D1113" t="str">
            <v>TRU5END</v>
          </cell>
          <cell r="E1113">
            <v>7094647.09287016</v>
          </cell>
        </row>
        <row r="1114">
          <cell r="A1114">
            <v>2017</v>
          </cell>
          <cell r="B1114" t="str">
            <v>MAR</v>
          </cell>
          <cell r="D1114" t="str">
            <v>INT5YTD</v>
          </cell>
          <cell r="E1114">
            <v>23826.038427990799</v>
          </cell>
        </row>
        <row r="1115">
          <cell r="A1115">
            <v>2017</v>
          </cell>
          <cell r="B1115" t="str">
            <v>MAR</v>
          </cell>
          <cell r="D1115" t="str">
            <v>1MC5YTD</v>
          </cell>
          <cell r="E1115">
            <v>0</v>
          </cell>
        </row>
        <row r="1116">
          <cell r="A1116">
            <v>2017</v>
          </cell>
          <cell r="B1116" t="str">
            <v>MAR</v>
          </cell>
          <cell r="D1116" t="str">
            <v>2MC5YTD</v>
          </cell>
          <cell r="E1116">
            <v>0</v>
          </cell>
        </row>
        <row r="1117">
          <cell r="A1117">
            <v>2017</v>
          </cell>
          <cell r="B1117" t="str">
            <v>MAR</v>
          </cell>
          <cell r="D1117" t="str">
            <v>3MC5YTD</v>
          </cell>
          <cell r="E1117">
            <v>0</v>
          </cell>
        </row>
        <row r="1118">
          <cell r="A1118">
            <v>2017</v>
          </cell>
          <cell r="B1118" t="str">
            <v>MAR</v>
          </cell>
          <cell r="D1118" t="str">
            <v>6360000992</v>
          </cell>
          <cell r="E1118">
            <v>72040.72</v>
          </cell>
        </row>
        <row r="1119">
          <cell r="A1119">
            <v>2017</v>
          </cell>
          <cell r="B1119" t="str">
            <v>MAR</v>
          </cell>
          <cell r="D1119" t="str">
            <v>2MC5TOT</v>
          </cell>
          <cell r="E1119">
            <v>0</v>
          </cell>
        </row>
        <row r="1120">
          <cell r="A1120">
            <v>2017</v>
          </cell>
          <cell r="B1120" t="str">
            <v>MAR</v>
          </cell>
          <cell r="D1120" t="str">
            <v>1MC5MON</v>
          </cell>
          <cell r="E1120">
            <v>0</v>
          </cell>
        </row>
        <row r="1121">
          <cell r="A1121">
            <v>2017</v>
          </cell>
          <cell r="B1121" t="str">
            <v>MAR</v>
          </cell>
          <cell r="D1121" t="str">
            <v>1MC5TOT</v>
          </cell>
          <cell r="E1121">
            <v>0</v>
          </cell>
        </row>
        <row r="1122">
          <cell r="A1122">
            <v>2017</v>
          </cell>
          <cell r="B1122" t="str">
            <v>MAR</v>
          </cell>
          <cell r="D1122" t="str">
            <v>TRU5MON</v>
          </cell>
          <cell r="E1122">
            <v>1455771.75</v>
          </cell>
        </row>
        <row r="1123">
          <cell r="A1123">
            <v>2017</v>
          </cell>
          <cell r="B1123" t="str">
            <v>MAR</v>
          </cell>
          <cell r="D1123" t="str">
            <v>TRU5TOT</v>
          </cell>
          <cell r="E1123">
            <v>17469261</v>
          </cell>
        </row>
        <row r="1124">
          <cell r="A1124">
            <v>2017</v>
          </cell>
          <cell r="B1124" t="str">
            <v>MAR</v>
          </cell>
          <cell r="D1124" t="str">
            <v>2MC5MON</v>
          </cell>
          <cell r="E1124">
            <v>0</v>
          </cell>
        </row>
        <row r="1125">
          <cell r="A1125">
            <v>2017</v>
          </cell>
          <cell r="B1125" t="str">
            <v>MAR</v>
          </cell>
          <cell r="D1125" t="str">
            <v>RAF5FEE</v>
          </cell>
          <cell r="E1125">
            <v>14337.423885599999</v>
          </cell>
        </row>
        <row r="1126">
          <cell r="A1126">
            <v>2017</v>
          </cell>
          <cell r="B1126" t="str">
            <v>MAR</v>
          </cell>
          <cell r="D1126" t="str">
            <v>REV5NET</v>
          </cell>
          <cell r="E1126">
            <v>19898751.306114402</v>
          </cell>
        </row>
        <row r="1127">
          <cell r="A1127">
            <v>2017</v>
          </cell>
          <cell r="B1127" t="str">
            <v>MAR</v>
          </cell>
          <cell r="D1127" t="str">
            <v>REV5MON</v>
          </cell>
          <cell r="E1127">
            <v>21354523.056114402</v>
          </cell>
        </row>
        <row r="1128">
          <cell r="A1128">
            <v>2017</v>
          </cell>
          <cell r="B1128" t="str">
            <v>MAR</v>
          </cell>
          <cell r="D1128" t="str">
            <v>AM25081</v>
          </cell>
          <cell r="E1128">
            <v>0</v>
          </cell>
        </row>
        <row r="1129">
          <cell r="A1129">
            <v>2017</v>
          </cell>
          <cell r="B1129" t="str">
            <v>MAR</v>
          </cell>
          <cell r="D1129" t="str">
            <v>AM35081</v>
          </cell>
          <cell r="E1129">
            <v>0</v>
          </cell>
        </row>
        <row r="1130">
          <cell r="A1130">
            <v>2017</v>
          </cell>
          <cell r="B1130" t="str">
            <v>MAR</v>
          </cell>
          <cell r="D1130" t="str">
            <v>AM55081</v>
          </cell>
          <cell r="E1130">
            <v>0</v>
          </cell>
        </row>
        <row r="1131">
          <cell r="A1131">
            <v>2017</v>
          </cell>
          <cell r="B1131" t="str">
            <v>MAR</v>
          </cell>
          <cell r="D1131" t="str">
            <v>AM65081</v>
          </cell>
          <cell r="E1131">
            <v>6.4000000000000003E-3</v>
          </cell>
        </row>
        <row r="1132">
          <cell r="A1132">
            <v>2017</v>
          </cell>
          <cell r="B1132" t="str">
            <v>MAR</v>
          </cell>
          <cell r="D1132" t="str">
            <v>AM75081</v>
          </cell>
          <cell r="E1132">
            <v>9.4000000000000004E-3</v>
          </cell>
        </row>
        <row r="1133">
          <cell r="A1133">
            <v>2017</v>
          </cell>
          <cell r="B1133" t="str">
            <v>MAR</v>
          </cell>
          <cell r="D1133" t="str">
            <v>AM85081</v>
          </cell>
          <cell r="E1133">
            <v>7.9000000000000008E-3</v>
          </cell>
        </row>
        <row r="1134">
          <cell r="A1134">
            <v>2017</v>
          </cell>
          <cell r="B1134" t="str">
            <v>MAR</v>
          </cell>
          <cell r="D1134" t="str">
            <v>AM95081</v>
          </cell>
          <cell r="E1134">
            <v>6.5830000000000001E-4</v>
          </cell>
        </row>
        <row r="1135">
          <cell r="A1135">
            <v>2017</v>
          </cell>
          <cell r="B1135" t="str">
            <v>MAR</v>
          </cell>
          <cell r="D1135" t="str">
            <v>AMA5081</v>
          </cell>
          <cell r="E1135">
            <v>0</v>
          </cell>
        </row>
        <row r="1136">
          <cell r="A1136">
            <v>2017</v>
          </cell>
          <cell r="B1136" t="str">
            <v>MAR</v>
          </cell>
          <cell r="D1136" t="str">
            <v>AMB5081</v>
          </cell>
          <cell r="E1136">
            <v>0.95046580000000003</v>
          </cell>
        </row>
        <row r="1137">
          <cell r="A1137">
            <v>2017</v>
          </cell>
          <cell r="B1137" t="str">
            <v>MAR</v>
          </cell>
          <cell r="D1137" t="str">
            <v>AMC5081</v>
          </cell>
          <cell r="E1137">
            <v>0</v>
          </cell>
        </row>
        <row r="1138">
          <cell r="A1138">
            <v>2017</v>
          </cell>
          <cell r="B1138" t="str">
            <v>MAR</v>
          </cell>
          <cell r="D1138" t="str">
            <v>UPGD.00000631.01.01.02</v>
          </cell>
          <cell r="E1138">
            <v>0</v>
          </cell>
        </row>
        <row r="1139">
          <cell r="A1139">
            <v>2017</v>
          </cell>
          <cell r="B1139" t="str">
            <v>MAR</v>
          </cell>
          <cell r="D1139" t="str">
            <v>RR25082</v>
          </cell>
          <cell r="E1139">
            <v>756990</v>
          </cell>
        </row>
        <row r="1140">
          <cell r="A1140">
            <v>2017</v>
          </cell>
          <cell r="B1140" t="str">
            <v>MAR</v>
          </cell>
          <cell r="D1140" t="str">
            <v>RR25216</v>
          </cell>
          <cell r="E1140">
            <v>60868</v>
          </cell>
        </row>
        <row r="1141">
          <cell r="A1141">
            <v>2017</v>
          </cell>
          <cell r="B1141" t="str">
            <v>MAR</v>
          </cell>
          <cell r="D1141" t="str">
            <v>RR25217</v>
          </cell>
          <cell r="E1141">
            <v>-4647322</v>
          </cell>
        </row>
        <row r="1142">
          <cell r="A1142">
            <v>2017</v>
          </cell>
          <cell r="B1142" t="str">
            <v>MAR</v>
          </cell>
          <cell r="D1142" t="str">
            <v>RR25228</v>
          </cell>
          <cell r="E1142">
            <v>-4180555.56</v>
          </cell>
        </row>
        <row r="1143">
          <cell r="A1143">
            <v>2017</v>
          </cell>
          <cell r="B1143" t="str">
            <v>MAR</v>
          </cell>
          <cell r="D1143" t="str">
            <v>RR35082</v>
          </cell>
          <cell r="E1143">
            <v>-16717503</v>
          </cell>
        </row>
        <row r="1144">
          <cell r="A1144">
            <v>2017</v>
          </cell>
          <cell r="B1144" t="str">
            <v>MAR</v>
          </cell>
          <cell r="D1144" t="str">
            <v>RR35216</v>
          </cell>
          <cell r="E1144">
            <v>-5660761</v>
          </cell>
        </row>
        <row r="1145">
          <cell r="A1145">
            <v>2017</v>
          </cell>
          <cell r="B1145" t="str">
            <v>MAR</v>
          </cell>
          <cell r="D1145" t="str">
            <v>RR35217</v>
          </cell>
          <cell r="E1145">
            <v>432200943</v>
          </cell>
        </row>
        <row r="1146">
          <cell r="A1146">
            <v>2017</v>
          </cell>
          <cell r="B1146" t="str">
            <v>MAR</v>
          </cell>
          <cell r="D1146" t="str">
            <v>RR35228</v>
          </cell>
          <cell r="E1146">
            <v>438958333.31999999</v>
          </cell>
        </row>
        <row r="1147">
          <cell r="A1147">
            <v>2017</v>
          </cell>
          <cell r="B1147" t="str">
            <v>MAR</v>
          </cell>
          <cell r="D1147" t="str">
            <v>UPGD.00005600.01.01.01</v>
          </cell>
          <cell r="E1147">
            <v>5072.34</v>
          </cell>
        </row>
        <row r="1148">
          <cell r="A1148">
            <v>2017</v>
          </cell>
          <cell r="B1148" t="str">
            <v>MAR</v>
          </cell>
          <cell r="D1148" t="str">
            <v>UCOR.00000301.01.06.01</v>
          </cell>
          <cell r="E1148">
            <v>-756990</v>
          </cell>
        </row>
        <row r="1149">
          <cell r="A1149">
            <v>2017</v>
          </cell>
          <cell r="B1149" t="str">
            <v>MAR</v>
          </cell>
          <cell r="D1149" t="str">
            <v>UNUC.00000002.01.05.01</v>
          </cell>
          <cell r="E1149">
            <v>1215.3800000000001</v>
          </cell>
        </row>
        <row r="1150">
          <cell r="A1150">
            <v>2017</v>
          </cell>
          <cell r="B1150" t="str">
            <v>MAR</v>
          </cell>
          <cell r="D1150" t="str">
            <v>UNUC.00000003.01.07.01</v>
          </cell>
          <cell r="E1150">
            <v>20979</v>
          </cell>
        </row>
        <row r="1151">
          <cell r="A1151">
            <v>2017</v>
          </cell>
          <cell r="B1151" t="str">
            <v>MAR</v>
          </cell>
          <cell r="D1151" t="str">
            <v>UNUC.00000938.01.01.01</v>
          </cell>
          <cell r="E1151">
            <v>12774.58</v>
          </cell>
        </row>
        <row r="1152">
          <cell r="A1152">
            <v>2017</v>
          </cell>
          <cell r="B1152" t="str">
            <v>MAR</v>
          </cell>
          <cell r="D1152" t="str">
            <v>UCOR.00000301.01.03.01</v>
          </cell>
          <cell r="E1152">
            <v>7772594.9400000004</v>
          </cell>
        </row>
        <row r="1153">
          <cell r="A1153">
            <v>2017</v>
          </cell>
          <cell r="B1153" t="str">
            <v>MAR</v>
          </cell>
          <cell r="D1153" t="str">
            <v>UNUC.00000001.01.07.01</v>
          </cell>
          <cell r="E1153">
            <v>2675</v>
          </cell>
        </row>
        <row r="1154">
          <cell r="A1154">
            <v>2017</v>
          </cell>
          <cell r="B1154" t="str">
            <v>MAR</v>
          </cell>
          <cell r="D1154" t="str">
            <v>UNUC.00000001.01.15.01</v>
          </cell>
          <cell r="E1154">
            <v>97654.74</v>
          </cell>
        </row>
        <row r="1155">
          <cell r="A1155">
            <v>2017</v>
          </cell>
          <cell r="B1155" t="str">
            <v>MAR</v>
          </cell>
          <cell r="D1155" t="str">
            <v>UNUC.00000002.01.07.01</v>
          </cell>
          <cell r="E1155">
            <v>2425</v>
          </cell>
        </row>
        <row r="1156">
          <cell r="A1156">
            <v>2017</v>
          </cell>
          <cell r="B1156" t="str">
            <v>MAR</v>
          </cell>
          <cell r="D1156" t="str">
            <v>UNUC.00000604.01.01.01</v>
          </cell>
          <cell r="E1156">
            <v>11541.44</v>
          </cell>
        </row>
        <row r="1157">
          <cell r="A1157">
            <v>2017</v>
          </cell>
          <cell r="B1157" t="str">
            <v>MAR</v>
          </cell>
          <cell r="D1157" t="str">
            <v>UNUC.00001058.01.01.01</v>
          </cell>
          <cell r="E1157">
            <v>4106</v>
          </cell>
        </row>
        <row r="1158">
          <cell r="A1158">
            <v>2017</v>
          </cell>
          <cell r="B1158" t="str">
            <v>MAR</v>
          </cell>
          <cell r="D1158" t="str">
            <v>UPGD.00000963.01.01.02</v>
          </cell>
          <cell r="E1158">
            <v>14300.56</v>
          </cell>
        </row>
        <row r="1159">
          <cell r="A1159">
            <v>2017</v>
          </cell>
          <cell r="B1159" t="str">
            <v>MAR</v>
          </cell>
          <cell r="D1159" t="str">
            <v>6350000869</v>
          </cell>
          <cell r="E1159">
            <v>908067.4</v>
          </cell>
        </row>
        <row r="1160">
          <cell r="A1160">
            <v>2017</v>
          </cell>
          <cell r="B1160" t="str">
            <v>MAR</v>
          </cell>
          <cell r="D1160" t="str">
            <v>6360002520</v>
          </cell>
          <cell r="E1160">
            <v>4647322</v>
          </cell>
        </row>
        <row r="1161">
          <cell r="A1161">
            <v>2017</v>
          </cell>
          <cell r="B1161" t="str">
            <v>MAR</v>
          </cell>
          <cell r="D1161" t="str">
            <v>6360002521</v>
          </cell>
          <cell r="E1161">
            <v>2918525</v>
          </cell>
        </row>
        <row r="1162">
          <cell r="A1162">
            <v>2017</v>
          </cell>
          <cell r="B1162" t="str">
            <v>MAR</v>
          </cell>
          <cell r="D1162" t="str">
            <v>UCOR.00000306.01.07.02</v>
          </cell>
          <cell r="E1162">
            <v>1149200</v>
          </cell>
        </row>
        <row r="1163">
          <cell r="A1163">
            <v>2017</v>
          </cell>
          <cell r="B1163" t="str">
            <v>MAR</v>
          </cell>
          <cell r="D1163" t="str">
            <v>6700000041</v>
          </cell>
          <cell r="E1163">
            <v>-7662512.5499999998</v>
          </cell>
        </row>
        <row r="1164">
          <cell r="A1164">
            <v>2017</v>
          </cell>
          <cell r="B1164" t="str">
            <v>MAR</v>
          </cell>
          <cell r="D1164" t="str">
            <v>UNUC.00000001.01.01.01</v>
          </cell>
          <cell r="E1164">
            <v>807176.94</v>
          </cell>
        </row>
        <row r="1165">
          <cell r="A1165">
            <v>2017</v>
          </cell>
          <cell r="B1165" t="str">
            <v>MAR</v>
          </cell>
          <cell r="D1165" t="str">
            <v>UNUC.00000002.01.15.01</v>
          </cell>
          <cell r="E1165">
            <v>183101.16</v>
          </cell>
        </row>
        <row r="1166">
          <cell r="A1166">
            <v>2017</v>
          </cell>
          <cell r="B1166" t="str">
            <v>MAR</v>
          </cell>
          <cell r="D1166" t="str">
            <v>UNUC.00001174.01.01.01</v>
          </cell>
          <cell r="E1166">
            <v>24296.53</v>
          </cell>
        </row>
        <row r="1167">
          <cell r="A1167">
            <v>2017</v>
          </cell>
          <cell r="B1167" t="str">
            <v>MAR</v>
          </cell>
          <cell r="D1167" t="str">
            <v>6350000868</v>
          </cell>
          <cell r="E1167">
            <v>-739238.87</v>
          </cell>
        </row>
        <row r="1168">
          <cell r="A1168">
            <v>2017</v>
          </cell>
          <cell r="B1168" t="str">
            <v>MAR</v>
          </cell>
          <cell r="D1168" t="str">
            <v>6350000870</v>
          </cell>
          <cell r="E1168">
            <v>-841114.45</v>
          </cell>
        </row>
        <row r="1169">
          <cell r="A1169">
            <v>2017</v>
          </cell>
          <cell r="B1169" t="str">
            <v>MAR</v>
          </cell>
          <cell r="D1169" t="str">
            <v>UNUC.00001132.01.03.01</v>
          </cell>
          <cell r="E1169">
            <v>17445.03</v>
          </cell>
        </row>
        <row r="1170">
          <cell r="A1170">
            <v>2017</v>
          </cell>
          <cell r="B1170" t="str">
            <v>MAR</v>
          </cell>
          <cell r="D1170" t="str">
            <v>UCOR.00000301.01.05.01</v>
          </cell>
          <cell r="E1170">
            <v>6182132.7599999998</v>
          </cell>
        </row>
        <row r="1171">
          <cell r="A1171">
            <v>2017</v>
          </cell>
          <cell r="B1171" t="str">
            <v>MAR</v>
          </cell>
          <cell r="D1171" t="str">
            <v>UCOR.00000622.01.02.01</v>
          </cell>
          <cell r="E1171">
            <v>-85058.15</v>
          </cell>
        </row>
        <row r="1172">
          <cell r="A1172">
            <v>2017</v>
          </cell>
          <cell r="B1172" t="str">
            <v>MAR</v>
          </cell>
          <cell r="D1172" t="str">
            <v>UNUC.00000001.01.05.01</v>
          </cell>
          <cell r="E1172">
            <v>52292.56</v>
          </cell>
        </row>
        <row r="1173">
          <cell r="A1173">
            <v>2017</v>
          </cell>
          <cell r="B1173" t="str">
            <v>MAR</v>
          </cell>
          <cell r="D1173" t="str">
            <v>UNUC.00000002.01.06.01</v>
          </cell>
          <cell r="E1173">
            <v>3411.47</v>
          </cell>
        </row>
        <row r="1174">
          <cell r="A1174">
            <v>2017</v>
          </cell>
          <cell r="B1174" t="str">
            <v>MAR</v>
          </cell>
          <cell r="D1174" t="str">
            <v>UPGD.00003208.01.01.01</v>
          </cell>
          <cell r="E1174">
            <v>572756.12</v>
          </cell>
        </row>
        <row r="1175">
          <cell r="A1175">
            <v>2017</v>
          </cell>
          <cell r="B1175" t="str">
            <v>MAR</v>
          </cell>
          <cell r="D1175" t="str">
            <v>UCOR.00000306.01.07.01</v>
          </cell>
          <cell r="E1175">
            <v>35500.82</v>
          </cell>
        </row>
        <row r="1176">
          <cell r="A1176">
            <v>2017</v>
          </cell>
          <cell r="B1176" t="str">
            <v>MAR</v>
          </cell>
          <cell r="D1176" t="str">
            <v>6350000872</v>
          </cell>
          <cell r="E1176">
            <v>-60677.13</v>
          </cell>
        </row>
        <row r="1177">
          <cell r="A1177">
            <v>2017</v>
          </cell>
          <cell r="B1177" t="str">
            <v>MAR</v>
          </cell>
          <cell r="D1177" t="str">
            <v>UNUC.00000001.01.06.01</v>
          </cell>
          <cell r="E1177">
            <v>-2158.48</v>
          </cell>
        </row>
        <row r="1178">
          <cell r="A1178">
            <v>2017</v>
          </cell>
          <cell r="B1178" t="str">
            <v>MAR</v>
          </cell>
          <cell r="D1178" t="str">
            <v>UPGD.00000963.01.01.01</v>
          </cell>
          <cell r="E1178">
            <v>14301.22</v>
          </cell>
        </row>
        <row r="1179">
          <cell r="A1179">
            <v>2017</v>
          </cell>
          <cell r="B1179" t="str">
            <v>MAR</v>
          </cell>
          <cell r="D1179" t="str">
            <v>UPGD.00003814.01.01.01</v>
          </cell>
          <cell r="E1179">
            <v>32758.639999999999</v>
          </cell>
        </row>
        <row r="1180">
          <cell r="A1180">
            <v>2017</v>
          </cell>
          <cell r="B1180" t="str">
            <v>MAR</v>
          </cell>
          <cell r="D1180" t="str">
            <v>UNUC.00000937.01.01.01</v>
          </cell>
          <cell r="E1180">
            <v>28495.85</v>
          </cell>
        </row>
        <row r="1181">
          <cell r="A1181">
            <v>2017</v>
          </cell>
          <cell r="B1181" t="str">
            <v>MAR</v>
          </cell>
          <cell r="D1181" t="str">
            <v>UNUC.00001132.01.01.01</v>
          </cell>
          <cell r="E1181">
            <v>950</v>
          </cell>
        </row>
        <row r="1182">
          <cell r="A1182">
            <v>2017</v>
          </cell>
          <cell r="B1182" t="str">
            <v>MAR</v>
          </cell>
          <cell r="D1182" t="str">
            <v>UNUC.00000001.01.02.01</v>
          </cell>
          <cell r="E1182">
            <v>59081</v>
          </cell>
        </row>
        <row r="1183">
          <cell r="A1183">
            <v>2017</v>
          </cell>
          <cell r="B1183" t="str">
            <v>MAR</v>
          </cell>
          <cell r="D1183" t="str">
            <v>UNUC.00000002.01.01.01</v>
          </cell>
          <cell r="E1183">
            <v>894988.11</v>
          </cell>
        </row>
        <row r="1184">
          <cell r="A1184">
            <v>2017</v>
          </cell>
          <cell r="B1184" t="str">
            <v>MAR</v>
          </cell>
          <cell r="D1184" t="str">
            <v>UNUC.00000002.01.13.01</v>
          </cell>
          <cell r="E1184">
            <v>54586.84</v>
          </cell>
        </row>
        <row r="1185">
          <cell r="A1185">
            <v>2017</v>
          </cell>
          <cell r="B1185" t="str">
            <v>MAR</v>
          </cell>
          <cell r="D1185" t="str">
            <v>UPGD.00000624.01.01.01</v>
          </cell>
          <cell r="E1185">
            <v>-2.37</v>
          </cell>
        </row>
        <row r="1186">
          <cell r="A1186">
            <v>2017</v>
          </cell>
          <cell r="B1186" t="str">
            <v>MAR</v>
          </cell>
          <cell r="D1186" t="str">
            <v>UPGD.00000628.01.01.01</v>
          </cell>
          <cell r="E1186">
            <v>11586.66</v>
          </cell>
        </row>
        <row r="1187">
          <cell r="A1187">
            <v>2017</v>
          </cell>
          <cell r="B1187" t="str">
            <v>MAR</v>
          </cell>
          <cell r="D1187" t="str">
            <v>6350000866</v>
          </cell>
          <cell r="E1187">
            <v>-17298</v>
          </cell>
        </row>
        <row r="1188">
          <cell r="A1188">
            <v>2017</v>
          </cell>
          <cell r="B1188" t="str">
            <v>MAR</v>
          </cell>
          <cell r="D1188" t="str">
            <v>6350000871</v>
          </cell>
          <cell r="E1188">
            <v>-6275.82</v>
          </cell>
        </row>
        <row r="1189">
          <cell r="A1189">
            <v>2017</v>
          </cell>
          <cell r="B1189" t="str">
            <v>MAR</v>
          </cell>
          <cell r="D1189" t="str">
            <v>UNUC.00001132.01.04.01</v>
          </cell>
          <cell r="E1189">
            <v>10462.17</v>
          </cell>
        </row>
        <row r="1190">
          <cell r="A1190">
            <v>2017</v>
          </cell>
          <cell r="B1190" t="str">
            <v>MAR</v>
          </cell>
          <cell r="D1190" t="str">
            <v>6690000061</v>
          </cell>
          <cell r="E1190">
            <v>-60868</v>
          </cell>
        </row>
        <row r="1191">
          <cell r="A1191">
            <v>2017</v>
          </cell>
          <cell r="B1191" t="str">
            <v>MAR</v>
          </cell>
          <cell r="D1191" t="str">
            <v>6360002678</v>
          </cell>
          <cell r="E1191">
            <v>4180555.56</v>
          </cell>
        </row>
        <row r="1192">
          <cell r="A1192">
            <v>2017</v>
          </cell>
          <cell r="B1192" t="str">
            <v>MAR</v>
          </cell>
          <cell r="D1192" t="str">
            <v>6360000992</v>
          </cell>
          <cell r="E1192">
            <v>-72040.72</v>
          </cell>
        </row>
        <row r="1193">
          <cell r="A1193">
            <v>2017</v>
          </cell>
          <cell r="B1193" t="str">
            <v>MAR</v>
          </cell>
          <cell r="D1193" t="str">
            <v>UCOR.00000693.01.01.02</v>
          </cell>
          <cell r="E1193">
            <v>0</v>
          </cell>
        </row>
        <row r="1194">
          <cell r="A1194">
            <v>2017</v>
          </cell>
          <cell r="B1194" t="str">
            <v>MAR</v>
          </cell>
          <cell r="D1194" t="str">
            <v>UPGD.00001446.03.01.01</v>
          </cell>
          <cell r="E1194">
            <v>0</v>
          </cell>
        </row>
        <row r="1195">
          <cell r="A1195">
            <v>2017</v>
          </cell>
          <cell r="B1195" t="str">
            <v>MAR</v>
          </cell>
          <cell r="D1195" t="str">
            <v>UPGD.00000635.01.01.01</v>
          </cell>
          <cell r="E1195">
            <v>0</v>
          </cell>
        </row>
        <row r="1196">
          <cell r="A1196">
            <v>2017</v>
          </cell>
          <cell r="B1196" t="str">
            <v>MAR</v>
          </cell>
          <cell r="D1196" t="str">
            <v>UPGD.00000631.01.01.01</v>
          </cell>
          <cell r="E1196">
            <v>0</v>
          </cell>
        </row>
        <row r="1197">
          <cell r="A1197">
            <v>2017</v>
          </cell>
          <cell r="B1197" t="str">
            <v>MAR</v>
          </cell>
          <cell r="D1197" t="str">
            <v>UNUC.00000002.01.03.01</v>
          </cell>
          <cell r="E1197">
            <v>0</v>
          </cell>
        </row>
        <row r="1198">
          <cell r="A1198">
            <v>2017</v>
          </cell>
          <cell r="B1198" t="str">
            <v>MAR</v>
          </cell>
          <cell r="D1198" t="str">
            <v>UPGD.00001327.01.01.02</v>
          </cell>
          <cell r="E1198">
            <v>0</v>
          </cell>
        </row>
        <row r="1199">
          <cell r="A1199">
            <v>2017</v>
          </cell>
          <cell r="B1199" t="str">
            <v>MAR</v>
          </cell>
          <cell r="D1199" t="str">
            <v>UNUC.00000003.01.06.01</v>
          </cell>
          <cell r="E1199">
            <v>0</v>
          </cell>
        </row>
        <row r="1200">
          <cell r="A1200">
            <v>2017</v>
          </cell>
          <cell r="B1200" t="str">
            <v>MAR</v>
          </cell>
          <cell r="D1200" t="str">
            <v>UPGD.00001327.01.01.01</v>
          </cell>
          <cell r="E1200">
            <v>0</v>
          </cell>
        </row>
        <row r="1201">
          <cell r="A1201">
            <v>2017</v>
          </cell>
          <cell r="B1201" t="str">
            <v>MAR</v>
          </cell>
          <cell r="D1201" t="str">
            <v>UPGD.00000632.01.01.01</v>
          </cell>
          <cell r="E1201">
            <v>0</v>
          </cell>
        </row>
        <row r="1202">
          <cell r="A1202">
            <v>2017</v>
          </cell>
          <cell r="B1202" t="str">
            <v>MAR</v>
          </cell>
          <cell r="D1202" t="str">
            <v>UPGD.00000399.01.01.01</v>
          </cell>
          <cell r="E1202">
            <v>0</v>
          </cell>
        </row>
        <row r="1203">
          <cell r="A1203">
            <v>2017</v>
          </cell>
          <cell r="B1203" t="str">
            <v>MAR</v>
          </cell>
          <cell r="D1203" t="str">
            <v>UPGD.00000729.03.01.01</v>
          </cell>
          <cell r="E1203">
            <v>0</v>
          </cell>
        </row>
        <row r="1204">
          <cell r="A1204">
            <v>2017</v>
          </cell>
          <cell r="B1204" t="str">
            <v>MAR</v>
          </cell>
          <cell r="D1204" t="str">
            <v>UNUC.00000938.01.01.03</v>
          </cell>
          <cell r="E1204">
            <v>0</v>
          </cell>
        </row>
        <row r="1205">
          <cell r="A1205">
            <v>2017</v>
          </cell>
          <cell r="B1205" t="str">
            <v>MAR</v>
          </cell>
          <cell r="D1205" t="str">
            <v>UPGD.00000962.01.01.02</v>
          </cell>
          <cell r="E1205">
            <v>0</v>
          </cell>
        </row>
        <row r="1206">
          <cell r="A1206">
            <v>2017</v>
          </cell>
          <cell r="B1206" t="str">
            <v>MAR</v>
          </cell>
          <cell r="D1206" t="str">
            <v>UPGD.00000630.01.01.01</v>
          </cell>
          <cell r="E1206">
            <v>0</v>
          </cell>
        </row>
        <row r="1207">
          <cell r="A1207">
            <v>2017</v>
          </cell>
          <cell r="B1207" t="str">
            <v>MAR</v>
          </cell>
          <cell r="D1207" t="str">
            <v>UPGD.00000689.01.01.01</v>
          </cell>
          <cell r="E1207">
            <v>0</v>
          </cell>
        </row>
        <row r="1208">
          <cell r="A1208">
            <v>2017</v>
          </cell>
          <cell r="B1208" t="str">
            <v>MAR</v>
          </cell>
          <cell r="D1208" t="str">
            <v>UNUC.00000002.01.04.01</v>
          </cell>
          <cell r="E1208">
            <v>0</v>
          </cell>
        </row>
        <row r="1209">
          <cell r="A1209">
            <v>2017</v>
          </cell>
          <cell r="B1209" t="str">
            <v>MAR</v>
          </cell>
          <cell r="D1209" t="str">
            <v>UNUC.00000914.01.01.01</v>
          </cell>
          <cell r="E1209">
            <v>0</v>
          </cell>
        </row>
        <row r="1210">
          <cell r="A1210">
            <v>2017</v>
          </cell>
          <cell r="B1210" t="str">
            <v>MAR</v>
          </cell>
          <cell r="D1210" t="str">
            <v>UPGD.00000627.01.01.01</v>
          </cell>
          <cell r="E1210">
            <v>0</v>
          </cell>
        </row>
        <row r="1211">
          <cell r="A1211">
            <v>2017</v>
          </cell>
          <cell r="B1211" t="str">
            <v>MAR</v>
          </cell>
          <cell r="D1211" t="str">
            <v>UPGD.00005601.01.01.01</v>
          </cell>
          <cell r="E1211">
            <v>0</v>
          </cell>
        </row>
        <row r="1212">
          <cell r="A1212">
            <v>2017</v>
          </cell>
          <cell r="B1212" t="str">
            <v>MAR</v>
          </cell>
          <cell r="D1212" t="str">
            <v>UNUC.00000001.01.10.01</v>
          </cell>
          <cell r="E1212">
            <v>0</v>
          </cell>
        </row>
        <row r="1213">
          <cell r="A1213">
            <v>2017</v>
          </cell>
          <cell r="B1213" t="str">
            <v>MAR</v>
          </cell>
          <cell r="D1213" t="str">
            <v>UNUC.00000001.01.03.01</v>
          </cell>
          <cell r="E1213">
            <v>0</v>
          </cell>
        </row>
        <row r="1214">
          <cell r="A1214">
            <v>2017</v>
          </cell>
          <cell r="B1214" t="str">
            <v>MAR</v>
          </cell>
          <cell r="D1214" t="str">
            <v>UPGD.00000633.01.01.01</v>
          </cell>
          <cell r="E1214">
            <v>103144.9</v>
          </cell>
        </row>
        <row r="1215">
          <cell r="A1215">
            <v>2017</v>
          </cell>
          <cell r="B1215" t="str">
            <v>FEB</v>
          </cell>
          <cell r="D1215" t="str">
            <v>RRA5082</v>
          </cell>
          <cell r="E1215">
            <v>0.53846153846153799</v>
          </cell>
        </row>
        <row r="1216">
          <cell r="A1216">
            <v>2017</v>
          </cell>
          <cell r="B1216" t="str">
            <v>FEB</v>
          </cell>
          <cell r="D1216" t="str">
            <v>RRA5216</v>
          </cell>
          <cell r="E1216">
            <v>0.53846153846153799</v>
          </cell>
        </row>
        <row r="1217">
          <cell r="A1217">
            <v>2017</v>
          </cell>
          <cell r="B1217" t="str">
            <v>FEB</v>
          </cell>
          <cell r="D1217" t="str">
            <v>RRA5217</v>
          </cell>
          <cell r="E1217">
            <v>0.53846153846153799</v>
          </cell>
        </row>
        <row r="1218">
          <cell r="A1218">
            <v>2017</v>
          </cell>
          <cell r="B1218" t="str">
            <v>FEB</v>
          </cell>
          <cell r="D1218" t="str">
            <v>RRA5228</v>
          </cell>
          <cell r="E1218">
            <v>0.53846153846153799</v>
          </cell>
        </row>
        <row r="1219">
          <cell r="A1219">
            <v>2017</v>
          </cell>
          <cell r="B1219" t="str">
            <v>FEB</v>
          </cell>
          <cell r="D1219" t="str">
            <v>RRD5082</v>
          </cell>
          <cell r="E1219">
            <v>-40698.7090543589</v>
          </cell>
        </row>
        <row r="1220">
          <cell r="A1220">
            <v>2017</v>
          </cell>
          <cell r="B1220" t="str">
            <v>FEB</v>
          </cell>
          <cell r="D1220" t="str">
            <v>RRD5216</v>
          </cell>
          <cell r="E1220">
            <v>-13112.737122735</v>
          </cell>
        </row>
        <row r="1221">
          <cell r="A1221">
            <v>2017</v>
          </cell>
          <cell r="B1221" t="str">
            <v>FEB</v>
          </cell>
          <cell r="D1221" t="str">
            <v>RRD5217</v>
          </cell>
          <cell r="E1221">
            <v>1001161.8470317899</v>
          </cell>
        </row>
        <row r="1222">
          <cell r="A1222">
            <v>2017</v>
          </cell>
          <cell r="B1222" t="str">
            <v>FEB</v>
          </cell>
          <cell r="D1222" t="str">
            <v>RRD5228</v>
          </cell>
          <cell r="E1222">
            <v>1014970.2848850799</v>
          </cell>
        </row>
        <row r="1223">
          <cell r="A1223">
            <v>2017</v>
          </cell>
          <cell r="B1223" t="str">
            <v>FEB</v>
          </cell>
          <cell r="D1223" t="str">
            <v>RRF5082</v>
          </cell>
          <cell r="E1223">
            <v>-137086.11278599699</v>
          </cell>
        </row>
        <row r="1224">
          <cell r="A1224">
            <v>2017</v>
          </cell>
          <cell r="B1224" t="str">
            <v>FEB</v>
          </cell>
          <cell r="D1224" t="str">
            <v>RRF5216</v>
          </cell>
          <cell r="E1224">
            <v>-44167.842221714403</v>
          </cell>
        </row>
        <row r="1225">
          <cell r="A1225">
            <v>2017</v>
          </cell>
          <cell r="B1225" t="str">
            <v>FEB</v>
          </cell>
          <cell r="D1225" t="str">
            <v>RRF5217</v>
          </cell>
          <cell r="E1225">
            <v>3372229.4654586399</v>
          </cell>
        </row>
        <row r="1226">
          <cell r="A1226">
            <v>2017</v>
          </cell>
          <cell r="B1226" t="str">
            <v>FEB</v>
          </cell>
          <cell r="D1226" t="str">
            <v>RRF5228</v>
          </cell>
          <cell r="E1226">
            <v>3418740.6475805701</v>
          </cell>
        </row>
        <row r="1227">
          <cell r="A1227">
            <v>2017</v>
          </cell>
          <cell r="B1227" t="str">
            <v>FEB</v>
          </cell>
          <cell r="D1227" t="str">
            <v>RRK5082</v>
          </cell>
          <cell r="E1227">
            <v>0</v>
          </cell>
        </row>
        <row r="1228">
          <cell r="A1228">
            <v>2017</v>
          </cell>
          <cell r="B1228" t="str">
            <v>FEB</v>
          </cell>
          <cell r="D1228" t="str">
            <v>RRK5216</v>
          </cell>
          <cell r="E1228">
            <v>0</v>
          </cell>
        </row>
        <row r="1229">
          <cell r="A1229">
            <v>2017</v>
          </cell>
          <cell r="B1229" t="str">
            <v>FEB</v>
          </cell>
          <cell r="D1229" t="str">
            <v>RRK5217</v>
          </cell>
          <cell r="E1229">
            <v>0</v>
          </cell>
        </row>
        <row r="1230">
          <cell r="A1230">
            <v>2017</v>
          </cell>
          <cell r="B1230" t="str">
            <v>FEB</v>
          </cell>
          <cell r="D1230" t="str">
            <v>RRK5228</v>
          </cell>
          <cell r="E1230">
            <v>0</v>
          </cell>
        </row>
        <row r="1231">
          <cell r="A1231">
            <v>2017</v>
          </cell>
          <cell r="B1231" t="str">
            <v>FEB</v>
          </cell>
          <cell r="D1231" t="str">
            <v>RRL5082</v>
          </cell>
          <cell r="E1231">
            <v>0</v>
          </cell>
        </row>
        <row r="1232">
          <cell r="A1232">
            <v>2017</v>
          </cell>
          <cell r="B1232" t="str">
            <v>FEB</v>
          </cell>
          <cell r="D1232" t="str">
            <v>RRL5216</v>
          </cell>
          <cell r="E1232">
            <v>0</v>
          </cell>
        </row>
        <row r="1233">
          <cell r="A1233">
            <v>2017</v>
          </cell>
          <cell r="B1233" t="str">
            <v>FEB</v>
          </cell>
          <cell r="D1233" t="str">
            <v>RRL5217</v>
          </cell>
          <cell r="E1233">
            <v>0</v>
          </cell>
        </row>
        <row r="1234">
          <cell r="A1234">
            <v>2017</v>
          </cell>
          <cell r="B1234" t="str">
            <v>FEB</v>
          </cell>
          <cell r="D1234" t="str">
            <v>RRL5228</v>
          </cell>
          <cell r="E1234">
            <v>0</v>
          </cell>
        </row>
        <row r="1235">
          <cell r="A1235">
            <v>2017</v>
          </cell>
          <cell r="B1235" t="str">
            <v>FEB</v>
          </cell>
          <cell r="D1235" t="str">
            <v>RRS5082</v>
          </cell>
          <cell r="E1235">
            <v>-130295.66185803201</v>
          </cell>
        </row>
        <row r="1236">
          <cell r="A1236">
            <v>2017</v>
          </cell>
          <cell r="B1236" t="str">
            <v>FEB</v>
          </cell>
          <cell r="D1236" t="str">
            <v>RRS5216</v>
          </cell>
          <cell r="E1236">
            <v>-41980.023491535503</v>
          </cell>
        </row>
        <row r="1237">
          <cell r="A1237">
            <v>2017</v>
          </cell>
          <cell r="B1237" t="str">
            <v>FEB</v>
          </cell>
          <cell r="D1237" t="str">
            <v>RRS5217</v>
          </cell>
          <cell r="E1237">
            <v>3205188.77667072</v>
          </cell>
        </row>
        <row r="1238">
          <cell r="A1238">
            <v>2017</v>
          </cell>
          <cell r="B1238" t="str">
            <v>FEB</v>
          </cell>
          <cell r="D1238" t="str">
            <v>RRS5228</v>
          </cell>
          <cell r="E1238">
            <v>3249396.0645951801</v>
          </cell>
        </row>
        <row r="1239">
          <cell r="A1239">
            <v>2017</v>
          </cell>
          <cell r="B1239" t="str">
            <v>FEB</v>
          </cell>
          <cell r="D1239" t="str">
            <v>CIR5001</v>
          </cell>
          <cell r="E1239">
            <v>84929023.420000002</v>
          </cell>
        </row>
        <row r="1240">
          <cell r="A1240">
            <v>2017</v>
          </cell>
          <cell r="B1240" t="str">
            <v>FEB</v>
          </cell>
          <cell r="D1240" t="str">
            <v>CIR5002</v>
          </cell>
          <cell r="E1240">
            <v>11698818.039999999</v>
          </cell>
        </row>
        <row r="1241">
          <cell r="A1241">
            <v>2017</v>
          </cell>
          <cell r="B1241" t="str">
            <v>FEB</v>
          </cell>
          <cell r="D1241" t="str">
            <v>CIS5001</v>
          </cell>
          <cell r="E1241">
            <v>4177281.87</v>
          </cell>
        </row>
        <row r="1242">
          <cell r="A1242">
            <v>2017</v>
          </cell>
          <cell r="B1242" t="str">
            <v>FEB</v>
          </cell>
          <cell r="D1242" t="str">
            <v>CIS5002</v>
          </cell>
          <cell r="E1242">
            <v>451667.46</v>
          </cell>
        </row>
        <row r="1243">
          <cell r="A1243">
            <v>2017</v>
          </cell>
          <cell r="B1243" t="str">
            <v>FEB</v>
          </cell>
          <cell r="D1243" t="str">
            <v>COB5001</v>
          </cell>
          <cell r="E1243">
            <v>19095.511067963798</v>
          </cell>
        </row>
        <row r="1244">
          <cell r="A1244">
            <v>2017</v>
          </cell>
          <cell r="B1244" t="str">
            <v>FEB</v>
          </cell>
          <cell r="D1244" t="str">
            <v>COB5002</v>
          </cell>
          <cell r="E1244">
            <v>4651.1103973420904</v>
          </cell>
        </row>
        <row r="1245">
          <cell r="A1245">
            <v>2017</v>
          </cell>
          <cell r="B1245" t="str">
            <v>FEB</v>
          </cell>
          <cell r="D1245" t="str">
            <v>COC5001</v>
          </cell>
          <cell r="E1245">
            <v>186949.05940663899</v>
          </cell>
        </row>
        <row r="1246">
          <cell r="A1246">
            <v>2017</v>
          </cell>
          <cell r="B1246" t="str">
            <v>FEB</v>
          </cell>
          <cell r="D1246" t="str">
            <v>COC5002</v>
          </cell>
          <cell r="E1246">
            <v>45535.346547405097</v>
          </cell>
        </row>
        <row r="1247">
          <cell r="A1247">
            <v>2017</v>
          </cell>
          <cell r="B1247" t="str">
            <v>FEB</v>
          </cell>
          <cell r="D1247" t="str">
            <v>COE5001</v>
          </cell>
          <cell r="E1247">
            <v>949622.62751972396</v>
          </cell>
        </row>
        <row r="1248">
          <cell r="A1248">
            <v>2017</v>
          </cell>
          <cell r="B1248" t="str">
            <v>FEB</v>
          </cell>
          <cell r="D1248" t="str">
            <v>COE5002</v>
          </cell>
          <cell r="E1248">
            <v>197221.39622800401</v>
          </cell>
        </row>
        <row r="1249">
          <cell r="A1249">
            <v>2017</v>
          </cell>
          <cell r="B1249" t="str">
            <v>FEB</v>
          </cell>
          <cell r="D1249" t="str">
            <v>CI55001</v>
          </cell>
          <cell r="E1249">
            <v>1068628.96</v>
          </cell>
        </row>
        <row r="1250">
          <cell r="A1250">
            <v>2017</v>
          </cell>
          <cell r="B1250" t="str">
            <v>FEB</v>
          </cell>
          <cell r="D1250" t="str">
            <v>CI55002</v>
          </cell>
          <cell r="E1250">
            <v>8809438.5999999996</v>
          </cell>
        </row>
        <row r="1251">
          <cell r="A1251">
            <v>2017</v>
          </cell>
          <cell r="B1251" t="str">
            <v>FEB</v>
          </cell>
          <cell r="D1251" t="str">
            <v>O/U5MON</v>
          </cell>
          <cell r="E1251">
            <v>-4867842.8637474701</v>
          </cell>
        </row>
        <row r="1252">
          <cell r="A1252">
            <v>2017</v>
          </cell>
          <cell r="B1252" t="str">
            <v>FEB</v>
          </cell>
          <cell r="D1252" t="str">
            <v>EXP5TOT</v>
          </cell>
          <cell r="E1252">
            <v>25407142.453673799</v>
          </cell>
        </row>
        <row r="1253">
          <cell r="A1253">
            <v>2017</v>
          </cell>
          <cell r="B1253" t="str">
            <v>FEB</v>
          </cell>
          <cell r="D1253" t="str">
            <v>LIN5LOS</v>
          </cell>
          <cell r="E1253">
            <v>0</v>
          </cell>
        </row>
        <row r="1254">
          <cell r="A1254">
            <v>2017</v>
          </cell>
          <cell r="B1254" t="str">
            <v>FEB</v>
          </cell>
          <cell r="D1254" t="str">
            <v>REV5TOT</v>
          </cell>
          <cell r="E1254">
            <v>20539299.589926399</v>
          </cell>
        </row>
        <row r="1255">
          <cell r="A1255">
            <v>2017</v>
          </cell>
          <cell r="B1255" t="str">
            <v>FEB</v>
          </cell>
          <cell r="D1255" t="str">
            <v>RES5PMO</v>
          </cell>
          <cell r="E1255">
            <v>-66486.447235633997</v>
          </cell>
        </row>
        <row r="1256">
          <cell r="A1256">
            <v>2017</v>
          </cell>
          <cell r="B1256" t="str">
            <v>FEB</v>
          </cell>
          <cell r="D1256" t="str">
            <v>GLB5END</v>
          </cell>
          <cell r="E1256">
            <v>14169014.671760499</v>
          </cell>
        </row>
        <row r="1257">
          <cell r="A1257">
            <v>2017</v>
          </cell>
          <cell r="B1257" t="str">
            <v>FEB</v>
          </cell>
          <cell r="D1257" t="str">
            <v>INT5MON</v>
          </cell>
          <cell r="E1257">
            <v>5.7499999999999999E-4</v>
          </cell>
        </row>
        <row r="1258">
          <cell r="A1258">
            <v>2017</v>
          </cell>
          <cell r="B1258" t="str">
            <v>FEB</v>
          </cell>
          <cell r="D1258" t="str">
            <v>ADJ5PRI</v>
          </cell>
          <cell r="E1258">
            <v>0</v>
          </cell>
        </row>
        <row r="1259">
          <cell r="A1259">
            <v>2017</v>
          </cell>
          <cell r="B1259" t="str">
            <v>FEB</v>
          </cell>
          <cell r="D1259" t="str">
            <v>AVG5AMT</v>
          </cell>
          <cell r="E1259">
            <v>17320862.4827067</v>
          </cell>
        </row>
        <row r="1260">
          <cell r="A1260">
            <v>2017</v>
          </cell>
          <cell r="B1260" t="str">
            <v>FEB</v>
          </cell>
          <cell r="D1260" t="str">
            <v>GLE5MON</v>
          </cell>
          <cell r="E1260">
            <v>-6313655.1178199202</v>
          </cell>
        </row>
        <row r="1261">
          <cell r="A1261">
            <v>2017</v>
          </cell>
          <cell r="B1261" t="str">
            <v>FEB</v>
          </cell>
          <cell r="D1261" t="str">
            <v>RES5PRI</v>
          </cell>
          <cell r="E1261">
            <v>0</v>
          </cell>
        </row>
        <row r="1262">
          <cell r="A1262">
            <v>2017</v>
          </cell>
          <cell r="B1262" t="str">
            <v>FEB</v>
          </cell>
          <cell r="D1262" t="str">
            <v>INT5YER</v>
          </cell>
          <cell r="E1262">
            <v>6.8999999999999999E-3</v>
          </cell>
        </row>
        <row r="1263">
          <cell r="A1263">
            <v>2017</v>
          </cell>
          <cell r="B1263" t="str">
            <v>FEB</v>
          </cell>
          <cell r="D1263" t="str">
            <v>INT5AMT</v>
          </cell>
          <cell r="E1263">
            <v>9959.4959275563597</v>
          </cell>
        </row>
        <row r="1264">
          <cell r="A1264">
            <v>2017</v>
          </cell>
          <cell r="B1264" t="str">
            <v>FEB</v>
          </cell>
          <cell r="D1264" t="str">
            <v>TRU5BEG</v>
          </cell>
          <cell r="E1264">
            <v>20482669.789580401</v>
          </cell>
        </row>
        <row r="1265">
          <cell r="A1265">
            <v>2017</v>
          </cell>
          <cell r="B1265" t="str">
            <v>FEB</v>
          </cell>
          <cell r="D1265" t="str">
            <v>TRU5END</v>
          </cell>
          <cell r="E1265">
            <v>14159055.175832899</v>
          </cell>
        </row>
        <row r="1266">
          <cell r="A1266">
            <v>2017</v>
          </cell>
          <cell r="B1266" t="str">
            <v>MAR</v>
          </cell>
          <cell r="D1266" t="str">
            <v>O/U5MON</v>
          </cell>
          <cell r="E1266">
            <v>-5618595.82889036</v>
          </cell>
        </row>
        <row r="1267">
          <cell r="A1267">
            <v>2017</v>
          </cell>
          <cell r="B1267" t="str">
            <v>MAR</v>
          </cell>
          <cell r="D1267" t="str">
            <v>EXP5TOT</v>
          </cell>
          <cell r="E1267">
            <v>26973118.885004699</v>
          </cell>
        </row>
        <row r="1268">
          <cell r="A1268">
            <v>2017</v>
          </cell>
          <cell r="B1268" t="str">
            <v>MAR</v>
          </cell>
          <cell r="D1268" t="str">
            <v>LIN5LOS</v>
          </cell>
          <cell r="E1268">
            <v>0</v>
          </cell>
        </row>
        <row r="1269">
          <cell r="A1269">
            <v>2017</v>
          </cell>
          <cell r="B1269" t="str">
            <v>MAR</v>
          </cell>
          <cell r="D1269" t="str">
            <v>REV5TOT</v>
          </cell>
          <cell r="E1269">
            <v>21354523.056114402</v>
          </cell>
        </row>
        <row r="1270">
          <cell r="A1270">
            <v>2017</v>
          </cell>
          <cell r="B1270" t="str">
            <v>MAR</v>
          </cell>
          <cell r="D1270" t="str">
            <v>RES5PMO</v>
          </cell>
          <cell r="E1270">
            <v>0</v>
          </cell>
        </row>
        <row r="1271">
          <cell r="A1271">
            <v>2017</v>
          </cell>
          <cell r="B1271" t="str">
            <v>MAR</v>
          </cell>
          <cell r="D1271" t="str">
            <v>GLB5END</v>
          </cell>
          <cell r="E1271">
            <v>7101646.0271399897</v>
          </cell>
        </row>
        <row r="1272">
          <cell r="A1272">
            <v>2017</v>
          </cell>
          <cell r="B1272" t="str">
            <v>MAR</v>
          </cell>
          <cell r="D1272" t="str">
            <v>INT5MON</v>
          </cell>
          <cell r="E1272">
            <v>6.5830000000000001E-4</v>
          </cell>
        </row>
        <row r="1273">
          <cell r="A1273">
            <v>2017</v>
          </cell>
          <cell r="B1273" t="str">
            <v>MAR</v>
          </cell>
          <cell r="D1273" t="str">
            <v>ADJ5PRI</v>
          </cell>
          <cell r="E1273">
            <v>0</v>
          </cell>
        </row>
        <row r="1274">
          <cell r="A1274">
            <v>2017</v>
          </cell>
          <cell r="B1274" t="str">
            <v>MAR</v>
          </cell>
          <cell r="D1274" t="str">
            <v>AVG5AMT</v>
          </cell>
          <cell r="E1274">
            <v>10631830.8823153</v>
          </cell>
        </row>
        <row r="1275">
          <cell r="A1275">
            <v>2017</v>
          </cell>
          <cell r="B1275" t="str">
            <v>MAR</v>
          </cell>
          <cell r="D1275" t="str">
            <v>GLE5MON</v>
          </cell>
          <cell r="E1275">
            <v>-7067368.6446205396</v>
          </cell>
        </row>
        <row r="1276">
          <cell r="A1276">
            <v>2017</v>
          </cell>
          <cell r="B1276" t="str">
            <v>MAR</v>
          </cell>
          <cell r="D1276" t="str">
            <v>RES5PRI</v>
          </cell>
          <cell r="E1276">
            <v>0</v>
          </cell>
        </row>
        <row r="1277">
          <cell r="A1277">
            <v>2017</v>
          </cell>
          <cell r="B1277" t="str">
            <v>MAR</v>
          </cell>
          <cell r="D1277" t="str">
            <v>UNUC.00000969.10.01.01</v>
          </cell>
          <cell r="E1277">
            <v>-21776.26</v>
          </cell>
        </row>
        <row r="1278">
          <cell r="A1278">
            <v>2017</v>
          </cell>
          <cell r="B1278" t="str">
            <v>MAR</v>
          </cell>
          <cell r="D1278" t="str">
            <v>UNUC.00000001.01.13.01</v>
          </cell>
          <cell r="E1278">
            <v>40997.78</v>
          </cell>
        </row>
        <row r="1279">
          <cell r="A1279">
            <v>2017</v>
          </cell>
          <cell r="B1279" t="str">
            <v>MAR</v>
          </cell>
          <cell r="D1279" t="str">
            <v>UNUC.00000003.01.01.01</v>
          </cell>
          <cell r="E1279">
            <v>52758.06</v>
          </cell>
        </row>
        <row r="1280">
          <cell r="A1280">
            <v>2017</v>
          </cell>
          <cell r="B1280" t="str">
            <v>MAR</v>
          </cell>
          <cell r="D1280" t="str">
            <v>UNUC.00001057.01.01.01</v>
          </cell>
          <cell r="E1280">
            <v>728</v>
          </cell>
        </row>
        <row r="1281">
          <cell r="A1281">
            <v>2017</v>
          </cell>
          <cell r="B1281" t="str">
            <v>FEB</v>
          </cell>
          <cell r="D1281" t="str">
            <v>RR95217</v>
          </cell>
          <cell r="E1281">
            <v>5.8201058201058198E-2</v>
          </cell>
        </row>
        <row r="1282">
          <cell r="A1282">
            <v>2017</v>
          </cell>
          <cell r="B1282" t="str">
            <v>FEB</v>
          </cell>
          <cell r="D1282" t="str">
            <v>RR95228</v>
          </cell>
          <cell r="E1282">
            <v>5.8201058201058198E-2</v>
          </cell>
        </row>
        <row r="1283">
          <cell r="A1283">
            <v>2017</v>
          </cell>
          <cell r="B1283" t="str">
            <v>FEB</v>
          </cell>
          <cell r="D1283" t="str">
            <v>MAN510B</v>
          </cell>
          <cell r="E1283">
            <v>0</v>
          </cell>
        </row>
        <row r="1284">
          <cell r="A1284">
            <v>2017</v>
          </cell>
          <cell r="B1284" t="str">
            <v>FEB</v>
          </cell>
          <cell r="D1284" t="str">
            <v>MAN5CEA</v>
          </cell>
          <cell r="E1284">
            <v>0</v>
          </cell>
        </row>
        <row r="1285">
          <cell r="A1285">
            <v>2017</v>
          </cell>
          <cell r="B1285" t="str">
            <v>FEB</v>
          </cell>
          <cell r="D1285" t="str">
            <v>MAN5CEL</v>
          </cell>
          <cell r="E1285">
            <v>0</v>
          </cell>
        </row>
        <row r="1286">
          <cell r="A1286">
            <v>2017</v>
          </cell>
          <cell r="B1286" t="str">
            <v>FEB</v>
          </cell>
          <cell r="D1286" t="str">
            <v>MAN5CEW</v>
          </cell>
          <cell r="E1286">
            <v>0</v>
          </cell>
        </row>
        <row r="1287">
          <cell r="A1287">
            <v>2017</v>
          </cell>
          <cell r="B1287" t="str">
            <v>FEB</v>
          </cell>
          <cell r="D1287" t="str">
            <v>MAN5INDIAN</v>
          </cell>
          <cell r="E1287">
            <v>-919425.44</v>
          </cell>
        </row>
        <row r="1288">
          <cell r="A1288">
            <v>2017</v>
          </cell>
          <cell r="B1288" t="str">
            <v>FEB</v>
          </cell>
          <cell r="D1288" t="str">
            <v>MAN5WC3</v>
          </cell>
          <cell r="E1288">
            <v>0</v>
          </cell>
        </row>
        <row r="1289">
          <cell r="A1289">
            <v>2017</v>
          </cell>
          <cell r="B1289" t="str">
            <v>FEB</v>
          </cell>
          <cell r="D1289" t="str">
            <v>XAN5100</v>
          </cell>
          <cell r="E1289">
            <v>6.4000000000000003E-3</v>
          </cell>
        </row>
        <row r="1290">
          <cell r="A1290">
            <v>2017</v>
          </cell>
          <cell r="B1290" t="str">
            <v>FEB</v>
          </cell>
          <cell r="D1290" t="str">
            <v>XAN5200</v>
          </cell>
          <cell r="E1290">
            <v>7.2000000000000005E-4</v>
          </cell>
        </row>
        <row r="1291">
          <cell r="A1291">
            <v>2017</v>
          </cell>
          <cell r="B1291" t="str">
            <v>FEB</v>
          </cell>
          <cell r="D1291" t="str">
            <v>XAN5300</v>
          </cell>
          <cell r="E1291">
            <v>1.3984E-2</v>
          </cell>
        </row>
        <row r="1292">
          <cell r="A1292">
            <v>2017</v>
          </cell>
          <cell r="B1292" t="str">
            <v>FEB</v>
          </cell>
          <cell r="D1292" t="str">
            <v>XAN5400</v>
          </cell>
          <cell r="E1292">
            <v>4.8009000000000003E-2</v>
          </cell>
        </row>
        <row r="1293">
          <cell r="A1293">
            <v>2017</v>
          </cell>
          <cell r="B1293" t="str">
            <v>FEB</v>
          </cell>
          <cell r="D1293" t="str">
            <v>XAN5500</v>
          </cell>
          <cell r="E1293">
            <v>0.35</v>
          </cell>
        </row>
        <row r="1294">
          <cell r="A1294">
            <v>2017</v>
          </cell>
          <cell r="B1294" t="str">
            <v>FEB</v>
          </cell>
          <cell r="D1294" t="str">
            <v>XAN5600</v>
          </cell>
          <cell r="E1294">
            <v>5.5E-2</v>
          </cell>
        </row>
        <row r="1295">
          <cell r="A1295">
            <v>2017</v>
          </cell>
          <cell r="B1295" t="str">
            <v>FEB</v>
          </cell>
          <cell r="D1295" t="str">
            <v>UCOR.00000301.01.06.01Y</v>
          </cell>
          <cell r="E1295">
            <v>-756990</v>
          </cell>
        </row>
        <row r="1296">
          <cell r="A1296">
            <v>2017</v>
          </cell>
          <cell r="B1296" t="str">
            <v>FEB</v>
          </cell>
          <cell r="D1296" t="str">
            <v>6660000181Y</v>
          </cell>
          <cell r="E1296">
            <v>0</v>
          </cell>
        </row>
        <row r="1297">
          <cell r="A1297">
            <v>2017</v>
          </cell>
          <cell r="B1297" t="str">
            <v>FEB</v>
          </cell>
          <cell r="D1297" t="str">
            <v>UCOR.00000693.01.01.01Y</v>
          </cell>
          <cell r="E1297">
            <v>0</v>
          </cell>
        </row>
        <row r="1298">
          <cell r="A1298">
            <v>2017</v>
          </cell>
          <cell r="B1298" t="str">
            <v>FEB</v>
          </cell>
          <cell r="D1298" t="str">
            <v>UCOR.00000693.01.01.02Y</v>
          </cell>
          <cell r="E1298">
            <v>0</v>
          </cell>
        </row>
        <row r="1299">
          <cell r="A1299">
            <v>2017</v>
          </cell>
          <cell r="B1299" t="str">
            <v>FEB</v>
          </cell>
          <cell r="D1299" t="str">
            <v>UPGD.00005815.01.01.01Y</v>
          </cell>
          <cell r="E1299">
            <v>0</v>
          </cell>
        </row>
        <row r="1300">
          <cell r="A1300">
            <v>2017</v>
          </cell>
          <cell r="B1300" t="str">
            <v>FEB</v>
          </cell>
          <cell r="D1300" t="str">
            <v>6360002520Y</v>
          </cell>
          <cell r="E1300">
            <v>4647322</v>
          </cell>
        </row>
        <row r="1301">
          <cell r="A1301">
            <v>2017</v>
          </cell>
          <cell r="B1301" t="str">
            <v>FEB</v>
          </cell>
          <cell r="D1301" t="str">
            <v>6690000061Y</v>
          </cell>
          <cell r="E1301">
            <v>-60868</v>
          </cell>
        </row>
        <row r="1302">
          <cell r="A1302">
            <v>2017</v>
          </cell>
          <cell r="B1302" t="str">
            <v>FEB</v>
          </cell>
          <cell r="D1302" t="str">
            <v>6360002678Y</v>
          </cell>
          <cell r="E1302">
            <v>4180555.56</v>
          </cell>
        </row>
        <row r="1303">
          <cell r="A1303">
            <v>2017</v>
          </cell>
          <cell r="B1303" t="str">
            <v>FEB</v>
          </cell>
          <cell r="D1303" t="str">
            <v>AM15081</v>
          </cell>
          <cell r="E1303">
            <v>0</v>
          </cell>
        </row>
        <row r="1304">
          <cell r="A1304">
            <v>2017</v>
          </cell>
          <cell r="B1304" t="str">
            <v>FEB</v>
          </cell>
          <cell r="D1304" t="str">
            <v>RR15082</v>
          </cell>
          <cell r="E1304">
            <v>-18231483</v>
          </cell>
        </row>
        <row r="1305">
          <cell r="A1305">
            <v>2017</v>
          </cell>
          <cell r="B1305" t="str">
            <v>FEB</v>
          </cell>
          <cell r="D1305" t="str">
            <v>RR15216</v>
          </cell>
          <cell r="E1305">
            <v>-5782497</v>
          </cell>
        </row>
        <row r="1306">
          <cell r="A1306">
            <v>2017</v>
          </cell>
          <cell r="B1306" t="str">
            <v>FEB</v>
          </cell>
          <cell r="D1306" t="str">
            <v>RR15217</v>
          </cell>
          <cell r="E1306">
            <v>441495587</v>
          </cell>
        </row>
        <row r="1307">
          <cell r="A1307">
            <v>2017</v>
          </cell>
          <cell r="B1307" t="str">
            <v>FEB</v>
          </cell>
          <cell r="D1307" t="str">
            <v>RR15228</v>
          </cell>
          <cell r="E1307">
            <v>447319444.44</v>
          </cell>
        </row>
        <row r="1308">
          <cell r="A1308">
            <v>2017</v>
          </cell>
          <cell r="B1308" t="str">
            <v>FEB</v>
          </cell>
          <cell r="D1308" t="str">
            <v>XAN5700</v>
          </cell>
          <cell r="E1308">
            <v>7.4000000000000003E-3</v>
          </cell>
        </row>
        <row r="1309">
          <cell r="A1309">
            <v>2017</v>
          </cell>
          <cell r="B1309" t="str">
            <v>FEB</v>
          </cell>
          <cell r="D1309" t="str">
            <v>AM45081</v>
          </cell>
          <cell r="E1309">
            <v>-110</v>
          </cell>
        </row>
        <row r="1310">
          <cell r="A1310">
            <v>2017</v>
          </cell>
          <cell r="B1310" t="str">
            <v>FEB</v>
          </cell>
          <cell r="D1310" t="str">
            <v>CIP5001</v>
          </cell>
          <cell r="E1310">
            <v>84983359.909999996</v>
          </cell>
        </row>
        <row r="1311">
          <cell r="A1311">
            <v>2017</v>
          </cell>
          <cell r="B1311" t="str">
            <v>FEB</v>
          </cell>
          <cell r="D1311" t="str">
            <v>CIP5002</v>
          </cell>
          <cell r="E1311">
            <v>11700189.130000001</v>
          </cell>
        </row>
        <row r="1312">
          <cell r="A1312">
            <v>2017</v>
          </cell>
          <cell r="B1312" t="str">
            <v>FEB</v>
          </cell>
          <cell r="D1312" t="str">
            <v>CIQ5001</v>
          </cell>
          <cell r="E1312">
            <v>3857362.75</v>
          </cell>
        </row>
        <row r="1313">
          <cell r="A1313">
            <v>2017</v>
          </cell>
          <cell r="B1313" t="str">
            <v>FEB</v>
          </cell>
          <cell r="D1313" t="str">
            <v>CIQ5002</v>
          </cell>
          <cell r="E1313">
            <v>407823.5</v>
          </cell>
        </row>
        <row r="1314">
          <cell r="A1314">
            <v>2017</v>
          </cell>
          <cell r="B1314" t="str">
            <v>FEB</v>
          </cell>
          <cell r="D1314" t="str">
            <v>CIN5001</v>
          </cell>
          <cell r="E1314">
            <v>1068628.96</v>
          </cell>
        </row>
        <row r="1315">
          <cell r="A1315">
            <v>2017</v>
          </cell>
          <cell r="B1315" t="str">
            <v>FEB</v>
          </cell>
          <cell r="D1315" t="str">
            <v>CIN5002</v>
          </cell>
          <cell r="E1315">
            <v>8600321.9299999997</v>
          </cell>
        </row>
        <row r="1316">
          <cell r="A1316">
            <v>2017</v>
          </cell>
          <cell r="B1316" t="str">
            <v>FEB</v>
          </cell>
          <cell r="D1316" t="str">
            <v>GLB5BEG</v>
          </cell>
          <cell r="E1316">
            <v>20549156.236816</v>
          </cell>
        </row>
        <row r="1317">
          <cell r="A1317">
            <v>2017</v>
          </cell>
          <cell r="B1317" t="str">
            <v>FEB</v>
          </cell>
          <cell r="D1317" t="str">
            <v>O/U5YTD</v>
          </cell>
          <cell r="E1317">
            <v>-3131246.11520646</v>
          </cell>
        </row>
        <row r="1318">
          <cell r="A1318">
            <v>2017</v>
          </cell>
          <cell r="B1318" t="str">
            <v>FEB</v>
          </cell>
          <cell r="D1318" t="str">
            <v>TRU5YTD</v>
          </cell>
          <cell r="E1318">
            <v>1455771.75</v>
          </cell>
        </row>
        <row r="1319">
          <cell r="A1319">
            <v>2017</v>
          </cell>
          <cell r="B1319" t="str">
            <v>FEB</v>
          </cell>
          <cell r="D1319" t="str">
            <v>1MC5YTD</v>
          </cell>
          <cell r="E1319">
            <v>0</v>
          </cell>
        </row>
        <row r="1320">
          <cell r="A1320">
            <v>2017</v>
          </cell>
          <cell r="B1320" t="str">
            <v>FEB</v>
          </cell>
          <cell r="D1320" t="str">
            <v>2MC5YTD</v>
          </cell>
          <cell r="E1320">
            <v>0</v>
          </cell>
        </row>
        <row r="1321">
          <cell r="A1321">
            <v>2017</v>
          </cell>
          <cell r="B1321" t="str">
            <v>FEB</v>
          </cell>
          <cell r="D1321" t="str">
            <v>3MC5YTD</v>
          </cell>
          <cell r="E1321">
            <v>0</v>
          </cell>
        </row>
        <row r="1322">
          <cell r="A1322">
            <v>2017</v>
          </cell>
          <cell r="B1322" t="str">
            <v>FEB</v>
          </cell>
          <cell r="D1322" t="str">
            <v>INT5YTD</v>
          </cell>
          <cell r="E1322">
            <v>13866.5425004345</v>
          </cell>
        </row>
        <row r="1323">
          <cell r="A1323">
            <v>2017</v>
          </cell>
          <cell r="B1323" t="str">
            <v>FEB</v>
          </cell>
          <cell r="D1323" t="str">
            <v>2MC5TOT</v>
          </cell>
          <cell r="E1323">
            <v>0</v>
          </cell>
        </row>
        <row r="1324">
          <cell r="A1324">
            <v>2017</v>
          </cell>
          <cell r="B1324" t="str">
            <v>FEB</v>
          </cell>
          <cell r="D1324" t="str">
            <v>1MC5MON</v>
          </cell>
          <cell r="E1324">
            <v>0</v>
          </cell>
        </row>
        <row r="1325">
          <cell r="A1325">
            <v>2017</v>
          </cell>
          <cell r="B1325" t="str">
            <v>FEB</v>
          </cell>
          <cell r="D1325" t="str">
            <v>1MC5TOT</v>
          </cell>
          <cell r="E1325">
            <v>0</v>
          </cell>
        </row>
        <row r="1326">
          <cell r="A1326">
            <v>2017</v>
          </cell>
          <cell r="B1326" t="str">
            <v>FEB</v>
          </cell>
          <cell r="D1326" t="str">
            <v>TRU5MON</v>
          </cell>
          <cell r="E1326">
            <v>1455771.75</v>
          </cell>
        </row>
        <row r="1327">
          <cell r="A1327">
            <v>2017</v>
          </cell>
          <cell r="B1327" t="str">
            <v>FEB</v>
          </cell>
          <cell r="D1327" t="str">
            <v>TRU5TOT</v>
          </cell>
          <cell r="E1327">
            <v>17469261</v>
          </cell>
        </row>
        <row r="1328">
          <cell r="A1328">
            <v>2017</v>
          </cell>
          <cell r="B1328" t="str">
            <v>FEB</v>
          </cell>
          <cell r="D1328" t="str">
            <v>2MC5MON</v>
          </cell>
          <cell r="E1328">
            <v>0</v>
          </cell>
        </row>
        <row r="1329">
          <cell r="A1329">
            <v>2017</v>
          </cell>
          <cell r="B1329" t="str">
            <v>FEB</v>
          </cell>
          <cell r="D1329" t="str">
            <v>RAF5FEE</v>
          </cell>
          <cell r="E1329">
            <v>13750.040073599999</v>
          </cell>
        </row>
        <row r="1330">
          <cell r="A1330">
            <v>2017</v>
          </cell>
          <cell r="B1330" t="str">
            <v>FEB</v>
          </cell>
          <cell r="D1330" t="str">
            <v>REV5NET</v>
          </cell>
          <cell r="E1330">
            <v>19083527.839926399</v>
          </cell>
        </row>
        <row r="1331">
          <cell r="A1331">
            <v>2017</v>
          </cell>
          <cell r="B1331" t="str">
            <v>FEB</v>
          </cell>
          <cell r="D1331" t="str">
            <v>REV5MON</v>
          </cell>
          <cell r="E1331">
            <v>20539299.589926399</v>
          </cell>
        </row>
        <row r="1332">
          <cell r="A1332">
            <v>2017</v>
          </cell>
          <cell r="B1332" t="str">
            <v>FEB</v>
          </cell>
          <cell r="D1332" t="str">
            <v>AM25081</v>
          </cell>
          <cell r="E1332">
            <v>0</v>
          </cell>
        </row>
        <row r="1333">
          <cell r="A1333">
            <v>2017</v>
          </cell>
          <cell r="B1333" t="str">
            <v>FEB</v>
          </cell>
          <cell r="D1333" t="str">
            <v>AM35081</v>
          </cell>
          <cell r="E1333">
            <v>0</v>
          </cell>
        </row>
        <row r="1334">
          <cell r="A1334">
            <v>2017</v>
          </cell>
          <cell r="B1334" t="str">
            <v>FEB</v>
          </cell>
          <cell r="D1334" t="str">
            <v>AM55081</v>
          </cell>
          <cell r="E1334">
            <v>0</v>
          </cell>
        </row>
        <row r="1335">
          <cell r="A1335">
            <v>2017</v>
          </cell>
          <cell r="B1335" t="str">
            <v>FEB</v>
          </cell>
          <cell r="D1335" t="str">
            <v>AM65081</v>
          </cell>
          <cell r="E1335">
            <v>7.4000000000000003E-3</v>
          </cell>
        </row>
        <row r="1336">
          <cell r="A1336">
            <v>2017</v>
          </cell>
          <cell r="B1336" t="str">
            <v>FEB</v>
          </cell>
          <cell r="D1336" t="str">
            <v>AM75081</v>
          </cell>
          <cell r="E1336">
            <v>6.4000000000000003E-3</v>
          </cell>
        </row>
        <row r="1337">
          <cell r="A1337">
            <v>2017</v>
          </cell>
          <cell r="B1337" t="str">
            <v>FEB</v>
          </cell>
          <cell r="D1337" t="str">
            <v>AM85081</v>
          </cell>
          <cell r="E1337">
            <v>6.8999999999999999E-3</v>
          </cell>
        </row>
        <row r="1338">
          <cell r="A1338">
            <v>2017</v>
          </cell>
          <cell r="B1338" t="str">
            <v>FEB</v>
          </cell>
          <cell r="D1338" t="str">
            <v>AM95081</v>
          </cell>
          <cell r="E1338">
            <v>5.7499999999999999E-4</v>
          </cell>
        </row>
        <row r="1339">
          <cell r="A1339">
            <v>2017</v>
          </cell>
          <cell r="B1339" t="str">
            <v>FEB</v>
          </cell>
          <cell r="D1339" t="str">
            <v>AMA5081</v>
          </cell>
          <cell r="E1339">
            <v>0</v>
          </cell>
        </row>
        <row r="1340">
          <cell r="A1340">
            <v>2017</v>
          </cell>
          <cell r="B1340" t="str">
            <v>FEB</v>
          </cell>
          <cell r="D1340" t="str">
            <v>AMB5081</v>
          </cell>
          <cell r="E1340">
            <v>0.95046580000000003</v>
          </cell>
        </row>
        <row r="1341">
          <cell r="A1341">
            <v>2017</v>
          </cell>
          <cell r="B1341" t="str">
            <v>FEB</v>
          </cell>
          <cell r="D1341" t="str">
            <v>AMC5081</v>
          </cell>
          <cell r="E1341">
            <v>0</v>
          </cell>
        </row>
        <row r="1342">
          <cell r="A1342">
            <v>2017</v>
          </cell>
          <cell r="B1342" t="str">
            <v>FEB</v>
          </cell>
          <cell r="D1342" t="str">
            <v>RR25082</v>
          </cell>
          <cell r="E1342">
            <v>756990</v>
          </cell>
        </row>
        <row r="1343">
          <cell r="A1343">
            <v>2017</v>
          </cell>
          <cell r="B1343" t="str">
            <v>FEB</v>
          </cell>
          <cell r="D1343" t="str">
            <v>RR25216</v>
          </cell>
          <cell r="E1343">
            <v>60868</v>
          </cell>
        </row>
        <row r="1344">
          <cell r="A1344">
            <v>2017</v>
          </cell>
          <cell r="B1344" t="str">
            <v>FEB</v>
          </cell>
          <cell r="D1344" t="str">
            <v>RR25217</v>
          </cell>
          <cell r="E1344">
            <v>-4647322</v>
          </cell>
        </row>
        <row r="1345">
          <cell r="A1345">
            <v>2017</v>
          </cell>
          <cell r="B1345" t="str">
            <v>FEB</v>
          </cell>
          <cell r="D1345" t="str">
            <v>RR25228</v>
          </cell>
          <cell r="E1345">
            <v>-4180555.56</v>
          </cell>
        </row>
        <row r="1346">
          <cell r="A1346">
            <v>2017</v>
          </cell>
          <cell r="B1346" t="str">
            <v>FEB</v>
          </cell>
          <cell r="D1346" t="str">
            <v>RR35082</v>
          </cell>
          <cell r="E1346">
            <v>-17474493</v>
          </cell>
        </row>
        <row r="1347">
          <cell r="A1347">
            <v>2017</v>
          </cell>
          <cell r="B1347" t="str">
            <v>FEB</v>
          </cell>
          <cell r="D1347" t="str">
            <v>RR35216</v>
          </cell>
          <cell r="E1347">
            <v>-5721629</v>
          </cell>
        </row>
        <row r="1348">
          <cell r="A1348">
            <v>2017</v>
          </cell>
          <cell r="B1348" t="str">
            <v>FEB</v>
          </cell>
          <cell r="D1348" t="str">
            <v>MAN5102</v>
          </cell>
          <cell r="E1348">
            <v>0</v>
          </cell>
        </row>
        <row r="1349">
          <cell r="A1349">
            <v>2017</v>
          </cell>
          <cell r="B1349" t="str">
            <v>FEB</v>
          </cell>
          <cell r="D1349" t="str">
            <v>RR35217</v>
          </cell>
          <cell r="E1349">
            <v>436848265</v>
          </cell>
        </row>
        <row r="1350">
          <cell r="A1350">
            <v>2017</v>
          </cell>
          <cell r="B1350" t="str">
            <v>FEB</v>
          </cell>
          <cell r="D1350" t="str">
            <v>RR35228</v>
          </cell>
          <cell r="E1350">
            <v>443138888.88</v>
          </cell>
        </row>
        <row r="1351">
          <cell r="A1351">
            <v>2017</v>
          </cell>
          <cell r="B1351" t="str">
            <v>FEB</v>
          </cell>
          <cell r="D1351" t="str">
            <v>RR45082</v>
          </cell>
          <cell r="E1351">
            <v>-17852988</v>
          </cell>
        </row>
        <row r="1352">
          <cell r="A1352">
            <v>2017</v>
          </cell>
          <cell r="B1352" t="str">
            <v>FEB</v>
          </cell>
          <cell r="D1352" t="str">
            <v>RR45216</v>
          </cell>
          <cell r="E1352">
            <v>-5752063</v>
          </cell>
        </row>
        <row r="1353">
          <cell r="A1353">
            <v>2017</v>
          </cell>
          <cell r="B1353" t="str">
            <v>FEB</v>
          </cell>
          <cell r="D1353" t="str">
            <v>RR45217</v>
          </cell>
          <cell r="E1353">
            <v>439171926</v>
          </cell>
        </row>
        <row r="1354">
          <cell r="A1354">
            <v>2017</v>
          </cell>
          <cell r="B1354" t="str">
            <v>FEB</v>
          </cell>
          <cell r="D1354" t="str">
            <v>RR45228</v>
          </cell>
          <cell r="E1354">
            <v>445229166.66000003</v>
          </cell>
        </row>
        <row r="1355">
          <cell r="A1355">
            <v>2017</v>
          </cell>
          <cell r="B1355" t="str">
            <v>FEB</v>
          </cell>
          <cell r="D1355" t="str">
            <v>RR85217</v>
          </cell>
          <cell r="E1355">
            <v>0.35</v>
          </cell>
        </row>
        <row r="1356">
          <cell r="A1356">
            <v>2017</v>
          </cell>
          <cell r="B1356" t="str">
            <v>FEB</v>
          </cell>
          <cell r="D1356" t="str">
            <v>RR85082</v>
          </cell>
          <cell r="E1356">
            <v>0.35</v>
          </cell>
        </row>
        <row r="1357">
          <cell r="A1357">
            <v>2017</v>
          </cell>
          <cell r="B1357" t="str">
            <v>FEB</v>
          </cell>
          <cell r="D1357" t="str">
            <v>RR85216</v>
          </cell>
          <cell r="E1357">
            <v>0.35</v>
          </cell>
        </row>
        <row r="1358">
          <cell r="A1358">
            <v>2017</v>
          </cell>
          <cell r="B1358" t="str">
            <v>FEB</v>
          </cell>
          <cell r="D1358" t="str">
            <v>RR85228</v>
          </cell>
          <cell r="E1358">
            <v>0.35</v>
          </cell>
        </row>
        <row r="1359">
          <cell r="A1359">
            <v>2017</v>
          </cell>
          <cell r="B1359" t="str">
            <v>FEB</v>
          </cell>
          <cell r="D1359" t="str">
            <v>RR95082</v>
          </cell>
          <cell r="E1359">
            <v>5.8201058201058198E-2</v>
          </cell>
        </row>
        <row r="1360">
          <cell r="A1360">
            <v>2017</v>
          </cell>
          <cell r="B1360" t="str">
            <v>FEB</v>
          </cell>
          <cell r="D1360" t="str">
            <v>RR95216</v>
          </cell>
          <cell r="E1360">
            <v>5.8201058201058198E-2</v>
          </cell>
        </row>
        <row r="1361">
          <cell r="A1361">
            <v>2017</v>
          </cell>
          <cell r="B1361" t="str">
            <v>FEB</v>
          </cell>
          <cell r="D1361" t="str">
            <v>UNUC.00000604.01.01.01</v>
          </cell>
          <cell r="E1361">
            <v>9664.2000000000007</v>
          </cell>
        </row>
        <row r="1362">
          <cell r="A1362">
            <v>2017</v>
          </cell>
          <cell r="B1362" t="str">
            <v>FEB</v>
          </cell>
          <cell r="D1362" t="str">
            <v>UNUC.00001058.01.01.01</v>
          </cell>
          <cell r="E1362">
            <v>863</v>
          </cell>
        </row>
        <row r="1363">
          <cell r="A1363">
            <v>2017</v>
          </cell>
          <cell r="B1363" t="str">
            <v>FEB</v>
          </cell>
          <cell r="D1363" t="str">
            <v>UPGD.00000963.01.01.02</v>
          </cell>
          <cell r="E1363">
            <v>17274.03</v>
          </cell>
        </row>
        <row r="1364">
          <cell r="A1364">
            <v>2017</v>
          </cell>
          <cell r="B1364" t="str">
            <v>FEB</v>
          </cell>
          <cell r="D1364" t="str">
            <v>6350000869</v>
          </cell>
          <cell r="E1364">
            <v>1040735.04</v>
          </cell>
        </row>
        <row r="1365">
          <cell r="A1365">
            <v>2017</v>
          </cell>
          <cell r="B1365" t="str">
            <v>FEB</v>
          </cell>
          <cell r="D1365" t="str">
            <v>6360002520</v>
          </cell>
          <cell r="E1365">
            <v>4647322</v>
          </cell>
        </row>
        <row r="1366">
          <cell r="A1366">
            <v>2017</v>
          </cell>
          <cell r="B1366" t="str">
            <v>FEB</v>
          </cell>
          <cell r="D1366" t="str">
            <v>6360002521</v>
          </cell>
          <cell r="E1366">
            <v>2918525</v>
          </cell>
        </row>
        <row r="1367">
          <cell r="A1367">
            <v>2017</v>
          </cell>
          <cell r="B1367" t="str">
            <v>FEB</v>
          </cell>
          <cell r="D1367" t="str">
            <v>UCOR.00000306.01.07.02</v>
          </cell>
          <cell r="E1367">
            <v>1149200</v>
          </cell>
        </row>
        <row r="1368">
          <cell r="A1368">
            <v>2017</v>
          </cell>
          <cell r="B1368" t="str">
            <v>FEB</v>
          </cell>
          <cell r="D1368" t="str">
            <v>6700000041</v>
          </cell>
          <cell r="E1368">
            <v>-7675737.9299999997</v>
          </cell>
        </row>
        <row r="1369">
          <cell r="A1369">
            <v>2017</v>
          </cell>
          <cell r="B1369" t="str">
            <v>FEB</v>
          </cell>
          <cell r="D1369" t="str">
            <v>UNUC.00000001.01.01.01</v>
          </cell>
          <cell r="E1369">
            <v>619098.68000000005</v>
          </cell>
        </row>
        <row r="1370">
          <cell r="A1370">
            <v>2017</v>
          </cell>
          <cell r="B1370" t="str">
            <v>FEB</v>
          </cell>
          <cell r="D1370" t="str">
            <v>UNUC.00000002.01.15.01</v>
          </cell>
          <cell r="E1370">
            <v>54247.14</v>
          </cell>
        </row>
        <row r="1371">
          <cell r="A1371">
            <v>2017</v>
          </cell>
          <cell r="B1371" t="str">
            <v>FEB</v>
          </cell>
          <cell r="D1371" t="str">
            <v>UNUC.00001174.01.01.01</v>
          </cell>
          <cell r="E1371">
            <v>30244.43</v>
          </cell>
        </row>
        <row r="1372">
          <cell r="A1372">
            <v>2017</v>
          </cell>
          <cell r="B1372" t="str">
            <v>FEB</v>
          </cell>
          <cell r="D1372" t="str">
            <v>6350000868</v>
          </cell>
          <cell r="E1372">
            <v>-908067.4</v>
          </cell>
        </row>
        <row r="1373">
          <cell r="A1373">
            <v>2017</v>
          </cell>
          <cell r="B1373" t="str">
            <v>FEB</v>
          </cell>
          <cell r="D1373" t="str">
            <v>6350000870</v>
          </cell>
          <cell r="E1373">
            <v>-960115.72</v>
          </cell>
        </row>
        <row r="1374">
          <cell r="A1374">
            <v>2017</v>
          </cell>
          <cell r="B1374" t="str">
            <v>FEB</v>
          </cell>
          <cell r="D1374" t="str">
            <v>UNUC.00001132.01.03.01</v>
          </cell>
          <cell r="E1374">
            <v>32719.919999999998</v>
          </cell>
        </row>
        <row r="1375">
          <cell r="A1375">
            <v>2017</v>
          </cell>
          <cell r="B1375" t="str">
            <v>FEB</v>
          </cell>
          <cell r="D1375" t="str">
            <v>UCOR.00000301.01.05.01</v>
          </cell>
          <cell r="E1375">
            <v>4959131.16</v>
          </cell>
        </row>
        <row r="1376">
          <cell r="A1376">
            <v>2017</v>
          </cell>
          <cell r="B1376" t="str">
            <v>FEB</v>
          </cell>
          <cell r="D1376" t="str">
            <v>UCOR.00000622.01.02.01</v>
          </cell>
          <cell r="E1376">
            <v>-64420.73</v>
          </cell>
        </row>
        <row r="1377">
          <cell r="A1377">
            <v>2017</v>
          </cell>
          <cell r="B1377" t="str">
            <v>FEB</v>
          </cell>
          <cell r="D1377" t="str">
            <v>UNUC.00000001.01.03.01</v>
          </cell>
          <cell r="E1377">
            <v>-324.01</v>
          </cell>
        </row>
        <row r="1378">
          <cell r="A1378">
            <v>2017</v>
          </cell>
          <cell r="B1378" t="str">
            <v>FEB</v>
          </cell>
          <cell r="D1378" t="str">
            <v>UNUC.00000001.01.05.01</v>
          </cell>
          <cell r="E1378">
            <v>169834.96</v>
          </cell>
        </row>
        <row r="1379">
          <cell r="A1379">
            <v>2017</v>
          </cell>
          <cell r="B1379" t="str">
            <v>FEB</v>
          </cell>
          <cell r="D1379" t="str">
            <v>UNUC.00000002.01.06.01</v>
          </cell>
          <cell r="E1379">
            <v>7164.97</v>
          </cell>
        </row>
        <row r="1380">
          <cell r="A1380">
            <v>2017</v>
          </cell>
          <cell r="B1380" t="str">
            <v>FEB</v>
          </cell>
          <cell r="D1380" t="str">
            <v>UPGD.00003208.01.01.01</v>
          </cell>
          <cell r="E1380">
            <v>481396.44</v>
          </cell>
        </row>
        <row r="1381">
          <cell r="A1381">
            <v>2017</v>
          </cell>
          <cell r="B1381" t="str">
            <v>FEB</v>
          </cell>
          <cell r="D1381" t="str">
            <v>UCOR.00000306.01.07.01</v>
          </cell>
          <cell r="E1381">
            <v>6199.03</v>
          </cell>
        </row>
        <row r="1382">
          <cell r="A1382">
            <v>2017</v>
          </cell>
          <cell r="B1382" t="str">
            <v>FEB</v>
          </cell>
          <cell r="D1382" t="str">
            <v>6350000872</v>
          </cell>
          <cell r="E1382">
            <v>-73204.06</v>
          </cell>
        </row>
        <row r="1383">
          <cell r="A1383">
            <v>2017</v>
          </cell>
          <cell r="B1383" t="str">
            <v>FEB</v>
          </cell>
          <cell r="D1383" t="str">
            <v>UNUC.00000001.01.06.01</v>
          </cell>
          <cell r="E1383">
            <v>16939.86</v>
          </cell>
        </row>
        <row r="1384">
          <cell r="A1384">
            <v>2017</v>
          </cell>
          <cell r="B1384" t="str">
            <v>FEB</v>
          </cell>
          <cell r="D1384" t="str">
            <v>UNUC.00000002.01.03.01</v>
          </cell>
          <cell r="E1384">
            <v>4859.28</v>
          </cell>
        </row>
        <row r="1385">
          <cell r="A1385">
            <v>2017</v>
          </cell>
          <cell r="B1385" t="str">
            <v>FEB</v>
          </cell>
          <cell r="D1385" t="str">
            <v>UPGD.00000963.01.01.01</v>
          </cell>
          <cell r="E1385">
            <v>17274.8</v>
          </cell>
        </row>
        <row r="1386">
          <cell r="A1386">
            <v>2017</v>
          </cell>
          <cell r="B1386" t="str">
            <v>FEB</v>
          </cell>
          <cell r="D1386" t="str">
            <v>UPGD.00003814.01.01.01</v>
          </cell>
          <cell r="E1386">
            <v>12082.94</v>
          </cell>
        </row>
        <row r="1387">
          <cell r="A1387">
            <v>2017</v>
          </cell>
          <cell r="B1387" t="str">
            <v>FEB</v>
          </cell>
          <cell r="D1387" t="str">
            <v>UNUC.00000937.01.01.01</v>
          </cell>
          <cell r="E1387">
            <v>12300.82</v>
          </cell>
        </row>
        <row r="1388">
          <cell r="A1388">
            <v>2017</v>
          </cell>
          <cell r="B1388" t="str">
            <v>FEB</v>
          </cell>
          <cell r="D1388" t="str">
            <v>UNUC.00001132.01.01.01</v>
          </cell>
          <cell r="E1388">
            <v>950</v>
          </cell>
        </row>
        <row r="1389">
          <cell r="A1389">
            <v>2017</v>
          </cell>
          <cell r="B1389" t="str">
            <v>FEB</v>
          </cell>
          <cell r="D1389" t="str">
            <v>UNUC.00000001.01.02.01</v>
          </cell>
          <cell r="E1389">
            <v>59080</v>
          </cell>
        </row>
        <row r="1390">
          <cell r="A1390">
            <v>2017</v>
          </cell>
          <cell r="B1390" t="str">
            <v>FEB</v>
          </cell>
          <cell r="D1390" t="str">
            <v>UNUC.00000002.01.01.01</v>
          </cell>
          <cell r="E1390">
            <v>722124.65</v>
          </cell>
        </row>
        <row r="1391">
          <cell r="A1391">
            <v>2017</v>
          </cell>
          <cell r="B1391" t="str">
            <v>FEB</v>
          </cell>
          <cell r="D1391" t="str">
            <v>UNUC.00000002.01.11.01</v>
          </cell>
          <cell r="E1391">
            <v>3430.88</v>
          </cell>
        </row>
        <row r="1392">
          <cell r="A1392">
            <v>2017</v>
          </cell>
          <cell r="B1392" t="str">
            <v>FEB</v>
          </cell>
          <cell r="D1392" t="str">
            <v>UNUC.00000002.01.13.01</v>
          </cell>
          <cell r="E1392">
            <v>70823.360000000001</v>
          </cell>
        </row>
        <row r="1393">
          <cell r="A1393">
            <v>2017</v>
          </cell>
          <cell r="B1393" t="str">
            <v>FEB</v>
          </cell>
          <cell r="D1393" t="str">
            <v>UPGD.00000624.01.01.01</v>
          </cell>
          <cell r="E1393">
            <v>-507.18</v>
          </cell>
        </row>
        <row r="1394">
          <cell r="A1394">
            <v>2017</v>
          </cell>
          <cell r="B1394" t="str">
            <v>FEB</v>
          </cell>
          <cell r="D1394" t="str">
            <v>UPGD.00000628.01.01.01</v>
          </cell>
          <cell r="E1394">
            <v>11956.47</v>
          </cell>
        </row>
        <row r="1395">
          <cell r="A1395">
            <v>2017</v>
          </cell>
          <cell r="B1395" t="str">
            <v>FEB</v>
          </cell>
          <cell r="D1395" t="str">
            <v>6350000866</v>
          </cell>
          <cell r="E1395">
            <v>-133730</v>
          </cell>
        </row>
        <row r="1396">
          <cell r="A1396">
            <v>2017</v>
          </cell>
          <cell r="B1396" t="str">
            <v>FEB</v>
          </cell>
          <cell r="D1396" t="str">
            <v>6350000871</v>
          </cell>
          <cell r="E1396">
            <v>-7415.26</v>
          </cell>
        </row>
        <row r="1397">
          <cell r="A1397">
            <v>2017</v>
          </cell>
          <cell r="B1397" t="str">
            <v>FEB</v>
          </cell>
          <cell r="D1397" t="str">
            <v>UNUC.00001132.01.04.01</v>
          </cell>
          <cell r="E1397">
            <v>18485.849999999999</v>
          </cell>
        </row>
        <row r="1398">
          <cell r="A1398">
            <v>2017</v>
          </cell>
          <cell r="B1398" t="str">
            <v>FEB</v>
          </cell>
          <cell r="D1398" t="str">
            <v>6690000061</v>
          </cell>
          <cell r="E1398">
            <v>-60868</v>
          </cell>
        </row>
        <row r="1399">
          <cell r="A1399">
            <v>2017</v>
          </cell>
          <cell r="B1399" t="str">
            <v>FEB</v>
          </cell>
          <cell r="D1399" t="str">
            <v>6360002678</v>
          </cell>
          <cell r="E1399">
            <v>4180555.56</v>
          </cell>
        </row>
        <row r="1400">
          <cell r="A1400">
            <v>2017</v>
          </cell>
          <cell r="B1400" t="str">
            <v>FEB</v>
          </cell>
          <cell r="D1400" t="str">
            <v>UCOR.00000693.01.01.02</v>
          </cell>
          <cell r="E1400">
            <v>0</v>
          </cell>
        </row>
        <row r="1401">
          <cell r="A1401">
            <v>2017</v>
          </cell>
          <cell r="B1401" t="str">
            <v>FEB</v>
          </cell>
          <cell r="D1401" t="str">
            <v>CI15002</v>
          </cell>
          <cell r="E1401">
            <v>43843.96</v>
          </cell>
        </row>
        <row r="1402">
          <cell r="A1402">
            <v>2017</v>
          </cell>
          <cell r="B1402" t="str">
            <v>FEB</v>
          </cell>
          <cell r="D1402" t="str">
            <v>CI15001</v>
          </cell>
          <cell r="E1402">
            <v>319919.12</v>
          </cell>
        </row>
        <row r="1403">
          <cell r="A1403">
            <v>2017</v>
          </cell>
          <cell r="B1403" t="str">
            <v>FEB</v>
          </cell>
          <cell r="D1403" t="str">
            <v>CI85002</v>
          </cell>
          <cell r="E1403">
            <v>0</v>
          </cell>
        </row>
        <row r="1404">
          <cell r="A1404">
            <v>2017</v>
          </cell>
          <cell r="B1404" t="str">
            <v>FEB</v>
          </cell>
          <cell r="D1404" t="str">
            <v>CI85001</v>
          </cell>
          <cell r="E1404">
            <v>0</v>
          </cell>
        </row>
        <row r="1405">
          <cell r="A1405">
            <v>2017</v>
          </cell>
          <cell r="B1405" t="str">
            <v>FEB</v>
          </cell>
          <cell r="D1405" t="str">
            <v>CIA5002</v>
          </cell>
          <cell r="E1405">
            <v>0</v>
          </cell>
        </row>
        <row r="1406">
          <cell r="A1406">
            <v>2017</v>
          </cell>
          <cell r="B1406" t="str">
            <v>FEB</v>
          </cell>
          <cell r="D1406" t="str">
            <v>CIA5001</v>
          </cell>
          <cell r="E1406">
            <v>0</v>
          </cell>
        </row>
        <row r="1407">
          <cell r="A1407">
            <v>2017</v>
          </cell>
          <cell r="B1407" t="str">
            <v>FEB</v>
          </cell>
          <cell r="D1407" t="str">
            <v>CIB5002</v>
          </cell>
          <cell r="E1407">
            <v>0</v>
          </cell>
        </row>
        <row r="1408">
          <cell r="A1408">
            <v>2017</v>
          </cell>
          <cell r="B1408" t="str">
            <v>FEB</v>
          </cell>
          <cell r="D1408" t="str">
            <v>CIB5001</v>
          </cell>
          <cell r="E1408">
            <v>0</v>
          </cell>
        </row>
        <row r="1409">
          <cell r="A1409">
            <v>2017</v>
          </cell>
          <cell r="B1409" t="str">
            <v>FEB</v>
          </cell>
          <cell r="D1409" t="str">
            <v>CIC5002</v>
          </cell>
          <cell r="E1409">
            <v>0</v>
          </cell>
        </row>
        <row r="1410">
          <cell r="A1410">
            <v>2017</v>
          </cell>
          <cell r="B1410" t="str">
            <v>FEB</v>
          </cell>
          <cell r="D1410" t="str">
            <v>CIC5001</v>
          </cell>
          <cell r="E1410">
            <v>0</v>
          </cell>
        </row>
        <row r="1411">
          <cell r="A1411">
            <v>2017</v>
          </cell>
          <cell r="B1411" t="str">
            <v>FEB</v>
          </cell>
          <cell r="D1411" t="str">
            <v>CI45002</v>
          </cell>
          <cell r="E1411">
            <v>209116.67</v>
          </cell>
        </row>
        <row r="1412">
          <cell r="A1412">
            <v>2017</v>
          </cell>
          <cell r="B1412" t="str">
            <v>FEB</v>
          </cell>
          <cell r="D1412" t="str">
            <v>CI45001</v>
          </cell>
          <cell r="E1412">
            <v>0</v>
          </cell>
        </row>
        <row r="1413">
          <cell r="A1413">
            <v>2017</v>
          </cell>
          <cell r="B1413" t="str">
            <v>FEB</v>
          </cell>
          <cell r="D1413" t="str">
            <v>6660000181</v>
          </cell>
          <cell r="E1413">
            <v>0</v>
          </cell>
        </row>
        <row r="1414">
          <cell r="A1414">
            <v>2017</v>
          </cell>
          <cell r="B1414" t="str">
            <v>FEB</v>
          </cell>
          <cell r="D1414" t="str">
            <v>BG15217</v>
          </cell>
          <cell r="E1414">
            <v>441495587</v>
          </cell>
        </row>
        <row r="1415">
          <cell r="A1415">
            <v>2017</v>
          </cell>
          <cell r="B1415" t="str">
            <v>FEB</v>
          </cell>
          <cell r="D1415" t="str">
            <v>BGD5001</v>
          </cell>
          <cell r="E1415">
            <v>0</v>
          </cell>
        </row>
        <row r="1416">
          <cell r="A1416">
            <v>2017</v>
          </cell>
          <cell r="B1416" t="str">
            <v>FEB</v>
          </cell>
          <cell r="D1416" t="str">
            <v>BGP5001</v>
          </cell>
          <cell r="E1416">
            <v>0</v>
          </cell>
        </row>
        <row r="1417">
          <cell r="A1417">
            <v>2017</v>
          </cell>
          <cell r="B1417" t="str">
            <v>FEB</v>
          </cell>
          <cell r="D1417" t="str">
            <v>CI65001</v>
          </cell>
          <cell r="E1417">
            <v>0</v>
          </cell>
        </row>
        <row r="1418">
          <cell r="A1418">
            <v>2017</v>
          </cell>
          <cell r="B1418" t="str">
            <v>FEB</v>
          </cell>
          <cell r="D1418" t="str">
            <v>CI65002</v>
          </cell>
          <cell r="E1418">
            <v>0</v>
          </cell>
        </row>
        <row r="1419">
          <cell r="A1419">
            <v>2017</v>
          </cell>
          <cell r="B1419" t="str">
            <v>FEB</v>
          </cell>
          <cell r="D1419" t="str">
            <v>CID5001</v>
          </cell>
          <cell r="E1419">
            <v>0</v>
          </cell>
        </row>
        <row r="1420">
          <cell r="A1420">
            <v>2017</v>
          </cell>
          <cell r="B1420" t="str">
            <v>FEB</v>
          </cell>
          <cell r="D1420" t="str">
            <v>CID5002</v>
          </cell>
          <cell r="E1420">
            <v>0</v>
          </cell>
        </row>
        <row r="1421">
          <cell r="A1421">
            <v>2017</v>
          </cell>
          <cell r="B1421" t="str">
            <v>FEB</v>
          </cell>
          <cell r="D1421" t="str">
            <v>CIW5001</v>
          </cell>
          <cell r="E1421">
            <v>0</v>
          </cell>
        </row>
        <row r="1422">
          <cell r="A1422">
            <v>2017</v>
          </cell>
          <cell r="B1422" t="str">
            <v>FEB</v>
          </cell>
          <cell r="D1422" t="str">
            <v>MAN5001</v>
          </cell>
          <cell r="E1422">
            <v>5938824</v>
          </cell>
        </row>
        <row r="1423">
          <cell r="A1423">
            <v>2017</v>
          </cell>
          <cell r="B1423" t="str">
            <v>FEB</v>
          </cell>
          <cell r="D1423" t="str">
            <v>UNUC.00000002.01.07.01</v>
          </cell>
          <cell r="E1423">
            <v>2425</v>
          </cell>
        </row>
        <row r="1424">
          <cell r="A1424">
            <v>2017</v>
          </cell>
          <cell r="B1424" t="str">
            <v>FEB</v>
          </cell>
          <cell r="D1424" t="str">
            <v>MAN5002</v>
          </cell>
          <cell r="E1424">
            <v>9639909</v>
          </cell>
        </row>
        <row r="1425">
          <cell r="A1425">
            <v>2017</v>
          </cell>
          <cell r="B1425" t="str">
            <v>FEB</v>
          </cell>
          <cell r="D1425" t="str">
            <v>MAN5003</v>
          </cell>
          <cell r="E1425">
            <v>0</v>
          </cell>
        </row>
        <row r="1426">
          <cell r="A1426">
            <v>2017</v>
          </cell>
          <cell r="B1426" t="str">
            <v>FEB</v>
          </cell>
          <cell r="D1426" t="str">
            <v>MAN5005</v>
          </cell>
          <cell r="E1426">
            <v>0</v>
          </cell>
        </row>
        <row r="1427">
          <cell r="A1427">
            <v>2017</v>
          </cell>
          <cell r="B1427" t="str">
            <v>FEB</v>
          </cell>
          <cell r="D1427" t="str">
            <v>MAN5006</v>
          </cell>
          <cell r="E1427">
            <v>0</v>
          </cell>
        </row>
        <row r="1428">
          <cell r="A1428">
            <v>2017</v>
          </cell>
          <cell r="B1428" t="str">
            <v>FEB</v>
          </cell>
          <cell r="D1428" t="str">
            <v>MAN5007</v>
          </cell>
          <cell r="E1428">
            <v>0</v>
          </cell>
        </row>
        <row r="1429">
          <cell r="A1429">
            <v>2017</v>
          </cell>
          <cell r="B1429" t="str">
            <v>FEB</v>
          </cell>
          <cell r="D1429" t="str">
            <v>MAN5008</v>
          </cell>
          <cell r="E1429">
            <v>0</v>
          </cell>
        </row>
        <row r="1430">
          <cell r="A1430">
            <v>2017</v>
          </cell>
          <cell r="B1430" t="str">
            <v>FEB</v>
          </cell>
          <cell r="D1430" t="str">
            <v>MAN5009</v>
          </cell>
          <cell r="E1430">
            <v>0</v>
          </cell>
        </row>
        <row r="1431">
          <cell r="A1431">
            <v>2017</v>
          </cell>
          <cell r="B1431" t="str">
            <v>FEB</v>
          </cell>
          <cell r="D1431" t="str">
            <v>MAN500A</v>
          </cell>
          <cell r="E1431">
            <v>0</v>
          </cell>
        </row>
        <row r="1432">
          <cell r="A1432">
            <v>2017</v>
          </cell>
          <cell r="B1432" t="str">
            <v>FEB</v>
          </cell>
          <cell r="D1432" t="str">
            <v>MAN500B</v>
          </cell>
          <cell r="E1432">
            <v>7586581</v>
          </cell>
        </row>
        <row r="1433">
          <cell r="A1433">
            <v>2017</v>
          </cell>
          <cell r="B1433" t="str">
            <v>FEB</v>
          </cell>
          <cell r="D1433" t="str">
            <v>MAN5010</v>
          </cell>
          <cell r="E1433">
            <v>0</v>
          </cell>
        </row>
        <row r="1434">
          <cell r="A1434">
            <v>2017</v>
          </cell>
          <cell r="B1434" t="str">
            <v>FEB</v>
          </cell>
          <cell r="D1434" t="str">
            <v>MAN5011</v>
          </cell>
          <cell r="E1434">
            <v>0.95046580000000003</v>
          </cell>
        </row>
        <row r="1435">
          <cell r="A1435">
            <v>2017</v>
          </cell>
          <cell r="B1435" t="str">
            <v>FEB</v>
          </cell>
          <cell r="D1435" t="str">
            <v>MAN5101</v>
          </cell>
          <cell r="E1435">
            <v>1890528</v>
          </cell>
        </row>
        <row r="1436">
          <cell r="A1436">
            <v>2017</v>
          </cell>
          <cell r="B1436" t="str">
            <v>FEB</v>
          </cell>
          <cell r="D1436" t="str">
            <v>UPGD.00001282.02.01.01</v>
          </cell>
          <cell r="E1436">
            <v>0</v>
          </cell>
        </row>
        <row r="1437">
          <cell r="A1437">
            <v>2017</v>
          </cell>
          <cell r="B1437" t="str">
            <v>FEB</v>
          </cell>
          <cell r="D1437" t="str">
            <v>UPGD.00000621.01.01.01</v>
          </cell>
          <cell r="E1437">
            <v>0</v>
          </cell>
        </row>
        <row r="1438">
          <cell r="A1438">
            <v>2017</v>
          </cell>
          <cell r="B1438" t="str">
            <v>FEB</v>
          </cell>
          <cell r="D1438" t="str">
            <v>UPGD.00000634.03.01.01</v>
          </cell>
          <cell r="E1438">
            <v>0</v>
          </cell>
        </row>
        <row r="1439">
          <cell r="A1439">
            <v>2017</v>
          </cell>
          <cell r="B1439" t="str">
            <v>FEB</v>
          </cell>
          <cell r="D1439" t="str">
            <v>UPGD.00000962.01.01.01</v>
          </cell>
          <cell r="E1439">
            <v>0</v>
          </cell>
        </row>
        <row r="1440">
          <cell r="A1440">
            <v>2017</v>
          </cell>
          <cell r="B1440" t="str">
            <v>FEB</v>
          </cell>
          <cell r="D1440" t="str">
            <v>UNUC.00000748.01.01.08</v>
          </cell>
          <cell r="E1440">
            <v>0</v>
          </cell>
        </row>
        <row r="1441">
          <cell r="A1441">
            <v>2017</v>
          </cell>
          <cell r="B1441" t="str">
            <v>FEB</v>
          </cell>
          <cell r="D1441" t="str">
            <v>UPGD.00005815.01.01.01</v>
          </cell>
          <cell r="E1441">
            <v>0</v>
          </cell>
        </row>
        <row r="1442">
          <cell r="A1442">
            <v>2017</v>
          </cell>
          <cell r="B1442" t="str">
            <v>FEB</v>
          </cell>
          <cell r="D1442" t="str">
            <v>UNUC.00000003.01.02.01</v>
          </cell>
          <cell r="E1442">
            <v>0</v>
          </cell>
        </row>
        <row r="1443">
          <cell r="A1443">
            <v>2017</v>
          </cell>
          <cell r="B1443" t="str">
            <v>FEB</v>
          </cell>
          <cell r="D1443" t="str">
            <v>UPGD.00000636.01.01.01</v>
          </cell>
          <cell r="E1443">
            <v>0</v>
          </cell>
        </row>
        <row r="1444">
          <cell r="A1444">
            <v>2017</v>
          </cell>
          <cell r="B1444" t="str">
            <v>FEB</v>
          </cell>
          <cell r="D1444" t="str">
            <v>UPGD.00000635.03.01.01</v>
          </cell>
          <cell r="E1444">
            <v>0</v>
          </cell>
        </row>
        <row r="1445">
          <cell r="A1445">
            <v>2017</v>
          </cell>
          <cell r="B1445" t="str">
            <v>FEB</v>
          </cell>
          <cell r="D1445" t="str">
            <v>UPGD.00000625.01.01.01</v>
          </cell>
          <cell r="E1445">
            <v>0</v>
          </cell>
        </row>
        <row r="1446">
          <cell r="A1446">
            <v>2017</v>
          </cell>
          <cell r="B1446" t="str">
            <v>FEB</v>
          </cell>
          <cell r="D1446" t="str">
            <v>UPGD.00000625.02.01.01</v>
          </cell>
          <cell r="E1446">
            <v>0</v>
          </cell>
        </row>
        <row r="1447">
          <cell r="A1447">
            <v>2017</v>
          </cell>
          <cell r="B1447" t="str">
            <v>FEB</v>
          </cell>
          <cell r="D1447" t="str">
            <v>UPGD.00001282.03.01.01</v>
          </cell>
          <cell r="E1447">
            <v>0</v>
          </cell>
        </row>
        <row r="1448">
          <cell r="A1448">
            <v>2017</v>
          </cell>
          <cell r="B1448" t="str">
            <v>FEB</v>
          </cell>
          <cell r="D1448" t="str">
            <v>UPGD.00001446.01.01.01</v>
          </cell>
          <cell r="E1448">
            <v>0</v>
          </cell>
        </row>
        <row r="1449">
          <cell r="A1449">
            <v>2017</v>
          </cell>
          <cell r="B1449" t="str">
            <v>FEB</v>
          </cell>
          <cell r="D1449" t="str">
            <v>UNUC.00000001.01.12.01</v>
          </cell>
          <cell r="E1449">
            <v>0</v>
          </cell>
        </row>
        <row r="1450">
          <cell r="A1450">
            <v>2017</v>
          </cell>
          <cell r="B1450" t="str">
            <v>FEB</v>
          </cell>
          <cell r="D1450" t="str">
            <v>UCOR.00000622.01.02.02</v>
          </cell>
          <cell r="E1450">
            <v>0</v>
          </cell>
        </row>
        <row r="1451">
          <cell r="A1451">
            <v>2017</v>
          </cell>
          <cell r="B1451" t="str">
            <v>FEB</v>
          </cell>
          <cell r="D1451" t="str">
            <v>UPGD.00005601.03.01.01</v>
          </cell>
          <cell r="E1451">
            <v>0</v>
          </cell>
        </row>
        <row r="1452">
          <cell r="A1452">
            <v>2017</v>
          </cell>
          <cell r="B1452" t="str">
            <v>FEB</v>
          </cell>
          <cell r="D1452" t="str">
            <v>UPGD.00004447.02.01.01</v>
          </cell>
          <cell r="E1452">
            <v>0</v>
          </cell>
        </row>
        <row r="1453">
          <cell r="A1453">
            <v>2017</v>
          </cell>
          <cell r="B1453" t="str">
            <v>FEB</v>
          </cell>
          <cell r="D1453" t="str">
            <v>UPGD.00004811.01.01.01</v>
          </cell>
          <cell r="E1453">
            <v>0</v>
          </cell>
        </row>
        <row r="1454">
          <cell r="A1454">
            <v>2017</v>
          </cell>
          <cell r="B1454" t="str">
            <v>FEB</v>
          </cell>
          <cell r="D1454" t="str">
            <v>UPGD.00000634.01.01.01</v>
          </cell>
          <cell r="E1454">
            <v>0</v>
          </cell>
        </row>
        <row r="1455">
          <cell r="A1455">
            <v>2017</v>
          </cell>
          <cell r="B1455" t="str">
            <v>FEB</v>
          </cell>
          <cell r="D1455" t="str">
            <v>UNUC.00000001.01.04.01</v>
          </cell>
          <cell r="E1455">
            <v>0</v>
          </cell>
        </row>
        <row r="1456">
          <cell r="A1456">
            <v>2017</v>
          </cell>
          <cell r="B1456" t="str">
            <v>FEB</v>
          </cell>
          <cell r="D1456" t="str">
            <v>UPGD.00000625.03.01.01</v>
          </cell>
          <cell r="E1456">
            <v>0</v>
          </cell>
        </row>
        <row r="1457">
          <cell r="A1457">
            <v>2017</v>
          </cell>
          <cell r="B1457" t="str">
            <v>FEB</v>
          </cell>
          <cell r="D1457" t="str">
            <v>UNUC.00000002.01.02.01</v>
          </cell>
          <cell r="E1457">
            <v>0</v>
          </cell>
        </row>
        <row r="1458">
          <cell r="A1458">
            <v>2017</v>
          </cell>
          <cell r="B1458" t="str">
            <v>FEB</v>
          </cell>
          <cell r="D1458" t="str">
            <v>UNUC.00000938.01.01.05</v>
          </cell>
          <cell r="E1458">
            <v>0</v>
          </cell>
        </row>
        <row r="1459">
          <cell r="A1459">
            <v>2017</v>
          </cell>
          <cell r="B1459" t="str">
            <v>FEB</v>
          </cell>
          <cell r="D1459" t="str">
            <v>UPGD.00000629.01.01.01</v>
          </cell>
          <cell r="E1459">
            <v>0</v>
          </cell>
        </row>
        <row r="1460">
          <cell r="A1460">
            <v>2017</v>
          </cell>
          <cell r="B1460" t="str">
            <v>FEB</v>
          </cell>
          <cell r="D1460" t="str">
            <v>UNUC.00000001.01.11.01</v>
          </cell>
          <cell r="E1460">
            <v>0</v>
          </cell>
        </row>
        <row r="1461">
          <cell r="A1461">
            <v>2017</v>
          </cell>
          <cell r="B1461" t="str">
            <v>FEB</v>
          </cell>
          <cell r="D1461" t="str">
            <v>UPGD.00000633.03.01.01</v>
          </cell>
          <cell r="E1461">
            <v>0</v>
          </cell>
        </row>
        <row r="1462">
          <cell r="A1462">
            <v>2017</v>
          </cell>
          <cell r="B1462" t="str">
            <v>FEB</v>
          </cell>
          <cell r="D1462" t="str">
            <v>UPGD.00000730.01.01.01</v>
          </cell>
          <cell r="E1462">
            <v>0</v>
          </cell>
        </row>
        <row r="1463">
          <cell r="A1463">
            <v>2017</v>
          </cell>
          <cell r="B1463" t="str">
            <v>FEB</v>
          </cell>
          <cell r="D1463" t="str">
            <v>UPGD.00000728.01.01.01</v>
          </cell>
          <cell r="E1463">
            <v>0</v>
          </cell>
        </row>
        <row r="1464">
          <cell r="A1464">
            <v>2017</v>
          </cell>
          <cell r="B1464" t="str">
            <v>FEB</v>
          </cell>
          <cell r="D1464" t="str">
            <v>UPGD.00000620.01.01.01</v>
          </cell>
          <cell r="E1464">
            <v>0</v>
          </cell>
        </row>
        <row r="1465">
          <cell r="A1465">
            <v>2017</v>
          </cell>
          <cell r="B1465" t="str">
            <v>FEB</v>
          </cell>
          <cell r="D1465" t="str">
            <v>UNUC.00001012.01.01.01</v>
          </cell>
          <cell r="E1465">
            <v>0</v>
          </cell>
        </row>
        <row r="1466">
          <cell r="A1466">
            <v>2017</v>
          </cell>
          <cell r="B1466" t="str">
            <v>FEB</v>
          </cell>
          <cell r="D1466" t="str">
            <v>UNUC.00000003.01.05.01</v>
          </cell>
          <cell r="E1466">
            <v>0</v>
          </cell>
        </row>
        <row r="1467">
          <cell r="A1467">
            <v>2017</v>
          </cell>
          <cell r="B1467" t="str">
            <v>FEB</v>
          </cell>
          <cell r="D1467" t="str">
            <v>UNUC.00000715.01.01.01</v>
          </cell>
          <cell r="E1467">
            <v>0</v>
          </cell>
        </row>
        <row r="1468">
          <cell r="A1468">
            <v>2017</v>
          </cell>
          <cell r="B1468" t="str">
            <v>FEB</v>
          </cell>
          <cell r="D1468" t="str">
            <v>UNUC.00001134.40.01.01</v>
          </cell>
          <cell r="E1468">
            <v>0</v>
          </cell>
        </row>
        <row r="1469">
          <cell r="A1469">
            <v>2017</v>
          </cell>
          <cell r="B1469" t="str">
            <v>FEB</v>
          </cell>
          <cell r="D1469" t="str">
            <v>UPGD.00000626.01.01.01</v>
          </cell>
          <cell r="E1469">
            <v>0</v>
          </cell>
        </row>
        <row r="1470">
          <cell r="A1470">
            <v>2017</v>
          </cell>
          <cell r="B1470" t="str">
            <v>FEB</v>
          </cell>
          <cell r="D1470" t="str">
            <v>UPGD.00004811.03.01.01</v>
          </cell>
          <cell r="E1470">
            <v>0</v>
          </cell>
        </row>
        <row r="1471">
          <cell r="A1471">
            <v>2017</v>
          </cell>
          <cell r="B1471" t="str">
            <v>FEB</v>
          </cell>
          <cell r="D1471" t="str">
            <v>UNUC.00000001.01.08.01</v>
          </cell>
          <cell r="E1471">
            <v>0</v>
          </cell>
        </row>
        <row r="1472">
          <cell r="A1472">
            <v>2017</v>
          </cell>
          <cell r="B1472" t="str">
            <v>FEB</v>
          </cell>
          <cell r="D1472" t="str">
            <v>UNUC.00000001.01.14.01</v>
          </cell>
          <cell r="E1472">
            <v>0</v>
          </cell>
        </row>
        <row r="1473">
          <cell r="A1473">
            <v>2017</v>
          </cell>
          <cell r="B1473" t="str">
            <v>FEB</v>
          </cell>
          <cell r="D1473" t="str">
            <v>UNUC.00000002.01.09.01</v>
          </cell>
          <cell r="E1473">
            <v>0</v>
          </cell>
        </row>
        <row r="1474">
          <cell r="A1474">
            <v>2017</v>
          </cell>
          <cell r="B1474" t="str">
            <v>FEB</v>
          </cell>
          <cell r="D1474" t="str">
            <v>UNUC.00000001.01.16.01</v>
          </cell>
          <cell r="E1474">
            <v>0</v>
          </cell>
        </row>
        <row r="1475">
          <cell r="A1475">
            <v>2017</v>
          </cell>
          <cell r="B1475" t="str">
            <v>FEB</v>
          </cell>
          <cell r="D1475" t="str">
            <v>UNUC.00000001.01.09.01</v>
          </cell>
          <cell r="E1475">
            <v>0</v>
          </cell>
        </row>
        <row r="1476">
          <cell r="A1476">
            <v>2017</v>
          </cell>
          <cell r="B1476" t="str">
            <v>FEB</v>
          </cell>
          <cell r="D1476" t="str">
            <v>UNUC.00000002.01.14.01</v>
          </cell>
          <cell r="E1476">
            <v>0</v>
          </cell>
        </row>
        <row r="1477">
          <cell r="A1477">
            <v>2017</v>
          </cell>
          <cell r="B1477" t="str">
            <v>FEB</v>
          </cell>
          <cell r="D1477" t="str">
            <v>UPGD.00000729.02.01.01</v>
          </cell>
          <cell r="E1477">
            <v>0</v>
          </cell>
        </row>
        <row r="1478">
          <cell r="A1478">
            <v>2017</v>
          </cell>
          <cell r="B1478" t="str">
            <v>FEB</v>
          </cell>
          <cell r="D1478" t="str">
            <v>UNUC.00000002.01.10.01</v>
          </cell>
          <cell r="E1478">
            <v>0</v>
          </cell>
        </row>
        <row r="1479">
          <cell r="A1479">
            <v>2017</v>
          </cell>
          <cell r="B1479" t="str">
            <v>FEB</v>
          </cell>
          <cell r="D1479" t="str">
            <v>UCOR.00000693.01.01.01</v>
          </cell>
          <cell r="E1479">
            <v>0</v>
          </cell>
        </row>
        <row r="1480">
          <cell r="A1480">
            <v>2017</v>
          </cell>
          <cell r="B1480" t="str">
            <v>FEB</v>
          </cell>
          <cell r="D1480" t="str">
            <v>UCOR.00000306.01.05.01</v>
          </cell>
          <cell r="E1480">
            <v>0</v>
          </cell>
        </row>
        <row r="1481">
          <cell r="A1481">
            <v>2017</v>
          </cell>
          <cell r="B1481" t="str">
            <v>FEB</v>
          </cell>
          <cell r="D1481" t="str">
            <v>4405810</v>
          </cell>
          <cell r="E1481">
            <v>0</v>
          </cell>
        </row>
        <row r="1482">
          <cell r="A1482">
            <v>2017</v>
          </cell>
          <cell r="B1482" t="str">
            <v>FEB</v>
          </cell>
          <cell r="D1482" t="str">
            <v>4405940</v>
          </cell>
          <cell r="E1482">
            <v>0</v>
          </cell>
        </row>
        <row r="1483">
          <cell r="A1483">
            <v>2017</v>
          </cell>
          <cell r="B1483" t="str">
            <v>FEB</v>
          </cell>
          <cell r="D1483" t="str">
            <v>4405000</v>
          </cell>
          <cell r="E1483">
            <v>20016703.32</v>
          </cell>
        </row>
        <row r="1484">
          <cell r="A1484">
            <v>2017</v>
          </cell>
          <cell r="B1484" t="str">
            <v>FEB</v>
          </cell>
          <cell r="D1484" t="str">
            <v>4405840</v>
          </cell>
          <cell r="E1484">
            <v>0</v>
          </cell>
        </row>
        <row r="1485">
          <cell r="A1485">
            <v>2017</v>
          </cell>
          <cell r="B1485" t="str">
            <v>FEB</v>
          </cell>
          <cell r="D1485" t="str">
            <v>CI75002</v>
          </cell>
          <cell r="E1485">
            <v>-1371.09</v>
          </cell>
        </row>
        <row r="1486">
          <cell r="A1486">
            <v>2017</v>
          </cell>
          <cell r="B1486" t="str">
            <v>FEB</v>
          </cell>
          <cell r="D1486" t="str">
            <v>CI75001</v>
          </cell>
          <cell r="E1486">
            <v>-54336.49</v>
          </cell>
        </row>
        <row r="1487">
          <cell r="A1487">
            <v>2017</v>
          </cell>
          <cell r="B1487" t="str">
            <v>FEB</v>
          </cell>
          <cell r="D1487" t="str">
            <v>CI95002</v>
          </cell>
          <cell r="E1487">
            <v>0</v>
          </cell>
        </row>
        <row r="1488">
          <cell r="A1488">
            <v>2017</v>
          </cell>
          <cell r="B1488" t="str">
            <v>FEB</v>
          </cell>
          <cell r="D1488" t="str">
            <v>CI95001</v>
          </cell>
          <cell r="E1488">
            <v>0</v>
          </cell>
        </row>
        <row r="1489">
          <cell r="A1489">
            <v>2017</v>
          </cell>
          <cell r="B1489" t="str">
            <v>FEB</v>
          </cell>
          <cell r="D1489" t="str">
            <v>UNUC.00000969.10.01.01</v>
          </cell>
          <cell r="E1489">
            <v>40861.980000000003</v>
          </cell>
        </row>
        <row r="1490">
          <cell r="A1490">
            <v>2017</v>
          </cell>
          <cell r="B1490" t="str">
            <v>FEB</v>
          </cell>
          <cell r="D1490" t="str">
            <v>UNUC.00000938.01.02.01</v>
          </cell>
          <cell r="E1490">
            <v>-9683.07</v>
          </cell>
        </row>
        <row r="1491">
          <cell r="A1491">
            <v>2017</v>
          </cell>
          <cell r="B1491" t="str">
            <v>FEB</v>
          </cell>
          <cell r="D1491" t="str">
            <v>UNUC.00000001.01.13.01</v>
          </cell>
          <cell r="E1491">
            <v>58713.59</v>
          </cell>
        </row>
        <row r="1492">
          <cell r="A1492">
            <v>2017</v>
          </cell>
          <cell r="B1492" t="str">
            <v>FEB</v>
          </cell>
          <cell r="D1492" t="str">
            <v>UNUC.00000003.01.01.01</v>
          </cell>
          <cell r="E1492">
            <v>-16868.990000000002</v>
          </cell>
        </row>
        <row r="1493">
          <cell r="A1493">
            <v>2017</v>
          </cell>
          <cell r="B1493" t="str">
            <v>FEB</v>
          </cell>
          <cell r="D1493" t="str">
            <v>UNUC.00001057.01.01.01</v>
          </cell>
          <cell r="E1493">
            <v>1822</v>
          </cell>
        </row>
        <row r="1494">
          <cell r="A1494">
            <v>2017</v>
          </cell>
          <cell r="B1494" t="str">
            <v>FEB</v>
          </cell>
          <cell r="D1494" t="str">
            <v>UPGD.00000622.01.01.01</v>
          </cell>
          <cell r="E1494">
            <v>295995</v>
          </cell>
        </row>
        <row r="1495">
          <cell r="A1495">
            <v>2017</v>
          </cell>
          <cell r="B1495" t="str">
            <v>FEB</v>
          </cell>
          <cell r="D1495" t="str">
            <v>UPGD.00000633.01.01.01</v>
          </cell>
          <cell r="E1495">
            <v>63635.519999999997</v>
          </cell>
        </row>
        <row r="1496">
          <cell r="A1496">
            <v>2017</v>
          </cell>
          <cell r="B1496" t="str">
            <v>FEB</v>
          </cell>
          <cell r="D1496" t="str">
            <v>UPGD.00005600.01.01.01</v>
          </cell>
          <cell r="E1496">
            <v>3146.33</v>
          </cell>
        </row>
        <row r="1497">
          <cell r="A1497">
            <v>2017</v>
          </cell>
          <cell r="B1497" t="str">
            <v>FEB</v>
          </cell>
          <cell r="D1497" t="str">
            <v>UCOR.00000301.01.06.01</v>
          </cell>
          <cell r="E1497">
            <v>-756990</v>
          </cell>
        </row>
        <row r="1498">
          <cell r="A1498">
            <v>2017</v>
          </cell>
          <cell r="B1498" t="str">
            <v>FEB</v>
          </cell>
          <cell r="D1498" t="str">
            <v>UNUC.00000002.01.05.01</v>
          </cell>
          <cell r="E1498">
            <v>11.08</v>
          </cell>
        </row>
        <row r="1499">
          <cell r="A1499">
            <v>2017</v>
          </cell>
          <cell r="B1499" t="str">
            <v>FEB</v>
          </cell>
          <cell r="D1499" t="str">
            <v>UNUC.00000003.01.07.01</v>
          </cell>
          <cell r="E1499">
            <v>21129</v>
          </cell>
        </row>
        <row r="1500">
          <cell r="A1500">
            <v>2017</v>
          </cell>
          <cell r="B1500" t="str">
            <v>FEB</v>
          </cell>
          <cell r="D1500" t="str">
            <v>UNUC.00000938.01.01.01</v>
          </cell>
          <cell r="E1500">
            <v>8155.46</v>
          </cell>
        </row>
        <row r="1501">
          <cell r="A1501">
            <v>2017</v>
          </cell>
          <cell r="B1501" t="str">
            <v>FEB</v>
          </cell>
          <cell r="D1501" t="str">
            <v>UCOR.00000301.01.03.01</v>
          </cell>
          <cell r="E1501">
            <v>7776732.9500000002</v>
          </cell>
        </row>
        <row r="1502">
          <cell r="A1502">
            <v>2017</v>
          </cell>
          <cell r="B1502" t="str">
            <v>FEB</v>
          </cell>
          <cell r="D1502" t="str">
            <v>UNUC.00000001.01.07.01</v>
          </cell>
          <cell r="E1502">
            <v>2733.23</v>
          </cell>
        </row>
        <row r="1503">
          <cell r="A1503">
            <v>2017</v>
          </cell>
          <cell r="B1503" t="str">
            <v>FEB</v>
          </cell>
          <cell r="D1503" t="str">
            <v>UNUC.00000001.01.15.01</v>
          </cell>
          <cell r="E1503">
            <v>92780.28</v>
          </cell>
        </row>
        <row r="1504">
          <cell r="A1504">
            <v>2017</v>
          </cell>
          <cell r="B1504" t="str">
            <v>FEB</v>
          </cell>
          <cell r="D1504" t="str">
            <v>UPGD.00000631.01.01.02</v>
          </cell>
          <cell r="E1504">
            <v>0</v>
          </cell>
        </row>
        <row r="1505">
          <cell r="A1505">
            <v>2017</v>
          </cell>
          <cell r="B1505" t="str">
            <v>FEB</v>
          </cell>
          <cell r="D1505" t="str">
            <v>UNUC.00001062.01.01.01</v>
          </cell>
          <cell r="E1505">
            <v>0</v>
          </cell>
        </row>
        <row r="1506">
          <cell r="A1506">
            <v>2017</v>
          </cell>
          <cell r="B1506" t="str">
            <v>JAN</v>
          </cell>
          <cell r="D1506" t="str">
            <v>CIN5002</v>
          </cell>
          <cell r="E1506">
            <v>8492629.0399999991</v>
          </cell>
        </row>
        <row r="1507">
          <cell r="A1507">
            <v>2017</v>
          </cell>
          <cell r="B1507" t="str">
            <v>JAN</v>
          </cell>
          <cell r="D1507" t="str">
            <v>CIP5001</v>
          </cell>
          <cell r="E1507">
            <v>74275609.060000002</v>
          </cell>
        </row>
        <row r="1508">
          <cell r="A1508">
            <v>2017</v>
          </cell>
          <cell r="B1508" t="str">
            <v>JAN</v>
          </cell>
          <cell r="D1508" t="str">
            <v>CIP5002</v>
          </cell>
          <cell r="E1508">
            <v>11686654.16</v>
          </cell>
        </row>
        <row r="1509">
          <cell r="A1509">
            <v>2017</v>
          </cell>
          <cell r="B1509" t="str">
            <v>JAN</v>
          </cell>
          <cell r="D1509" t="str">
            <v>CIQ5001</v>
          </cell>
          <cell r="E1509">
            <v>2232350.96</v>
          </cell>
        </row>
        <row r="1510">
          <cell r="A1510">
            <v>2017</v>
          </cell>
          <cell r="B1510" t="str">
            <v>JAN</v>
          </cell>
          <cell r="D1510" t="str">
            <v>CIQ5002</v>
          </cell>
          <cell r="E1510">
            <v>363997.26</v>
          </cell>
        </row>
        <row r="1511">
          <cell r="A1511">
            <v>2017</v>
          </cell>
          <cell r="B1511" t="str">
            <v>JAN</v>
          </cell>
          <cell r="D1511" t="str">
            <v>XAN5700</v>
          </cell>
          <cell r="E1511">
            <v>7.1999999999999998E-3</v>
          </cell>
        </row>
        <row r="1512">
          <cell r="A1512">
            <v>2017</v>
          </cell>
          <cell r="B1512" t="str">
            <v>JAN</v>
          </cell>
          <cell r="D1512" t="str">
            <v>AM45081</v>
          </cell>
          <cell r="E1512">
            <v>-109</v>
          </cell>
        </row>
        <row r="1513">
          <cell r="A1513">
            <v>2017</v>
          </cell>
          <cell r="B1513" t="str">
            <v>JAN</v>
          </cell>
          <cell r="D1513" t="str">
            <v>AM15081</v>
          </cell>
          <cell r="E1513">
            <v>0</v>
          </cell>
        </row>
        <row r="1514">
          <cell r="A1514">
            <v>2017</v>
          </cell>
          <cell r="B1514" t="str">
            <v>JAN</v>
          </cell>
          <cell r="D1514" t="str">
            <v>RR15082</v>
          </cell>
          <cell r="E1514">
            <v>-18988473</v>
          </cell>
        </row>
        <row r="1515">
          <cell r="A1515">
            <v>2017</v>
          </cell>
          <cell r="B1515" t="str">
            <v>JAN</v>
          </cell>
          <cell r="D1515" t="str">
            <v>RR15216</v>
          </cell>
          <cell r="E1515">
            <v>-5843365</v>
          </cell>
        </row>
        <row r="1516">
          <cell r="A1516">
            <v>2017</v>
          </cell>
          <cell r="B1516" t="str">
            <v>JAN</v>
          </cell>
          <cell r="D1516" t="str">
            <v>RR15217</v>
          </cell>
          <cell r="E1516">
            <v>373285765.55000001</v>
          </cell>
        </row>
        <row r="1517">
          <cell r="A1517">
            <v>2017</v>
          </cell>
          <cell r="B1517" t="str">
            <v>JAN</v>
          </cell>
          <cell r="D1517" t="str">
            <v>RR15228</v>
          </cell>
          <cell r="E1517">
            <v>451500000</v>
          </cell>
        </row>
        <row r="1518">
          <cell r="A1518">
            <v>2017</v>
          </cell>
          <cell r="B1518" t="str">
            <v>JAN</v>
          </cell>
          <cell r="D1518" t="str">
            <v>RR85228</v>
          </cell>
          <cell r="E1518">
            <v>0.35</v>
          </cell>
        </row>
        <row r="1519">
          <cell r="A1519">
            <v>2017</v>
          </cell>
          <cell r="B1519" t="str">
            <v>JAN</v>
          </cell>
          <cell r="D1519" t="str">
            <v>RR95082</v>
          </cell>
          <cell r="E1519">
            <v>5.8201058201058198E-2</v>
          </cell>
        </row>
        <row r="1520">
          <cell r="A1520">
            <v>2017</v>
          </cell>
          <cell r="B1520" t="str">
            <v>JAN</v>
          </cell>
          <cell r="D1520" t="str">
            <v>RR95216</v>
          </cell>
          <cell r="E1520">
            <v>5.8201058201058198E-2</v>
          </cell>
        </row>
        <row r="1521">
          <cell r="A1521">
            <v>2017</v>
          </cell>
          <cell r="B1521" t="str">
            <v>JAN</v>
          </cell>
          <cell r="D1521" t="str">
            <v>RR95217</v>
          </cell>
          <cell r="E1521">
            <v>5.8201058201058198E-2</v>
          </cell>
        </row>
        <row r="1522">
          <cell r="A1522">
            <v>2017</v>
          </cell>
          <cell r="B1522" t="str">
            <v>JAN</v>
          </cell>
          <cell r="D1522" t="str">
            <v>RR95228</v>
          </cell>
          <cell r="E1522">
            <v>5.8201058201058198E-2</v>
          </cell>
        </row>
        <row r="1523">
          <cell r="A1523">
            <v>2017</v>
          </cell>
          <cell r="B1523" t="str">
            <v>JAN</v>
          </cell>
          <cell r="D1523" t="str">
            <v>RRA5082</v>
          </cell>
          <cell r="E1523">
            <v>0.53846153846153799</v>
          </cell>
        </row>
        <row r="1524">
          <cell r="A1524">
            <v>2017</v>
          </cell>
          <cell r="B1524" t="str">
            <v>JAN</v>
          </cell>
          <cell r="D1524" t="str">
            <v>RRA5216</v>
          </cell>
          <cell r="E1524">
            <v>0.53846153846153799</v>
          </cell>
        </row>
        <row r="1525">
          <cell r="A1525">
            <v>2017</v>
          </cell>
          <cell r="B1525" t="str">
            <v>JAN</v>
          </cell>
          <cell r="D1525" t="str">
            <v>RRA5217</v>
          </cell>
          <cell r="E1525">
            <v>0.53846153846153799</v>
          </cell>
        </row>
        <row r="1526">
          <cell r="A1526">
            <v>2017</v>
          </cell>
          <cell r="B1526" t="str">
            <v>JAN</v>
          </cell>
          <cell r="D1526" t="str">
            <v>RRA5228</v>
          </cell>
          <cell r="E1526">
            <v>0.53846153846153799</v>
          </cell>
        </row>
        <row r="1527">
          <cell r="A1527">
            <v>2017</v>
          </cell>
          <cell r="B1527" t="str">
            <v>JAN</v>
          </cell>
          <cell r="D1527" t="str">
            <v>RRD5082</v>
          </cell>
          <cell r="E1527">
            <v>-42424.387454358897</v>
          </cell>
        </row>
        <row r="1528">
          <cell r="A1528">
            <v>2017</v>
          </cell>
          <cell r="B1528" t="str">
            <v>JAN</v>
          </cell>
          <cell r="D1528" t="str">
            <v>RRD5216</v>
          </cell>
          <cell r="E1528">
            <v>-13251.4953531623</v>
          </cell>
        </row>
        <row r="1529">
          <cell r="A1529">
            <v>2017</v>
          </cell>
          <cell r="B1529" t="str">
            <v>JAN</v>
          </cell>
          <cell r="D1529" t="str">
            <v>RRD5217</v>
          </cell>
          <cell r="E1529">
            <v>1011756.15236376</v>
          </cell>
        </row>
        <row r="1530">
          <cell r="A1530">
            <v>2017</v>
          </cell>
          <cell r="B1530" t="str">
            <v>JAN</v>
          </cell>
          <cell r="D1530" t="str">
            <v>RRD5228</v>
          </cell>
          <cell r="E1530">
            <v>1024500.52231212</v>
          </cell>
        </row>
        <row r="1531">
          <cell r="A1531">
            <v>2017</v>
          </cell>
          <cell r="B1531" t="str">
            <v>JAN</v>
          </cell>
          <cell r="D1531" t="str">
            <v>RRF5082</v>
          </cell>
          <cell r="E1531">
            <v>-142898.74294728201</v>
          </cell>
        </row>
        <row r="1532">
          <cell r="A1532">
            <v>2017</v>
          </cell>
          <cell r="B1532" t="str">
            <v>JAN</v>
          </cell>
          <cell r="D1532" t="str">
            <v>RRF5216</v>
          </cell>
          <cell r="E1532">
            <v>-44635.223789049604</v>
          </cell>
        </row>
        <row r="1533">
          <cell r="A1533">
            <v>2017</v>
          </cell>
          <cell r="B1533" t="str">
            <v>JAN</v>
          </cell>
          <cell r="D1533" t="str">
            <v>RRF5217</v>
          </cell>
          <cell r="E1533">
            <v>3407914.4335908499</v>
          </cell>
        </row>
        <row r="1534">
          <cell r="A1534">
            <v>2017</v>
          </cell>
          <cell r="B1534" t="str">
            <v>JAN</v>
          </cell>
          <cell r="D1534" t="str">
            <v>RRF5228</v>
          </cell>
          <cell r="E1534">
            <v>3450841.4987661699</v>
          </cell>
        </row>
        <row r="1535">
          <cell r="A1535">
            <v>2017</v>
          </cell>
          <cell r="B1535" t="str">
            <v>JAN</v>
          </cell>
          <cell r="D1535" t="str">
            <v>RRK5082</v>
          </cell>
          <cell r="E1535">
            <v>0</v>
          </cell>
        </row>
        <row r="1536">
          <cell r="A1536">
            <v>2017</v>
          </cell>
          <cell r="B1536" t="str">
            <v>JAN</v>
          </cell>
          <cell r="D1536" t="str">
            <v>RRK5216</v>
          </cell>
          <cell r="E1536">
            <v>0</v>
          </cell>
        </row>
        <row r="1537">
          <cell r="A1537">
            <v>2017</v>
          </cell>
          <cell r="B1537" t="str">
            <v>JAN</v>
          </cell>
          <cell r="D1537" t="str">
            <v>RRK5217</v>
          </cell>
          <cell r="E1537">
            <v>0</v>
          </cell>
        </row>
        <row r="1538">
          <cell r="A1538">
            <v>2017</v>
          </cell>
          <cell r="B1538" t="str">
            <v>JAN</v>
          </cell>
          <cell r="D1538" t="str">
            <v>RRK5228</v>
          </cell>
          <cell r="E1538">
            <v>0</v>
          </cell>
        </row>
        <row r="1539">
          <cell r="A1539">
            <v>2017</v>
          </cell>
          <cell r="B1539" t="str">
            <v>JAN</v>
          </cell>
          <cell r="D1539" t="str">
            <v>RRL5082</v>
          </cell>
          <cell r="E1539">
            <v>0</v>
          </cell>
        </row>
        <row r="1540">
          <cell r="A1540">
            <v>2017</v>
          </cell>
          <cell r="B1540" t="str">
            <v>JAN</v>
          </cell>
          <cell r="D1540" t="str">
            <v>RRL5216</v>
          </cell>
          <cell r="E1540">
            <v>0</v>
          </cell>
        </row>
        <row r="1541">
          <cell r="A1541">
            <v>2017</v>
          </cell>
          <cell r="B1541" t="str">
            <v>JAN</v>
          </cell>
          <cell r="D1541" t="str">
            <v>RRL5217</v>
          </cell>
          <cell r="E1541">
            <v>0</v>
          </cell>
        </row>
        <row r="1542">
          <cell r="A1542">
            <v>2017</v>
          </cell>
          <cell r="B1542" t="str">
            <v>JAN</v>
          </cell>
          <cell r="D1542" t="str">
            <v>RRL5228</v>
          </cell>
          <cell r="E1542">
            <v>0</v>
          </cell>
        </row>
        <row r="1543">
          <cell r="A1543">
            <v>2017</v>
          </cell>
          <cell r="B1543" t="str">
            <v>JAN</v>
          </cell>
          <cell r="D1543" t="str">
            <v>RRS5082</v>
          </cell>
          <cell r="E1543">
            <v>-135820.36803438299</v>
          </cell>
        </row>
        <row r="1544">
          <cell r="A1544">
            <v>2017</v>
          </cell>
          <cell r="B1544" t="str">
            <v>JAN</v>
          </cell>
          <cell r="D1544" t="str">
            <v>RRS5216</v>
          </cell>
          <cell r="E1544">
            <v>-42424.253686838099</v>
          </cell>
        </row>
        <row r="1545">
          <cell r="A1545">
            <v>2017</v>
          </cell>
          <cell r="B1545" t="str">
            <v>JAN</v>
          </cell>
          <cell r="D1545" t="str">
            <v>RRS5217</v>
          </cell>
          <cell r="E1545">
            <v>3239106.1184544801</v>
          </cell>
        </row>
        <row r="1546">
          <cell r="A1546">
            <v>2017</v>
          </cell>
          <cell r="B1546" t="str">
            <v>JAN</v>
          </cell>
          <cell r="D1546" t="str">
            <v>RRS5228</v>
          </cell>
          <cell r="E1546">
            <v>3279906.82579799</v>
          </cell>
        </row>
        <row r="1547">
          <cell r="A1547">
            <v>2017</v>
          </cell>
          <cell r="B1547" t="str">
            <v>JAN</v>
          </cell>
          <cell r="D1547" t="str">
            <v>CIR5001</v>
          </cell>
          <cell r="E1547">
            <v>84983359.909999996</v>
          </cell>
        </row>
        <row r="1548">
          <cell r="A1548">
            <v>2017</v>
          </cell>
          <cell r="B1548" t="str">
            <v>JAN</v>
          </cell>
          <cell r="D1548" t="str">
            <v>CIR5002</v>
          </cell>
          <cell r="E1548">
            <v>11700189.130000001</v>
          </cell>
        </row>
        <row r="1549">
          <cell r="A1549">
            <v>2017</v>
          </cell>
          <cell r="B1549" t="str">
            <v>JAN</v>
          </cell>
          <cell r="D1549" t="str">
            <v>CIS5001</v>
          </cell>
          <cell r="E1549">
            <v>3857362.75</v>
          </cell>
        </row>
        <row r="1550">
          <cell r="A1550">
            <v>2017</v>
          </cell>
          <cell r="B1550" t="str">
            <v>JAN</v>
          </cell>
          <cell r="D1550" t="str">
            <v>CIS5002</v>
          </cell>
          <cell r="E1550">
            <v>407823.5</v>
          </cell>
        </row>
        <row r="1551">
          <cell r="A1551">
            <v>2017</v>
          </cell>
          <cell r="B1551" t="str">
            <v>JAN</v>
          </cell>
          <cell r="D1551" t="str">
            <v>COB5001</v>
          </cell>
          <cell r="E1551">
            <v>19171.623605311001</v>
          </cell>
        </row>
        <row r="1552">
          <cell r="A1552">
            <v>2017</v>
          </cell>
          <cell r="B1552" t="str">
            <v>JAN</v>
          </cell>
          <cell r="D1552" t="str">
            <v>COB5002</v>
          </cell>
          <cell r="E1552">
            <v>4623.0165718698399</v>
          </cell>
        </row>
        <row r="1553">
          <cell r="A1553">
            <v>2017</v>
          </cell>
          <cell r="B1553" t="str">
            <v>JAN</v>
          </cell>
          <cell r="D1553" t="str">
            <v>COC5001</v>
          </cell>
          <cell r="E1553">
            <v>187694.21711493301</v>
          </cell>
        </row>
        <row r="1554">
          <cell r="A1554">
            <v>2017</v>
          </cell>
          <cell r="B1554" t="str">
            <v>JAN</v>
          </cell>
          <cell r="D1554" t="str">
            <v>COC5002</v>
          </cell>
          <cell r="E1554">
            <v>45260.302102222202</v>
          </cell>
        </row>
        <row r="1555">
          <cell r="A1555">
            <v>2017</v>
          </cell>
          <cell r="B1555" t="str">
            <v>JAN</v>
          </cell>
          <cell r="D1555" t="str">
            <v>COE5001</v>
          </cell>
          <cell r="E1555">
            <v>952140.04414924199</v>
          </cell>
        </row>
        <row r="1556">
          <cell r="A1556">
            <v>2017</v>
          </cell>
          <cell r="B1556" t="str">
            <v>JAN</v>
          </cell>
          <cell r="D1556" t="str">
            <v>COE5002</v>
          </cell>
          <cell r="E1556">
            <v>196277.239623267</v>
          </cell>
        </row>
        <row r="1557">
          <cell r="A1557">
            <v>2017</v>
          </cell>
          <cell r="B1557" t="str">
            <v>JAN</v>
          </cell>
          <cell r="D1557" t="str">
            <v>CI55001</v>
          </cell>
          <cell r="E1557">
            <v>1068628.96</v>
          </cell>
        </row>
        <row r="1558">
          <cell r="A1558">
            <v>2017</v>
          </cell>
          <cell r="B1558" t="str">
            <v>JAN</v>
          </cell>
          <cell r="D1558" t="str">
            <v>CI55002</v>
          </cell>
          <cell r="E1558">
            <v>8600321.9299999997</v>
          </cell>
        </row>
        <row r="1559">
          <cell r="A1559">
            <v>2017</v>
          </cell>
          <cell r="B1559" t="str">
            <v>FEB</v>
          </cell>
          <cell r="D1559" t="str">
            <v>UPGD.00001446.03.01.01</v>
          </cell>
          <cell r="E1559">
            <v>0</v>
          </cell>
        </row>
        <row r="1560">
          <cell r="A1560">
            <v>2017</v>
          </cell>
          <cell r="B1560" t="str">
            <v>FEB</v>
          </cell>
          <cell r="D1560" t="str">
            <v>UPGD.00000635.01.01.01</v>
          </cell>
          <cell r="E1560">
            <v>0</v>
          </cell>
        </row>
        <row r="1561">
          <cell r="A1561">
            <v>2017</v>
          </cell>
          <cell r="B1561" t="str">
            <v>FEB</v>
          </cell>
          <cell r="D1561" t="str">
            <v>UPGD.00000631.01.01.01</v>
          </cell>
          <cell r="E1561">
            <v>0</v>
          </cell>
        </row>
        <row r="1562">
          <cell r="A1562">
            <v>2017</v>
          </cell>
          <cell r="B1562" t="str">
            <v>FEB</v>
          </cell>
          <cell r="D1562" t="str">
            <v>UPGD.00001327.01.01.02</v>
          </cell>
          <cell r="E1562">
            <v>0</v>
          </cell>
        </row>
        <row r="1563">
          <cell r="A1563">
            <v>2017</v>
          </cell>
          <cell r="B1563" t="str">
            <v>FEB</v>
          </cell>
          <cell r="D1563" t="str">
            <v>UNUC.00000003.01.06.01</v>
          </cell>
          <cell r="E1563">
            <v>0</v>
          </cell>
        </row>
        <row r="1564">
          <cell r="A1564">
            <v>2017</v>
          </cell>
          <cell r="B1564" t="str">
            <v>FEB</v>
          </cell>
          <cell r="D1564" t="str">
            <v>UPGD.00001327.01.01.01</v>
          </cell>
          <cell r="E1564">
            <v>0</v>
          </cell>
        </row>
        <row r="1565">
          <cell r="A1565">
            <v>2017</v>
          </cell>
          <cell r="B1565" t="str">
            <v>FEB</v>
          </cell>
          <cell r="D1565" t="str">
            <v>UPGD.00000632.01.01.01</v>
          </cell>
          <cell r="E1565">
            <v>0</v>
          </cell>
        </row>
        <row r="1566">
          <cell r="A1566">
            <v>2017</v>
          </cell>
          <cell r="B1566" t="str">
            <v>FEB</v>
          </cell>
          <cell r="D1566" t="str">
            <v>UPGD.00000399.01.01.01</v>
          </cell>
          <cell r="E1566">
            <v>0</v>
          </cell>
        </row>
        <row r="1567">
          <cell r="A1567">
            <v>2017</v>
          </cell>
          <cell r="B1567" t="str">
            <v>FEB</v>
          </cell>
          <cell r="D1567" t="str">
            <v>UPGD.00000729.03.01.01</v>
          </cell>
          <cell r="E1567">
            <v>0</v>
          </cell>
        </row>
        <row r="1568">
          <cell r="A1568">
            <v>2017</v>
          </cell>
          <cell r="B1568" t="str">
            <v>FEB</v>
          </cell>
          <cell r="D1568" t="str">
            <v>UNUC.00000938.01.01.03</v>
          </cell>
          <cell r="E1568">
            <v>0</v>
          </cell>
        </row>
        <row r="1569">
          <cell r="A1569">
            <v>2017</v>
          </cell>
          <cell r="B1569" t="str">
            <v>FEB</v>
          </cell>
          <cell r="D1569" t="str">
            <v>UPGD.00000962.01.01.02</v>
          </cell>
          <cell r="E1569">
            <v>0</v>
          </cell>
        </row>
        <row r="1570">
          <cell r="A1570">
            <v>2017</v>
          </cell>
          <cell r="B1570" t="str">
            <v>FEB</v>
          </cell>
          <cell r="D1570" t="str">
            <v>UPGD.00000630.01.01.01</v>
          </cell>
          <cell r="E1570">
            <v>0</v>
          </cell>
        </row>
        <row r="1571">
          <cell r="A1571">
            <v>2017</v>
          </cell>
          <cell r="B1571" t="str">
            <v>FEB</v>
          </cell>
          <cell r="D1571" t="str">
            <v>UPGD.00000689.01.01.01</v>
          </cell>
          <cell r="E1571">
            <v>0</v>
          </cell>
        </row>
        <row r="1572">
          <cell r="A1572">
            <v>2017</v>
          </cell>
          <cell r="B1572" t="str">
            <v>FEB</v>
          </cell>
          <cell r="D1572" t="str">
            <v>UNUC.00000002.01.04.01</v>
          </cell>
          <cell r="E1572">
            <v>0</v>
          </cell>
        </row>
        <row r="1573">
          <cell r="A1573">
            <v>2017</v>
          </cell>
          <cell r="B1573" t="str">
            <v>FEB</v>
          </cell>
          <cell r="D1573" t="str">
            <v>UNUC.00000914.01.01.01</v>
          </cell>
          <cell r="E1573">
            <v>0</v>
          </cell>
        </row>
        <row r="1574">
          <cell r="A1574">
            <v>2017</v>
          </cell>
          <cell r="B1574" t="str">
            <v>JAN</v>
          </cell>
          <cell r="D1574" t="str">
            <v>CIN5001</v>
          </cell>
          <cell r="E1574">
            <v>1067676.6299999999</v>
          </cell>
        </row>
        <row r="1575">
          <cell r="A1575">
            <v>2017</v>
          </cell>
          <cell r="B1575" t="str">
            <v>FEB</v>
          </cell>
          <cell r="D1575" t="str">
            <v>UPGD.00000627.01.01.01</v>
          </cell>
          <cell r="E1575">
            <v>0</v>
          </cell>
        </row>
        <row r="1576">
          <cell r="A1576">
            <v>2017</v>
          </cell>
          <cell r="B1576" t="str">
            <v>FEB</v>
          </cell>
          <cell r="D1576" t="str">
            <v>UPGD.00005601.01.01.01</v>
          </cell>
          <cell r="E1576">
            <v>0</v>
          </cell>
        </row>
        <row r="1577">
          <cell r="A1577">
            <v>2017</v>
          </cell>
          <cell r="B1577" t="str">
            <v>FEB</v>
          </cell>
          <cell r="D1577" t="str">
            <v>UNUC.00000001.01.10.01</v>
          </cell>
          <cell r="E1577">
            <v>0</v>
          </cell>
        </row>
        <row r="1578">
          <cell r="A1578">
            <v>2017</v>
          </cell>
          <cell r="B1578" t="str">
            <v>JAN</v>
          </cell>
          <cell r="D1578" t="str">
            <v>1MC5MON</v>
          </cell>
          <cell r="E1578">
            <v>0</v>
          </cell>
        </row>
        <row r="1579">
          <cell r="A1579">
            <v>2017</v>
          </cell>
          <cell r="B1579" t="str">
            <v>JAN</v>
          </cell>
          <cell r="D1579" t="str">
            <v>1MC5TOT</v>
          </cell>
          <cell r="E1579">
            <v>0</v>
          </cell>
        </row>
        <row r="1580">
          <cell r="A1580">
            <v>2017</v>
          </cell>
          <cell r="B1580" t="str">
            <v>JAN</v>
          </cell>
          <cell r="D1580" t="str">
            <v>TRU5MON</v>
          </cell>
          <cell r="E1580">
            <v>1455771.75</v>
          </cell>
        </row>
        <row r="1581">
          <cell r="A1581">
            <v>2017</v>
          </cell>
          <cell r="B1581" t="str">
            <v>JAN</v>
          </cell>
          <cell r="D1581" t="str">
            <v>TRU5TOT</v>
          </cell>
          <cell r="E1581">
            <v>17469261</v>
          </cell>
        </row>
        <row r="1582">
          <cell r="A1582">
            <v>2017</v>
          </cell>
          <cell r="B1582" t="str">
            <v>JAN</v>
          </cell>
          <cell r="D1582" t="str">
            <v>2MC5MON</v>
          </cell>
          <cell r="E1582">
            <v>0</v>
          </cell>
        </row>
        <row r="1583">
          <cell r="A1583">
            <v>2017</v>
          </cell>
          <cell r="B1583" t="str">
            <v>JAN</v>
          </cell>
          <cell r="D1583" t="str">
            <v>RAF5FEE</v>
          </cell>
          <cell r="E1583">
            <v>15560.4417768</v>
          </cell>
        </row>
        <row r="1584">
          <cell r="A1584">
            <v>2017</v>
          </cell>
          <cell r="B1584" t="str">
            <v>JAN</v>
          </cell>
          <cell r="D1584" t="str">
            <v>REV5NET</v>
          </cell>
          <cell r="E1584">
            <v>21596164.2482232</v>
          </cell>
        </row>
        <row r="1585">
          <cell r="A1585">
            <v>2017</v>
          </cell>
          <cell r="B1585" t="str">
            <v>JAN</v>
          </cell>
          <cell r="D1585" t="str">
            <v>REV5MON</v>
          </cell>
          <cell r="E1585">
            <v>23051935.9982232</v>
          </cell>
        </row>
        <row r="1586">
          <cell r="A1586">
            <v>2017</v>
          </cell>
          <cell r="B1586" t="str">
            <v>JAN</v>
          </cell>
          <cell r="D1586" t="str">
            <v>AM25081</v>
          </cell>
          <cell r="E1586">
            <v>0</v>
          </cell>
        </row>
        <row r="1587">
          <cell r="A1587">
            <v>2017</v>
          </cell>
          <cell r="B1587" t="str">
            <v>JAN</v>
          </cell>
          <cell r="D1587" t="str">
            <v>AM35081</v>
          </cell>
          <cell r="E1587">
            <v>0</v>
          </cell>
        </row>
        <row r="1588">
          <cell r="A1588">
            <v>2017</v>
          </cell>
          <cell r="B1588" t="str">
            <v>JAN</v>
          </cell>
          <cell r="D1588" t="str">
            <v>AM55081</v>
          </cell>
          <cell r="E1588">
            <v>0</v>
          </cell>
        </row>
        <row r="1589">
          <cell r="A1589">
            <v>2017</v>
          </cell>
          <cell r="B1589" t="str">
            <v>JAN</v>
          </cell>
          <cell r="D1589" t="str">
            <v>AM65081</v>
          </cell>
          <cell r="E1589">
            <v>7.1999999999999998E-3</v>
          </cell>
        </row>
        <row r="1590">
          <cell r="A1590">
            <v>2017</v>
          </cell>
          <cell r="B1590" t="str">
            <v>JAN</v>
          </cell>
          <cell r="D1590" t="str">
            <v>AM75081</v>
          </cell>
          <cell r="E1590">
            <v>7.4000000000000003E-3</v>
          </cell>
        </row>
        <row r="1591">
          <cell r="A1591">
            <v>2017</v>
          </cell>
          <cell r="B1591" t="str">
            <v>JAN</v>
          </cell>
          <cell r="D1591" t="str">
            <v>AM85081</v>
          </cell>
          <cell r="E1591">
            <v>7.3000000000000001E-3</v>
          </cell>
        </row>
        <row r="1592">
          <cell r="A1592">
            <v>2017</v>
          </cell>
          <cell r="B1592" t="str">
            <v>JAN</v>
          </cell>
          <cell r="D1592" t="str">
            <v>AM95081</v>
          </cell>
          <cell r="E1592">
            <v>6.0829999999999999E-4</v>
          </cell>
        </row>
        <row r="1593">
          <cell r="A1593">
            <v>2017</v>
          </cell>
          <cell r="B1593" t="str">
            <v>JAN</v>
          </cell>
          <cell r="D1593" t="str">
            <v>AMA5081</v>
          </cell>
          <cell r="E1593">
            <v>0</v>
          </cell>
        </row>
        <row r="1594">
          <cell r="A1594">
            <v>2017</v>
          </cell>
          <cell r="B1594" t="str">
            <v>JAN</v>
          </cell>
          <cell r="D1594" t="str">
            <v>AMB5081</v>
          </cell>
          <cell r="E1594">
            <v>0.95046580000000003</v>
          </cell>
        </row>
        <row r="1595">
          <cell r="A1595">
            <v>2017</v>
          </cell>
          <cell r="B1595" t="str">
            <v>JAN</v>
          </cell>
          <cell r="D1595" t="str">
            <v>AMC5081</v>
          </cell>
          <cell r="E1595">
            <v>0</v>
          </cell>
        </row>
        <row r="1596">
          <cell r="A1596">
            <v>2017</v>
          </cell>
          <cell r="B1596" t="str">
            <v>JAN</v>
          </cell>
          <cell r="D1596" t="str">
            <v>RR25082</v>
          </cell>
          <cell r="E1596">
            <v>756990</v>
          </cell>
        </row>
        <row r="1597">
          <cell r="A1597">
            <v>2017</v>
          </cell>
          <cell r="B1597" t="str">
            <v>JAN</v>
          </cell>
          <cell r="D1597" t="str">
            <v>RR25216</v>
          </cell>
          <cell r="E1597">
            <v>60868</v>
          </cell>
        </row>
        <row r="1598">
          <cell r="A1598">
            <v>2017</v>
          </cell>
          <cell r="B1598" t="str">
            <v>JAN</v>
          </cell>
          <cell r="D1598" t="str">
            <v>RR25217</v>
          </cell>
          <cell r="E1598">
            <v>-4647322</v>
          </cell>
        </row>
        <row r="1599">
          <cell r="A1599">
            <v>2017</v>
          </cell>
          <cell r="B1599" t="str">
            <v>JAN</v>
          </cell>
          <cell r="D1599" t="str">
            <v>RR25228</v>
          </cell>
          <cell r="E1599">
            <v>-4180555.56</v>
          </cell>
        </row>
        <row r="1600">
          <cell r="A1600">
            <v>2017</v>
          </cell>
          <cell r="B1600" t="str">
            <v>JAN</v>
          </cell>
          <cell r="D1600" t="str">
            <v>RR35082</v>
          </cell>
          <cell r="E1600">
            <v>-18231483</v>
          </cell>
        </row>
        <row r="1601">
          <cell r="A1601">
            <v>2017</v>
          </cell>
          <cell r="B1601" t="str">
            <v>JAN</v>
          </cell>
          <cell r="D1601" t="str">
            <v>RR35216</v>
          </cell>
          <cell r="E1601">
            <v>-5782497</v>
          </cell>
        </row>
        <row r="1602">
          <cell r="A1602">
            <v>2017</v>
          </cell>
          <cell r="B1602" t="str">
            <v>JAN</v>
          </cell>
          <cell r="D1602" t="str">
            <v>RR35217</v>
          </cell>
          <cell r="E1602">
            <v>441495587</v>
          </cell>
        </row>
        <row r="1603">
          <cell r="A1603">
            <v>2017</v>
          </cell>
          <cell r="B1603" t="str">
            <v>JAN</v>
          </cell>
          <cell r="D1603" t="str">
            <v>RR35228</v>
          </cell>
          <cell r="E1603">
            <v>447319444.44</v>
          </cell>
        </row>
        <row r="1604">
          <cell r="A1604">
            <v>2017</v>
          </cell>
          <cell r="B1604" t="str">
            <v>JAN</v>
          </cell>
          <cell r="D1604" t="str">
            <v>RR45082</v>
          </cell>
          <cell r="E1604">
            <v>-18609978</v>
          </cell>
        </row>
        <row r="1605">
          <cell r="A1605">
            <v>2017</v>
          </cell>
          <cell r="B1605" t="str">
            <v>JAN</v>
          </cell>
          <cell r="D1605" t="str">
            <v>RR45216</v>
          </cell>
          <cell r="E1605">
            <v>-5812931</v>
          </cell>
        </row>
        <row r="1606">
          <cell r="A1606">
            <v>2017</v>
          </cell>
          <cell r="B1606" t="str">
            <v>JAN</v>
          </cell>
          <cell r="D1606" t="str">
            <v>RR45217</v>
          </cell>
          <cell r="E1606">
            <v>443819248</v>
          </cell>
        </row>
        <row r="1607">
          <cell r="A1607">
            <v>2017</v>
          </cell>
          <cell r="B1607" t="str">
            <v>JAN</v>
          </cell>
          <cell r="D1607" t="str">
            <v>RR45228</v>
          </cell>
          <cell r="E1607">
            <v>449409722.22000003</v>
          </cell>
        </row>
        <row r="1608">
          <cell r="A1608">
            <v>2017</v>
          </cell>
          <cell r="B1608" t="str">
            <v>JAN</v>
          </cell>
          <cell r="D1608" t="str">
            <v>RR85082</v>
          </cell>
          <cell r="E1608">
            <v>0.35</v>
          </cell>
        </row>
        <row r="1609">
          <cell r="A1609">
            <v>2017</v>
          </cell>
          <cell r="B1609" t="str">
            <v>JAN</v>
          </cell>
          <cell r="D1609" t="str">
            <v>RR85216</v>
          </cell>
          <cell r="E1609">
            <v>0.35</v>
          </cell>
        </row>
        <row r="1610">
          <cell r="A1610">
            <v>2017</v>
          </cell>
          <cell r="B1610" t="str">
            <v>JAN</v>
          </cell>
          <cell r="D1610" t="str">
            <v>RR85217</v>
          </cell>
          <cell r="E1610">
            <v>0.35</v>
          </cell>
        </row>
        <row r="1611">
          <cell r="A1611">
            <v>2017</v>
          </cell>
          <cell r="B1611" t="str">
            <v>JAN</v>
          </cell>
          <cell r="D1611" t="str">
            <v>6660000181</v>
          </cell>
          <cell r="E1611">
            <v>0</v>
          </cell>
        </row>
        <row r="1612">
          <cell r="A1612">
            <v>2017</v>
          </cell>
          <cell r="B1612" t="str">
            <v>JAN</v>
          </cell>
          <cell r="D1612" t="str">
            <v>BG15217</v>
          </cell>
          <cell r="E1612">
            <v>446142909</v>
          </cell>
        </row>
        <row r="1613">
          <cell r="A1613">
            <v>2017</v>
          </cell>
          <cell r="B1613" t="str">
            <v>JAN</v>
          </cell>
          <cell r="D1613" t="str">
            <v>BGD5001</v>
          </cell>
          <cell r="E1613">
            <v>1305085.18</v>
          </cell>
        </row>
        <row r="1614">
          <cell r="A1614">
            <v>2017</v>
          </cell>
          <cell r="B1614" t="str">
            <v>JAN</v>
          </cell>
          <cell r="D1614" t="str">
            <v>BGP5001</v>
          </cell>
          <cell r="E1614">
            <v>10668266.1</v>
          </cell>
        </row>
        <row r="1615">
          <cell r="A1615">
            <v>2017</v>
          </cell>
          <cell r="B1615" t="str">
            <v>JAN</v>
          </cell>
          <cell r="D1615" t="str">
            <v>CI65001</v>
          </cell>
          <cell r="E1615">
            <v>0</v>
          </cell>
        </row>
        <row r="1616">
          <cell r="A1616">
            <v>2017</v>
          </cell>
          <cell r="B1616" t="str">
            <v>JAN</v>
          </cell>
          <cell r="D1616" t="str">
            <v>CI65002</v>
          </cell>
          <cell r="E1616">
            <v>0</v>
          </cell>
        </row>
        <row r="1617">
          <cell r="A1617">
            <v>2017</v>
          </cell>
          <cell r="B1617" t="str">
            <v>JAN</v>
          </cell>
          <cell r="D1617" t="str">
            <v>CID5001</v>
          </cell>
          <cell r="E1617">
            <v>0</v>
          </cell>
        </row>
        <row r="1618">
          <cell r="A1618">
            <v>2017</v>
          </cell>
          <cell r="B1618" t="str">
            <v>JAN</v>
          </cell>
          <cell r="D1618" t="str">
            <v>CID5002</v>
          </cell>
          <cell r="E1618">
            <v>0</v>
          </cell>
        </row>
        <row r="1619">
          <cell r="A1619">
            <v>2017</v>
          </cell>
          <cell r="B1619" t="str">
            <v>JAN</v>
          </cell>
          <cell r="D1619" t="str">
            <v>CIW5001</v>
          </cell>
          <cell r="E1619">
            <v>0</v>
          </cell>
        </row>
        <row r="1620">
          <cell r="A1620">
            <v>2017</v>
          </cell>
          <cell r="B1620" t="str">
            <v>JAN</v>
          </cell>
          <cell r="D1620" t="str">
            <v>MAN5001</v>
          </cell>
          <cell r="E1620">
            <v>5938824</v>
          </cell>
        </row>
        <row r="1621">
          <cell r="A1621">
            <v>2017</v>
          </cell>
          <cell r="B1621" t="str">
            <v>JAN</v>
          </cell>
          <cell r="D1621" t="str">
            <v>MAN5002</v>
          </cell>
          <cell r="E1621">
            <v>9639909</v>
          </cell>
        </row>
        <row r="1622">
          <cell r="A1622">
            <v>2017</v>
          </cell>
          <cell r="B1622" t="str">
            <v>JAN</v>
          </cell>
          <cell r="D1622" t="str">
            <v>MAN5003</v>
          </cell>
          <cell r="E1622">
            <v>1890528</v>
          </cell>
        </row>
        <row r="1623">
          <cell r="A1623">
            <v>2017</v>
          </cell>
          <cell r="B1623" t="str">
            <v>JAN</v>
          </cell>
          <cell r="D1623" t="str">
            <v>MAN5005</v>
          </cell>
          <cell r="E1623">
            <v>0</v>
          </cell>
        </row>
        <row r="1624">
          <cell r="A1624">
            <v>2017</v>
          </cell>
          <cell r="B1624" t="str">
            <v>JAN</v>
          </cell>
          <cell r="D1624" t="str">
            <v>MAN5006</v>
          </cell>
          <cell r="E1624">
            <v>0</v>
          </cell>
        </row>
        <row r="1625">
          <cell r="A1625">
            <v>2017</v>
          </cell>
          <cell r="B1625" t="str">
            <v>JAN</v>
          </cell>
          <cell r="D1625" t="str">
            <v>MAN5007</v>
          </cell>
          <cell r="E1625">
            <v>0</v>
          </cell>
        </row>
        <row r="1626">
          <cell r="A1626">
            <v>2017</v>
          </cell>
          <cell r="B1626" t="str">
            <v>JAN</v>
          </cell>
          <cell r="D1626" t="str">
            <v>MAN5008</v>
          </cell>
          <cell r="E1626">
            <v>0</v>
          </cell>
        </row>
        <row r="1627">
          <cell r="A1627">
            <v>2017</v>
          </cell>
          <cell r="B1627" t="str">
            <v>JAN</v>
          </cell>
          <cell r="D1627" t="str">
            <v>MAN5009</v>
          </cell>
          <cell r="E1627">
            <v>0</v>
          </cell>
        </row>
        <row r="1628">
          <cell r="A1628">
            <v>2017</v>
          </cell>
          <cell r="B1628" t="str">
            <v>JAN</v>
          </cell>
          <cell r="D1628" t="str">
            <v>MAN500A</v>
          </cell>
          <cell r="E1628">
            <v>0</v>
          </cell>
        </row>
        <row r="1629">
          <cell r="A1629">
            <v>2017</v>
          </cell>
          <cell r="B1629" t="str">
            <v>JAN</v>
          </cell>
          <cell r="D1629" t="str">
            <v>MAN500B</v>
          </cell>
          <cell r="E1629">
            <v>7586581</v>
          </cell>
        </row>
        <row r="1630">
          <cell r="A1630">
            <v>2017</v>
          </cell>
          <cell r="B1630" t="str">
            <v>JAN</v>
          </cell>
          <cell r="D1630" t="str">
            <v>MAN5010</v>
          </cell>
          <cell r="E1630">
            <v>0</v>
          </cell>
        </row>
        <row r="1631">
          <cell r="A1631">
            <v>2017</v>
          </cell>
          <cell r="B1631" t="str">
            <v>JAN</v>
          </cell>
          <cell r="D1631" t="str">
            <v>MAN5011</v>
          </cell>
          <cell r="E1631">
            <v>0.95046580000000003</v>
          </cell>
        </row>
        <row r="1632">
          <cell r="A1632">
            <v>2017</v>
          </cell>
          <cell r="B1632" t="str">
            <v>JAN</v>
          </cell>
          <cell r="D1632" t="str">
            <v>MAN5101</v>
          </cell>
          <cell r="E1632">
            <v>1890528</v>
          </cell>
        </row>
        <row r="1633">
          <cell r="A1633">
            <v>2017</v>
          </cell>
          <cell r="B1633" t="str">
            <v>JAN</v>
          </cell>
          <cell r="D1633" t="str">
            <v>MAN5102</v>
          </cell>
          <cell r="E1633">
            <v>0</v>
          </cell>
        </row>
        <row r="1634">
          <cell r="A1634">
            <v>2017</v>
          </cell>
          <cell r="B1634" t="str">
            <v>JAN</v>
          </cell>
          <cell r="D1634" t="str">
            <v>MAN510B</v>
          </cell>
          <cell r="E1634">
            <v>0</v>
          </cell>
        </row>
        <row r="1635">
          <cell r="A1635">
            <v>2017</v>
          </cell>
          <cell r="B1635" t="str">
            <v>JAN</v>
          </cell>
          <cell r="D1635" t="str">
            <v>MAN5CEA</v>
          </cell>
          <cell r="E1635">
            <v>0</v>
          </cell>
        </row>
        <row r="1636">
          <cell r="A1636">
            <v>2017</v>
          </cell>
          <cell r="B1636" t="str">
            <v>JAN</v>
          </cell>
          <cell r="D1636" t="str">
            <v>MAN5CEL</v>
          </cell>
          <cell r="E1636">
            <v>0</v>
          </cell>
        </row>
        <row r="1637">
          <cell r="A1637">
            <v>2017</v>
          </cell>
          <cell r="B1637" t="str">
            <v>JAN</v>
          </cell>
          <cell r="D1637" t="str">
            <v>MAN5CEW</v>
          </cell>
          <cell r="E1637">
            <v>0</v>
          </cell>
        </row>
        <row r="1638">
          <cell r="A1638">
            <v>2017</v>
          </cell>
          <cell r="B1638" t="str">
            <v>JAN</v>
          </cell>
          <cell r="D1638" t="str">
            <v>MAN5INDIAN</v>
          </cell>
          <cell r="E1638">
            <v>-1044824.39</v>
          </cell>
        </row>
        <row r="1639">
          <cell r="A1639">
            <v>2017</v>
          </cell>
          <cell r="B1639" t="str">
            <v>JAN</v>
          </cell>
          <cell r="D1639" t="str">
            <v>MAN5WC3</v>
          </cell>
          <cell r="E1639">
            <v>0</v>
          </cell>
        </row>
        <row r="1640">
          <cell r="A1640">
            <v>2017</v>
          </cell>
          <cell r="B1640" t="str">
            <v>JAN</v>
          </cell>
          <cell r="D1640" t="str">
            <v>XAN5100</v>
          </cell>
          <cell r="E1640">
            <v>7.4000000000000003E-3</v>
          </cell>
        </row>
        <row r="1641">
          <cell r="A1641">
            <v>2017</v>
          </cell>
          <cell r="B1641" t="str">
            <v>JAN</v>
          </cell>
          <cell r="D1641" t="str">
            <v>XAN5200</v>
          </cell>
          <cell r="E1641">
            <v>7.2000000000000005E-4</v>
          </cell>
        </row>
        <row r="1642">
          <cell r="A1642">
            <v>2017</v>
          </cell>
          <cell r="B1642" t="str">
            <v>JAN</v>
          </cell>
          <cell r="D1642" t="str">
            <v>2MC5TOT</v>
          </cell>
          <cell r="E1642">
            <v>0</v>
          </cell>
        </row>
        <row r="1643">
          <cell r="A1643">
            <v>2017</v>
          </cell>
          <cell r="B1643" t="str">
            <v>JAN</v>
          </cell>
          <cell r="D1643" t="str">
            <v>XAN5300</v>
          </cell>
          <cell r="E1643">
            <v>1.3984E-2</v>
          </cell>
        </row>
        <row r="1644">
          <cell r="A1644">
            <v>2017</v>
          </cell>
          <cell r="B1644" t="str">
            <v>JAN</v>
          </cell>
          <cell r="D1644" t="str">
            <v>XAN5400</v>
          </cell>
          <cell r="E1644">
            <v>4.8009000000000003E-2</v>
          </cell>
        </row>
        <row r="1645">
          <cell r="A1645">
            <v>2017</v>
          </cell>
          <cell r="B1645" t="str">
            <v>JAN</v>
          </cell>
          <cell r="D1645" t="str">
            <v>XAN5500</v>
          </cell>
          <cell r="E1645">
            <v>0.35</v>
          </cell>
        </row>
        <row r="1646">
          <cell r="A1646">
            <v>2017</v>
          </cell>
          <cell r="B1646" t="str">
            <v>JAN</v>
          </cell>
          <cell r="D1646" t="str">
            <v>XAN5600</v>
          </cell>
          <cell r="E1646">
            <v>5.5E-2</v>
          </cell>
        </row>
        <row r="1647">
          <cell r="A1647">
            <v>2017</v>
          </cell>
          <cell r="B1647" t="str">
            <v>JAN</v>
          </cell>
          <cell r="D1647" t="str">
            <v>UCOR.00000301.01.06.01Y</v>
          </cell>
          <cell r="E1647">
            <v>-756990</v>
          </cell>
        </row>
        <row r="1648">
          <cell r="A1648">
            <v>2017</v>
          </cell>
          <cell r="B1648" t="str">
            <v>JAN</v>
          </cell>
          <cell r="D1648" t="str">
            <v>6660000181Y</v>
          </cell>
          <cell r="E1648">
            <v>0</v>
          </cell>
        </row>
        <row r="1649">
          <cell r="A1649">
            <v>2017</v>
          </cell>
          <cell r="B1649" t="str">
            <v>JAN</v>
          </cell>
          <cell r="D1649" t="str">
            <v>UCOR.00000693.01.01.01Y</v>
          </cell>
          <cell r="E1649">
            <v>0</v>
          </cell>
        </row>
        <row r="1650">
          <cell r="A1650">
            <v>2017</v>
          </cell>
          <cell r="B1650" t="str">
            <v>JAN</v>
          </cell>
          <cell r="D1650" t="str">
            <v>UCOR.00000693.01.01.02Y</v>
          </cell>
          <cell r="E1650">
            <v>0</v>
          </cell>
        </row>
        <row r="1651">
          <cell r="A1651">
            <v>2017</v>
          </cell>
          <cell r="B1651" t="str">
            <v>JAN</v>
          </cell>
          <cell r="D1651" t="str">
            <v>UPGD.00005815.01.01.01Y</v>
          </cell>
          <cell r="E1651">
            <v>0</v>
          </cell>
        </row>
        <row r="1652">
          <cell r="A1652">
            <v>2017</v>
          </cell>
          <cell r="B1652" t="str">
            <v>JAN</v>
          </cell>
          <cell r="D1652" t="str">
            <v>6360002520Y</v>
          </cell>
          <cell r="E1652">
            <v>4647322</v>
          </cell>
        </row>
        <row r="1653">
          <cell r="A1653">
            <v>2017</v>
          </cell>
          <cell r="B1653" t="str">
            <v>JAN</v>
          </cell>
          <cell r="D1653" t="str">
            <v>6690000061Y</v>
          </cell>
          <cell r="E1653">
            <v>-60868</v>
          </cell>
        </row>
        <row r="1654">
          <cell r="A1654">
            <v>2017</v>
          </cell>
          <cell r="B1654" t="str">
            <v>JAN</v>
          </cell>
          <cell r="D1654" t="str">
            <v>6360002678Y</v>
          </cell>
          <cell r="E1654">
            <v>4180555.56</v>
          </cell>
        </row>
        <row r="1655">
          <cell r="A1655">
            <v>2017</v>
          </cell>
          <cell r="B1655" t="str">
            <v>JAN</v>
          </cell>
          <cell r="D1655" t="str">
            <v>UNUC.00000002.01.07.01</v>
          </cell>
          <cell r="E1655">
            <v>2425</v>
          </cell>
        </row>
        <row r="1656">
          <cell r="A1656">
            <v>2017</v>
          </cell>
          <cell r="B1656" t="str">
            <v>JAN</v>
          </cell>
          <cell r="D1656" t="str">
            <v>UNUC.00000604.01.01.01</v>
          </cell>
          <cell r="E1656">
            <v>10631.16</v>
          </cell>
        </row>
        <row r="1657">
          <cell r="A1657">
            <v>2017</v>
          </cell>
          <cell r="B1657" t="str">
            <v>JAN</v>
          </cell>
          <cell r="D1657" t="str">
            <v>UPGD.00000963.01.01.02</v>
          </cell>
          <cell r="E1657">
            <v>12999.29</v>
          </cell>
        </row>
        <row r="1658">
          <cell r="A1658">
            <v>2017</v>
          </cell>
          <cell r="B1658" t="str">
            <v>JAN</v>
          </cell>
          <cell r="D1658" t="str">
            <v>UPGD.00001446.03.01.01</v>
          </cell>
          <cell r="E1658">
            <v>38784</v>
          </cell>
        </row>
        <row r="1659">
          <cell r="A1659">
            <v>2017</v>
          </cell>
          <cell r="B1659" t="str">
            <v>JAN</v>
          </cell>
          <cell r="D1659" t="str">
            <v>UPGD.00005601.01.01.01</v>
          </cell>
          <cell r="E1659">
            <v>395</v>
          </cell>
        </row>
        <row r="1660">
          <cell r="A1660">
            <v>2017</v>
          </cell>
          <cell r="B1660" t="str">
            <v>JAN</v>
          </cell>
          <cell r="D1660" t="str">
            <v>6350000869</v>
          </cell>
          <cell r="E1660">
            <v>662628.06999999995</v>
          </cell>
        </row>
        <row r="1661">
          <cell r="A1661">
            <v>2017</v>
          </cell>
          <cell r="B1661" t="str">
            <v>JAN</v>
          </cell>
          <cell r="D1661" t="str">
            <v>6360002520</v>
          </cell>
          <cell r="E1661">
            <v>4647322</v>
          </cell>
        </row>
        <row r="1662">
          <cell r="A1662">
            <v>2017</v>
          </cell>
          <cell r="B1662" t="str">
            <v>JAN</v>
          </cell>
          <cell r="D1662" t="str">
            <v>6360002521</v>
          </cell>
          <cell r="E1662">
            <v>2918525</v>
          </cell>
        </row>
        <row r="1663">
          <cell r="A1663">
            <v>2017</v>
          </cell>
          <cell r="B1663" t="str">
            <v>JAN</v>
          </cell>
          <cell r="D1663" t="str">
            <v>UCOR.00000306.01.07.02</v>
          </cell>
          <cell r="E1663">
            <v>1149200</v>
          </cell>
        </row>
        <row r="1664">
          <cell r="A1664">
            <v>2017</v>
          </cell>
          <cell r="B1664" t="str">
            <v>JAN</v>
          </cell>
          <cell r="D1664" t="str">
            <v>6700000041</v>
          </cell>
          <cell r="E1664">
            <v>-6413398.0599999996</v>
          </cell>
        </row>
        <row r="1665">
          <cell r="A1665">
            <v>2017</v>
          </cell>
          <cell r="B1665" t="str">
            <v>JAN</v>
          </cell>
          <cell r="D1665" t="str">
            <v>UNUC.00000001.01.01.01</v>
          </cell>
          <cell r="E1665">
            <v>920921.25</v>
          </cell>
        </row>
        <row r="1666">
          <cell r="A1666">
            <v>2017</v>
          </cell>
          <cell r="B1666" t="str">
            <v>JAN</v>
          </cell>
          <cell r="D1666" t="str">
            <v>UNUC.00000002.01.15.01</v>
          </cell>
          <cell r="E1666">
            <v>68633.22</v>
          </cell>
        </row>
        <row r="1667">
          <cell r="A1667">
            <v>2017</v>
          </cell>
          <cell r="B1667" t="str">
            <v>JAN</v>
          </cell>
          <cell r="D1667" t="str">
            <v>6350000868</v>
          </cell>
          <cell r="E1667">
            <v>-1040735.04</v>
          </cell>
        </row>
        <row r="1668">
          <cell r="A1668">
            <v>2017</v>
          </cell>
          <cell r="B1668" t="str">
            <v>JAN</v>
          </cell>
          <cell r="D1668" t="str">
            <v>6350000870</v>
          </cell>
          <cell r="E1668">
            <v>-606546.03</v>
          </cell>
        </row>
        <row r="1669">
          <cell r="A1669">
            <v>2017</v>
          </cell>
          <cell r="B1669" t="str">
            <v>JAN</v>
          </cell>
          <cell r="D1669" t="str">
            <v>UCOR.00000301.01.05.01</v>
          </cell>
          <cell r="E1669">
            <v>4617300.87</v>
          </cell>
        </row>
        <row r="1670">
          <cell r="A1670">
            <v>2017</v>
          </cell>
          <cell r="B1670" t="str">
            <v>JAN</v>
          </cell>
          <cell r="D1670" t="str">
            <v>UCOR.00000622.01.02.01</v>
          </cell>
          <cell r="E1670">
            <v>-96604.35</v>
          </cell>
        </row>
        <row r="1671">
          <cell r="A1671">
            <v>2017</v>
          </cell>
          <cell r="B1671" t="str">
            <v>JAN</v>
          </cell>
          <cell r="D1671" t="str">
            <v>UNUC.00000001.01.05.01</v>
          </cell>
          <cell r="E1671">
            <v>100451.6</v>
          </cell>
        </row>
        <row r="1672">
          <cell r="A1672">
            <v>2017</v>
          </cell>
          <cell r="B1672" t="str">
            <v>JAN</v>
          </cell>
          <cell r="D1672" t="str">
            <v>UCOR.00000306.01.07.01</v>
          </cell>
          <cell r="E1672">
            <v>1866.44</v>
          </cell>
        </row>
        <row r="1673">
          <cell r="A1673">
            <v>2017</v>
          </cell>
          <cell r="B1673" t="str">
            <v>JAN</v>
          </cell>
          <cell r="D1673" t="str">
            <v>UNUC.00000002.01.02.01</v>
          </cell>
          <cell r="E1673">
            <v>177244</v>
          </cell>
        </row>
        <row r="1674">
          <cell r="A1674">
            <v>2017</v>
          </cell>
          <cell r="B1674" t="str">
            <v>JAN</v>
          </cell>
          <cell r="D1674" t="str">
            <v>UNUC.00000002.01.06.01</v>
          </cell>
          <cell r="E1674">
            <v>19138.7</v>
          </cell>
        </row>
        <row r="1675">
          <cell r="A1675">
            <v>2017</v>
          </cell>
          <cell r="B1675" t="str">
            <v>JAN</v>
          </cell>
          <cell r="D1675" t="str">
            <v>UPGD.00003208.01.01.01</v>
          </cell>
          <cell r="E1675">
            <v>22574.39</v>
          </cell>
        </row>
        <row r="1676">
          <cell r="A1676">
            <v>2017</v>
          </cell>
          <cell r="B1676" t="str">
            <v>JAN</v>
          </cell>
          <cell r="D1676" t="str">
            <v>6350000872</v>
          </cell>
          <cell r="E1676">
            <v>-51432.480000000003</v>
          </cell>
        </row>
        <row r="1677">
          <cell r="A1677">
            <v>2017</v>
          </cell>
          <cell r="B1677" t="str">
            <v>JAN</v>
          </cell>
          <cell r="D1677" t="str">
            <v>UNUC.00000001.01.06.01</v>
          </cell>
          <cell r="E1677">
            <v>2421.2800000000002</v>
          </cell>
        </row>
        <row r="1678">
          <cell r="A1678">
            <v>2017</v>
          </cell>
          <cell r="B1678" t="str">
            <v>JAN</v>
          </cell>
          <cell r="D1678" t="str">
            <v>UNUC.00000002.01.03.01</v>
          </cell>
          <cell r="E1678">
            <v>-76528.740000000005</v>
          </cell>
        </row>
        <row r="1679">
          <cell r="A1679">
            <v>2017</v>
          </cell>
          <cell r="B1679" t="str">
            <v>JAN</v>
          </cell>
          <cell r="D1679" t="str">
            <v>UPGD.00000963.01.01.01</v>
          </cell>
          <cell r="E1679">
            <v>13000.02</v>
          </cell>
        </row>
        <row r="1680">
          <cell r="A1680">
            <v>2017</v>
          </cell>
          <cell r="B1680" t="str">
            <v>JAN</v>
          </cell>
          <cell r="D1680" t="str">
            <v>UPGD.00003814.01.01.01</v>
          </cell>
          <cell r="E1680">
            <v>36332.769999999997</v>
          </cell>
        </row>
        <row r="1681">
          <cell r="A1681">
            <v>2017</v>
          </cell>
          <cell r="B1681" t="str">
            <v>JAN</v>
          </cell>
          <cell r="D1681" t="str">
            <v>UNUC.00000937.01.01.01</v>
          </cell>
          <cell r="E1681">
            <v>12722.21</v>
          </cell>
        </row>
        <row r="1682">
          <cell r="A1682">
            <v>2017</v>
          </cell>
          <cell r="B1682" t="str">
            <v>JAN</v>
          </cell>
          <cell r="D1682" t="str">
            <v>UNUC.00001132.01.01.01</v>
          </cell>
          <cell r="E1682">
            <v>1598</v>
          </cell>
        </row>
        <row r="1683">
          <cell r="A1683">
            <v>2017</v>
          </cell>
          <cell r="B1683" t="str">
            <v>JAN</v>
          </cell>
          <cell r="D1683" t="str">
            <v>UNUC.00000001.01.02.01</v>
          </cell>
          <cell r="E1683">
            <v>59080</v>
          </cell>
        </row>
        <row r="1684">
          <cell r="A1684">
            <v>2017</v>
          </cell>
          <cell r="B1684" t="str">
            <v>JAN</v>
          </cell>
          <cell r="D1684" t="str">
            <v>UNUC.00000001.01.14.01</v>
          </cell>
          <cell r="E1684">
            <v>147490</v>
          </cell>
        </row>
        <row r="1685">
          <cell r="A1685">
            <v>2017</v>
          </cell>
          <cell r="B1685" t="str">
            <v>JAN</v>
          </cell>
          <cell r="D1685" t="str">
            <v>UNUC.00000002.01.01.01</v>
          </cell>
          <cell r="E1685">
            <v>1040931.85</v>
          </cell>
        </row>
        <row r="1686">
          <cell r="A1686">
            <v>2017</v>
          </cell>
          <cell r="B1686" t="str">
            <v>JAN</v>
          </cell>
          <cell r="D1686" t="str">
            <v>UPGD.00000624.01.01.01</v>
          </cell>
          <cell r="E1686">
            <v>507.18</v>
          </cell>
        </row>
        <row r="1687">
          <cell r="A1687">
            <v>2017</v>
          </cell>
          <cell r="B1687" t="str">
            <v>JAN</v>
          </cell>
          <cell r="D1687" t="str">
            <v>UPGD.00000628.01.01.01</v>
          </cell>
          <cell r="E1687">
            <v>11878.45</v>
          </cell>
        </row>
        <row r="1688">
          <cell r="A1688">
            <v>2017</v>
          </cell>
          <cell r="B1688" t="str">
            <v>JAN</v>
          </cell>
          <cell r="D1688" t="str">
            <v>6350000866</v>
          </cell>
          <cell r="E1688">
            <v>-134098</v>
          </cell>
        </row>
        <row r="1689">
          <cell r="A1689">
            <v>2017</v>
          </cell>
          <cell r="B1689" t="str">
            <v>JAN</v>
          </cell>
          <cell r="D1689" t="str">
            <v>6350000871</v>
          </cell>
          <cell r="E1689">
            <v>-4649.5600000000004</v>
          </cell>
        </row>
        <row r="1690">
          <cell r="A1690">
            <v>2017</v>
          </cell>
          <cell r="B1690" t="str">
            <v>JAN</v>
          </cell>
          <cell r="D1690" t="str">
            <v>UNUC.00001134.40.01.01</v>
          </cell>
          <cell r="E1690">
            <v>37.119999999999997</v>
          </cell>
        </row>
        <row r="1691">
          <cell r="A1691">
            <v>2017</v>
          </cell>
          <cell r="B1691" t="str">
            <v>JAN</v>
          </cell>
          <cell r="D1691" t="str">
            <v>6690000061</v>
          </cell>
          <cell r="E1691">
            <v>-60868</v>
          </cell>
        </row>
        <row r="1692">
          <cell r="A1692">
            <v>2017</v>
          </cell>
          <cell r="B1692" t="str">
            <v>JAN</v>
          </cell>
          <cell r="D1692" t="str">
            <v>6360002678</v>
          </cell>
          <cell r="E1692">
            <v>4180555.56</v>
          </cell>
        </row>
        <row r="1693">
          <cell r="A1693">
            <v>2017</v>
          </cell>
          <cell r="B1693" t="str">
            <v>JAN</v>
          </cell>
          <cell r="D1693" t="str">
            <v>UCOR.00000693.01.01.02</v>
          </cell>
          <cell r="E1693">
            <v>0</v>
          </cell>
        </row>
        <row r="1694">
          <cell r="A1694">
            <v>2017</v>
          </cell>
          <cell r="B1694" t="str">
            <v>JAN</v>
          </cell>
          <cell r="D1694" t="str">
            <v>UPGD.00000635.01.01.01</v>
          </cell>
          <cell r="E1694">
            <v>0</v>
          </cell>
        </row>
        <row r="1695">
          <cell r="A1695">
            <v>2017</v>
          </cell>
          <cell r="B1695" t="str">
            <v>JAN</v>
          </cell>
          <cell r="D1695" t="str">
            <v>UPGD.00000631.01.01.01</v>
          </cell>
          <cell r="E1695">
            <v>0</v>
          </cell>
        </row>
        <row r="1696">
          <cell r="A1696">
            <v>2017</v>
          </cell>
          <cell r="B1696" t="str">
            <v>JAN</v>
          </cell>
          <cell r="D1696" t="str">
            <v>UPGD.00001327.01.01.02</v>
          </cell>
          <cell r="E1696">
            <v>0</v>
          </cell>
        </row>
        <row r="1697">
          <cell r="A1697">
            <v>2017</v>
          </cell>
          <cell r="B1697" t="str">
            <v>JAN</v>
          </cell>
          <cell r="D1697" t="str">
            <v>UNUC.00000003.01.06.01</v>
          </cell>
          <cell r="E1697">
            <v>0</v>
          </cell>
        </row>
        <row r="1698">
          <cell r="A1698">
            <v>2017</v>
          </cell>
          <cell r="B1698" t="str">
            <v>JAN</v>
          </cell>
          <cell r="D1698" t="str">
            <v>UPGD.00001327.01.01.01</v>
          </cell>
          <cell r="E1698">
            <v>0</v>
          </cell>
        </row>
        <row r="1699">
          <cell r="A1699">
            <v>2017</v>
          </cell>
          <cell r="B1699" t="str">
            <v>JAN</v>
          </cell>
          <cell r="D1699" t="str">
            <v>UPGD.00000632.01.01.01</v>
          </cell>
          <cell r="E1699">
            <v>0</v>
          </cell>
        </row>
        <row r="1700">
          <cell r="A1700">
            <v>2017</v>
          </cell>
          <cell r="B1700" t="str">
            <v>JAN</v>
          </cell>
          <cell r="D1700" t="str">
            <v>UPGD.00000399.01.01.01</v>
          </cell>
          <cell r="E1700">
            <v>0</v>
          </cell>
        </row>
        <row r="1701">
          <cell r="A1701">
            <v>2017</v>
          </cell>
          <cell r="B1701" t="str">
            <v>JAN</v>
          </cell>
          <cell r="D1701" t="str">
            <v>UPGD.00000729.03.01.01</v>
          </cell>
          <cell r="E1701">
            <v>0</v>
          </cell>
        </row>
        <row r="1702">
          <cell r="A1702">
            <v>2017</v>
          </cell>
          <cell r="B1702" t="str">
            <v>JAN</v>
          </cell>
          <cell r="D1702" t="str">
            <v>UNUC.00000938.01.01.03</v>
          </cell>
          <cell r="E1702">
            <v>0</v>
          </cell>
        </row>
        <row r="1703">
          <cell r="A1703">
            <v>2017</v>
          </cell>
          <cell r="B1703" t="str">
            <v>JAN</v>
          </cell>
          <cell r="D1703" t="str">
            <v>UPGD.00000962.01.01.02</v>
          </cell>
          <cell r="E1703">
            <v>0</v>
          </cell>
        </row>
        <row r="1704">
          <cell r="A1704">
            <v>2017</v>
          </cell>
          <cell r="B1704" t="str">
            <v>JAN</v>
          </cell>
          <cell r="D1704" t="str">
            <v>UPGD.00000630.01.01.01</v>
          </cell>
          <cell r="E1704">
            <v>0</v>
          </cell>
        </row>
        <row r="1705">
          <cell r="A1705">
            <v>2017</v>
          </cell>
          <cell r="B1705" t="str">
            <v>JAN</v>
          </cell>
          <cell r="D1705" t="str">
            <v>UPGD.00000689.01.01.01</v>
          </cell>
          <cell r="E1705">
            <v>0</v>
          </cell>
        </row>
        <row r="1706">
          <cell r="A1706">
            <v>2017</v>
          </cell>
          <cell r="B1706" t="str">
            <v>JAN</v>
          </cell>
          <cell r="D1706" t="str">
            <v>UNUC.00000002.01.04.01</v>
          </cell>
          <cell r="E1706">
            <v>0</v>
          </cell>
        </row>
        <row r="1707">
          <cell r="A1707">
            <v>2017</v>
          </cell>
          <cell r="B1707" t="str">
            <v>JAN</v>
          </cell>
          <cell r="D1707" t="str">
            <v>UNUC.00000001.01.13.01</v>
          </cell>
          <cell r="E1707">
            <v>0</v>
          </cell>
        </row>
        <row r="1708">
          <cell r="A1708">
            <v>2017</v>
          </cell>
          <cell r="B1708" t="str">
            <v>JAN</v>
          </cell>
          <cell r="D1708" t="str">
            <v>UPGD.00000627.01.01.01</v>
          </cell>
          <cell r="E1708">
            <v>0</v>
          </cell>
        </row>
        <row r="1709">
          <cell r="A1709">
            <v>2017</v>
          </cell>
          <cell r="B1709" t="str">
            <v>JAN</v>
          </cell>
          <cell r="D1709" t="str">
            <v>UNUC.00000001.01.10.01</v>
          </cell>
          <cell r="E1709">
            <v>0</v>
          </cell>
        </row>
        <row r="1710">
          <cell r="A1710">
            <v>2017</v>
          </cell>
          <cell r="B1710" t="str">
            <v>JAN</v>
          </cell>
          <cell r="D1710" t="str">
            <v>UNUC.00000001.01.03.01</v>
          </cell>
          <cell r="E1710">
            <v>0</v>
          </cell>
        </row>
        <row r="1711">
          <cell r="A1711">
            <v>2017</v>
          </cell>
          <cell r="B1711" t="str">
            <v>JAN</v>
          </cell>
          <cell r="D1711" t="str">
            <v>UPGD.00000631.01.01.02</v>
          </cell>
          <cell r="E1711">
            <v>0</v>
          </cell>
        </row>
        <row r="1712">
          <cell r="A1712">
            <v>2017</v>
          </cell>
          <cell r="B1712" t="str">
            <v>JAN</v>
          </cell>
          <cell r="D1712" t="str">
            <v>UNUC.00001062.01.01.01</v>
          </cell>
          <cell r="E1712">
            <v>0</v>
          </cell>
        </row>
        <row r="1713">
          <cell r="A1713">
            <v>2017</v>
          </cell>
          <cell r="B1713" t="str">
            <v>JAN</v>
          </cell>
          <cell r="D1713" t="str">
            <v>1MC5YTD</v>
          </cell>
          <cell r="E1713">
            <v>0</v>
          </cell>
        </row>
        <row r="1714">
          <cell r="A1714">
            <v>2017</v>
          </cell>
          <cell r="B1714" t="str">
            <v>JAN</v>
          </cell>
          <cell r="D1714" t="str">
            <v>GLB5BEG</v>
          </cell>
          <cell r="E1714">
            <v>23165313.3279908</v>
          </cell>
        </row>
        <row r="1715">
          <cell r="A1715">
            <v>2017</v>
          </cell>
          <cell r="B1715" t="str">
            <v>JAN</v>
          </cell>
          <cell r="D1715" t="str">
            <v>O/U5YTD</v>
          </cell>
          <cell r="E1715">
            <v>0</v>
          </cell>
        </row>
        <row r="1716">
          <cell r="A1716">
            <v>2017</v>
          </cell>
          <cell r="B1716" t="str">
            <v>JAN</v>
          </cell>
          <cell r="D1716" t="str">
            <v>TRU5YTD</v>
          </cell>
          <cell r="E1716">
            <v>0</v>
          </cell>
        </row>
        <row r="1717">
          <cell r="A1717">
            <v>2017</v>
          </cell>
          <cell r="B1717" t="str">
            <v>JAN</v>
          </cell>
          <cell r="D1717" t="str">
            <v>2MC5YTD</v>
          </cell>
          <cell r="E1717">
            <v>0</v>
          </cell>
        </row>
        <row r="1718">
          <cell r="A1718">
            <v>2017</v>
          </cell>
          <cell r="B1718" t="str">
            <v>JAN</v>
          </cell>
          <cell r="D1718" t="str">
            <v>3MC5YTD</v>
          </cell>
          <cell r="E1718">
            <v>0</v>
          </cell>
        </row>
        <row r="1719">
          <cell r="A1719">
            <v>2017</v>
          </cell>
          <cell r="B1719" t="str">
            <v>JAN</v>
          </cell>
          <cell r="D1719" t="str">
            <v>INT5YTD</v>
          </cell>
          <cell r="E1719">
            <v>0</v>
          </cell>
        </row>
        <row r="1720">
          <cell r="A1720">
            <v>2017</v>
          </cell>
          <cell r="B1720" t="str">
            <v>JAN</v>
          </cell>
          <cell r="D1720" t="str">
            <v>CI95001</v>
          </cell>
          <cell r="E1720">
            <v>-10668266.1</v>
          </cell>
        </row>
        <row r="1721">
          <cell r="A1721">
            <v>2017</v>
          </cell>
          <cell r="B1721" t="str">
            <v>JAN</v>
          </cell>
          <cell r="D1721" t="str">
            <v>UNUC.00000001.01.15.01</v>
          </cell>
          <cell r="E1721">
            <v>-8964.57</v>
          </cell>
        </row>
        <row r="1722">
          <cell r="A1722">
            <v>2017</v>
          </cell>
          <cell r="B1722" t="str">
            <v>JAN</v>
          </cell>
          <cell r="D1722" t="str">
            <v>CIC5001</v>
          </cell>
          <cell r="E1722">
            <v>-1305085.18</v>
          </cell>
        </row>
        <row r="1723">
          <cell r="A1723">
            <v>2017</v>
          </cell>
          <cell r="B1723" t="str">
            <v>JAN</v>
          </cell>
          <cell r="D1723" t="str">
            <v>4405810</v>
          </cell>
          <cell r="E1723">
            <v>0</v>
          </cell>
        </row>
        <row r="1724">
          <cell r="A1724">
            <v>2017</v>
          </cell>
          <cell r="B1724" t="str">
            <v>JAN</v>
          </cell>
          <cell r="D1724" t="str">
            <v>4405940</v>
          </cell>
          <cell r="E1724">
            <v>0</v>
          </cell>
        </row>
        <row r="1725">
          <cell r="A1725">
            <v>2017</v>
          </cell>
          <cell r="B1725" t="str">
            <v>JAN</v>
          </cell>
          <cell r="D1725" t="str">
            <v>4405840</v>
          </cell>
          <cell r="E1725">
            <v>0</v>
          </cell>
        </row>
        <row r="1726">
          <cell r="A1726">
            <v>2017</v>
          </cell>
          <cell r="B1726" t="str">
            <v>JAN</v>
          </cell>
          <cell r="D1726" t="str">
            <v>CI75001</v>
          </cell>
          <cell r="E1726">
            <v>39484.75</v>
          </cell>
        </row>
        <row r="1727">
          <cell r="A1727">
            <v>2017</v>
          </cell>
          <cell r="B1727" t="str">
            <v>JAN</v>
          </cell>
          <cell r="D1727" t="str">
            <v>CI75002</v>
          </cell>
          <cell r="E1727">
            <v>13534.97</v>
          </cell>
        </row>
        <row r="1728">
          <cell r="A1728">
            <v>2017</v>
          </cell>
          <cell r="B1728" t="str">
            <v>JAN</v>
          </cell>
          <cell r="D1728" t="str">
            <v>CI95001</v>
          </cell>
          <cell r="E1728">
            <v>10668266.1</v>
          </cell>
        </row>
        <row r="1729">
          <cell r="A1729">
            <v>2017</v>
          </cell>
          <cell r="B1729" t="str">
            <v>JAN</v>
          </cell>
          <cell r="D1729" t="str">
            <v>CI95002</v>
          </cell>
          <cell r="E1729">
            <v>0</v>
          </cell>
        </row>
        <row r="1730">
          <cell r="A1730">
            <v>2017</v>
          </cell>
          <cell r="B1730" t="str">
            <v>JAN</v>
          </cell>
          <cell r="D1730" t="str">
            <v>CI15001</v>
          </cell>
          <cell r="E1730">
            <v>319926.61</v>
          </cell>
        </row>
        <row r="1731">
          <cell r="A1731">
            <v>2017</v>
          </cell>
          <cell r="B1731" t="str">
            <v>JAN</v>
          </cell>
          <cell r="D1731" t="str">
            <v>UPGD.00000634.03.01.01</v>
          </cell>
          <cell r="E1731">
            <v>0</v>
          </cell>
        </row>
        <row r="1732">
          <cell r="A1732">
            <v>2017</v>
          </cell>
          <cell r="B1732" t="str">
            <v>JAN</v>
          </cell>
          <cell r="D1732" t="str">
            <v>UPGD.00000962.01.01.01</v>
          </cell>
          <cell r="E1732">
            <v>0</v>
          </cell>
        </row>
        <row r="1733">
          <cell r="A1733">
            <v>2017</v>
          </cell>
          <cell r="B1733" t="str">
            <v>JAN</v>
          </cell>
          <cell r="D1733" t="str">
            <v>UPGD.00001282.02.01.01</v>
          </cell>
          <cell r="E1733">
            <v>0</v>
          </cell>
        </row>
        <row r="1734">
          <cell r="A1734">
            <v>2017</v>
          </cell>
          <cell r="B1734" t="str">
            <v>JAN</v>
          </cell>
          <cell r="D1734" t="str">
            <v>UPGD.00000621.01.01.01</v>
          </cell>
          <cell r="E1734">
            <v>0</v>
          </cell>
        </row>
        <row r="1735">
          <cell r="A1735">
            <v>2017</v>
          </cell>
          <cell r="B1735" t="str">
            <v>JAN</v>
          </cell>
          <cell r="D1735" t="str">
            <v>UNUC.00000748.01.01.08</v>
          </cell>
          <cell r="E1735">
            <v>0</v>
          </cell>
        </row>
        <row r="1736">
          <cell r="A1736">
            <v>2017</v>
          </cell>
          <cell r="B1736" t="str">
            <v>JAN</v>
          </cell>
          <cell r="D1736" t="str">
            <v>UPGD.00005815.01.01.01</v>
          </cell>
          <cell r="E1736">
            <v>0</v>
          </cell>
        </row>
        <row r="1737">
          <cell r="A1737">
            <v>2017</v>
          </cell>
          <cell r="B1737" t="str">
            <v>JAN</v>
          </cell>
          <cell r="D1737" t="str">
            <v>UNUC.00000003.01.02.01</v>
          </cell>
          <cell r="E1737">
            <v>0</v>
          </cell>
        </row>
        <row r="1738">
          <cell r="A1738">
            <v>2017</v>
          </cell>
          <cell r="B1738" t="str">
            <v>JAN</v>
          </cell>
          <cell r="D1738" t="str">
            <v>UPGD.00000636.01.01.01</v>
          </cell>
          <cell r="E1738">
            <v>0</v>
          </cell>
        </row>
        <row r="1739">
          <cell r="A1739">
            <v>2017</v>
          </cell>
          <cell r="B1739" t="str">
            <v>JAN</v>
          </cell>
          <cell r="D1739" t="str">
            <v>UPGD.00000635.03.01.01</v>
          </cell>
          <cell r="E1739">
            <v>0</v>
          </cell>
        </row>
        <row r="1740">
          <cell r="A1740">
            <v>2017</v>
          </cell>
          <cell r="B1740" t="str">
            <v>JAN</v>
          </cell>
          <cell r="D1740" t="str">
            <v>UPGD.00000625.01.01.01</v>
          </cell>
          <cell r="E1740">
            <v>0</v>
          </cell>
        </row>
        <row r="1741">
          <cell r="A1741">
            <v>2017</v>
          </cell>
          <cell r="B1741" t="str">
            <v>JAN</v>
          </cell>
          <cell r="D1741" t="str">
            <v>UPGD.00000625.02.01.01</v>
          </cell>
          <cell r="E1741">
            <v>0</v>
          </cell>
        </row>
        <row r="1742">
          <cell r="A1742">
            <v>2017</v>
          </cell>
          <cell r="B1742" t="str">
            <v>JAN</v>
          </cell>
          <cell r="D1742" t="str">
            <v>UPGD.00001282.03.01.01</v>
          </cell>
          <cell r="E1742">
            <v>0</v>
          </cell>
        </row>
        <row r="1743">
          <cell r="A1743">
            <v>2017</v>
          </cell>
          <cell r="B1743" t="str">
            <v>JAN</v>
          </cell>
          <cell r="D1743" t="str">
            <v>UPGD.00001446.01.01.01</v>
          </cell>
          <cell r="E1743">
            <v>0</v>
          </cell>
        </row>
        <row r="1744">
          <cell r="A1744">
            <v>2017</v>
          </cell>
          <cell r="B1744" t="str">
            <v>JAN</v>
          </cell>
          <cell r="D1744" t="str">
            <v>UNUC.00000002.01.13.01</v>
          </cell>
          <cell r="E1744">
            <v>0</v>
          </cell>
        </row>
        <row r="1745">
          <cell r="A1745">
            <v>2017</v>
          </cell>
          <cell r="B1745" t="str">
            <v>JAN</v>
          </cell>
          <cell r="D1745" t="str">
            <v>UNUC.00000001.01.12.01</v>
          </cell>
          <cell r="E1745">
            <v>0</v>
          </cell>
        </row>
        <row r="1746">
          <cell r="A1746">
            <v>2017</v>
          </cell>
          <cell r="B1746" t="str">
            <v>JAN</v>
          </cell>
          <cell r="D1746" t="str">
            <v>UNUC.00001058.01.01.01</v>
          </cell>
          <cell r="E1746">
            <v>0</v>
          </cell>
        </row>
        <row r="1747">
          <cell r="A1747">
            <v>2017</v>
          </cell>
          <cell r="B1747" t="str">
            <v>JAN</v>
          </cell>
          <cell r="D1747" t="str">
            <v>UCOR.00000622.01.02.02</v>
          </cell>
          <cell r="E1747">
            <v>0</v>
          </cell>
        </row>
        <row r="1748">
          <cell r="A1748">
            <v>2017</v>
          </cell>
          <cell r="B1748" t="str">
            <v>JAN</v>
          </cell>
          <cell r="D1748" t="str">
            <v>UPGD.00005601.03.01.01</v>
          </cell>
          <cell r="E1748">
            <v>0</v>
          </cell>
        </row>
        <row r="1749">
          <cell r="A1749">
            <v>2017</v>
          </cell>
          <cell r="B1749" t="str">
            <v>JAN</v>
          </cell>
          <cell r="D1749" t="str">
            <v>UPGD.00004447.02.01.01</v>
          </cell>
          <cell r="E1749">
            <v>0</v>
          </cell>
        </row>
        <row r="1750">
          <cell r="A1750">
            <v>2017</v>
          </cell>
          <cell r="B1750" t="str">
            <v>JAN</v>
          </cell>
          <cell r="D1750" t="str">
            <v>UPGD.00004811.01.01.01</v>
          </cell>
          <cell r="E1750">
            <v>0</v>
          </cell>
        </row>
        <row r="1751">
          <cell r="A1751">
            <v>2017</v>
          </cell>
          <cell r="B1751" t="str">
            <v>JAN</v>
          </cell>
          <cell r="D1751" t="str">
            <v>UNUC.00000002.01.11.01</v>
          </cell>
          <cell r="E1751">
            <v>0</v>
          </cell>
        </row>
        <row r="1752">
          <cell r="A1752">
            <v>2017</v>
          </cell>
          <cell r="B1752" t="str">
            <v>JAN</v>
          </cell>
          <cell r="D1752" t="str">
            <v>UPGD.00000634.01.01.01</v>
          </cell>
          <cell r="E1752">
            <v>0</v>
          </cell>
        </row>
        <row r="1753">
          <cell r="A1753">
            <v>2017</v>
          </cell>
          <cell r="B1753" t="str">
            <v>JAN</v>
          </cell>
          <cell r="D1753" t="str">
            <v>UNUC.00000001.01.04.01</v>
          </cell>
          <cell r="E1753">
            <v>0</v>
          </cell>
        </row>
        <row r="1754">
          <cell r="A1754">
            <v>2017</v>
          </cell>
          <cell r="B1754" t="str">
            <v>JAN</v>
          </cell>
          <cell r="D1754" t="str">
            <v>UPGD.00000625.03.01.01</v>
          </cell>
          <cell r="E1754">
            <v>0</v>
          </cell>
        </row>
        <row r="1755">
          <cell r="A1755">
            <v>2017</v>
          </cell>
          <cell r="B1755" t="str">
            <v>JAN</v>
          </cell>
          <cell r="D1755" t="str">
            <v>UNUC.00000938.01.01.05</v>
          </cell>
          <cell r="E1755">
            <v>0</v>
          </cell>
        </row>
        <row r="1756">
          <cell r="A1756">
            <v>2017</v>
          </cell>
          <cell r="B1756" t="str">
            <v>JAN</v>
          </cell>
          <cell r="D1756" t="str">
            <v>UPGD.00000629.01.01.01</v>
          </cell>
          <cell r="E1756">
            <v>0</v>
          </cell>
        </row>
        <row r="1757">
          <cell r="A1757">
            <v>2017</v>
          </cell>
          <cell r="B1757" t="str">
            <v>JAN</v>
          </cell>
          <cell r="D1757" t="str">
            <v>UNUC.00000001.01.11.01</v>
          </cell>
          <cell r="E1757">
            <v>0</v>
          </cell>
        </row>
        <row r="1758">
          <cell r="A1758">
            <v>2017</v>
          </cell>
          <cell r="B1758" t="str">
            <v>JAN</v>
          </cell>
          <cell r="D1758" t="str">
            <v>UPGD.00000633.03.01.01</v>
          </cell>
          <cell r="E1758">
            <v>0</v>
          </cell>
        </row>
        <row r="1759">
          <cell r="A1759">
            <v>2017</v>
          </cell>
          <cell r="B1759" t="str">
            <v>JAN</v>
          </cell>
          <cell r="D1759" t="str">
            <v>UPGD.00000730.01.01.01</v>
          </cell>
          <cell r="E1759">
            <v>0</v>
          </cell>
        </row>
        <row r="1760">
          <cell r="A1760">
            <v>2017</v>
          </cell>
          <cell r="B1760" t="str">
            <v>JAN</v>
          </cell>
          <cell r="D1760" t="str">
            <v>UPGD.00000728.01.01.01</v>
          </cell>
          <cell r="E1760">
            <v>0</v>
          </cell>
        </row>
        <row r="1761">
          <cell r="A1761">
            <v>2017</v>
          </cell>
          <cell r="B1761" t="str">
            <v>JAN</v>
          </cell>
          <cell r="D1761" t="str">
            <v>UPGD.00000620.01.01.01</v>
          </cell>
          <cell r="E1761">
            <v>0</v>
          </cell>
        </row>
        <row r="1762">
          <cell r="A1762">
            <v>2017</v>
          </cell>
          <cell r="B1762" t="str">
            <v>JAN</v>
          </cell>
          <cell r="D1762" t="str">
            <v>UNUC.00001012.01.01.01</v>
          </cell>
          <cell r="E1762">
            <v>0</v>
          </cell>
        </row>
        <row r="1763">
          <cell r="A1763">
            <v>2017</v>
          </cell>
          <cell r="B1763" t="str">
            <v>JAN</v>
          </cell>
          <cell r="D1763" t="str">
            <v>UNUC.00000003.01.05.01</v>
          </cell>
          <cell r="E1763">
            <v>0</v>
          </cell>
        </row>
        <row r="1764">
          <cell r="A1764">
            <v>2017</v>
          </cell>
          <cell r="B1764" t="str">
            <v>JAN</v>
          </cell>
          <cell r="D1764" t="str">
            <v>UNUC.00000715.01.01.01</v>
          </cell>
          <cell r="E1764">
            <v>0</v>
          </cell>
        </row>
        <row r="1765">
          <cell r="A1765">
            <v>2017</v>
          </cell>
          <cell r="B1765" t="str">
            <v>JAN</v>
          </cell>
          <cell r="D1765" t="str">
            <v>UPGD.00000626.01.01.01</v>
          </cell>
          <cell r="E1765">
            <v>0</v>
          </cell>
        </row>
        <row r="1766">
          <cell r="A1766">
            <v>2017</v>
          </cell>
          <cell r="B1766" t="str">
            <v>JAN</v>
          </cell>
          <cell r="D1766" t="str">
            <v>UPGD.00000622.01.01.01</v>
          </cell>
          <cell r="E1766">
            <v>0</v>
          </cell>
        </row>
        <row r="1767">
          <cell r="A1767">
            <v>2017</v>
          </cell>
          <cell r="B1767" t="str">
            <v>JAN</v>
          </cell>
          <cell r="D1767" t="str">
            <v>UPGD.00004811.03.01.01</v>
          </cell>
          <cell r="E1767">
            <v>0</v>
          </cell>
        </row>
        <row r="1768">
          <cell r="A1768">
            <v>2017</v>
          </cell>
          <cell r="B1768" t="str">
            <v>JAN</v>
          </cell>
          <cell r="D1768" t="str">
            <v>UNUC.00000001.01.08.01</v>
          </cell>
          <cell r="E1768">
            <v>0</v>
          </cell>
        </row>
        <row r="1769">
          <cell r="A1769">
            <v>2017</v>
          </cell>
          <cell r="B1769" t="str">
            <v>JAN</v>
          </cell>
          <cell r="D1769" t="str">
            <v>UNUC.00000001.01.16.01</v>
          </cell>
          <cell r="E1769">
            <v>0</v>
          </cell>
        </row>
        <row r="1770">
          <cell r="A1770">
            <v>2017</v>
          </cell>
          <cell r="B1770" t="str">
            <v>JAN</v>
          </cell>
          <cell r="D1770" t="str">
            <v>UNUC.00000002.01.14.01</v>
          </cell>
          <cell r="E1770">
            <v>0</v>
          </cell>
        </row>
        <row r="1771">
          <cell r="A1771">
            <v>2017</v>
          </cell>
          <cell r="B1771" t="str">
            <v>JAN</v>
          </cell>
          <cell r="D1771" t="str">
            <v>UPGD.00000729.02.01.01</v>
          </cell>
          <cell r="E1771">
            <v>0</v>
          </cell>
        </row>
        <row r="1772">
          <cell r="A1772">
            <v>2017</v>
          </cell>
          <cell r="B1772" t="str">
            <v>JAN</v>
          </cell>
          <cell r="D1772" t="str">
            <v>UNUC.00000002.01.10.01</v>
          </cell>
          <cell r="E1772">
            <v>0</v>
          </cell>
        </row>
        <row r="1773">
          <cell r="A1773">
            <v>2017</v>
          </cell>
          <cell r="B1773" t="str">
            <v>JAN</v>
          </cell>
          <cell r="D1773" t="str">
            <v>UCOR.00000693.01.01.01</v>
          </cell>
          <cell r="E1773">
            <v>0</v>
          </cell>
        </row>
        <row r="1774">
          <cell r="A1774">
            <v>2017</v>
          </cell>
          <cell r="B1774" t="str">
            <v>JAN</v>
          </cell>
          <cell r="D1774" t="str">
            <v>UNUC.00000002.01.09.01</v>
          </cell>
          <cell r="E1774">
            <v>54000</v>
          </cell>
        </row>
        <row r="1775">
          <cell r="A1775">
            <v>2017</v>
          </cell>
          <cell r="B1775" t="str">
            <v>JAN</v>
          </cell>
          <cell r="D1775" t="str">
            <v>UNUC.00000969.10.01.01</v>
          </cell>
          <cell r="E1775">
            <v>13893.51</v>
          </cell>
        </row>
        <row r="1776">
          <cell r="A1776">
            <v>2017</v>
          </cell>
          <cell r="B1776" t="str">
            <v>JAN</v>
          </cell>
          <cell r="D1776" t="str">
            <v>UNUC.00000938.01.02.01</v>
          </cell>
          <cell r="E1776">
            <v>9683.57</v>
          </cell>
        </row>
        <row r="1777">
          <cell r="A1777">
            <v>2017</v>
          </cell>
          <cell r="B1777" t="str">
            <v>JAN</v>
          </cell>
          <cell r="D1777" t="str">
            <v>UNUC.00000001.01.09.01</v>
          </cell>
          <cell r="E1777">
            <v>54000</v>
          </cell>
        </row>
        <row r="1778">
          <cell r="A1778">
            <v>2017</v>
          </cell>
          <cell r="B1778" t="str">
            <v>JAN</v>
          </cell>
          <cell r="D1778" t="str">
            <v>UNUC.00000003.01.01.01</v>
          </cell>
          <cell r="E1778">
            <v>157068.41</v>
          </cell>
        </row>
        <row r="1779">
          <cell r="A1779">
            <v>2017</v>
          </cell>
          <cell r="B1779" t="str">
            <v>JAN</v>
          </cell>
          <cell r="D1779" t="str">
            <v>UNUC.00001057.01.01.01</v>
          </cell>
          <cell r="E1779">
            <v>598</v>
          </cell>
        </row>
        <row r="1780">
          <cell r="A1780">
            <v>2017</v>
          </cell>
          <cell r="B1780" t="str">
            <v>JAN</v>
          </cell>
          <cell r="D1780" t="str">
            <v>UPGD.00000633.01.01.01</v>
          </cell>
          <cell r="E1780">
            <v>19461.75</v>
          </cell>
        </row>
        <row r="1781">
          <cell r="A1781">
            <v>2017</v>
          </cell>
          <cell r="B1781" t="str">
            <v>JAN</v>
          </cell>
          <cell r="D1781" t="str">
            <v>UPGD.00005600.01.01.01</v>
          </cell>
          <cell r="E1781">
            <v>873.98</v>
          </cell>
        </row>
        <row r="1782">
          <cell r="A1782">
            <v>2017</v>
          </cell>
          <cell r="B1782" t="str">
            <v>JAN</v>
          </cell>
          <cell r="D1782" t="str">
            <v>UCOR.00000301.01.06.01</v>
          </cell>
          <cell r="E1782">
            <v>-756990</v>
          </cell>
        </row>
        <row r="1783">
          <cell r="A1783">
            <v>2017</v>
          </cell>
          <cell r="B1783" t="str">
            <v>JAN</v>
          </cell>
          <cell r="D1783" t="str">
            <v>UNUC.00000002.01.05.01</v>
          </cell>
          <cell r="E1783">
            <v>2226.35</v>
          </cell>
        </row>
        <row r="1784">
          <cell r="A1784">
            <v>2017</v>
          </cell>
          <cell r="B1784" t="str">
            <v>JAN</v>
          </cell>
          <cell r="D1784" t="str">
            <v>UNUC.00000003.01.07.01</v>
          </cell>
          <cell r="E1784">
            <v>28072</v>
          </cell>
        </row>
        <row r="1785">
          <cell r="A1785">
            <v>2017</v>
          </cell>
          <cell r="B1785" t="str">
            <v>JAN</v>
          </cell>
          <cell r="D1785" t="str">
            <v>UNUC.00000914.01.01.01</v>
          </cell>
          <cell r="E1785">
            <v>4486.1400000000003</v>
          </cell>
        </row>
        <row r="1786">
          <cell r="A1786">
            <v>2017</v>
          </cell>
          <cell r="B1786" t="str">
            <v>JAN</v>
          </cell>
          <cell r="D1786" t="str">
            <v>UNUC.00000938.01.01.01</v>
          </cell>
          <cell r="E1786">
            <v>9540.76</v>
          </cell>
        </row>
        <row r="1787">
          <cell r="A1787">
            <v>2017</v>
          </cell>
          <cell r="B1787" t="str">
            <v>JAN</v>
          </cell>
          <cell r="D1787" t="str">
            <v>UCOR.00000301.01.03.01</v>
          </cell>
          <cell r="E1787">
            <v>7744560.6799999997</v>
          </cell>
        </row>
        <row r="1788">
          <cell r="A1788">
            <v>2017</v>
          </cell>
          <cell r="B1788" t="str">
            <v>JAN</v>
          </cell>
          <cell r="D1788" t="str">
            <v>UNUC.00000001.01.07.01</v>
          </cell>
          <cell r="E1788">
            <v>2853.24</v>
          </cell>
        </row>
        <row r="1789">
          <cell r="A1789">
            <v>2017</v>
          </cell>
          <cell r="B1789" t="str">
            <v>JAN</v>
          </cell>
          <cell r="D1789" t="str">
            <v>4405000</v>
          </cell>
          <cell r="E1789">
            <v>22656549.079999998</v>
          </cell>
        </row>
        <row r="1790">
          <cell r="A1790">
            <v>2017</v>
          </cell>
          <cell r="B1790" t="str">
            <v>JAN</v>
          </cell>
          <cell r="D1790" t="str">
            <v>UCOR.00000306.01.05.01</v>
          </cell>
          <cell r="E1790">
            <v>0</v>
          </cell>
        </row>
        <row r="1791">
          <cell r="A1791">
            <v>2016</v>
          </cell>
          <cell r="B1791" t="str">
            <v>DEC</v>
          </cell>
          <cell r="D1791" t="str">
            <v>O/U5YTD</v>
          </cell>
          <cell r="E1791">
            <v>20414732.8076442</v>
          </cell>
        </row>
        <row r="1792">
          <cell r="A1792">
            <v>2016</v>
          </cell>
          <cell r="B1792" t="str">
            <v>DEC</v>
          </cell>
          <cell r="D1792" t="str">
            <v>TRU5YTD</v>
          </cell>
          <cell r="E1792">
            <v>4352466.25</v>
          </cell>
        </row>
        <row r="1793">
          <cell r="A1793">
            <v>2016</v>
          </cell>
          <cell r="B1793" t="str">
            <v>DEC</v>
          </cell>
          <cell r="D1793" t="str">
            <v>1MC5YTD</v>
          </cell>
          <cell r="E1793">
            <v>0</v>
          </cell>
        </row>
        <row r="1794">
          <cell r="A1794">
            <v>2016</v>
          </cell>
          <cell r="B1794" t="str">
            <v>DEC</v>
          </cell>
          <cell r="D1794" t="str">
            <v>2MC5YTD</v>
          </cell>
          <cell r="E1794">
            <v>0</v>
          </cell>
        </row>
        <row r="1795">
          <cell r="A1795">
            <v>2016</v>
          </cell>
          <cell r="B1795" t="str">
            <v>DEC</v>
          </cell>
          <cell r="D1795" t="str">
            <v>3MC5YTD</v>
          </cell>
          <cell r="E1795">
            <v>0</v>
          </cell>
        </row>
        <row r="1796">
          <cell r="A1796">
            <v>2016</v>
          </cell>
          <cell r="B1796" t="str">
            <v>DEC</v>
          </cell>
          <cell r="D1796" t="str">
            <v>INT5YTD</v>
          </cell>
          <cell r="E1796">
            <v>47014.9416841731</v>
          </cell>
        </row>
        <row r="1797">
          <cell r="A1797">
            <v>2016</v>
          </cell>
          <cell r="B1797" t="str">
            <v>DEC</v>
          </cell>
          <cell r="D1797" t="str">
            <v>UCOR.00000693.01.01.02Y</v>
          </cell>
          <cell r="E1797">
            <v>-10000</v>
          </cell>
        </row>
        <row r="1798">
          <cell r="A1798">
            <v>2016</v>
          </cell>
          <cell r="B1798" t="str">
            <v>DEC</v>
          </cell>
          <cell r="D1798" t="str">
            <v>CIA5002</v>
          </cell>
          <cell r="E1798">
            <v>-44677.47</v>
          </cell>
        </row>
        <row r="1799">
          <cell r="A1799">
            <v>2016</v>
          </cell>
          <cell r="B1799" t="str">
            <v>DEC</v>
          </cell>
          <cell r="D1799" t="str">
            <v>UCOR.00000693.01.01.02</v>
          </cell>
          <cell r="E1799">
            <v>-10000</v>
          </cell>
        </row>
        <row r="1800">
          <cell r="A1800">
            <v>2016</v>
          </cell>
          <cell r="B1800" t="str">
            <v>DEC</v>
          </cell>
          <cell r="D1800" t="str">
            <v>UCOR.00000693.01.01.02Y</v>
          </cell>
          <cell r="E1800">
            <v>-10000</v>
          </cell>
        </row>
        <row r="1801">
          <cell r="A1801">
            <v>2016</v>
          </cell>
          <cell r="B1801" t="str">
            <v>DEC</v>
          </cell>
          <cell r="D1801" t="str">
            <v>CIA5001</v>
          </cell>
          <cell r="E1801">
            <v>-24257.54</v>
          </cell>
        </row>
        <row r="1802">
          <cell r="A1802">
            <v>2016</v>
          </cell>
          <cell r="B1802" t="str">
            <v>DEC</v>
          </cell>
          <cell r="D1802" t="str">
            <v>2MC5TOT</v>
          </cell>
          <cell r="E1802">
            <v>0</v>
          </cell>
        </row>
        <row r="1803">
          <cell r="A1803">
            <v>2016</v>
          </cell>
          <cell r="B1803" t="str">
            <v>DEC</v>
          </cell>
          <cell r="D1803" t="str">
            <v>1MC5MON</v>
          </cell>
          <cell r="E1803">
            <v>0</v>
          </cell>
        </row>
        <row r="1804">
          <cell r="A1804">
            <v>2016</v>
          </cell>
          <cell r="B1804" t="str">
            <v>DEC</v>
          </cell>
          <cell r="D1804" t="str">
            <v>1MC5TOT</v>
          </cell>
          <cell r="E1804">
            <v>0</v>
          </cell>
        </row>
        <row r="1805">
          <cell r="A1805">
            <v>2016</v>
          </cell>
          <cell r="B1805" t="str">
            <v>DEC</v>
          </cell>
          <cell r="D1805" t="str">
            <v>TRU5MON</v>
          </cell>
          <cell r="E1805">
            <v>395678.75</v>
          </cell>
        </row>
        <row r="1806">
          <cell r="A1806">
            <v>2016</v>
          </cell>
          <cell r="B1806" t="str">
            <v>DEC</v>
          </cell>
          <cell r="D1806" t="str">
            <v>TRU5TOT</v>
          </cell>
          <cell r="E1806">
            <v>4748145</v>
          </cell>
        </row>
        <row r="1807">
          <cell r="A1807">
            <v>2016</v>
          </cell>
          <cell r="B1807" t="str">
            <v>DEC</v>
          </cell>
          <cell r="D1807" t="str">
            <v>2MC5MON</v>
          </cell>
          <cell r="E1807">
            <v>0</v>
          </cell>
        </row>
        <row r="1808">
          <cell r="A1808">
            <v>2016</v>
          </cell>
          <cell r="B1808" t="str">
            <v>DEC</v>
          </cell>
          <cell r="D1808" t="str">
            <v>RAF5FEE</v>
          </cell>
          <cell r="E1808">
            <v>18360.424821600001</v>
          </cell>
        </row>
        <row r="1809">
          <cell r="A1809">
            <v>2016</v>
          </cell>
          <cell r="B1809" t="str">
            <v>DEC</v>
          </cell>
          <cell r="D1809" t="str">
            <v>REV5NET</v>
          </cell>
          <cell r="E1809">
            <v>25482229.605178401</v>
          </cell>
        </row>
        <row r="1810">
          <cell r="A1810">
            <v>2016</v>
          </cell>
          <cell r="B1810" t="str">
            <v>DEC</v>
          </cell>
          <cell r="D1810" t="str">
            <v>REV5MON</v>
          </cell>
          <cell r="E1810">
            <v>25877908.355178401</v>
          </cell>
        </row>
        <row r="1811">
          <cell r="A1811">
            <v>2016</v>
          </cell>
          <cell r="B1811" t="str">
            <v>DEC</v>
          </cell>
          <cell r="D1811" t="str">
            <v>AM25081</v>
          </cell>
          <cell r="E1811">
            <v>0</v>
          </cell>
        </row>
        <row r="1812">
          <cell r="A1812">
            <v>2016</v>
          </cell>
          <cell r="B1812" t="str">
            <v>DEC</v>
          </cell>
          <cell r="D1812" t="str">
            <v>AM35081</v>
          </cell>
          <cell r="E1812">
            <v>0</v>
          </cell>
        </row>
        <row r="1813">
          <cell r="A1813">
            <v>2016</v>
          </cell>
          <cell r="B1813" t="str">
            <v>DEC</v>
          </cell>
          <cell r="D1813" t="str">
            <v>AM55081</v>
          </cell>
          <cell r="E1813">
            <v>0</v>
          </cell>
        </row>
        <row r="1814">
          <cell r="A1814">
            <v>2016</v>
          </cell>
          <cell r="B1814" t="str">
            <v>DEC</v>
          </cell>
          <cell r="D1814" t="str">
            <v>AM65081</v>
          </cell>
          <cell r="E1814">
            <v>4.7999999999999996E-3</v>
          </cell>
        </row>
        <row r="1815">
          <cell r="A1815">
            <v>2016</v>
          </cell>
          <cell r="B1815" t="str">
            <v>DEC</v>
          </cell>
          <cell r="D1815" t="str">
            <v>AM75081</v>
          </cell>
          <cell r="E1815">
            <v>7.1999999999999998E-3</v>
          </cell>
        </row>
        <row r="1816">
          <cell r="A1816">
            <v>2016</v>
          </cell>
          <cell r="B1816" t="str">
            <v>DEC</v>
          </cell>
          <cell r="D1816" t="str">
            <v>AM85081</v>
          </cell>
          <cell r="E1816">
            <v>6.0000000000000001E-3</v>
          </cell>
        </row>
        <row r="1817">
          <cell r="A1817">
            <v>2016</v>
          </cell>
          <cell r="B1817" t="str">
            <v>DEC</v>
          </cell>
          <cell r="D1817" t="str">
            <v>AM95081</v>
          </cell>
          <cell r="E1817">
            <v>5.0000000000000001E-4</v>
          </cell>
        </row>
        <row r="1818">
          <cell r="A1818">
            <v>2016</v>
          </cell>
          <cell r="B1818" t="str">
            <v>DEC</v>
          </cell>
          <cell r="D1818" t="str">
            <v>AMA5081</v>
          </cell>
          <cell r="E1818">
            <v>0</v>
          </cell>
        </row>
        <row r="1819">
          <cell r="A1819">
            <v>2016</v>
          </cell>
          <cell r="B1819" t="str">
            <v>DEC</v>
          </cell>
          <cell r="D1819" t="str">
            <v>AMB5081</v>
          </cell>
          <cell r="E1819">
            <v>0.9467506</v>
          </cell>
        </row>
        <row r="1820">
          <cell r="A1820">
            <v>2016</v>
          </cell>
          <cell r="B1820" t="str">
            <v>DEC</v>
          </cell>
          <cell r="D1820" t="str">
            <v>AMC5081</v>
          </cell>
          <cell r="E1820">
            <v>0</v>
          </cell>
        </row>
        <row r="1821">
          <cell r="A1821">
            <v>2016</v>
          </cell>
          <cell r="B1821" t="str">
            <v>DEC</v>
          </cell>
          <cell r="D1821" t="str">
            <v>RR25082</v>
          </cell>
          <cell r="E1821">
            <v>756963</v>
          </cell>
        </row>
        <row r="1822">
          <cell r="A1822">
            <v>2016</v>
          </cell>
          <cell r="B1822" t="str">
            <v>DEC</v>
          </cell>
          <cell r="D1822" t="str">
            <v>RR25216</v>
          </cell>
          <cell r="E1822">
            <v>60868</v>
          </cell>
        </row>
        <row r="1823">
          <cell r="A1823">
            <v>2016</v>
          </cell>
          <cell r="B1823" t="str">
            <v>DEC</v>
          </cell>
          <cell r="D1823" t="str">
            <v>RR25217</v>
          </cell>
          <cell r="E1823">
            <v>-3888393</v>
          </cell>
        </row>
        <row r="1824">
          <cell r="A1824">
            <v>2016</v>
          </cell>
          <cell r="B1824" t="str">
            <v>DEC</v>
          </cell>
          <cell r="D1824" t="str">
            <v>RR35082</v>
          </cell>
          <cell r="E1824">
            <v>-18988473</v>
          </cell>
        </row>
        <row r="1825">
          <cell r="A1825">
            <v>2016</v>
          </cell>
          <cell r="B1825" t="str">
            <v>DEC</v>
          </cell>
          <cell r="D1825" t="str">
            <v>RR35216</v>
          </cell>
          <cell r="E1825">
            <v>-5843365</v>
          </cell>
        </row>
        <row r="1826">
          <cell r="A1826">
            <v>2016</v>
          </cell>
          <cell r="B1826" t="str">
            <v>DEC</v>
          </cell>
          <cell r="D1826" t="str">
            <v>RR35217</v>
          </cell>
          <cell r="E1826">
            <v>373285765.55000001</v>
          </cell>
        </row>
        <row r="1827">
          <cell r="A1827">
            <v>2016</v>
          </cell>
          <cell r="B1827" t="str">
            <v>DEC</v>
          </cell>
          <cell r="D1827" t="str">
            <v>RR45082</v>
          </cell>
          <cell r="E1827">
            <v>-19366954.5</v>
          </cell>
        </row>
        <row r="1828">
          <cell r="A1828">
            <v>2016</v>
          </cell>
          <cell r="B1828" t="str">
            <v>DEC</v>
          </cell>
          <cell r="D1828" t="str">
            <v>RR45216</v>
          </cell>
          <cell r="E1828">
            <v>-5873799</v>
          </cell>
        </row>
        <row r="1829">
          <cell r="A1829">
            <v>2016</v>
          </cell>
          <cell r="B1829" t="str">
            <v>DEC</v>
          </cell>
          <cell r="D1829" t="str">
            <v>RR45217</v>
          </cell>
          <cell r="E1829">
            <v>375229962.05000001</v>
          </cell>
        </row>
        <row r="1830">
          <cell r="A1830">
            <v>2016</v>
          </cell>
          <cell r="B1830" t="str">
            <v>DEC</v>
          </cell>
          <cell r="D1830" t="str">
            <v>RR85082</v>
          </cell>
          <cell r="E1830">
            <v>0.35</v>
          </cell>
        </row>
        <row r="1831">
          <cell r="A1831">
            <v>2016</v>
          </cell>
          <cell r="B1831" t="str">
            <v>DEC</v>
          </cell>
          <cell r="D1831" t="str">
            <v>RR85216</v>
          </cell>
          <cell r="E1831">
            <v>0.35</v>
          </cell>
        </row>
        <row r="1832">
          <cell r="A1832">
            <v>2016</v>
          </cell>
          <cell r="B1832" t="str">
            <v>DEC</v>
          </cell>
          <cell r="D1832" t="str">
            <v>RR85217</v>
          </cell>
          <cell r="E1832">
            <v>0.35</v>
          </cell>
        </row>
        <row r="1833">
          <cell r="A1833">
            <v>2016</v>
          </cell>
          <cell r="B1833" t="str">
            <v>DEC</v>
          </cell>
          <cell r="D1833" t="str">
            <v>RR95082</v>
          </cell>
          <cell r="E1833">
            <v>5.8201058201058198E-2</v>
          </cell>
        </row>
        <row r="1834">
          <cell r="A1834">
            <v>2016</v>
          </cell>
          <cell r="B1834" t="str">
            <v>DEC</v>
          </cell>
          <cell r="D1834" t="str">
            <v>RR35228</v>
          </cell>
          <cell r="E1834">
            <v>451500000</v>
          </cell>
        </row>
        <row r="1835">
          <cell r="A1835">
            <v>2017</v>
          </cell>
          <cell r="B1835" t="str">
            <v>JAN</v>
          </cell>
          <cell r="D1835" t="str">
            <v>O/U5MON</v>
          </cell>
          <cell r="E1835">
            <v>-3131246.11520646</v>
          </cell>
        </row>
        <row r="1836">
          <cell r="A1836">
            <v>2017</v>
          </cell>
          <cell r="B1836" t="str">
            <v>JAN</v>
          </cell>
          <cell r="D1836" t="str">
            <v>EXP5TOT</v>
          </cell>
          <cell r="E1836">
            <v>26183182.113429599</v>
          </cell>
        </row>
        <row r="1837">
          <cell r="A1837">
            <v>2017</v>
          </cell>
          <cell r="B1837" t="str">
            <v>JAN</v>
          </cell>
          <cell r="D1837" t="str">
            <v>LIN5LOS</v>
          </cell>
          <cell r="E1837">
            <v>0</v>
          </cell>
        </row>
        <row r="1838">
          <cell r="A1838">
            <v>2017</v>
          </cell>
          <cell r="B1838" t="str">
            <v>JAN</v>
          </cell>
          <cell r="D1838" t="str">
            <v>REV5TOT</v>
          </cell>
          <cell r="E1838">
            <v>23051935.9982232</v>
          </cell>
        </row>
        <row r="1839">
          <cell r="A1839">
            <v>2017</v>
          </cell>
          <cell r="B1839" t="str">
            <v>JAN</v>
          </cell>
          <cell r="D1839" t="str">
            <v>RES5PMO</v>
          </cell>
          <cell r="E1839">
            <v>0</v>
          </cell>
        </row>
        <row r="1840">
          <cell r="A1840">
            <v>2017</v>
          </cell>
          <cell r="B1840" t="str">
            <v>JAN</v>
          </cell>
          <cell r="D1840" t="str">
            <v>GLB5END</v>
          </cell>
          <cell r="E1840">
            <v>20482669.789580401</v>
          </cell>
        </row>
        <row r="1841">
          <cell r="A1841">
            <v>2017</v>
          </cell>
          <cell r="B1841" t="str">
            <v>JAN</v>
          </cell>
          <cell r="D1841" t="str">
            <v>INT5MON</v>
          </cell>
          <cell r="E1841">
            <v>6.0829999999999999E-4</v>
          </cell>
        </row>
        <row r="1842">
          <cell r="A1842">
            <v>2017</v>
          </cell>
          <cell r="B1842" t="str">
            <v>JAN</v>
          </cell>
          <cell r="D1842" t="str">
            <v>ADJ5PRI</v>
          </cell>
          <cell r="E1842">
            <v>0</v>
          </cell>
        </row>
        <row r="1843">
          <cell r="A1843">
            <v>2017</v>
          </cell>
          <cell r="B1843" t="str">
            <v>JAN</v>
          </cell>
          <cell r="D1843" t="str">
            <v>AVG5AMT</v>
          </cell>
          <cell r="E1843">
            <v>22762332.395387501</v>
          </cell>
        </row>
        <row r="1844">
          <cell r="A1844">
            <v>2017</v>
          </cell>
          <cell r="B1844" t="str">
            <v>JAN</v>
          </cell>
          <cell r="D1844" t="str">
            <v>GLE5MON</v>
          </cell>
          <cell r="E1844">
            <v>-2682643.53841034</v>
          </cell>
        </row>
        <row r="1845">
          <cell r="A1845">
            <v>2017</v>
          </cell>
          <cell r="B1845" t="str">
            <v>JAN</v>
          </cell>
          <cell r="D1845" t="str">
            <v>RES5PRI</v>
          </cell>
          <cell r="E1845">
            <v>0</v>
          </cell>
        </row>
        <row r="1846">
          <cell r="A1846">
            <v>2017</v>
          </cell>
          <cell r="B1846" t="str">
            <v>JAN</v>
          </cell>
          <cell r="D1846" t="str">
            <v>INT5YER</v>
          </cell>
          <cell r="E1846">
            <v>7.3000000000000001E-3</v>
          </cell>
        </row>
        <row r="1847">
          <cell r="A1847">
            <v>2017</v>
          </cell>
          <cell r="B1847" t="str">
            <v>JAN</v>
          </cell>
          <cell r="D1847" t="str">
            <v>INT5AMT</v>
          </cell>
          <cell r="E1847">
            <v>13846.326796114199</v>
          </cell>
        </row>
        <row r="1848">
          <cell r="A1848">
            <v>2017</v>
          </cell>
          <cell r="B1848" t="str">
            <v>JAN</v>
          </cell>
          <cell r="D1848" t="str">
            <v>TRU5BEG</v>
          </cell>
          <cell r="E1848">
            <v>25055841.3279908</v>
          </cell>
        </row>
        <row r="1849">
          <cell r="A1849">
            <v>2017</v>
          </cell>
          <cell r="B1849" t="str">
            <v>JAN</v>
          </cell>
          <cell r="D1849" t="str">
            <v>TRU5END</v>
          </cell>
          <cell r="E1849">
            <v>20468823.462784301</v>
          </cell>
        </row>
        <row r="1850">
          <cell r="A1850">
            <v>2017</v>
          </cell>
          <cell r="B1850" t="str">
            <v>JAN</v>
          </cell>
          <cell r="D1850" t="str">
            <v>CI15002</v>
          </cell>
          <cell r="E1850">
            <v>43826.239999999998</v>
          </cell>
        </row>
        <row r="1851">
          <cell r="A1851">
            <v>2017</v>
          </cell>
          <cell r="B1851" t="str">
            <v>JAN</v>
          </cell>
          <cell r="D1851" t="str">
            <v>CI85001</v>
          </cell>
          <cell r="E1851">
            <v>0</v>
          </cell>
        </row>
        <row r="1852">
          <cell r="A1852">
            <v>2017</v>
          </cell>
          <cell r="B1852" t="str">
            <v>JAN</v>
          </cell>
          <cell r="D1852" t="str">
            <v>CI85002</v>
          </cell>
          <cell r="E1852">
            <v>0</v>
          </cell>
        </row>
        <row r="1853">
          <cell r="A1853">
            <v>2017</v>
          </cell>
          <cell r="B1853" t="str">
            <v>JAN</v>
          </cell>
          <cell r="D1853" t="str">
            <v>CIA5001</v>
          </cell>
          <cell r="E1853">
            <v>0</v>
          </cell>
        </row>
        <row r="1854">
          <cell r="A1854">
            <v>2017</v>
          </cell>
          <cell r="B1854" t="str">
            <v>JAN</v>
          </cell>
          <cell r="D1854" t="str">
            <v>CIA5002</v>
          </cell>
          <cell r="E1854">
            <v>0</v>
          </cell>
        </row>
        <row r="1855">
          <cell r="A1855">
            <v>2017</v>
          </cell>
          <cell r="B1855" t="str">
            <v>JAN</v>
          </cell>
          <cell r="D1855" t="str">
            <v>CIB5001</v>
          </cell>
          <cell r="E1855">
            <v>0</v>
          </cell>
        </row>
        <row r="1856">
          <cell r="A1856">
            <v>2017</v>
          </cell>
          <cell r="B1856" t="str">
            <v>JAN</v>
          </cell>
          <cell r="D1856" t="str">
            <v>CIB5002</v>
          </cell>
          <cell r="E1856">
            <v>0</v>
          </cell>
        </row>
        <row r="1857">
          <cell r="A1857">
            <v>2017</v>
          </cell>
          <cell r="B1857" t="str">
            <v>JAN</v>
          </cell>
          <cell r="D1857" t="str">
            <v>CIC5001</v>
          </cell>
          <cell r="E1857">
            <v>1305085.18</v>
          </cell>
        </row>
        <row r="1858">
          <cell r="A1858">
            <v>2017</v>
          </cell>
          <cell r="B1858" t="str">
            <v>JAN</v>
          </cell>
          <cell r="D1858" t="str">
            <v>CIC5002</v>
          </cell>
          <cell r="E1858">
            <v>0</v>
          </cell>
        </row>
        <row r="1859">
          <cell r="A1859">
            <v>2017</v>
          </cell>
          <cell r="B1859" t="str">
            <v>JAN</v>
          </cell>
          <cell r="D1859" t="str">
            <v>CI45001</v>
          </cell>
          <cell r="E1859">
            <v>952.33</v>
          </cell>
        </row>
        <row r="1860">
          <cell r="A1860">
            <v>2017</v>
          </cell>
          <cell r="B1860" t="str">
            <v>JAN</v>
          </cell>
          <cell r="D1860" t="str">
            <v>CI45002</v>
          </cell>
          <cell r="E1860">
            <v>107692.89</v>
          </cell>
        </row>
        <row r="1861">
          <cell r="A1861">
            <v>2016</v>
          </cell>
          <cell r="B1861" t="str">
            <v>DEC</v>
          </cell>
          <cell r="D1861" t="str">
            <v>GLB5BEG</v>
          </cell>
          <cell r="E1861">
            <v>26788058.284513</v>
          </cell>
        </row>
        <row r="1862">
          <cell r="A1862">
            <v>2016</v>
          </cell>
          <cell r="B1862" t="str">
            <v>DEC</v>
          </cell>
          <cell r="D1862" t="str">
            <v>RRD5082</v>
          </cell>
          <cell r="E1862">
            <v>-45132.176931111098</v>
          </cell>
        </row>
        <row r="1863">
          <cell r="A1863">
            <v>2016</v>
          </cell>
          <cell r="B1863" t="str">
            <v>DEC</v>
          </cell>
          <cell r="D1863" t="str">
            <v>RRD5216</v>
          </cell>
          <cell r="E1863">
            <v>-13688.127151111101</v>
          </cell>
        </row>
        <row r="1864">
          <cell r="A1864">
            <v>2016</v>
          </cell>
          <cell r="B1864" t="str">
            <v>DEC</v>
          </cell>
          <cell r="D1864" t="str">
            <v>RRD5217</v>
          </cell>
          <cell r="E1864">
            <v>874424.78563651803</v>
          </cell>
        </row>
        <row r="1865">
          <cell r="A1865">
            <v>2016</v>
          </cell>
          <cell r="B1865" t="str">
            <v>DEC</v>
          </cell>
          <cell r="D1865" t="str">
            <v>RRF5082</v>
          </cell>
          <cell r="E1865">
            <v>-151432.174425081</v>
          </cell>
        </row>
        <row r="1866">
          <cell r="A1866">
            <v>2016</v>
          </cell>
          <cell r="B1866" t="str">
            <v>DEC</v>
          </cell>
          <cell r="D1866" t="str">
            <v>RRF5216</v>
          </cell>
          <cell r="E1866">
            <v>-45927.8279765603</v>
          </cell>
        </row>
        <row r="1867">
          <cell r="A1867">
            <v>2016</v>
          </cell>
          <cell r="B1867" t="str">
            <v>DEC</v>
          </cell>
          <cell r="D1867" t="str">
            <v>RRF5217</v>
          </cell>
          <cell r="E1867">
            <v>2933960.9933338901</v>
          </cell>
        </row>
        <row r="1868">
          <cell r="A1868">
            <v>2016</v>
          </cell>
          <cell r="B1868" t="str">
            <v>DEC</v>
          </cell>
          <cell r="D1868" t="str">
            <v>RRK5082</v>
          </cell>
          <cell r="E1868">
            <v>0</v>
          </cell>
        </row>
        <row r="1869">
          <cell r="A1869">
            <v>2016</v>
          </cell>
          <cell r="B1869" t="str">
            <v>DEC</v>
          </cell>
          <cell r="D1869" t="str">
            <v>RRK5216</v>
          </cell>
          <cell r="E1869">
            <v>0</v>
          </cell>
        </row>
        <row r="1870">
          <cell r="A1870">
            <v>2016</v>
          </cell>
          <cell r="B1870" t="str">
            <v>DEC</v>
          </cell>
          <cell r="D1870" t="str">
            <v>RRK5217</v>
          </cell>
          <cell r="E1870">
            <v>0</v>
          </cell>
        </row>
        <row r="1871">
          <cell r="A1871">
            <v>2016</v>
          </cell>
          <cell r="B1871" t="str">
            <v>DEC</v>
          </cell>
          <cell r="D1871" t="str">
            <v>RRL5082</v>
          </cell>
          <cell r="E1871">
            <v>0</v>
          </cell>
        </row>
        <row r="1872">
          <cell r="A1872">
            <v>2016</v>
          </cell>
          <cell r="B1872" t="str">
            <v>DEC</v>
          </cell>
          <cell r="D1872" t="str">
            <v>RRL5216</v>
          </cell>
          <cell r="E1872">
            <v>0</v>
          </cell>
        </row>
        <row r="1873">
          <cell r="A1873">
            <v>2016</v>
          </cell>
          <cell r="B1873" t="str">
            <v>DEC</v>
          </cell>
          <cell r="D1873" t="str">
            <v>RRL5217</v>
          </cell>
          <cell r="E1873">
            <v>0</v>
          </cell>
        </row>
        <row r="1874">
          <cell r="A1874">
            <v>2016</v>
          </cell>
          <cell r="B1874" t="str">
            <v>DEC</v>
          </cell>
          <cell r="D1874" t="str">
            <v>RRS5082</v>
          </cell>
          <cell r="E1874">
            <v>-143368.50199625001</v>
          </cell>
        </row>
        <row r="1875">
          <cell r="A1875">
            <v>2016</v>
          </cell>
          <cell r="B1875" t="str">
            <v>DEC</v>
          </cell>
          <cell r="D1875" t="str">
            <v>RRS5216</v>
          </cell>
          <cell r="E1875">
            <v>-43482.198693505197</v>
          </cell>
        </row>
        <row r="1876">
          <cell r="A1876">
            <v>2016</v>
          </cell>
          <cell r="B1876" t="str">
            <v>DEC</v>
          </cell>
          <cell r="D1876" t="str">
            <v>RRS5217</v>
          </cell>
          <cell r="E1876">
            <v>2777729.3308154601</v>
          </cell>
        </row>
        <row r="1877">
          <cell r="A1877">
            <v>2016</v>
          </cell>
          <cell r="B1877" t="str">
            <v>DEC</v>
          </cell>
          <cell r="D1877" t="str">
            <v>CIR5001</v>
          </cell>
          <cell r="E1877">
            <v>74275609.060000002</v>
          </cell>
        </row>
        <row r="1878">
          <cell r="A1878">
            <v>2016</v>
          </cell>
          <cell r="B1878" t="str">
            <v>DEC</v>
          </cell>
          <cell r="D1878" t="str">
            <v>CIR5002</v>
          </cell>
          <cell r="E1878">
            <v>11686654.16</v>
          </cell>
        </row>
        <row r="1879">
          <cell r="A1879">
            <v>2016</v>
          </cell>
          <cell r="B1879" t="str">
            <v>DEC</v>
          </cell>
          <cell r="D1879" t="str">
            <v>CIS5001</v>
          </cell>
          <cell r="E1879">
            <v>2232350.96</v>
          </cell>
        </row>
        <row r="1880">
          <cell r="A1880">
            <v>2016</v>
          </cell>
          <cell r="B1880" t="str">
            <v>DEC</v>
          </cell>
          <cell r="D1880" t="str">
            <v>CIS5002</v>
          </cell>
          <cell r="E1880">
            <v>363997.26</v>
          </cell>
        </row>
        <row r="1881">
          <cell r="A1881">
            <v>2016</v>
          </cell>
          <cell r="B1881" t="str">
            <v>DEC</v>
          </cell>
          <cell r="D1881" t="str">
            <v>COB5001</v>
          </cell>
          <cell r="E1881">
            <v>17417.104238277501</v>
          </cell>
        </row>
        <row r="1882">
          <cell r="A1882">
            <v>2016</v>
          </cell>
          <cell r="B1882" t="str">
            <v>DEC</v>
          </cell>
          <cell r="D1882" t="str">
            <v>COB5002</v>
          </cell>
          <cell r="E1882">
            <v>4673.4609958650299</v>
          </cell>
        </row>
        <row r="1883">
          <cell r="A1883">
            <v>2016</v>
          </cell>
          <cell r="B1883" t="str">
            <v>DEC</v>
          </cell>
          <cell r="D1883" t="str">
            <v>COC5001</v>
          </cell>
          <cell r="E1883">
            <v>170517.10443068799</v>
          </cell>
        </row>
        <row r="1884">
          <cell r="A1884">
            <v>2016</v>
          </cell>
          <cell r="B1884" t="str">
            <v>DEC</v>
          </cell>
          <cell r="D1884" t="str">
            <v>COC5002</v>
          </cell>
          <cell r="E1884">
            <v>45754.1635958814</v>
          </cell>
        </row>
        <row r="1885">
          <cell r="A1885">
            <v>2016</v>
          </cell>
          <cell r="B1885" t="str">
            <v>DEC</v>
          </cell>
          <cell r="D1885" t="str">
            <v>COE5001</v>
          </cell>
          <cell r="E1885">
            <v>727981.57498053403</v>
          </cell>
        </row>
        <row r="1886">
          <cell r="A1886">
            <v>2016</v>
          </cell>
          <cell r="B1886" t="str">
            <v>DEC</v>
          </cell>
          <cell r="D1886" t="str">
            <v>COE5002</v>
          </cell>
          <cell r="E1886">
            <v>184362.228778144</v>
          </cell>
        </row>
        <row r="1887">
          <cell r="A1887">
            <v>2016</v>
          </cell>
          <cell r="B1887" t="str">
            <v>DEC</v>
          </cell>
          <cell r="D1887" t="str">
            <v>6660000181</v>
          </cell>
          <cell r="E1887">
            <v>0</v>
          </cell>
        </row>
        <row r="1888">
          <cell r="A1888">
            <v>2016</v>
          </cell>
          <cell r="B1888" t="str">
            <v>DEC</v>
          </cell>
          <cell r="D1888" t="str">
            <v>CI65001</v>
          </cell>
          <cell r="E1888">
            <v>0</v>
          </cell>
        </row>
        <row r="1889">
          <cell r="A1889">
            <v>2016</v>
          </cell>
          <cell r="B1889" t="str">
            <v>DEC</v>
          </cell>
          <cell r="D1889" t="str">
            <v>CI65002</v>
          </cell>
          <cell r="E1889">
            <v>0</v>
          </cell>
        </row>
        <row r="1890">
          <cell r="A1890">
            <v>2016</v>
          </cell>
          <cell r="B1890" t="str">
            <v>DEC</v>
          </cell>
          <cell r="D1890" t="str">
            <v>CID5001</v>
          </cell>
          <cell r="E1890">
            <v>0</v>
          </cell>
        </row>
        <row r="1891">
          <cell r="A1891">
            <v>2016</v>
          </cell>
          <cell r="B1891" t="str">
            <v>DEC</v>
          </cell>
          <cell r="D1891" t="str">
            <v>CID5002</v>
          </cell>
          <cell r="E1891">
            <v>0</v>
          </cell>
        </row>
        <row r="1892">
          <cell r="A1892">
            <v>2016</v>
          </cell>
          <cell r="B1892" t="str">
            <v>DEC</v>
          </cell>
          <cell r="D1892" t="str">
            <v>CIW5001</v>
          </cell>
          <cell r="E1892">
            <v>0</v>
          </cell>
        </row>
        <row r="1893">
          <cell r="A1893">
            <v>2016</v>
          </cell>
          <cell r="B1893" t="str">
            <v>DEC</v>
          </cell>
          <cell r="D1893" t="str">
            <v>MAN5001</v>
          </cell>
          <cell r="E1893">
            <v>-2951171</v>
          </cell>
        </row>
        <row r="1894">
          <cell r="A1894">
            <v>2016</v>
          </cell>
          <cell r="B1894" t="str">
            <v>DEC</v>
          </cell>
          <cell r="D1894" t="str">
            <v>MAN5002</v>
          </cell>
          <cell r="E1894">
            <v>7699316</v>
          </cell>
        </row>
        <row r="1895">
          <cell r="A1895">
            <v>2016</v>
          </cell>
          <cell r="B1895" t="str">
            <v>DEC</v>
          </cell>
          <cell r="D1895" t="str">
            <v>MAN5003</v>
          </cell>
          <cell r="E1895">
            <v>0</v>
          </cell>
        </row>
        <row r="1896">
          <cell r="A1896">
            <v>2016</v>
          </cell>
          <cell r="B1896" t="str">
            <v>DEC</v>
          </cell>
          <cell r="D1896" t="str">
            <v>MAN5005</v>
          </cell>
          <cell r="E1896">
            <v>0</v>
          </cell>
        </row>
        <row r="1897">
          <cell r="A1897">
            <v>2016</v>
          </cell>
          <cell r="B1897" t="str">
            <v>DEC</v>
          </cell>
          <cell r="D1897" t="str">
            <v>MAN5006</v>
          </cell>
          <cell r="E1897">
            <v>0</v>
          </cell>
        </row>
        <row r="1898">
          <cell r="A1898">
            <v>2016</v>
          </cell>
          <cell r="B1898" t="str">
            <v>DEC</v>
          </cell>
          <cell r="D1898" t="str">
            <v>MAN5007</v>
          </cell>
          <cell r="E1898">
            <v>0</v>
          </cell>
        </row>
        <row r="1899">
          <cell r="A1899">
            <v>2016</v>
          </cell>
          <cell r="B1899" t="str">
            <v>DEC</v>
          </cell>
          <cell r="D1899" t="str">
            <v>MAN5008</v>
          </cell>
          <cell r="E1899">
            <v>0</v>
          </cell>
        </row>
        <row r="1900">
          <cell r="A1900">
            <v>2016</v>
          </cell>
          <cell r="B1900" t="str">
            <v>DEC</v>
          </cell>
          <cell r="D1900" t="str">
            <v>MAN5009</v>
          </cell>
          <cell r="E1900">
            <v>0</v>
          </cell>
        </row>
        <row r="1901">
          <cell r="A1901">
            <v>2016</v>
          </cell>
          <cell r="B1901" t="str">
            <v>DEC</v>
          </cell>
          <cell r="D1901" t="str">
            <v>MAN500A</v>
          </cell>
          <cell r="E1901">
            <v>0</v>
          </cell>
        </row>
        <row r="1902">
          <cell r="A1902">
            <v>2016</v>
          </cell>
          <cell r="B1902" t="str">
            <v>DEC</v>
          </cell>
          <cell r="D1902" t="str">
            <v>MAN500B</v>
          </cell>
          <cell r="E1902">
            <v>5938824</v>
          </cell>
        </row>
        <row r="1903">
          <cell r="A1903">
            <v>2016</v>
          </cell>
          <cell r="B1903" t="str">
            <v>DEC</v>
          </cell>
          <cell r="D1903" t="str">
            <v>MAN5010</v>
          </cell>
          <cell r="E1903">
            <v>0</v>
          </cell>
        </row>
        <row r="1904">
          <cell r="A1904">
            <v>2016</v>
          </cell>
          <cell r="B1904" t="str">
            <v>DEC</v>
          </cell>
          <cell r="D1904" t="str">
            <v>MAN5011</v>
          </cell>
          <cell r="E1904">
            <v>0.9467506</v>
          </cell>
        </row>
        <row r="1905">
          <cell r="A1905">
            <v>2016</v>
          </cell>
          <cell r="B1905" t="str">
            <v>DEC</v>
          </cell>
          <cell r="D1905" t="str">
            <v>MAN5101</v>
          </cell>
          <cell r="E1905">
            <v>0</v>
          </cell>
        </row>
        <row r="1906">
          <cell r="A1906">
            <v>2016</v>
          </cell>
          <cell r="B1906" t="str">
            <v>DEC</v>
          </cell>
          <cell r="D1906" t="str">
            <v>MAN5102</v>
          </cell>
          <cell r="E1906">
            <v>0</v>
          </cell>
        </row>
        <row r="1907">
          <cell r="A1907">
            <v>2016</v>
          </cell>
          <cell r="B1907" t="str">
            <v>DEC</v>
          </cell>
          <cell r="D1907" t="str">
            <v>MAN510B</v>
          </cell>
          <cell r="E1907">
            <v>0</v>
          </cell>
        </row>
        <row r="1908">
          <cell r="A1908">
            <v>2016</v>
          </cell>
          <cell r="B1908" t="str">
            <v>DEC</v>
          </cell>
          <cell r="D1908" t="str">
            <v>MAN5CEA</v>
          </cell>
          <cell r="E1908">
            <v>0</v>
          </cell>
        </row>
        <row r="1909">
          <cell r="A1909">
            <v>2016</v>
          </cell>
          <cell r="B1909" t="str">
            <v>DEC</v>
          </cell>
          <cell r="D1909" t="str">
            <v>MAN5CEL</v>
          </cell>
          <cell r="E1909">
            <v>0</v>
          </cell>
        </row>
        <row r="1910">
          <cell r="A1910">
            <v>2016</v>
          </cell>
          <cell r="B1910" t="str">
            <v>DEC</v>
          </cell>
          <cell r="D1910" t="str">
            <v>MAN5CEW</v>
          </cell>
          <cell r="E1910">
            <v>0</v>
          </cell>
        </row>
        <row r="1911">
          <cell r="A1911">
            <v>2016</v>
          </cell>
          <cell r="B1911" t="str">
            <v>DEC</v>
          </cell>
          <cell r="D1911" t="str">
            <v>MAN5WC3</v>
          </cell>
          <cell r="E1911">
            <v>-10620180.91</v>
          </cell>
        </row>
        <row r="1912">
          <cell r="A1912">
            <v>2016</v>
          </cell>
          <cell r="B1912" t="str">
            <v>DEC</v>
          </cell>
          <cell r="D1912" t="str">
            <v>XAN5100</v>
          </cell>
          <cell r="E1912">
            <v>7.1999999999999998E-3</v>
          </cell>
        </row>
        <row r="1913">
          <cell r="A1913">
            <v>2016</v>
          </cell>
          <cell r="B1913" t="str">
            <v>DEC</v>
          </cell>
          <cell r="D1913" t="str">
            <v>XAN5200</v>
          </cell>
          <cell r="E1913">
            <v>7.2000000000000005E-4</v>
          </cell>
        </row>
        <row r="1914">
          <cell r="A1914">
            <v>2016</v>
          </cell>
          <cell r="B1914" t="str">
            <v>DEC</v>
          </cell>
          <cell r="D1914" t="str">
            <v>XAN5300</v>
          </cell>
          <cell r="E1914">
            <v>1.3931000000000001E-2</v>
          </cell>
        </row>
        <row r="1915">
          <cell r="A1915">
            <v>2016</v>
          </cell>
          <cell r="B1915" t="str">
            <v>DEC</v>
          </cell>
          <cell r="D1915" t="str">
            <v>XAN5400</v>
          </cell>
          <cell r="E1915">
            <v>4.9077999999999997E-2</v>
          </cell>
        </row>
        <row r="1916">
          <cell r="A1916">
            <v>2016</v>
          </cell>
          <cell r="B1916" t="str">
            <v>DEC</v>
          </cell>
          <cell r="D1916" t="str">
            <v>XAN5500</v>
          </cell>
          <cell r="E1916">
            <v>0.35</v>
          </cell>
        </row>
        <row r="1917">
          <cell r="A1917">
            <v>2016</v>
          </cell>
          <cell r="B1917" t="str">
            <v>DEC</v>
          </cell>
          <cell r="D1917" t="str">
            <v>XAN5600</v>
          </cell>
          <cell r="E1917">
            <v>5.5E-2</v>
          </cell>
        </row>
        <row r="1918">
          <cell r="A1918">
            <v>2016</v>
          </cell>
          <cell r="B1918" t="str">
            <v>DEC</v>
          </cell>
          <cell r="D1918" t="str">
            <v>UCOR.00000301.01.06.01Y</v>
          </cell>
          <cell r="E1918">
            <v>-756963</v>
          </cell>
        </row>
        <row r="1919">
          <cell r="A1919">
            <v>2016</v>
          </cell>
          <cell r="B1919" t="str">
            <v>DEC</v>
          </cell>
          <cell r="D1919" t="str">
            <v>6660000181Y</v>
          </cell>
          <cell r="E1919">
            <v>0</v>
          </cell>
        </row>
        <row r="1920">
          <cell r="A1920">
            <v>2016</v>
          </cell>
          <cell r="B1920" t="str">
            <v>DEC</v>
          </cell>
          <cell r="D1920" t="str">
            <v>UCOR.00000693.01.01.01Y</v>
          </cell>
          <cell r="E1920">
            <v>0</v>
          </cell>
        </row>
        <row r="1921">
          <cell r="A1921">
            <v>2016</v>
          </cell>
          <cell r="B1921" t="str">
            <v>DEC</v>
          </cell>
          <cell r="D1921" t="str">
            <v>UCOR.00000693.01.01.02Y</v>
          </cell>
          <cell r="E1921">
            <v>0</v>
          </cell>
        </row>
        <row r="1922">
          <cell r="A1922">
            <v>2016</v>
          </cell>
          <cell r="B1922" t="str">
            <v>DEC</v>
          </cell>
          <cell r="D1922" t="str">
            <v>UPGD.00005815.01.01.01Y</v>
          </cell>
          <cell r="E1922">
            <v>0</v>
          </cell>
        </row>
        <row r="1923">
          <cell r="A1923">
            <v>2016</v>
          </cell>
          <cell r="B1923" t="str">
            <v>DEC</v>
          </cell>
          <cell r="D1923" t="str">
            <v>6360002520Y</v>
          </cell>
          <cell r="E1923">
            <v>3888393</v>
          </cell>
        </row>
        <row r="1924">
          <cell r="A1924">
            <v>2016</v>
          </cell>
          <cell r="B1924" t="str">
            <v>DEC</v>
          </cell>
          <cell r="D1924" t="str">
            <v>6690000061Y</v>
          </cell>
          <cell r="E1924">
            <v>-60868</v>
          </cell>
        </row>
        <row r="1925">
          <cell r="A1925">
            <v>2016</v>
          </cell>
          <cell r="B1925" t="str">
            <v>DEC</v>
          </cell>
          <cell r="D1925" t="str">
            <v>RRA5082</v>
          </cell>
          <cell r="E1925">
            <v>0.53846153846153799</v>
          </cell>
        </row>
        <row r="1926">
          <cell r="A1926">
            <v>2016</v>
          </cell>
          <cell r="B1926" t="str">
            <v>DEC</v>
          </cell>
          <cell r="D1926" t="str">
            <v>RRA5217</v>
          </cell>
          <cell r="E1926">
            <v>0.53846153846153799</v>
          </cell>
        </row>
        <row r="1927">
          <cell r="A1927">
            <v>2016</v>
          </cell>
          <cell r="B1927" t="str">
            <v>DEC</v>
          </cell>
          <cell r="D1927" t="str">
            <v>CIN5001</v>
          </cell>
          <cell r="E1927">
            <v>1065064.1100000001</v>
          </cell>
        </row>
        <row r="1928">
          <cell r="A1928">
            <v>2016</v>
          </cell>
          <cell r="B1928" t="str">
            <v>DEC</v>
          </cell>
          <cell r="D1928" t="str">
            <v>CIN5002</v>
          </cell>
          <cell r="E1928">
            <v>12665772.810000001</v>
          </cell>
        </row>
        <row r="1929">
          <cell r="A1929">
            <v>2016</v>
          </cell>
          <cell r="B1929" t="str">
            <v>DEC</v>
          </cell>
          <cell r="D1929" t="str">
            <v>CIP5001</v>
          </cell>
          <cell r="E1929">
            <v>74243858.180000007</v>
          </cell>
        </row>
        <row r="1930">
          <cell r="A1930">
            <v>2016</v>
          </cell>
          <cell r="B1930" t="str">
            <v>DEC</v>
          </cell>
          <cell r="D1930" t="str">
            <v>CIP5002</v>
          </cell>
          <cell r="E1930">
            <v>7119813.6900000004</v>
          </cell>
        </row>
        <row r="1931">
          <cell r="A1931">
            <v>2016</v>
          </cell>
          <cell r="B1931" t="str">
            <v>DEC</v>
          </cell>
          <cell r="D1931" t="str">
            <v>CIQ5001</v>
          </cell>
          <cell r="E1931">
            <v>2076506.11</v>
          </cell>
        </row>
        <row r="1932">
          <cell r="A1932">
            <v>2016</v>
          </cell>
          <cell r="B1932" t="str">
            <v>DEC</v>
          </cell>
          <cell r="D1932" t="str">
            <v>CIQ5002</v>
          </cell>
          <cell r="E1932">
            <v>333154.15999999997</v>
          </cell>
        </row>
        <row r="1933">
          <cell r="A1933">
            <v>2016</v>
          </cell>
          <cell r="B1933" t="str">
            <v>DEC</v>
          </cell>
          <cell r="D1933" t="str">
            <v>XAN5700</v>
          </cell>
          <cell r="E1933">
            <v>4.7999999999999996E-3</v>
          </cell>
        </row>
        <row r="1934">
          <cell r="A1934">
            <v>2016</v>
          </cell>
          <cell r="B1934" t="str">
            <v>DEC</v>
          </cell>
          <cell r="D1934" t="str">
            <v>AM45081</v>
          </cell>
          <cell r="E1934">
            <v>-108</v>
          </cell>
        </row>
        <row r="1935">
          <cell r="A1935">
            <v>2016</v>
          </cell>
          <cell r="B1935" t="str">
            <v>DEC</v>
          </cell>
          <cell r="D1935" t="str">
            <v>AM15081</v>
          </cell>
          <cell r="E1935">
            <v>0</v>
          </cell>
        </row>
        <row r="1936">
          <cell r="A1936">
            <v>2016</v>
          </cell>
          <cell r="B1936" t="str">
            <v>DEC</v>
          </cell>
          <cell r="D1936" t="str">
            <v>RR15082</v>
          </cell>
          <cell r="E1936">
            <v>-19745436</v>
          </cell>
        </row>
        <row r="1937">
          <cell r="A1937">
            <v>2016</v>
          </cell>
          <cell r="B1937" t="str">
            <v>DEC</v>
          </cell>
          <cell r="D1937" t="str">
            <v>RR15216</v>
          </cell>
          <cell r="E1937">
            <v>-5904233</v>
          </cell>
        </row>
        <row r="1938">
          <cell r="A1938">
            <v>2016</v>
          </cell>
          <cell r="B1938" t="str">
            <v>DEC</v>
          </cell>
          <cell r="D1938" t="str">
            <v>RR15217</v>
          </cell>
          <cell r="E1938">
            <v>377174158.55000001</v>
          </cell>
        </row>
        <row r="1939">
          <cell r="A1939">
            <v>2016</v>
          </cell>
          <cell r="B1939" t="str">
            <v>DEC</v>
          </cell>
          <cell r="D1939" t="str">
            <v>UNUC.00000001.01.15.01</v>
          </cell>
          <cell r="E1939">
            <v>71325.39</v>
          </cell>
        </row>
        <row r="1940">
          <cell r="A1940">
            <v>2016</v>
          </cell>
          <cell r="B1940" t="str">
            <v>DEC</v>
          </cell>
          <cell r="D1940" t="str">
            <v>UNUC.00001058.01.01.01</v>
          </cell>
          <cell r="E1940">
            <v>3822</v>
          </cell>
        </row>
        <row r="1941">
          <cell r="A1941">
            <v>2016</v>
          </cell>
          <cell r="B1941" t="str">
            <v>DEC</v>
          </cell>
          <cell r="D1941" t="str">
            <v>UPGD.00000963.01.01.02</v>
          </cell>
          <cell r="E1941">
            <v>16687.64</v>
          </cell>
        </row>
        <row r="1942">
          <cell r="A1942">
            <v>2016</v>
          </cell>
          <cell r="B1942" t="str">
            <v>DEC</v>
          </cell>
          <cell r="D1942" t="str">
            <v>UNUC.00000001.01.07.01</v>
          </cell>
          <cell r="E1942">
            <v>6338.31</v>
          </cell>
        </row>
        <row r="1943">
          <cell r="A1943">
            <v>2016</v>
          </cell>
          <cell r="B1943" t="str">
            <v>DEC</v>
          </cell>
          <cell r="D1943" t="str">
            <v>UNUC.00000002.01.07.01</v>
          </cell>
          <cell r="E1943">
            <v>2425</v>
          </cell>
        </row>
        <row r="1944">
          <cell r="A1944">
            <v>2016</v>
          </cell>
          <cell r="B1944" t="str">
            <v>DEC</v>
          </cell>
          <cell r="D1944" t="str">
            <v>UNUC.00000604.01.01.01</v>
          </cell>
          <cell r="E1944">
            <v>10873.48</v>
          </cell>
        </row>
        <row r="1945">
          <cell r="A1945">
            <v>2016</v>
          </cell>
          <cell r="B1945" t="str">
            <v>DEC</v>
          </cell>
          <cell r="D1945" t="str">
            <v>UCOR.00000301.01.03.01</v>
          </cell>
          <cell r="E1945">
            <v>7845545.3099999996</v>
          </cell>
        </row>
        <row r="1946">
          <cell r="A1946">
            <v>2016</v>
          </cell>
          <cell r="B1946" t="str">
            <v>DEC</v>
          </cell>
          <cell r="D1946" t="str">
            <v>6350000869</v>
          </cell>
          <cell r="E1946">
            <v>470523.06</v>
          </cell>
        </row>
        <row r="1947">
          <cell r="A1947">
            <v>2016</v>
          </cell>
          <cell r="B1947" t="str">
            <v>DEC</v>
          </cell>
          <cell r="D1947" t="str">
            <v>6360002520</v>
          </cell>
          <cell r="E1947">
            <v>3888393</v>
          </cell>
        </row>
        <row r="1948">
          <cell r="A1948">
            <v>2016</v>
          </cell>
          <cell r="B1948" t="str">
            <v>DEC</v>
          </cell>
          <cell r="D1948" t="str">
            <v>6360002521</v>
          </cell>
          <cell r="E1948">
            <v>2441917</v>
          </cell>
        </row>
        <row r="1949">
          <cell r="A1949">
            <v>2016</v>
          </cell>
          <cell r="B1949" t="str">
            <v>DEC</v>
          </cell>
          <cell r="D1949" t="str">
            <v>UCOR.00000306.01.07.02</v>
          </cell>
          <cell r="E1949">
            <v>1149200</v>
          </cell>
        </row>
        <row r="1950">
          <cell r="A1950">
            <v>2016</v>
          </cell>
          <cell r="B1950" t="str">
            <v>DEC</v>
          </cell>
          <cell r="D1950" t="str">
            <v>UNUC.00000001.01.01.01</v>
          </cell>
          <cell r="E1950">
            <v>998167.25</v>
          </cell>
        </row>
        <row r="1951">
          <cell r="A1951">
            <v>2016</v>
          </cell>
          <cell r="B1951" t="str">
            <v>DEC</v>
          </cell>
          <cell r="D1951" t="str">
            <v>UNUC.00000002.01.15.01</v>
          </cell>
          <cell r="E1951">
            <v>128261.28</v>
          </cell>
        </row>
        <row r="1952">
          <cell r="A1952">
            <v>2016</v>
          </cell>
          <cell r="B1952" t="str">
            <v>DEC</v>
          </cell>
          <cell r="D1952" t="str">
            <v>6350000870</v>
          </cell>
          <cell r="E1952">
            <v>-430377.35</v>
          </cell>
        </row>
        <row r="1953">
          <cell r="A1953">
            <v>2016</v>
          </cell>
          <cell r="B1953" t="str">
            <v>DEC</v>
          </cell>
          <cell r="D1953" t="str">
            <v>6350000868</v>
          </cell>
          <cell r="E1953">
            <v>-662628.06999999995</v>
          </cell>
        </row>
        <row r="1954">
          <cell r="A1954">
            <v>2016</v>
          </cell>
          <cell r="B1954" t="str">
            <v>DEC</v>
          </cell>
          <cell r="D1954" t="str">
            <v>UNUC.00000002.01.06.01</v>
          </cell>
          <cell r="E1954">
            <v>6501.74</v>
          </cell>
        </row>
        <row r="1955">
          <cell r="A1955">
            <v>2016</v>
          </cell>
          <cell r="B1955" t="str">
            <v>DEC</v>
          </cell>
          <cell r="D1955" t="str">
            <v>UCOR.00000622.01.02.01</v>
          </cell>
          <cell r="E1955">
            <v>-126548.94</v>
          </cell>
        </row>
        <row r="1956">
          <cell r="A1956">
            <v>2016</v>
          </cell>
          <cell r="B1956" t="str">
            <v>DEC</v>
          </cell>
          <cell r="D1956" t="str">
            <v>UNUC.00000001.01.03.01</v>
          </cell>
          <cell r="E1956">
            <v>18725</v>
          </cell>
        </row>
        <row r="1957">
          <cell r="A1957">
            <v>2016</v>
          </cell>
          <cell r="B1957" t="str">
            <v>DEC</v>
          </cell>
          <cell r="D1957" t="str">
            <v>UPGD.00003208.01.01.01</v>
          </cell>
          <cell r="E1957">
            <v>41206.28</v>
          </cell>
        </row>
        <row r="1958">
          <cell r="A1958">
            <v>2016</v>
          </cell>
          <cell r="B1958" t="str">
            <v>DEC</v>
          </cell>
          <cell r="D1958" t="str">
            <v>6350000872</v>
          </cell>
          <cell r="E1958">
            <v>-36987.29</v>
          </cell>
        </row>
        <row r="1959">
          <cell r="A1959">
            <v>2016</v>
          </cell>
          <cell r="B1959" t="str">
            <v>DEC</v>
          </cell>
          <cell r="D1959" t="str">
            <v>UPGD.00000963.01.01.01</v>
          </cell>
          <cell r="E1959">
            <v>16688.21</v>
          </cell>
        </row>
        <row r="1960">
          <cell r="A1960">
            <v>2016</v>
          </cell>
          <cell r="B1960" t="str">
            <v>DEC</v>
          </cell>
          <cell r="D1960" t="str">
            <v>UNUC.00000002.01.03.01</v>
          </cell>
          <cell r="E1960">
            <v>200259.26</v>
          </cell>
        </row>
        <row r="1961">
          <cell r="A1961">
            <v>2016</v>
          </cell>
          <cell r="B1961" t="str">
            <v>DEC</v>
          </cell>
          <cell r="D1961" t="str">
            <v>UNUC.00000937.01.01.01</v>
          </cell>
          <cell r="E1961">
            <v>23705.59</v>
          </cell>
        </row>
        <row r="1962">
          <cell r="A1962">
            <v>2016</v>
          </cell>
          <cell r="B1962" t="str">
            <v>DEC</v>
          </cell>
          <cell r="D1962" t="str">
            <v>UPGD.00003814.01.01.01</v>
          </cell>
          <cell r="E1962">
            <v>12808.65</v>
          </cell>
        </row>
        <row r="1963">
          <cell r="A1963">
            <v>2016</v>
          </cell>
          <cell r="B1963" t="str">
            <v>DEC</v>
          </cell>
          <cell r="D1963" t="str">
            <v>UNUC.00000001.01.06.01</v>
          </cell>
          <cell r="E1963">
            <v>46798.96</v>
          </cell>
        </row>
        <row r="1964">
          <cell r="A1964">
            <v>2016</v>
          </cell>
          <cell r="B1964" t="str">
            <v>DEC</v>
          </cell>
          <cell r="D1964" t="str">
            <v>UNUC.00001132.01.01.01</v>
          </cell>
          <cell r="E1964">
            <v>1759</v>
          </cell>
        </row>
        <row r="1965">
          <cell r="A1965">
            <v>2016</v>
          </cell>
          <cell r="B1965" t="str">
            <v>DEC</v>
          </cell>
          <cell r="D1965" t="str">
            <v>UNUC.00000001.01.14.01</v>
          </cell>
          <cell r="E1965">
            <v>0.5</v>
          </cell>
        </row>
        <row r="1966">
          <cell r="A1966">
            <v>2016</v>
          </cell>
          <cell r="B1966" t="str">
            <v>DEC</v>
          </cell>
          <cell r="D1966" t="str">
            <v>UPGD.00000628.01.01.01</v>
          </cell>
          <cell r="E1966">
            <v>14622.69</v>
          </cell>
        </row>
        <row r="1967">
          <cell r="A1967">
            <v>2016</v>
          </cell>
          <cell r="B1967" t="str">
            <v>DEC</v>
          </cell>
          <cell r="D1967" t="str">
            <v>UNUC.00000002.01.01.01</v>
          </cell>
          <cell r="E1967">
            <v>1338371.05</v>
          </cell>
        </row>
        <row r="1968">
          <cell r="A1968">
            <v>2016</v>
          </cell>
          <cell r="B1968" t="str">
            <v>DEC</v>
          </cell>
          <cell r="D1968" t="str">
            <v>UNUC.00001134.40.01.01</v>
          </cell>
          <cell r="E1968">
            <v>-10901.88</v>
          </cell>
        </row>
        <row r="1969">
          <cell r="A1969">
            <v>2016</v>
          </cell>
          <cell r="B1969" t="str">
            <v>DEC</v>
          </cell>
          <cell r="D1969" t="str">
            <v>UPGD.00000624.01.01.01</v>
          </cell>
          <cell r="E1969">
            <v>544.22</v>
          </cell>
        </row>
        <row r="1970">
          <cell r="A1970">
            <v>2016</v>
          </cell>
          <cell r="B1970" t="str">
            <v>DEC</v>
          </cell>
          <cell r="D1970" t="str">
            <v>UNUC.00000001.01.02.01</v>
          </cell>
          <cell r="E1970">
            <v>59080</v>
          </cell>
        </row>
        <row r="1971">
          <cell r="A1971">
            <v>2016</v>
          </cell>
          <cell r="B1971" t="str">
            <v>DEC</v>
          </cell>
          <cell r="D1971" t="str">
            <v>6350000866</v>
          </cell>
          <cell r="E1971">
            <v>-17298</v>
          </cell>
        </row>
        <row r="1972">
          <cell r="A1972">
            <v>2016</v>
          </cell>
          <cell r="B1972" t="str">
            <v>DEC</v>
          </cell>
          <cell r="D1972" t="str">
            <v>6350000871</v>
          </cell>
          <cell r="E1972">
            <v>-3158.42</v>
          </cell>
        </row>
        <row r="1973">
          <cell r="A1973">
            <v>2016</v>
          </cell>
          <cell r="B1973" t="str">
            <v>DEC</v>
          </cell>
          <cell r="D1973" t="str">
            <v>6690000061</v>
          </cell>
          <cell r="E1973">
            <v>-60868</v>
          </cell>
        </row>
        <row r="1974">
          <cell r="A1974">
            <v>2016</v>
          </cell>
          <cell r="B1974" t="str">
            <v>DEC</v>
          </cell>
          <cell r="D1974" t="str">
            <v>6360000992</v>
          </cell>
          <cell r="E1974">
            <v>4884072.83</v>
          </cell>
        </row>
        <row r="1975">
          <cell r="A1975">
            <v>2016</v>
          </cell>
          <cell r="B1975" t="str">
            <v>DEC</v>
          </cell>
          <cell r="D1975" t="str">
            <v>UCOR.00000693.01.01.02</v>
          </cell>
          <cell r="E1975">
            <v>0</v>
          </cell>
        </row>
        <row r="1976">
          <cell r="A1976">
            <v>2016</v>
          </cell>
          <cell r="B1976" t="str">
            <v>DEC</v>
          </cell>
          <cell r="D1976" t="str">
            <v>UPGD.00001446.03.01.01</v>
          </cell>
          <cell r="E1976">
            <v>0</v>
          </cell>
        </row>
        <row r="1977">
          <cell r="A1977">
            <v>2016</v>
          </cell>
          <cell r="B1977" t="str">
            <v>DEC</v>
          </cell>
          <cell r="D1977" t="str">
            <v>UPGD.00000635.01.01.01</v>
          </cell>
          <cell r="E1977">
            <v>0</v>
          </cell>
        </row>
        <row r="1978">
          <cell r="A1978">
            <v>2016</v>
          </cell>
          <cell r="B1978" t="str">
            <v>DEC</v>
          </cell>
          <cell r="D1978" t="str">
            <v>UPGD.00000631.01.01.01</v>
          </cell>
          <cell r="E1978">
            <v>0</v>
          </cell>
        </row>
        <row r="1979">
          <cell r="A1979">
            <v>2016</v>
          </cell>
          <cell r="B1979" t="str">
            <v>DEC</v>
          </cell>
          <cell r="D1979" t="str">
            <v>UPGD.00001327.01.01.02</v>
          </cell>
          <cell r="E1979">
            <v>0</v>
          </cell>
        </row>
        <row r="1980">
          <cell r="A1980">
            <v>2016</v>
          </cell>
          <cell r="B1980" t="str">
            <v>DEC</v>
          </cell>
          <cell r="D1980" t="str">
            <v>UNUC.00000003.01.06.01</v>
          </cell>
          <cell r="E1980">
            <v>0</v>
          </cell>
        </row>
        <row r="1981">
          <cell r="A1981">
            <v>2016</v>
          </cell>
          <cell r="B1981" t="str">
            <v>DEC</v>
          </cell>
          <cell r="D1981" t="str">
            <v>UPGD.00001327.01.01.01</v>
          </cell>
          <cell r="E1981">
            <v>0</v>
          </cell>
        </row>
        <row r="1982">
          <cell r="A1982">
            <v>2016</v>
          </cell>
          <cell r="B1982" t="str">
            <v>DEC</v>
          </cell>
          <cell r="D1982" t="str">
            <v>UPGD.00000632.01.01.01</v>
          </cell>
          <cell r="E1982">
            <v>0</v>
          </cell>
        </row>
        <row r="1983">
          <cell r="A1983">
            <v>2016</v>
          </cell>
          <cell r="B1983" t="str">
            <v>DEC</v>
          </cell>
          <cell r="D1983" t="str">
            <v>UPGD.00000399.01.01.01</v>
          </cell>
          <cell r="E1983">
            <v>0</v>
          </cell>
        </row>
        <row r="1984">
          <cell r="A1984">
            <v>2016</v>
          </cell>
          <cell r="B1984" t="str">
            <v>DEC</v>
          </cell>
          <cell r="D1984" t="str">
            <v>UPGD.00000729.03.01.01</v>
          </cell>
          <cell r="E1984">
            <v>0</v>
          </cell>
        </row>
        <row r="1985">
          <cell r="A1985">
            <v>2016</v>
          </cell>
          <cell r="B1985" t="str">
            <v>DEC</v>
          </cell>
          <cell r="D1985" t="str">
            <v>UNUC.00000938.01.01.03</v>
          </cell>
          <cell r="E1985">
            <v>0</v>
          </cell>
        </row>
        <row r="1986">
          <cell r="A1986">
            <v>2016</v>
          </cell>
          <cell r="B1986" t="str">
            <v>DEC</v>
          </cell>
          <cell r="D1986" t="str">
            <v>UPGD.00000962.01.01.02</v>
          </cell>
          <cell r="E1986">
            <v>0</v>
          </cell>
        </row>
        <row r="1987">
          <cell r="A1987">
            <v>2016</v>
          </cell>
          <cell r="B1987" t="str">
            <v>DEC</v>
          </cell>
          <cell r="D1987" t="str">
            <v>UPGD.00000630.01.01.01</v>
          </cell>
          <cell r="E1987">
            <v>0</v>
          </cell>
        </row>
        <row r="1988">
          <cell r="A1988">
            <v>2016</v>
          </cell>
          <cell r="B1988" t="str">
            <v>DEC</v>
          </cell>
          <cell r="D1988" t="str">
            <v>UPGD.00000689.01.01.01</v>
          </cell>
          <cell r="E1988">
            <v>0</v>
          </cell>
        </row>
        <row r="1989">
          <cell r="A1989">
            <v>2016</v>
          </cell>
          <cell r="B1989" t="str">
            <v>DEC</v>
          </cell>
          <cell r="D1989" t="str">
            <v>UNUC.00000002.01.04.01</v>
          </cell>
          <cell r="E1989">
            <v>0</v>
          </cell>
        </row>
        <row r="1990">
          <cell r="A1990">
            <v>2016</v>
          </cell>
          <cell r="B1990" t="str">
            <v>DEC</v>
          </cell>
          <cell r="D1990" t="str">
            <v>UNUC.00000001.01.13.01</v>
          </cell>
          <cell r="E1990">
            <v>0</v>
          </cell>
        </row>
        <row r="1991">
          <cell r="A1991">
            <v>2016</v>
          </cell>
          <cell r="B1991" t="str">
            <v>DEC</v>
          </cell>
          <cell r="D1991" t="str">
            <v>UPGD.00000627.01.01.01</v>
          </cell>
          <cell r="E1991">
            <v>0</v>
          </cell>
        </row>
        <row r="1992">
          <cell r="A1992">
            <v>2016</v>
          </cell>
          <cell r="B1992" t="str">
            <v>DEC</v>
          </cell>
          <cell r="D1992" t="str">
            <v>UPGD.00005601.01.01.01</v>
          </cell>
          <cell r="E1992">
            <v>0</v>
          </cell>
        </row>
        <row r="1993">
          <cell r="A1993">
            <v>2016</v>
          </cell>
          <cell r="B1993" t="str">
            <v>DEC</v>
          </cell>
          <cell r="D1993" t="str">
            <v>UNUC.00000001.01.10.01</v>
          </cell>
          <cell r="E1993">
            <v>0</v>
          </cell>
        </row>
        <row r="1994">
          <cell r="A1994">
            <v>2016</v>
          </cell>
          <cell r="B1994" t="str">
            <v>DEC</v>
          </cell>
          <cell r="D1994" t="str">
            <v>UPGD.00000631.01.01.02</v>
          </cell>
          <cell r="E1994">
            <v>0</v>
          </cell>
        </row>
        <row r="1995">
          <cell r="A1995">
            <v>2016</v>
          </cell>
          <cell r="B1995" t="str">
            <v>DEC</v>
          </cell>
          <cell r="D1995" t="str">
            <v>UNUC.00001062.01.01.01</v>
          </cell>
          <cell r="E1995">
            <v>0</v>
          </cell>
        </row>
        <row r="1996">
          <cell r="A1996">
            <v>2016</v>
          </cell>
          <cell r="B1996" t="str">
            <v>DEC</v>
          </cell>
          <cell r="D1996" t="str">
            <v>UPGD.00001282.02.01.01</v>
          </cell>
          <cell r="E1996">
            <v>0</v>
          </cell>
        </row>
        <row r="1997">
          <cell r="A1997">
            <v>2016</v>
          </cell>
          <cell r="B1997" t="str">
            <v>DEC</v>
          </cell>
          <cell r="D1997" t="str">
            <v>UPGD.00000621.01.01.01</v>
          </cell>
          <cell r="E1997">
            <v>0</v>
          </cell>
        </row>
        <row r="1998">
          <cell r="A1998">
            <v>2016</v>
          </cell>
          <cell r="B1998" t="str">
            <v>DEC</v>
          </cell>
          <cell r="D1998" t="str">
            <v>UPGD.00000634.03.01.01</v>
          </cell>
          <cell r="E1998">
            <v>0</v>
          </cell>
        </row>
        <row r="1999">
          <cell r="A1999">
            <v>2016</v>
          </cell>
          <cell r="B1999" t="str">
            <v>DEC</v>
          </cell>
          <cell r="D1999" t="str">
            <v>CI55001</v>
          </cell>
          <cell r="E1999">
            <v>1067676.6299999999</v>
          </cell>
        </row>
        <row r="2000">
          <cell r="A2000">
            <v>2016</v>
          </cell>
          <cell r="B2000" t="str">
            <v>DEC</v>
          </cell>
          <cell r="D2000" t="str">
            <v>CI55002</v>
          </cell>
          <cell r="E2000">
            <v>8492629.0399999991</v>
          </cell>
        </row>
        <row r="2001">
          <cell r="A2001">
            <v>2016</v>
          </cell>
          <cell r="B2001" t="str">
            <v>DEC</v>
          </cell>
          <cell r="D2001" t="str">
            <v>RRA5216</v>
          </cell>
          <cell r="E2001">
            <v>0.53846153846153799</v>
          </cell>
        </row>
        <row r="2002">
          <cell r="A2002">
            <v>2016</v>
          </cell>
          <cell r="B2002" t="str">
            <v>DEC</v>
          </cell>
          <cell r="D2002" t="str">
            <v>RR95216</v>
          </cell>
          <cell r="E2002">
            <v>5.8201058201058198E-2</v>
          </cell>
        </row>
        <row r="2003">
          <cell r="A2003">
            <v>2016</v>
          </cell>
          <cell r="B2003" t="str">
            <v>DEC</v>
          </cell>
          <cell r="D2003" t="str">
            <v>RR95217</v>
          </cell>
          <cell r="E2003">
            <v>5.8201058201058198E-2</v>
          </cell>
        </row>
        <row r="2004">
          <cell r="A2004">
            <v>2016</v>
          </cell>
          <cell r="B2004" t="str">
            <v>DEC</v>
          </cell>
          <cell r="D2004" t="str">
            <v>UCOR.00000301.01.05.01</v>
          </cell>
          <cell r="E2004">
            <v>4856094.42</v>
          </cell>
        </row>
        <row r="2005">
          <cell r="A2005">
            <v>2016</v>
          </cell>
          <cell r="B2005" t="str">
            <v>DEC</v>
          </cell>
          <cell r="D2005" t="str">
            <v>UNUC.00000001.01.05.01</v>
          </cell>
          <cell r="E2005">
            <v>25631.07</v>
          </cell>
        </row>
        <row r="2006">
          <cell r="A2006">
            <v>2016</v>
          </cell>
          <cell r="B2006" t="str">
            <v>DEC</v>
          </cell>
          <cell r="D2006" t="str">
            <v>UCOR.00000306.01.07.01</v>
          </cell>
          <cell r="E2006">
            <v>16404.009999999998</v>
          </cell>
        </row>
        <row r="2007">
          <cell r="A2007">
            <v>2016</v>
          </cell>
          <cell r="B2007" t="str">
            <v>DEC</v>
          </cell>
          <cell r="D2007" t="str">
            <v>LIN5LOS</v>
          </cell>
          <cell r="E2007">
            <v>0</v>
          </cell>
        </row>
        <row r="2008">
          <cell r="A2008">
            <v>2016</v>
          </cell>
          <cell r="B2008" t="str">
            <v>DEC</v>
          </cell>
          <cell r="D2008" t="str">
            <v>REV5TOT</v>
          </cell>
          <cell r="E2008">
            <v>25877908.355178401</v>
          </cell>
        </row>
        <row r="2009">
          <cell r="A2009">
            <v>2016</v>
          </cell>
          <cell r="B2009" t="str">
            <v>DEC</v>
          </cell>
          <cell r="D2009" t="str">
            <v>RES5PMO</v>
          </cell>
          <cell r="E2009">
            <v>0</v>
          </cell>
        </row>
        <row r="2010">
          <cell r="A2010">
            <v>2016</v>
          </cell>
          <cell r="B2010" t="str">
            <v>DEC</v>
          </cell>
          <cell r="D2010" t="str">
            <v>GLB5END</v>
          </cell>
          <cell r="E2010">
            <v>23165313.3279908</v>
          </cell>
        </row>
        <row r="2011">
          <cell r="A2011">
            <v>2016</v>
          </cell>
          <cell r="B2011" t="str">
            <v>DEC</v>
          </cell>
          <cell r="D2011" t="str">
            <v>INT5MON</v>
          </cell>
          <cell r="E2011">
            <v>5.0000000000000001E-4</v>
          </cell>
        </row>
        <row r="2012">
          <cell r="A2012">
            <v>2016</v>
          </cell>
          <cell r="B2012" t="str">
            <v>DEC</v>
          </cell>
          <cell r="D2012" t="str">
            <v>ADJ5PRI</v>
          </cell>
          <cell r="E2012">
            <v>0</v>
          </cell>
        </row>
        <row r="2013">
          <cell r="A2013">
            <v>2016</v>
          </cell>
          <cell r="B2013" t="str">
            <v>DEC</v>
          </cell>
          <cell r="D2013" t="str">
            <v>AVG5AMT</v>
          </cell>
          <cell r="E2013">
            <v>24970443.195452999</v>
          </cell>
        </row>
        <row r="2014">
          <cell r="A2014">
            <v>2016</v>
          </cell>
          <cell r="B2014" t="str">
            <v>DEC</v>
          </cell>
          <cell r="D2014" t="str">
            <v>GLE5MON</v>
          </cell>
          <cell r="E2014">
            <v>-3622744.9565222701</v>
          </cell>
        </row>
        <row r="2015">
          <cell r="A2015">
            <v>2016</v>
          </cell>
          <cell r="B2015" t="str">
            <v>DEC</v>
          </cell>
          <cell r="D2015" t="str">
            <v>RES5PRI</v>
          </cell>
          <cell r="E2015">
            <v>0</v>
          </cell>
        </row>
        <row r="2016">
          <cell r="A2016">
            <v>2016</v>
          </cell>
          <cell r="B2016" t="str">
            <v>DEC</v>
          </cell>
          <cell r="D2016" t="str">
            <v>INT5YER</v>
          </cell>
          <cell r="E2016">
            <v>6.0000000000000001E-3</v>
          </cell>
        </row>
        <row r="2017">
          <cell r="A2017">
            <v>2016</v>
          </cell>
          <cell r="B2017" t="str">
            <v>DEC</v>
          </cell>
          <cell r="D2017" t="str">
            <v>INT5AMT</v>
          </cell>
          <cell r="E2017">
            <v>12485.2215977265</v>
          </cell>
        </row>
        <row r="2018">
          <cell r="A2018">
            <v>2016</v>
          </cell>
          <cell r="B2018" t="str">
            <v>DEC</v>
          </cell>
          <cell r="D2018" t="str">
            <v>UNUC.00000003.01.02.01</v>
          </cell>
          <cell r="E2018">
            <v>0</v>
          </cell>
        </row>
        <row r="2019">
          <cell r="A2019">
            <v>2016</v>
          </cell>
          <cell r="B2019" t="str">
            <v>DEC</v>
          </cell>
          <cell r="D2019" t="str">
            <v>UPGD.00000962.01.01.01</v>
          </cell>
          <cell r="E2019">
            <v>0</v>
          </cell>
        </row>
        <row r="2020">
          <cell r="A2020">
            <v>2016</v>
          </cell>
          <cell r="B2020" t="str">
            <v>DEC</v>
          </cell>
          <cell r="D2020" t="str">
            <v>UNUC.00000748.01.01.08</v>
          </cell>
          <cell r="E2020">
            <v>0</v>
          </cell>
        </row>
        <row r="2021">
          <cell r="A2021">
            <v>2016</v>
          </cell>
          <cell r="B2021" t="str">
            <v>DEC</v>
          </cell>
          <cell r="D2021" t="str">
            <v>UPGD.00005815.01.01.01</v>
          </cell>
          <cell r="E2021">
            <v>0</v>
          </cell>
        </row>
        <row r="2022">
          <cell r="A2022">
            <v>2016</v>
          </cell>
          <cell r="B2022" t="str">
            <v>DEC</v>
          </cell>
          <cell r="D2022" t="str">
            <v>UPGD.00000636.01.01.01</v>
          </cell>
          <cell r="E2022">
            <v>0</v>
          </cell>
        </row>
        <row r="2023">
          <cell r="A2023">
            <v>2016</v>
          </cell>
          <cell r="B2023" t="str">
            <v>DEC</v>
          </cell>
          <cell r="D2023" t="str">
            <v>UPGD.00000635.03.01.01</v>
          </cell>
          <cell r="E2023">
            <v>0</v>
          </cell>
        </row>
        <row r="2024">
          <cell r="A2024">
            <v>2016</v>
          </cell>
          <cell r="B2024" t="str">
            <v>DEC</v>
          </cell>
          <cell r="D2024" t="str">
            <v>UPGD.00000625.01.01.01</v>
          </cell>
          <cell r="E2024">
            <v>0</v>
          </cell>
        </row>
        <row r="2025">
          <cell r="A2025">
            <v>2016</v>
          </cell>
          <cell r="B2025" t="str">
            <v>DEC</v>
          </cell>
          <cell r="D2025" t="str">
            <v>UPGD.00000625.02.01.01</v>
          </cell>
          <cell r="E2025">
            <v>0</v>
          </cell>
        </row>
        <row r="2026">
          <cell r="A2026">
            <v>2016</v>
          </cell>
          <cell r="B2026" t="str">
            <v>DEC</v>
          </cell>
          <cell r="D2026" t="str">
            <v>UPGD.00001282.03.01.01</v>
          </cell>
          <cell r="E2026">
            <v>0</v>
          </cell>
        </row>
        <row r="2027">
          <cell r="A2027">
            <v>2016</v>
          </cell>
          <cell r="B2027" t="str">
            <v>DEC</v>
          </cell>
          <cell r="D2027" t="str">
            <v>UPGD.00001446.01.01.01</v>
          </cell>
          <cell r="E2027">
            <v>0</v>
          </cell>
        </row>
        <row r="2028">
          <cell r="A2028">
            <v>2016</v>
          </cell>
          <cell r="B2028" t="str">
            <v>DEC</v>
          </cell>
          <cell r="D2028" t="str">
            <v>UNUC.00000002.01.13.01</v>
          </cell>
          <cell r="E2028">
            <v>0</v>
          </cell>
        </row>
        <row r="2029">
          <cell r="A2029">
            <v>2016</v>
          </cell>
          <cell r="B2029" t="str">
            <v>DEC</v>
          </cell>
          <cell r="D2029" t="str">
            <v>UNUC.00000001.01.12.01</v>
          </cell>
          <cell r="E2029">
            <v>0</v>
          </cell>
        </row>
        <row r="2030">
          <cell r="A2030">
            <v>2016</v>
          </cell>
          <cell r="B2030" t="str">
            <v>DEC</v>
          </cell>
          <cell r="D2030" t="str">
            <v>UCOR.00000622.01.02.02</v>
          </cell>
          <cell r="E2030">
            <v>0</v>
          </cell>
        </row>
        <row r="2031">
          <cell r="A2031">
            <v>2016</v>
          </cell>
          <cell r="B2031" t="str">
            <v>DEC</v>
          </cell>
          <cell r="D2031" t="str">
            <v>UPGD.00005601.03.01.01</v>
          </cell>
          <cell r="E2031">
            <v>0</v>
          </cell>
        </row>
        <row r="2032">
          <cell r="A2032">
            <v>2016</v>
          </cell>
          <cell r="B2032" t="str">
            <v>DEC</v>
          </cell>
          <cell r="D2032" t="str">
            <v>UPGD.00004447.02.01.01</v>
          </cell>
          <cell r="E2032">
            <v>0</v>
          </cell>
        </row>
        <row r="2033">
          <cell r="A2033">
            <v>2016</v>
          </cell>
          <cell r="B2033" t="str">
            <v>DEC</v>
          </cell>
          <cell r="D2033" t="str">
            <v>UPGD.00004811.01.01.01</v>
          </cell>
          <cell r="E2033">
            <v>0</v>
          </cell>
        </row>
        <row r="2034">
          <cell r="A2034">
            <v>2016</v>
          </cell>
          <cell r="B2034" t="str">
            <v>DEC</v>
          </cell>
          <cell r="D2034" t="str">
            <v>UNUC.00000002.01.11.01</v>
          </cell>
          <cell r="E2034">
            <v>0</v>
          </cell>
        </row>
        <row r="2035">
          <cell r="A2035">
            <v>2016</v>
          </cell>
          <cell r="B2035" t="str">
            <v>DEC</v>
          </cell>
          <cell r="D2035" t="str">
            <v>UPGD.00000634.01.01.01</v>
          </cell>
          <cell r="E2035">
            <v>0</v>
          </cell>
        </row>
        <row r="2036">
          <cell r="A2036">
            <v>2016</v>
          </cell>
          <cell r="B2036" t="str">
            <v>DEC</v>
          </cell>
          <cell r="D2036" t="str">
            <v>UNUC.00000001.01.04.01</v>
          </cell>
          <cell r="E2036">
            <v>0</v>
          </cell>
        </row>
        <row r="2037">
          <cell r="A2037">
            <v>2016</v>
          </cell>
          <cell r="B2037" t="str">
            <v>DEC</v>
          </cell>
          <cell r="D2037" t="str">
            <v>UPGD.00000625.03.01.01</v>
          </cell>
          <cell r="E2037">
            <v>0</v>
          </cell>
        </row>
        <row r="2038">
          <cell r="A2038">
            <v>2016</v>
          </cell>
          <cell r="B2038" t="str">
            <v>DEC</v>
          </cell>
          <cell r="D2038" t="str">
            <v>UNUC.00000002.01.02.01</v>
          </cell>
          <cell r="E2038">
            <v>0</v>
          </cell>
        </row>
        <row r="2039">
          <cell r="A2039">
            <v>2016</v>
          </cell>
          <cell r="B2039" t="str">
            <v>DEC</v>
          </cell>
          <cell r="D2039" t="str">
            <v>UNUC.00000938.01.01.05</v>
          </cell>
          <cell r="E2039">
            <v>0</v>
          </cell>
        </row>
        <row r="2040">
          <cell r="A2040">
            <v>2016</v>
          </cell>
          <cell r="B2040" t="str">
            <v>DEC</v>
          </cell>
          <cell r="D2040" t="str">
            <v>UPGD.00000629.01.01.01</v>
          </cell>
          <cell r="E2040">
            <v>0</v>
          </cell>
        </row>
        <row r="2041">
          <cell r="A2041">
            <v>2016</v>
          </cell>
          <cell r="B2041" t="str">
            <v>DEC</v>
          </cell>
          <cell r="D2041" t="str">
            <v>UNUC.00000001.01.11.01</v>
          </cell>
          <cell r="E2041">
            <v>0</v>
          </cell>
        </row>
        <row r="2042">
          <cell r="A2042">
            <v>2016</v>
          </cell>
          <cell r="B2042" t="str">
            <v>DEC</v>
          </cell>
          <cell r="D2042" t="str">
            <v>UPGD.00000633.03.01.01</v>
          </cell>
          <cell r="E2042">
            <v>0</v>
          </cell>
        </row>
        <row r="2043">
          <cell r="A2043">
            <v>2016</v>
          </cell>
          <cell r="B2043" t="str">
            <v>DEC</v>
          </cell>
          <cell r="D2043" t="str">
            <v>UPGD.00000730.01.01.01</v>
          </cell>
          <cell r="E2043">
            <v>0</v>
          </cell>
        </row>
        <row r="2044">
          <cell r="A2044">
            <v>2016</v>
          </cell>
          <cell r="B2044" t="str">
            <v>DEC</v>
          </cell>
          <cell r="D2044" t="str">
            <v>UPGD.00000728.01.01.01</v>
          </cell>
          <cell r="E2044">
            <v>0</v>
          </cell>
        </row>
        <row r="2045">
          <cell r="A2045">
            <v>2016</v>
          </cell>
          <cell r="B2045" t="str">
            <v>DEC</v>
          </cell>
          <cell r="D2045" t="str">
            <v>UPGD.00000620.01.01.01</v>
          </cell>
          <cell r="E2045">
            <v>0</v>
          </cell>
        </row>
        <row r="2046">
          <cell r="A2046">
            <v>2016</v>
          </cell>
          <cell r="B2046" t="str">
            <v>DEC</v>
          </cell>
          <cell r="D2046" t="str">
            <v>UNUC.00001012.01.01.01</v>
          </cell>
          <cell r="E2046">
            <v>0</v>
          </cell>
        </row>
        <row r="2047">
          <cell r="A2047">
            <v>2016</v>
          </cell>
          <cell r="B2047" t="str">
            <v>DEC</v>
          </cell>
          <cell r="D2047" t="str">
            <v>UNUC.00000003.01.05.01</v>
          </cell>
          <cell r="E2047">
            <v>0</v>
          </cell>
        </row>
        <row r="2048">
          <cell r="A2048">
            <v>2016</v>
          </cell>
          <cell r="B2048" t="str">
            <v>DEC</v>
          </cell>
          <cell r="D2048" t="str">
            <v>UPGD.00000626.01.01.01</v>
          </cell>
          <cell r="E2048">
            <v>0</v>
          </cell>
        </row>
        <row r="2049">
          <cell r="A2049">
            <v>2016</v>
          </cell>
          <cell r="B2049" t="str">
            <v>DEC</v>
          </cell>
          <cell r="D2049" t="str">
            <v>UPGD.00000622.01.01.01</v>
          </cell>
          <cell r="E2049">
            <v>0</v>
          </cell>
        </row>
        <row r="2050">
          <cell r="A2050">
            <v>2016</v>
          </cell>
          <cell r="B2050" t="str">
            <v>DEC</v>
          </cell>
          <cell r="D2050" t="str">
            <v>UPGD.00004811.03.01.01</v>
          </cell>
          <cell r="E2050">
            <v>0</v>
          </cell>
        </row>
        <row r="2051">
          <cell r="A2051">
            <v>2016</v>
          </cell>
          <cell r="B2051" t="str">
            <v>DEC</v>
          </cell>
          <cell r="D2051" t="str">
            <v>UNUC.00000001.01.08.01</v>
          </cell>
          <cell r="E2051">
            <v>0</v>
          </cell>
        </row>
        <row r="2052">
          <cell r="A2052">
            <v>2016</v>
          </cell>
          <cell r="B2052" t="str">
            <v>DEC</v>
          </cell>
          <cell r="D2052" t="str">
            <v>UNUC.00000002.01.09.01</v>
          </cell>
          <cell r="E2052">
            <v>0</v>
          </cell>
        </row>
        <row r="2053">
          <cell r="A2053">
            <v>2016</v>
          </cell>
          <cell r="B2053" t="str">
            <v>DEC</v>
          </cell>
          <cell r="D2053" t="str">
            <v>UNUC.00000001.01.16.01</v>
          </cell>
          <cell r="E2053">
            <v>0</v>
          </cell>
        </row>
        <row r="2054">
          <cell r="A2054">
            <v>2016</v>
          </cell>
          <cell r="B2054" t="str">
            <v>DEC</v>
          </cell>
          <cell r="D2054" t="str">
            <v>UNUC.00000001.01.09.01</v>
          </cell>
          <cell r="E2054">
            <v>0</v>
          </cell>
        </row>
        <row r="2055">
          <cell r="A2055">
            <v>2016</v>
          </cell>
          <cell r="B2055" t="str">
            <v>DEC</v>
          </cell>
          <cell r="D2055" t="str">
            <v>UNUC.00000002.01.14.01</v>
          </cell>
          <cell r="E2055">
            <v>0</v>
          </cell>
        </row>
        <row r="2056">
          <cell r="A2056">
            <v>2016</v>
          </cell>
          <cell r="B2056" t="str">
            <v>DEC</v>
          </cell>
          <cell r="D2056" t="str">
            <v>UPGD.00000729.02.01.01</v>
          </cell>
          <cell r="E2056">
            <v>0</v>
          </cell>
        </row>
        <row r="2057">
          <cell r="A2057">
            <v>2016</v>
          </cell>
          <cell r="B2057" t="str">
            <v>DEC</v>
          </cell>
          <cell r="D2057" t="str">
            <v>UNUC.00000002.01.10.01</v>
          </cell>
          <cell r="E2057">
            <v>0</v>
          </cell>
        </row>
        <row r="2058">
          <cell r="A2058">
            <v>2016</v>
          </cell>
          <cell r="B2058" t="str">
            <v>DEC</v>
          </cell>
          <cell r="D2058" t="str">
            <v>UCOR.00000693.01.01.01</v>
          </cell>
          <cell r="E2058">
            <v>0</v>
          </cell>
        </row>
        <row r="2059">
          <cell r="A2059">
            <v>2016</v>
          </cell>
          <cell r="B2059" t="str">
            <v>DEC</v>
          </cell>
          <cell r="D2059" t="str">
            <v>UCOR.00000306.01.05.01</v>
          </cell>
          <cell r="E2059">
            <v>0</v>
          </cell>
        </row>
        <row r="2060">
          <cell r="A2060">
            <v>2016</v>
          </cell>
          <cell r="B2060" t="str">
            <v>DEC</v>
          </cell>
          <cell r="D2060" t="str">
            <v>UNUC.00000969.10.01.01</v>
          </cell>
          <cell r="E2060">
            <v>42266.37</v>
          </cell>
        </row>
        <row r="2061">
          <cell r="A2061">
            <v>2016</v>
          </cell>
          <cell r="B2061" t="str">
            <v>DEC</v>
          </cell>
          <cell r="D2061" t="str">
            <v>UNUC.00000938.01.02.01</v>
          </cell>
          <cell r="E2061">
            <v>9913.51</v>
          </cell>
        </row>
        <row r="2062">
          <cell r="A2062">
            <v>2016</v>
          </cell>
          <cell r="B2062" t="str">
            <v>DEC</v>
          </cell>
          <cell r="D2062" t="str">
            <v>UNUC.00000715.01.01.01</v>
          </cell>
          <cell r="E2062">
            <v>78</v>
          </cell>
        </row>
        <row r="2063">
          <cell r="A2063">
            <v>2016</v>
          </cell>
          <cell r="B2063" t="str">
            <v>DEC</v>
          </cell>
          <cell r="D2063" t="str">
            <v>UNUC.00001057.01.01.01</v>
          </cell>
          <cell r="E2063">
            <v>1114.5</v>
          </cell>
        </row>
        <row r="2064">
          <cell r="A2064">
            <v>2016</v>
          </cell>
          <cell r="B2064" t="str">
            <v>DEC</v>
          </cell>
          <cell r="D2064" t="str">
            <v>UPGD.00005600.01.01.01</v>
          </cell>
          <cell r="E2064">
            <v>5844.22</v>
          </cell>
        </row>
        <row r="2065">
          <cell r="A2065">
            <v>2016</v>
          </cell>
          <cell r="B2065" t="str">
            <v>DEC</v>
          </cell>
          <cell r="D2065" t="str">
            <v>UNUC.00000003.01.01.01</v>
          </cell>
          <cell r="E2065">
            <v>162271.96</v>
          </cell>
        </row>
        <row r="2066">
          <cell r="A2066">
            <v>2016</v>
          </cell>
          <cell r="B2066" t="str">
            <v>DEC</v>
          </cell>
          <cell r="D2066" t="str">
            <v>UPGD.00000633.01.01.01</v>
          </cell>
          <cell r="E2066">
            <v>97557.14</v>
          </cell>
        </row>
        <row r="2067">
          <cell r="A2067">
            <v>2016</v>
          </cell>
          <cell r="B2067" t="str">
            <v>DEC</v>
          </cell>
          <cell r="D2067" t="str">
            <v>UNUC.00000914.01.01.01</v>
          </cell>
          <cell r="E2067">
            <v>19130</v>
          </cell>
        </row>
        <row r="2068">
          <cell r="A2068">
            <v>2016</v>
          </cell>
          <cell r="B2068" t="str">
            <v>DEC</v>
          </cell>
          <cell r="D2068" t="str">
            <v>UNUC.00000003.01.07.01</v>
          </cell>
          <cell r="E2068">
            <v>-17113</v>
          </cell>
        </row>
        <row r="2069">
          <cell r="A2069">
            <v>2016</v>
          </cell>
          <cell r="B2069" t="str">
            <v>DEC</v>
          </cell>
          <cell r="D2069" t="str">
            <v>UNUC.00000938.01.01.01</v>
          </cell>
          <cell r="E2069">
            <v>27172.85</v>
          </cell>
        </row>
        <row r="2070">
          <cell r="A2070">
            <v>2016</v>
          </cell>
          <cell r="B2070" t="str">
            <v>DEC</v>
          </cell>
          <cell r="D2070" t="str">
            <v>UNUC.00000002.01.05.01</v>
          </cell>
          <cell r="E2070">
            <v>2250</v>
          </cell>
        </row>
        <row r="2071">
          <cell r="A2071">
            <v>2016</v>
          </cell>
          <cell r="B2071" t="str">
            <v>DEC</v>
          </cell>
          <cell r="D2071" t="str">
            <v>UCOR.00000301.01.06.01</v>
          </cell>
          <cell r="E2071">
            <v>-756963</v>
          </cell>
        </row>
        <row r="2072">
          <cell r="A2072">
            <v>2016</v>
          </cell>
          <cell r="B2072" t="str">
            <v>DEC</v>
          </cell>
          <cell r="D2072" t="str">
            <v>EXP5TOT</v>
          </cell>
          <cell r="E2072">
            <v>29117459.783298399</v>
          </cell>
        </row>
        <row r="2073">
          <cell r="A2073">
            <v>2016</v>
          </cell>
          <cell r="B2073" t="str">
            <v>DEC</v>
          </cell>
          <cell r="D2073" t="str">
            <v>4405810</v>
          </cell>
          <cell r="E2073">
            <v>0</v>
          </cell>
        </row>
        <row r="2074">
          <cell r="A2074">
            <v>2016</v>
          </cell>
          <cell r="B2074" t="str">
            <v>DEC</v>
          </cell>
          <cell r="D2074" t="str">
            <v>4405940</v>
          </cell>
          <cell r="E2074">
            <v>0</v>
          </cell>
        </row>
        <row r="2075">
          <cell r="A2075">
            <v>2016</v>
          </cell>
          <cell r="B2075" t="str">
            <v>DEC</v>
          </cell>
          <cell r="D2075" t="str">
            <v>4405000</v>
          </cell>
          <cell r="E2075">
            <v>36120770.939999998</v>
          </cell>
        </row>
        <row r="2076">
          <cell r="A2076">
            <v>2016</v>
          </cell>
          <cell r="B2076" t="str">
            <v>DEC</v>
          </cell>
          <cell r="D2076" t="str">
            <v>4405840</v>
          </cell>
          <cell r="E2076">
            <v>0</v>
          </cell>
        </row>
        <row r="2077">
          <cell r="A2077">
            <v>2016</v>
          </cell>
          <cell r="B2077" t="str">
            <v>DEC</v>
          </cell>
          <cell r="D2077" t="str">
            <v>CI75001</v>
          </cell>
          <cell r="E2077">
            <v>31750.880000000001</v>
          </cell>
        </row>
        <row r="2078">
          <cell r="A2078">
            <v>2016</v>
          </cell>
          <cell r="B2078" t="str">
            <v>DEC</v>
          </cell>
          <cell r="D2078" t="str">
            <v>CI75002</v>
          </cell>
          <cell r="E2078">
            <v>4566840.47</v>
          </cell>
        </row>
        <row r="2079">
          <cell r="A2079">
            <v>2016</v>
          </cell>
          <cell r="B2079" t="str">
            <v>DEC</v>
          </cell>
          <cell r="D2079" t="str">
            <v>CI95001</v>
          </cell>
          <cell r="E2079">
            <v>0</v>
          </cell>
        </row>
        <row r="2080">
          <cell r="A2080">
            <v>2016</v>
          </cell>
          <cell r="B2080" t="str">
            <v>DEC</v>
          </cell>
          <cell r="D2080" t="str">
            <v>CI95002</v>
          </cell>
          <cell r="E2080">
            <v>0</v>
          </cell>
        </row>
        <row r="2081">
          <cell r="A2081">
            <v>2016</v>
          </cell>
          <cell r="B2081" t="str">
            <v>DEC</v>
          </cell>
          <cell r="D2081" t="str">
            <v>CI15001</v>
          </cell>
          <cell r="E2081">
            <v>155844.85</v>
          </cell>
        </row>
        <row r="2082">
          <cell r="A2082">
            <v>2016</v>
          </cell>
          <cell r="B2082" t="str">
            <v>DEC</v>
          </cell>
          <cell r="D2082" t="str">
            <v>CI15002</v>
          </cell>
          <cell r="E2082">
            <v>30843.1</v>
          </cell>
        </row>
        <row r="2083">
          <cell r="A2083">
            <v>2016</v>
          </cell>
          <cell r="B2083" t="str">
            <v>DEC</v>
          </cell>
          <cell r="D2083" t="str">
            <v>CI85001</v>
          </cell>
          <cell r="E2083">
            <v>0</v>
          </cell>
        </row>
        <row r="2084">
          <cell r="A2084">
            <v>2016</v>
          </cell>
          <cell r="B2084" t="str">
            <v>DEC</v>
          </cell>
          <cell r="D2084" t="str">
            <v>CI85002</v>
          </cell>
          <cell r="E2084">
            <v>0</v>
          </cell>
        </row>
        <row r="2085">
          <cell r="A2085">
            <v>2016</v>
          </cell>
          <cell r="B2085" t="str">
            <v>DEC</v>
          </cell>
          <cell r="D2085" t="str">
            <v>CIA5001</v>
          </cell>
          <cell r="E2085">
            <v>24257.54</v>
          </cell>
        </row>
        <row r="2086">
          <cell r="A2086">
            <v>2016</v>
          </cell>
          <cell r="B2086" t="str">
            <v>DEC</v>
          </cell>
          <cell r="D2086" t="str">
            <v>CIA5002</v>
          </cell>
          <cell r="E2086">
            <v>44677.47</v>
          </cell>
        </row>
        <row r="2087">
          <cell r="A2087">
            <v>2016</v>
          </cell>
          <cell r="B2087" t="str">
            <v>DEC</v>
          </cell>
          <cell r="D2087" t="str">
            <v>CIB5001</v>
          </cell>
          <cell r="E2087">
            <v>0</v>
          </cell>
        </row>
        <row r="2088">
          <cell r="A2088">
            <v>2016</v>
          </cell>
          <cell r="B2088" t="str">
            <v>DEC</v>
          </cell>
          <cell r="D2088" t="str">
            <v>CIB5002</v>
          </cell>
          <cell r="E2088">
            <v>0</v>
          </cell>
        </row>
        <row r="2089">
          <cell r="A2089">
            <v>2016</v>
          </cell>
          <cell r="B2089" t="str">
            <v>DEC</v>
          </cell>
          <cell r="D2089" t="str">
            <v>CIC5001</v>
          </cell>
          <cell r="E2089">
            <v>0</v>
          </cell>
        </row>
        <row r="2090">
          <cell r="A2090">
            <v>2016</v>
          </cell>
          <cell r="B2090" t="str">
            <v>DEC</v>
          </cell>
          <cell r="D2090" t="str">
            <v>CIC5002</v>
          </cell>
          <cell r="E2090">
            <v>0</v>
          </cell>
        </row>
        <row r="2091">
          <cell r="A2091">
            <v>2016</v>
          </cell>
          <cell r="B2091" t="str">
            <v>DEC</v>
          </cell>
          <cell r="D2091" t="str">
            <v>CI45002</v>
          </cell>
          <cell r="E2091">
            <v>-4173143.77</v>
          </cell>
        </row>
        <row r="2092">
          <cell r="A2092">
            <v>2016</v>
          </cell>
          <cell r="B2092" t="str">
            <v>DEC</v>
          </cell>
          <cell r="D2092" t="str">
            <v>CI45001</v>
          </cell>
          <cell r="E2092">
            <v>2612.52</v>
          </cell>
        </row>
        <row r="2093">
          <cell r="A2093">
            <v>2016</v>
          </cell>
          <cell r="B2093" t="str">
            <v>DEC</v>
          </cell>
          <cell r="D2093" t="str">
            <v>TRU5BEG</v>
          </cell>
          <cell r="E2093">
            <v>26788058.284513</v>
          </cell>
        </row>
        <row r="2094">
          <cell r="A2094">
            <v>2016</v>
          </cell>
          <cell r="B2094" t="str">
            <v>DEC</v>
          </cell>
          <cell r="D2094" t="str">
            <v>TRU5END</v>
          </cell>
          <cell r="E2094">
            <v>23152828.106392998</v>
          </cell>
        </row>
        <row r="2095">
          <cell r="A2095">
            <v>2016</v>
          </cell>
          <cell r="B2095" t="str">
            <v>DEC</v>
          </cell>
          <cell r="D2095" t="str">
            <v>O/U5MON</v>
          </cell>
          <cell r="E2095">
            <v>-3239551.4281199998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8">
          <cell r="C28" t="str">
            <v xml:space="preserve">(a) The Gross-up factor for taxes uses 0.61425, which reflects the Federal Income Tax Rate of 35%. The monthly Equity Component is 4.8251%, which is based on the May 2017 ROR Surveillance Report and reflects a 10.55% return on equity, per FPSC Order No. PSC-16-0560-AS-EI. </v>
          </cell>
        </row>
        <row r="30">
          <cell r="C30" t="str">
            <v xml:space="preserve">(c) The Debt Component is 1.3413%, which is based on the May 2017 ROR Surveillance report, per FPSC Order No. PSC-16-0560-AS-EI. 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_header"/>
      <sheetName val="sys_desc"/>
      <sheetName val="sys_proj"/>
      <sheetName val="sys_data"/>
      <sheetName val="TRUE_UP"/>
      <sheetName val="CAP VAR 07"/>
      <sheetName val="CAP VAR 08"/>
      <sheetName val="CAP VAR 09"/>
      <sheetName val="CAP VAR 10"/>
      <sheetName val="CAP VAR 11"/>
      <sheetName val="CAP VAR 12"/>
      <sheetName val="TU 2011"/>
      <sheetName val="Variances"/>
      <sheetName val="SJRPP"/>
      <sheetName val="Income Data"/>
      <sheetName val="NCR"/>
      <sheetName val="FINALTU SUM 2012"/>
      <sheetName val="FINAL VAR 2012"/>
      <sheetName val="Est-Act 7-5 2012"/>
    </sheetNames>
    <sheetDataSet>
      <sheetData sheetId="0">
        <row r="2">
          <cell r="G2">
            <v>2011</v>
          </cell>
        </row>
        <row r="3">
          <cell r="G3">
            <v>2012</v>
          </cell>
        </row>
        <row r="4">
          <cell r="G4">
            <v>2012</v>
          </cell>
        </row>
        <row r="5">
          <cell r="G5">
            <v>2012</v>
          </cell>
        </row>
        <row r="6">
          <cell r="G6">
            <v>2012</v>
          </cell>
        </row>
        <row r="7">
          <cell r="G7">
            <v>2012</v>
          </cell>
        </row>
        <row r="8">
          <cell r="G8">
            <v>2012</v>
          </cell>
        </row>
        <row r="9">
          <cell r="G9">
            <v>2012</v>
          </cell>
        </row>
        <row r="10">
          <cell r="G10">
            <v>2012</v>
          </cell>
        </row>
        <row r="11">
          <cell r="G11">
            <v>2012</v>
          </cell>
        </row>
        <row r="12">
          <cell r="G12">
            <v>2012</v>
          </cell>
        </row>
        <row r="13">
          <cell r="G13">
            <v>2012</v>
          </cell>
        </row>
        <row r="14">
          <cell r="G14">
            <v>2012</v>
          </cell>
        </row>
      </sheetData>
      <sheetData sheetId="1">
        <row r="1">
          <cell r="B1" t="str">
            <v>CLAUSE_ACCT</v>
          </cell>
          <cell r="C1" t="str">
            <v>DESCRIPTION</v>
          </cell>
        </row>
        <row r="2">
          <cell r="B2" t="str">
            <v>0000000</v>
          </cell>
          <cell r="C2" t="str">
            <v>aaaaaaaaaaaaaaaaaa</v>
          </cell>
        </row>
        <row r="3">
          <cell r="B3" t="str">
            <v>1823815</v>
          </cell>
          <cell r="C3" t="str">
            <v>Amortization Beg Balance</v>
          </cell>
        </row>
        <row r="4">
          <cell r="B4" t="str">
            <v>1MC5MON</v>
          </cell>
          <cell r="C4" t="str">
            <v>Prior Period True-Up Refunded/(Collected) this Period Mid-course 3</v>
          </cell>
        </row>
        <row r="5">
          <cell r="B5" t="str">
            <v>1MC5OFF</v>
          </cell>
          <cell r="C5" t="str">
            <v>Mid-course correction 1 Offet</v>
          </cell>
        </row>
        <row r="6">
          <cell r="B6" t="str">
            <v>1MC5TOT</v>
          </cell>
          <cell r="C6" t="str">
            <v>Mid-course correction 1 TOTAL</v>
          </cell>
        </row>
        <row r="7">
          <cell r="B7" t="str">
            <v>1MC5YTD</v>
          </cell>
          <cell r="C7" t="str">
            <v>YTD Mid-course 1 Refunded/(Collected) in Current Year, excluding current month</v>
          </cell>
        </row>
        <row r="8">
          <cell r="B8" t="str">
            <v>2MC5MON</v>
          </cell>
          <cell r="C8" t="str">
            <v>Prior Period True-Up Refunded/(Collected) this Period Mid-course 1</v>
          </cell>
        </row>
        <row r="9">
          <cell r="B9" t="str">
            <v>2MC5OFF</v>
          </cell>
          <cell r="C9" t="str">
            <v>Mid-course correction 2 Offet</v>
          </cell>
        </row>
        <row r="10">
          <cell r="B10" t="str">
            <v>2MC5TOT</v>
          </cell>
          <cell r="C10" t="str">
            <v>Mid-course correction 2 TOTAL</v>
          </cell>
        </row>
        <row r="11">
          <cell r="B11" t="str">
            <v>2MC5YTD</v>
          </cell>
          <cell r="C11" t="str">
            <v>YTD Mid-course 2 Refunded/(Collected) in Current Year, excluding current month</v>
          </cell>
        </row>
        <row r="12">
          <cell r="B12" t="str">
            <v>3MC5MON</v>
          </cell>
          <cell r="C12" t="str">
            <v>Prior Period True-Up Refunded/(Collected) this Period Mid-course 2</v>
          </cell>
        </row>
        <row r="13">
          <cell r="B13" t="str">
            <v>3MC5OFF</v>
          </cell>
          <cell r="C13" t="str">
            <v>Mid-course correction 3 Offet</v>
          </cell>
        </row>
        <row r="14">
          <cell r="B14" t="str">
            <v>3MC5TOT</v>
          </cell>
          <cell r="C14" t="str">
            <v>Mid-course correction 3 TOTAL</v>
          </cell>
        </row>
        <row r="15">
          <cell r="B15" t="str">
            <v>3MC5YTD</v>
          </cell>
          <cell r="C15" t="str">
            <v>YTD Mid-course 3 Refunded/(Collected) in Current Year, excluding current month</v>
          </cell>
        </row>
        <row r="16">
          <cell r="B16" t="str">
            <v>4073640</v>
          </cell>
          <cell r="C16" t="str">
            <v>AMORT REG ASSET-OKEELANTA SETLMNT-CAPCT</v>
          </cell>
        </row>
        <row r="17">
          <cell r="B17" t="str">
            <v>407364Y</v>
          </cell>
          <cell r="C17" t="str">
            <v>AMORT REG ASSET-OKEELANTA SETLMNT-CAPCT</v>
          </cell>
        </row>
        <row r="18">
          <cell r="B18" t="str">
            <v>4073700</v>
          </cell>
          <cell r="C18" t="str">
            <v>AMORT REG ASSET-NUCLEAR COST RECOVERY</v>
          </cell>
        </row>
        <row r="19">
          <cell r="B19" t="str">
            <v>4101240</v>
          </cell>
          <cell r="C19" t="str">
            <v>OTH PROP-STORM RECOVERY PROPERTY-FED</v>
          </cell>
        </row>
        <row r="20">
          <cell r="B20" t="str">
            <v>4405000</v>
          </cell>
          <cell r="C20" t="str">
            <v>Capacity Revenues</v>
          </cell>
        </row>
        <row r="21">
          <cell r="B21" t="str">
            <v>4405084</v>
          </cell>
          <cell r="C21" t="str">
            <v>Capacity Revenues - 084</v>
          </cell>
        </row>
        <row r="22">
          <cell r="B22" t="str">
            <v>4405810</v>
          </cell>
          <cell r="C22" t="str">
            <v>Capacity Revenues - 810</v>
          </cell>
        </row>
        <row r="23">
          <cell r="B23" t="str">
            <v>4405840</v>
          </cell>
          <cell r="C23" t="str">
            <v>Capacity Revenues - 840</v>
          </cell>
        </row>
        <row r="24">
          <cell r="B24" t="str">
            <v>4405940</v>
          </cell>
          <cell r="C24" t="str">
            <v>Capacity Revenues - 940</v>
          </cell>
        </row>
        <row r="25">
          <cell r="B25" t="str">
            <v>4471200</v>
          </cell>
          <cell r="C25" t="str">
            <v>CAPACITY SALES-CCR REVENUES</v>
          </cell>
        </row>
        <row r="26">
          <cell r="B26" t="str">
            <v>4471210</v>
          </cell>
          <cell r="C26" t="str">
            <v>CAP REV CCR-FPSC-1990 RATE REDUCTION</v>
          </cell>
        </row>
        <row r="27">
          <cell r="B27" t="str">
            <v>4471220</v>
          </cell>
          <cell r="C27" t="str">
            <v>POWER SALES-EST TRANSMISSION SERVICE</v>
          </cell>
        </row>
        <row r="28">
          <cell r="B28" t="str">
            <v>4471230</v>
          </cell>
          <cell r="C28" t="str">
            <v>POWER SALES-TRANSMISSION SERVICE CONTRA</v>
          </cell>
        </row>
        <row r="29">
          <cell r="B29" t="str">
            <v>4471240</v>
          </cell>
          <cell r="C29" t="str">
            <v>POWER SALES-TRANSMISSION SERVICE</v>
          </cell>
        </row>
        <row r="30">
          <cell r="B30" t="str">
            <v>4471250</v>
          </cell>
          <cell r="C30" t="str">
            <v>SCHEDULING SYST CNTROL DISPATCH SERVICE</v>
          </cell>
        </row>
        <row r="31">
          <cell r="B31" t="str">
            <v>4471260</v>
          </cell>
          <cell r="C31" t="str">
            <v>REACTIVE &amp; VOLTAGE CONTROL SVC-NON FUEL</v>
          </cell>
        </row>
        <row r="32">
          <cell r="B32" t="str">
            <v>4569440</v>
          </cell>
          <cell r="C32" t="str">
            <v>DEF REV-OVERRECOVERY-CCR</v>
          </cell>
        </row>
        <row r="33">
          <cell r="B33" t="str">
            <v>4569480</v>
          </cell>
          <cell r="C33" t="str">
            <v>DEF REG ASSESS FEE REV-CCR</v>
          </cell>
        </row>
        <row r="34">
          <cell r="B34" t="str">
            <v>5060750</v>
          </cell>
          <cell r="C34" t="str">
            <v>MISC STM PWR EXP-FOSSIL PLANT SECURITY</v>
          </cell>
        </row>
        <row r="35">
          <cell r="B35" t="str">
            <v>5242200</v>
          </cell>
          <cell r="C35" t="str">
            <v>MISC NUC PWR EXP-HEIGHTNED SECURITY-CCR</v>
          </cell>
        </row>
        <row r="36">
          <cell r="B36" t="str">
            <v>5249000</v>
          </cell>
          <cell r="C36" t="str">
            <v>NCRC_RECOVERABLE_O&amp;M</v>
          </cell>
        </row>
        <row r="37">
          <cell r="B37" t="str">
            <v>5249010</v>
          </cell>
          <cell r="C37" t="str">
            <v>NCRC_NON-RETAIL O&amp;M CONTRA CLAUS RECVR C</v>
          </cell>
        </row>
        <row r="38">
          <cell r="B38" t="str">
            <v>5490750</v>
          </cell>
          <cell r="C38" t="str">
            <v>MISC OTH PWR EXP-FOS PLANT SECURITY-CCR</v>
          </cell>
        </row>
        <row r="39">
          <cell r="B39" t="str">
            <v>5554100</v>
          </cell>
          <cell r="C39" t="str">
            <v>UPS CAPACITY CHARGES-CCR</v>
          </cell>
        </row>
        <row r="40">
          <cell r="B40" t="str">
            <v>5554200</v>
          </cell>
          <cell r="C40" t="str">
            <v>QF  CAPACITY CHARGES-CCR</v>
          </cell>
        </row>
        <row r="41">
          <cell r="B41" t="str">
            <v>5554290</v>
          </cell>
          <cell r="C41" t="str">
            <v>OTH DEF CR-SJRPP CAPACITY ACCEL RECOVRY</v>
          </cell>
        </row>
        <row r="42">
          <cell r="B42" t="str">
            <v>555429Y</v>
          </cell>
          <cell r="C42" t="str">
            <v>OTH DEF CR-SJRPP CAPACITY ACCEL RECOVRY</v>
          </cell>
        </row>
        <row r="43">
          <cell r="B43" t="str">
            <v>5554300</v>
          </cell>
          <cell r="C43" t="str">
            <v>SJRPP CAPACITY CHARGES-CCR</v>
          </cell>
        </row>
        <row r="44">
          <cell r="B44" t="str">
            <v>5554310</v>
          </cell>
          <cell r="C44" t="str">
            <v>CAP CHARGES-CCR-FPSC-'90 RATE REDUCTION</v>
          </cell>
        </row>
        <row r="45">
          <cell r="B45" t="str">
            <v>5554320</v>
          </cell>
          <cell r="C45" t="str">
            <v>SJRPP DEFERRED INTEREST PAYMENTS-CCR</v>
          </cell>
        </row>
        <row r="46">
          <cell r="B46" t="str">
            <v>5554400</v>
          </cell>
          <cell r="C46" t="str">
            <v>SHORT TERM CAPACITY PURCHASES-CCR</v>
          </cell>
        </row>
        <row r="47">
          <cell r="B47" t="str">
            <v>5554410</v>
          </cell>
          <cell r="C47" t="str">
            <v>PUR PWR-CAPAC PUR-L/T CNTR-MIN PYMT-CCR</v>
          </cell>
        </row>
        <row r="48">
          <cell r="B48" t="str">
            <v>5651200</v>
          </cell>
          <cell r="C48" t="str">
            <v>TRANS OF ELECTRICITY BY OTHERS-CCRC</v>
          </cell>
        </row>
        <row r="49">
          <cell r="B49" t="str">
            <v>5651210</v>
          </cell>
          <cell r="C49" t="str">
            <v>TRANS ELEC BY OTH-L/T CONTRACT-CCR</v>
          </cell>
        </row>
        <row r="50">
          <cell r="B50" t="str">
            <v>6120001764</v>
          </cell>
        </row>
        <row r="51">
          <cell r="B51" t="str">
            <v>6120001765</v>
          </cell>
        </row>
        <row r="52">
          <cell r="B52" t="str">
            <v>6350000283</v>
          </cell>
          <cell r="C52" t="str">
            <v>Sales for Resale-A05 Capacity-Unalloc</v>
          </cell>
        </row>
        <row r="53">
          <cell r="B53" t="str">
            <v>6350000351</v>
          </cell>
        </row>
        <row r="54">
          <cell r="B54" t="str">
            <v>6350000352</v>
          </cell>
        </row>
        <row r="55">
          <cell r="B55" t="str">
            <v>6350000353</v>
          </cell>
        </row>
        <row r="56">
          <cell r="B56" t="str">
            <v>6350000354</v>
          </cell>
        </row>
        <row r="57">
          <cell r="B57" t="str">
            <v>6350000355</v>
          </cell>
        </row>
        <row r="58">
          <cell r="B58" t="str">
            <v>6350000356</v>
          </cell>
        </row>
        <row r="59">
          <cell r="B59" t="str">
            <v>6350000866</v>
          </cell>
          <cell r="C59" t="str">
            <v>Sales For Resale-A05 CapacityRevenues</v>
          </cell>
        </row>
        <row r="60">
          <cell r="B60" t="str">
            <v>6350000868</v>
          </cell>
          <cell r="C60" t="str">
            <v>Sales For Resale-Est Transm Srvc-A05 Cap</v>
          </cell>
        </row>
        <row r="61">
          <cell r="B61" t="str">
            <v>6350000869</v>
          </cell>
          <cell r="C61" t="str">
            <v>Sls For Resale-Transm Srv Contra-A05 Cap</v>
          </cell>
        </row>
        <row r="62">
          <cell r="B62" t="str">
            <v>6350000870</v>
          </cell>
          <cell r="C62" t="str">
            <v>Sales For Resale-Transm Service-A05 Cap</v>
          </cell>
        </row>
        <row r="63">
          <cell r="B63" t="str">
            <v>6350000871</v>
          </cell>
          <cell r="C63" t="str">
            <v>Sls For Resale-SchSys Ctrl Disp-A05 Cap</v>
          </cell>
        </row>
        <row r="64">
          <cell r="B64" t="str">
            <v>6350000872</v>
          </cell>
          <cell r="C64" t="str">
            <v>Sls For Resale-Reactive&amp;Volt Ctrl-A05Cap</v>
          </cell>
        </row>
        <row r="65">
          <cell r="B65" t="str">
            <v>6360000992</v>
          </cell>
          <cell r="C65" t="str">
            <v>Amort Reg Asset-Nuc Cost Rec-A18 New Nuc</v>
          </cell>
        </row>
        <row r="66">
          <cell r="B66" t="str">
            <v>9232090</v>
          </cell>
          <cell r="C66" t="str">
            <v>OUTSIDE SERVICES LEGAL-CAPACITY CLAUSE</v>
          </cell>
        </row>
        <row r="67">
          <cell r="B67" t="str">
            <v>9251040</v>
          </cell>
          <cell r="C67" t="str">
            <v>NUCL CNTR WCOMP HEIGHTENED SECURITY-CCR</v>
          </cell>
        </row>
        <row r="68">
          <cell r="B68" t="str">
            <v>9999999</v>
          </cell>
          <cell r="C68" t="str">
            <v>dddddddddd</v>
          </cell>
        </row>
        <row r="69">
          <cell r="B69" t="str">
            <v>ADJ5PRI</v>
          </cell>
          <cell r="C69" t="str">
            <v>Adjustments for Prior Month</v>
          </cell>
        </row>
        <row r="70">
          <cell r="B70" t="str">
            <v>AM15081</v>
          </cell>
          <cell r="C70" t="str">
            <v>081 - Amortizable Base - Beginning of Month Balance</v>
          </cell>
        </row>
        <row r="71">
          <cell r="B71" t="str">
            <v>AM15167</v>
          </cell>
          <cell r="C71" t="str">
            <v>167 - Amortizable Base - Beginning of Month Balance</v>
          </cell>
        </row>
        <row r="72">
          <cell r="B72" t="str">
            <v>AM15168</v>
          </cell>
          <cell r="C72" t="str">
            <v>168 - Amortizable Base - Beginning of Month Balance</v>
          </cell>
        </row>
        <row r="73">
          <cell r="B73" t="str">
            <v>AM25081</v>
          </cell>
          <cell r="C73" t="str">
            <v>081 - Current Month Activity</v>
          </cell>
        </row>
        <row r="74">
          <cell r="B74" t="str">
            <v>AM25167</v>
          </cell>
          <cell r="C74" t="str">
            <v>167 - Current Month Activity</v>
          </cell>
        </row>
        <row r="75">
          <cell r="B75" t="str">
            <v>AM25168</v>
          </cell>
          <cell r="C75" t="str">
            <v>168 - Current Month Activity</v>
          </cell>
        </row>
        <row r="76">
          <cell r="B76" t="str">
            <v>AM35081</v>
          </cell>
          <cell r="C76" t="str">
            <v>081 - Amortizable Base - End of Month Balance</v>
          </cell>
        </row>
        <row r="77">
          <cell r="B77" t="str">
            <v>AM35167</v>
          </cell>
          <cell r="C77" t="str">
            <v>167 - Amortizable Base - End of Month Balance</v>
          </cell>
        </row>
        <row r="78">
          <cell r="B78" t="str">
            <v>AM35168</v>
          </cell>
          <cell r="C78" t="str">
            <v>168 - Amortizable Base - End of Month Balance</v>
          </cell>
        </row>
        <row r="79">
          <cell r="B79" t="str">
            <v>AM45081</v>
          </cell>
          <cell r="C79" t="str">
            <v>081 - Remaining Period</v>
          </cell>
        </row>
        <row r="80">
          <cell r="B80" t="str">
            <v>AM45167</v>
          </cell>
          <cell r="C80" t="str">
            <v>167 - Remaining Period</v>
          </cell>
        </row>
        <row r="81">
          <cell r="B81" t="str">
            <v>AM45168</v>
          </cell>
          <cell r="C81" t="str">
            <v>168 - Remaining Period</v>
          </cell>
        </row>
        <row r="82">
          <cell r="B82" t="str">
            <v>AM55081</v>
          </cell>
          <cell r="C82" t="str">
            <v>081 - Amortizable Base for Interest Calculation</v>
          </cell>
        </row>
        <row r="83">
          <cell r="B83" t="str">
            <v>AM55167</v>
          </cell>
          <cell r="C83" t="str">
            <v>167 - Amortizable Base for Interest Calculation</v>
          </cell>
        </row>
        <row r="84">
          <cell r="B84" t="str">
            <v>AM55168</v>
          </cell>
          <cell r="C84" t="str">
            <v>168 - Amortizable Base for Interest Calculation</v>
          </cell>
        </row>
        <row r="85">
          <cell r="B85" t="str">
            <v>AM65081</v>
          </cell>
          <cell r="C85" t="str">
            <v>081 - Interest Rate - First Day of the Month</v>
          </cell>
        </row>
        <row r="86">
          <cell r="B86" t="str">
            <v>AM65167</v>
          </cell>
          <cell r="C86" t="str">
            <v>167 - Interest Rate - First Day of the Month</v>
          </cell>
        </row>
        <row r="87">
          <cell r="B87" t="str">
            <v>AM65168</v>
          </cell>
          <cell r="C87" t="str">
            <v>168 - Interest Rate - First Day of the Month</v>
          </cell>
        </row>
        <row r="88">
          <cell r="B88" t="str">
            <v>AM75081</v>
          </cell>
          <cell r="C88" t="str">
            <v>081 - Interest Rate - Last Day of the Month</v>
          </cell>
        </row>
        <row r="89">
          <cell r="B89" t="str">
            <v>AM75167</v>
          </cell>
          <cell r="C89" t="str">
            <v>167 - Interest Rate - Last Day of the Month</v>
          </cell>
        </row>
        <row r="90">
          <cell r="B90" t="str">
            <v>AM75168</v>
          </cell>
          <cell r="C90" t="str">
            <v>168 - Interest Rate - Last Day of the Month</v>
          </cell>
        </row>
        <row r="91">
          <cell r="B91" t="str">
            <v>AM85081</v>
          </cell>
          <cell r="C91" t="str">
            <v>081 - Average Annual Interest Rate</v>
          </cell>
        </row>
        <row r="92">
          <cell r="B92" t="str">
            <v>AM85167</v>
          </cell>
          <cell r="C92" t="str">
            <v>167 - Average Annual Interest Rate</v>
          </cell>
        </row>
        <row r="93">
          <cell r="B93" t="str">
            <v>AM85168</v>
          </cell>
          <cell r="C93" t="str">
            <v>168 - Average Annual Interest Rate</v>
          </cell>
        </row>
        <row r="94">
          <cell r="B94" t="str">
            <v>AM95081</v>
          </cell>
          <cell r="C94" t="str">
            <v>081 - Monthly Average Interest Rate</v>
          </cell>
        </row>
        <row r="95">
          <cell r="B95" t="str">
            <v>AM95167</v>
          </cell>
          <cell r="C95" t="str">
            <v>167 - Monthly Average Interest Rate</v>
          </cell>
        </row>
        <row r="96">
          <cell r="B96" t="str">
            <v>AM95168</v>
          </cell>
          <cell r="C96" t="str">
            <v>168 - Monthly Average Interest Rate</v>
          </cell>
        </row>
        <row r="97">
          <cell r="B97" t="str">
            <v>AMA5081</v>
          </cell>
          <cell r="C97" t="str">
            <v>081 - Interest Amount</v>
          </cell>
        </row>
        <row r="98">
          <cell r="B98" t="str">
            <v>AMA5167</v>
          </cell>
          <cell r="C98" t="str">
            <v>167 - Interest Amount</v>
          </cell>
        </row>
        <row r="99">
          <cell r="B99" t="str">
            <v>AMA5168</v>
          </cell>
          <cell r="C99" t="str">
            <v>168 - Interest Amount</v>
          </cell>
        </row>
        <row r="100">
          <cell r="B100" t="str">
            <v>AMB5081</v>
          </cell>
          <cell r="C100" t="str">
            <v>081 - Jurisdictional Factor</v>
          </cell>
        </row>
        <row r="101">
          <cell r="B101" t="str">
            <v>AMB5167</v>
          </cell>
          <cell r="C101" t="str">
            <v>167 - Jurisdictional Factor</v>
          </cell>
        </row>
        <row r="102">
          <cell r="B102" t="str">
            <v>AMB5168</v>
          </cell>
          <cell r="C102" t="str">
            <v>168 - Jurisdictional Factor</v>
          </cell>
        </row>
        <row r="103">
          <cell r="B103" t="str">
            <v>AMC5081</v>
          </cell>
          <cell r="C103" t="str">
            <v>081 - Jurisdictional Interest Amount</v>
          </cell>
        </row>
        <row r="104">
          <cell r="B104" t="str">
            <v>AMC5167</v>
          </cell>
          <cell r="C104" t="str">
            <v>167 - Jurisdictional Interest Amount</v>
          </cell>
        </row>
        <row r="105">
          <cell r="B105" t="str">
            <v>AMC5168</v>
          </cell>
          <cell r="C105" t="str">
            <v>168 - Jurisdictional Interest Amount</v>
          </cell>
        </row>
        <row r="106">
          <cell r="B106" t="str">
            <v>AVG5AMT</v>
          </cell>
          <cell r="C106" t="str">
            <v>Average Amount for Interest Calculation</v>
          </cell>
        </row>
        <row r="107">
          <cell r="B107" t="str">
            <v>EXP5TOT</v>
          </cell>
          <cell r="C107" t="str">
            <v>Total Expenses applicable to current period</v>
          </cell>
        </row>
        <row r="108">
          <cell r="B108" t="str">
            <v>GLB5BEG</v>
          </cell>
          <cell r="C108" t="str">
            <v>True-up --- Beginning of Period GL Balance</v>
          </cell>
        </row>
        <row r="109">
          <cell r="B109" t="str">
            <v>GLB5END</v>
          </cell>
          <cell r="C109" t="str">
            <v>End of Period GL Balance</v>
          </cell>
        </row>
        <row r="110">
          <cell r="B110" t="str">
            <v>GLE5MON</v>
          </cell>
          <cell r="C110" t="str">
            <v>Current Month Amount w/ Interest ( Basis for GL Entry)</v>
          </cell>
        </row>
        <row r="111">
          <cell r="B111" t="str">
            <v>INT5AMT</v>
          </cell>
          <cell r="C111" t="str">
            <v>Interest Amount</v>
          </cell>
        </row>
        <row r="112">
          <cell r="B112" t="str">
            <v>INT5MON</v>
          </cell>
          <cell r="C112" t="str">
            <v>Average Monthly Interest Rate</v>
          </cell>
        </row>
        <row r="113">
          <cell r="B113" t="str">
            <v>INT5YER</v>
          </cell>
          <cell r="C113" t="str">
            <v>Average Annual Interest Rate</v>
          </cell>
        </row>
        <row r="114">
          <cell r="B114" t="str">
            <v>INT5YTD</v>
          </cell>
          <cell r="C114" t="str">
            <v>YTD Interest Amount excluding Current Month</v>
          </cell>
        </row>
        <row r="115">
          <cell r="B115" t="str">
            <v>LIN5LOS</v>
          </cell>
          <cell r="C115" t="str">
            <v>Line Loss</v>
          </cell>
        </row>
        <row r="116">
          <cell r="B116" t="str">
            <v>LNG5MON</v>
          </cell>
          <cell r="C116" t="str">
            <v>Long Term Current Month Amount</v>
          </cell>
        </row>
        <row r="117">
          <cell r="B117" t="str">
            <v>MAN5001</v>
          </cell>
          <cell r="C117" t="str">
            <v>Final True-up (for Current Year - 2)</v>
          </cell>
        </row>
        <row r="118">
          <cell r="B118" t="str">
            <v>MAN5002</v>
          </cell>
          <cell r="C118" t="str">
            <v>Est. Actual True-up (for Current Year - 1)</v>
          </cell>
        </row>
        <row r="119">
          <cell r="B119" t="str">
            <v>MAN5003</v>
          </cell>
          <cell r="C119" t="str">
            <v>Month-end Adjustment to agree to GL</v>
          </cell>
        </row>
        <row r="120">
          <cell r="B120" t="str">
            <v>MAN5005</v>
          </cell>
          <cell r="C120" t="str">
            <v>Mid-course Correction1 - Total Amount to be Refunded/(Collected)</v>
          </cell>
        </row>
        <row r="121">
          <cell r="B121" t="str">
            <v>MAN5006</v>
          </cell>
          <cell r="C121" t="str">
            <v>Mid-course Correction1 - Amortization Period (in months)</v>
          </cell>
        </row>
        <row r="122">
          <cell r="B122" t="str">
            <v>MAN5007</v>
          </cell>
          <cell r="C122" t="str">
            <v>Mid-course Correction2 - Total Amount to be Refunded/(Collected)</v>
          </cell>
        </row>
        <row r="123">
          <cell r="B123" t="str">
            <v>MAN5008</v>
          </cell>
          <cell r="C123" t="str">
            <v>Mid-course Correction2 - Amortization Period (in months)</v>
          </cell>
        </row>
        <row r="124">
          <cell r="B124" t="str">
            <v>MAN5009</v>
          </cell>
          <cell r="C124" t="str">
            <v>Mid-course Correction3 - Total Amount to be Refunded/(Collected)</v>
          </cell>
        </row>
        <row r="125">
          <cell r="B125" t="str">
            <v>MAN500A</v>
          </cell>
          <cell r="C125" t="str">
            <v>Mid-course Correction3 - Amortization Period (in months)</v>
          </cell>
        </row>
        <row r="126">
          <cell r="B126" t="str">
            <v>MAN500B</v>
          </cell>
          <cell r="C126" t="str">
            <v>Deferred True-up (for Current Year - 1)</v>
          </cell>
        </row>
        <row r="127">
          <cell r="B127" t="str">
            <v>MAN5010</v>
          </cell>
          <cell r="C127" t="str">
            <v>NCRC RECOVERABLE O&amp;M</v>
          </cell>
        </row>
        <row r="128">
          <cell r="B128" t="str">
            <v>MAN5011</v>
          </cell>
          <cell r="C128" t="str">
            <v>Jurisdictional Separation Factor</v>
          </cell>
        </row>
        <row r="129">
          <cell r="B129" t="str">
            <v>MAN5101</v>
          </cell>
          <cell r="C129" t="str">
            <v>Final True-up (for Current Year - 2) - GBRA</v>
          </cell>
        </row>
        <row r="130">
          <cell r="B130" t="str">
            <v>MAN5102</v>
          </cell>
          <cell r="C130" t="str">
            <v>Est. Actual True-up (for Current Year - 1) - GBRA</v>
          </cell>
        </row>
        <row r="131">
          <cell r="B131" t="str">
            <v>MAN510B</v>
          </cell>
          <cell r="C131" t="str">
            <v>Deferred True-up (for Current Year - 1) - GBRA</v>
          </cell>
        </row>
        <row r="132">
          <cell r="B132" t="str">
            <v>MAN5WC3</v>
          </cell>
          <cell r="C132" t="str">
            <v>West County 3 Revenue Reclass</v>
          </cell>
        </row>
        <row r="133">
          <cell r="B133" t="str">
            <v>O/U5MON</v>
          </cell>
          <cell r="C133" t="str">
            <v>Over/(under) for the current period</v>
          </cell>
        </row>
        <row r="134">
          <cell r="B134" t="str">
            <v>O/U5YTD</v>
          </cell>
          <cell r="C134" t="str">
            <v>YTD Over/(under) excluding current period</v>
          </cell>
        </row>
        <row r="135">
          <cell r="B135" t="str">
            <v>OM15083</v>
          </cell>
          <cell r="C135" t="str">
            <v>083 - O &amp; M Expenses Amount</v>
          </cell>
        </row>
        <row r="136">
          <cell r="B136" t="str">
            <v>OM15084</v>
          </cell>
          <cell r="C136" t="str">
            <v>084 - O &amp; M Expenses Amount</v>
          </cell>
        </row>
        <row r="137">
          <cell r="B137" t="str">
            <v>OM15085</v>
          </cell>
          <cell r="C137" t="str">
            <v>085 - O &amp; M Expenses Amount</v>
          </cell>
        </row>
        <row r="138">
          <cell r="B138" t="str">
            <v>OM15086</v>
          </cell>
          <cell r="C138" t="str">
            <v>086 - O &amp; M Expenses Amount</v>
          </cell>
        </row>
        <row r="139">
          <cell r="B139" t="str">
            <v>OM15087</v>
          </cell>
          <cell r="C139" t="str">
            <v>087 - O &amp; M Expenses Amount</v>
          </cell>
        </row>
        <row r="140">
          <cell r="B140" t="str">
            <v>OM15088</v>
          </cell>
          <cell r="C140" t="str">
            <v>088 - O &amp; M Expenses Amount</v>
          </cell>
        </row>
        <row r="141">
          <cell r="B141" t="str">
            <v>OM15089</v>
          </cell>
          <cell r="C141" t="str">
            <v>089 - O &amp; M Expenses Amount</v>
          </cell>
        </row>
        <row r="142">
          <cell r="B142" t="str">
            <v>OM15090</v>
          </cell>
          <cell r="C142" t="str">
            <v>090 - O &amp; M Expenses Amount</v>
          </cell>
        </row>
        <row r="143">
          <cell r="B143" t="str">
            <v>OM15167</v>
          </cell>
          <cell r="C143" t="str">
            <v>167 - O &amp; M Expenses Amount</v>
          </cell>
        </row>
        <row r="144">
          <cell r="B144" t="str">
            <v>OM15169</v>
          </cell>
          <cell r="C144" t="str">
            <v>169 - O &amp; M Expenses Amount</v>
          </cell>
        </row>
        <row r="145">
          <cell r="B145" t="str">
            <v>OM15182</v>
          </cell>
          <cell r="C145" t="str">
            <v>182 - O &amp; M Expenses Amount</v>
          </cell>
        </row>
        <row r="146">
          <cell r="B146" t="str">
            <v>OM25083</v>
          </cell>
          <cell r="C146" t="str">
            <v>083 - CP Allocation Factor</v>
          </cell>
        </row>
        <row r="147">
          <cell r="B147" t="str">
            <v>OM25084</v>
          </cell>
          <cell r="C147" t="str">
            <v>084 - CP Allocation Factor</v>
          </cell>
        </row>
        <row r="148">
          <cell r="B148" t="str">
            <v>OM25085</v>
          </cell>
          <cell r="C148" t="str">
            <v>085 - CP Allocation Factor</v>
          </cell>
        </row>
        <row r="149">
          <cell r="B149" t="str">
            <v>OM25086</v>
          </cell>
          <cell r="C149" t="str">
            <v>086 - CP Allocation Factor</v>
          </cell>
        </row>
        <row r="150">
          <cell r="B150" t="str">
            <v>OM25087</v>
          </cell>
          <cell r="C150" t="str">
            <v>087 - CP Allocation Factor</v>
          </cell>
        </row>
        <row r="151">
          <cell r="B151" t="str">
            <v>OM25088</v>
          </cell>
          <cell r="C151" t="str">
            <v>088 - CP Allocation Factor</v>
          </cell>
        </row>
        <row r="152">
          <cell r="B152" t="str">
            <v>OM25089</v>
          </cell>
          <cell r="C152" t="str">
            <v>089 - CP Allocation Factor</v>
          </cell>
        </row>
        <row r="153">
          <cell r="B153" t="str">
            <v>OM25090</v>
          </cell>
          <cell r="C153" t="str">
            <v>090 - CP Allocation Factor</v>
          </cell>
        </row>
        <row r="154">
          <cell r="B154" t="str">
            <v>OM25167</v>
          </cell>
          <cell r="C154" t="str">
            <v>167 - CP Allocation Factor</v>
          </cell>
        </row>
        <row r="155">
          <cell r="B155" t="str">
            <v>OM25169</v>
          </cell>
          <cell r="C155" t="str">
            <v>169 - CP Allocation Factor</v>
          </cell>
        </row>
        <row r="156">
          <cell r="B156" t="str">
            <v>OM25182</v>
          </cell>
          <cell r="C156" t="str">
            <v>182 - CP Allocation Factor</v>
          </cell>
        </row>
        <row r="157">
          <cell r="B157" t="str">
            <v>OM35083</v>
          </cell>
          <cell r="C157" t="str">
            <v>083 - GCP Allocation Factor</v>
          </cell>
        </row>
        <row r="158">
          <cell r="B158" t="str">
            <v>OM35084</v>
          </cell>
          <cell r="C158" t="str">
            <v>084 - GCP Allocation Factor</v>
          </cell>
        </row>
        <row r="159">
          <cell r="B159" t="str">
            <v>OM35085</v>
          </cell>
          <cell r="C159" t="str">
            <v>085 - GCP Allocation Factor</v>
          </cell>
        </row>
        <row r="160">
          <cell r="B160" t="str">
            <v>OM35086</v>
          </cell>
          <cell r="C160" t="str">
            <v>086 - GCP Allocation Factor</v>
          </cell>
        </row>
        <row r="161">
          <cell r="B161" t="str">
            <v>OM35087</v>
          </cell>
          <cell r="C161" t="str">
            <v>087 - GCP Allocation Factor</v>
          </cell>
        </row>
        <row r="162">
          <cell r="B162" t="str">
            <v>OM35088</v>
          </cell>
          <cell r="C162" t="str">
            <v>088 - GCP Allocation Factor</v>
          </cell>
        </row>
        <row r="163">
          <cell r="B163" t="str">
            <v>OM35089</v>
          </cell>
          <cell r="C163" t="str">
            <v>089 - GCP Allocation Factor</v>
          </cell>
        </row>
        <row r="164">
          <cell r="B164" t="str">
            <v>OM35090</v>
          </cell>
          <cell r="C164" t="str">
            <v>090 - GCP Allocation Factor</v>
          </cell>
        </row>
        <row r="165">
          <cell r="B165" t="str">
            <v>OM35167</v>
          </cell>
          <cell r="C165" t="str">
            <v>167 - GCP Allocation Factor</v>
          </cell>
        </row>
        <row r="166">
          <cell r="B166" t="str">
            <v>OM35169</v>
          </cell>
          <cell r="C166" t="str">
            <v>169 - GCP Allocation Factor</v>
          </cell>
        </row>
        <row r="167">
          <cell r="B167" t="str">
            <v>OM35182</v>
          </cell>
          <cell r="C167" t="str">
            <v>182 - GCP Allocation Factor</v>
          </cell>
        </row>
        <row r="168">
          <cell r="B168" t="str">
            <v>OM45083</v>
          </cell>
          <cell r="C168" t="str">
            <v>083 - Energy Allocation Factor</v>
          </cell>
        </row>
        <row r="169">
          <cell r="B169" t="str">
            <v>OM45084</v>
          </cell>
          <cell r="C169" t="str">
            <v>084 - Energy Allocation Factor</v>
          </cell>
        </row>
        <row r="170">
          <cell r="B170" t="str">
            <v>OM45085</v>
          </cell>
          <cell r="C170" t="str">
            <v>085 - Energy Allocation Factor</v>
          </cell>
        </row>
        <row r="171">
          <cell r="B171" t="str">
            <v>OM45086</v>
          </cell>
          <cell r="C171" t="str">
            <v>086 - Energy Allocation Factor</v>
          </cell>
        </row>
        <row r="172">
          <cell r="B172" t="str">
            <v>OM45087</v>
          </cell>
          <cell r="C172" t="str">
            <v>087 - Energy Allocation Factor</v>
          </cell>
        </row>
        <row r="173">
          <cell r="B173" t="str">
            <v>OM45088</v>
          </cell>
          <cell r="C173" t="str">
            <v>088 - Energy Allocation Factor</v>
          </cell>
        </row>
        <row r="174">
          <cell r="B174" t="str">
            <v>OM45089</v>
          </cell>
          <cell r="C174" t="str">
            <v>089 - Energy Allocation Factor</v>
          </cell>
        </row>
        <row r="175">
          <cell r="B175" t="str">
            <v>OM45090</v>
          </cell>
          <cell r="C175" t="str">
            <v>090 - Energy Allocation Factor</v>
          </cell>
        </row>
        <row r="176">
          <cell r="B176" t="str">
            <v>OM45167</v>
          </cell>
          <cell r="C176" t="str">
            <v>167 - Energy Allocation Factor</v>
          </cell>
        </row>
        <row r="177">
          <cell r="B177" t="str">
            <v>OM45169</v>
          </cell>
          <cell r="C177" t="str">
            <v>169 - Energy Allocation Factor</v>
          </cell>
        </row>
        <row r="178">
          <cell r="B178" t="str">
            <v>OM45182</v>
          </cell>
          <cell r="C178" t="str">
            <v>182 - Energy Allocation Factor</v>
          </cell>
        </row>
        <row r="179">
          <cell r="B179" t="str">
            <v>OM55083</v>
          </cell>
          <cell r="C179" t="str">
            <v>083 - CP Allocation O &amp; M Exp Amount</v>
          </cell>
        </row>
        <row r="180">
          <cell r="B180" t="str">
            <v>OM55084</v>
          </cell>
          <cell r="C180" t="str">
            <v>084 - CP Allocation O &amp; M Exp Amount</v>
          </cell>
        </row>
        <row r="181">
          <cell r="B181" t="str">
            <v>OM55085</v>
          </cell>
          <cell r="C181" t="str">
            <v>085 - CP Allocation O &amp; M Exp Amount</v>
          </cell>
        </row>
        <row r="182">
          <cell r="B182" t="str">
            <v>OM55086</v>
          </cell>
          <cell r="C182" t="str">
            <v>086 - CP Allocation O &amp; M Exp Amount</v>
          </cell>
        </row>
        <row r="183">
          <cell r="B183" t="str">
            <v>OM55087</v>
          </cell>
          <cell r="C183" t="str">
            <v>087 - CP Allocation O &amp; M Exp Amount</v>
          </cell>
        </row>
        <row r="184">
          <cell r="B184" t="str">
            <v>OM55088</v>
          </cell>
          <cell r="C184" t="str">
            <v>088 - CP Allocation O &amp; M Exp Amount</v>
          </cell>
        </row>
        <row r="185">
          <cell r="B185" t="str">
            <v>OM55089</v>
          </cell>
          <cell r="C185" t="str">
            <v>089 - CP Allocation O &amp; M Exp Amount</v>
          </cell>
        </row>
        <row r="186">
          <cell r="B186" t="str">
            <v>OM55090</v>
          </cell>
          <cell r="C186" t="str">
            <v>090 - CP Allocation O &amp; M Exp Amount</v>
          </cell>
        </row>
        <row r="187">
          <cell r="B187" t="str">
            <v>OM55167</v>
          </cell>
          <cell r="C187" t="str">
            <v>167 - CP Allocation O &amp; M Exp Amount</v>
          </cell>
        </row>
        <row r="188">
          <cell r="B188" t="str">
            <v>OM55169</v>
          </cell>
          <cell r="C188" t="str">
            <v>169 - CP Allocation O &amp; M Exp Amount</v>
          </cell>
        </row>
        <row r="189">
          <cell r="B189" t="str">
            <v>OM55182</v>
          </cell>
          <cell r="C189" t="str">
            <v>182 - CP Allocation O &amp; M Exp Amount</v>
          </cell>
        </row>
        <row r="190">
          <cell r="B190" t="str">
            <v>OM65083</v>
          </cell>
          <cell r="C190" t="str">
            <v>083 - GCP Allocation O &amp; M Exp Amount</v>
          </cell>
        </row>
        <row r="191">
          <cell r="B191" t="str">
            <v>OM65084</v>
          </cell>
          <cell r="C191" t="str">
            <v>084 - GCP Allocation O &amp; M Exp Amount</v>
          </cell>
        </row>
        <row r="192">
          <cell r="B192" t="str">
            <v>OM65085</v>
          </cell>
          <cell r="C192" t="str">
            <v>085 - GCP Allocation O &amp; M Exp Amount</v>
          </cell>
        </row>
        <row r="193">
          <cell r="B193" t="str">
            <v>OM65086</v>
          </cell>
          <cell r="C193" t="str">
            <v>086 - GCP Allocation O &amp; M Exp Amount</v>
          </cell>
        </row>
        <row r="194">
          <cell r="B194" t="str">
            <v>OM65087</v>
          </cell>
          <cell r="C194" t="str">
            <v>087 - GCP Allocation O &amp; M Exp Amount</v>
          </cell>
        </row>
        <row r="195">
          <cell r="B195" t="str">
            <v>OM65088</v>
          </cell>
          <cell r="C195" t="str">
            <v>088 - GCP Allocation O &amp; M Exp Amount</v>
          </cell>
        </row>
        <row r="196">
          <cell r="B196" t="str">
            <v>OM65089</v>
          </cell>
          <cell r="C196" t="str">
            <v>089 - GCP Allocation O &amp; M Exp Amount</v>
          </cell>
        </row>
        <row r="197">
          <cell r="B197" t="str">
            <v>OM65090</v>
          </cell>
          <cell r="C197" t="str">
            <v>090 - GCP Allocation O &amp; M Exp Amount</v>
          </cell>
        </row>
        <row r="198">
          <cell r="B198" t="str">
            <v>OM65167</v>
          </cell>
          <cell r="C198" t="str">
            <v>167 - GCP Allocation O &amp; M Exp Amount</v>
          </cell>
        </row>
        <row r="199">
          <cell r="B199" t="str">
            <v>OM65169</v>
          </cell>
          <cell r="C199" t="str">
            <v>169 - GCP Allocation O &amp; M Exp Amount</v>
          </cell>
        </row>
        <row r="200">
          <cell r="B200" t="str">
            <v>OM65182</v>
          </cell>
          <cell r="C200" t="str">
            <v>182 - GCP Allocation O &amp; M Exp Amount</v>
          </cell>
        </row>
        <row r="201">
          <cell r="B201" t="str">
            <v>OM75083</v>
          </cell>
          <cell r="C201" t="str">
            <v>083 - Energy Allocation O &amp; M Exp Amount</v>
          </cell>
        </row>
        <row r="202">
          <cell r="B202" t="str">
            <v>OM75084</v>
          </cell>
          <cell r="C202" t="str">
            <v>084 - Energy Allocation O &amp; M Exp Amount</v>
          </cell>
        </row>
        <row r="203">
          <cell r="B203" t="str">
            <v>OM75085</v>
          </cell>
          <cell r="C203" t="str">
            <v>085 - Energy Allocation O &amp; M Exp Amount</v>
          </cell>
        </row>
        <row r="204">
          <cell r="B204" t="str">
            <v>OM75086</v>
          </cell>
          <cell r="C204" t="str">
            <v>086 - Energy Allocation O &amp; M Exp Amount</v>
          </cell>
        </row>
        <row r="205">
          <cell r="B205" t="str">
            <v>OM75087</v>
          </cell>
          <cell r="C205" t="str">
            <v>087 - Energy Allocation O &amp; M Exp Amount</v>
          </cell>
        </row>
        <row r="206">
          <cell r="B206" t="str">
            <v>OM75088</v>
          </cell>
          <cell r="C206" t="str">
            <v>088 - Energy Allocation O &amp; M Exp Amount</v>
          </cell>
        </row>
        <row r="207">
          <cell r="B207" t="str">
            <v>OM75089</v>
          </cell>
          <cell r="C207" t="str">
            <v>089 - Energy Allocation O &amp; M Exp Amount</v>
          </cell>
        </row>
        <row r="208">
          <cell r="B208" t="str">
            <v>OM75090</v>
          </cell>
          <cell r="C208" t="str">
            <v>090 - Energy Allocation O &amp; M Exp Amount</v>
          </cell>
        </row>
        <row r="209">
          <cell r="B209" t="str">
            <v>OM75167</v>
          </cell>
          <cell r="C209" t="str">
            <v>167 - Energy Allocation O &amp; M Exp Amount</v>
          </cell>
        </row>
        <row r="210">
          <cell r="B210" t="str">
            <v>OM75169</v>
          </cell>
          <cell r="C210" t="str">
            <v>169 - Energy Allocation O &amp; M Exp Amount</v>
          </cell>
        </row>
        <row r="211">
          <cell r="B211" t="str">
            <v>OM75182</v>
          </cell>
          <cell r="C211" t="str">
            <v>182 - Energy Allocation O &amp; M Exp Amount</v>
          </cell>
        </row>
        <row r="212">
          <cell r="B212" t="str">
            <v>OM85083</v>
          </cell>
          <cell r="C212" t="str">
            <v>083 - CP Jurisdictional Factor</v>
          </cell>
        </row>
        <row r="213">
          <cell r="B213" t="str">
            <v>OM85084</v>
          </cell>
          <cell r="C213" t="str">
            <v>084 - CP Jurisdictional Factor</v>
          </cell>
        </row>
        <row r="214">
          <cell r="B214" t="str">
            <v>OM85085</v>
          </cell>
          <cell r="C214" t="str">
            <v>085 - CP Jurisdictional Factor</v>
          </cell>
        </row>
        <row r="215">
          <cell r="B215" t="str">
            <v>OM85086</v>
          </cell>
          <cell r="C215" t="str">
            <v>086 - CP Jurisdictional Factor</v>
          </cell>
        </row>
        <row r="216">
          <cell r="B216" t="str">
            <v>OM85087</v>
          </cell>
          <cell r="C216" t="str">
            <v>087 - CP Jurisdictional Factor</v>
          </cell>
        </row>
        <row r="217">
          <cell r="B217" t="str">
            <v>OM85088</v>
          </cell>
          <cell r="C217" t="str">
            <v>088 - CP Jurisdictional Factor</v>
          </cell>
        </row>
        <row r="218">
          <cell r="B218" t="str">
            <v>OM85089</v>
          </cell>
          <cell r="C218" t="str">
            <v>089 - CP Jurisdictional Factor</v>
          </cell>
        </row>
        <row r="219">
          <cell r="B219" t="str">
            <v>OM85090</v>
          </cell>
          <cell r="C219" t="str">
            <v>090 - CP Jurisdictional Factor</v>
          </cell>
        </row>
        <row r="220">
          <cell r="B220" t="str">
            <v>OM85167</v>
          </cell>
          <cell r="C220" t="str">
            <v>167 - CP Jurisdictional Factor</v>
          </cell>
        </row>
        <row r="221">
          <cell r="B221" t="str">
            <v>OM85169</v>
          </cell>
          <cell r="C221" t="str">
            <v>169 - CP Jurisdictional Factor</v>
          </cell>
        </row>
        <row r="222">
          <cell r="B222" t="str">
            <v>OM85182</v>
          </cell>
          <cell r="C222" t="str">
            <v>182 - CP Jurisdictional Factor</v>
          </cell>
        </row>
        <row r="223">
          <cell r="B223" t="str">
            <v>OM95083</v>
          </cell>
          <cell r="C223" t="str">
            <v>083 - GCP Jurisdictional Factor</v>
          </cell>
        </row>
        <row r="224">
          <cell r="B224" t="str">
            <v>OM95084</v>
          </cell>
          <cell r="C224" t="str">
            <v>084 - GCP Jurisdictional Factor</v>
          </cell>
        </row>
        <row r="225">
          <cell r="B225" t="str">
            <v>OM95085</v>
          </cell>
          <cell r="C225" t="str">
            <v>085 - GCP Jurisdictional Factor</v>
          </cell>
        </row>
        <row r="226">
          <cell r="B226" t="str">
            <v>OM95086</v>
          </cell>
          <cell r="C226" t="str">
            <v>086 - GCP Jurisdictional Factor</v>
          </cell>
        </row>
        <row r="227">
          <cell r="B227" t="str">
            <v>OM95087</v>
          </cell>
          <cell r="C227" t="str">
            <v>087 - GCP Jurisdictional Factor</v>
          </cell>
        </row>
        <row r="228">
          <cell r="B228" t="str">
            <v>OM95088</v>
          </cell>
          <cell r="C228" t="str">
            <v>088 - GCP Jurisdictional Factor</v>
          </cell>
        </row>
        <row r="229">
          <cell r="B229" t="str">
            <v>OM95089</v>
          </cell>
          <cell r="C229" t="str">
            <v>089 - GCP Jurisdictional Factor</v>
          </cell>
        </row>
        <row r="230">
          <cell r="B230" t="str">
            <v>OM95090</v>
          </cell>
          <cell r="C230" t="str">
            <v>090 - GCP Jurisdictional Factor</v>
          </cell>
        </row>
        <row r="231">
          <cell r="B231" t="str">
            <v>OM95167</v>
          </cell>
          <cell r="C231" t="str">
            <v>167 - GCP Jurisdictional Factor</v>
          </cell>
        </row>
        <row r="232">
          <cell r="B232" t="str">
            <v>OM95169</v>
          </cell>
          <cell r="C232" t="str">
            <v>169 - GCP Jurisdictional Factor</v>
          </cell>
        </row>
        <row r="233">
          <cell r="B233" t="str">
            <v>OM95182</v>
          </cell>
          <cell r="C233" t="str">
            <v>182 - GCP Jurisdictional Factor</v>
          </cell>
        </row>
        <row r="234">
          <cell r="B234" t="str">
            <v>OMA5083</v>
          </cell>
          <cell r="C234" t="str">
            <v>083 - Energy Jurisdictional Factor</v>
          </cell>
        </row>
        <row r="235">
          <cell r="B235" t="str">
            <v>OMA5084</v>
          </cell>
          <cell r="C235" t="str">
            <v>084 - Energy Jurisdictional Factor</v>
          </cell>
        </row>
        <row r="236">
          <cell r="B236" t="str">
            <v>OMA5085</v>
          </cell>
          <cell r="C236" t="str">
            <v>085 - Energy Jurisdictional Factor</v>
          </cell>
        </row>
        <row r="237">
          <cell r="B237" t="str">
            <v>OMA5086</v>
          </cell>
          <cell r="C237" t="str">
            <v>086 - Energy Jurisdictional Factor</v>
          </cell>
        </row>
        <row r="238">
          <cell r="B238" t="str">
            <v>OMA5087</v>
          </cell>
          <cell r="C238" t="str">
            <v>087 - Energy Jurisdictional Factor</v>
          </cell>
        </row>
        <row r="239">
          <cell r="B239" t="str">
            <v>OMA5088</v>
          </cell>
          <cell r="C239" t="str">
            <v>088 - Energy Jurisdictional Factor</v>
          </cell>
        </row>
        <row r="240">
          <cell r="B240" t="str">
            <v>OMA5089</v>
          </cell>
          <cell r="C240" t="str">
            <v>089 - Energy Jurisdictional Factor</v>
          </cell>
        </row>
        <row r="241">
          <cell r="B241" t="str">
            <v>OMA5090</v>
          </cell>
          <cell r="C241" t="str">
            <v>090 - Energy Jurisdictional Factor</v>
          </cell>
        </row>
        <row r="242">
          <cell r="B242" t="str">
            <v>OMA5167</v>
          </cell>
          <cell r="C242" t="str">
            <v>167 - Energy Jurisdictional Factor</v>
          </cell>
        </row>
        <row r="243">
          <cell r="B243" t="str">
            <v>OMA5169</v>
          </cell>
          <cell r="C243" t="str">
            <v>169 - Energy Jurisdictional Factor</v>
          </cell>
        </row>
        <row r="244">
          <cell r="B244" t="str">
            <v>OMA5182</v>
          </cell>
          <cell r="C244" t="str">
            <v>182 - Energy Jurisdictional Factor</v>
          </cell>
        </row>
        <row r="245">
          <cell r="B245" t="str">
            <v>OMB5083</v>
          </cell>
          <cell r="C245" t="str">
            <v>083 - CP Jurisdictional O &amp; M Exp Amount</v>
          </cell>
        </row>
        <row r="246">
          <cell r="B246" t="str">
            <v>OMB5084</v>
          </cell>
          <cell r="C246" t="str">
            <v>084 - CP Jurisdictional O &amp; M Exp Amount</v>
          </cell>
        </row>
        <row r="247">
          <cell r="B247" t="str">
            <v>OMB5085</v>
          </cell>
          <cell r="C247" t="str">
            <v>085 - CP Jurisdictional O &amp; M Exp Amount</v>
          </cell>
        </row>
        <row r="248">
          <cell r="B248" t="str">
            <v>OMB5086</v>
          </cell>
          <cell r="C248" t="str">
            <v>086 - CP Jurisdictional O &amp; M Exp Amount</v>
          </cell>
        </row>
        <row r="249">
          <cell r="B249" t="str">
            <v>OMB5087</v>
          </cell>
          <cell r="C249" t="str">
            <v>087 - CP Jurisdictional O &amp; M Exp Amount</v>
          </cell>
        </row>
        <row r="250">
          <cell r="B250" t="str">
            <v>OMB5088</v>
          </cell>
          <cell r="C250" t="str">
            <v>088 - CP Jurisdictional O &amp; M Exp Amount</v>
          </cell>
        </row>
        <row r="251">
          <cell r="B251" t="str">
            <v>OMB5089</v>
          </cell>
          <cell r="C251" t="str">
            <v>089 - CP Jurisdictional O &amp; M Exp Amount</v>
          </cell>
        </row>
        <row r="252">
          <cell r="B252" t="str">
            <v>OMB5090</v>
          </cell>
          <cell r="C252" t="str">
            <v>090 - CP Jurisdictional O &amp; M Exp Amount</v>
          </cell>
        </row>
        <row r="253">
          <cell r="B253" t="str">
            <v>OMB5167</v>
          </cell>
          <cell r="C253" t="str">
            <v>167 - CP Jurisdictional O &amp; M Exp Amount</v>
          </cell>
        </row>
        <row r="254">
          <cell r="B254" t="str">
            <v>OMB5169</v>
          </cell>
          <cell r="C254" t="str">
            <v>169 - CP Jurisdictional O &amp; M Exp Amount</v>
          </cell>
        </row>
        <row r="255">
          <cell r="B255" t="str">
            <v>OMB5182</v>
          </cell>
          <cell r="C255" t="str">
            <v>182 - CP Jurisdictional O &amp; M Exp Amount</v>
          </cell>
        </row>
        <row r="256">
          <cell r="B256" t="str">
            <v>OMC5083</v>
          </cell>
          <cell r="C256" t="str">
            <v>083 - GCP Jurisdictional O &amp; M Exp Amount</v>
          </cell>
        </row>
        <row r="257">
          <cell r="B257" t="str">
            <v>OMC5084</v>
          </cell>
          <cell r="C257" t="str">
            <v>084 - GCP Jurisdictional O &amp; M Exp Amount</v>
          </cell>
        </row>
        <row r="258">
          <cell r="B258" t="str">
            <v>OMC5085</v>
          </cell>
          <cell r="C258" t="str">
            <v>085 - GCP Jurisdictional O &amp; M Exp Amount</v>
          </cell>
        </row>
        <row r="259">
          <cell r="B259" t="str">
            <v>OMC5086</v>
          </cell>
          <cell r="C259" t="str">
            <v>086 - GCP Jurisdictional O &amp; M Exp Amount</v>
          </cell>
        </row>
        <row r="260">
          <cell r="B260" t="str">
            <v>OMC5087</v>
          </cell>
          <cell r="C260" t="str">
            <v>087 - GCP Jurisdictional O &amp; M Exp Amount</v>
          </cell>
        </row>
        <row r="261">
          <cell r="B261" t="str">
            <v>OMC5088</v>
          </cell>
          <cell r="C261" t="str">
            <v>088 - GCP Jurisdictional O &amp; M Exp Amount</v>
          </cell>
        </row>
        <row r="262">
          <cell r="B262" t="str">
            <v>OMC5089</v>
          </cell>
          <cell r="C262" t="str">
            <v>089 - GCP Jurisdictional O &amp; M Exp Amount</v>
          </cell>
        </row>
        <row r="263">
          <cell r="B263" t="str">
            <v>OMC5090</v>
          </cell>
          <cell r="C263" t="str">
            <v>090 - GCP Jurisdictional O &amp; M Exp Amount</v>
          </cell>
        </row>
        <row r="264">
          <cell r="B264" t="str">
            <v>OMC5167</v>
          </cell>
          <cell r="C264" t="str">
            <v>167 - GCP Jurisdictional O &amp; M Exp Amount</v>
          </cell>
        </row>
        <row r="265">
          <cell r="B265" t="str">
            <v>OMC5169</v>
          </cell>
          <cell r="C265" t="str">
            <v>169 - GCP Jurisdictional O &amp; M Exp Amount</v>
          </cell>
        </row>
        <row r="266">
          <cell r="B266" t="str">
            <v>OMC5182</v>
          </cell>
          <cell r="C266" t="str">
            <v>182 - GCP Jurisdictional O &amp; M Exp Amount</v>
          </cell>
        </row>
        <row r="267">
          <cell r="B267" t="str">
            <v>OMD5083</v>
          </cell>
          <cell r="C267" t="str">
            <v>083 - Energy Jurisdictional O &amp; M Exp Amount</v>
          </cell>
        </row>
        <row r="268">
          <cell r="B268" t="str">
            <v>OMD5084</v>
          </cell>
          <cell r="C268" t="str">
            <v>084 - Energy Jurisdictional O &amp; M Exp Amount</v>
          </cell>
        </row>
        <row r="269">
          <cell r="B269" t="str">
            <v>OMD5085</v>
          </cell>
          <cell r="C269" t="str">
            <v>085 - Energy Jurisdictional O &amp; M Exp Amount</v>
          </cell>
        </row>
        <row r="270">
          <cell r="B270" t="str">
            <v>OMD5086</v>
          </cell>
          <cell r="C270" t="str">
            <v>086 - Energy Jurisdictional O &amp; M Exp Amount</v>
          </cell>
        </row>
        <row r="271">
          <cell r="B271" t="str">
            <v>OMD5087</v>
          </cell>
          <cell r="C271" t="str">
            <v>087 - Energy Jurisdictional O &amp; M Exp Amount</v>
          </cell>
        </row>
        <row r="272">
          <cell r="B272" t="str">
            <v>OMD5088</v>
          </cell>
          <cell r="C272" t="str">
            <v>088 - Energy Jurisdictional O &amp; M Exp Amount</v>
          </cell>
        </row>
        <row r="273">
          <cell r="B273" t="str">
            <v>OMD5089</v>
          </cell>
          <cell r="C273" t="str">
            <v>089 - Energy Jurisdictional O &amp; M Exp Amount</v>
          </cell>
        </row>
        <row r="274">
          <cell r="B274" t="str">
            <v>OMD5090</v>
          </cell>
          <cell r="C274" t="str">
            <v>090 - Energy Jurisdictional O &amp; M Exp Amount</v>
          </cell>
        </row>
        <row r="275">
          <cell r="B275" t="str">
            <v>OMD5167</v>
          </cell>
          <cell r="C275" t="str">
            <v>167 - Energy Jurisdictional O &amp; M Exp Amount</v>
          </cell>
        </row>
        <row r="276">
          <cell r="B276" t="str">
            <v>OMD5169</v>
          </cell>
          <cell r="C276" t="str">
            <v>169 - Energy Jurisdictional O &amp; M Exp Amount</v>
          </cell>
        </row>
        <row r="277">
          <cell r="B277" t="str">
            <v>OMD5182</v>
          </cell>
          <cell r="C277" t="str">
            <v>182 - Energy Jurisdictional O &amp; M Exp Amount</v>
          </cell>
        </row>
        <row r="278">
          <cell r="B278" t="str">
            <v>OME5083</v>
          </cell>
          <cell r="C278" t="str">
            <v>083 - Total Jurisdictional O &amp; M Exp Amount</v>
          </cell>
        </row>
        <row r="279">
          <cell r="B279" t="str">
            <v>OME5084</v>
          </cell>
          <cell r="C279" t="str">
            <v>084 - Total Jurisdictional O &amp; M Exp Amount</v>
          </cell>
        </row>
        <row r="280">
          <cell r="B280" t="str">
            <v>OME5085</v>
          </cell>
          <cell r="C280" t="str">
            <v>085 - Total Jurisdictional O &amp; M Exp Amount</v>
          </cell>
        </row>
        <row r="281">
          <cell r="B281" t="str">
            <v>OME5086</v>
          </cell>
          <cell r="C281" t="str">
            <v>086 - Total Jurisdictional O &amp; M Exp Amount</v>
          </cell>
        </row>
        <row r="282">
          <cell r="B282" t="str">
            <v>OME5087</v>
          </cell>
          <cell r="C282" t="str">
            <v>087 - Total Jurisdictional O &amp; M Exp Amount</v>
          </cell>
        </row>
        <row r="283">
          <cell r="B283" t="str">
            <v>OME5088</v>
          </cell>
          <cell r="C283" t="str">
            <v>088 - Total Jurisdictional O &amp; M Exp Amount</v>
          </cell>
        </row>
        <row r="284">
          <cell r="B284" t="str">
            <v>OME5089</v>
          </cell>
          <cell r="C284" t="str">
            <v>089 - Total Jurisdictional O &amp; M Exp Amount</v>
          </cell>
        </row>
        <row r="285">
          <cell r="B285" t="str">
            <v>OME5090</v>
          </cell>
          <cell r="C285" t="str">
            <v>090 - Total Jurisdictional O &amp; M Exp Amount</v>
          </cell>
        </row>
        <row r="286">
          <cell r="B286" t="str">
            <v>OME5167</v>
          </cell>
          <cell r="C286" t="str">
            <v>167 - Total Jurisdictional O &amp; M Exp Amount</v>
          </cell>
        </row>
        <row r="287">
          <cell r="B287" t="str">
            <v>OME5169</v>
          </cell>
          <cell r="C287" t="str">
            <v>169 - Total Jurisdictional O &amp; M Exp Amount</v>
          </cell>
        </row>
        <row r="288">
          <cell r="B288" t="str">
            <v>OME5182</v>
          </cell>
          <cell r="C288" t="str">
            <v>182 - Total Jurisdictional O &amp; M Exp Amount</v>
          </cell>
        </row>
        <row r="289">
          <cell r="B289" t="str">
            <v>PEN5167</v>
          </cell>
          <cell r="C289" t="str">
            <v>167 - Pension and Welfare</v>
          </cell>
        </row>
        <row r="290">
          <cell r="B290" t="str">
            <v>PEN5169</v>
          </cell>
          <cell r="C290" t="str">
            <v>169 - Pension and Welfare</v>
          </cell>
        </row>
        <row r="291">
          <cell r="B291" t="str">
            <v>PEN5182</v>
          </cell>
          <cell r="C291" t="str">
            <v>182 - Pension and Welfare</v>
          </cell>
        </row>
        <row r="292">
          <cell r="B292" t="str">
            <v>PIF5MON</v>
          </cell>
          <cell r="C292" t="str">
            <v>GPIF Net Amount Monthly</v>
          </cell>
        </row>
        <row r="293">
          <cell r="B293" t="str">
            <v>PIF5NET</v>
          </cell>
          <cell r="C293" t="str">
            <v>GPIF Net of RAF</v>
          </cell>
        </row>
        <row r="294">
          <cell r="B294" t="str">
            <v>RAF5FEE</v>
          </cell>
          <cell r="C294" t="str">
            <v>Regulatory Assessment Fee</v>
          </cell>
        </row>
        <row r="295">
          <cell r="B295" t="str">
            <v>RES5PMO</v>
          </cell>
          <cell r="C295" t="str">
            <v>Prior Month Reinstatement</v>
          </cell>
        </row>
        <row r="296">
          <cell r="B296" t="str">
            <v>RES5PRI</v>
          </cell>
          <cell r="C296" t="str">
            <v>Restatement for Prior Periods due to Error Corrections</v>
          </cell>
        </row>
        <row r="297">
          <cell r="B297" t="str">
            <v>REV5MON</v>
          </cell>
          <cell r="C297" t="str">
            <v>Revenues applicable to Current Period</v>
          </cell>
        </row>
        <row r="298">
          <cell r="B298" t="str">
            <v>REV5NET</v>
          </cell>
          <cell r="C298" t="str">
            <v>Revenues Net of Revenue Taxes</v>
          </cell>
        </row>
        <row r="299">
          <cell r="B299" t="str">
            <v>REV5TOT</v>
          </cell>
          <cell r="C299" t="str">
            <v>Total Revenues applicable to Current Period</v>
          </cell>
        </row>
        <row r="300">
          <cell r="B300" t="str">
            <v>RR15082</v>
          </cell>
          <cell r="C300" t="str">
            <v>082 - Beginning of Month Balance</v>
          </cell>
        </row>
        <row r="301">
          <cell r="B301" t="str">
            <v>RR25082</v>
          </cell>
          <cell r="C301" t="str">
            <v>082 - Current Month Activity</v>
          </cell>
        </row>
        <row r="302">
          <cell r="B302" t="str">
            <v>RR35082</v>
          </cell>
          <cell r="C302" t="str">
            <v>082 - End of Month Balance</v>
          </cell>
        </row>
        <row r="303">
          <cell r="B303" t="str">
            <v>RR45082</v>
          </cell>
          <cell r="C303" t="str">
            <v>082 - Average Balance</v>
          </cell>
        </row>
        <row r="304">
          <cell r="B304" t="str">
            <v>RR55082</v>
          </cell>
          <cell r="C304" t="str">
            <v>082 - Annual Equity Rate</v>
          </cell>
        </row>
        <row r="305">
          <cell r="B305" t="str">
            <v>RR65082</v>
          </cell>
          <cell r="C305" t="str">
            <v>082 - Annual Debt Rate</v>
          </cell>
        </row>
        <row r="306">
          <cell r="B306" t="str">
            <v>RR75082</v>
          </cell>
          <cell r="C306" t="str">
            <v>082 - State Tax Rate</v>
          </cell>
        </row>
        <row r="307">
          <cell r="B307" t="str">
            <v>RR85082</v>
          </cell>
          <cell r="C307" t="str">
            <v>082 - Federal Tax Rate</v>
          </cell>
        </row>
        <row r="308">
          <cell r="B308" t="str">
            <v>RR95082</v>
          </cell>
          <cell r="C308" t="str">
            <v>082 - Grossed State Tax Rate</v>
          </cell>
        </row>
        <row r="309">
          <cell r="B309" t="str">
            <v>RRA5082</v>
          </cell>
          <cell r="C309" t="str">
            <v>082 - Grossed Federal Tax Rate</v>
          </cell>
        </row>
        <row r="310">
          <cell r="B310" t="str">
            <v>RRB5082</v>
          </cell>
          <cell r="C310" t="str">
            <v>082 - Return on Equity Amount</v>
          </cell>
        </row>
        <row r="311">
          <cell r="B311" t="str">
            <v>RRC5082</v>
          </cell>
          <cell r="C311" t="str">
            <v>082 - State Tax Amount</v>
          </cell>
        </row>
        <row r="312">
          <cell r="B312" t="str">
            <v>RRD5082</v>
          </cell>
          <cell r="C312" t="str">
            <v>082 - Federal Tax Amount</v>
          </cell>
        </row>
        <row r="313">
          <cell r="B313" t="str">
            <v>RRE5082</v>
          </cell>
          <cell r="C313" t="str">
            <v>082 - Return on Debt Amount</v>
          </cell>
        </row>
        <row r="314">
          <cell r="B314" t="str">
            <v>RRF5082</v>
          </cell>
          <cell r="C314" t="str">
            <v>082 - Total Ret Req Amount</v>
          </cell>
        </row>
        <row r="315">
          <cell r="B315" t="str">
            <v>RRG5082</v>
          </cell>
          <cell r="C315" t="str">
            <v>082 - CP Allocation Factor</v>
          </cell>
        </row>
        <row r="316">
          <cell r="B316" t="str">
            <v>RRH5082</v>
          </cell>
          <cell r="C316" t="str">
            <v>082 - GCP Allocation Factor</v>
          </cell>
        </row>
        <row r="317">
          <cell r="B317" t="str">
            <v>RRI5082</v>
          </cell>
          <cell r="C317" t="str">
            <v>082 - Energy Allocation Factor</v>
          </cell>
        </row>
        <row r="318">
          <cell r="B318" t="str">
            <v>RRJ5082</v>
          </cell>
          <cell r="C318" t="str">
            <v>082 - CP Allocation Ret Req Amount</v>
          </cell>
        </row>
        <row r="319">
          <cell r="B319" t="str">
            <v>RRK5082</v>
          </cell>
          <cell r="C319" t="str">
            <v>082 - GCP Allocation Ret Req Amount</v>
          </cell>
        </row>
        <row r="320">
          <cell r="B320" t="str">
            <v>RRL5082</v>
          </cell>
          <cell r="C320" t="str">
            <v>082 - Energy Allocation Ret Req Amount</v>
          </cell>
        </row>
        <row r="321">
          <cell r="B321" t="str">
            <v>RRM5082</v>
          </cell>
          <cell r="C321" t="str">
            <v>082 - CP Jurisdictional Factor</v>
          </cell>
        </row>
        <row r="322">
          <cell r="B322" t="str">
            <v>RRN5082</v>
          </cell>
          <cell r="C322" t="str">
            <v>082 - GCP Jurisdictional Factor</v>
          </cell>
        </row>
        <row r="323">
          <cell r="B323" t="str">
            <v>RRO5082</v>
          </cell>
          <cell r="C323" t="str">
            <v>082 - Energy Jurisdictional Factor</v>
          </cell>
        </row>
        <row r="324">
          <cell r="B324" t="str">
            <v>RRP5082</v>
          </cell>
          <cell r="C324" t="str">
            <v>082 - CP Jurisdictional Ret Req Amount</v>
          </cell>
        </row>
        <row r="325">
          <cell r="B325" t="str">
            <v>RRQ5082</v>
          </cell>
          <cell r="C325" t="str">
            <v>082 - GCP Jurisdictional Ret Req Amount</v>
          </cell>
        </row>
        <row r="326">
          <cell r="B326" t="str">
            <v>RRR5082</v>
          </cell>
          <cell r="C326" t="str">
            <v>082 - Energy Jurisdictional Ret Req Amount</v>
          </cell>
        </row>
        <row r="327">
          <cell r="B327" t="str">
            <v>RRS5082</v>
          </cell>
          <cell r="C327" t="str">
            <v>082 - Total Jurisdictional Ret Req Amount</v>
          </cell>
        </row>
        <row r="328">
          <cell r="B328" t="str">
            <v>SHT5DEF</v>
          </cell>
          <cell r="C328" t="str">
            <v>True-up collected/(refunded) in current year +1 Applicable to Short Term</v>
          </cell>
        </row>
        <row r="329">
          <cell r="B329" t="str">
            <v>SHT5REM</v>
          </cell>
          <cell r="C329" t="str">
            <v>True-up collected/(refunded) in current year - Remaining</v>
          </cell>
        </row>
        <row r="330">
          <cell r="B330" t="str">
            <v>TES1111</v>
          </cell>
          <cell r="C330" t="str">
            <v>test</v>
          </cell>
        </row>
        <row r="331">
          <cell r="B331" t="str">
            <v>TES1123</v>
          </cell>
          <cell r="C331" t="str">
            <v>test 123</v>
          </cell>
        </row>
        <row r="332">
          <cell r="B332" t="str">
            <v>TES4566</v>
          </cell>
          <cell r="C332" t="str">
            <v>test 4566</v>
          </cell>
        </row>
        <row r="333">
          <cell r="B333" t="str">
            <v>TRU5BEG</v>
          </cell>
          <cell r="C333" t="str">
            <v>Total True-up --- Beginning of Period</v>
          </cell>
        </row>
        <row r="334">
          <cell r="B334" t="str">
            <v>TRU5END</v>
          </cell>
          <cell r="C334" t="str">
            <v>Total True-up --- End of Period</v>
          </cell>
        </row>
        <row r="335">
          <cell r="B335" t="str">
            <v>TRU5MON</v>
          </cell>
          <cell r="C335" t="str">
            <v>Prior Period True-Up Refunded/(Collected) this Period excluding Mid-course</v>
          </cell>
        </row>
        <row r="336">
          <cell r="B336" t="str">
            <v>TRU5REM</v>
          </cell>
          <cell r="C336" t="str">
            <v>True-Up to be Refunded/(Collected)</v>
          </cell>
        </row>
        <row r="337">
          <cell r="B337" t="str">
            <v>TRU5TOT</v>
          </cell>
          <cell r="C337" t="str">
            <v>Total amount to be Refunded/(Collected) in Current Year</v>
          </cell>
        </row>
        <row r="338">
          <cell r="B338" t="str">
            <v>TRU5YTD</v>
          </cell>
          <cell r="C338" t="str">
            <v>YTD True-up Amount Refunded/(Collected) in Current Year, excluding current month</v>
          </cell>
        </row>
        <row r="339">
          <cell r="B339" t="str">
            <v>UCOR.00000301.01.03.01</v>
          </cell>
          <cell r="C339" t="str">
            <v>FERC 555</v>
          </cell>
        </row>
        <row r="340">
          <cell r="B340" t="str">
            <v>UCOR.00000301.01.05.01</v>
          </cell>
          <cell r="C340" t="str">
            <v>FERC 555</v>
          </cell>
        </row>
        <row r="341">
          <cell r="B341" t="str">
            <v>UCOR.00000301.01.06.01</v>
          </cell>
          <cell r="C341" t="str">
            <v>FERC 555</v>
          </cell>
        </row>
        <row r="342">
          <cell r="B342" t="str">
            <v>UCOR.00000301.01.06.01Y</v>
          </cell>
        </row>
        <row r="343">
          <cell r="B343" t="str">
            <v>UCOR.00000301.01.07.01</v>
          </cell>
          <cell r="C343" t="str">
            <v>FERC 923</v>
          </cell>
        </row>
        <row r="344">
          <cell r="B344" t="str">
            <v>UCOR.00000306.01.05.01</v>
          </cell>
          <cell r="C344" t="str">
            <v>FERC 555</v>
          </cell>
        </row>
        <row r="345">
          <cell r="B345" t="str">
            <v>UCOR.00000306.01.06.01</v>
          </cell>
          <cell r="C345" t="str">
            <v>FERC 565</v>
          </cell>
        </row>
        <row r="346">
          <cell r="B346" t="str">
            <v>UCOR.00000306.01.07.01</v>
          </cell>
          <cell r="C346" t="str">
            <v>FERC 565</v>
          </cell>
        </row>
        <row r="347">
          <cell r="B347" t="str">
            <v>UCOR.00000306.01.07.02</v>
          </cell>
          <cell r="C347" t="str">
            <v>FERC 555</v>
          </cell>
        </row>
        <row r="348">
          <cell r="B348" t="str">
            <v>UCOR.00000601.01.01.01</v>
          </cell>
          <cell r="C348" t="str">
            <v>FERC 524.900</v>
          </cell>
        </row>
        <row r="349">
          <cell r="B349" t="str">
            <v>UCOR.00000601.01.01.02</v>
          </cell>
          <cell r="C349" t="str">
            <v>FERC 524.901</v>
          </cell>
        </row>
        <row r="350">
          <cell r="B350" t="str">
            <v>UCOR.00000622.01.02.01</v>
          </cell>
          <cell r="C350" t="str">
            <v>PSL FERC 524</v>
          </cell>
        </row>
        <row r="351">
          <cell r="B351" t="str">
            <v>UCOR.00000622.01.02.02</v>
          </cell>
          <cell r="C351" t="str">
            <v>PSL FERC 925</v>
          </cell>
        </row>
        <row r="352">
          <cell r="B352" t="str">
            <v>UCOR.00000643.01.13.01</v>
          </cell>
          <cell r="C352" t="str">
            <v>Payroll Accrual Cutover Entry-FERC 542B</v>
          </cell>
        </row>
        <row r="353">
          <cell r="B353" t="str">
            <v>UNUC.00000001.01.01.01</v>
          </cell>
          <cell r="C353" t="str">
            <v>(524B) Misc Nuc Power Exps-Cap Clause</v>
          </cell>
        </row>
        <row r="354">
          <cell r="B354" t="str">
            <v>UNUC.00000001.01.02.01</v>
          </cell>
          <cell r="C354" t="str">
            <v>(524B) Misc Nuc Power Exps-Cap Clause</v>
          </cell>
        </row>
        <row r="355">
          <cell r="B355" t="str">
            <v>UNUC.00000001.01.03.01</v>
          </cell>
          <cell r="C355" t="str">
            <v>(524B) Misc Nuc Power Exps-Cap Clause</v>
          </cell>
        </row>
        <row r="356">
          <cell r="B356" t="str">
            <v>UNUC.00000001.01.04.01</v>
          </cell>
          <cell r="C356" t="str">
            <v>(524B) Misc Nuc Power Exps-Cap Clause</v>
          </cell>
        </row>
        <row r="357">
          <cell r="B357" t="str">
            <v>UNUC.00000001.01.05.01</v>
          </cell>
          <cell r="C357" t="str">
            <v>(524B) Misc Nuc Power Exps-Cap Clause</v>
          </cell>
        </row>
        <row r="358">
          <cell r="B358" t="str">
            <v>UNUC.00000001.01.06.01</v>
          </cell>
          <cell r="C358" t="str">
            <v>(524B) Misc Nuc Power Exps-Cap Clause</v>
          </cell>
        </row>
        <row r="359">
          <cell r="B359" t="str">
            <v>UNUC.00000001.01.07.01</v>
          </cell>
          <cell r="C359" t="str">
            <v>(524B) Misc Nuc Power Exps-Cap Clause</v>
          </cell>
        </row>
        <row r="360">
          <cell r="B360" t="str">
            <v>UNUC.00000001.01.08.01</v>
          </cell>
          <cell r="C360" t="str">
            <v>(524B) Misc Nuc Power Exps-Cap Clause</v>
          </cell>
        </row>
        <row r="361">
          <cell r="B361" t="str">
            <v>UNUC.00000001.01.09.01</v>
          </cell>
          <cell r="C361" t="str">
            <v>(524B) Misc Nuc Power Exps-Cap Clause</v>
          </cell>
        </row>
        <row r="362">
          <cell r="B362" t="str">
            <v>UNUC.00000001.01.10.01</v>
          </cell>
          <cell r="C362" t="str">
            <v>(524B) Misc Nuc Power Exps-Cap Clause</v>
          </cell>
        </row>
        <row r="363">
          <cell r="B363" t="str">
            <v>UNUC.00000001.01.11.01</v>
          </cell>
          <cell r="C363" t="str">
            <v>(524B) Misc Nuc Power Exps-Cap Clause</v>
          </cell>
        </row>
        <row r="364">
          <cell r="B364" t="str">
            <v>UNUC.00000001.01.12.01</v>
          </cell>
          <cell r="C364" t="str">
            <v>(524B) Misc Nuc Power Exps-Cap Clause</v>
          </cell>
        </row>
        <row r="365">
          <cell r="B365" t="str">
            <v>UNUC.00000001.01.13.01</v>
          </cell>
          <cell r="C365" t="str">
            <v>(524B) Misc Nuc Power Exps-Cap Clause</v>
          </cell>
        </row>
        <row r="366">
          <cell r="B366" t="str">
            <v>UNUC.00000001.01.14.01</v>
          </cell>
          <cell r="C366" t="str">
            <v>(524B) Misc Nuc Power Exps-Cap Clause</v>
          </cell>
        </row>
        <row r="367">
          <cell r="B367" t="str">
            <v>UNUC.00000001.01.15.01</v>
          </cell>
          <cell r="C367" t="str">
            <v>(524B) Misc Nuc Power Exps-Cap Clause</v>
          </cell>
        </row>
        <row r="368">
          <cell r="B368" t="str">
            <v>UNUC.00000001.01.16.01</v>
          </cell>
          <cell r="C368" t="str">
            <v>(524B) Misc Nuc Power Exps-Cap Clause</v>
          </cell>
        </row>
        <row r="369">
          <cell r="B369" t="str">
            <v>UNUC.00000002.01.01.01</v>
          </cell>
          <cell r="C369" t="str">
            <v>(524B) Misc Nuc Power Exps-Cap Clause</v>
          </cell>
        </row>
        <row r="370">
          <cell r="B370" t="str">
            <v>UNUC.00000002.01.02.01</v>
          </cell>
          <cell r="C370" t="str">
            <v>(524B) Misc Nuc Power Exps-Cap Clause</v>
          </cell>
        </row>
        <row r="371">
          <cell r="B371" t="str">
            <v>UNUC.00000002.01.03.01</v>
          </cell>
          <cell r="C371" t="str">
            <v>(524B) Misc Nuc Power Exps-Cap Clause</v>
          </cell>
        </row>
        <row r="372">
          <cell r="B372" t="str">
            <v>UNUC.00000002.01.04.01</v>
          </cell>
          <cell r="C372" t="str">
            <v>(524B) Misc Nuc Power Exps-Cap Clause</v>
          </cell>
        </row>
        <row r="373">
          <cell r="B373" t="str">
            <v>UNUC.00000002.01.05.01</v>
          </cell>
          <cell r="C373" t="str">
            <v>(524B) Misc Nuc Power Exps-Cap Clause</v>
          </cell>
        </row>
        <row r="374">
          <cell r="B374" t="str">
            <v>UNUC.00000002.01.06.01</v>
          </cell>
          <cell r="C374" t="str">
            <v>(524B) Misc Nuc Power Exps-Cap Clause</v>
          </cell>
        </row>
        <row r="375">
          <cell r="B375" t="str">
            <v>UNUC.00000002.01.07.01</v>
          </cell>
          <cell r="C375" t="str">
            <v>(524B) Misc Nuc Power Exps-Cap Clause</v>
          </cell>
        </row>
        <row r="376">
          <cell r="B376" t="str">
            <v>UNUC.00000002.01.08.01</v>
          </cell>
          <cell r="C376" t="str">
            <v>(524B) Misc Nuc Power Exps-Cap Clause</v>
          </cell>
        </row>
        <row r="377">
          <cell r="B377" t="str">
            <v>UNUC.00000002.01.09.01</v>
          </cell>
          <cell r="C377" t="str">
            <v>(524B) Misc Nuc Power Exps-Cap Clause</v>
          </cell>
        </row>
        <row r="378">
          <cell r="B378" t="str">
            <v>UNUC.00000002.01.10.01</v>
          </cell>
          <cell r="C378" t="str">
            <v>(524B) Misc Nuc Power Exps-Cap Clause</v>
          </cell>
        </row>
        <row r="379">
          <cell r="B379" t="str">
            <v>UNUC.00000002.01.11.01</v>
          </cell>
          <cell r="C379" t="str">
            <v>(524B) Misc Nuc Power Exps-Cap Clause</v>
          </cell>
        </row>
        <row r="380">
          <cell r="B380" t="str">
            <v>UNUC.00000002.01.12.01</v>
          </cell>
          <cell r="C380" t="str">
            <v>(524B) Misc Nuc Power Exps-Cap Clause</v>
          </cell>
        </row>
        <row r="381">
          <cell r="B381" t="str">
            <v>UNUC.00000002.01.13.01</v>
          </cell>
          <cell r="C381" t="str">
            <v>(524B) Misc Nuc Power Exps-Cap Clause</v>
          </cell>
        </row>
        <row r="382">
          <cell r="B382" t="str">
            <v>UNUC.00000002.01.14.01</v>
          </cell>
          <cell r="C382" t="str">
            <v>(524B) Misc Nuc Power Exps-Cap Clause</v>
          </cell>
        </row>
        <row r="383">
          <cell r="B383" t="str">
            <v>UNUC.00000002.01.15.01</v>
          </cell>
          <cell r="C383" t="str">
            <v>(524B) Misc Nuc Power Exps-Cap Clause</v>
          </cell>
        </row>
        <row r="384">
          <cell r="B384" t="str">
            <v>UNUC.00000002.01.16.01</v>
          </cell>
          <cell r="C384" t="str">
            <v>(524B) Misc Nuc Power Exps-Cap Clause</v>
          </cell>
        </row>
        <row r="385">
          <cell r="B385" t="str">
            <v>UNUC.00000003.01.01.01</v>
          </cell>
          <cell r="C385" t="str">
            <v>(524B) Misc Nuc Power Exps-Cap Clause</v>
          </cell>
        </row>
        <row r="386">
          <cell r="B386" t="str">
            <v>UNUC.00000003.01.02.01</v>
          </cell>
          <cell r="C386" t="str">
            <v>(524B) Misc Nuc Power Exps-Cap Clause</v>
          </cell>
        </row>
        <row r="387">
          <cell r="B387" t="str">
            <v>UNUC.00000003.01.03.01</v>
          </cell>
          <cell r="C387" t="str">
            <v>(524B) Misc Nuc Power Exps-Cap Clause</v>
          </cell>
        </row>
        <row r="388">
          <cell r="B388" t="str">
            <v>UNUC.00000003.01.04.01</v>
          </cell>
          <cell r="C388" t="str">
            <v>(524B) Misc Nuc Power Exps-Cap Clause</v>
          </cell>
        </row>
        <row r="389">
          <cell r="B389" t="str">
            <v>UNUC.00000003.01.05.01</v>
          </cell>
          <cell r="C389" t="str">
            <v>(524B) Misc Nuc Power Exps-Cap Clause</v>
          </cell>
        </row>
        <row r="390">
          <cell r="B390" t="str">
            <v>UNUC.00000003.01.06.01</v>
          </cell>
          <cell r="C390" t="str">
            <v>(524B) Misc Nuc Power Exps-Cap Clause</v>
          </cell>
        </row>
        <row r="391">
          <cell r="B391" t="str">
            <v>UNUC.00000003.01.07.01</v>
          </cell>
          <cell r="C391" t="str">
            <v>Security Cap Base Contractor Wrap-up</v>
          </cell>
        </row>
        <row r="392">
          <cell r="B392" t="str">
            <v>UNUC.00000604.01.01.01</v>
          </cell>
          <cell r="C392" t="str">
            <v>(524B) Misc Nuc Power Exps - Cap Clause</v>
          </cell>
        </row>
        <row r="393">
          <cell r="B393" t="str">
            <v>UNUC.00000715.01.01.01</v>
          </cell>
          <cell r="C393" t="str">
            <v>(524B) Misc Nuc Power Exps-Cap Clause</v>
          </cell>
        </row>
        <row r="394">
          <cell r="B394" t="str">
            <v>UNUC.00000748.01.01.08</v>
          </cell>
          <cell r="C394" t="str">
            <v>(524B) Misc Nuc Power Exps - Cap Clause</v>
          </cell>
        </row>
        <row r="395">
          <cell r="B395" t="str">
            <v>UPGD.00000399.01.01.01</v>
          </cell>
          <cell r="C395" t="str">
            <v>PCU PLANT SECURITY-506</v>
          </cell>
        </row>
        <row r="396">
          <cell r="B396" t="str">
            <v>UPGD.00000620.01.01.01</v>
          </cell>
          <cell r="C396" t="str">
            <v>PRV 3&amp;4 PLANT SECURITY-506</v>
          </cell>
        </row>
        <row r="397">
          <cell r="B397" t="str">
            <v>UPGD.00000621.01.01.01</v>
          </cell>
          <cell r="C397" t="str">
            <v>PSN 3 PLANT SECURITY-506</v>
          </cell>
        </row>
        <row r="398">
          <cell r="B398" t="str">
            <v>UPGD.00000622.01.01.01</v>
          </cell>
          <cell r="C398" t="str">
            <v>PPE PLANT SECURITY-506</v>
          </cell>
        </row>
        <row r="399">
          <cell r="B399" t="str">
            <v>UPGD.00000623.01.01.01</v>
          </cell>
          <cell r="C399" t="str">
            <v>PCC 1&amp;2 PLANT SECURITY-506</v>
          </cell>
        </row>
        <row r="400">
          <cell r="B400" t="str">
            <v>UPGD.00000624.01.01.01</v>
          </cell>
          <cell r="C400" t="str">
            <v>PMT 1&amp;2 PLANT SECURITY-506</v>
          </cell>
        </row>
        <row r="401">
          <cell r="B401" t="str">
            <v>UPGD.00000625.01.01.01</v>
          </cell>
          <cell r="C401" t="str">
            <v>PMR 1&amp;2 PLANT SECURITY-506</v>
          </cell>
        </row>
        <row r="402">
          <cell r="B402" t="str">
            <v>UPGD.00000626.01.01.01</v>
          </cell>
          <cell r="C402" t="str">
            <v>PPE 3&amp;4 PLANT SECURITY-506</v>
          </cell>
        </row>
        <row r="403">
          <cell r="B403" t="str">
            <v>UPGD.00000627.01.01.01</v>
          </cell>
          <cell r="C403" t="str">
            <v>PTF 1&amp;2 PLANT SECURITY-506</v>
          </cell>
        </row>
        <row r="404">
          <cell r="B404" t="str">
            <v>UPGD.00000628.01.01.01</v>
          </cell>
          <cell r="C404" t="str">
            <v>TMT PLANT SECURITY-506</v>
          </cell>
        </row>
        <row r="405">
          <cell r="B405" t="str">
            <v>UPGD.00000629.01.01.01</v>
          </cell>
          <cell r="C405" t="str">
            <v>TCC PLANT SECURITY-506</v>
          </cell>
        </row>
        <row r="406">
          <cell r="B406" t="str">
            <v>UPGD.00000630.01.01.01</v>
          </cell>
          <cell r="C406" t="str">
            <v>TPE PLANT SECURITY-506</v>
          </cell>
        </row>
        <row r="407">
          <cell r="B407" t="str">
            <v>UPGD.00000631.01.01.01</v>
          </cell>
          <cell r="C407" t="str">
            <v>FUELS INFRASTRUCTURE  PLANT SECURITY-506</v>
          </cell>
        </row>
        <row r="408">
          <cell r="B408" t="str">
            <v>UPGD.00000631.01.01.02</v>
          </cell>
          <cell r="C408" t="str">
            <v>FUELS INFRASTRUCTURE  PLANT SECURITY-549</v>
          </cell>
        </row>
        <row r="409">
          <cell r="B409" t="str">
            <v>UPGD.00000632.01.01.01</v>
          </cell>
          <cell r="C409" t="str">
            <v>PPN 1&amp;2 PLANT SECURITY-549</v>
          </cell>
        </row>
        <row r="410">
          <cell r="B410" t="str">
            <v>UPGD.00000633.01.01.01</v>
          </cell>
          <cell r="C410" t="str">
            <v>PFM 2 PLANT SECURITY-549</v>
          </cell>
        </row>
        <row r="411">
          <cell r="B411" t="str">
            <v>UPGD.00000634.01.01.01</v>
          </cell>
          <cell r="C411" t="str">
            <v>PSN 4&amp;5 PLANT SECURITY-549</v>
          </cell>
        </row>
        <row r="412">
          <cell r="B412" t="str">
            <v>UPGD.00000635.01.01.01</v>
          </cell>
          <cell r="C412" t="str">
            <v>GTPP PLANT SECURITY-549</v>
          </cell>
        </row>
        <row r="413">
          <cell r="B413" t="str">
            <v>UPGD.00000636.01.01.01</v>
          </cell>
          <cell r="C413" t="str">
            <v>PMT 3 PLANT SECURITY-549</v>
          </cell>
        </row>
        <row r="414">
          <cell r="B414" t="str">
            <v>UPGD.00000689.01.01.01</v>
          </cell>
          <cell r="C414" t="str">
            <v>TMR PLANT SECURITY-506</v>
          </cell>
        </row>
        <row r="415">
          <cell r="B415" t="str">
            <v>UPGD.00000728.01.01.01</v>
          </cell>
          <cell r="C415" t="str">
            <v>PTF 5 PLANT SECURITY (ECRC)-549</v>
          </cell>
        </row>
        <row r="416">
          <cell r="B416" t="str">
            <v>UPGD.00000729.01.01.01</v>
          </cell>
          <cell r="C416" t="str">
            <v>PMR 8 PLANT SECURITY (ECRC)-549</v>
          </cell>
        </row>
        <row r="417">
          <cell r="B417" t="str">
            <v>UPGD.00000730.01.01.01</v>
          </cell>
          <cell r="C417" t="str">
            <v>PGD PLANT SECURITY-506</v>
          </cell>
        </row>
        <row r="418">
          <cell r="B418" t="str">
            <v>UPGD.00000730.01.01.02</v>
          </cell>
          <cell r="C418" t="str">
            <v>PGD PLANT SECURITY-549</v>
          </cell>
        </row>
        <row r="419">
          <cell r="B419" t="str">
            <v>UPGD.00000962.01.01.01</v>
          </cell>
          <cell r="C419" t="str">
            <v>NERC CIP SUPPORT - DUE DILLIGENCE-506</v>
          </cell>
        </row>
        <row r="420">
          <cell r="B420" t="str">
            <v>UPGD.00000962.01.01.02</v>
          </cell>
          <cell r="C420" t="str">
            <v>NERC CIP SUPPORT - DUE DILLIGENCE-549</v>
          </cell>
        </row>
        <row r="421">
          <cell r="B421" t="str">
            <v>UPGD.00000963.01.01.01</v>
          </cell>
          <cell r="C421" t="str">
            <v>NERC CIP SUPPORT - INTRUMENT &amp; CONTR-506</v>
          </cell>
        </row>
        <row r="422">
          <cell r="B422" t="str">
            <v>UPGD.00000963.01.01.02</v>
          </cell>
          <cell r="C422" t="str">
            <v>NERC CIP SUPPORT - INTRUMENT &amp; CONTR-549</v>
          </cell>
        </row>
        <row r="423">
          <cell r="B423" t="str">
            <v>UPGD.00001275.01.01.01</v>
          </cell>
          <cell r="C423" t="str">
            <v>PROD ASSURANCE - PLANT SECURITY-506</v>
          </cell>
        </row>
        <row r="424">
          <cell r="B424" t="str">
            <v>UPGD.00001275.01.01.02</v>
          </cell>
          <cell r="C424" t="str">
            <v>PROD ASSURANCE - PLANT SECURITY-549</v>
          </cell>
        </row>
        <row r="425">
          <cell r="B425" t="str">
            <v>UPGD.00001282.01.01.01</v>
          </cell>
          <cell r="C425" t="str">
            <v>PMR 3&amp;4 PLANT SECURITY-549</v>
          </cell>
        </row>
        <row r="426">
          <cell r="B426" t="str">
            <v>UPGD.00001327.01.01.01</v>
          </cell>
          <cell r="C426" t="str">
            <v>NERC CIP SUPPORT - APPS/DATA SYSTEMS-506</v>
          </cell>
        </row>
        <row r="427">
          <cell r="B427" t="str">
            <v>UPGD.00001327.01.01.02</v>
          </cell>
          <cell r="C427" t="str">
            <v>NERC CIP SUPPORT - APPS/DATA SYSTEMS-549</v>
          </cell>
        </row>
        <row r="428">
          <cell r="B428" t="str">
            <v>UPGD.00001446.01.01.01</v>
          </cell>
          <cell r="C428" t="str">
            <v>PFL PLANT SECURITY-549</v>
          </cell>
        </row>
        <row r="429">
          <cell r="B429" t="str">
            <v>XAN5100</v>
          </cell>
          <cell r="C429" t="str">
            <v>Interest Rate - Last Day of the Month</v>
          </cell>
        </row>
        <row r="430">
          <cell r="B430" t="str">
            <v>XAN5200</v>
          </cell>
          <cell r="C430" t="str">
            <v>Regulatory Assessment Fee Rate</v>
          </cell>
        </row>
        <row r="431">
          <cell r="B431" t="str">
            <v>XAN5300</v>
          </cell>
          <cell r="C431" t="str">
            <v>Annual Rate of Return for Debt</v>
          </cell>
        </row>
        <row r="432">
          <cell r="B432" t="str">
            <v>XAN5400</v>
          </cell>
          <cell r="C432" t="str">
            <v>Annual Rate of Return for Equity</v>
          </cell>
        </row>
        <row r="433">
          <cell r="B433" t="str">
            <v>XAN5500</v>
          </cell>
          <cell r="C433" t="str">
            <v>Federal Tax Rate</v>
          </cell>
        </row>
        <row r="434">
          <cell r="B434" t="str">
            <v>XAN5600</v>
          </cell>
          <cell r="C434" t="str">
            <v>State Tax Rate</v>
          </cell>
        </row>
        <row r="435">
          <cell r="B435" t="str">
            <v>XAN5700</v>
          </cell>
          <cell r="C435" t="str">
            <v>Interest Rate - First Day of the Month</v>
          </cell>
        </row>
        <row r="436">
          <cell r="B436" t="str">
            <v>t</v>
          </cell>
        </row>
      </sheetData>
      <sheetData sheetId="2">
        <row r="1">
          <cell r="C1" t="str">
            <v>PROJECT_ID</v>
          </cell>
          <cell r="D1" t="str">
            <v>PROJECT_TYPE</v>
          </cell>
          <cell r="E1" t="str">
            <v>CLAUSE_PROGRAM_NAME</v>
          </cell>
          <cell r="F1" t="str">
            <v>ALLOC_CP_FACTOR</v>
          </cell>
          <cell r="G1" t="str">
            <v>ALLOC_GCP_FACTOR</v>
          </cell>
          <cell r="H1" t="str">
            <v>ALLOC_ENGY_FACTOR</v>
          </cell>
        </row>
        <row r="2">
          <cell r="C2">
            <v>81</v>
          </cell>
          <cell r="D2" t="str">
            <v>AMORT</v>
          </cell>
          <cell r="E2" t="str">
            <v>Okeelanta Settlement (Capacity Portion)</v>
          </cell>
          <cell r="F2">
            <v>1</v>
          </cell>
          <cell r="G2">
            <v>0</v>
          </cell>
          <cell r="H2">
            <v>0</v>
          </cell>
        </row>
        <row r="3">
          <cell r="C3">
            <v>86</v>
          </cell>
          <cell r="D3" t="str">
            <v>OM_EXP</v>
          </cell>
          <cell r="E3" t="str">
            <v>SJRPP Suspension Liability</v>
          </cell>
          <cell r="F3">
            <v>1</v>
          </cell>
          <cell r="G3">
            <v>0</v>
          </cell>
          <cell r="H3">
            <v>0</v>
          </cell>
        </row>
        <row r="4">
          <cell r="C4">
            <v>83</v>
          </cell>
          <cell r="D4" t="str">
            <v>OM_EXP</v>
          </cell>
          <cell r="E4" t="str">
            <v>Payments to Non-cogenerators (UPS &amp; SJRPP)</v>
          </cell>
          <cell r="F4">
            <v>1</v>
          </cell>
          <cell r="G4">
            <v>0</v>
          </cell>
          <cell r="H4">
            <v>0</v>
          </cell>
        </row>
        <row r="5">
          <cell r="C5">
            <v>84</v>
          </cell>
          <cell r="D5" t="str">
            <v>OM_EXP</v>
          </cell>
          <cell r="E5" t="str">
            <v>Short-Term Capacity Purchases CCR</v>
          </cell>
          <cell r="F5">
            <v>1</v>
          </cell>
          <cell r="G5">
            <v>0</v>
          </cell>
          <cell r="H5">
            <v>0</v>
          </cell>
        </row>
        <row r="6">
          <cell r="C6">
            <v>85</v>
          </cell>
          <cell r="D6" t="str">
            <v>OM_EXP</v>
          </cell>
          <cell r="E6" t="str">
            <v>QF Capacity Charges</v>
          </cell>
          <cell r="F6">
            <v>1</v>
          </cell>
          <cell r="G6">
            <v>0</v>
          </cell>
          <cell r="H6">
            <v>0</v>
          </cell>
        </row>
        <row r="7">
          <cell r="C7">
            <v>182</v>
          </cell>
          <cell r="D7" t="str">
            <v>OM_EXP</v>
          </cell>
          <cell r="E7" t="str">
            <v>SJRPP Outside Services Legal Fees</v>
          </cell>
          <cell r="F7">
            <v>1</v>
          </cell>
          <cell r="G7">
            <v>0</v>
          </cell>
          <cell r="H7">
            <v>0</v>
          </cell>
        </row>
        <row r="8">
          <cell r="C8">
            <v>87</v>
          </cell>
          <cell r="D8" t="str">
            <v>OM_EXP</v>
          </cell>
          <cell r="E8" t="str">
            <v>Okeelanta Settlement (Capacity)</v>
          </cell>
          <cell r="F8">
            <v>1</v>
          </cell>
          <cell r="G8">
            <v>0</v>
          </cell>
          <cell r="H8">
            <v>0</v>
          </cell>
        </row>
        <row r="9">
          <cell r="C9">
            <v>88</v>
          </cell>
          <cell r="D9" t="str">
            <v>OM_EXP</v>
          </cell>
          <cell r="E9" t="str">
            <v>Incremental Plant Security Costs-Order No. PSC-01-1761</v>
          </cell>
          <cell r="F9">
            <v>1</v>
          </cell>
          <cell r="G9">
            <v>0</v>
          </cell>
          <cell r="H9">
            <v>0</v>
          </cell>
        </row>
        <row r="10">
          <cell r="C10">
            <v>89</v>
          </cell>
          <cell r="D10" t="str">
            <v>OM_EXP</v>
          </cell>
          <cell r="E10" t="str">
            <v>Transmission of Electricity by Others</v>
          </cell>
          <cell r="F10">
            <v>1</v>
          </cell>
          <cell r="G10">
            <v>0</v>
          </cell>
          <cell r="H10">
            <v>0</v>
          </cell>
        </row>
        <row r="11">
          <cell r="C11">
            <v>90</v>
          </cell>
          <cell r="D11" t="str">
            <v>OM_EXP</v>
          </cell>
          <cell r="E11" t="str">
            <v>Transmission Revenues from Capacity Sales</v>
          </cell>
          <cell r="F11">
            <v>1</v>
          </cell>
          <cell r="G11">
            <v>0</v>
          </cell>
          <cell r="H11">
            <v>0</v>
          </cell>
        </row>
        <row r="12">
          <cell r="C12">
            <v>82</v>
          </cell>
          <cell r="D12" t="str">
            <v>RET_REQ</v>
          </cell>
          <cell r="E12" t="str">
            <v>Return on SJRPP Suspension Liability</v>
          </cell>
          <cell r="F12">
            <v>1</v>
          </cell>
          <cell r="G12">
            <v>0</v>
          </cell>
          <cell r="H12">
            <v>0</v>
          </cell>
        </row>
      </sheetData>
      <sheetData sheetId="3">
        <row r="2">
          <cell r="A2">
            <v>2012</v>
          </cell>
          <cell r="B2" t="str">
            <v>DEC</v>
          </cell>
          <cell r="D2" t="str">
            <v>REV5NET</v>
          </cell>
          <cell r="E2">
            <v>49230795.257781602</v>
          </cell>
        </row>
        <row r="3">
          <cell r="A3">
            <v>2012</v>
          </cell>
          <cell r="B3" t="str">
            <v>DEC</v>
          </cell>
          <cell r="D3" t="str">
            <v>REV5MON</v>
          </cell>
          <cell r="E3">
            <v>51614817.9244482</v>
          </cell>
        </row>
        <row r="4">
          <cell r="A4">
            <v>2012</v>
          </cell>
          <cell r="B4" t="str">
            <v>DEC</v>
          </cell>
          <cell r="D4" t="str">
            <v>AM35081</v>
          </cell>
          <cell r="E4">
            <v>0</v>
          </cell>
        </row>
        <row r="5">
          <cell r="A5">
            <v>2012</v>
          </cell>
          <cell r="B5" t="str">
            <v>DEC</v>
          </cell>
          <cell r="D5" t="str">
            <v>AM75081</v>
          </cell>
          <cell r="E5">
            <v>5.0000000000000001E-4</v>
          </cell>
        </row>
        <row r="6">
          <cell r="A6">
            <v>2012</v>
          </cell>
          <cell r="B6" t="str">
            <v>DEC</v>
          </cell>
          <cell r="D6" t="str">
            <v>AM85081</v>
          </cell>
          <cell r="E6">
            <v>1.0499999999999999E-3</v>
          </cell>
        </row>
        <row r="7">
          <cell r="A7">
            <v>2012</v>
          </cell>
          <cell r="B7" t="str">
            <v>DEC</v>
          </cell>
          <cell r="D7" t="str">
            <v>AM55081</v>
          </cell>
          <cell r="E7">
            <v>0</v>
          </cell>
        </row>
        <row r="8">
          <cell r="A8">
            <v>2012</v>
          </cell>
          <cell r="B8" t="str">
            <v>DEC</v>
          </cell>
          <cell r="D8" t="str">
            <v>AM95081</v>
          </cell>
          <cell r="E8">
            <v>8.7499999999999999E-5</v>
          </cell>
        </row>
        <row r="9">
          <cell r="A9">
            <v>2012</v>
          </cell>
          <cell r="B9" t="str">
            <v>DEC</v>
          </cell>
          <cell r="D9" t="str">
            <v>AM65081</v>
          </cell>
          <cell r="E9">
            <v>1.6000000000000001E-3</v>
          </cell>
        </row>
        <row r="10">
          <cell r="A10">
            <v>2012</v>
          </cell>
          <cell r="B10" t="str">
            <v>DEC</v>
          </cell>
          <cell r="D10" t="str">
            <v>AMB5081</v>
          </cell>
          <cell r="E10">
            <v>0.98013950000000005</v>
          </cell>
        </row>
        <row r="11">
          <cell r="A11">
            <v>2012</v>
          </cell>
          <cell r="B11" t="str">
            <v>DEC</v>
          </cell>
          <cell r="D11" t="str">
            <v>AMA5081</v>
          </cell>
          <cell r="E11">
            <v>0</v>
          </cell>
        </row>
        <row r="12">
          <cell r="A12">
            <v>2012</v>
          </cell>
          <cell r="B12" t="str">
            <v>DEC</v>
          </cell>
          <cell r="D12" t="str">
            <v>AM25081</v>
          </cell>
          <cell r="E12">
            <v>0</v>
          </cell>
        </row>
        <row r="13">
          <cell r="A13">
            <v>2012</v>
          </cell>
          <cell r="B13" t="str">
            <v>DEC</v>
          </cell>
          <cell r="D13" t="str">
            <v>AMC5081</v>
          </cell>
          <cell r="E13">
            <v>0</v>
          </cell>
        </row>
        <row r="14">
          <cell r="A14">
            <v>2012</v>
          </cell>
          <cell r="B14" t="str">
            <v>DEC</v>
          </cell>
          <cell r="D14" t="str">
            <v>RRB5082</v>
          </cell>
          <cell r="E14">
            <v>-220866.45032325</v>
          </cell>
        </row>
        <row r="15">
          <cell r="A15">
            <v>2012</v>
          </cell>
          <cell r="B15" t="str">
            <v>DEC</v>
          </cell>
          <cell r="D15" t="str">
            <v>RRS5082</v>
          </cell>
          <cell r="E15">
            <v>-442086.83792678302</v>
          </cell>
        </row>
        <row r="16">
          <cell r="A16">
            <v>2012</v>
          </cell>
          <cell r="B16" t="str">
            <v>DEC</v>
          </cell>
          <cell r="D16" t="str">
            <v>RR85082</v>
          </cell>
          <cell r="E16">
            <v>0.35</v>
          </cell>
        </row>
        <row r="17">
          <cell r="A17">
            <v>2012</v>
          </cell>
          <cell r="B17" t="str">
            <v>DEC</v>
          </cell>
          <cell r="D17" t="str">
            <v>RRE5082</v>
          </cell>
          <cell r="E17">
            <v>-91473.872747000001</v>
          </cell>
        </row>
        <row r="18">
          <cell r="A18">
            <v>2012</v>
          </cell>
          <cell r="B18" t="str">
            <v>DEC</v>
          </cell>
          <cell r="D18" t="str">
            <v>RRR5082</v>
          </cell>
          <cell r="E18">
            <v>0</v>
          </cell>
        </row>
        <row r="19">
          <cell r="A19">
            <v>2012</v>
          </cell>
          <cell r="B19" t="str">
            <v>DEC</v>
          </cell>
          <cell r="D19" t="str">
            <v>RRN5082</v>
          </cell>
          <cell r="E19">
            <v>1</v>
          </cell>
        </row>
        <row r="20">
          <cell r="A20">
            <v>2012</v>
          </cell>
          <cell r="B20" t="str">
            <v>DEC</v>
          </cell>
          <cell r="D20" t="str">
            <v>RR45082</v>
          </cell>
          <cell r="E20">
            <v>-56367927.5</v>
          </cell>
        </row>
        <row r="21">
          <cell r="A21">
            <v>2012</v>
          </cell>
          <cell r="B21" t="str">
            <v>DEC</v>
          </cell>
          <cell r="D21" t="str">
            <v>RRQ5082</v>
          </cell>
          <cell r="E21">
            <v>0</v>
          </cell>
        </row>
        <row r="22">
          <cell r="A22">
            <v>2012</v>
          </cell>
          <cell r="B22" t="str">
            <v>DEC</v>
          </cell>
          <cell r="D22" t="str">
            <v>RR65082</v>
          </cell>
          <cell r="E22">
            <v>1.9473000000000001E-2</v>
          </cell>
        </row>
        <row r="23">
          <cell r="A23">
            <v>2012</v>
          </cell>
          <cell r="B23" t="str">
            <v>DEC</v>
          </cell>
          <cell r="D23" t="str">
            <v>RRI5082</v>
          </cell>
          <cell r="E23">
            <v>0</v>
          </cell>
        </row>
        <row r="24">
          <cell r="A24">
            <v>2012</v>
          </cell>
          <cell r="B24" t="str">
            <v>DEC</v>
          </cell>
          <cell r="D24" t="str">
            <v>RR75082</v>
          </cell>
          <cell r="E24">
            <v>5.5E-2</v>
          </cell>
        </row>
        <row r="25">
          <cell r="A25">
            <v>2012</v>
          </cell>
          <cell r="B25" t="str">
            <v>DEC</v>
          </cell>
          <cell r="D25" t="str">
            <v>RRK5082</v>
          </cell>
          <cell r="E25">
            <v>0</v>
          </cell>
        </row>
        <row r="26">
          <cell r="A26">
            <v>2012</v>
          </cell>
          <cell r="B26" t="str">
            <v>DEC</v>
          </cell>
          <cell r="D26" t="str">
            <v>RR55082</v>
          </cell>
          <cell r="E26">
            <v>4.7018999999999998E-2</v>
          </cell>
        </row>
        <row r="27">
          <cell r="A27">
            <v>2012</v>
          </cell>
          <cell r="B27" t="str">
            <v>DEC</v>
          </cell>
          <cell r="D27" t="str">
            <v>RRF5082</v>
          </cell>
          <cell r="E27">
            <v>-451044.81344419101</v>
          </cell>
        </row>
        <row r="28">
          <cell r="A28">
            <v>2012</v>
          </cell>
          <cell r="B28" t="str">
            <v>DEC</v>
          </cell>
          <cell r="D28" t="str">
            <v>RRD5082</v>
          </cell>
          <cell r="E28">
            <v>-125849.829244017</v>
          </cell>
        </row>
        <row r="29">
          <cell r="A29">
            <v>2012</v>
          </cell>
          <cell r="B29" t="str">
            <v>DEC</v>
          </cell>
          <cell r="D29" t="str">
            <v>RRJ5082</v>
          </cell>
          <cell r="E29">
            <v>-451044.81344419101</v>
          </cell>
        </row>
        <row r="30">
          <cell r="A30">
            <v>2012</v>
          </cell>
          <cell r="B30" t="str">
            <v>DEC</v>
          </cell>
          <cell r="D30" t="str">
            <v>RR35082</v>
          </cell>
          <cell r="E30">
            <v>-56406921</v>
          </cell>
        </row>
        <row r="31">
          <cell r="A31">
            <v>2012</v>
          </cell>
          <cell r="B31" t="str">
            <v>DEC</v>
          </cell>
          <cell r="D31" t="str">
            <v>RRA5082</v>
          </cell>
          <cell r="E31">
            <v>0.53846153846153799</v>
          </cell>
        </row>
        <row r="32">
          <cell r="A32">
            <v>2012</v>
          </cell>
          <cell r="B32" t="str">
            <v>DEC</v>
          </cell>
          <cell r="D32" t="str">
            <v>RRP5082</v>
          </cell>
          <cell r="E32">
            <v>-442086.83792678302</v>
          </cell>
        </row>
        <row r="33">
          <cell r="A33">
            <v>2012</v>
          </cell>
          <cell r="B33" t="str">
            <v>DEC</v>
          </cell>
          <cell r="D33" t="str">
            <v>RR25082</v>
          </cell>
          <cell r="E33">
            <v>-77987</v>
          </cell>
        </row>
        <row r="34">
          <cell r="A34">
            <v>2012</v>
          </cell>
          <cell r="B34" t="str">
            <v>DEC</v>
          </cell>
          <cell r="D34" t="str">
            <v>RRH5082</v>
          </cell>
          <cell r="E34">
            <v>0</v>
          </cell>
        </row>
        <row r="35">
          <cell r="A35">
            <v>2012</v>
          </cell>
          <cell r="B35" t="str">
            <v>DEC</v>
          </cell>
          <cell r="D35" t="str">
            <v>RRM5082</v>
          </cell>
          <cell r="E35">
            <v>0.98013950000000005</v>
          </cell>
        </row>
        <row r="36">
          <cell r="A36">
            <v>2012</v>
          </cell>
          <cell r="B36" t="str">
            <v>DEC</v>
          </cell>
          <cell r="D36" t="str">
            <v>RRC5082</v>
          </cell>
          <cell r="E36">
            <v>-12854.6611299246</v>
          </cell>
        </row>
        <row r="37">
          <cell r="A37">
            <v>2012</v>
          </cell>
          <cell r="B37" t="str">
            <v>DEC</v>
          </cell>
          <cell r="D37" t="str">
            <v>RR95082</v>
          </cell>
          <cell r="E37">
            <v>5.8201058201058198E-2</v>
          </cell>
        </row>
        <row r="38">
          <cell r="A38">
            <v>2012</v>
          </cell>
          <cell r="B38" t="str">
            <v>DEC</v>
          </cell>
          <cell r="D38" t="str">
            <v>RRO5082</v>
          </cell>
          <cell r="E38">
            <v>1</v>
          </cell>
        </row>
        <row r="39">
          <cell r="A39">
            <v>2012</v>
          </cell>
          <cell r="B39" t="str">
            <v>DEC</v>
          </cell>
          <cell r="D39" t="str">
            <v>RRL5082</v>
          </cell>
          <cell r="E39">
            <v>0</v>
          </cell>
        </row>
        <row r="40">
          <cell r="A40">
            <v>2012</v>
          </cell>
          <cell r="B40" t="str">
            <v>DEC</v>
          </cell>
          <cell r="D40" t="str">
            <v>RRG5082</v>
          </cell>
          <cell r="E40">
            <v>1</v>
          </cell>
        </row>
        <row r="41">
          <cell r="A41">
            <v>2012</v>
          </cell>
          <cell r="B41" t="str">
            <v>DEC</v>
          </cell>
          <cell r="D41" t="str">
            <v>UPGD.00000963.01.01.01</v>
          </cell>
          <cell r="E41">
            <v>29820.97</v>
          </cell>
        </row>
        <row r="42">
          <cell r="A42">
            <v>2012</v>
          </cell>
          <cell r="B42" t="str">
            <v>DEC</v>
          </cell>
          <cell r="D42" t="str">
            <v>UPGD.00000963.01.01.02</v>
          </cell>
          <cell r="E42">
            <v>29820.9</v>
          </cell>
        </row>
        <row r="43">
          <cell r="A43">
            <v>2012</v>
          </cell>
          <cell r="B43" t="str">
            <v>DEC</v>
          </cell>
          <cell r="D43" t="str">
            <v>UCOR.00000306.01.07.01</v>
          </cell>
          <cell r="E43">
            <v>2320900.56</v>
          </cell>
        </row>
        <row r="44">
          <cell r="A44">
            <v>2012</v>
          </cell>
          <cell r="B44" t="str">
            <v>DEC</v>
          </cell>
          <cell r="D44" t="str">
            <v>6350000868</v>
          </cell>
          <cell r="E44">
            <v>-191835.41</v>
          </cell>
        </row>
        <row r="45">
          <cell r="A45">
            <v>2012</v>
          </cell>
          <cell r="B45" t="str">
            <v>DEC</v>
          </cell>
          <cell r="D45" t="str">
            <v>O/U5MON</v>
          </cell>
          <cell r="E45">
            <v>-14364417.2476006</v>
          </cell>
        </row>
        <row r="46">
          <cell r="A46">
            <v>2012</v>
          </cell>
          <cell r="B46" t="str">
            <v>DEC</v>
          </cell>
          <cell r="D46" t="str">
            <v>EXP5TOT</v>
          </cell>
          <cell r="E46">
            <v>65979235.172048897</v>
          </cell>
        </row>
        <row r="47">
          <cell r="A47">
            <v>2012</v>
          </cell>
          <cell r="B47" t="str">
            <v>DEC</v>
          </cell>
          <cell r="D47" t="str">
            <v>LIN5LOS</v>
          </cell>
          <cell r="E47">
            <v>0</v>
          </cell>
        </row>
        <row r="48">
          <cell r="A48">
            <v>2012</v>
          </cell>
          <cell r="B48" t="str">
            <v>DEC</v>
          </cell>
          <cell r="D48" t="str">
            <v>REV5TOT</v>
          </cell>
          <cell r="E48">
            <v>51614817.9244482</v>
          </cell>
        </row>
        <row r="49">
          <cell r="A49">
            <v>2012</v>
          </cell>
          <cell r="B49" t="str">
            <v>DEC</v>
          </cell>
          <cell r="D49" t="str">
            <v>RES5PMO</v>
          </cell>
          <cell r="E49">
            <v>0</v>
          </cell>
        </row>
        <row r="50">
          <cell r="A50">
            <v>2012</v>
          </cell>
          <cell r="B50" t="str">
            <v>DEC</v>
          </cell>
          <cell r="D50" t="str">
            <v>GLB5END</v>
          </cell>
          <cell r="E50">
            <v>-68496518.948203698</v>
          </cell>
        </row>
        <row r="51">
          <cell r="A51">
            <v>2012</v>
          </cell>
          <cell r="B51" t="str">
            <v>DEC</v>
          </cell>
          <cell r="D51" t="str">
            <v>INT5MON</v>
          </cell>
          <cell r="E51">
            <v>8.7499999999999999E-5</v>
          </cell>
        </row>
        <row r="52">
          <cell r="A52">
            <v>2012</v>
          </cell>
          <cell r="B52" t="str">
            <v>DEC</v>
          </cell>
          <cell r="D52" t="str">
            <v>ADJ5PRI</v>
          </cell>
          <cell r="E52">
            <v>0</v>
          </cell>
        </row>
        <row r="53">
          <cell r="A53">
            <v>2012</v>
          </cell>
          <cell r="B53" t="str">
            <v>DEC</v>
          </cell>
          <cell r="D53" t="str">
            <v>AVG5AMT</v>
          </cell>
          <cell r="E53">
            <v>-60117038.750179403</v>
          </cell>
        </row>
        <row r="54">
          <cell r="A54">
            <v>2012</v>
          </cell>
          <cell r="B54" t="str">
            <v>DEC</v>
          </cell>
          <cell r="D54" t="str">
            <v>GLE5MON</v>
          </cell>
          <cell r="E54">
            <v>-16753700.155157899</v>
          </cell>
        </row>
        <row r="55">
          <cell r="A55">
            <v>2012</v>
          </cell>
          <cell r="B55" t="str">
            <v>DEC</v>
          </cell>
          <cell r="D55" t="str">
            <v>RES5PRI</v>
          </cell>
          <cell r="E55">
            <v>0</v>
          </cell>
        </row>
        <row r="56">
          <cell r="A56">
            <v>2012</v>
          </cell>
          <cell r="B56" t="str">
            <v>DEC</v>
          </cell>
          <cell r="D56" t="str">
            <v>INT5YER</v>
          </cell>
          <cell r="E56">
            <v>1.0499999999999999E-3</v>
          </cell>
        </row>
        <row r="57">
          <cell r="A57">
            <v>2012</v>
          </cell>
          <cell r="B57" t="str">
            <v>DEC</v>
          </cell>
          <cell r="D57" t="str">
            <v>INT5AMT</v>
          </cell>
          <cell r="E57">
            <v>-5260.2408906406899</v>
          </cell>
        </row>
        <row r="58">
          <cell r="A58">
            <v>2012</v>
          </cell>
          <cell r="B58" t="str">
            <v>DEC</v>
          </cell>
          <cell r="D58" t="str">
            <v>TRU5BEG</v>
          </cell>
          <cell r="E58">
            <v>-51742818.7930457</v>
          </cell>
        </row>
        <row r="59">
          <cell r="A59">
            <v>2012</v>
          </cell>
          <cell r="B59" t="str">
            <v>DEC</v>
          </cell>
          <cell r="D59" t="str">
            <v>TRU5END</v>
          </cell>
          <cell r="E59">
            <v>-68491258.707313001</v>
          </cell>
        </row>
        <row r="60">
          <cell r="A60">
            <v>2012</v>
          </cell>
          <cell r="B60" t="str">
            <v>DEC</v>
          </cell>
          <cell r="D60" t="str">
            <v>6350000869</v>
          </cell>
          <cell r="E60">
            <v>148968.48000000001</v>
          </cell>
        </row>
        <row r="61">
          <cell r="A61">
            <v>2012</v>
          </cell>
          <cell r="B61" t="str">
            <v>DEC</v>
          </cell>
          <cell r="D61" t="str">
            <v>6350000870</v>
          </cell>
          <cell r="E61">
            <v>-3309.41</v>
          </cell>
        </row>
        <row r="62">
          <cell r="A62">
            <v>2012</v>
          </cell>
          <cell r="B62" t="str">
            <v>DEC</v>
          </cell>
          <cell r="D62" t="str">
            <v>6350000871</v>
          </cell>
          <cell r="E62">
            <v>-13015.68</v>
          </cell>
        </row>
        <row r="63">
          <cell r="A63">
            <v>2012</v>
          </cell>
          <cell r="B63" t="str">
            <v>DEC</v>
          </cell>
          <cell r="D63" t="str">
            <v>6350000872</v>
          </cell>
          <cell r="E63">
            <v>-132643.39000000001</v>
          </cell>
        </row>
        <row r="64">
          <cell r="A64">
            <v>2012</v>
          </cell>
          <cell r="B64" t="str">
            <v>DEC</v>
          </cell>
          <cell r="D64" t="str">
            <v>6360000992</v>
          </cell>
          <cell r="E64">
            <v>16011366.970000001</v>
          </cell>
        </row>
        <row r="65">
          <cell r="A65">
            <v>2012</v>
          </cell>
          <cell r="B65" t="str">
            <v>DEC</v>
          </cell>
          <cell r="D65" t="str">
            <v>UCOR.00000601.01.01.02</v>
          </cell>
          <cell r="E65">
            <v>2644238.71</v>
          </cell>
        </row>
        <row r="66">
          <cell r="A66">
            <v>2012</v>
          </cell>
          <cell r="B66" t="str">
            <v>DEC</v>
          </cell>
          <cell r="D66" t="str">
            <v>4405810</v>
          </cell>
          <cell r="E66">
            <v>0</v>
          </cell>
        </row>
        <row r="67">
          <cell r="A67">
            <v>2012</v>
          </cell>
          <cell r="B67" t="str">
            <v>DEC</v>
          </cell>
          <cell r="D67" t="str">
            <v>4405940</v>
          </cell>
          <cell r="E67">
            <v>0</v>
          </cell>
        </row>
        <row r="68">
          <cell r="A68">
            <v>2012</v>
          </cell>
          <cell r="B68" t="str">
            <v>DEC</v>
          </cell>
          <cell r="D68" t="str">
            <v>4405000</v>
          </cell>
          <cell r="E68">
            <v>60892371.090000004</v>
          </cell>
        </row>
        <row r="69">
          <cell r="A69">
            <v>2012</v>
          </cell>
          <cell r="B69" t="str">
            <v>DEC</v>
          </cell>
          <cell r="D69" t="str">
            <v>4405840</v>
          </cell>
          <cell r="E69">
            <v>0</v>
          </cell>
        </row>
        <row r="70">
          <cell r="A70">
            <v>2012</v>
          </cell>
          <cell r="B70" t="str">
            <v>DEC</v>
          </cell>
          <cell r="D70" t="str">
            <v>MAN5001</v>
          </cell>
          <cell r="E70">
            <v>3364670</v>
          </cell>
        </row>
        <row r="71">
          <cell r="A71">
            <v>2012</v>
          </cell>
          <cell r="B71" t="str">
            <v>DEC</v>
          </cell>
          <cell r="D71" t="str">
            <v>MAN5002</v>
          </cell>
          <cell r="E71">
            <v>25243602</v>
          </cell>
        </row>
        <row r="72">
          <cell r="A72">
            <v>2012</v>
          </cell>
          <cell r="B72" t="str">
            <v>DEC</v>
          </cell>
          <cell r="D72" t="str">
            <v>MAN5003</v>
          </cell>
          <cell r="E72">
            <v>0</v>
          </cell>
        </row>
        <row r="73">
          <cell r="A73">
            <v>2012</v>
          </cell>
          <cell r="B73" t="str">
            <v>DEC</v>
          </cell>
          <cell r="D73" t="str">
            <v>MAN5005</v>
          </cell>
          <cell r="E73">
            <v>0</v>
          </cell>
        </row>
        <row r="74">
          <cell r="A74">
            <v>2012</v>
          </cell>
          <cell r="B74" t="str">
            <v>DEC</v>
          </cell>
          <cell r="D74" t="str">
            <v>MAN5006</v>
          </cell>
          <cell r="E74">
            <v>0</v>
          </cell>
        </row>
        <row r="75">
          <cell r="A75">
            <v>2012</v>
          </cell>
          <cell r="B75" t="str">
            <v>DEC</v>
          </cell>
          <cell r="D75" t="str">
            <v>MAN5007</v>
          </cell>
          <cell r="E75">
            <v>0</v>
          </cell>
        </row>
        <row r="76">
          <cell r="A76">
            <v>2012</v>
          </cell>
          <cell r="B76" t="str">
            <v>DEC</v>
          </cell>
          <cell r="D76" t="str">
            <v>MAN5008</v>
          </cell>
          <cell r="E76">
            <v>0</v>
          </cell>
        </row>
        <row r="77">
          <cell r="A77">
            <v>2012</v>
          </cell>
          <cell r="B77" t="str">
            <v>DEC</v>
          </cell>
          <cell r="D77" t="str">
            <v>MAN5009</v>
          </cell>
          <cell r="E77">
            <v>0</v>
          </cell>
        </row>
        <row r="78">
          <cell r="A78">
            <v>2012</v>
          </cell>
          <cell r="B78" t="str">
            <v>DEC</v>
          </cell>
          <cell r="D78" t="str">
            <v>MAN500A</v>
          </cell>
          <cell r="E78">
            <v>0</v>
          </cell>
        </row>
        <row r="79">
          <cell r="A79">
            <v>2012</v>
          </cell>
          <cell r="B79" t="str">
            <v>DEC</v>
          </cell>
          <cell r="D79" t="str">
            <v>MAN500B</v>
          </cell>
          <cell r="E79">
            <v>-44704575</v>
          </cell>
        </row>
        <row r="80">
          <cell r="A80">
            <v>2012</v>
          </cell>
          <cell r="B80" t="str">
            <v>DEC</v>
          </cell>
          <cell r="D80" t="str">
            <v>MAN5010</v>
          </cell>
          <cell r="E80">
            <v>0</v>
          </cell>
        </row>
        <row r="81">
          <cell r="A81">
            <v>2012</v>
          </cell>
          <cell r="B81" t="str">
            <v>DEC</v>
          </cell>
          <cell r="D81" t="str">
            <v>MAN5011</v>
          </cell>
          <cell r="E81">
            <v>0.98013950000000005</v>
          </cell>
        </row>
        <row r="82">
          <cell r="A82">
            <v>2012</v>
          </cell>
          <cell r="B82" t="str">
            <v>DEC</v>
          </cell>
          <cell r="D82" t="str">
            <v>MAN5101</v>
          </cell>
          <cell r="E82">
            <v>0</v>
          </cell>
        </row>
        <row r="83">
          <cell r="A83">
            <v>2012</v>
          </cell>
          <cell r="B83" t="str">
            <v>DEC</v>
          </cell>
          <cell r="D83" t="str">
            <v>MAN5102</v>
          </cell>
          <cell r="E83">
            <v>0</v>
          </cell>
        </row>
        <row r="84">
          <cell r="A84">
            <v>2012</v>
          </cell>
          <cell r="B84" t="str">
            <v>DEC</v>
          </cell>
          <cell r="D84" t="str">
            <v>MAN510B</v>
          </cell>
          <cell r="E84">
            <v>0</v>
          </cell>
        </row>
        <row r="85">
          <cell r="A85">
            <v>2012</v>
          </cell>
          <cell r="B85" t="str">
            <v>DEC</v>
          </cell>
          <cell r="D85" t="str">
            <v>MAN5WC3</v>
          </cell>
          <cell r="E85">
            <v>-11626104.119999999</v>
          </cell>
        </row>
        <row r="86">
          <cell r="A86">
            <v>2012</v>
          </cell>
          <cell r="B86" t="str">
            <v>DEC</v>
          </cell>
          <cell r="D86" t="str">
            <v>XAN5100</v>
          </cell>
          <cell r="E86">
            <v>5.0000000000000001E-4</v>
          </cell>
        </row>
        <row r="87">
          <cell r="A87">
            <v>2012</v>
          </cell>
          <cell r="B87" t="str">
            <v>DEC</v>
          </cell>
          <cell r="D87" t="str">
            <v>XAN5200</v>
          </cell>
          <cell r="E87">
            <v>7.2000000000000005E-4</v>
          </cell>
        </row>
        <row r="88">
          <cell r="A88">
            <v>2012</v>
          </cell>
          <cell r="B88" t="str">
            <v>DEC</v>
          </cell>
          <cell r="D88" t="str">
            <v>XAN5300</v>
          </cell>
          <cell r="E88">
            <v>1.9473000000000001E-2</v>
          </cell>
        </row>
        <row r="89">
          <cell r="A89">
            <v>2012</v>
          </cell>
          <cell r="B89" t="str">
            <v>DEC</v>
          </cell>
          <cell r="D89" t="str">
            <v>XAN5400</v>
          </cell>
          <cell r="E89">
            <v>4.7018999999999998E-2</v>
          </cell>
        </row>
        <row r="90">
          <cell r="A90">
            <v>2012</v>
          </cell>
          <cell r="B90" t="str">
            <v>DEC</v>
          </cell>
          <cell r="D90" t="str">
            <v>XAN5500</v>
          </cell>
          <cell r="E90">
            <v>0.35</v>
          </cell>
        </row>
        <row r="91">
          <cell r="A91">
            <v>2012</v>
          </cell>
          <cell r="B91" t="str">
            <v>DEC</v>
          </cell>
          <cell r="D91" t="str">
            <v>XAN5600</v>
          </cell>
          <cell r="E91">
            <v>5.5E-2</v>
          </cell>
        </row>
        <row r="92">
          <cell r="A92">
            <v>2012</v>
          </cell>
          <cell r="B92" t="str">
            <v>DEC</v>
          </cell>
          <cell r="D92" t="str">
            <v>UCOR.00000301.01.06.01Y</v>
          </cell>
          <cell r="E92">
            <v>77987</v>
          </cell>
        </row>
        <row r="93">
          <cell r="A93">
            <v>2012</v>
          </cell>
          <cell r="B93" t="str">
            <v>DEC</v>
          </cell>
          <cell r="D93" t="str">
            <v>XAN5700</v>
          </cell>
          <cell r="E93">
            <v>1.6000000000000001E-3</v>
          </cell>
        </row>
        <row r="94">
          <cell r="A94">
            <v>2012</v>
          </cell>
          <cell r="B94" t="str">
            <v>DEC</v>
          </cell>
          <cell r="D94" t="str">
            <v>AM45081</v>
          </cell>
          <cell r="E94">
            <v>-60</v>
          </cell>
        </row>
        <row r="95">
          <cell r="A95">
            <v>2012</v>
          </cell>
          <cell r="B95" t="str">
            <v>DEC</v>
          </cell>
          <cell r="D95" t="str">
            <v>AM15081</v>
          </cell>
          <cell r="E95">
            <v>0</v>
          </cell>
        </row>
        <row r="96">
          <cell r="A96">
            <v>2012</v>
          </cell>
          <cell r="B96" t="str">
            <v>DEC</v>
          </cell>
          <cell r="D96" t="str">
            <v>RR15082</v>
          </cell>
          <cell r="E96">
            <v>-56328934</v>
          </cell>
        </row>
        <row r="97">
          <cell r="A97">
            <v>2012</v>
          </cell>
          <cell r="B97" t="str">
            <v>DEC</v>
          </cell>
          <cell r="D97" t="str">
            <v>GLB5BEG</v>
          </cell>
          <cell r="E97">
            <v>-51742818.7930457</v>
          </cell>
        </row>
        <row r="98">
          <cell r="A98">
            <v>2012</v>
          </cell>
          <cell r="B98" t="str">
            <v>DEC</v>
          </cell>
          <cell r="D98" t="str">
            <v>O/U5YTD</v>
          </cell>
          <cell r="E98">
            <v>-9376117.9536277205</v>
          </cell>
        </row>
        <row r="99">
          <cell r="A99">
            <v>2012</v>
          </cell>
          <cell r="B99" t="str">
            <v>DEC</v>
          </cell>
          <cell r="D99" t="str">
            <v>TRU5YTD</v>
          </cell>
          <cell r="E99">
            <v>26224249.333333299</v>
          </cell>
        </row>
        <row r="100">
          <cell r="A100">
            <v>2012</v>
          </cell>
          <cell r="B100" t="str">
            <v>DEC</v>
          </cell>
          <cell r="D100" t="str">
            <v>1MC5YTD</v>
          </cell>
          <cell r="E100">
            <v>0</v>
          </cell>
        </row>
        <row r="101">
          <cell r="A101">
            <v>2012</v>
          </cell>
          <cell r="B101" t="str">
            <v>DEC</v>
          </cell>
          <cell r="D101" t="str">
            <v>2MC5YTD</v>
          </cell>
          <cell r="E101">
            <v>0</v>
          </cell>
        </row>
        <row r="102">
          <cell r="A102">
            <v>2012</v>
          </cell>
          <cell r="B102" t="str">
            <v>DEC</v>
          </cell>
          <cell r="D102" t="str">
            <v>3MC5YTD</v>
          </cell>
          <cell r="E102">
            <v>0</v>
          </cell>
        </row>
        <row r="103">
          <cell r="A103">
            <v>2012</v>
          </cell>
          <cell r="B103" t="str">
            <v>DEC</v>
          </cell>
          <cell r="D103" t="str">
            <v>INT5YTD</v>
          </cell>
          <cell r="E103">
            <v>-46148.316431563799</v>
          </cell>
        </row>
        <row r="104">
          <cell r="A104">
            <v>2012</v>
          </cell>
          <cell r="B104" t="str">
            <v>DEC</v>
          </cell>
          <cell r="D104" t="str">
            <v>2MC5TOT</v>
          </cell>
          <cell r="E104">
            <v>0</v>
          </cell>
        </row>
        <row r="105">
          <cell r="A105">
            <v>2012</v>
          </cell>
          <cell r="B105" t="str">
            <v>DEC</v>
          </cell>
          <cell r="D105" t="str">
            <v>1MC5MON</v>
          </cell>
          <cell r="E105">
            <v>0</v>
          </cell>
        </row>
        <row r="106">
          <cell r="A106">
            <v>2012</v>
          </cell>
          <cell r="B106" t="str">
            <v>DEC</v>
          </cell>
          <cell r="D106" t="str">
            <v>1MC5TOT</v>
          </cell>
          <cell r="E106">
            <v>0</v>
          </cell>
        </row>
        <row r="107">
          <cell r="A107">
            <v>2012</v>
          </cell>
          <cell r="B107" t="str">
            <v>DEC</v>
          </cell>
          <cell r="D107" t="str">
            <v>TRU5MON</v>
          </cell>
          <cell r="E107">
            <v>2384022.66666666</v>
          </cell>
        </row>
        <row r="108">
          <cell r="A108">
            <v>2012</v>
          </cell>
          <cell r="B108" t="str">
            <v>DEC</v>
          </cell>
          <cell r="D108" t="str">
            <v>TRU5TOT</v>
          </cell>
          <cell r="E108">
            <v>28608272</v>
          </cell>
        </row>
        <row r="109">
          <cell r="A109">
            <v>2012</v>
          </cell>
          <cell r="B109" t="str">
            <v>DEC</v>
          </cell>
          <cell r="D109" t="str">
            <v>2MC5MON</v>
          </cell>
          <cell r="E109">
            <v>0</v>
          </cell>
        </row>
        <row r="110">
          <cell r="A110">
            <v>2012</v>
          </cell>
          <cell r="B110" t="str">
            <v>DEC</v>
          </cell>
          <cell r="D110" t="str">
            <v>RAF5FEE</v>
          </cell>
          <cell r="E110">
            <v>35471.712218400004</v>
          </cell>
        </row>
        <row r="111">
          <cell r="A111">
            <v>2012</v>
          </cell>
          <cell r="B111" t="str">
            <v>NOV</v>
          </cell>
          <cell r="D111" t="str">
            <v>RRL5082</v>
          </cell>
          <cell r="E111">
            <v>0</v>
          </cell>
        </row>
        <row r="112">
          <cell r="A112">
            <v>2012</v>
          </cell>
          <cell r="B112" t="str">
            <v>NOV</v>
          </cell>
          <cell r="D112" t="str">
            <v>RRI5082</v>
          </cell>
          <cell r="E112">
            <v>0</v>
          </cell>
        </row>
        <row r="113">
          <cell r="A113">
            <v>2012</v>
          </cell>
          <cell r="B113" t="str">
            <v>NOV</v>
          </cell>
          <cell r="D113" t="str">
            <v>RRH5082</v>
          </cell>
          <cell r="E113">
            <v>0</v>
          </cell>
        </row>
        <row r="114">
          <cell r="A114">
            <v>2012</v>
          </cell>
          <cell r="B114" t="str">
            <v>NOV</v>
          </cell>
          <cell r="D114" t="str">
            <v>RRC5082</v>
          </cell>
          <cell r="E114">
            <v>-12836.876256469001</v>
          </cell>
        </row>
        <row r="115">
          <cell r="A115">
            <v>2012</v>
          </cell>
          <cell r="B115" t="str">
            <v>NOV</v>
          </cell>
          <cell r="D115" t="str">
            <v>RRQ5082</v>
          </cell>
          <cell r="E115">
            <v>0</v>
          </cell>
        </row>
        <row r="116">
          <cell r="A116">
            <v>2012</v>
          </cell>
          <cell r="B116" t="str">
            <v>NOV</v>
          </cell>
          <cell r="D116" t="str">
            <v>RR85082</v>
          </cell>
          <cell r="E116">
            <v>0.35</v>
          </cell>
        </row>
        <row r="117">
          <cell r="A117">
            <v>2012</v>
          </cell>
          <cell r="B117" t="str">
            <v>NOV</v>
          </cell>
          <cell r="D117" t="str">
            <v>RRP5082</v>
          </cell>
          <cell r="E117">
            <v>-441475.195317971</v>
          </cell>
        </row>
        <row r="118">
          <cell r="A118">
            <v>2012</v>
          </cell>
          <cell r="B118" t="str">
            <v>NOV</v>
          </cell>
          <cell r="D118" t="str">
            <v>RR75082</v>
          </cell>
          <cell r="E118">
            <v>5.5E-2</v>
          </cell>
        </row>
        <row r="119">
          <cell r="A119">
            <v>2012</v>
          </cell>
          <cell r="B119" t="str">
            <v>NOV</v>
          </cell>
          <cell r="D119" t="str">
            <v>RRG5082</v>
          </cell>
          <cell r="E119">
            <v>1</v>
          </cell>
        </row>
        <row r="120">
          <cell r="A120">
            <v>2012</v>
          </cell>
          <cell r="B120" t="str">
            <v>NOV</v>
          </cell>
          <cell r="D120" t="str">
            <v>RRJ5082</v>
          </cell>
          <cell r="E120">
            <v>-450420.777162813</v>
          </cell>
        </row>
        <row r="121">
          <cell r="A121">
            <v>2012</v>
          </cell>
          <cell r="B121" t="str">
            <v>NOV</v>
          </cell>
          <cell r="D121" t="str">
            <v>RR45082</v>
          </cell>
          <cell r="E121">
            <v>-56289940.5</v>
          </cell>
        </row>
        <row r="122">
          <cell r="A122">
            <v>2012</v>
          </cell>
          <cell r="B122" t="str">
            <v>NOV</v>
          </cell>
          <cell r="D122" t="str">
            <v>RRA5082</v>
          </cell>
          <cell r="E122">
            <v>0.53846153846153799</v>
          </cell>
        </row>
        <row r="123">
          <cell r="A123">
            <v>2012</v>
          </cell>
          <cell r="B123" t="str">
            <v>NOV</v>
          </cell>
          <cell r="D123" t="str">
            <v>RRK5082</v>
          </cell>
          <cell r="E123">
            <v>0</v>
          </cell>
        </row>
        <row r="124">
          <cell r="A124">
            <v>2012</v>
          </cell>
          <cell r="B124" t="str">
            <v>NOV</v>
          </cell>
          <cell r="D124" t="str">
            <v>RRR5082</v>
          </cell>
          <cell r="E124">
            <v>0</v>
          </cell>
        </row>
        <row r="125">
          <cell r="A125">
            <v>2012</v>
          </cell>
          <cell r="B125" t="str">
            <v>NOV</v>
          </cell>
          <cell r="D125" t="str">
            <v>RR35082</v>
          </cell>
          <cell r="E125">
            <v>-56328934</v>
          </cell>
        </row>
        <row r="126">
          <cell r="A126">
            <v>2012</v>
          </cell>
          <cell r="B126" t="str">
            <v>NOV</v>
          </cell>
          <cell r="D126" t="str">
            <v>RRM5082</v>
          </cell>
          <cell r="E126">
            <v>0.98013950000000005</v>
          </cell>
        </row>
        <row r="127">
          <cell r="A127">
            <v>2012</v>
          </cell>
          <cell r="B127" t="str">
            <v>NOV</v>
          </cell>
          <cell r="D127" t="str">
            <v>RRO5082</v>
          </cell>
          <cell r="E127">
            <v>1</v>
          </cell>
        </row>
        <row r="128">
          <cell r="A128">
            <v>2012</v>
          </cell>
          <cell r="B128" t="str">
            <v>NOV</v>
          </cell>
          <cell r="D128" t="str">
            <v>RRS5082</v>
          </cell>
          <cell r="E128">
            <v>-441475.195317971</v>
          </cell>
        </row>
        <row r="129">
          <cell r="A129">
            <v>2012</v>
          </cell>
          <cell r="B129" t="str">
            <v>NOV</v>
          </cell>
          <cell r="D129" t="str">
            <v>RR55082</v>
          </cell>
          <cell r="E129">
            <v>4.7018999999999998E-2</v>
          </cell>
        </row>
        <row r="130">
          <cell r="A130">
            <v>2012</v>
          </cell>
          <cell r="B130" t="str">
            <v>NOV</v>
          </cell>
          <cell r="D130" t="str">
            <v>RRB5082</v>
          </cell>
          <cell r="E130">
            <v>-220560.87386115</v>
          </cell>
        </row>
        <row r="131">
          <cell r="A131">
            <v>2012</v>
          </cell>
          <cell r="B131" t="str">
            <v>NOV</v>
          </cell>
          <cell r="D131" t="str">
            <v>RRE5082</v>
          </cell>
          <cell r="E131">
            <v>-91347.315443400003</v>
          </cell>
        </row>
        <row r="132">
          <cell r="A132">
            <v>2012</v>
          </cell>
          <cell r="B132" t="str">
            <v>NOV</v>
          </cell>
          <cell r="D132" t="str">
            <v>RR65082</v>
          </cell>
          <cell r="E132">
            <v>1.9473000000000001E-2</v>
          </cell>
        </row>
        <row r="133">
          <cell r="A133">
            <v>2012</v>
          </cell>
          <cell r="B133" t="str">
            <v>NOV</v>
          </cell>
          <cell r="D133" t="str">
            <v>RR95082</v>
          </cell>
          <cell r="E133">
            <v>5.8201058201058198E-2</v>
          </cell>
        </row>
        <row r="134">
          <cell r="A134">
            <v>2012</v>
          </cell>
          <cell r="B134" t="str">
            <v>NOV</v>
          </cell>
          <cell r="D134" t="str">
            <v>RRN5082</v>
          </cell>
          <cell r="E134">
            <v>1</v>
          </cell>
        </row>
        <row r="135">
          <cell r="A135">
            <v>2012</v>
          </cell>
          <cell r="B135" t="str">
            <v>NOV</v>
          </cell>
          <cell r="D135" t="str">
            <v>RR25082</v>
          </cell>
          <cell r="E135">
            <v>-77987</v>
          </cell>
        </row>
        <row r="136">
          <cell r="A136">
            <v>2012</v>
          </cell>
          <cell r="B136" t="str">
            <v>NOV</v>
          </cell>
          <cell r="D136" t="str">
            <v>RRD5082</v>
          </cell>
          <cell r="E136">
            <v>-125675.711601794</v>
          </cell>
        </row>
        <row r="137">
          <cell r="A137">
            <v>2012</v>
          </cell>
          <cell r="B137" t="str">
            <v>NOV</v>
          </cell>
          <cell r="D137" t="str">
            <v>RRF5082</v>
          </cell>
          <cell r="E137">
            <v>-450420.777162813</v>
          </cell>
        </row>
        <row r="138">
          <cell r="A138">
            <v>2012</v>
          </cell>
          <cell r="B138" t="str">
            <v>DEC</v>
          </cell>
          <cell r="D138" t="str">
            <v>UCOR.00000301.01.05.01</v>
          </cell>
          <cell r="E138">
            <v>7327730.6600000001</v>
          </cell>
        </row>
        <row r="139">
          <cell r="A139">
            <v>2012</v>
          </cell>
          <cell r="B139" t="str">
            <v>DEC</v>
          </cell>
          <cell r="D139" t="str">
            <v>UCOR.00000306.01.07.02</v>
          </cell>
          <cell r="E139">
            <v>9633925.6699999999</v>
          </cell>
        </row>
        <row r="140">
          <cell r="A140">
            <v>2012</v>
          </cell>
          <cell r="B140" t="str">
            <v>DEC</v>
          </cell>
          <cell r="D140" t="str">
            <v>UCOR.00000301.01.03.01</v>
          </cell>
          <cell r="E140">
            <v>25192701.420000002</v>
          </cell>
        </row>
        <row r="141">
          <cell r="A141">
            <v>2012</v>
          </cell>
          <cell r="B141" t="str">
            <v>DEC</v>
          </cell>
          <cell r="D141" t="str">
            <v>UCOR.00000301.01.06.01</v>
          </cell>
          <cell r="E141">
            <v>77987</v>
          </cell>
        </row>
        <row r="142">
          <cell r="A142">
            <v>2012</v>
          </cell>
          <cell r="B142" t="str">
            <v>DEC</v>
          </cell>
          <cell r="D142" t="str">
            <v>UCOR.00000622.01.02.01</v>
          </cell>
          <cell r="E142">
            <v>-165138.72</v>
          </cell>
        </row>
        <row r="143">
          <cell r="A143">
            <v>2012</v>
          </cell>
          <cell r="B143" t="str">
            <v>DEC</v>
          </cell>
          <cell r="D143" t="str">
            <v>UNUC.00000001.01.01.01</v>
          </cell>
          <cell r="E143">
            <v>1370694.42</v>
          </cell>
        </row>
        <row r="144">
          <cell r="A144">
            <v>2012</v>
          </cell>
          <cell r="B144" t="str">
            <v>DEC</v>
          </cell>
          <cell r="D144" t="str">
            <v>UNUC.00000001.01.02.01</v>
          </cell>
          <cell r="E144">
            <v>60369</v>
          </cell>
        </row>
        <row r="145">
          <cell r="A145">
            <v>2012</v>
          </cell>
          <cell r="B145" t="str">
            <v>DEC</v>
          </cell>
          <cell r="D145" t="str">
            <v>UNUC.00000001.01.03.01</v>
          </cell>
          <cell r="E145">
            <v>3355.83</v>
          </cell>
        </row>
        <row r="146">
          <cell r="A146">
            <v>2012</v>
          </cell>
          <cell r="B146" t="str">
            <v>DEC</v>
          </cell>
          <cell r="D146" t="str">
            <v>UNUC.00000001.01.04.01</v>
          </cell>
          <cell r="E146">
            <v>9833.14</v>
          </cell>
        </row>
        <row r="147">
          <cell r="A147">
            <v>2012</v>
          </cell>
          <cell r="B147" t="str">
            <v>DEC</v>
          </cell>
          <cell r="D147" t="str">
            <v>UNUC.00000001.01.05.01</v>
          </cell>
          <cell r="E147">
            <v>28141.3</v>
          </cell>
        </row>
        <row r="148">
          <cell r="A148">
            <v>2012</v>
          </cell>
          <cell r="B148" t="str">
            <v>DEC</v>
          </cell>
          <cell r="D148" t="str">
            <v>UNUC.00000001.01.06.01</v>
          </cell>
          <cell r="E148">
            <v>23936.59</v>
          </cell>
        </row>
        <row r="149">
          <cell r="A149">
            <v>2012</v>
          </cell>
          <cell r="B149" t="str">
            <v>DEC</v>
          </cell>
          <cell r="D149" t="str">
            <v>UNUC.00000001.01.07.01</v>
          </cell>
          <cell r="E149">
            <v>3800</v>
          </cell>
        </row>
        <row r="150">
          <cell r="A150">
            <v>2012</v>
          </cell>
          <cell r="B150" t="str">
            <v>DEC</v>
          </cell>
          <cell r="D150" t="str">
            <v>UNUC.00000001.01.09.01</v>
          </cell>
          <cell r="E150">
            <v>44711</v>
          </cell>
        </row>
        <row r="151">
          <cell r="A151">
            <v>2012</v>
          </cell>
          <cell r="B151" t="str">
            <v>DEC</v>
          </cell>
          <cell r="D151" t="str">
            <v>UNUC.00000001.01.12.01</v>
          </cell>
          <cell r="E151">
            <v>642</v>
          </cell>
        </row>
        <row r="152">
          <cell r="A152">
            <v>2012</v>
          </cell>
          <cell r="B152" t="str">
            <v>DEC</v>
          </cell>
          <cell r="D152" t="str">
            <v>UNUC.00000001.01.13.01</v>
          </cell>
          <cell r="E152">
            <v>1352.36</v>
          </cell>
        </row>
        <row r="153">
          <cell r="A153">
            <v>2012</v>
          </cell>
          <cell r="B153" t="str">
            <v>DEC</v>
          </cell>
          <cell r="D153" t="str">
            <v>UNUC.00000001.01.14.01</v>
          </cell>
          <cell r="E153">
            <v>133477.63</v>
          </cell>
        </row>
        <row r="154">
          <cell r="A154">
            <v>2012</v>
          </cell>
          <cell r="B154" t="str">
            <v>DEC</v>
          </cell>
          <cell r="D154" t="str">
            <v>UNUC.00000001.01.15.01</v>
          </cell>
          <cell r="E154">
            <v>154513.38</v>
          </cell>
        </row>
        <row r="155">
          <cell r="A155">
            <v>2012</v>
          </cell>
          <cell r="B155" t="str">
            <v>DEC</v>
          </cell>
          <cell r="D155" t="str">
            <v>UNUC.00000002.01.01.01</v>
          </cell>
          <cell r="E155">
            <v>1441263.04</v>
          </cell>
        </row>
        <row r="156">
          <cell r="A156">
            <v>2012</v>
          </cell>
          <cell r="B156" t="str">
            <v>DEC</v>
          </cell>
          <cell r="D156" t="str">
            <v>UNUC.00000002.01.03.01</v>
          </cell>
          <cell r="E156">
            <v>82973.7</v>
          </cell>
        </row>
        <row r="157">
          <cell r="A157">
            <v>2012</v>
          </cell>
          <cell r="B157" t="str">
            <v>DEC</v>
          </cell>
          <cell r="D157" t="str">
            <v>UNUC.00000002.01.04.01</v>
          </cell>
          <cell r="E157">
            <v>82747.13</v>
          </cell>
        </row>
        <row r="158">
          <cell r="A158">
            <v>2012</v>
          </cell>
          <cell r="B158" t="str">
            <v>DEC</v>
          </cell>
          <cell r="D158" t="str">
            <v>UNUC.00000002.01.05.01</v>
          </cell>
          <cell r="E158">
            <v>7884.46</v>
          </cell>
        </row>
        <row r="159">
          <cell r="A159">
            <v>2012</v>
          </cell>
          <cell r="B159" t="str">
            <v>DEC</v>
          </cell>
          <cell r="D159" t="str">
            <v>UNUC.00000002.01.06.01</v>
          </cell>
          <cell r="E159">
            <v>5514.65</v>
          </cell>
        </row>
        <row r="160">
          <cell r="A160">
            <v>2012</v>
          </cell>
          <cell r="B160" t="str">
            <v>DEC</v>
          </cell>
          <cell r="D160" t="str">
            <v>UNUC.00000002.01.07.01</v>
          </cell>
          <cell r="E160">
            <v>3075</v>
          </cell>
        </row>
        <row r="161">
          <cell r="A161">
            <v>2012</v>
          </cell>
          <cell r="B161" t="str">
            <v>DEC</v>
          </cell>
          <cell r="D161" t="str">
            <v>UNUC.00000002.01.13.01</v>
          </cell>
          <cell r="E161">
            <v>2.36</v>
          </cell>
        </row>
        <row r="162">
          <cell r="A162">
            <v>2012</v>
          </cell>
          <cell r="B162" t="str">
            <v>DEC</v>
          </cell>
          <cell r="D162" t="str">
            <v>UNUC.00000002.01.14.01</v>
          </cell>
          <cell r="E162">
            <v>131747.82999999999</v>
          </cell>
        </row>
        <row r="163">
          <cell r="A163">
            <v>2012</v>
          </cell>
          <cell r="B163" t="str">
            <v>DEC</v>
          </cell>
          <cell r="D163" t="str">
            <v>UNUC.00000002.01.15.01</v>
          </cell>
          <cell r="E163">
            <v>447509.4</v>
          </cell>
        </row>
        <row r="164">
          <cell r="A164">
            <v>2012</v>
          </cell>
          <cell r="B164" t="str">
            <v>DEC</v>
          </cell>
          <cell r="D164" t="str">
            <v>UNUC.00000003.01.01.01</v>
          </cell>
          <cell r="E164">
            <v>164318.53</v>
          </cell>
        </row>
        <row r="165">
          <cell r="A165">
            <v>2012</v>
          </cell>
          <cell r="B165" t="str">
            <v>DEC</v>
          </cell>
          <cell r="D165" t="str">
            <v>UNUC.00000003.01.07.01</v>
          </cell>
          <cell r="E165">
            <v>64288</v>
          </cell>
        </row>
        <row r="166">
          <cell r="A166">
            <v>2012</v>
          </cell>
          <cell r="B166" t="str">
            <v>DEC</v>
          </cell>
          <cell r="D166" t="str">
            <v>UNUC.00000604.01.01.01</v>
          </cell>
          <cell r="E166">
            <v>11625.55</v>
          </cell>
        </row>
        <row r="167">
          <cell r="A167">
            <v>2012</v>
          </cell>
          <cell r="B167" t="str">
            <v>DEC</v>
          </cell>
          <cell r="D167" t="str">
            <v>UNUC.00000715.01.01.01</v>
          </cell>
          <cell r="E167">
            <v>14007</v>
          </cell>
        </row>
        <row r="168">
          <cell r="A168">
            <v>2012</v>
          </cell>
          <cell r="B168" t="str">
            <v>DEC</v>
          </cell>
          <cell r="D168" t="str">
            <v>UNUC.00000748.01.01.08</v>
          </cell>
          <cell r="E168">
            <v>11622.94</v>
          </cell>
        </row>
        <row r="169">
          <cell r="A169">
            <v>2012</v>
          </cell>
          <cell r="B169" t="str">
            <v>DEC</v>
          </cell>
          <cell r="D169" t="str">
            <v>UPGD.00000399.01.01.01</v>
          </cell>
          <cell r="E169">
            <v>11566.37</v>
          </cell>
        </row>
        <row r="170">
          <cell r="A170">
            <v>2012</v>
          </cell>
          <cell r="B170" t="str">
            <v>DEC</v>
          </cell>
          <cell r="D170" t="str">
            <v>UPGD.00000624.01.01.01</v>
          </cell>
          <cell r="E170">
            <v>7599.75</v>
          </cell>
        </row>
        <row r="171">
          <cell r="A171">
            <v>2012</v>
          </cell>
          <cell r="B171" t="str">
            <v>DEC</v>
          </cell>
          <cell r="D171" t="str">
            <v>UPGD.00000627.01.01.01</v>
          </cell>
          <cell r="E171">
            <v>22962.39</v>
          </cell>
        </row>
        <row r="172">
          <cell r="A172">
            <v>2012</v>
          </cell>
          <cell r="B172" t="str">
            <v>DEC</v>
          </cell>
          <cell r="D172" t="str">
            <v>UPGD.00000628.01.01.01</v>
          </cell>
          <cell r="E172">
            <v>3590.85</v>
          </cell>
        </row>
        <row r="173">
          <cell r="A173">
            <v>2012</v>
          </cell>
          <cell r="B173" t="str">
            <v>DEC</v>
          </cell>
          <cell r="D173" t="str">
            <v>UPGD.00000630.01.01.01</v>
          </cell>
          <cell r="E173">
            <v>24692.36</v>
          </cell>
        </row>
        <row r="174">
          <cell r="A174">
            <v>2012</v>
          </cell>
          <cell r="B174" t="str">
            <v>DEC</v>
          </cell>
          <cell r="D174" t="str">
            <v>UPGD.00000632.01.01.01</v>
          </cell>
          <cell r="E174">
            <v>1573.58</v>
          </cell>
        </row>
        <row r="175">
          <cell r="A175">
            <v>2012</v>
          </cell>
          <cell r="B175" t="str">
            <v>DEC</v>
          </cell>
          <cell r="D175" t="str">
            <v>UPGD.00000633.01.01.01</v>
          </cell>
          <cell r="E175">
            <v>20435.97</v>
          </cell>
        </row>
        <row r="176">
          <cell r="A176">
            <v>2012</v>
          </cell>
          <cell r="B176" t="str">
            <v>DEC</v>
          </cell>
          <cell r="D176" t="str">
            <v>UPGD.00000634.01.01.01</v>
          </cell>
          <cell r="E176">
            <v>106.23</v>
          </cell>
        </row>
        <row r="177">
          <cell r="A177">
            <v>2012</v>
          </cell>
          <cell r="B177" t="str">
            <v>DEC</v>
          </cell>
          <cell r="D177" t="str">
            <v>UPGD.00000689.01.01.01</v>
          </cell>
          <cell r="E177">
            <v>-2766</v>
          </cell>
        </row>
        <row r="178">
          <cell r="A178">
            <v>2012</v>
          </cell>
          <cell r="B178" t="str">
            <v>DEC</v>
          </cell>
          <cell r="D178" t="str">
            <v>UPGD.00000728.01.01.01</v>
          </cell>
          <cell r="E178">
            <v>84509</v>
          </cell>
        </row>
        <row r="179">
          <cell r="A179">
            <v>2012</v>
          </cell>
          <cell r="B179" t="str">
            <v>NOV</v>
          </cell>
          <cell r="D179" t="str">
            <v>4405940</v>
          </cell>
          <cell r="E179">
            <v>0</v>
          </cell>
        </row>
        <row r="180">
          <cell r="A180">
            <v>2012</v>
          </cell>
          <cell r="B180" t="str">
            <v>NOV</v>
          </cell>
          <cell r="D180" t="str">
            <v>4405000</v>
          </cell>
          <cell r="E180">
            <v>64397468.640000001</v>
          </cell>
        </row>
        <row r="181">
          <cell r="A181">
            <v>2012</v>
          </cell>
          <cell r="B181" t="str">
            <v>NOV</v>
          </cell>
          <cell r="D181" t="str">
            <v>4405840</v>
          </cell>
          <cell r="E181">
            <v>0</v>
          </cell>
        </row>
        <row r="182">
          <cell r="A182">
            <v>2012</v>
          </cell>
          <cell r="B182" t="str">
            <v>NOV</v>
          </cell>
          <cell r="D182" t="str">
            <v>O/U5MON</v>
          </cell>
          <cell r="E182">
            <v>-9772530.3703307193</v>
          </cell>
        </row>
        <row r="183">
          <cell r="A183">
            <v>2012</v>
          </cell>
          <cell r="B183" t="str">
            <v>NOV</v>
          </cell>
          <cell r="D183" t="str">
            <v>EXP5TOT</v>
          </cell>
          <cell r="E183">
            <v>64235586.815453298</v>
          </cell>
        </row>
        <row r="184">
          <cell r="A184">
            <v>2012</v>
          </cell>
          <cell r="B184" t="str">
            <v>NOV</v>
          </cell>
          <cell r="D184" t="str">
            <v>LIN5LOS</v>
          </cell>
          <cell r="E184">
            <v>0</v>
          </cell>
        </row>
        <row r="185">
          <cell r="A185">
            <v>2012</v>
          </cell>
          <cell r="B185" t="str">
            <v>NOV</v>
          </cell>
          <cell r="D185" t="str">
            <v>REV5TOT</v>
          </cell>
          <cell r="E185">
            <v>54463056.4451226</v>
          </cell>
        </row>
        <row r="186">
          <cell r="A186">
            <v>2012</v>
          </cell>
          <cell r="B186" t="str">
            <v>NOV</v>
          </cell>
          <cell r="D186" t="str">
            <v>RES5PMO</v>
          </cell>
          <cell r="E186">
            <v>0</v>
          </cell>
        </row>
        <row r="187">
          <cell r="A187">
            <v>2012</v>
          </cell>
          <cell r="B187" t="str">
            <v>NOV</v>
          </cell>
          <cell r="D187" t="str">
            <v>GLB5END</v>
          </cell>
          <cell r="E187">
            <v>-51742818.7930457</v>
          </cell>
        </row>
        <row r="188">
          <cell r="A188">
            <v>2012</v>
          </cell>
          <cell r="B188" t="str">
            <v>NOV</v>
          </cell>
          <cell r="D188" t="str">
            <v>INT5MON</v>
          </cell>
          <cell r="E188">
            <v>1.25E-4</v>
          </cell>
        </row>
        <row r="189">
          <cell r="A189">
            <v>2012</v>
          </cell>
          <cell r="B189" t="str">
            <v>NOV</v>
          </cell>
          <cell r="D189" t="str">
            <v>ADJ5PRI</v>
          </cell>
          <cell r="E189">
            <v>0</v>
          </cell>
        </row>
        <row r="190">
          <cell r="A190">
            <v>2012</v>
          </cell>
          <cell r="B190" t="str">
            <v>NOV</v>
          </cell>
          <cell r="D190" t="str">
            <v>AVG5AMT</v>
          </cell>
          <cell r="E190">
            <v>-45658834.920181997</v>
          </cell>
        </row>
        <row r="191">
          <cell r="A191">
            <v>2012</v>
          </cell>
          <cell r="B191" t="str">
            <v>NOV</v>
          </cell>
          <cell r="D191" t="str">
            <v>GLE5MON</v>
          </cell>
          <cell r="E191">
            <v>-12162260.391362401</v>
          </cell>
        </row>
        <row r="192">
          <cell r="A192">
            <v>2012</v>
          </cell>
          <cell r="B192" t="str">
            <v>NOV</v>
          </cell>
          <cell r="D192" t="str">
            <v>RES5PRI</v>
          </cell>
          <cell r="E192">
            <v>0</v>
          </cell>
        </row>
        <row r="193">
          <cell r="A193">
            <v>2012</v>
          </cell>
          <cell r="B193" t="str">
            <v>NOV</v>
          </cell>
          <cell r="D193" t="str">
            <v>INT5YER</v>
          </cell>
          <cell r="E193">
            <v>1.5E-3</v>
          </cell>
        </row>
        <row r="194">
          <cell r="A194">
            <v>2012</v>
          </cell>
          <cell r="B194" t="str">
            <v>NOV</v>
          </cell>
          <cell r="D194" t="str">
            <v>INT5AMT</v>
          </cell>
          <cell r="E194">
            <v>-5707.3543650227502</v>
          </cell>
        </row>
        <row r="195">
          <cell r="A195">
            <v>2012</v>
          </cell>
          <cell r="B195" t="str">
            <v>NOV</v>
          </cell>
          <cell r="D195" t="str">
            <v>TRU5BEG</v>
          </cell>
          <cell r="E195">
            <v>-39580558.401683301</v>
          </cell>
        </row>
        <row r="196">
          <cell r="A196">
            <v>2012</v>
          </cell>
          <cell r="B196" t="str">
            <v>NOV</v>
          </cell>
          <cell r="D196" t="str">
            <v>TRU5END</v>
          </cell>
          <cell r="E196">
            <v>-51737111.438680701</v>
          </cell>
        </row>
        <row r="197">
          <cell r="A197">
            <v>2012</v>
          </cell>
          <cell r="B197" t="str">
            <v>NOV</v>
          </cell>
          <cell r="D197" t="str">
            <v>MAN5001</v>
          </cell>
          <cell r="E197">
            <v>3364670</v>
          </cell>
        </row>
        <row r="198">
          <cell r="A198">
            <v>2012</v>
          </cell>
          <cell r="B198" t="str">
            <v>NOV</v>
          </cell>
          <cell r="D198" t="str">
            <v>MAN5002</v>
          </cell>
          <cell r="E198">
            <v>25243602</v>
          </cell>
        </row>
        <row r="199">
          <cell r="A199">
            <v>2012</v>
          </cell>
          <cell r="B199" t="str">
            <v>NOV</v>
          </cell>
          <cell r="D199" t="str">
            <v>MAN5003</v>
          </cell>
          <cell r="E199">
            <v>0</v>
          </cell>
        </row>
        <row r="200">
          <cell r="A200">
            <v>2012</v>
          </cell>
          <cell r="B200" t="str">
            <v>NOV</v>
          </cell>
          <cell r="D200" t="str">
            <v>MAN5005</v>
          </cell>
          <cell r="E200">
            <v>0</v>
          </cell>
        </row>
        <row r="201">
          <cell r="A201">
            <v>2012</v>
          </cell>
          <cell r="B201" t="str">
            <v>NOV</v>
          </cell>
          <cell r="D201" t="str">
            <v>MAN5006</v>
          </cell>
          <cell r="E201">
            <v>0</v>
          </cell>
        </row>
        <row r="202">
          <cell r="A202">
            <v>2012</v>
          </cell>
          <cell r="B202" t="str">
            <v>NOV</v>
          </cell>
          <cell r="D202" t="str">
            <v>MAN5007</v>
          </cell>
          <cell r="E202">
            <v>0</v>
          </cell>
        </row>
        <row r="203">
          <cell r="A203">
            <v>2012</v>
          </cell>
          <cell r="B203" t="str">
            <v>NOV</v>
          </cell>
          <cell r="D203" t="str">
            <v>MAN5008</v>
          </cell>
          <cell r="E203">
            <v>0</v>
          </cell>
        </row>
        <row r="204">
          <cell r="A204">
            <v>2012</v>
          </cell>
          <cell r="B204" t="str">
            <v>NOV</v>
          </cell>
          <cell r="D204" t="str">
            <v>MAN5009</v>
          </cell>
          <cell r="E204">
            <v>0</v>
          </cell>
        </row>
        <row r="205">
          <cell r="A205">
            <v>2012</v>
          </cell>
          <cell r="B205" t="str">
            <v>NOV</v>
          </cell>
          <cell r="D205" t="str">
            <v>MAN500A</v>
          </cell>
          <cell r="E205">
            <v>0</v>
          </cell>
        </row>
        <row r="206">
          <cell r="A206">
            <v>2012</v>
          </cell>
          <cell r="B206" t="str">
            <v>NOV</v>
          </cell>
          <cell r="D206" t="str">
            <v>MAN500B</v>
          </cell>
          <cell r="E206">
            <v>-44704575</v>
          </cell>
        </row>
        <row r="207">
          <cell r="A207">
            <v>2012</v>
          </cell>
          <cell r="B207" t="str">
            <v>NOV</v>
          </cell>
          <cell r="D207" t="str">
            <v>MAN5010</v>
          </cell>
          <cell r="E207">
            <v>0</v>
          </cell>
        </row>
        <row r="208">
          <cell r="A208">
            <v>2012</v>
          </cell>
          <cell r="B208" t="str">
            <v>NOV</v>
          </cell>
          <cell r="D208" t="str">
            <v>MAN5011</v>
          </cell>
          <cell r="E208">
            <v>0.98013950000000005</v>
          </cell>
        </row>
        <row r="209">
          <cell r="A209">
            <v>2012</v>
          </cell>
          <cell r="B209" t="str">
            <v>NOV</v>
          </cell>
          <cell r="D209" t="str">
            <v>MAN5101</v>
          </cell>
          <cell r="E209">
            <v>0</v>
          </cell>
        </row>
        <row r="210">
          <cell r="A210">
            <v>2012</v>
          </cell>
          <cell r="B210" t="str">
            <v>NOV</v>
          </cell>
          <cell r="D210" t="str">
            <v>MAN5102</v>
          </cell>
          <cell r="E210">
            <v>0</v>
          </cell>
        </row>
        <row r="211">
          <cell r="A211">
            <v>2012</v>
          </cell>
          <cell r="B211" t="str">
            <v>NOV</v>
          </cell>
          <cell r="D211" t="str">
            <v>MAN510B</v>
          </cell>
          <cell r="E211">
            <v>0</v>
          </cell>
        </row>
        <row r="212">
          <cell r="A212">
            <v>2012</v>
          </cell>
          <cell r="B212" t="str">
            <v>NOV</v>
          </cell>
          <cell r="D212" t="str">
            <v>MAN5WC3</v>
          </cell>
          <cell r="E212">
            <v>-12280910.939999999</v>
          </cell>
        </row>
        <row r="213">
          <cell r="A213">
            <v>2012</v>
          </cell>
          <cell r="B213" t="str">
            <v>NOV</v>
          </cell>
          <cell r="D213" t="str">
            <v>XAN5100</v>
          </cell>
          <cell r="E213">
            <v>1.6000000000000001E-3</v>
          </cell>
        </row>
        <row r="214">
          <cell r="A214">
            <v>2012</v>
          </cell>
          <cell r="B214" t="str">
            <v>NOV</v>
          </cell>
          <cell r="D214" t="str">
            <v>XAN5200</v>
          </cell>
          <cell r="E214">
            <v>7.2000000000000005E-4</v>
          </cell>
        </row>
        <row r="215">
          <cell r="A215">
            <v>2012</v>
          </cell>
          <cell r="B215" t="str">
            <v>NOV</v>
          </cell>
          <cell r="D215" t="str">
            <v>XAN5300</v>
          </cell>
          <cell r="E215">
            <v>1.9473000000000001E-2</v>
          </cell>
        </row>
        <row r="216">
          <cell r="A216">
            <v>2012</v>
          </cell>
          <cell r="B216" t="str">
            <v>NOV</v>
          </cell>
          <cell r="D216" t="str">
            <v>XAN5400</v>
          </cell>
          <cell r="E216">
            <v>4.7018999999999998E-2</v>
          </cell>
        </row>
        <row r="217">
          <cell r="A217">
            <v>2012</v>
          </cell>
          <cell r="B217" t="str">
            <v>NOV</v>
          </cell>
          <cell r="D217" t="str">
            <v>XAN5500</v>
          </cell>
          <cell r="E217">
            <v>0.35</v>
          </cell>
        </row>
        <row r="218">
          <cell r="A218">
            <v>2012</v>
          </cell>
          <cell r="B218" t="str">
            <v>NOV</v>
          </cell>
          <cell r="D218" t="str">
            <v>XAN5600</v>
          </cell>
          <cell r="E218">
            <v>5.5E-2</v>
          </cell>
        </row>
        <row r="219">
          <cell r="A219">
            <v>2012</v>
          </cell>
          <cell r="B219" t="str">
            <v>NOV</v>
          </cell>
          <cell r="D219" t="str">
            <v>UCOR.00000301.01.06.01Y</v>
          </cell>
          <cell r="E219">
            <v>77987</v>
          </cell>
        </row>
        <row r="220">
          <cell r="A220">
            <v>2012</v>
          </cell>
          <cell r="B220" t="str">
            <v>NOV</v>
          </cell>
          <cell r="D220" t="str">
            <v>AM15081</v>
          </cell>
          <cell r="E220">
            <v>0</v>
          </cell>
        </row>
        <row r="221">
          <cell r="A221">
            <v>2012</v>
          </cell>
          <cell r="B221" t="str">
            <v>NOV</v>
          </cell>
          <cell r="D221" t="str">
            <v>RR15082</v>
          </cell>
          <cell r="E221">
            <v>-56250947</v>
          </cell>
        </row>
        <row r="222">
          <cell r="A222">
            <v>2012</v>
          </cell>
          <cell r="B222" t="str">
            <v>NOV</v>
          </cell>
          <cell r="D222" t="str">
            <v>XAN5700</v>
          </cell>
          <cell r="E222">
            <v>1.4E-3</v>
          </cell>
        </row>
        <row r="223">
          <cell r="A223">
            <v>2012</v>
          </cell>
          <cell r="B223" t="str">
            <v>NOV</v>
          </cell>
          <cell r="D223" t="str">
            <v>AM45081</v>
          </cell>
          <cell r="E223">
            <v>-59</v>
          </cell>
        </row>
        <row r="224">
          <cell r="A224">
            <v>2012</v>
          </cell>
          <cell r="B224" t="str">
            <v>NOV</v>
          </cell>
          <cell r="D224" t="str">
            <v>GLB5BEG</v>
          </cell>
          <cell r="E224">
            <v>-39580558.401683301</v>
          </cell>
        </row>
        <row r="225">
          <cell r="A225">
            <v>2012</v>
          </cell>
          <cell r="B225" t="str">
            <v>NOV</v>
          </cell>
          <cell r="D225" t="str">
            <v>O/U5YTD</v>
          </cell>
          <cell r="E225">
            <v>396412.41670299898</v>
          </cell>
        </row>
        <row r="226">
          <cell r="A226">
            <v>2012</v>
          </cell>
          <cell r="B226" t="str">
            <v>NOV</v>
          </cell>
          <cell r="D226" t="str">
            <v>TRU5YTD</v>
          </cell>
          <cell r="E226">
            <v>23840226.666666601</v>
          </cell>
        </row>
        <row r="227">
          <cell r="A227">
            <v>2012</v>
          </cell>
          <cell r="B227" t="str">
            <v>NOV</v>
          </cell>
          <cell r="D227" t="str">
            <v>1MC5YTD</v>
          </cell>
          <cell r="E227">
            <v>0</v>
          </cell>
        </row>
        <row r="228">
          <cell r="A228">
            <v>2012</v>
          </cell>
          <cell r="B228" t="str">
            <v>NOV</v>
          </cell>
          <cell r="D228" t="str">
            <v>2MC5YTD</v>
          </cell>
          <cell r="E228">
            <v>0</v>
          </cell>
        </row>
        <row r="229">
          <cell r="A229">
            <v>2012</v>
          </cell>
          <cell r="B229" t="str">
            <v>NOV</v>
          </cell>
          <cell r="D229" t="str">
            <v>3MC5YTD</v>
          </cell>
          <cell r="E229">
            <v>0</v>
          </cell>
        </row>
        <row r="230">
          <cell r="A230">
            <v>2012</v>
          </cell>
          <cell r="B230" t="str">
            <v>NOV</v>
          </cell>
          <cell r="D230" t="str">
            <v>INT5YTD</v>
          </cell>
          <cell r="E230">
            <v>-40440.962066540997</v>
          </cell>
        </row>
        <row r="231">
          <cell r="A231">
            <v>2012</v>
          </cell>
          <cell r="B231" t="str">
            <v>NOV</v>
          </cell>
          <cell r="D231" t="str">
            <v>2MC5TOT</v>
          </cell>
          <cell r="E231">
            <v>0</v>
          </cell>
        </row>
        <row r="232">
          <cell r="A232">
            <v>2012</v>
          </cell>
          <cell r="B232" t="str">
            <v>NOV</v>
          </cell>
          <cell r="D232" t="str">
            <v>1MC5MON</v>
          </cell>
          <cell r="E232">
            <v>0</v>
          </cell>
        </row>
        <row r="233">
          <cell r="A233">
            <v>2012</v>
          </cell>
          <cell r="B233" t="str">
            <v>NOV</v>
          </cell>
          <cell r="D233" t="str">
            <v>1MC5TOT</v>
          </cell>
          <cell r="E233">
            <v>0</v>
          </cell>
        </row>
        <row r="234">
          <cell r="A234">
            <v>2012</v>
          </cell>
          <cell r="B234" t="str">
            <v>NOV</v>
          </cell>
          <cell r="D234" t="str">
            <v>TRU5MON</v>
          </cell>
          <cell r="E234">
            <v>2384022.66666666</v>
          </cell>
        </row>
        <row r="235">
          <cell r="A235">
            <v>2012</v>
          </cell>
          <cell r="B235" t="str">
            <v>NOV</v>
          </cell>
          <cell r="D235" t="str">
            <v>TRU5TOT</v>
          </cell>
          <cell r="E235">
            <v>28608272</v>
          </cell>
        </row>
        <row r="236">
          <cell r="A236">
            <v>2012</v>
          </cell>
          <cell r="B236" t="str">
            <v>NOV</v>
          </cell>
          <cell r="D236" t="str">
            <v>2MC5MON</v>
          </cell>
          <cell r="E236">
            <v>0</v>
          </cell>
        </row>
        <row r="237">
          <cell r="A237">
            <v>2012</v>
          </cell>
          <cell r="B237" t="str">
            <v>NOV</v>
          </cell>
          <cell r="D237" t="str">
            <v>RAF5FEE</v>
          </cell>
          <cell r="E237">
            <v>37523.921543999997</v>
          </cell>
        </row>
        <row r="238">
          <cell r="A238">
            <v>2012</v>
          </cell>
          <cell r="B238" t="str">
            <v>NOV</v>
          </cell>
          <cell r="D238" t="str">
            <v>REV5NET</v>
          </cell>
          <cell r="E238">
            <v>52079033.778456002</v>
          </cell>
        </row>
        <row r="239">
          <cell r="A239">
            <v>2012</v>
          </cell>
          <cell r="B239" t="str">
            <v>NOV</v>
          </cell>
          <cell r="D239" t="str">
            <v>REV5MON</v>
          </cell>
          <cell r="E239">
            <v>54463056.4451226</v>
          </cell>
        </row>
        <row r="240">
          <cell r="A240">
            <v>2012</v>
          </cell>
          <cell r="B240" t="str">
            <v>NOV</v>
          </cell>
          <cell r="D240" t="str">
            <v>AM25081</v>
          </cell>
          <cell r="E240">
            <v>0</v>
          </cell>
        </row>
        <row r="241">
          <cell r="A241">
            <v>2012</v>
          </cell>
          <cell r="B241" t="str">
            <v>NOV</v>
          </cell>
          <cell r="D241" t="str">
            <v>AM85081</v>
          </cell>
          <cell r="E241">
            <v>1.5E-3</v>
          </cell>
        </row>
        <row r="242">
          <cell r="A242">
            <v>2012</v>
          </cell>
          <cell r="B242" t="str">
            <v>NOV</v>
          </cell>
          <cell r="D242" t="str">
            <v>AM65081</v>
          </cell>
          <cell r="E242">
            <v>1.4E-3</v>
          </cell>
        </row>
        <row r="243">
          <cell r="A243">
            <v>2012</v>
          </cell>
          <cell r="B243" t="str">
            <v>NOV</v>
          </cell>
          <cell r="D243" t="str">
            <v>AM55081</v>
          </cell>
          <cell r="E243">
            <v>0</v>
          </cell>
        </row>
        <row r="244">
          <cell r="A244">
            <v>2012</v>
          </cell>
          <cell r="B244" t="str">
            <v>NOV</v>
          </cell>
          <cell r="D244" t="str">
            <v>AMA5081</v>
          </cell>
          <cell r="E244">
            <v>0</v>
          </cell>
        </row>
        <row r="245">
          <cell r="A245">
            <v>2012</v>
          </cell>
          <cell r="B245" t="str">
            <v>NOV</v>
          </cell>
          <cell r="D245" t="str">
            <v>AM75081</v>
          </cell>
          <cell r="E245">
            <v>1.6000000000000001E-3</v>
          </cell>
        </row>
        <row r="246">
          <cell r="A246">
            <v>2012</v>
          </cell>
          <cell r="B246" t="str">
            <v>NOV</v>
          </cell>
          <cell r="D246" t="str">
            <v>AMC5081</v>
          </cell>
          <cell r="E246">
            <v>0</v>
          </cell>
        </row>
        <row r="247">
          <cell r="A247">
            <v>2012</v>
          </cell>
          <cell r="B247" t="str">
            <v>NOV</v>
          </cell>
          <cell r="D247" t="str">
            <v>AMB5081</v>
          </cell>
          <cell r="E247">
            <v>0.98013950000000005</v>
          </cell>
        </row>
        <row r="248">
          <cell r="A248">
            <v>2012</v>
          </cell>
          <cell r="B248" t="str">
            <v>NOV</v>
          </cell>
          <cell r="D248" t="str">
            <v>AM35081</v>
          </cell>
          <cell r="E248">
            <v>0</v>
          </cell>
        </row>
        <row r="249">
          <cell r="A249">
            <v>2012</v>
          </cell>
          <cell r="B249" t="str">
            <v>NOV</v>
          </cell>
          <cell r="D249" t="str">
            <v>AM95081</v>
          </cell>
          <cell r="E249">
            <v>1.25E-4</v>
          </cell>
        </row>
        <row r="250">
          <cell r="A250">
            <v>2012</v>
          </cell>
          <cell r="B250" t="str">
            <v>OCT</v>
          </cell>
          <cell r="D250" t="str">
            <v>AVG5AMT</v>
          </cell>
          <cell r="E250">
            <v>-39860985.194682904</v>
          </cell>
        </row>
        <row r="251">
          <cell r="A251">
            <v>2012</v>
          </cell>
          <cell r="B251" t="str">
            <v>OCT</v>
          </cell>
          <cell r="D251" t="str">
            <v>GLE5MON</v>
          </cell>
          <cell r="E251">
            <v>564341.42220385501</v>
          </cell>
        </row>
        <row r="252">
          <cell r="A252">
            <v>2012</v>
          </cell>
          <cell r="B252" t="str">
            <v>OCT</v>
          </cell>
          <cell r="D252" t="str">
            <v>RES5PRI</v>
          </cell>
          <cell r="E252">
            <v>0</v>
          </cell>
        </row>
        <row r="253">
          <cell r="A253">
            <v>2012</v>
          </cell>
          <cell r="B253" t="str">
            <v>OCT</v>
          </cell>
          <cell r="D253" t="str">
            <v>INT5YER</v>
          </cell>
          <cell r="E253">
            <v>1.0499999999999999E-3</v>
          </cell>
        </row>
        <row r="254">
          <cell r="A254">
            <v>2012</v>
          </cell>
          <cell r="B254" t="str">
            <v>OCT</v>
          </cell>
          <cell r="D254" t="str">
            <v>INT5AMT</v>
          </cell>
          <cell r="E254">
            <v>-3487.8362045347599</v>
          </cell>
        </row>
        <row r="255">
          <cell r="A255">
            <v>2012</v>
          </cell>
          <cell r="B255" t="str">
            <v>OCT</v>
          </cell>
          <cell r="D255" t="str">
            <v>TRU5BEG</v>
          </cell>
          <cell r="E255">
            <v>-40144899.823887102</v>
          </cell>
        </row>
        <row r="256">
          <cell r="A256">
            <v>2012</v>
          </cell>
          <cell r="B256" t="str">
            <v>OCT</v>
          </cell>
          <cell r="D256" t="str">
            <v>TRU5END</v>
          </cell>
          <cell r="E256">
            <v>-39577070.565478697</v>
          </cell>
        </row>
        <row r="257">
          <cell r="A257">
            <v>2012</v>
          </cell>
          <cell r="B257" t="str">
            <v>OCT</v>
          </cell>
          <cell r="D257" t="str">
            <v>O/U5MON</v>
          </cell>
          <cell r="E257">
            <v>2951851.92507505</v>
          </cell>
        </row>
        <row r="258">
          <cell r="A258">
            <v>2012</v>
          </cell>
          <cell r="B258" t="str">
            <v>OCT</v>
          </cell>
          <cell r="D258" t="str">
            <v>EXP5TOT</v>
          </cell>
          <cell r="E258">
            <v>62809459.095518</v>
          </cell>
        </row>
        <row r="259">
          <cell r="A259">
            <v>2012</v>
          </cell>
          <cell r="B259" t="str">
            <v>OCT</v>
          </cell>
          <cell r="D259" t="str">
            <v>LIN5LOS</v>
          </cell>
          <cell r="E259">
            <v>0</v>
          </cell>
        </row>
        <row r="260">
          <cell r="A260">
            <v>2012</v>
          </cell>
          <cell r="B260" t="str">
            <v>OCT</v>
          </cell>
          <cell r="D260" t="str">
            <v>REV5TOT</v>
          </cell>
          <cell r="E260">
            <v>65761311.020593002</v>
          </cell>
        </row>
        <row r="261">
          <cell r="A261">
            <v>2012</v>
          </cell>
          <cell r="B261" t="str">
            <v>OCT</v>
          </cell>
          <cell r="D261" t="str">
            <v>RES5PMO</v>
          </cell>
          <cell r="E261">
            <v>0</v>
          </cell>
        </row>
        <row r="262">
          <cell r="A262">
            <v>2012</v>
          </cell>
          <cell r="B262" t="str">
            <v>OCT</v>
          </cell>
          <cell r="D262" t="str">
            <v>GLB5END</v>
          </cell>
          <cell r="E262">
            <v>-39580558.401683301</v>
          </cell>
        </row>
        <row r="263">
          <cell r="A263">
            <v>2012</v>
          </cell>
          <cell r="B263" t="str">
            <v>NOV</v>
          </cell>
          <cell r="D263" t="str">
            <v>UCOR.00000301.01.05.01</v>
          </cell>
          <cell r="E263">
            <v>8079696.2800000003</v>
          </cell>
        </row>
        <row r="264">
          <cell r="A264">
            <v>2012</v>
          </cell>
          <cell r="B264" t="str">
            <v>NOV</v>
          </cell>
          <cell r="D264" t="str">
            <v>UCOR.00000306.01.07.02</v>
          </cell>
          <cell r="E264">
            <v>9370405.6699999999</v>
          </cell>
        </row>
        <row r="265">
          <cell r="A265">
            <v>2012</v>
          </cell>
          <cell r="B265" t="str">
            <v>NOV</v>
          </cell>
          <cell r="D265" t="str">
            <v>UCOR.00000301.01.03.01</v>
          </cell>
          <cell r="E265">
            <v>25368501.940000001</v>
          </cell>
        </row>
        <row r="266">
          <cell r="A266">
            <v>2012</v>
          </cell>
          <cell r="B266" t="str">
            <v>NOV</v>
          </cell>
          <cell r="D266" t="str">
            <v>UCOR.00000301.01.06.01</v>
          </cell>
          <cell r="E266">
            <v>77987</v>
          </cell>
        </row>
        <row r="267">
          <cell r="A267">
            <v>2012</v>
          </cell>
          <cell r="B267" t="str">
            <v>NOV</v>
          </cell>
          <cell r="D267" t="str">
            <v>UCOR.00000622.01.02.01</v>
          </cell>
          <cell r="E267">
            <v>-101171.35</v>
          </cell>
        </row>
        <row r="268">
          <cell r="A268">
            <v>2012</v>
          </cell>
          <cell r="B268" t="str">
            <v>NOV</v>
          </cell>
          <cell r="D268" t="str">
            <v>UNUC.00000001.01.01.01</v>
          </cell>
          <cell r="E268">
            <v>1067542.42</v>
          </cell>
        </row>
        <row r="269">
          <cell r="A269">
            <v>2012</v>
          </cell>
          <cell r="B269" t="str">
            <v>NOV</v>
          </cell>
          <cell r="D269" t="str">
            <v>UNUC.00000001.01.02.01</v>
          </cell>
          <cell r="E269">
            <v>60369</v>
          </cell>
        </row>
        <row r="270">
          <cell r="A270">
            <v>2012</v>
          </cell>
          <cell r="B270" t="str">
            <v>NOV</v>
          </cell>
          <cell r="D270" t="str">
            <v>UNUC.00000001.01.03.01</v>
          </cell>
          <cell r="E270">
            <v>20194</v>
          </cell>
        </row>
        <row r="271">
          <cell r="A271">
            <v>2012</v>
          </cell>
          <cell r="B271" t="str">
            <v>NOV</v>
          </cell>
          <cell r="D271" t="str">
            <v>UNUC.00000001.01.04.01</v>
          </cell>
          <cell r="E271">
            <v>20093.22</v>
          </cell>
        </row>
        <row r="272">
          <cell r="A272">
            <v>2012</v>
          </cell>
          <cell r="B272" t="str">
            <v>NOV</v>
          </cell>
          <cell r="D272" t="str">
            <v>UNUC.00000001.01.05.01</v>
          </cell>
          <cell r="E272">
            <v>67671.87</v>
          </cell>
        </row>
        <row r="273">
          <cell r="A273">
            <v>2012</v>
          </cell>
          <cell r="B273" t="str">
            <v>NOV</v>
          </cell>
          <cell r="D273" t="str">
            <v>UNUC.00000001.01.06.01</v>
          </cell>
          <cell r="E273">
            <v>37380.559999999998</v>
          </cell>
        </row>
        <row r="274">
          <cell r="A274">
            <v>2012</v>
          </cell>
          <cell r="B274" t="str">
            <v>NOV</v>
          </cell>
          <cell r="D274" t="str">
            <v>UNUC.00000001.01.07.01</v>
          </cell>
          <cell r="E274">
            <v>4318.95</v>
          </cell>
        </row>
        <row r="275">
          <cell r="A275">
            <v>2012</v>
          </cell>
          <cell r="B275" t="str">
            <v>NOV</v>
          </cell>
          <cell r="D275" t="str">
            <v>UNUC.00000001.01.13.01</v>
          </cell>
          <cell r="E275">
            <v>77</v>
          </cell>
        </row>
        <row r="276">
          <cell r="A276">
            <v>2012</v>
          </cell>
          <cell r="B276" t="str">
            <v>NOV</v>
          </cell>
          <cell r="D276" t="str">
            <v>UNUC.00000001.01.15.01</v>
          </cell>
          <cell r="E276">
            <v>175476.64</v>
          </cell>
        </row>
        <row r="277">
          <cell r="A277">
            <v>2012</v>
          </cell>
          <cell r="B277" t="str">
            <v>NOV</v>
          </cell>
          <cell r="D277" t="str">
            <v>UNUC.00000002.01.01.01</v>
          </cell>
          <cell r="E277">
            <v>955499.87</v>
          </cell>
        </row>
        <row r="278">
          <cell r="A278">
            <v>2012</v>
          </cell>
          <cell r="B278" t="str">
            <v>NOV</v>
          </cell>
          <cell r="D278" t="str">
            <v>UNUC.00000002.01.02.01</v>
          </cell>
          <cell r="E278">
            <v>173959</v>
          </cell>
        </row>
        <row r="279">
          <cell r="A279">
            <v>2012</v>
          </cell>
          <cell r="B279" t="str">
            <v>NOV</v>
          </cell>
          <cell r="D279" t="str">
            <v>UNUC.00000002.01.04.01</v>
          </cell>
          <cell r="E279">
            <v>36074.54</v>
          </cell>
        </row>
        <row r="280">
          <cell r="A280">
            <v>2012</v>
          </cell>
          <cell r="B280" t="str">
            <v>NOV</v>
          </cell>
          <cell r="D280" t="str">
            <v>UNUC.00000002.01.05.01</v>
          </cell>
          <cell r="E280">
            <v>82.81</v>
          </cell>
        </row>
        <row r="281">
          <cell r="A281">
            <v>2012</v>
          </cell>
          <cell r="B281" t="str">
            <v>NOV</v>
          </cell>
          <cell r="D281" t="str">
            <v>UNUC.00000002.01.06.01</v>
          </cell>
          <cell r="E281">
            <v>52309.55</v>
          </cell>
        </row>
        <row r="282">
          <cell r="A282">
            <v>2012</v>
          </cell>
          <cell r="B282" t="str">
            <v>NOV</v>
          </cell>
          <cell r="D282" t="str">
            <v>UNUC.00000002.01.07.01</v>
          </cell>
          <cell r="E282">
            <v>3075</v>
          </cell>
        </row>
        <row r="283">
          <cell r="A283">
            <v>2012</v>
          </cell>
          <cell r="B283" t="str">
            <v>NOV</v>
          </cell>
          <cell r="D283" t="str">
            <v>UNUC.00000002.01.13.01</v>
          </cell>
          <cell r="E283">
            <v>1588.61</v>
          </cell>
        </row>
        <row r="284">
          <cell r="A284">
            <v>2012</v>
          </cell>
          <cell r="B284" t="str">
            <v>NOV</v>
          </cell>
          <cell r="D284" t="str">
            <v>UNUC.00000002.01.15.01</v>
          </cell>
          <cell r="E284">
            <v>123564.57</v>
          </cell>
        </row>
        <row r="285">
          <cell r="A285">
            <v>2012</v>
          </cell>
          <cell r="B285" t="str">
            <v>NOV</v>
          </cell>
          <cell r="D285" t="str">
            <v>UNUC.00000003.01.01.01</v>
          </cell>
          <cell r="E285">
            <v>137749.82</v>
          </cell>
        </row>
        <row r="286">
          <cell r="A286">
            <v>2012</v>
          </cell>
          <cell r="B286" t="str">
            <v>NOV</v>
          </cell>
          <cell r="D286" t="str">
            <v>UNUC.00000003.01.05.01</v>
          </cell>
          <cell r="E286">
            <v>6041.97</v>
          </cell>
        </row>
        <row r="287">
          <cell r="A287">
            <v>2012</v>
          </cell>
          <cell r="B287" t="str">
            <v>NOV</v>
          </cell>
          <cell r="D287" t="str">
            <v>UNUC.00000003.01.07.01</v>
          </cell>
          <cell r="E287">
            <v>34740</v>
          </cell>
        </row>
        <row r="288">
          <cell r="A288">
            <v>2012</v>
          </cell>
          <cell r="B288" t="str">
            <v>NOV</v>
          </cell>
          <cell r="D288" t="str">
            <v>UNUC.00000604.01.01.01</v>
          </cell>
          <cell r="E288">
            <v>11513.92</v>
          </cell>
        </row>
        <row r="289">
          <cell r="A289">
            <v>2012</v>
          </cell>
          <cell r="B289" t="str">
            <v>NOV</v>
          </cell>
          <cell r="D289" t="str">
            <v>UNUC.00000715.01.01.01</v>
          </cell>
          <cell r="E289">
            <v>1398.5</v>
          </cell>
        </row>
        <row r="290">
          <cell r="A290">
            <v>2012</v>
          </cell>
          <cell r="B290" t="str">
            <v>NOV</v>
          </cell>
          <cell r="D290" t="str">
            <v>UNUC.00000748.01.01.08</v>
          </cell>
          <cell r="E290">
            <v>9379.6</v>
          </cell>
        </row>
        <row r="291">
          <cell r="A291">
            <v>2012</v>
          </cell>
          <cell r="B291" t="str">
            <v>NOV</v>
          </cell>
          <cell r="D291" t="str">
            <v>UPGD.00000399.01.01.01</v>
          </cell>
          <cell r="E291">
            <v>11362.24</v>
          </cell>
        </row>
        <row r="292">
          <cell r="A292">
            <v>2012</v>
          </cell>
          <cell r="B292" t="str">
            <v>NOV</v>
          </cell>
          <cell r="D292" t="str">
            <v>UPGD.00000621.01.01.01</v>
          </cell>
          <cell r="E292">
            <v>1641.42</v>
          </cell>
        </row>
        <row r="293">
          <cell r="A293">
            <v>2012</v>
          </cell>
          <cell r="B293" t="str">
            <v>NOV</v>
          </cell>
          <cell r="D293" t="str">
            <v>UPGD.00000624.01.01.01</v>
          </cell>
          <cell r="E293">
            <v>55527.11</v>
          </cell>
        </row>
        <row r="294">
          <cell r="A294">
            <v>2012</v>
          </cell>
          <cell r="B294" t="str">
            <v>NOV</v>
          </cell>
          <cell r="D294" t="str">
            <v>UPGD.00000627.01.01.01</v>
          </cell>
          <cell r="E294">
            <v>29820.07</v>
          </cell>
        </row>
        <row r="295">
          <cell r="A295">
            <v>2012</v>
          </cell>
          <cell r="B295" t="str">
            <v>NOV</v>
          </cell>
          <cell r="D295" t="str">
            <v>UPGD.00000628.01.01.01</v>
          </cell>
          <cell r="E295">
            <v>3763.88</v>
          </cell>
        </row>
        <row r="296">
          <cell r="A296">
            <v>2012</v>
          </cell>
          <cell r="B296" t="str">
            <v>NOV</v>
          </cell>
          <cell r="D296" t="str">
            <v>UPGD.00000630.01.01.01</v>
          </cell>
          <cell r="E296">
            <v>24725.65</v>
          </cell>
        </row>
        <row r="297">
          <cell r="A297">
            <v>2012</v>
          </cell>
          <cell r="B297" t="str">
            <v>NOV</v>
          </cell>
          <cell r="D297" t="str">
            <v>UPGD.00000631.01.01.01</v>
          </cell>
          <cell r="E297">
            <v>29.06</v>
          </cell>
        </row>
        <row r="298">
          <cell r="A298">
            <v>2012</v>
          </cell>
          <cell r="B298" t="str">
            <v>NOV</v>
          </cell>
          <cell r="D298" t="str">
            <v>UPGD.00000631.01.01.02</v>
          </cell>
          <cell r="E298">
            <v>24.9</v>
          </cell>
        </row>
        <row r="299">
          <cell r="A299">
            <v>2012</v>
          </cell>
          <cell r="B299" t="str">
            <v>NOV</v>
          </cell>
          <cell r="D299" t="str">
            <v>UPGD.00000633.01.01.01</v>
          </cell>
          <cell r="E299">
            <v>90.52</v>
          </cell>
        </row>
        <row r="300">
          <cell r="A300">
            <v>2012</v>
          </cell>
          <cell r="B300" t="str">
            <v>NOV</v>
          </cell>
          <cell r="D300" t="str">
            <v>UPGD.00000634.01.01.01</v>
          </cell>
          <cell r="E300">
            <v>106.23</v>
          </cell>
        </row>
        <row r="301">
          <cell r="A301">
            <v>2012</v>
          </cell>
          <cell r="B301" t="str">
            <v>NOV</v>
          </cell>
          <cell r="D301" t="str">
            <v>UPGD.00000728.01.01.01</v>
          </cell>
          <cell r="E301">
            <v>4074.69</v>
          </cell>
        </row>
        <row r="302">
          <cell r="A302">
            <v>2012</v>
          </cell>
          <cell r="B302" t="str">
            <v>NOV</v>
          </cell>
          <cell r="D302" t="str">
            <v>UPGD.00000963.01.01.01</v>
          </cell>
          <cell r="E302">
            <v>9526</v>
          </cell>
        </row>
        <row r="303">
          <cell r="A303">
            <v>2012</v>
          </cell>
          <cell r="B303" t="str">
            <v>NOV</v>
          </cell>
          <cell r="D303" t="str">
            <v>UPGD.00000963.01.01.02</v>
          </cell>
          <cell r="E303">
            <v>9525.9</v>
          </cell>
        </row>
        <row r="304">
          <cell r="A304">
            <v>2012</v>
          </cell>
          <cell r="B304" t="str">
            <v>NOV</v>
          </cell>
          <cell r="D304" t="str">
            <v>UPGD.00001327.01.01.01</v>
          </cell>
          <cell r="E304">
            <v>6</v>
          </cell>
        </row>
        <row r="305">
          <cell r="A305">
            <v>2012</v>
          </cell>
          <cell r="B305" t="str">
            <v>NOV</v>
          </cell>
          <cell r="D305" t="str">
            <v>UPGD.00001327.01.01.02</v>
          </cell>
          <cell r="E305">
            <v>6</v>
          </cell>
        </row>
        <row r="306">
          <cell r="A306">
            <v>2012</v>
          </cell>
          <cell r="B306" t="str">
            <v>NOV</v>
          </cell>
          <cell r="D306" t="str">
            <v>UCOR.00000306.01.07.01</v>
          </cell>
          <cell r="E306">
            <v>2199118.7200000002</v>
          </cell>
        </row>
        <row r="307">
          <cell r="A307">
            <v>2012</v>
          </cell>
          <cell r="B307" t="str">
            <v>NOV</v>
          </cell>
          <cell r="D307" t="str">
            <v>6350000868</v>
          </cell>
          <cell r="E307">
            <v>-148968.48000000001</v>
          </cell>
        </row>
        <row r="308">
          <cell r="A308">
            <v>2012</v>
          </cell>
          <cell r="B308" t="str">
            <v>NOV</v>
          </cell>
          <cell r="D308" t="str">
            <v>6350000869</v>
          </cell>
          <cell r="E308">
            <v>42387.28</v>
          </cell>
        </row>
        <row r="309">
          <cell r="A309">
            <v>2012</v>
          </cell>
          <cell r="B309" t="str">
            <v>NOV</v>
          </cell>
          <cell r="D309" t="str">
            <v>6350000870</v>
          </cell>
          <cell r="E309">
            <v>-38515.49</v>
          </cell>
        </row>
        <row r="310">
          <cell r="A310">
            <v>2012</v>
          </cell>
          <cell r="B310" t="str">
            <v>NOV</v>
          </cell>
          <cell r="D310" t="str">
            <v>6350000871</v>
          </cell>
          <cell r="E310">
            <v>-252.58</v>
          </cell>
        </row>
        <row r="311">
          <cell r="A311">
            <v>2012</v>
          </cell>
          <cell r="B311" t="str">
            <v>NOV</v>
          </cell>
          <cell r="D311" t="str">
            <v>6350000872</v>
          </cell>
          <cell r="E311">
            <v>-3619.21</v>
          </cell>
        </row>
        <row r="312">
          <cell r="A312">
            <v>2012</v>
          </cell>
          <cell r="B312" t="str">
            <v>NOV</v>
          </cell>
          <cell r="D312" t="str">
            <v>6360000992</v>
          </cell>
          <cell r="E312">
            <v>17312726.899999999</v>
          </cell>
        </row>
        <row r="313">
          <cell r="A313">
            <v>2012</v>
          </cell>
          <cell r="B313" t="str">
            <v>NOV</v>
          </cell>
          <cell r="D313" t="str">
            <v>UCOR.00000601.01.01.02</v>
          </cell>
          <cell r="E313">
            <v>321656.83</v>
          </cell>
        </row>
        <row r="314">
          <cell r="A314">
            <v>2012</v>
          </cell>
          <cell r="B314" t="str">
            <v>NOV</v>
          </cell>
          <cell r="D314" t="str">
            <v>4405810</v>
          </cell>
          <cell r="E314">
            <v>0</v>
          </cell>
        </row>
        <row r="315">
          <cell r="A315">
            <v>2012</v>
          </cell>
          <cell r="B315" t="str">
            <v>OCT</v>
          </cell>
          <cell r="D315" t="str">
            <v>UPGD.00000621.01.01.01</v>
          </cell>
          <cell r="E315">
            <v>120.18</v>
          </cell>
        </row>
        <row r="316">
          <cell r="A316">
            <v>2012</v>
          </cell>
          <cell r="B316" t="str">
            <v>OCT</v>
          </cell>
          <cell r="D316" t="str">
            <v>UPGD.00000624.01.01.01</v>
          </cell>
          <cell r="E316">
            <v>11311.99</v>
          </cell>
        </row>
        <row r="317">
          <cell r="A317">
            <v>2012</v>
          </cell>
          <cell r="B317" t="str">
            <v>OCT</v>
          </cell>
          <cell r="D317" t="str">
            <v>UPGD.00000626.01.01.01</v>
          </cell>
          <cell r="E317">
            <v>1974.32</v>
          </cell>
        </row>
        <row r="318">
          <cell r="A318">
            <v>2012</v>
          </cell>
          <cell r="B318" t="str">
            <v>OCT</v>
          </cell>
          <cell r="D318" t="str">
            <v>UPGD.00000627.01.01.01</v>
          </cell>
          <cell r="E318">
            <v>30039.07</v>
          </cell>
        </row>
        <row r="319">
          <cell r="A319">
            <v>2012</v>
          </cell>
          <cell r="B319" t="str">
            <v>OCT</v>
          </cell>
          <cell r="D319" t="str">
            <v>UPGD.00000628.01.01.01</v>
          </cell>
          <cell r="E319">
            <v>48618.57</v>
          </cell>
        </row>
        <row r="320">
          <cell r="A320">
            <v>2012</v>
          </cell>
          <cell r="B320" t="str">
            <v>OCT</v>
          </cell>
          <cell r="D320" t="str">
            <v>UPGD.00000630.01.01.01</v>
          </cell>
          <cell r="E320">
            <v>22862.84</v>
          </cell>
        </row>
        <row r="321">
          <cell r="A321">
            <v>2012</v>
          </cell>
          <cell r="B321" t="str">
            <v>OCT</v>
          </cell>
          <cell r="D321" t="str">
            <v>UPGD.00000631.01.01.01</v>
          </cell>
          <cell r="E321">
            <v>-4.17</v>
          </cell>
        </row>
        <row r="322">
          <cell r="A322">
            <v>2012</v>
          </cell>
          <cell r="B322" t="str">
            <v>OCT</v>
          </cell>
          <cell r="D322" t="str">
            <v>UPGD.00000632.01.01.01</v>
          </cell>
          <cell r="E322">
            <v>-15.63</v>
          </cell>
        </row>
        <row r="323">
          <cell r="A323">
            <v>2012</v>
          </cell>
          <cell r="B323" t="str">
            <v>OCT</v>
          </cell>
          <cell r="D323" t="str">
            <v>UPGD.00000633.01.01.01</v>
          </cell>
          <cell r="E323">
            <v>237</v>
          </cell>
        </row>
        <row r="324">
          <cell r="A324">
            <v>2012</v>
          </cell>
          <cell r="B324" t="str">
            <v>OCT</v>
          </cell>
          <cell r="D324" t="str">
            <v>UPGD.00000634.01.01.01</v>
          </cell>
          <cell r="E324">
            <v>105.7</v>
          </cell>
        </row>
        <row r="325">
          <cell r="A325">
            <v>2012</v>
          </cell>
          <cell r="B325" t="str">
            <v>OCT</v>
          </cell>
          <cell r="D325" t="str">
            <v>UPGD.00000689.01.01.01</v>
          </cell>
          <cell r="E325">
            <v>2766</v>
          </cell>
        </row>
        <row r="326">
          <cell r="A326">
            <v>2012</v>
          </cell>
          <cell r="B326" t="str">
            <v>OCT</v>
          </cell>
          <cell r="D326" t="str">
            <v>UPGD.00000728.01.01.01</v>
          </cell>
          <cell r="E326">
            <v>-38.880000000000003</v>
          </cell>
        </row>
        <row r="327">
          <cell r="A327">
            <v>2012</v>
          </cell>
          <cell r="B327" t="str">
            <v>OCT</v>
          </cell>
          <cell r="D327" t="str">
            <v>UPGD.00000962.01.01.01</v>
          </cell>
          <cell r="E327">
            <v>-15652.6</v>
          </cell>
        </row>
        <row r="328">
          <cell r="A328">
            <v>2012</v>
          </cell>
          <cell r="B328" t="str">
            <v>OCT</v>
          </cell>
          <cell r="D328" t="str">
            <v>UPGD.00000962.01.01.02</v>
          </cell>
          <cell r="E328">
            <v>-15653.06</v>
          </cell>
        </row>
        <row r="329">
          <cell r="A329">
            <v>2012</v>
          </cell>
          <cell r="B329" t="str">
            <v>OCT</v>
          </cell>
          <cell r="D329" t="str">
            <v>UPGD.00000963.01.01.01</v>
          </cell>
          <cell r="E329">
            <v>33318.550000000003</v>
          </cell>
        </row>
        <row r="330">
          <cell r="A330">
            <v>2012</v>
          </cell>
          <cell r="B330" t="str">
            <v>OCT</v>
          </cell>
          <cell r="D330" t="str">
            <v>UPGD.00000963.01.01.02</v>
          </cell>
          <cell r="E330">
            <v>33318.51</v>
          </cell>
        </row>
        <row r="331">
          <cell r="A331">
            <v>2012</v>
          </cell>
          <cell r="B331" t="str">
            <v>OCT</v>
          </cell>
          <cell r="D331" t="str">
            <v>UCOR.00000306.01.07.01</v>
          </cell>
          <cell r="E331">
            <v>1690885.42</v>
          </cell>
        </row>
        <row r="332">
          <cell r="A332">
            <v>2012</v>
          </cell>
          <cell r="B332" t="str">
            <v>OCT</v>
          </cell>
          <cell r="D332" t="str">
            <v>6350000866</v>
          </cell>
          <cell r="E332">
            <v>-21605</v>
          </cell>
        </row>
        <row r="333">
          <cell r="A333">
            <v>2012</v>
          </cell>
          <cell r="B333" t="str">
            <v>OCT</v>
          </cell>
          <cell r="D333" t="str">
            <v>6350000868</v>
          </cell>
          <cell r="E333">
            <v>-42387.28</v>
          </cell>
        </row>
        <row r="334">
          <cell r="A334">
            <v>2012</v>
          </cell>
          <cell r="B334" t="str">
            <v>OCT</v>
          </cell>
          <cell r="D334" t="str">
            <v>6350000869</v>
          </cell>
          <cell r="E334">
            <v>14295.2</v>
          </cell>
        </row>
        <row r="335">
          <cell r="A335">
            <v>2012</v>
          </cell>
          <cell r="B335" t="str">
            <v>OCT</v>
          </cell>
          <cell r="D335" t="str">
            <v>6350000870</v>
          </cell>
          <cell r="E335">
            <v>-12767.21</v>
          </cell>
        </row>
        <row r="336">
          <cell r="A336">
            <v>2012</v>
          </cell>
          <cell r="B336" t="str">
            <v>OCT</v>
          </cell>
          <cell r="D336" t="str">
            <v>6350000871</v>
          </cell>
          <cell r="E336">
            <v>-98.58</v>
          </cell>
        </row>
        <row r="337">
          <cell r="A337">
            <v>2012</v>
          </cell>
          <cell r="B337" t="str">
            <v>OCT</v>
          </cell>
          <cell r="D337" t="str">
            <v>6350000872</v>
          </cell>
          <cell r="E337">
            <v>-1429.41</v>
          </cell>
        </row>
        <row r="338">
          <cell r="A338">
            <v>2012</v>
          </cell>
          <cell r="B338" t="str">
            <v>OCT</v>
          </cell>
          <cell r="D338" t="str">
            <v>6360000992</v>
          </cell>
          <cell r="E338">
            <v>17323426.600000001</v>
          </cell>
        </row>
        <row r="339">
          <cell r="A339">
            <v>2012</v>
          </cell>
          <cell r="B339" t="str">
            <v>OCT</v>
          </cell>
          <cell r="D339" t="str">
            <v>UCOR.00000601.01.01.02</v>
          </cell>
          <cell r="E339">
            <v>103811.63</v>
          </cell>
        </row>
        <row r="340">
          <cell r="A340">
            <v>2012</v>
          </cell>
          <cell r="B340" t="str">
            <v>OCT</v>
          </cell>
          <cell r="D340" t="str">
            <v>4405810</v>
          </cell>
          <cell r="E340">
            <v>0</v>
          </cell>
        </row>
        <row r="341">
          <cell r="A341">
            <v>2012</v>
          </cell>
          <cell r="B341" t="str">
            <v>OCT</v>
          </cell>
          <cell r="D341" t="str">
            <v>4405940</v>
          </cell>
          <cell r="E341">
            <v>0</v>
          </cell>
        </row>
        <row r="342">
          <cell r="A342">
            <v>2012</v>
          </cell>
          <cell r="B342" t="str">
            <v>OCT</v>
          </cell>
          <cell r="D342" t="str">
            <v>4405000</v>
          </cell>
          <cell r="E342">
            <v>78172871.620000005</v>
          </cell>
        </row>
        <row r="343">
          <cell r="A343">
            <v>2012</v>
          </cell>
          <cell r="B343" t="str">
            <v>OCT</v>
          </cell>
          <cell r="D343" t="str">
            <v>4405840</v>
          </cell>
          <cell r="E343">
            <v>0</v>
          </cell>
        </row>
        <row r="344">
          <cell r="A344">
            <v>2012</v>
          </cell>
          <cell r="B344" t="str">
            <v>OCT</v>
          </cell>
          <cell r="D344" t="str">
            <v>MAN5001</v>
          </cell>
          <cell r="E344">
            <v>3364670</v>
          </cell>
        </row>
        <row r="345">
          <cell r="A345">
            <v>2012</v>
          </cell>
          <cell r="B345" t="str">
            <v>OCT</v>
          </cell>
          <cell r="D345" t="str">
            <v>MAN5002</v>
          </cell>
          <cell r="E345">
            <v>25243602</v>
          </cell>
        </row>
        <row r="346">
          <cell r="A346">
            <v>2012</v>
          </cell>
          <cell r="B346" t="str">
            <v>OCT</v>
          </cell>
          <cell r="D346" t="str">
            <v>MAN5003</v>
          </cell>
          <cell r="E346">
            <v>0</v>
          </cell>
        </row>
        <row r="347">
          <cell r="A347">
            <v>2012</v>
          </cell>
          <cell r="B347" t="str">
            <v>OCT</v>
          </cell>
          <cell r="D347" t="str">
            <v>MAN5005</v>
          </cell>
          <cell r="E347">
            <v>0</v>
          </cell>
        </row>
        <row r="348">
          <cell r="A348">
            <v>2012</v>
          </cell>
          <cell r="B348" t="str">
            <v>OCT</v>
          </cell>
          <cell r="D348" t="str">
            <v>MAN5006</v>
          </cell>
          <cell r="E348">
            <v>0</v>
          </cell>
        </row>
        <row r="349">
          <cell r="A349">
            <v>2012</v>
          </cell>
          <cell r="B349" t="str">
            <v>OCT</v>
          </cell>
          <cell r="D349" t="str">
            <v>MAN5007</v>
          </cell>
          <cell r="E349">
            <v>0</v>
          </cell>
        </row>
        <row r="350">
          <cell r="A350">
            <v>2012</v>
          </cell>
          <cell r="B350" t="str">
            <v>OCT</v>
          </cell>
          <cell r="D350" t="str">
            <v>MAN5008</v>
          </cell>
          <cell r="E350">
            <v>0</v>
          </cell>
        </row>
        <row r="351">
          <cell r="A351">
            <v>2012</v>
          </cell>
          <cell r="B351" t="str">
            <v>OCT</v>
          </cell>
          <cell r="D351" t="str">
            <v>MAN5009</v>
          </cell>
          <cell r="E351">
            <v>0</v>
          </cell>
        </row>
        <row r="352">
          <cell r="A352">
            <v>2012</v>
          </cell>
          <cell r="B352" t="str">
            <v>OCT</v>
          </cell>
          <cell r="D352" t="str">
            <v>MAN500A</v>
          </cell>
          <cell r="E352">
            <v>0</v>
          </cell>
        </row>
        <row r="353">
          <cell r="A353">
            <v>2012</v>
          </cell>
          <cell r="B353" t="str">
            <v>OCT</v>
          </cell>
          <cell r="D353" t="str">
            <v>MAN500B</v>
          </cell>
          <cell r="E353">
            <v>-44704575</v>
          </cell>
        </row>
        <row r="354">
          <cell r="A354">
            <v>2012</v>
          </cell>
          <cell r="B354" t="str">
            <v>OCT</v>
          </cell>
          <cell r="D354" t="str">
            <v>MAN5010</v>
          </cell>
          <cell r="E354">
            <v>0</v>
          </cell>
        </row>
        <row r="355">
          <cell r="A355">
            <v>2012</v>
          </cell>
          <cell r="B355" t="str">
            <v>OCT</v>
          </cell>
          <cell r="D355" t="str">
            <v>MAN5011</v>
          </cell>
          <cell r="E355">
            <v>0.98013950000000005</v>
          </cell>
        </row>
        <row r="356">
          <cell r="A356">
            <v>2012</v>
          </cell>
          <cell r="B356" t="str">
            <v>OCT</v>
          </cell>
          <cell r="D356" t="str">
            <v>MAN5101</v>
          </cell>
          <cell r="E356">
            <v>0</v>
          </cell>
        </row>
        <row r="357">
          <cell r="A357">
            <v>2012</v>
          </cell>
          <cell r="B357" t="str">
            <v>OCT</v>
          </cell>
          <cell r="D357" t="str">
            <v>MAN5102</v>
          </cell>
          <cell r="E357">
            <v>0</v>
          </cell>
        </row>
        <row r="358">
          <cell r="A358">
            <v>2012</v>
          </cell>
          <cell r="B358" t="str">
            <v>OCT</v>
          </cell>
          <cell r="D358" t="str">
            <v>MAN510B</v>
          </cell>
          <cell r="E358">
            <v>0</v>
          </cell>
        </row>
        <row r="359">
          <cell r="A359">
            <v>2012</v>
          </cell>
          <cell r="B359" t="str">
            <v>OCT</v>
          </cell>
          <cell r="D359" t="str">
            <v>MAN5WC3</v>
          </cell>
          <cell r="E359">
            <v>-14749918.74</v>
          </cell>
        </row>
        <row r="360">
          <cell r="A360">
            <v>2012</v>
          </cell>
          <cell r="B360" t="str">
            <v>OCT</v>
          </cell>
          <cell r="D360" t="str">
            <v>XAN5100</v>
          </cell>
          <cell r="E360">
            <v>1.4E-3</v>
          </cell>
        </row>
        <row r="361">
          <cell r="A361">
            <v>2012</v>
          </cell>
          <cell r="B361" t="str">
            <v>OCT</v>
          </cell>
          <cell r="D361" t="str">
            <v>XAN5200</v>
          </cell>
          <cell r="E361">
            <v>7.2000000000000005E-4</v>
          </cell>
        </row>
        <row r="362">
          <cell r="A362">
            <v>2012</v>
          </cell>
          <cell r="B362" t="str">
            <v>OCT</v>
          </cell>
          <cell r="D362" t="str">
            <v>XAN5300</v>
          </cell>
          <cell r="E362">
            <v>1.9473000000000001E-2</v>
          </cell>
        </row>
        <row r="363">
          <cell r="A363">
            <v>2012</v>
          </cell>
          <cell r="B363" t="str">
            <v>OCT</v>
          </cell>
          <cell r="D363" t="str">
            <v>XAN5400</v>
          </cell>
          <cell r="E363">
            <v>4.7018999999999998E-2</v>
          </cell>
        </row>
        <row r="364">
          <cell r="A364">
            <v>2012</v>
          </cell>
          <cell r="B364" t="str">
            <v>OCT</v>
          </cell>
          <cell r="D364" t="str">
            <v>XAN5500</v>
          </cell>
          <cell r="E364">
            <v>0.35</v>
          </cell>
        </row>
        <row r="365">
          <cell r="A365">
            <v>2012</v>
          </cell>
          <cell r="B365" t="str">
            <v>OCT</v>
          </cell>
          <cell r="D365" t="str">
            <v>XAN5600</v>
          </cell>
          <cell r="E365">
            <v>5.5E-2</v>
          </cell>
        </row>
        <row r="366">
          <cell r="A366">
            <v>2012</v>
          </cell>
          <cell r="B366" t="str">
            <v>OCT</v>
          </cell>
          <cell r="D366" t="str">
            <v>UCOR.00000301.01.06.01Y</v>
          </cell>
          <cell r="E366">
            <v>77987</v>
          </cell>
        </row>
        <row r="367">
          <cell r="A367">
            <v>2012</v>
          </cell>
          <cell r="B367" t="str">
            <v>OCT</v>
          </cell>
          <cell r="D367" t="str">
            <v>XAN5700</v>
          </cell>
          <cell r="E367">
            <v>6.9999999999999999E-4</v>
          </cell>
        </row>
        <row r="368">
          <cell r="A368">
            <v>2012</v>
          </cell>
          <cell r="B368" t="str">
            <v>OCT</v>
          </cell>
          <cell r="D368" t="str">
            <v>AM45081</v>
          </cell>
          <cell r="E368">
            <v>-58</v>
          </cell>
        </row>
        <row r="369">
          <cell r="A369">
            <v>2012</v>
          </cell>
          <cell r="B369" t="str">
            <v>OCT</v>
          </cell>
          <cell r="D369" t="str">
            <v>AM15081</v>
          </cell>
          <cell r="E369">
            <v>0</v>
          </cell>
        </row>
        <row r="370">
          <cell r="A370">
            <v>2012</v>
          </cell>
          <cell r="B370" t="str">
            <v>OCT</v>
          </cell>
          <cell r="D370" t="str">
            <v>RR15082</v>
          </cell>
          <cell r="E370">
            <v>-56172960</v>
          </cell>
        </row>
        <row r="371">
          <cell r="A371">
            <v>2012</v>
          </cell>
          <cell r="B371" t="str">
            <v>OCT</v>
          </cell>
          <cell r="D371" t="str">
            <v>GLB5BEG</v>
          </cell>
          <cell r="E371">
            <v>-40144899.823887102</v>
          </cell>
        </row>
        <row r="372">
          <cell r="A372">
            <v>2012</v>
          </cell>
          <cell r="B372" t="str">
            <v>OCT</v>
          </cell>
          <cell r="D372" t="str">
            <v>O/U5YTD</v>
          </cell>
          <cell r="E372">
            <v>-2555439.5083720498</v>
          </cell>
        </row>
        <row r="373">
          <cell r="A373">
            <v>2012</v>
          </cell>
          <cell r="B373" t="str">
            <v>OCT</v>
          </cell>
          <cell r="D373" t="str">
            <v>TRU5YTD</v>
          </cell>
          <cell r="E373">
            <v>21456204</v>
          </cell>
        </row>
        <row r="374">
          <cell r="A374">
            <v>2012</v>
          </cell>
          <cell r="B374" t="str">
            <v>OCT</v>
          </cell>
          <cell r="D374" t="str">
            <v>1MC5YTD</v>
          </cell>
          <cell r="E374">
            <v>0</v>
          </cell>
        </row>
        <row r="375">
          <cell r="A375">
            <v>2012</v>
          </cell>
          <cell r="B375" t="str">
            <v>OCT</v>
          </cell>
          <cell r="D375" t="str">
            <v>2MC5YTD</v>
          </cell>
          <cell r="E375">
            <v>0</v>
          </cell>
        </row>
        <row r="376">
          <cell r="A376">
            <v>2012</v>
          </cell>
          <cell r="B376" t="str">
            <v>OCT</v>
          </cell>
          <cell r="D376" t="str">
            <v>3MC5YTD</v>
          </cell>
          <cell r="E376">
            <v>0</v>
          </cell>
        </row>
        <row r="377">
          <cell r="A377">
            <v>2012</v>
          </cell>
          <cell r="B377" t="str">
            <v>OCT</v>
          </cell>
          <cell r="D377" t="str">
            <v>INT5YTD</v>
          </cell>
          <cell r="E377">
            <v>-36953.125862006302</v>
          </cell>
        </row>
        <row r="378">
          <cell r="A378">
            <v>2012</v>
          </cell>
          <cell r="B378" t="str">
            <v>OCT</v>
          </cell>
          <cell r="D378" t="str">
            <v>2MC5TOT</v>
          </cell>
          <cell r="E378">
            <v>0</v>
          </cell>
        </row>
        <row r="379">
          <cell r="A379">
            <v>2012</v>
          </cell>
          <cell r="B379" t="str">
            <v>OCT</v>
          </cell>
          <cell r="D379" t="str">
            <v>1MC5MON</v>
          </cell>
          <cell r="E379">
            <v>0</v>
          </cell>
        </row>
        <row r="380">
          <cell r="A380">
            <v>2012</v>
          </cell>
          <cell r="B380" t="str">
            <v>OCT</v>
          </cell>
          <cell r="D380" t="str">
            <v>1MC5TOT</v>
          </cell>
          <cell r="E380">
            <v>0</v>
          </cell>
        </row>
        <row r="381">
          <cell r="A381">
            <v>2012</v>
          </cell>
          <cell r="B381" t="str">
            <v>OCT</v>
          </cell>
          <cell r="D381" t="str">
            <v>TRU5MON</v>
          </cell>
          <cell r="E381">
            <v>2384022.66666666</v>
          </cell>
        </row>
        <row r="382">
          <cell r="A382">
            <v>2012</v>
          </cell>
          <cell r="B382" t="str">
            <v>OCT</v>
          </cell>
          <cell r="D382" t="str">
            <v>UCOR.00000301.01.05.01</v>
          </cell>
          <cell r="E382">
            <v>7375230.04</v>
          </cell>
        </row>
        <row r="383">
          <cell r="A383">
            <v>2012</v>
          </cell>
          <cell r="B383" t="str">
            <v>OCT</v>
          </cell>
          <cell r="D383" t="str">
            <v>UCOR.00000306.01.07.02</v>
          </cell>
          <cell r="E383">
            <v>9414715.8699999992</v>
          </cell>
        </row>
        <row r="384">
          <cell r="A384">
            <v>2012</v>
          </cell>
          <cell r="B384" t="str">
            <v>OCT</v>
          </cell>
          <cell r="D384" t="str">
            <v>UCOR.00000301.01.03.01</v>
          </cell>
          <cell r="E384">
            <v>25403545.760000002</v>
          </cell>
        </row>
        <row r="385">
          <cell r="A385">
            <v>2012</v>
          </cell>
          <cell r="B385" t="str">
            <v>OCT</v>
          </cell>
          <cell r="D385" t="str">
            <v>INT5MON</v>
          </cell>
          <cell r="E385">
            <v>8.7499999999999999E-5</v>
          </cell>
        </row>
        <row r="386">
          <cell r="A386">
            <v>2012</v>
          </cell>
          <cell r="B386" t="str">
            <v>OCT</v>
          </cell>
          <cell r="D386" t="str">
            <v>ADJ5PRI</v>
          </cell>
          <cell r="E386">
            <v>0</v>
          </cell>
        </row>
        <row r="387">
          <cell r="A387">
            <v>2012</v>
          </cell>
          <cell r="B387" t="str">
            <v>SEP</v>
          </cell>
          <cell r="D387" t="str">
            <v>RES5PRI</v>
          </cell>
          <cell r="E387">
            <v>0</v>
          </cell>
        </row>
        <row r="388">
          <cell r="A388">
            <v>2012</v>
          </cell>
          <cell r="B388" t="str">
            <v>SEP</v>
          </cell>
          <cell r="D388" t="str">
            <v>INT5YER</v>
          </cell>
          <cell r="E388">
            <v>1.0499999999999999E-3</v>
          </cell>
        </row>
        <row r="389">
          <cell r="A389">
            <v>2012</v>
          </cell>
          <cell r="B389" t="str">
            <v>SEP</v>
          </cell>
          <cell r="D389" t="str">
            <v>INT5AMT</v>
          </cell>
          <cell r="E389">
            <v>-3657.9304635537501</v>
          </cell>
        </row>
        <row r="390">
          <cell r="A390">
            <v>2012</v>
          </cell>
          <cell r="B390" t="str">
            <v>SEP</v>
          </cell>
          <cell r="D390" t="str">
            <v>TRU5BEG</v>
          </cell>
          <cell r="E390">
            <v>-43468597.273519203</v>
          </cell>
        </row>
        <row r="391">
          <cell r="A391">
            <v>2012</v>
          </cell>
          <cell r="B391" t="str">
            <v>SEP</v>
          </cell>
          <cell r="D391" t="str">
            <v>TRU5END</v>
          </cell>
          <cell r="E391">
            <v>-40141241.893423602</v>
          </cell>
        </row>
        <row r="392">
          <cell r="A392">
            <v>2012</v>
          </cell>
          <cell r="B392" t="str">
            <v>OCT</v>
          </cell>
          <cell r="D392" t="str">
            <v>TRU5TOT</v>
          </cell>
          <cell r="E392">
            <v>28608272</v>
          </cell>
        </row>
        <row r="393">
          <cell r="A393">
            <v>2012</v>
          </cell>
          <cell r="B393" t="str">
            <v>OCT</v>
          </cell>
          <cell r="D393" t="str">
            <v>2MC5MON</v>
          </cell>
          <cell r="E393">
            <v>0</v>
          </cell>
        </row>
        <row r="394">
          <cell r="A394">
            <v>2012</v>
          </cell>
          <cell r="B394" t="str">
            <v>OCT</v>
          </cell>
          <cell r="D394" t="str">
            <v>RAF5FEE</v>
          </cell>
          <cell r="E394">
            <v>45664.526073599998</v>
          </cell>
        </row>
        <row r="395">
          <cell r="A395">
            <v>2012</v>
          </cell>
          <cell r="B395" t="str">
            <v>OCT</v>
          </cell>
          <cell r="D395" t="str">
            <v>REV5NET</v>
          </cell>
          <cell r="E395">
            <v>63377288.353926398</v>
          </cell>
        </row>
        <row r="396">
          <cell r="A396">
            <v>2012</v>
          </cell>
          <cell r="B396" t="str">
            <v>OCT</v>
          </cell>
          <cell r="D396" t="str">
            <v>REV5MON</v>
          </cell>
          <cell r="E396">
            <v>65761311.020593002</v>
          </cell>
        </row>
        <row r="397">
          <cell r="A397">
            <v>2012</v>
          </cell>
          <cell r="B397" t="str">
            <v>OCT</v>
          </cell>
          <cell r="D397" t="str">
            <v>AM85081</v>
          </cell>
          <cell r="E397">
            <v>1.0499999999999999E-3</v>
          </cell>
        </row>
        <row r="398">
          <cell r="A398">
            <v>2012</v>
          </cell>
          <cell r="B398" t="str">
            <v>OCT</v>
          </cell>
          <cell r="D398" t="str">
            <v>AM95081</v>
          </cell>
          <cell r="E398">
            <v>8.7499999999999999E-5</v>
          </cell>
        </row>
        <row r="399">
          <cell r="A399">
            <v>2012</v>
          </cell>
          <cell r="B399" t="str">
            <v>OCT</v>
          </cell>
          <cell r="D399" t="str">
            <v>AM25081</v>
          </cell>
          <cell r="E399">
            <v>0</v>
          </cell>
        </row>
        <row r="400">
          <cell r="A400">
            <v>2012</v>
          </cell>
          <cell r="B400" t="str">
            <v>OCT</v>
          </cell>
          <cell r="D400" t="str">
            <v>AMC5081</v>
          </cell>
          <cell r="E400">
            <v>0</v>
          </cell>
        </row>
        <row r="401">
          <cell r="A401">
            <v>2012</v>
          </cell>
          <cell r="B401" t="str">
            <v>OCT</v>
          </cell>
          <cell r="D401" t="str">
            <v>AM55081</v>
          </cell>
          <cell r="E401">
            <v>0</v>
          </cell>
        </row>
        <row r="402">
          <cell r="A402">
            <v>2012</v>
          </cell>
          <cell r="B402" t="str">
            <v>OCT</v>
          </cell>
          <cell r="D402" t="str">
            <v>AMB5081</v>
          </cell>
          <cell r="E402">
            <v>0.98013950000000005</v>
          </cell>
        </row>
        <row r="403">
          <cell r="A403">
            <v>2012</v>
          </cell>
          <cell r="B403" t="str">
            <v>OCT</v>
          </cell>
          <cell r="D403" t="str">
            <v>AM75081</v>
          </cell>
          <cell r="E403">
            <v>1.4E-3</v>
          </cell>
        </row>
        <row r="404">
          <cell r="A404">
            <v>2012</v>
          </cell>
          <cell r="B404" t="str">
            <v>OCT</v>
          </cell>
          <cell r="D404" t="str">
            <v>AM65081</v>
          </cell>
          <cell r="E404">
            <v>6.9999999999999999E-4</v>
          </cell>
        </row>
        <row r="405">
          <cell r="A405">
            <v>2012</v>
          </cell>
          <cell r="B405" t="str">
            <v>OCT</v>
          </cell>
          <cell r="D405" t="str">
            <v>AM35081</v>
          </cell>
          <cell r="E405">
            <v>0</v>
          </cell>
        </row>
        <row r="406">
          <cell r="A406">
            <v>2012</v>
          </cell>
          <cell r="B406" t="str">
            <v>OCT</v>
          </cell>
          <cell r="D406" t="str">
            <v>AMA5081</v>
          </cell>
          <cell r="E406">
            <v>0</v>
          </cell>
        </row>
        <row r="407">
          <cell r="A407">
            <v>2012</v>
          </cell>
          <cell r="B407" t="str">
            <v>OCT</v>
          </cell>
          <cell r="D407" t="str">
            <v>RR55082</v>
          </cell>
          <cell r="E407">
            <v>4.7018999999999998E-2</v>
          </cell>
        </row>
        <row r="408">
          <cell r="A408">
            <v>2012</v>
          </cell>
          <cell r="B408" t="str">
            <v>OCT</v>
          </cell>
          <cell r="D408" t="str">
            <v>RR95082</v>
          </cell>
          <cell r="E408">
            <v>5.8201058201058198E-2</v>
          </cell>
        </row>
        <row r="409">
          <cell r="A409">
            <v>2012</v>
          </cell>
          <cell r="B409" t="str">
            <v>OCT</v>
          </cell>
          <cell r="D409" t="str">
            <v>RRD5082</v>
          </cell>
          <cell r="E409">
            <v>-125501.593959572</v>
          </cell>
        </row>
        <row r="410">
          <cell r="A410">
            <v>2012</v>
          </cell>
          <cell r="B410" t="str">
            <v>OCT</v>
          </cell>
          <cell r="D410" t="str">
            <v>RRB5082</v>
          </cell>
          <cell r="E410">
            <v>-220255.29739905</v>
          </cell>
        </row>
        <row r="411">
          <cell r="A411">
            <v>2012</v>
          </cell>
          <cell r="B411" t="str">
            <v>OCT</v>
          </cell>
          <cell r="D411" t="str">
            <v>RR85082</v>
          </cell>
          <cell r="E411">
            <v>0.35</v>
          </cell>
        </row>
        <row r="412">
          <cell r="A412">
            <v>2012</v>
          </cell>
          <cell r="B412" t="str">
            <v>OCT</v>
          </cell>
          <cell r="D412" t="str">
            <v>RRG5082</v>
          </cell>
          <cell r="E412">
            <v>1</v>
          </cell>
        </row>
        <row r="413">
          <cell r="A413">
            <v>2012</v>
          </cell>
          <cell r="B413" t="str">
            <v>OCT</v>
          </cell>
          <cell r="D413" t="str">
            <v>RRJ5082</v>
          </cell>
          <cell r="E413">
            <v>-449796.74088143598</v>
          </cell>
        </row>
        <row r="414">
          <cell r="A414">
            <v>2012</v>
          </cell>
          <cell r="B414" t="str">
            <v>OCT</v>
          </cell>
          <cell r="D414" t="str">
            <v>RRI5082</v>
          </cell>
          <cell r="E414">
            <v>0</v>
          </cell>
        </row>
        <row r="415">
          <cell r="A415">
            <v>2012</v>
          </cell>
          <cell r="B415" t="str">
            <v>OCT</v>
          </cell>
          <cell r="D415" t="str">
            <v>RRS5082</v>
          </cell>
          <cell r="E415">
            <v>-440863.55270916002</v>
          </cell>
        </row>
        <row r="416">
          <cell r="A416">
            <v>2012</v>
          </cell>
          <cell r="B416" t="str">
            <v>OCT</v>
          </cell>
          <cell r="D416" t="str">
            <v>RRA5082</v>
          </cell>
          <cell r="E416">
            <v>0.53846153846153799</v>
          </cell>
        </row>
        <row r="417">
          <cell r="A417">
            <v>2012</v>
          </cell>
          <cell r="B417" t="str">
            <v>OCT</v>
          </cell>
          <cell r="D417" t="str">
            <v>RRK5082</v>
          </cell>
          <cell r="E417">
            <v>0</v>
          </cell>
        </row>
        <row r="418">
          <cell r="A418">
            <v>2012</v>
          </cell>
          <cell r="B418" t="str">
            <v>OCT</v>
          </cell>
          <cell r="D418" t="str">
            <v>RR45082</v>
          </cell>
          <cell r="E418">
            <v>-56211953.5</v>
          </cell>
        </row>
        <row r="419">
          <cell r="A419">
            <v>2012</v>
          </cell>
          <cell r="B419" t="str">
            <v>OCT</v>
          </cell>
          <cell r="D419" t="str">
            <v>RR75082</v>
          </cell>
          <cell r="E419">
            <v>5.5E-2</v>
          </cell>
        </row>
        <row r="420">
          <cell r="A420">
            <v>2012</v>
          </cell>
          <cell r="B420" t="str">
            <v>OCT</v>
          </cell>
          <cell r="D420" t="str">
            <v>RRL5082</v>
          </cell>
          <cell r="E420">
            <v>0</v>
          </cell>
        </row>
        <row r="421">
          <cell r="A421">
            <v>2012</v>
          </cell>
          <cell r="B421" t="str">
            <v>OCT</v>
          </cell>
          <cell r="D421" t="str">
            <v>RRN5082</v>
          </cell>
          <cell r="E421">
            <v>1</v>
          </cell>
        </row>
        <row r="422">
          <cell r="A422">
            <v>2012</v>
          </cell>
          <cell r="B422" t="str">
            <v>OCT</v>
          </cell>
          <cell r="D422" t="str">
            <v>RRH5082</v>
          </cell>
          <cell r="E422">
            <v>0</v>
          </cell>
        </row>
        <row r="423">
          <cell r="A423">
            <v>2012</v>
          </cell>
          <cell r="B423" t="str">
            <v>OCT</v>
          </cell>
          <cell r="D423" t="str">
            <v>RRQ5082</v>
          </cell>
          <cell r="E423">
            <v>0</v>
          </cell>
        </row>
        <row r="424">
          <cell r="A424">
            <v>2012</v>
          </cell>
          <cell r="B424" t="str">
            <v>OCT</v>
          </cell>
          <cell r="D424" t="str">
            <v>RRM5082</v>
          </cell>
          <cell r="E424">
            <v>0.98013950000000005</v>
          </cell>
        </row>
        <row r="425">
          <cell r="A425">
            <v>2012</v>
          </cell>
          <cell r="B425" t="str">
            <v>OCT</v>
          </cell>
          <cell r="D425" t="str">
            <v>RRO5082</v>
          </cell>
          <cell r="E425">
            <v>1</v>
          </cell>
        </row>
        <row r="426">
          <cell r="A426">
            <v>2012</v>
          </cell>
          <cell r="B426" t="str">
            <v>OCT</v>
          </cell>
          <cell r="D426" t="str">
            <v>RRF5082</v>
          </cell>
          <cell r="E426">
            <v>-449796.74088143598</v>
          </cell>
        </row>
        <row r="427">
          <cell r="A427">
            <v>2012</v>
          </cell>
          <cell r="B427" t="str">
            <v>OCT</v>
          </cell>
          <cell r="D427" t="str">
            <v>RR65082</v>
          </cell>
          <cell r="E427">
            <v>1.9473000000000001E-2</v>
          </cell>
        </row>
        <row r="428">
          <cell r="A428">
            <v>2012</v>
          </cell>
          <cell r="B428" t="str">
            <v>OCT</v>
          </cell>
          <cell r="D428" t="str">
            <v>RRE5082</v>
          </cell>
          <cell r="E428">
            <v>-91220.758139800004</v>
          </cell>
        </row>
        <row r="429">
          <cell r="A429">
            <v>2012</v>
          </cell>
          <cell r="B429" t="str">
            <v>OCT</v>
          </cell>
          <cell r="D429" t="str">
            <v>RRR5082</v>
          </cell>
          <cell r="E429">
            <v>0</v>
          </cell>
        </row>
        <row r="430">
          <cell r="A430">
            <v>2012</v>
          </cell>
          <cell r="B430" t="str">
            <v>OCT</v>
          </cell>
          <cell r="D430" t="str">
            <v>RR35082</v>
          </cell>
          <cell r="E430">
            <v>-56250947</v>
          </cell>
        </row>
        <row r="431">
          <cell r="A431">
            <v>2012</v>
          </cell>
          <cell r="B431" t="str">
            <v>OCT</v>
          </cell>
          <cell r="D431" t="str">
            <v>RRC5082</v>
          </cell>
          <cell r="E431">
            <v>-12819.0913830134</v>
          </cell>
        </row>
        <row r="432">
          <cell r="A432">
            <v>2012</v>
          </cell>
          <cell r="B432" t="str">
            <v>OCT</v>
          </cell>
          <cell r="D432" t="str">
            <v>RRP5082</v>
          </cell>
          <cell r="E432">
            <v>-440863.55270916002</v>
          </cell>
        </row>
        <row r="433">
          <cell r="A433">
            <v>2012</v>
          </cell>
          <cell r="B433" t="str">
            <v>OCT</v>
          </cell>
          <cell r="D433" t="str">
            <v>RR25082</v>
          </cell>
          <cell r="E433">
            <v>-77987</v>
          </cell>
        </row>
        <row r="434">
          <cell r="A434">
            <v>2012</v>
          </cell>
          <cell r="B434" t="str">
            <v>OCT</v>
          </cell>
          <cell r="D434" t="str">
            <v>UCOR.00000301.01.06.01</v>
          </cell>
          <cell r="E434">
            <v>77987</v>
          </cell>
        </row>
        <row r="435">
          <cell r="A435">
            <v>2012</v>
          </cell>
          <cell r="B435" t="str">
            <v>OCT</v>
          </cell>
          <cell r="D435" t="str">
            <v>UCOR.00000622.01.02.01</v>
          </cell>
          <cell r="E435">
            <v>-85836.2</v>
          </cell>
        </row>
        <row r="436">
          <cell r="A436">
            <v>2012</v>
          </cell>
          <cell r="B436" t="str">
            <v>OCT</v>
          </cell>
          <cell r="D436" t="str">
            <v>UNUC.00000001.01.01.01</v>
          </cell>
          <cell r="E436">
            <v>887048.21</v>
          </cell>
        </row>
        <row r="437">
          <cell r="A437">
            <v>2012</v>
          </cell>
          <cell r="B437" t="str">
            <v>OCT</v>
          </cell>
          <cell r="D437" t="str">
            <v>UNUC.00000001.01.02.01</v>
          </cell>
          <cell r="E437">
            <v>60369</v>
          </cell>
        </row>
        <row r="438">
          <cell r="A438">
            <v>2012</v>
          </cell>
          <cell r="B438" t="str">
            <v>OCT</v>
          </cell>
          <cell r="D438" t="str">
            <v>UNUC.00000001.01.03.01</v>
          </cell>
          <cell r="E438">
            <v>43507.86</v>
          </cell>
        </row>
        <row r="439">
          <cell r="A439">
            <v>2012</v>
          </cell>
          <cell r="B439" t="str">
            <v>OCT</v>
          </cell>
          <cell r="D439" t="str">
            <v>UNUC.00000001.01.04.01</v>
          </cell>
          <cell r="E439">
            <v>36842.870000000003</v>
          </cell>
        </row>
        <row r="440">
          <cell r="A440">
            <v>2012</v>
          </cell>
          <cell r="B440" t="str">
            <v>OCT</v>
          </cell>
          <cell r="D440" t="str">
            <v>UNUC.00000001.01.05.01</v>
          </cell>
          <cell r="E440">
            <v>247344.95</v>
          </cell>
        </row>
        <row r="441">
          <cell r="A441">
            <v>2012</v>
          </cell>
          <cell r="B441" t="str">
            <v>OCT</v>
          </cell>
          <cell r="D441" t="str">
            <v>UNUC.00000001.01.06.01</v>
          </cell>
          <cell r="E441">
            <v>11272.85</v>
          </cell>
        </row>
        <row r="442">
          <cell r="A442">
            <v>2012</v>
          </cell>
          <cell r="B442" t="str">
            <v>OCT</v>
          </cell>
          <cell r="D442" t="str">
            <v>UNUC.00000001.01.07.01</v>
          </cell>
          <cell r="E442">
            <v>4044.29</v>
          </cell>
        </row>
        <row r="443">
          <cell r="A443">
            <v>2012</v>
          </cell>
          <cell r="B443" t="str">
            <v>OCT</v>
          </cell>
          <cell r="D443" t="str">
            <v>UNUC.00000001.01.13.01</v>
          </cell>
          <cell r="E443">
            <v>341.85</v>
          </cell>
        </row>
        <row r="444">
          <cell r="A444">
            <v>2012</v>
          </cell>
          <cell r="B444" t="str">
            <v>OCT</v>
          </cell>
          <cell r="D444" t="str">
            <v>UNUC.00000001.01.15.01</v>
          </cell>
          <cell r="E444">
            <v>150663.92000000001</v>
          </cell>
        </row>
        <row r="445">
          <cell r="A445">
            <v>2012</v>
          </cell>
          <cell r="B445" t="str">
            <v>OCT</v>
          </cell>
          <cell r="D445" t="str">
            <v>UNUC.00000002.01.01.01</v>
          </cell>
          <cell r="E445">
            <v>889649.76</v>
          </cell>
        </row>
        <row r="446">
          <cell r="A446">
            <v>2012</v>
          </cell>
          <cell r="B446" t="str">
            <v>OCT</v>
          </cell>
          <cell r="D446" t="str">
            <v>UNUC.00000002.01.04.01</v>
          </cell>
          <cell r="E446">
            <v>35200.370000000003</v>
          </cell>
        </row>
        <row r="447">
          <cell r="A447">
            <v>2012</v>
          </cell>
          <cell r="B447" t="str">
            <v>OCT</v>
          </cell>
          <cell r="D447" t="str">
            <v>UNUC.00000002.01.06.01</v>
          </cell>
          <cell r="E447">
            <v>24387.17</v>
          </cell>
        </row>
        <row r="448">
          <cell r="A448">
            <v>2012</v>
          </cell>
          <cell r="B448" t="str">
            <v>OCT</v>
          </cell>
          <cell r="D448" t="str">
            <v>UNUC.00000002.01.07.01</v>
          </cell>
          <cell r="E448">
            <v>3075</v>
          </cell>
        </row>
        <row r="449">
          <cell r="A449">
            <v>2012</v>
          </cell>
          <cell r="B449" t="str">
            <v>OCT</v>
          </cell>
          <cell r="D449" t="str">
            <v>UNUC.00000002.01.13.01</v>
          </cell>
          <cell r="E449">
            <v>527.73</v>
          </cell>
        </row>
        <row r="450">
          <cell r="A450">
            <v>2012</v>
          </cell>
          <cell r="B450" t="str">
            <v>OCT</v>
          </cell>
          <cell r="D450" t="str">
            <v>UNUC.00000002.01.15.01</v>
          </cell>
          <cell r="E450">
            <v>184181.24</v>
          </cell>
        </row>
        <row r="451">
          <cell r="A451">
            <v>2012</v>
          </cell>
          <cell r="B451" t="str">
            <v>OCT</v>
          </cell>
          <cell r="D451" t="str">
            <v>UNUC.00000003.01.01.01</v>
          </cell>
          <cell r="E451">
            <v>136449.85</v>
          </cell>
        </row>
        <row r="452">
          <cell r="A452">
            <v>2012</v>
          </cell>
          <cell r="B452" t="str">
            <v>OCT</v>
          </cell>
          <cell r="D452" t="str">
            <v>UNUC.00000003.01.07.01</v>
          </cell>
          <cell r="E452">
            <v>34740</v>
          </cell>
        </row>
        <row r="453">
          <cell r="A453">
            <v>2012</v>
          </cell>
          <cell r="B453" t="str">
            <v>OCT</v>
          </cell>
          <cell r="D453" t="str">
            <v>UNUC.00000604.01.01.01</v>
          </cell>
          <cell r="E453">
            <v>7675.95</v>
          </cell>
        </row>
        <row r="454">
          <cell r="A454">
            <v>2012</v>
          </cell>
          <cell r="B454" t="str">
            <v>OCT</v>
          </cell>
          <cell r="D454" t="str">
            <v>UNUC.00000715.01.01.01</v>
          </cell>
          <cell r="E454">
            <v>3329</v>
          </cell>
        </row>
        <row r="455">
          <cell r="A455">
            <v>2012</v>
          </cell>
          <cell r="B455" t="str">
            <v>OCT</v>
          </cell>
          <cell r="D455" t="str">
            <v>UNUC.00000748.01.01.08</v>
          </cell>
          <cell r="E455">
            <v>9805.9500000000007</v>
          </cell>
        </row>
        <row r="456">
          <cell r="A456">
            <v>2012</v>
          </cell>
          <cell r="B456" t="str">
            <v>OCT</v>
          </cell>
          <cell r="D456" t="str">
            <v>UPGD.00000399.01.01.01</v>
          </cell>
          <cell r="E456">
            <v>15292.64</v>
          </cell>
        </row>
        <row r="457">
          <cell r="A457">
            <v>2012</v>
          </cell>
          <cell r="B457" t="str">
            <v>SEP</v>
          </cell>
          <cell r="D457" t="str">
            <v>MAN500A</v>
          </cell>
          <cell r="E457">
            <v>0</v>
          </cell>
        </row>
        <row r="458">
          <cell r="A458">
            <v>2012</v>
          </cell>
          <cell r="B458" t="str">
            <v>SEP</v>
          </cell>
          <cell r="D458" t="str">
            <v>MAN500B</v>
          </cell>
          <cell r="E458">
            <v>-44704575</v>
          </cell>
        </row>
        <row r="459">
          <cell r="A459">
            <v>2012</v>
          </cell>
          <cell r="B459" t="str">
            <v>SEP</v>
          </cell>
          <cell r="D459" t="str">
            <v>MAN5010</v>
          </cell>
          <cell r="E459">
            <v>0</v>
          </cell>
        </row>
        <row r="460">
          <cell r="A460">
            <v>2012</v>
          </cell>
          <cell r="B460" t="str">
            <v>SEP</v>
          </cell>
          <cell r="D460" t="str">
            <v>MAN5011</v>
          </cell>
          <cell r="E460">
            <v>0.98013950000000005</v>
          </cell>
        </row>
        <row r="461">
          <cell r="A461">
            <v>2012</v>
          </cell>
          <cell r="B461" t="str">
            <v>SEP</v>
          </cell>
          <cell r="D461" t="str">
            <v>MAN5101</v>
          </cell>
          <cell r="E461">
            <v>0</v>
          </cell>
        </row>
        <row r="462">
          <cell r="A462">
            <v>2012</v>
          </cell>
          <cell r="B462" t="str">
            <v>SEP</v>
          </cell>
          <cell r="D462" t="str">
            <v>MAN5102</v>
          </cell>
          <cell r="E462">
            <v>0</v>
          </cell>
        </row>
        <row r="463">
          <cell r="A463">
            <v>2012</v>
          </cell>
          <cell r="B463" t="str">
            <v>SEP</v>
          </cell>
          <cell r="D463" t="str">
            <v>MAN510B</v>
          </cell>
          <cell r="E463">
            <v>0</v>
          </cell>
        </row>
        <row r="464">
          <cell r="A464">
            <v>2012</v>
          </cell>
          <cell r="B464" t="str">
            <v>SEP</v>
          </cell>
          <cell r="D464" t="str">
            <v>MAN5WC3</v>
          </cell>
          <cell r="E464">
            <v>-15558896.01</v>
          </cell>
        </row>
        <row r="465">
          <cell r="A465">
            <v>2012</v>
          </cell>
          <cell r="B465" t="str">
            <v>SEP</v>
          </cell>
          <cell r="D465" t="str">
            <v>XAN5100</v>
          </cell>
          <cell r="E465">
            <v>6.9999999999999999E-4</v>
          </cell>
        </row>
        <row r="466">
          <cell r="A466">
            <v>2012</v>
          </cell>
          <cell r="B466" t="str">
            <v>SEP</v>
          </cell>
          <cell r="D466" t="str">
            <v>XAN5200</v>
          </cell>
          <cell r="E466">
            <v>7.2000000000000005E-4</v>
          </cell>
        </row>
        <row r="467">
          <cell r="A467">
            <v>2012</v>
          </cell>
          <cell r="B467" t="str">
            <v>SEP</v>
          </cell>
          <cell r="D467" t="str">
            <v>XAN5300</v>
          </cell>
          <cell r="E467">
            <v>1.9473000000000001E-2</v>
          </cell>
        </row>
        <row r="468">
          <cell r="A468">
            <v>2012</v>
          </cell>
          <cell r="B468" t="str">
            <v>SEP</v>
          </cell>
          <cell r="D468" t="str">
            <v>XAN5400</v>
          </cell>
          <cell r="E468">
            <v>4.7018999999999998E-2</v>
          </cell>
        </row>
        <row r="469">
          <cell r="A469">
            <v>2012</v>
          </cell>
          <cell r="B469" t="str">
            <v>SEP</v>
          </cell>
          <cell r="D469" t="str">
            <v>XAN5500</v>
          </cell>
          <cell r="E469">
            <v>0.35</v>
          </cell>
        </row>
        <row r="470">
          <cell r="A470">
            <v>2012</v>
          </cell>
          <cell r="B470" t="str">
            <v>SEP</v>
          </cell>
          <cell r="D470" t="str">
            <v>XAN5600</v>
          </cell>
          <cell r="E470">
            <v>5.5E-2</v>
          </cell>
        </row>
        <row r="471">
          <cell r="A471">
            <v>2012</v>
          </cell>
          <cell r="B471" t="str">
            <v>SEP</v>
          </cell>
          <cell r="D471" t="str">
            <v>UCOR.00000301.01.06.01Y</v>
          </cell>
          <cell r="E471">
            <v>77987</v>
          </cell>
        </row>
        <row r="472">
          <cell r="A472">
            <v>2012</v>
          </cell>
          <cell r="B472" t="str">
            <v>SEP</v>
          </cell>
          <cell r="D472" t="str">
            <v>XAN5700</v>
          </cell>
          <cell r="E472">
            <v>1.4E-3</v>
          </cell>
        </row>
        <row r="473">
          <cell r="A473">
            <v>2012</v>
          </cell>
          <cell r="B473" t="str">
            <v>SEP</v>
          </cell>
          <cell r="D473" t="str">
            <v>AM45081</v>
          </cell>
          <cell r="E473">
            <v>-57</v>
          </cell>
        </row>
        <row r="474">
          <cell r="A474">
            <v>2012</v>
          </cell>
          <cell r="B474" t="str">
            <v>SEP</v>
          </cell>
          <cell r="D474" t="str">
            <v>AM15081</v>
          </cell>
          <cell r="E474">
            <v>0</v>
          </cell>
        </row>
        <row r="475">
          <cell r="A475">
            <v>2012</v>
          </cell>
          <cell r="B475" t="str">
            <v>SEP</v>
          </cell>
          <cell r="D475" t="str">
            <v>RR15082</v>
          </cell>
          <cell r="E475">
            <v>-56094973</v>
          </cell>
        </row>
        <row r="476">
          <cell r="A476">
            <v>2012</v>
          </cell>
          <cell r="B476" t="str">
            <v>SEP</v>
          </cell>
          <cell r="D476" t="str">
            <v>GLB5BEG</v>
          </cell>
          <cell r="E476">
            <v>-43468597.273519203</v>
          </cell>
        </row>
        <row r="477">
          <cell r="A477">
            <v>2012</v>
          </cell>
          <cell r="B477" t="str">
            <v>SEP</v>
          </cell>
          <cell r="D477" t="str">
            <v>O/U5YTD</v>
          </cell>
          <cell r="E477">
            <v>-8266817.5551343197</v>
          </cell>
        </row>
        <row r="478">
          <cell r="A478">
            <v>2012</v>
          </cell>
          <cell r="B478" t="str">
            <v>SEP</v>
          </cell>
          <cell r="D478" t="str">
            <v>TRU5YTD</v>
          </cell>
          <cell r="E478">
            <v>19072181.333333299</v>
          </cell>
        </row>
        <row r="479">
          <cell r="A479">
            <v>2012</v>
          </cell>
          <cell r="B479" t="str">
            <v>SEP</v>
          </cell>
          <cell r="D479" t="str">
            <v>1MC5YTD</v>
          </cell>
          <cell r="E479">
            <v>0</v>
          </cell>
        </row>
        <row r="480">
          <cell r="A480">
            <v>2012</v>
          </cell>
          <cell r="B480" t="str">
            <v>SEP</v>
          </cell>
          <cell r="D480" t="str">
            <v>2MC5YTD</v>
          </cell>
          <cell r="E480">
            <v>0</v>
          </cell>
        </row>
        <row r="481">
          <cell r="A481">
            <v>2012</v>
          </cell>
          <cell r="B481" t="str">
            <v>SEP</v>
          </cell>
          <cell r="D481" t="str">
            <v>3MC5YTD</v>
          </cell>
          <cell r="E481">
            <v>0</v>
          </cell>
        </row>
        <row r="482">
          <cell r="A482">
            <v>2012</v>
          </cell>
          <cell r="B482" t="str">
            <v>SEP</v>
          </cell>
          <cell r="D482" t="str">
            <v>INT5YTD</v>
          </cell>
          <cell r="E482">
            <v>-33295.195398452503</v>
          </cell>
        </row>
        <row r="483">
          <cell r="A483">
            <v>2012</v>
          </cell>
          <cell r="B483" t="str">
            <v>SEP</v>
          </cell>
          <cell r="D483" t="str">
            <v>2MC5TOT</v>
          </cell>
          <cell r="E483">
            <v>0</v>
          </cell>
        </row>
        <row r="484">
          <cell r="A484">
            <v>2012</v>
          </cell>
          <cell r="B484" t="str">
            <v>SEP</v>
          </cell>
          <cell r="D484" t="str">
            <v>1MC5MON</v>
          </cell>
          <cell r="E484">
            <v>0</v>
          </cell>
        </row>
        <row r="485">
          <cell r="A485">
            <v>2012</v>
          </cell>
          <cell r="B485" t="str">
            <v>SEP</v>
          </cell>
          <cell r="D485" t="str">
            <v>1MC5TOT</v>
          </cell>
          <cell r="E485">
            <v>0</v>
          </cell>
        </row>
        <row r="486">
          <cell r="A486">
            <v>2012</v>
          </cell>
          <cell r="B486" t="str">
            <v>SEP</v>
          </cell>
          <cell r="D486" t="str">
            <v>TRU5MON</v>
          </cell>
          <cell r="E486">
            <v>2384022.66666666</v>
          </cell>
        </row>
        <row r="487">
          <cell r="A487">
            <v>2012</v>
          </cell>
          <cell r="B487" t="str">
            <v>SEP</v>
          </cell>
          <cell r="D487" t="str">
            <v>TRU5TOT</v>
          </cell>
          <cell r="E487">
            <v>28608272</v>
          </cell>
        </row>
        <row r="488">
          <cell r="A488">
            <v>2012</v>
          </cell>
          <cell r="B488" t="str">
            <v>SEP</v>
          </cell>
          <cell r="D488" t="str">
            <v>2MC5MON</v>
          </cell>
          <cell r="E488">
            <v>0</v>
          </cell>
        </row>
        <row r="489">
          <cell r="A489">
            <v>2012</v>
          </cell>
          <cell r="B489" t="str">
            <v>SEP</v>
          </cell>
          <cell r="D489" t="str">
            <v>RAF5FEE</v>
          </cell>
          <cell r="E489">
            <v>48377.641946399999</v>
          </cell>
        </row>
        <row r="490">
          <cell r="A490">
            <v>2012</v>
          </cell>
          <cell r="B490" t="str">
            <v>SEP</v>
          </cell>
          <cell r="D490" t="str">
            <v>REV5NET</v>
          </cell>
          <cell r="E490">
            <v>67142791.7280536</v>
          </cell>
        </row>
        <row r="491">
          <cell r="A491">
            <v>2012</v>
          </cell>
          <cell r="B491" t="str">
            <v>SEP</v>
          </cell>
          <cell r="D491" t="str">
            <v>REV5MON</v>
          </cell>
          <cell r="E491">
            <v>69526814.394720197</v>
          </cell>
        </row>
        <row r="492">
          <cell r="A492">
            <v>2012</v>
          </cell>
          <cell r="B492" t="str">
            <v>SEP</v>
          </cell>
          <cell r="D492" t="str">
            <v>AM55081</v>
          </cell>
          <cell r="E492">
            <v>0</v>
          </cell>
        </row>
        <row r="493">
          <cell r="A493">
            <v>2012</v>
          </cell>
          <cell r="B493" t="str">
            <v>SEP</v>
          </cell>
          <cell r="D493" t="str">
            <v>AM75081</v>
          </cell>
          <cell r="E493">
            <v>6.9999999999999999E-4</v>
          </cell>
        </row>
        <row r="494">
          <cell r="A494">
            <v>2012</v>
          </cell>
          <cell r="B494" t="str">
            <v>SEP</v>
          </cell>
          <cell r="D494" t="str">
            <v>AM25081</v>
          </cell>
          <cell r="E494">
            <v>0</v>
          </cell>
        </row>
        <row r="495">
          <cell r="A495">
            <v>2012</v>
          </cell>
          <cell r="B495" t="str">
            <v>SEP</v>
          </cell>
          <cell r="D495" t="str">
            <v>AM65081</v>
          </cell>
          <cell r="E495">
            <v>1.4E-3</v>
          </cell>
        </row>
        <row r="496">
          <cell r="A496">
            <v>2012</v>
          </cell>
          <cell r="B496" t="str">
            <v>SEP</v>
          </cell>
          <cell r="D496" t="str">
            <v>AMB5081</v>
          </cell>
          <cell r="E496">
            <v>0.98013950000000005</v>
          </cell>
        </row>
        <row r="497">
          <cell r="A497">
            <v>2012</v>
          </cell>
          <cell r="B497" t="str">
            <v>SEP</v>
          </cell>
          <cell r="D497" t="str">
            <v>AM35081</v>
          </cell>
          <cell r="E497">
            <v>0</v>
          </cell>
        </row>
        <row r="498">
          <cell r="A498">
            <v>2012</v>
          </cell>
          <cell r="B498" t="str">
            <v>SEP</v>
          </cell>
          <cell r="D498" t="str">
            <v>AMC5081</v>
          </cell>
          <cell r="E498">
            <v>0</v>
          </cell>
        </row>
        <row r="499">
          <cell r="A499">
            <v>2012</v>
          </cell>
          <cell r="B499" t="str">
            <v>SEP</v>
          </cell>
          <cell r="D499" t="str">
            <v>AMA5081</v>
          </cell>
          <cell r="E499">
            <v>0</v>
          </cell>
        </row>
        <row r="500">
          <cell r="A500">
            <v>2012</v>
          </cell>
          <cell r="B500" t="str">
            <v>SEP</v>
          </cell>
          <cell r="D500" t="str">
            <v>AM85081</v>
          </cell>
          <cell r="E500">
            <v>1.0499999999999999E-3</v>
          </cell>
        </row>
        <row r="501">
          <cell r="A501">
            <v>2012</v>
          </cell>
          <cell r="B501" t="str">
            <v>SEP</v>
          </cell>
          <cell r="D501" t="str">
            <v>AM95081</v>
          </cell>
          <cell r="E501">
            <v>8.7499999999999999E-5</v>
          </cell>
        </row>
        <row r="502">
          <cell r="A502">
            <v>2012</v>
          </cell>
          <cell r="B502" t="str">
            <v>SEP</v>
          </cell>
          <cell r="D502" t="str">
            <v>RR35082</v>
          </cell>
          <cell r="E502">
            <v>-56172960</v>
          </cell>
        </row>
        <row r="503">
          <cell r="A503">
            <v>2012</v>
          </cell>
          <cell r="B503" t="str">
            <v>SEP</v>
          </cell>
          <cell r="D503" t="str">
            <v>RRK5082</v>
          </cell>
          <cell r="E503">
            <v>0</v>
          </cell>
        </row>
        <row r="504">
          <cell r="A504">
            <v>2012</v>
          </cell>
          <cell r="B504" t="str">
            <v>SEP</v>
          </cell>
          <cell r="D504" t="str">
            <v>RR85082</v>
          </cell>
          <cell r="E504">
            <v>0.35</v>
          </cell>
        </row>
        <row r="505">
          <cell r="A505">
            <v>2012</v>
          </cell>
          <cell r="B505" t="str">
            <v>SEP</v>
          </cell>
          <cell r="D505" t="str">
            <v>RR55082</v>
          </cell>
          <cell r="E505">
            <v>4.7018999999999998E-2</v>
          </cell>
        </row>
        <row r="506">
          <cell r="A506">
            <v>2012</v>
          </cell>
          <cell r="B506" t="str">
            <v>SEP</v>
          </cell>
          <cell r="D506" t="str">
            <v>RRQ5082</v>
          </cell>
          <cell r="E506">
            <v>0</v>
          </cell>
        </row>
        <row r="507">
          <cell r="A507">
            <v>2012</v>
          </cell>
          <cell r="B507" t="str">
            <v>SEP</v>
          </cell>
          <cell r="D507" t="str">
            <v>RRP5082</v>
          </cell>
          <cell r="E507">
            <v>-440251.910100348</v>
          </cell>
        </row>
        <row r="508">
          <cell r="A508">
            <v>2012</v>
          </cell>
          <cell r="B508" t="str">
            <v>SEP</v>
          </cell>
          <cell r="D508" t="str">
            <v>RRN5082</v>
          </cell>
          <cell r="E508">
            <v>1</v>
          </cell>
        </row>
        <row r="509">
          <cell r="A509">
            <v>2012</v>
          </cell>
          <cell r="B509" t="str">
            <v>SEP</v>
          </cell>
          <cell r="D509" t="str">
            <v>RR65082</v>
          </cell>
          <cell r="E509">
            <v>1.9473000000000001E-2</v>
          </cell>
        </row>
        <row r="510">
          <cell r="A510">
            <v>2012</v>
          </cell>
          <cell r="B510" t="str">
            <v>SEP</v>
          </cell>
          <cell r="D510" t="str">
            <v>RRI5082</v>
          </cell>
          <cell r="E510">
            <v>0</v>
          </cell>
        </row>
        <row r="511">
          <cell r="A511">
            <v>2012</v>
          </cell>
          <cell r="B511" t="str">
            <v>SEP</v>
          </cell>
          <cell r="D511" t="str">
            <v>RR25082</v>
          </cell>
          <cell r="E511">
            <v>-77987</v>
          </cell>
        </row>
        <row r="512">
          <cell r="A512">
            <v>2012</v>
          </cell>
          <cell r="B512" t="str">
            <v>SEP</v>
          </cell>
          <cell r="D512" t="str">
            <v>RR45082</v>
          </cell>
          <cell r="E512">
            <v>-56133966.5</v>
          </cell>
        </row>
        <row r="513">
          <cell r="A513">
            <v>2012</v>
          </cell>
          <cell r="B513" t="str">
            <v>SEP</v>
          </cell>
          <cell r="D513" t="str">
            <v>RR95082</v>
          </cell>
          <cell r="E513">
            <v>5.8201058201058198E-2</v>
          </cell>
        </row>
        <row r="514">
          <cell r="A514">
            <v>2012</v>
          </cell>
          <cell r="B514" t="str">
            <v>SEP</v>
          </cell>
          <cell r="D514" t="str">
            <v>RRG5082</v>
          </cell>
          <cell r="E514">
            <v>1</v>
          </cell>
        </row>
        <row r="515">
          <cell r="A515">
            <v>2012</v>
          </cell>
          <cell r="B515" t="str">
            <v>SEP</v>
          </cell>
          <cell r="D515" t="str">
            <v>RRJ5082</v>
          </cell>
          <cell r="E515">
            <v>-449172.70460005797</v>
          </cell>
        </row>
        <row r="516">
          <cell r="A516">
            <v>2012</v>
          </cell>
          <cell r="B516" t="str">
            <v>SEP</v>
          </cell>
          <cell r="D516" t="str">
            <v>RR75082</v>
          </cell>
          <cell r="E516">
            <v>5.5E-2</v>
          </cell>
        </row>
        <row r="517">
          <cell r="A517">
            <v>2012</v>
          </cell>
          <cell r="B517" t="str">
            <v>SEP</v>
          </cell>
          <cell r="D517" t="str">
            <v>RRB5082</v>
          </cell>
          <cell r="E517">
            <v>-219949.72093695001</v>
          </cell>
        </row>
        <row r="518">
          <cell r="A518">
            <v>2012</v>
          </cell>
          <cell r="B518" t="str">
            <v>SEP</v>
          </cell>
          <cell r="D518" t="str">
            <v>RRD5082</v>
          </cell>
          <cell r="E518">
            <v>-125327.47631735</v>
          </cell>
        </row>
        <row r="519">
          <cell r="A519">
            <v>2012</v>
          </cell>
          <cell r="B519" t="str">
            <v>SEP</v>
          </cell>
          <cell r="D519" t="str">
            <v>O/U5MON</v>
          </cell>
          <cell r="E519">
            <v>5711378.0467622597</v>
          </cell>
        </row>
        <row r="520">
          <cell r="A520">
            <v>2012</v>
          </cell>
          <cell r="B520" t="str">
            <v>SEP</v>
          </cell>
          <cell r="D520" t="str">
            <v>EXP5TOT</v>
          </cell>
          <cell r="E520">
            <v>63815436.347957999</v>
          </cell>
        </row>
        <row r="521">
          <cell r="A521">
            <v>2012</v>
          </cell>
          <cell r="B521" t="str">
            <v>SEP</v>
          </cell>
          <cell r="D521" t="str">
            <v>LIN5LOS</v>
          </cell>
          <cell r="E521">
            <v>0</v>
          </cell>
        </row>
        <row r="522">
          <cell r="A522">
            <v>2012</v>
          </cell>
          <cell r="B522" t="str">
            <v>SEP</v>
          </cell>
          <cell r="D522" t="str">
            <v>REV5TOT</v>
          </cell>
          <cell r="E522">
            <v>69526814.394720197</v>
          </cell>
        </row>
        <row r="523">
          <cell r="A523">
            <v>2012</v>
          </cell>
          <cell r="B523" t="str">
            <v>SEP</v>
          </cell>
          <cell r="D523" t="str">
            <v>RES5PMO</v>
          </cell>
          <cell r="E523">
            <v>0</v>
          </cell>
        </row>
        <row r="524">
          <cell r="A524">
            <v>2012</v>
          </cell>
          <cell r="B524" t="str">
            <v>SEP</v>
          </cell>
          <cell r="D524" t="str">
            <v>GLB5END</v>
          </cell>
          <cell r="E524">
            <v>-40144899.823887102</v>
          </cell>
        </row>
        <row r="525">
          <cell r="A525">
            <v>2012</v>
          </cell>
          <cell r="B525" t="str">
            <v>SEP</v>
          </cell>
          <cell r="D525" t="str">
            <v>INT5MON</v>
          </cell>
          <cell r="E525">
            <v>8.7499999999999999E-5</v>
          </cell>
        </row>
        <row r="526">
          <cell r="A526">
            <v>2012</v>
          </cell>
          <cell r="B526" t="str">
            <v>SEP</v>
          </cell>
          <cell r="D526" t="str">
            <v>ADJ5PRI</v>
          </cell>
          <cell r="E526">
            <v>0</v>
          </cell>
        </row>
        <row r="527">
          <cell r="A527">
            <v>2012</v>
          </cell>
          <cell r="B527" t="str">
            <v>SEP</v>
          </cell>
          <cell r="D527" t="str">
            <v>AVG5AMT</v>
          </cell>
          <cell r="E527">
            <v>-41804919.583471403</v>
          </cell>
        </row>
        <row r="528">
          <cell r="A528">
            <v>2012</v>
          </cell>
          <cell r="B528" t="str">
            <v>SEP</v>
          </cell>
          <cell r="D528" t="str">
            <v>GLE5MON</v>
          </cell>
          <cell r="E528">
            <v>3323697.4496320402</v>
          </cell>
        </row>
        <row r="529">
          <cell r="A529">
            <v>2012</v>
          </cell>
          <cell r="B529" t="str">
            <v>SEP</v>
          </cell>
          <cell r="D529" t="str">
            <v>MAN5009</v>
          </cell>
          <cell r="E529">
            <v>0</v>
          </cell>
        </row>
        <row r="530">
          <cell r="A530">
            <v>2012</v>
          </cell>
          <cell r="B530" t="str">
            <v>SEP</v>
          </cell>
          <cell r="D530" t="str">
            <v>UCOR.00000301.01.06.01</v>
          </cell>
          <cell r="E530">
            <v>77987</v>
          </cell>
        </row>
        <row r="531">
          <cell r="A531">
            <v>2012</v>
          </cell>
          <cell r="B531" t="str">
            <v>SEP</v>
          </cell>
          <cell r="D531" t="str">
            <v>UCOR.00000622.01.02.01</v>
          </cell>
          <cell r="E531">
            <v>-104455.96</v>
          </cell>
        </row>
        <row r="532">
          <cell r="A532">
            <v>2012</v>
          </cell>
          <cell r="B532" t="str">
            <v>SEP</v>
          </cell>
          <cell r="D532" t="str">
            <v>UNUC.00000001.01.01.01</v>
          </cell>
          <cell r="E532">
            <v>1246863</v>
          </cell>
        </row>
        <row r="533">
          <cell r="A533">
            <v>2012</v>
          </cell>
          <cell r="B533" t="str">
            <v>SEP</v>
          </cell>
          <cell r="D533" t="str">
            <v>UNUC.00000001.01.02.01</v>
          </cell>
          <cell r="E533">
            <v>63903</v>
          </cell>
        </row>
        <row r="534">
          <cell r="A534">
            <v>2012</v>
          </cell>
          <cell r="B534" t="str">
            <v>SEP</v>
          </cell>
          <cell r="D534" t="str">
            <v>UNUC.00000001.01.03.01</v>
          </cell>
          <cell r="E534">
            <v>10264.11</v>
          </cell>
        </row>
        <row r="535">
          <cell r="A535">
            <v>2012</v>
          </cell>
          <cell r="B535" t="str">
            <v>SEP</v>
          </cell>
          <cell r="D535" t="str">
            <v>UNUC.00000001.01.04.01</v>
          </cell>
          <cell r="E535">
            <v>260445.55</v>
          </cell>
        </row>
        <row r="536">
          <cell r="A536">
            <v>2012</v>
          </cell>
          <cell r="B536" t="str">
            <v>SEP</v>
          </cell>
          <cell r="D536" t="str">
            <v>UNUC.00000001.01.05.01</v>
          </cell>
          <cell r="E536">
            <v>53182.8</v>
          </cell>
        </row>
        <row r="537">
          <cell r="A537">
            <v>2012</v>
          </cell>
          <cell r="B537" t="str">
            <v>SEP</v>
          </cell>
          <cell r="D537" t="str">
            <v>UNUC.00000001.01.06.01</v>
          </cell>
          <cell r="E537">
            <v>12264.76</v>
          </cell>
        </row>
        <row r="538">
          <cell r="A538">
            <v>2012</v>
          </cell>
          <cell r="B538" t="str">
            <v>SEP</v>
          </cell>
          <cell r="D538" t="str">
            <v>UNUC.00000001.01.07.01</v>
          </cell>
          <cell r="E538">
            <v>3800</v>
          </cell>
        </row>
        <row r="539">
          <cell r="A539">
            <v>2012</v>
          </cell>
          <cell r="B539" t="str">
            <v>SEP</v>
          </cell>
          <cell r="D539" t="str">
            <v>UNUC.00000001.01.13.01</v>
          </cell>
          <cell r="E539">
            <v>483.2</v>
          </cell>
        </row>
        <row r="540">
          <cell r="A540">
            <v>2012</v>
          </cell>
          <cell r="B540" t="str">
            <v>SEP</v>
          </cell>
          <cell r="D540" t="str">
            <v>UNUC.00000001.01.15.01</v>
          </cell>
          <cell r="E540">
            <v>198426.11</v>
          </cell>
        </row>
        <row r="541">
          <cell r="A541">
            <v>2012</v>
          </cell>
          <cell r="B541" t="str">
            <v>SEP</v>
          </cell>
          <cell r="D541" t="str">
            <v>UNUC.00000002.01.01.01</v>
          </cell>
          <cell r="E541">
            <v>1268686.77</v>
          </cell>
        </row>
        <row r="542">
          <cell r="A542">
            <v>2012</v>
          </cell>
          <cell r="B542" t="str">
            <v>SEP</v>
          </cell>
          <cell r="D542" t="str">
            <v>UNUC.00000002.01.03.01</v>
          </cell>
          <cell r="E542">
            <v>9804.48</v>
          </cell>
        </row>
        <row r="543">
          <cell r="A543">
            <v>2012</v>
          </cell>
          <cell r="B543" t="str">
            <v>SEP</v>
          </cell>
          <cell r="D543" t="str">
            <v>UNUC.00000002.01.04.01</v>
          </cell>
          <cell r="E543">
            <v>17090.23</v>
          </cell>
        </row>
        <row r="544">
          <cell r="A544">
            <v>2012</v>
          </cell>
          <cell r="B544" t="str">
            <v>SEP</v>
          </cell>
          <cell r="D544" t="str">
            <v>UNUC.00000002.01.05.01</v>
          </cell>
          <cell r="E544">
            <v>0.14000000000000001</v>
          </cell>
        </row>
        <row r="545">
          <cell r="A545">
            <v>2012</v>
          </cell>
          <cell r="B545" t="str">
            <v>SEP</v>
          </cell>
          <cell r="D545" t="str">
            <v>UNUC.00000002.01.06.01</v>
          </cell>
          <cell r="E545">
            <v>26408.43</v>
          </cell>
        </row>
        <row r="546">
          <cell r="A546">
            <v>2012</v>
          </cell>
          <cell r="B546" t="str">
            <v>SEP</v>
          </cell>
          <cell r="D546" t="str">
            <v>UNUC.00000002.01.07.01</v>
          </cell>
          <cell r="E546">
            <v>3075</v>
          </cell>
        </row>
        <row r="547">
          <cell r="A547">
            <v>2012</v>
          </cell>
          <cell r="B547" t="str">
            <v>SEP</v>
          </cell>
          <cell r="D547" t="str">
            <v>UNUC.00000002.01.13.01</v>
          </cell>
          <cell r="E547">
            <v>-824.33</v>
          </cell>
        </row>
        <row r="548">
          <cell r="A548">
            <v>2012</v>
          </cell>
          <cell r="B548" t="str">
            <v>SEP</v>
          </cell>
          <cell r="D548" t="str">
            <v>UNUC.00000002.01.15.01</v>
          </cell>
          <cell r="E548">
            <v>69005.38</v>
          </cell>
        </row>
        <row r="549">
          <cell r="A549">
            <v>2012</v>
          </cell>
          <cell r="B549" t="str">
            <v>SEP</v>
          </cell>
          <cell r="D549" t="str">
            <v>UNUC.00000003.01.01.01</v>
          </cell>
          <cell r="E549">
            <v>114348.31</v>
          </cell>
        </row>
        <row r="550">
          <cell r="A550">
            <v>2012</v>
          </cell>
          <cell r="B550" t="str">
            <v>SEP</v>
          </cell>
          <cell r="D550" t="str">
            <v>UNUC.00000003.01.07.01</v>
          </cell>
          <cell r="E550">
            <v>34740</v>
          </cell>
        </row>
        <row r="551">
          <cell r="A551">
            <v>2012</v>
          </cell>
          <cell r="B551" t="str">
            <v>SEP</v>
          </cell>
          <cell r="D551" t="str">
            <v>UNUC.00000715.01.01.01</v>
          </cell>
          <cell r="E551">
            <v>2633.5</v>
          </cell>
        </row>
        <row r="552">
          <cell r="A552">
            <v>2012</v>
          </cell>
          <cell r="B552" t="str">
            <v>SEP</v>
          </cell>
          <cell r="D552" t="str">
            <v>UNUC.00000748.01.01.08</v>
          </cell>
          <cell r="E552">
            <v>8020.68</v>
          </cell>
        </row>
        <row r="553">
          <cell r="A553">
            <v>2012</v>
          </cell>
          <cell r="B553" t="str">
            <v>SEP</v>
          </cell>
          <cell r="D553" t="str">
            <v>UPGD.00000399.01.01.01</v>
          </cell>
          <cell r="E553">
            <v>8247.61</v>
          </cell>
        </row>
        <row r="554">
          <cell r="A554">
            <v>2012</v>
          </cell>
          <cell r="B554" t="str">
            <v>SEP</v>
          </cell>
          <cell r="D554" t="str">
            <v>UPGD.00000621.01.01.01</v>
          </cell>
          <cell r="E554">
            <v>10256.450000000001</v>
          </cell>
        </row>
        <row r="555">
          <cell r="A555">
            <v>2012</v>
          </cell>
          <cell r="B555" t="str">
            <v>SEP</v>
          </cell>
          <cell r="D555" t="str">
            <v>UPGD.00000624.01.01.01</v>
          </cell>
          <cell r="E555">
            <v>75.05</v>
          </cell>
        </row>
        <row r="556">
          <cell r="A556">
            <v>2012</v>
          </cell>
          <cell r="B556" t="str">
            <v>SEP</v>
          </cell>
          <cell r="D556" t="str">
            <v>UPGD.00000625.01.01.01</v>
          </cell>
          <cell r="E556">
            <v>-4.25</v>
          </cell>
        </row>
        <row r="557">
          <cell r="A557">
            <v>2012</v>
          </cell>
          <cell r="B557" t="str">
            <v>SEP</v>
          </cell>
          <cell r="D557" t="str">
            <v>UPGD.00000626.01.01.01</v>
          </cell>
          <cell r="E557">
            <v>172.5</v>
          </cell>
        </row>
        <row r="558">
          <cell r="A558">
            <v>2012</v>
          </cell>
          <cell r="B558" t="str">
            <v>SEP</v>
          </cell>
          <cell r="D558" t="str">
            <v>UPGD.00000627.01.01.01</v>
          </cell>
          <cell r="E558">
            <v>18467.16</v>
          </cell>
        </row>
        <row r="559">
          <cell r="A559">
            <v>2012</v>
          </cell>
          <cell r="B559" t="str">
            <v>SEP</v>
          </cell>
          <cell r="D559" t="str">
            <v>UPGD.00000628.01.01.01</v>
          </cell>
          <cell r="E559">
            <v>5517.28</v>
          </cell>
        </row>
        <row r="560">
          <cell r="A560">
            <v>2012</v>
          </cell>
          <cell r="B560" t="str">
            <v>SEP</v>
          </cell>
          <cell r="D560" t="str">
            <v>UPGD.00000629.01.01.01</v>
          </cell>
          <cell r="E560">
            <v>-0.01</v>
          </cell>
        </row>
        <row r="561">
          <cell r="A561">
            <v>2012</v>
          </cell>
          <cell r="B561" t="str">
            <v>SEP</v>
          </cell>
          <cell r="D561" t="str">
            <v>UPGD.00000630.01.01.01</v>
          </cell>
          <cell r="E561">
            <v>22351.72</v>
          </cell>
        </row>
        <row r="562">
          <cell r="A562">
            <v>2012</v>
          </cell>
          <cell r="B562" t="str">
            <v>SEP</v>
          </cell>
          <cell r="D562" t="str">
            <v>UPGD.00000631.01.01.01</v>
          </cell>
          <cell r="E562">
            <v>129.75</v>
          </cell>
        </row>
        <row r="563">
          <cell r="A563">
            <v>2012</v>
          </cell>
          <cell r="B563" t="str">
            <v>SEP</v>
          </cell>
          <cell r="D563" t="str">
            <v>UPGD.00000632.01.01.01</v>
          </cell>
          <cell r="E563">
            <v>574.04</v>
          </cell>
        </row>
        <row r="564">
          <cell r="A564">
            <v>2012</v>
          </cell>
          <cell r="B564" t="str">
            <v>SEP</v>
          </cell>
          <cell r="D564" t="str">
            <v>UPGD.00000634.01.01.01</v>
          </cell>
          <cell r="E564">
            <v>1668.23</v>
          </cell>
        </row>
        <row r="565">
          <cell r="A565">
            <v>2012</v>
          </cell>
          <cell r="B565" t="str">
            <v>SEP</v>
          </cell>
          <cell r="D565" t="str">
            <v>4405840</v>
          </cell>
          <cell r="E565">
            <v>0</v>
          </cell>
        </row>
        <row r="566">
          <cell r="A566">
            <v>2012</v>
          </cell>
          <cell r="B566" t="str">
            <v>SEP</v>
          </cell>
          <cell r="D566" t="str">
            <v>4405810</v>
          </cell>
          <cell r="E566">
            <v>0</v>
          </cell>
        </row>
        <row r="567">
          <cell r="A567">
            <v>2012</v>
          </cell>
          <cell r="B567" t="str">
            <v>SEP</v>
          </cell>
          <cell r="D567" t="str">
            <v>4405940</v>
          </cell>
          <cell r="E567">
            <v>0</v>
          </cell>
        </row>
        <row r="568">
          <cell r="A568">
            <v>2012</v>
          </cell>
          <cell r="B568" t="str">
            <v>SEP</v>
          </cell>
          <cell r="D568" t="str">
            <v>4405000</v>
          </cell>
          <cell r="E568">
            <v>82750065.379999995</v>
          </cell>
        </row>
        <row r="569">
          <cell r="A569">
            <v>2012</v>
          </cell>
          <cell r="B569" t="str">
            <v>SEP</v>
          </cell>
          <cell r="D569" t="str">
            <v>RRH5082</v>
          </cell>
          <cell r="E569">
            <v>0</v>
          </cell>
        </row>
        <row r="570">
          <cell r="A570">
            <v>2012</v>
          </cell>
          <cell r="B570" t="str">
            <v>SEP</v>
          </cell>
          <cell r="D570" t="str">
            <v>RRC5082</v>
          </cell>
          <cell r="E570">
            <v>-12801.3065095579</v>
          </cell>
        </row>
        <row r="571">
          <cell r="A571">
            <v>2012</v>
          </cell>
          <cell r="B571" t="str">
            <v>SEP</v>
          </cell>
          <cell r="D571" t="str">
            <v>RRF5082</v>
          </cell>
          <cell r="E571">
            <v>-449172.70460005797</v>
          </cell>
        </row>
        <row r="572">
          <cell r="A572">
            <v>2012</v>
          </cell>
          <cell r="B572" t="str">
            <v>SEP</v>
          </cell>
          <cell r="D572" t="str">
            <v>RRR5082</v>
          </cell>
          <cell r="E572">
            <v>0</v>
          </cell>
        </row>
        <row r="573">
          <cell r="A573">
            <v>2012</v>
          </cell>
          <cell r="B573" t="str">
            <v>SEP</v>
          </cell>
          <cell r="D573" t="str">
            <v>RRE5082</v>
          </cell>
          <cell r="E573">
            <v>-91094.200836200005</v>
          </cell>
        </row>
        <row r="574">
          <cell r="A574">
            <v>2012</v>
          </cell>
          <cell r="B574" t="str">
            <v>SEP</v>
          </cell>
          <cell r="D574" t="str">
            <v>RRS5082</v>
          </cell>
          <cell r="E574">
            <v>-440251.910100348</v>
          </cell>
        </row>
        <row r="575">
          <cell r="A575">
            <v>2012</v>
          </cell>
          <cell r="B575" t="str">
            <v>SEP</v>
          </cell>
          <cell r="D575" t="str">
            <v>RRO5082</v>
          </cell>
          <cell r="E575">
            <v>1</v>
          </cell>
        </row>
        <row r="576">
          <cell r="A576">
            <v>2012</v>
          </cell>
          <cell r="B576" t="str">
            <v>SEP</v>
          </cell>
          <cell r="D576" t="str">
            <v>RRM5082</v>
          </cell>
          <cell r="E576">
            <v>0.98013950000000005</v>
          </cell>
        </row>
        <row r="577">
          <cell r="A577">
            <v>2012</v>
          </cell>
          <cell r="B577" t="str">
            <v>SEP</v>
          </cell>
          <cell r="D577" t="str">
            <v>RRA5082</v>
          </cell>
          <cell r="E577">
            <v>0.53846153846153799</v>
          </cell>
        </row>
        <row r="578">
          <cell r="A578">
            <v>2012</v>
          </cell>
          <cell r="B578" t="str">
            <v>SEP</v>
          </cell>
          <cell r="D578" t="str">
            <v>RRL5082</v>
          </cell>
          <cell r="E578">
            <v>0</v>
          </cell>
        </row>
        <row r="579">
          <cell r="A579">
            <v>2012</v>
          </cell>
          <cell r="B579" t="str">
            <v>SEP</v>
          </cell>
          <cell r="D579" t="str">
            <v>UPGD.00000728.01.01.01</v>
          </cell>
          <cell r="E579">
            <v>19783.7</v>
          </cell>
        </row>
        <row r="580">
          <cell r="A580">
            <v>2012</v>
          </cell>
          <cell r="B580" t="str">
            <v>SEP</v>
          </cell>
          <cell r="D580" t="str">
            <v>UPGD.00000962.01.01.01</v>
          </cell>
          <cell r="E580">
            <v>1262.92</v>
          </cell>
        </row>
        <row r="581">
          <cell r="A581">
            <v>2012</v>
          </cell>
          <cell r="B581" t="str">
            <v>SEP</v>
          </cell>
          <cell r="D581" t="str">
            <v>UPGD.00000962.01.01.02</v>
          </cell>
          <cell r="E581">
            <v>1263.51</v>
          </cell>
        </row>
        <row r="582">
          <cell r="A582">
            <v>2012</v>
          </cell>
          <cell r="B582" t="str">
            <v>SEP</v>
          </cell>
          <cell r="D582" t="str">
            <v>UPGD.00000963.01.01.01</v>
          </cell>
          <cell r="E582">
            <v>71722.05</v>
          </cell>
        </row>
        <row r="583">
          <cell r="A583">
            <v>2012</v>
          </cell>
          <cell r="B583" t="str">
            <v>SEP</v>
          </cell>
          <cell r="D583" t="str">
            <v>UPGD.00000963.01.01.02</v>
          </cell>
          <cell r="E583">
            <v>71721.960000000006</v>
          </cell>
        </row>
        <row r="584">
          <cell r="A584">
            <v>2012</v>
          </cell>
          <cell r="B584" t="str">
            <v>SEP</v>
          </cell>
          <cell r="D584" t="str">
            <v>UCOR.00000306.01.07.01</v>
          </cell>
          <cell r="E584">
            <v>1246010.95</v>
          </cell>
        </row>
        <row r="585">
          <cell r="A585">
            <v>2012</v>
          </cell>
          <cell r="B585" t="str">
            <v>SEP</v>
          </cell>
          <cell r="D585" t="str">
            <v>6350000868</v>
          </cell>
          <cell r="E585">
            <v>-14295.2</v>
          </cell>
        </row>
        <row r="586">
          <cell r="A586">
            <v>2012</v>
          </cell>
          <cell r="B586" t="str">
            <v>SEP</v>
          </cell>
          <cell r="D586" t="str">
            <v>6350000869</v>
          </cell>
          <cell r="E586">
            <v>5041.26</v>
          </cell>
        </row>
        <row r="587">
          <cell r="A587">
            <v>2012</v>
          </cell>
          <cell r="B587" t="str">
            <v>SEP</v>
          </cell>
          <cell r="D587" t="str">
            <v>6350000870</v>
          </cell>
          <cell r="E587">
            <v>-4538.75</v>
          </cell>
        </row>
        <row r="588">
          <cell r="A588">
            <v>2012</v>
          </cell>
          <cell r="B588" t="str">
            <v>SEP</v>
          </cell>
          <cell r="D588" t="str">
            <v>6350000871</v>
          </cell>
          <cell r="E588">
            <v>-32.42</v>
          </cell>
        </row>
        <row r="589">
          <cell r="A589">
            <v>2012</v>
          </cell>
          <cell r="B589" t="str">
            <v>SEP</v>
          </cell>
          <cell r="D589" t="str">
            <v>6350000872</v>
          </cell>
          <cell r="E589">
            <v>-470.09</v>
          </cell>
        </row>
        <row r="590">
          <cell r="A590">
            <v>2012</v>
          </cell>
          <cell r="B590" t="str">
            <v>SEP</v>
          </cell>
          <cell r="D590" t="str">
            <v>6360000992</v>
          </cell>
          <cell r="E590">
            <v>16489496.42</v>
          </cell>
        </row>
        <row r="591">
          <cell r="A591">
            <v>2012</v>
          </cell>
          <cell r="B591" t="str">
            <v>SEP</v>
          </cell>
          <cell r="D591" t="str">
            <v>UCOR.00000601.01.01.02</v>
          </cell>
          <cell r="E591">
            <v>621945.19999999995</v>
          </cell>
        </row>
        <row r="592">
          <cell r="A592">
            <v>2012</v>
          </cell>
          <cell r="B592" t="str">
            <v>SEP</v>
          </cell>
          <cell r="D592" t="str">
            <v>MAN5001</v>
          </cell>
          <cell r="E592">
            <v>3364670</v>
          </cell>
        </row>
        <row r="593">
          <cell r="A593">
            <v>2012</v>
          </cell>
          <cell r="B593" t="str">
            <v>SEP</v>
          </cell>
          <cell r="D593" t="str">
            <v>MAN5002</v>
          </cell>
          <cell r="E593">
            <v>25243602</v>
          </cell>
        </row>
        <row r="594">
          <cell r="A594">
            <v>2012</v>
          </cell>
          <cell r="B594" t="str">
            <v>SEP</v>
          </cell>
          <cell r="D594" t="str">
            <v>MAN5003</v>
          </cell>
          <cell r="E594">
            <v>0</v>
          </cell>
        </row>
        <row r="595">
          <cell r="A595">
            <v>2012</v>
          </cell>
          <cell r="B595" t="str">
            <v>SEP</v>
          </cell>
          <cell r="D595" t="str">
            <v>MAN5005</v>
          </cell>
          <cell r="E595">
            <v>0</v>
          </cell>
        </row>
        <row r="596">
          <cell r="A596">
            <v>2012</v>
          </cell>
          <cell r="B596" t="str">
            <v>SEP</v>
          </cell>
          <cell r="D596" t="str">
            <v>MAN5006</v>
          </cell>
          <cell r="E596">
            <v>0</v>
          </cell>
        </row>
        <row r="597">
          <cell r="A597">
            <v>2012</v>
          </cell>
          <cell r="B597" t="str">
            <v>SEP</v>
          </cell>
          <cell r="D597" t="str">
            <v>MAN5007</v>
          </cell>
          <cell r="E597">
            <v>0</v>
          </cell>
        </row>
        <row r="598">
          <cell r="A598">
            <v>2012</v>
          </cell>
          <cell r="B598" t="str">
            <v>SEP</v>
          </cell>
          <cell r="D598" t="str">
            <v>MAN5008</v>
          </cell>
          <cell r="E598">
            <v>0</v>
          </cell>
        </row>
        <row r="599">
          <cell r="A599">
            <v>2012</v>
          </cell>
          <cell r="B599" t="str">
            <v>AUG</v>
          </cell>
          <cell r="D599" t="str">
            <v>MAN500B</v>
          </cell>
          <cell r="E599">
            <v>-44704575</v>
          </cell>
        </row>
        <row r="600">
          <cell r="A600">
            <v>2012</v>
          </cell>
          <cell r="B600" t="str">
            <v>AUG</v>
          </cell>
          <cell r="D600" t="str">
            <v>MAN5010</v>
          </cell>
          <cell r="E600">
            <v>0</v>
          </cell>
        </row>
        <row r="601">
          <cell r="A601">
            <v>2012</v>
          </cell>
          <cell r="B601" t="str">
            <v>AUG</v>
          </cell>
          <cell r="D601" t="str">
            <v>MAN5011</v>
          </cell>
          <cell r="E601">
            <v>0.98013950000000005</v>
          </cell>
        </row>
        <row r="602">
          <cell r="A602">
            <v>2012</v>
          </cell>
          <cell r="B602" t="str">
            <v>AUG</v>
          </cell>
          <cell r="D602" t="str">
            <v>MAN5101</v>
          </cell>
          <cell r="E602">
            <v>0</v>
          </cell>
        </row>
        <row r="603">
          <cell r="A603">
            <v>2012</v>
          </cell>
          <cell r="B603" t="str">
            <v>AUG</v>
          </cell>
          <cell r="D603" t="str">
            <v>MAN5102</v>
          </cell>
          <cell r="E603">
            <v>0</v>
          </cell>
        </row>
        <row r="604">
          <cell r="A604">
            <v>2012</v>
          </cell>
          <cell r="B604" t="str">
            <v>AUG</v>
          </cell>
          <cell r="D604" t="str">
            <v>MAN510B</v>
          </cell>
          <cell r="E604">
            <v>0</v>
          </cell>
        </row>
        <row r="605">
          <cell r="A605">
            <v>2012</v>
          </cell>
          <cell r="B605" t="str">
            <v>AUG</v>
          </cell>
          <cell r="D605" t="str">
            <v>MAN5WC3</v>
          </cell>
          <cell r="E605">
            <v>-16143981.4</v>
          </cell>
        </row>
        <row r="606">
          <cell r="A606">
            <v>2012</v>
          </cell>
          <cell r="B606" t="str">
            <v>AUG</v>
          </cell>
          <cell r="D606" t="str">
            <v>XAN5100</v>
          </cell>
          <cell r="E606">
            <v>1.4E-3</v>
          </cell>
        </row>
        <row r="607">
          <cell r="A607">
            <v>2012</v>
          </cell>
          <cell r="B607" t="str">
            <v>AUG</v>
          </cell>
          <cell r="D607" t="str">
            <v>XAN5200</v>
          </cell>
          <cell r="E607">
            <v>7.2000000000000005E-4</v>
          </cell>
        </row>
        <row r="608">
          <cell r="A608">
            <v>2012</v>
          </cell>
          <cell r="B608" t="str">
            <v>AUG</v>
          </cell>
          <cell r="D608" t="str">
            <v>XAN5300</v>
          </cell>
          <cell r="E608">
            <v>1.9473000000000001E-2</v>
          </cell>
        </row>
        <row r="609">
          <cell r="A609">
            <v>2012</v>
          </cell>
          <cell r="B609" t="str">
            <v>AUG</v>
          </cell>
          <cell r="D609" t="str">
            <v>XAN5400</v>
          </cell>
          <cell r="E609">
            <v>4.7018999999999998E-2</v>
          </cell>
        </row>
        <row r="610">
          <cell r="A610">
            <v>2012</v>
          </cell>
          <cell r="B610" t="str">
            <v>AUG</v>
          </cell>
          <cell r="D610" t="str">
            <v>XAN5500</v>
          </cell>
          <cell r="E610">
            <v>0.35</v>
          </cell>
        </row>
        <row r="611">
          <cell r="A611">
            <v>2012</v>
          </cell>
          <cell r="B611" t="str">
            <v>AUG</v>
          </cell>
          <cell r="D611" t="str">
            <v>XAN5600</v>
          </cell>
          <cell r="E611">
            <v>5.5E-2</v>
          </cell>
        </row>
        <row r="612">
          <cell r="A612">
            <v>2012</v>
          </cell>
          <cell r="B612" t="str">
            <v>AUG</v>
          </cell>
          <cell r="D612" t="str">
            <v>UCOR.00000301.01.06.01Y</v>
          </cell>
          <cell r="E612">
            <v>77987</v>
          </cell>
        </row>
        <row r="613">
          <cell r="A613">
            <v>2012</v>
          </cell>
          <cell r="B613" t="str">
            <v>AUG</v>
          </cell>
          <cell r="D613" t="str">
            <v>XAN5700</v>
          </cell>
          <cell r="E613">
            <v>1.5E-3</v>
          </cell>
        </row>
        <row r="614">
          <cell r="A614">
            <v>2012</v>
          </cell>
          <cell r="B614" t="str">
            <v>AUG</v>
          </cell>
          <cell r="D614" t="str">
            <v>AM45081</v>
          </cell>
          <cell r="E614">
            <v>-56</v>
          </cell>
        </row>
        <row r="615">
          <cell r="A615">
            <v>2012</v>
          </cell>
          <cell r="B615" t="str">
            <v>AUG</v>
          </cell>
          <cell r="D615" t="str">
            <v>AM15081</v>
          </cell>
          <cell r="E615">
            <v>0</v>
          </cell>
        </row>
        <row r="616">
          <cell r="A616">
            <v>2012</v>
          </cell>
          <cell r="B616" t="str">
            <v>AUG</v>
          </cell>
          <cell r="D616" t="str">
            <v>RR15082</v>
          </cell>
          <cell r="E616">
            <v>-56016986</v>
          </cell>
        </row>
        <row r="617">
          <cell r="A617">
            <v>2012</v>
          </cell>
          <cell r="B617" t="str">
            <v>AUG</v>
          </cell>
          <cell r="D617" t="str">
            <v>GLB5BEG</v>
          </cell>
          <cell r="E617">
            <v>-51117408.8021807</v>
          </cell>
        </row>
        <row r="618">
          <cell r="A618">
            <v>2012</v>
          </cell>
          <cell r="B618" t="str">
            <v>AUG</v>
          </cell>
          <cell r="D618" t="str">
            <v>O/U5YTD</v>
          </cell>
          <cell r="E618">
            <v>-18305364.400185399</v>
          </cell>
        </row>
        <row r="619">
          <cell r="A619">
            <v>2012</v>
          </cell>
          <cell r="B619" t="str">
            <v>AUG</v>
          </cell>
          <cell r="D619" t="str">
            <v>TRU5YTD</v>
          </cell>
          <cell r="E619">
            <v>16688158.666666601</v>
          </cell>
        </row>
        <row r="620">
          <cell r="A620">
            <v>2012</v>
          </cell>
          <cell r="B620" t="str">
            <v>AUG</v>
          </cell>
          <cell r="D620" t="str">
            <v>1MC5YTD</v>
          </cell>
          <cell r="E620">
            <v>0</v>
          </cell>
        </row>
        <row r="621">
          <cell r="A621">
            <v>2012</v>
          </cell>
          <cell r="B621" t="str">
            <v>AUG</v>
          </cell>
          <cell r="D621" t="str">
            <v>2MC5YTD</v>
          </cell>
          <cell r="E621">
            <v>0</v>
          </cell>
        </row>
        <row r="622">
          <cell r="A622">
            <v>2012</v>
          </cell>
          <cell r="B622" t="str">
            <v>AUG</v>
          </cell>
          <cell r="D622" t="str">
            <v>3MC5YTD</v>
          </cell>
          <cell r="E622">
            <v>0</v>
          </cell>
        </row>
        <row r="623">
          <cell r="A623">
            <v>2012</v>
          </cell>
          <cell r="B623" t="str">
            <v>AUG</v>
          </cell>
          <cell r="D623" t="str">
            <v>INT5YTD</v>
          </cell>
          <cell r="E623">
            <v>-27582.545675523499</v>
          </cell>
        </row>
        <row r="624">
          <cell r="A624">
            <v>2012</v>
          </cell>
          <cell r="B624" t="str">
            <v>AUG</v>
          </cell>
          <cell r="D624" t="str">
            <v>2MC5TOT</v>
          </cell>
          <cell r="E624">
            <v>0</v>
          </cell>
        </row>
        <row r="625">
          <cell r="A625">
            <v>2012</v>
          </cell>
          <cell r="B625" t="str">
            <v>AUG</v>
          </cell>
          <cell r="D625" t="str">
            <v>1MC5MON</v>
          </cell>
          <cell r="E625">
            <v>0</v>
          </cell>
        </row>
        <row r="626">
          <cell r="A626">
            <v>2012</v>
          </cell>
          <cell r="B626" t="str">
            <v>AUG</v>
          </cell>
          <cell r="D626" t="str">
            <v>1MC5TOT</v>
          </cell>
          <cell r="E626">
            <v>0</v>
          </cell>
        </row>
        <row r="627">
          <cell r="A627">
            <v>2012</v>
          </cell>
          <cell r="B627" t="str">
            <v>AUG</v>
          </cell>
          <cell r="D627" t="str">
            <v>TRU5MON</v>
          </cell>
          <cell r="E627">
            <v>2384022.66666666</v>
          </cell>
        </row>
        <row r="628">
          <cell r="A628">
            <v>2012</v>
          </cell>
          <cell r="B628" t="str">
            <v>AUG</v>
          </cell>
          <cell r="D628" t="str">
            <v>TRU5TOT</v>
          </cell>
          <cell r="E628">
            <v>28608272</v>
          </cell>
        </row>
        <row r="629">
          <cell r="A629">
            <v>2012</v>
          </cell>
          <cell r="B629" t="str">
            <v>AUG</v>
          </cell>
          <cell r="D629" t="str">
            <v>2MC5MON</v>
          </cell>
          <cell r="E629">
            <v>0</v>
          </cell>
        </row>
        <row r="630">
          <cell r="A630">
            <v>2012</v>
          </cell>
          <cell r="B630" t="str">
            <v>AUG</v>
          </cell>
          <cell r="D630" t="str">
            <v>RAF5FEE</v>
          </cell>
          <cell r="E630">
            <v>50337.204364800004</v>
          </cell>
        </row>
        <row r="631">
          <cell r="A631">
            <v>2012</v>
          </cell>
          <cell r="B631" t="str">
            <v>AUG</v>
          </cell>
          <cell r="D631" t="str">
            <v>REV5NET</v>
          </cell>
          <cell r="E631">
            <v>69862446.635635197</v>
          </cell>
        </row>
        <row r="632">
          <cell r="A632">
            <v>2012</v>
          </cell>
          <cell r="B632" t="str">
            <v>AUG</v>
          </cell>
          <cell r="D632" t="str">
            <v>REV5MON</v>
          </cell>
          <cell r="E632">
            <v>72246469.302301794</v>
          </cell>
        </row>
        <row r="633">
          <cell r="A633">
            <v>2012</v>
          </cell>
          <cell r="B633" t="str">
            <v>AUG</v>
          </cell>
          <cell r="D633" t="str">
            <v>AM35081</v>
          </cell>
          <cell r="E633">
            <v>0</v>
          </cell>
        </row>
        <row r="634">
          <cell r="A634">
            <v>2012</v>
          </cell>
          <cell r="B634" t="str">
            <v>AUG</v>
          </cell>
          <cell r="D634" t="str">
            <v>AM85081</v>
          </cell>
          <cell r="E634">
            <v>1.4499999999999999E-3</v>
          </cell>
        </row>
        <row r="635">
          <cell r="A635">
            <v>2012</v>
          </cell>
          <cell r="B635" t="str">
            <v>AUG</v>
          </cell>
          <cell r="D635" t="str">
            <v>AM55081</v>
          </cell>
          <cell r="E635">
            <v>0</v>
          </cell>
        </row>
        <row r="636">
          <cell r="A636">
            <v>2012</v>
          </cell>
          <cell r="B636" t="str">
            <v>AUG</v>
          </cell>
          <cell r="D636" t="str">
            <v>AMA5081</v>
          </cell>
          <cell r="E636">
            <v>0</v>
          </cell>
        </row>
        <row r="637">
          <cell r="A637">
            <v>2012</v>
          </cell>
          <cell r="B637" t="str">
            <v>AUG</v>
          </cell>
          <cell r="D637" t="str">
            <v>AMB5081</v>
          </cell>
          <cell r="E637">
            <v>0.98013950000000005</v>
          </cell>
        </row>
        <row r="638">
          <cell r="A638">
            <v>2012</v>
          </cell>
          <cell r="B638" t="str">
            <v>AUG</v>
          </cell>
          <cell r="D638" t="str">
            <v>AM25081</v>
          </cell>
          <cell r="E638">
            <v>0</v>
          </cell>
        </row>
        <row r="639">
          <cell r="A639">
            <v>2012</v>
          </cell>
          <cell r="B639" t="str">
            <v>AUG</v>
          </cell>
          <cell r="D639" t="str">
            <v>AM65081</v>
          </cell>
          <cell r="E639">
            <v>1.5E-3</v>
          </cell>
        </row>
        <row r="640">
          <cell r="A640">
            <v>2012</v>
          </cell>
          <cell r="B640" t="str">
            <v>AUG</v>
          </cell>
          <cell r="D640" t="str">
            <v>AM75081</v>
          </cell>
          <cell r="E640">
            <v>1.4E-3</v>
          </cell>
        </row>
        <row r="641">
          <cell r="A641">
            <v>2012</v>
          </cell>
          <cell r="B641" t="str">
            <v>AUG</v>
          </cell>
          <cell r="D641" t="str">
            <v>AMC5081</v>
          </cell>
          <cell r="E641">
            <v>0</v>
          </cell>
        </row>
        <row r="642">
          <cell r="A642">
            <v>2012</v>
          </cell>
          <cell r="B642" t="str">
            <v>AUG</v>
          </cell>
          <cell r="D642" t="str">
            <v>AM95081</v>
          </cell>
          <cell r="E642">
            <v>1.208E-4</v>
          </cell>
        </row>
        <row r="643">
          <cell r="A643">
            <v>2012</v>
          </cell>
          <cell r="B643" t="str">
            <v>AUG</v>
          </cell>
          <cell r="D643" t="str">
            <v>RRQ5082</v>
          </cell>
          <cell r="E643">
            <v>0</v>
          </cell>
        </row>
        <row r="644">
          <cell r="A644">
            <v>2012</v>
          </cell>
          <cell r="B644" t="str">
            <v>AUG</v>
          </cell>
          <cell r="D644" t="str">
            <v>RRC5082</v>
          </cell>
          <cell r="E644">
            <v>-12783.521636102299</v>
          </cell>
        </row>
        <row r="645">
          <cell r="A645">
            <v>2012</v>
          </cell>
          <cell r="B645" t="str">
            <v>AUG</v>
          </cell>
          <cell r="D645" t="str">
            <v>RR35082</v>
          </cell>
          <cell r="E645">
            <v>-56094973</v>
          </cell>
        </row>
        <row r="646">
          <cell r="A646">
            <v>2012</v>
          </cell>
          <cell r="B646" t="str">
            <v>AUG</v>
          </cell>
          <cell r="D646" t="str">
            <v>RR65082</v>
          </cell>
          <cell r="E646">
            <v>1.9473000000000001E-2</v>
          </cell>
        </row>
        <row r="647">
          <cell r="A647">
            <v>2012</v>
          </cell>
          <cell r="B647" t="str">
            <v>AUG</v>
          </cell>
          <cell r="D647" t="str">
            <v>RRP5082</v>
          </cell>
          <cell r="E647">
            <v>-439640.26749153697</v>
          </cell>
        </row>
        <row r="648">
          <cell r="A648">
            <v>2012</v>
          </cell>
          <cell r="B648" t="str">
            <v>AUG</v>
          </cell>
          <cell r="D648" t="str">
            <v>RRE5082</v>
          </cell>
          <cell r="E648">
            <v>-90967.643532600006</v>
          </cell>
        </row>
        <row r="649">
          <cell r="A649">
            <v>2012</v>
          </cell>
          <cell r="B649" t="str">
            <v>AUG</v>
          </cell>
          <cell r="D649" t="str">
            <v>RRA5082</v>
          </cell>
          <cell r="E649">
            <v>0.53846153846153799</v>
          </cell>
        </row>
        <row r="650">
          <cell r="A650">
            <v>2012</v>
          </cell>
          <cell r="B650" t="str">
            <v>AUG</v>
          </cell>
          <cell r="D650" t="str">
            <v>RRM5082</v>
          </cell>
          <cell r="E650">
            <v>0.98013950000000005</v>
          </cell>
        </row>
        <row r="651">
          <cell r="A651">
            <v>2012</v>
          </cell>
          <cell r="B651" t="str">
            <v>AUG</v>
          </cell>
          <cell r="D651" t="str">
            <v>RRF5082</v>
          </cell>
          <cell r="E651">
            <v>-448548.66831868002</v>
          </cell>
        </row>
        <row r="652">
          <cell r="A652">
            <v>2012</v>
          </cell>
          <cell r="B652" t="str">
            <v>AUG</v>
          </cell>
          <cell r="D652" t="str">
            <v>RRS5082</v>
          </cell>
          <cell r="E652">
            <v>-439640.26749153697</v>
          </cell>
        </row>
        <row r="653">
          <cell r="A653">
            <v>2012</v>
          </cell>
          <cell r="B653" t="str">
            <v>AUG</v>
          </cell>
          <cell r="D653" t="str">
            <v>RRH5082</v>
          </cell>
          <cell r="E653">
            <v>0</v>
          </cell>
        </row>
        <row r="654">
          <cell r="A654">
            <v>2012</v>
          </cell>
          <cell r="B654" t="str">
            <v>AUG</v>
          </cell>
          <cell r="D654" t="str">
            <v>RRG5082</v>
          </cell>
          <cell r="E654">
            <v>1</v>
          </cell>
        </row>
        <row r="655">
          <cell r="A655">
            <v>2012</v>
          </cell>
          <cell r="B655" t="str">
            <v>AUG</v>
          </cell>
          <cell r="D655" t="str">
            <v>RRB5082</v>
          </cell>
          <cell r="E655">
            <v>-219644.14447485001</v>
          </cell>
        </row>
        <row r="656">
          <cell r="A656">
            <v>2012</v>
          </cell>
          <cell r="B656" t="str">
            <v>AUG</v>
          </cell>
          <cell r="D656" t="str">
            <v>RRD5082</v>
          </cell>
          <cell r="E656">
            <v>-125153.35867512799</v>
          </cell>
        </row>
        <row r="657">
          <cell r="A657">
            <v>2012</v>
          </cell>
          <cell r="B657" t="str">
            <v>AUG</v>
          </cell>
          <cell r="D657" t="str">
            <v>RRL5082</v>
          </cell>
          <cell r="E657">
            <v>0</v>
          </cell>
        </row>
        <row r="658">
          <cell r="A658">
            <v>2012</v>
          </cell>
          <cell r="B658" t="str">
            <v>AUG</v>
          </cell>
          <cell r="D658" t="str">
            <v>RR95082</v>
          </cell>
          <cell r="E658">
            <v>5.8201058201058198E-2</v>
          </cell>
        </row>
        <row r="659">
          <cell r="A659">
            <v>2012</v>
          </cell>
          <cell r="B659" t="str">
            <v>AUG</v>
          </cell>
          <cell r="D659" t="str">
            <v>RR55082</v>
          </cell>
          <cell r="E659">
            <v>4.7018999999999998E-2</v>
          </cell>
        </row>
        <row r="660">
          <cell r="A660">
            <v>2012</v>
          </cell>
          <cell r="B660" t="str">
            <v>AUG</v>
          </cell>
          <cell r="D660" t="str">
            <v>RRK5082</v>
          </cell>
          <cell r="E660">
            <v>0</v>
          </cell>
        </row>
        <row r="661">
          <cell r="A661">
            <v>2012</v>
          </cell>
          <cell r="B661" t="str">
            <v>AUG</v>
          </cell>
          <cell r="D661" t="str">
            <v>RRO5082</v>
          </cell>
          <cell r="E661">
            <v>1</v>
          </cell>
        </row>
        <row r="662">
          <cell r="A662">
            <v>2012</v>
          </cell>
          <cell r="B662" t="str">
            <v>AUG</v>
          </cell>
          <cell r="D662" t="str">
            <v>RR45082</v>
          </cell>
          <cell r="E662">
            <v>-56055979.5</v>
          </cell>
        </row>
        <row r="663">
          <cell r="A663">
            <v>2012</v>
          </cell>
          <cell r="B663" t="str">
            <v>AUG</v>
          </cell>
          <cell r="D663" t="str">
            <v>RRR5082</v>
          </cell>
          <cell r="E663">
            <v>0</v>
          </cell>
        </row>
        <row r="664">
          <cell r="A664">
            <v>2012</v>
          </cell>
          <cell r="B664" t="str">
            <v>AUG</v>
          </cell>
          <cell r="D664" t="str">
            <v>RR25082</v>
          </cell>
          <cell r="E664">
            <v>-77987</v>
          </cell>
        </row>
        <row r="665">
          <cell r="A665">
            <v>2012</v>
          </cell>
          <cell r="B665" t="str">
            <v>AUG</v>
          </cell>
          <cell r="D665" t="str">
            <v>RRJ5082</v>
          </cell>
          <cell r="E665">
            <v>-448548.66831868002</v>
          </cell>
        </row>
        <row r="666">
          <cell r="A666">
            <v>2012</v>
          </cell>
          <cell r="B666" t="str">
            <v>AUG</v>
          </cell>
          <cell r="D666" t="str">
            <v>RRI5082</v>
          </cell>
          <cell r="E666">
            <v>0</v>
          </cell>
        </row>
        <row r="667">
          <cell r="A667">
            <v>2012</v>
          </cell>
          <cell r="B667" t="str">
            <v>AUG</v>
          </cell>
          <cell r="D667" t="str">
            <v>RR85082</v>
          </cell>
          <cell r="E667">
            <v>0.35</v>
          </cell>
        </row>
        <row r="668">
          <cell r="A668">
            <v>2012</v>
          </cell>
          <cell r="B668" t="str">
            <v>AUG</v>
          </cell>
          <cell r="D668" t="str">
            <v>RR75082</v>
          </cell>
          <cell r="E668">
            <v>5.5E-2</v>
          </cell>
        </row>
        <row r="669">
          <cell r="A669">
            <v>2012</v>
          </cell>
          <cell r="B669" t="str">
            <v>AUG</v>
          </cell>
          <cell r="D669" t="str">
            <v>RRN5082</v>
          </cell>
          <cell r="E669">
            <v>1</v>
          </cell>
        </row>
        <row r="670">
          <cell r="A670">
            <v>2012</v>
          </cell>
          <cell r="B670" t="str">
            <v>SEP</v>
          </cell>
          <cell r="D670" t="str">
            <v>UCOR.00000301.01.05.01</v>
          </cell>
          <cell r="E670">
            <v>8126097.1299999999</v>
          </cell>
        </row>
        <row r="671">
          <cell r="A671">
            <v>2012</v>
          </cell>
          <cell r="B671" t="str">
            <v>SEP</v>
          </cell>
          <cell r="D671" t="str">
            <v>UCOR.00000306.01.07.02</v>
          </cell>
          <cell r="E671">
            <v>10037293.67</v>
          </cell>
        </row>
        <row r="672">
          <cell r="A672">
            <v>2012</v>
          </cell>
          <cell r="B672" t="str">
            <v>SEP</v>
          </cell>
          <cell r="D672" t="str">
            <v>UCOR.00000301.01.03.01</v>
          </cell>
          <cell r="E672">
            <v>25095058.920000002</v>
          </cell>
        </row>
        <row r="673">
          <cell r="A673">
            <v>2012</v>
          </cell>
          <cell r="B673" t="str">
            <v>AUG</v>
          </cell>
          <cell r="D673" t="str">
            <v>AVG5AMT</v>
          </cell>
          <cell r="E673">
            <v>-47290146.712988503</v>
          </cell>
        </row>
        <row r="674">
          <cell r="A674">
            <v>2012</v>
          </cell>
          <cell r="B674" t="str">
            <v>AUG</v>
          </cell>
          <cell r="D674" t="str">
            <v>GLE5MON</v>
          </cell>
          <cell r="E674">
            <v>7648811.5286614997</v>
          </cell>
        </row>
        <row r="675">
          <cell r="A675">
            <v>2012</v>
          </cell>
          <cell r="B675" t="str">
            <v>AUG</v>
          </cell>
          <cell r="D675" t="str">
            <v>RES5PRI</v>
          </cell>
          <cell r="E675">
            <v>0</v>
          </cell>
        </row>
        <row r="676">
          <cell r="A676">
            <v>2012</v>
          </cell>
          <cell r="B676" t="str">
            <v>AUG</v>
          </cell>
          <cell r="D676" t="str">
            <v>INT5YER</v>
          </cell>
          <cell r="E676">
            <v>1.4499999999999999E-3</v>
          </cell>
        </row>
        <row r="677">
          <cell r="A677">
            <v>2012</v>
          </cell>
          <cell r="B677" t="str">
            <v>AUG</v>
          </cell>
          <cell r="D677" t="str">
            <v>INT5AMT</v>
          </cell>
          <cell r="E677">
            <v>-5712.6497229290098</v>
          </cell>
        </row>
        <row r="678">
          <cell r="A678">
            <v>2012</v>
          </cell>
          <cell r="B678" t="str">
            <v>AUG</v>
          </cell>
          <cell r="D678" t="str">
            <v>TRU5BEG</v>
          </cell>
          <cell r="E678">
            <v>-51117408.8021807</v>
          </cell>
        </row>
        <row r="679">
          <cell r="A679">
            <v>2012</v>
          </cell>
          <cell r="B679" t="str">
            <v>AUG</v>
          </cell>
          <cell r="D679" t="str">
            <v>TRU5END</v>
          </cell>
          <cell r="E679">
            <v>-43462884.623796202</v>
          </cell>
        </row>
        <row r="680">
          <cell r="A680">
            <v>2012</v>
          </cell>
          <cell r="B680" t="str">
            <v>AUG</v>
          </cell>
          <cell r="D680" t="str">
            <v>UNUC.00000002.01.05.01</v>
          </cell>
          <cell r="E680">
            <v>36697</v>
          </cell>
        </row>
        <row r="681">
          <cell r="A681">
            <v>2012</v>
          </cell>
          <cell r="B681" t="str">
            <v>AUG</v>
          </cell>
          <cell r="D681" t="str">
            <v>UNUC.00000002.01.06.01</v>
          </cell>
          <cell r="E681">
            <v>3161.64</v>
          </cell>
        </row>
        <row r="682">
          <cell r="A682">
            <v>2012</v>
          </cell>
          <cell r="B682" t="str">
            <v>AUG</v>
          </cell>
          <cell r="D682" t="str">
            <v>UNUC.00000002.01.07.01</v>
          </cell>
          <cell r="E682">
            <v>3075</v>
          </cell>
        </row>
        <row r="683">
          <cell r="A683">
            <v>2012</v>
          </cell>
          <cell r="B683" t="str">
            <v>AUG</v>
          </cell>
          <cell r="D683" t="str">
            <v>UNUC.00000002.01.13.01</v>
          </cell>
          <cell r="E683">
            <v>975.69</v>
          </cell>
        </row>
        <row r="684">
          <cell r="A684">
            <v>2012</v>
          </cell>
          <cell r="B684" t="str">
            <v>AUG</v>
          </cell>
          <cell r="D684" t="str">
            <v>UNUC.00000002.01.15.01</v>
          </cell>
          <cell r="E684">
            <v>88480.35</v>
          </cell>
        </row>
        <row r="685">
          <cell r="A685">
            <v>2012</v>
          </cell>
          <cell r="B685" t="str">
            <v>AUG</v>
          </cell>
          <cell r="D685" t="str">
            <v>UNUC.00000003.01.01.01</v>
          </cell>
          <cell r="E685">
            <v>127261.01</v>
          </cell>
        </row>
        <row r="686">
          <cell r="A686">
            <v>2012</v>
          </cell>
          <cell r="B686" t="str">
            <v>AUG</v>
          </cell>
          <cell r="D686" t="str">
            <v>UNUC.00000003.01.02.01</v>
          </cell>
          <cell r="E686">
            <v>715.15</v>
          </cell>
        </row>
        <row r="687">
          <cell r="A687">
            <v>2012</v>
          </cell>
          <cell r="B687" t="str">
            <v>AUG</v>
          </cell>
          <cell r="D687" t="str">
            <v>UNUC.00000003.01.07.01</v>
          </cell>
          <cell r="E687">
            <v>34740</v>
          </cell>
        </row>
        <row r="688">
          <cell r="A688">
            <v>2012</v>
          </cell>
          <cell r="B688" t="str">
            <v>AUG</v>
          </cell>
          <cell r="D688" t="str">
            <v>UNUC.00000715.01.01.01</v>
          </cell>
          <cell r="E688">
            <v>-965</v>
          </cell>
        </row>
        <row r="689">
          <cell r="A689">
            <v>2012</v>
          </cell>
          <cell r="B689" t="str">
            <v>AUG</v>
          </cell>
          <cell r="D689" t="str">
            <v>UNUC.00000748.01.01.08</v>
          </cell>
          <cell r="E689">
            <v>9223.7800000000007</v>
          </cell>
        </row>
        <row r="690">
          <cell r="A690">
            <v>2012</v>
          </cell>
          <cell r="B690" t="str">
            <v>AUG</v>
          </cell>
          <cell r="D690" t="str">
            <v>UPGD.00000399.01.01.01</v>
          </cell>
          <cell r="E690">
            <v>11435.66</v>
          </cell>
        </row>
        <row r="691">
          <cell r="A691">
            <v>2012</v>
          </cell>
          <cell r="B691" t="str">
            <v>AUG</v>
          </cell>
          <cell r="D691" t="str">
            <v>UPGD.00000621.01.01.01</v>
          </cell>
          <cell r="E691">
            <v>7624.93</v>
          </cell>
        </row>
        <row r="692">
          <cell r="A692">
            <v>2012</v>
          </cell>
          <cell r="B692" t="str">
            <v>AUG</v>
          </cell>
          <cell r="D692" t="str">
            <v>UPGD.00000624.01.01.01</v>
          </cell>
          <cell r="E692">
            <v>748.47</v>
          </cell>
        </row>
        <row r="693">
          <cell r="A693">
            <v>2012</v>
          </cell>
          <cell r="B693" t="str">
            <v>AUG</v>
          </cell>
          <cell r="D693" t="str">
            <v>UPGD.00000627.01.01.01</v>
          </cell>
          <cell r="E693">
            <v>24566.02</v>
          </cell>
        </row>
        <row r="694">
          <cell r="A694">
            <v>2012</v>
          </cell>
          <cell r="B694" t="str">
            <v>AUG</v>
          </cell>
          <cell r="D694" t="str">
            <v>UPGD.00000628.01.01.01</v>
          </cell>
          <cell r="E694">
            <v>4081.26</v>
          </cell>
        </row>
        <row r="695">
          <cell r="A695">
            <v>2012</v>
          </cell>
          <cell r="B695" t="str">
            <v>AUG</v>
          </cell>
          <cell r="D695" t="str">
            <v>UPGD.00000630.01.01.01</v>
          </cell>
          <cell r="E695">
            <v>8062.53</v>
          </cell>
        </row>
        <row r="696">
          <cell r="A696">
            <v>2012</v>
          </cell>
          <cell r="B696" t="str">
            <v>AUG</v>
          </cell>
          <cell r="D696" t="str">
            <v>UPGD.00000632.01.01.01</v>
          </cell>
          <cell r="E696">
            <v>577.44000000000005</v>
          </cell>
        </row>
        <row r="697">
          <cell r="A697">
            <v>2012</v>
          </cell>
          <cell r="B697" t="str">
            <v>AUG</v>
          </cell>
          <cell r="D697" t="str">
            <v>UPGD.00000633.01.01.01</v>
          </cell>
          <cell r="E697">
            <v>1505.88</v>
          </cell>
        </row>
        <row r="698">
          <cell r="A698">
            <v>2012</v>
          </cell>
          <cell r="B698" t="str">
            <v>AUG</v>
          </cell>
          <cell r="D698" t="str">
            <v>UPGD.00000634.01.01.01</v>
          </cell>
          <cell r="E698">
            <v>106.24</v>
          </cell>
        </row>
        <row r="699">
          <cell r="A699">
            <v>2012</v>
          </cell>
          <cell r="B699" t="str">
            <v>AUG</v>
          </cell>
          <cell r="D699" t="str">
            <v>UPGD.00000728.01.01.01</v>
          </cell>
          <cell r="E699">
            <v>2621.9</v>
          </cell>
        </row>
        <row r="700">
          <cell r="A700">
            <v>2012</v>
          </cell>
          <cell r="B700" t="str">
            <v>AUG</v>
          </cell>
          <cell r="D700" t="str">
            <v>UPGD.00000962.01.01.01</v>
          </cell>
          <cell r="E700">
            <v>11786.05</v>
          </cell>
        </row>
        <row r="701">
          <cell r="A701">
            <v>2012</v>
          </cell>
          <cell r="B701" t="str">
            <v>AUG</v>
          </cell>
          <cell r="D701" t="str">
            <v>UPGD.00000962.01.01.02</v>
          </cell>
          <cell r="E701">
            <v>11786.62</v>
          </cell>
        </row>
        <row r="702">
          <cell r="A702">
            <v>2012</v>
          </cell>
          <cell r="B702" t="str">
            <v>AUG</v>
          </cell>
          <cell r="D702" t="str">
            <v>UPGD.00000963.01.01.01</v>
          </cell>
          <cell r="E702">
            <v>93616.19</v>
          </cell>
        </row>
        <row r="703">
          <cell r="A703">
            <v>2012</v>
          </cell>
          <cell r="B703" t="str">
            <v>AUG</v>
          </cell>
          <cell r="D703" t="str">
            <v>UPGD.00000963.01.01.02</v>
          </cell>
          <cell r="E703">
            <v>93616.14</v>
          </cell>
        </row>
        <row r="704">
          <cell r="A704">
            <v>2012</v>
          </cell>
          <cell r="B704" t="str">
            <v>AUG</v>
          </cell>
          <cell r="D704" t="str">
            <v>UCOR.00000306.01.07.01</v>
          </cell>
          <cell r="E704">
            <v>497851.71</v>
          </cell>
        </row>
        <row r="705">
          <cell r="A705">
            <v>2012</v>
          </cell>
          <cell r="B705" t="str">
            <v>AUG</v>
          </cell>
          <cell r="D705" t="str">
            <v>6350000868</v>
          </cell>
          <cell r="E705">
            <v>-5041.26</v>
          </cell>
        </row>
        <row r="706">
          <cell r="A706">
            <v>2012</v>
          </cell>
          <cell r="B706" t="str">
            <v>AUG</v>
          </cell>
          <cell r="D706" t="str">
            <v>6350000869</v>
          </cell>
          <cell r="E706">
            <v>43541.79</v>
          </cell>
        </row>
        <row r="707">
          <cell r="A707">
            <v>2012</v>
          </cell>
          <cell r="B707" t="str">
            <v>AUG</v>
          </cell>
          <cell r="D707" t="str">
            <v>6350000870</v>
          </cell>
          <cell r="E707">
            <v>-39954.47</v>
          </cell>
        </row>
        <row r="708">
          <cell r="A708">
            <v>2012</v>
          </cell>
          <cell r="B708" t="str">
            <v>AUG</v>
          </cell>
          <cell r="D708" t="str">
            <v>6350000871</v>
          </cell>
          <cell r="E708">
            <v>-231.44</v>
          </cell>
        </row>
        <row r="709">
          <cell r="A709">
            <v>2012</v>
          </cell>
          <cell r="B709" t="str">
            <v>AUG</v>
          </cell>
          <cell r="D709" t="str">
            <v>6350000872</v>
          </cell>
          <cell r="E709">
            <v>-3355.88</v>
          </cell>
        </row>
        <row r="710">
          <cell r="A710">
            <v>2012</v>
          </cell>
          <cell r="B710" t="str">
            <v>AUG</v>
          </cell>
          <cell r="D710" t="str">
            <v>6360000992</v>
          </cell>
          <cell r="E710">
            <v>15451712.52</v>
          </cell>
        </row>
        <row r="711">
          <cell r="A711">
            <v>2012</v>
          </cell>
          <cell r="B711" t="str">
            <v>AUG</v>
          </cell>
          <cell r="D711" t="str">
            <v>UCOR.00000601.01.01.02</v>
          </cell>
          <cell r="E711">
            <v>1186650.8899999999</v>
          </cell>
        </row>
        <row r="712">
          <cell r="A712">
            <v>2012</v>
          </cell>
          <cell r="B712" t="str">
            <v>AUG</v>
          </cell>
          <cell r="D712" t="str">
            <v>MAN5001</v>
          </cell>
          <cell r="E712">
            <v>3364670</v>
          </cell>
        </row>
        <row r="713">
          <cell r="A713">
            <v>2012</v>
          </cell>
          <cell r="B713" t="str">
            <v>AUG</v>
          </cell>
          <cell r="D713" t="str">
            <v>MAN5002</v>
          </cell>
          <cell r="E713">
            <v>25243602</v>
          </cell>
        </row>
        <row r="714">
          <cell r="A714">
            <v>2012</v>
          </cell>
          <cell r="B714" t="str">
            <v>AUG</v>
          </cell>
          <cell r="D714" t="str">
            <v>MAN5003</v>
          </cell>
          <cell r="E714">
            <v>0</v>
          </cell>
        </row>
        <row r="715">
          <cell r="A715">
            <v>2012</v>
          </cell>
          <cell r="B715" t="str">
            <v>AUG</v>
          </cell>
          <cell r="D715" t="str">
            <v>MAN5005</v>
          </cell>
          <cell r="E715">
            <v>0</v>
          </cell>
        </row>
        <row r="716">
          <cell r="A716">
            <v>2012</v>
          </cell>
          <cell r="B716" t="str">
            <v>AUG</v>
          </cell>
          <cell r="D716" t="str">
            <v>MAN5006</v>
          </cell>
          <cell r="E716">
            <v>0</v>
          </cell>
        </row>
        <row r="717">
          <cell r="A717">
            <v>2012</v>
          </cell>
          <cell r="B717" t="str">
            <v>AUG</v>
          </cell>
          <cell r="D717" t="str">
            <v>MAN5007</v>
          </cell>
          <cell r="E717">
            <v>0</v>
          </cell>
        </row>
        <row r="718">
          <cell r="A718">
            <v>2012</v>
          </cell>
          <cell r="B718" t="str">
            <v>AUG</v>
          </cell>
          <cell r="D718" t="str">
            <v>UCOR.00000301.01.05.01</v>
          </cell>
          <cell r="E718">
            <v>7273015.6100000003</v>
          </cell>
        </row>
        <row r="719">
          <cell r="A719">
            <v>2012</v>
          </cell>
          <cell r="B719" t="str">
            <v>AUG</v>
          </cell>
          <cell r="D719" t="str">
            <v>UCOR.00000306.01.05.01</v>
          </cell>
          <cell r="E719">
            <v>-273291.94</v>
          </cell>
        </row>
        <row r="720">
          <cell r="A720">
            <v>2012</v>
          </cell>
          <cell r="B720" t="str">
            <v>AUG</v>
          </cell>
          <cell r="D720" t="str">
            <v>UCOR.00000306.01.07.02</v>
          </cell>
          <cell r="E720">
            <v>11499665.609999999</v>
          </cell>
        </row>
        <row r="721">
          <cell r="A721">
            <v>2012</v>
          </cell>
          <cell r="B721" t="str">
            <v>AUG</v>
          </cell>
          <cell r="D721" t="str">
            <v>UCOR.00000301.01.03.01</v>
          </cell>
          <cell r="E721">
            <v>25144911.550000001</v>
          </cell>
        </row>
        <row r="722">
          <cell r="A722">
            <v>2012</v>
          </cell>
          <cell r="B722" t="str">
            <v>AUG</v>
          </cell>
          <cell r="D722" t="str">
            <v>UCOR.00000301.01.06.01</v>
          </cell>
          <cell r="E722">
            <v>77987</v>
          </cell>
        </row>
        <row r="723">
          <cell r="A723">
            <v>2012</v>
          </cell>
          <cell r="B723" t="str">
            <v>AUG</v>
          </cell>
          <cell r="D723" t="str">
            <v>UCOR.00000622.01.02.01</v>
          </cell>
          <cell r="E723">
            <v>-70373.59</v>
          </cell>
        </row>
        <row r="724">
          <cell r="A724">
            <v>2012</v>
          </cell>
          <cell r="B724" t="str">
            <v>AUG</v>
          </cell>
          <cell r="D724" t="str">
            <v>UNUC.00000001.01.01.01</v>
          </cell>
          <cell r="E724">
            <v>872217.27</v>
          </cell>
        </row>
        <row r="725">
          <cell r="A725">
            <v>2012</v>
          </cell>
          <cell r="B725" t="str">
            <v>AUG</v>
          </cell>
          <cell r="D725" t="str">
            <v>UNUC.00000001.01.02.01</v>
          </cell>
          <cell r="E725">
            <v>63903</v>
          </cell>
        </row>
        <row r="726">
          <cell r="A726">
            <v>2012</v>
          </cell>
          <cell r="B726" t="str">
            <v>AUG</v>
          </cell>
          <cell r="D726" t="str">
            <v>UNUC.00000001.01.04.01</v>
          </cell>
          <cell r="E726">
            <v>214145.02</v>
          </cell>
        </row>
        <row r="727">
          <cell r="A727">
            <v>2012</v>
          </cell>
          <cell r="B727" t="str">
            <v>AUG</v>
          </cell>
          <cell r="D727" t="str">
            <v>UNUC.00000001.01.05.01</v>
          </cell>
          <cell r="E727">
            <v>94745.24</v>
          </cell>
        </row>
        <row r="728">
          <cell r="A728">
            <v>2012</v>
          </cell>
          <cell r="B728" t="str">
            <v>AUG</v>
          </cell>
          <cell r="D728" t="str">
            <v>UNUC.00000001.01.06.01</v>
          </cell>
          <cell r="E728">
            <v>22727.01</v>
          </cell>
        </row>
        <row r="729">
          <cell r="A729">
            <v>2012</v>
          </cell>
          <cell r="B729" t="str">
            <v>AUG</v>
          </cell>
          <cell r="D729" t="str">
            <v>UNUC.00000001.01.07.01</v>
          </cell>
          <cell r="E729">
            <v>3800</v>
          </cell>
        </row>
        <row r="730">
          <cell r="A730">
            <v>2012</v>
          </cell>
          <cell r="B730" t="str">
            <v>AUG</v>
          </cell>
          <cell r="D730" t="str">
            <v>UNUC.00000001.01.12.01</v>
          </cell>
          <cell r="E730">
            <v>633.66</v>
          </cell>
        </row>
        <row r="731">
          <cell r="A731">
            <v>2012</v>
          </cell>
          <cell r="B731" t="str">
            <v>AUG</v>
          </cell>
          <cell r="D731" t="str">
            <v>UNUC.00000001.01.13.01</v>
          </cell>
          <cell r="E731">
            <v>164.17</v>
          </cell>
        </row>
        <row r="732">
          <cell r="A732">
            <v>2012</v>
          </cell>
          <cell r="B732" t="str">
            <v>AUG</v>
          </cell>
          <cell r="D732" t="str">
            <v>UNUC.00000001.01.14.01</v>
          </cell>
          <cell r="E732">
            <v>1383.14</v>
          </cell>
        </row>
        <row r="733">
          <cell r="A733">
            <v>2012</v>
          </cell>
          <cell r="B733" t="str">
            <v>AUG</v>
          </cell>
          <cell r="D733" t="str">
            <v>UNUC.00000001.01.15.01</v>
          </cell>
          <cell r="E733">
            <v>145996.35999999999</v>
          </cell>
        </row>
        <row r="734">
          <cell r="A734">
            <v>2012</v>
          </cell>
          <cell r="B734" t="str">
            <v>AUG</v>
          </cell>
          <cell r="D734" t="str">
            <v>UNUC.00000002.01.01.01</v>
          </cell>
          <cell r="E734">
            <v>801447.98</v>
          </cell>
        </row>
        <row r="735">
          <cell r="A735">
            <v>2012</v>
          </cell>
          <cell r="B735" t="str">
            <v>AUG</v>
          </cell>
          <cell r="D735" t="str">
            <v>UNUC.00000002.01.04.01</v>
          </cell>
          <cell r="E735">
            <v>93.1</v>
          </cell>
        </row>
        <row r="736">
          <cell r="A736">
            <v>2012</v>
          </cell>
          <cell r="B736" t="str">
            <v>AUG</v>
          </cell>
          <cell r="D736" t="str">
            <v>MAN5008</v>
          </cell>
          <cell r="E736">
            <v>0</v>
          </cell>
        </row>
        <row r="737">
          <cell r="A737">
            <v>2012</v>
          </cell>
          <cell r="B737" t="str">
            <v>AUG</v>
          </cell>
          <cell r="D737" t="str">
            <v>MAN5009</v>
          </cell>
          <cell r="E737">
            <v>0</v>
          </cell>
        </row>
        <row r="738">
          <cell r="A738">
            <v>2012</v>
          </cell>
          <cell r="B738" t="str">
            <v>AUG</v>
          </cell>
          <cell r="D738" t="str">
            <v>MAN500A</v>
          </cell>
          <cell r="E738">
            <v>0</v>
          </cell>
        </row>
        <row r="739">
          <cell r="A739">
            <v>2012</v>
          </cell>
          <cell r="B739" t="str">
            <v>JUL</v>
          </cell>
          <cell r="D739" t="str">
            <v>XAN5600</v>
          </cell>
          <cell r="E739">
            <v>5.5E-2</v>
          </cell>
        </row>
        <row r="740">
          <cell r="A740">
            <v>2012</v>
          </cell>
          <cell r="B740" t="str">
            <v>JUL</v>
          </cell>
          <cell r="D740" t="str">
            <v>UCOR.00000301.01.06.01Y</v>
          </cell>
          <cell r="E740">
            <v>77987</v>
          </cell>
        </row>
        <row r="741">
          <cell r="A741">
            <v>2012</v>
          </cell>
          <cell r="B741" t="str">
            <v>JUL</v>
          </cell>
          <cell r="D741" t="str">
            <v>AM15081</v>
          </cell>
          <cell r="E741">
            <v>0</v>
          </cell>
        </row>
        <row r="742">
          <cell r="A742">
            <v>2012</v>
          </cell>
          <cell r="B742" t="str">
            <v>JUL</v>
          </cell>
          <cell r="D742" t="str">
            <v>RR15082</v>
          </cell>
          <cell r="E742">
            <v>-55938999</v>
          </cell>
        </row>
        <row r="743">
          <cell r="A743">
            <v>2012</v>
          </cell>
          <cell r="B743" t="str">
            <v>JUL</v>
          </cell>
          <cell r="D743" t="str">
            <v>XAN5700</v>
          </cell>
          <cell r="E743">
            <v>1E-3</v>
          </cell>
        </row>
        <row r="744">
          <cell r="A744">
            <v>2012</v>
          </cell>
          <cell r="B744" t="str">
            <v>JUL</v>
          </cell>
          <cell r="D744" t="str">
            <v>AM45081</v>
          </cell>
          <cell r="E744">
            <v>-55</v>
          </cell>
        </row>
        <row r="745">
          <cell r="A745">
            <v>2012</v>
          </cell>
          <cell r="B745" t="str">
            <v>JUL</v>
          </cell>
          <cell r="D745" t="str">
            <v>GLB5BEG</v>
          </cell>
          <cell r="E745">
            <v>-56197979.985091597</v>
          </cell>
        </row>
        <row r="746">
          <cell r="A746">
            <v>2012</v>
          </cell>
          <cell r="B746" t="str">
            <v>JUL</v>
          </cell>
          <cell r="D746" t="str">
            <v>O/U5YTD</v>
          </cell>
          <cell r="E746">
            <v>-25775549.090236001</v>
          </cell>
        </row>
        <row r="747">
          <cell r="A747">
            <v>2012</v>
          </cell>
          <cell r="B747" t="str">
            <v>JUL</v>
          </cell>
          <cell r="D747" t="str">
            <v>TRU5YTD</v>
          </cell>
          <cell r="E747">
            <v>14304136</v>
          </cell>
        </row>
        <row r="748">
          <cell r="A748">
            <v>2012</v>
          </cell>
          <cell r="B748" t="str">
            <v>JUL</v>
          </cell>
          <cell r="D748" t="str">
            <v>1MC5YTD</v>
          </cell>
          <cell r="E748">
            <v>0</v>
          </cell>
        </row>
        <row r="749">
          <cell r="A749">
            <v>2012</v>
          </cell>
          <cell r="B749" t="str">
            <v>JUL</v>
          </cell>
          <cell r="D749" t="str">
            <v>2MC5YTD</v>
          </cell>
          <cell r="E749">
            <v>0</v>
          </cell>
        </row>
        <row r="750">
          <cell r="A750">
            <v>2012</v>
          </cell>
          <cell r="B750" t="str">
            <v>JUL</v>
          </cell>
          <cell r="D750" t="str">
            <v>3MC5YTD</v>
          </cell>
          <cell r="E750">
            <v>0</v>
          </cell>
        </row>
        <row r="751">
          <cell r="A751">
            <v>2012</v>
          </cell>
          <cell r="B751" t="str">
            <v>JUL</v>
          </cell>
          <cell r="D751" t="str">
            <v>INT5YTD</v>
          </cell>
          <cell r="E751">
            <v>-21991.705202495301</v>
          </cell>
        </row>
        <row r="752">
          <cell r="A752">
            <v>2012</v>
          </cell>
          <cell r="B752" t="str">
            <v>JUL</v>
          </cell>
          <cell r="D752" t="str">
            <v>2MC5TOT</v>
          </cell>
          <cell r="E752">
            <v>0</v>
          </cell>
        </row>
        <row r="753">
          <cell r="A753">
            <v>2012</v>
          </cell>
          <cell r="B753" t="str">
            <v>JUL</v>
          </cell>
          <cell r="D753" t="str">
            <v>1MC5MON</v>
          </cell>
          <cell r="E753">
            <v>0</v>
          </cell>
        </row>
        <row r="754">
          <cell r="A754">
            <v>2012</v>
          </cell>
          <cell r="B754" t="str">
            <v>JUL</v>
          </cell>
          <cell r="D754" t="str">
            <v>1MC5TOT</v>
          </cell>
          <cell r="E754">
            <v>0</v>
          </cell>
        </row>
        <row r="755">
          <cell r="A755">
            <v>2012</v>
          </cell>
          <cell r="B755" t="str">
            <v>JUL</v>
          </cell>
          <cell r="D755" t="str">
            <v>TRU5MON</v>
          </cell>
          <cell r="E755">
            <v>2384022.66666666</v>
          </cell>
        </row>
        <row r="756">
          <cell r="A756">
            <v>2012</v>
          </cell>
          <cell r="B756" t="str">
            <v>JUL</v>
          </cell>
          <cell r="D756" t="str">
            <v>TRU5TOT</v>
          </cell>
          <cell r="E756">
            <v>28608272</v>
          </cell>
        </row>
        <row r="757">
          <cell r="A757">
            <v>2012</v>
          </cell>
          <cell r="B757" t="str">
            <v>JUL</v>
          </cell>
          <cell r="D757" t="str">
            <v>2MC5MON</v>
          </cell>
          <cell r="E757">
            <v>0</v>
          </cell>
        </row>
        <row r="758">
          <cell r="A758">
            <v>2012</v>
          </cell>
          <cell r="B758" t="str">
            <v>JUL</v>
          </cell>
          <cell r="D758" t="str">
            <v>RAF5FEE</v>
          </cell>
          <cell r="E758">
            <v>48727.148407200002</v>
          </cell>
        </row>
        <row r="759">
          <cell r="A759">
            <v>2012</v>
          </cell>
          <cell r="B759" t="str">
            <v>JUL</v>
          </cell>
          <cell r="D759" t="str">
            <v>REV5NET</v>
          </cell>
          <cell r="E759">
            <v>67627867.861592799</v>
          </cell>
        </row>
        <row r="760">
          <cell r="A760">
            <v>2012</v>
          </cell>
          <cell r="B760" t="str">
            <v>JUL</v>
          </cell>
          <cell r="D760" t="str">
            <v>REV5MON</v>
          </cell>
          <cell r="E760">
            <v>70011890.528259397</v>
          </cell>
        </row>
        <row r="761">
          <cell r="A761">
            <v>2012</v>
          </cell>
          <cell r="B761" t="str">
            <v>JUL</v>
          </cell>
          <cell r="D761" t="str">
            <v>AM25081</v>
          </cell>
          <cell r="E761">
            <v>0</v>
          </cell>
        </row>
        <row r="762">
          <cell r="A762">
            <v>2012</v>
          </cell>
          <cell r="B762" t="str">
            <v>JUL</v>
          </cell>
          <cell r="D762" t="str">
            <v>AM75081</v>
          </cell>
          <cell r="E762">
            <v>1.5E-3</v>
          </cell>
        </row>
        <row r="763">
          <cell r="A763">
            <v>2012</v>
          </cell>
          <cell r="B763" t="str">
            <v>JUL</v>
          </cell>
          <cell r="D763" t="str">
            <v>AM55081</v>
          </cell>
          <cell r="E763">
            <v>0</v>
          </cell>
        </row>
        <row r="764">
          <cell r="A764">
            <v>2012</v>
          </cell>
          <cell r="B764" t="str">
            <v>JUL</v>
          </cell>
          <cell r="D764" t="str">
            <v>AM35081</v>
          </cell>
          <cell r="E764">
            <v>0</v>
          </cell>
        </row>
        <row r="765">
          <cell r="A765">
            <v>2012</v>
          </cell>
          <cell r="B765" t="str">
            <v>JUL</v>
          </cell>
          <cell r="D765" t="str">
            <v>AMC5081</v>
          </cell>
          <cell r="E765">
            <v>0</v>
          </cell>
        </row>
        <row r="766">
          <cell r="A766">
            <v>2012</v>
          </cell>
          <cell r="B766" t="str">
            <v>JUL</v>
          </cell>
          <cell r="D766" t="str">
            <v>AM85081</v>
          </cell>
          <cell r="E766">
            <v>1.25E-3</v>
          </cell>
        </row>
        <row r="767">
          <cell r="A767">
            <v>2012</v>
          </cell>
          <cell r="B767" t="str">
            <v>JUL</v>
          </cell>
          <cell r="D767" t="str">
            <v>AMA5081</v>
          </cell>
          <cell r="E767">
            <v>0</v>
          </cell>
        </row>
        <row r="768">
          <cell r="A768">
            <v>2012</v>
          </cell>
          <cell r="B768" t="str">
            <v>JUL</v>
          </cell>
          <cell r="D768" t="str">
            <v>AM95081</v>
          </cell>
          <cell r="E768">
            <v>1.042E-4</v>
          </cell>
        </row>
        <row r="769">
          <cell r="A769">
            <v>2012</v>
          </cell>
          <cell r="B769" t="str">
            <v>JUL</v>
          </cell>
          <cell r="D769" t="str">
            <v>AMB5081</v>
          </cell>
          <cell r="E769">
            <v>0.98013950000000005</v>
          </cell>
        </row>
        <row r="770">
          <cell r="A770">
            <v>2012</v>
          </cell>
          <cell r="B770" t="str">
            <v>JUL</v>
          </cell>
          <cell r="D770" t="str">
            <v>AM65081</v>
          </cell>
          <cell r="E770">
            <v>1E-3</v>
          </cell>
        </row>
        <row r="771">
          <cell r="A771">
            <v>2012</v>
          </cell>
          <cell r="B771" t="str">
            <v>JUL</v>
          </cell>
          <cell r="D771" t="str">
            <v>RR75082</v>
          </cell>
          <cell r="E771">
            <v>5.5E-2</v>
          </cell>
        </row>
        <row r="772">
          <cell r="A772">
            <v>2012</v>
          </cell>
          <cell r="B772" t="str">
            <v>JUL</v>
          </cell>
          <cell r="D772" t="str">
            <v>RRP5082</v>
          </cell>
          <cell r="E772">
            <v>-439028.62488272501</v>
          </cell>
        </row>
        <row r="773">
          <cell r="A773">
            <v>2012</v>
          </cell>
          <cell r="B773" t="str">
            <v>JUL</v>
          </cell>
          <cell r="D773" t="str">
            <v>RRA5082</v>
          </cell>
          <cell r="E773">
            <v>0.53846153846153799</v>
          </cell>
        </row>
        <row r="774">
          <cell r="A774">
            <v>2012</v>
          </cell>
          <cell r="B774" t="str">
            <v>JUL</v>
          </cell>
          <cell r="D774" t="str">
            <v>RR85082</v>
          </cell>
          <cell r="E774">
            <v>0.35</v>
          </cell>
        </row>
        <row r="775">
          <cell r="A775">
            <v>2012</v>
          </cell>
          <cell r="B775" t="str">
            <v>JUL</v>
          </cell>
          <cell r="D775" t="str">
            <v>RRS5082</v>
          </cell>
          <cell r="E775">
            <v>-439028.62488272501</v>
          </cell>
        </row>
        <row r="776">
          <cell r="A776">
            <v>2012</v>
          </cell>
          <cell r="B776" t="str">
            <v>JUL</v>
          </cell>
          <cell r="D776" t="str">
            <v>RRI5082</v>
          </cell>
          <cell r="E776">
            <v>0</v>
          </cell>
        </row>
        <row r="777">
          <cell r="A777">
            <v>2012</v>
          </cell>
          <cell r="B777" t="str">
            <v>JUL</v>
          </cell>
          <cell r="D777" t="str">
            <v>RRL5082</v>
          </cell>
          <cell r="E777">
            <v>0</v>
          </cell>
        </row>
        <row r="778">
          <cell r="A778">
            <v>2012</v>
          </cell>
          <cell r="B778" t="str">
            <v>JUL</v>
          </cell>
          <cell r="D778" t="str">
            <v>RR35082</v>
          </cell>
          <cell r="E778">
            <v>-56016986</v>
          </cell>
        </row>
        <row r="779">
          <cell r="A779">
            <v>2012</v>
          </cell>
          <cell r="B779" t="str">
            <v>JUL</v>
          </cell>
          <cell r="D779" t="str">
            <v>RRD5082</v>
          </cell>
          <cell r="E779">
            <v>-124979.241032905</v>
          </cell>
        </row>
        <row r="780">
          <cell r="A780">
            <v>2012</v>
          </cell>
          <cell r="B780" t="str">
            <v>JUL</v>
          </cell>
          <cell r="D780" t="str">
            <v>RRE5082</v>
          </cell>
          <cell r="E780">
            <v>-90841.086228999993</v>
          </cell>
        </row>
        <row r="781">
          <cell r="A781">
            <v>2012</v>
          </cell>
          <cell r="B781" t="str">
            <v>JUL</v>
          </cell>
          <cell r="D781" t="str">
            <v>RRB5082</v>
          </cell>
          <cell r="E781">
            <v>-219338.56801275001</v>
          </cell>
        </row>
        <row r="782">
          <cell r="A782">
            <v>2012</v>
          </cell>
          <cell r="B782" t="str">
            <v>JUL</v>
          </cell>
          <cell r="D782" t="str">
            <v>RRR5082</v>
          </cell>
          <cell r="E782">
            <v>0</v>
          </cell>
        </row>
        <row r="783">
          <cell r="A783">
            <v>2012</v>
          </cell>
          <cell r="B783" t="str">
            <v>JUL</v>
          </cell>
          <cell r="D783" t="str">
            <v>RRK5082</v>
          </cell>
          <cell r="E783">
            <v>0</v>
          </cell>
        </row>
        <row r="784">
          <cell r="A784">
            <v>2012</v>
          </cell>
          <cell r="B784" t="str">
            <v>JUL</v>
          </cell>
          <cell r="D784" t="str">
            <v>RR65082</v>
          </cell>
          <cell r="E784">
            <v>1.9473000000000001E-2</v>
          </cell>
        </row>
        <row r="785">
          <cell r="A785">
            <v>2012</v>
          </cell>
          <cell r="B785" t="str">
            <v>JUL</v>
          </cell>
          <cell r="D785" t="str">
            <v>RR25082</v>
          </cell>
          <cell r="E785">
            <v>-77987</v>
          </cell>
        </row>
        <row r="786">
          <cell r="A786">
            <v>2012</v>
          </cell>
          <cell r="B786" t="str">
            <v>JUL</v>
          </cell>
          <cell r="D786" t="str">
            <v>RRH5082</v>
          </cell>
          <cell r="E786">
            <v>0</v>
          </cell>
        </row>
        <row r="787">
          <cell r="A787">
            <v>2012</v>
          </cell>
          <cell r="B787" t="str">
            <v>JUL</v>
          </cell>
          <cell r="D787" t="str">
            <v>RR45082</v>
          </cell>
          <cell r="E787">
            <v>-55977992.5</v>
          </cell>
        </row>
        <row r="788">
          <cell r="A788">
            <v>2012</v>
          </cell>
          <cell r="B788" t="str">
            <v>JUL</v>
          </cell>
          <cell r="D788" t="str">
            <v>RRO5082</v>
          </cell>
          <cell r="E788">
            <v>1</v>
          </cell>
        </row>
        <row r="789">
          <cell r="A789">
            <v>2012</v>
          </cell>
          <cell r="B789" t="str">
            <v>JUL</v>
          </cell>
          <cell r="D789" t="str">
            <v>RRM5082</v>
          </cell>
          <cell r="E789">
            <v>0.98013950000000005</v>
          </cell>
        </row>
        <row r="790">
          <cell r="A790">
            <v>2012</v>
          </cell>
          <cell r="B790" t="str">
            <v>JUL</v>
          </cell>
          <cell r="D790" t="str">
            <v>RRJ5082</v>
          </cell>
          <cell r="E790">
            <v>-447924.63203730201</v>
          </cell>
        </row>
        <row r="791">
          <cell r="A791">
            <v>2012</v>
          </cell>
          <cell r="B791" t="str">
            <v>JUL</v>
          </cell>
          <cell r="D791" t="str">
            <v>RRC5082</v>
          </cell>
          <cell r="E791">
            <v>-12765.7367626468</v>
          </cell>
        </row>
        <row r="792">
          <cell r="A792">
            <v>2012</v>
          </cell>
          <cell r="B792" t="str">
            <v>JUL</v>
          </cell>
          <cell r="D792" t="str">
            <v>RRG5082</v>
          </cell>
          <cell r="E792">
            <v>1</v>
          </cell>
        </row>
        <row r="793">
          <cell r="A793">
            <v>2012</v>
          </cell>
          <cell r="B793" t="str">
            <v>JUL</v>
          </cell>
          <cell r="D793" t="str">
            <v>RRN5082</v>
          </cell>
          <cell r="E793">
            <v>1</v>
          </cell>
        </row>
        <row r="794">
          <cell r="A794">
            <v>2012</v>
          </cell>
          <cell r="B794" t="str">
            <v>JUL</v>
          </cell>
          <cell r="D794" t="str">
            <v>RR95082</v>
          </cell>
          <cell r="E794">
            <v>5.8201058201058198E-2</v>
          </cell>
        </row>
        <row r="795">
          <cell r="A795">
            <v>2012</v>
          </cell>
          <cell r="B795" t="str">
            <v>JUL</v>
          </cell>
          <cell r="D795" t="str">
            <v>RRQ5082</v>
          </cell>
          <cell r="E795">
            <v>0</v>
          </cell>
        </row>
        <row r="796">
          <cell r="A796">
            <v>2012</v>
          </cell>
          <cell r="B796" t="str">
            <v>JUL</v>
          </cell>
          <cell r="D796" t="str">
            <v>RRF5082</v>
          </cell>
          <cell r="E796">
            <v>-447924.63203730201</v>
          </cell>
        </row>
        <row r="797">
          <cell r="A797">
            <v>2012</v>
          </cell>
          <cell r="B797" t="str">
            <v>JUL</v>
          </cell>
          <cell r="D797" t="str">
            <v>RR55082</v>
          </cell>
          <cell r="E797">
            <v>4.7018999999999998E-2</v>
          </cell>
        </row>
        <row r="798">
          <cell r="A798">
            <v>2012</v>
          </cell>
          <cell r="B798" t="str">
            <v>AUG</v>
          </cell>
          <cell r="D798" t="str">
            <v>4405810</v>
          </cell>
          <cell r="E798">
            <v>0</v>
          </cell>
        </row>
        <row r="799">
          <cell r="A799">
            <v>2012</v>
          </cell>
          <cell r="B799" t="str">
            <v>AUG</v>
          </cell>
          <cell r="D799" t="str">
            <v>4405940</v>
          </cell>
          <cell r="E799">
            <v>0</v>
          </cell>
        </row>
        <row r="800">
          <cell r="A800">
            <v>2012</v>
          </cell>
          <cell r="B800" t="str">
            <v>AUG</v>
          </cell>
          <cell r="D800" t="str">
            <v>4405000</v>
          </cell>
          <cell r="E800">
            <v>86056765.239999995</v>
          </cell>
        </row>
        <row r="801">
          <cell r="A801">
            <v>2012</v>
          </cell>
          <cell r="B801" t="str">
            <v>AUG</v>
          </cell>
          <cell r="D801" t="str">
            <v>4405840</v>
          </cell>
          <cell r="E801">
            <v>0</v>
          </cell>
        </row>
        <row r="802">
          <cell r="A802">
            <v>2012</v>
          </cell>
          <cell r="B802" t="str">
            <v>AUG</v>
          </cell>
          <cell r="D802" t="str">
            <v>O/U5MON</v>
          </cell>
          <cell r="E802">
            <v>10038546.845051</v>
          </cell>
        </row>
        <row r="803">
          <cell r="A803">
            <v>2012</v>
          </cell>
          <cell r="B803" t="str">
            <v>AUG</v>
          </cell>
          <cell r="D803" t="str">
            <v>EXP5TOT</v>
          </cell>
          <cell r="E803">
            <v>62207922.457250699</v>
          </cell>
        </row>
        <row r="804">
          <cell r="A804">
            <v>2012</v>
          </cell>
          <cell r="B804" t="str">
            <v>AUG</v>
          </cell>
          <cell r="D804" t="str">
            <v>LIN5LOS</v>
          </cell>
          <cell r="E804">
            <v>0</v>
          </cell>
        </row>
        <row r="805">
          <cell r="A805">
            <v>2012</v>
          </cell>
          <cell r="B805" t="str">
            <v>AUG</v>
          </cell>
          <cell r="D805" t="str">
            <v>REV5TOT</v>
          </cell>
          <cell r="E805">
            <v>72246469.302301794</v>
          </cell>
        </row>
        <row r="806">
          <cell r="A806">
            <v>2012</v>
          </cell>
          <cell r="B806" t="str">
            <v>AUG</v>
          </cell>
          <cell r="D806" t="str">
            <v>RES5PMO</v>
          </cell>
          <cell r="E806">
            <v>0</v>
          </cell>
        </row>
        <row r="807">
          <cell r="A807">
            <v>2012</v>
          </cell>
          <cell r="B807" t="str">
            <v>AUG</v>
          </cell>
          <cell r="D807" t="str">
            <v>GLB5END</v>
          </cell>
          <cell r="E807">
            <v>-43468597.273519203</v>
          </cell>
        </row>
        <row r="808">
          <cell r="A808">
            <v>2012</v>
          </cell>
          <cell r="B808" t="str">
            <v>AUG</v>
          </cell>
          <cell r="D808" t="str">
            <v>INT5MON</v>
          </cell>
          <cell r="E808">
            <v>1.208E-4</v>
          </cell>
        </row>
        <row r="809">
          <cell r="A809">
            <v>2012</v>
          </cell>
          <cell r="B809" t="str">
            <v>AUG</v>
          </cell>
          <cell r="D809" t="str">
            <v>ADJ5PRI</v>
          </cell>
          <cell r="E809">
            <v>0</v>
          </cell>
        </row>
        <row r="810">
          <cell r="A810">
            <v>2012</v>
          </cell>
          <cell r="B810" t="str">
            <v>JUL</v>
          </cell>
          <cell r="D810" t="str">
            <v>XAN5500</v>
          </cell>
          <cell r="E810">
            <v>0.35</v>
          </cell>
        </row>
        <row r="811">
          <cell r="A811">
            <v>2012</v>
          </cell>
          <cell r="B811" t="str">
            <v>JUL</v>
          </cell>
          <cell r="D811" t="str">
            <v>UNUC.00000002.01.11.01</v>
          </cell>
          <cell r="E811">
            <v>200.54</v>
          </cell>
        </row>
        <row r="812">
          <cell r="A812">
            <v>2012</v>
          </cell>
          <cell r="B812" t="str">
            <v>JUL</v>
          </cell>
          <cell r="D812" t="str">
            <v>UNUC.00000002.01.13.01</v>
          </cell>
          <cell r="E812">
            <v>47.81</v>
          </cell>
        </row>
        <row r="813">
          <cell r="A813">
            <v>2012</v>
          </cell>
          <cell r="B813" t="str">
            <v>JUL</v>
          </cell>
          <cell r="D813" t="str">
            <v>UNUC.00000002.01.15.01</v>
          </cell>
          <cell r="E813">
            <v>46922.21</v>
          </cell>
        </row>
        <row r="814">
          <cell r="A814">
            <v>2012</v>
          </cell>
          <cell r="B814" t="str">
            <v>JUL</v>
          </cell>
          <cell r="D814" t="str">
            <v>UNUC.00000003.01.01.01</v>
          </cell>
          <cell r="E814">
            <v>117727.85</v>
          </cell>
        </row>
        <row r="815">
          <cell r="A815">
            <v>2012</v>
          </cell>
          <cell r="B815" t="str">
            <v>JUL</v>
          </cell>
          <cell r="D815" t="str">
            <v>UNUC.00000003.01.02.01</v>
          </cell>
          <cell r="E815">
            <v>44.25</v>
          </cell>
        </row>
        <row r="816">
          <cell r="A816">
            <v>2012</v>
          </cell>
          <cell r="B816" t="str">
            <v>JUL</v>
          </cell>
          <cell r="D816" t="str">
            <v>UNUC.00000003.01.07.01</v>
          </cell>
          <cell r="E816">
            <v>34740</v>
          </cell>
        </row>
        <row r="817">
          <cell r="A817">
            <v>2012</v>
          </cell>
          <cell r="B817" t="str">
            <v>JUL</v>
          </cell>
          <cell r="D817" t="str">
            <v>UNUC.00000604.01.01.01</v>
          </cell>
          <cell r="E817">
            <v>-94.94</v>
          </cell>
        </row>
        <row r="818">
          <cell r="A818">
            <v>2012</v>
          </cell>
          <cell r="B818" t="str">
            <v>JUL</v>
          </cell>
          <cell r="D818" t="str">
            <v>UNUC.00000715.01.01.01</v>
          </cell>
          <cell r="E818">
            <v>8837.5</v>
          </cell>
        </row>
        <row r="819">
          <cell r="A819">
            <v>2012</v>
          </cell>
          <cell r="B819" t="str">
            <v>JUL</v>
          </cell>
          <cell r="D819" t="str">
            <v>UNUC.00000748.01.01.08</v>
          </cell>
          <cell r="E819">
            <v>8822.75</v>
          </cell>
        </row>
        <row r="820">
          <cell r="A820">
            <v>2012</v>
          </cell>
          <cell r="B820" t="str">
            <v>JUL</v>
          </cell>
          <cell r="D820" t="str">
            <v>UPGD.00000399.01.01.01</v>
          </cell>
          <cell r="E820">
            <v>16881.900000000001</v>
          </cell>
        </row>
        <row r="821">
          <cell r="A821">
            <v>2012</v>
          </cell>
          <cell r="B821" t="str">
            <v>JUL</v>
          </cell>
          <cell r="D821" t="str">
            <v>UPGD.00000621.01.01.01</v>
          </cell>
          <cell r="E821">
            <v>8533.94</v>
          </cell>
        </row>
        <row r="822">
          <cell r="A822">
            <v>2012</v>
          </cell>
          <cell r="B822" t="str">
            <v>JUL</v>
          </cell>
          <cell r="D822" t="str">
            <v>UPGD.00000624.01.01.01</v>
          </cell>
          <cell r="E822">
            <v>19767.38</v>
          </cell>
        </row>
        <row r="823">
          <cell r="A823">
            <v>2012</v>
          </cell>
          <cell r="B823" t="str">
            <v>JUL</v>
          </cell>
          <cell r="D823" t="str">
            <v>UPGD.00000627.01.01.01</v>
          </cell>
          <cell r="E823">
            <v>41489.81</v>
          </cell>
        </row>
        <row r="824">
          <cell r="A824">
            <v>2012</v>
          </cell>
          <cell r="B824" t="str">
            <v>JUL</v>
          </cell>
          <cell r="D824" t="str">
            <v>UPGD.00000628.01.01.01</v>
          </cell>
          <cell r="E824">
            <v>2853.52</v>
          </cell>
        </row>
        <row r="825">
          <cell r="A825">
            <v>2012</v>
          </cell>
          <cell r="B825" t="str">
            <v>JUL</v>
          </cell>
          <cell r="D825" t="str">
            <v>UPGD.00000630.01.01.01</v>
          </cell>
          <cell r="E825">
            <v>20795.439999999999</v>
          </cell>
        </row>
        <row r="826">
          <cell r="A826">
            <v>2012</v>
          </cell>
          <cell r="B826" t="str">
            <v>JUL</v>
          </cell>
          <cell r="D826" t="str">
            <v>UPGD.00000632.01.01.01</v>
          </cell>
          <cell r="E826">
            <v>295.02999999999997</v>
          </cell>
        </row>
        <row r="827">
          <cell r="A827">
            <v>2012</v>
          </cell>
          <cell r="B827" t="str">
            <v>JUL</v>
          </cell>
          <cell r="D827" t="str">
            <v>UPGD.00000634.01.01.01</v>
          </cell>
          <cell r="E827">
            <v>106.24</v>
          </cell>
        </row>
        <row r="828">
          <cell r="A828">
            <v>2012</v>
          </cell>
          <cell r="B828" t="str">
            <v>JUL</v>
          </cell>
          <cell r="D828" t="str">
            <v>UPGD.00000728.01.01.01</v>
          </cell>
          <cell r="E828">
            <v>363.8</v>
          </cell>
        </row>
        <row r="829">
          <cell r="A829">
            <v>2012</v>
          </cell>
          <cell r="B829" t="str">
            <v>JUL</v>
          </cell>
          <cell r="D829" t="str">
            <v>UPGD.00000962.01.01.01</v>
          </cell>
          <cell r="E829">
            <v>10281.36</v>
          </cell>
        </row>
        <row r="830">
          <cell r="A830">
            <v>2012</v>
          </cell>
          <cell r="B830" t="str">
            <v>JUL</v>
          </cell>
          <cell r="D830" t="str">
            <v>UPGD.00000962.01.01.02</v>
          </cell>
          <cell r="E830">
            <v>10281.99</v>
          </cell>
        </row>
        <row r="831">
          <cell r="A831">
            <v>2012</v>
          </cell>
          <cell r="B831" t="str">
            <v>JUL</v>
          </cell>
          <cell r="D831" t="str">
            <v>UPGD.00000963.01.01.01</v>
          </cell>
          <cell r="E831">
            <v>38470.85</v>
          </cell>
        </row>
        <row r="832">
          <cell r="A832">
            <v>2012</v>
          </cell>
          <cell r="B832" t="str">
            <v>JUL</v>
          </cell>
          <cell r="D832" t="str">
            <v>UPGD.00000963.01.01.02</v>
          </cell>
          <cell r="E832">
            <v>38470.83</v>
          </cell>
        </row>
        <row r="833">
          <cell r="A833">
            <v>2012</v>
          </cell>
          <cell r="B833" t="str">
            <v>JUL</v>
          </cell>
          <cell r="D833" t="str">
            <v>UCOR.00000306.01.07.01</v>
          </cell>
          <cell r="E833">
            <v>804438.52</v>
          </cell>
        </row>
        <row r="834">
          <cell r="A834">
            <v>2012</v>
          </cell>
          <cell r="B834" t="str">
            <v>JUL</v>
          </cell>
          <cell r="D834" t="str">
            <v>6350000868</v>
          </cell>
          <cell r="E834">
            <v>-43541.79</v>
          </cell>
        </row>
        <row r="835">
          <cell r="A835">
            <v>2012</v>
          </cell>
          <cell r="B835" t="str">
            <v>JUL</v>
          </cell>
          <cell r="D835" t="str">
            <v>6350000869</v>
          </cell>
          <cell r="E835">
            <v>83792.570000000007</v>
          </cell>
        </row>
        <row r="836">
          <cell r="A836">
            <v>2012</v>
          </cell>
          <cell r="B836" t="str">
            <v>JUL</v>
          </cell>
          <cell r="D836" t="str">
            <v>O/U5MON</v>
          </cell>
          <cell r="E836">
            <v>7470184.6900506401</v>
          </cell>
        </row>
        <row r="837">
          <cell r="A837">
            <v>2012</v>
          </cell>
          <cell r="B837" t="str">
            <v>JUL</v>
          </cell>
          <cell r="D837" t="str">
            <v>EXP5TOT</v>
          </cell>
          <cell r="E837">
            <v>62541705.838208802</v>
          </cell>
        </row>
        <row r="838">
          <cell r="A838">
            <v>2012</v>
          </cell>
          <cell r="B838" t="str">
            <v>JUL</v>
          </cell>
          <cell r="D838" t="str">
            <v>LIN5LOS</v>
          </cell>
          <cell r="E838">
            <v>0</v>
          </cell>
        </row>
        <row r="839">
          <cell r="A839">
            <v>2012</v>
          </cell>
          <cell r="B839" t="str">
            <v>JUL</v>
          </cell>
          <cell r="D839" t="str">
            <v>REV5TOT</v>
          </cell>
          <cell r="E839">
            <v>70011890.528259397</v>
          </cell>
        </row>
        <row r="840">
          <cell r="A840">
            <v>2012</v>
          </cell>
          <cell r="B840" t="str">
            <v>JUL</v>
          </cell>
          <cell r="D840" t="str">
            <v>RES5PMO</v>
          </cell>
          <cell r="E840">
            <v>0</v>
          </cell>
        </row>
        <row r="841">
          <cell r="A841">
            <v>2012</v>
          </cell>
          <cell r="B841" t="str">
            <v>JUL</v>
          </cell>
          <cell r="D841" t="str">
            <v>GLB5END</v>
          </cell>
          <cell r="E841">
            <v>-51117408.8021807</v>
          </cell>
        </row>
        <row r="842">
          <cell r="A842">
            <v>2012</v>
          </cell>
          <cell r="B842" t="str">
            <v>JUL</v>
          </cell>
          <cell r="D842" t="str">
            <v>INT5MON</v>
          </cell>
          <cell r="E842">
            <v>1.042E-4</v>
          </cell>
        </row>
        <row r="843">
          <cell r="A843">
            <v>2012</v>
          </cell>
          <cell r="B843" t="str">
            <v>JUL</v>
          </cell>
          <cell r="D843" t="str">
            <v>ADJ5PRI</v>
          </cell>
          <cell r="E843">
            <v>0</v>
          </cell>
        </row>
        <row r="844">
          <cell r="A844">
            <v>2012</v>
          </cell>
          <cell r="B844" t="str">
            <v>JUL</v>
          </cell>
          <cell r="D844" t="str">
            <v>AVG5AMT</v>
          </cell>
          <cell r="E844">
            <v>-53654898.973399602</v>
          </cell>
        </row>
        <row r="845">
          <cell r="A845">
            <v>2012</v>
          </cell>
          <cell r="B845" t="str">
            <v>JUL</v>
          </cell>
          <cell r="D845" t="str">
            <v>GLE5MON</v>
          </cell>
          <cell r="E845">
            <v>5080571.1829109397</v>
          </cell>
        </row>
        <row r="846">
          <cell r="A846">
            <v>2012</v>
          </cell>
          <cell r="B846" t="str">
            <v>JUL</v>
          </cell>
          <cell r="D846" t="str">
            <v>RES5PRI</v>
          </cell>
          <cell r="E846">
            <v>0</v>
          </cell>
        </row>
        <row r="847">
          <cell r="A847">
            <v>2012</v>
          </cell>
          <cell r="B847" t="str">
            <v>JUL</v>
          </cell>
          <cell r="D847" t="str">
            <v>INT5YER</v>
          </cell>
          <cell r="E847">
            <v>1.25E-3</v>
          </cell>
        </row>
        <row r="848">
          <cell r="A848">
            <v>2012</v>
          </cell>
          <cell r="B848" t="str">
            <v>JUL</v>
          </cell>
          <cell r="D848" t="str">
            <v>INT5AMT</v>
          </cell>
          <cell r="E848">
            <v>-5590.84047302824</v>
          </cell>
        </row>
        <row r="849">
          <cell r="A849">
            <v>2012</v>
          </cell>
          <cell r="B849" t="str">
            <v>JUL</v>
          </cell>
          <cell r="D849" t="str">
            <v>TRU5BEG</v>
          </cell>
          <cell r="E849">
            <v>-56197979.985091597</v>
          </cell>
        </row>
        <row r="850">
          <cell r="A850">
            <v>2012</v>
          </cell>
          <cell r="B850" t="str">
            <v>JUL</v>
          </cell>
          <cell r="D850" t="str">
            <v>TRU5END</v>
          </cell>
          <cell r="E850">
            <v>-51111817.961707696</v>
          </cell>
        </row>
        <row r="851">
          <cell r="A851">
            <v>2012</v>
          </cell>
          <cell r="B851" t="str">
            <v>JUL</v>
          </cell>
          <cell r="D851" t="str">
            <v>6350000870</v>
          </cell>
          <cell r="E851">
            <v>-77406.83</v>
          </cell>
        </row>
        <row r="852">
          <cell r="A852">
            <v>2012</v>
          </cell>
          <cell r="B852" t="str">
            <v>JUL</v>
          </cell>
          <cell r="D852" t="str">
            <v>6350000871</v>
          </cell>
          <cell r="E852">
            <v>-434.28</v>
          </cell>
        </row>
        <row r="853">
          <cell r="A853">
            <v>2012</v>
          </cell>
          <cell r="B853" t="str">
            <v>JUL</v>
          </cell>
          <cell r="D853" t="str">
            <v>6350000872</v>
          </cell>
          <cell r="E853">
            <v>-5951.46</v>
          </cell>
        </row>
        <row r="854">
          <cell r="A854">
            <v>2012</v>
          </cell>
          <cell r="B854" t="str">
            <v>JUL</v>
          </cell>
          <cell r="D854" t="str">
            <v>6360000992</v>
          </cell>
          <cell r="E854">
            <v>15743292.560000001</v>
          </cell>
        </row>
        <row r="855">
          <cell r="A855">
            <v>2012</v>
          </cell>
          <cell r="B855" t="str">
            <v>JUL</v>
          </cell>
          <cell r="D855" t="str">
            <v>UCOR.00000601.01.01.02</v>
          </cell>
          <cell r="E855">
            <v>794209.07</v>
          </cell>
        </row>
        <row r="856">
          <cell r="A856">
            <v>2012</v>
          </cell>
          <cell r="B856" t="str">
            <v>JUL</v>
          </cell>
          <cell r="D856" t="str">
            <v>4405810</v>
          </cell>
          <cell r="E856">
            <v>0</v>
          </cell>
        </row>
        <row r="857">
          <cell r="A857">
            <v>2012</v>
          </cell>
          <cell r="B857" t="str">
            <v>JUL</v>
          </cell>
          <cell r="D857" t="str">
            <v>4405940</v>
          </cell>
          <cell r="E857">
            <v>0</v>
          </cell>
        </row>
        <row r="858">
          <cell r="A858">
            <v>2012</v>
          </cell>
          <cell r="B858" t="str">
            <v>JUL</v>
          </cell>
          <cell r="D858" t="str">
            <v>4405000</v>
          </cell>
          <cell r="E858">
            <v>83324394.319999993</v>
          </cell>
        </row>
        <row r="859">
          <cell r="A859">
            <v>2012</v>
          </cell>
          <cell r="B859" t="str">
            <v>JUL</v>
          </cell>
          <cell r="D859" t="str">
            <v>4405840</v>
          </cell>
          <cell r="E859">
            <v>0</v>
          </cell>
        </row>
        <row r="860">
          <cell r="A860">
            <v>2012</v>
          </cell>
          <cell r="B860" t="str">
            <v>JUL</v>
          </cell>
          <cell r="D860" t="str">
            <v>MAN5001</v>
          </cell>
          <cell r="E860">
            <v>3364670</v>
          </cell>
        </row>
        <row r="861">
          <cell r="A861">
            <v>2012</v>
          </cell>
          <cell r="B861" t="str">
            <v>JUL</v>
          </cell>
          <cell r="D861" t="str">
            <v>MAN5002</v>
          </cell>
          <cell r="E861">
            <v>25243602</v>
          </cell>
        </row>
        <row r="862">
          <cell r="A862">
            <v>2012</v>
          </cell>
          <cell r="B862" t="str">
            <v>JUL</v>
          </cell>
          <cell r="D862" t="str">
            <v>MAN5003</v>
          </cell>
          <cell r="E862">
            <v>0</v>
          </cell>
        </row>
        <row r="863">
          <cell r="A863">
            <v>2012</v>
          </cell>
          <cell r="B863" t="str">
            <v>JUL</v>
          </cell>
          <cell r="D863" t="str">
            <v>MAN5005</v>
          </cell>
          <cell r="E863">
            <v>0</v>
          </cell>
        </row>
        <row r="864">
          <cell r="A864">
            <v>2012</v>
          </cell>
          <cell r="B864" t="str">
            <v>JUL</v>
          </cell>
          <cell r="D864" t="str">
            <v>MAN5006</v>
          </cell>
          <cell r="E864">
            <v>0</v>
          </cell>
        </row>
        <row r="865">
          <cell r="A865">
            <v>2012</v>
          </cell>
          <cell r="B865" t="str">
            <v>JUL</v>
          </cell>
          <cell r="D865" t="str">
            <v>MAN5007</v>
          </cell>
          <cell r="E865">
            <v>0</v>
          </cell>
        </row>
        <row r="866">
          <cell r="A866">
            <v>2012</v>
          </cell>
          <cell r="B866" t="str">
            <v>JUL</v>
          </cell>
          <cell r="D866" t="str">
            <v>MAN5008</v>
          </cell>
          <cell r="E866">
            <v>0</v>
          </cell>
        </row>
        <row r="867">
          <cell r="A867">
            <v>2012</v>
          </cell>
          <cell r="B867" t="str">
            <v>JUL</v>
          </cell>
          <cell r="D867" t="str">
            <v>MAN5009</v>
          </cell>
          <cell r="E867">
            <v>0</v>
          </cell>
        </row>
        <row r="868">
          <cell r="A868">
            <v>2012</v>
          </cell>
          <cell r="B868" t="str">
            <v>JUL</v>
          </cell>
          <cell r="D868" t="str">
            <v>MAN500A</v>
          </cell>
          <cell r="E868">
            <v>0</v>
          </cell>
        </row>
        <row r="869">
          <cell r="A869">
            <v>2012</v>
          </cell>
          <cell r="B869" t="str">
            <v>JUL</v>
          </cell>
          <cell r="D869" t="str">
            <v>MAN500B</v>
          </cell>
          <cell r="E869">
            <v>-44704575</v>
          </cell>
        </row>
        <row r="870">
          <cell r="A870">
            <v>2012</v>
          </cell>
          <cell r="B870" t="str">
            <v>JUL</v>
          </cell>
          <cell r="D870" t="str">
            <v>MAN5010</v>
          </cell>
          <cell r="E870">
            <v>0</v>
          </cell>
        </row>
        <row r="871">
          <cell r="A871">
            <v>2012</v>
          </cell>
          <cell r="B871" t="str">
            <v>JUL</v>
          </cell>
          <cell r="D871" t="str">
            <v>MAN5011</v>
          </cell>
          <cell r="E871">
            <v>0.98013950000000005</v>
          </cell>
        </row>
        <row r="872">
          <cell r="A872">
            <v>2012</v>
          </cell>
          <cell r="B872" t="str">
            <v>JUL</v>
          </cell>
          <cell r="D872" t="str">
            <v>MAN5101</v>
          </cell>
          <cell r="E872">
            <v>0</v>
          </cell>
        </row>
        <row r="873">
          <cell r="A873">
            <v>2012</v>
          </cell>
          <cell r="B873" t="str">
            <v>JUL</v>
          </cell>
          <cell r="D873" t="str">
            <v>MAN5102</v>
          </cell>
          <cell r="E873">
            <v>0</v>
          </cell>
        </row>
        <row r="874">
          <cell r="A874">
            <v>2012</v>
          </cell>
          <cell r="B874" t="str">
            <v>JUL</v>
          </cell>
          <cell r="D874" t="str">
            <v>MAN510B</v>
          </cell>
          <cell r="E874">
            <v>0</v>
          </cell>
        </row>
        <row r="875">
          <cell r="A875">
            <v>2012</v>
          </cell>
          <cell r="B875" t="str">
            <v>JUL</v>
          </cell>
          <cell r="D875" t="str">
            <v>MAN5WC3</v>
          </cell>
          <cell r="E875">
            <v>-15647799.310000001</v>
          </cell>
        </row>
        <row r="876">
          <cell r="A876">
            <v>2012</v>
          </cell>
          <cell r="B876" t="str">
            <v>JUL</v>
          </cell>
          <cell r="D876" t="str">
            <v>XAN5100</v>
          </cell>
          <cell r="E876">
            <v>1.5E-3</v>
          </cell>
        </row>
        <row r="877">
          <cell r="A877">
            <v>2012</v>
          </cell>
          <cell r="B877" t="str">
            <v>JUL</v>
          </cell>
          <cell r="D877" t="str">
            <v>XAN5200</v>
          </cell>
          <cell r="E877">
            <v>7.2000000000000005E-4</v>
          </cell>
        </row>
        <row r="878">
          <cell r="A878">
            <v>2012</v>
          </cell>
          <cell r="B878" t="str">
            <v>JUL</v>
          </cell>
          <cell r="D878" t="str">
            <v>XAN5300</v>
          </cell>
          <cell r="E878">
            <v>1.9473000000000001E-2</v>
          </cell>
        </row>
        <row r="879">
          <cell r="A879">
            <v>2012</v>
          </cell>
          <cell r="B879" t="str">
            <v>JUL</v>
          </cell>
          <cell r="D879" t="str">
            <v>XAN5400</v>
          </cell>
          <cell r="E879">
            <v>4.7018999999999998E-2</v>
          </cell>
        </row>
        <row r="880">
          <cell r="A880">
            <v>2012</v>
          </cell>
          <cell r="B880" t="str">
            <v>JUN</v>
          </cell>
          <cell r="D880" t="str">
            <v>MAN5005</v>
          </cell>
          <cell r="E880">
            <v>0</v>
          </cell>
        </row>
        <row r="881">
          <cell r="A881">
            <v>2012</v>
          </cell>
          <cell r="B881" t="str">
            <v>JUN</v>
          </cell>
          <cell r="D881" t="str">
            <v>MAN5006</v>
          </cell>
          <cell r="E881">
            <v>0</v>
          </cell>
        </row>
        <row r="882">
          <cell r="A882">
            <v>2012</v>
          </cell>
          <cell r="B882" t="str">
            <v>JUN</v>
          </cell>
          <cell r="D882" t="str">
            <v>MAN5007</v>
          </cell>
          <cell r="E882">
            <v>0</v>
          </cell>
        </row>
        <row r="883">
          <cell r="A883">
            <v>2012</v>
          </cell>
          <cell r="B883" t="str">
            <v>JUN</v>
          </cell>
          <cell r="D883" t="str">
            <v>MAN5008</v>
          </cell>
          <cell r="E883">
            <v>0</v>
          </cell>
        </row>
        <row r="884">
          <cell r="A884">
            <v>2012</v>
          </cell>
          <cell r="B884" t="str">
            <v>JUN</v>
          </cell>
          <cell r="D884" t="str">
            <v>MAN5009</v>
          </cell>
          <cell r="E884">
            <v>0</v>
          </cell>
        </row>
        <row r="885">
          <cell r="A885">
            <v>2012</v>
          </cell>
          <cell r="B885" t="str">
            <v>JUN</v>
          </cell>
          <cell r="D885" t="str">
            <v>MAN500A</v>
          </cell>
          <cell r="E885">
            <v>0</v>
          </cell>
        </row>
        <row r="886">
          <cell r="A886">
            <v>2012</v>
          </cell>
          <cell r="B886" t="str">
            <v>JUN</v>
          </cell>
          <cell r="D886" t="str">
            <v>MAN500B</v>
          </cell>
          <cell r="E886">
            <v>-44704575</v>
          </cell>
        </row>
        <row r="887">
          <cell r="A887">
            <v>2012</v>
          </cell>
          <cell r="B887" t="str">
            <v>JUN</v>
          </cell>
          <cell r="D887" t="str">
            <v>MAN5010</v>
          </cell>
          <cell r="E887">
            <v>0</v>
          </cell>
        </row>
        <row r="888">
          <cell r="A888">
            <v>2012</v>
          </cell>
          <cell r="B888" t="str">
            <v>JUN</v>
          </cell>
          <cell r="D888" t="str">
            <v>MAN5011</v>
          </cell>
          <cell r="E888">
            <v>0.98013950000000005</v>
          </cell>
        </row>
        <row r="889">
          <cell r="A889">
            <v>2012</v>
          </cell>
          <cell r="B889" t="str">
            <v>JUN</v>
          </cell>
          <cell r="D889" t="str">
            <v>MAN5101</v>
          </cell>
          <cell r="E889">
            <v>0</v>
          </cell>
        </row>
        <row r="890">
          <cell r="A890">
            <v>2012</v>
          </cell>
          <cell r="B890" t="str">
            <v>JUN</v>
          </cell>
          <cell r="D890" t="str">
            <v>MAN5102</v>
          </cell>
          <cell r="E890">
            <v>0</v>
          </cell>
        </row>
        <row r="891">
          <cell r="A891">
            <v>2012</v>
          </cell>
          <cell r="B891" t="str">
            <v>JUN</v>
          </cell>
          <cell r="D891" t="str">
            <v>MAN510B</v>
          </cell>
          <cell r="E891">
            <v>0</v>
          </cell>
        </row>
        <row r="892">
          <cell r="A892">
            <v>2012</v>
          </cell>
          <cell r="B892" t="str">
            <v>JUN</v>
          </cell>
          <cell r="D892" t="str">
            <v>MAN5WC3</v>
          </cell>
          <cell r="E892">
            <v>-14975731.359999999</v>
          </cell>
        </row>
        <row r="893">
          <cell r="A893">
            <v>2012</v>
          </cell>
          <cell r="B893" t="str">
            <v>JUN</v>
          </cell>
          <cell r="D893" t="str">
            <v>XAN5100</v>
          </cell>
          <cell r="E893">
            <v>1E-3</v>
          </cell>
        </row>
        <row r="894">
          <cell r="A894">
            <v>2012</v>
          </cell>
          <cell r="B894" t="str">
            <v>JUN</v>
          </cell>
          <cell r="D894" t="str">
            <v>XAN5200</v>
          </cell>
          <cell r="E894">
            <v>7.2000000000000005E-4</v>
          </cell>
        </row>
        <row r="895">
          <cell r="A895">
            <v>2012</v>
          </cell>
          <cell r="B895" t="str">
            <v>JUN</v>
          </cell>
          <cell r="D895" t="str">
            <v>XAN5300</v>
          </cell>
          <cell r="E895">
            <v>1.9473000000000001E-2</v>
          </cell>
        </row>
        <row r="896">
          <cell r="A896">
            <v>2012</v>
          </cell>
          <cell r="B896" t="str">
            <v>JUN</v>
          </cell>
          <cell r="D896" t="str">
            <v>XAN5400</v>
          </cell>
          <cell r="E896">
            <v>4.7018999999999998E-2</v>
          </cell>
        </row>
        <row r="897">
          <cell r="A897">
            <v>2012</v>
          </cell>
          <cell r="B897" t="str">
            <v>JUN</v>
          </cell>
          <cell r="D897" t="str">
            <v>XAN5500</v>
          </cell>
          <cell r="E897">
            <v>0.35</v>
          </cell>
        </row>
        <row r="898">
          <cell r="A898">
            <v>2012</v>
          </cell>
          <cell r="B898" t="str">
            <v>JUN</v>
          </cell>
          <cell r="D898" t="str">
            <v>XAN5600</v>
          </cell>
          <cell r="E898">
            <v>5.5E-2</v>
          </cell>
        </row>
        <row r="899">
          <cell r="A899">
            <v>2012</v>
          </cell>
          <cell r="B899" t="str">
            <v>JUN</v>
          </cell>
          <cell r="D899" t="str">
            <v>UCOR.00000301.01.06.01Y</v>
          </cell>
          <cell r="E899">
            <v>77987</v>
          </cell>
        </row>
        <row r="900">
          <cell r="A900">
            <v>2012</v>
          </cell>
          <cell r="B900" t="str">
            <v>JUN</v>
          </cell>
          <cell r="D900" t="str">
            <v>XAN5700</v>
          </cell>
          <cell r="E900">
            <v>1.2999999999999999E-3</v>
          </cell>
        </row>
        <row r="901">
          <cell r="A901">
            <v>2012</v>
          </cell>
          <cell r="B901" t="str">
            <v>JUN</v>
          </cell>
          <cell r="D901" t="str">
            <v>AM45081</v>
          </cell>
          <cell r="E901">
            <v>-54</v>
          </cell>
        </row>
        <row r="902">
          <cell r="A902">
            <v>2012</v>
          </cell>
          <cell r="B902" t="str">
            <v>JUN</v>
          </cell>
          <cell r="D902" t="str">
            <v>AM15081</v>
          </cell>
          <cell r="E902">
            <v>0</v>
          </cell>
        </row>
        <row r="903">
          <cell r="A903">
            <v>2012</v>
          </cell>
          <cell r="B903" t="str">
            <v>JUN</v>
          </cell>
          <cell r="D903" t="str">
            <v>RR15082</v>
          </cell>
          <cell r="E903">
            <v>-55861012</v>
          </cell>
        </row>
        <row r="904">
          <cell r="A904">
            <v>2012</v>
          </cell>
          <cell r="B904" t="str">
            <v>JUN</v>
          </cell>
          <cell r="D904" t="str">
            <v>GLB5BEG</v>
          </cell>
          <cell r="E904">
            <v>-55809928.340592504</v>
          </cell>
        </row>
        <row r="905">
          <cell r="A905">
            <v>2012</v>
          </cell>
          <cell r="B905" t="str">
            <v>JUN</v>
          </cell>
          <cell r="D905" t="str">
            <v>O/U5YTD</v>
          </cell>
          <cell r="E905">
            <v>-27776885.034232602</v>
          </cell>
        </row>
        <row r="906">
          <cell r="A906">
            <v>2012</v>
          </cell>
          <cell r="B906" t="str">
            <v>JUN</v>
          </cell>
          <cell r="D906" t="str">
            <v>TRU5YTD</v>
          </cell>
          <cell r="E906">
            <v>11920113.3333333</v>
          </cell>
        </row>
        <row r="907">
          <cell r="A907">
            <v>2012</v>
          </cell>
          <cell r="B907" t="str">
            <v>JUN</v>
          </cell>
          <cell r="D907" t="str">
            <v>1MC5YTD</v>
          </cell>
          <cell r="E907">
            <v>0</v>
          </cell>
        </row>
        <row r="908">
          <cell r="A908">
            <v>2012</v>
          </cell>
          <cell r="B908" t="str">
            <v>JUN</v>
          </cell>
          <cell r="D908" t="str">
            <v>2MC5YTD</v>
          </cell>
          <cell r="E908">
            <v>0</v>
          </cell>
        </row>
        <row r="909">
          <cell r="A909">
            <v>2012</v>
          </cell>
          <cell r="B909" t="str">
            <v>JUN</v>
          </cell>
          <cell r="D909" t="str">
            <v>3MC5YTD</v>
          </cell>
          <cell r="E909">
            <v>0</v>
          </cell>
        </row>
        <row r="910">
          <cell r="A910">
            <v>2012</v>
          </cell>
          <cell r="B910" t="str">
            <v>JUN</v>
          </cell>
          <cell r="D910" t="str">
            <v>INT5YTD</v>
          </cell>
          <cell r="E910">
            <v>-16626.783373450598</v>
          </cell>
        </row>
        <row r="911">
          <cell r="A911">
            <v>2012</v>
          </cell>
          <cell r="B911" t="str">
            <v>JUN</v>
          </cell>
          <cell r="D911" t="str">
            <v>2MC5TOT</v>
          </cell>
          <cell r="E911">
            <v>0</v>
          </cell>
        </row>
        <row r="912">
          <cell r="A912">
            <v>2012</v>
          </cell>
          <cell r="B912" t="str">
            <v>JUN</v>
          </cell>
          <cell r="D912" t="str">
            <v>1MC5MON</v>
          </cell>
          <cell r="E912">
            <v>0</v>
          </cell>
        </row>
        <row r="913">
          <cell r="A913">
            <v>2012</v>
          </cell>
          <cell r="B913" t="str">
            <v>JUN</v>
          </cell>
          <cell r="D913" t="str">
            <v>1MC5TOT</v>
          </cell>
          <cell r="E913">
            <v>0</v>
          </cell>
        </row>
        <row r="914">
          <cell r="A914">
            <v>2012</v>
          </cell>
          <cell r="B914" t="str">
            <v>JUN</v>
          </cell>
          <cell r="D914" t="str">
            <v>O/U5MON</v>
          </cell>
          <cell r="E914">
            <v>2001335.9439966099</v>
          </cell>
        </row>
        <row r="915">
          <cell r="A915">
            <v>2012</v>
          </cell>
          <cell r="B915" t="str">
            <v>JUN</v>
          </cell>
          <cell r="D915" t="str">
            <v>EXP5TOT</v>
          </cell>
          <cell r="E915">
            <v>64893038.563082799</v>
          </cell>
        </row>
        <row r="916">
          <cell r="A916">
            <v>2012</v>
          </cell>
          <cell r="B916" t="str">
            <v>JUN</v>
          </cell>
          <cell r="D916" t="str">
            <v>LIN5LOS</v>
          </cell>
          <cell r="E916">
            <v>0</v>
          </cell>
        </row>
        <row r="917">
          <cell r="A917">
            <v>2012</v>
          </cell>
          <cell r="B917" t="str">
            <v>JUN</v>
          </cell>
          <cell r="D917" t="str">
            <v>REV5TOT</v>
          </cell>
          <cell r="E917">
            <v>66894374.5070794</v>
          </cell>
        </row>
        <row r="918">
          <cell r="A918">
            <v>2012</v>
          </cell>
          <cell r="B918" t="str">
            <v>JUN</v>
          </cell>
          <cell r="D918" t="str">
            <v>RES5PMO</v>
          </cell>
          <cell r="E918">
            <v>0</v>
          </cell>
        </row>
        <row r="919">
          <cell r="A919">
            <v>2012</v>
          </cell>
          <cell r="B919" t="str">
            <v>JUN</v>
          </cell>
          <cell r="D919" t="str">
            <v>GLB5END</v>
          </cell>
          <cell r="E919">
            <v>-56197979.985091597</v>
          </cell>
        </row>
        <row r="920">
          <cell r="A920">
            <v>2012</v>
          </cell>
          <cell r="B920" t="str">
            <v>JUN</v>
          </cell>
          <cell r="D920" t="str">
            <v>INT5MON</v>
          </cell>
          <cell r="E920">
            <v>9.5799999999999998E-5</v>
          </cell>
        </row>
        <row r="921">
          <cell r="A921">
            <v>2012</v>
          </cell>
          <cell r="B921" t="str">
            <v>JUN</v>
          </cell>
          <cell r="D921" t="str">
            <v>ADJ5PRI</v>
          </cell>
          <cell r="E921">
            <v>0</v>
          </cell>
        </row>
        <row r="922">
          <cell r="A922">
            <v>2012</v>
          </cell>
          <cell r="B922" t="str">
            <v>JUN</v>
          </cell>
          <cell r="D922" t="str">
            <v>AVG5AMT</v>
          </cell>
          <cell r="E922">
            <v>-56001271.701927602</v>
          </cell>
        </row>
        <row r="923">
          <cell r="A923">
            <v>2012</v>
          </cell>
          <cell r="B923" t="str">
            <v>JUN</v>
          </cell>
          <cell r="D923" t="str">
            <v>GLE5MON</v>
          </cell>
          <cell r="E923">
            <v>-388051.64449909498</v>
          </cell>
        </row>
        <row r="924">
          <cell r="A924">
            <v>2012</v>
          </cell>
          <cell r="B924" t="str">
            <v>JUN</v>
          </cell>
          <cell r="D924" t="str">
            <v>RES5PRI</v>
          </cell>
          <cell r="E924">
            <v>0</v>
          </cell>
        </row>
        <row r="925">
          <cell r="A925">
            <v>2012</v>
          </cell>
          <cell r="B925" t="str">
            <v>JUN</v>
          </cell>
          <cell r="D925" t="str">
            <v>INT5YER</v>
          </cell>
          <cell r="E925">
            <v>1.15E-3</v>
          </cell>
        </row>
        <row r="926">
          <cell r="A926">
            <v>2012</v>
          </cell>
          <cell r="B926" t="str">
            <v>JUN</v>
          </cell>
          <cell r="D926" t="str">
            <v>INT5AMT</v>
          </cell>
          <cell r="E926">
            <v>-5364.9218290446597</v>
          </cell>
        </row>
        <row r="927">
          <cell r="A927">
            <v>2012</v>
          </cell>
          <cell r="B927" t="str">
            <v>JUN</v>
          </cell>
          <cell r="D927" t="str">
            <v>TRU5BEG</v>
          </cell>
          <cell r="E927">
            <v>-55809928.340592504</v>
          </cell>
        </row>
        <row r="928">
          <cell r="A928">
            <v>2012</v>
          </cell>
          <cell r="B928" t="str">
            <v>JUN</v>
          </cell>
          <cell r="D928" t="str">
            <v>TRU5END</v>
          </cell>
          <cell r="E928">
            <v>-56192615.063262597</v>
          </cell>
        </row>
        <row r="929">
          <cell r="A929">
            <v>2012</v>
          </cell>
          <cell r="B929" t="str">
            <v>JUL</v>
          </cell>
          <cell r="D929" t="str">
            <v>UCOR.00000301.01.05.01</v>
          </cell>
          <cell r="E929">
            <v>7158769.96</v>
          </cell>
        </row>
        <row r="930">
          <cell r="A930">
            <v>2012</v>
          </cell>
          <cell r="B930" t="str">
            <v>JUL</v>
          </cell>
          <cell r="D930" t="str">
            <v>UCOR.00000306.01.07.02</v>
          </cell>
          <cell r="E930">
            <v>11213060.68</v>
          </cell>
        </row>
        <row r="931">
          <cell r="A931">
            <v>2012</v>
          </cell>
          <cell r="B931" t="str">
            <v>JUL</v>
          </cell>
          <cell r="D931" t="str">
            <v>UCOR.00000301.01.03.01</v>
          </cell>
          <cell r="E931">
            <v>25154871.140000001</v>
          </cell>
        </row>
        <row r="932">
          <cell r="A932">
            <v>2012</v>
          </cell>
          <cell r="B932" t="str">
            <v>JUL</v>
          </cell>
          <cell r="D932" t="str">
            <v>UCOR.00000301.01.06.01</v>
          </cell>
          <cell r="E932">
            <v>77987</v>
          </cell>
        </row>
        <row r="933">
          <cell r="A933">
            <v>2012</v>
          </cell>
          <cell r="B933" t="str">
            <v>JUL</v>
          </cell>
          <cell r="D933" t="str">
            <v>UCOR.00000622.01.02.01</v>
          </cell>
          <cell r="E933">
            <v>-93645.48</v>
          </cell>
        </row>
        <row r="934">
          <cell r="A934">
            <v>2012</v>
          </cell>
          <cell r="B934" t="str">
            <v>JUL</v>
          </cell>
          <cell r="D934" t="str">
            <v>UNUC.00000001.01.01.01</v>
          </cell>
          <cell r="E934">
            <v>1030143.08</v>
          </cell>
        </row>
        <row r="935">
          <cell r="A935">
            <v>2012</v>
          </cell>
          <cell r="B935" t="str">
            <v>JUL</v>
          </cell>
          <cell r="D935" t="str">
            <v>UNUC.00000001.01.02.01</v>
          </cell>
          <cell r="E935">
            <v>63903</v>
          </cell>
        </row>
        <row r="936">
          <cell r="A936">
            <v>2012</v>
          </cell>
          <cell r="B936" t="str">
            <v>JUL</v>
          </cell>
          <cell r="D936" t="str">
            <v>UNUC.00000001.01.04.01</v>
          </cell>
          <cell r="E936">
            <v>253017.69</v>
          </cell>
        </row>
        <row r="937">
          <cell r="A937">
            <v>2012</v>
          </cell>
          <cell r="B937" t="str">
            <v>JUL</v>
          </cell>
          <cell r="D937" t="str">
            <v>UNUC.00000001.01.05.01</v>
          </cell>
          <cell r="E937">
            <v>550.62</v>
          </cell>
        </row>
        <row r="938">
          <cell r="A938">
            <v>2012</v>
          </cell>
          <cell r="B938" t="str">
            <v>JUL</v>
          </cell>
          <cell r="D938" t="str">
            <v>UNUC.00000001.01.06.01</v>
          </cell>
          <cell r="E938">
            <v>9852.59</v>
          </cell>
        </row>
        <row r="939">
          <cell r="A939">
            <v>2012</v>
          </cell>
          <cell r="B939" t="str">
            <v>JUL</v>
          </cell>
          <cell r="D939" t="str">
            <v>UNUC.00000001.01.07.01</v>
          </cell>
          <cell r="E939">
            <v>4161.4799999999996</v>
          </cell>
        </row>
        <row r="940">
          <cell r="A940">
            <v>2012</v>
          </cell>
          <cell r="B940" t="str">
            <v>JUL</v>
          </cell>
          <cell r="D940" t="str">
            <v>UNUC.00000001.01.12.01</v>
          </cell>
          <cell r="E940">
            <v>334.85</v>
          </cell>
        </row>
        <row r="941">
          <cell r="A941">
            <v>2012</v>
          </cell>
          <cell r="B941" t="str">
            <v>JUL</v>
          </cell>
          <cell r="D941" t="str">
            <v>UNUC.00000001.01.15.01</v>
          </cell>
          <cell r="E941">
            <v>124725.89</v>
          </cell>
        </row>
        <row r="942">
          <cell r="A942">
            <v>2012</v>
          </cell>
          <cell r="B942" t="str">
            <v>JUL</v>
          </cell>
          <cell r="D942" t="str">
            <v>UNUC.00000002.01.01.01</v>
          </cell>
          <cell r="E942">
            <v>1000755.01</v>
          </cell>
        </row>
        <row r="943">
          <cell r="A943">
            <v>2012</v>
          </cell>
          <cell r="B943" t="str">
            <v>JUL</v>
          </cell>
          <cell r="D943" t="str">
            <v>UNUC.00000002.01.02.01</v>
          </cell>
          <cell r="E943">
            <v>191710</v>
          </cell>
        </row>
        <row r="944">
          <cell r="A944">
            <v>2012</v>
          </cell>
          <cell r="B944" t="str">
            <v>JUL</v>
          </cell>
          <cell r="D944" t="str">
            <v>UNUC.00000002.01.03.01</v>
          </cell>
          <cell r="E944">
            <v>-7.93</v>
          </cell>
        </row>
        <row r="945">
          <cell r="A945">
            <v>2012</v>
          </cell>
          <cell r="B945" t="str">
            <v>JUL</v>
          </cell>
          <cell r="D945" t="str">
            <v>UNUC.00000002.01.05.01</v>
          </cell>
          <cell r="E945">
            <v>0.15</v>
          </cell>
        </row>
        <row r="946">
          <cell r="A946">
            <v>2012</v>
          </cell>
          <cell r="B946" t="str">
            <v>JUL</v>
          </cell>
          <cell r="D946" t="str">
            <v>UNUC.00000002.01.06.01</v>
          </cell>
          <cell r="E946">
            <v>4307.38</v>
          </cell>
        </row>
        <row r="947">
          <cell r="A947">
            <v>2012</v>
          </cell>
          <cell r="B947" t="str">
            <v>JUL</v>
          </cell>
          <cell r="D947" t="str">
            <v>UNUC.00000002.01.07.01</v>
          </cell>
          <cell r="E947">
            <v>3075</v>
          </cell>
        </row>
        <row r="948">
          <cell r="A948">
            <v>2012</v>
          </cell>
          <cell r="B948" t="str">
            <v>JUN</v>
          </cell>
          <cell r="D948" t="str">
            <v>UNUC.00000003.01.07.01</v>
          </cell>
          <cell r="E948">
            <v>19861</v>
          </cell>
        </row>
        <row r="949">
          <cell r="A949">
            <v>2012</v>
          </cell>
          <cell r="B949" t="str">
            <v>JUN</v>
          </cell>
          <cell r="D949" t="str">
            <v>UNUC.00000604.01.01.01</v>
          </cell>
          <cell r="E949">
            <v>-12894.24</v>
          </cell>
        </row>
        <row r="950">
          <cell r="A950">
            <v>2012</v>
          </cell>
          <cell r="B950" t="str">
            <v>JUN</v>
          </cell>
          <cell r="D950" t="str">
            <v>UNUC.00000715.01.01.01</v>
          </cell>
          <cell r="E950">
            <v>11938.4</v>
          </cell>
        </row>
        <row r="951">
          <cell r="A951">
            <v>2012</v>
          </cell>
          <cell r="B951" t="str">
            <v>JUN</v>
          </cell>
          <cell r="D951" t="str">
            <v>UNUC.00000748.01.01.08</v>
          </cell>
          <cell r="E951">
            <v>8421.7099999999991</v>
          </cell>
        </row>
        <row r="952">
          <cell r="A952">
            <v>2012</v>
          </cell>
          <cell r="B952" t="str">
            <v>JUN</v>
          </cell>
          <cell r="D952" t="str">
            <v>UPGD.00000399.01.01.01</v>
          </cell>
          <cell r="E952">
            <v>11059.62</v>
          </cell>
        </row>
        <row r="953">
          <cell r="A953">
            <v>2012</v>
          </cell>
          <cell r="B953" t="str">
            <v>JUN</v>
          </cell>
          <cell r="D953" t="str">
            <v>UPGD.00000621.01.01.01</v>
          </cell>
          <cell r="E953">
            <v>7851.56</v>
          </cell>
        </row>
        <row r="954">
          <cell r="A954">
            <v>2012</v>
          </cell>
          <cell r="B954" t="str">
            <v>JUN</v>
          </cell>
          <cell r="D954" t="str">
            <v>UPGD.00000624.01.01.01</v>
          </cell>
          <cell r="E954">
            <v>2058.56</v>
          </cell>
        </row>
        <row r="955">
          <cell r="A955">
            <v>2012</v>
          </cell>
          <cell r="B955" t="str">
            <v>JUN</v>
          </cell>
          <cell r="D955" t="str">
            <v>UPGD.00000627.01.01.01</v>
          </cell>
          <cell r="E955">
            <v>24144.639999999999</v>
          </cell>
        </row>
        <row r="956">
          <cell r="A956">
            <v>2012</v>
          </cell>
          <cell r="B956" t="str">
            <v>JUN</v>
          </cell>
          <cell r="D956" t="str">
            <v>UPGD.00000628.01.01.01</v>
          </cell>
          <cell r="E956">
            <v>3614.78</v>
          </cell>
        </row>
        <row r="957">
          <cell r="A957">
            <v>2012</v>
          </cell>
          <cell r="B957" t="str">
            <v>JUN</v>
          </cell>
          <cell r="D957" t="str">
            <v>UPGD.00000630.01.01.01</v>
          </cell>
          <cell r="E957">
            <v>19830.64</v>
          </cell>
        </row>
        <row r="958">
          <cell r="A958">
            <v>2012</v>
          </cell>
          <cell r="B958" t="str">
            <v>JUN</v>
          </cell>
          <cell r="D958" t="str">
            <v>UPGD.00000633.01.01.01</v>
          </cell>
          <cell r="E958">
            <v>3285.02</v>
          </cell>
        </row>
        <row r="959">
          <cell r="A959">
            <v>2012</v>
          </cell>
          <cell r="B959" t="str">
            <v>JUN</v>
          </cell>
          <cell r="D959" t="str">
            <v>UPGD.00000634.01.01.01</v>
          </cell>
          <cell r="E959">
            <v>106.24</v>
          </cell>
        </row>
        <row r="960">
          <cell r="A960">
            <v>2012</v>
          </cell>
          <cell r="B960" t="str">
            <v>JUN</v>
          </cell>
          <cell r="D960" t="str">
            <v>UPGD.00000728.01.01.01</v>
          </cell>
          <cell r="E960">
            <v>15745</v>
          </cell>
        </row>
        <row r="961">
          <cell r="A961">
            <v>2012</v>
          </cell>
          <cell r="B961" t="str">
            <v>JUN</v>
          </cell>
          <cell r="D961" t="str">
            <v>UPGD.00000962.01.01.01</v>
          </cell>
          <cell r="E961">
            <v>4022.63</v>
          </cell>
        </row>
        <row r="962">
          <cell r="A962">
            <v>2012</v>
          </cell>
          <cell r="B962" t="str">
            <v>JUN</v>
          </cell>
          <cell r="D962" t="str">
            <v>UPGD.00000962.01.01.02</v>
          </cell>
          <cell r="E962">
            <v>4023.15</v>
          </cell>
        </row>
        <row r="963">
          <cell r="A963">
            <v>2012</v>
          </cell>
          <cell r="B963" t="str">
            <v>JUN</v>
          </cell>
          <cell r="D963" t="str">
            <v>UPGD.00000963.01.01.01</v>
          </cell>
          <cell r="E963">
            <v>18718.689999999999</v>
          </cell>
        </row>
        <row r="964">
          <cell r="A964">
            <v>2012</v>
          </cell>
          <cell r="B964" t="str">
            <v>JUN</v>
          </cell>
          <cell r="D964" t="str">
            <v>UPGD.00000963.01.01.02</v>
          </cell>
          <cell r="E964">
            <v>18718.63</v>
          </cell>
        </row>
        <row r="965">
          <cell r="A965">
            <v>2012</v>
          </cell>
          <cell r="B965" t="str">
            <v>JUN</v>
          </cell>
          <cell r="D965" t="str">
            <v>UPGD.00001446.01.01.01</v>
          </cell>
          <cell r="E965">
            <v>23544.65</v>
          </cell>
        </row>
        <row r="966">
          <cell r="A966">
            <v>2012</v>
          </cell>
          <cell r="B966" t="str">
            <v>JUN</v>
          </cell>
          <cell r="D966" t="str">
            <v>UCOR.00000306.01.07.01</v>
          </cell>
          <cell r="E966">
            <v>-694480.36</v>
          </cell>
        </row>
        <row r="967">
          <cell r="A967">
            <v>2012</v>
          </cell>
          <cell r="B967" t="str">
            <v>JUN</v>
          </cell>
          <cell r="D967" t="str">
            <v>6350000868</v>
          </cell>
          <cell r="E967">
            <v>-83792.570000000007</v>
          </cell>
        </row>
        <row r="968">
          <cell r="A968">
            <v>2012</v>
          </cell>
          <cell r="B968" t="str">
            <v>JUN</v>
          </cell>
          <cell r="D968" t="str">
            <v>6350000869</v>
          </cell>
          <cell r="E968">
            <v>24007.11</v>
          </cell>
        </row>
        <row r="969">
          <cell r="A969">
            <v>2012</v>
          </cell>
          <cell r="B969" t="str">
            <v>JUN</v>
          </cell>
          <cell r="D969" t="str">
            <v>6350000870</v>
          </cell>
          <cell r="E969">
            <v>-21892.29</v>
          </cell>
        </row>
        <row r="970">
          <cell r="A970">
            <v>2012</v>
          </cell>
          <cell r="B970" t="str">
            <v>JUN</v>
          </cell>
          <cell r="D970" t="str">
            <v>TRU5MON</v>
          </cell>
          <cell r="E970">
            <v>2384022.66666666</v>
          </cell>
        </row>
        <row r="971">
          <cell r="A971">
            <v>2012</v>
          </cell>
          <cell r="B971" t="str">
            <v>JUN</v>
          </cell>
          <cell r="D971" t="str">
            <v>TRU5TOT</v>
          </cell>
          <cell r="E971">
            <v>28608272</v>
          </cell>
        </row>
        <row r="972">
          <cell r="A972">
            <v>2012</v>
          </cell>
          <cell r="B972" t="str">
            <v>JUN</v>
          </cell>
          <cell r="D972" t="str">
            <v>2MC5MON</v>
          </cell>
          <cell r="E972">
            <v>0</v>
          </cell>
        </row>
        <row r="973">
          <cell r="A973">
            <v>2012</v>
          </cell>
          <cell r="B973" t="str">
            <v>JUN</v>
          </cell>
          <cell r="D973" t="str">
            <v>RAF5FEE</v>
          </cell>
          <cell r="E973">
            <v>46480.919587199998</v>
          </cell>
        </row>
        <row r="974">
          <cell r="A974">
            <v>2012</v>
          </cell>
          <cell r="B974" t="str">
            <v>JUN</v>
          </cell>
          <cell r="D974" t="str">
            <v>REV5NET</v>
          </cell>
          <cell r="E974">
            <v>64510351.840412803</v>
          </cell>
        </row>
        <row r="975">
          <cell r="A975">
            <v>2012</v>
          </cell>
          <cell r="B975" t="str">
            <v>JUN</v>
          </cell>
          <cell r="D975" t="str">
            <v>REV5MON</v>
          </cell>
          <cell r="E975">
            <v>66894374.5070794</v>
          </cell>
        </row>
        <row r="976">
          <cell r="A976">
            <v>2012</v>
          </cell>
          <cell r="B976" t="str">
            <v>JUN</v>
          </cell>
          <cell r="D976" t="str">
            <v>AMC5081</v>
          </cell>
          <cell r="E976">
            <v>0</v>
          </cell>
        </row>
        <row r="977">
          <cell r="A977">
            <v>2012</v>
          </cell>
          <cell r="B977" t="str">
            <v>JUN</v>
          </cell>
          <cell r="D977" t="str">
            <v>AMB5081</v>
          </cell>
          <cell r="E977">
            <v>0.98013950000000005</v>
          </cell>
        </row>
        <row r="978">
          <cell r="A978">
            <v>2012</v>
          </cell>
          <cell r="B978" t="str">
            <v>JUN</v>
          </cell>
          <cell r="D978" t="str">
            <v>AMA5081</v>
          </cell>
          <cell r="E978">
            <v>0</v>
          </cell>
        </row>
        <row r="979">
          <cell r="A979">
            <v>2012</v>
          </cell>
          <cell r="B979" t="str">
            <v>JUN</v>
          </cell>
          <cell r="D979" t="str">
            <v>AM75081</v>
          </cell>
          <cell r="E979">
            <v>1E-3</v>
          </cell>
        </row>
        <row r="980">
          <cell r="A980">
            <v>2012</v>
          </cell>
          <cell r="B980" t="str">
            <v>JUN</v>
          </cell>
          <cell r="D980" t="str">
            <v>AM95081</v>
          </cell>
          <cell r="E980">
            <v>9.5799999999999998E-5</v>
          </cell>
        </row>
        <row r="981">
          <cell r="A981">
            <v>2012</v>
          </cell>
          <cell r="B981" t="str">
            <v>JUN</v>
          </cell>
          <cell r="D981" t="str">
            <v>AM55081</v>
          </cell>
          <cell r="E981">
            <v>0</v>
          </cell>
        </row>
        <row r="982">
          <cell r="A982">
            <v>2012</v>
          </cell>
          <cell r="B982" t="str">
            <v>JUN</v>
          </cell>
          <cell r="D982" t="str">
            <v>AM25081</v>
          </cell>
          <cell r="E982">
            <v>0</v>
          </cell>
        </row>
        <row r="983">
          <cell r="A983">
            <v>2012</v>
          </cell>
          <cell r="B983" t="str">
            <v>JUN</v>
          </cell>
          <cell r="D983" t="str">
            <v>AM65081</v>
          </cell>
          <cell r="E983">
            <v>1.2999999999999999E-3</v>
          </cell>
        </row>
        <row r="984">
          <cell r="A984">
            <v>2012</v>
          </cell>
          <cell r="B984" t="str">
            <v>JUN</v>
          </cell>
          <cell r="D984" t="str">
            <v>AM85081</v>
          </cell>
          <cell r="E984">
            <v>1.15E-3</v>
          </cell>
        </row>
        <row r="985">
          <cell r="A985">
            <v>2012</v>
          </cell>
          <cell r="B985" t="str">
            <v>JUN</v>
          </cell>
          <cell r="D985" t="str">
            <v>AM35081</v>
          </cell>
          <cell r="E985">
            <v>0</v>
          </cell>
        </row>
        <row r="986">
          <cell r="A986">
            <v>2012</v>
          </cell>
          <cell r="B986" t="str">
            <v>JUN</v>
          </cell>
          <cell r="D986" t="str">
            <v>RRM5082</v>
          </cell>
          <cell r="E986">
            <v>0.98013950000000005</v>
          </cell>
        </row>
        <row r="987">
          <cell r="A987">
            <v>2012</v>
          </cell>
          <cell r="B987" t="str">
            <v>JUN</v>
          </cell>
          <cell r="D987" t="str">
            <v>RR75082</v>
          </cell>
          <cell r="E987">
            <v>5.5E-2</v>
          </cell>
        </row>
        <row r="988">
          <cell r="A988">
            <v>2012</v>
          </cell>
          <cell r="B988" t="str">
            <v>JUN</v>
          </cell>
          <cell r="D988" t="str">
            <v>RR35082</v>
          </cell>
          <cell r="E988">
            <v>-55938999</v>
          </cell>
        </row>
        <row r="989">
          <cell r="A989">
            <v>2012</v>
          </cell>
          <cell r="B989" t="str">
            <v>JUN</v>
          </cell>
          <cell r="D989" t="str">
            <v>RRC5082</v>
          </cell>
          <cell r="E989">
            <v>-12747.951889191199</v>
          </cell>
        </row>
        <row r="990">
          <cell r="A990">
            <v>2012</v>
          </cell>
          <cell r="B990" t="str">
            <v>JUN</v>
          </cell>
          <cell r="D990" t="str">
            <v>RRI5082</v>
          </cell>
          <cell r="E990">
            <v>0</v>
          </cell>
        </row>
        <row r="991">
          <cell r="A991">
            <v>2012</v>
          </cell>
          <cell r="B991" t="str">
            <v>JUN</v>
          </cell>
          <cell r="D991" t="str">
            <v>RRB5082</v>
          </cell>
          <cell r="E991">
            <v>-219032.99155065001</v>
          </cell>
        </row>
        <row r="992">
          <cell r="A992">
            <v>2012</v>
          </cell>
          <cell r="B992" t="str">
            <v>JUN</v>
          </cell>
          <cell r="D992" t="str">
            <v>RRL5082</v>
          </cell>
          <cell r="E992">
            <v>0</v>
          </cell>
        </row>
        <row r="993">
          <cell r="A993">
            <v>2012</v>
          </cell>
          <cell r="B993" t="str">
            <v>JUN</v>
          </cell>
          <cell r="D993" t="str">
            <v>RRE5082</v>
          </cell>
          <cell r="E993">
            <v>-90714.528925399994</v>
          </cell>
        </row>
        <row r="994">
          <cell r="A994">
            <v>2012</v>
          </cell>
          <cell r="B994" t="str">
            <v>JUN</v>
          </cell>
          <cell r="D994" t="str">
            <v>RR95082</v>
          </cell>
          <cell r="E994">
            <v>5.8201058201058198E-2</v>
          </cell>
        </row>
        <row r="995">
          <cell r="A995">
            <v>2012</v>
          </cell>
          <cell r="B995" t="str">
            <v>JUN</v>
          </cell>
          <cell r="D995" t="str">
            <v>RR55082</v>
          </cell>
          <cell r="E995">
            <v>4.7018999999999998E-2</v>
          </cell>
        </row>
        <row r="996">
          <cell r="A996">
            <v>2012</v>
          </cell>
          <cell r="B996" t="str">
            <v>JUN</v>
          </cell>
          <cell r="D996" t="str">
            <v>RRR5082</v>
          </cell>
          <cell r="E996">
            <v>0</v>
          </cell>
        </row>
        <row r="997">
          <cell r="A997">
            <v>2012</v>
          </cell>
          <cell r="B997" t="str">
            <v>JUN</v>
          </cell>
          <cell r="D997" t="str">
            <v>RR25082</v>
          </cell>
          <cell r="E997">
            <v>-77987</v>
          </cell>
        </row>
        <row r="998">
          <cell r="A998">
            <v>2012</v>
          </cell>
          <cell r="B998" t="str">
            <v>JUN</v>
          </cell>
          <cell r="D998" t="str">
            <v>RR45082</v>
          </cell>
          <cell r="E998">
            <v>-55900005.5</v>
          </cell>
        </row>
        <row r="999">
          <cell r="A999">
            <v>2012</v>
          </cell>
          <cell r="B999" t="str">
            <v>JUN</v>
          </cell>
          <cell r="D999" t="str">
            <v>RRP5082</v>
          </cell>
          <cell r="E999">
            <v>-438416.98227391398</v>
          </cell>
        </row>
        <row r="1000">
          <cell r="A1000">
            <v>2012</v>
          </cell>
          <cell r="B1000" t="str">
            <v>JUN</v>
          </cell>
          <cell r="D1000" t="str">
            <v>RRH5082</v>
          </cell>
          <cell r="E1000">
            <v>0</v>
          </cell>
        </row>
        <row r="1001">
          <cell r="A1001">
            <v>2012</v>
          </cell>
          <cell r="B1001" t="str">
            <v>JUN</v>
          </cell>
          <cell r="D1001" t="str">
            <v>RRQ5082</v>
          </cell>
          <cell r="E1001">
            <v>0</v>
          </cell>
        </row>
        <row r="1002">
          <cell r="A1002">
            <v>2012</v>
          </cell>
          <cell r="B1002" t="str">
            <v>JUN</v>
          </cell>
          <cell r="D1002" t="str">
            <v>RRD5082</v>
          </cell>
          <cell r="E1002">
            <v>-124805.123390683</v>
          </cell>
        </row>
        <row r="1003">
          <cell r="A1003">
            <v>2012</v>
          </cell>
          <cell r="B1003" t="str">
            <v>JUN</v>
          </cell>
          <cell r="D1003" t="str">
            <v>RRJ5082</v>
          </cell>
          <cell r="E1003">
            <v>-447300.59575592499</v>
          </cell>
        </row>
        <row r="1004">
          <cell r="A1004">
            <v>2012</v>
          </cell>
          <cell r="B1004" t="str">
            <v>JUN</v>
          </cell>
          <cell r="D1004" t="str">
            <v>RRF5082</v>
          </cell>
          <cell r="E1004">
            <v>-447300.59575592499</v>
          </cell>
        </row>
        <row r="1005">
          <cell r="A1005">
            <v>2012</v>
          </cell>
          <cell r="B1005" t="str">
            <v>JUN</v>
          </cell>
          <cell r="D1005" t="str">
            <v>RRK5082</v>
          </cell>
          <cell r="E1005">
            <v>0</v>
          </cell>
        </row>
        <row r="1006">
          <cell r="A1006">
            <v>2012</v>
          </cell>
          <cell r="B1006" t="str">
            <v>JUN</v>
          </cell>
          <cell r="D1006" t="str">
            <v>RR65082</v>
          </cell>
          <cell r="E1006">
            <v>1.9473000000000001E-2</v>
          </cell>
        </row>
        <row r="1007">
          <cell r="A1007">
            <v>2012</v>
          </cell>
          <cell r="B1007" t="str">
            <v>JUN</v>
          </cell>
          <cell r="D1007" t="str">
            <v>RRO5082</v>
          </cell>
          <cell r="E1007">
            <v>1</v>
          </cell>
        </row>
        <row r="1008">
          <cell r="A1008">
            <v>2012</v>
          </cell>
          <cell r="B1008" t="str">
            <v>JUN</v>
          </cell>
          <cell r="D1008" t="str">
            <v>RRN5082</v>
          </cell>
          <cell r="E1008">
            <v>1</v>
          </cell>
        </row>
        <row r="1009">
          <cell r="A1009">
            <v>2012</v>
          </cell>
          <cell r="B1009" t="str">
            <v>JUN</v>
          </cell>
          <cell r="D1009" t="str">
            <v>RR85082</v>
          </cell>
          <cell r="E1009">
            <v>0.35</v>
          </cell>
        </row>
        <row r="1010">
          <cell r="A1010">
            <v>2012</v>
          </cell>
          <cell r="B1010" t="str">
            <v>JUN</v>
          </cell>
          <cell r="D1010" t="str">
            <v>RRG5082</v>
          </cell>
          <cell r="E1010">
            <v>1</v>
          </cell>
        </row>
        <row r="1011">
          <cell r="A1011">
            <v>2012</v>
          </cell>
          <cell r="B1011" t="str">
            <v>JUN</v>
          </cell>
          <cell r="D1011" t="str">
            <v>RRS5082</v>
          </cell>
          <cell r="E1011">
            <v>-438416.98227391398</v>
          </cell>
        </row>
        <row r="1012">
          <cell r="A1012">
            <v>2012</v>
          </cell>
          <cell r="B1012" t="str">
            <v>JUN</v>
          </cell>
          <cell r="D1012" t="str">
            <v>RRA5082</v>
          </cell>
          <cell r="E1012">
            <v>0.53846153846153799</v>
          </cell>
        </row>
        <row r="1013">
          <cell r="A1013">
            <v>2012</v>
          </cell>
          <cell r="B1013" t="str">
            <v>JUN</v>
          </cell>
          <cell r="D1013" t="str">
            <v>4405810</v>
          </cell>
          <cell r="E1013">
            <v>0</v>
          </cell>
        </row>
        <row r="1014">
          <cell r="A1014">
            <v>2012</v>
          </cell>
          <cell r="B1014" t="str">
            <v>JUN</v>
          </cell>
          <cell r="D1014" t="str">
            <v>4405940</v>
          </cell>
          <cell r="E1014">
            <v>0</v>
          </cell>
        </row>
        <row r="1015">
          <cell r="A1015">
            <v>2012</v>
          </cell>
          <cell r="B1015" t="str">
            <v>JUN</v>
          </cell>
          <cell r="D1015" t="str">
            <v>4405000</v>
          </cell>
          <cell r="E1015">
            <v>79532564.120000005</v>
          </cell>
        </row>
        <row r="1016">
          <cell r="A1016">
            <v>2012</v>
          </cell>
          <cell r="B1016" t="str">
            <v>JUN</v>
          </cell>
          <cell r="D1016" t="str">
            <v>4405840</v>
          </cell>
          <cell r="E1016">
            <v>0</v>
          </cell>
        </row>
        <row r="1017">
          <cell r="A1017">
            <v>2012</v>
          </cell>
          <cell r="B1017" t="str">
            <v>JUN</v>
          </cell>
          <cell r="D1017" t="str">
            <v>MAN5001</v>
          </cell>
          <cell r="E1017">
            <v>3364670</v>
          </cell>
        </row>
        <row r="1018">
          <cell r="A1018">
            <v>2012</v>
          </cell>
          <cell r="B1018" t="str">
            <v>JUN</v>
          </cell>
          <cell r="D1018" t="str">
            <v>MAN5002</v>
          </cell>
          <cell r="E1018">
            <v>25243602</v>
          </cell>
        </row>
        <row r="1019">
          <cell r="A1019">
            <v>2012</v>
          </cell>
          <cell r="B1019" t="str">
            <v>JUN</v>
          </cell>
          <cell r="D1019" t="str">
            <v>MAN5003</v>
          </cell>
          <cell r="E1019">
            <v>0</v>
          </cell>
        </row>
        <row r="1020">
          <cell r="A1020">
            <v>2012</v>
          </cell>
          <cell r="B1020" t="str">
            <v>MAY</v>
          </cell>
          <cell r="D1020" t="str">
            <v>1MC5TOT</v>
          </cell>
          <cell r="E1020">
            <v>0</v>
          </cell>
        </row>
        <row r="1021">
          <cell r="A1021">
            <v>2012</v>
          </cell>
          <cell r="B1021" t="str">
            <v>MAY</v>
          </cell>
          <cell r="D1021" t="str">
            <v>TRU5MON</v>
          </cell>
          <cell r="E1021">
            <v>2384022.66666666</v>
          </cell>
        </row>
        <row r="1022">
          <cell r="A1022">
            <v>2012</v>
          </cell>
          <cell r="B1022" t="str">
            <v>MAY</v>
          </cell>
          <cell r="D1022" t="str">
            <v>TRU5TOT</v>
          </cell>
          <cell r="E1022">
            <v>28608272</v>
          </cell>
        </row>
        <row r="1023">
          <cell r="A1023">
            <v>2012</v>
          </cell>
          <cell r="B1023" t="str">
            <v>MAY</v>
          </cell>
          <cell r="D1023" t="str">
            <v>2MC5MON</v>
          </cell>
          <cell r="E1023">
            <v>0</v>
          </cell>
        </row>
        <row r="1024">
          <cell r="A1024">
            <v>2012</v>
          </cell>
          <cell r="B1024" t="str">
            <v>MAY</v>
          </cell>
          <cell r="D1024" t="str">
            <v>RAF5FEE</v>
          </cell>
          <cell r="E1024">
            <v>40448.116331999998</v>
          </cell>
        </row>
        <row r="1025">
          <cell r="A1025">
            <v>2012</v>
          </cell>
          <cell r="B1025" t="str">
            <v>MAY</v>
          </cell>
          <cell r="D1025" t="str">
            <v>REV5NET</v>
          </cell>
          <cell r="E1025">
            <v>56137491.233668</v>
          </cell>
        </row>
        <row r="1026">
          <cell r="A1026">
            <v>2012</v>
          </cell>
          <cell r="B1026" t="str">
            <v>MAY</v>
          </cell>
          <cell r="D1026" t="str">
            <v>REV5MON</v>
          </cell>
          <cell r="E1026">
            <v>58521513.900334597</v>
          </cell>
        </row>
        <row r="1027">
          <cell r="A1027">
            <v>2012</v>
          </cell>
          <cell r="B1027" t="str">
            <v>MAY</v>
          </cell>
          <cell r="D1027" t="str">
            <v>AMB5081</v>
          </cell>
          <cell r="E1027">
            <v>0.98013950000000005</v>
          </cell>
        </row>
        <row r="1028">
          <cell r="A1028">
            <v>2012</v>
          </cell>
          <cell r="B1028" t="str">
            <v>MAY</v>
          </cell>
          <cell r="D1028" t="str">
            <v>AM25081</v>
          </cell>
          <cell r="E1028">
            <v>0</v>
          </cell>
        </row>
        <row r="1029">
          <cell r="A1029">
            <v>2012</v>
          </cell>
          <cell r="B1029" t="str">
            <v>MAY</v>
          </cell>
          <cell r="D1029" t="str">
            <v>AM65081</v>
          </cell>
          <cell r="E1029">
            <v>1.1999999999999999E-3</v>
          </cell>
        </row>
        <row r="1030">
          <cell r="A1030">
            <v>2012</v>
          </cell>
          <cell r="B1030" t="str">
            <v>MAY</v>
          </cell>
          <cell r="D1030" t="str">
            <v>AMC5081</v>
          </cell>
          <cell r="E1030">
            <v>0</v>
          </cell>
        </row>
        <row r="1031">
          <cell r="A1031">
            <v>2012</v>
          </cell>
          <cell r="B1031" t="str">
            <v>MAY</v>
          </cell>
          <cell r="D1031" t="str">
            <v>AM95081</v>
          </cell>
          <cell r="E1031">
            <v>1.042E-4</v>
          </cell>
        </row>
        <row r="1032">
          <cell r="A1032">
            <v>2012</v>
          </cell>
          <cell r="B1032" t="str">
            <v>MAY</v>
          </cell>
          <cell r="D1032" t="str">
            <v>AMA5081</v>
          </cell>
          <cell r="E1032">
            <v>0</v>
          </cell>
        </row>
        <row r="1033">
          <cell r="A1033">
            <v>2012</v>
          </cell>
          <cell r="B1033" t="str">
            <v>MAY</v>
          </cell>
          <cell r="D1033" t="str">
            <v>AM75081</v>
          </cell>
          <cell r="E1033">
            <v>1.2999999999999999E-3</v>
          </cell>
        </row>
        <row r="1034">
          <cell r="A1034">
            <v>2012</v>
          </cell>
          <cell r="B1034" t="str">
            <v>MAY</v>
          </cell>
          <cell r="D1034" t="str">
            <v>AM35081</v>
          </cell>
          <cell r="E1034">
            <v>0</v>
          </cell>
        </row>
        <row r="1035">
          <cell r="A1035">
            <v>2012</v>
          </cell>
          <cell r="B1035" t="str">
            <v>MAY</v>
          </cell>
          <cell r="D1035" t="str">
            <v>AM85081</v>
          </cell>
          <cell r="E1035">
            <v>1.25E-3</v>
          </cell>
        </row>
        <row r="1036">
          <cell r="A1036">
            <v>2012</v>
          </cell>
          <cell r="B1036" t="str">
            <v>MAY</v>
          </cell>
          <cell r="D1036" t="str">
            <v>AM55081</v>
          </cell>
          <cell r="E1036">
            <v>0</v>
          </cell>
        </row>
        <row r="1037">
          <cell r="A1037">
            <v>2012</v>
          </cell>
          <cell r="B1037" t="str">
            <v>MAY</v>
          </cell>
          <cell r="D1037" t="str">
            <v>RRJ5082</v>
          </cell>
          <cell r="E1037">
            <v>-446676.55947454699</v>
          </cell>
        </row>
        <row r="1038">
          <cell r="A1038">
            <v>2012</v>
          </cell>
          <cell r="B1038" t="str">
            <v>MAY</v>
          </cell>
          <cell r="D1038" t="str">
            <v>RRP5082</v>
          </cell>
          <cell r="E1038">
            <v>-437805.33966510301</v>
          </cell>
        </row>
        <row r="1039">
          <cell r="A1039">
            <v>2012</v>
          </cell>
          <cell r="B1039" t="str">
            <v>MAY</v>
          </cell>
          <cell r="D1039" t="str">
            <v>RRL5082</v>
          </cell>
          <cell r="E1039">
            <v>0</v>
          </cell>
        </row>
        <row r="1040">
          <cell r="A1040">
            <v>2012</v>
          </cell>
          <cell r="B1040" t="str">
            <v>MAY</v>
          </cell>
          <cell r="D1040" t="str">
            <v>RR65082</v>
          </cell>
          <cell r="E1040">
            <v>1.9473000000000001E-2</v>
          </cell>
        </row>
        <row r="1041">
          <cell r="A1041">
            <v>2012</v>
          </cell>
          <cell r="B1041" t="str">
            <v>MAY</v>
          </cell>
          <cell r="D1041" t="str">
            <v>RRI5082</v>
          </cell>
          <cell r="E1041">
            <v>0</v>
          </cell>
        </row>
        <row r="1042">
          <cell r="A1042">
            <v>2012</v>
          </cell>
          <cell r="B1042" t="str">
            <v>MAY</v>
          </cell>
          <cell r="D1042" t="str">
            <v>RRS5082</v>
          </cell>
          <cell r="E1042">
            <v>-437805.33966510301</v>
          </cell>
        </row>
        <row r="1043">
          <cell r="A1043">
            <v>2012</v>
          </cell>
          <cell r="B1043" t="str">
            <v>MAY</v>
          </cell>
          <cell r="D1043" t="str">
            <v>RRF5082</v>
          </cell>
          <cell r="E1043">
            <v>-446676.55947454699</v>
          </cell>
        </row>
        <row r="1044">
          <cell r="A1044">
            <v>2012</v>
          </cell>
          <cell r="B1044" t="str">
            <v>MAY</v>
          </cell>
          <cell r="D1044" t="str">
            <v>RRD5082</v>
          </cell>
          <cell r="E1044">
            <v>-124631.005748461</v>
          </cell>
        </row>
        <row r="1045">
          <cell r="A1045">
            <v>2012</v>
          </cell>
          <cell r="B1045" t="str">
            <v>MAY</v>
          </cell>
          <cell r="D1045" t="str">
            <v>RR35082</v>
          </cell>
          <cell r="E1045">
            <v>-55861012</v>
          </cell>
        </row>
        <row r="1046">
          <cell r="A1046">
            <v>2012</v>
          </cell>
          <cell r="B1046" t="str">
            <v>MAY</v>
          </cell>
          <cell r="D1046" t="str">
            <v>RRO5082</v>
          </cell>
          <cell r="E1046">
            <v>1</v>
          </cell>
        </row>
        <row r="1047">
          <cell r="A1047">
            <v>2012</v>
          </cell>
          <cell r="B1047" t="str">
            <v>MAY</v>
          </cell>
          <cell r="D1047" t="str">
            <v>RR25082</v>
          </cell>
          <cell r="E1047">
            <v>-77987</v>
          </cell>
        </row>
        <row r="1048">
          <cell r="A1048">
            <v>2012</v>
          </cell>
          <cell r="B1048" t="str">
            <v>MAY</v>
          </cell>
          <cell r="D1048" t="str">
            <v>RRQ5082</v>
          </cell>
          <cell r="E1048">
            <v>0</v>
          </cell>
        </row>
        <row r="1049">
          <cell r="A1049">
            <v>2012</v>
          </cell>
          <cell r="B1049" t="str">
            <v>MAY</v>
          </cell>
          <cell r="D1049" t="str">
            <v>RRM5082</v>
          </cell>
          <cell r="E1049">
            <v>0.98013950000000005</v>
          </cell>
        </row>
        <row r="1050">
          <cell r="A1050">
            <v>2012</v>
          </cell>
          <cell r="B1050" t="str">
            <v>MAY</v>
          </cell>
          <cell r="D1050" t="str">
            <v>RR85082</v>
          </cell>
          <cell r="E1050">
            <v>0.35</v>
          </cell>
        </row>
        <row r="1051">
          <cell r="A1051">
            <v>2012</v>
          </cell>
          <cell r="B1051" t="str">
            <v>MAY</v>
          </cell>
          <cell r="D1051" t="str">
            <v>RRE5082</v>
          </cell>
          <cell r="E1051">
            <v>-90587.971621799996</v>
          </cell>
        </row>
        <row r="1052">
          <cell r="A1052">
            <v>2012</v>
          </cell>
          <cell r="B1052" t="str">
            <v>MAY</v>
          </cell>
          <cell r="D1052" t="str">
            <v>RR75082</v>
          </cell>
          <cell r="E1052">
            <v>5.5E-2</v>
          </cell>
        </row>
        <row r="1053">
          <cell r="A1053">
            <v>2012</v>
          </cell>
          <cell r="B1053" t="str">
            <v>MAY</v>
          </cell>
          <cell r="D1053" t="str">
            <v>RRG5082</v>
          </cell>
          <cell r="E1053">
            <v>1</v>
          </cell>
        </row>
        <row r="1054">
          <cell r="A1054">
            <v>2012</v>
          </cell>
          <cell r="B1054" t="str">
            <v>MAY</v>
          </cell>
          <cell r="D1054" t="str">
            <v>RRH5082</v>
          </cell>
          <cell r="E1054">
            <v>0</v>
          </cell>
        </row>
        <row r="1055">
          <cell r="A1055">
            <v>2012</v>
          </cell>
          <cell r="B1055" t="str">
            <v>MAY</v>
          </cell>
          <cell r="D1055" t="str">
            <v>RR95082</v>
          </cell>
          <cell r="E1055">
            <v>5.8201058201058198E-2</v>
          </cell>
        </row>
        <row r="1056">
          <cell r="A1056">
            <v>2012</v>
          </cell>
          <cell r="B1056" t="str">
            <v>MAY</v>
          </cell>
          <cell r="D1056" t="str">
            <v>RRR5082</v>
          </cell>
          <cell r="E1056">
            <v>0</v>
          </cell>
        </row>
        <row r="1057">
          <cell r="A1057">
            <v>2012</v>
          </cell>
          <cell r="B1057" t="str">
            <v>MAY</v>
          </cell>
          <cell r="D1057" t="str">
            <v>RRN5082</v>
          </cell>
          <cell r="E1057">
            <v>1</v>
          </cell>
        </row>
        <row r="1058">
          <cell r="A1058">
            <v>2012</v>
          </cell>
          <cell r="B1058" t="str">
            <v>MAY</v>
          </cell>
          <cell r="D1058" t="str">
            <v>RRB5082</v>
          </cell>
          <cell r="E1058">
            <v>-218727.41508855001</v>
          </cell>
        </row>
        <row r="1059">
          <cell r="A1059">
            <v>2012</v>
          </cell>
          <cell r="B1059" t="str">
            <v>MAY</v>
          </cell>
          <cell r="D1059" t="str">
            <v>RRA5082</v>
          </cell>
          <cell r="E1059">
            <v>0.53846153846153799</v>
          </cell>
        </row>
        <row r="1060">
          <cell r="A1060">
            <v>2012</v>
          </cell>
          <cell r="B1060" t="str">
            <v>MAY</v>
          </cell>
          <cell r="D1060" t="str">
            <v>RR45082</v>
          </cell>
          <cell r="E1060">
            <v>-55822018.5</v>
          </cell>
        </row>
        <row r="1061">
          <cell r="A1061">
            <v>2012</v>
          </cell>
          <cell r="B1061" t="str">
            <v>MAY</v>
          </cell>
          <cell r="D1061" t="str">
            <v>RRC5082</v>
          </cell>
          <cell r="E1061">
            <v>-12730.1670157357</v>
          </cell>
        </row>
        <row r="1062">
          <cell r="A1062">
            <v>2012</v>
          </cell>
          <cell r="B1062" t="str">
            <v>MAY</v>
          </cell>
          <cell r="D1062" t="str">
            <v>RR55082</v>
          </cell>
          <cell r="E1062">
            <v>4.7018999999999998E-2</v>
          </cell>
        </row>
        <row r="1063">
          <cell r="A1063">
            <v>2012</v>
          </cell>
          <cell r="B1063" t="str">
            <v>MAY</v>
          </cell>
          <cell r="D1063" t="str">
            <v>RRK5082</v>
          </cell>
          <cell r="E1063">
            <v>0</v>
          </cell>
        </row>
        <row r="1064">
          <cell r="A1064">
            <v>2012</v>
          </cell>
          <cell r="B1064" t="str">
            <v>JUN</v>
          </cell>
          <cell r="D1064" t="str">
            <v>6350000871</v>
          </cell>
          <cell r="E1064">
            <v>-136.44</v>
          </cell>
        </row>
        <row r="1065">
          <cell r="A1065">
            <v>2012</v>
          </cell>
          <cell r="B1065" t="str">
            <v>JUN</v>
          </cell>
          <cell r="D1065" t="str">
            <v>6350000872</v>
          </cell>
          <cell r="E1065">
            <v>-1978.38</v>
          </cell>
        </row>
        <row r="1066">
          <cell r="A1066">
            <v>2012</v>
          </cell>
          <cell r="B1066" t="str">
            <v>JUN</v>
          </cell>
          <cell r="D1066" t="str">
            <v>6360000992</v>
          </cell>
          <cell r="E1066">
            <v>19595838.34</v>
          </cell>
        </row>
        <row r="1067">
          <cell r="A1067">
            <v>2012</v>
          </cell>
          <cell r="B1067" t="str">
            <v>JUN</v>
          </cell>
          <cell r="D1067" t="str">
            <v>UCOR.00000601.01.01.02</v>
          </cell>
          <cell r="E1067">
            <v>148754.63</v>
          </cell>
        </row>
        <row r="1068">
          <cell r="A1068">
            <v>2012</v>
          </cell>
          <cell r="B1068" t="str">
            <v>JUN</v>
          </cell>
          <cell r="D1068" t="str">
            <v>UCOR.00000301.01.05.01</v>
          </cell>
          <cell r="E1068">
            <v>7215998.4400000004</v>
          </cell>
        </row>
        <row r="1069">
          <cell r="A1069">
            <v>2012</v>
          </cell>
          <cell r="B1069" t="str">
            <v>JUN</v>
          </cell>
          <cell r="D1069" t="str">
            <v>UCOR.00000306.01.07.02</v>
          </cell>
          <cell r="E1069">
            <v>11122942.560000001</v>
          </cell>
        </row>
        <row r="1070">
          <cell r="A1070">
            <v>2012</v>
          </cell>
          <cell r="B1070" t="str">
            <v>JUN</v>
          </cell>
          <cell r="D1070" t="str">
            <v>UCOR.00000301.01.03.01</v>
          </cell>
          <cell r="E1070">
            <v>25841540.039999999</v>
          </cell>
        </row>
        <row r="1071">
          <cell r="A1071">
            <v>2012</v>
          </cell>
          <cell r="B1071" t="str">
            <v>JUN</v>
          </cell>
          <cell r="D1071" t="str">
            <v>UCOR.00000301.01.06.01</v>
          </cell>
          <cell r="E1071">
            <v>77987</v>
          </cell>
        </row>
        <row r="1072">
          <cell r="A1072">
            <v>2012</v>
          </cell>
          <cell r="B1072" t="str">
            <v>JUN</v>
          </cell>
          <cell r="D1072" t="str">
            <v>UCOR.00000622.01.02.01</v>
          </cell>
          <cell r="E1072">
            <v>-95004.23</v>
          </cell>
        </row>
        <row r="1073">
          <cell r="A1073">
            <v>2012</v>
          </cell>
          <cell r="B1073" t="str">
            <v>JUN</v>
          </cell>
          <cell r="D1073" t="str">
            <v>UNUC.00000001.01.01.01</v>
          </cell>
          <cell r="E1073">
            <v>958929.41</v>
          </cell>
        </row>
        <row r="1074">
          <cell r="A1074">
            <v>2012</v>
          </cell>
          <cell r="B1074" t="str">
            <v>JUN</v>
          </cell>
          <cell r="D1074" t="str">
            <v>UNUC.00000001.01.02.01</v>
          </cell>
          <cell r="E1074">
            <v>59191</v>
          </cell>
        </row>
        <row r="1075">
          <cell r="A1075">
            <v>2012</v>
          </cell>
          <cell r="B1075" t="str">
            <v>JUN</v>
          </cell>
          <cell r="D1075" t="str">
            <v>UNUC.00000001.01.04.01</v>
          </cell>
          <cell r="E1075">
            <v>309060.23</v>
          </cell>
        </row>
        <row r="1076">
          <cell r="A1076">
            <v>2012</v>
          </cell>
          <cell r="B1076" t="str">
            <v>JUN</v>
          </cell>
          <cell r="D1076" t="str">
            <v>UNUC.00000001.01.06.01</v>
          </cell>
          <cell r="E1076">
            <v>2535.04</v>
          </cell>
        </row>
        <row r="1077">
          <cell r="A1077">
            <v>2012</v>
          </cell>
          <cell r="B1077" t="str">
            <v>JUN</v>
          </cell>
          <cell r="D1077" t="str">
            <v>UNUC.00000001.01.07.01</v>
          </cell>
          <cell r="E1077">
            <v>3800</v>
          </cell>
        </row>
        <row r="1078">
          <cell r="A1078">
            <v>2012</v>
          </cell>
          <cell r="B1078" t="str">
            <v>JUN</v>
          </cell>
          <cell r="D1078" t="str">
            <v>UNUC.00000001.01.10.01</v>
          </cell>
          <cell r="E1078">
            <v>-2526.86</v>
          </cell>
        </row>
        <row r="1079">
          <cell r="A1079">
            <v>2012</v>
          </cell>
          <cell r="B1079" t="str">
            <v>JUN</v>
          </cell>
          <cell r="D1079" t="str">
            <v>UNUC.00000001.01.13.01</v>
          </cell>
          <cell r="E1079">
            <v>150.11000000000001</v>
          </cell>
        </row>
        <row r="1080">
          <cell r="A1080">
            <v>2012</v>
          </cell>
          <cell r="B1080" t="str">
            <v>JUN</v>
          </cell>
          <cell r="D1080" t="str">
            <v>UNUC.00000001.01.15.01</v>
          </cell>
          <cell r="E1080">
            <v>223169.57</v>
          </cell>
        </row>
        <row r="1081">
          <cell r="A1081">
            <v>2012</v>
          </cell>
          <cell r="B1081" t="str">
            <v>JUN</v>
          </cell>
          <cell r="D1081" t="str">
            <v>UNUC.00000002.01.01.01</v>
          </cell>
          <cell r="E1081">
            <v>1006211.97</v>
          </cell>
        </row>
        <row r="1082">
          <cell r="A1082">
            <v>2012</v>
          </cell>
          <cell r="B1082" t="str">
            <v>JUN</v>
          </cell>
          <cell r="D1082" t="str">
            <v>UNUC.00000002.01.02.01</v>
          </cell>
          <cell r="E1082">
            <v>59192</v>
          </cell>
        </row>
        <row r="1083">
          <cell r="A1083">
            <v>2012</v>
          </cell>
          <cell r="B1083" t="str">
            <v>JUN</v>
          </cell>
          <cell r="D1083" t="str">
            <v>UNUC.00000002.01.05.01</v>
          </cell>
          <cell r="E1083">
            <v>110156.13</v>
          </cell>
        </row>
        <row r="1084">
          <cell r="A1084">
            <v>2012</v>
          </cell>
          <cell r="B1084" t="str">
            <v>JUN</v>
          </cell>
          <cell r="D1084" t="str">
            <v>UNUC.00000002.01.06.01</v>
          </cell>
          <cell r="E1084">
            <v>-28611.64</v>
          </cell>
        </row>
        <row r="1085">
          <cell r="A1085">
            <v>2012</v>
          </cell>
          <cell r="B1085" t="str">
            <v>JUN</v>
          </cell>
          <cell r="D1085" t="str">
            <v>UNUC.00000002.01.07.01</v>
          </cell>
          <cell r="E1085">
            <v>3075</v>
          </cell>
        </row>
        <row r="1086">
          <cell r="A1086">
            <v>2012</v>
          </cell>
          <cell r="B1086" t="str">
            <v>JUN</v>
          </cell>
          <cell r="D1086" t="str">
            <v>UNUC.00000002.01.13.01</v>
          </cell>
          <cell r="E1086">
            <v>-494.49</v>
          </cell>
        </row>
        <row r="1087">
          <cell r="A1087">
            <v>2012</v>
          </cell>
          <cell r="B1087" t="str">
            <v>JUN</v>
          </cell>
          <cell r="D1087" t="str">
            <v>UNUC.00000002.01.14.01</v>
          </cell>
          <cell r="E1087">
            <v>6154.55</v>
          </cell>
        </row>
        <row r="1088">
          <cell r="A1088">
            <v>2012</v>
          </cell>
          <cell r="B1088" t="str">
            <v>JUN</v>
          </cell>
          <cell r="D1088" t="str">
            <v>UNUC.00000002.01.15.01</v>
          </cell>
          <cell r="E1088">
            <v>110175.41</v>
          </cell>
        </row>
        <row r="1089">
          <cell r="A1089">
            <v>2012</v>
          </cell>
          <cell r="B1089" t="str">
            <v>JUN</v>
          </cell>
          <cell r="D1089" t="str">
            <v>UNUC.00000003.01.01.01</v>
          </cell>
          <cell r="E1089">
            <v>121177.08</v>
          </cell>
        </row>
        <row r="1090">
          <cell r="A1090">
            <v>2012</v>
          </cell>
          <cell r="B1090" t="str">
            <v>MAY</v>
          </cell>
          <cell r="D1090" t="str">
            <v>UPGD.00000635.01.01.01</v>
          </cell>
          <cell r="E1090">
            <v>25500</v>
          </cell>
        </row>
        <row r="1091">
          <cell r="A1091">
            <v>2012</v>
          </cell>
          <cell r="B1091" t="str">
            <v>MAY</v>
          </cell>
          <cell r="D1091" t="str">
            <v>UPGD.00000728.01.01.01</v>
          </cell>
          <cell r="E1091">
            <v>407.16</v>
          </cell>
        </row>
        <row r="1092">
          <cell r="A1092">
            <v>2012</v>
          </cell>
          <cell r="B1092" t="str">
            <v>MAY</v>
          </cell>
          <cell r="D1092" t="str">
            <v>UPGD.00000962.01.01.01</v>
          </cell>
          <cell r="E1092">
            <v>3628.37</v>
          </cell>
        </row>
        <row r="1093">
          <cell r="A1093">
            <v>2012</v>
          </cell>
          <cell r="B1093" t="str">
            <v>MAY</v>
          </cell>
          <cell r="D1093" t="str">
            <v>UPGD.00000962.01.01.02</v>
          </cell>
          <cell r="E1093">
            <v>3628.94</v>
          </cell>
        </row>
        <row r="1094">
          <cell r="A1094">
            <v>2012</v>
          </cell>
          <cell r="B1094" t="str">
            <v>MAY</v>
          </cell>
          <cell r="D1094" t="str">
            <v>UPGD.00000963.01.01.01</v>
          </cell>
          <cell r="E1094">
            <v>30826.39</v>
          </cell>
        </row>
        <row r="1095">
          <cell r="A1095">
            <v>2012</v>
          </cell>
          <cell r="B1095" t="str">
            <v>MAY</v>
          </cell>
          <cell r="D1095" t="str">
            <v>UPGD.00000963.01.01.02</v>
          </cell>
          <cell r="E1095">
            <v>30826.38</v>
          </cell>
        </row>
        <row r="1096">
          <cell r="A1096">
            <v>2012</v>
          </cell>
          <cell r="B1096" t="str">
            <v>MAY</v>
          </cell>
          <cell r="D1096" t="str">
            <v>UPGD.00001327.01.01.01</v>
          </cell>
          <cell r="E1096">
            <v>2007.51</v>
          </cell>
        </row>
        <row r="1097">
          <cell r="A1097">
            <v>2012</v>
          </cell>
          <cell r="B1097" t="str">
            <v>MAY</v>
          </cell>
          <cell r="D1097" t="str">
            <v>UPGD.00001327.01.01.02</v>
          </cell>
          <cell r="E1097">
            <v>2007.5</v>
          </cell>
        </row>
        <row r="1098">
          <cell r="A1098">
            <v>2012</v>
          </cell>
          <cell r="B1098" t="str">
            <v>MAY</v>
          </cell>
          <cell r="D1098" t="str">
            <v>UCOR.00000306.01.07.01</v>
          </cell>
          <cell r="E1098">
            <v>1382621.49</v>
          </cell>
        </row>
        <row r="1099">
          <cell r="A1099">
            <v>2012</v>
          </cell>
          <cell r="B1099" t="str">
            <v>MAY</v>
          </cell>
          <cell r="D1099" t="str">
            <v>6350000868</v>
          </cell>
          <cell r="E1099">
            <v>-24007.11</v>
          </cell>
        </row>
        <row r="1100">
          <cell r="A1100">
            <v>2012</v>
          </cell>
          <cell r="B1100" t="str">
            <v>MAY</v>
          </cell>
          <cell r="D1100" t="str">
            <v>6350000869</v>
          </cell>
          <cell r="E1100">
            <v>54106.06</v>
          </cell>
        </row>
        <row r="1101">
          <cell r="A1101">
            <v>2012</v>
          </cell>
          <cell r="B1101" t="str">
            <v>MAY</v>
          </cell>
          <cell r="D1101" t="str">
            <v>6350000870</v>
          </cell>
          <cell r="E1101">
            <v>-48982.38</v>
          </cell>
        </row>
        <row r="1102">
          <cell r="A1102">
            <v>2012</v>
          </cell>
          <cell r="B1102" t="str">
            <v>MAY</v>
          </cell>
          <cell r="D1102" t="str">
            <v>6350000871</v>
          </cell>
          <cell r="E1102">
            <v>-330.56</v>
          </cell>
        </row>
        <row r="1103">
          <cell r="A1103">
            <v>2012</v>
          </cell>
          <cell r="B1103" t="str">
            <v>MAY</v>
          </cell>
          <cell r="D1103" t="str">
            <v>6350000872</v>
          </cell>
          <cell r="E1103">
            <v>-4793.12</v>
          </cell>
        </row>
        <row r="1104">
          <cell r="A1104">
            <v>2012</v>
          </cell>
          <cell r="B1104" t="str">
            <v>MAY</v>
          </cell>
          <cell r="D1104" t="str">
            <v>6360000992</v>
          </cell>
          <cell r="E1104">
            <v>15200491.800000001</v>
          </cell>
        </row>
        <row r="1105">
          <cell r="A1105">
            <v>2012</v>
          </cell>
          <cell r="B1105" t="str">
            <v>MAY</v>
          </cell>
          <cell r="D1105" t="str">
            <v>UCOR.00000601.01.01.02</v>
          </cell>
          <cell r="E1105">
            <v>73379.05</v>
          </cell>
        </row>
        <row r="1106">
          <cell r="A1106">
            <v>2012</v>
          </cell>
          <cell r="B1106" t="str">
            <v>MAY</v>
          </cell>
          <cell r="D1106" t="str">
            <v>O/U5MON</v>
          </cell>
          <cell r="E1106">
            <v>-2238767.6353531801</v>
          </cell>
        </row>
        <row r="1107">
          <cell r="A1107">
            <v>2012</v>
          </cell>
          <cell r="B1107" t="str">
            <v>MAY</v>
          </cell>
          <cell r="D1107" t="str">
            <v>EXP5TOT</v>
          </cell>
          <cell r="E1107">
            <v>60760281.535687797</v>
          </cell>
        </row>
        <row r="1108">
          <cell r="A1108">
            <v>2012</v>
          </cell>
          <cell r="B1108" t="str">
            <v>MAY</v>
          </cell>
          <cell r="D1108" t="str">
            <v>LIN5LOS</v>
          </cell>
          <cell r="E1108">
            <v>0</v>
          </cell>
        </row>
        <row r="1109">
          <cell r="A1109">
            <v>2012</v>
          </cell>
          <cell r="B1109" t="str">
            <v>MAY</v>
          </cell>
          <cell r="D1109" t="str">
            <v>REV5TOT</v>
          </cell>
          <cell r="E1109">
            <v>58521513.900334597</v>
          </cell>
        </row>
        <row r="1110">
          <cell r="A1110">
            <v>2012</v>
          </cell>
          <cell r="B1110" t="str">
            <v>MAY</v>
          </cell>
          <cell r="D1110" t="str">
            <v>RES5PMO</v>
          </cell>
          <cell r="E1110">
            <v>0</v>
          </cell>
        </row>
        <row r="1111">
          <cell r="A1111">
            <v>2012</v>
          </cell>
          <cell r="B1111" t="str">
            <v>MAY</v>
          </cell>
          <cell r="D1111" t="str">
            <v>GLB5END</v>
          </cell>
          <cell r="E1111">
            <v>-55809928.340592504</v>
          </cell>
        </row>
        <row r="1112">
          <cell r="A1112">
            <v>2012</v>
          </cell>
          <cell r="B1112" t="str">
            <v>MAY</v>
          </cell>
          <cell r="D1112" t="str">
            <v>INT5MON</v>
          </cell>
          <cell r="E1112">
            <v>1.042E-4</v>
          </cell>
        </row>
        <row r="1113">
          <cell r="A1113">
            <v>2012</v>
          </cell>
          <cell r="B1113" t="str">
            <v>MAY</v>
          </cell>
          <cell r="D1113" t="str">
            <v>ADJ5PRI</v>
          </cell>
          <cell r="E1113">
            <v>0</v>
          </cell>
        </row>
        <row r="1114">
          <cell r="A1114">
            <v>2012</v>
          </cell>
          <cell r="B1114" t="str">
            <v>MAY</v>
          </cell>
          <cell r="D1114" t="str">
            <v>AVG5AMT</v>
          </cell>
          <cell r="E1114">
            <v>-53492959.223231502</v>
          </cell>
        </row>
        <row r="1115">
          <cell r="A1115">
            <v>2012</v>
          </cell>
          <cell r="B1115" t="str">
            <v>MAY</v>
          </cell>
          <cell r="D1115" t="str">
            <v>GLE5MON</v>
          </cell>
          <cell r="E1115">
            <v>-4628364.2683709096</v>
          </cell>
        </row>
        <row r="1116">
          <cell r="A1116">
            <v>2012</v>
          </cell>
          <cell r="B1116" t="str">
            <v>MAY</v>
          </cell>
          <cell r="D1116" t="str">
            <v>RES5PRI</v>
          </cell>
          <cell r="E1116">
            <v>0</v>
          </cell>
        </row>
        <row r="1117">
          <cell r="A1117">
            <v>2012</v>
          </cell>
          <cell r="B1117" t="str">
            <v>MAY</v>
          </cell>
          <cell r="D1117" t="str">
            <v>INT5YER</v>
          </cell>
          <cell r="E1117">
            <v>1.25E-3</v>
          </cell>
        </row>
        <row r="1118">
          <cell r="A1118">
            <v>2012</v>
          </cell>
          <cell r="B1118" t="str">
            <v>MAY</v>
          </cell>
          <cell r="D1118" t="str">
            <v>INT5AMT</v>
          </cell>
          <cell r="E1118">
            <v>-5573.9663510607297</v>
          </cell>
        </row>
        <row r="1119">
          <cell r="A1119">
            <v>2012</v>
          </cell>
          <cell r="B1119" t="str">
            <v>MAY</v>
          </cell>
          <cell r="D1119" t="str">
            <v>TRU5BEG</v>
          </cell>
          <cell r="E1119">
            <v>-51181564.0722216</v>
          </cell>
        </row>
        <row r="1120">
          <cell r="A1120">
            <v>2012</v>
          </cell>
          <cell r="B1120" t="str">
            <v>MAY</v>
          </cell>
          <cell r="D1120" t="str">
            <v>TRU5END</v>
          </cell>
          <cell r="E1120">
            <v>-55804354.374241501</v>
          </cell>
        </row>
        <row r="1121">
          <cell r="A1121">
            <v>2012</v>
          </cell>
          <cell r="B1121" t="str">
            <v>MAY</v>
          </cell>
          <cell r="D1121" t="str">
            <v>4405810</v>
          </cell>
          <cell r="E1121">
            <v>0</v>
          </cell>
        </row>
        <row r="1122">
          <cell r="A1122">
            <v>2012</v>
          </cell>
          <cell r="B1122" t="str">
            <v>MAY</v>
          </cell>
          <cell r="D1122" t="str">
            <v>4405940</v>
          </cell>
          <cell r="E1122">
            <v>0</v>
          </cell>
        </row>
        <row r="1123">
          <cell r="A1123">
            <v>2012</v>
          </cell>
          <cell r="B1123" t="str">
            <v>MAY</v>
          </cell>
          <cell r="D1123" t="str">
            <v>4405000</v>
          </cell>
          <cell r="E1123">
            <v>69335816.870000005</v>
          </cell>
        </row>
        <row r="1124">
          <cell r="A1124">
            <v>2012</v>
          </cell>
          <cell r="B1124" t="str">
            <v>MAY</v>
          </cell>
          <cell r="D1124" t="str">
            <v>4405840</v>
          </cell>
          <cell r="E1124">
            <v>0</v>
          </cell>
        </row>
        <row r="1125">
          <cell r="A1125">
            <v>2012</v>
          </cell>
          <cell r="B1125" t="str">
            <v>MAY</v>
          </cell>
          <cell r="D1125" t="str">
            <v>MAN5001</v>
          </cell>
          <cell r="E1125">
            <v>3364670</v>
          </cell>
        </row>
        <row r="1126">
          <cell r="A1126">
            <v>2012</v>
          </cell>
          <cell r="B1126" t="str">
            <v>MAY</v>
          </cell>
          <cell r="D1126" t="str">
            <v>MAN5002</v>
          </cell>
          <cell r="E1126">
            <v>25243602</v>
          </cell>
        </row>
        <row r="1127">
          <cell r="A1127">
            <v>2012</v>
          </cell>
          <cell r="B1127" t="str">
            <v>MAY</v>
          </cell>
          <cell r="D1127" t="str">
            <v>MAN5003</v>
          </cell>
          <cell r="E1127">
            <v>0</v>
          </cell>
        </row>
        <row r="1128">
          <cell r="A1128">
            <v>2012</v>
          </cell>
          <cell r="B1128" t="str">
            <v>MAY</v>
          </cell>
          <cell r="D1128" t="str">
            <v>MAN5005</v>
          </cell>
          <cell r="E1128">
            <v>0</v>
          </cell>
        </row>
        <row r="1129">
          <cell r="A1129">
            <v>2012</v>
          </cell>
          <cell r="B1129" t="str">
            <v>MAY</v>
          </cell>
          <cell r="D1129" t="str">
            <v>MAN5006</v>
          </cell>
          <cell r="E1129">
            <v>0</v>
          </cell>
        </row>
        <row r="1130">
          <cell r="A1130">
            <v>2012</v>
          </cell>
          <cell r="B1130" t="str">
            <v>MAY</v>
          </cell>
          <cell r="D1130" t="str">
            <v>MAN5007</v>
          </cell>
          <cell r="E1130">
            <v>0</v>
          </cell>
        </row>
        <row r="1131">
          <cell r="A1131">
            <v>2012</v>
          </cell>
          <cell r="B1131" t="str">
            <v>MAY</v>
          </cell>
          <cell r="D1131" t="str">
            <v>MAN5008</v>
          </cell>
          <cell r="E1131">
            <v>0</v>
          </cell>
        </row>
        <row r="1132">
          <cell r="A1132">
            <v>2012</v>
          </cell>
          <cell r="B1132" t="str">
            <v>MAY</v>
          </cell>
          <cell r="D1132" t="str">
            <v>MAN5009</v>
          </cell>
          <cell r="E1132">
            <v>0</v>
          </cell>
        </row>
        <row r="1133">
          <cell r="A1133">
            <v>2012</v>
          </cell>
          <cell r="B1133" t="str">
            <v>MAY</v>
          </cell>
          <cell r="D1133" t="str">
            <v>MAN500A</v>
          </cell>
          <cell r="E1133">
            <v>0</v>
          </cell>
        </row>
        <row r="1134">
          <cell r="A1134">
            <v>2012</v>
          </cell>
          <cell r="B1134" t="str">
            <v>MAY</v>
          </cell>
          <cell r="D1134" t="str">
            <v>MAN500B</v>
          </cell>
          <cell r="E1134">
            <v>-44704575</v>
          </cell>
        </row>
        <row r="1135">
          <cell r="A1135">
            <v>2012</v>
          </cell>
          <cell r="B1135" t="str">
            <v>MAY</v>
          </cell>
          <cell r="D1135" t="str">
            <v>MAN5010</v>
          </cell>
          <cell r="E1135">
            <v>0</v>
          </cell>
        </row>
        <row r="1136">
          <cell r="A1136">
            <v>2012</v>
          </cell>
          <cell r="B1136" t="str">
            <v>MAY</v>
          </cell>
          <cell r="D1136" t="str">
            <v>MAN5011</v>
          </cell>
          <cell r="E1136">
            <v>0.98013950000000005</v>
          </cell>
        </row>
        <row r="1137">
          <cell r="A1137">
            <v>2012</v>
          </cell>
          <cell r="B1137" t="str">
            <v>MAY</v>
          </cell>
          <cell r="D1137" t="str">
            <v>MAN5101</v>
          </cell>
          <cell r="E1137">
            <v>0</v>
          </cell>
        </row>
        <row r="1138">
          <cell r="A1138">
            <v>2012</v>
          </cell>
          <cell r="B1138" t="str">
            <v>MAY</v>
          </cell>
          <cell r="D1138" t="str">
            <v>MAN5102</v>
          </cell>
          <cell r="E1138">
            <v>0</v>
          </cell>
        </row>
        <row r="1139">
          <cell r="A1139">
            <v>2012</v>
          </cell>
          <cell r="B1139" t="str">
            <v>MAY</v>
          </cell>
          <cell r="D1139" t="str">
            <v>MAN510B</v>
          </cell>
          <cell r="E1139">
            <v>0</v>
          </cell>
        </row>
        <row r="1140">
          <cell r="A1140">
            <v>2012</v>
          </cell>
          <cell r="B1140" t="str">
            <v>MAY</v>
          </cell>
          <cell r="D1140" t="str">
            <v>MAN5WC3</v>
          </cell>
          <cell r="E1140">
            <v>-13157877.52</v>
          </cell>
        </row>
        <row r="1141">
          <cell r="A1141">
            <v>2012</v>
          </cell>
          <cell r="B1141" t="str">
            <v>MAY</v>
          </cell>
          <cell r="D1141" t="str">
            <v>XAN5100</v>
          </cell>
          <cell r="E1141">
            <v>1.2999999999999999E-3</v>
          </cell>
        </row>
        <row r="1142">
          <cell r="A1142">
            <v>2012</v>
          </cell>
          <cell r="B1142" t="str">
            <v>MAY</v>
          </cell>
          <cell r="D1142" t="str">
            <v>XAN5200</v>
          </cell>
          <cell r="E1142">
            <v>7.2000000000000005E-4</v>
          </cell>
        </row>
        <row r="1143">
          <cell r="A1143">
            <v>2012</v>
          </cell>
          <cell r="B1143" t="str">
            <v>MAY</v>
          </cell>
          <cell r="D1143" t="str">
            <v>XAN5300</v>
          </cell>
          <cell r="E1143">
            <v>1.9473000000000001E-2</v>
          </cell>
        </row>
        <row r="1144">
          <cell r="A1144">
            <v>2012</v>
          </cell>
          <cell r="B1144" t="str">
            <v>MAY</v>
          </cell>
          <cell r="D1144" t="str">
            <v>XAN5400</v>
          </cell>
          <cell r="E1144">
            <v>4.7018999999999998E-2</v>
          </cell>
        </row>
        <row r="1145">
          <cell r="A1145">
            <v>2012</v>
          </cell>
          <cell r="B1145" t="str">
            <v>MAY</v>
          </cell>
          <cell r="D1145" t="str">
            <v>XAN5500</v>
          </cell>
          <cell r="E1145">
            <v>0.35</v>
          </cell>
        </row>
        <row r="1146">
          <cell r="A1146">
            <v>2012</v>
          </cell>
          <cell r="B1146" t="str">
            <v>MAY</v>
          </cell>
          <cell r="D1146" t="str">
            <v>XAN5600</v>
          </cell>
          <cell r="E1146">
            <v>5.5E-2</v>
          </cell>
        </row>
        <row r="1147">
          <cell r="A1147">
            <v>2012</v>
          </cell>
          <cell r="B1147" t="str">
            <v>MAY</v>
          </cell>
          <cell r="D1147" t="str">
            <v>UCOR.00000301.01.06.01Y</v>
          </cell>
          <cell r="E1147">
            <v>77987</v>
          </cell>
        </row>
        <row r="1148">
          <cell r="A1148">
            <v>2012</v>
          </cell>
          <cell r="B1148" t="str">
            <v>MAY</v>
          </cell>
          <cell r="D1148" t="str">
            <v>XAN5700</v>
          </cell>
          <cell r="E1148">
            <v>1.1999999999999999E-3</v>
          </cell>
        </row>
        <row r="1149">
          <cell r="A1149">
            <v>2012</v>
          </cell>
          <cell r="B1149" t="str">
            <v>MAY</v>
          </cell>
          <cell r="D1149" t="str">
            <v>AM45081</v>
          </cell>
          <cell r="E1149">
            <v>-53</v>
          </cell>
        </row>
        <row r="1150">
          <cell r="A1150">
            <v>2012</v>
          </cell>
          <cell r="B1150" t="str">
            <v>MAY</v>
          </cell>
          <cell r="D1150" t="str">
            <v>AM15081</v>
          </cell>
          <cell r="E1150">
            <v>0</v>
          </cell>
        </row>
        <row r="1151">
          <cell r="A1151">
            <v>2012</v>
          </cell>
          <cell r="B1151" t="str">
            <v>MAY</v>
          </cell>
          <cell r="D1151" t="str">
            <v>RR15082</v>
          </cell>
          <cell r="E1151">
            <v>-55783025</v>
          </cell>
        </row>
        <row r="1152">
          <cell r="A1152">
            <v>2012</v>
          </cell>
          <cell r="B1152" t="str">
            <v>MAY</v>
          </cell>
          <cell r="D1152" t="str">
            <v>GLB5BEG</v>
          </cell>
          <cell r="E1152">
            <v>-51181564.0722216</v>
          </cell>
        </row>
        <row r="1153">
          <cell r="A1153">
            <v>2012</v>
          </cell>
          <cell r="B1153" t="str">
            <v>MAY</v>
          </cell>
          <cell r="D1153" t="str">
            <v>O/U5YTD</v>
          </cell>
          <cell r="E1153">
            <v>-25538117.398879401</v>
          </cell>
        </row>
        <row r="1154">
          <cell r="A1154">
            <v>2012</v>
          </cell>
          <cell r="B1154" t="str">
            <v>MAY</v>
          </cell>
          <cell r="D1154" t="str">
            <v>TRU5YTD</v>
          </cell>
          <cell r="E1154">
            <v>9536090.6666666605</v>
          </cell>
        </row>
        <row r="1155">
          <cell r="A1155">
            <v>2012</v>
          </cell>
          <cell r="B1155" t="str">
            <v>MAY</v>
          </cell>
          <cell r="D1155" t="str">
            <v>1MC5YTD</v>
          </cell>
          <cell r="E1155">
            <v>0</v>
          </cell>
        </row>
        <row r="1156">
          <cell r="A1156">
            <v>2012</v>
          </cell>
          <cell r="B1156" t="str">
            <v>MAY</v>
          </cell>
          <cell r="D1156" t="str">
            <v>2MC5YTD</v>
          </cell>
          <cell r="E1156">
            <v>0</v>
          </cell>
        </row>
        <row r="1157">
          <cell r="A1157">
            <v>2012</v>
          </cell>
          <cell r="B1157" t="str">
            <v>MAY</v>
          </cell>
          <cell r="D1157" t="str">
            <v>3MC5YTD</v>
          </cell>
          <cell r="E1157">
            <v>0</v>
          </cell>
        </row>
        <row r="1158">
          <cell r="A1158">
            <v>2012</v>
          </cell>
          <cell r="B1158" t="str">
            <v>MAY</v>
          </cell>
          <cell r="D1158" t="str">
            <v>INT5YTD</v>
          </cell>
          <cell r="E1158">
            <v>-11052.8170223899</v>
          </cell>
        </row>
        <row r="1159">
          <cell r="A1159">
            <v>2012</v>
          </cell>
          <cell r="B1159" t="str">
            <v>MAY</v>
          </cell>
          <cell r="D1159" t="str">
            <v>2MC5TOT</v>
          </cell>
          <cell r="E1159">
            <v>0</v>
          </cell>
        </row>
        <row r="1160">
          <cell r="A1160">
            <v>2012</v>
          </cell>
          <cell r="B1160" t="str">
            <v>MAY</v>
          </cell>
          <cell r="D1160" t="str">
            <v>1MC5MON</v>
          </cell>
          <cell r="E1160">
            <v>0</v>
          </cell>
        </row>
        <row r="1161">
          <cell r="A1161">
            <v>2012</v>
          </cell>
          <cell r="B1161" t="str">
            <v>APR</v>
          </cell>
          <cell r="D1161" t="str">
            <v>AM85081</v>
          </cell>
          <cell r="E1161">
            <v>1.0499999999999999E-3</v>
          </cell>
        </row>
        <row r="1162">
          <cell r="A1162">
            <v>2012</v>
          </cell>
          <cell r="B1162" t="str">
            <v>APR</v>
          </cell>
          <cell r="D1162" t="str">
            <v>AM75081</v>
          </cell>
          <cell r="E1162">
            <v>1.1999999999999999E-3</v>
          </cell>
        </row>
        <row r="1163">
          <cell r="A1163">
            <v>2012</v>
          </cell>
          <cell r="B1163" t="str">
            <v>APR</v>
          </cell>
          <cell r="D1163" t="str">
            <v>AM55081</v>
          </cell>
          <cell r="E1163">
            <v>0</v>
          </cell>
        </row>
        <row r="1164">
          <cell r="A1164">
            <v>2012</v>
          </cell>
          <cell r="B1164" t="str">
            <v>APR</v>
          </cell>
          <cell r="D1164" t="str">
            <v>AM35081</v>
          </cell>
          <cell r="E1164">
            <v>0</v>
          </cell>
        </row>
        <row r="1165">
          <cell r="A1165">
            <v>2012</v>
          </cell>
          <cell r="B1165" t="str">
            <v>APR</v>
          </cell>
          <cell r="D1165" t="str">
            <v>AMC5081</v>
          </cell>
          <cell r="E1165">
            <v>0</v>
          </cell>
        </row>
        <row r="1166">
          <cell r="A1166">
            <v>2012</v>
          </cell>
          <cell r="B1166" t="str">
            <v>APR</v>
          </cell>
          <cell r="D1166" t="str">
            <v>AM25081</v>
          </cell>
          <cell r="E1166">
            <v>0</v>
          </cell>
        </row>
        <row r="1167">
          <cell r="A1167">
            <v>2012</v>
          </cell>
          <cell r="B1167" t="str">
            <v>APR</v>
          </cell>
          <cell r="D1167" t="str">
            <v>RR85082</v>
          </cell>
          <cell r="E1167">
            <v>0.35</v>
          </cell>
        </row>
        <row r="1168">
          <cell r="A1168">
            <v>2012</v>
          </cell>
          <cell r="B1168" t="str">
            <v>APR</v>
          </cell>
          <cell r="D1168" t="str">
            <v>RRP5082</v>
          </cell>
          <cell r="E1168">
            <v>-437193.69705629098</v>
          </cell>
        </row>
        <row r="1169">
          <cell r="A1169">
            <v>2012</v>
          </cell>
          <cell r="B1169" t="str">
            <v>APR</v>
          </cell>
          <cell r="D1169" t="str">
            <v>RRK5082</v>
          </cell>
          <cell r="E1169">
            <v>0</v>
          </cell>
        </row>
        <row r="1170">
          <cell r="A1170">
            <v>2012</v>
          </cell>
          <cell r="B1170" t="str">
            <v>APR</v>
          </cell>
          <cell r="D1170" t="str">
            <v>RRC5082</v>
          </cell>
          <cell r="E1170">
            <v>-12712.382142280099</v>
          </cell>
        </row>
        <row r="1171">
          <cell r="A1171">
            <v>2012</v>
          </cell>
          <cell r="B1171" t="str">
            <v>APR</v>
          </cell>
          <cell r="D1171" t="str">
            <v>RRE5082</v>
          </cell>
          <cell r="E1171">
            <v>-90461.414318199997</v>
          </cell>
        </row>
        <row r="1172">
          <cell r="A1172">
            <v>2012</v>
          </cell>
          <cell r="B1172" t="str">
            <v>APR</v>
          </cell>
          <cell r="D1172" t="str">
            <v>RRH5082</v>
          </cell>
          <cell r="E1172">
            <v>0</v>
          </cell>
        </row>
        <row r="1173">
          <cell r="A1173">
            <v>2012</v>
          </cell>
          <cell r="B1173" t="str">
            <v>APR</v>
          </cell>
          <cell r="D1173" t="str">
            <v>RRQ5082</v>
          </cell>
          <cell r="E1173">
            <v>0</v>
          </cell>
        </row>
        <row r="1174">
          <cell r="A1174">
            <v>2012</v>
          </cell>
          <cell r="B1174" t="str">
            <v>APR</v>
          </cell>
          <cell r="D1174" t="str">
            <v>RRS5082</v>
          </cell>
          <cell r="E1174">
            <v>-437193.69705629098</v>
          </cell>
        </row>
        <row r="1175">
          <cell r="A1175">
            <v>2012</v>
          </cell>
          <cell r="B1175" t="str">
            <v>APR</v>
          </cell>
          <cell r="D1175" t="str">
            <v>RR35082</v>
          </cell>
          <cell r="E1175">
            <v>-55783025</v>
          </cell>
        </row>
        <row r="1176">
          <cell r="A1176">
            <v>2012</v>
          </cell>
          <cell r="B1176" t="str">
            <v>APR</v>
          </cell>
          <cell r="D1176" t="str">
            <v>RRJ5082</v>
          </cell>
          <cell r="E1176">
            <v>-446052.52319316898</v>
          </cell>
        </row>
        <row r="1177">
          <cell r="A1177">
            <v>2012</v>
          </cell>
          <cell r="B1177" t="str">
            <v>APR</v>
          </cell>
          <cell r="D1177" t="str">
            <v>RR75082</v>
          </cell>
          <cell r="E1177">
            <v>5.5E-2</v>
          </cell>
        </row>
        <row r="1178">
          <cell r="A1178">
            <v>2012</v>
          </cell>
          <cell r="B1178" t="str">
            <v>APR</v>
          </cell>
          <cell r="D1178" t="str">
            <v>RR95082</v>
          </cell>
          <cell r="E1178">
            <v>5.8201058201058198E-2</v>
          </cell>
        </row>
        <row r="1179">
          <cell r="A1179">
            <v>2012</v>
          </cell>
          <cell r="B1179" t="str">
            <v>APR</v>
          </cell>
          <cell r="D1179" t="str">
            <v>RRG5082</v>
          </cell>
          <cell r="E1179">
            <v>1</v>
          </cell>
        </row>
        <row r="1180">
          <cell r="A1180">
            <v>2012</v>
          </cell>
          <cell r="B1180" t="str">
            <v>APR</v>
          </cell>
          <cell r="D1180" t="str">
            <v>RRL5082</v>
          </cell>
          <cell r="E1180">
            <v>0</v>
          </cell>
        </row>
        <row r="1181">
          <cell r="A1181">
            <v>2012</v>
          </cell>
          <cell r="B1181" t="str">
            <v>APR</v>
          </cell>
          <cell r="D1181" t="str">
            <v>RRO5082</v>
          </cell>
          <cell r="E1181">
            <v>1</v>
          </cell>
        </row>
        <row r="1182">
          <cell r="A1182">
            <v>2012</v>
          </cell>
          <cell r="B1182" t="str">
            <v>APR</v>
          </cell>
          <cell r="D1182" t="str">
            <v>RR45082</v>
          </cell>
          <cell r="E1182">
            <v>-55744031.5</v>
          </cell>
        </row>
        <row r="1183">
          <cell r="A1183">
            <v>2012</v>
          </cell>
          <cell r="B1183" t="str">
            <v>APR</v>
          </cell>
          <cell r="D1183" t="str">
            <v>RRR5082</v>
          </cell>
          <cell r="E1183">
            <v>0</v>
          </cell>
        </row>
        <row r="1184">
          <cell r="A1184">
            <v>2012</v>
          </cell>
          <cell r="B1184" t="str">
            <v>APR</v>
          </cell>
          <cell r="D1184" t="str">
            <v>RR65082</v>
          </cell>
          <cell r="E1184">
            <v>1.9473000000000001E-2</v>
          </cell>
        </row>
        <row r="1185">
          <cell r="A1185">
            <v>2012</v>
          </cell>
          <cell r="B1185" t="str">
            <v>APR</v>
          </cell>
          <cell r="D1185" t="str">
            <v>RRM5082</v>
          </cell>
          <cell r="E1185">
            <v>0.98013950000000005</v>
          </cell>
        </row>
        <row r="1186">
          <cell r="A1186">
            <v>2012</v>
          </cell>
          <cell r="B1186" t="str">
            <v>APR</v>
          </cell>
          <cell r="D1186" t="str">
            <v>RRF5082</v>
          </cell>
          <cell r="E1186">
            <v>-446052.52319316898</v>
          </cell>
        </row>
        <row r="1187">
          <cell r="A1187">
            <v>2012</v>
          </cell>
          <cell r="B1187" t="str">
            <v>APR</v>
          </cell>
          <cell r="D1187" t="str">
            <v>RR55082</v>
          </cell>
          <cell r="E1187">
            <v>4.7018999999999998E-2</v>
          </cell>
        </row>
        <row r="1188">
          <cell r="A1188">
            <v>2012</v>
          </cell>
          <cell r="B1188" t="str">
            <v>APR</v>
          </cell>
          <cell r="D1188" t="str">
            <v>RR25082</v>
          </cell>
          <cell r="E1188">
            <v>-77987</v>
          </cell>
        </row>
        <row r="1189">
          <cell r="A1189">
            <v>2012</v>
          </cell>
          <cell r="B1189" t="str">
            <v>APR</v>
          </cell>
          <cell r="D1189" t="str">
            <v>RRD5082</v>
          </cell>
          <cell r="E1189">
            <v>-124456.888106239</v>
          </cell>
        </row>
        <row r="1190">
          <cell r="A1190">
            <v>2012</v>
          </cell>
          <cell r="B1190" t="str">
            <v>APR</v>
          </cell>
          <cell r="D1190" t="str">
            <v>RRB5082</v>
          </cell>
          <cell r="E1190">
            <v>-218421.83862644999</v>
          </cell>
        </row>
        <row r="1191">
          <cell r="A1191">
            <v>2012</v>
          </cell>
          <cell r="B1191" t="str">
            <v>APR</v>
          </cell>
          <cell r="D1191" t="str">
            <v>RRI5082</v>
          </cell>
          <cell r="E1191">
            <v>0</v>
          </cell>
        </row>
        <row r="1192">
          <cell r="A1192">
            <v>2012</v>
          </cell>
          <cell r="B1192" t="str">
            <v>APR</v>
          </cell>
          <cell r="D1192" t="str">
            <v>RRA5082</v>
          </cell>
          <cell r="E1192">
            <v>0.53846153846153799</v>
          </cell>
        </row>
        <row r="1193">
          <cell r="A1193">
            <v>2012</v>
          </cell>
          <cell r="B1193" t="str">
            <v>APR</v>
          </cell>
          <cell r="D1193" t="str">
            <v>RRN5082</v>
          </cell>
          <cell r="E1193">
            <v>1</v>
          </cell>
        </row>
        <row r="1194">
          <cell r="A1194">
            <v>2012</v>
          </cell>
          <cell r="B1194" t="str">
            <v>MAY</v>
          </cell>
          <cell r="D1194" t="str">
            <v>UCOR.00000301.01.05.01</v>
          </cell>
          <cell r="E1194">
            <v>7865268.9800000004</v>
          </cell>
        </row>
        <row r="1195">
          <cell r="A1195">
            <v>2012</v>
          </cell>
          <cell r="B1195" t="str">
            <v>MAY</v>
          </cell>
          <cell r="D1195" t="str">
            <v>UCOR.00000306.01.05.01</v>
          </cell>
          <cell r="E1195">
            <v>-556250</v>
          </cell>
        </row>
        <row r="1196">
          <cell r="A1196">
            <v>2012</v>
          </cell>
          <cell r="B1196" t="str">
            <v>MAY</v>
          </cell>
          <cell r="D1196" t="str">
            <v>UCOR.00000306.01.07.02</v>
          </cell>
          <cell r="E1196">
            <v>10340833.310000001</v>
          </cell>
        </row>
        <row r="1197">
          <cell r="A1197">
            <v>2012</v>
          </cell>
          <cell r="B1197" t="str">
            <v>MAY</v>
          </cell>
          <cell r="D1197" t="str">
            <v>UCOR.00000301.01.03.01</v>
          </cell>
          <cell r="E1197">
            <v>24536249.859999999</v>
          </cell>
        </row>
        <row r="1198">
          <cell r="A1198">
            <v>2012</v>
          </cell>
          <cell r="B1198" t="str">
            <v>MAY</v>
          </cell>
          <cell r="D1198" t="str">
            <v>UCOR.00000301.01.06.01</v>
          </cell>
          <cell r="E1198">
            <v>77987</v>
          </cell>
        </row>
        <row r="1199">
          <cell r="A1199">
            <v>2012</v>
          </cell>
          <cell r="B1199" t="str">
            <v>MAY</v>
          </cell>
          <cell r="D1199" t="str">
            <v>UCOR.00000622.01.02.01</v>
          </cell>
          <cell r="E1199">
            <v>-101124.6</v>
          </cell>
        </row>
        <row r="1200">
          <cell r="A1200">
            <v>2012</v>
          </cell>
          <cell r="B1200" t="str">
            <v>MAY</v>
          </cell>
          <cell r="D1200" t="str">
            <v>UNUC.00000001.01.01.01</v>
          </cell>
          <cell r="E1200">
            <v>891365</v>
          </cell>
        </row>
        <row r="1201">
          <cell r="A1201">
            <v>2012</v>
          </cell>
          <cell r="B1201" t="str">
            <v>MAY</v>
          </cell>
          <cell r="D1201" t="str">
            <v>UNUC.00000001.01.02.01</v>
          </cell>
          <cell r="E1201">
            <v>59191</v>
          </cell>
        </row>
        <row r="1202">
          <cell r="A1202">
            <v>2012</v>
          </cell>
          <cell r="B1202" t="str">
            <v>MAY</v>
          </cell>
          <cell r="D1202" t="str">
            <v>UNUC.00000001.01.03.01</v>
          </cell>
          <cell r="E1202">
            <v>55750</v>
          </cell>
        </row>
        <row r="1203">
          <cell r="A1203">
            <v>2012</v>
          </cell>
          <cell r="B1203" t="str">
            <v>MAY</v>
          </cell>
          <cell r="D1203" t="str">
            <v>UNUC.00000001.01.04.01</v>
          </cell>
          <cell r="E1203">
            <v>258508.93</v>
          </cell>
        </row>
        <row r="1204">
          <cell r="A1204">
            <v>2012</v>
          </cell>
          <cell r="B1204" t="str">
            <v>MAY</v>
          </cell>
          <cell r="D1204" t="str">
            <v>UNUC.00000001.01.06.01</v>
          </cell>
          <cell r="E1204">
            <v>37970.93</v>
          </cell>
        </row>
        <row r="1205">
          <cell r="A1205">
            <v>2012</v>
          </cell>
          <cell r="B1205" t="str">
            <v>MAY</v>
          </cell>
          <cell r="D1205" t="str">
            <v>UNUC.00000001.01.07.01</v>
          </cell>
          <cell r="E1205">
            <v>4703.1000000000004</v>
          </cell>
        </row>
        <row r="1206">
          <cell r="A1206">
            <v>2012</v>
          </cell>
          <cell r="B1206" t="str">
            <v>MAY</v>
          </cell>
          <cell r="D1206" t="str">
            <v>UNUC.00000001.01.11.01</v>
          </cell>
          <cell r="E1206">
            <v>475</v>
          </cell>
        </row>
        <row r="1207">
          <cell r="A1207">
            <v>2012</v>
          </cell>
          <cell r="B1207" t="str">
            <v>MAY</v>
          </cell>
          <cell r="D1207" t="str">
            <v>UNUC.00000001.01.12.01</v>
          </cell>
          <cell r="E1207">
            <v>4740.03</v>
          </cell>
        </row>
        <row r="1208">
          <cell r="A1208">
            <v>2012</v>
          </cell>
          <cell r="B1208" t="str">
            <v>MAY</v>
          </cell>
          <cell r="D1208" t="str">
            <v>UNUC.00000001.01.15.01</v>
          </cell>
          <cell r="E1208">
            <v>284787.83</v>
          </cell>
        </row>
        <row r="1209">
          <cell r="A1209">
            <v>2012</v>
          </cell>
          <cell r="B1209" t="str">
            <v>MAY</v>
          </cell>
          <cell r="D1209" t="str">
            <v>UNUC.00000002.01.01.01</v>
          </cell>
          <cell r="E1209">
            <v>918071.08</v>
          </cell>
        </row>
        <row r="1210">
          <cell r="A1210">
            <v>2012</v>
          </cell>
          <cell r="B1210" t="str">
            <v>MAY</v>
          </cell>
          <cell r="D1210" t="str">
            <v>UNUC.00000002.01.02.01</v>
          </cell>
          <cell r="E1210">
            <v>59192</v>
          </cell>
        </row>
        <row r="1211">
          <cell r="A1211">
            <v>2012</v>
          </cell>
          <cell r="B1211" t="str">
            <v>MAY</v>
          </cell>
          <cell r="D1211" t="str">
            <v>UNUC.00000002.01.03.01</v>
          </cell>
          <cell r="E1211">
            <v>19945</v>
          </cell>
        </row>
        <row r="1212">
          <cell r="A1212">
            <v>2012</v>
          </cell>
          <cell r="B1212" t="str">
            <v>MAY</v>
          </cell>
          <cell r="D1212" t="str">
            <v>UNUC.00000002.01.06.01</v>
          </cell>
          <cell r="E1212">
            <v>128926.53</v>
          </cell>
        </row>
        <row r="1213">
          <cell r="A1213">
            <v>2012</v>
          </cell>
          <cell r="B1213" t="str">
            <v>MAY</v>
          </cell>
          <cell r="D1213" t="str">
            <v>UNUC.00000002.01.07.01</v>
          </cell>
          <cell r="E1213">
            <v>3075</v>
          </cell>
        </row>
        <row r="1214">
          <cell r="A1214">
            <v>2012</v>
          </cell>
          <cell r="B1214" t="str">
            <v>MAY</v>
          </cell>
          <cell r="D1214" t="str">
            <v>UNUC.00000002.01.13.01</v>
          </cell>
          <cell r="E1214">
            <v>331.01</v>
          </cell>
        </row>
        <row r="1215">
          <cell r="A1215">
            <v>2012</v>
          </cell>
          <cell r="B1215" t="str">
            <v>MAY</v>
          </cell>
          <cell r="D1215" t="str">
            <v>UNUC.00000002.01.15.01</v>
          </cell>
          <cell r="E1215">
            <v>217312.62</v>
          </cell>
        </row>
        <row r="1216">
          <cell r="A1216">
            <v>2012</v>
          </cell>
          <cell r="B1216" t="str">
            <v>MAY</v>
          </cell>
          <cell r="D1216" t="str">
            <v>UNUC.00000003.01.01.01</v>
          </cell>
          <cell r="E1216">
            <v>130934.93</v>
          </cell>
        </row>
        <row r="1217">
          <cell r="A1217">
            <v>2012</v>
          </cell>
          <cell r="B1217" t="str">
            <v>MAY</v>
          </cell>
          <cell r="D1217" t="str">
            <v>UNUC.00000003.01.07.01</v>
          </cell>
          <cell r="E1217">
            <v>34740</v>
          </cell>
        </row>
        <row r="1218">
          <cell r="A1218">
            <v>2012</v>
          </cell>
          <cell r="B1218" t="str">
            <v>MAY</v>
          </cell>
          <cell r="D1218" t="str">
            <v>UNUC.00000604.01.01.01</v>
          </cell>
          <cell r="E1218">
            <v>10780.14</v>
          </cell>
        </row>
        <row r="1219">
          <cell r="A1219">
            <v>2012</v>
          </cell>
          <cell r="B1219" t="str">
            <v>MAY</v>
          </cell>
          <cell r="D1219" t="str">
            <v>UNUC.00000715.01.01.01</v>
          </cell>
          <cell r="E1219">
            <v>8522</v>
          </cell>
        </row>
        <row r="1220">
          <cell r="A1220">
            <v>2012</v>
          </cell>
          <cell r="B1220" t="str">
            <v>MAY</v>
          </cell>
          <cell r="D1220" t="str">
            <v>UNUC.00000748.01.01.08</v>
          </cell>
          <cell r="E1220">
            <v>9223.7800000000007</v>
          </cell>
        </row>
        <row r="1221">
          <cell r="A1221">
            <v>2012</v>
          </cell>
          <cell r="B1221" t="str">
            <v>MAY</v>
          </cell>
          <cell r="D1221" t="str">
            <v>UPGD.00000399.01.01.01</v>
          </cell>
          <cell r="E1221">
            <v>10111.030000000001</v>
          </cell>
        </row>
        <row r="1222">
          <cell r="A1222">
            <v>2012</v>
          </cell>
          <cell r="B1222" t="str">
            <v>MAY</v>
          </cell>
          <cell r="D1222" t="str">
            <v>UPGD.00000621.01.01.01</v>
          </cell>
          <cell r="E1222">
            <v>17108.04</v>
          </cell>
        </row>
        <row r="1223">
          <cell r="A1223">
            <v>2012</v>
          </cell>
          <cell r="B1223" t="str">
            <v>MAY</v>
          </cell>
          <cell r="D1223" t="str">
            <v>UPGD.00000622.01.01.01</v>
          </cell>
          <cell r="E1223">
            <v>34.08</v>
          </cell>
        </row>
        <row r="1224">
          <cell r="A1224">
            <v>2012</v>
          </cell>
          <cell r="B1224" t="str">
            <v>MAY</v>
          </cell>
          <cell r="D1224" t="str">
            <v>UPGD.00000624.01.01.01</v>
          </cell>
          <cell r="E1224">
            <v>294.25</v>
          </cell>
        </row>
        <row r="1225">
          <cell r="A1225">
            <v>2012</v>
          </cell>
          <cell r="B1225" t="str">
            <v>MAY</v>
          </cell>
          <cell r="D1225" t="str">
            <v>UPGD.00000625.01.01.01</v>
          </cell>
          <cell r="E1225">
            <v>-1192</v>
          </cell>
        </row>
        <row r="1226">
          <cell r="A1226">
            <v>2012</v>
          </cell>
          <cell r="B1226" t="str">
            <v>MAY</v>
          </cell>
          <cell r="D1226" t="str">
            <v>UPGD.00000627.01.01.01</v>
          </cell>
          <cell r="E1226">
            <v>26383.8</v>
          </cell>
        </row>
        <row r="1227">
          <cell r="A1227">
            <v>2012</v>
          </cell>
          <cell r="B1227" t="str">
            <v>MAY</v>
          </cell>
          <cell r="D1227" t="str">
            <v>UPGD.00000628.01.01.01</v>
          </cell>
          <cell r="E1227">
            <v>4756.3</v>
          </cell>
        </row>
        <row r="1228">
          <cell r="A1228">
            <v>2012</v>
          </cell>
          <cell r="B1228" t="str">
            <v>MAY</v>
          </cell>
          <cell r="D1228" t="str">
            <v>UPGD.00000630.01.01.01</v>
          </cell>
          <cell r="E1228">
            <v>24655.94</v>
          </cell>
        </row>
        <row r="1229">
          <cell r="A1229">
            <v>2012</v>
          </cell>
          <cell r="B1229" t="str">
            <v>MAY</v>
          </cell>
          <cell r="D1229" t="str">
            <v>UPGD.00000632.01.01.01</v>
          </cell>
          <cell r="E1229">
            <v>1301.6500000000001</v>
          </cell>
        </row>
        <row r="1230">
          <cell r="A1230">
            <v>2012</v>
          </cell>
          <cell r="B1230" t="str">
            <v>MAY</v>
          </cell>
          <cell r="D1230" t="str">
            <v>UPGD.00000634.01.01.01</v>
          </cell>
          <cell r="E1230">
            <v>12365.11</v>
          </cell>
        </row>
        <row r="1231">
          <cell r="A1231">
            <v>2012</v>
          </cell>
          <cell r="B1231" t="str">
            <v>APR</v>
          </cell>
          <cell r="D1231" t="str">
            <v>6350000870</v>
          </cell>
          <cell r="E1231">
            <v>-218.98</v>
          </cell>
        </row>
        <row r="1232">
          <cell r="A1232">
            <v>2012</v>
          </cell>
          <cell r="B1232" t="str">
            <v>APR</v>
          </cell>
          <cell r="D1232" t="str">
            <v>6350000871</v>
          </cell>
          <cell r="E1232">
            <v>-3175.21</v>
          </cell>
        </row>
        <row r="1233">
          <cell r="A1233">
            <v>2012</v>
          </cell>
          <cell r="B1233" t="str">
            <v>APR</v>
          </cell>
          <cell r="D1233" t="str">
            <v>6350000872</v>
          </cell>
          <cell r="E1233">
            <v>-35600.699999999997</v>
          </cell>
        </row>
        <row r="1234">
          <cell r="A1234">
            <v>2012</v>
          </cell>
          <cell r="B1234" t="str">
            <v>APR</v>
          </cell>
          <cell r="D1234" t="str">
            <v>6360000992</v>
          </cell>
          <cell r="E1234">
            <v>14022929.99</v>
          </cell>
        </row>
        <row r="1235">
          <cell r="A1235">
            <v>2012</v>
          </cell>
          <cell r="B1235" t="str">
            <v>APR</v>
          </cell>
          <cell r="D1235" t="str">
            <v>UCOR.00000601.01.01.02</v>
          </cell>
          <cell r="E1235">
            <v>992119.89</v>
          </cell>
        </row>
        <row r="1236">
          <cell r="A1236">
            <v>2012</v>
          </cell>
          <cell r="B1236" t="str">
            <v>APR</v>
          </cell>
          <cell r="D1236" t="str">
            <v>O/U5MON</v>
          </cell>
          <cell r="E1236">
            <v>-4591348.9957848201</v>
          </cell>
        </row>
        <row r="1237">
          <cell r="A1237">
            <v>2012</v>
          </cell>
          <cell r="B1237" t="str">
            <v>APR</v>
          </cell>
          <cell r="D1237" t="str">
            <v>EXP5TOT</v>
          </cell>
          <cell r="E1237">
            <v>61919825.901671402</v>
          </cell>
        </row>
        <row r="1238">
          <cell r="A1238">
            <v>2012</v>
          </cell>
          <cell r="B1238" t="str">
            <v>APR</v>
          </cell>
          <cell r="D1238" t="str">
            <v>LIN5LOS</v>
          </cell>
          <cell r="E1238">
            <v>0</v>
          </cell>
        </row>
        <row r="1239">
          <cell r="A1239">
            <v>2012</v>
          </cell>
          <cell r="B1239" t="str">
            <v>APR</v>
          </cell>
          <cell r="D1239" t="str">
            <v>REV5TOT</v>
          </cell>
          <cell r="E1239">
            <v>57328476.905886598</v>
          </cell>
        </row>
        <row r="1240">
          <cell r="A1240">
            <v>2012</v>
          </cell>
          <cell r="B1240" t="str">
            <v>APR</v>
          </cell>
          <cell r="D1240" t="str">
            <v>RES5PMO</v>
          </cell>
          <cell r="E1240">
            <v>0</v>
          </cell>
        </row>
        <row r="1241">
          <cell r="A1241">
            <v>2012</v>
          </cell>
          <cell r="B1241" t="str">
            <v>APR</v>
          </cell>
          <cell r="D1241" t="str">
            <v>GLB5END</v>
          </cell>
          <cell r="E1241">
            <v>-51181564.0722216</v>
          </cell>
        </row>
        <row r="1242">
          <cell r="A1242">
            <v>2012</v>
          </cell>
          <cell r="B1242" t="str">
            <v>APR</v>
          </cell>
          <cell r="D1242" t="str">
            <v>INT5MON</v>
          </cell>
          <cell r="E1242">
            <v>8.7499999999999999E-5</v>
          </cell>
        </row>
        <row r="1243">
          <cell r="A1243">
            <v>2012</v>
          </cell>
          <cell r="B1243" t="str">
            <v>APR</v>
          </cell>
          <cell r="D1243" t="str">
            <v>ADJ5PRI</v>
          </cell>
          <cell r="E1243">
            <v>0</v>
          </cell>
        </row>
        <row r="1244">
          <cell r="A1244">
            <v>2012</v>
          </cell>
          <cell r="B1244" t="str">
            <v>APR</v>
          </cell>
          <cell r="D1244" t="str">
            <v>AVG5AMT</v>
          </cell>
          <cell r="E1244">
            <v>-47689705.391774103</v>
          </cell>
        </row>
        <row r="1245">
          <cell r="A1245">
            <v>2012</v>
          </cell>
          <cell r="B1245" t="str">
            <v>APR</v>
          </cell>
          <cell r="D1245" t="str">
            <v>GLE5MON</v>
          </cell>
          <cell r="E1245">
            <v>-6979544.5116732698</v>
          </cell>
        </row>
        <row r="1246">
          <cell r="A1246">
            <v>2012</v>
          </cell>
          <cell r="B1246" t="str">
            <v>APR</v>
          </cell>
          <cell r="D1246" t="str">
            <v>RES5PRI</v>
          </cell>
          <cell r="E1246">
            <v>0</v>
          </cell>
        </row>
        <row r="1247">
          <cell r="A1247">
            <v>2012</v>
          </cell>
          <cell r="B1247" t="str">
            <v>APR</v>
          </cell>
          <cell r="D1247" t="str">
            <v>INT5YER</v>
          </cell>
          <cell r="E1247">
            <v>1.0499999999999999E-3</v>
          </cell>
        </row>
        <row r="1248">
          <cell r="A1248">
            <v>2012</v>
          </cell>
          <cell r="B1248" t="str">
            <v>APR</v>
          </cell>
          <cell r="D1248" t="str">
            <v>INT5AMT</v>
          </cell>
          <cell r="E1248">
            <v>-4172.8492217802304</v>
          </cell>
        </row>
        <row r="1249">
          <cell r="A1249">
            <v>2012</v>
          </cell>
          <cell r="B1249" t="str">
            <v>APR</v>
          </cell>
          <cell r="D1249" t="str">
            <v>TRU5BEG</v>
          </cell>
          <cell r="E1249">
            <v>-44202019.560548298</v>
          </cell>
        </row>
        <row r="1250">
          <cell r="A1250">
            <v>2012</v>
          </cell>
          <cell r="B1250" t="str">
            <v>APR</v>
          </cell>
          <cell r="D1250" t="str">
            <v>TRU5END</v>
          </cell>
          <cell r="E1250">
            <v>-51177391.222999804</v>
          </cell>
        </row>
        <row r="1251">
          <cell r="A1251">
            <v>2012</v>
          </cell>
          <cell r="B1251" t="str">
            <v>APR</v>
          </cell>
          <cell r="D1251" t="str">
            <v>4405810</v>
          </cell>
          <cell r="E1251">
            <v>0</v>
          </cell>
        </row>
        <row r="1252">
          <cell r="A1252">
            <v>2012</v>
          </cell>
          <cell r="B1252" t="str">
            <v>APR</v>
          </cell>
          <cell r="D1252" t="str">
            <v>4405940</v>
          </cell>
          <cell r="E1252">
            <v>0</v>
          </cell>
        </row>
        <row r="1253">
          <cell r="A1253">
            <v>2012</v>
          </cell>
          <cell r="B1253" t="str">
            <v>APR</v>
          </cell>
          <cell r="D1253" t="str">
            <v>4405000</v>
          </cell>
          <cell r="E1253">
            <v>67875759.989999995</v>
          </cell>
        </row>
        <row r="1254">
          <cell r="A1254">
            <v>2012</v>
          </cell>
          <cell r="B1254" t="str">
            <v>APR</v>
          </cell>
          <cell r="D1254" t="str">
            <v>4405840</v>
          </cell>
          <cell r="E1254">
            <v>0</v>
          </cell>
        </row>
        <row r="1255">
          <cell r="A1255">
            <v>2012</v>
          </cell>
          <cell r="B1255" t="str">
            <v>APR</v>
          </cell>
          <cell r="D1255" t="str">
            <v>MAN5001</v>
          </cell>
          <cell r="E1255">
            <v>3364670</v>
          </cell>
        </row>
        <row r="1256">
          <cell r="A1256">
            <v>2012</v>
          </cell>
          <cell r="B1256" t="str">
            <v>APR</v>
          </cell>
          <cell r="D1256" t="str">
            <v>MAN5002</v>
          </cell>
          <cell r="E1256">
            <v>25243602</v>
          </cell>
        </row>
        <row r="1257">
          <cell r="A1257">
            <v>2012</v>
          </cell>
          <cell r="B1257" t="str">
            <v>APR</v>
          </cell>
          <cell r="D1257" t="str">
            <v>MAN5003</v>
          </cell>
          <cell r="E1257">
            <v>0</v>
          </cell>
        </row>
        <row r="1258">
          <cell r="A1258">
            <v>2012</v>
          </cell>
          <cell r="B1258" t="str">
            <v>APR</v>
          </cell>
          <cell r="D1258" t="str">
            <v>MAN5005</v>
          </cell>
          <cell r="E1258">
            <v>0</v>
          </cell>
        </row>
        <row r="1259">
          <cell r="A1259">
            <v>2012</v>
          </cell>
          <cell r="B1259" t="str">
            <v>APR</v>
          </cell>
          <cell r="D1259" t="str">
            <v>MAN5006</v>
          </cell>
          <cell r="E1259">
            <v>0</v>
          </cell>
        </row>
        <row r="1260">
          <cell r="A1260">
            <v>2012</v>
          </cell>
          <cell r="B1260" t="str">
            <v>APR</v>
          </cell>
          <cell r="D1260" t="str">
            <v>MAN5007</v>
          </cell>
          <cell r="E1260">
            <v>0</v>
          </cell>
        </row>
        <row r="1261">
          <cell r="A1261">
            <v>2012</v>
          </cell>
          <cell r="B1261" t="str">
            <v>APR</v>
          </cell>
          <cell r="D1261" t="str">
            <v>MAN5008</v>
          </cell>
          <cell r="E1261">
            <v>0</v>
          </cell>
        </row>
        <row r="1262">
          <cell r="A1262">
            <v>2012</v>
          </cell>
          <cell r="B1262" t="str">
            <v>APR</v>
          </cell>
          <cell r="D1262" t="str">
            <v>MAN5009</v>
          </cell>
          <cell r="E1262">
            <v>0</v>
          </cell>
        </row>
        <row r="1263">
          <cell r="A1263">
            <v>2012</v>
          </cell>
          <cell r="B1263" t="str">
            <v>APR</v>
          </cell>
          <cell r="D1263" t="str">
            <v>MAN500A</v>
          </cell>
          <cell r="E1263">
            <v>0</v>
          </cell>
        </row>
        <row r="1264">
          <cell r="A1264">
            <v>2012</v>
          </cell>
          <cell r="B1264" t="str">
            <v>APR</v>
          </cell>
          <cell r="D1264" t="str">
            <v>MAN500B</v>
          </cell>
          <cell r="E1264">
            <v>-44704575</v>
          </cell>
        </row>
        <row r="1265">
          <cell r="A1265">
            <v>2012</v>
          </cell>
          <cell r="B1265" t="str">
            <v>APR</v>
          </cell>
          <cell r="D1265" t="str">
            <v>MAN5010</v>
          </cell>
          <cell r="E1265">
            <v>0</v>
          </cell>
        </row>
        <row r="1266">
          <cell r="A1266">
            <v>2012</v>
          </cell>
          <cell r="B1266" t="str">
            <v>APR</v>
          </cell>
          <cell r="D1266" t="str">
            <v>MAN5011</v>
          </cell>
          <cell r="E1266">
            <v>0.98013950000000005</v>
          </cell>
        </row>
        <row r="1267">
          <cell r="A1267">
            <v>2012</v>
          </cell>
          <cell r="B1267" t="str">
            <v>APR</v>
          </cell>
          <cell r="D1267" t="str">
            <v>MAN5101</v>
          </cell>
          <cell r="E1267">
            <v>0</v>
          </cell>
        </row>
        <row r="1268">
          <cell r="A1268">
            <v>2012</v>
          </cell>
          <cell r="B1268" t="str">
            <v>APR</v>
          </cell>
          <cell r="D1268" t="str">
            <v>MAN5102</v>
          </cell>
          <cell r="E1268">
            <v>0</v>
          </cell>
        </row>
        <row r="1269">
          <cell r="A1269">
            <v>2012</v>
          </cell>
          <cell r="B1269" t="str">
            <v>APR</v>
          </cell>
          <cell r="D1269" t="str">
            <v>MAN510B</v>
          </cell>
          <cell r="E1269">
            <v>0</v>
          </cell>
        </row>
        <row r="1270">
          <cell r="A1270">
            <v>2012</v>
          </cell>
          <cell r="B1270" t="str">
            <v>APR</v>
          </cell>
          <cell r="D1270" t="str">
            <v>MAN5WC3</v>
          </cell>
          <cell r="E1270">
            <v>-12891717.24</v>
          </cell>
        </row>
        <row r="1271">
          <cell r="A1271">
            <v>2012</v>
          </cell>
          <cell r="B1271" t="str">
            <v>APR</v>
          </cell>
          <cell r="D1271" t="str">
            <v>XAN5100</v>
          </cell>
          <cell r="E1271">
            <v>1.1999999999999999E-3</v>
          </cell>
        </row>
        <row r="1272">
          <cell r="A1272">
            <v>2012</v>
          </cell>
          <cell r="B1272" t="str">
            <v>APR</v>
          </cell>
          <cell r="D1272" t="str">
            <v>XAN5200</v>
          </cell>
          <cell r="E1272">
            <v>7.2000000000000005E-4</v>
          </cell>
        </row>
        <row r="1273">
          <cell r="A1273">
            <v>2012</v>
          </cell>
          <cell r="B1273" t="str">
            <v>APR</v>
          </cell>
          <cell r="D1273" t="str">
            <v>XAN5300</v>
          </cell>
          <cell r="E1273">
            <v>1.9473000000000001E-2</v>
          </cell>
        </row>
        <row r="1274">
          <cell r="A1274">
            <v>2012</v>
          </cell>
          <cell r="B1274" t="str">
            <v>APR</v>
          </cell>
          <cell r="D1274" t="str">
            <v>XAN5400</v>
          </cell>
          <cell r="E1274">
            <v>4.7018999999999998E-2</v>
          </cell>
        </row>
        <row r="1275">
          <cell r="A1275">
            <v>2012</v>
          </cell>
          <cell r="B1275" t="str">
            <v>APR</v>
          </cell>
          <cell r="D1275" t="str">
            <v>XAN5500</v>
          </cell>
          <cell r="E1275">
            <v>0.35</v>
          </cell>
        </row>
        <row r="1276">
          <cell r="A1276">
            <v>2012</v>
          </cell>
          <cell r="B1276" t="str">
            <v>APR</v>
          </cell>
          <cell r="D1276" t="str">
            <v>XAN5600</v>
          </cell>
          <cell r="E1276">
            <v>5.5E-2</v>
          </cell>
        </row>
        <row r="1277">
          <cell r="A1277">
            <v>2012</v>
          </cell>
          <cell r="B1277" t="str">
            <v>APR</v>
          </cell>
          <cell r="D1277" t="str">
            <v>UCOR.00000301.01.06.01Y</v>
          </cell>
          <cell r="E1277">
            <v>77987</v>
          </cell>
        </row>
        <row r="1278">
          <cell r="A1278">
            <v>2012</v>
          </cell>
          <cell r="B1278" t="str">
            <v>APR</v>
          </cell>
          <cell r="D1278" t="str">
            <v>XAN5700</v>
          </cell>
          <cell r="E1278">
            <v>8.9999999999999998E-4</v>
          </cell>
        </row>
        <row r="1279">
          <cell r="A1279">
            <v>2012</v>
          </cell>
          <cell r="B1279" t="str">
            <v>APR</v>
          </cell>
          <cell r="D1279" t="str">
            <v>AM45081</v>
          </cell>
          <cell r="E1279">
            <v>-52</v>
          </cell>
        </row>
        <row r="1280">
          <cell r="A1280">
            <v>2012</v>
          </cell>
          <cell r="B1280" t="str">
            <v>APR</v>
          </cell>
          <cell r="D1280" t="str">
            <v>AM15081</v>
          </cell>
          <cell r="E1280">
            <v>0</v>
          </cell>
        </row>
        <row r="1281">
          <cell r="A1281">
            <v>2012</v>
          </cell>
          <cell r="B1281" t="str">
            <v>APR</v>
          </cell>
          <cell r="D1281" t="str">
            <v>RR15082</v>
          </cell>
          <cell r="E1281">
            <v>-55705038</v>
          </cell>
        </row>
        <row r="1282">
          <cell r="A1282">
            <v>2012</v>
          </cell>
          <cell r="B1282" t="str">
            <v>APR</v>
          </cell>
          <cell r="D1282" t="str">
            <v>GLB5BEG</v>
          </cell>
          <cell r="E1282">
            <v>-44202019.560548298</v>
          </cell>
        </row>
        <row r="1283">
          <cell r="A1283">
            <v>2012</v>
          </cell>
          <cell r="B1283" t="str">
            <v>APR</v>
          </cell>
          <cell r="D1283" t="str">
            <v>O/U5YTD</v>
          </cell>
          <cell r="E1283">
            <v>-20946768.403094601</v>
          </cell>
        </row>
        <row r="1284">
          <cell r="A1284">
            <v>2012</v>
          </cell>
          <cell r="B1284" t="str">
            <v>APR</v>
          </cell>
          <cell r="D1284" t="str">
            <v>TRU5YTD</v>
          </cell>
          <cell r="E1284">
            <v>7152068</v>
          </cell>
        </row>
        <row r="1285">
          <cell r="A1285">
            <v>2012</v>
          </cell>
          <cell r="B1285" t="str">
            <v>APR</v>
          </cell>
          <cell r="D1285" t="str">
            <v>1MC5YTD</v>
          </cell>
          <cell r="E1285">
            <v>0</v>
          </cell>
        </row>
        <row r="1286">
          <cell r="A1286">
            <v>2012</v>
          </cell>
          <cell r="B1286" t="str">
            <v>APR</v>
          </cell>
          <cell r="D1286" t="str">
            <v>2MC5YTD</v>
          </cell>
          <cell r="E1286">
            <v>0</v>
          </cell>
        </row>
        <row r="1287">
          <cell r="A1287">
            <v>2012</v>
          </cell>
          <cell r="B1287" t="str">
            <v>APR</v>
          </cell>
          <cell r="D1287" t="str">
            <v>3MC5YTD</v>
          </cell>
          <cell r="E1287">
            <v>0</v>
          </cell>
        </row>
        <row r="1288">
          <cell r="A1288">
            <v>2012</v>
          </cell>
          <cell r="B1288" t="str">
            <v>APR</v>
          </cell>
          <cell r="D1288" t="str">
            <v>INT5YTD</v>
          </cell>
          <cell r="E1288">
            <v>-6879.9678006096901</v>
          </cell>
        </row>
        <row r="1289">
          <cell r="A1289">
            <v>2012</v>
          </cell>
          <cell r="B1289" t="str">
            <v>APR</v>
          </cell>
          <cell r="D1289" t="str">
            <v>2MC5TOT</v>
          </cell>
          <cell r="E1289">
            <v>0</v>
          </cell>
        </row>
        <row r="1290">
          <cell r="A1290">
            <v>2012</v>
          </cell>
          <cell r="B1290" t="str">
            <v>APR</v>
          </cell>
          <cell r="D1290" t="str">
            <v>1MC5MON</v>
          </cell>
          <cell r="E1290">
            <v>0</v>
          </cell>
        </row>
        <row r="1291">
          <cell r="A1291">
            <v>2012</v>
          </cell>
          <cell r="B1291" t="str">
            <v>APR</v>
          </cell>
          <cell r="D1291" t="str">
            <v>1MC5TOT</v>
          </cell>
          <cell r="E1291">
            <v>0</v>
          </cell>
        </row>
        <row r="1292">
          <cell r="A1292">
            <v>2012</v>
          </cell>
          <cell r="B1292" t="str">
            <v>APR</v>
          </cell>
          <cell r="D1292" t="str">
            <v>TRU5MON</v>
          </cell>
          <cell r="E1292">
            <v>2384022.66666666</v>
          </cell>
        </row>
        <row r="1293">
          <cell r="A1293">
            <v>2012</v>
          </cell>
          <cell r="B1293" t="str">
            <v>APR</v>
          </cell>
          <cell r="D1293" t="str">
            <v>TRU5TOT</v>
          </cell>
          <cell r="E1293">
            <v>28608272</v>
          </cell>
        </row>
        <row r="1294">
          <cell r="A1294">
            <v>2012</v>
          </cell>
          <cell r="B1294" t="str">
            <v>APR</v>
          </cell>
          <cell r="D1294" t="str">
            <v>2MC5MON</v>
          </cell>
          <cell r="E1294">
            <v>0</v>
          </cell>
        </row>
        <row r="1295">
          <cell r="A1295">
            <v>2012</v>
          </cell>
          <cell r="B1295" t="str">
            <v>APR</v>
          </cell>
          <cell r="D1295" t="str">
            <v>RAF5FEE</v>
          </cell>
          <cell r="E1295">
            <v>39588.510779999997</v>
          </cell>
        </row>
        <row r="1296">
          <cell r="A1296">
            <v>2012</v>
          </cell>
          <cell r="B1296" t="str">
            <v>APR</v>
          </cell>
          <cell r="D1296" t="str">
            <v>REV5NET</v>
          </cell>
          <cell r="E1296">
            <v>54944454.239220001</v>
          </cell>
        </row>
        <row r="1297">
          <cell r="A1297">
            <v>2012</v>
          </cell>
          <cell r="B1297" t="str">
            <v>APR</v>
          </cell>
          <cell r="D1297" t="str">
            <v>REV5MON</v>
          </cell>
          <cell r="E1297">
            <v>57328476.905886598</v>
          </cell>
        </row>
        <row r="1298">
          <cell r="A1298">
            <v>2012</v>
          </cell>
          <cell r="B1298" t="str">
            <v>APR</v>
          </cell>
          <cell r="D1298" t="str">
            <v>AM95081</v>
          </cell>
          <cell r="E1298">
            <v>8.7499999999999999E-5</v>
          </cell>
        </row>
        <row r="1299">
          <cell r="A1299">
            <v>2012</v>
          </cell>
          <cell r="B1299" t="str">
            <v>APR</v>
          </cell>
          <cell r="D1299" t="str">
            <v>AM65081</v>
          </cell>
          <cell r="E1299">
            <v>8.9999999999999998E-4</v>
          </cell>
        </row>
        <row r="1300">
          <cell r="A1300">
            <v>2012</v>
          </cell>
          <cell r="B1300" t="str">
            <v>APR</v>
          </cell>
          <cell r="D1300" t="str">
            <v>AMA5081</v>
          </cell>
          <cell r="E1300">
            <v>0</v>
          </cell>
        </row>
        <row r="1301">
          <cell r="A1301">
            <v>2012</v>
          </cell>
          <cell r="B1301" t="str">
            <v>APR</v>
          </cell>
          <cell r="D1301" t="str">
            <v>AMB5081</v>
          </cell>
          <cell r="E1301">
            <v>0.98013950000000005</v>
          </cell>
        </row>
        <row r="1302">
          <cell r="A1302">
            <v>2012</v>
          </cell>
          <cell r="B1302" t="str">
            <v>MAR</v>
          </cell>
          <cell r="D1302" t="str">
            <v>RRG5082</v>
          </cell>
          <cell r="E1302">
            <v>1</v>
          </cell>
        </row>
        <row r="1303">
          <cell r="A1303">
            <v>2012</v>
          </cell>
          <cell r="B1303" t="str">
            <v>MAR</v>
          </cell>
          <cell r="D1303" t="str">
            <v>RRS5082</v>
          </cell>
          <cell r="E1303">
            <v>-436582.05444748001</v>
          </cell>
        </row>
        <row r="1304">
          <cell r="A1304">
            <v>2012</v>
          </cell>
          <cell r="B1304" t="str">
            <v>MAR</v>
          </cell>
          <cell r="D1304" t="str">
            <v>RRE5082</v>
          </cell>
          <cell r="E1304">
            <v>-90334.857014599998</v>
          </cell>
        </row>
        <row r="1305">
          <cell r="A1305">
            <v>2012</v>
          </cell>
          <cell r="B1305" t="str">
            <v>MAR</v>
          </cell>
          <cell r="D1305" t="str">
            <v>RR45082</v>
          </cell>
          <cell r="E1305">
            <v>-55666044.5</v>
          </cell>
        </row>
        <row r="1306">
          <cell r="A1306">
            <v>2012</v>
          </cell>
          <cell r="B1306" t="str">
            <v>MAR</v>
          </cell>
          <cell r="D1306" t="str">
            <v>RRL5082</v>
          </cell>
          <cell r="E1306">
            <v>0</v>
          </cell>
        </row>
        <row r="1307">
          <cell r="A1307">
            <v>2012</v>
          </cell>
          <cell r="B1307" t="str">
            <v>MAR</v>
          </cell>
          <cell r="D1307" t="str">
            <v>RRF5082</v>
          </cell>
          <cell r="E1307">
            <v>-445428.48691179103</v>
          </cell>
        </row>
        <row r="1308">
          <cell r="A1308">
            <v>2012</v>
          </cell>
          <cell r="B1308" t="str">
            <v>MAR</v>
          </cell>
          <cell r="D1308" t="str">
            <v>RR25082</v>
          </cell>
          <cell r="E1308">
            <v>-77987</v>
          </cell>
        </row>
        <row r="1309">
          <cell r="A1309">
            <v>2012</v>
          </cell>
          <cell r="B1309" t="str">
            <v>MAR</v>
          </cell>
          <cell r="D1309" t="str">
            <v>RRP5082</v>
          </cell>
          <cell r="E1309">
            <v>-436582.05444748001</v>
          </cell>
        </row>
        <row r="1310">
          <cell r="A1310">
            <v>2012</v>
          </cell>
          <cell r="B1310" t="str">
            <v>MAR</v>
          </cell>
          <cell r="D1310" t="str">
            <v>RRC5082</v>
          </cell>
          <cell r="E1310">
            <v>-12694.5972688246</v>
          </cell>
        </row>
        <row r="1311">
          <cell r="A1311">
            <v>2012</v>
          </cell>
          <cell r="B1311" t="str">
            <v>MAR</v>
          </cell>
          <cell r="D1311" t="str">
            <v>RRB5082</v>
          </cell>
          <cell r="E1311">
            <v>-218116.26216434999</v>
          </cell>
        </row>
        <row r="1312">
          <cell r="A1312">
            <v>2012</v>
          </cell>
          <cell r="B1312" t="str">
            <v>MAR</v>
          </cell>
          <cell r="D1312" t="str">
            <v>RRN5082</v>
          </cell>
          <cell r="E1312">
            <v>1</v>
          </cell>
        </row>
        <row r="1313">
          <cell r="A1313">
            <v>2012</v>
          </cell>
          <cell r="B1313" t="str">
            <v>MAR</v>
          </cell>
          <cell r="D1313" t="str">
            <v>RRI5082</v>
          </cell>
          <cell r="E1313">
            <v>0</v>
          </cell>
        </row>
        <row r="1314">
          <cell r="A1314">
            <v>2012</v>
          </cell>
          <cell r="B1314" t="str">
            <v>MAR</v>
          </cell>
          <cell r="D1314" t="str">
            <v>RRH5082</v>
          </cell>
          <cell r="E1314">
            <v>0</v>
          </cell>
        </row>
        <row r="1315">
          <cell r="A1315">
            <v>2012</v>
          </cell>
          <cell r="B1315" t="str">
            <v>MAR</v>
          </cell>
          <cell r="D1315" t="str">
            <v>RR35082</v>
          </cell>
          <cell r="E1315">
            <v>-55705038</v>
          </cell>
        </row>
        <row r="1316">
          <cell r="A1316">
            <v>2012</v>
          </cell>
          <cell r="B1316" t="str">
            <v>MAR</v>
          </cell>
          <cell r="D1316" t="str">
            <v>RR75082</v>
          </cell>
          <cell r="E1316">
            <v>5.5E-2</v>
          </cell>
        </row>
        <row r="1317">
          <cell r="A1317">
            <v>2012</v>
          </cell>
          <cell r="B1317" t="str">
            <v>MAR</v>
          </cell>
          <cell r="D1317" t="str">
            <v>RRO5082</v>
          </cell>
          <cell r="E1317">
            <v>1</v>
          </cell>
        </row>
        <row r="1318">
          <cell r="A1318">
            <v>2012</v>
          </cell>
          <cell r="B1318" t="str">
            <v>MAR</v>
          </cell>
          <cell r="D1318" t="str">
            <v>RRM5082</v>
          </cell>
          <cell r="E1318">
            <v>0.98013950000000005</v>
          </cell>
        </row>
        <row r="1319">
          <cell r="A1319">
            <v>2012</v>
          </cell>
          <cell r="B1319" t="str">
            <v>MAR</v>
          </cell>
          <cell r="D1319" t="str">
            <v>RRQ5082</v>
          </cell>
          <cell r="E1319">
            <v>0</v>
          </cell>
        </row>
        <row r="1320">
          <cell r="A1320">
            <v>2012</v>
          </cell>
          <cell r="B1320" t="str">
            <v>MAR</v>
          </cell>
          <cell r="D1320" t="str">
            <v>RR85082</v>
          </cell>
          <cell r="E1320">
            <v>0.35</v>
          </cell>
        </row>
        <row r="1321">
          <cell r="A1321">
            <v>2012</v>
          </cell>
          <cell r="B1321" t="str">
            <v>MAR</v>
          </cell>
          <cell r="D1321" t="str">
            <v>RR55082</v>
          </cell>
          <cell r="E1321">
            <v>4.7018999999999998E-2</v>
          </cell>
        </row>
        <row r="1322">
          <cell r="A1322">
            <v>2012</v>
          </cell>
          <cell r="B1322" t="str">
            <v>APR</v>
          </cell>
          <cell r="D1322" t="str">
            <v>UCOR.00000301.01.05.01</v>
          </cell>
          <cell r="E1322">
            <v>8388554.6900000004</v>
          </cell>
        </row>
        <row r="1323">
          <cell r="A1323">
            <v>2012</v>
          </cell>
          <cell r="B1323" t="str">
            <v>APR</v>
          </cell>
          <cell r="D1323" t="str">
            <v>UCOR.00000306.01.05.01</v>
          </cell>
          <cell r="E1323">
            <v>556250</v>
          </cell>
        </row>
        <row r="1324">
          <cell r="A1324">
            <v>2012</v>
          </cell>
          <cell r="B1324" t="str">
            <v>APR</v>
          </cell>
          <cell r="D1324" t="str">
            <v>UCOR.00000306.01.07.02</v>
          </cell>
          <cell r="E1324">
            <v>10952674.58</v>
          </cell>
        </row>
        <row r="1325">
          <cell r="A1325">
            <v>2012</v>
          </cell>
          <cell r="B1325" t="str">
            <v>APR</v>
          </cell>
          <cell r="D1325" t="str">
            <v>UCOR.00000301.01.03.01</v>
          </cell>
          <cell r="E1325">
            <v>25107773.609999999</v>
          </cell>
        </row>
        <row r="1326">
          <cell r="A1326">
            <v>2012</v>
          </cell>
          <cell r="B1326" t="str">
            <v>APR</v>
          </cell>
          <cell r="D1326" t="str">
            <v>UCOR.00000301.01.06.01</v>
          </cell>
          <cell r="E1326">
            <v>77987</v>
          </cell>
        </row>
        <row r="1327">
          <cell r="A1327">
            <v>2012</v>
          </cell>
          <cell r="B1327" t="str">
            <v>APR</v>
          </cell>
          <cell r="D1327" t="str">
            <v>UCOR.00000622.01.02.01</v>
          </cell>
          <cell r="E1327">
            <v>-83773.09</v>
          </cell>
        </row>
        <row r="1328">
          <cell r="A1328">
            <v>2012</v>
          </cell>
          <cell r="B1328" t="str">
            <v>APR</v>
          </cell>
          <cell r="D1328" t="str">
            <v>UNUC.00000001.01.01.01</v>
          </cell>
          <cell r="E1328">
            <v>990441.1</v>
          </cell>
        </row>
        <row r="1329">
          <cell r="A1329">
            <v>2012</v>
          </cell>
          <cell r="B1329" t="str">
            <v>APR</v>
          </cell>
          <cell r="D1329" t="str">
            <v>UNUC.00000001.01.02.01</v>
          </cell>
          <cell r="E1329">
            <v>59191</v>
          </cell>
        </row>
        <row r="1330">
          <cell r="A1330">
            <v>2012</v>
          </cell>
          <cell r="B1330" t="str">
            <v>APR</v>
          </cell>
          <cell r="D1330" t="str">
            <v>UNUC.00000001.01.04.01</v>
          </cell>
          <cell r="E1330">
            <v>381339.75</v>
          </cell>
        </row>
        <row r="1331">
          <cell r="A1331">
            <v>2012</v>
          </cell>
          <cell r="B1331" t="str">
            <v>APR</v>
          </cell>
          <cell r="D1331" t="str">
            <v>UNUC.00000001.01.05.01</v>
          </cell>
          <cell r="E1331">
            <v>0.88</v>
          </cell>
        </row>
        <row r="1332">
          <cell r="A1332">
            <v>2012</v>
          </cell>
          <cell r="B1332" t="str">
            <v>APR</v>
          </cell>
          <cell r="D1332" t="str">
            <v>UNUC.00000001.01.06.01</v>
          </cell>
          <cell r="E1332">
            <v>15412.31</v>
          </cell>
        </row>
        <row r="1333">
          <cell r="A1333">
            <v>2012</v>
          </cell>
          <cell r="B1333" t="str">
            <v>APR</v>
          </cell>
          <cell r="D1333" t="str">
            <v>UNUC.00000001.01.07.01</v>
          </cell>
          <cell r="E1333">
            <v>3973.04</v>
          </cell>
        </row>
        <row r="1334">
          <cell r="A1334">
            <v>2012</v>
          </cell>
          <cell r="B1334" t="str">
            <v>APR</v>
          </cell>
          <cell r="D1334" t="str">
            <v>UNUC.00000001.01.12.01</v>
          </cell>
          <cell r="E1334">
            <v>368.4</v>
          </cell>
        </row>
        <row r="1335">
          <cell r="A1335">
            <v>2012</v>
          </cell>
          <cell r="B1335" t="str">
            <v>APR</v>
          </cell>
          <cell r="D1335" t="str">
            <v>UNUC.00000001.01.13.01</v>
          </cell>
          <cell r="E1335">
            <v>137.96</v>
          </cell>
        </row>
        <row r="1336">
          <cell r="A1336">
            <v>2012</v>
          </cell>
          <cell r="B1336" t="str">
            <v>APR</v>
          </cell>
          <cell r="D1336" t="str">
            <v>UNUC.00000001.01.15.01</v>
          </cell>
          <cell r="E1336">
            <v>245497.97</v>
          </cell>
        </row>
        <row r="1337">
          <cell r="A1337">
            <v>2012</v>
          </cell>
          <cell r="B1337" t="str">
            <v>APR</v>
          </cell>
          <cell r="D1337" t="str">
            <v>UNUC.00000002.01.01.01</v>
          </cell>
          <cell r="E1337">
            <v>862573.02</v>
          </cell>
        </row>
        <row r="1338">
          <cell r="A1338">
            <v>2012</v>
          </cell>
          <cell r="B1338" t="str">
            <v>APR</v>
          </cell>
          <cell r="D1338" t="str">
            <v>UNUC.00000002.01.02.01</v>
          </cell>
          <cell r="E1338">
            <v>59191</v>
          </cell>
        </row>
        <row r="1339">
          <cell r="A1339">
            <v>2012</v>
          </cell>
          <cell r="B1339" t="str">
            <v>APR</v>
          </cell>
          <cell r="D1339" t="str">
            <v>UNUC.00000002.01.03.01</v>
          </cell>
          <cell r="E1339">
            <v>1850.14</v>
          </cell>
        </row>
        <row r="1340">
          <cell r="A1340">
            <v>2012</v>
          </cell>
          <cell r="B1340" t="str">
            <v>APR</v>
          </cell>
          <cell r="D1340" t="str">
            <v>UNUC.00000002.01.04.01</v>
          </cell>
          <cell r="E1340">
            <v>2267.86</v>
          </cell>
        </row>
        <row r="1341">
          <cell r="A1341">
            <v>2012</v>
          </cell>
          <cell r="B1341" t="str">
            <v>APR</v>
          </cell>
          <cell r="D1341" t="str">
            <v>UNUC.00000002.01.06.01</v>
          </cell>
          <cell r="E1341">
            <v>4807.04</v>
          </cell>
        </row>
        <row r="1342">
          <cell r="A1342">
            <v>2012</v>
          </cell>
          <cell r="B1342" t="str">
            <v>APR</v>
          </cell>
          <cell r="D1342" t="str">
            <v>UNUC.00000002.01.07.01</v>
          </cell>
          <cell r="E1342">
            <v>3075</v>
          </cell>
        </row>
        <row r="1343">
          <cell r="A1343">
            <v>2012</v>
          </cell>
          <cell r="B1343" t="str">
            <v>APR</v>
          </cell>
          <cell r="D1343" t="str">
            <v>UNUC.00000002.01.11.01</v>
          </cell>
          <cell r="E1343">
            <v>0.33</v>
          </cell>
        </row>
        <row r="1344">
          <cell r="A1344">
            <v>2012</v>
          </cell>
          <cell r="B1344" t="str">
            <v>APR</v>
          </cell>
          <cell r="D1344" t="str">
            <v>UNUC.00000002.01.13.01</v>
          </cell>
          <cell r="E1344">
            <v>165.91</v>
          </cell>
        </row>
        <row r="1345">
          <cell r="A1345">
            <v>2012</v>
          </cell>
          <cell r="B1345" t="str">
            <v>APR</v>
          </cell>
          <cell r="D1345" t="str">
            <v>UNUC.00000002.01.15.01</v>
          </cell>
          <cell r="E1345">
            <v>180964.74</v>
          </cell>
        </row>
        <row r="1346">
          <cell r="A1346">
            <v>2012</v>
          </cell>
          <cell r="B1346" t="str">
            <v>APR</v>
          </cell>
          <cell r="D1346" t="str">
            <v>UNUC.00000003.01.01.01</v>
          </cell>
          <cell r="E1346">
            <v>121679.39</v>
          </cell>
        </row>
        <row r="1347">
          <cell r="A1347">
            <v>2012</v>
          </cell>
          <cell r="B1347" t="str">
            <v>APR</v>
          </cell>
          <cell r="D1347" t="str">
            <v>UNUC.00000003.01.02.01</v>
          </cell>
          <cell r="E1347">
            <v>-884.45</v>
          </cell>
        </row>
        <row r="1348">
          <cell r="A1348">
            <v>2012</v>
          </cell>
          <cell r="B1348" t="str">
            <v>APR</v>
          </cell>
          <cell r="D1348" t="str">
            <v>UNUC.00000003.01.07.01</v>
          </cell>
          <cell r="E1348">
            <v>34740</v>
          </cell>
        </row>
        <row r="1349">
          <cell r="A1349">
            <v>2012</v>
          </cell>
          <cell r="B1349" t="str">
            <v>APR</v>
          </cell>
          <cell r="D1349" t="str">
            <v>UNUC.00000604.01.01.01</v>
          </cell>
          <cell r="E1349">
            <v>8318.6299999999992</v>
          </cell>
        </row>
        <row r="1350">
          <cell r="A1350">
            <v>2012</v>
          </cell>
          <cell r="B1350" t="str">
            <v>APR</v>
          </cell>
          <cell r="D1350" t="str">
            <v>UNUC.00000715.01.01.01</v>
          </cell>
          <cell r="E1350">
            <v>6998</v>
          </cell>
        </row>
        <row r="1351">
          <cell r="A1351">
            <v>2012</v>
          </cell>
          <cell r="B1351" t="str">
            <v>APR</v>
          </cell>
          <cell r="D1351" t="str">
            <v>UNUC.00000748.01.01.08</v>
          </cell>
          <cell r="E1351">
            <v>8421.7099999999991</v>
          </cell>
        </row>
        <row r="1352">
          <cell r="A1352">
            <v>2012</v>
          </cell>
          <cell r="B1352" t="str">
            <v>APR</v>
          </cell>
          <cell r="D1352" t="str">
            <v>UPGD.00000399.01.01.01</v>
          </cell>
          <cell r="E1352">
            <v>8345.75</v>
          </cell>
        </row>
        <row r="1353">
          <cell r="A1353">
            <v>2012</v>
          </cell>
          <cell r="B1353" t="str">
            <v>APR</v>
          </cell>
          <cell r="D1353" t="str">
            <v>UPGD.00000621.01.01.01</v>
          </cell>
          <cell r="E1353">
            <v>30871.41</v>
          </cell>
        </row>
        <row r="1354">
          <cell r="A1354">
            <v>2012</v>
          </cell>
          <cell r="B1354" t="str">
            <v>APR</v>
          </cell>
          <cell r="D1354" t="str">
            <v>UPGD.00000624.01.01.01</v>
          </cell>
          <cell r="E1354">
            <v>44612.77</v>
          </cell>
        </row>
        <row r="1355">
          <cell r="A1355">
            <v>2012</v>
          </cell>
          <cell r="B1355" t="str">
            <v>APR</v>
          </cell>
          <cell r="D1355" t="str">
            <v>UPGD.00000625.01.01.01</v>
          </cell>
          <cell r="E1355">
            <v>1192</v>
          </cell>
        </row>
        <row r="1356">
          <cell r="A1356">
            <v>2012</v>
          </cell>
          <cell r="B1356" t="str">
            <v>APR</v>
          </cell>
          <cell r="D1356" t="str">
            <v>UPGD.00000627.01.01.01</v>
          </cell>
          <cell r="E1356">
            <v>18089.21</v>
          </cell>
        </row>
        <row r="1357">
          <cell r="A1357">
            <v>2012</v>
          </cell>
          <cell r="B1357" t="str">
            <v>APR</v>
          </cell>
          <cell r="D1357" t="str">
            <v>UPGD.00000628.01.01.01</v>
          </cell>
          <cell r="E1357">
            <v>3805.04</v>
          </cell>
        </row>
        <row r="1358">
          <cell r="A1358">
            <v>2012</v>
          </cell>
          <cell r="B1358" t="str">
            <v>APR</v>
          </cell>
          <cell r="D1358" t="str">
            <v>UPGD.00000630.01.01.01</v>
          </cell>
          <cell r="E1358">
            <v>19805.64</v>
          </cell>
        </row>
        <row r="1359">
          <cell r="A1359">
            <v>2012</v>
          </cell>
          <cell r="B1359" t="str">
            <v>APR</v>
          </cell>
          <cell r="D1359" t="str">
            <v>UPGD.00000634.01.01.01</v>
          </cell>
          <cell r="E1359">
            <v>250.07</v>
          </cell>
        </row>
        <row r="1360">
          <cell r="A1360">
            <v>2012</v>
          </cell>
          <cell r="B1360" t="str">
            <v>APR</v>
          </cell>
          <cell r="D1360" t="str">
            <v>UPGD.00000962.01.01.01</v>
          </cell>
          <cell r="E1360">
            <v>2575.16</v>
          </cell>
        </row>
        <row r="1361">
          <cell r="A1361">
            <v>2012</v>
          </cell>
          <cell r="B1361" t="str">
            <v>APR</v>
          </cell>
          <cell r="D1361" t="str">
            <v>UPGD.00000962.01.01.02</v>
          </cell>
          <cell r="E1361">
            <v>2575.73</v>
          </cell>
        </row>
        <row r="1362">
          <cell r="A1362">
            <v>2012</v>
          </cell>
          <cell r="B1362" t="str">
            <v>APR</v>
          </cell>
          <cell r="D1362" t="str">
            <v>UPGD.00000963.01.01.01</v>
          </cell>
          <cell r="E1362">
            <v>14241.05</v>
          </cell>
        </row>
        <row r="1363">
          <cell r="A1363">
            <v>2012</v>
          </cell>
          <cell r="B1363" t="str">
            <v>APR</v>
          </cell>
          <cell r="D1363" t="str">
            <v>UPGD.00000963.01.01.02</v>
          </cell>
          <cell r="E1363">
            <v>14241.02</v>
          </cell>
        </row>
        <row r="1364">
          <cell r="A1364">
            <v>2012</v>
          </cell>
          <cell r="B1364" t="str">
            <v>APR</v>
          </cell>
          <cell r="D1364" t="str">
            <v>UPGD.00001327.01.01.01</v>
          </cell>
          <cell r="E1364">
            <v>1110.83</v>
          </cell>
        </row>
        <row r="1365">
          <cell r="A1365">
            <v>2012</v>
          </cell>
          <cell r="B1365" t="str">
            <v>APR</v>
          </cell>
          <cell r="D1365" t="str">
            <v>UPGD.00001327.01.01.02</v>
          </cell>
          <cell r="E1365">
            <v>1110.82</v>
          </cell>
        </row>
        <row r="1366">
          <cell r="A1366">
            <v>2012</v>
          </cell>
          <cell r="B1366" t="str">
            <v>APR</v>
          </cell>
          <cell r="D1366" t="str">
            <v>UCOR.00000306.01.07.01</v>
          </cell>
          <cell r="E1366">
            <v>213713.87</v>
          </cell>
        </row>
        <row r="1367">
          <cell r="A1367">
            <v>2012</v>
          </cell>
          <cell r="B1367" t="str">
            <v>APR</v>
          </cell>
          <cell r="D1367" t="str">
            <v>6350000866</v>
          </cell>
          <cell r="E1367">
            <v>-11175</v>
          </cell>
        </row>
        <row r="1368">
          <cell r="A1368">
            <v>2012</v>
          </cell>
          <cell r="B1368" t="str">
            <v>APR</v>
          </cell>
          <cell r="D1368" t="str">
            <v>6350000868</v>
          </cell>
          <cell r="E1368">
            <v>-54106.06</v>
          </cell>
        </row>
        <row r="1369">
          <cell r="A1369">
            <v>2012</v>
          </cell>
          <cell r="B1369" t="str">
            <v>APR</v>
          </cell>
          <cell r="D1369" t="str">
            <v>6350000869</v>
          </cell>
          <cell r="E1369">
            <v>38994.89</v>
          </cell>
        </row>
        <row r="1370">
          <cell r="A1370">
            <v>2012</v>
          </cell>
          <cell r="B1370" t="str">
            <v>MAR</v>
          </cell>
          <cell r="D1370" t="str">
            <v>TRU5END</v>
          </cell>
          <cell r="E1370">
            <v>-44198829.111381799</v>
          </cell>
        </row>
        <row r="1371">
          <cell r="A1371">
            <v>2012</v>
          </cell>
          <cell r="B1371" t="str">
            <v>MAR</v>
          </cell>
          <cell r="D1371" t="str">
            <v>O/U5MON</v>
          </cell>
          <cell r="E1371">
            <v>-9412214.9904180095</v>
          </cell>
        </row>
        <row r="1372">
          <cell r="A1372">
            <v>2012</v>
          </cell>
          <cell r="B1372" t="str">
            <v>MAR</v>
          </cell>
          <cell r="D1372" t="str">
            <v>EXP5TOT</v>
          </cell>
          <cell r="E1372">
            <v>63148042.847391002</v>
          </cell>
        </row>
        <row r="1373">
          <cell r="A1373">
            <v>2012</v>
          </cell>
          <cell r="B1373" t="str">
            <v>MAR</v>
          </cell>
          <cell r="D1373" t="str">
            <v>LIN5LOS</v>
          </cell>
          <cell r="E1373">
            <v>0</v>
          </cell>
        </row>
        <row r="1374">
          <cell r="A1374">
            <v>2012</v>
          </cell>
          <cell r="B1374" t="str">
            <v>MAR</v>
          </cell>
          <cell r="D1374" t="str">
            <v>REV5TOT</v>
          </cell>
          <cell r="E1374">
            <v>53735827.856973</v>
          </cell>
        </row>
        <row r="1375">
          <cell r="A1375">
            <v>2012</v>
          </cell>
          <cell r="B1375" t="str">
            <v>MAR</v>
          </cell>
          <cell r="D1375" t="str">
            <v>RES5PMO</v>
          </cell>
          <cell r="E1375">
            <v>0</v>
          </cell>
        </row>
        <row r="1376">
          <cell r="A1376">
            <v>2012</v>
          </cell>
          <cell r="B1376" t="str">
            <v>MAR</v>
          </cell>
          <cell r="D1376" t="str">
            <v>GLB5END</v>
          </cell>
          <cell r="E1376">
            <v>-44202019.560548298</v>
          </cell>
        </row>
        <row r="1377">
          <cell r="A1377">
            <v>2012</v>
          </cell>
          <cell r="B1377" t="str">
            <v>MAR</v>
          </cell>
          <cell r="D1377" t="str">
            <v>INT5MON</v>
          </cell>
          <cell r="E1377">
            <v>8.3300000000000005E-5</v>
          </cell>
        </row>
        <row r="1378">
          <cell r="A1378">
            <v>2012</v>
          </cell>
          <cell r="B1378" t="str">
            <v>MAR</v>
          </cell>
          <cell r="D1378" t="str">
            <v>ADJ5PRI</v>
          </cell>
          <cell r="E1378">
            <v>0</v>
          </cell>
        </row>
        <row r="1379">
          <cell r="A1379">
            <v>2012</v>
          </cell>
          <cell r="B1379" t="str">
            <v>MAR</v>
          </cell>
          <cell r="D1379" t="str">
            <v>4405810</v>
          </cell>
          <cell r="E1379">
            <v>0</v>
          </cell>
        </row>
        <row r="1380">
          <cell r="A1380">
            <v>2012</v>
          </cell>
          <cell r="B1380" t="str">
            <v>MAR</v>
          </cell>
          <cell r="D1380" t="str">
            <v>4405940</v>
          </cell>
          <cell r="E1380">
            <v>0</v>
          </cell>
        </row>
        <row r="1381">
          <cell r="A1381">
            <v>2012</v>
          </cell>
          <cell r="B1381" t="str">
            <v>MAR</v>
          </cell>
          <cell r="D1381" t="str">
            <v>4405000</v>
          </cell>
          <cell r="E1381">
            <v>63487311.049999997</v>
          </cell>
        </row>
        <row r="1382">
          <cell r="A1382">
            <v>2012</v>
          </cell>
          <cell r="B1382" t="str">
            <v>MAR</v>
          </cell>
          <cell r="D1382" t="str">
            <v>4405840</v>
          </cell>
          <cell r="E1382">
            <v>0</v>
          </cell>
        </row>
        <row r="1383">
          <cell r="A1383">
            <v>2012</v>
          </cell>
          <cell r="B1383" t="str">
            <v>MAR</v>
          </cell>
          <cell r="D1383" t="str">
            <v>MAN5001</v>
          </cell>
          <cell r="E1383">
            <v>3364670</v>
          </cell>
        </row>
        <row r="1384">
          <cell r="A1384">
            <v>2012</v>
          </cell>
          <cell r="B1384" t="str">
            <v>MAR</v>
          </cell>
          <cell r="D1384" t="str">
            <v>MAN5002</v>
          </cell>
          <cell r="E1384">
            <v>25243602</v>
          </cell>
        </row>
        <row r="1385">
          <cell r="A1385">
            <v>2012</v>
          </cell>
          <cell r="B1385" t="str">
            <v>MAR</v>
          </cell>
          <cell r="D1385" t="str">
            <v>MAN5003</v>
          </cell>
          <cell r="E1385">
            <v>0</v>
          </cell>
        </row>
        <row r="1386">
          <cell r="A1386">
            <v>2012</v>
          </cell>
          <cell r="B1386" t="str">
            <v>MAR</v>
          </cell>
          <cell r="D1386" t="str">
            <v>MAN5005</v>
          </cell>
          <cell r="E1386">
            <v>0</v>
          </cell>
        </row>
        <row r="1387">
          <cell r="A1387">
            <v>2012</v>
          </cell>
          <cell r="B1387" t="str">
            <v>MAR</v>
          </cell>
          <cell r="D1387" t="str">
            <v>MAN5006</v>
          </cell>
          <cell r="E1387">
            <v>0</v>
          </cell>
        </row>
        <row r="1388">
          <cell r="A1388">
            <v>2012</v>
          </cell>
          <cell r="B1388" t="str">
            <v>MAR</v>
          </cell>
          <cell r="D1388" t="str">
            <v>MAN5007</v>
          </cell>
          <cell r="E1388">
            <v>0</v>
          </cell>
        </row>
        <row r="1389">
          <cell r="A1389">
            <v>2012</v>
          </cell>
          <cell r="B1389" t="str">
            <v>MAR</v>
          </cell>
          <cell r="D1389" t="str">
            <v>MAN5008</v>
          </cell>
          <cell r="E1389">
            <v>0</v>
          </cell>
        </row>
        <row r="1390">
          <cell r="A1390">
            <v>2012</v>
          </cell>
          <cell r="B1390" t="str">
            <v>MAR</v>
          </cell>
          <cell r="D1390" t="str">
            <v>MAN5009</v>
          </cell>
          <cell r="E1390">
            <v>0</v>
          </cell>
        </row>
        <row r="1391">
          <cell r="A1391">
            <v>2012</v>
          </cell>
          <cell r="B1391" t="str">
            <v>MAR</v>
          </cell>
          <cell r="D1391" t="str">
            <v>MAN500A</v>
          </cell>
          <cell r="E1391">
            <v>0</v>
          </cell>
        </row>
        <row r="1392">
          <cell r="A1392">
            <v>2012</v>
          </cell>
          <cell r="B1392" t="str">
            <v>MAR</v>
          </cell>
          <cell r="D1392" t="str">
            <v>MAN500B</v>
          </cell>
          <cell r="E1392">
            <v>-44704575</v>
          </cell>
        </row>
        <row r="1393">
          <cell r="A1393">
            <v>2012</v>
          </cell>
          <cell r="B1393" t="str">
            <v>MAR</v>
          </cell>
          <cell r="D1393" t="str">
            <v>MAN5010</v>
          </cell>
          <cell r="E1393">
            <v>0</v>
          </cell>
        </row>
        <row r="1394">
          <cell r="A1394">
            <v>2012</v>
          </cell>
          <cell r="B1394" t="str">
            <v>MAR</v>
          </cell>
          <cell r="D1394" t="str">
            <v>MAN5011</v>
          </cell>
          <cell r="E1394">
            <v>0.98013950000000005</v>
          </cell>
        </row>
        <row r="1395">
          <cell r="A1395">
            <v>2012</v>
          </cell>
          <cell r="B1395" t="str">
            <v>MAR</v>
          </cell>
          <cell r="D1395" t="str">
            <v>MAN5101</v>
          </cell>
          <cell r="E1395">
            <v>0</v>
          </cell>
        </row>
        <row r="1396">
          <cell r="A1396">
            <v>2012</v>
          </cell>
          <cell r="B1396" t="str">
            <v>MAR</v>
          </cell>
          <cell r="D1396" t="str">
            <v>MAN5102</v>
          </cell>
          <cell r="E1396">
            <v>0</v>
          </cell>
        </row>
        <row r="1397">
          <cell r="A1397">
            <v>2012</v>
          </cell>
          <cell r="B1397" t="str">
            <v>MAR</v>
          </cell>
          <cell r="D1397" t="str">
            <v>MAN510B</v>
          </cell>
          <cell r="E1397">
            <v>0</v>
          </cell>
        </row>
        <row r="1398">
          <cell r="A1398">
            <v>2012</v>
          </cell>
          <cell r="B1398" t="str">
            <v>MAR</v>
          </cell>
          <cell r="D1398" t="str">
            <v>MAN5WC3</v>
          </cell>
          <cell r="E1398">
            <v>-12098505.92</v>
          </cell>
        </row>
        <row r="1399">
          <cell r="A1399">
            <v>2012</v>
          </cell>
          <cell r="B1399" t="str">
            <v>MAR</v>
          </cell>
          <cell r="D1399" t="str">
            <v>XAN5100</v>
          </cell>
          <cell r="E1399">
            <v>8.9999999999999998E-4</v>
          </cell>
        </row>
        <row r="1400">
          <cell r="A1400">
            <v>2012</v>
          </cell>
          <cell r="B1400" t="str">
            <v>MAR</v>
          </cell>
          <cell r="D1400" t="str">
            <v>XAN5200</v>
          </cell>
          <cell r="E1400">
            <v>7.2000000000000005E-4</v>
          </cell>
        </row>
        <row r="1401">
          <cell r="A1401">
            <v>2012</v>
          </cell>
          <cell r="B1401" t="str">
            <v>MAR</v>
          </cell>
          <cell r="D1401" t="str">
            <v>XAN5300</v>
          </cell>
          <cell r="E1401">
            <v>1.9473000000000001E-2</v>
          </cell>
        </row>
        <row r="1402">
          <cell r="A1402">
            <v>2012</v>
          </cell>
          <cell r="B1402" t="str">
            <v>MAR</v>
          </cell>
          <cell r="D1402" t="str">
            <v>XAN5400</v>
          </cell>
          <cell r="E1402">
            <v>4.7018999999999998E-2</v>
          </cell>
        </row>
        <row r="1403">
          <cell r="A1403">
            <v>2012</v>
          </cell>
          <cell r="B1403" t="str">
            <v>MAR</v>
          </cell>
          <cell r="D1403" t="str">
            <v>XAN5500</v>
          </cell>
          <cell r="E1403">
            <v>0.35</v>
          </cell>
        </row>
        <row r="1404">
          <cell r="A1404">
            <v>2012</v>
          </cell>
          <cell r="B1404" t="str">
            <v>MAR</v>
          </cell>
          <cell r="D1404" t="str">
            <v>XAN5600</v>
          </cell>
          <cell r="E1404">
            <v>5.5E-2</v>
          </cell>
        </row>
        <row r="1405">
          <cell r="A1405">
            <v>2012</v>
          </cell>
          <cell r="B1405" t="str">
            <v>MAR</v>
          </cell>
          <cell r="D1405" t="str">
            <v>UCOR.00000301.01.06.01Y</v>
          </cell>
          <cell r="E1405">
            <v>77987</v>
          </cell>
        </row>
        <row r="1406">
          <cell r="A1406">
            <v>2012</v>
          </cell>
          <cell r="B1406" t="str">
            <v>MAR</v>
          </cell>
          <cell r="D1406" t="str">
            <v>XAN5700</v>
          </cell>
          <cell r="E1406">
            <v>1.1000000000000001E-3</v>
          </cell>
        </row>
        <row r="1407">
          <cell r="A1407">
            <v>2012</v>
          </cell>
          <cell r="B1407" t="str">
            <v>MAR</v>
          </cell>
          <cell r="D1407" t="str">
            <v>AM45081</v>
          </cell>
          <cell r="E1407">
            <v>-51</v>
          </cell>
        </row>
        <row r="1408">
          <cell r="A1408">
            <v>2012</v>
          </cell>
          <cell r="B1408" t="str">
            <v>MAR</v>
          </cell>
          <cell r="D1408" t="str">
            <v>AM15081</v>
          </cell>
          <cell r="E1408">
            <v>0</v>
          </cell>
        </row>
        <row r="1409">
          <cell r="A1409">
            <v>2012</v>
          </cell>
          <cell r="B1409" t="str">
            <v>MAR</v>
          </cell>
          <cell r="D1409" t="str">
            <v>RR15082</v>
          </cell>
          <cell r="E1409">
            <v>-55627051</v>
          </cell>
        </row>
        <row r="1410">
          <cell r="A1410">
            <v>2012</v>
          </cell>
          <cell r="B1410" t="str">
            <v>MAR</v>
          </cell>
          <cell r="D1410" t="str">
            <v>GLB5BEG</v>
          </cell>
          <cell r="E1410">
            <v>-32402591.454297099</v>
          </cell>
        </row>
        <row r="1411">
          <cell r="A1411">
            <v>2012</v>
          </cell>
          <cell r="B1411" t="str">
            <v>MAR</v>
          </cell>
          <cell r="D1411" t="str">
            <v>O/U5YTD</v>
          </cell>
          <cell r="E1411">
            <v>-11534553.412676601</v>
          </cell>
        </row>
        <row r="1412">
          <cell r="A1412">
            <v>2012</v>
          </cell>
          <cell r="B1412" t="str">
            <v>MAR</v>
          </cell>
          <cell r="D1412" t="str">
            <v>TRU5YTD</v>
          </cell>
          <cell r="E1412">
            <v>4768045.3333333302</v>
          </cell>
        </row>
        <row r="1413">
          <cell r="A1413">
            <v>2012</v>
          </cell>
          <cell r="B1413" t="str">
            <v>MAR</v>
          </cell>
          <cell r="D1413" t="str">
            <v>1MC5YTD</v>
          </cell>
          <cell r="E1413">
            <v>0</v>
          </cell>
        </row>
        <row r="1414">
          <cell r="A1414">
            <v>2012</v>
          </cell>
          <cell r="B1414" t="str">
            <v>MAR</v>
          </cell>
          <cell r="D1414" t="str">
            <v>2MC5YTD</v>
          </cell>
          <cell r="E1414">
            <v>0</v>
          </cell>
        </row>
        <row r="1415">
          <cell r="A1415">
            <v>2012</v>
          </cell>
          <cell r="B1415" t="str">
            <v>MAR</v>
          </cell>
          <cell r="D1415" t="str">
            <v>3MC5YTD</v>
          </cell>
          <cell r="E1415">
            <v>0</v>
          </cell>
        </row>
        <row r="1416">
          <cell r="A1416">
            <v>2012</v>
          </cell>
          <cell r="B1416" t="str">
            <v>MAR</v>
          </cell>
          <cell r="D1416" t="str">
            <v>INT5YTD</v>
          </cell>
          <cell r="E1416">
            <v>-3689.51863404916</v>
          </cell>
        </row>
        <row r="1417">
          <cell r="A1417">
            <v>2012</v>
          </cell>
          <cell r="B1417" t="str">
            <v>MAR</v>
          </cell>
          <cell r="D1417" t="str">
            <v>2MC5TOT</v>
          </cell>
          <cell r="E1417">
            <v>0</v>
          </cell>
        </row>
        <row r="1418">
          <cell r="A1418">
            <v>2012</v>
          </cell>
          <cell r="B1418" t="str">
            <v>MAR</v>
          </cell>
          <cell r="D1418" t="str">
            <v>1MC5MON</v>
          </cell>
          <cell r="E1418">
            <v>0</v>
          </cell>
        </row>
        <row r="1419">
          <cell r="A1419">
            <v>2012</v>
          </cell>
          <cell r="B1419" t="str">
            <v>MAR</v>
          </cell>
          <cell r="D1419" t="str">
            <v>1MC5TOT</v>
          </cell>
          <cell r="E1419">
            <v>0</v>
          </cell>
        </row>
        <row r="1420">
          <cell r="A1420">
            <v>2012</v>
          </cell>
          <cell r="B1420" t="str">
            <v>MAR</v>
          </cell>
          <cell r="D1420" t="str">
            <v>TRU5MON</v>
          </cell>
          <cell r="E1420">
            <v>2384022.66666666</v>
          </cell>
        </row>
        <row r="1421">
          <cell r="A1421">
            <v>2012</v>
          </cell>
          <cell r="B1421" t="str">
            <v>MAR</v>
          </cell>
          <cell r="D1421" t="str">
            <v>TRU5TOT</v>
          </cell>
          <cell r="E1421">
            <v>28608272</v>
          </cell>
        </row>
        <row r="1422">
          <cell r="A1422">
            <v>2012</v>
          </cell>
          <cell r="B1422" t="str">
            <v>MAR</v>
          </cell>
          <cell r="D1422" t="str">
            <v>2MC5MON</v>
          </cell>
          <cell r="E1422">
            <v>0</v>
          </cell>
        </row>
        <row r="1423">
          <cell r="A1423">
            <v>2012</v>
          </cell>
          <cell r="B1423" t="str">
            <v>MAR</v>
          </cell>
          <cell r="D1423" t="str">
            <v>RAF5FEE</v>
          </cell>
          <cell r="E1423">
            <v>36999.939693599998</v>
          </cell>
        </row>
        <row r="1424">
          <cell r="A1424">
            <v>2012</v>
          </cell>
          <cell r="B1424" t="str">
            <v>MAR</v>
          </cell>
          <cell r="D1424" t="str">
            <v>REV5NET</v>
          </cell>
          <cell r="E1424">
            <v>51351805.190306403</v>
          </cell>
        </row>
        <row r="1425">
          <cell r="A1425">
            <v>2012</v>
          </cell>
          <cell r="B1425" t="str">
            <v>MAR</v>
          </cell>
          <cell r="D1425" t="str">
            <v>REV5MON</v>
          </cell>
          <cell r="E1425">
            <v>53735827.856973</v>
          </cell>
        </row>
        <row r="1426">
          <cell r="A1426">
            <v>2012</v>
          </cell>
          <cell r="B1426" t="str">
            <v>MAR</v>
          </cell>
          <cell r="D1426" t="str">
            <v>AM95081</v>
          </cell>
          <cell r="E1426">
            <v>8.3300000000000005E-5</v>
          </cell>
        </row>
        <row r="1427">
          <cell r="A1427">
            <v>2012</v>
          </cell>
          <cell r="B1427" t="str">
            <v>MAR</v>
          </cell>
          <cell r="D1427" t="str">
            <v>AM65081</v>
          </cell>
          <cell r="E1427">
            <v>1.1000000000000001E-3</v>
          </cell>
        </row>
        <row r="1428">
          <cell r="A1428">
            <v>2012</v>
          </cell>
          <cell r="B1428" t="str">
            <v>MAR</v>
          </cell>
          <cell r="D1428" t="str">
            <v>AMA5081</v>
          </cell>
          <cell r="E1428">
            <v>0</v>
          </cell>
        </row>
        <row r="1429">
          <cell r="A1429">
            <v>2012</v>
          </cell>
          <cell r="B1429" t="str">
            <v>MAR</v>
          </cell>
          <cell r="D1429" t="str">
            <v>AMC5081</v>
          </cell>
          <cell r="E1429">
            <v>0</v>
          </cell>
        </row>
        <row r="1430">
          <cell r="A1430">
            <v>2012</v>
          </cell>
          <cell r="B1430" t="str">
            <v>MAR</v>
          </cell>
          <cell r="D1430" t="str">
            <v>AM35081</v>
          </cell>
          <cell r="E1430">
            <v>0</v>
          </cell>
        </row>
        <row r="1431">
          <cell r="A1431">
            <v>2012</v>
          </cell>
          <cell r="B1431" t="str">
            <v>MAR</v>
          </cell>
          <cell r="D1431" t="str">
            <v>AMB5081</v>
          </cell>
          <cell r="E1431">
            <v>0.98013950000000005</v>
          </cell>
        </row>
        <row r="1432">
          <cell r="A1432">
            <v>2012</v>
          </cell>
          <cell r="B1432" t="str">
            <v>MAR</v>
          </cell>
          <cell r="D1432" t="str">
            <v>AM55081</v>
          </cell>
          <cell r="E1432">
            <v>0</v>
          </cell>
        </row>
        <row r="1433">
          <cell r="A1433">
            <v>2012</v>
          </cell>
          <cell r="B1433" t="str">
            <v>MAR</v>
          </cell>
          <cell r="D1433" t="str">
            <v>AM25081</v>
          </cell>
          <cell r="E1433">
            <v>0</v>
          </cell>
        </row>
        <row r="1434">
          <cell r="A1434">
            <v>2012</v>
          </cell>
          <cell r="B1434" t="str">
            <v>MAR</v>
          </cell>
          <cell r="D1434" t="str">
            <v>AM85081</v>
          </cell>
          <cell r="E1434">
            <v>1E-3</v>
          </cell>
        </row>
        <row r="1435">
          <cell r="A1435">
            <v>2012</v>
          </cell>
          <cell r="B1435" t="str">
            <v>MAR</v>
          </cell>
          <cell r="D1435" t="str">
            <v>AM75081</v>
          </cell>
          <cell r="E1435">
            <v>8.9999999999999998E-4</v>
          </cell>
        </row>
        <row r="1436">
          <cell r="A1436">
            <v>2012</v>
          </cell>
          <cell r="B1436" t="str">
            <v>MAR</v>
          </cell>
          <cell r="D1436" t="str">
            <v>RRJ5082</v>
          </cell>
          <cell r="E1436">
            <v>-445428.48691179103</v>
          </cell>
        </row>
        <row r="1437">
          <cell r="A1437">
            <v>2012</v>
          </cell>
          <cell r="B1437" t="str">
            <v>MAR</v>
          </cell>
          <cell r="D1437" t="str">
            <v>RRD5082</v>
          </cell>
          <cell r="E1437">
            <v>-124282.770464017</v>
          </cell>
        </row>
        <row r="1438">
          <cell r="A1438">
            <v>2012</v>
          </cell>
          <cell r="B1438" t="str">
            <v>MAR</v>
          </cell>
          <cell r="D1438" t="str">
            <v>RR95082</v>
          </cell>
          <cell r="E1438">
            <v>5.8201058201058198E-2</v>
          </cell>
        </row>
        <row r="1439">
          <cell r="A1439">
            <v>2012</v>
          </cell>
          <cell r="B1439" t="str">
            <v>MAR</v>
          </cell>
          <cell r="D1439" t="str">
            <v>RRA5082</v>
          </cell>
          <cell r="E1439">
            <v>0.53846153846153799</v>
          </cell>
        </row>
        <row r="1440">
          <cell r="A1440">
            <v>2012</v>
          </cell>
          <cell r="B1440" t="str">
            <v>MAR</v>
          </cell>
          <cell r="D1440" t="str">
            <v>RRR5082</v>
          </cell>
          <cell r="E1440">
            <v>0</v>
          </cell>
        </row>
        <row r="1441">
          <cell r="A1441">
            <v>2012</v>
          </cell>
          <cell r="B1441" t="str">
            <v>MAR</v>
          </cell>
          <cell r="D1441" t="str">
            <v>RR65082</v>
          </cell>
          <cell r="E1441">
            <v>1.9473000000000001E-2</v>
          </cell>
        </row>
        <row r="1442">
          <cell r="A1442">
            <v>2012</v>
          </cell>
          <cell r="B1442" t="str">
            <v>MAR</v>
          </cell>
          <cell r="D1442" t="str">
            <v>RRK5082</v>
          </cell>
          <cell r="E1442">
            <v>0</v>
          </cell>
        </row>
        <row r="1443">
          <cell r="A1443">
            <v>2012</v>
          </cell>
          <cell r="B1443" t="str">
            <v>MAR</v>
          </cell>
          <cell r="D1443" t="str">
            <v>UCOR.00000301.01.05.01</v>
          </cell>
          <cell r="E1443">
            <v>7426641.8300000001</v>
          </cell>
        </row>
        <row r="1444">
          <cell r="A1444">
            <v>2012</v>
          </cell>
          <cell r="B1444" t="str">
            <v>MAR</v>
          </cell>
          <cell r="D1444" t="str">
            <v>UCOR.00000306.01.05.01</v>
          </cell>
          <cell r="E1444">
            <v>66250</v>
          </cell>
        </row>
        <row r="1445">
          <cell r="A1445">
            <v>2012</v>
          </cell>
          <cell r="B1445" t="str">
            <v>MAR</v>
          </cell>
          <cell r="D1445" t="str">
            <v>UCOR.00000306.01.07.02</v>
          </cell>
          <cell r="E1445">
            <v>9767839.4399999995</v>
          </cell>
        </row>
        <row r="1446">
          <cell r="A1446">
            <v>2012</v>
          </cell>
          <cell r="B1446" t="str">
            <v>MAR</v>
          </cell>
          <cell r="D1446" t="str">
            <v>UCOR.00000301.01.03.01</v>
          </cell>
          <cell r="E1446">
            <v>24964259.129999999</v>
          </cell>
        </row>
        <row r="1447">
          <cell r="A1447">
            <v>2012</v>
          </cell>
          <cell r="B1447" t="str">
            <v>MAR</v>
          </cell>
          <cell r="D1447" t="str">
            <v>UCOR.00000301.01.06.01</v>
          </cell>
          <cell r="E1447">
            <v>77987</v>
          </cell>
        </row>
        <row r="1448">
          <cell r="A1448">
            <v>2012</v>
          </cell>
          <cell r="B1448" t="str">
            <v>MAR</v>
          </cell>
          <cell r="D1448" t="str">
            <v>UCOR.00000622.01.02.01</v>
          </cell>
          <cell r="E1448">
            <v>-98221.440000000002</v>
          </cell>
        </row>
        <row r="1449">
          <cell r="A1449">
            <v>2012</v>
          </cell>
          <cell r="B1449" t="str">
            <v>MAR</v>
          </cell>
          <cell r="D1449" t="str">
            <v>UNUC.00000001.01.01.01</v>
          </cell>
          <cell r="E1449">
            <v>937919.87</v>
          </cell>
        </row>
        <row r="1450">
          <cell r="A1450">
            <v>2012</v>
          </cell>
          <cell r="B1450" t="str">
            <v>MAR</v>
          </cell>
          <cell r="D1450" t="str">
            <v>UNUC.00000001.01.02.01</v>
          </cell>
          <cell r="E1450">
            <v>59191</v>
          </cell>
        </row>
        <row r="1451">
          <cell r="A1451">
            <v>2012</v>
          </cell>
          <cell r="B1451" t="str">
            <v>MAR</v>
          </cell>
          <cell r="D1451" t="str">
            <v>UNUC.00000001.01.03.01</v>
          </cell>
          <cell r="E1451">
            <v>4944.47</v>
          </cell>
        </row>
        <row r="1452">
          <cell r="A1452">
            <v>2012</v>
          </cell>
          <cell r="B1452" t="str">
            <v>MAR</v>
          </cell>
          <cell r="D1452" t="str">
            <v>UNUC.00000001.01.04.01</v>
          </cell>
          <cell r="E1452">
            <v>169282.79</v>
          </cell>
        </row>
        <row r="1453">
          <cell r="A1453">
            <v>2012</v>
          </cell>
          <cell r="B1453" t="str">
            <v>MAR</v>
          </cell>
          <cell r="D1453" t="str">
            <v>UNUC.00000001.01.05.01</v>
          </cell>
          <cell r="E1453">
            <v>24475.09</v>
          </cell>
        </row>
        <row r="1454">
          <cell r="A1454">
            <v>2012</v>
          </cell>
          <cell r="B1454" t="str">
            <v>MAR</v>
          </cell>
          <cell r="D1454" t="str">
            <v>UNUC.00000001.01.06.01</v>
          </cell>
          <cell r="E1454">
            <v>7621.46</v>
          </cell>
        </row>
        <row r="1455">
          <cell r="A1455">
            <v>2012</v>
          </cell>
          <cell r="B1455" t="str">
            <v>MAR</v>
          </cell>
          <cell r="D1455" t="str">
            <v>UNUC.00000001.01.07.01</v>
          </cell>
          <cell r="E1455">
            <v>3800</v>
          </cell>
        </row>
        <row r="1456">
          <cell r="A1456">
            <v>2012</v>
          </cell>
          <cell r="B1456" t="str">
            <v>MAR</v>
          </cell>
          <cell r="D1456" t="str">
            <v>UNUC.00000001.01.10.01</v>
          </cell>
          <cell r="E1456">
            <v>-996.48</v>
          </cell>
        </row>
        <row r="1457">
          <cell r="A1457">
            <v>2012</v>
          </cell>
          <cell r="B1457" t="str">
            <v>MAR</v>
          </cell>
          <cell r="D1457" t="str">
            <v>UNUC.00000001.01.11.01</v>
          </cell>
          <cell r="E1457">
            <v>7361.6</v>
          </cell>
        </row>
        <row r="1458">
          <cell r="A1458">
            <v>2012</v>
          </cell>
          <cell r="B1458" t="str">
            <v>MAR</v>
          </cell>
          <cell r="D1458" t="str">
            <v>UNUC.00000001.01.12.01</v>
          </cell>
          <cell r="E1458">
            <v>1.07</v>
          </cell>
        </row>
        <row r="1459">
          <cell r="A1459">
            <v>2012</v>
          </cell>
          <cell r="B1459" t="str">
            <v>MAR</v>
          </cell>
          <cell r="D1459" t="str">
            <v>UNUC.00000001.01.13.01</v>
          </cell>
          <cell r="E1459">
            <v>218.32</v>
          </cell>
        </row>
        <row r="1460">
          <cell r="A1460">
            <v>2012</v>
          </cell>
          <cell r="B1460" t="str">
            <v>MAR</v>
          </cell>
          <cell r="D1460" t="str">
            <v>UNUC.00000001.01.15.01</v>
          </cell>
          <cell r="E1460">
            <v>262832.2</v>
          </cell>
        </row>
        <row r="1461">
          <cell r="A1461">
            <v>2012</v>
          </cell>
          <cell r="B1461" t="str">
            <v>MAR</v>
          </cell>
          <cell r="D1461" t="str">
            <v>UNUC.00000002.01.01.01</v>
          </cell>
          <cell r="E1461">
            <v>1093821.96</v>
          </cell>
        </row>
        <row r="1462">
          <cell r="A1462">
            <v>2012</v>
          </cell>
          <cell r="B1462" t="str">
            <v>MAR</v>
          </cell>
          <cell r="D1462" t="str">
            <v>UNUC.00000002.01.02.01</v>
          </cell>
          <cell r="E1462">
            <v>59192</v>
          </cell>
        </row>
        <row r="1463">
          <cell r="A1463">
            <v>2012</v>
          </cell>
          <cell r="B1463" t="str">
            <v>MAR</v>
          </cell>
          <cell r="D1463" t="str">
            <v>UNUC.00000002.01.04.01</v>
          </cell>
          <cell r="E1463">
            <v>5033.9799999999996</v>
          </cell>
        </row>
        <row r="1464">
          <cell r="A1464">
            <v>2012</v>
          </cell>
          <cell r="B1464" t="str">
            <v>MAR</v>
          </cell>
          <cell r="D1464" t="str">
            <v>UNUC.00000002.01.05.01</v>
          </cell>
          <cell r="E1464">
            <v>-9319.32</v>
          </cell>
        </row>
        <row r="1465">
          <cell r="A1465">
            <v>2012</v>
          </cell>
          <cell r="B1465" t="str">
            <v>MAR</v>
          </cell>
          <cell r="D1465" t="str">
            <v>UNUC.00000002.01.06.01</v>
          </cell>
          <cell r="E1465">
            <v>1918.61</v>
          </cell>
        </row>
        <row r="1466">
          <cell r="A1466">
            <v>2012</v>
          </cell>
          <cell r="B1466" t="str">
            <v>MAR</v>
          </cell>
          <cell r="D1466" t="str">
            <v>UNUC.00000002.01.07.01</v>
          </cell>
          <cell r="E1466">
            <v>3075</v>
          </cell>
        </row>
        <row r="1467">
          <cell r="A1467">
            <v>2012</v>
          </cell>
          <cell r="B1467" t="str">
            <v>MAR</v>
          </cell>
          <cell r="D1467" t="str">
            <v>UNUC.00000002.01.10.01</v>
          </cell>
          <cell r="E1467">
            <v>7872.91</v>
          </cell>
        </row>
        <row r="1468">
          <cell r="A1468">
            <v>2012</v>
          </cell>
          <cell r="B1468" t="str">
            <v>MAR</v>
          </cell>
          <cell r="D1468" t="str">
            <v>UNUC.00000002.01.11.01</v>
          </cell>
          <cell r="E1468">
            <v>3661</v>
          </cell>
        </row>
        <row r="1469">
          <cell r="A1469">
            <v>2012</v>
          </cell>
          <cell r="B1469" t="str">
            <v>MAR</v>
          </cell>
          <cell r="D1469" t="str">
            <v>UNUC.00000002.01.13.01</v>
          </cell>
          <cell r="E1469">
            <v>-480.16</v>
          </cell>
        </row>
        <row r="1470">
          <cell r="A1470">
            <v>2012</v>
          </cell>
          <cell r="B1470" t="str">
            <v>MAR</v>
          </cell>
          <cell r="D1470" t="str">
            <v>UNUC.00000002.01.15.01</v>
          </cell>
          <cell r="E1470">
            <v>143526.64000000001</v>
          </cell>
        </row>
        <row r="1471">
          <cell r="A1471">
            <v>2012</v>
          </cell>
          <cell r="B1471" t="str">
            <v>MAR</v>
          </cell>
          <cell r="D1471" t="str">
            <v>UNUC.00000003.01.01.01</v>
          </cell>
          <cell r="E1471">
            <v>115470.47</v>
          </cell>
        </row>
        <row r="1472">
          <cell r="A1472">
            <v>2012</v>
          </cell>
          <cell r="B1472" t="str">
            <v>MAR</v>
          </cell>
          <cell r="D1472" t="str">
            <v>UNUC.00000003.01.02.01</v>
          </cell>
          <cell r="E1472">
            <v>884.45</v>
          </cell>
        </row>
        <row r="1473">
          <cell r="A1473">
            <v>2012</v>
          </cell>
          <cell r="B1473" t="str">
            <v>MAR</v>
          </cell>
          <cell r="D1473" t="str">
            <v>UNUC.00000003.01.07.01</v>
          </cell>
          <cell r="E1473">
            <v>34740</v>
          </cell>
        </row>
        <row r="1474">
          <cell r="A1474">
            <v>2012</v>
          </cell>
          <cell r="B1474" t="str">
            <v>MAR</v>
          </cell>
          <cell r="D1474" t="str">
            <v>UNUC.00000604.01.01.01</v>
          </cell>
          <cell r="E1474">
            <v>8804.99</v>
          </cell>
        </row>
        <row r="1475">
          <cell r="A1475">
            <v>2012</v>
          </cell>
          <cell r="B1475" t="str">
            <v>MAR</v>
          </cell>
          <cell r="D1475" t="str">
            <v>UNUC.00000715.01.01.01</v>
          </cell>
          <cell r="E1475">
            <v>9685</v>
          </cell>
        </row>
        <row r="1476">
          <cell r="A1476">
            <v>2012</v>
          </cell>
          <cell r="B1476" t="str">
            <v>MAR</v>
          </cell>
          <cell r="D1476" t="str">
            <v>UNUC.00000748.01.01.08</v>
          </cell>
          <cell r="E1476">
            <v>9023.08</v>
          </cell>
        </row>
        <row r="1477">
          <cell r="A1477">
            <v>2012</v>
          </cell>
          <cell r="B1477" t="str">
            <v>MAR</v>
          </cell>
          <cell r="D1477" t="str">
            <v>UPGD.00000399.01.01.01</v>
          </cell>
          <cell r="E1477">
            <v>8476.26</v>
          </cell>
        </row>
        <row r="1478">
          <cell r="A1478">
            <v>2012</v>
          </cell>
          <cell r="B1478" t="str">
            <v>MAR</v>
          </cell>
          <cell r="D1478" t="str">
            <v>UPGD.00000621.01.01.01</v>
          </cell>
          <cell r="E1478">
            <v>27439.1</v>
          </cell>
        </row>
        <row r="1479">
          <cell r="A1479">
            <v>2012</v>
          </cell>
          <cell r="B1479" t="str">
            <v>MAR</v>
          </cell>
          <cell r="D1479" t="str">
            <v>UPGD.00000624.01.01.01</v>
          </cell>
          <cell r="E1479">
            <v>2181.4899999999998</v>
          </cell>
        </row>
        <row r="1480">
          <cell r="A1480">
            <v>2012</v>
          </cell>
          <cell r="B1480" t="str">
            <v>MAR</v>
          </cell>
          <cell r="D1480" t="str">
            <v>UPGD.00000627.01.01.01</v>
          </cell>
          <cell r="E1480">
            <v>28761.68</v>
          </cell>
        </row>
        <row r="1481">
          <cell r="A1481">
            <v>2012</v>
          </cell>
          <cell r="B1481" t="str">
            <v>MAR</v>
          </cell>
          <cell r="D1481" t="str">
            <v>UPGD.00000628.01.01.01</v>
          </cell>
          <cell r="E1481">
            <v>5358.89</v>
          </cell>
        </row>
        <row r="1482">
          <cell r="A1482">
            <v>2012</v>
          </cell>
          <cell r="B1482" t="str">
            <v>MAR</v>
          </cell>
          <cell r="D1482" t="str">
            <v>UPGD.00000629.01.01.01</v>
          </cell>
          <cell r="E1482">
            <v>-6508.98</v>
          </cell>
        </row>
        <row r="1483">
          <cell r="A1483">
            <v>2012</v>
          </cell>
          <cell r="B1483" t="str">
            <v>MAR</v>
          </cell>
          <cell r="D1483" t="str">
            <v>UPGD.00000630.01.01.01</v>
          </cell>
          <cell r="E1483">
            <v>21478.57</v>
          </cell>
        </row>
        <row r="1484">
          <cell r="A1484">
            <v>2012</v>
          </cell>
          <cell r="B1484" t="str">
            <v>MAR</v>
          </cell>
          <cell r="D1484" t="str">
            <v>UPGD.00000632.01.01.01</v>
          </cell>
          <cell r="E1484">
            <v>-18174.89</v>
          </cell>
        </row>
        <row r="1485">
          <cell r="A1485">
            <v>2012</v>
          </cell>
          <cell r="B1485" t="str">
            <v>MAR</v>
          </cell>
          <cell r="D1485" t="str">
            <v>UPGD.00000633.01.01.01</v>
          </cell>
          <cell r="E1485">
            <v>681.96</v>
          </cell>
        </row>
        <row r="1486">
          <cell r="A1486">
            <v>2012</v>
          </cell>
          <cell r="B1486" t="str">
            <v>MAR</v>
          </cell>
          <cell r="D1486" t="str">
            <v>UPGD.00000634.01.01.01</v>
          </cell>
          <cell r="E1486">
            <v>257.17</v>
          </cell>
        </row>
        <row r="1487">
          <cell r="A1487">
            <v>2012</v>
          </cell>
          <cell r="B1487" t="str">
            <v>MAR</v>
          </cell>
          <cell r="D1487" t="str">
            <v>UPGD.00000728.01.01.01</v>
          </cell>
          <cell r="E1487">
            <v>18967.18</v>
          </cell>
        </row>
        <row r="1488">
          <cell r="A1488">
            <v>2012</v>
          </cell>
          <cell r="B1488" t="str">
            <v>MAR</v>
          </cell>
          <cell r="D1488" t="str">
            <v>UPGD.00000962.01.01.01</v>
          </cell>
          <cell r="E1488">
            <v>4223.62</v>
          </cell>
        </row>
        <row r="1489">
          <cell r="A1489">
            <v>2012</v>
          </cell>
          <cell r="B1489" t="str">
            <v>MAR</v>
          </cell>
          <cell r="D1489" t="str">
            <v>UPGD.00000962.01.01.02</v>
          </cell>
          <cell r="E1489">
            <v>4224.13</v>
          </cell>
        </row>
        <row r="1490">
          <cell r="A1490">
            <v>2012</v>
          </cell>
          <cell r="B1490" t="str">
            <v>MAR</v>
          </cell>
          <cell r="D1490" t="str">
            <v>UPGD.00000963.01.01.01</v>
          </cell>
          <cell r="E1490">
            <v>6451.89</v>
          </cell>
        </row>
        <row r="1491">
          <cell r="A1491">
            <v>2012</v>
          </cell>
          <cell r="B1491" t="str">
            <v>MAR</v>
          </cell>
          <cell r="D1491" t="str">
            <v>UPGD.00000963.01.01.02</v>
          </cell>
          <cell r="E1491">
            <v>6451.82</v>
          </cell>
        </row>
        <row r="1492">
          <cell r="A1492">
            <v>2012</v>
          </cell>
          <cell r="B1492" t="str">
            <v>MAR</v>
          </cell>
          <cell r="D1492" t="str">
            <v>UPGD.00001327.01.01.01</v>
          </cell>
          <cell r="E1492">
            <v>2074.37</v>
          </cell>
        </row>
        <row r="1493">
          <cell r="A1493">
            <v>2012</v>
          </cell>
          <cell r="B1493" t="str">
            <v>MAR</v>
          </cell>
          <cell r="D1493" t="str">
            <v>UPGD.00001327.01.01.02</v>
          </cell>
          <cell r="E1493">
            <v>2074.36</v>
          </cell>
        </row>
        <row r="1494">
          <cell r="A1494">
            <v>2012</v>
          </cell>
          <cell r="B1494" t="str">
            <v>MAR</v>
          </cell>
          <cell r="D1494" t="str">
            <v>UCOR.00000306.01.07.01</v>
          </cell>
          <cell r="E1494">
            <v>2793846.34</v>
          </cell>
        </row>
        <row r="1495">
          <cell r="A1495">
            <v>2012</v>
          </cell>
          <cell r="B1495" t="str">
            <v>MAR</v>
          </cell>
          <cell r="D1495" t="str">
            <v>6350000868</v>
          </cell>
          <cell r="E1495">
            <v>25791.55</v>
          </cell>
        </row>
        <row r="1496">
          <cell r="A1496">
            <v>2012</v>
          </cell>
          <cell r="B1496" t="str">
            <v>MAR</v>
          </cell>
          <cell r="D1496" t="str">
            <v>6350000869</v>
          </cell>
          <cell r="E1496">
            <v>254033.98</v>
          </cell>
        </row>
        <row r="1497">
          <cell r="A1497">
            <v>2012</v>
          </cell>
          <cell r="B1497" t="str">
            <v>MAR</v>
          </cell>
          <cell r="D1497" t="str">
            <v>6350000870</v>
          </cell>
          <cell r="E1497">
            <v>-235875.79</v>
          </cell>
        </row>
        <row r="1498">
          <cell r="A1498">
            <v>2012</v>
          </cell>
          <cell r="B1498" t="str">
            <v>MAR</v>
          </cell>
          <cell r="D1498" t="str">
            <v>6350000871</v>
          </cell>
          <cell r="E1498">
            <v>-1282.98</v>
          </cell>
        </row>
        <row r="1499">
          <cell r="A1499">
            <v>2012</v>
          </cell>
          <cell r="B1499" t="str">
            <v>MAR</v>
          </cell>
          <cell r="D1499" t="str">
            <v>6350000872</v>
          </cell>
          <cell r="E1499">
            <v>-16875.21</v>
          </cell>
        </row>
        <row r="1500">
          <cell r="A1500">
            <v>2012</v>
          </cell>
          <cell r="B1500" t="str">
            <v>MAR</v>
          </cell>
          <cell r="D1500" t="str">
            <v>6360000992</v>
          </cell>
          <cell r="E1500">
            <v>16278521.970000001</v>
          </cell>
        </row>
        <row r="1501">
          <cell r="A1501">
            <v>2012</v>
          </cell>
          <cell r="B1501" t="str">
            <v>MAR</v>
          </cell>
          <cell r="D1501" t="str">
            <v>UCOR.00000601.01.01.02</v>
          </cell>
          <cell r="E1501">
            <v>159065.67000000001</v>
          </cell>
        </row>
        <row r="1502">
          <cell r="A1502">
            <v>2012</v>
          </cell>
          <cell r="B1502" t="str">
            <v>MAR</v>
          </cell>
          <cell r="D1502" t="str">
            <v>AVG5AMT</v>
          </cell>
          <cell r="E1502">
            <v>-38300710.282839403</v>
          </cell>
        </row>
        <row r="1503">
          <cell r="A1503">
            <v>2012</v>
          </cell>
          <cell r="B1503" t="str">
            <v>MAR</v>
          </cell>
          <cell r="D1503" t="str">
            <v>GLE5MON</v>
          </cell>
          <cell r="E1503">
            <v>-11799428.106251201</v>
          </cell>
        </row>
        <row r="1504">
          <cell r="A1504">
            <v>2012</v>
          </cell>
          <cell r="B1504" t="str">
            <v>MAR</v>
          </cell>
          <cell r="D1504" t="str">
            <v>RES5PRI</v>
          </cell>
          <cell r="E1504">
            <v>0</v>
          </cell>
        </row>
        <row r="1505">
          <cell r="A1505">
            <v>2012</v>
          </cell>
          <cell r="B1505" t="str">
            <v>MAR</v>
          </cell>
          <cell r="D1505" t="str">
            <v>INT5YER</v>
          </cell>
          <cell r="E1505">
            <v>1E-3</v>
          </cell>
        </row>
        <row r="1506">
          <cell r="A1506">
            <v>2012</v>
          </cell>
          <cell r="B1506" t="str">
            <v>MAR</v>
          </cell>
          <cell r="D1506" t="str">
            <v>INT5AMT</v>
          </cell>
          <cell r="E1506">
            <v>-3190.4491665605201</v>
          </cell>
        </row>
        <row r="1507">
          <cell r="A1507">
            <v>2012</v>
          </cell>
          <cell r="B1507" t="str">
            <v>MAR</v>
          </cell>
          <cell r="D1507" t="str">
            <v>TRU5BEG</v>
          </cell>
          <cell r="E1507">
            <v>-32402591.454297099</v>
          </cell>
        </row>
        <row r="1508">
          <cell r="A1508">
            <v>2012</v>
          </cell>
          <cell r="B1508" t="str">
            <v>FEB</v>
          </cell>
          <cell r="D1508" t="str">
            <v>MAN5101</v>
          </cell>
          <cell r="E1508">
            <v>0</v>
          </cell>
        </row>
        <row r="1509">
          <cell r="A1509">
            <v>2012</v>
          </cell>
          <cell r="B1509" t="str">
            <v>FEB</v>
          </cell>
          <cell r="D1509" t="str">
            <v>MAN5102</v>
          </cell>
          <cell r="E1509">
            <v>0</v>
          </cell>
        </row>
        <row r="1510">
          <cell r="A1510">
            <v>2012</v>
          </cell>
          <cell r="B1510" t="str">
            <v>FEB</v>
          </cell>
          <cell r="D1510" t="str">
            <v>MAN510B</v>
          </cell>
          <cell r="E1510">
            <v>0</v>
          </cell>
        </row>
        <row r="1511">
          <cell r="A1511">
            <v>2012</v>
          </cell>
          <cell r="B1511" t="str">
            <v>FEB</v>
          </cell>
          <cell r="D1511" t="str">
            <v>MAN5WC3</v>
          </cell>
          <cell r="E1511">
            <v>-11425335.560000001</v>
          </cell>
        </row>
        <row r="1512">
          <cell r="A1512">
            <v>2012</v>
          </cell>
          <cell r="B1512" t="str">
            <v>FEB</v>
          </cell>
          <cell r="D1512" t="str">
            <v>XAN5100</v>
          </cell>
          <cell r="E1512">
            <v>1.1000000000000001E-3</v>
          </cell>
        </row>
        <row r="1513">
          <cell r="A1513">
            <v>2012</v>
          </cell>
          <cell r="B1513" t="str">
            <v>FEB</v>
          </cell>
          <cell r="D1513" t="str">
            <v>XAN5200</v>
          </cell>
          <cell r="E1513">
            <v>7.2000000000000005E-4</v>
          </cell>
        </row>
        <row r="1514">
          <cell r="A1514">
            <v>2012</v>
          </cell>
          <cell r="B1514" t="str">
            <v>FEB</v>
          </cell>
          <cell r="D1514" t="str">
            <v>XAN5300</v>
          </cell>
          <cell r="E1514">
            <v>1.9473000000000001E-2</v>
          </cell>
        </row>
        <row r="1515">
          <cell r="A1515">
            <v>2012</v>
          </cell>
          <cell r="B1515" t="str">
            <v>FEB</v>
          </cell>
          <cell r="D1515" t="str">
            <v>XAN5400</v>
          </cell>
          <cell r="E1515">
            <v>4.7018999999999998E-2</v>
          </cell>
        </row>
        <row r="1516">
          <cell r="A1516">
            <v>2012</v>
          </cell>
          <cell r="B1516" t="str">
            <v>FEB</v>
          </cell>
          <cell r="D1516" t="str">
            <v>XAN5500</v>
          </cell>
          <cell r="E1516">
            <v>0.35</v>
          </cell>
        </row>
        <row r="1517">
          <cell r="A1517">
            <v>2012</v>
          </cell>
          <cell r="B1517" t="str">
            <v>FEB</v>
          </cell>
          <cell r="D1517" t="str">
            <v>XAN5600</v>
          </cell>
          <cell r="E1517">
            <v>5.5E-2</v>
          </cell>
        </row>
        <row r="1518">
          <cell r="A1518">
            <v>2012</v>
          </cell>
          <cell r="B1518" t="str">
            <v>FEB</v>
          </cell>
          <cell r="D1518" t="str">
            <v>UCOR.00000301.01.06.01Y</v>
          </cell>
          <cell r="E1518">
            <v>77987</v>
          </cell>
        </row>
        <row r="1519">
          <cell r="A1519">
            <v>2012</v>
          </cell>
          <cell r="B1519" t="str">
            <v>FEB</v>
          </cell>
          <cell r="D1519" t="str">
            <v>AM45081</v>
          </cell>
          <cell r="E1519">
            <v>-50</v>
          </cell>
        </row>
        <row r="1520">
          <cell r="A1520">
            <v>2012</v>
          </cell>
          <cell r="B1520" t="str">
            <v>FEB</v>
          </cell>
          <cell r="D1520" t="str">
            <v>AM15081</v>
          </cell>
          <cell r="E1520">
            <v>0</v>
          </cell>
        </row>
        <row r="1521">
          <cell r="A1521">
            <v>2012</v>
          </cell>
          <cell r="B1521" t="str">
            <v>FEB</v>
          </cell>
          <cell r="D1521" t="str">
            <v>RR15082</v>
          </cell>
          <cell r="E1521">
            <v>-55549064</v>
          </cell>
        </row>
        <row r="1522">
          <cell r="A1522">
            <v>2012</v>
          </cell>
          <cell r="B1522" t="str">
            <v>FEB</v>
          </cell>
          <cell r="D1522" t="str">
            <v>XAN5700</v>
          </cell>
          <cell r="E1522">
            <v>1.1999999999999999E-3</v>
          </cell>
        </row>
        <row r="1523">
          <cell r="A1523">
            <v>2012</v>
          </cell>
          <cell r="B1523" t="str">
            <v>FEB</v>
          </cell>
          <cell r="D1523" t="str">
            <v>GLB5BEG</v>
          </cell>
          <cell r="E1523">
            <v>-20651707.350631699</v>
          </cell>
        </row>
        <row r="1524">
          <cell r="A1524">
            <v>2012</v>
          </cell>
          <cell r="B1524" t="str">
            <v>FEB</v>
          </cell>
          <cell r="D1524" t="str">
            <v>O/U5YTD</v>
          </cell>
          <cell r="E1524">
            <v>-2170233.1548681501</v>
          </cell>
        </row>
        <row r="1525">
          <cell r="A1525">
            <v>2012</v>
          </cell>
          <cell r="B1525" t="str">
            <v>FEB</v>
          </cell>
          <cell r="D1525" t="str">
            <v>TRU5YTD</v>
          </cell>
          <cell r="E1525">
            <v>2384022.66666666</v>
          </cell>
        </row>
        <row r="1526">
          <cell r="A1526">
            <v>2012</v>
          </cell>
          <cell r="B1526" t="str">
            <v>FEB</v>
          </cell>
          <cell r="D1526" t="str">
            <v>1MC5YTD</v>
          </cell>
          <cell r="E1526">
            <v>0</v>
          </cell>
        </row>
        <row r="1527">
          <cell r="A1527">
            <v>2012</v>
          </cell>
          <cell r="B1527" t="str">
            <v>FEB</v>
          </cell>
          <cell r="D1527" t="str">
            <v>2MC5YTD</v>
          </cell>
          <cell r="E1527">
            <v>0</v>
          </cell>
        </row>
        <row r="1528">
          <cell r="A1528">
            <v>2012</v>
          </cell>
          <cell r="B1528" t="str">
            <v>FEB</v>
          </cell>
          <cell r="D1528" t="str">
            <v>3MC5YTD</v>
          </cell>
          <cell r="E1528">
            <v>0</v>
          </cell>
        </row>
        <row r="1529">
          <cell r="A1529">
            <v>2012</v>
          </cell>
          <cell r="B1529" t="str">
            <v>FEB</v>
          </cell>
          <cell r="D1529" t="str">
            <v>INT5YTD</v>
          </cell>
          <cell r="E1529">
            <v>-1148.3394437762799</v>
          </cell>
        </row>
        <row r="1530">
          <cell r="A1530">
            <v>2012</v>
          </cell>
          <cell r="B1530" t="str">
            <v>FEB</v>
          </cell>
          <cell r="D1530" t="str">
            <v>2MC5TOT</v>
          </cell>
          <cell r="E1530">
            <v>0</v>
          </cell>
        </row>
        <row r="1531">
          <cell r="A1531">
            <v>2012</v>
          </cell>
          <cell r="B1531" t="str">
            <v>FEB</v>
          </cell>
          <cell r="D1531" t="str">
            <v>1MC5MON</v>
          </cell>
          <cell r="E1531">
            <v>0</v>
          </cell>
        </row>
        <row r="1532">
          <cell r="A1532">
            <v>2012</v>
          </cell>
          <cell r="B1532" t="str">
            <v>FEB</v>
          </cell>
          <cell r="D1532" t="str">
            <v>1MC5TOT</v>
          </cell>
          <cell r="E1532">
            <v>0</v>
          </cell>
        </row>
        <row r="1533">
          <cell r="A1533">
            <v>2012</v>
          </cell>
          <cell r="B1533" t="str">
            <v>FEB</v>
          </cell>
          <cell r="D1533" t="str">
            <v>TRU5MON</v>
          </cell>
          <cell r="E1533">
            <v>2384022.66666666</v>
          </cell>
        </row>
        <row r="1534">
          <cell r="A1534">
            <v>2012</v>
          </cell>
          <cell r="B1534" t="str">
            <v>FEB</v>
          </cell>
          <cell r="D1534" t="str">
            <v>TRU5TOT</v>
          </cell>
          <cell r="E1534">
            <v>28608272</v>
          </cell>
        </row>
        <row r="1535">
          <cell r="A1535">
            <v>2012</v>
          </cell>
          <cell r="B1535" t="str">
            <v>FEB</v>
          </cell>
          <cell r="D1535" t="str">
            <v>2MC5MON</v>
          </cell>
          <cell r="E1535">
            <v>0</v>
          </cell>
        </row>
        <row r="1536">
          <cell r="A1536">
            <v>2012</v>
          </cell>
          <cell r="B1536" t="str">
            <v>FEB</v>
          </cell>
          <cell r="D1536" t="str">
            <v>RAF5FEE</v>
          </cell>
          <cell r="E1536">
            <v>34816.427625600001</v>
          </cell>
        </row>
        <row r="1537">
          <cell r="A1537">
            <v>2012</v>
          </cell>
          <cell r="B1537" t="str">
            <v>FEB</v>
          </cell>
          <cell r="D1537" t="str">
            <v>REV5NET</v>
          </cell>
          <cell r="E1537">
            <v>48321333.0523744</v>
          </cell>
        </row>
        <row r="1538">
          <cell r="A1538">
            <v>2012</v>
          </cell>
          <cell r="B1538" t="str">
            <v>FEB</v>
          </cell>
          <cell r="D1538" t="str">
            <v>REV5MON</v>
          </cell>
          <cell r="E1538">
            <v>50705355.719040997</v>
          </cell>
        </row>
        <row r="1539">
          <cell r="A1539">
            <v>2012</v>
          </cell>
          <cell r="B1539" t="str">
            <v>FEB</v>
          </cell>
          <cell r="D1539" t="str">
            <v>AMC5081</v>
          </cell>
          <cell r="E1539">
            <v>0</v>
          </cell>
        </row>
        <row r="1540">
          <cell r="A1540">
            <v>2012</v>
          </cell>
          <cell r="B1540" t="str">
            <v>FEB</v>
          </cell>
          <cell r="D1540" t="str">
            <v>AM35081</v>
          </cell>
          <cell r="E1540">
            <v>0</v>
          </cell>
        </row>
        <row r="1541">
          <cell r="A1541">
            <v>2012</v>
          </cell>
          <cell r="B1541" t="str">
            <v>FEB</v>
          </cell>
          <cell r="D1541" t="str">
            <v>AM85081</v>
          </cell>
          <cell r="E1541">
            <v>1.15E-3</v>
          </cell>
        </row>
        <row r="1542">
          <cell r="A1542">
            <v>2012</v>
          </cell>
          <cell r="B1542" t="str">
            <v>FEB</v>
          </cell>
          <cell r="D1542" t="str">
            <v>AMA5081</v>
          </cell>
          <cell r="E1542">
            <v>0</v>
          </cell>
        </row>
        <row r="1543">
          <cell r="A1543">
            <v>2012</v>
          </cell>
          <cell r="B1543" t="str">
            <v>FEB</v>
          </cell>
          <cell r="D1543" t="str">
            <v>AM75081</v>
          </cell>
          <cell r="E1543">
            <v>1.1000000000000001E-3</v>
          </cell>
        </row>
        <row r="1544">
          <cell r="A1544">
            <v>2012</v>
          </cell>
          <cell r="B1544" t="str">
            <v>FEB</v>
          </cell>
          <cell r="D1544" t="str">
            <v>AM55081</v>
          </cell>
          <cell r="E1544">
            <v>0</v>
          </cell>
        </row>
        <row r="1545">
          <cell r="A1545">
            <v>2012</v>
          </cell>
          <cell r="B1545" t="str">
            <v>FEB</v>
          </cell>
          <cell r="D1545" t="str">
            <v>AM25081</v>
          </cell>
          <cell r="E1545">
            <v>0</v>
          </cell>
        </row>
        <row r="1546">
          <cell r="A1546">
            <v>2012</v>
          </cell>
          <cell r="B1546" t="str">
            <v>FEB</v>
          </cell>
          <cell r="D1546" t="str">
            <v>AM95081</v>
          </cell>
          <cell r="E1546">
            <v>9.5799999999999998E-5</v>
          </cell>
        </row>
        <row r="1547">
          <cell r="A1547">
            <v>2012</v>
          </cell>
          <cell r="B1547" t="str">
            <v>FEB</v>
          </cell>
          <cell r="D1547" t="str">
            <v>AMB5081</v>
          </cell>
          <cell r="E1547">
            <v>0.98013950000000005</v>
          </cell>
        </row>
        <row r="1548">
          <cell r="A1548">
            <v>2012</v>
          </cell>
          <cell r="B1548" t="str">
            <v>FEB</v>
          </cell>
          <cell r="D1548" t="str">
            <v>AM65081</v>
          </cell>
          <cell r="E1548">
            <v>1.1999999999999999E-3</v>
          </cell>
        </row>
        <row r="1549">
          <cell r="A1549">
            <v>2012</v>
          </cell>
          <cell r="B1549" t="str">
            <v>FEB</v>
          </cell>
          <cell r="D1549" t="str">
            <v>RRJ5082</v>
          </cell>
          <cell r="E1549">
            <v>-444804.45063041302</v>
          </cell>
        </row>
        <row r="1550">
          <cell r="A1550">
            <v>2012</v>
          </cell>
          <cell r="B1550" t="str">
            <v>FEB</v>
          </cell>
          <cell r="D1550" t="str">
            <v>RRF5082</v>
          </cell>
          <cell r="E1550">
            <v>-444804.45063041302</v>
          </cell>
        </row>
        <row r="1551">
          <cell r="A1551">
            <v>2012</v>
          </cell>
          <cell r="B1551" t="str">
            <v>FEB</v>
          </cell>
          <cell r="D1551" t="str">
            <v>RRK5082</v>
          </cell>
          <cell r="E1551">
            <v>0</v>
          </cell>
        </row>
        <row r="1552">
          <cell r="A1552">
            <v>2012</v>
          </cell>
          <cell r="B1552" t="str">
            <v>FEB</v>
          </cell>
          <cell r="D1552" t="str">
            <v>RR45082</v>
          </cell>
          <cell r="E1552">
            <v>-55588057.5</v>
          </cell>
        </row>
        <row r="1553">
          <cell r="A1553">
            <v>2012</v>
          </cell>
          <cell r="B1553" t="str">
            <v>FEB</v>
          </cell>
          <cell r="D1553" t="str">
            <v>RRS5082</v>
          </cell>
          <cell r="E1553">
            <v>-435970.41183866799</v>
          </cell>
        </row>
        <row r="1554">
          <cell r="A1554">
            <v>2012</v>
          </cell>
          <cell r="B1554" t="str">
            <v>FEB</v>
          </cell>
          <cell r="D1554" t="str">
            <v>RR85082</v>
          </cell>
          <cell r="E1554">
            <v>0.35</v>
          </cell>
        </row>
        <row r="1555">
          <cell r="A1555">
            <v>2012</v>
          </cell>
          <cell r="B1555" t="str">
            <v>FEB</v>
          </cell>
          <cell r="D1555" t="str">
            <v>RRA5082</v>
          </cell>
          <cell r="E1555">
            <v>0.53846153846153799</v>
          </cell>
        </row>
        <row r="1556">
          <cell r="A1556">
            <v>2012</v>
          </cell>
          <cell r="B1556" t="str">
            <v>FEB</v>
          </cell>
          <cell r="D1556" t="str">
            <v>RRH5082</v>
          </cell>
          <cell r="E1556">
            <v>0</v>
          </cell>
        </row>
        <row r="1557">
          <cell r="A1557">
            <v>2012</v>
          </cell>
          <cell r="B1557" t="str">
            <v>FEB</v>
          </cell>
          <cell r="D1557" t="str">
            <v>RRP5082</v>
          </cell>
          <cell r="E1557">
            <v>-435970.41183866799</v>
          </cell>
        </row>
        <row r="1558">
          <cell r="A1558">
            <v>2012</v>
          </cell>
          <cell r="B1558" t="str">
            <v>FEB</v>
          </cell>
          <cell r="D1558" t="str">
            <v>RRD5082</v>
          </cell>
          <cell r="E1558">
            <v>-124108.65282179401</v>
          </cell>
        </row>
        <row r="1559">
          <cell r="A1559">
            <v>2012</v>
          </cell>
          <cell r="B1559" t="str">
            <v>FEB</v>
          </cell>
          <cell r="D1559" t="str">
            <v>RR35082</v>
          </cell>
          <cell r="E1559">
            <v>-55627051</v>
          </cell>
        </row>
        <row r="1560">
          <cell r="A1560">
            <v>2012</v>
          </cell>
          <cell r="B1560" t="str">
            <v>FEB</v>
          </cell>
          <cell r="D1560" t="str">
            <v>RRI5082</v>
          </cell>
          <cell r="E1560">
            <v>0</v>
          </cell>
        </row>
        <row r="1561">
          <cell r="A1561">
            <v>2012</v>
          </cell>
          <cell r="B1561" t="str">
            <v>FEB</v>
          </cell>
          <cell r="D1561" t="str">
            <v>RRO5082</v>
          </cell>
          <cell r="E1561">
            <v>1</v>
          </cell>
        </row>
        <row r="1562">
          <cell r="A1562">
            <v>2012</v>
          </cell>
          <cell r="B1562" t="str">
            <v>FEB</v>
          </cell>
          <cell r="D1562" t="str">
            <v>RRE5082</v>
          </cell>
          <cell r="E1562">
            <v>-90208.299711</v>
          </cell>
        </row>
        <row r="1563">
          <cell r="A1563">
            <v>2012</v>
          </cell>
          <cell r="B1563" t="str">
            <v>FEB</v>
          </cell>
          <cell r="D1563" t="str">
            <v>RR25082</v>
          </cell>
          <cell r="E1563">
            <v>-77987</v>
          </cell>
        </row>
        <row r="1564">
          <cell r="A1564">
            <v>2012</v>
          </cell>
          <cell r="B1564" t="str">
            <v>FEB</v>
          </cell>
          <cell r="D1564" t="str">
            <v>RRR5082</v>
          </cell>
          <cell r="E1564">
            <v>0</v>
          </cell>
        </row>
        <row r="1565">
          <cell r="A1565">
            <v>2012</v>
          </cell>
          <cell r="B1565" t="str">
            <v>FEB</v>
          </cell>
          <cell r="D1565" t="str">
            <v>RRC5082</v>
          </cell>
          <cell r="E1565">
            <v>-12676.812395368999</v>
          </cell>
        </row>
        <row r="1566">
          <cell r="A1566">
            <v>2012</v>
          </cell>
          <cell r="B1566" t="str">
            <v>FEB</v>
          </cell>
          <cell r="D1566" t="str">
            <v>RR65082</v>
          </cell>
          <cell r="E1566">
            <v>1.9473000000000001E-2</v>
          </cell>
        </row>
        <row r="1567">
          <cell r="A1567">
            <v>2012</v>
          </cell>
          <cell r="B1567" t="str">
            <v>FEB</v>
          </cell>
          <cell r="D1567" t="str">
            <v>RR75082</v>
          </cell>
          <cell r="E1567">
            <v>5.5E-2</v>
          </cell>
        </row>
        <row r="1568">
          <cell r="A1568">
            <v>2012</v>
          </cell>
          <cell r="B1568" t="str">
            <v>FEB</v>
          </cell>
          <cell r="D1568" t="str">
            <v>RR95082</v>
          </cell>
          <cell r="E1568">
            <v>5.8201058201058198E-2</v>
          </cell>
        </row>
        <row r="1569">
          <cell r="A1569">
            <v>2012</v>
          </cell>
          <cell r="B1569" t="str">
            <v>FEB</v>
          </cell>
          <cell r="D1569" t="str">
            <v>RRL5082</v>
          </cell>
          <cell r="E1569">
            <v>0</v>
          </cell>
        </row>
        <row r="1570">
          <cell r="A1570">
            <v>2012</v>
          </cell>
          <cell r="B1570" t="str">
            <v>FEB</v>
          </cell>
          <cell r="D1570" t="str">
            <v>RRG5082</v>
          </cell>
          <cell r="E1570">
            <v>1</v>
          </cell>
        </row>
        <row r="1571">
          <cell r="A1571">
            <v>2012</v>
          </cell>
          <cell r="B1571" t="str">
            <v>FEB</v>
          </cell>
          <cell r="D1571" t="str">
            <v>RR55082</v>
          </cell>
          <cell r="E1571">
            <v>4.7018999999999998E-2</v>
          </cell>
        </row>
        <row r="1572">
          <cell r="A1572">
            <v>2012</v>
          </cell>
          <cell r="B1572" t="str">
            <v>FEB</v>
          </cell>
          <cell r="D1572" t="str">
            <v>RRB5082</v>
          </cell>
          <cell r="E1572">
            <v>-217810.68570224999</v>
          </cell>
        </row>
        <row r="1573">
          <cell r="A1573">
            <v>2012</v>
          </cell>
          <cell r="B1573" t="str">
            <v>FEB</v>
          </cell>
          <cell r="D1573" t="str">
            <v>RRM5082</v>
          </cell>
          <cell r="E1573">
            <v>0.98013950000000005</v>
          </cell>
        </row>
        <row r="1574">
          <cell r="A1574">
            <v>2012</v>
          </cell>
          <cell r="B1574" t="str">
            <v>FEB</v>
          </cell>
          <cell r="D1574" t="str">
            <v>RRQ5082</v>
          </cell>
          <cell r="E1574">
            <v>0</v>
          </cell>
        </row>
        <row r="1575">
          <cell r="A1575">
            <v>2012</v>
          </cell>
          <cell r="B1575" t="str">
            <v>FEB</v>
          </cell>
          <cell r="D1575" t="str">
            <v>RRN5082</v>
          </cell>
          <cell r="E1575">
            <v>1</v>
          </cell>
        </row>
        <row r="1576">
          <cell r="A1576">
            <v>2012</v>
          </cell>
          <cell r="B1576" t="str">
            <v>FEB</v>
          </cell>
          <cell r="D1576" t="str">
            <v>RES5PRI</v>
          </cell>
          <cell r="E1576">
            <v>0</v>
          </cell>
        </row>
        <row r="1577">
          <cell r="A1577">
            <v>2012</v>
          </cell>
          <cell r="B1577" t="str">
            <v>FEB</v>
          </cell>
          <cell r="D1577" t="str">
            <v>INT5YER</v>
          </cell>
          <cell r="E1577">
            <v>1.15E-3</v>
          </cell>
        </row>
        <row r="1578">
          <cell r="A1578">
            <v>2012</v>
          </cell>
          <cell r="B1578" t="str">
            <v>FEB</v>
          </cell>
          <cell r="D1578" t="str">
            <v>INT5AMT</v>
          </cell>
          <cell r="E1578">
            <v>-2541.1791902728701</v>
          </cell>
        </row>
        <row r="1579">
          <cell r="A1579">
            <v>2012</v>
          </cell>
          <cell r="B1579" t="str">
            <v>FEB</v>
          </cell>
          <cell r="D1579" t="str">
            <v>TRU5BEG</v>
          </cell>
          <cell r="E1579">
            <v>-20651707.350631699</v>
          </cell>
        </row>
        <row r="1580">
          <cell r="A1580">
            <v>2012</v>
          </cell>
          <cell r="B1580" t="str">
            <v>FEB</v>
          </cell>
          <cell r="D1580" t="str">
            <v>TRU5END</v>
          </cell>
          <cell r="E1580">
            <v>-32400050.275106799</v>
          </cell>
        </row>
        <row r="1581">
          <cell r="A1581">
            <v>2012</v>
          </cell>
          <cell r="B1581" t="str">
            <v>FEB</v>
          </cell>
          <cell r="D1581" t="str">
            <v>UNUC.00000001.01.11.01</v>
          </cell>
          <cell r="E1581">
            <v>0.54</v>
          </cell>
        </row>
        <row r="1582">
          <cell r="A1582">
            <v>2012</v>
          </cell>
          <cell r="B1582" t="str">
            <v>FEB</v>
          </cell>
          <cell r="D1582" t="str">
            <v>UNUC.00000001.01.13.01</v>
          </cell>
          <cell r="E1582">
            <v>63.34</v>
          </cell>
        </row>
        <row r="1583">
          <cell r="A1583">
            <v>2012</v>
          </cell>
          <cell r="B1583" t="str">
            <v>FEB</v>
          </cell>
          <cell r="D1583" t="str">
            <v>UNUC.00000001.01.15.01</v>
          </cell>
          <cell r="E1583">
            <v>310361.25</v>
          </cell>
        </row>
        <row r="1584">
          <cell r="A1584">
            <v>2012</v>
          </cell>
          <cell r="B1584" t="str">
            <v>FEB</v>
          </cell>
          <cell r="D1584" t="str">
            <v>UNUC.00000001.01.16.01</v>
          </cell>
          <cell r="E1584">
            <v>-1736.04</v>
          </cell>
        </row>
        <row r="1585">
          <cell r="A1585">
            <v>2012</v>
          </cell>
          <cell r="B1585" t="str">
            <v>FEB</v>
          </cell>
          <cell r="D1585" t="str">
            <v>UNUC.00000002.01.01.01</v>
          </cell>
          <cell r="E1585">
            <v>877555.62</v>
          </cell>
        </row>
        <row r="1586">
          <cell r="A1586">
            <v>2012</v>
          </cell>
          <cell r="B1586" t="str">
            <v>FEB</v>
          </cell>
          <cell r="D1586" t="str">
            <v>UNUC.00000002.01.02.01</v>
          </cell>
          <cell r="E1586">
            <v>59192</v>
          </cell>
        </row>
        <row r="1587">
          <cell r="A1587">
            <v>2012</v>
          </cell>
          <cell r="B1587" t="str">
            <v>FEB</v>
          </cell>
          <cell r="D1587" t="str">
            <v>UNUC.00000002.01.04.01</v>
          </cell>
          <cell r="E1587">
            <v>3340.11</v>
          </cell>
        </row>
        <row r="1588">
          <cell r="A1588">
            <v>2012</v>
          </cell>
          <cell r="B1588" t="str">
            <v>FEB</v>
          </cell>
          <cell r="D1588" t="str">
            <v>UNUC.00000002.01.05.01</v>
          </cell>
          <cell r="E1588">
            <v>232.72</v>
          </cell>
        </row>
        <row r="1589">
          <cell r="A1589">
            <v>2012</v>
          </cell>
          <cell r="B1589" t="str">
            <v>FEB</v>
          </cell>
          <cell r="D1589" t="str">
            <v>UNUC.00000002.01.06.01</v>
          </cell>
          <cell r="E1589">
            <v>39712.04</v>
          </cell>
        </row>
        <row r="1590">
          <cell r="A1590">
            <v>2012</v>
          </cell>
          <cell r="B1590" t="str">
            <v>FEB</v>
          </cell>
          <cell r="D1590" t="str">
            <v>UNUC.00000002.01.07.01</v>
          </cell>
          <cell r="E1590">
            <v>3075</v>
          </cell>
        </row>
        <row r="1591">
          <cell r="A1591">
            <v>2012</v>
          </cell>
          <cell r="B1591" t="str">
            <v>FEB</v>
          </cell>
          <cell r="D1591" t="str">
            <v>UNUC.00000002.01.13.01</v>
          </cell>
          <cell r="E1591">
            <v>161.12</v>
          </cell>
        </row>
        <row r="1592">
          <cell r="A1592">
            <v>2012</v>
          </cell>
          <cell r="B1592" t="str">
            <v>FEB</v>
          </cell>
          <cell r="D1592" t="str">
            <v>UNUC.00000002.01.15.01</v>
          </cell>
          <cell r="E1592">
            <v>152833.04</v>
          </cell>
        </row>
        <row r="1593">
          <cell r="A1593">
            <v>2012</v>
          </cell>
          <cell r="B1593" t="str">
            <v>FEB</v>
          </cell>
          <cell r="D1593" t="str">
            <v>UNUC.00000003.01.01.01</v>
          </cell>
          <cell r="E1593">
            <v>119543.15</v>
          </cell>
        </row>
        <row r="1594">
          <cell r="A1594">
            <v>2012</v>
          </cell>
          <cell r="B1594" t="str">
            <v>FEB</v>
          </cell>
          <cell r="D1594" t="str">
            <v>UNUC.00000003.01.02.01</v>
          </cell>
          <cell r="E1594">
            <v>-23100</v>
          </cell>
        </row>
        <row r="1595">
          <cell r="A1595">
            <v>2012</v>
          </cell>
          <cell r="B1595" t="str">
            <v>FEB</v>
          </cell>
          <cell r="D1595" t="str">
            <v>UNUC.00000003.01.06.01</v>
          </cell>
          <cell r="E1595">
            <v>-10473.5</v>
          </cell>
        </row>
        <row r="1596">
          <cell r="A1596">
            <v>2012</v>
          </cell>
          <cell r="B1596" t="str">
            <v>FEB</v>
          </cell>
          <cell r="D1596" t="str">
            <v>UNUC.00000003.01.07.01</v>
          </cell>
          <cell r="E1596">
            <v>34740</v>
          </cell>
        </row>
        <row r="1597">
          <cell r="A1597">
            <v>2012</v>
          </cell>
          <cell r="B1597" t="str">
            <v>FEB</v>
          </cell>
          <cell r="D1597" t="str">
            <v>UNUC.00000604.01.01.01</v>
          </cell>
          <cell r="E1597">
            <v>8084.63</v>
          </cell>
        </row>
        <row r="1598">
          <cell r="A1598">
            <v>2012</v>
          </cell>
          <cell r="B1598" t="str">
            <v>FEB</v>
          </cell>
          <cell r="D1598" t="str">
            <v>UNUC.00000715.01.01.01</v>
          </cell>
          <cell r="E1598">
            <v>10958.5</v>
          </cell>
        </row>
        <row r="1599">
          <cell r="A1599">
            <v>2012</v>
          </cell>
          <cell r="B1599" t="str">
            <v>FEB</v>
          </cell>
          <cell r="D1599" t="str">
            <v>UNUC.00000748.01.01.08</v>
          </cell>
          <cell r="E1599">
            <v>8098.09</v>
          </cell>
        </row>
        <row r="1600">
          <cell r="A1600">
            <v>2012</v>
          </cell>
          <cell r="B1600" t="str">
            <v>FEB</v>
          </cell>
          <cell r="D1600" t="str">
            <v>UPGD.00000399.01.01.01</v>
          </cell>
          <cell r="E1600">
            <v>11722.05</v>
          </cell>
        </row>
        <row r="1601">
          <cell r="A1601">
            <v>2012</v>
          </cell>
          <cell r="B1601" t="str">
            <v>FEB</v>
          </cell>
          <cell r="D1601" t="str">
            <v>UPGD.00000621.01.01.01</v>
          </cell>
          <cell r="E1601">
            <v>7422.56</v>
          </cell>
        </row>
        <row r="1602">
          <cell r="A1602">
            <v>2012</v>
          </cell>
          <cell r="B1602" t="str">
            <v>FEB</v>
          </cell>
          <cell r="D1602" t="str">
            <v>UPGD.00000624.01.01.01</v>
          </cell>
          <cell r="E1602">
            <v>886.15</v>
          </cell>
        </row>
        <row r="1603">
          <cell r="A1603">
            <v>2012</v>
          </cell>
          <cell r="B1603" t="str">
            <v>FEB</v>
          </cell>
          <cell r="D1603" t="str">
            <v>UPGD.00000627.01.01.01</v>
          </cell>
          <cell r="E1603">
            <v>36438.370000000003</v>
          </cell>
        </row>
        <row r="1604">
          <cell r="A1604">
            <v>2012</v>
          </cell>
          <cell r="B1604" t="str">
            <v>FEB</v>
          </cell>
          <cell r="D1604" t="str">
            <v>UPGD.00000628.01.01.01</v>
          </cell>
          <cell r="E1604">
            <v>3805.04</v>
          </cell>
        </row>
        <row r="1605">
          <cell r="A1605">
            <v>2012</v>
          </cell>
          <cell r="B1605" t="str">
            <v>FEB</v>
          </cell>
          <cell r="D1605" t="str">
            <v>UPGD.00000630.01.01.01</v>
          </cell>
          <cell r="E1605">
            <v>24471.37</v>
          </cell>
        </row>
        <row r="1606">
          <cell r="A1606">
            <v>2012</v>
          </cell>
          <cell r="B1606" t="str">
            <v>FEB</v>
          </cell>
          <cell r="D1606" t="str">
            <v>UPGD.00000632.01.01.01</v>
          </cell>
          <cell r="E1606">
            <v>1218.9000000000001</v>
          </cell>
        </row>
        <row r="1607">
          <cell r="A1607">
            <v>2012</v>
          </cell>
          <cell r="B1607" t="str">
            <v>FEB</v>
          </cell>
          <cell r="D1607" t="str">
            <v>UPGD.00000633.01.01.01</v>
          </cell>
          <cell r="E1607">
            <v>-371.85</v>
          </cell>
        </row>
        <row r="1608">
          <cell r="A1608">
            <v>2012</v>
          </cell>
          <cell r="B1608" t="str">
            <v>FEB</v>
          </cell>
          <cell r="D1608" t="str">
            <v>UPGD.00000634.01.01.01</v>
          </cell>
          <cell r="E1608">
            <v>1492.48</v>
          </cell>
        </row>
        <row r="1609">
          <cell r="A1609">
            <v>2012</v>
          </cell>
          <cell r="B1609" t="str">
            <v>FEB</v>
          </cell>
          <cell r="D1609" t="str">
            <v>UPGD.00000962.01.01.01</v>
          </cell>
          <cell r="E1609">
            <v>3309.27</v>
          </cell>
        </row>
        <row r="1610">
          <cell r="A1610">
            <v>2012</v>
          </cell>
          <cell r="B1610" t="str">
            <v>FEB</v>
          </cell>
          <cell r="D1610" t="str">
            <v>O/U5MON</v>
          </cell>
          <cell r="E1610">
            <v>-9364320.2578084897</v>
          </cell>
        </row>
        <row r="1611">
          <cell r="A1611">
            <v>2012</v>
          </cell>
          <cell r="B1611" t="str">
            <v>FEB</v>
          </cell>
          <cell r="D1611" t="str">
            <v>EXP5TOT</v>
          </cell>
          <cell r="E1611">
            <v>60069675.976849496</v>
          </cell>
        </row>
        <row r="1612">
          <cell r="A1612">
            <v>2012</v>
          </cell>
          <cell r="B1612" t="str">
            <v>FEB</v>
          </cell>
          <cell r="D1612" t="str">
            <v>LIN5LOS</v>
          </cell>
          <cell r="E1612">
            <v>0</v>
          </cell>
        </row>
        <row r="1613">
          <cell r="A1613">
            <v>2012</v>
          </cell>
          <cell r="B1613" t="str">
            <v>FEB</v>
          </cell>
          <cell r="D1613" t="str">
            <v>REV5TOT</v>
          </cell>
          <cell r="E1613">
            <v>50705355.719040997</v>
          </cell>
        </row>
        <row r="1614">
          <cell r="A1614">
            <v>2012</v>
          </cell>
          <cell r="B1614" t="str">
            <v>FEB</v>
          </cell>
          <cell r="D1614" t="str">
            <v>RES5PMO</v>
          </cell>
          <cell r="E1614">
            <v>0</v>
          </cell>
        </row>
        <row r="1615">
          <cell r="A1615">
            <v>2012</v>
          </cell>
          <cell r="B1615" t="str">
            <v>FEB</v>
          </cell>
          <cell r="D1615" t="str">
            <v>GLB5END</v>
          </cell>
          <cell r="E1615">
            <v>-32402591.454297099</v>
          </cell>
        </row>
        <row r="1616">
          <cell r="A1616">
            <v>2012</v>
          </cell>
          <cell r="B1616" t="str">
            <v>FEB</v>
          </cell>
          <cell r="D1616" t="str">
            <v>INT5MON</v>
          </cell>
          <cell r="E1616">
            <v>9.5799999999999998E-5</v>
          </cell>
        </row>
        <row r="1617">
          <cell r="A1617">
            <v>2012</v>
          </cell>
          <cell r="B1617" t="str">
            <v>FEB</v>
          </cell>
          <cell r="D1617" t="str">
            <v>ADJ5PRI</v>
          </cell>
          <cell r="E1617">
            <v>0</v>
          </cell>
        </row>
        <row r="1618">
          <cell r="A1618">
            <v>2012</v>
          </cell>
          <cell r="B1618" t="str">
            <v>FEB</v>
          </cell>
          <cell r="D1618" t="str">
            <v>AVG5AMT</v>
          </cell>
          <cell r="E1618">
            <v>-26525878.812869199</v>
          </cell>
        </row>
        <row r="1619">
          <cell r="A1619">
            <v>2012</v>
          </cell>
          <cell r="B1619" t="str">
            <v>FEB</v>
          </cell>
          <cell r="D1619" t="str">
            <v>GLE5MON</v>
          </cell>
          <cell r="E1619">
            <v>-11750884.1036654</v>
          </cell>
        </row>
        <row r="1620">
          <cell r="A1620">
            <v>2012</v>
          </cell>
          <cell r="B1620" t="str">
            <v>FEB</v>
          </cell>
          <cell r="D1620" t="str">
            <v>UPGD.00000962.01.01.02</v>
          </cell>
          <cell r="E1620">
            <v>3309.78</v>
          </cell>
        </row>
        <row r="1621">
          <cell r="A1621">
            <v>2012</v>
          </cell>
          <cell r="B1621" t="str">
            <v>FEB</v>
          </cell>
          <cell r="D1621" t="str">
            <v>UPGD.00000963.01.01.01</v>
          </cell>
          <cell r="E1621">
            <v>12348.46</v>
          </cell>
        </row>
        <row r="1622">
          <cell r="A1622">
            <v>2012</v>
          </cell>
          <cell r="B1622" t="str">
            <v>FEB</v>
          </cell>
          <cell r="D1622" t="str">
            <v>UPGD.00000963.01.01.02</v>
          </cell>
          <cell r="E1622">
            <v>12348.4</v>
          </cell>
        </row>
        <row r="1623">
          <cell r="A1623">
            <v>2012</v>
          </cell>
          <cell r="B1623" t="str">
            <v>FEB</v>
          </cell>
          <cell r="D1623" t="str">
            <v>UPGD.00001327.01.01.01</v>
          </cell>
          <cell r="E1623">
            <v>6510.8</v>
          </cell>
        </row>
        <row r="1624">
          <cell r="A1624">
            <v>2012</v>
          </cell>
          <cell r="B1624" t="str">
            <v>FEB</v>
          </cell>
          <cell r="D1624" t="str">
            <v>UPGD.00001327.01.01.02</v>
          </cell>
          <cell r="E1624">
            <v>6510.8</v>
          </cell>
        </row>
        <row r="1625">
          <cell r="A1625">
            <v>2012</v>
          </cell>
          <cell r="B1625" t="str">
            <v>FEB</v>
          </cell>
          <cell r="D1625" t="str">
            <v>UCOR.00000306.01.07.01</v>
          </cell>
          <cell r="E1625">
            <v>2539767.2599999998</v>
          </cell>
        </row>
        <row r="1626">
          <cell r="A1626">
            <v>2012</v>
          </cell>
          <cell r="B1626" t="str">
            <v>FEB</v>
          </cell>
          <cell r="D1626" t="str">
            <v>6350000868</v>
          </cell>
          <cell r="E1626">
            <v>-189247.54</v>
          </cell>
        </row>
        <row r="1627">
          <cell r="A1627">
            <v>2012</v>
          </cell>
          <cell r="B1627" t="str">
            <v>FEB</v>
          </cell>
          <cell r="D1627" t="str">
            <v>6350000869</v>
          </cell>
          <cell r="E1627">
            <v>183416.27</v>
          </cell>
        </row>
        <row r="1628">
          <cell r="A1628">
            <v>2012</v>
          </cell>
          <cell r="B1628" t="str">
            <v>FEB</v>
          </cell>
          <cell r="D1628" t="str">
            <v>6350000870</v>
          </cell>
          <cell r="E1628">
            <v>-166347.68</v>
          </cell>
        </row>
        <row r="1629">
          <cell r="A1629">
            <v>2012</v>
          </cell>
          <cell r="B1629" t="str">
            <v>FEB</v>
          </cell>
          <cell r="D1629" t="str">
            <v>6350000871</v>
          </cell>
          <cell r="E1629">
            <v>-1134.18</v>
          </cell>
        </row>
        <row r="1630">
          <cell r="A1630">
            <v>2012</v>
          </cell>
          <cell r="B1630" t="str">
            <v>FEB</v>
          </cell>
          <cell r="D1630" t="str">
            <v>6350000872</v>
          </cell>
          <cell r="E1630">
            <v>-15934.41</v>
          </cell>
        </row>
        <row r="1631">
          <cell r="A1631">
            <v>2012</v>
          </cell>
          <cell r="B1631" t="str">
            <v>FEB</v>
          </cell>
          <cell r="D1631" t="str">
            <v>6360000992</v>
          </cell>
          <cell r="E1631">
            <v>12619284.859999999</v>
          </cell>
        </row>
        <row r="1632">
          <cell r="A1632">
            <v>2012</v>
          </cell>
          <cell r="B1632" t="str">
            <v>FEB</v>
          </cell>
          <cell r="D1632" t="str">
            <v>UCOR.00000601.01.01.02</v>
          </cell>
          <cell r="E1632">
            <v>271063.15000000002</v>
          </cell>
        </row>
        <row r="1633">
          <cell r="A1633">
            <v>2012</v>
          </cell>
          <cell r="B1633" t="str">
            <v>FEB</v>
          </cell>
          <cell r="D1633" t="str">
            <v>4405810</v>
          </cell>
          <cell r="E1633">
            <v>0</v>
          </cell>
        </row>
        <row r="1634">
          <cell r="A1634">
            <v>2012</v>
          </cell>
          <cell r="B1634" t="str">
            <v>FEB</v>
          </cell>
          <cell r="D1634" t="str">
            <v>4405940</v>
          </cell>
          <cell r="E1634">
            <v>0</v>
          </cell>
        </row>
        <row r="1635">
          <cell r="A1635">
            <v>2012</v>
          </cell>
          <cell r="B1635" t="str">
            <v>FEB</v>
          </cell>
          <cell r="D1635" t="str">
            <v>4405000</v>
          </cell>
          <cell r="E1635">
            <v>59781485.039999999</v>
          </cell>
        </row>
        <row r="1636">
          <cell r="A1636">
            <v>2012</v>
          </cell>
          <cell r="B1636" t="str">
            <v>FEB</v>
          </cell>
          <cell r="D1636" t="str">
            <v>4405840</v>
          </cell>
          <cell r="E1636">
            <v>0</v>
          </cell>
        </row>
        <row r="1637">
          <cell r="A1637">
            <v>2012</v>
          </cell>
          <cell r="B1637" t="str">
            <v>FEB</v>
          </cell>
          <cell r="D1637" t="str">
            <v>MAN5001</v>
          </cell>
          <cell r="E1637">
            <v>3364670</v>
          </cell>
        </row>
        <row r="1638">
          <cell r="A1638">
            <v>2012</v>
          </cell>
          <cell r="B1638" t="str">
            <v>FEB</v>
          </cell>
          <cell r="D1638" t="str">
            <v>MAN5002</v>
          </cell>
          <cell r="E1638">
            <v>25243602</v>
          </cell>
        </row>
        <row r="1639">
          <cell r="A1639">
            <v>2012</v>
          </cell>
          <cell r="B1639" t="str">
            <v>FEB</v>
          </cell>
          <cell r="D1639" t="str">
            <v>MAN5003</v>
          </cell>
          <cell r="E1639">
            <v>0</v>
          </cell>
        </row>
        <row r="1640">
          <cell r="A1640">
            <v>2012</v>
          </cell>
          <cell r="B1640" t="str">
            <v>FEB</v>
          </cell>
          <cell r="D1640" t="str">
            <v>MAN5005</v>
          </cell>
          <cell r="E1640">
            <v>0</v>
          </cell>
        </row>
        <row r="1641">
          <cell r="A1641">
            <v>2012</v>
          </cell>
          <cell r="B1641" t="str">
            <v>FEB</v>
          </cell>
          <cell r="D1641" t="str">
            <v>MAN5006</v>
          </cell>
          <cell r="E1641">
            <v>0</v>
          </cell>
        </row>
        <row r="1642">
          <cell r="A1642">
            <v>2012</v>
          </cell>
          <cell r="B1642" t="str">
            <v>FEB</v>
          </cell>
          <cell r="D1642" t="str">
            <v>MAN5007</v>
          </cell>
          <cell r="E1642">
            <v>0</v>
          </cell>
        </row>
        <row r="1643">
          <cell r="A1643">
            <v>2012</v>
          </cell>
          <cell r="B1643" t="str">
            <v>FEB</v>
          </cell>
          <cell r="D1643" t="str">
            <v>MAN5008</v>
          </cell>
          <cell r="E1643">
            <v>0</v>
          </cell>
        </row>
        <row r="1644">
          <cell r="A1644">
            <v>2012</v>
          </cell>
          <cell r="B1644" t="str">
            <v>FEB</v>
          </cell>
          <cell r="D1644" t="str">
            <v>MAN5009</v>
          </cell>
          <cell r="E1644">
            <v>0</v>
          </cell>
        </row>
        <row r="1645">
          <cell r="A1645">
            <v>2012</v>
          </cell>
          <cell r="B1645" t="str">
            <v>FEB</v>
          </cell>
          <cell r="D1645" t="str">
            <v>MAN500A</v>
          </cell>
          <cell r="E1645">
            <v>0</v>
          </cell>
        </row>
        <row r="1646">
          <cell r="A1646">
            <v>2012</v>
          </cell>
          <cell r="B1646" t="str">
            <v>FEB</v>
          </cell>
          <cell r="D1646" t="str">
            <v>MAN500B</v>
          </cell>
          <cell r="E1646">
            <v>-44704575</v>
          </cell>
        </row>
        <row r="1647">
          <cell r="A1647">
            <v>2012</v>
          </cell>
          <cell r="B1647" t="str">
            <v>FEB</v>
          </cell>
          <cell r="D1647" t="str">
            <v>MAN5010</v>
          </cell>
          <cell r="E1647">
            <v>0</v>
          </cell>
        </row>
        <row r="1648">
          <cell r="A1648">
            <v>2012</v>
          </cell>
          <cell r="B1648" t="str">
            <v>FEB</v>
          </cell>
          <cell r="D1648" t="str">
            <v>MAN5011</v>
          </cell>
          <cell r="E1648">
            <v>0.98013950000000005</v>
          </cell>
        </row>
        <row r="1649">
          <cell r="A1649">
            <v>2012</v>
          </cell>
          <cell r="B1649" t="str">
            <v>JAN</v>
          </cell>
          <cell r="D1649" t="str">
            <v>AM65081</v>
          </cell>
          <cell r="E1649">
            <v>2.9999999999999997E-4</v>
          </cell>
        </row>
        <row r="1650">
          <cell r="A1650">
            <v>2012</v>
          </cell>
          <cell r="B1650" t="str">
            <v>JAN</v>
          </cell>
          <cell r="D1650" t="str">
            <v>RR75082</v>
          </cell>
          <cell r="E1650">
            <v>5.5E-2</v>
          </cell>
        </row>
        <row r="1651">
          <cell r="A1651">
            <v>2012</v>
          </cell>
          <cell r="B1651" t="str">
            <v>JAN</v>
          </cell>
          <cell r="D1651" t="str">
            <v>RR55082</v>
          </cell>
          <cell r="E1651">
            <v>4.7018999999999998E-2</v>
          </cell>
        </row>
        <row r="1652">
          <cell r="A1652">
            <v>2012</v>
          </cell>
          <cell r="B1652" t="str">
            <v>JAN</v>
          </cell>
          <cell r="D1652" t="str">
            <v>RRN5082</v>
          </cell>
          <cell r="E1652">
            <v>1</v>
          </cell>
        </row>
        <row r="1653">
          <cell r="A1653">
            <v>2012</v>
          </cell>
          <cell r="B1653" t="str">
            <v>JAN</v>
          </cell>
          <cell r="D1653" t="str">
            <v>RRC5082</v>
          </cell>
          <cell r="E1653">
            <v>-12659.0275219134</v>
          </cell>
        </row>
        <row r="1654">
          <cell r="A1654">
            <v>2012</v>
          </cell>
          <cell r="B1654" t="str">
            <v>JAN</v>
          </cell>
          <cell r="D1654" t="str">
            <v>RRF5082</v>
          </cell>
          <cell r="E1654">
            <v>-444180.414349036</v>
          </cell>
        </row>
        <row r="1655">
          <cell r="A1655">
            <v>2012</v>
          </cell>
          <cell r="B1655" t="str">
            <v>JAN</v>
          </cell>
          <cell r="D1655" t="str">
            <v>RRR5082</v>
          </cell>
          <cell r="E1655">
            <v>0</v>
          </cell>
        </row>
        <row r="1656">
          <cell r="A1656">
            <v>2012</v>
          </cell>
          <cell r="B1656" t="str">
            <v>JAN</v>
          </cell>
          <cell r="D1656" t="str">
            <v>RRM5082</v>
          </cell>
          <cell r="E1656">
            <v>0.98013950000000005</v>
          </cell>
        </row>
        <row r="1657">
          <cell r="A1657">
            <v>2012</v>
          </cell>
          <cell r="B1657" t="str">
            <v>JAN</v>
          </cell>
          <cell r="D1657" t="str">
            <v>RRK5082</v>
          </cell>
          <cell r="E1657">
            <v>0</v>
          </cell>
        </row>
        <row r="1658">
          <cell r="A1658">
            <v>2012</v>
          </cell>
          <cell r="B1658" t="str">
            <v>JAN</v>
          </cell>
          <cell r="D1658" t="str">
            <v>RR65082</v>
          </cell>
          <cell r="E1658">
            <v>1.9473000000000001E-2</v>
          </cell>
        </row>
        <row r="1659">
          <cell r="A1659">
            <v>2012</v>
          </cell>
          <cell r="B1659" t="str">
            <v>JAN</v>
          </cell>
          <cell r="D1659" t="str">
            <v>RRE5082</v>
          </cell>
          <cell r="E1659">
            <v>-90081.742407400001</v>
          </cell>
        </row>
        <row r="1660">
          <cell r="A1660">
            <v>2012</v>
          </cell>
          <cell r="B1660" t="str">
            <v>JAN</v>
          </cell>
          <cell r="D1660" t="str">
            <v>RR25082</v>
          </cell>
          <cell r="E1660">
            <v>-77987</v>
          </cell>
        </row>
        <row r="1661">
          <cell r="A1661">
            <v>2012</v>
          </cell>
          <cell r="B1661" t="str">
            <v>JAN</v>
          </cell>
          <cell r="D1661" t="str">
            <v>RRG5082</v>
          </cell>
          <cell r="E1661">
            <v>1</v>
          </cell>
        </row>
        <row r="1662">
          <cell r="A1662">
            <v>2012</v>
          </cell>
          <cell r="B1662" t="str">
            <v>JAN</v>
          </cell>
          <cell r="D1662" t="str">
            <v>RRO5082</v>
          </cell>
          <cell r="E1662">
            <v>1</v>
          </cell>
        </row>
        <row r="1663">
          <cell r="A1663">
            <v>2012</v>
          </cell>
          <cell r="B1663" t="str">
            <v>JAN</v>
          </cell>
          <cell r="D1663" t="str">
            <v>RR45082</v>
          </cell>
          <cell r="E1663">
            <v>-55510070.5</v>
          </cell>
        </row>
        <row r="1664">
          <cell r="A1664">
            <v>2012</v>
          </cell>
          <cell r="B1664" t="str">
            <v>JAN</v>
          </cell>
          <cell r="D1664" t="str">
            <v>RRH5082</v>
          </cell>
          <cell r="E1664">
            <v>0</v>
          </cell>
        </row>
        <row r="1665">
          <cell r="A1665">
            <v>2012</v>
          </cell>
          <cell r="B1665" t="str">
            <v>JAN</v>
          </cell>
          <cell r="D1665" t="str">
            <v>RR95082</v>
          </cell>
          <cell r="E1665">
            <v>5.8201058201058198E-2</v>
          </cell>
        </row>
        <row r="1666">
          <cell r="A1666">
            <v>2012</v>
          </cell>
          <cell r="B1666" t="str">
            <v>JAN</v>
          </cell>
          <cell r="D1666" t="str">
            <v>RRJ5082</v>
          </cell>
          <cell r="E1666">
            <v>-444180.414349036</v>
          </cell>
        </row>
        <row r="1667">
          <cell r="A1667">
            <v>2012</v>
          </cell>
          <cell r="B1667" t="str">
            <v>JAN</v>
          </cell>
          <cell r="D1667" t="str">
            <v>RR35082</v>
          </cell>
          <cell r="E1667">
            <v>-55549064</v>
          </cell>
        </row>
        <row r="1668">
          <cell r="A1668">
            <v>2012</v>
          </cell>
          <cell r="B1668" t="str">
            <v>JAN</v>
          </cell>
          <cell r="D1668" t="str">
            <v>RRS5082</v>
          </cell>
          <cell r="E1668">
            <v>-435358.76922985702</v>
          </cell>
        </row>
        <row r="1669">
          <cell r="A1669">
            <v>2012</v>
          </cell>
          <cell r="B1669" t="str">
            <v>JAN</v>
          </cell>
          <cell r="D1669" t="str">
            <v>RRI5082</v>
          </cell>
          <cell r="E1669">
            <v>0</v>
          </cell>
        </row>
        <row r="1670">
          <cell r="A1670">
            <v>2012</v>
          </cell>
          <cell r="B1670" t="str">
            <v>JAN</v>
          </cell>
          <cell r="D1670" t="str">
            <v>RR85082</v>
          </cell>
          <cell r="E1670">
            <v>0.35</v>
          </cell>
        </row>
        <row r="1671">
          <cell r="A1671">
            <v>2012</v>
          </cell>
          <cell r="B1671" t="str">
            <v>JAN</v>
          </cell>
          <cell r="D1671" t="str">
            <v>RRQ5082</v>
          </cell>
          <cell r="E1671">
            <v>0</v>
          </cell>
        </row>
        <row r="1672">
          <cell r="A1672">
            <v>2012</v>
          </cell>
          <cell r="B1672" t="str">
            <v>JAN</v>
          </cell>
          <cell r="D1672" t="str">
            <v>RRL5082</v>
          </cell>
          <cell r="E1672">
            <v>0</v>
          </cell>
        </row>
        <row r="1673">
          <cell r="A1673">
            <v>2012</v>
          </cell>
          <cell r="B1673" t="str">
            <v>JAN</v>
          </cell>
          <cell r="D1673" t="str">
            <v>RRP5082</v>
          </cell>
          <cell r="E1673">
            <v>-435358.76922985702</v>
          </cell>
        </row>
        <row r="1674">
          <cell r="A1674">
            <v>2012</v>
          </cell>
          <cell r="B1674" t="str">
            <v>JAN</v>
          </cell>
          <cell r="D1674" t="str">
            <v>RRB5082</v>
          </cell>
          <cell r="E1674">
            <v>-217505.10924014999</v>
          </cell>
        </row>
        <row r="1675">
          <cell r="A1675">
            <v>2012</v>
          </cell>
          <cell r="B1675" t="str">
            <v>JAN</v>
          </cell>
          <cell r="D1675" t="str">
            <v>RRD5082</v>
          </cell>
          <cell r="E1675">
            <v>-123934.53517957201</v>
          </cell>
        </row>
        <row r="1676">
          <cell r="A1676">
            <v>2012</v>
          </cell>
          <cell r="B1676" t="str">
            <v>JAN</v>
          </cell>
          <cell r="D1676" t="str">
            <v>RRA5082</v>
          </cell>
          <cell r="E1676">
            <v>0.53846153846153799</v>
          </cell>
        </row>
        <row r="1677">
          <cell r="A1677">
            <v>2012</v>
          </cell>
          <cell r="B1677" t="str">
            <v>JAN</v>
          </cell>
          <cell r="D1677" t="str">
            <v>MAN5001</v>
          </cell>
          <cell r="E1677">
            <v>3364670</v>
          </cell>
        </row>
        <row r="1678">
          <cell r="A1678">
            <v>2012</v>
          </cell>
          <cell r="B1678" t="str">
            <v>JAN</v>
          </cell>
          <cell r="D1678" t="str">
            <v>MAN5002</v>
          </cell>
          <cell r="E1678">
            <v>25243602</v>
          </cell>
        </row>
        <row r="1679">
          <cell r="A1679">
            <v>2012</v>
          </cell>
          <cell r="B1679" t="str">
            <v>JAN</v>
          </cell>
          <cell r="D1679" t="str">
            <v>MAN5003</v>
          </cell>
          <cell r="E1679">
            <v>0</v>
          </cell>
        </row>
        <row r="1680">
          <cell r="A1680">
            <v>2012</v>
          </cell>
          <cell r="B1680" t="str">
            <v>JAN</v>
          </cell>
          <cell r="D1680" t="str">
            <v>MAN5005</v>
          </cell>
          <cell r="E1680">
            <v>0</v>
          </cell>
        </row>
        <row r="1681">
          <cell r="A1681">
            <v>2012</v>
          </cell>
          <cell r="B1681" t="str">
            <v>JAN</v>
          </cell>
          <cell r="D1681" t="str">
            <v>MAN5006</v>
          </cell>
          <cell r="E1681">
            <v>0</v>
          </cell>
        </row>
        <row r="1682">
          <cell r="A1682">
            <v>2012</v>
          </cell>
          <cell r="B1682" t="str">
            <v>JAN</v>
          </cell>
          <cell r="D1682" t="str">
            <v>MAN5007</v>
          </cell>
          <cell r="E1682">
            <v>0</v>
          </cell>
        </row>
        <row r="1683">
          <cell r="A1683">
            <v>2012</v>
          </cell>
          <cell r="B1683" t="str">
            <v>JAN</v>
          </cell>
          <cell r="D1683" t="str">
            <v>MAN5008</v>
          </cell>
          <cell r="E1683">
            <v>0</v>
          </cell>
        </row>
        <row r="1684">
          <cell r="A1684">
            <v>2012</v>
          </cell>
          <cell r="B1684" t="str">
            <v>JAN</v>
          </cell>
          <cell r="D1684" t="str">
            <v>MAN5009</v>
          </cell>
          <cell r="E1684">
            <v>0</v>
          </cell>
        </row>
        <row r="1685">
          <cell r="A1685">
            <v>2012</v>
          </cell>
          <cell r="B1685" t="str">
            <v>JAN</v>
          </cell>
          <cell r="D1685" t="str">
            <v>MAN500A</v>
          </cell>
          <cell r="E1685">
            <v>0</v>
          </cell>
        </row>
        <row r="1686">
          <cell r="A1686">
            <v>2012</v>
          </cell>
          <cell r="B1686" t="str">
            <v>JAN</v>
          </cell>
          <cell r="D1686" t="str">
            <v>MAN500B</v>
          </cell>
          <cell r="E1686">
            <v>-44704575</v>
          </cell>
        </row>
        <row r="1687">
          <cell r="A1687">
            <v>2012</v>
          </cell>
          <cell r="B1687" t="str">
            <v>JAN</v>
          </cell>
          <cell r="D1687" t="str">
            <v>MAN5010</v>
          </cell>
          <cell r="E1687">
            <v>0</v>
          </cell>
        </row>
        <row r="1688">
          <cell r="A1688">
            <v>2012</v>
          </cell>
          <cell r="B1688" t="str">
            <v>JAN</v>
          </cell>
          <cell r="D1688" t="str">
            <v>MAN5011</v>
          </cell>
          <cell r="E1688">
            <v>0.98013950000000005</v>
          </cell>
        </row>
        <row r="1689">
          <cell r="A1689">
            <v>2012</v>
          </cell>
          <cell r="B1689" t="str">
            <v>JAN</v>
          </cell>
          <cell r="D1689" t="str">
            <v>MAN5101</v>
          </cell>
          <cell r="E1689">
            <v>0</v>
          </cell>
        </row>
        <row r="1690">
          <cell r="A1690">
            <v>2012</v>
          </cell>
          <cell r="B1690" t="str">
            <v>JAN</v>
          </cell>
          <cell r="D1690" t="str">
            <v>MAN5102</v>
          </cell>
          <cell r="E1690">
            <v>0</v>
          </cell>
        </row>
        <row r="1691">
          <cell r="A1691">
            <v>2012</v>
          </cell>
          <cell r="B1691" t="str">
            <v>JAN</v>
          </cell>
          <cell r="D1691" t="str">
            <v>MAN510B</v>
          </cell>
          <cell r="E1691">
            <v>0</v>
          </cell>
        </row>
        <row r="1692">
          <cell r="A1692">
            <v>2012</v>
          </cell>
          <cell r="B1692" t="str">
            <v>JAN</v>
          </cell>
          <cell r="D1692" t="str">
            <v>MAN5WC3</v>
          </cell>
          <cell r="E1692">
            <v>-12492059.359999999</v>
          </cell>
        </row>
        <row r="1693">
          <cell r="A1693">
            <v>2012</v>
          </cell>
          <cell r="B1693" t="str">
            <v>JAN</v>
          </cell>
          <cell r="D1693" t="str">
            <v>XAN5100</v>
          </cell>
          <cell r="E1693">
            <v>1.1999999999999999E-3</v>
          </cell>
        </row>
        <row r="1694">
          <cell r="A1694">
            <v>2012</v>
          </cell>
          <cell r="B1694" t="str">
            <v>JAN</v>
          </cell>
          <cell r="D1694" t="str">
            <v>XAN5200</v>
          </cell>
          <cell r="E1694">
            <v>7.2000000000000005E-4</v>
          </cell>
        </row>
        <row r="1695">
          <cell r="A1695">
            <v>2012</v>
          </cell>
          <cell r="B1695" t="str">
            <v>JAN</v>
          </cell>
          <cell r="D1695" t="str">
            <v>XAN5300</v>
          </cell>
          <cell r="E1695">
            <v>1.9473000000000001E-2</v>
          </cell>
        </row>
        <row r="1696">
          <cell r="A1696">
            <v>2012</v>
          </cell>
          <cell r="B1696" t="str">
            <v>JAN</v>
          </cell>
          <cell r="D1696" t="str">
            <v>XAN5400</v>
          </cell>
          <cell r="E1696">
            <v>4.7018999999999998E-2</v>
          </cell>
        </row>
        <row r="1697">
          <cell r="A1697">
            <v>2012</v>
          </cell>
          <cell r="B1697" t="str">
            <v>JAN</v>
          </cell>
          <cell r="D1697" t="str">
            <v>XAN5500</v>
          </cell>
          <cell r="E1697">
            <v>0.35</v>
          </cell>
        </row>
        <row r="1698">
          <cell r="A1698">
            <v>2012</v>
          </cell>
          <cell r="B1698" t="str">
            <v>JAN</v>
          </cell>
          <cell r="D1698" t="str">
            <v>XAN5600</v>
          </cell>
          <cell r="E1698">
            <v>5.5E-2</v>
          </cell>
        </row>
        <row r="1699">
          <cell r="A1699">
            <v>2012</v>
          </cell>
          <cell r="B1699" t="str">
            <v>JAN</v>
          </cell>
          <cell r="D1699" t="str">
            <v>6350000869</v>
          </cell>
          <cell r="E1699">
            <v>92847.81</v>
          </cell>
        </row>
        <row r="1700">
          <cell r="A1700">
            <v>2012</v>
          </cell>
          <cell r="B1700" t="str">
            <v>JAN</v>
          </cell>
          <cell r="D1700" t="str">
            <v>6350000870</v>
          </cell>
          <cell r="E1700">
            <v>-83442.97</v>
          </cell>
        </row>
        <row r="1701">
          <cell r="A1701">
            <v>2012</v>
          </cell>
          <cell r="B1701" t="str">
            <v>JAN</v>
          </cell>
          <cell r="D1701" t="str">
            <v>6350000871</v>
          </cell>
          <cell r="E1701">
            <v>-610.48</v>
          </cell>
        </row>
        <row r="1702">
          <cell r="A1702">
            <v>2012</v>
          </cell>
          <cell r="B1702" t="str">
            <v>JAN</v>
          </cell>
          <cell r="D1702" t="str">
            <v>6350000872</v>
          </cell>
          <cell r="E1702">
            <v>-8794.36</v>
          </cell>
        </row>
        <row r="1703">
          <cell r="A1703">
            <v>2012</v>
          </cell>
          <cell r="B1703" t="str">
            <v>JAN</v>
          </cell>
          <cell r="D1703" t="str">
            <v>6360000992</v>
          </cell>
          <cell r="E1703">
            <v>12414015.630000001</v>
          </cell>
        </row>
        <row r="1704">
          <cell r="A1704">
            <v>2012</v>
          </cell>
          <cell r="B1704" t="str">
            <v>JAN</v>
          </cell>
          <cell r="D1704" t="str">
            <v>UCOR.00000601.01.01.02</v>
          </cell>
          <cell r="E1704">
            <v>308812.24</v>
          </cell>
        </row>
        <row r="1705">
          <cell r="A1705">
            <v>2012</v>
          </cell>
          <cell r="B1705" t="str">
            <v>JAN</v>
          </cell>
          <cell r="D1705" t="str">
            <v>4405810</v>
          </cell>
          <cell r="E1705">
            <v>0</v>
          </cell>
        </row>
        <row r="1706">
          <cell r="A1706">
            <v>2012</v>
          </cell>
          <cell r="B1706" t="str">
            <v>JAN</v>
          </cell>
          <cell r="D1706" t="str">
            <v>4405940</v>
          </cell>
          <cell r="E1706">
            <v>0</v>
          </cell>
        </row>
        <row r="1707">
          <cell r="A1707">
            <v>2012</v>
          </cell>
          <cell r="B1707" t="str">
            <v>JAN</v>
          </cell>
          <cell r="D1707" t="str">
            <v>4405000</v>
          </cell>
          <cell r="E1707">
            <v>65851916.490000002</v>
          </cell>
        </row>
        <row r="1708">
          <cell r="A1708">
            <v>2012</v>
          </cell>
          <cell r="B1708" t="str">
            <v>JAN</v>
          </cell>
          <cell r="D1708" t="str">
            <v>4405840</v>
          </cell>
          <cell r="E1708">
            <v>0</v>
          </cell>
        </row>
        <row r="1709">
          <cell r="A1709">
            <v>2012</v>
          </cell>
          <cell r="B1709" t="str">
            <v>FEB</v>
          </cell>
          <cell r="D1709" t="str">
            <v>UCOR.00000301.01.05.01</v>
          </cell>
          <cell r="E1709">
            <v>8169925.3200000003</v>
          </cell>
        </row>
        <row r="1710">
          <cell r="A1710">
            <v>2012</v>
          </cell>
          <cell r="B1710" t="str">
            <v>FEB</v>
          </cell>
          <cell r="D1710" t="str">
            <v>UCOR.00000306.01.05.01</v>
          </cell>
          <cell r="E1710">
            <v>207041.94</v>
          </cell>
        </row>
        <row r="1711">
          <cell r="A1711">
            <v>2012</v>
          </cell>
          <cell r="B1711" t="str">
            <v>FEB</v>
          </cell>
          <cell r="D1711" t="str">
            <v>UCOR.00000306.01.07.02</v>
          </cell>
          <cell r="E1711">
            <v>10358519.82</v>
          </cell>
        </row>
        <row r="1712">
          <cell r="A1712">
            <v>2012</v>
          </cell>
          <cell r="B1712" t="str">
            <v>FEB</v>
          </cell>
          <cell r="D1712" t="str">
            <v>UCOR.00000301.01.03.01</v>
          </cell>
          <cell r="E1712">
            <v>24589854.030000001</v>
          </cell>
        </row>
        <row r="1713">
          <cell r="A1713">
            <v>2012</v>
          </cell>
          <cell r="B1713" t="str">
            <v>FEB</v>
          </cell>
          <cell r="D1713" t="str">
            <v>UCOR.00000301.01.06.01</v>
          </cell>
          <cell r="E1713">
            <v>77987</v>
          </cell>
        </row>
        <row r="1714">
          <cell r="A1714">
            <v>2012</v>
          </cell>
          <cell r="B1714" t="str">
            <v>FEB</v>
          </cell>
          <cell r="D1714" t="str">
            <v>UCOR.00000622.01.02.01</v>
          </cell>
          <cell r="E1714">
            <v>-85324.02</v>
          </cell>
        </row>
        <row r="1715">
          <cell r="A1715">
            <v>2012</v>
          </cell>
          <cell r="B1715" t="str">
            <v>FEB</v>
          </cell>
          <cell r="D1715" t="str">
            <v>UNUC.00000001.01.01.01</v>
          </cell>
          <cell r="E1715">
            <v>787177.91</v>
          </cell>
        </row>
        <row r="1716">
          <cell r="A1716">
            <v>2012</v>
          </cell>
          <cell r="B1716" t="str">
            <v>FEB</v>
          </cell>
          <cell r="D1716" t="str">
            <v>UNUC.00000001.01.02.01</v>
          </cell>
          <cell r="E1716">
            <v>59191</v>
          </cell>
        </row>
        <row r="1717">
          <cell r="A1717">
            <v>2012</v>
          </cell>
          <cell r="B1717" t="str">
            <v>FEB</v>
          </cell>
          <cell r="D1717" t="str">
            <v>UNUC.00000001.01.03.01</v>
          </cell>
          <cell r="E1717">
            <v>5136.8500000000004</v>
          </cell>
        </row>
        <row r="1718">
          <cell r="A1718">
            <v>2012</v>
          </cell>
          <cell r="B1718" t="str">
            <v>FEB</v>
          </cell>
          <cell r="D1718" t="str">
            <v>UNUC.00000001.01.04.01</v>
          </cell>
          <cell r="E1718">
            <v>161557.89000000001</v>
          </cell>
        </row>
        <row r="1719">
          <cell r="A1719">
            <v>2012</v>
          </cell>
          <cell r="B1719" t="str">
            <v>FEB</v>
          </cell>
          <cell r="D1719" t="str">
            <v>UNUC.00000001.01.05.01</v>
          </cell>
          <cell r="E1719">
            <v>30306.799999999999</v>
          </cell>
        </row>
        <row r="1720">
          <cell r="A1720">
            <v>2012</v>
          </cell>
          <cell r="B1720" t="str">
            <v>FEB</v>
          </cell>
          <cell r="D1720" t="str">
            <v>UNUC.00000001.01.06.01</v>
          </cell>
          <cell r="E1720">
            <v>139845.43</v>
          </cell>
        </row>
        <row r="1721">
          <cell r="A1721">
            <v>2012</v>
          </cell>
          <cell r="B1721" t="str">
            <v>FEB</v>
          </cell>
          <cell r="D1721" t="str">
            <v>UNUC.00000001.01.07.01</v>
          </cell>
          <cell r="E1721">
            <v>1950</v>
          </cell>
        </row>
        <row r="1722">
          <cell r="A1722">
            <v>2012</v>
          </cell>
          <cell r="B1722" t="str">
            <v>FEB</v>
          </cell>
          <cell r="D1722" t="str">
            <v>UNUC.00000001.01.10.01</v>
          </cell>
          <cell r="E1722">
            <v>2370.0500000000002</v>
          </cell>
        </row>
        <row r="1723">
          <cell r="A1723">
            <v>2012</v>
          </cell>
          <cell r="B1723" t="str">
            <v>JAN</v>
          </cell>
          <cell r="D1723" t="str">
            <v>UNUC.00000001.01.04.01</v>
          </cell>
          <cell r="E1723">
            <v>35657.81</v>
          </cell>
        </row>
        <row r="1724">
          <cell r="A1724">
            <v>2012</v>
          </cell>
          <cell r="B1724" t="str">
            <v>JAN</v>
          </cell>
          <cell r="D1724" t="str">
            <v>UNUC.00000001.01.05.01</v>
          </cell>
          <cell r="E1724">
            <v>100059.33</v>
          </cell>
        </row>
        <row r="1725">
          <cell r="A1725">
            <v>2012</v>
          </cell>
          <cell r="B1725" t="str">
            <v>JAN</v>
          </cell>
          <cell r="D1725" t="str">
            <v>UNUC.00000001.01.06.01</v>
          </cell>
          <cell r="E1725">
            <v>13663.39</v>
          </cell>
        </row>
        <row r="1726">
          <cell r="A1726">
            <v>2012</v>
          </cell>
          <cell r="B1726" t="str">
            <v>JAN</v>
          </cell>
          <cell r="D1726" t="str">
            <v>UNUC.00000001.01.07.01</v>
          </cell>
          <cell r="E1726">
            <v>1950</v>
          </cell>
        </row>
        <row r="1727">
          <cell r="A1727">
            <v>2012</v>
          </cell>
          <cell r="B1727" t="str">
            <v>JAN</v>
          </cell>
          <cell r="D1727" t="str">
            <v>UNUC.00000001.01.09.01</v>
          </cell>
          <cell r="E1727">
            <v>31695</v>
          </cell>
        </row>
        <row r="1728">
          <cell r="A1728">
            <v>2012</v>
          </cell>
          <cell r="B1728" t="str">
            <v>JAN</v>
          </cell>
          <cell r="D1728" t="str">
            <v>UNUC.00000001.01.15.01</v>
          </cell>
          <cell r="E1728">
            <v>172218.57</v>
          </cell>
        </row>
        <row r="1729">
          <cell r="A1729">
            <v>2012</v>
          </cell>
          <cell r="B1729" t="str">
            <v>JAN</v>
          </cell>
          <cell r="D1729" t="str">
            <v>UNUC.00000001.01.16.01</v>
          </cell>
          <cell r="E1729">
            <v>1736.04</v>
          </cell>
        </row>
        <row r="1730">
          <cell r="A1730">
            <v>2012</v>
          </cell>
          <cell r="B1730" t="str">
            <v>JAN</v>
          </cell>
          <cell r="D1730" t="str">
            <v>UNUC.00000002.01.01.01</v>
          </cell>
          <cell r="E1730">
            <v>1163383.1299999999</v>
          </cell>
        </row>
        <row r="1731">
          <cell r="A1731">
            <v>2012</v>
          </cell>
          <cell r="B1731" t="str">
            <v>JAN</v>
          </cell>
          <cell r="D1731" t="str">
            <v>UNUC.00000002.01.02.01</v>
          </cell>
          <cell r="E1731">
            <v>59191</v>
          </cell>
        </row>
        <row r="1732">
          <cell r="A1732">
            <v>2012</v>
          </cell>
          <cell r="B1732" t="str">
            <v>JAN</v>
          </cell>
          <cell r="D1732" t="str">
            <v>UNUC.00000002.01.04.01</v>
          </cell>
          <cell r="E1732">
            <v>-29924.05</v>
          </cell>
        </row>
        <row r="1733">
          <cell r="A1733">
            <v>2012</v>
          </cell>
          <cell r="B1733" t="str">
            <v>JAN</v>
          </cell>
          <cell r="D1733" t="str">
            <v>UNUC.00000002.01.05.01</v>
          </cell>
          <cell r="E1733">
            <v>8266.56</v>
          </cell>
        </row>
        <row r="1734">
          <cell r="A1734">
            <v>2012</v>
          </cell>
          <cell r="B1734" t="str">
            <v>JAN</v>
          </cell>
          <cell r="D1734" t="str">
            <v>UNUC.00000002.01.06.01</v>
          </cell>
          <cell r="E1734">
            <v>4769.16</v>
          </cell>
        </row>
        <row r="1735">
          <cell r="A1735">
            <v>2012</v>
          </cell>
          <cell r="B1735" t="str">
            <v>JAN</v>
          </cell>
          <cell r="D1735" t="str">
            <v>UNUC.00000002.01.07.01</v>
          </cell>
          <cell r="E1735">
            <v>3945.42</v>
          </cell>
        </row>
        <row r="1736">
          <cell r="A1736">
            <v>2012</v>
          </cell>
          <cell r="B1736" t="str">
            <v>JAN</v>
          </cell>
          <cell r="D1736" t="str">
            <v>UNUC.00000002.01.09.01</v>
          </cell>
          <cell r="E1736">
            <v>31695</v>
          </cell>
        </row>
        <row r="1737">
          <cell r="A1737">
            <v>2012</v>
          </cell>
          <cell r="B1737" t="str">
            <v>JAN</v>
          </cell>
          <cell r="D1737" t="str">
            <v>UNUC.00000002.01.13.01</v>
          </cell>
          <cell r="E1737">
            <v>322.02999999999997</v>
          </cell>
        </row>
        <row r="1738">
          <cell r="A1738">
            <v>2012</v>
          </cell>
          <cell r="B1738" t="str">
            <v>JAN</v>
          </cell>
          <cell r="D1738" t="str">
            <v>UNUC.00000002.01.14.01</v>
          </cell>
          <cell r="E1738">
            <v>-730.85</v>
          </cell>
        </row>
        <row r="1739">
          <cell r="A1739">
            <v>2012</v>
          </cell>
          <cell r="B1739" t="str">
            <v>JAN</v>
          </cell>
          <cell r="D1739" t="str">
            <v>UNUC.00000002.01.15.01</v>
          </cell>
          <cell r="E1739">
            <v>97574.52</v>
          </cell>
        </row>
        <row r="1740">
          <cell r="A1740">
            <v>2012</v>
          </cell>
          <cell r="B1740" t="str">
            <v>JAN</v>
          </cell>
          <cell r="D1740" t="str">
            <v>UNUC.00000003.01.01.01</v>
          </cell>
          <cell r="E1740">
            <v>123669.59</v>
          </cell>
        </row>
        <row r="1741">
          <cell r="A1741">
            <v>2012</v>
          </cell>
          <cell r="B1741" t="str">
            <v>JAN</v>
          </cell>
          <cell r="D1741" t="str">
            <v>UNUC.00000003.01.02.01</v>
          </cell>
          <cell r="E1741">
            <v>23677.52</v>
          </cell>
        </row>
        <row r="1742">
          <cell r="A1742">
            <v>2012</v>
          </cell>
          <cell r="B1742" t="str">
            <v>JAN</v>
          </cell>
          <cell r="D1742" t="str">
            <v>UNUC.00000003.01.06.01</v>
          </cell>
          <cell r="E1742">
            <v>10473.5</v>
          </cell>
        </row>
        <row r="1743">
          <cell r="A1743">
            <v>2012</v>
          </cell>
          <cell r="B1743" t="str">
            <v>JAN</v>
          </cell>
          <cell r="D1743" t="str">
            <v>UNUC.00000003.01.07.01</v>
          </cell>
          <cell r="E1743">
            <v>34740</v>
          </cell>
        </row>
        <row r="1744">
          <cell r="A1744">
            <v>2012</v>
          </cell>
          <cell r="B1744" t="str">
            <v>JAN</v>
          </cell>
          <cell r="D1744" t="str">
            <v>UNUC.00000604.01.01.01</v>
          </cell>
          <cell r="E1744">
            <v>8404.41</v>
          </cell>
        </row>
        <row r="1745">
          <cell r="A1745">
            <v>2012</v>
          </cell>
          <cell r="B1745" t="str">
            <v>JAN</v>
          </cell>
          <cell r="D1745" t="str">
            <v>UNUC.00000748.01.01.08</v>
          </cell>
          <cell r="E1745">
            <v>8483.7199999999993</v>
          </cell>
        </row>
        <row r="1746">
          <cell r="A1746">
            <v>2012</v>
          </cell>
          <cell r="B1746" t="str">
            <v>JAN</v>
          </cell>
          <cell r="D1746" t="str">
            <v>UPGD.00000399.01.01.01</v>
          </cell>
          <cell r="E1746">
            <v>5629.06</v>
          </cell>
        </row>
        <row r="1747">
          <cell r="A1747">
            <v>2012</v>
          </cell>
          <cell r="B1747" t="str">
            <v>JAN</v>
          </cell>
          <cell r="D1747" t="str">
            <v>UPGD.00000621.01.01.01</v>
          </cell>
          <cell r="E1747">
            <v>16261.49</v>
          </cell>
        </row>
        <row r="1748">
          <cell r="A1748">
            <v>2012</v>
          </cell>
          <cell r="B1748" t="str">
            <v>JAN</v>
          </cell>
          <cell r="D1748" t="str">
            <v>UPGD.00000624.01.01.01</v>
          </cell>
          <cell r="E1748">
            <v>1967.59</v>
          </cell>
        </row>
        <row r="1749">
          <cell r="A1749">
            <v>2012</v>
          </cell>
          <cell r="B1749" t="str">
            <v>JAN</v>
          </cell>
          <cell r="D1749" t="str">
            <v>UPGD.00000627.01.01.01</v>
          </cell>
          <cell r="E1749">
            <v>7365.85</v>
          </cell>
        </row>
        <row r="1750">
          <cell r="A1750">
            <v>2012</v>
          </cell>
          <cell r="B1750" t="str">
            <v>JAN</v>
          </cell>
          <cell r="D1750" t="str">
            <v>UPGD.00000628.01.01.01</v>
          </cell>
          <cell r="E1750">
            <v>3424.52</v>
          </cell>
        </row>
        <row r="1751">
          <cell r="A1751">
            <v>2012</v>
          </cell>
          <cell r="B1751" t="str">
            <v>JAN</v>
          </cell>
          <cell r="D1751" t="str">
            <v>UPGD.00000629.01.01.01</v>
          </cell>
          <cell r="E1751">
            <v>6508.98</v>
          </cell>
        </row>
        <row r="1752">
          <cell r="A1752">
            <v>2012</v>
          </cell>
          <cell r="B1752" t="str">
            <v>JAN</v>
          </cell>
          <cell r="D1752" t="str">
            <v>UPGD.00000630.01.01.01</v>
          </cell>
          <cell r="E1752">
            <v>23442.22</v>
          </cell>
        </row>
        <row r="1753">
          <cell r="A1753">
            <v>2012</v>
          </cell>
          <cell r="B1753" t="str">
            <v>JAN</v>
          </cell>
          <cell r="D1753" t="str">
            <v>UPGD.00000634.01.01.01</v>
          </cell>
          <cell r="E1753">
            <v>48.48</v>
          </cell>
        </row>
        <row r="1754">
          <cell r="A1754">
            <v>2012</v>
          </cell>
          <cell r="B1754" t="str">
            <v>JAN</v>
          </cell>
          <cell r="D1754" t="str">
            <v>UPGD.00000728.01.01.01</v>
          </cell>
          <cell r="E1754">
            <v>183.85</v>
          </cell>
        </row>
        <row r="1755">
          <cell r="A1755">
            <v>2012</v>
          </cell>
          <cell r="B1755" t="str">
            <v>JAN</v>
          </cell>
          <cell r="D1755" t="str">
            <v>UPGD.00000962.01.01.01</v>
          </cell>
          <cell r="E1755">
            <v>3155.53</v>
          </cell>
        </row>
        <row r="1756">
          <cell r="A1756">
            <v>2012</v>
          </cell>
          <cell r="B1756" t="str">
            <v>JAN</v>
          </cell>
          <cell r="D1756" t="str">
            <v>UPGD.00000962.01.01.02</v>
          </cell>
          <cell r="E1756">
            <v>3156.12</v>
          </cell>
        </row>
        <row r="1757">
          <cell r="A1757">
            <v>2012</v>
          </cell>
          <cell r="B1757" t="str">
            <v>JAN</v>
          </cell>
          <cell r="D1757" t="str">
            <v>UPGD.00000963.01.01.01</v>
          </cell>
          <cell r="E1757">
            <v>9225.64</v>
          </cell>
        </row>
        <row r="1758">
          <cell r="A1758">
            <v>2012</v>
          </cell>
          <cell r="B1758" t="str">
            <v>JAN</v>
          </cell>
          <cell r="D1758" t="str">
            <v>UPGD.00000963.01.01.02</v>
          </cell>
          <cell r="E1758">
            <v>9225.6</v>
          </cell>
        </row>
        <row r="1759">
          <cell r="A1759">
            <v>2012</v>
          </cell>
          <cell r="B1759" t="str">
            <v>JAN</v>
          </cell>
          <cell r="D1759" t="str">
            <v>UCOR.00000306.01.07.01</v>
          </cell>
          <cell r="E1759">
            <v>2202085.17</v>
          </cell>
        </row>
        <row r="1760">
          <cell r="A1760">
            <v>2012</v>
          </cell>
          <cell r="B1760" t="str">
            <v>JAN</v>
          </cell>
          <cell r="D1760" t="str">
            <v>6350000868</v>
          </cell>
          <cell r="E1760">
            <v>-183416.27</v>
          </cell>
        </row>
        <row r="1761">
          <cell r="A1761">
            <v>2012</v>
          </cell>
          <cell r="B1761" t="str">
            <v>JAN</v>
          </cell>
          <cell r="D1761" t="str">
            <v>UCOR.00000301.01.06.01Y</v>
          </cell>
          <cell r="E1761">
            <v>77987</v>
          </cell>
        </row>
        <row r="1762">
          <cell r="A1762">
            <v>2012</v>
          </cell>
          <cell r="B1762" t="str">
            <v>JAN</v>
          </cell>
          <cell r="D1762" t="str">
            <v>XAN5700</v>
          </cell>
          <cell r="E1762">
            <v>2.9999999999999997E-4</v>
          </cell>
        </row>
        <row r="1763">
          <cell r="A1763">
            <v>2012</v>
          </cell>
          <cell r="B1763" t="str">
            <v>JAN</v>
          </cell>
          <cell r="D1763" t="str">
            <v>AM45081</v>
          </cell>
          <cell r="E1763">
            <v>-49</v>
          </cell>
        </row>
        <row r="1764">
          <cell r="A1764">
            <v>2012</v>
          </cell>
          <cell r="B1764" t="str">
            <v>JAN</v>
          </cell>
          <cell r="D1764" t="str">
            <v>AM15081</v>
          </cell>
          <cell r="E1764">
            <v>0</v>
          </cell>
        </row>
        <row r="1765">
          <cell r="A1765">
            <v>2012</v>
          </cell>
          <cell r="B1765" t="str">
            <v>JAN</v>
          </cell>
          <cell r="D1765" t="str">
            <v>RR15082</v>
          </cell>
          <cell r="E1765">
            <v>-55471077</v>
          </cell>
        </row>
        <row r="1766">
          <cell r="A1766">
            <v>2012</v>
          </cell>
          <cell r="B1766" t="str">
            <v>JAN</v>
          </cell>
          <cell r="D1766" t="str">
            <v>GLB5BEG</v>
          </cell>
          <cell r="E1766">
            <v>-16096303.1896531</v>
          </cell>
        </row>
        <row r="1767">
          <cell r="A1767">
            <v>2012</v>
          </cell>
          <cell r="B1767" t="str">
            <v>JAN</v>
          </cell>
          <cell r="D1767" t="str">
            <v>O/U5YTD</v>
          </cell>
          <cell r="E1767">
            <v>0</v>
          </cell>
        </row>
        <row r="1768">
          <cell r="A1768">
            <v>2012</v>
          </cell>
          <cell r="B1768" t="str">
            <v>JAN</v>
          </cell>
          <cell r="D1768" t="str">
            <v>TRU5YTD</v>
          </cell>
          <cell r="E1768">
            <v>0</v>
          </cell>
        </row>
        <row r="1769">
          <cell r="A1769">
            <v>2012</v>
          </cell>
          <cell r="B1769" t="str">
            <v>JAN</v>
          </cell>
          <cell r="D1769" t="str">
            <v>1MC5YTD</v>
          </cell>
          <cell r="E1769">
            <v>0</v>
          </cell>
        </row>
        <row r="1770">
          <cell r="A1770">
            <v>2012</v>
          </cell>
          <cell r="B1770" t="str">
            <v>JAN</v>
          </cell>
          <cell r="D1770" t="str">
            <v>2MC5YTD</v>
          </cell>
          <cell r="E1770">
            <v>0</v>
          </cell>
        </row>
        <row r="1771">
          <cell r="A1771">
            <v>2012</v>
          </cell>
          <cell r="B1771" t="str">
            <v>JAN</v>
          </cell>
          <cell r="D1771" t="str">
            <v>3MC5YTD</v>
          </cell>
          <cell r="E1771">
            <v>0</v>
          </cell>
        </row>
        <row r="1772">
          <cell r="A1772">
            <v>2012</v>
          </cell>
          <cell r="B1772" t="str">
            <v>JAN</v>
          </cell>
          <cell r="D1772" t="str">
            <v>INT5YTD</v>
          </cell>
          <cell r="E1772">
            <v>0</v>
          </cell>
        </row>
        <row r="1773">
          <cell r="A1773">
            <v>2012</v>
          </cell>
          <cell r="B1773" t="str">
            <v>JAN</v>
          </cell>
          <cell r="D1773" t="str">
            <v>2MC5TOT</v>
          </cell>
          <cell r="E1773">
            <v>0</v>
          </cell>
        </row>
        <row r="1774">
          <cell r="A1774">
            <v>2012</v>
          </cell>
          <cell r="B1774" t="str">
            <v>JAN</v>
          </cell>
          <cell r="D1774" t="str">
            <v>1MC5MON</v>
          </cell>
          <cell r="E1774">
            <v>0</v>
          </cell>
        </row>
        <row r="1775">
          <cell r="A1775">
            <v>2012</v>
          </cell>
          <cell r="B1775" t="str">
            <v>JAN</v>
          </cell>
          <cell r="D1775" t="str">
            <v>1MC5TOT</v>
          </cell>
          <cell r="E1775">
            <v>0</v>
          </cell>
        </row>
        <row r="1776">
          <cell r="A1776">
            <v>2012</v>
          </cell>
          <cell r="B1776" t="str">
            <v>JAN</v>
          </cell>
          <cell r="D1776" t="str">
            <v>TRU5MON</v>
          </cell>
          <cell r="E1776">
            <v>2384022.66666666</v>
          </cell>
        </row>
        <row r="1777">
          <cell r="A1777">
            <v>2012</v>
          </cell>
          <cell r="B1777" t="str">
            <v>JAN</v>
          </cell>
          <cell r="D1777" t="str">
            <v>TRU5TOT</v>
          </cell>
          <cell r="E1777">
            <v>28608272</v>
          </cell>
        </row>
        <row r="1778">
          <cell r="A1778">
            <v>2012</v>
          </cell>
          <cell r="B1778" t="str">
            <v>JAN</v>
          </cell>
          <cell r="D1778" t="str">
            <v>2MC5MON</v>
          </cell>
          <cell r="E1778">
            <v>0</v>
          </cell>
        </row>
        <row r="1779">
          <cell r="A1779">
            <v>2012</v>
          </cell>
          <cell r="B1779" t="str">
            <v>JAN</v>
          </cell>
          <cell r="D1779" t="str">
            <v>RAF5FEE</v>
          </cell>
          <cell r="E1779">
            <v>38419.0971336</v>
          </cell>
        </row>
        <row r="1780">
          <cell r="A1780">
            <v>2012</v>
          </cell>
          <cell r="B1780" t="str">
            <v>JAN</v>
          </cell>
          <cell r="D1780" t="str">
            <v>REV5NET</v>
          </cell>
          <cell r="E1780">
            <v>53321438.032866403</v>
          </cell>
        </row>
        <row r="1781">
          <cell r="A1781">
            <v>2012</v>
          </cell>
          <cell r="B1781" t="str">
            <v>JAN</v>
          </cell>
          <cell r="D1781" t="str">
            <v>REV5MON</v>
          </cell>
          <cell r="E1781">
            <v>55705460.699533001</v>
          </cell>
        </row>
        <row r="1782">
          <cell r="A1782">
            <v>2012</v>
          </cell>
          <cell r="B1782" t="str">
            <v>JAN</v>
          </cell>
          <cell r="D1782" t="str">
            <v>AM25081</v>
          </cell>
          <cell r="E1782">
            <v>0</v>
          </cell>
        </row>
        <row r="1783">
          <cell r="A1783">
            <v>2012</v>
          </cell>
          <cell r="B1783" t="str">
            <v>JAN</v>
          </cell>
          <cell r="D1783" t="str">
            <v>AM85081</v>
          </cell>
          <cell r="E1783">
            <v>7.5000000000000002E-4</v>
          </cell>
        </row>
        <row r="1784">
          <cell r="A1784">
            <v>2012</v>
          </cell>
          <cell r="B1784" t="str">
            <v>JAN</v>
          </cell>
          <cell r="D1784" t="str">
            <v>AM55081</v>
          </cell>
          <cell r="E1784">
            <v>0</v>
          </cell>
        </row>
        <row r="1785">
          <cell r="A1785">
            <v>2012</v>
          </cell>
          <cell r="B1785" t="str">
            <v>JAN</v>
          </cell>
          <cell r="D1785" t="str">
            <v>AMB5081</v>
          </cell>
          <cell r="E1785">
            <v>0.98013950000000005</v>
          </cell>
        </row>
        <row r="1786">
          <cell r="A1786">
            <v>2012</v>
          </cell>
          <cell r="B1786" t="str">
            <v>JAN</v>
          </cell>
          <cell r="D1786" t="str">
            <v>AMC5081</v>
          </cell>
          <cell r="E1786">
            <v>0</v>
          </cell>
        </row>
        <row r="1787">
          <cell r="A1787">
            <v>2012</v>
          </cell>
          <cell r="B1787" t="str">
            <v>JAN</v>
          </cell>
          <cell r="D1787" t="str">
            <v>AM35081</v>
          </cell>
          <cell r="E1787">
            <v>0</v>
          </cell>
        </row>
        <row r="1788">
          <cell r="A1788">
            <v>2012</v>
          </cell>
          <cell r="B1788" t="str">
            <v>JAN</v>
          </cell>
          <cell r="D1788" t="str">
            <v>AMA5081</v>
          </cell>
          <cell r="E1788">
            <v>0</v>
          </cell>
        </row>
        <row r="1789">
          <cell r="A1789">
            <v>2012</v>
          </cell>
          <cell r="B1789" t="str">
            <v>JAN</v>
          </cell>
          <cell r="D1789" t="str">
            <v>AM75081</v>
          </cell>
          <cell r="E1789">
            <v>1.1999999999999999E-3</v>
          </cell>
        </row>
        <row r="1790">
          <cell r="A1790">
            <v>2012</v>
          </cell>
          <cell r="B1790" t="str">
            <v>JAN</v>
          </cell>
          <cell r="D1790" t="str">
            <v>AM95081</v>
          </cell>
          <cell r="E1790">
            <v>6.2500000000000001E-5</v>
          </cell>
        </row>
        <row r="1791">
          <cell r="A1791">
            <v>2011</v>
          </cell>
          <cell r="B1791" t="str">
            <v>DEC</v>
          </cell>
          <cell r="D1791" t="str">
            <v>AM85081</v>
          </cell>
          <cell r="E1791">
            <v>5.5000000000000003E-4</v>
          </cell>
        </row>
        <row r="1792">
          <cell r="A1792">
            <v>2011</v>
          </cell>
          <cell r="B1792" t="str">
            <v>DEC</v>
          </cell>
          <cell r="D1792" t="str">
            <v>AM95081</v>
          </cell>
          <cell r="E1792">
            <v>4.5800000000000002E-5</v>
          </cell>
        </row>
        <row r="1793">
          <cell r="A1793">
            <v>2011</v>
          </cell>
          <cell r="B1793" t="str">
            <v>DEC</v>
          </cell>
          <cell r="D1793" t="str">
            <v>RRB5082</v>
          </cell>
          <cell r="E1793">
            <v>-217085.04397035</v>
          </cell>
        </row>
        <row r="1794">
          <cell r="A1794">
            <v>2011</v>
          </cell>
          <cell r="B1794" t="str">
            <v>DEC</v>
          </cell>
          <cell r="D1794" t="str">
            <v>RR85082</v>
          </cell>
          <cell r="E1794">
            <v>0.35</v>
          </cell>
        </row>
        <row r="1795">
          <cell r="A1795">
            <v>2011</v>
          </cell>
          <cell r="B1795" t="str">
            <v>DEC</v>
          </cell>
          <cell r="D1795" t="str">
            <v>RR55082</v>
          </cell>
          <cell r="E1795">
            <v>4.7018999999999998E-2</v>
          </cell>
        </row>
        <row r="1796">
          <cell r="A1796">
            <v>2011</v>
          </cell>
          <cell r="B1796" t="str">
            <v>DEC</v>
          </cell>
          <cell r="D1796" t="str">
            <v>RRJ5082</v>
          </cell>
          <cell r="E1796">
            <v>-443322.573509134</v>
          </cell>
        </row>
        <row r="1797">
          <cell r="A1797">
            <v>2011</v>
          </cell>
          <cell r="B1797" t="str">
            <v>DEC</v>
          </cell>
          <cell r="D1797" t="str">
            <v>RRC5082</v>
          </cell>
          <cell r="E1797">
            <v>-12634.5792786976</v>
          </cell>
        </row>
        <row r="1798">
          <cell r="A1798">
            <v>2011</v>
          </cell>
          <cell r="B1798" t="str">
            <v>DEC</v>
          </cell>
          <cell r="D1798" t="str">
            <v>RRE5082</v>
          </cell>
          <cell r="E1798">
            <v>-89907.768510599999</v>
          </cell>
        </row>
        <row r="1799">
          <cell r="A1799">
            <v>2011</v>
          </cell>
          <cell r="B1799" t="str">
            <v>DEC</v>
          </cell>
          <cell r="D1799" t="str">
            <v>RRH5082</v>
          </cell>
          <cell r="E1799">
            <v>0</v>
          </cell>
        </row>
        <row r="1800">
          <cell r="A1800">
            <v>2011</v>
          </cell>
          <cell r="B1800" t="str">
            <v>DEC</v>
          </cell>
          <cell r="D1800" t="str">
            <v>RR25082</v>
          </cell>
          <cell r="E1800">
            <v>-136425</v>
          </cell>
        </row>
        <row r="1801">
          <cell r="A1801">
            <v>2011</v>
          </cell>
          <cell r="B1801" t="str">
            <v>DEC</v>
          </cell>
          <cell r="D1801" t="str">
            <v>RRN5082</v>
          </cell>
          <cell r="E1801">
            <v>1</v>
          </cell>
        </row>
        <row r="1802">
          <cell r="A1802">
            <v>2011</v>
          </cell>
          <cell r="B1802" t="str">
            <v>DEC</v>
          </cell>
          <cell r="D1802" t="str">
            <v>RRI5082</v>
          </cell>
          <cell r="E1802">
            <v>0</v>
          </cell>
        </row>
        <row r="1803">
          <cell r="A1803">
            <v>2011</v>
          </cell>
          <cell r="B1803" t="str">
            <v>DEC</v>
          </cell>
          <cell r="D1803" t="str">
            <v>RR75082</v>
          </cell>
          <cell r="E1803">
            <v>5.5E-2</v>
          </cell>
        </row>
        <row r="1804">
          <cell r="A1804">
            <v>2011</v>
          </cell>
          <cell r="B1804" t="str">
            <v>DEC</v>
          </cell>
          <cell r="D1804" t="str">
            <v>RRG5082</v>
          </cell>
          <cell r="E1804">
            <v>1</v>
          </cell>
        </row>
        <row r="1805">
          <cell r="A1805">
            <v>2011</v>
          </cell>
          <cell r="B1805" t="str">
            <v>DEC</v>
          </cell>
          <cell r="D1805" t="str">
            <v>RRQ5082</v>
          </cell>
          <cell r="E1805">
            <v>0</v>
          </cell>
        </row>
        <row r="1806">
          <cell r="A1806">
            <v>2011</v>
          </cell>
          <cell r="B1806" t="str">
            <v>DEC</v>
          </cell>
          <cell r="D1806" t="str">
            <v>RRK5082</v>
          </cell>
          <cell r="E1806">
            <v>0</v>
          </cell>
        </row>
        <row r="1807">
          <cell r="A1807">
            <v>2011</v>
          </cell>
          <cell r="B1807" t="str">
            <v>DEC</v>
          </cell>
          <cell r="D1807" t="str">
            <v>RRF5082</v>
          </cell>
          <cell r="E1807">
            <v>-443322.573509134</v>
          </cell>
        </row>
        <row r="1808">
          <cell r="A1808">
            <v>2011</v>
          </cell>
          <cell r="B1808" t="str">
            <v>DEC</v>
          </cell>
          <cell r="D1808" t="str">
            <v>RRL5082</v>
          </cell>
          <cell r="E1808">
            <v>0</v>
          </cell>
        </row>
        <row r="1809">
          <cell r="A1809">
            <v>2011</v>
          </cell>
          <cell r="B1809" t="str">
            <v>DEC</v>
          </cell>
          <cell r="D1809" t="str">
            <v>RRP5082</v>
          </cell>
          <cell r="E1809">
            <v>-434593.77369802602</v>
          </cell>
        </row>
        <row r="1810">
          <cell r="A1810">
            <v>2011</v>
          </cell>
          <cell r="B1810" t="str">
            <v>DEC</v>
          </cell>
          <cell r="D1810" t="str">
            <v>RR45082</v>
          </cell>
          <cell r="E1810">
            <v>-55402864.5</v>
          </cell>
        </row>
        <row r="1811">
          <cell r="A1811">
            <v>2011</v>
          </cell>
          <cell r="B1811" t="str">
            <v>DEC</v>
          </cell>
          <cell r="D1811" t="str">
            <v>RRM5082</v>
          </cell>
          <cell r="E1811">
            <v>0.98031049999999997</v>
          </cell>
        </row>
        <row r="1812">
          <cell r="A1812">
            <v>2011</v>
          </cell>
          <cell r="B1812" t="str">
            <v>DEC</v>
          </cell>
          <cell r="D1812" t="str">
            <v>RR65082</v>
          </cell>
          <cell r="E1812">
            <v>1.9473000000000001E-2</v>
          </cell>
        </row>
        <row r="1813">
          <cell r="A1813">
            <v>2011</v>
          </cell>
          <cell r="B1813" t="str">
            <v>DEC</v>
          </cell>
          <cell r="D1813" t="str">
            <v>RRO5082</v>
          </cell>
          <cell r="E1813">
            <v>1</v>
          </cell>
        </row>
        <row r="1814">
          <cell r="A1814">
            <v>2011</v>
          </cell>
          <cell r="B1814" t="str">
            <v>DEC</v>
          </cell>
          <cell r="D1814" t="str">
            <v>RRS5082</v>
          </cell>
          <cell r="E1814">
            <v>-434593.77369802602</v>
          </cell>
        </row>
        <row r="1815">
          <cell r="A1815">
            <v>2011</v>
          </cell>
          <cell r="B1815" t="str">
            <v>DEC</v>
          </cell>
          <cell r="D1815" t="str">
            <v>RRR5082</v>
          </cell>
          <cell r="E1815">
            <v>0</v>
          </cell>
        </row>
        <row r="1816">
          <cell r="A1816">
            <v>2011</v>
          </cell>
          <cell r="B1816" t="str">
            <v>DEC</v>
          </cell>
          <cell r="D1816" t="str">
            <v>RRD5082</v>
          </cell>
          <cell r="E1816">
            <v>-123695.181749487</v>
          </cell>
        </row>
        <row r="1817">
          <cell r="A1817">
            <v>2011</v>
          </cell>
          <cell r="B1817" t="str">
            <v>DEC</v>
          </cell>
          <cell r="D1817" t="str">
            <v>RR35082</v>
          </cell>
          <cell r="E1817">
            <v>-55471077</v>
          </cell>
        </row>
        <row r="1818">
          <cell r="A1818">
            <v>2011</v>
          </cell>
          <cell r="B1818" t="str">
            <v>DEC</v>
          </cell>
          <cell r="D1818" t="str">
            <v>RR95082</v>
          </cell>
          <cell r="E1818">
            <v>5.8201058201058198E-2</v>
          </cell>
        </row>
        <row r="1819">
          <cell r="A1819">
            <v>2011</v>
          </cell>
          <cell r="B1819" t="str">
            <v>DEC</v>
          </cell>
          <cell r="D1819" t="str">
            <v>RRA5082</v>
          </cell>
          <cell r="E1819">
            <v>0.53846153846153799</v>
          </cell>
        </row>
        <row r="1820">
          <cell r="A1820">
            <v>2011</v>
          </cell>
          <cell r="B1820" t="str">
            <v>DEC</v>
          </cell>
          <cell r="D1820" t="str">
            <v>4405810</v>
          </cell>
          <cell r="E1820">
            <v>0</v>
          </cell>
        </row>
        <row r="1821">
          <cell r="A1821">
            <v>2011</v>
          </cell>
          <cell r="B1821" t="str">
            <v>DEC</v>
          </cell>
          <cell r="D1821" t="str">
            <v>4405940</v>
          </cell>
          <cell r="E1821">
            <v>0</v>
          </cell>
        </row>
        <row r="1822">
          <cell r="A1822">
            <v>2011</v>
          </cell>
          <cell r="B1822" t="str">
            <v>DEC</v>
          </cell>
          <cell r="D1822" t="str">
            <v>4405000</v>
          </cell>
          <cell r="E1822">
            <v>55825944.210000001</v>
          </cell>
        </row>
        <row r="1823">
          <cell r="A1823">
            <v>2011</v>
          </cell>
          <cell r="B1823" t="str">
            <v>DEC</v>
          </cell>
          <cell r="D1823" t="str">
            <v>4405840</v>
          </cell>
          <cell r="E1823">
            <v>0</v>
          </cell>
        </row>
        <row r="1824">
          <cell r="A1824">
            <v>2011</v>
          </cell>
          <cell r="B1824" t="str">
            <v>DEC</v>
          </cell>
          <cell r="D1824" t="str">
            <v>MAN5001</v>
          </cell>
          <cell r="E1824">
            <v>20891498</v>
          </cell>
        </row>
        <row r="1825">
          <cell r="A1825">
            <v>2011</v>
          </cell>
          <cell r="B1825" t="str">
            <v>DEC</v>
          </cell>
          <cell r="D1825" t="str">
            <v>MAN5002</v>
          </cell>
          <cell r="E1825">
            <v>-85933800</v>
          </cell>
        </row>
        <row r="1826">
          <cell r="A1826">
            <v>2011</v>
          </cell>
          <cell r="B1826" t="str">
            <v>DEC</v>
          </cell>
          <cell r="D1826" t="str">
            <v>MAN5003</v>
          </cell>
          <cell r="E1826">
            <v>0.03</v>
          </cell>
        </row>
        <row r="1827">
          <cell r="A1827">
            <v>2011</v>
          </cell>
          <cell r="B1827" t="str">
            <v>DEC</v>
          </cell>
          <cell r="D1827" t="str">
            <v>MAN5005</v>
          </cell>
          <cell r="E1827">
            <v>0</v>
          </cell>
        </row>
        <row r="1828">
          <cell r="A1828">
            <v>2011</v>
          </cell>
          <cell r="B1828" t="str">
            <v>DEC</v>
          </cell>
          <cell r="D1828" t="str">
            <v>MAN5006</v>
          </cell>
          <cell r="E1828">
            <v>0</v>
          </cell>
        </row>
        <row r="1829">
          <cell r="A1829">
            <v>2011</v>
          </cell>
          <cell r="B1829" t="str">
            <v>DEC</v>
          </cell>
          <cell r="D1829" t="str">
            <v>MAN5007</v>
          </cell>
          <cell r="E1829">
            <v>0</v>
          </cell>
        </row>
        <row r="1830">
          <cell r="A1830">
            <v>2011</v>
          </cell>
          <cell r="B1830" t="str">
            <v>DEC</v>
          </cell>
          <cell r="D1830" t="str">
            <v>MAN5008</v>
          </cell>
          <cell r="E1830">
            <v>0</v>
          </cell>
        </row>
        <row r="1831">
          <cell r="A1831">
            <v>2011</v>
          </cell>
          <cell r="B1831" t="str">
            <v>DEC</v>
          </cell>
          <cell r="D1831" t="str">
            <v>MAN5009</v>
          </cell>
          <cell r="E1831">
            <v>0</v>
          </cell>
        </row>
        <row r="1832">
          <cell r="A1832">
            <v>2011</v>
          </cell>
          <cell r="B1832" t="str">
            <v>DEC</v>
          </cell>
          <cell r="D1832" t="str">
            <v>MAN500A</v>
          </cell>
          <cell r="E1832">
            <v>0</v>
          </cell>
        </row>
        <row r="1833">
          <cell r="A1833">
            <v>2011</v>
          </cell>
          <cell r="B1833" t="str">
            <v>DEC</v>
          </cell>
          <cell r="D1833" t="str">
            <v>MAN500B</v>
          </cell>
          <cell r="E1833">
            <v>3364670</v>
          </cell>
        </row>
        <row r="1834">
          <cell r="A1834">
            <v>2011</v>
          </cell>
          <cell r="B1834" t="str">
            <v>DEC</v>
          </cell>
          <cell r="D1834" t="str">
            <v>MAN5010</v>
          </cell>
          <cell r="E1834">
            <v>0</v>
          </cell>
        </row>
        <row r="1835">
          <cell r="A1835">
            <v>2011</v>
          </cell>
          <cell r="B1835" t="str">
            <v>DEC</v>
          </cell>
          <cell r="D1835" t="str">
            <v>MAN5011</v>
          </cell>
          <cell r="E1835">
            <v>0.98031049999999997</v>
          </cell>
        </row>
        <row r="1836">
          <cell r="A1836">
            <v>2011</v>
          </cell>
          <cell r="B1836" t="str">
            <v>DEC</v>
          </cell>
          <cell r="D1836" t="str">
            <v>MAN5101</v>
          </cell>
          <cell r="E1836">
            <v>0</v>
          </cell>
        </row>
        <row r="1837">
          <cell r="A1837">
            <v>2011</v>
          </cell>
          <cell r="B1837" t="str">
            <v>DEC</v>
          </cell>
          <cell r="D1837" t="str">
            <v>MAN5102</v>
          </cell>
          <cell r="E1837">
            <v>0</v>
          </cell>
        </row>
        <row r="1838">
          <cell r="A1838">
            <v>2012</v>
          </cell>
          <cell r="B1838" t="str">
            <v>JAN</v>
          </cell>
          <cell r="D1838" t="str">
            <v>O/U5MON</v>
          </cell>
          <cell r="E1838">
            <v>-2170233.1548681501</v>
          </cell>
        </row>
        <row r="1839">
          <cell r="A1839">
            <v>2012</v>
          </cell>
          <cell r="B1839" t="str">
            <v>JAN</v>
          </cell>
          <cell r="D1839" t="str">
            <v>EXP5TOT</v>
          </cell>
          <cell r="E1839">
            <v>57875693.854401201</v>
          </cell>
        </row>
        <row r="1840">
          <cell r="A1840">
            <v>2012</v>
          </cell>
          <cell r="B1840" t="str">
            <v>JAN</v>
          </cell>
          <cell r="D1840" t="str">
            <v>LIN5LOS</v>
          </cell>
          <cell r="E1840">
            <v>0</v>
          </cell>
        </row>
        <row r="1841">
          <cell r="A1841">
            <v>2012</v>
          </cell>
          <cell r="B1841" t="str">
            <v>JAN</v>
          </cell>
          <cell r="D1841" t="str">
            <v>REV5TOT</v>
          </cell>
          <cell r="E1841">
            <v>55705460.699533001</v>
          </cell>
        </row>
        <row r="1842">
          <cell r="A1842">
            <v>2012</v>
          </cell>
          <cell r="B1842" t="str">
            <v>JAN</v>
          </cell>
          <cell r="D1842" t="str">
            <v>RES5PMO</v>
          </cell>
          <cell r="E1842">
            <v>0</v>
          </cell>
        </row>
        <row r="1843">
          <cell r="A1843">
            <v>2012</v>
          </cell>
          <cell r="B1843" t="str">
            <v>JAN</v>
          </cell>
          <cell r="D1843" t="str">
            <v>GLB5END</v>
          </cell>
          <cell r="E1843">
            <v>-20651707.350631699</v>
          </cell>
        </row>
        <row r="1844">
          <cell r="A1844">
            <v>2012</v>
          </cell>
          <cell r="B1844" t="str">
            <v>JAN</v>
          </cell>
          <cell r="D1844" t="str">
            <v>INT5MON</v>
          </cell>
          <cell r="E1844">
            <v>6.2500000000000001E-5</v>
          </cell>
        </row>
        <row r="1845">
          <cell r="A1845">
            <v>2012</v>
          </cell>
          <cell r="B1845" t="str">
            <v>JAN</v>
          </cell>
          <cell r="D1845" t="str">
            <v>ADJ5PRI</v>
          </cell>
          <cell r="E1845">
            <v>0</v>
          </cell>
        </row>
        <row r="1846">
          <cell r="A1846">
            <v>2012</v>
          </cell>
          <cell r="B1846" t="str">
            <v>JAN</v>
          </cell>
          <cell r="D1846" t="str">
            <v>AVG5AMT</v>
          </cell>
          <cell r="E1846">
            <v>-18373431.100420501</v>
          </cell>
        </row>
        <row r="1847">
          <cell r="A1847">
            <v>2012</v>
          </cell>
          <cell r="B1847" t="str">
            <v>JAN</v>
          </cell>
          <cell r="D1847" t="str">
            <v>GLE5MON</v>
          </cell>
          <cell r="E1847">
            <v>-4555404.1609785901</v>
          </cell>
        </row>
        <row r="1848">
          <cell r="A1848">
            <v>2012</v>
          </cell>
          <cell r="B1848" t="str">
            <v>JAN</v>
          </cell>
          <cell r="D1848" t="str">
            <v>RES5PRI</v>
          </cell>
          <cell r="E1848">
            <v>0</v>
          </cell>
        </row>
        <row r="1849">
          <cell r="A1849">
            <v>2012</v>
          </cell>
          <cell r="B1849" t="str">
            <v>JAN</v>
          </cell>
          <cell r="D1849" t="str">
            <v>INT5YER</v>
          </cell>
          <cell r="E1849">
            <v>7.5000000000000002E-4</v>
          </cell>
        </row>
        <row r="1850">
          <cell r="A1850">
            <v>2012</v>
          </cell>
          <cell r="B1850" t="str">
            <v>JAN</v>
          </cell>
          <cell r="D1850" t="str">
            <v>INT5AMT</v>
          </cell>
          <cell r="E1850">
            <v>-1148.3394437762799</v>
          </cell>
        </row>
        <row r="1851">
          <cell r="A1851">
            <v>2012</v>
          </cell>
          <cell r="B1851" t="str">
            <v>JAN</v>
          </cell>
          <cell r="D1851" t="str">
            <v>TRU5BEG</v>
          </cell>
          <cell r="E1851">
            <v>-16096303.1896531</v>
          </cell>
        </row>
        <row r="1852">
          <cell r="A1852">
            <v>2012</v>
          </cell>
          <cell r="B1852" t="str">
            <v>JAN</v>
          </cell>
          <cell r="D1852" t="str">
            <v>TRU5END</v>
          </cell>
          <cell r="E1852">
            <v>-20650559.0111879</v>
          </cell>
        </row>
        <row r="1853">
          <cell r="A1853">
            <v>2012</v>
          </cell>
          <cell r="B1853" t="str">
            <v>JAN</v>
          </cell>
          <cell r="D1853" t="str">
            <v>UCOR.00000301.01.05.01</v>
          </cell>
          <cell r="E1853">
            <v>6273209.0800000001</v>
          </cell>
        </row>
        <row r="1854">
          <cell r="A1854">
            <v>2012</v>
          </cell>
          <cell r="B1854" t="str">
            <v>JAN</v>
          </cell>
          <cell r="D1854" t="str">
            <v>UCOR.00000306.01.07.02</v>
          </cell>
          <cell r="E1854">
            <v>9939080.1899999995</v>
          </cell>
        </row>
        <row r="1855">
          <cell r="A1855">
            <v>2012</v>
          </cell>
          <cell r="B1855" t="str">
            <v>JAN</v>
          </cell>
          <cell r="D1855" t="str">
            <v>UCOR.00000301.01.03.01</v>
          </cell>
          <cell r="E1855">
            <v>25047746.260000002</v>
          </cell>
        </row>
        <row r="1856">
          <cell r="A1856">
            <v>2012</v>
          </cell>
          <cell r="B1856" t="str">
            <v>JAN</v>
          </cell>
          <cell r="D1856" t="str">
            <v>UCOR.00000301.01.06.01</v>
          </cell>
          <cell r="E1856">
            <v>77987</v>
          </cell>
        </row>
        <row r="1857">
          <cell r="A1857">
            <v>2012</v>
          </cell>
          <cell r="B1857" t="str">
            <v>JAN</v>
          </cell>
          <cell r="D1857" t="str">
            <v>UCOR.00000622.01.02.01</v>
          </cell>
          <cell r="E1857">
            <v>-120040.4</v>
          </cell>
        </row>
        <row r="1858">
          <cell r="A1858">
            <v>2012</v>
          </cell>
          <cell r="B1858" t="str">
            <v>JAN</v>
          </cell>
          <cell r="D1858" t="str">
            <v>UCOR.00000622.01.02.02</v>
          </cell>
          <cell r="E1858">
            <v>-130.80000000000001</v>
          </cell>
        </row>
        <row r="1859">
          <cell r="A1859">
            <v>2012</v>
          </cell>
          <cell r="B1859" t="str">
            <v>JAN</v>
          </cell>
          <cell r="D1859" t="str">
            <v>UNUC.00000001.01.01.01</v>
          </cell>
          <cell r="E1859">
            <v>1198796.3999999999</v>
          </cell>
        </row>
        <row r="1860">
          <cell r="A1860">
            <v>2012</v>
          </cell>
          <cell r="B1860" t="str">
            <v>JAN</v>
          </cell>
          <cell r="D1860" t="str">
            <v>UNUC.00000001.01.02.01</v>
          </cell>
          <cell r="E1860">
            <v>59191</v>
          </cell>
        </row>
        <row r="1861">
          <cell r="A1861">
            <v>2012</v>
          </cell>
          <cell r="B1861" t="str">
            <v>JAN</v>
          </cell>
          <cell r="D1861" t="str">
            <v>UNUC.00000001.01.03.01</v>
          </cell>
          <cell r="E1861">
            <v>22952.49</v>
          </cell>
        </row>
        <row r="1862">
          <cell r="A1862">
            <v>2011</v>
          </cell>
          <cell r="B1862" t="str">
            <v>DEC</v>
          </cell>
          <cell r="D1862" t="str">
            <v>UNUC.00000003.01.07.01</v>
          </cell>
          <cell r="E1862">
            <v>161790</v>
          </cell>
        </row>
        <row r="1863">
          <cell r="A1863">
            <v>2011</v>
          </cell>
          <cell r="B1863" t="str">
            <v>DEC</v>
          </cell>
          <cell r="D1863" t="str">
            <v>UNUC.00000604.01.01.01</v>
          </cell>
          <cell r="E1863">
            <v>7602.81</v>
          </cell>
        </row>
        <row r="1864">
          <cell r="A1864">
            <v>2011</v>
          </cell>
          <cell r="B1864" t="str">
            <v>DEC</v>
          </cell>
          <cell r="D1864" t="str">
            <v>UNUC.00000748.01.01.08</v>
          </cell>
          <cell r="E1864">
            <v>35880.85</v>
          </cell>
        </row>
        <row r="1865">
          <cell r="A1865">
            <v>2011</v>
          </cell>
          <cell r="B1865" t="str">
            <v>DEC</v>
          </cell>
          <cell r="D1865" t="str">
            <v>UPGD.00000399.01.01.01</v>
          </cell>
          <cell r="E1865">
            <v>10671.21</v>
          </cell>
        </row>
        <row r="1866">
          <cell r="A1866">
            <v>2011</v>
          </cell>
          <cell r="B1866" t="str">
            <v>DEC</v>
          </cell>
          <cell r="D1866" t="str">
            <v>UPGD.00000621.01.01.01</v>
          </cell>
          <cell r="E1866">
            <v>5794.64</v>
          </cell>
        </row>
        <row r="1867">
          <cell r="A1867">
            <v>2011</v>
          </cell>
          <cell r="B1867" t="str">
            <v>DEC</v>
          </cell>
          <cell r="D1867" t="str">
            <v>UPGD.00000623.01.01.01</v>
          </cell>
          <cell r="E1867">
            <v>-2669.92</v>
          </cell>
        </row>
        <row r="1868">
          <cell r="A1868">
            <v>2011</v>
          </cell>
          <cell r="B1868" t="str">
            <v>DEC</v>
          </cell>
          <cell r="D1868" t="str">
            <v>UPGD.00000624.01.01.01</v>
          </cell>
          <cell r="E1868">
            <v>105201.11</v>
          </cell>
        </row>
        <row r="1869">
          <cell r="A1869">
            <v>2011</v>
          </cell>
          <cell r="B1869" t="str">
            <v>DEC</v>
          </cell>
          <cell r="D1869" t="str">
            <v>UPGD.00000626.01.01.01</v>
          </cell>
          <cell r="E1869">
            <v>163.19999999999999</v>
          </cell>
        </row>
        <row r="1870">
          <cell r="A1870">
            <v>2011</v>
          </cell>
          <cell r="B1870" t="str">
            <v>DEC</v>
          </cell>
          <cell r="D1870" t="str">
            <v>UPGD.00000627.01.01.01</v>
          </cell>
          <cell r="E1870">
            <v>24682.45</v>
          </cell>
        </row>
        <row r="1871">
          <cell r="A1871">
            <v>2011</v>
          </cell>
          <cell r="B1871" t="str">
            <v>DEC</v>
          </cell>
          <cell r="D1871" t="str">
            <v>UPGD.00000628.01.01.01</v>
          </cell>
          <cell r="E1871">
            <v>3891</v>
          </cell>
        </row>
        <row r="1872">
          <cell r="A1872">
            <v>2011</v>
          </cell>
          <cell r="B1872" t="str">
            <v>DEC</v>
          </cell>
          <cell r="D1872" t="str">
            <v>UPGD.00000629.01.01.01</v>
          </cell>
          <cell r="E1872">
            <v>14144.69</v>
          </cell>
        </row>
        <row r="1873">
          <cell r="A1873">
            <v>2011</v>
          </cell>
          <cell r="B1873" t="str">
            <v>DEC</v>
          </cell>
          <cell r="D1873" t="str">
            <v>UPGD.00000630.01.01.01</v>
          </cell>
          <cell r="E1873">
            <v>19870.39</v>
          </cell>
        </row>
        <row r="1874">
          <cell r="A1874">
            <v>2011</v>
          </cell>
          <cell r="B1874" t="str">
            <v>DEC</v>
          </cell>
          <cell r="D1874" t="str">
            <v>UPGD.00000632.01.01.01</v>
          </cell>
          <cell r="E1874">
            <v>577.44000000000005</v>
          </cell>
        </row>
        <row r="1875">
          <cell r="A1875">
            <v>2011</v>
          </cell>
          <cell r="B1875" t="str">
            <v>DEC</v>
          </cell>
          <cell r="D1875" t="str">
            <v>UPGD.00000633.01.01.01</v>
          </cell>
          <cell r="E1875">
            <v>-1149.45</v>
          </cell>
        </row>
        <row r="1876">
          <cell r="A1876">
            <v>2011</v>
          </cell>
          <cell r="B1876" t="str">
            <v>DEC</v>
          </cell>
          <cell r="D1876" t="str">
            <v>UPGD.00000634.01.01.01</v>
          </cell>
          <cell r="E1876">
            <v>897.89</v>
          </cell>
        </row>
        <row r="1877">
          <cell r="A1877">
            <v>2011</v>
          </cell>
          <cell r="B1877" t="str">
            <v>DEC</v>
          </cell>
          <cell r="D1877" t="str">
            <v>UPGD.00000635.01.01.01</v>
          </cell>
          <cell r="E1877">
            <v>5567.73</v>
          </cell>
        </row>
        <row r="1878">
          <cell r="A1878">
            <v>2011</v>
          </cell>
          <cell r="B1878" t="str">
            <v>DEC</v>
          </cell>
          <cell r="D1878" t="str">
            <v>UPGD.00000728.01.01.01</v>
          </cell>
          <cell r="E1878">
            <v>67100.460000000006</v>
          </cell>
        </row>
        <row r="1879">
          <cell r="A1879">
            <v>2011</v>
          </cell>
          <cell r="B1879" t="str">
            <v>DEC</v>
          </cell>
          <cell r="D1879" t="str">
            <v>UPGD.00000962.01.01.01</v>
          </cell>
          <cell r="E1879">
            <v>4774.45</v>
          </cell>
        </row>
        <row r="1880">
          <cell r="A1880">
            <v>2011</v>
          </cell>
          <cell r="B1880" t="str">
            <v>DEC</v>
          </cell>
          <cell r="D1880" t="str">
            <v>UPGD.00000962.01.01.02</v>
          </cell>
          <cell r="E1880">
            <v>4775</v>
          </cell>
        </row>
        <row r="1881">
          <cell r="A1881">
            <v>2011</v>
          </cell>
          <cell r="B1881" t="str">
            <v>DEC</v>
          </cell>
          <cell r="D1881" t="str">
            <v>UPGD.00000963.01.01.01</v>
          </cell>
          <cell r="E1881">
            <v>34547.040000000001</v>
          </cell>
        </row>
        <row r="1882">
          <cell r="A1882">
            <v>2011</v>
          </cell>
          <cell r="B1882" t="str">
            <v>DEC</v>
          </cell>
          <cell r="D1882" t="str">
            <v>UPGD.00000963.01.01.02</v>
          </cell>
          <cell r="E1882">
            <v>34547.01</v>
          </cell>
        </row>
        <row r="1883">
          <cell r="A1883">
            <v>2011</v>
          </cell>
          <cell r="B1883" t="str">
            <v>DEC</v>
          </cell>
          <cell r="D1883" t="str">
            <v>UPGD.00001327.01.01.01</v>
          </cell>
          <cell r="E1883">
            <v>62.69</v>
          </cell>
        </row>
        <row r="1884">
          <cell r="A1884">
            <v>2011</v>
          </cell>
          <cell r="B1884" t="str">
            <v>DEC</v>
          </cell>
          <cell r="D1884" t="str">
            <v>UPGD.00001327.01.01.02</v>
          </cell>
          <cell r="E1884">
            <v>62.68</v>
          </cell>
        </row>
        <row r="1885">
          <cell r="A1885">
            <v>2011</v>
          </cell>
          <cell r="B1885" t="str">
            <v>DEC</v>
          </cell>
          <cell r="D1885" t="str">
            <v>UCOR.00000306.01.06.01</v>
          </cell>
          <cell r="E1885">
            <v>-224.87</v>
          </cell>
        </row>
        <row r="1886">
          <cell r="A1886">
            <v>2011</v>
          </cell>
          <cell r="B1886" t="str">
            <v>DEC</v>
          </cell>
          <cell r="D1886" t="str">
            <v>UCOR.00000306.01.07.01</v>
          </cell>
          <cell r="E1886">
            <v>2091808.28</v>
          </cell>
        </row>
        <row r="1887">
          <cell r="A1887">
            <v>2011</v>
          </cell>
          <cell r="B1887" t="str">
            <v>DEC</v>
          </cell>
          <cell r="D1887" t="str">
            <v>6350000866</v>
          </cell>
          <cell r="E1887">
            <v>-83744.7</v>
          </cell>
        </row>
        <row r="1888">
          <cell r="A1888">
            <v>2011</v>
          </cell>
          <cell r="B1888" t="str">
            <v>DEC</v>
          </cell>
          <cell r="D1888" t="str">
            <v>6350000868</v>
          </cell>
          <cell r="E1888">
            <v>-92847.81</v>
          </cell>
        </row>
        <row r="1889">
          <cell r="A1889">
            <v>2011</v>
          </cell>
          <cell r="B1889" t="str">
            <v>DEC</v>
          </cell>
          <cell r="D1889" t="str">
            <v>6350000869</v>
          </cell>
          <cell r="E1889">
            <v>140723.88</v>
          </cell>
        </row>
        <row r="1890">
          <cell r="A1890">
            <v>2011</v>
          </cell>
          <cell r="B1890" t="str">
            <v>DEC</v>
          </cell>
          <cell r="D1890" t="str">
            <v>6350000870</v>
          </cell>
          <cell r="E1890">
            <v>-126997.11</v>
          </cell>
        </row>
        <row r="1891">
          <cell r="A1891">
            <v>2011</v>
          </cell>
          <cell r="B1891" t="str">
            <v>DEC</v>
          </cell>
          <cell r="D1891" t="str">
            <v>6350000871</v>
          </cell>
          <cell r="E1891">
            <v>-941.34</v>
          </cell>
        </row>
        <row r="1892">
          <cell r="A1892">
            <v>2011</v>
          </cell>
          <cell r="B1892" t="str">
            <v>DEC</v>
          </cell>
          <cell r="D1892" t="str">
            <v>6350000872</v>
          </cell>
          <cell r="E1892">
            <v>-12785.43</v>
          </cell>
        </row>
        <row r="1893">
          <cell r="A1893">
            <v>2011</v>
          </cell>
          <cell r="B1893" t="str">
            <v>DEC</v>
          </cell>
          <cell r="D1893" t="str">
            <v>6360000992</v>
          </cell>
          <cell r="E1893">
            <v>3396064.37</v>
          </cell>
        </row>
        <row r="1894">
          <cell r="A1894">
            <v>2011</v>
          </cell>
          <cell r="B1894" t="str">
            <v>DEC</v>
          </cell>
          <cell r="D1894" t="str">
            <v>UCOR.00000601.01.01.02</v>
          </cell>
          <cell r="E1894">
            <v>1860184.47</v>
          </cell>
        </row>
        <row r="1895">
          <cell r="A1895">
            <v>2011</v>
          </cell>
          <cell r="B1895" t="str">
            <v>DEC</v>
          </cell>
          <cell r="D1895" t="str">
            <v>MAN510B</v>
          </cell>
          <cell r="E1895">
            <v>0</v>
          </cell>
        </row>
        <row r="1896">
          <cell r="A1896">
            <v>2011</v>
          </cell>
          <cell r="B1896" t="str">
            <v>DEC</v>
          </cell>
          <cell r="D1896" t="str">
            <v>MAN5WC3</v>
          </cell>
          <cell r="E1896">
            <v>-11272431.439999999</v>
          </cell>
        </row>
        <row r="1897">
          <cell r="A1897">
            <v>2011</v>
          </cell>
          <cell r="B1897" t="str">
            <v>DEC</v>
          </cell>
          <cell r="D1897" t="str">
            <v>XAN5100</v>
          </cell>
          <cell r="E1897">
            <v>2.9999999999999997E-4</v>
          </cell>
        </row>
        <row r="1898">
          <cell r="A1898">
            <v>2011</v>
          </cell>
          <cell r="B1898" t="str">
            <v>DEC</v>
          </cell>
          <cell r="D1898" t="str">
            <v>XAN5200</v>
          </cell>
          <cell r="E1898">
            <v>7.2000000000000005E-4</v>
          </cell>
        </row>
        <row r="1899">
          <cell r="A1899">
            <v>2011</v>
          </cell>
          <cell r="B1899" t="str">
            <v>DEC</v>
          </cell>
          <cell r="D1899" t="str">
            <v>XAN5300</v>
          </cell>
          <cell r="E1899">
            <v>1.9473000000000001E-2</v>
          </cell>
        </row>
        <row r="1900">
          <cell r="A1900">
            <v>2011</v>
          </cell>
          <cell r="B1900" t="str">
            <v>DEC</v>
          </cell>
          <cell r="D1900" t="str">
            <v>XAN5400</v>
          </cell>
          <cell r="E1900">
            <v>4.7018999999999998E-2</v>
          </cell>
        </row>
        <row r="1901">
          <cell r="A1901">
            <v>2011</v>
          </cell>
          <cell r="B1901" t="str">
            <v>DEC</v>
          </cell>
          <cell r="D1901" t="str">
            <v>XAN5500</v>
          </cell>
          <cell r="E1901">
            <v>0.35</v>
          </cell>
        </row>
        <row r="1902">
          <cell r="A1902">
            <v>2011</v>
          </cell>
          <cell r="B1902" t="str">
            <v>DEC</v>
          </cell>
          <cell r="D1902" t="str">
            <v>XAN5600</v>
          </cell>
          <cell r="E1902">
            <v>5.5E-2</v>
          </cell>
        </row>
        <row r="1903">
          <cell r="A1903">
            <v>2011</v>
          </cell>
          <cell r="B1903" t="str">
            <v>DEC</v>
          </cell>
          <cell r="D1903" t="str">
            <v>UCOR.00000301.01.06.01Y</v>
          </cell>
          <cell r="E1903">
            <v>136425</v>
          </cell>
        </row>
        <row r="1904">
          <cell r="A1904">
            <v>2011</v>
          </cell>
          <cell r="B1904" t="str">
            <v>DEC</v>
          </cell>
          <cell r="D1904" t="str">
            <v>AM45081</v>
          </cell>
          <cell r="E1904">
            <v>-48</v>
          </cell>
        </row>
        <row r="1905">
          <cell r="A1905">
            <v>2011</v>
          </cell>
          <cell r="B1905" t="str">
            <v>DEC</v>
          </cell>
          <cell r="D1905" t="str">
            <v>XAN5700</v>
          </cell>
          <cell r="E1905">
            <v>8.0000000000000004E-4</v>
          </cell>
        </row>
        <row r="1906">
          <cell r="A1906">
            <v>2011</v>
          </cell>
          <cell r="B1906" t="str">
            <v>DEC</v>
          </cell>
          <cell r="D1906" t="str">
            <v>AM15081</v>
          </cell>
          <cell r="E1906">
            <v>0</v>
          </cell>
        </row>
        <row r="1907">
          <cell r="A1907">
            <v>2011</v>
          </cell>
          <cell r="B1907" t="str">
            <v>DEC</v>
          </cell>
          <cell r="D1907" t="str">
            <v>RR15082</v>
          </cell>
          <cell r="E1907">
            <v>-55334652</v>
          </cell>
        </row>
        <row r="1908">
          <cell r="A1908">
            <v>2011</v>
          </cell>
          <cell r="B1908" t="str">
            <v>DEC</v>
          </cell>
          <cell r="D1908" t="str">
            <v>GLB5BEG</v>
          </cell>
          <cell r="E1908">
            <v>-10350848.235282401</v>
          </cell>
        </row>
        <row r="1909">
          <cell r="A1909">
            <v>2011</v>
          </cell>
          <cell r="B1909" t="str">
            <v>DEC</v>
          </cell>
          <cell r="D1909" t="str">
            <v>O/U5YTD</v>
          </cell>
          <cell r="E1909">
            <v>-8217021.4909719098</v>
          </cell>
        </row>
        <row r="1910">
          <cell r="A1910">
            <v>2011</v>
          </cell>
          <cell r="B1910" t="str">
            <v>DEC</v>
          </cell>
          <cell r="D1910" t="str">
            <v>TRU5YTD</v>
          </cell>
          <cell r="E1910">
            <v>-59622110.166666597</v>
          </cell>
        </row>
        <row r="1911">
          <cell r="A1911">
            <v>2011</v>
          </cell>
          <cell r="B1911" t="str">
            <v>DEC</v>
          </cell>
          <cell r="D1911" t="str">
            <v>1MC5YTD</v>
          </cell>
          <cell r="E1911">
            <v>0</v>
          </cell>
        </row>
        <row r="1912">
          <cell r="A1912">
            <v>2011</v>
          </cell>
          <cell r="B1912" t="str">
            <v>DEC</v>
          </cell>
          <cell r="D1912" t="str">
            <v>2MC5YTD</v>
          </cell>
          <cell r="E1912">
            <v>0</v>
          </cell>
        </row>
        <row r="1913">
          <cell r="A1913">
            <v>2011</v>
          </cell>
          <cell r="B1913" t="str">
            <v>DEC</v>
          </cell>
          <cell r="D1913" t="str">
            <v>3MC5YTD</v>
          </cell>
          <cell r="E1913">
            <v>0</v>
          </cell>
        </row>
        <row r="1914">
          <cell r="A1914">
            <v>2011</v>
          </cell>
          <cell r="B1914" t="str">
            <v>DEC</v>
          </cell>
          <cell r="D1914" t="str">
            <v>INT5YTD</v>
          </cell>
          <cell r="E1914">
            <v>-78285.461570761297</v>
          </cell>
        </row>
        <row r="1915">
          <cell r="A1915">
            <v>2011</v>
          </cell>
          <cell r="B1915" t="str">
            <v>DEC</v>
          </cell>
          <cell r="D1915" t="str">
            <v>2MC5TOT</v>
          </cell>
          <cell r="E1915">
            <v>0</v>
          </cell>
        </row>
        <row r="1916">
          <cell r="A1916">
            <v>2011</v>
          </cell>
          <cell r="B1916" t="str">
            <v>DEC</v>
          </cell>
          <cell r="D1916" t="str">
            <v>1MC5MON</v>
          </cell>
          <cell r="E1916">
            <v>0</v>
          </cell>
        </row>
        <row r="1917">
          <cell r="A1917">
            <v>2011</v>
          </cell>
          <cell r="B1917" t="str">
            <v>DEC</v>
          </cell>
          <cell r="D1917" t="str">
            <v>1MC5TOT</v>
          </cell>
          <cell r="E1917">
            <v>0</v>
          </cell>
        </row>
        <row r="1918">
          <cell r="A1918">
            <v>2011</v>
          </cell>
          <cell r="B1918" t="str">
            <v>DEC</v>
          </cell>
          <cell r="D1918" t="str">
            <v>TRU5MON</v>
          </cell>
          <cell r="E1918">
            <v>-5420191.8333333302</v>
          </cell>
        </row>
        <row r="1919">
          <cell r="A1919">
            <v>2011</v>
          </cell>
          <cell r="B1919" t="str">
            <v>DEC</v>
          </cell>
          <cell r="D1919" t="str">
            <v>TRU5TOT</v>
          </cell>
          <cell r="E1919">
            <v>-65042302</v>
          </cell>
        </row>
        <row r="1920">
          <cell r="A1920">
            <v>2011</v>
          </cell>
          <cell r="B1920" t="str">
            <v>DEC</v>
          </cell>
          <cell r="D1920" t="str">
            <v>2MC5MON</v>
          </cell>
          <cell r="E1920">
            <v>0</v>
          </cell>
        </row>
        <row r="1921">
          <cell r="A1921">
            <v>2011</v>
          </cell>
          <cell r="B1921" t="str">
            <v>DEC</v>
          </cell>
          <cell r="D1921" t="str">
            <v>RAF5FEE</v>
          </cell>
          <cell r="E1921">
            <v>32078.529194399998</v>
          </cell>
        </row>
        <row r="1922">
          <cell r="A1922">
            <v>2011</v>
          </cell>
          <cell r="B1922" t="str">
            <v>DEC</v>
          </cell>
          <cell r="D1922" t="str">
            <v>REV5NET</v>
          </cell>
          <cell r="E1922">
            <v>44521434.240805604</v>
          </cell>
        </row>
        <row r="1923">
          <cell r="A1923">
            <v>2011</v>
          </cell>
          <cell r="B1923" t="str">
            <v>DEC</v>
          </cell>
          <cell r="D1923" t="str">
            <v>REV5MON</v>
          </cell>
          <cell r="E1923">
            <v>39101242.407472201</v>
          </cell>
        </row>
        <row r="1924">
          <cell r="A1924">
            <v>2011</v>
          </cell>
          <cell r="B1924" t="str">
            <v>DEC</v>
          </cell>
          <cell r="D1924" t="str">
            <v>AM55081</v>
          </cell>
          <cell r="E1924">
            <v>0</v>
          </cell>
        </row>
        <row r="1925">
          <cell r="A1925">
            <v>2011</v>
          </cell>
          <cell r="B1925" t="str">
            <v>DEC</v>
          </cell>
          <cell r="D1925" t="str">
            <v>AM25081</v>
          </cell>
          <cell r="E1925">
            <v>0</v>
          </cell>
        </row>
        <row r="1926">
          <cell r="A1926">
            <v>2011</v>
          </cell>
          <cell r="B1926" t="str">
            <v>DEC</v>
          </cell>
          <cell r="D1926" t="str">
            <v>AMC5081</v>
          </cell>
          <cell r="E1926">
            <v>0</v>
          </cell>
        </row>
        <row r="1927">
          <cell r="A1927">
            <v>2011</v>
          </cell>
          <cell r="B1927" t="str">
            <v>DEC</v>
          </cell>
          <cell r="D1927" t="str">
            <v>AM65081</v>
          </cell>
          <cell r="E1927">
            <v>8.0000000000000004E-4</v>
          </cell>
        </row>
        <row r="1928">
          <cell r="A1928">
            <v>2011</v>
          </cell>
          <cell r="B1928" t="str">
            <v>DEC</v>
          </cell>
          <cell r="D1928" t="str">
            <v>AMB5081</v>
          </cell>
          <cell r="E1928">
            <v>0.98031049999999997</v>
          </cell>
        </row>
        <row r="1929">
          <cell r="A1929">
            <v>2011</v>
          </cell>
          <cell r="B1929" t="str">
            <v>DEC</v>
          </cell>
          <cell r="D1929" t="str">
            <v>AMA5081</v>
          </cell>
          <cell r="E1929">
            <v>0</v>
          </cell>
        </row>
        <row r="1930">
          <cell r="A1930">
            <v>2011</v>
          </cell>
          <cell r="B1930" t="str">
            <v>DEC</v>
          </cell>
          <cell r="D1930" t="str">
            <v>AM75081</v>
          </cell>
          <cell r="E1930">
            <v>2.9999999999999997E-4</v>
          </cell>
        </row>
        <row r="1931">
          <cell r="A1931">
            <v>2011</v>
          </cell>
          <cell r="B1931" t="str">
            <v>DEC</v>
          </cell>
          <cell r="D1931" t="str">
            <v>AM35081</v>
          </cell>
          <cell r="E1931">
            <v>0</v>
          </cell>
        </row>
        <row r="1932">
          <cell r="A1932">
            <v>2011</v>
          </cell>
          <cell r="B1932" t="str">
            <v>DEC</v>
          </cell>
          <cell r="D1932" t="str">
            <v>O/U5MON</v>
          </cell>
          <cell r="E1932">
            <v>-11165041.191805899</v>
          </cell>
        </row>
        <row r="1933">
          <cell r="A1933">
            <v>2011</v>
          </cell>
          <cell r="B1933" t="str">
            <v>DEC</v>
          </cell>
          <cell r="D1933" t="str">
            <v>EXP5TOT</v>
          </cell>
          <cell r="E1933">
            <v>50266283.5992781</v>
          </cell>
        </row>
        <row r="1934">
          <cell r="A1934">
            <v>2011</v>
          </cell>
          <cell r="B1934" t="str">
            <v>DEC</v>
          </cell>
          <cell r="D1934" t="str">
            <v>LIN5LOS</v>
          </cell>
          <cell r="E1934">
            <v>0</v>
          </cell>
        </row>
        <row r="1935">
          <cell r="A1935">
            <v>2011</v>
          </cell>
          <cell r="B1935" t="str">
            <v>DEC</v>
          </cell>
          <cell r="D1935" t="str">
            <v>REV5TOT</v>
          </cell>
          <cell r="E1935">
            <v>39101242.407472201</v>
          </cell>
        </row>
        <row r="1936">
          <cell r="A1936">
            <v>2011</v>
          </cell>
          <cell r="B1936" t="str">
            <v>DEC</v>
          </cell>
          <cell r="D1936" t="str">
            <v>RES5PMO</v>
          </cell>
          <cell r="E1936">
            <v>0</v>
          </cell>
        </row>
        <row r="1937">
          <cell r="A1937">
            <v>2011</v>
          </cell>
          <cell r="B1937" t="str">
            <v>DEC</v>
          </cell>
          <cell r="D1937" t="str">
            <v>GLB5END</v>
          </cell>
          <cell r="E1937">
            <v>-16096303.1896531</v>
          </cell>
        </row>
        <row r="1938">
          <cell r="A1938">
            <v>2011</v>
          </cell>
          <cell r="B1938" t="str">
            <v>DEC</v>
          </cell>
          <cell r="D1938" t="str">
            <v>INT5MON</v>
          </cell>
          <cell r="E1938">
            <v>4.5800000000000002E-5</v>
          </cell>
        </row>
        <row r="1939">
          <cell r="A1939">
            <v>2011</v>
          </cell>
          <cell r="B1939" t="str">
            <v>DEC</v>
          </cell>
          <cell r="D1939" t="str">
            <v>ADJ5PRI</v>
          </cell>
          <cell r="E1939">
            <v>0</v>
          </cell>
        </row>
        <row r="1940">
          <cell r="A1940">
            <v>2011</v>
          </cell>
          <cell r="B1940" t="str">
            <v>DEC</v>
          </cell>
          <cell r="D1940" t="str">
            <v>AVG5AMT</v>
          </cell>
          <cell r="E1940">
            <v>-13223272.8845187</v>
          </cell>
        </row>
        <row r="1941">
          <cell r="A1941">
            <v>2011</v>
          </cell>
          <cell r="B1941" t="str">
            <v>DEC</v>
          </cell>
          <cell r="D1941" t="str">
            <v>GLE5MON</v>
          </cell>
          <cell r="E1941">
            <v>-5745454.9543706803</v>
          </cell>
        </row>
        <row r="1942">
          <cell r="A1942">
            <v>2011</v>
          </cell>
          <cell r="B1942" t="str">
            <v>DEC</v>
          </cell>
          <cell r="D1942" t="str">
            <v>RES5PRI</v>
          </cell>
          <cell r="E1942">
            <v>0</v>
          </cell>
        </row>
        <row r="1943">
          <cell r="A1943">
            <v>2011</v>
          </cell>
          <cell r="B1943" t="str">
            <v>DEC</v>
          </cell>
          <cell r="D1943" t="str">
            <v>INT5YER</v>
          </cell>
          <cell r="E1943">
            <v>5.5000000000000003E-4</v>
          </cell>
        </row>
        <row r="1944">
          <cell r="A1944">
            <v>2011</v>
          </cell>
          <cell r="B1944" t="str">
            <v>DEC</v>
          </cell>
          <cell r="D1944" t="str">
            <v>INT5AMT</v>
          </cell>
          <cell r="E1944">
            <v>-605.625898110957</v>
          </cell>
        </row>
        <row r="1945">
          <cell r="A1945">
            <v>2011</v>
          </cell>
          <cell r="B1945" t="str">
            <v>DEC</v>
          </cell>
          <cell r="D1945" t="str">
            <v>TRU5BEG</v>
          </cell>
          <cell r="E1945">
            <v>-10350848.205282399</v>
          </cell>
        </row>
        <row r="1946">
          <cell r="A1946">
            <v>2011</v>
          </cell>
          <cell r="B1946" t="str">
            <v>DEC</v>
          </cell>
          <cell r="D1946" t="str">
            <v>TRU5END</v>
          </cell>
          <cell r="E1946">
            <v>-16095697.563755</v>
          </cell>
        </row>
        <row r="1947">
          <cell r="A1947">
            <v>2011</v>
          </cell>
          <cell r="B1947" t="str">
            <v>DEC</v>
          </cell>
          <cell r="D1947" t="str">
            <v>UCOR.00000301.01.05.01</v>
          </cell>
          <cell r="E1947">
            <v>7091112.6200000001</v>
          </cell>
        </row>
        <row r="1948">
          <cell r="A1948">
            <v>2011</v>
          </cell>
          <cell r="B1948" t="str">
            <v>DEC</v>
          </cell>
          <cell r="D1948" t="str">
            <v>UCOR.00000306.01.07.02</v>
          </cell>
          <cell r="E1948">
            <v>9904473.3000000007</v>
          </cell>
        </row>
        <row r="1949">
          <cell r="A1949">
            <v>2011</v>
          </cell>
          <cell r="B1949" t="str">
            <v>DEC</v>
          </cell>
          <cell r="D1949" t="str">
            <v>UCOR.00000301.01.03.01</v>
          </cell>
          <cell r="E1949">
            <v>23454441.09</v>
          </cell>
        </row>
        <row r="1950">
          <cell r="A1950">
            <v>2011</v>
          </cell>
          <cell r="B1950" t="str">
            <v>DEC</v>
          </cell>
          <cell r="D1950" t="str">
            <v>UCOR.00000301.01.06.01</v>
          </cell>
          <cell r="E1950">
            <v>136425</v>
          </cell>
        </row>
        <row r="1951">
          <cell r="A1951">
            <v>2011</v>
          </cell>
          <cell r="B1951" t="str">
            <v>DEC</v>
          </cell>
          <cell r="D1951" t="str">
            <v>UCOR.00000622.01.02.01</v>
          </cell>
          <cell r="E1951">
            <v>-126627.85</v>
          </cell>
        </row>
        <row r="1952">
          <cell r="A1952">
            <v>2011</v>
          </cell>
          <cell r="B1952" t="str">
            <v>DEC</v>
          </cell>
          <cell r="D1952" t="str">
            <v>UCOR.00000622.01.02.02</v>
          </cell>
          <cell r="E1952">
            <v>-146.28</v>
          </cell>
        </row>
        <row r="1953">
          <cell r="A1953">
            <v>2011</v>
          </cell>
          <cell r="B1953" t="str">
            <v>DEC</v>
          </cell>
          <cell r="D1953" t="str">
            <v>UNUC.00000001.01.01.01</v>
          </cell>
          <cell r="E1953">
            <v>1135920.0900000001</v>
          </cell>
        </row>
        <row r="1954">
          <cell r="A1954">
            <v>2011</v>
          </cell>
          <cell r="B1954" t="str">
            <v>DEC</v>
          </cell>
          <cell r="D1954" t="str">
            <v>UNUC.00000001.01.02.01</v>
          </cell>
          <cell r="E1954">
            <v>47509</v>
          </cell>
        </row>
        <row r="1955">
          <cell r="A1955">
            <v>2011</v>
          </cell>
          <cell r="B1955" t="str">
            <v>DEC</v>
          </cell>
          <cell r="D1955" t="str">
            <v>UNUC.00000001.01.03.01</v>
          </cell>
          <cell r="E1955">
            <v>20000</v>
          </cell>
        </row>
        <row r="1956">
          <cell r="A1956">
            <v>2011</v>
          </cell>
          <cell r="B1956" t="str">
            <v>DEC</v>
          </cell>
          <cell r="D1956" t="str">
            <v>UNUC.00000001.01.04.01</v>
          </cell>
          <cell r="E1956">
            <v>374603.31</v>
          </cell>
        </row>
        <row r="1957">
          <cell r="A1957">
            <v>2011</v>
          </cell>
          <cell r="B1957" t="str">
            <v>DEC</v>
          </cell>
          <cell r="D1957" t="str">
            <v>UNUC.00000001.01.05.01</v>
          </cell>
          <cell r="E1957">
            <v>9295.6</v>
          </cell>
        </row>
        <row r="1958">
          <cell r="A1958">
            <v>2011</v>
          </cell>
          <cell r="B1958" t="str">
            <v>DEC</v>
          </cell>
          <cell r="D1958" t="str">
            <v>UNUC.00000001.01.06.01</v>
          </cell>
          <cell r="E1958">
            <v>-4756.13</v>
          </cell>
        </row>
        <row r="1959">
          <cell r="A1959">
            <v>2011</v>
          </cell>
          <cell r="B1959" t="str">
            <v>DEC</v>
          </cell>
          <cell r="D1959" t="str">
            <v>UNUC.00000001.01.07.01</v>
          </cell>
          <cell r="E1959">
            <v>1400</v>
          </cell>
        </row>
        <row r="1960">
          <cell r="A1960">
            <v>2011</v>
          </cell>
          <cell r="B1960" t="str">
            <v>DEC</v>
          </cell>
          <cell r="D1960" t="str">
            <v>UNUC.00000001.01.10.01</v>
          </cell>
          <cell r="E1960">
            <v>4292.2299999999996</v>
          </cell>
        </row>
        <row r="1961">
          <cell r="A1961">
            <v>2011</v>
          </cell>
          <cell r="B1961" t="str">
            <v>DEC</v>
          </cell>
          <cell r="D1961" t="str">
            <v>UNUC.00000001.01.11.01</v>
          </cell>
          <cell r="E1961">
            <v>2571</v>
          </cell>
        </row>
        <row r="1962">
          <cell r="A1962">
            <v>2011</v>
          </cell>
          <cell r="B1962" t="str">
            <v>DEC</v>
          </cell>
          <cell r="D1962" t="str">
            <v>UNUC.00000001.01.12.01</v>
          </cell>
          <cell r="E1962">
            <v>3884</v>
          </cell>
        </row>
        <row r="1963">
          <cell r="A1963">
            <v>2011</v>
          </cell>
          <cell r="B1963" t="str">
            <v>DEC</v>
          </cell>
          <cell r="D1963" t="str">
            <v>UNUC.00000001.01.13.01</v>
          </cell>
          <cell r="E1963">
            <v>-165499.13</v>
          </cell>
        </row>
        <row r="1964">
          <cell r="A1964">
            <v>2011</v>
          </cell>
          <cell r="B1964" t="str">
            <v>DEC</v>
          </cell>
          <cell r="D1964" t="str">
            <v>UNUC.00000001.01.15.01</v>
          </cell>
          <cell r="E1964">
            <v>235136.2</v>
          </cell>
        </row>
        <row r="1965">
          <cell r="A1965">
            <v>2011</v>
          </cell>
          <cell r="B1965" t="str">
            <v>DEC</v>
          </cell>
          <cell r="D1965" t="str">
            <v>UNUC.00000002.01.01.01</v>
          </cell>
          <cell r="E1965">
            <v>1410992.6</v>
          </cell>
        </row>
        <row r="1966">
          <cell r="A1966">
            <v>2011</v>
          </cell>
          <cell r="B1966" t="str">
            <v>DEC</v>
          </cell>
          <cell r="D1966" t="str">
            <v>UNUC.00000002.01.04.01</v>
          </cell>
          <cell r="E1966">
            <v>-23233.67</v>
          </cell>
        </row>
        <row r="1967">
          <cell r="A1967">
            <v>2011</v>
          </cell>
          <cell r="B1967" t="str">
            <v>DEC</v>
          </cell>
          <cell r="D1967" t="str">
            <v>UNUC.00000002.01.05.01</v>
          </cell>
          <cell r="E1967">
            <v>4540.7299999999996</v>
          </cell>
        </row>
        <row r="1968">
          <cell r="A1968">
            <v>2011</v>
          </cell>
          <cell r="B1968" t="str">
            <v>DEC</v>
          </cell>
          <cell r="D1968" t="str">
            <v>UNUC.00000002.01.06.01</v>
          </cell>
          <cell r="E1968">
            <v>16467.580000000002</v>
          </cell>
        </row>
        <row r="1969">
          <cell r="A1969">
            <v>2011</v>
          </cell>
          <cell r="B1969" t="str">
            <v>DEC</v>
          </cell>
          <cell r="D1969" t="str">
            <v>UNUC.00000002.01.07.01</v>
          </cell>
          <cell r="E1969">
            <v>2950</v>
          </cell>
        </row>
        <row r="1970">
          <cell r="A1970">
            <v>2011</v>
          </cell>
          <cell r="B1970" t="str">
            <v>DEC</v>
          </cell>
          <cell r="D1970" t="str">
            <v>UNUC.00000002.01.13.01</v>
          </cell>
          <cell r="E1970">
            <v>-704.31</v>
          </cell>
        </row>
        <row r="1971">
          <cell r="A1971">
            <v>2011</v>
          </cell>
          <cell r="B1971" t="str">
            <v>DEC</v>
          </cell>
          <cell r="D1971" t="str">
            <v>UNUC.00000002.01.14.01</v>
          </cell>
          <cell r="E1971">
            <v>11970</v>
          </cell>
        </row>
        <row r="1972">
          <cell r="A1972">
            <v>2011</v>
          </cell>
          <cell r="B1972" t="str">
            <v>DEC</v>
          </cell>
          <cell r="D1972" t="str">
            <v>UNUC.00000002.01.15.01</v>
          </cell>
          <cell r="E1972">
            <v>238851.7</v>
          </cell>
        </row>
        <row r="1973">
          <cell r="A1973">
            <v>2011</v>
          </cell>
          <cell r="B1973" t="str">
            <v>DEC</v>
          </cell>
          <cell r="D1973" t="str">
            <v>UNUC.00000003.01.01.01</v>
          </cell>
          <cell r="E1973">
            <v>111942.84</v>
          </cell>
        </row>
        <row r="1974">
          <cell r="A1974">
            <v>2011</v>
          </cell>
          <cell r="B1974" t="str">
            <v>DEC</v>
          </cell>
          <cell r="D1974" t="str">
            <v>UNUC.00000003.01.02.01</v>
          </cell>
          <cell r="E1974">
            <v>372.42</v>
          </cell>
        </row>
        <row r="1975">
          <cell r="A1975">
            <v>2011</v>
          </cell>
          <cell r="B1975" t="str">
            <v>DEC</v>
          </cell>
          <cell r="D1975" t="str">
            <v>UNUC.00000003.01.06.01</v>
          </cell>
          <cell r="E1975">
            <v>5422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_header"/>
      <sheetName val="sys_desc"/>
      <sheetName val="sys_proj"/>
      <sheetName val="sys_data"/>
      <sheetName val="TRUE_UP"/>
      <sheetName val="Sheet1"/>
      <sheetName val="CAP VAR 01"/>
      <sheetName val="WC3"/>
      <sheetName val="CAP VAR 02"/>
      <sheetName val="TU 2012"/>
      <sheetName val="SJRPP"/>
      <sheetName val="Income Data"/>
      <sheetName val="NCR"/>
      <sheetName val="FINALTU SUM 2012"/>
      <sheetName val="FINAL VAR 2012"/>
      <sheetName val="Est-Act 7-5 2012"/>
    </sheetNames>
    <sheetDataSet>
      <sheetData sheetId="0">
        <row r="2">
          <cell r="G2">
            <v>2012</v>
          </cell>
        </row>
        <row r="3">
          <cell r="G3">
            <v>2013</v>
          </cell>
        </row>
        <row r="4">
          <cell r="G4">
            <v>2013</v>
          </cell>
        </row>
      </sheetData>
      <sheetData sheetId="1">
        <row r="1">
          <cell r="B1" t="str">
            <v>CLAUSE_ACCT</v>
          </cell>
          <cell r="C1" t="str">
            <v>DESCRIPTION</v>
          </cell>
        </row>
        <row r="2">
          <cell r="B2" t="str">
            <v>0000000</v>
          </cell>
          <cell r="C2" t="str">
            <v>aaaaaaaaaaaaaaaaaa</v>
          </cell>
        </row>
        <row r="3">
          <cell r="B3" t="str">
            <v>1823815</v>
          </cell>
          <cell r="C3" t="str">
            <v>Amortization Beg Balance</v>
          </cell>
        </row>
        <row r="4">
          <cell r="B4" t="str">
            <v>1MC5MON</v>
          </cell>
          <cell r="C4" t="str">
            <v>Prior Period True-Up Refunded/(Collected) this Period Mid-course 3</v>
          </cell>
        </row>
        <row r="5">
          <cell r="B5" t="str">
            <v>1MC5OFF</v>
          </cell>
          <cell r="C5" t="str">
            <v>Mid-course correction 1 Offet</v>
          </cell>
        </row>
        <row r="6">
          <cell r="B6" t="str">
            <v>1MC5TOT</v>
          </cell>
          <cell r="C6" t="str">
            <v>Mid-course correction 1 TOTAL</v>
          </cell>
        </row>
        <row r="7">
          <cell r="B7" t="str">
            <v>1MC5YTD</v>
          </cell>
          <cell r="C7" t="str">
            <v>YTD Mid-course 1 Refunded/(Collected) in Current Year, excluding current month</v>
          </cell>
        </row>
        <row r="8">
          <cell r="B8" t="str">
            <v>2MC5MON</v>
          </cell>
          <cell r="C8" t="str">
            <v>Prior Period True-Up Refunded/(Collected) this Period Mid-course 1</v>
          </cell>
        </row>
        <row r="9">
          <cell r="B9" t="str">
            <v>2MC5OFF</v>
          </cell>
          <cell r="C9" t="str">
            <v>Mid-course correction 2 Offet</v>
          </cell>
        </row>
        <row r="10">
          <cell r="B10" t="str">
            <v>2MC5TOT</v>
          </cell>
          <cell r="C10" t="str">
            <v>Mid-course correction 2 TOTAL</v>
          </cell>
        </row>
        <row r="11">
          <cell r="B11" t="str">
            <v>2MC5YTD</v>
          </cell>
          <cell r="C11" t="str">
            <v>YTD Mid-course 2 Refunded/(Collected) in Current Year, excluding current month</v>
          </cell>
        </row>
        <row r="12">
          <cell r="B12" t="str">
            <v>3MC5MON</v>
          </cell>
          <cell r="C12" t="str">
            <v>Prior Period True-Up Refunded/(Collected) this Period Mid-course 2</v>
          </cell>
        </row>
        <row r="13">
          <cell r="B13" t="str">
            <v>3MC5OFF</v>
          </cell>
          <cell r="C13" t="str">
            <v>Mid-course correction 3 Offet</v>
          </cell>
        </row>
        <row r="14">
          <cell r="B14" t="str">
            <v>3MC5TOT</v>
          </cell>
          <cell r="C14" t="str">
            <v>Mid-course correction 3 TOTAL</v>
          </cell>
        </row>
        <row r="15">
          <cell r="B15" t="str">
            <v>3MC5YTD</v>
          </cell>
          <cell r="C15" t="str">
            <v>YTD Mid-course 3 Refunded/(Collected) in Current Year, excluding current month</v>
          </cell>
        </row>
        <row r="16">
          <cell r="B16" t="str">
            <v>4073640</v>
          </cell>
          <cell r="C16" t="str">
            <v>AMORT REG ASSET-OKEELANTA SETLMNT-CAPCT</v>
          </cell>
        </row>
        <row r="17">
          <cell r="B17" t="str">
            <v>407364Y</v>
          </cell>
          <cell r="C17" t="str">
            <v>AMORT REG ASSET-OKEELANTA SETLMNT-CAPCT</v>
          </cell>
        </row>
        <row r="18">
          <cell r="B18" t="str">
            <v>4073700</v>
          </cell>
          <cell r="C18" t="str">
            <v>AMORT REG ASSET-NUCLEAR COST RECOVERY</v>
          </cell>
        </row>
        <row r="19">
          <cell r="B19" t="str">
            <v>4101240</v>
          </cell>
          <cell r="C19" t="str">
            <v>OTH PROP-STORM RECOVERY PROPERTY-FED</v>
          </cell>
        </row>
        <row r="20">
          <cell r="B20" t="str">
            <v>4405000</v>
          </cell>
          <cell r="C20" t="str">
            <v>Capacity Revenues</v>
          </cell>
        </row>
        <row r="21">
          <cell r="B21" t="str">
            <v>4405084</v>
          </cell>
          <cell r="C21" t="str">
            <v>Capacity Revenues - 084</v>
          </cell>
        </row>
        <row r="22">
          <cell r="B22" t="str">
            <v>4405810</v>
          </cell>
          <cell r="C22" t="str">
            <v>Capacity Revenues - 810</v>
          </cell>
        </row>
        <row r="23">
          <cell r="B23" t="str">
            <v>4405840</v>
          </cell>
          <cell r="C23" t="str">
            <v>Capacity Revenues - 840</v>
          </cell>
        </row>
        <row r="24">
          <cell r="B24" t="str">
            <v>4405940</v>
          </cell>
          <cell r="C24" t="str">
            <v>Capacity Revenues - 940</v>
          </cell>
        </row>
        <row r="25">
          <cell r="B25" t="str">
            <v>4471200</v>
          </cell>
          <cell r="C25" t="str">
            <v>CAPACITY SALES-CCR REVENUES</v>
          </cell>
        </row>
        <row r="26">
          <cell r="B26" t="str">
            <v>4471210</v>
          </cell>
          <cell r="C26" t="str">
            <v>CAP REV CCR-FPSC-1990 RATE REDUCTION</v>
          </cell>
        </row>
        <row r="27">
          <cell r="B27" t="str">
            <v>4471220</v>
          </cell>
          <cell r="C27" t="str">
            <v>POWER SALES-EST TRANSMISSION SERVICE</v>
          </cell>
        </row>
        <row r="28">
          <cell r="B28" t="str">
            <v>4471230</v>
          </cell>
          <cell r="C28" t="str">
            <v>POWER SALES-TRANSMISSION SERVICE CONTRA</v>
          </cell>
        </row>
        <row r="29">
          <cell r="B29" t="str">
            <v>4471240</v>
          </cell>
          <cell r="C29" t="str">
            <v>POWER SALES-TRANSMISSION SERVICE</v>
          </cell>
        </row>
        <row r="30">
          <cell r="B30" t="str">
            <v>4471250</v>
          </cell>
          <cell r="C30" t="str">
            <v>SCHEDULING SYST CNTROL DISPATCH SERVICE</v>
          </cell>
        </row>
        <row r="31">
          <cell r="B31" t="str">
            <v>4471260</v>
          </cell>
          <cell r="C31" t="str">
            <v>REACTIVE &amp; VOLTAGE CONTROL SVC-NON FUEL</v>
          </cell>
        </row>
        <row r="32">
          <cell r="B32" t="str">
            <v>4569440</v>
          </cell>
          <cell r="C32" t="str">
            <v>DEF REV-OVERRECOVERY-CCR</v>
          </cell>
        </row>
        <row r="33">
          <cell r="B33" t="str">
            <v>4569480</v>
          </cell>
          <cell r="C33" t="str">
            <v>DEF REG ASSESS FEE REV-CCR</v>
          </cell>
        </row>
        <row r="34">
          <cell r="B34" t="str">
            <v>5060750</v>
          </cell>
          <cell r="C34" t="str">
            <v>MISC STM PWR EXP-FOSSIL PLANT SECURITY</v>
          </cell>
        </row>
        <row r="35">
          <cell r="B35" t="str">
            <v>5242200</v>
          </cell>
          <cell r="C35" t="str">
            <v>MISC NUC PWR EXP-HEIGHTNED SECURITY-CCR</v>
          </cell>
        </row>
        <row r="36">
          <cell r="B36" t="str">
            <v>5249000</v>
          </cell>
          <cell r="C36" t="str">
            <v>NCRC_RECOVERABLE_O&amp;M</v>
          </cell>
        </row>
        <row r="37">
          <cell r="B37" t="str">
            <v>5249010</v>
          </cell>
          <cell r="C37" t="str">
            <v>NCRC_NON-RETAIL O&amp;M CONTRA CLAUS RECVR C</v>
          </cell>
        </row>
        <row r="38">
          <cell r="B38" t="str">
            <v>5490750</v>
          </cell>
          <cell r="C38" t="str">
            <v>MISC OTH PWR EXP-FOS PLANT SECURITY-CCR</v>
          </cell>
        </row>
        <row r="39">
          <cell r="B39" t="str">
            <v>5554100</v>
          </cell>
          <cell r="C39" t="str">
            <v>UPS CAPACITY CHARGES-CCR</v>
          </cell>
        </row>
        <row r="40">
          <cell r="B40" t="str">
            <v>5554200</v>
          </cell>
          <cell r="C40" t="str">
            <v>QF  CAPACITY CHARGES-CCR</v>
          </cell>
        </row>
        <row r="41">
          <cell r="B41" t="str">
            <v>5554290</v>
          </cell>
          <cell r="C41" t="str">
            <v>OTH DEF CR-SJRPP CAPACITY ACCEL RECOVRY</v>
          </cell>
        </row>
        <row r="42">
          <cell r="B42" t="str">
            <v>555429Y</v>
          </cell>
          <cell r="C42" t="str">
            <v>OTH DEF CR-SJRPP CAPACITY ACCEL RECOVRY</v>
          </cell>
        </row>
        <row r="43">
          <cell r="B43" t="str">
            <v>5554300</v>
          </cell>
          <cell r="C43" t="str">
            <v>SJRPP CAPACITY CHARGES-CCR</v>
          </cell>
        </row>
        <row r="44">
          <cell r="B44" t="str">
            <v>5554310</v>
          </cell>
          <cell r="C44" t="str">
            <v>CAP CHARGES-CCR-FPSC-'90 RATE REDUCTION</v>
          </cell>
        </row>
        <row r="45">
          <cell r="B45" t="str">
            <v>5554320</v>
          </cell>
          <cell r="C45" t="str">
            <v>SJRPP DEFERRED INTEREST PAYMENTS-CCR</v>
          </cell>
        </row>
        <row r="46">
          <cell r="B46" t="str">
            <v>5554400</v>
          </cell>
          <cell r="C46" t="str">
            <v>SHORT TERM CAPACITY PURCHASES-CCR</v>
          </cell>
        </row>
        <row r="47">
          <cell r="B47" t="str">
            <v>5554410</v>
          </cell>
          <cell r="C47" t="str">
            <v>PUR PWR-CAPAC PUR-L/T CNTR-MIN PYMT-CCR</v>
          </cell>
        </row>
        <row r="48">
          <cell r="B48" t="str">
            <v>5651200</v>
          </cell>
          <cell r="C48" t="str">
            <v>TRANS OF ELECTRICITY BY OTHERS-CCRC</v>
          </cell>
        </row>
        <row r="49">
          <cell r="B49" t="str">
            <v>5651210</v>
          </cell>
          <cell r="C49" t="str">
            <v>TRANS ELEC BY OTH-L/T CONTRACT-CCR</v>
          </cell>
        </row>
        <row r="50">
          <cell r="B50" t="str">
            <v>6120001764</v>
          </cell>
          <cell r="C50">
            <v>0</v>
          </cell>
        </row>
        <row r="51">
          <cell r="B51" t="str">
            <v>6120001765</v>
          </cell>
          <cell r="C51">
            <v>0</v>
          </cell>
        </row>
        <row r="52">
          <cell r="B52" t="str">
            <v>6350000283</v>
          </cell>
          <cell r="C52" t="str">
            <v>Sales for Resale-A05 Capacity-Unalloc</v>
          </cell>
        </row>
        <row r="53">
          <cell r="B53" t="str">
            <v>6350000351</v>
          </cell>
          <cell r="C53">
            <v>0</v>
          </cell>
        </row>
        <row r="54">
          <cell r="B54" t="str">
            <v>6350000352</v>
          </cell>
          <cell r="C54">
            <v>0</v>
          </cell>
        </row>
        <row r="55">
          <cell r="B55" t="str">
            <v>6350000353</v>
          </cell>
          <cell r="C55">
            <v>0</v>
          </cell>
        </row>
        <row r="56">
          <cell r="B56" t="str">
            <v>6350000354</v>
          </cell>
          <cell r="C56">
            <v>0</v>
          </cell>
        </row>
        <row r="57">
          <cell r="B57" t="str">
            <v>6350000355</v>
          </cell>
          <cell r="C57">
            <v>0</v>
          </cell>
        </row>
        <row r="58">
          <cell r="B58" t="str">
            <v>6350000356</v>
          </cell>
          <cell r="C58">
            <v>0</v>
          </cell>
        </row>
        <row r="59">
          <cell r="B59" t="str">
            <v>6350000866</v>
          </cell>
          <cell r="C59" t="str">
            <v>Sales For Resale-A05 CapacityRevenues</v>
          </cell>
        </row>
        <row r="60">
          <cell r="B60" t="str">
            <v>6350000868</v>
          </cell>
          <cell r="C60" t="str">
            <v>Sales For Resale-Est Transm Srvc-A05 Cap</v>
          </cell>
        </row>
        <row r="61">
          <cell r="B61" t="str">
            <v>6350000869</v>
          </cell>
          <cell r="C61" t="str">
            <v>Sls For Resale-Transm Srv Contra-A05 Cap</v>
          </cell>
        </row>
        <row r="62">
          <cell r="B62" t="str">
            <v>6350000870</v>
          </cell>
          <cell r="C62" t="str">
            <v>Sales For Resale-Transm Service-A05 Cap</v>
          </cell>
        </row>
        <row r="63">
          <cell r="B63" t="str">
            <v>6350000871</v>
          </cell>
          <cell r="C63" t="str">
            <v>Sls For Resale-SchSys Ctrl Disp-A05 Cap</v>
          </cell>
        </row>
        <row r="64">
          <cell r="B64" t="str">
            <v>6350000872</v>
          </cell>
          <cell r="C64" t="str">
            <v>Sls For Resale-Reactive&amp;Volt Ctrl-A05Cap</v>
          </cell>
        </row>
        <row r="65">
          <cell r="B65" t="str">
            <v>6360000992</v>
          </cell>
          <cell r="C65" t="str">
            <v>Amort Reg Asset-Nuc Cost Rec-A18 New Nuc</v>
          </cell>
        </row>
        <row r="66">
          <cell r="B66" t="str">
            <v>9232090</v>
          </cell>
          <cell r="C66" t="str">
            <v>OUTSIDE SERVICES LEGAL-CAPACITY CLAUSE</v>
          </cell>
        </row>
        <row r="67">
          <cell r="B67" t="str">
            <v>9251040</v>
          </cell>
          <cell r="C67" t="str">
            <v>NUCL CNTR WCOMP HEIGHTENED SECURITY-CCR</v>
          </cell>
        </row>
        <row r="68">
          <cell r="B68" t="str">
            <v>9999999</v>
          </cell>
          <cell r="C68" t="str">
            <v>dddddddddd</v>
          </cell>
        </row>
        <row r="69">
          <cell r="B69" t="str">
            <v>ADJ5PRI</v>
          </cell>
          <cell r="C69" t="str">
            <v>Adjustments for Prior Month</v>
          </cell>
        </row>
        <row r="70">
          <cell r="B70" t="str">
            <v>AM15081</v>
          </cell>
          <cell r="C70" t="str">
            <v>081 - Amortizable Base - Beginning of Month Balance</v>
          </cell>
        </row>
        <row r="71">
          <cell r="B71" t="str">
            <v>AM15167</v>
          </cell>
          <cell r="C71" t="str">
            <v>167 - Amortizable Base - Beginning of Month Balance</v>
          </cell>
        </row>
        <row r="72">
          <cell r="B72" t="str">
            <v>AM15168</v>
          </cell>
          <cell r="C72" t="str">
            <v>168 - Amortizable Base - Beginning of Month Balance</v>
          </cell>
        </row>
        <row r="73">
          <cell r="B73" t="str">
            <v>AM25081</v>
          </cell>
          <cell r="C73" t="str">
            <v>081 - Current Month Activity</v>
          </cell>
        </row>
        <row r="74">
          <cell r="B74" t="str">
            <v>AM25167</v>
          </cell>
          <cell r="C74" t="str">
            <v>167 - Current Month Activity</v>
          </cell>
        </row>
        <row r="75">
          <cell r="B75" t="str">
            <v>AM25168</v>
          </cell>
          <cell r="C75" t="str">
            <v>168 - Current Month Activity</v>
          </cell>
        </row>
        <row r="76">
          <cell r="B76" t="str">
            <v>AM35081</v>
          </cell>
          <cell r="C76" t="str">
            <v>081 - Amortizable Base - End of Month Balance</v>
          </cell>
        </row>
        <row r="77">
          <cell r="B77" t="str">
            <v>AM35167</v>
          </cell>
          <cell r="C77" t="str">
            <v>167 - Amortizable Base - End of Month Balance</v>
          </cell>
        </row>
        <row r="78">
          <cell r="B78" t="str">
            <v>AM35168</v>
          </cell>
          <cell r="C78" t="str">
            <v>168 - Amortizable Base - End of Month Balance</v>
          </cell>
        </row>
        <row r="79">
          <cell r="B79" t="str">
            <v>AM45081</v>
          </cell>
          <cell r="C79" t="str">
            <v>081 - Remaining Period</v>
          </cell>
        </row>
        <row r="80">
          <cell r="B80" t="str">
            <v>AM45167</v>
          </cell>
          <cell r="C80" t="str">
            <v>167 - Remaining Period</v>
          </cell>
        </row>
        <row r="81">
          <cell r="B81" t="str">
            <v>AM45168</v>
          </cell>
          <cell r="C81" t="str">
            <v>168 - Remaining Period</v>
          </cell>
        </row>
        <row r="82">
          <cell r="B82" t="str">
            <v>AM55081</v>
          </cell>
          <cell r="C82" t="str">
            <v>081 - Amortizable Base for Interest Calculation</v>
          </cell>
        </row>
        <row r="83">
          <cell r="B83" t="str">
            <v>AM55167</v>
          </cell>
          <cell r="C83" t="str">
            <v>167 - Amortizable Base for Interest Calculation</v>
          </cell>
        </row>
        <row r="84">
          <cell r="B84" t="str">
            <v>AM55168</v>
          </cell>
          <cell r="C84" t="str">
            <v>168 - Amortizable Base for Interest Calculation</v>
          </cell>
        </row>
        <row r="85">
          <cell r="B85" t="str">
            <v>AM65081</v>
          </cell>
          <cell r="C85" t="str">
            <v>081 - Interest Rate - First Day of the Month</v>
          </cell>
        </row>
        <row r="86">
          <cell r="B86" t="str">
            <v>AM65167</v>
          </cell>
          <cell r="C86" t="str">
            <v>167 - Interest Rate - First Day of the Month</v>
          </cell>
        </row>
        <row r="87">
          <cell r="B87" t="str">
            <v>AM65168</v>
          </cell>
          <cell r="C87" t="str">
            <v>168 - Interest Rate - First Day of the Month</v>
          </cell>
        </row>
        <row r="88">
          <cell r="B88" t="str">
            <v>AM75081</v>
          </cell>
          <cell r="C88" t="str">
            <v>081 - Interest Rate - Last Day of the Month</v>
          </cell>
        </row>
        <row r="89">
          <cell r="B89" t="str">
            <v>AM75167</v>
          </cell>
          <cell r="C89" t="str">
            <v>167 - Interest Rate - Last Day of the Month</v>
          </cell>
        </row>
        <row r="90">
          <cell r="B90" t="str">
            <v>AM75168</v>
          </cell>
          <cell r="C90" t="str">
            <v>168 - Interest Rate - Last Day of the Month</v>
          </cell>
        </row>
        <row r="91">
          <cell r="B91" t="str">
            <v>AM85081</v>
          </cell>
          <cell r="C91" t="str">
            <v>081 - Average Annual Interest Rate</v>
          </cell>
        </row>
        <row r="92">
          <cell r="B92" t="str">
            <v>AM85167</v>
          </cell>
          <cell r="C92" t="str">
            <v>167 - Average Annual Interest Rate</v>
          </cell>
        </row>
        <row r="93">
          <cell r="B93" t="str">
            <v>AM85168</v>
          </cell>
          <cell r="C93" t="str">
            <v>168 - Average Annual Interest Rate</v>
          </cell>
        </row>
        <row r="94">
          <cell r="B94" t="str">
            <v>AM95081</v>
          </cell>
          <cell r="C94" t="str">
            <v>081 - Monthly Average Interest Rate</v>
          </cell>
        </row>
        <row r="95">
          <cell r="B95" t="str">
            <v>AM95167</v>
          </cell>
          <cell r="C95" t="str">
            <v>167 - Monthly Average Interest Rate</v>
          </cell>
        </row>
        <row r="96">
          <cell r="B96" t="str">
            <v>AM95168</v>
          </cell>
          <cell r="C96" t="str">
            <v>168 - Monthly Average Interest Rate</v>
          </cell>
        </row>
        <row r="97">
          <cell r="B97" t="str">
            <v>AMA5081</v>
          </cell>
          <cell r="C97" t="str">
            <v>081 - Interest Amount</v>
          </cell>
        </row>
        <row r="98">
          <cell r="B98" t="str">
            <v>AMA5167</v>
          </cell>
          <cell r="C98" t="str">
            <v>167 - Interest Amount</v>
          </cell>
        </row>
        <row r="99">
          <cell r="B99" t="str">
            <v>AMA5168</v>
          </cell>
          <cell r="C99" t="str">
            <v>168 - Interest Amount</v>
          </cell>
        </row>
        <row r="100">
          <cell r="B100" t="str">
            <v>AMB5081</v>
          </cell>
          <cell r="C100" t="str">
            <v>081 - Jurisdictional Factor</v>
          </cell>
        </row>
        <row r="101">
          <cell r="B101" t="str">
            <v>AMB5167</v>
          </cell>
          <cell r="C101" t="str">
            <v>167 - Jurisdictional Factor</v>
          </cell>
        </row>
        <row r="102">
          <cell r="B102" t="str">
            <v>AMB5168</v>
          </cell>
          <cell r="C102" t="str">
            <v>168 - Jurisdictional Factor</v>
          </cell>
        </row>
        <row r="103">
          <cell r="B103" t="str">
            <v>AMC5081</v>
          </cell>
          <cell r="C103" t="str">
            <v>081 - Jurisdictional Interest Amount</v>
          </cell>
        </row>
        <row r="104">
          <cell r="B104" t="str">
            <v>AMC5167</v>
          </cell>
          <cell r="C104" t="str">
            <v>167 - Jurisdictional Interest Amount</v>
          </cell>
        </row>
        <row r="105">
          <cell r="B105" t="str">
            <v>AMC5168</v>
          </cell>
          <cell r="C105" t="str">
            <v>168 - Jurisdictional Interest Amount</v>
          </cell>
        </row>
        <row r="106">
          <cell r="B106" t="str">
            <v>AVG5AMT</v>
          </cell>
          <cell r="C106" t="str">
            <v>Average Amount for Interest Calculation</v>
          </cell>
        </row>
        <row r="107">
          <cell r="B107" t="str">
            <v>EXP5TOT</v>
          </cell>
          <cell r="C107" t="str">
            <v>Total Expenses applicable to current period</v>
          </cell>
        </row>
        <row r="108">
          <cell r="B108" t="str">
            <v>GLB5BEG</v>
          </cell>
          <cell r="C108" t="str">
            <v>True-up --- Beginning of Period GL Balance</v>
          </cell>
        </row>
        <row r="109">
          <cell r="B109" t="str">
            <v>GLB5END</v>
          </cell>
          <cell r="C109" t="str">
            <v>End of Period GL Balance</v>
          </cell>
        </row>
        <row r="110">
          <cell r="B110" t="str">
            <v>GLE5MON</v>
          </cell>
          <cell r="C110" t="str">
            <v>Current Month Amount w/ Interest ( Basis for GL Entry)</v>
          </cell>
        </row>
        <row r="111">
          <cell r="B111" t="str">
            <v>INT5AMT</v>
          </cell>
          <cell r="C111" t="str">
            <v>Interest Amount</v>
          </cell>
        </row>
        <row r="112">
          <cell r="B112" t="str">
            <v>INT5MON</v>
          </cell>
          <cell r="C112" t="str">
            <v>Average Monthly Interest Rate</v>
          </cell>
        </row>
        <row r="113">
          <cell r="B113" t="str">
            <v>INT5YER</v>
          </cell>
          <cell r="C113" t="str">
            <v>Average Annual Interest Rate</v>
          </cell>
        </row>
        <row r="114">
          <cell r="B114" t="str">
            <v>INT5YTD</v>
          </cell>
          <cell r="C114" t="str">
            <v>YTD Interest Amount excluding Current Month</v>
          </cell>
        </row>
        <row r="115">
          <cell r="B115" t="str">
            <v>LIN5LOS</v>
          </cell>
          <cell r="C115" t="str">
            <v>Line Loss</v>
          </cell>
        </row>
        <row r="116">
          <cell r="B116" t="str">
            <v>LNG5MON</v>
          </cell>
          <cell r="C116" t="str">
            <v>Long Term Current Month Amount</v>
          </cell>
        </row>
        <row r="117">
          <cell r="B117" t="str">
            <v>MAN5001</v>
          </cell>
          <cell r="C117" t="str">
            <v>Final True-up (for Current Year - 2)</v>
          </cell>
        </row>
        <row r="118">
          <cell r="B118" t="str">
            <v>MAN5002</v>
          </cell>
          <cell r="C118" t="str">
            <v>Est. Actual True-up (for Current Year - 1)</v>
          </cell>
        </row>
        <row r="119">
          <cell r="B119" t="str">
            <v>MAN5003</v>
          </cell>
          <cell r="C119" t="str">
            <v>Month-end Adjustment to agree to GL</v>
          </cell>
        </row>
        <row r="120">
          <cell r="B120" t="str">
            <v>MAN5005</v>
          </cell>
          <cell r="C120" t="str">
            <v>Mid-course Correction1 - Total Amount to be Refunded/(Collected)</v>
          </cell>
        </row>
        <row r="121">
          <cell r="B121" t="str">
            <v>MAN5006</v>
          </cell>
          <cell r="C121" t="str">
            <v>Mid-course Correction1 - Amortization Period (in months)</v>
          </cell>
        </row>
        <row r="122">
          <cell r="B122" t="str">
            <v>MAN5007</v>
          </cell>
          <cell r="C122" t="str">
            <v>Mid-course Correction2 - Total Amount to be Refunded/(Collected)</v>
          </cell>
        </row>
        <row r="123">
          <cell r="B123" t="str">
            <v>MAN5008</v>
          </cell>
          <cell r="C123" t="str">
            <v>Mid-course Correction2 - Amortization Period (in months)</v>
          </cell>
        </row>
        <row r="124">
          <cell r="B124" t="str">
            <v>MAN5009</v>
          </cell>
          <cell r="C124" t="str">
            <v>Mid-course Correction3 - Total Amount to be Refunded/(Collected)</v>
          </cell>
        </row>
        <row r="125">
          <cell r="B125" t="str">
            <v>MAN500A</v>
          </cell>
          <cell r="C125" t="str">
            <v>Mid-course Correction3 - Amortization Period (in months)</v>
          </cell>
        </row>
        <row r="126">
          <cell r="B126" t="str">
            <v>MAN500B</v>
          </cell>
          <cell r="C126" t="str">
            <v>Deferred True-up (for Current Year - 1)</v>
          </cell>
        </row>
        <row r="127">
          <cell r="B127" t="str">
            <v>MAN5010</v>
          </cell>
          <cell r="C127" t="str">
            <v>NCRC RECOVERABLE O&amp;M</v>
          </cell>
        </row>
        <row r="128">
          <cell r="B128" t="str">
            <v>MAN5011</v>
          </cell>
          <cell r="C128" t="str">
            <v>Jurisdictional Separation Factor</v>
          </cell>
        </row>
        <row r="129">
          <cell r="B129" t="str">
            <v>MAN5101</v>
          </cell>
          <cell r="C129" t="str">
            <v>Final True-up (for Current Year - 2) - GBRA</v>
          </cell>
        </row>
        <row r="130">
          <cell r="B130" t="str">
            <v>MAN5102</v>
          </cell>
          <cell r="C130" t="str">
            <v>Est. Actual True-up (for Current Year - 1) - GBRA</v>
          </cell>
        </row>
        <row r="131">
          <cell r="B131" t="str">
            <v>MAN510B</v>
          </cell>
          <cell r="C131" t="str">
            <v>Deferred True-up (for Current Year - 1) - GBRA</v>
          </cell>
        </row>
        <row r="132">
          <cell r="B132" t="str">
            <v>MAN5WC3</v>
          </cell>
          <cell r="C132" t="str">
            <v>West County 3 Revenue Reclass</v>
          </cell>
        </row>
        <row r="133">
          <cell r="B133" t="str">
            <v>O/U5MON</v>
          </cell>
          <cell r="C133" t="str">
            <v>Over/(under) for the current period</v>
          </cell>
        </row>
        <row r="134">
          <cell r="B134" t="str">
            <v>O/U5YTD</v>
          </cell>
          <cell r="C134" t="str">
            <v>YTD Over/(under) excluding current period</v>
          </cell>
        </row>
        <row r="135">
          <cell r="B135" t="str">
            <v>OM15083</v>
          </cell>
          <cell r="C135" t="str">
            <v>083 - O &amp; M Expenses Amount</v>
          </cell>
        </row>
        <row r="136">
          <cell r="B136" t="str">
            <v>OM15084</v>
          </cell>
          <cell r="C136" t="str">
            <v>084 - O &amp; M Expenses Amount</v>
          </cell>
        </row>
        <row r="137">
          <cell r="B137" t="str">
            <v>OM15085</v>
          </cell>
          <cell r="C137" t="str">
            <v>085 - O &amp; M Expenses Amount</v>
          </cell>
        </row>
        <row r="138">
          <cell r="B138" t="str">
            <v>OM15086</v>
          </cell>
          <cell r="C138" t="str">
            <v>086 - O &amp; M Expenses Amount</v>
          </cell>
        </row>
        <row r="139">
          <cell r="B139" t="str">
            <v>OM15087</v>
          </cell>
          <cell r="C139" t="str">
            <v>087 - O &amp; M Expenses Amount</v>
          </cell>
        </row>
        <row r="140">
          <cell r="B140" t="str">
            <v>OM15088</v>
          </cell>
          <cell r="C140" t="str">
            <v>088 - O &amp; M Expenses Amount</v>
          </cell>
        </row>
        <row r="141">
          <cell r="B141" t="str">
            <v>OM15089</v>
          </cell>
          <cell r="C141" t="str">
            <v>089 - O &amp; M Expenses Amount</v>
          </cell>
        </row>
        <row r="142">
          <cell r="B142" t="str">
            <v>OM15090</v>
          </cell>
          <cell r="C142" t="str">
            <v>090 - O &amp; M Expenses Amount</v>
          </cell>
        </row>
        <row r="143">
          <cell r="B143" t="str">
            <v>OM15167</v>
          </cell>
          <cell r="C143" t="str">
            <v>167 - O &amp; M Expenses Amount</v>
          </cell>
        </row>
        <row r="144">
          <cell r="B144" t="str">
            <v>OM15169</v>
          </cell>
          <cell r="C144" t="str">
            <v>169 - O &amp; M Expenses Amount</v>
          </cell>
        </row>
        <row r="145">
          <cell r="B145" t="str">
            <v>OM15182</v>
          </cell>
          <cell r="C145" t="str">
            <v>182 - O &amp; M Expenses Amount</v>
          </cell>
        </row>
        <row r="146">
          <cell r="B146" t="str">
            <v>OM25083</v>
          </cell>
          <cell r="C146" t="str">
            <v>083 - CP Allocation Factor</v>
          </cell>
        </row>
        <row r="147">
          <cell r="B147" t="str">
            <v>OM25084</v>
          </cell>
          <cell r="C147" t="str">
            <v>084 - CP Allocation Factor</v>
          </cell>
        </row>
        <row r="148">
          <cell r="B148" t="str">
            <v>OM25085</v>
          </cell>
          <cell r="C148" t="str">
            <v>085 - CP Allocation Factor</v>
          </cell>
        </row>
        <row r="149">
          <cell r="B149" t="str">
            <v>OM25086</v>
          </cell>
          <cell r="C149" t="str">
            <v>086 - CP Allocation Factor</v>
          </cell>
        </row>
        <row r="150">
          <cell r="B150" t="str">
            <v>OM25087</v>
          </cell>
          <cell r="C150" t="str">
            <v>087 - CP Allocation Factor</v>
          </cell>
        </row>
        <row r="151">
          <cell r="B151" t="str">
            <v>OM25088</v>
          </cell>
          <cell r="C151" t="str">
            <v>088 - CP Allocation Factor</v>
          </cell>
        </row>
        <row r="152">
          <cell r="B152" t="str">
            <v>OM25089</v>
          </cell>
          <cell r="C152" t="str">
            <v>089 - CP Allocation Factor</v>
          </cell>
        </row>
        <row r="153">
          <cell r="B153" t="str">
            <v>OM25090</v>
          </cell>
          <cell r="C153" t="str">
            <v>090 - CP Allocation Factor</v>
          </cell>
        </row>
        <row r="154">
          <cell r="B154" t="str">
            <v>OM25167</v>
          </cell>
          <cell r="C154" t="str">
            <v>167 - CP Allocation Factor</v>
          </cell>
        </row>
        <row r="155">
          <cell r="B155" t="str">
            <v>OM25169</v>
          </cell>
          <cell r="C155" t="str">
            <v>169 - CP Allocation Factor</v>
          </cell>
        </row>
        <row r="156">
          <cell r="B156" t="str">
            <v>OM25182</v>
          </cell>
          <cell r="C156" t="str">
            <v>182 - CP Allocation Factor</v>
          </cell>
        </row>
        <row r="157">
          <cell r="B157" t="str">
            <v>OM35083</v>
          </cell>
          <cell r="C157" t="str">
            <v>083 - GCP Allocation Factor</v>
          </cell>
        </row>
        <row r="158">
          <cell r="B158" t="str">
            <v>OM35084</v>
          </cell>
          <cell r="C158" t="str">
            <v>084 - GCP Allocation Factor</v>
          </cell>
        </row>
        <row r="159">
          <cell r="B159" t="str">
            <v>OM35085</v>
          </cell>
          <cell r="C159" t="str">
            <v>085 - GCP Allocation Factor</v>
          </cell>
        </row>
        <row r="160">
          <cell r="B160" t="str">
            <v>OM35086</v>
          </cell>
          <cell r="C160" t="str">
            <v>086 - GCP Allocation Factor</v>
          </cell>
        </row>
        <row r="161">
          <cell r="B161" t="str">
            <v>OM35087</v>
          </cell>
          <cell r="C161" t="str">
            <v>087 - GCP Allocation Factor</v>
          </cell>
        </row>
        <row r="162">
          <cell r="B162" t="str">
            <v>OM35088</v>
          </cell>
          <cell r="C162" t="str">
            <v>088 - GCP Allocation Factor</v>
          </cell>
        </row>
        <row r="163">
          <cell r="B163" t="str">
            <v>OM35089</v>
          </cell>
          <cell r="C163" t="str">
            <v>089 - GCP Allocation Factor</v>
          </cell>
        </row>
        <row r="164">
          <cell r="B164" t="str">
            <v>OM35090</v>
          </cell>
          <cell r="C164" t="str">
            <v>090 - GCP Allocation Factor</v>
          </cell>
        </row>
        <row r="165">
          <cell r="B165" t="str">
            <v>OM35167</v>
          </cell>
          <cell r="C165" t="str">
            <v>167 - GCP Allocation Factor</v>
          </cell>
        </row>
        <row r="166">
          <cell r="B166" t="str">
            <v>OM35169</v>
          </cell>
          <cell r="C166" t="str">
            <v>169 - GCP Allocation Factor</v>
          </cell>
        </row>
        <row r="167">
          <cell r="B167" t="str">
            <v>OM35182</v>
          </cell>
          <cell r="C167" t="str">
            <v>182 - GCP Allocation Factor</v>
          </cell>
        </row>
        <row r="168">
          <cell r="B168" t="str">
            <v>OM45083</v>
          </cell>
          <cell r="C168" t="str">
            <v>083 - Energy Allocation Factor</v>
          </cell>
        </row>
        <row r="169">
          <cell r="B169" t="str">
            <v>OM45084</v>
          </cell>
          <cell r="C169" t="str">
            <v>084 - Energy Allocation Factor</v>
          </cell>
        </row>
        <row r="170">
          <cell r="B170" t="str">
            <v>OM45085</v>
          </cell>
          <cell r="C170" t="str">
            <v>085 - Energy Allocation Factor</v>
          </cell>
        </row>
        <row r="171">
          <cell r="B171" t="str">
            <v>OM45086</v>
          </cell>
          <cell r="C171" t="str">
            <v>086 - Energy Allocation Factor</v>
          </cell>
        </row>
        <row r="172">
          <cell r="B172" t="str">
            <v>OM45087</v>
          </cell>
          <cell r="C172" t="str">
            <v>087 - Energy Allocation Factor</v>
          </cell>
        </row>
        <row r="173">
          <cell r="B173" t="str">
            <v>OM45088</v>
          </cell>
          <cell r="C173" t="str">
            <v>088 - Energy Allocation Factor</v>
          </cell>
        </row>
        <row r="174">
          <cell r="B174" t="str">
            <v>OM45089</v>
          </cell>
          <cell r="C174" t="str">
            <v>089 - Energy Allocation Factor</v>
          </cell>
        </row>
        <row r="175">
          <cell r="B175" t="str">
            <v>OM45090</v>
          </cell>
          <cell r="C175" t="str">
            <v>090 - Energy Allocation Factor</v>
          </cell>
        </row>
        <row r="176">
          <cell r="B176" t="str">
            <v>OM45167</v>
          </cell>
          <cell r="C176" t="str">
            <v>167 - Energy Allocation Factor</v>
          </cell>
        </row>
        <row r="177">
          <cell r="B177" t="str">
            <v>OM45169</v>
          </cell>
          <cell r="C177" t="str">
            <v>169 - Energy Allocation Factor</v>
          </cell>
        </row>
        <row r="178">
          <cell r="B178" t="str">
            <v>OM45182</v>
          </cell>
          <cell r="C178" t="str">
            <v>182 - Energy Allocation Factor</v>
          </cell>
        </row>
        <row r="179">
          <cell r="B179" t="str">
            <v>OM55083</v>
          </cell>
          <cell r="C179" t="str">
            <v>083 - CP Allocation O &amp; M Exp Amount</v>
          </cell>
        </row>
        <row r="180">
          <cell r="B180" t="str">
            <v>OM55084</v>
          </cell>
          <cell r="C180" t="str">
            <v>084 - CP Allocation O &amp; M Exp Amount</v>
          </cell>
        </row>
        <row r="181">
          <cell r="B181" t="str">
            <v>OM55085</v>
          </cell>
          <cell r="C181" t="str">
            <v>085 - CP Allocation O &amp; M Exp Amount</v>
          </cell>
        </row>
        <row r="182">
          <cell r="B182" t="str">
            <v>OM55086</v>
          </cell>
          <cell r="C182" t="str">
            <v>086 - CP Allocation O &amp; M Exp Amount</v>
          </cell>
        </row>
        <row r="183">
          <cell r="B183" t="str">
            <v>OM55087</v>
          </cell>
          <cell r="C183" t="str">
            <v>087 - CP Allocation O &amp; M Exp Amount</v>
          </cell>
        </row>
        <row r="184">
          <cell r="B184" t="str">
            <v>OM55088</v>
          </cell>
          <cell r="C184" t="str">
            <v>088 - CP Allocation O &amp; M Exp Amount</v>
          </cell>
        </row>
        <row r="185">
          <cell r="B185" t="str">
            <v>OM55089</v>
          </cell>
          <cell r="C185" t="str">
            <v>089 - CP Allocation O &amp; M Exp Amount</v>
          </cell>
        </row>
        <row r="186">
          <cell r="B186" t="str">
            <v>OM55090</v>
          </cell>
          <cell r="C186" t="str">
            <v>090 - CP Allocation O &amp; M Exp Amount</v>
          </cell>
        </row>
        <row r="187">
          <cell r="B187" t="str">
            <v>OM55167</v>
          </cell>
          <cell r="C187" t="str">
            <v>167 - CP Allocation O &amp; M Exp Amount</v>
          </cell>
        </row>
        <row r="188">
          <cell r="B188" t="str">
            <v>OM55169</v>
          </cell>
          <cell r="C188" t="str">
            <v>169 - CP Allocation O &amp; M Exp Amount</v>
          </cell>
        </row>
        <row r="189">
          <cell r="B189" t="str">
            <v>OM55182</v>
          </cell>
          <cell r="C189" t="str">
            <v>182 - CP Allocation O &amp; M Exp Amount</v>
          </cell>
        </row>
        <row r="190">
          <cell r="B190" t="str">
            <v>OM65083</v>
          </cell>
          <cell r="C190" t="str">
            <v>083 - GCP Allocation O &amp; M Exp Amount</v>
          </cell>
        </row>
        <row r="191">
          <cell r="B191" t="str">
            <v>OM65084</v>
          </cell>
          <cell r="C191" t="str">
            <v>084 - GCP Allocation O &amp; M Exp Amount</v>
          </cell>
        </row>
        <row r="192">
          <cell r="B192" t="str">
            <v>OM65085</v>
          </cell>
          <cell r="C192" t="str">
            <v>085 - GCP Allocation O &amp; M Exp Amount</v>
          </cell>
        </row>
        <row r="193">
          <cell r="B193" t="str">
            <v>OM65086</v>
          </cell>
          <cell r="C193" t="str">
            <v>086 - GCP Allocation O &amp; M Exp Amount</v>
          </cell>
        </row>
        <row r="194">
          <cell r="B194" t="str">
            <v>OM65087</v>
          </cell>
          <cell r="C194" t="str">
            <v>087 - GCP Allocation O &amp; M Exp Amount</v>
          </cell>
        </row>
        <row r="195">
          <cell r="B195" t="str">
            <v>OM65088</v>
          </cell>
          <cell r="C195" t="str">
            <v>088 - GCP Allocation O &amp; M Exp Amount</v>
          </cell>
        </row>
        <row r="196">
          <cell r="B196" t="str">
            <v>OM65089</v>
          </cell>
          <cell r="C196" t="str">
            <v>089 - GCP Allocation O &amp; M Exp Amount</v>
          </cell>
        </row>
        <row r="197">
          <cell r="B197" t="str">
            <v>OM65090</v>
          </cell>
          <cell r="C197" t="str">
            <v>090 - GCP Allocation O &amp; M Exp Amount</v>
          </cell>
        </row>
        <row r="198">
          <cell r="B198" t="str">
            <v>OM65167</v>
          </cell>
          <cell r="C198" t="str">
            <v>167 - GCP Allocation O &amp; M Exp Amount</v>
          </cell>
        </row>
        <row r="199">
          <cell r="B199" t="str">
            <v>OM65169</v>
          </cell>
          <cell r="C199" t="str">
            <v>169 - GCP Allocation O &amp; M Exp Amount</v>
          </cell>
        </row>
        <row r="200">
          <cell r="B200" t="str">
            <v>OM65182</v>
          </cell>
          <cell r="C200" t="str">
            <v>182 - GCP Allocation O &amp; M Exp Amount</v>
          </cell>
        </row>
        <row r="201">
          <cell r="B201" t="str">
            <v>OM75083</v>
          </cell>
          <cell r="C201" t="str">
            <v>083 - Energy Allocation O &amp; M Exp Amount</v>
          </cell>
        </row>
        <row r="202">
          <cell r="B202" t="str">
            <v>OM75084</v>
          </cell>
          <cell r="C202" t="str">
            <v>084 - Energy Allocation O &amp; M Exp Amount</v>
          </cell>
        </row>
        <row r="203">
          <cell r="B203" t="str">
            <v>OM75085</v>
          </cell>
          <cell r="C203" t="str">
            <v>085 - Energy Allocation O &amp; M Exp Amount</v>
          </cell>
        </row>
        <row r="204">
          <cell r="B204" t="str">
            <v>OM75086</v>
          </cell>
          <cell r="C204" t="str">
            <v>086 - Energy Allocation O &amp; M Exp Amount</v>
          </cell>
        </row>
        <row r="205">
          <cell r="B205" t="str">
            <v>OM75087</v>
          </cell>
          <cell r="C205" t="str">
            <v>087 - Energy Allocation O &amp; M Exp Amount</v>
          </cell>
        </row>
        <row r="206">
          <cell r="B206" t="str">
            <v>OM75088</v>
          </cell>
          <cell r="C206" t="str">
            <v>088 - Energy Allocation O &amp; M Exp Amount</v>
          </cell>
        </row>
        <row r="207">
          <cell r="B207" t="str">
            <v>OM75089</v>
          </cell>
          <cell r="C207" t="str">
            <v>089 - Energy Allocation O &amp; M Exp Amount</v>
          </cell>
        </row>
        <row r="208">
          <cell r="B208" t="str">
            <v>OM75090</v>
          </cell>
          <cell r="C208" t="str">
            <v>090 - Energy Allocation O &amp; M Exp Amount</v>
          </cell>
        </row>
        <row r="209">
          <cell r="B209" t="str">
            <v>OM75167</v>
          </cell>
          <cell r="C209" t="str">
            <v>167 - Energy Allocation O &amp; M Exp Amount</v>
          </cell>
        </row>
        <row r="210">
          <cell r="B210" t="str">
            <v>OM75169</v>
          </cell>
          <cell r="C210" t="str">
            <v>169 - Energy Allocation O &amp; M Exp Amount</v>
          </cell>
        </row>
        <row r="211">
          <cell r="B211" t="str">
            <v>OM75182</v>
          </cell>
          <cell r="C211" t="str">
            <v>182 - Energy Allocation O &amp; M Exp Amount</v>
          </cell>
        </row>
        <row r="212">
          <cell r="B212" t="str">
            <v>OM85083</v>
          </cell>
          <cell r="C212" t="str">
            <v>083 - CP Jurisdictional Factor</v>
          </cell>
        </row>
        <row r="213">
          <cell r="B213" t="str">
            <v>OM85084</v>
          </cell>
          <cell r="C213" t="str">
            <v>084 - CP Jurisdictional Factor</v>
          </cell>
        </row>
        <row r="214">
          <cell r="B214" t="str">
            <v>OM85085</v>
          </cell>
          <cell r="C214" t="str">
            <v>085 - CP Jurisdictional Factor</v>
          </cell>
        </row>
        <row r="215">
          <cell r="B215" t="str">
            <v>OM85086</v>
          </cell>
          <cell r="C215" t="str">
            <v>086 - CP Jurisdictional Factor</v>
          </cell>
        </row>
        <row r="216">
          <cell r="B216" t="str">
            <v>OM85087</v>
          </cell>
          <cell r="C216" t="str">
            <v>087 - CP Jurisdictional Factor</v>
          </cell>
        </row>
        <row r="217">
          <cell r="B217" t="str">
            <v>OM85088</v>
          </cell>
          <cell r="C217" t="str">
            <v>088 - CP Jurisdictional Factor</v>
          </cell>
        </row>
        <row r="218">
          <cell r="B218" t="str">
            <v>OM85089</v>
          </cell>
          <cell r="C218" t="str">
            <v>089 - CP Jurisdictional Factor</v>
          </cell>
        </row>
        <row r="219">
          <cell r="B219" t="str">
            <v>OM85090</v>
          </cell>
          <cell r="C219" t="str">
            <v>090 - CP Jurisdictional Factor</v>
          </cell>
        </row>
        <row r="220">
          <cell r="B220" t="str">
            <v>OM85167</v>
          </cell>
          <cell r="C220" t="str">
            <v>167 - CP Jurisdictional Factor</v>
          </cell>
        </row>
        <row r="221">
          <cell r="B221" t="str">
            <v>OM85169</v>
          </cell>
          <cell r="C221" t="str">
            <v>169 - CP Jurisdictional Factor</v>
          </cell>
        </row>
        <row r="222">
          <cell r="B222" t="str">
            <v>OM85182</v>
          </cell>
          <cell r="C222" t="str">
            <v>182 - CP Jurisdictional Factor</v>
          </cell>
        </row>
        <row r="223">
          <cell r="B223" t="str">
            <v>OM95083</v>
          </cell>
          <cell r="C223" t="str">
            <v>083 - GCP Jurisdictional Factor</v>
          </cell>
        </row>
        <row r="224">
          <cell r="B224" t="str">
            <v>OM95084</v>
          </cell>
          <cell r="C224" t="str">
            <v>084 - GCP Jurisdictional Factor</v>
          </cell>
        </row>
        <row r="225">
          <cell r="B225" t="str">
            <v>OM95085</v>
          </cell>
          <cell r="C225" t="str">
            <v>085 - GCP Jurisdictional Factor</v>
          </cell>
        </row>
        <row r="226">
          <cell r="B226" t="str">
            <v>OM95086</v>
          </cell>
          <cell r="C226" t="str">
            <v>086 - GCP Jurisdictional Factor</v>
          </cell>
        </row>
        <row r="227">
          <cell r="B227" t="str">
            <v>OM95087</v>
          </cell>
          <cell r="C227" t="str">
            <v>087 - GCP Jurisdictional Factor</v>
          </cell>
        </row>
        <row r="228">
          <cell r="B228" t="str">
            <v>OM95088</v>
          </cell>
          <cell r="C228" t="str">
            <v>088 - GCP Jurisdictional Factor</v>
          </cell>
        </row>
        <row r="229">
          <cell r="B229" t="str">
            <v>OM95089</v>
          </cell>
          <cell r="C229" t="str">
            <v>089 - GCP Jurisdictional Factor</v>
          </cell>
        </row>
        <row r="230">
          <cell r="B230" t="str">
            <v>OM95090</v>
          </cell>
          <cell r="C230" t="str">
            <v>090 - GCP Jurisdictional Factor</v>
          </cell>
        </row>
        <row r="231">
          <cell r="B231" t="str">
            <v>OM95167</v>
          </cell>
          <cell r="C231" t="str">
            <v>167 - GCP Jurisdictional Factor</v>
          </cell>
        </row>
        <row r="232">
          <cell r="B232" t="str">
            <v>OM95169</v>
          </cell>
          <cell r="C232" t="str">
            <v>169 - GCP Jurisdictional Factor</v>
          </cell>
        </row>
        <row r="233">
          <cell r="B233" t="str">
            <v>OM95182</v>
          </cell>
          <cell r="C233" t="str">
            <v>182 - GCP Jurisdictional Factor</v>
          </cell>
        </row>
        <row r="234">
          <cell r="B234" t="str">
            <v>OMA5083</v>
          </cell>
          <cell r="C234" t="str">
            <v>083 - Energy Jurisdictional Factor</v>
          </cell>
        </row>
        <row r="235">
          <cell r="B235" t="str">
            <v>OMA5084</v>
          </cell>
          <cell r="C235" t="str">
            <v>084 - Energy Jurisdictional Factor</v>
          </cell>
        </row>
        <row r="236">
          <cell r="B236" t="str">
            <v>OMA5085</v>
          </cell>
          <cell r="C236" t="str">
            <v>085 - Energy Jurisdictional Factor</v>
          </cell>
        </row>
        <row r="237">
          <cell r="B237" t="str">
            <v>OMA5086</v>
          </cell>
          <cell r="C237" t="str">
            <v>086 - Energy Jurisdictional Factor</v>
          </cell>
        </row>
        <row r="238">
          <cell r="B238" t="str">
            <v>OMA5087</v>
          </cell>
          <cell r="C238" t="str">
            <v>087 - Energy Jurisdictional Factor</v>
          </cell>
        </row>
        <row r="239">
          <cell r="B239" t="str">
            <v>OMA5088</v>
          </cell>
          <cell r="C239" t="str">
            <v>088 - Energy Jurisdictional Factor</v>
          </cell>
        </row>
        <row r="240">
          <cell r="B240" t="str">
            <v>OMA5089</v>
          </cell>
          <cell r="C240" t="str">
            <v>089 - Energy Jurisdictional Factor</v>
          </cell>
        </row>
        <row r="241">
          <cell r="B241" t="str">
            <v>OMA5090</v>
          </cell>
          <cell r="C241" t="str">
            <v>090 - Energy Jurisdictional Factor</v>
          </cell>
        </row>
        <row r="242">
          <cell r="B242" t="str">
            <v>OMA5167</v>
          </cell>
          <cell r="C242" t="str">
            <v>167 - Energy Jurisdictional Factor</v>
          </cell>
        </row>
        <row r="243">
          <cell r="B243" t="str">
            <v>OMA5169</v>
          </cell>
          <cell r="C243" t="str">
            <v>169 - Energy Jurisdictional Factor</v>
          </cell>
        </row>
        <row r="244">
          <cell r="B244" t="str">
            <v>OMA5182</v>
          </cell>
          <cell r="C244" t="str">
            <v>182 - Energy Jurisdictional Factor</v>
          </cell>
        </row>
        <row r="245">
          <cell r="B245" t="str">
            <v>OMB5083</v>
          </cell>
          <cell r="C245" t="str">
            <v>083 - CP Jurisdictional O &amp; M Exp Amount</v>
          </cell>
        </row>
        <row r="246">
          <cell r="B246" t="str">
            <v>OMB5084</v>
          </cell>
          <cell r="C246" t="str">
            <v>084 - CP Jurisdictional O &amp; M Exp Amount</v>
          </cell>
        </row>
        <row r="247">
          <cell r="B247" t="str">
            <v>OMB5085</v>
          </cell>
          <cell r="C247" t="str">
            <v>085 - CP Jurisdictional O &amp; M Exp Amount</v>
          </cell>
        </row>
        <row r="248">
          <cell r="B248" t="str">
            <v>OMB5086</v>
          </cell>
          <cell r="C248" t="str">
            <v>086 - CP Jurisdictional O &amp; M Exp Amount</v>
          </cell>
        </row>
        <row r="249">
          <cell r="B249" t="str">
            <v>OMB5087</v>
          </cell>
          <cell r="C249" t="str">
            <v>087 - CP Jurisdictional O &amp; M Exp Amount</v>
          </cell>
        </row>
        <row r="250">
          <cell r="B250" t="str">
            <v>OMB5088</v>
          </cell>
          <cell r="C250" t="str">
            <v>088 - CP Jurisdictional O &amp; M Exp Amount</v>
          </cell>
        </row>
        <row r="251">
          <cell r="B251" t="str">
            <v>OMB5089</v>
          </cell>
          <cell r="C251" t="str">
            <v>089 - CP Jurisdictional O &amp; M Exp Amount</v>
          </cell>
        </row>
        <row r="252">
          <cell r="B252" t="str">
            <v>OMB5090</v>
          </cell>
          <cell r="C252" t="str">
            <v>090 - CP Jurisdictional O &amp; M Exp Amount</v>
          </cell>
        </row>
        <row r="253">
          <cell r="B253" t="str">
            <v>OMB5167</v>
          </cell>
          <cell r="C253" t="str">
            <v>167 - CP Jurisdictional O &amp; M Exp Amount</v>
          </cell>
        </row>
        <row r="254">
          <cell r="B254" t="str">
            <v>OMB5169</v>
          </cell>
          <cell r="C254" t="str">
            <v>169 - CP Jurisdictional O &amp; M Exp Amount</v>
          </cell>
        </row>
        <row r="255">
          <cell r="B255" t="str">
            <v>OMB5182</v>
          </cell>
          <cell r="C255" t="str">
            <v>182 - CP Jurisdictional O &amp; M Exp Amount</v>
          </cell>
        </row>
        <row r="256">
          <cell r="B256" t="str">
            <v>OMC5083</v>
          </cell>
          <cell r="C256" t="str">
            <v>083 - GCP Jurisdictional O &amp; M Exp Amount</v>
          </cell>
        </row>
        <row r="257">
          <cell r="B257" t="str">
            <v>OMC5084</v>
          </cell>
          <cell r="C257" t="str">
            <v>084 - GCP Jurisdictional O &amp; M Exp Amount</v>
          </cell>
        </row>
        <row r="258">
          <cell r="B258" t="str">
            <v>OMC5085</v>
          </cell>
          <cell r="C258" t="str">
            <v>085 - GCP Jurisdictional O &amp; M Exp Amount</v>
          </cell>
        </row>
        <row r="259">
          <cell r="B259" t="str">
            <v>OMC5086</v>
          </cell>
          <cell r="C259" t="str">
            <v>086 - GCP Jurisdictional O &amp; M Exp Amount</v>
          </cell>
        </row>
        <row r="260">
          <cell r="B260" t="str">
            <v>OMC5087</v>
          </cell>
          <cell r="C260" t="str">
            <v>087 - GCP Jurisdictional O &amp; M Exp Amount</v>
          </cell>
        </row>
        <row r="261">
          <cell r="B261" t="str">
            <v>OMC5088</v>
          </cell>
          <cell r="C261" t="str">
            <v>088 - GCP Jurisdictional O &amp; M Exp Amount</v>
          </cell>
        </row>
        <row r="262">
          <cell r="B262" t="str">
            <v>OMC5089</v>
          </cell>
          <cell r="C262" t="str">
            <v>089 - GCP Jurisdictional O &amp; M Exp Amount</v>
          </cell>
        </row>
        <row r="263">
          <cell r="B263" t="str">
            <v>OMC5090</v>
          </cell>
          <cell r="C263" t="str">
            <v>090 - GCP Jurisdictional O &amp; M Exp Amount</v>
          </cell>
        </row>
        <row r="264">
          <cell r="B264" t="str">
            <v>OMC5167</v>
          </cell>
          <cell r="C264" t="str">
            <v>167 - GCP Jurisdictional O &amp; M Exp Amount</v>
          </cell>
        </row>
        <row r="265">
          <cell r="B265" t="str">
            <v>OMC5169</v>
          </cell>
          <cell r="C265" t="str">
            <v>169 - GCP Jurisdictional O &amp; M Exp Amount</v>
          </cell>
        </row>
        <row r="266">
          <cell r="B266" t="str">
            <v>OMC5182</v>
          </cell>
          <cell r="C266" t="str">
            <v>182 - GCP Jurisdictional O &amp; M Exp Amount</v>
          </cell>
        </row>
        <row r="267">
          <cell r="B267" t="str">
            <v>OMD5083</v>
          </cell>
          <cell r="C267" t="str">
            <v>083 - Energy Jurisdictional O &amp; M Exp Amount</v>
          </cell>
        </row>
        <row r="268">
          <cell r="B268" t="str">
            <v>OMD5084</v>
          </cell>
          <cell r="C268" t="str">
            <v>084 - Energy Jurisdictional O &amp; M Exp Amount</v>
          </cell>
        </row>
        <row r="269">
          <cell r="B269" t="str">
            <v>OMD5085</v>
          </cell>
          <cell r="C269" t="str">
            <v>085 - Energy Jurisdictional O &amp; M Exp Amount</v>
          </cell>
        </row>
        <row r="270">
          <cell r="B270" t="str">
            <v>OMD5086</v>
          </cell>
          <cell r="C270" t="str">
            <v>086 - Energy Jurisdictional O &amp; M Exp Amount</v>
          </cell>
        </row>
        <row r="271">
          <cell r="B271" t="str">
            <v>OMD5087</v>
          </cell>
          <cell r="C271" t="str">
            <v>087 - Energy Jurisdictional O &amp; M Exp Amount</v>
          </cell>
        </row>
        <row r="272">
          <cell r="B272" t="str">
            <v>OMD5088</v>
          </cell>
          <cell r="C272" t="str">
            <v>088 - Energy Jurisdictional O &amp; M Exp Amount</v>
          </cell>
        </row>
        <row r="273">
          <cell r="B273" t="str">
            <v>OMD5089</v>
          </cell>
          <cell r="C273" t="str">
            <v>089 - Energy Jurisdictional O &amp; M Exp Amount</v>
          </cell>
        </row>
        <row r="274">
          <cell r="B274" t="str">
            <v>OMD5090</v>
          </cell>
          <cell r="C274" t="str">
            <v>090 - Energy Jurisdictional O &amp; M Exp Amount</v>
          </cell>
        </row>
        <row r="275">
          <cell r="B275" t="str">
            <v>OMD5167</v>
          </cell>
          <cell r="C275" t="str">
            <v>167 - Energy Jurisdictional O &amp; M Exp Amount</v>
          </cell>
        </row>
        <row r="276">
          <cell r="B276" t="str">
            <v>OMD5169</v>
          </cell>
          <cell r="C276" t="str">
            <v>169 - Energy Jurisdictional O &amp; M Exp Amount</v>
          </cell>
        </row>
        <row r="277">
          <cell r="B277" t="str">
            <v>OMD5182</v>
          </cell>
          <cell r="C277" t="str">
            <v>182 - Energy Jurisdictional O &amp; M Exp Amount</v>
          </cell>
        </row>
        <row r="278">
          <cell r="B278" t="str">
            <v>OME5083</v>
          </cell>
          <cell r="C278" t="str">
            <v>083 - Total Jurisdictional O &amp; M Exp Amount</v>
          </cell>
        </row>
        <row r="279">
          <cell r="B279" t="str">
            <v>OME5084</v>
          </cell>
          <cell r="C279" t="str">
            <v>084 - Total Jurisdictional O &amp; M Exp Amount</v>
          </cell>
        </row>
        <row r="280">
          <cell r="B280" t="str">
            <v>OME5085</v>
          </cell>
          <cell r="C280" t="str">
            <v>085 - Total Jurisdictional O &amp; M Exp Amount</v>
          </cell>
        </row>
        <row r="281">
          <cell r="B281" t="str">
            <v>OME5086</v>
          </cell>
          <cell r="C281" t="str">
            <v>086 - Total Jurisdictional O &amp; M Exp Amount</v>
          </cell>
        </row>
        <row r="282">
          <cell r="B282" t="str">
            <v>OME5087</v>
          </cell>
          <cell r="C282" t="str">
            <v>087 - Total Jurisdictional O &amp; M Exp Amount</v>
          </cell>
        </row>
        <row r="283">
          <cell r="B283" t="str">
            <v>OME5088</v>
          </cell>
          <cell r="C283" t="str">
            <v>088 - Total Jurisdictional O &amp; M Exp Amount</v>
          </cell>
        </row>
        <row r="284">
          <cell r="B284" t="str">
            <v>OME5089</v>
          </cell>
          <cell r="C284" t="str">
            <v>089 - Total Jurisdictional O &amp; M Exp Amount</v>
          </cell>
        </row>
        <row r="285">
          <cell r="B285" t="str">
            <v>OME5090</v>
          </cell>
          <cell r="C285" t="str">
            <v>090 - Total Jurisdictional O &amp; M Exp Amount</v>
          </cell>
        </row>
        <row r="286">
          <cell r="B286" t="str">
            <v>OME5167</v>
          </cell>
          <cell r="C286" t="str">
            <v>167 - Total Jurisdictional O &amp; M Exp Amount</v>
          </cell>
        </row>
        <row r="287">
          <cell r="B287" t="str">
            <v>OME5169</v>
          </cell>
          <cell r="C287" t="str">
            <v>169 - Total Jurisdictional O &amp; M Exp Amount</v>
          </cell>
        </row>
        <row r="288">
          <cell r="B288" t="str">
            <v>OME5182</v>
          </cell>
          <cell r="C288" t="str">
            <v>182 - Total Jurisdictional O &amp; M Exp Amount</v>
          </cell>
        </row>
        <row r="289">
          <cell r="B289" t="str">
            <v>PEN5167</v>
          </cell>
          <cell r="C289" t="str">
            <v>167 - Pension and Welfare</v>
          </cell>
        </row>
        <row r="290">
          <cell r="B290" t="str">
            <v>PEN5169</v>
          </cell>
          <cell r="C290" t="str">
            <v>169 - Pension and Welfare</v>
          </cell>
        </row>
        <row r="291">
          <cell r="B291" t="str">
            <v>PEN5182</v>
          </cell>
          <cell r="C291" t="str">
            <v>182 - Pension and Welfare</v>
          </cell>
        </row>
        <row r="292">
          <cell r="B292" t="str">
            <v>PIF5MON</v>
          </cell>
          <cell r="C292" t="str">
            <v>GPIF Net Amount Monthly</v>
          </cell>
        </row>
        <row r="293">
          <cell r="B293" t="str">
            <v>PIF5NET</v>
          </cell>
          <cell r="C293" t="str">
            <v>GPIF Net of RAF</v>
          </cell>
        </row>
        <row r="294">
          <cell r="B294" t="str">
            <v>RAF5FEE</v>
          </cell>
          <cell r="C294" t="str">
            <v>Regulatory Assessment Fee</v>
          </cell>
        </row>
        <row r="295">
          <cell r="B295" t="str">
            <v>RES5PMO</v>
          </cell>
          <cell r="C295" t="str">
            <v>Prior Month Reinstatement</v>
          </cell>
        </row>
        <row r="296">
          <cell r="B296" t="str">
            <v>RES5PRI</v>
          </cell>
          <cell r="C296" t="str">
            <v>Restatement for Prior Periods due to Error Corrections</v>
          </cell>
        </row>
        <row r="297">
          <cell r="B297" t="str">
            <v>REV5MON</v>
          </cell>
          <cell r="C297" t="str">
            <v>Revenues applicable to Current Period</v>
          </cell>
        </row>
        <row r="298">
          <cell r="B298" t="str">
            <v>REV5NET</v>
          </cell>
          <cell r="C298" t="str">
            <v>Revenues Net of Revenue Taxes</v>
          </cell>
        </row>
        <row r="299">
          <cell r="B299" t="str">
            <v>REV5TOT</v>
          </cell>
          <cell r="C299" t="str">
            <v>Total Revenues applicable to Current Period</v>
          </cell>
        </row>
        <row r="300">
          <cell r="B300" t="str">
            <v>RR15082</v>
          </cell>
          <cell r="C300" t="str">
            <v>082 - Beginning of Month Balance</v>
          </cell>
        </row>
        <row r="301">
          <cell r="B301" t="str">
            <v>RR25082</v>
          </cell>
          <cell r="C301" t="str">
            <v>082 - Current Month Activity</v>
          </cell>
        </row>
        <row r="302">
          <cell r="B302" t="str">
            <v>RR35082</v>
          </cell>
          <cell r="C302" t="str">
            <v>082 - End of Month Balance</v>
          </cell>
        </row>
        <row r="303">
          <cell r="B303" t="str">
            <v>RR45082</v>
          </cell>
          <cell r="C303" t="str">
            <v>082 - Average Balance</v>
          </cell>
        </row>
        <row r="304">
          <cell r="B304" t="str">
            <v>RR55082</v>
          </cell>
          <cell r="C304" t="str">
            <v>082 - Annual Equity Rate</v>
          </cell>
        </row>
        <row r="305">
          <cell r="B305" t="str">
            <v>RR65082</v>
          </cell>
          <cell r="C305" t="str">
            <v>082 - Annual Debt Rate</v>
          </cell>
        </row>
        <row r="306">
          <cell r="B306" t="str">
            <v>RR75082</v>
          </cell>
          <cell r="C306" t="str">
            <v>082 - State Tax Rate</v>
          </cell>
        </row>
        <row r="307">
          <cell r="B307" t="str">
            <v>RR85082</v>
          </cell>
          <cell r="C307" t="str">
            <v>082 - Federal Tax Rate</v>
          </cell>
        </row>
        <row r="308">
          <cell r="B308" t="str">
            <v>RR95082</v>
          </cell>
          <cell r="C308" t="str">
            <v>082 - Grossed State Tax Rate</v>
          </cell>
        </row>
        <row r="309">
          <cell r="B309" t="str">
            <v>RRA5082</v>
          </cell>
          <cell r="C309" t="str">
            <v>082 - Grossed Federal Tax Rate</v>
          </cell>
        </row>
        <row r="310">
          <cell r="B310" t="str">
            <v>RRB5082</v>
          </cell>
          <cell r="C310" t="str">
            <v>082 - Return on Equity Amount</v>
          </cell>
        </row>
        <row r="311">
          <cell r="B311" t="str">
            <v>RRC5082</v>
          </cell>
          <cell r="C311" t="str">
            <v>082 - State Tax Amount</v>
          </cell>
        </row>
        <row r="312">
          <cell r="B312" t="str">
            <v>RRD5082</v>
          </cell>
          <cell r="C312" t="str">
            <v>082 - Federal Tax Amount</v>
          </cell>
        </row>
        <row r="313">
          <cell r="B313" t="str">
            <v>RRE5082</v>
          </cell>
          <cell r="C313" t="str">
            <v>082 - Return on Debt Amount</v>
          </cell>
        </row>
        <row r="314">
          <cell r="B314" t="str">
            <v>RRF5082</v>
          </cell>
          <cell r="C314" t="str">
            <v>082 - Total Ret Req Amount</v>
          </cell>
        </row>
        <row r="315">
          <cell r="B315" t="str">
            <v>RRG5082</v>
          </cell>
          <cell r="C315" t="str">
            <v>082 - CP Allocation Factor</v>
          </cell>
        </row>
        <row r="316">
          <cell r="B316" t="str">
            <v>RRH5082</v>
          </cell>
          <cell r="C316" t="str">
            <v>082 - GCP Allocation Factor</v>
          </cell>
        </row>
        <row r="317">
          <cell r="B317" t="str">
            <v>RRI5082</v>
          </cell>
          <cell r="C317" t="str">
            <v>082 - Energy Allocation Factor</v>
          </cell>
        </row>
        <row r="318">
          <cell r="B318" t="str">
            <v>RRJ5082</v>
          </cell>
          <cell r="C318" t="str">
            <v>082 - CP Allocation Ret Req Amount</v>
          </cell>
        </row>
        <row r="319">
          <cell r="B319" t="str">
            <v>RRK5082</v>
          </cell>
          <cell r="C319" t="str">
            <v>082 - GCP Allocation Ret Req Amount</v>
          </cell>
        </row>
        <row r="320">
          <cell r="B320" t="str">
            <v>RRL5082</v>
          </cell>
          <cell r="C320" t="str">
            <v>082 - Energy Allocation Ret Req Amount</v>
          </cell>
        </row>
        <row r="321">
          <cell r="B321" t="str">
            <v>RRM5082</v>
          </cell>
          <cell r="C321" t="str">
            <v>082 - CP Jurisdictional Factor</v>
          </cell>
        </row>
        <row r="322">
          <cell r="B322" t="str">
            <v>RRN5082</v>
          </cell>
          <cell r="C322" t="str">
            <v>082 - GCP Jurisdictional Factor</v>
          </cell>
        </row>
        <row r="323">
          <cell r="B323" t="str">
            <v>RRO5082</v>
          </cell>
          <cell r="C323" t="str">
            <v>082 - Energy Jurisdictional Factor</v>
          </cell>
        </row>
        <row r="324">
          <cell r="B324" t="str">
            <v>RRP5082</v>
          </cell>
          <cell r="C324" t="str">
            <v>082 - CP Jurisdictional Ret Req Amount</v>
          </cell>
        </row>
        <row r="325">
          <cell r="B325" t="str">
            <v>RRQ5082</v>
          </cell>
          <cell r="C325" t="str">
            <v>082 - GCP Jurisdictional Ret Req Amount</v>
          </cell>
        </row>
        <row r="326">
          <cell r="B326" t="str">
            <v>RRR5082</v>
          </cell>
          <cell r="C326" t="str">
            <v>082 - Energy Jurisdictional Ret Req Amount</v>
          </cell>
        </row>
        <row r="327">
          <cell r="B327" t="str">
            <v>RRS5082</v>
          </cell>
          <cell r="C327" t="str">
            <v>082 - Total Jurisdictional Ret Req Amount</v>
          </cell>
        </row>
        <row r="328">
          <cell r="B328" t="str">
            <v>SHT5DEF</v>
          </cell>
          <cell r="C328" t="str">
            <v>True-up collected/(refunded) in current year +1 Applicable to Short Term</v>
          </cell>
        </row>
        <row r="329">
          <cell r="B329" t="str">
            <v>SHT5REM</v>
          </cell>
          <cell r="C329" t="str">
            <v>True-up collected/(refunded) in current year - Remaining</v>
          </cell>
        </row>
        <row r="330">
          <cell r="B330" t="str">
            <v>TES1111</v>
          </cell>
          <cell r="C330" t="str">
            <v>test</v>
          </cell>
        </row>
        <row r="331">
          <cell r="B331" t="str">
            <v>TES1123</v>
          </cell>
          <cell r="C331" t="str">
            <v>test 123</v>
          </cell>
        </row>
        <row r="332">
          <cell r="B332" t="str">
            <v>TES4566</v>
          </cell>
          <cell r="C332" t="str">
            <v>test 4566</v>
          </cell>
        </row>
        <row r="333">
          <cell r="B333" t="str">
            <v>TRU5BEG</v>
          </cell>
          <cell r="C333" t="str">
            <v>Total True-up --- Beginning of Period</v>
          </cell>
        </row>
        <row r="334">
          <cell r="B334" t="str">
            <v>TRU5END</v>
          </cell>
          <cell r="C334" t="str">
            <v>Total True-up --- End of Period</v>
          </cell>
        </row>
        <row r="335">
          <cell r="B335" t="str">
            <v>TRU5MON</v>
          </cell>
          <cell r="C335" t="str">
            <v>Prior Period True-Up Refunded/(Collected) this Period excluding Mid-course</v>
          </cell>
        </row>
        <row r="336">
          <cell r="B336" t="str">
            <v>TRU5REM</v>
          </cell>
          <cell r="C336" t="str">
            <v>True-Up to be Refunded/(Collected)</v>
          </cell>
        </row>
        <row r="337">
          <cell r="B337" t="str">
            <v>TRU5TOT</v>
          </cell>
          <cell r="C337" t="str">
            <v>Total amount to be Refunded/(Collected) in Current Year</v>
          </cell>
        </row>
        <row r="338">
          <cell r="B338" t="str">
            <v>TRU5YTD</v>
          </cell>
          <cell r="C338" t="str">
            <v>YTD True-up Amount Refunded/(Collected) in Current Year, excluding current month</v>
          </cell>
        </row>
        <row r="339">
          <cell r="B339" t="str">
            <v>UCOR.00000301.01.03.01</v>
          </cell>
          <cell r="C339" t="str">
            <v>FERC 555</v>
          </cell>
        </row>
        <row r="340">
          <cell r="B340" t="str">
            <v>UCOR.00000301.01.05.01</v>
          </cell>
          <cell r="C340" t="str">
            <v>FERC 555</v>
          </cell>
        </row>
        <row r="341">
          <cell r="B341" t="str">
            <v>UCOR.00000301.01.06.01</v>
          </cell>
          <cell r="C341" t="str">
            <v>FERC 555</v>
          </cell>
        </row>
        <row r="342">
          <cell r="B342" t="str">
            <v>UCOR.00000301.01.06.01Y</v>
          </cell>
        </row>
        <row r="343">
          <cell r="B343" t="str">
            <v>UCOR.00000301.01.07.01</v>
          </cell>
          <cell r="C343" t="str">
            <v>FERC 923</v>
          </cell>
        </row>
        <row r="344">
          <cell r="B344" t="str">
            <v>UCOR.00000306.01.05.01</v>
          </cell>
          <cell r="C344" t="str">
            <v>FERC 555</v>
          </cell>
        </row>
        <row r="345">
          <cell r="B345" t="str">
            <v>UCOR.00000306.01.06.01</v>
          </cell>
          <cell r="C345" t="str">
            <v>FERC 565</v>
          </cell>
        </row>
        <row r="346">
          <cell r="B346" t="str">
            <v>UCOR.00000306.01.07.01</v>
          </cell>
          <cell r="C346" t="str">
            <v>FERC 565</v>
          </cell>
        </row>
        <row r="347">
          <cell r="B347" t="str">
            <v>UCOR.00000306.01.07.02</v>
          </cell>
          <cell r="C347" t="str">
            <v>FERC 555</v>
          </cell>
        </row>
        <row r="348">
          <cell r="B348" t="str">
            <v>UCOR.00000601.01.01.01</v>
          </cell>
          <cell r="C348" t="str">
            <v>FERC 524.900</v>
          </cell>
        </row>
        <row r="349">
          <cell r="B349" t="str">
            <v>UCOR.00000601.01.01.02</v>
          </cell>
          <cell r="C349" t="str">
            <v>FERC 524.901</v>
          </cell>
        </row>
        <row r="350">
          <cell r="B350" t="str">
            <v>UCOR.00000622.01.02.01</v>
          </cell>
          <cell r="C350" t="str">
            <v>PSL FERC 524</v>
          </cell>
        </row>
        <row r="351">
          <cell r="B351" t="str">
            <v>UCOR.00000622.01.02.02</v>
          </cell>
          <cell r="C351" t="str">
            <v>PSL FERC 925</v>
          </cell>
        </row>
        <row r="352">
          <cell r="B352" t="str">
            <v>UCOR.00000643.01.13.01</v>
          </cell>
          <cell r="C352" t="str">
            <v>Payroll Accrual Cutover Entry-FERC 542B</v>
          </cell>
        </row>
        <row r="353">
          <cell r="B353" t="str">
            <v>UNUC.00000001.01.01.01</v>
          </cell>
          <cell r="C353" t="str">
            <v>(524B) Misc Nuc Power Exps-Cap Clause</v>
          </cell>
        </row>
        <row r="354">
          <cell r="B354" t="str">
            <v>UNUC.00000001.01.02.01</v>
          </cell>
          <cell r="C354" t="str">
            <v>(524B) Misc Nuc Power Exps-Cap Clause</v>
          </cell>
        </row>
        <row r="355">
          <cell r="B355" t="str">
            <v>UNUC.00000001.01.03.01</v>
          </cell>
          <cell r="C355" t="str">
            <v>(524B) Misc Nuc Power Exps-Cap Clause</v>
          </cell>
        </row>
        <row r="356">
          <cell r="B356" t="str">
            <v>UNUC.00000001.01.04.01</v>
          </cell>
          <cell r="C356" t="str">
            <v>(524B) Misc Nuc Power Exps-Cap Clause</v>
          </cell>
        </row>
        <row r="357">
          <cell r="B357" t="str">
            <v>UNUC.00000001.01.05.01</v>
          </cell>
          <cell r="C357" t="str">
            <v>(524B) Misc Nuc Power Exps-Cap Clause</v>
          </cell>
        </row>
        <row r="358">
          <cell r="B358" t="str">
            <v>UNUC.00000001.01.06.01</v>
          </cell>
          <cell r="C358" t="str">
            <v>(524B) Misc Nuc Power Exps-Cap Clause</v>
          </cell>
        </row>
        <row r="359">
          <cell r="B359" t="str">
            <v>UNUC.00000001.01.07.01</v>
          </cell>
          <cell r="C359" t="str">
            <v>(524B) Misc Nuc Power Exps-Cap Clause</v>
          </cell>
        </row>
        <row r="360">
          <cell r="B360" t="str">
            <v>UNUC.00000001.01.08.01</v>
          </cell>
          <cell r="C360" t="str">
            <v>(524B) Misc Nuc Power Exps-Cap Clause</v>
          </cell>
        </row>
        <row r="361">
          <cell r="B361" t="str">
            <v>UNUC.00000001.01.09.01</v>
          </cell>
          <cell r="C361" t="str">
            <v>(524B) Misc Nuc Power Exps-Cap Clause</v>
          </cell>
        </row>
        <row r="362">
          <cell r="B362" t="str">
            <v>UNUC.00000001.01.10.01</v>
          </cell>
          <cell r="C362" t="str">
            <v>(524B) Misc Nuc Power Exps-Cap Clause</v>
          </cell>
        </row>
        <row r="363">
          <cell r="B363" t="str">
            <v>UNUC.00000001.01.11.01</v>
          </cell>
          <cell r="C363" t="str">
            <v>(524B) Misc Nuc Power Exps-Cap Clause</v>
          </cell>
        </row>
        <row r="364">
          <cell r="B364" t="str">
            <v>UNUC.00000001.01.12.01</v>
          </cell>
          <cell r="C364" t="str">
            <v>(524B) Misc Nuc Power Exps-Cap Clause</v>
          </cell>
        </row>
        <row r="365">
          <cell r="B365" t="str">
            <v>UNUC.00000001.01.13.01</v>
          </cell>
          <cell r="C365" t="str">
            <v>(524B) Misc Nuc Power Exps-Cap Clause</v>
          </cell>
        </row>
        <row r="366">
          <cell r="B366" t="str">
            <v>UNUC.00000001.01.14.01</v>
          </cell>
          <cell r="C366" t="str">
            <v>(524B) Misc Nuc Power Exps-Cap Clause</v>
          </cell>
        </row>
        <row r="367">
          <cell r="B367" t="str">
            <v>UNUC.00000001.01.15.01</v>
          </cell>
          <cell r="C367" t="str">
            <v>(524B) Misc Nuc Power Exps-Cap Clause</v>
          </cell>
        </row>
        <row r="368">
          <cell r="B368" t="str">
            <v>UNUC.00000001.01.16.01</v>
          </cell>
          <cell r="C368" t="str">
            <v>(524B) Misc Nuc Power Exps-Cap Clause</v>
          </cell>
        </row>
        <row r="369">
          <cell r="B369" t="str">
            <v>UNUC.00000002.01.01.01</v>
          </cell>
          <cell r="C369" t="str">
            <v>(524B) Misc Nuc Power Exps-Cap Clause</v>
          </cell>
        </row>
        <row r="370">
          <cell r="B370" t="str">
            <v>UNUC.00000002.01.02.01</v>
          </cell>
          <cell r="C370" t="str">
            <v>(524B) Misc Nuc Power Exps-Cap Clause</v>
          </cell>
        </row>
        <row r="371">
          <cell r="B371" t="str">
            <v>UNUC.00000002.01.03.01</v>
          </cell>
          <cell r="C371" t="str">
            <v>(524B) Misc Nuc Power Exps-Cap Clause</v>
          </cell>
        </row>
        <row r="372">
          <cell r="B372" t="str">
            <v>UNUC.00000002.01.04.01</v>
          </cell>
          <cell r="C372" t="str">
            <v>(524B) Misc Nuc Power Exps-Cap Clause</v>
          </cell>
        </row>
        <row r="373">
          <cell r="B373" t="str">
            <v>UNUC.00000002.01.05.01</v>
          </cell>
          <cell r="C373" t="str">
            <v>(524B) Misc Nuc Power Exps-Cap Clause</v>
          </cell>
        </row>
        <row r="374">
          <cell r="B374" t="str">
            <v>UNUC.00000002.01.06.01</v>
          </cell>
          <cell r="C374" t="str">
            <v>(524B) Misc Nuc Power Exps-Cap Clause</v>
          </cell>
        </row>
        <row r="375">
          <cell r="B375" t="str">
            <v>UNUC.00000002.01.07.01</v>
          </cell>
          <cell r="C375" t="str">
            <v>(524B) Misc Nuc Power Exps-Cap Clause</v>
          </cell>
        </row>
        <row r="376">
          <cell r="B376" t="str">
            <v>UNUC.00000002.01.08.01</v>
          </cell>
          <cell r="C376" t="str">
            <v>(524B) Misc Nuc Power Exps-Cap Clause</v>
          </cell>
        </row>
        <row r="377">
          <cell r="B377" t="str">
            <v>UNUC.00000002.01.09.01</v>
          </cell>
          <cell r="C377" t="str">
            <v>(524B) Misc Nuc Power Exps-Cap Clause</v>
          </cell>
        </row>
        <row r="378">
          <cell r="B378" t="str">
            <v>UNUC.00000002.01.10.01</v>
          </cell>
          <cell r="C378" t="str">
            <v>(524B) Misc Nuc Power Exps-Cap Clause</v>
          </cell>
        </row>
        <row r="379">
          <cell r="B379" t="str">
            <v>UNUC.00000002.01.11.01</v>
          </cell>
          <cell r="C379" t="str">
            <v>(524B) Misc Nuc Power Exps-Cap Clause</v>
          </cell>
        </row>
        <row r="380">
          <cell r="B380" t="str">
            <v>UNUC.00000002.01.12.01</v>
          </cell>
          <cell r="C380" t="str">
            <v>(524B) Misc Nuc Power Exps-Cap Clause</v>
          </cell>
        </row>
        <row r="381">
          <cell r="B381" t="str">
            <v>UNUC.00000002.01.13.01</v>
          </cell>
          <cell r="C381" t="str">
            <v>(524B) Misc Nuc Power Exps-Cap Clause</v>
          </cell>
        </row>
        <row r="382">
          <cell r="B382" t="str">
            <v>UNUC.00000002.01.14.01</v>
          </cell>
          <cell r="C382" t="str">
            <v>(524B) Misc Nuc Power Exps-Cap Clause</v>
          </cell>
        </row>
        <row r="383">
          <cell r="B383" t="str">
            <v>UNUC.00000002.01.15.01</v>
          </cell>
          <cell r="C383" t="str">
            <v>(524B) Misc Nuc Power Exps-Cap Clause</v>
          </cell>
        </row>
        <row r="384">
          <cell r="B384" t="str">
            <v>UNUC.00000002.01.16.01</v>
          </cell>
          <cell r="C384" t="str">
            <v>(524B) Misc Nuc Power Exps-Cap Clause</v>
          </cell>
        </row>
        <row r="385">
          <cell r="B385" t="str">
            <v>UNUC.00000003.01.01.01</v>
          </cell>
          <cell r="C385" t="str">
            <v>(524B) Misc Nuc Power Exps-Cap Clause</v>
          </cell>
        </row>
        <row r="386">
          <cell r="B386" t="str">
            <v>UNUC.00000003.01.02.01</v>
          </cell>
          <cell r="C386" t="str">
            <v>(524B) Misc Nuc Power Exps-Cap Clause</v>
          </cell>
        </row>
        <row r="387">
          <cell r="B387" t="str">
            <v>UNUC.00000003.01.03.01</v>
          </cell>
          <cell r="C387" t="str">
            <v>(524B) Misc Nuc Power Exps-Cap Clause</v>
          </cell>
        </row>
        <row r="388">
          <cell r="B388" t="str">
            <v>UNUC.00000003.01.04.01</v>
          </cell>
          <cell r="C388" t="str">
            <v>(524B) Misc Nuc Power Exps-Cap Clause</v>
          </cell>
        </row>
        <row r="389">
          <cell r="B389" t="str">
            <v>UNUC.00000003.01.05.01</v>
          </cell>
          <cell r="C389" t="str">
            <v>(524B) Misc Nuc Power Exps-Cap Clause</v>
          </cell>
        </row>
        <row r="390">
          <cell r="B390" t="str">
            <v>UNUC.00000003.01.06.01</v>
          </cell>
          <cell r="C390" t="str">
            <v>(524B) Misc Nuc Power Exps-Cap Clause</v>
          </cell>
        </row>
        <row r="391">
          <cell r="B391" t="str">
            <v>UNUC.00000003.01.07.01</v>
          </cell>
          <cell r="C391" t="str">
            <v>Security Cap Base Contractor Wrap-up</v>
          </cell>
        </row>
        <row r="392">
          <cell r="B392" t="str">
            <v>UNUC.00000604.01.01.01</v>
          </cell>
          <cell r="C392" t="str">
            <v>(524B) Misc Nuc Power Exps - Cap Clause</v>
          </cell>
        </row>
        <row r="393">
          <cell r="B393" t="str">
            <v>UNUC.00000715.01.01.01</v>
          </cell>
          <cell r="C393" t="str">
            <v>(524B) Misc Nuc Power Exps-Cap Clause</v>
          </cell>
        </row>
        <row r="394">
          <cell r="B394" t="str">
            <v>UNUC.00000748.01.01.08</v>
          </cell>
          <cell r="C394" t="str">
            <v>(524B) Misc Nuc Power Exps - Cap Clause</v>
          </cell>
        </row>
        <row r="395">
          <cell r="B395" t="str">
            <v>UPGD.00000399.01.01.01</v>
          </cell>
          <cell r="C395" t="str">
            <v>PCU PLANT SECURITY-506</v>
          </cell>
        </row>
        <row r="396">
          <cell r="B396" t="str">
            <v>UPGD.00000620.01.01.01</v>
          </cell>
          <cell r="C396" t="str">
            <v>PRV 3&amp;4 PLANT SECURITY-506</v>
          </cell>
        </row>
        <row r="397">
          <cell r="B397" t="str">
            <v>UPGD.00000621.01.01.01</v>
          </cell>
          <cell r="C397" t="str">
            <v>PSN 3 PLANT SECURITY-506</v>
          </cell>
        </row>
        <row r="398">
          <cell r="B398" t="str">
            <v>UPGD.00000622.01.01.01</v>
          </cell>
          <cell r="C398" t="str">
            <v>PPE PLANT SECURITY-506</v>
          </cell>
        </row>
        <row r="399">
          <cell r="B399" t="str">
            <v>UPGD.00000623.01.01.01</v>
          </cell>
          <cell r="C399" t="str">
            <v>PCC 1&amp;2 PLANT SECURITY-506</v>
          </cell>
        </row>
        <row r="400">
          <cell r="B400" t="str">
            <v>UPGD.00000624.01.01.01</v>
          </cell>
          <cell r="C400" t="str">
            <v>PMT 1&amp;2 PLANT SECURITY-506</v>
          </cell>
        </row>
        <row r="401">
          <cell r="B401" t="str">
            <v>UPGD.00000625.01.01.01</v>
          </cell>
          <cell r="C401" t="str">
            <v>PMR 1&amp;2 PLANT SECURITY-506</v>
          </cell>
        </row>
        <row r="402">
          <cell r="B402" t="str">
            <v>UPGD.00000626.01.01.01</v>
          </cell>
          <cell r="C402" t="str">
            <v>PPE 3&amp;4 PLANT SECURITY-506</v>
          </cell>
        </row>
        <row r="403">
          <cell r="B403" t="str">
            <v>UPGD.00000627.01.01.01</v>
          </cell>
          <cell r="C403" t="str">
            <v>PTF 1&amp;2 PLANT SECURITY-506</v>
          </cell>
        </row>
        <row r="404">
          <cell r="B404" t="str">
            <v>UPGD.00000628.01.01.01</v>
          </cell>
          <cell r="C404" t="str">
            <v>TMT PLANT SECURITY-506</v>
          </cell>
        </row>
        <row r="405">
          <cell r="B405" t="str">
            <v>UPGD.00000629.01.01.01</v>
          </cell>
          <cell r="C405" t="str">
            <v>TCC PLANT SECURITY-506</v>
          </cell>
        </row>
        <row r="406">
          <cell r="B406" t="str">
            <v>UPGD.00000630.01.01.01</v>
          </cell>
          <cell r="C406" t="str">
            <v>TPE PLANT SECURITY-506</v>
          </cell>
        </row>
        <row r="407">
          <cell r="B407" t="str">
            <v>UPGD.00000631.01.01.01</v>
          </cell>
          <cell r="C407" t="str">
            <v>FUELS INFRASTRUCTURE  PLANT SECURITY-506</v>
          </cell>
        </row>
        <row r="408">
          <cell r="B408" t="str">
            <v>UPGD.00000631.01.01.02</v>
          </cell>
          <cell r="C408" t="str">
            <v>FUELS INFRASTRUCTURE  PLANT SECURITY-549</v>
          </cell>
        </row>
        <row r="409">
          <cell r="B409" t="str">
            <v>UPGD.00000632.01.01.01</v>
          </cell>
          <cell r="C409" t="str">
            <v>PPN 1&amp;2 PLANT SECURITY-549</v>
          </cell>
        </row>
        <row r="410">
          <cell r="B410" t="str">
            <v>UPGD.00000633.01.01.01</v>
          </cell>
          <cell r="C410" t="str">
            <v>PFM 2 PLANT SECURITY-549</v>
          </cell>
        </row>
        <row r="411">
          <cell r="B411" t="str">
            <v>UPGD.00000634.01.01.01</v>
          </cell>
          <cell r="C411" t="str">
            <v>PSN 4&amp;5 PLANT SECURITY-549</v>
          </cell>
        </row>
        <row r="412">
          <cell r="B412" t="str">
            <v>UPGD.00000635.01.01.01</v>
          </cell>
          <cell r="C412" t="str">
            <v>GTPP PLANT SECURITY-549</v>
          </cell>
        </row>
        <row r="413">
          <cell r="B413" t="str">
            <v>UPGD.00000636.01.01.01</v>
          </cell>
          <cell r="C413" t="str">
            <v>PMT 3 PLANT SECURITY-549</v>
          </cell>
        </row>
        <row r="414">
          <cell r="B414" t="str">
            <v>UPGD.00000689.01.01.01</v>
          </cell>
          <cell r="C414" t="str">
            <v>TMR PLANT SECURITY-506</v>
          </cell>
        </row>
        <row r="415">
          <cell r="B415" t="str">
            <v>UPGD.00000728.01.01.01</v>
          </cell>
          <cell r="C415" t="str">
            <v>PTF 5 PLANT SECURITY (ECRC)-549</v>
          </cell>
        </row>
        <row r="416">
          <cell r="B416" t="str">
            <v>UPGD.00000729.01.01.01</v>
          </cell>
          <cell r="C416" t="str">
            <v>PMR 8 PLANT SECURITY (ECRC)-549</v>
          </cell>
        </row>
        <row r="417">
          <cell r="B417" t="str">
            <v>UPGD.00000730.01.01.01</v>
          </cell>
          <cell r="C417" t="str">
            <v>PGD PLANT SECURITY-506</v>
          </cell>
        </row>
        <row r="418">
          <cell r="B418" t="str">
            <v>UPGD.00000730.01.01.02</v>
          </cell>
          <cell r="C418" t="str">
            <v>PGD PLANT SECURITY-549</v>
          </cell>
        </row>
        <row r="419">
          <cell r="B419" t="str">
            <v>UPGD.00000962.01.01.01</v>
          </cell>
          <cell r="C419" t="str">
            <v>NERC CIP SUPPORT - DUE DILLIGENCE-506</v>
          </cell>
        </row>
        <row r="420">
          <cell r="B420" t="str">
            <v>UPGD.00000962.01.01.02</v>
          </cell>
          <cell r="C420" t="str">
            <v>NERC CIP SUPPORT - DUE DILLIGENCE-549</v>
          </cell>
        </row>
        <row r="421">
          <cell r="B421" t="str">
            <v>UPGD.00000963.01.01.01</v>
          </cell>
          <cell r="C421" t="str">
            <v>NERC CIP SUPPORT - INTRUMENT &amp; CONTR-506</v>
          </cell>
        </row>
        <row r="422">
          <cell r="B422" t="str">
            <v>UPGD.00000963.01.01.02</v>
          </cell>
          <cell r="C422" t="str">
            <v>NERC CIP SUPPORT - INTRUMENT &amp; CONTR-549</v>
          </cell>
        </row>
        <row r="423">
          <cell r="B423" t="str">
            <v>UPGD.00001275.01.01.01</v>
          </cell>
          <cell r="C423" t="str">
            <v>PROD ASSURANCE - PLANT SECURITY-506</v>
          </cell>
        </row>
        <row r="424">
          <cell r="B424" t="str">
            <v>UPGD.00001275.01.01.02</v>
          </cell>
          <cell r="C424" t="str">
            <v>PROD ASSURANCE - PLANT SECURITY-549</v>
          </cell>
        </row>
        <row r="425">
          <cell r="B425" t="str">
            <v>UPGD.00001282.01.01.01</v>
          </cell>
          <cell r="C425" t="str">
            <v>PMR 3&amp;4 PLANT SECURITY-549</v>
          </cell>
        </row>
        <row r="426">
          <cell r="B426" t="str">
            <v>UPGD.00001327.01.01.01</v>
          </cell>
          <cell r="C426" t="str">
            <v>NERC CIP SUPPORT - APPS/DATA SYSTEMS-506</v>
          </cell>
        </row>
        <row r="427">
          <cell r="B427" t="str">
            <v>UPGD.00001327.01.01.02</v>
          </cell>
          <cell r="C427" t="str">
            <v>NERC CIP SUPPORT - APPS/DATA SYSTEMS-549</v>
          </cell>
        </row>
        <row r="428">
          <cell r="B428" t="str">
            <v>UPGD.00001446.01.01.01</v>
          </cell>
          <cell r="C428" t="str">
            <v>PFL PLANT SECURITY-549</v>
          </cell>
        </row>
        <row r="429">
          <cell r="B429" t="str">
            <v>XAN5100</v>
          </cell>
          <cell r="C429" t="str">
            <v>Interest Rate - Last Day of the Month</v>
          </cell>
        </row>
        <row r="430">
          <cell r="B430" t="str">
            <v>XAN5200</v>
          </cell>
          <cell r="C430" t="str">
            <v>Regulatory Assessment Fee Rate</v>
          </cell>
        </row>
        <row r="431">
          <cell r="B431" t="str">
            <v>XAN5300</v>
          </cell>
          <cell r="C431" t="str">
            <v>Annual Rate of Return for Debt</v>
          </cell>
        </row>
        <row r="432">
          <cell r="B432" t="str">
            <v>XAN5400</v>
          </cell>
          <cell r="C432" t="str">
            <v>Annual Rate of Return for Equity</v>
          </cell>
        </row>
        <row r="433">
          <cell r="B433" t="str">
            <v>XAN5500</v>
          </cell>
          <cell r="C433" t="str">
            <v>Federal Tax Rate</v>
          </cell>
        </row>
        <row r="434">
          <cell r="B434" t="str">
            <v>XAN5600</v>
          </cell>
          <cell r="C434" t="str">
            <v>State Tax Rate</v>
          </cell>
        </row>
        <row r="435">
          <cell r="B435" t="str">
            <v>XAN5700</v>
          </cell>
          <cell r="C435" t="str">
            <v>Interest Rate - First Day of the Month</v>
          </cell>
        </row>
        <row r="436">
          <cell r="B436" t="str">
            <v>t</v>
          </cell>
        </row>
        <row r="5589">
          <cell r="C5589">
            <v>0</v>
          </cell>
        </row>
      </sheetData>
      <sheetData sheetId="2">
        <row r="1">
          <cell r="C1" t="str">
            <v>PROJECT_ID</v>
          </cell>
          <cell r="D1" t="str">
            <v>PROJECT_TYPE</v>
          </cell>
          <cell r="E1" t="str">
            <v>CLAUSE_PROGRAM_NAME</v>
          </cell>
          <cell r="F1" t="str">
            <v>ALLOC_CP_FACTOR</v>
          </cell>
          <cell r="G1" t="str">
            <v>ALLOC_GCP_FACTOR</v>
          </cell>
          <cell r="H1" t="str">
            <v>ALLOC_ENGY_FACTOR</v>
          </cell>
        </row>
        <row r="2">
          <cell r="C2">
            <v>81</v>
          </cell>
          <cell r="D2" t="str">
            <v>AMORT</v>
          </cell>
          <cell r="E2" t="str">
            <v>Okeelanta Settlement (Capacity Portion)</v>
          </cell>
          <cell r="F2">
            <v>1</v>
          </cell>
          <cell r="G2">
            <v>0</v>
          </cell>
          <cell r="H2">
            <v>0</v>
          </cell>
        </row>
        <row r="3">
          <cell r="C3">
            <v>86</v>
          </cell>
          <cell r="D3" t="str">
            <v>OM_EXP</v>
          </cell>
          <cell r="E3" t="str">
            <v>SJRPP Suspension Liability</v>
          </cell>
          <cell r="F3">
            <v>1</v>
          </cell>
          <cell r="G3">
            <v>0</v>
          </cell>
          <cell r="H3">
            <v>0</v>
          </cell>
        </row>
        <row r="4">
          <cell r="C4">
            <v>83</v>
          </cell>
          <cell r="D4" t="str">
            <v>OM_EXP</v>
          </cell>
          <cell r="E4" t="str">
            <v>Payments to Non-cogenerators (UPS &amp; SJRPP)</v>
          </cell>
          <cell r="F4">
            <v>1</v>
          </cell>
          <cell r="G4">
            <v>0</v>
          </cell>
          <cell r="H4">
            <v>0</v>
          </cell>
        </row>
        <row r="5">
          <cell r="C5">
            <v>84</v>
          </cell>
          <cell r="D5" t="str">
            <v>OM_EXP</v>
          </cell>
          <cell r="E5" t="str">
            <v>Short-Term Capacity Purchases CCR</v>
          </cell>
          <cell r="F5">
            <v>1</v>
          </cell>
          <cell r="G5">
            <v>0</v>
          </cell>
          <cell r="H5">
            <v>0</v>
          </cell>
        </row>
        <row r="6">
          <cell r="C6">
            <v>85</v>
          </cell>
          <cell r="D6" t="str">
            <v>OM_EXP</v>
          </cell>
          <cell r="E6" t="str">
            <v>QF Capacity Charges</v>
          </cell>
          <cell r="F6">
            <v>1</v>
          </cell>
          <cell r="G6">
            <v>0</v>
          </cell>
          <cell r="H6">
            <v>0</v>
          </cell>
        </row>
        <row r="7">
          <cell r="C7">
            <v>182</v>
          </cell>
          <cell r="D7" t="str">
            <v>OM_EXP</v>
          </cell>
          <cell r="E7" t="str">
            <v>SJRPP Outside Services Legal Fees</v>
          </cell>
          <cell r="F7">
            <v>1</v>
          </cell>
          <cell r="G7">
            <v>0</v>
          </cell>
          <cell r="H7">
            <v>0</v>
          </cell>
        </row>
        <row r="8">
          <cell r="C8">
            <v>87</v>
          </cell>
          <cell r="D8" t="str">
            <v>OM_EXP</v>
          </cell>
          <cell r="E8" t="str">
            <v>Okeelanta Settlement (Capacity)</v>
          </cell>
          <cell r="F8">
            <v>1</v>
          </cell>
          <cell r="G8">
            <v>0</v>
          </cell>
          <cell r="H8">
            <v>0</v>
          </cell>
        </row>
        <row r="9">
          <cell r="C9">
            <v>88</v>
          </cell>
          <cell r="D9" t="str">
            <v>OM_EXP</v>
          </cell>
          <cell r="E9" t="str">
            <v>Incremental Plant Security Costs-Order No. PSC-01-1761</v>
          </cell>
          <cell r="F9">
            <v>1</v>
          </cell>
          <cell r="G9">
            <v>0</v>
          </cell>
          <cell r="H9">
            <v>0</v>
          </cell>
        </row>
        <row r="10">
          <cell r="C10">
            <v>89</v>
          </cell>
          <cell r="D10" t="str">
            <v>OM_EXP</v>
          </cell>
          <cell r="E10" t="str">
            <v>Transmission of Electricity by Others</v>
          </cell>
          <cell r="F10">
            <v>1</v>
          </cell>
          <cell r="G10">
            <v>0</v>
          </cell>
          <cell r="H10">
            <v>0</v>
          </cell>
        </row>
        <row r="11">
          <cell r="C11">
            <v>90</v>
          </cell>
          <cell r="D11" t="str">
            <v>OM_EXP</v>
          </cell>
          <cell r="E11" t="str">
            <v>Transmission Revenues from Capacity Sales</v>
          </cell>
          <cell r="F11">
            <v>1</v>
          </cell>
          <cell r="G11">
            <v>0</v>
          </cell>
          <cell r="H11">
            <v>0</v>
          </cell>
        </row>
        <row r="12">
          <cell r="C12">
            <v>82</v>
          </cell>
          <cell r="D12" t="str">
            <v>RET_REQ</v>
          </cell>
          <cell r="E12" t="str">
            <v>Return on SJRPP Suspension Liability</v>
          </cell>
          <cell r="F12">
            <v>1</v>
          </cell>
          <cell r="G12">
            <v>0</v>
          </cell>
          <cell r="H12">
            <v>0</v>
          </cell>
        </row>
      </sheetData>
      <sheetData sheetId="3">
        <row r="2">
          <cell r="A2">
            <v>2013</v>
          </cell>
          <cell r="B2" t="str">
            <v>FEB</v>
          </cell>
          <cell r="D2" t="str">
            <v>RR45082</v>
          </cell>
          <cell r="E2">
            <v>-56406921</v>
          </cell>
        </row>
        <row r="3">
          <cell r="A3">
            <v>2013</v>
          </cell>
          <cell r="B3" t="str">
            <v>FEB</v>
          </cell>
          <cell r="D3" t="str">
            <v>RRR5082</v>
          </cell>
          <cell r="E3">
            <v>0</v>
          </cell>
        </row>
        <row r="4">
          <cell r="A4">
            <v>2013</v>
          </cell>
          <cell r="B4" t="str">
            <v>FEB</v>
          </cell>
          <cell r="D4" t="str">
            <v>RR85082</v>
          </cell>
          <cell r="E4">
            <v>0.35</v>
          </cell>
        </row>
        <row r="5">
          <cell r="A5">
            <v>2013</v>
          </cell>
          <cell r="B5" t="str">
            <v>FEB</v>
          </cell>
          <cell r="D5" t="str">
            <v>RRF5082</v>
          </cell>
          <cell r="E5">
            <v>-445444.26822702202</v>
          </cell>
        </row>
        <row r="6">
          <cell r="A6">
            <v>2013</v>
          </cell>
          <cell r="B6" t="str">
            <v>FEB</v>
          </cell>
          <cell r="D6" t="str">
            <v>RR35082</v>
          </cell>
          <cell r="E6">
            <v>-56406921</v>
          </cell>
        </row>
        <row r="7">
          <cell r="A7">
            <v>2013</v>
          </cell>
          <cell r="B7" t="str">
            <v>FEB</v>
          </cell>
          <cell r="D7" t="str">
            <v>RRP5082</v>
          </cell>
          <cell r="E7">
            <v>-436403.17500367097</v>
          </cell>
        </row>
        <row r="8">
          <cell r="A8">
            <v>2013</v>
          </cell>
          <cell r="B8" t="str">
            <v>FEB</v>
          </cell>
          <cell r="D8" t="str">
            <v>RR65082</v>
          </cell>
          <cell r="E8">
            <v>1.6067000000000001E-2</v>
          </cell>
        </row>
        <row r="9">
          <cell r="A9">
            <v>2013</v>
          </cell>
          <cell r="B9" t="str">
            <v>FEB</v>
          </cell>
          <cell r="D9" t="str">
            <v>RRJ5082</v>
          </cell>
          <cell r="E9">
            <v>-445444.26822702202</v>
          </cell>
        </row>
        <row r="10">
          <cell r="A10">
            <v>2013</v>
          </cell>
          <cell r="B10" t="str">
            <v>FEB</v>
          </cell>
          <cell r="D10" t="str">
            <v>RRG5082</v>
          </cell>
          <cell r="E10">
            <v>1</v>
          </cell>
        </row>
        <row r="11">
          <cell r="A11">
            <v>2013</v>
          </cell>
          <cell r="B11" t="str">
            <v>FEB</v>
          </cell>
          <cell r="D11" t="str">
            <v>RRI5082</v>
          </cell>
          <cell r="E11">
            <v>0</v>
          </cell>
        </row>
        <row r="12">
          <cell r="A12">
            <v>2013</v>
          </cell>
          <cell r="B12" t="str">
            <v>FEB</v>
          </cell>
          <cell r="D12" t="str">
            <v>RRE5082</v>
          </cell>
          <cell r="E12">
            <v>-75523.226526900005</v>
          </cell>
        </row>
        <row r="13">
          <cell r="A13">
            <v>2013</v>
          </cell>
          <cell r="B13" t="str">
            <v>FEB</v>
          </cell>
          <cell r="D13" t="str">
            <v>RRM5082</v>
          </cell>
          <cell r="E13">
            <v>0.9797032</v>
          </cell>
        </row>
        <row r="14">
          <cell r="A14">
            <v>2013</v>
          </cell>
          <cell r="B14" t="str">
            <v>FEB</v>
          </cell>
          <cell r="D14" t="str">
            <v>RRN5082</v>
          </cell>
          <cell r="E14">
            <v>1</v>
          </cell>
        </row>
        <row r="15">
          <cell r="A15">
            <v>2013</v>
          </cell>
          <cell r="B15" t="str">
            <v>FEB</v>
          </cell>
          <cell r="D15" t="str">
            <v>RR25082</v>
          </cell>
          <cell r="E15">
            <v>0</v>
          </cell>
        </row>
        <row r="16">
          <cell r="A16">
            <v>2013</v>
          </cell>
          <cell r="B16" t="str">
            <v>FEB</v>
          </cell>
          <cell r="D16" t="str">
            <v>RRC5082</v>
          </cell>
          <cell r="E16">
            <v>-13224.6772407793</v>
          </cell>
        </row>
        <row r="17">
          <cell r="A17">
            <v>2013</v>
          </cell>
          <cell r="B17" t="str">
            <v>FEB</v>
          </cell>
          <cell r="D17" t="str">
            <v>RRD5082</v>
          </cell>
          <cell r="E17">
            <v>-129472.364595042</v>
          </cell>
        </row>
        <row r="18">
          <cell r="A18">
            <v>2013</v>
          </cell>
          <cell r="B18" t="str">
            <v>FEB</v>
          </cell>
          <cell r="D18" t="str">
            <v>RRL5082</v>
          </cell>
          <cell r="E18">
            <v>0</v>
          </cell>
        </row>
        <row r="19">
          <cell r="A19">
            <v>2013</v>
          </cell>
          <cell r="B19" t="str">
            <v>FEB</v>
          </cell>
          <cell r="D19" t="str">
            <v>RR75082</v>
          </cell>
          <cell r="E19">
            <v>5.5E-2</v>
          </cell>
        </row>
        <row r="20">
          <cell r="A20">
            <v>2013</v>
          </cell>
          <cell r="B20" t="str">
            <v>FEB</v>
          </cell>
          <cell r="D20" t="str">
            <v>RR55082</v>
          </cell>
          <cell r="E20">
            <v>4.8339E-2</v>
          </cell>
        </row>
        <row r="21">
          <cell r="A21">
            <v>2013</v>
          </cell>
          <cell r="B21" t="str">
            <v>FEB</v>
          </cell>
          <cell r="D21" t="str">
            <v>RRH5082</v>
          </cell>
          <cell r="E21">
            <v>0</v>
          </cell>
        </row>
        <row r="22">
          <cell r="A22">
            <v>2013</v>
          </cell>
          <cell r="B22" t="str">
            <v>FEB</v>
          </cell>
          <cell r="D22" t="str">
            <v>RRK5082</v>
          </cell>
          <cell r="E22">
            <v>0</v>
          </cell>
        </row>
        <row r="23">
          <cell r="A23">
            <v>2013</v>
          </cell>
          <cell r="B23" t="str">
            <v>FEB</v>
          </cell>
          <cell r="D23" t="str">
            <v>RRQ5082</v>
          </cell>
          <cell r="E23">
            <v>0</v>
          </cell>
        </row>
        <row r="24">
          <cell r="A24">
            <v>2013</v>
          </cell>
          <cell r="B24" t="str">
            <v>FEB</v>
          </cell>
          <cell r="D24" t="str">
            <v>RRS5082</v>
          </cell>
          <cell r="E24">
            <v>-436403.17500367097</v>
          </cell>
        </row>
        <row r="25">
          <cell r="A25">
            <v>2013</v>
          </cell>
          <cell r="B25" t="str">
            <v>FEB</v>
          </cell>
          <cell r="D25" t="str">
            <v>RRO5082</v>
          </cell>
          <cell r="E25">
            <v>1</v>
          </cell>
        </row>
        <row r="26">
          <cell r="A26">
            <v>2013</v>
          </cell>
          <cell r="B26" t="str">
            <v>FEB</v>
          </cell>
          <cell r="D26" t="str">
            <v>RRA5082</v>
          </cell>
          <cell r="E26">
            <v>0.53846153846153799</v>
          </cell>
        </row>
        <row r="27">
          <cell r="A27">
            <v>2013</v>
          </cell>
          <cell r="B27" t="str">
            <v>FEB</v>
          </cell>
          <cell r="D27" t="str">
            <v>RRB5082</v>
          </cell>
          <cell r="E27">
            <v>-227223.99986430001</v>
          </cell>
        </row>
        <row r="28">
          <cell r="A28">
            <v>2013</v>
          </cell>
          <cell r="B28" t="str">
            <v>FEB</v>
          </cell>
          <cell r="D28" t="str">
            <v>O/U5MON</v>
          </cell>
          <cell r="E28">
            <v>-15003328.032336</v>
          </cell>
        </row>
        <row r="29">
          <cell r="A29">
            <v>2013</v>
          </cell>
          <cell r="B29" t="str">
            <v>FEB</v>
          </cell>
          <cell r="D29" t="str">
            <v>EXP5TOT</v>
          </cell>
          <cell r="E29">
            <v>59367795.729310401</v>
          </cell>
        </row>
        <row r="30">
          <cell r="A30">
            <v>2013</v>
          </cell>
          <cell r="B30" t="str">
            <v>FEB</v>
          </cell>
          <cell r="D30" t="str">
            <v>LIN5LOS</v>
          </cell>
          <cell r="E30">
            <v>0</v>
          </cell>
        </row>
        <row r="31">
          <cell r="A31">
            <v>2013</v>
          </cell>
          <cell r="B31" t="str">
            <v>FEB</v>
          </cell>
          <cell r="D31" t="str">
            <v>REV5TOT</v>
          </cell>
          <cell r="E31">
            <v>44364467.696974397</v>
          </cell>
        </row>
        <row r="32">
          <cell r="A32">
            <v>2013</v>
          </cell>
          <cell r="B32" t="str">
            <v>FEB</v>
          </cell>
          <cell r="D32" t="str">
            <v>RES5PMO</v>
          </cell>
          <cell r="E32">
            <v>0</v>
          </cell>
        </row>
        <row r="33">
          <cell r="A33">
            <v>2013</v>
          </cell>
          <cell r="B33" t="str">
            <v>FEB</v>
          </cell>
          <cell r="D33" t="str">
            <v>GLB5END</v>
          </cell>
          <cell r="E33">
            <v>-83063114.979061395</v>
          </cell>
        </row>
        <row r="34">
          <cell r="A34">
            <v>2013</v>
          </cell>
          <cell r="B34" t="str">
            <v>FEB</v>
          </cell>
          <cell r="D34" t="str">
            <v>INT5MON</v>
          </cell>
          <cell r="E34">
            <v>7.9200000000000001E-5</v>
          </cell>
        </row>
        <row r="35">
          <cell r="A35">
            <v>2013</v>
          </cell>
          <cell r="B35" t="str">
            <v>FEB</v>
          </cell>
          <cell r="D35" t="str">
            <v>ADJ5PRI</v>
          </cell>
          <cell r="E35">
            <v>0</v>
          </cell>
        </row>
        <row r="36">
          <cell r="A36">
            <v>2013</v>
          </cell>
          <cell r="B36" t="str">
            <v>FEB</v>
          </cell>
          <cell r="D36" t="str">
            <v>AVG5AMT</v>
          </cell>
          <cell r="E36">
            <v>-78079560.186726496</v>
          </cell>
        </row>
        <row r="37">
          <cell r="A37">
            <v>2013</v>
          </cell>
          <cell r="B37" t="str">
            <v>FEB</v>
          </cell>
          <cell r="D37" t="str">
            <v>GLE5MON</v>
          </cell>
          <cell r="E37">
            <v>-9960925.6835028809</v>
          </cell>
        </row>
        <row r="38">
          <cell r="A38">
            <v>2013</v>
          </cell>
          <cell r="B38" t="str">
            <v>FEB</v>
          </cell>
          <cell r="D38" t="str">
            <v>RES5PRI</v>
          </cell>
          <cell r="E38">
            <v>0</v>
          </cell>
        </row>
        <row r="39">
          <cell r="A39">
            <v>2013</v>
          </cell>
          <cell r="B39" t="str">
            <v>FEB</v>
          </cell>
          <cell r="D39" t="str">
            <v>INT5YER</v>
          </cell>
          <cell r="E39">
            <v>9.5E-4</v>
          </cell>
        </row>
        <row r="40">
          <cell r="A40">
            <v>2013</v>
          </cell>
          <cell r="B40" t="str">
            <v>FEB</v>
          </cell>
          <cell r="D40" t="str">
            <v>INT5AMT</v>
          </cell>
          <cell r="E40">
            <v>-6183.9011667887398</v>
          </cell>
        </row>
        <row r="41">
          <cell r="A41">
            <v>2013</v>
          </cell>
          <cell r="B41" t="str">
            <v>FEB</v>
          </cell>
          <cell r="D41" t="str">
            <v>TRU5BEG</v>
          </cell>
          <cell r="E41">
            <v>-73102189.295558497</v>
          </cell>
        </row>
        <row r="42">
          <cell r="A42">
            <v>2013</v>
          </cell>
          <cell r="B42" t="str">
            <v>FEB</v>
          </cell>
          <cell r="D42" t="str">
            <v>TRU5END</v>
          </cell>
          <cell r="E42">
            <v>-83056931.077894598</v>
          </cell>
        </row>
        <row r="43">
          <cell r="A43">
            <v>2013</v>
          </cell>
          <cell r="B43" t="str">
            <v>FEB</v>
          </cell>
          <cell r="D43" t="str">
            <v>UPGD.00000628.01.01.01</v>
          </cell>
          <cell r="E43">
            <v>2609.67</v>
          </cell>
        </row>
        <row r="44">
          <cell r="A44">
            <v>2013</v>
          </cell>
          <cell r="B44" t="str">
            <v>FEB</v>
          </cell>
          <cell r="D44" t="str">
            <v>UPGD.00000630.01.01.01</v>
          </cell>
          <cell r="E44">
            <v>22362.54</v>
          </cell>
        </row>
        <row r="45">
          <cell r="A45">
            <v>2013</v>
          </cell>
          <cell r="B45" t="str">
            <v>FEB</v>
          </cell>
          <cell r="D45" t="str">
            <v>UPGD.00000633.01.01.01</v>
          </cell>
          <cell r="E45">
            <v>295028.2</v>
          </cell>
        </row>
        <row r="46">
          <cell r="A46">
            <v>2013</v>
          </cell>
          <cell r="B46" t="str">
            <v>FEB</v>
          </cell>
          <cell r="D46" t="str">
            <v>UPGD.00000728.01.01.01</v>
          </cell>
          <cell r="E46">
            <v>31322</v>
          </cell>
        </row>
        <row r="47">
          <cell r="A47">
            <v>2013</v>
          </cell>
          <cell r="B47" t="str">
            <v>FEB</v>
          </cell>
          <cell r="D47" t="str">
            <v>UPGD.00000962.01.01.01</v>
          </cell>
          <cell r="E47">
            <v>-4817.53</v>
          </cell>
        </row>
        <row r="48">
          <cell r="A48">
            <v>2013</v>
          </cell>
          <cell r="B48" t="str">
            <v>FEB</v>
          </cell>
          <cell r="D48" t="str">
            <v>UPGD.00000962.01.01.02</v>
          </cell>
          <cell r="E48">
            <v>-4817.9799999999996</v>
          </cell>
        </row>
        <row r="49">
          <cell r="A49">
            <v>2013</v>
          </cell>
          <cell r="B49" t="str">
            <v>FEB</v>
          </cell>
          <cell r="D49" t="str">
            <v>UPGD.00000963.01.01.01</v>
          </cell>
          <cell r="E49">
            <v>16987.34</v>
          </cell>
        </row>
        <row r="50">
          <cell r="A50">
            <v>2013</v>
          </cell>
          <cell r="B50" t="str">
            <v>FEB</v>
          </cell>
          <cell r="D50" t="str">
            <v>UPGD.00000963.01.01.02</v>
          </cell>
          <cell r="E50">
            <v>16987.28</v>
          </cell>
        </row>
        <row r="51">
          <cell r="A51">
            <v>2013</v>
          </cell>
          <cell r="B51" t="str">
            <v>FEB</v>
          </cell>
          <cell r="D51" t="str">
            <v>UCOR.00000306.01.07.01</v>
          </cell>
          <cell r="E51">
            <v>2203511.87</v>
          </cell>
        </row>
        <row r="52">
          <cell r="A52">
            <v>2013</v>
          </cell>
          <cell r="B52" t="str">
            <v>FEB</v>
          </cell>
          <cell r="D52" t="str">
            <v>6350000868</v>
          </cell>
          <cell r="E52">
            <v>-578808.68000000005</v>
          </cell>
        </row>
        <row r="53">
          <cell r="A53">
            <v>2013</v>
          </cell>
          <cell r="B53" t="str">
            <v>FEB</v>
          </cell>
          <cell r="D53" t="str">
            <v>6350000869</v>
          </cell>
          <cell r="E53">
            <v>520970.64</v>
          </cell>
        </row>
        <row r="54">
          <cell r="A54">
            <v>2013</v>
          </cell>
          <cell r="B54" t="str">
            <v>FEB</v>
          </cell>
          <cell r="D54" t="str">
            <v>6350000870</v>
          </cell>
          <cell r="E54">
            <v>-472193.77</v>
          </cell>
        </row>
        <row r="55">
          <cell r="A55">
            <v>2013</v>
          </cell>
          <cell r="B55" t="str">
            <v>FEB</v>
          </cell>
          <cell r="D55" t="str">
            <v>6350000871</v>
          </cell>
          <cell r="E55">
            <v>-3528.82</v>
          </cell>
        </row>
        <row r="56">
          <cell r="A56">
            <v>2013</v>
          </cell>
          <cell r="B56" t="str">
            <v>FEB</v>
          </cell>
          <cell r="D56" t="str">
            <v>6350000872</v>
          </cell>
          <cell r="E56">
            <v>-45248.05</v>
          </cell>
        </row>
        <row r="57">
          <cell r="A57">
            <v>2013</v>
          </cell>
          <cell r="B57" t="str">
            <v>FEB</v>
          </cell>
          <cell r="D57" t="str">
            <v>6360000992</v>
          </cell>
          <cell r="E57">
            <v>13147332.310000001</v>
          </cell>
        </row>
        <row r="58">
          <cell r="A58">
            <v>2013</v>
          </cell>
          <cell r="B58" t="str">
            <v>FEB</v>
          </cell>
          <cell r="D58" t="str">
            <v>UCOR.00000601.01.01.02</v>
          </cell>
          <cell r="E58">
            <v>1081866.32</v>
          </cell>
        </row>
        <row r="59">
          <cell r="A59">
            <v>2013</v>
          </cell>
          <cell r="B59" t="str">
            <v>FEB</v>
          </cell>
          <cell r="D59" t="str">
            <v>4405810</v>
          </cell>
          <cell r="E59">
            <v>0</v>
          </cell>
        </row>
        <row r="60">
          <cell r="A60">
            <v>2013</v>
          </cell>
          <cell r="B60" t="str">
            <v>FEB</v>
          </cell>
          <cell r="D60" t="str">
            <v>4405940</v>
          </cell>
          <cell r="E60">
            <v>0</v>
          </cell>
        </row>
        <row r="61">
          <cell r="A61">
            <v>2013</v>
          </cell>
          <cell r="B61" t="str">
            <v>FEB</v>
          </cell>
          <cell r="D61" t="str">
            <v>4405000</v>
          </cell>
          <cell r="E61">
            <v>61150424.039999999</v>
          </cell>
        </row>
        <row r="62">
          <cell r="A62">
            <v>2013</v>
          </cell>
          <cell r="B62" t="str">
            <v>FEB</v>
          </cell>
          <cell r="D62" t="str">
            <v>4405840</v>
          </cell>
          <cell r="E62">
            <v>0</v>
          </cell>
        </row>
        <row r="63">
          <cell r="A63">
            <v>2013</v>
          </cell>
          <cell r="B63" t="str">
            <v>FEB</v>
          </cell>
          <cell r="D63" t="str">
            <v>MAN5001</v>
          </cell>
          <cell r="E63">
            <v>-44704575</v>
          </cell>
        </row>
        <row r="64">
          <cell r="A64">
            <v>2013</v>
          </cell>
          <cell r="B64" t="str">
            <v>FEB</v>
          </cell>
          <cell r="D64" t="str">
            <v>MAN5002</v>
          </cell>
          <cell r="E64">
            <v>-15878460</v>
          </cell>
        </row>
        <row r="65">
          <cell r="A65">
            <v>2013</v>
          </cell>
          <cell r="B65" t="str">
            <v>FEB</v>
          </cell>
          <cell r="D65" t="str">
            <v>MAN5003</v>
          </cell>
          <cell r="E65">
            <v>0</v>
          </cell>
        </row>
        <row r="66">
          <cell r="A66">
            <v>2013</v>
          </cell>
          <cell r="B66" t="str">
            <v>FEB</v>
          </cell>
          <cell r="D66" t="str">
            <v>MAN5005</v>
          </cell>
          <cell r="E66">
            <v>0</v>
          </cell>
        </row>
        <row r="67">
          <cell r="A67">
            <v>2013</v>
          </cell>
          <cell r="B67" t="str">
            <v>FEB</v>
          </cell>
          <cell r="D67" t="str">
            <v>MAN5006</v>
          </cell>
          <cell r="E67">
            <v>0</v>
          </cell>
        </row>
        <row r="68">
          <cell r="A68">
            <v>2013</v>
          </cell>
          <cell r="B68" t="str">
            <v>FEB</v>
          </cell>
          <cell r="D68" t="str">
            <v>MAN5007</v>
          </cell>
          <cell r="E68">
            <v>0</v>
          </cell>
        </row>
        <row r="69">
          <cell r="A69">
            <v>2013</v>
          </cell>
          <cell r="B69" t="str">
            <v>FEB</v>
          </cell>
          <cell r="D69" t="str">
            <v>MAN5008</v>
          </cell>
          <cell r="E69">
            <v>0</v>
          </cell>
        </row>
        <row r="70">
          <cell r="A70">
            <v>2013</v>
          </cell>
          <cell r="B70" t="str">
            <v>FEB</v>
          </cell>
          <cell r="D70" t="str">
            <v>MAN5009</v>
          </cell>
          <cell r="E70">
            <v>0</v>
          </cell>
        </row>
        <row r="71">
          <cell r="A71">
            <v>2013</v>
          </cell>
          <cell r="B71" t="str">
            <v>FEB</v>
          </cell>
          <cell r="D71" t="str">
            <v>MAN500A</v>
          </cell>
          <cell r="E71">
            <v>0</v>
          </cell>
        </row>
        <row r="72">
          <cell r="A72">
            <v>2013</v>
          </cell>
          <cell r="B72" t="str">
            <v>FEB</v>
          </cell>
          <cell r="D72" t="str">
            <v>MAN500B</v>
          </cell>
          <cell r="E72">
            <v>-7913484</v>
          </cell>
        </row>
        <row r="73">
          <cell r="A73">
            <v>2013</v>
          </cell>
          <cell r="B73" t="str">
            <v>FEB</v>
          </cell>
          <cell r="D73" t="str">
            <v>MAN5010</v>
          </cell>
          <cell r="E73">
            <v>0</v>
          </cell>
        </row>
        <row r="74">
          <cell r="A74">
            <v>2013</v>
          </cell>
          <cell r="B74" t="str">
            <v>FEB</v>
          </cell>
          <cell r="D74" t="str">
            <v>MAN5011</v>
          </cell>
          <cell r="E74">
            <v>0.9797032</v>
          </cell>
        </row>
        <row r="75">
          <cell r="A75">
            <v>2013</v>
          </cell>
          <cell r="B75" t="str">
            <v>FEB</v>
          </cell>
          <cell r="D75" t="str">
            <v>MAN5101</v>
          </cell>
          <cell r="E75">
            <v>0</v>
          </cell>
        </row>
        <row r="76">
          <cell r="A76">
            <v>2013</v>
          </cell>
          <cell r="B76" t="str">
            <v>FEB</v>
          </cell>
          <cell r="D76" t="str">
            <v>MAN5102</v>
          </cell>
          <cell r="E76">
            <v>0</v>
          </cell>
        </row>
        <row r="77">
          <cell r="A77">
            <v>2013</v>
          </cell>
          <cell r="B77" t="str">
            <v>FEB</v>
          </cell>
          <cell r="D77" t="str">
            <v>MAN510B</v>
          </cell>
          <cell r="E77">
            <v>0</v>
          </cell>
        </row>
        <row r="78">
          <cell r="A78">
            <v>2013</v>
          </cell>
          <cell r="B78" t="str">
            <v>FEB</v>
          </cell>
          <cell r="D78" t="str">
            <v>MAN5WC3</v>
          </cell>
          <cell r="E78">
            <v>-11701767.060000001</v>
          </cell>
        </row>
        <row r="79">
          <cell r="A79">
            <v>2013</v>
          </cell>
          <cell r="B79" t="str">
            <v>FEB</v>
          </cell>
          <cell r="D79" t="str">
            <v>XAN5100</v>
          </cell>
          <cell r="E79">
            <v>1E-3</v>
          </cell>
        </row>
        <row r="80">
          <cell r="A80">
            <v>2013</v>
          </cell>
          <cell r="B80" t="str">
            <v>FEB</v>
          </cell>
          <cell r="D80" t="str">
            <v>XAN5200</v>
          </cell>
          <cell r="E80">
            <v>7.2000000000000005E-4</v>
          </cell>
        </row>
        <row r="81">
          <cell r="A81">
            <v>2013</v>
          </cell>
          <cell r="B81" t="str">
            <v>FEB</v>
          </cell>
          <cell r="D81" t="str">
            <v>XAN5300</v>
          </cell>
          <cell r="E81">
            <v>1.6067000000000001E-2</v>
          </cell>
        </row>
        <row r="82">
          <cell r="A82">
            <v>2013</v>
          </cell>
          <cell r="B82" t="str">
            <v>FEB</v>
          </cell>
          <cell r="D82" t="str">
            <v>XAN5400</v>
          </cell>
          <cell r="E82">
            <v>4.8339E-2</v>
          </cell>
        </row>
        <row r="83">
          <cell r="A83">
            <v>2013</v>
          </cell>
          <cell r="B83" t="str">
            <v>FEB</v>
          </cell>
          <cell r="D83" t="str">
            <v>XAN5500</v>
          </cell>
          <cell r="E83">
            <v>0.35</v>
          </cell>
        </row>
        <row r="84">
          <cell r="A84">
            <v>2013</v>
          </cell>
          <cell r="B84" t="str">
            <v>FEB</v>
          </cell>
          <cell r="D84" t="str">
            <v>XAN5600</v>
          </cell>
          <cell r="E84">
            <v>5.5E-2</v>
          </cell>
        </row>
        <row r="85">
          <cell r="A85">
            <v>2013</v>
          </cell>
          <cell r="B85" t="str">
            <v>FEB</v>
          </cell>
          <cell r="D85" t="str">
            <v>XAN5700</v>
          </cell>
          <cell r="E85">
            <v>8.9999999999999998E-4</v>
          </cell>
        </row>
        <row r="86">
          <cell r="A86">
            <v>2013</v>
          </cell>
          <cell r="B86" t="str">
            <v>FEB</v>
          </cell>
          <cell r="D86" t="str">
            <v>AM45081</v>
          </cell>
          <cell r="E86">
            <v>-62</v>
          </cell>
        </row>
        <row r="87">
          <cell r="A87">
            <v>2013</v>
          </cell>
          <cell r="B87" t="str">
            <v>FEB</v>
          </cell>
          <cell r="D87" t="str">
            <v>AM15081</v>
          </cell>
          <cell r="E87">
            <v>0</v>
          </cell>
        </row>
        <row r="88">
          <cell r="A88">
            <v>2013</v>
          </cell>
          <cell r="B88" t="str">
            <v>FEB</v>
          </cell>
          <cell r="D88" t="str">
            <v>RR15082</v>
          </cell>
          <cell r="E88">
            <v>-56406921</v>
          </cell>
        </row>
        <row r="89">
          <cell r="A89">
            <v>2013</v>
          </cell>
          <cell r="B89" t="str">
            <v>FEB</v>
          </cell>
          <cell r="D89" t="str">
            <v>GLB5BEG</v>
          </cell>
          <cell r="E89">
            <v>-73102189.295558497</v>
          </cell>
        </row>
        <row r="90">
          <cell r="A90">
            <v>2013</v>
          </cell>
          <cell r="B90" t="str">
            <v>FEB</v>
          </cell>
          <cell r="D90" t="str">
            <v>O/U5YTD</v>
          </cell>
          <cell r="E90">
            <v>-9650129.1153256409</v>
          </cell>
        </row>
        <row r="91">
          <cell r="A91">
            <v>2013</v>
          </cell>
          <cell r="B91" t="str">
            <v>FEB</v>
          </cell>
          <cell r="D91" t="str">
            <v>TRU5YTD</v>
          </cell>
          <cell r="E91">
            <v>-5048586.25</v>
          </cell>
        </row>
        <row r="92">
          <cell r="A92">
            <v>2013</v>
          </cell>
          <cell r="B92" t="str">
            <v>FEB</v>
          </cell>
          <cell r="D92" t="str">
            <v>1MC5YTD</v>
          </cell>
          <cell r="E92">
            <v>0</v>
          </cell>
        </row>
        <row r="93">
          <cell r="A93">
            <v>2013</v>
          </cell>
          <cell r="B93" t="str">
            <v>FEB</v>
          </cell>
          <cell r="D93" t="str">
            <v>2MC5YTD</v>
          </cell>
          <cell r="E93">
            <v>0</v>
          </cell>
        </row>
        <row r="94">
          <cell r="A94">
            <v>2013</v>
          </cell>
          <cell r="B94" t="str">
            <v>FEB</v>
          </cell>
          <cell r="D94" t="str">
            <v>3MC5YTD</v>
          </cell>
          <cell r="E94">
            <v>0</v>
          </cell>
        </row>
        <row r="95">
          <cell r="A95">
            <v>2013</v>
          </cell>
          <cell r="B95" t="str">
            <v>FEB</v>
          </cell>
          <cell r="D95" t="str">
            <v>INT5YTD</v>
          </cell>
          <cell r="E95">
            <v>-4127.4820292045097</v>
          </cell>
        </row>
        <row r="96">
          <cell r="A96">
            <v>2013</v>
          </cell>
          <cell r="B96" t="str">
            <v>FEB</v>
          </cell>
          <cell r="D96" t="str">
            <v>2MC5TOT</v>
          </cell>
          <cell r="E96">
            <v>0</v>
          </cell>
        </row>
        <row r="97">
          <cell r="A97">
            <v>2013</v>
          </cell>
          <cell r="B97" t="str">
            <v>FEB</v>
          </cell>
          <cell r="D97" t="str">
            <v>1MC5MON</v>
          </cell>
          <cell r="E97">
            <v>0</v>
          </cell>
        </row>
        <row r="98">
          <cell r="A98">
            <v>2013</v>
          </cell>
          <cell r="B98" t="str">
            <v>FEB</v>
          </cell>
          <cell r="D98" t="str">
            <v>1MC5TOT</v>
          </cell>
          <cell r="E98">
            <v>0</v>
          </cell>
        </row>
        <row r="99">
          <cell r="A99">
            <v>2013</v>
          </cell>
          <cell r="B99" t="str">
            <v>FEB</v>
          </cell>
          <cell r="D99" t="str">
            <v>TRU5MON</v>
          </cell>
          <cell r="E99">
            <v>-5048586.25</v>
          </cell>
        </row>
        <row r="100">
          <cell r="A100">
            <v>2013</v>
          </cell>
          <cell r="B100" t="str">
            <v>FEB</v>
          </cell>
          <cell r="D100" t="str">
            <v>TRU5TOT</v>
          </cell>
          <cell r="E100">
            <v>-60583035</v>
          </cell>
        </row>
        <row r="101">
          <cell r="A101">
            <v>2013</v>
          </cell>
          <cell r="B101" t="str">
            <v>FEB</v>
          </cell>
          <cell r="D101" t="str">
            <v>2MC5MON</v>
          </cell>
          <cell r="E101">
            <v>0</v>
          </cell>
        </row>
        <row r="102">
          <cell r="A102">
            <v>2013</v>
          </cell>
          <cell r="B102" t="str">
            <v>FEB</v>
          </cell>
          <cell r="D102" t="str">
            <v>RAF5FEE</v>
          </cell>
          <cell r="E102">
            <v>35603.033025600002</v>
          </cell>
        </row>
        <row r="103">
          <cell r="A103">
            <v>2013</v>
          </cell>
          <cell r="B103" t="str">
            <v>FEB</v>
          </cell>
          <cell r="D103" t="str">
            <v>REV5NET</v>
          </cell>
          <cell r="E103">
            <v>49413053.946974397</v>
          </cell>
        </row>
        <row r="104">
          <cell r="A104">
            <v>2013</v>
          </cell>
          <cell r="B104" t="str">
            <v>FEB</v>
          </cell>
          <cell r="D104" t="str">
            <v>REV5MON</v>
          </cell>
          <cell r="E104">
            <v>44364467.696974397</v>
          </cell>
        </row>
        <row r="105">
          <cell r="A105">
            <v>2013</v>
          </cell>
          <cell r="B105" t="str">
            <v>FEB</v>
          </cell>
          <cell r="D105" t="str">
            <v>AM75081</v>
          </cell>
          <cell r="E105">
            <v>1E-3</v>
          </cell>
        </row>
        <row r="106">
          <cell r="A106">
            <v>2013</v>
          </cell>
          <cell r="B106" t="str">
            <v>FEB</v>
          </cell>
          <cell r="D106" t="str">
            <v>AM65081</v>
          </cell>
          <cell r="E106">
            <v>8.9999999999999998E-4</v>
          </cell>
        </row>
        <row r="107">
          <cell r="A107">
            <v>2013</v>
          </cell>
          <cell r="B107" t="str">
            <v>FEB</v>
          </cell>
          <cell r="D107" t="str">
            <v>AMA5081</v>
          </cell>
          <cell r="E107">
            <v>0</v>
          </cell>
        </row>
        <row r="108">
          <cell r="A108">
            <v>2013</v>
          </cell>
          <cell r="B108" t="str">
            <v>FEB</v>
          </cell>
          <cell r="D108" t="str">
            <v>AM95081</v>
          </cell>
          <cell r="E108">
            <v>7.9200000000000001E-5</v>
          </cell>
        </row>
        <row r="109">
          <cell r="A109">
            <v>2013</v>
          </cell>
          <cell r="B109" t="str">
            <v>FEB</v>
          </cell>
          <cell r="D109" t="str">
            <v>AMB5081</v>
          </cell>
          <cell r="E109">
            <v>0.9797032</v>
          </cell>
        </row>
        <row r="110">
          <cell r="A110">
            <v>2013</v>
          </cell>
          <cell r="B110" t="str">
            <v>FEB</v>
          </cell>
          <cell r="D110" t="str">
            <v>AM35081</v>
          </cell>
          <cell r="E110">
            <v>0</v>
          </cell>
        </row>
        <row r="111">
          <cell r="A111">
            <v>2013</v>
          </cell>
          <cell r="B111" t="str">
            <v>FEB</v>
          </cell>
          <cell r="D111" t="str">
            <v>AM85081</v>
          </cell>
          <cell r="E111">
            <v>9.5E-4</v>
          </cell>
        </row>
        <row r="112">
          <cell r="A112">
            <v>2013</v>
          </cell>
          <cell r="B112" t="str">
            <v>FEB</v>
          </cell>
          <cell r="D112" t="str">
            <v>AMC5081</v>
          </cell>
          <cell r="E112">
            <v>0</v>
          </cell>
        </row>
        <row r="113">
          <cell r="A113">
            <v>2013</v>
          </cell>
          <cell r="B113" t="str">
            <v>FEB</v>
          </cell>
          <cell r="D113" t="str">
            <v>AM25081</v>
          </cell>
          <cell r="E113">
            <v>0</v>
          </cell>
        </row>
        <row r="114">
          <cell r="A114">
            <v>2013</v>
          </cell>
          <cell r="B114" t="str">
            <v>FEB</v>
          </cell>
          <cell r="D114" t="str">
            <v>AM55081</v>
          </cell>
          <cell r="E114">
            <v>0</v>
          </cell>
        </row>
        <row r="115">
          <cell r="A115">
            <v>2013</v>
          </cell>
          <cell r="B115" t="str">
            <v>FEB</v>
          </cell>
          <cell r="D115" t="str">
            <v>RR95082</v>
          </cell>
          <cell r="E115">
            <v>5.8201058201058198E-2</v>
          </cell>
        </row>
        <row r="116">
          <cell r="A116">
            <v>2013</v>
          </cell>
          <cell r="B116" t="str">
            <v>JAN</v>
          </cell>
          <cell r="D116" t="str">
            <v>TRU5TOT</v>
          </cell>
          <cell r="E116">
            <v>-60583035</v>
          </cell>
        </row>
        <row r="117">
          <cell r="A117">
            <v>2013</v>
          </cell>
          <cell r="B117" t="str">
            <v>JAN</v>
          </cell>
          <cell r="D117" t="str">
            <v>2MC5MON</v>
          </cell>
          <cell r="E117">
            <v>0</v>
          </cell>
        </row>
        <row r="118">
          <cell r="A118">
            <v>2013</v>
          </cell>
          <cell r="B118" t="str">
            <v>JAN</v>
          </cell>
          <cell r="D118" t="str">
            <v>RAF5FEE</v>
          </cell>
          <cell r="E118">
            <v>37780.008199199998</v>
          </cell>
        </row>
        <row r="119">
          <cell r="A119">
            <v>2013</v>
          </cell>
          <cell r="B119" t="str">
            <v>JAN</v>
          </cell>
          <cell r="D119" t="str">
            <v>REV5NET</v>
          </cell>
          <cell r="E119">
            <v>52434453.601800799</v>
          </cell>
        </row>
        <row r="120">
          <cell r="A120">
            <v>2013</v>
          </cell>
          <cell r="B120" t="str">
            <v>JAN</v>
          </cell>
          <cell r="D120" t="str">
            <v>REV5MON</v>
          </cell>
          <cell r="E120">
            <v>47385867.351800799</v>
          </cell>
        </row>
        <row r="121">
          <cell r="A121">
            <v>2013</v>
          </cell>
          <cell r="B121" t="str">
            <v>JAN</v>
          </cell>
          <cell r="D121" t="str">
            <v>AM35081</v>
          </cell>
          <cell r="E121">
            <v>0</v>
          </cell>
        </row>
        <row r="122">
          <cell r="A122">
            <v>2013</v>
          </cell>
          <cell r="B122" t="str">
            <v>JAN</v>
          </cell>
          <cell r="D122" t="str">
            <v>AM25081</v>
          </cell>
          <cell r="E122">
            <v>0</v>
          </cell>
        </row>
        <row r="123">
          <cell r="A123">
            <v>2013</v>
          </cell>
          <cell r="B123" t="str">
            <v>JAN</v>
          </cell>
          <cell r="D123" t="str">
            <v>AMC5081</v>
          </cell>
          <cell r="E123">
            <v>0</v>
          </cell>
        </row>
        <row r="124">
          <cell r="A124">
            <v>2013</v>
          </cell>
          <cell r="B124" t="str">
            <v>JAN</v>
          </cell>
          <cell r="D124" t="str">
            <v>AM85081</v>
          </cell>
          <cell r="E124">
            <v>6.9999999999999999E-4</v>
          </cell>
        </row>
        <row r="125">
          <cell r="A125">
            <v>2013</v>
          </cell>
          <cell r="B125" t="str">
            <v>JAN</v>
          </cell>
          <cell r="D125" t="str">
            <v>AMB5081</v>
          </cell>
          <cell r="E125">
            <v>0.9797032</v>
          </cell>
        </row>
        <row r="126">
          <cell r="A126">
            <v>2013</v>
          </cell>
          <cell r="B126" t="str">
            <v>JAN</v>
          </cell>
          <cell r="D126" t="str">
            <v>AM55081</v>
          </cell>
          <cell r="E126">
            <v>0</v>
          </cell>
        </row>
        <row r="127">
          <cell r="A127">
            <v>2013</v>
          </cell>
          <cell r="B127" t="str">
            <v>JAN</v>
          </cell>
          <cell r="D127" t="str">
            <v>AMA5081</v>
          </cell>
          <cell r="E127">
            <v>0</v>
          </cell>
        </row>
        <row r="128">
          <cell r="A128">
            <v>2013</v>
          </cell>
          <cell r="B128" t="str">
            <v>JAN</v>
          </cell>
          <cell r="D128" t="str">
            <v>AM65081</v>
          </cell>
          <cell r="E128">
            <v>5.0000000000000001E-4</v>
          </cell>
        </row>
        <row r="129">
          <cell r="A129">
            <v>2013</v>
          </cell>
          <cell r="B129" t="str">
            <v>JAN</v>
          </cell>
          <cell r="D129" t="str">
            <v>AM75081</v>
          </cell>
          <cell r="E129">
            <v>8.9999999999999998E-4</v>
          </cell>
        </row>
        <row r="130">
          <cell r="A130">
            <v>2013</v>
          </cell>
          <cell r="B130" t="str">
            <v>JAN</v>
          </cell>
          <cell r="D130" t="str">
            <v>AM95081</v>
          </cell>
          <cell r="E130">
            <v>5.8300000000000001E-5</v>
          </cell>
        </row>
        <row r="131">
          <cell r="A131">
            <v>2013</v>
          </cell>
          <cell r="B131" t="str">
            <v>JAN</v>
          </cell>
          <cell r="D131" t="str">
            <v>RRK5082</v>
          </cell>
          <cell r="E131">
            <v>0</v>
          </cell>
        </row>
        <row r="132">
          <cell r="A132">
            <v>2013</v>
          </cell>
          <cell r="B132" t="str">
            <v>JAN</v>
          </cell>
          <cell r="D132" t="str">
            <v>RR25082</v>
          </cell>
          <cell r="E132">
            <v>0</v>
          </cell>
        </row>
        <row r="133">
          <cell r="A133">
            <v>2013</v>
          </cell>
          <cell r="B133" t="str">
            <v>JAN</v>
          </cell>
          <cell r="D133" t="str">
            <v>RRH5082</v>
          </cell>
          <cell r="E133">
            <v>0</v>
          </cell>
        </row>
        <row r="134">
          <cell r="A134">
            <v>2013</v>
          </cell>
          <cell r="B134" t="str">
            <v>JAN</v>
          </cell>
          <cell r="D134" t="str">
            <v>RRR5082</v>
          </cell>
          <cell r="E134">
            <v>0</v>
          </cell>
        </row>
        <row r="135">
          <cell r="A135">
            <v>2013</v>
          </cell>
          <cell r="B135" t="str">
            <v>JAN</v>
          </cell>
          <cell r="D135" t="str">
            <v>RRA5082</v>
          </cell>
          <cell r="E135">
            <v>0.53846153846153799</v>
          </cell>
        </row>
        <row r="136">
          <cell r="A136">
            <v>2013</v>
          </cell>
          <cell r="B136" t="str">
            <v>JAN</v>
          </cell>
          <cell r="D136" t="str">
            <v>RR75082</v>
          </cell>
          <cell r="E136">
            <v>5.5E-2</v>
          </cell>
        </row>
        <row r="137">
          <cell r="A137">
            <v>2013</v>
          </cell>
          <cell r="B137" t="str">
            <v>JAN</v>
          </cell>
          <cell r="D137" t="str">
            <v>RRL5082</v>
          </cell>
          <cell r="E137">
            <v>0</v>
          </cell>
        </row>
        <row r="138">
          <cell r="A138">
            <v>2013</v>
          </cell>
          <cell r="B138" t="str">
            <v>JAN</v>
          </cell>
          <cell r="D138" t="str">
            <v>RR45082</v>
          </cell>
          <cell r="E138">
            <v>-56406921</v>
          </cell>
        </row>
        <row r="139">
          <cell r="A139">
            <v>2013</v>
          </cell>
          <cell r="B139" t="str">
            <v>JAN</v>
          </cell>
          <cell r="D139" t="str">
            <v>RRG5082</v>
          </cell>
          <cell r="E139">
            <v>1</v>
          </cell>
        </row>
        <row r="140">
          <cell r="A140">
            <v>2013</v>
          </cell>
          <cell r="B140" t="str">
            <v>JAN</v>
          </cell>
          <cell r="D140" t="str">
            <v>RRM5082</v>
          </cell>
          <cell r="E140">
            <v>0.9797032</v>
          </cell>
        </row>
        <row r="141">
          <cell r="A141">
            <v>2013</v>
          </cell>
          <cell r="B141" t="str">
            <v>JAN</v>
          </cell>
          <cell r="D141" t="str">
            <v>RRF5082</v>
          </cell>
          <cell r="E141">
            <v>-445444.26822702202</v>
          </cell>
        </row>
        <row r="142">
          <cell r="A142">
            <v>2013</v>
          </cell>
          <cell r="B142" t="str">
            <v>JAN</v>
          </cell>
          <cell r="D142" t="str">
            <v>RR55082</v>
          </cell>
          <cell r="E142">
            <v>4.8339E-2</v>
          </cell>
        </row>
        <row r="143">
          <cell r="A143">
            <v>2013</v>
          </cell>
          <cell r="B143" t="str">
            <v>JAN</v>
          </cell>
          <cell r="D143" t="str">
            <v>RRE5082</v>
          </cell>
          <cell r="E143">
            <v>-75523.226526900005</v>
          </cell>
        </row>
        <row r="144">
          <cell r="A144">
            <v>2013</v>
          </cell>
          <cell r="B144" t="str">
            <v>JAN</v>
          </cell>
          <cell r="D144" t="str">
            <v>RRP5082</v>
          </cell>
          <cell r="E144">
            <v>-436403.17500367097</v>
          </cell>
        </row>
        <row r="145">
          <cell r="A145">
            <v>2013</v>
          </cell>
          <cell r="B145" t="str">
            <v>JAN</v>
          </cell>
          <cell r="D145" t="str">
            <v>RRD5082</v>
          </cell>
          <cell r="E145">
            <v>-129472.364595042</v>
          </cell>
        </row>
        <row r="146">
          <cell r="A146">
            <v>2013</v>
          </cell>
          <cell r="B146" t="str">
            <v>JAN</v>
          </cell>
          <cell r="D146" t="str">
            <v>RRC5082</v>
          </cell>
          <cell r="E146">
            <v>-13224.6772407793</v>
          </cell>
        </row>
        <row r="147">
          <cell r="A147">
            <v>2013</v>
          </cell>
          <cell r="B147" t="str">
            <v>JAN</v>
          </cell>
          <cell r="D147" t="str">
            <v>RR85082</v>
          </cell>
          <cell r="E147">
            <v>0.35</v>
          </cell>
        </row>
        <row r="148">
          <cell r="A148">
            <v>2013</v>
          </cell>
          <cell r="B148" t="str">
            <v>JAN</v>
          </cell>
          <cell r="D148" t="str">
            <v>RR65082</v>
          </cell>
          <cell r="E148">
            <v>1.6067000000000001E-2</v>
          </cell>
        </row>
        <row r="149">
          <cell r="A149">
            <v>2013</v>
          </cell>
          <cell r="B149" t="str">
            <v>JAN</v>
          </cell>
          <cell r="D149" t="str">
            <v>RRB5082</v>
          </cell>
          <cell r="E149">
            <v>-227223.99986430001</v>
          </cell>
        </row>
        <row r="150">
          <cell r="A150">
            <v>2013</v>
          </cell>
          <cell r="B150" t="str">
            <v>JAN</v>
          </cell>
          <cell r="D150" t="str">
            <v>RR95082</v>
          </cell>
          <cell r="E150">
            <v>5.8201058201058198E-2</v>
          </cell>
        </row>
        <row r="151">
          <cell r="A151">
            <v>2013</v>
          </cell>
          <cell r="B151" t="str">
            <v>JAN</v>
          </cell>
          <cell r="D151" t="str">
            <v>RRN5082</v>
          </cell>
          <cell r="E151">
            <v>1</v>
          </cell>
        </row>
        <row r="152">
          <cell r="A152">
            <v>2013</v>
          </cell>
          <cell r="B152" t="str">
            <v>JAN</v>
          </cell>
          <cell r="D152" t="str">
            <v>RRQ5082</v>
          </cell>
          <cell r="E152">
            <v>0</v>
          </cell>
        </row>
        <row r="153">
          <cell r="A153">
            <v>2013</v>
          </cell>
          <cell r="B153" t="str">
            <v>JAN</v>
          </cell>
          <cell r="D153" t="str">
            <v>RR35082</v>
          </cell>
          <cell r="E153">
            <v>-56406921</v>
          </cell>
        </row>
        <row r="154">
          <cell r="A154">
            <v>2013</v>
          </cell>
          <cell r="B154" t="str">
            <v>JAN</v>
          </cell>
          <cell r="D154" t="str">
            <v>RRS5082</v>
          </cell>
          <cell r="E154">
            <v>-436403.17500367097</v>
          </cell>
        </row>
        <row r="155">
          <cell r="A155">
            <v>2013</v>
          </cell>
          <cell r="B155" t="str">
            <v>JAN</v>
          </cell>
          <cell r="D155" t="str">
            <v>RRJ5082</v>
          </cell>
          <cell r="E155">
            <v>-445444.26822702202</v>
          </cell>
        </row>
        <row r="156">
          <cell r="A156">
            <v>2013</v>
          </cell>
          <cell r="B156" t="str">
            <v>JAN</v>
          </cell>
          <cell r="D156" t="str">
            <v>RRO5082</v>
          </cell>
          <cell r="E156">
            <v>1</v>
          </cell>
        </row>
        <row r="157">
          <cell r="A157">
            <v>2013</v>
          </cell>
          <cell r="B157" t="str">
            <v>JAN</v>
          </cell>
          <cell r="D157" t="str">
            <v>RRI5082</v>
          </cell>
          <cell r="E157">
            <v>0</v>
          </cell>
        </row>
        <row r="158">
          <cell r="A158">
            <v>2013</v>
          </cell>
          <cell r="B158" t="str">
            <v>FEB</v>
          </cell>
          <cell r="D158" t="str">
            <v>UCOR.00000301.01.05.01</v>
          </cell>
          <cell r="E158">
            <v>7641879.8499999996</v>
          </cell>
        </row>
        <row r="159">
          <cell r="A159">
            <v>2013</v>
          </cell>
          <cell r="B159" t="str">
            <v>FEB</v>
          </cell>
          <cell r="D159" t="str">
            <v>UCOR.00000306.01.07.02</v>
          </cell>
          <cell r="E159">
            <v>8976359.6699999999</v>
          </cell>
        </row>
        <row r="160">
          <cell r="A160">
            <v>2013</v>
          </cell>
          <cell r="B160" t="str">
            <v>FEB</v>
          </cell>
          <cell r="D160" t="str">
            <v>UCOR.00000301.01.03.01</v>
          </cell>
          <cell r="E160">
            <v>25205916.640000001</v>
          </cell>
        </row>
        <row r="161">
          <cell r="A161">
            <v>2013</v>
          </cell>
          <cell r="B161" t="str">
            <v>FEB</v>
          </cell>
          <cell r="D161" t="str">
            <v>UCOR.00000622.01.02.01</v>
          </cell>
          <cell r="E161">
            <v>-78444.62</v>
          </cell>
        </row>
        <row r="162">
          <cell r="A162">
            <v>2013</v>
          </cell>
          <cell r="B162" t="str">
            <v>FEB</v>
          </cell>
          <cell r="D162" t="str">
            <v>UNUC.00000001.01.01.01</v>
          </cell>
          <cell r="E162">
            <v>969173.36</v>
          </cell>
        </row>
        <row r="163">
          <cell r="A163">
            <v>2013</v>
          </cell>
          <cell r="B163" t="str">
            <v>FEB</v>
          </cell>
          <cell r="D163" t="str">
            <v>UNUC.00000001.01.02.01</v>
          </cell>
          <cell r="E163">
            <v>375877.5</v>
          </cell>
        </row>
        <row r="164">
          <cell r="A164">
            <v>2013</v>
          </cell>
          <cell r="B164" t="str">
            <v>FEB</v>
          </cell>
          <cell r="D164" t="str">
            <v>UNUC.00000001.01.03.01</v>
          </cell>
          <cell r="E164">
            <v>267.5</v>
          </cell>
        </row>
        <row r="165">
          <cell r="A165">
            <v>2013</v>
          </cell>
          <cell r="B165" t="str">
            <v>FEB</v>
          </cell>
          <cell r="D165" t="str">
            <v>UNUC.00000001.01.04.01</v>
          </cell>
          <cell r="E165">
            <v>-11456.07</v>
          </cell>
        </row>
        <row r="166">
          <cell r="A166">
            <v>2013</v>
          </cell>
          <cell r="B166" t="str">
            <v>FEB</v>
          </cell>
          <cell r="D166" t="str">
            <v>UNUC.00000001.01.05.01</v>
          </cell>
          <cell r="E166">
            <v>60407.81</v>
          </cell>
        </row>
        <row r="167">
          <cell r="A167">
            <v>2013</v>
          </cell>
          <cell r="B167" t="str">
            <v>FEB</v>
          </cell>
          <cell r="D167" t="str">
            <v>UNUC.00000001.01.06.01</v>
          </cell>
          <cell r="E167">
            <v>311</v>
          </cell>
        </row>
        <row r="168">
          <cell r="A168">
            <v>2013</v>
          </cell>
          <cell r="B168" t="str">
            <v>FEB</v>
          </cell>
          <cell r="D168" t="str">
            <v>UNUC.00000001.01.07.01</v>
          </cell>
          <cell r="E168">
            <v>3950.27</v>
          </cell>
        </row>
        <row r="169">
          <cell r="A169">
            <v>2013</v>
          </cell>
          <cell r="B169" t="str">
            <v>FEB</v>
          </cell>
          <cell r="D169" t="str">
            <v>UNUC.00000001.01.13.01</v>
          </cell>
          <cell r="E169">
            <v>146.79</v>
          </cell>
        </row>
        <row r="170">
          <cell r="A170">
            <v>2013</v>
          </cell>
          <cell r="B170" t="str">
            <v>FEB</v>
          </cell>
          <cell r="D170" t="str">
            <v>UNUC.00000001.01.15.01</v>
          </cell>
          <cell r="E170">
            <v>120276.58</v>
          </cell>
        </row>
        <row r="171">
          <cell r="A171">
            <v>2013</v>
          </cell>
          <cell r="B171" t="str">
            <v>FEB</v>
          </cell>
          <cell r="D171" t="str">
            <v>UNUC.00000002.01.01.01</v>
          </cell>
          <cell r="E171">
            <v>835541.07</v>
          </cell>
        </row>
        <row r="172">
          <cell r="A172">
            <v>2013</v>
          </cell>
          <cell r="B172" t="str">
            <v>FEB</v>
          </cell>
          <cell r="D172" t="str">
            <v>UNUC.00000002.01.03.01</v>
          </cell>
          <cell r="E172">
            <v>3614.31</v>
          </cell>
        </row>
        <row r="173">
          <cell r="A173">
            <v>2013</v>
          </cell>
          <cell r="B173" t="str">
            <v>FEB</v>
          </cell>
          <cell r="D173" t="str">
            <v>UNUC.00000002.01.04.01</v>
          </cell>
          <cell r="E173">
            <v>103367.52</v>
          </cell>
        </row>
        <row r="174">
          <cell r="A174">
            <v>2013</v>
          </cell>
          <cell r="B174" t="str">
            <v>FEB</v>
          </cell>
          <cell r="D174" t="str">
            <v>UNUC.00000002.01.05.01</v>
          </cell>
          <cell r="E174">
            <v>28462.55</v>
          </cell>
        </row>
        <row r="175">
          <cell r="A175">
            <v>2013</v>
          </cell>
          <cell r="B175" t="str">
            <v>FEB</v>
          </cell>
          <cell r="D175" t="str">
            <v>UNUC.00000002.01.06.01</v>
          </cell>
          <cell r="E175">
            <v>2576</v>
          </cell>
        </row>
        <row r="176">
          <cell r="A176">
            <v>2013</v>
          </cell>
          <cell r="B176" t="str">
            <v>FEB</v>
          </cell>
          <cell r="D176" t="str">
            <v>UNUC.00000002.01.07.01</v>
          </cell>
          <cell r="E176">
            <v>3475</v>
          </cell>
        </row>
        <row r="177">
          <cell r="A177">
            <v>2013</v>
          </cell>
          <cell r="B177" t="str">
            <v>FEB</v>
          </cell>
          <cell r="D177" t="str">
            <v>UNUC.00000002.01.13.01</v>
          </cell>
          <cell r="E177">
            <v>-760.05</v>
          </cell>
        </row>
        <row r="178">
          <cell r="A178">
            <v>2013</v>
          </cell>
          <cell r="B178" t="str">
            <v>FEB</v>
          </cell>
          <cell r="D178" t="str">
            <v>UNUC.00000002.01.15.01</v>
          </cell>
          <cell r="E178">
            <v>67431.960000000006</v>
          </cell>
        </row>
        <row r="179">
          <cell r="A179">
            <v>2013</v>
          </cell>
          <cell r="B179" t="str">
            <v>FEB</v>
          </cell>
          <cell r="D179" t="str">
            <v>UNUC.00000003.01.01.01</v>
          </cell>
          <cell r="E179">
            <v>125583.62</v>
          </cell>
        </row>
        <row r="180">
          <cell r="A180">
            <v>2013</v>
          </cell>
          <cell r="B180" t="str">
            <v>FEB</v>
          </cell>
          <cell r="D180" t="str">
            <v>UNUC.00000003.01.07.01</v>
          </cell>
          <cell r="E180">
            <v>37755</v>
          </cell>
        </row>
        <row r="181">
          <cell r="A181">
            <v>2013</v>
          </cell>
          <cell r="B181" t="str">
            <v>FEB</v>
          </cell>
          <cell r="D181" t="str">
            <v>UNUC.00000604.01.01.01</v>
          </cell>
          <cell r="E181">
            <v>9559.07</v>
          </cell>
        </row>
        <row r="182">
          <cell r="A182">
            <v>2013</v>
          </cell>
          <cell r="B182" t="str">
            <v>FEB</v>
          </cell>
          <cell r="D182" t="str">
            <v>UNUC.00000715.01.01.01</v>
          </cell>
          <cell r="E182">
            <v>7499</v>
          </cell>
        </row>
        <row r="183">
          <cell r="A183">
            <v>2013</v>
          </cell>
          <cell r="B183" t="str">
            <v>FEB</v>
          </cell>
          <cell r="D183" t="str">
            <v>UNUC.00000748.01.01.08</v>
          </cell>
          <cell r="E183">
            <v>9556.92</v>
          </cell>
        </row>
        <row r="184">
          <cell r="A184">
            <v>2013</v>
          </cell>
          <cell r="B184" t="str">
            <v>FEB</v>
          </cell>
          <cell r="D184" t="str">
            <v>UPGD.00000624.01.01.01</v>
          </cell>
          <cell r="E184">
            <v>2595.0100000000002</v>
          </cell>
        </row>
        <row r="185">
          <cell r="A185">
            <v>2013</v>
          </cell>
          <cell r="B185" t="str">
            <v>FEB</v>
          </cell>
          <cell r="D185" t="str">
            <v>UPGD.00000627.01.01.01</v>
          </cell>
          <cell r="E185">
            <v>17903.02</v>
          </cell>
        </row>
        <row r="186">
          <cell r="A186">
            <v>2013</v>
          </cell>
          <cell r="B186" t="str">
            <v>JAN</v>
          </cell>
          <cell r="D186" t="str">
            <v>UNUC.00000001.01.09.01</v>
          </cell>
          <cell r="E186">
            <v>45712.12</v>
          </cell>
        </row>
        <row r="187">
          <cell r="A187">
            <v>2013</v>
          </cell>
          <cell r="B187" t="str">
            <v>JAN</v>
          </cell>
          <cell r="D187" t="str">
            <v>UNUC.00000001.01.12.01</v>
          </cell>
          <cell r="E187">
            <v>44.93</v>
          </cell>
        </row>
        <row r="188">
          <cell r="A188">
            <v>2013</v>
          </cell>
          <cell r="B188" t="str">
            <v>JAN</v>
          </cell>
          <cell r="D188" t="str">
            <v>UNUC.00000001.01.15.01</v>
          </cell>
          <cell r="E188">
            <v>119721.88</v>
          </cell>
        </row>
        <row r="189">
          <cell r="A189">
            <v>2013</v>
          </cell>
          <cell r="B189" t="str">
            <v>JAN</v>
          </cell>
          <cell r="D189" t="str">
            <v>UNUC.00000002.01.01.01</v>
          </cell>
          <cell r="E189">
            <v>914732.92</v>
          </cell>
        </row>
        <row r="190">
          <cell r="A190">
            <v>2013</v>
          </cell>
          <cell r="B190" t="str">
            <v>JAN</v>
          </cell>
          <cell r="D190" t="str">
            <v>UNUC.00000002.01.02.01</v>
          </cell>
          <cell r="E190">
            <v>173959</v>
          </cell>
        </row>
        <row r="191">
          <cell r="A191">
            <v>2013</v>
          </cell>
          <cell r="B191" t="str">
            <v>JAN</v>
          </cell>
          <cell r="D191" t="str">
            <v>UNUC.00000002.01.04.01</v>
          </cell>
          <cell r="E191">
            <v>93455.47</v>
          </cell>
        </row>
        <row r="192">
          <cell r="A192">
            <v>2013</v>
          </cell>
          <cell r="B192" t="str">
            <v>JAN</v>
          </cell>
          <cell r="D192" t="str">
            <v>UNUC.00000002.01.06.01</v>
          </cell>
          <cell r="E192">
            <v>18422</v>
          </cell>
        </row>
        <row r="193">
          <cell r="A193">
            <v>2013</v>
          </cell>
          <cell r="B193" t="str">
            <v>JAN</v>
          </cell>
          <cell r="D193" t="str">
            <v>UNUC.00000002.01.07.01</v>
          </cell>
          <cell r="E193">
            <v>3475</v>
          </cell>
        </row>
        <row r="194">
          <cell r="A194">
            <v>2013</v>
          </cell>
          <cell r="B194" t="str">
            <v>JAN</v>
          </cell>
          <cell r="D194" t="str">
            <v>UNUC.00000002.01.09.01</v>
          </cell>
          <cell r="E194">
            <v>48637.5</v>
          </cell>
        </row>
        <row r="195">
          <cell r="A195">
            <v>2013</v>
          </cell>
          <cell r="B195" t="str">
            <v>JAN</v>
          </cell>
          <cell r="D195" t="str">
            <v>UNUC.00000002.01.13.01</v>
          </cell>
          <cell r="E195">
            <v>787.84</v>
          </cell>
        </row>
        <row r="196">
          <cell r="A196">
            <v>2013</v>
          </cell>
          <cell r="B196" t="str">
            <v>JAN</v>
          </cell>
          <cell r="D196" t="str">
            <v>UNUC.00000002.01.15.01</v>
          </cell>
          <cell r="E196">
            <v>80082.960000000006</v>
          </cell>
        </row>
        <row r="197">
          <cell r="A197">
            <v>2013</v>
          </cell>
          <cell r="B197" t="str">
            <v>JAN</v>
          </cell>
          <cell r="D197" t="str">
            <v>UNUC.00000003.01.01.01</v>
          </cell>
          <cell r="E197">
            <v>150854.89000000001</v>
          </cell>
        </row>
        <row r="198">
          <cell r="A198">
            <v>2013</v>
          </cell>
          <cell r="B198" t="str">
            <v>JAN</v>
          </cell>
          <cell r="D198" t="str">
            <v>UNUC.00000003.01.07.01</v>
          </cell>
          <cell r="E198">
            <v>37755</v>
          </cell>
        </row>
        <row r="199">
          <cell r="A199">
            <v>2013</v>
          </cell>
          <cell r="B199" t="str">
            <v>JAN</v>
          </cell>
          <cell r="D199" t="str">
            <v>UNUC.00000604.01.01.01</v>
          </cell>
          <cell r="E199">
            <v>10989.42</v>
          </cell>
        </row>
        <row r="200">
          <cell r="A200">
            <v>2013</v>
          </cell>
          <cell r="B200" t="str">
            <v>JAN</v>
          </cell>
          <cell r="D200" t="str">
            <v>UNUC.00000715.01.01.01</v>
          </cell>
          <cell r="E200">
            <v>3456.5</v>
          </cell>
        </row>
        <row r="201">
          <cell r="A201">
            <v>2013</v>
          </cell>
          <cell r="B201" t="str">
            <v>JAN</v>
          </cell>
          <cell r="D201" t="str">
            <v>UNUC.00000748.01.01.08</v>
          </cell>
          <cell r="E201">
            <v>10986.94</v>
          </cell>
        </row>
        <row r="202">
          <cell r="A202">
            <v>2013</v>
          </cell>
          <cell r="B202" t="str">
            <v>JAN</v>
          </cell>
          <cell r="D202" t="str">
            <v>UPGD.00000399.01.01.01</v>
          </cell>
          <cell r="E202">
            <v>901.92</v>
          </cell>
        </row>
        <row r="203">
          <cell r="A203">
            <v>2013</v>
          </cell>
          <cell r="B203" t="str">
            <v>JAN</v>
          </cell>
          <cell r="D203" t="str">
            <v>UPGD.00000622.01.01.01</v>
          </cell>
          <cell r="E203">
            <v>2300.4</v>
          </cell>
        </row>
        <row r="204">
          <cell r="A204">
            <v>2013</v>
          </cell>
          <cell r="B204" t="str">
            <v>JAN</v>
          </cell>
          <cell r="D204" t="str">
            <v>UPGD.00000624.01.01.01</v>
          </cell>
          <cell r="E204">
            <v>1774.12</v>
          </cell>
        </row>
        <row r="205">
          <cell r="A205">
            <v>2013</v>
          </cell>
          <cell r="B205" t="str">
            <v>JAN</v>
          </cell>
          <cell r="D205" t="str">
            <v>UPGD.00000626.01.01.01</v>
          </cell>
          <cell r="E205">
            <v>1464.1</v>
          </cell>
        </row>
        <row r="206">
          <cell r="A206">
            <v>2013</v>
          </cell>
          <cell r="B206" t="str">
            <v>JAN</v>
          </cell>
          <cell r="D206" t="str">
            <v>UPGD.00000627.01.01.01</v>
          </cell>
          <cell r="E206">
            <v>35151.919999999998</v>
          </cell>
        </row>
        <row r="207">
          <cell r="A207">
            <v>2013</v>
          </cell>
          <cell r="B207" t="str">
            <v>JAN</v>
          </cell>
          <cell r="D207" t="str">
            <v>UPGD.00000628.01.01.01</v>
          </cell>
          <cell r="E207">
            <v>8104.04</v>
          </cell>
        </row>
        <row r="208">
          <cell r="A208">
            <v>2013</v>
          </cell>
          <cell r="B208" t="str">
            <v>JAN</v>
          </cell>
          <cell r="D208" t="str">
            <v>UPGD.00000630.01.01.01</v>
          </cell>
          <cell r="E208">
            <v>19331.77</v>
          </cell>
        </row>
        <row r="209">
          <cell r="A209">
            <v>2013</v>
          </cell>
          <cell r="B209" t="str">
            <v>JAN</v>
          </cell>
          <cell r="D209" t="str">
            <v>UPGD.00000728.01.01.01</v>
          </cell>
          <cell r="E209">
            <v>26803</v>
          </cell>
        </row>
        <row r="210">
          <cell r="A210">
            <v>2013</v>
          </cell>
          <cell r="B210" t="str">
            <v>JAN</v>
          </cell>
          <cell r="D210" t="str">
            <v>UPGD.00000963.01.01.01</v>
          </cell>
          <cell r="E210">
            <v>5903.95</v>
          </cell>
        </row>
        <row r="211">
          <cell r="A211">
            <v>2013</v>
          </cell>
          <cell r="B211" t="str">
            <v>JAN</v>
          </cell>
          <cell r="D211" t="str">
            <v>UPGD.00000963.01.01.02</v>
          </cell>
          <cell r="E211">
            <v>5903.91</v>
          </cell>
        </row>
        <row r="212">
          <cell r="A212">
            <v>2013</v>
          </cell>
          <cell r="B212" t="str">
            <v>JAN</v>
          </cell>
          <cell r="D212" t="str">
            <v>UCOR.00000306.01.07.01</v>
          </cell>
          <cell r="E212">
            <v>2270836.0299999998</v>
          </cell>
        </row>
        <row r="213">
          <cell r="A213">
            <v>2013</v>
          </cell>
          <cell r="B213" t="str">
            <v>JAN</v>
          </cell>
          <cell r="D213" t="str">
            <v>6350000868</v>
          </cell>
          <cell r="E213">
            <v>-329135.21999999997</v>
          </cell>
        </row>
        <row r="214">
          <cell r="A214">
            <v>2013</v>
          </cell>
          <cell r="B214" t="str">
            <v>JAN</v>
          </cell>
          <cell r="D214" t="str">
            <v>6360000992</v>
          </cell>
          <cell r="E214">
            <v>12229906.91</v>
          </cell>
        </row>
        <row r="215">
          <cell r="A215">
            <v>2013</v>
          </cell>
          <cell r="B215" t="str">
            <v>JAN</v>
          </cell>
          <cell r="D215" t="str">
            <v>UCOR.00000601.01.01.02</v>
          </cell>
          <cell r="E215">
            <v>19767.11</v>
          </cell>
        </row>
        <row r="216">
          <cell r="A216">
            <v>2013</v>
          </cell>
          <cell r="B216" t="str">
            <v>JAN</v>
          </cell>
          <cell r="D216" t="str">
            <v>4405810</v>
          </cell>
          <cell r="E216">
            <v>0</v>
          </cell>
        </row>
        <row r="217">
          <cell r="A217">
            <v>2013</v>
          </cell>
          <cell r="B217" t="str">
            <v>JAN</v>
          </cell>
          <cell r="D217" t="str">
            <v>4405940</v>
          </cell>
          <cell r="E217">
            <v>0</v>
          </cell>
        </row>
        <row r="218">
          <cell r="A218">
            <v>2013</v>
          </cell>
          <cell r="B218" t="str">
            <v>JAN</v>
          </cell>
          <cell r="D218" t="str">
            <v>4405000</v>
          </cell>
          <cell r="E218">
            <v>64880731.729999997</v>
          </cell>
        </row>
        <row r="219">
          <cell r="A219">
            <v>2013</v>
          </cell>
          <cell r="B219" t="str">
            <v>JAN</v>
          </cell>
          <cell r="D219" t="str">
            <v>4405840</v>
          </cell>
          <cell r="E219">
            <v>0</v>
          </cell>
        </row>
        <row r="220">
          <cell r="A220">
            <v>2013</v>
          </cell>
          <cell r="B220" t="str">
            <v>JAN</v>
          </cell>
          <cell r="D220" t="str">
            <v>MAN5001</v>
          </cell>
          <cell r="E220">
            <v>-44704575</v>
          </cell>
        </row>
        <row r="221">
          <cell r="A221">
            <v>2013</v>
          </cell>
          <cell r="B221" t="str">
            <v>JAN</v>
          </cell>
          <cell r="D221" t="str">
            <v>MAN5002</v>
          </cell>
          <cell r="E221">
            <v>-15878460</v>
          </cell>
        </row>
        <row r="222">
          <cell r="A222">
            <v>2013</v>
          </cell>
          <cell r="B222" t="str">
            <v>JAN</v>
          </cell>
          <cell r="D222" t="str">
            <v>MAN5003</v>
          </cell>
          <cell r="E222">
            <v>0</v>
          </cell>
        </row>
        <row r="223">
          <cell r="A223">
            <v>2013</v>
          </cell>
          <cell r="B223" t="str">
            <v>JAN</v>
          </cell>
          <cell r="D223" t="str">
            <v>MAN5005</v>
          </cell>
          <cell r="E223">
            <v>0</v>
          </cell>
        </row>
        <row r="224">
          <cell r="A224">
            <v>2013</v>
          </cell>
          <cell r="B224" t="str">
            <v>JAN</v>
          </cell>
          <cell r="D224" t="str">
            <v>MAN5006</v>
          </cell>
          <cell r="E224">
            <v>0</v>
          </cell>
        </row>
        <row r="225">
          <cell r="A225">
            <v>2013</v>
          </cell>
          <cell r="B225" t="str">
            <v>JAN</v>
          </cell>
          <cell r="D225" t="str">
            <v>MAN5007</v>
          </cell>
          <cell r="E225">
            <v>0</v>
          </cell>
        </row>
        <row r="226">
          <cell r="A226">
            <v>2013</v>
          </cell>
          <cell r="B226" t="str">
            <v>JAN</v>
          </cell>
          <cell r="D226" t="str">
            <v>MAN5008</v>
          </cell>
          <cell r="E226">
            <v>0</v>
          </cell>
        </row>
        <row r="227">
          <cell r="A227">
            <v>2013</v>
          </cell>
          <cell r="B227" t="str">
            <v>JAN</v>
          </cell>
          <cell r="D227" t="str">
            <v>MAN5009</v>
          </cell>
          <cell r="E227">
            <v>0</v>
          </cell>
        </row>
        <row r="228">
          <cell r="A228">
            <v>2013</v>
          </cell>
          <cell r="B228" t="str">
            <v>JAN</v>
          </cell>
          <cell r="D228" t="str">
            <v>MAN500A</v>
          </cell>
          <cell r="E228">
            <v>0</v>
          </cell>
        </row>
        <row r="229">
          <cell r="A229">
            <v>2013</v>
          </cell>
          <cell r="B229" t="str">
            <v>JAN</v>
          </cell>
          <cell r="D229" t="str">
            <v>MAN500B</v>
          </cell>
          <cell r="E229">
            <v>-7913484</v>
          </cell>
        </row>
        <row r="230">
          <cell r="A230">
            <v>2013</v>
          </cell>
          <cell r="B230" t="str">
            <v>JAN</v>
          </cell>
          <cell r="D230" t="str">
            <v>MAN5010</v>
          </cell>
          <cell r="E230">
            <v>0</v>
          </cell>
        </row>
        <row r="231">
          <cell r="A231">
            <v>2013</v>
          </cell>
          <cell r="B231" t="str">
            <v>JAN</v>
          </cell>
          <cell r="D231" t="str">
            <v>MAN5011</v>
          </cell>
          <cell r="E231">
            <v>0.9797032</v>
          </cell>
        </row>
        <row r="232">
          <cell r="A232">
            <v>2013</v>
          </cell>
          <cell r="B232" t="str">
            <v>JAN</v>
          </cell>
          <cell r="D232" t="str">
            <v>MAN5101</v>
          </cell>
          <cell r="E232">
            <v>0</v>
          </cell>
        </row>
        <row r="233">
          <cell r="A233">
            <v>2013</v>
          </cell>
          <cell r="B233" t="str">
            <v>JAN</v>
          </cell>
          <cell r="D233" t="str">
            <v>MAN5102</v>
          </cell>
          <cell r="E233">
            <v>0</v>
          </cell>
        </row>
        <row r="234">
          <cell r="A234">
            <v>2013</v>
          </cell>
          <cell r="B234" t="str">
            <v>JAN</v>
          </cell>
          <cell r="D234" t="str">
            <v>MAN510B</v>
          </cell>
          <cell r="E234">
            <v>0</v>
          </cell>
        </row>
        <row r="235">
          <cell r="A235">
            <v>2013</v>
          </cell>
          <cell r="B235" t="str">
            <v>JAN</v>
          </cell>
          <cell r="D235" t="str">
            <v>MAN5WC3</v>
          </cell>
          <cell r="E235">
            <v>-12408498.119999999</v>
          </cell>
        </row>
        <row r="236">
          <cell r="A236">
            <v>2013</v>
          </cell>
          <cell r="B236" t="str">
            <v>JAN</v>
          </cell>
          <cell r="D236" t="str">
            <v>XAN5100</v>
          </cell>
          <cell r="E236">
            <v>8.9999999999999998E-4</v>
          </cell>
        </row>
        <row r="237">
          <cell r="A237">
            <v>2013</v>
          </cell>
          <cell r="B237" t="str">
            <v>JAN</v>
          </cell>
          <cell r="D237" t="str">
            <v>XAN5200</v>
          </cell>
          <cell r="E237">
            <v>7.2000000000000005E-4</v>
          </cell>
        </row>
        <row r="238">
          <cell r="A238">
            <v>2013</v>
          </cell>
          <cell r="B238" t="str">
            <v>JAN</v>
          </cell>
          <cell r="D238" t="str">
            <v>XAN5300</v>
          </cell>
          <cell r="E238">
            <v>1.6067000000000001E-2</v>
          </cell>
        </row>
        <row r="239">
          <cell r="A239">
            <v>2013</v>
          </cell>
          <cell r="B239" t="str">
            <v>JAN</v>
          </cell>
          <cell r="D239" t="str">
            <v>XAN5400</v>
          </cell>
          <cell r="E239">
            <v>4.8339E-2</v>
          </cell>
        </row>
        <row r="240">
          <cell r="A240">
            <v>2013</v>
          </cell>
          <cell r="B240" t="str">
            <v>JAN</v>
          </cell>
          <cell r="D240" t="str">
            <v>XAN5500</v>
          </cell>
          <cell r="E240">
            <v>0.35</v>
          </cell>
        </row>
        <row r="241">
          <cell r="A241">
            <v>2013</v>
          </cell>
          <cell r="B241" t="str">
            <v>JAN</v>
          </cell>
          <cell r="D241" t="str">
            <v>XAN5600</v>
          </cell>
          <cell r="E241">
            <v>5.5E-2</v>
          </cell>
        </row>
        <row r="242">
          <cell r="A242">
            <v>2013</v>
          </cell>
          <cell r="B242" t="str">
            <v>JAN</v>
          </cell>
          <cell r="D242" t="str">
            <v>XAN5700</v>
          </cell>
          <cell r="E242">
            <v>5.0000000000000001E-4</v>
          </cell>
        </row>
        <row r="243">
          <cell r="A243">
            <v>2013</v>
          </cell>
          <cell r="B243" t="str">
            <v>JAN</v>
          </cell>
          <cell r="D243" t="str">
            <v>AM45081</v>
          </cell>
          <cell r="E243">
            <v>-61</v>
          </cell>
        </row>
        <row r="244">
          <cell r="A244">
            <v>2013</v>
          </cell>
          <cell r="B244" t="str">
            <v>JAN</v>
          </cell>
          <cell r="D244" t="str">
            <v>AM15081</v>
          </cell>
          <cell r="E244">
            <v>0</v>
          </cell>
        </row>
        <row r="245">
          <cell r="A245">
            <v>2013</v>
          </cell>
          <cell r="B245" t="str">
            <v>JAN</v>
          </cell>
          <cell r="D245" t="str">
            <v>RR15082</v>
          </cell>
          <cell r="E245">
            <v>-56406921</v>
          </cell>
        </row>
        <row r="246">
          <cell r="A246">
            <v>2013</v>
          </cell>
          <cell r="B246" t="str">
            <v>JAN</v>
          </cell>
          <cell r="D246" t="str">
            <v>GLB5BEG</v>
          </cell>
          <cell r="E246">
            <v>-68496518.948203698</v>
          </cell>
        </row>
        <row r="247">
          <cell r="A247">
            <v>2013</v>
          </cell>
          <cell r="B247" t="str">
            <v>JAN</v>
          </cell>
          <cell r="D247" t="str">
            <v>O/U5YTD</v>
          </cell>
          <cell r="E247">
            <v>0</v>
          </cell>
        </row>
        <row r="248">
          <cell r="A248">
            <v>2013</v>
          </cell>
          <cell r="B248" t="str">
            <v>JAN</v>
          </cell>
          <cell r="D248" t="str">
            <v>TRU5YTD</v>
          </cell>
          <cell r="E248">
            <v>0</v>
          </cell>
        </row>
        <row r="249">
          <cell r="A249">
            <v>2013</v>
          </cell>
          <cell r="B249" t="str">
            <v>JAN</v>
          </cell>
          <cell r="D249" t="str">
            <v>1MC5YTD</v>
          </cell>
          <cell r="E249">
            <v>0</v>
          </cell>
        </row>
        <row r="250">
          <cell r="A250">
            <v>2013</v>
          </cell>
          <cell r="B250" t="str">
            <v>JAN</v>
          </cell>
          <cell r="D250" t="str">
            <v>2MC5YTD</v>
          </cell>
          <cell r="E250">
            <v>0</v>
          </cell>
        </row>
        <row r="251">
          <cell r="A251">
            <v>2013</v>
          </cell>
          <cell r="B251" t="str">
            <v>JAN</v>
          </cell>
          <cell r="D251" t="str">
            <v>3MC5YTD</v>
          </cell>
          <cell r="E251">
            <v>0</v>
          </cell>
        </row>
        <row r="252">
          <cell r="A252">
            <v>2013</v>
          </cell>
          <cell r="B252" t="str">
            <v>JAN</v>
          </cell>
          <cell r="D252" t="str">
            <v>INT5YTD</v>
          </cell>
          <cell r="E252">
            <v>0</v>
          </cell>
        </row>
        <row r="253">
          <cell r="A253">
            <v>2013</v>
          </cell>
          <cell r="B253" t="str">
            <v>JAN</v>
          </cell>
          <cell r="D253" t="str">
            <v>2MC5TOT</v>
          </cell>
          <cell r="E253">
            <v>0</v>
          </cell>
        </row>
        <row r="254">
          <cell r="A254">
            <v>2013</v>
          </cell>
          <cell r="B254" t="str">
            <v>JAN</v>
          </cell>
          <cell r="D254" t="str">
            <v>1MC5MON</v>
          </cell>
          <cell r="E254">
            <v>0</v>
          </cell>
        </row>
        <row r="255">
          <cell r="A255">
            <v>2013</v>
          </cell>
          <cell r="B255" t="str">
            <v>JAN</v>
          </cell>
          <cell r="D255" t="str">
            <v>1MC5TOT</v>
          </cell>
          <cell r="E255">
            <v>0</v>
          </cell>
        </row>
        <row r="256">
          <cell r="A256">
            <v>2013</v>
          </cell>
          <cell r="B256" t="str">
            <v>JAN</v>
          </cell>
          <cell r="D256" t="str">
            <v>TRU5MON</v>
          </cell>
          <cell r="E256">
            <v>-5048586.25</v>
          </cell>
        </row>
        <row r="257">
          <cell r="A257">
            <v>2012</v>
          </cell>
          <cell r="B257" t="str">
            <v>DEC</v>
          </cell>
          <cell r="D257" t="str">
            <v>TRU5MON</v>
          </cell>
          <cell r="E257">
            <v>2384022.66666666</v>
          </cell>
        </row>
        <row r="258">
          <cell r="A258">
            <v>2012</v>
          </cell>
          <cell r="B258" t="str">
            <v>DEC</v>
          </cell>
          <cell r="D258" t="str">
            <v>TRU5TOT</v>
          </cell>
          <cell r="E258">
            <v>28608272</v>
          </cell>
        </row>
        <row r="259">
          <cell r="A259">
            <v>2012</v>
          </cell>
          <cell r="B259" t="str">
            <v>DEC</v>
          </cell>
          <cell r="D259" t="str">
            <v>2MC5MON</v>
          </cell>
          <cell r="E259">
            <v>0</v>
          </cell>
        </row>
        <row r="260">
          <cell r="A260">
            <v>2012</v>
          </cell>
          <cell r="B260" t="str">
            <v>DEC</v>
          </cell>
          <cell r="D260" t="str">
            <v>RAF5FEE</v>
          </cell>
          <cell r="E260">
            <v>35471.712218400004</v>
          </cell>
        </row>
        <row r="261">
          <cell r="A261">
            <v>2012</v>
          </cell>
          <cell r="B261" t="str">
            <v>DEC</v>
          </cell>
          <cell r="D261" t="str">
            <v>REV5NET</v>
          </cell>
          <cell r="E261">
            <v>49230795.257781602</v>
          </cell>
        </row>
        <row r="262">
          <cell r="A262">
            <v>2012</v>
          </cell>
          <cell r="B262" t="str">
            <v>DEC</v>
          </cell>
          <cell r="D262" t="str">
            <v>REV5MON</v>
          </cell>
          <cell r="E262">
            <v>51614817.9244482</v>
          </cell>
        </row>
        <row r="263">
          <cell r="A263">
            <v>2012</v>
          </cell>
          <cell r="B263" t="str">
            <v>DEC</v>
          </cell>
          <cell r="D263" t="str">
            <v>AM35081</v>
          </cell>
          <cell r="E263">
            <v>0</v>
          </cell>
        </row>
        <row r="264">
          <cell r="A264">
            <v>2012</v>
          </cell>
          <cell r="B264" t="str">
            <v>DEC</v>
          </cell>
          <cell r="D264" t="str">
            <v>AM75081</v>
          </cell>
          <cell r="E264">
            <v>5.0000000000000001E-4</v>
          </cell>
        </row>
        <row r="265">
          <cell r="A265">
            <v>2012</v>
          </cell>
          <cell r="B265" t="str">
            <v>DEC</v>
          </cell>
          <cell r="D265" t="str">
            <v>AM85081</v>
          </cell>
          <cell r="E265">
            <v>1.0499999999999999E-3</v>
          </cell>
        </row>
        <row r="266">
          <cell r="A266">
            <v>2012</v>
          </cell>
          <cell r="B266" t="str">
            <v>DEC</v>
          </cell>
          <cell r="D266" t="str">
            <v>AM55081</v>
          </cell>
          <cell r="E266">
            <v>0</v>
          </cell>
        </row>
        <row r="267">
          <cell r="A267">
            <v>2012</v>
          </cell>
          <cell r="B267" t="str">
            <v>DEC</v>
          </cell>
          <cell r="D267" t="str">
            <v>AM95081</v>
          </cell>
          <cell r="E267">
            <v>8.7499999999999999E-5</v>
          </cell>
        </row>
        <row r="268">
          <cell r="A268">
            <v>2012</v>
          </cell>
          <cell r="B268" t="str">
            <v>DEC</v>
          </cell>
          <cell r="D268" t="str">
            <v>AM65081</v>
          </cell>
          <cell r="E268">
            <v>1.6000000000000001E-3</v>
          </cell>
        </row>
        <row r="269">
          <cell r="A269">
            <v>2012</v>
          </cell>
          <cell r="B269" t="str">
            <v>DEC</v>
          </cell>
          <cell r="D269" t="str">
            <v>AMB5081</v>
          </cell>
          <cell r="E269">
            <v>0.98013950000000005</v>
          </cell>
        </row>
        <row r="270">
          <cell r="A270">
            <v>2012</v>
          </cell>
          <cell r="B270" t="str">
            <v>DEC</v>
          </cell>
          <cell r="D270" t="str">
            <v>AMA5081</v>
          </cell>
          <cell r="E270">
            <v>0</v>
          </cell>
        </row>
        <row r="271">
          <cell r="A271">
            <v>2012</v>
          </cell>
          <cell r="B271" t="str">
            <v>DEC</v>
          </cell>
          <cell r="D271" t="str">
            <v>AM25081</v>
          </cell>
          <cell r="E271">
            <v>0</v>
          </cell>
        </row>
        <row r="272">
          <cell r="A272">
            <v>2012</v>
          </cell>
          <cell r="B272" t="str">
            <v>DEC</v>
          </cell>
          <cell r="D272" t="str">
            <v>AMC5081</v>
          </cell>
          <cell r="E272">
            <v>0</v>
          </cell>
        </row>
        <row r="273">
          <cell r="A273">
            <v>2012</v>
          </cell>
          <cell r="B273" t="str">
            <v>DEC</v>
          </cell>
          <cell r="D273" t="str">
            <v>RRB5082</v>
          </cell>
          <cell r="E273">
            <v>-220866.45032325</v>
          </cell>
        </row>
        <row r="274">
          <cell r="A274">
            <v>2012</v>
          </cell>
          <cell r="B274" t="str">
            <v>DEC</v>
          </cell>
          <cell r="D274" t="str">
            <v>RRS5082</v>
          </cell>
          <cell r="E274">
            <v>-442086.83792678302</v>
          </cell>
        </row>
        <row r="275">
          <cell r="A275">
            <v>2012</v>
          </cell>
          <cell r="B275" t="str">
            <v>DEC</v>
          </cell>
          <cell r="D275" t="str">
            <v>RR85082</v>
          </cell>
          <cell r="E275">
            <v>0.35</v>
          </cell>
        </row>
        <row r="276">
          <cell r="A276">
            <v>2012</v>
          </cell>
          <cell r="B276" t="str">
            <v>DEC</v>
          </cell>
          <cell r="D276" t="str">
            <v>RRE5082</v>
          </cell>
          <cell r="E276">
            <v>-91473.872747000001</v>
          </cell>
        </row>
        <row r="277">
          <cell r="A277">
            <v>2012</v>
          </cell>
          <cell r="B277" t="str">
            <v>DEC</v>
          </cell>
          <cell r="D277" t="str">
            <v>RRR5082</v>
          </cell>
          <cell r="E277">
            <v>0</v>
          </cell>
        </row>
        <row r="278">
          <cell r="A278">
            <v>2012</v>
          </cell>
          <cell r="B278" t="str">
            <v>DEC</v>
          </cell>
          <cell r="D278" t="str">
            <v>RRN5082</v>
          </cell>
          <cell r="E278">
            <v>1</v>
          </cell>
        </row>
        <row r="279">
          <cell r="A279">
            <v>2012</v>
          </cell>
          <cell r="B279" t="str">
            <v>DEC</v>
          </cell>
          <cell r="D279" t="str">
            <v>RR45082</v>
          </cell>
          <cell r="E279">
            <v>-56367927.5</v>
          </cell>
        </row>
        <row r="280">
          <cell r="A280">
            <v>2012</v>
          </cell>
          <cell r="B280" t="str">
            <v>DEC</v>
          </cell>
          <cell r="D280" t="str">
            <v>RRQ5082</v>
          </cell>
          <cell r="E280">
            <v>0</v>
          </cell>
        </row>
        <row r="281">
          <cell r="A281">
            <v>2012</v>
          </cell>
          <cell r="B281" t="str">
            <v>DEC</v>
          </cell>
          <cell r="D281" t="str">
            <v>RR65082</v>
          </cell>
          <cell r="E281">
            <v>1.9473000000000001E-2</v>
          </cell>
        </row>
        <row r="282">
          <cell r="A282">
            <v>2012</v>
          </cell>
          <cell r="B282" t="str">
            <v>DEC</v>
          </cell>
          <cell r="D282" t="str">
            <v>RRI5082</v>
          </cell>
          <cell r="E282">
            <v>0</v>
          </cell>
        </row>
        <row r="283">
          <cell r="A283">
            <v>2012</v>
          </cell>
          <cell r="B283" t="str">
            <v>DEC</v>
          </cell>
          <cell r="D283" t="str">
            <v>RR75082</v>
          </cell>
          <cell r="E283">
            <v>5.5E-2</v>
          </cell>
        </row>
        <row r="284">
          <cell r="A284">
            <v>2012</v>
          </cell>
          <cell r="B284" t="str">
            <v>DEC</v>
          </cell>
          <cell r="D284" t="str">
            <v>RRK5082</v>
          </cell>
          <cell r="E284">
            <v>0</v>
          </cell>
        </row>
        <row r="285">
          <cell r="A285">
            <v>2012</v>
          </cell>
          <cell r="B285" t="str">
            <v>DEC</v>
          </cell>
          <cell r="D285" t="str">
            <v>RR55082</v>
          </cell>
          <cell r="E285">
            <v>4.7018999999999998E-2</v>
          </cell>
        </row>
        <row r="286">
          <cell r="A286">
            <v>2012</v>
          </cell>
          <cell r="B286" t="str">
            <v>DEC</v>
          </cell>
          <cell r="D286" t="str">
            <v>RRF5082</v>
          </cell>
          <cell r="E286">
            <v>-451044.81344419101</v>
          </cell>
        </row>
        <row r="287">
          <cell r="A287">
            <v>2012</v>
          </cell>
          <cell r="B287" t="str">
            <v>DEC</v>
          </cell>
          <cell r="D287" t="str">
            <v>RRD5082</v>
          </cell>
          <cell r="E287">
            <v>-125849.829244017</v>
          </cell>
        </row>
        <row r="288">
          <cell r="A288">
            <v>2012</v>
          </cell>
          <cell r="B288" t="str">
            <v>DEC</v>
          </cell>
          <cell r="D288" t="str">
            <v>RRJ5082</v>
          </cell>
          <cell r="E288">
            <v>-451044.81344419101</v>
          </cell>
        </row>
        <row r="289">
          <cell r="A289">
            <v>2012</v>
          </cell>
          <cell r="B289" t="str">
            <v>DEC</v>
          </cell>
          <cell r="D289" t="str">
            <v>RR35082</v>
          </cell>
          <cell r="E289">
            <v>-56406921</v>
          </cell>
        </row>
        <row r="290">
          <cell r="A290">
            <v>2012</v>
          </cell>
          <cell r="B290" t="str">
            <v>DEC</v>
          </cell>
          <cell r="D290" t="str">
            <v>RRA5082</v>
          </cell>
          <cell r="E290">
            <v>0.53846153846153799</v>
          </cell>
        </row>
        <row r="291">
          <cell r="A291">
            <v>2012</v>
          </cell>
          <cell r="B291" t="str">
            <v>DEC</v>
          </cell>
          <cell r="D291" t="str">
            <v>RRP5082</v>
          </cell>
          <cell r="E291">
            <v>-442086.83792678302</v>
          </cell>
        </row>
        <row r="292">
          <cell r="A292">
            <v>2012</v>
          </cell>
          <cell r="B292" t="str">
            <v>DEC</v>
          </cell>
          <cell r="D292" t="str">
            <v>RR25082</v>
          </cell>
          <cell r="E292">
            <v>-77987</v>
          </cell>
        </row>
        <row r="293">
          <cell r="A293">
            <v>2012</v>
          </cell>
          <cell r="B293" t="str">
            <v>DEC</v>
          </cell>
          <cell r="D293" t="str">
            <v>RRH5082</v>
          </cell>
          <cell r="E293">
            <v>0</v>
          </cell>
        </row>
        <row r="294">
          <cell r="A294">
            <v>2012</v>
          </cell>
          <cell r="B294" t="str">
            <v>DEC</v>
          </cell>
          <cell r="D294" t="str">
            <v>RRM5082</v>
          </cell>
          <cell r="E294">
            <v>0.98013950000000005</v>
          </cell>
        </row>
        <row r="295">
          <cell r="A295">
            <v>2012</v>
          </cell>
          <cell r="B295" t="str">
            <v>DEC</v>
          </cell>
          <cell r="D295" t="str">
            <v>RRC5082</v>
          </cell>
          <cell r="E295">
            <v>-12854.6611299246</v>
          </cell>
        </row>
        <row r="296">
          <cell r="A296">
            <v>2012</v>
          </cell>
          <cell r="B296" t="str">
            <v>DEC</v>
          </cell>
          <cell r="D296" t="str">
            <v>RR95082</v>
          </cell>
          <cell r="E296">
            <v>5.8201058201058198E-2</v>
          </cell>
        </row>
        <row r="297">
          <cell r="A297">
            <v>2012</v>
          </cell>
          <cell r="B297" t="str">
            <v>DEC</v>
          </cell>
          <cell r="D297" t="str">
            <v>RRO5082</v>
          </cell>
          <cell r="E297">
            <v>1</v>
          </cell>
        </row>
        <row r="298">
          <cell r="A298">
            <v>2012</v>
          </cell>
          <cell r="B298" t="str">
            <v>DEC</v>
          </cell>
          <cell r="D298" t="str">
            <v>RRL5082</v>
          </cell>
          <cell r="E298">
            <v>0</v>
          </cell>
        </row>
        <row r="299">
          <cell r="A299">
            <v>2012</v>
          </cell>
          <cell r="B299" t="str">
            <v>DEC</v>
          </cell>
          <cell r="D299" t="str">
            <v>RRG5082</v>
          </cell>
          <cell r="E299">
            <v>1</v>
          </cell>
        </row>
        <row r="300">
          <cell r="A300">
            <v>2013</v>
          </cell>
          <cell r="B300" t="str">
            <v>JAN</v>
          </cell>
          <cell r="D300" t="str">
            <v>TRU5BEG</v>
          </cell>
          <cell r="E300">
            <v>-68496518.948203698</v>
          </cell>
        </row>
        <row r="301">
          <cell r="A301">
            <v>2013</v>
          </cell>
          <cell r="B301" t="str">
            <v>JAN</v>
          </cell>
          <cell r="D301" t="str">
            <v>TRU5END</v>
          </cell>
          <cell r="E301">
            <v>-73098061.813529298</v>
          </cell>
        </row>
        <row r="302">
          <cell r="A302">
            <v>2013</v>
          </cell>
          <cell r="B302" t="str">
            <v>JAN</v>
          </cell>
          <cell r="D302" t="str">
            <v>O/U5MON</v>
          </cell>
          <cell r="E302">
            <v>-9650129.1153256409</v>
          </cell>
        </row>
        <row r="303">
          <cell r="A303">
            <v>2013</v>
          </cell>
          <cell r="B303" t="str">
            <v>JAN</v>
          </cell>
          <cell r="D303" t="str">
            <v>EXP5TOT</v>
          </cell>
          <cell r="E303">
            <v>57035996.467126399</v>
          </cell>
        </row>
        <row r="304">
          <cell r="A304">
            <v>2013</v>
          </cell>
          <cell r="B304" t="str">
            <v>JAN</v>
          </cell>
          <cell r="D304" t="str">
            <v>LIN5LOS</v>
          </cell>
          <cell r="E304">
            <v>0</v>
          </cell>
        </row>
        <row r="305">
          <cell r="A305">
            <v>2013</v>
          </cell>
          <cell r="B305" t="str">
            <v>JAN</v>
          </cell>
          <cell r="D305" t="str">
            <v>REV5TOT</v>
          </cell>
          <cell r="E305">
            <v>47385867.351800799</v>
          </cell>
        </row>
        <row r="306">
          <cell r="A306">
            <v>2013</v>
          </cell>
          <cell r="B306" t="str">
            <v>JAN</v>
          </cell>
          <cell r="D306" t="str">
            <v>RES5PMO</v>
          </cell>
          <cell r="E306">
            <v>0</v>
          </cell>
        </row>
        <row r="307">
          <cell r="A307">
            <v>2013</v>
          </cell>
          <cell r="B307" t="str">
            <v>JAN</v>
          </cell>
          <cell r="D307" t="str">
            <v>GLB5END</v>
          </cell>
          <cell r="E307">
            <v>-73102189.295558497</v>
          </cell>
        </row>
        <row r="308">
          <cell r="A308">
            <v>2013</v>
          </cell>
          <cell r="B308" t="str">
            <v>JAN</v>
          </cell>
          <cell r="D308" t="str">
            <v>INT5MON</v>
          </cell>
          <cell r="E308">
            <v>5.8300000000000001E-5</v>
          </cell>
        </row>
        <row r="309">
          <cell r="A309">
            <v>2013</v>
          </cell>
          <cell r="B309" t="str">
            <v>JAN</v>
          </cell>
          <cell r="D309" t="str">
            <v>ADJ5PRI</v>
          </cell>
          <cell r="E309">
            <v>0</v>
          </cell>
        </row>
        <row r="310">
          <cell r="A310">
            <v>2013</v>
          </cell>
          <cell r="B310" t="str">
            <v>JAN</v>
          </cell>
          <cell r="D310" t="str">
            <v>AVG5AMT</v>
          </cell>
          <cell r="E310">
            <v>-70797290.380866498</v>
          </cell>
        </row>
        <row r="311">
          <cell r="A311">
            <v>2013</v>
          </cell>
          <cell r="B311" t="str">
            <v>JAN</v>
          </cell>
          <cell r="D311" t="str">
            <v>GLE5MON</v>
          </cell>
          <cell r="E311">
            <v>-4605670.3473548396</v>
          </cell>
        </row>
        <row r="312">
          <cell r="A312">
            <v>2013</v>
          </cell>
          <cell r="B312" t="str">
            <v>JAN</v>
          </cell>
          <cell r="D312" t="str">
            <v>RES5PRI</v>
          </cell>
          <cell r="E312">
            <v>0</v>
          </cell>
        </row>
        <row r="313">
          <cell r="A313">
            <v>2013</v>
          </cell>
          <cell r="B313" t="str">
            <v>JAN</v>
          </cell>
          <cell r="D313" t="str">
            <v>INT5YER</v>
          </cell>
          <cell r="E313">
            <v>6.9999999999999999E-4</v>
          </cell>
        </row>
        <row r="314">
          <cell r="A314">
            <v>2013</v>
          </cell>
          <cell r="B314" t="str">
            <v>JAN</v>
          </cell>
          <cell r="D314" t="str">
            <v>INT5AMT</v>
          </cell>
          <cell r="E314">
            <v>-4127.4820292045097</v>
          </cell>
        </row>
        <row r="315">
          <cell r="A315">
            <v>2013</v>
          </cell>
          <cell r="B315" t="str">
            <v>JAN</v>
          </cell>
          <cell r="D315" t="str">
            <v>UCOR.00000301.01.05.01</v>
          </cell>
          <cell r="E315">
            <v>7463497.0800000001</v>
          </cell>
        </row>
        <row r="316">
          <cell r="A316">
            <v>2013</v>
          </cell>
          <cell r="B316" t="str">
            <v>JAN</v>
          </cell>
          <cell r="D316" t="str">
            <v>UCOR.00000306.01.07.02</v>
          </cell>
          <cell r="E316">
            <v>8974015.6699999999</v>
          </cell>
        </row>
        <row r="317">
          <cell r="A317">
            <v>2013</v>
          </cell>
          <cell r="B317" t="str">
            <v>JAN</v>
          </cell>
          <cell r="D317" t="str">
            <v>UCOR.00000301.01.03.01</v>
          </cell>
          <cell r="E317">
            <v>25038297.390000001</v>
          </cell>
        </row>
        <row r="318">
          <cell r="A318">
            <v>2013</v>
          </cell>
          <cell r="B318" t="str">
            <v>JAN</v>
          </cell>
          <cell r="D318" t="str">
            <v>UCOR.00000622.01.02.01</v>
          </cell>
          <cell r="E318">
            <v>-100138.05</v>
          </cell>
        </row>
        <row r="319">
          <cell r="A319">
            <v>2013</v>
          </cell>
          <cell r="B319" t="str">
            <v>JAN</v>
          </cell>
          <cell r="D319" t="str">
            <v>UNUC.00000001.01.01.01</v>
          </cell>
          <cell r="E319">
            <v>845528.82</v>
          </cell>
        </row>
        <row r="320">
          <cell r="A320">
            <v>2013</v>
          </cell>
          <cell r="B320" t="str">
            <v>JAN</v>
          </cell>
          <cell r="D320" t="str">
            <v>UNUC.00000001.01.02.01</v>
          </cell>
          <cell r="E320">
            <v>55914</v>
          </cell>
        </row>
        <row r="321">
          <cell r="A321">
            <v>2013</v>
          </cell>
          <cell r="B321" t="str">
            <v>JAN</v>
          </cell>
          <cell r="D321" t="str">
            <v>UNUC.00000001.01.03.01</v>
          </cell>
          <cell r="E321">
            <v>0.25</v>
          </cell>
        </row>
        <row r="322">
          <cell r="A322">
            <v>2013</v>
          </cell>
          <cell r="B322" t="str">
            <v>JAN</v>
          </cell>
          <cell r="D322" t="str">
            <v>UNUC.00000001.01.04.01</v>
          </cell>
          <cell r="E322">
            <v>-48.11</v>
          </cell>
        </row>
        <row r="323">
          <cell r="A323">
            <v>2013</v>
          </cell>
          <cell r="B323" t="str">
            <v>JAN</v>
          </cell>
          <cell r="D323" t="str">
            <v>UNUC.00000001.01.05.01</v>
          </cell>
          <cell r="E323">
            <v>96747.520000000004</v>
          </cell>
        </row>
        <row r="324">
          <cell r="A324">
            <v>2013</v>
          </cell>
          <cell r="B324" t="str">
            <v>JAN</v>
          </cell>
          <cell r="D324" t="str">
            <v>UNUC.00000001.01.06.01</v>
          </cell>
          <cell r="E324">
            <v>19639.28</v>
          </cell>
        </row>
        <row r="325">
          <cell r="A325">
            <v>2013</v>
          </cell>
          <cell r="B325" t="str">
            <v>JAN</v>
          </cell>
          <cell r="D325" t="str">
            <v>UNUC.00000001.01.07.01</v>
          </cell>
          <cell r="E325">
            <v>3750</v>
          </cell>
        </row>
        <row r="326">
          <cell r="A326">
            <v>2012</v>
          </cell>
          <cell r="B326" t="str">
            <v>DEC</v>
          </cell>
          <cell r="D326" t="str">
            <v>UPGD.00000632.01.01.01</v>
          </cell>
          <cell r="E326">
            <v>1573.58</v>
          </cell>
        </row>
        <row r="327">
          <cell r="A327">
            <v>2012</v>
          </cell>
          <cell r="B327" t="str">
            <v>DEC</v>
          </cell>
          <cell r="D327" t="str">
            <v>UPGD.00000633.01.01.01</v>
          </cell>
          <cell r="E327">
            <v>20435.97</v>
          </cell>
        </row>
        <row r="328">
          <cell r="A328">
            <v>2012</v>
          </cell>
          <cell r="B328" t="str">
            <v>DEC</v>
          </cell>
          <cell r="D328" t="str">
            <v>UPGD.00000634.01.01.01</v>
          </cell>
          <cell r="E328">
            <v>106.23</v>
          </cell>
        </row>
        <row r="329">
          <cell r="A329">
            <v>2012</v>
          </cell>
          <cell r="B329" t="str">
            <v>DEC</v>
          </cell>
          <cell r="D329" t="str">
            <v>UPGD.00000689.01.01.01</v>
          </cell>
          <cell r="E329">
            <v>-2766</v>
          </cell>
        </row>
        <row r="330">
          <cell r="A330">
            <v>2012</v>
          </cell>
          <cell r="B330" t="str">
            <v>DEC</v>
          </cell>
          <cell r="D330" t="str">
            <v>UPGD.00000728.01.01.01</v>
          </cell>
          <cell r="E330">
            <v>84509</v>
          </cell>
        </row>
        <row r="331">
          <cell r="A331">
            <v>2012</v>
          </cell>
          <cell r="B331" t="str">
            <v>DEC</v>
          </cell>
          <cell r="D331" t="str">
            <v>UPGD.00000963.01.01.01</v>
          </cell>
          <cell r="E331">
            <v>29820.97</v>
          </cell>
        </row>
        <row r="332">
          <cell r="A332">
            <v>2012</v>
          </cell>
          <cell r="B332" t="str">
            <v>DEC</v>
          </cell>
          <cell r="D332" t="str">
            <v>UPGD.00000963.01.01.02</v>
          </cell>
          <cell r="E332">
            <v>29820.9</v>
          </cell>
        </row>
        <row r="333">
          <cell r="A333">
            <v>2012</v>
          </cell>
          <cell r="B333" t="str">
            <v>DEC</v>
          </cell>
          <cell r="D333" t="str">
            <v>UCOR.00000306.01.07.01</v>
          </cell>
          <cell r="E333">
            <v>2320900.56</v>
          </cell>
        </row>
        <row r="334">
          <cell r="A334">
            <v>2012</v>
          </cell>
          <cell r="B334" t="str">
            <v>DEC</v>
          </cell>
          <cell r="D334" t="str">
            <v>6350000868</v>
          </cell>
          <cell r="E334">
            <v>-191835.41</v>
          </cell>
        </row>
        <row r="335">
          <cell r="A335">
            <v>2012</v>
          </cell>
          <cell r="B335" t="str">
            <v>DEC</v>
          </cell>
          <cell r="D335" t="str">
            <v>O/U5MON</v>
          </cell>
          <cell r="E335">
            <v>-14364417.2476006</v>
          </cell>
        </row>
        <row r="336">
          <cell r="A336">
            <v>2012</v>
          </cell>
          <cell r="B336" t="str">
            <v>DEC</v>
          </cell>
          <cell r="D336" t="str">
            <v>EXP5TOT</v>
          </cell>
          <cell r="E336">
            <v>65979235.172048897</v>
          </cell>
        </row>
        <row r="337">
          <cell r="A337">
            <v>2012</v>
          </cell>
          <cell r="B337" t="str">
            <v>DEC</v>
          </cell>
          <cell r="D337" t="str">
            <v>LIN5LOS</v>
          </cell>
          <cell r="E337">
            <v>0</v>
          </cell>
        </row>
        <row r="338">
          <cell r="A338">
            <v>2012</v>
          </cell>
          <cell r="B338" t="str">
            <v>DEC</v>
          </cell>
          <cell r="D338" t="str">
            <v>REV5TOT</v>
          </cell>
          <cell r="E338">
            <v>51614817.9244482</v>
          </cell>
        </row>
        <row r="339">
          <cell r="A339">
            <v>2012</v>
          </cell>
          <cell r="B339" t="str">
            <v>DEC</v>
          </cell>
          <cell r="D339" t="str">
            <v>RES5PMO</v>
          </cell>
          <cell r="E339">
            <v>0</v>
          </cell>
        </row>
        <row r="340">
          <cell r="A340">
            <v>2012</v>
          </cell>
          <cell r="B340" t="str">
            <v>DEC</v>
          </cell>
          <cell r="D340" t="str">
            <v>GLB5END</v>
          </cell>
          <cell r="E340">
            <v>-68496518.948203698</v>
          </cell>
        </row>
        <row r="341">
          <cell r="A341">
            <v>2012</v>
          </cell>
          <cell r="B341" t="str">
            <v>DEC</v>
          </cell>
          <cell r="D341" t="str">
            <v>INT5MON</v>
          </cell>
          <cell r="E341">
            <v>8.7499999999999999E-5</v>
          </cell>
        </row>
        <row r="342">
          <cell r="A342">
            <v>2012</v>
          </cell>
          <cell r="B342" t="str">
            <v>DEC</v>
          </cell>
          <cell r="D342" t="str">
            <v>ADJ5PRI</v>
          </cell>
          <cell r="E342">
            <v>0</v>
          </cell>
        </row>
        <row r="343">
          <cell r="A343">
            <v>2012</v>
          </cell>
          <cell r="B343" t="str">
            <v>DEC</v>
          </cell>
          <cell r="D343" t="str">
            <v>AVG5AMT</v>
          </cell>
          <cell r="E343">
            <v>-60117038.750179403</v>
          </cell>
        </row>
        <row r="344">
          <cell r="A344">
            <v>2012</v>
          </cell>
          <cell r="B344" t="str">
            <v>DEC</v>
          </cell>
          <cell r="D344" t="str">
            <v>GLE5MON</v>
          </cell>
          <cell r="E344">
            <v>-16753700.155157899</v>
          </cell>
        </row>
        <row r="345">
          <cell r="A345">
            <v>2012</v>
          </cell>
          <cell r="B345" t="str">
            <v>DEC</v>
          </cell>
          <cell r="D345" t="str">
            <v>RES5PRI</v>
          </cell>
          <cell r="E345">
            <v>0</v>
          </cell>
        </row>
        <row r="346">
          <cell r="A346">
            <v>2012</v>
          </cell>
          <cell r="B346" t="str">
            <v>DEC</v>
          </cell>
          <cell r="D346" t="str">
            <v>INT5YER</v>
          </cell>
          <cell r="E346">
            <v>1.0499999999999999E-3</v>
          </cell>
        </row>
        <row r="347">
          <cell r="A347">
            <v>2012</v>
          </cell>
          <cell r="B347" t="str">
            <v>DEC</v>
          </cell>
          <cell r="D347" t="str">
            <v>INT5AMT</v>
          </cell>
          <cell r="E347">
            <v>-5260.2408906406899</v>
          </cell>
        </row>
        <row r="348">
          <cell r="A348">
            <v>2012</v>
          </cell>
          <cell r="B348" t="str">
            <v>DEC</v>
          </cell>
          <cell r="D348" t="str">
            <v>TRU5BEG</v>
          </cell>
          <cell r="E348">
            <v>-51742818.7930457</v>
          </cell>
        </row>
        <row r="349">
          <cell r="A349">
            <v>2012</v>
          </cell>
          <cell r="B349" t="str">
            <v>DEC</v>
          </cell>
          <cell r="D349" t="str">
            <v>TRU5END</v>
          </cell>
          <cell r="E349">
            <v>-68491258.707313001</v>
          </cell>
        </row>
        <row r="350">
          <cell r="A350">
            <v>2012</v>
          </cell>
          <cell r="B350" t="str">
            <v>DEC</v>
          </cell>
          <cell r="D350" t="str">
            <v>6350000869</v>
          </cell>
          <cell r="E350">
            <v>148968.48000000001</v>
          </cell>
        </row>
        <row r="351">
          <cell r="A351">
            <v>2012</v>
          </cell>
          <cell r="B351" t="str">
            <v>DEC</v>
          </cell>
          <cell r="D351" t="str">
            <v>6350000870</v>
          </cell>
          <cell r="E351">
            <v>-3309.41</v>
          </cell>
        </row>
        <row r="352">
          <cell r="A352">
            <v>2012</v>
          </cell>
          <cell r="B352" t="str">
            <v>DEC</v>
          </cell>
          <cell r="D352" t="str">
            <v>6350000871</v>
          </cell>
          <cell r="E352">
            <v>-13015.68</v>
          </cell>
        </row>
        <row r="353">
          <cell r="A353">
            <v>2012</v>
          </cell>
          <cell r="B353" t="str">
            <v>DEC</v>
          </cell>
          <cell r="D353" t="str">
            <v>6350000872</v>
          </cell>
          <cell r="E353">
            <v>-132643.39000000001</v>
          </cell>
        </row>
        <row r="354">
          <cell r="A354">
            <v>2012</v>
          </cell>
          <cell r="B354" t="str">
            <v>DEC</v>
          </cell>
          <cell r="D354" t="str">
            <v>6360000992</v>
          </cell>
          <cell r="E354">
            <v>16011366.970000001</v>
          </cell>
        </row>
        <row r="355">
          <cell r="A355">
            <v>2012</v>
          </cell>
          <cell r="B355" t="str">
            <v>DEC</v>
          </cell>
          <cell r="D355" t="str">
            <v>UCOR.00000601.01.01.02</v>
          </cell>
          <cell r="E355">
            <v>2644238.71</v>
          </cell>
        </row>
        <row r="356">
          <cell r="A356">
            <v>2012</v>
          </cell>
          <cell r="B356" t="str">
            <v>DEC</v>
          </cell>
          <cell r="D356" t="str">
            <v>4405810</v>
          </cell>
          <cell r="E356">
            <v>0</v>
          </cell>
        </row>
        <row r="357">
          <cell r="A357">
            <v>2012</v>
          </cell>
          <cell r="B357" t="str">
            <v>DEC</v>
          </cell>
          <cell r="D357" t="str">
            <v>4405940</v>
          </cell>
          <cell r="E357">
            <v>0</v>
          </cell>
        </row>
        <row r="358">
          <cell r="A358">
            <v>2012</v>
          </cell>
          <cell r="B358" t="str">
            <v>DEC</v>
          </cell>
          <cell r="D358" t="str">
            <v>4405000</v>
          </cell>
          <cell r="E358">
            <v>60892371.090000004</v>
          </cell>
        </row>
        <row r="359">
          <cell r="A359">
            <v>2012</v>
          </cell>
          <cell r="B359" t="str">
            <v>DEC</v>
          </cell>
          <cell r="D359" t="str">
            <v>4405840</v>
          </cell>
          <cell r="E359">
            <v>0</v>
          </cell>
        </row>
        <row r="360">
          <cell r="A360">
            <v>2012</v>
          </cell>
          <cell r="B360" t="str">
            <v>DEC</v>
          </cell>
          <cell r="D360" t="str">
            <v>MAN5001</v>
          </cell>
          <cell r="E360">
            <v>3364670</v>
          </cell>
        </row>
        <row r="361">
          <cell r="A361">
            <v>2012</v>
          </cell>
          <cell r="B361" t="str">
            <v>DEC</v>
          </cell>
          <cell r="D361" t="str">
            <v>MAN5002</v>
          </cell>
          <cell r="E361">
            <v>25243602</v>
          </cell>
        </row>
        <row r="362">
          <cell r="A362">
            <v>2012</v>
          </cell>
          <cell r="B362" t="str">
            <v>DEC</v>
          </cell>
          <cell r="D362" t="str">
            <v>MAN5003</v>
          </cell>
          <cell r="E362">
            <v>0</v>
          </cell>
        </row>
        <row r="363">
          <cell r="A363">
            <v>2012</v>
          </cell>
          <cell r="B363" t="str">
            <v>DEC</v>
          </cell>
          <cell r="D363" t="str">
            <v>MAN5005</v>
          </cell>
          <cell r="E363">
            <v>0</v>
          </cell>
        </row>
        <row r="364">
          <cell r="A364">
            <v>2012</v>
          </cell>
          <cell r="B364" t="str">
            <v>DEC</v>
          </cell>
          <cell r="D364" t="str">
            <v>MAN5006</v>
          </cell>
          <cell r="E364">
            <v>0</v>
          </cell>
        </row>
        <row r="365">
          <cell r="A365">
            <v>2012</v>
          </cell>
          <cell r="B365" t="str">
            <v>DEC</v>
          </cell>
          <cell r="D365" t="str">
            <v>MAN5007</v>
          </cell>
          <cell r="E365">
            <v>0</v>
          </cell>
        </row>
        <row r="366">
          <cell r="A366">
            <v>2012</v>
          </cell>
          <cell r="B366" t="str">
            <v>DEC</v>
          </cell>
          <cell r="D366" t="str">
            <v>MAN5008</v>
          </cell>
          <cell r="E366">
            <v>0</v>
          </cell>
        </row>
        <row r="367">
          <cell r="A367">
            <v>2012</v>
          </cell>
          <cell r="B367" t="str">
            <v>DEC</v>
          </cell>
          <cell r="D367" t="str">
            <v>MAN5009</v>
          </cell>
          <cell r="E367">
            <v>0</v>
          </cell>
        </row>
        <row r="368">
          <cell r="A368">
            <v>2012</v>
          </cell>
          <cell r="B368" t="str">
            <v>DEC</v>
          </cell>
          <cell r="D368" t="str">
            <v>MAN500A</v>
          </cell>
          <cell r="E368">
            <v>0</v>
          </cell>
        </row>
        <row r="369">
          <cell r="A369">
            <v>2012</v>
          </cell>
          <cell r="B369" t="str">
            <v>DEC</v>
          </cell>
          <cell r="D369" t="str">
            <v>MAN500B</v>
          </cell>
          <cell r="E369">
            <v>-44704575</v>
          </cell>
        </row>
        <row r="370">
          <cell r="A370">
            <v>2012</v>
          </cell>
          <cell r="B370" t="str">
            <v>DEC</v>
          </cell>
          <cell r="D370" t="str">
            <v>MAN5010</v>
          </cell>
          <cell r="E370">
            <v>0</v>
          </cell>
        </row>
        <row r="371">
          <cell r="A371">
            <v>2012</v>
          </cell>
          <cell r="B371" t="str">
            <v>DEC</v>
          </cell>
          <cell r="D371" t="str">
            <v>MAN5011</v>
          </cell>
          <cell r="E371">
            <v>0.98013950000000005</v>
          </cell>
        </row>
        <row r="372">
          <cell r="A372">
            <v>2012</v>
          </cell>
          <cell r="B372" t="str">
            <v>DEC</v>
          </cell>
          <cell r="D372" t="str">
            <v>MAN5101</v>
          </cell>
          <cell r="E372">
            <v>0</v>
          </cell>
        </row>
        <row r="373">
          <cell r="A373">
            <v>2012</v>
          </cell>
          <cell r="B373" t="str">
            <v>DEC</v>
          </cell>
          <cell r="D373" t="str">
            <v>MAN5102</v>
          </cell>
          <cell r="E373">
            <v>0</v>
          </cell>
        </row>
        <row r="374">
          <cell r="A374">
            <v>2012</v>
          </cell>
          <cell r="B374" t="str">
            <v>DEC</v>
          </cell>
          <cell r="D374" t="str">
            <v>MAN510B</v>
          </cell>
          <cell r="E374">
            <v>0</v>
          </cell>
        </row>
        <row r="375">
          <cell r="A375">
            <v>2012</v>
          </cell>
          <cell r="B375" t="str">
            <v>DEC</v>
          </cell>
          <cell r="D375" t="str">
            <v>MAN5WC3</v>
          </cell>
          <cell r="E375">
            <v>-11626104.119999999</v>
          </cell>
        </row>
        <row r="376">
          <cell r="A376">
            <v>2012</v>
          </cell>
          <cell r="B376" t="str">
            <v>DEC</v>
          </cell>
          <cell r="D376" t="str">
            <v>XAN5100</v>
          </cell>
          <cell r="E376">
            <v>5.0000000000000001E-4</v>
          </cell>
        </row>
        <row r="377">
          <cell r="A377">
            <v>2012</v>
          </cell>
          <cell r="B377" t="str">
            <v>DEC</v>
          </cell>
          <cell r="D377" t="str">
            <v>XAN5200</v>
          </cell>
          <cell r="E377">
            <v>7.2000000000000005E-4</v>
          </cell>
        </row>
        <row r="378">
          <cell r="A378">
            <v>2012</v>
          </cell>
          <cell r="B378" t="str">
            <v>DEC</v>
          </cell>
          <cell r="D378" t="str">
            <v>XAN5300</v>
          </cell>
          <cell r="E378">
            <v>1.9473000000000001E-2</v>
          </cell>
        </row>
        <row r="379">
          <cell r="A379">
            <v>2012</v>
          </cell>
          <cell r="B379" t="str">
            <v>DEC</v>
          </cell>
          <cell r="D379" t="str">
            <v>XAN5400</v>
          </cell>
          <cell r="E379">
            <v>4.7018999999999998E-2</v>
          </cell>
        </row>
        <row r="380">
          <cell r="A380">
            <v>2012</v>
          </cell>
          <cell r="B380" t="str">
            <v>DEC</v>
          </cell>
          <cell r="D380" t="str">
            <v>XAN5500</v>
          </cell>
          <cell r="E380">
            <v>0.35</v>
          </cell>
        </row>
        <row r="381">
          <cell r="A381">
            <v>2012</v>
          </cell>
          <cell r="B381" t="str">
            <v>DEC</v>
          </cell>
          <cell r="D381" t="str">
            <v>XAN5600</v>
          </cell>
          <cell r="E381">
            <v>5.5E-2</v>
          </cell>
        </row>
        <row r="382">
          <cell r="A382">
            <v>2012</v>
          </cell>
          <cell r="B382" t="str">
            <v>DEC</v>
          </cell>
          <cell r="D382" t="str">
            <v>UCOR.00000301.01.06.01Y</v>
          </cell>
          <cell r="E382">
            <v>77987</v>
          </cell>
        </row>
        <row r="383">
          <cell r="A383">
            <v>2012</v>
          </cell>
          <cell r="B383" t="str">
            <v>DEC</v>
          </cell>
          <cell r="D383" t="str">
            <v>XAN5700</v>
          </cell>
          <cell r="E383">
            <v>1.6000000000000001E-3</v>
          </cell>
        </row>
        <row r="384">
          <cell r="A384">
            <v>2012</v>
          </cell>
          <cell r="B384" t="str">
            <v>DEC</v>
          </cell>
          <cell r="D384" t="str">
            <v>AM45081</v>
          </cell>
          <cell r="E384">
            <v>-60</v>
          </cell>
        </row>
        <row r="385">
          <cell r="A385">
            <v>2012</v>
          </cell>
          <cell r="B385" t="str">
            <v>DEC</v>
          </cell>
          <cell r="D385" t="str">
            <v>AM15081</v>
          </cell>
          <cell r="E385">
            <v>0</v>
          </cell>
        </row>
        <row r="386">
          <cell r="A386">
            <v>2012</v>
          </cell>
          <cell r="B386" t="str">
            <v>DEC</v>
          </cell>
          <cell r="D386" t="str">
            <v>RR15082</v>
          </cell>
          <cell r="E386">
            <v>-56328934</v>
          </cell>
        </row>
        <row r="387">
          <cell r="A387">
            <v>2012</v>
          </cell>
          <cell r="B387" t="str">
            <v>DEC</v>
          </cell>
          <cell r="D387" t="str">
            <v>GLB5BEG</v>
          </cell>
          <cell r="E387">
            <v>-51742818.7930457</v>
          </cell>
        </row>
        <row r="388">
          <cell r="A388">
            <v>2012</v>
          </cell>
          <cell r="B388" t="str">
            <v>DEC</v>
          </cell>
          <cell r="D388" t="str">
            <v>O/U5YTD</v>
          </cell>
          <cell r="E388">
            <v>-9376117.9536277205</v>
          </cell>
        </row>
        <row r="389">
          <cell r="A389">
            <v>2012</v>
          </cell>
          <cell r="B389" t="str">
            <v>DEC</v>
          </cell>
          <cell r="D389" t="str">
            <v>TRU5YTD</v>
          </cell>
          <cell r="E389">
            <v>26224249.333333299</v>
          </cell>
        </row>
        <row r="390">
          <cell r="A390">
            <v>2012</v>
          </cell>
          <cell r="B390" t="str">
            <v>DEC</v>
          </cell>
          <cell r="D390" t="str">
            <v>1MC5YTD</v>
          </cell>
          <cell r="E390">
            <v>0</v>
          </cell>
        </row>
        <row r="391">
          <cell r="A391">
            <v>2012</v>
          </cell>
          <cell r="B391" t="str">
            <v>DEC</v>
          </cell>
          <cell r="D391" t="str">
            <v>2MC5YTD</v>
          </cell>
          <cell r="E391">
            <v>0</v>
          </cell>
        </row>
        <row r="392">
          <cell r="A392">
            <v>2012</v>
          </cell>
          <cell r="B392" t="str">
            <v>DEC</v>
          </cell>
          <cell r="D392" t="str">
            <v>3MC5YTD</v>
          </cell>
          <cell r="E392">
            <v>0</v>
          </cell>
        </row>
        <row r="393">
          <cell r="A393">
            <v>2012</v>
          </cell>
          <cell r="B393" t="str">
            <v>DEC</v>
          </cell>
          <cell r="D393" t="str">
            <v>INT5YTD</v>
          </cell>
          <cell r="E393">
            <v>-46148.316431563799</v>
          </cell>
        </row>
        <row r="394">
          <cell r="A394">
            <v>2012</v>
          </cell>
          <cell r="B394" t="str">
            <v>DEC</v>
          </cell>
          <cell r="D394" t="str">
            <v>2MC5TOT</v>
          </cell>
          <cell r="E394">
            <v>0</v>
          </cell>
        </row>
        <row r="395">
          <cell r="A395">
            <v>2012</v>
          </cell>
          <cell r="B395" t="str">
            <v>DEC</v>
          </cell>
          <cell r="D395" t="str">
            <v>1MC5MON</v>
          </cell>
          <cell r="E395">
            <v>0</v>
          </cell>
        </row>
        <row r="396">
          <cell r="A396">
            <v>2012</v>
          </cell>
          <cell r="B396" t="str">
            <v>DEC</v>
          </cell>
          <cell r="D396" t="str">
            <v>1MC5TOT</v>
          </cell>
          <cell r="E396">
            <v>0</v>
          </cell>
        </row>
        <row r="397">
          <cell r="A397">
            <v>2012</v>
          </cell>
          <cell r="B397" t="str">
            <v>DEC</v>
          </cell>
          <cell r="D397" t="str">
            <v>UCOR.00000301.01.05.01</v>
          </cell>
          <cell r="E397">
            <v>7327730.6600000001</v>
          </cell>
        </row>
        <row r="398">
          <cell r="A398">
            <v>2012</v>
          </cell>
          <cell r="B398" t="str">
            <v>DEC</v>
          </cell>
          <cell r="D398" t="str">
            <v>UCOR.00000306.01.07.02</v>
          </cell>
          <cell r="E398">
            <v>9633925.6699999999</v>
          </cell>
        </row>
        <row r="399">
          <cell r="A399">
            <v>2012</v>
          </cell>
          <cell r="B399" t="str">
            <v>DEC</v>
          </cell>
          <cell r="D399" t="str">
            <v>UCOR.00000301.01.03.01</v>
          </cell>
          <cell r="E399">
            <v>25192701.420000002</v>
          </cell>
        </row>
        <row r="400">
          <cell r="A400">
            <v>2012</v>
          </cell>
          <cell r="B400" t="str">
            <v>DEC</v>
          </cell>
          <cell r="D400" t="str">
            <v>UCOR.00000301.01.06.01</v>
          </cell>
          <cell r="E400">
            <v>77987</v>
          </cell>
        </row>
        <row r="401">
          <cell r="A401">
            <v>2012</v>
          </cell>
          <cell r="B401" t="str">
            <v>DEC</v>
          </cell>
          <cell r="D401" t="str">
            <v>UCOR.00000622.01.02.01</v>
          </cell>
          <cell r="E401">
            <v>-165138.72</v>
          </cell>
        </row>
        <row r="402">
          <cell r="A402">
            <v>2012</v>
          </cell>
          <cell r="B402" t="str">
            <v>DEC</v>
          </cell>
          <cell r="D402" t="str">
            <v>UNUC.00000001.01.01.01</v>
          </cell>
          <cell r="E402">
            <v>1370694.42</v>
          </cell>
        </row>
        <row r="403">
          <cell r="A403">
            <v>2012</v>
          </cell>
          <cell r="B403" t="str">
            <v>DEC</v>
          </cell>
          <cell r="D403" t="str">
            <v>UNUC.00000001.01.02.01</v>
          </cell>
          <cell r="E403">
            <v>60369</v>
          </cell>
        </row>
        <row r="404">
          <cell r="A404">
            <v>2012</v>
          </cell>
          <cell r="B404" t="str">
            <v>DEC</v>
          </cell>
          <cell r="D404" t="str">
            <v>UNUC.00000001.01.03.01</v>
          </cell>
          <cell r="E404">
            <v>3355.83</v>
          </cell>
        </row>
        <row r="405">
          <cell r="A405">
            <v>2012</v>
          </cell>
          <cell r="B405" t="str">
            <v>DEC</v>
          </cell>
          <cell r="D405" t="str">
            <v>UNUC.00000001.01.04.01</v>
          </cell>
          <cell r="E405">
            <v>9833.14</v>
          </cell>
        </row>
        <row r="406">
          <cell r="A406">
            <v>2012</v>
          </cell>
          <cell r="B406" t="str">
            <v>DEC</v>
          </cell>
          <cell r="D406" t="str">
            <v>UNUC.00000001.01.05.01</v>
          </cell>
          <cell r="E406">
            <v>28141.3</v>
          </cell>
        </row>
        <row r="407">
          <cell r="A407">
            <v>2012</v>
          </cell>
          <cell r="B407" t="str">
            <v>DEC</v>
          </cell>
          <cell r="D407" t="str">
            <v>UNUC.00000001.01.06.01</v>
          </cell>
          <cell r="E407">
            <v>23936.59</v>
          </cell>
        </row>
        <row r="408">
          <cell r="A408">
            <v>2012</v>
          </cell>
          <cell r="B408" t="str">
            <v>DEC</v>
          </cell>
          <cell r="D408" t="str">
            <v>UNUC.00000001.01.07.01</v>
          </cell>
          <cell r="E408">
            <v>3800</v>
          </cell>
        </row>
        <row r="409">
          <cell r="A409">
            <v>2012</v>
          </cell>
          <cell r="B409" t="str">
            <v>DEC</v>
          </cell>
          <cell r="D409" t="str">
            <v>UNUC.00000001.01.09.01</v>
          </cell>
          <cell r="E409">
            <v>44711</v>
          </cell>
        </row>
        <row r="410">
          <cell r="A410">
            <v>2012</v>
          </cell>
          <cell r="B410" t="str">
            <v>DEC</v>
          </cell>
          <cell r="D410" t="str">
            <v>UNUC.00000001.01.12.01</v>
          </cell>
          <cell r="E410">
            <v>642</v>
          </cell>
        </row>
        <row r="411">
          <cell r="A411">
            <v>2012</v>
          </cell>
          <cell r="B411" t="str">
            <v>DEC</v>
          </cell>
          <cell r="D411" t="str">
            <v>UNUC.00000001.01.13.01</v>
          </cell>
          <cell r="E411">
            <v>1352.36</v>
          </cell>
        </row>
        <row r="412">
          <cell r="A412">
            <v>2012</v>
          </cell>
          <cell r="B412" t="str">
            <v>DEC</v>
          </cell>
          <cell r="D412" t="str">
            <v>UNUC.00000001.01.14.01</v>
          </cell>
          <cell r="E412">
            <v>133477.63</v>
          </cell>
        </row>
        <row r="413">
          <cell r="A413">
            <v>2012</v>
          </cell>
          <cell r="B413" t="str">
            <v>DEC</v>
          </cell>
          <cell r="D413" t="str">
            <v>UNUC.00000001.01.15.01</v>
          </cell>
          <cell r="E413">
            <v>154513.38</v>
          </cell>
        </row>
        <row r="414">
          <cell r="A414">
            <v>2012</v>
          </cell>
          <cell r="B414" t="str">
            <v>DEC</v>
          </cell>
          <cell r="D414" t="str">
            <v>UNUC.00000002.01.01.01</v>
          </cell>
          <cell r="E414">
            <v>1441263.04</v>
          </cell>
        </row>
        <row r="415">
          <cell r="A415">
            <v>2012</v>
          </cell>
          <cell r="B415" t="str">
            <v>DEC</v>
          </cell>
          <cell r="D415" t="str">
            <v>UNUC.00000002.01.03.01</v>
          </cell>
          <cell r="E415">
            <v>82973.7</v>
          </cell>
        </row>
        <row r="416">
          <cell r="A416">
            <v>2012</v>
          </cell>
          <cell r="B416" t="str">
            <v>DEC</v>
          </cell>
          <cell r="D416" t="str">
            <v>UNUC.00000002.01.04.01</v>
          </cell>
          <cell r="E416">
            <v>82747.13</v>
          </cell>
        </row>
        <row r="417">
          <cell r="A417">
            <v>2012</v>
          </cell>
          <cell r="B417" t="str">
            <v>DEC</v>
          </cell>
          <cell r="D417" t="str">
            <v>UNUC.00000002.01.05.01</v>
          </cell>
          <cell r="E417">
            <v>7884.46</v>
          </cell>
        </row>
        <row r="418">
          <cell r="A418">
            <v>2012</v>
          </cell>
          <cell r="B418" t="str">
            <v>DEC</v>
          </cell>
          <cell r="D418" t="str">
            <v>UNUC.00000002.01.06.01</v>
          </cell>
          <cell r="E418">
            <v>5514.65</v>
          </cell>
        </row>
        <row r="419">
          <cell r="A419">
            <v>2012</v>
          </cell>
          <cell r="B419" t="str">
            <v>DEC</v>
          </cell>
          <cell r="D419" t="str">
            <v>UNUC.00000002.01.07.01</v>
          </cell>
          <cell r="E419">
            <v>3075</v>
          </cell>
        </row>
        <row r="420">
          <cell r="A420">
            <v>2012</v>
          </cell>
          <cell r="B420" t="str">
            <v>DEC</v>
          </cell>
          <cell r="D420" t="str">
            <v>UNUC.00000002.01.13.01</v>
          </cell>
          <cell r="E420">
            <v>2.36</v>
          </cell>
        </row>
        <row r="421">
          <cell r="A421">
            <v>2012</v>
          </cell>
          <cell r="B421" t="str">
            <v>DEC</v>
          </cell>
          <cell r="D421" t="str">
            <v>UNUC.00000002.01.14.01</v>
          </cell>
          <cell r="E421">
            <v>131747.82999999999</v>
          </cell>
        </row>
        <row r="422">
          <cell r="A422">
            <v>2012</v>
          </cell>
          <cell r="B422" t="str">
            <v>DEC</v>
          </cell>
          <cell r="D422" t="str">
            <v>UNUC.00000002.01.15.01</v>
          </cell>
          <cell r="E422">
            <v>447509.4</v>
          </cell>
        </row>
        <row r="423">
          <cell r="A423">
            <v>2012</v>
          </cell>
          <cell r="B423" t="str">
            <v>DEC</v>
          </cell>
          <cell r="D423" t="str">
            <v>UNUC.00000003.01.01.01</v>
          </cell>
          <cell r="E423">
            <v>164318.53</v>
          </cell>
        </row>
        <row r="424">
          <cell r="A424">
            <v>2012</v>
          </cell>
          <cell r="B424" t="str">
            <v>DEC</v>
          </cell>
          <cell r="D424" t="str">
            <v>UNUC.00000003.01.07.01</v>
          </cell>
          <cell r="E424">
            <v>64288</v>
          </cell>
        </row>
        <row r="425">
          <cell r="A425">
            <v>2012</v>
          </cell>
          <cell r="B425" t="str">
            <v>DEC</v>
          </cell>
          <cell r="D425" t="str">
            <v>UNUC.00000604.01.01.01</v>
          </cell>
          <cell r="E425">
            <v>11625.55</v>
          </cell>
        </row>
        <row r="426">
          <cell r="A426">
            <v>2012</v>
          </cell>
          <cell r="B426" t="str">
            <v>DEC</v>
          </cell>
          <cell r="D426" t="str">
            <v>UNUC.00000715.01.01.01</v>
          </cell>
          <cell r="E426">
            <v>14007</v>
          </cell>
        </row>
        <row r="427">
          <cell r="A427">
            <v>2012</v>
          </cell>
          <cell r="B427" t="str">
            <v>DEC</v>
          </cell>
          <cell r="D427" t="str">
            <v>UNUC.00000748.01.01.08</v>
          </cell>
          <cell r="E427">
            <v>11622.94</v>
          </cell>
        </row>
        <row r="428">
          <cell r="A428">
            <v>2012</v>
          </cell>
          <cell r="B428" t="str">
            <v>DEC</v>
          </cell>
          <cell r="D428" t="str">
            <v>UPGD.00000399.01.01.01</v>
          </cell>
          <cell r="E428">
            <v>11566.37</v>
          </cell>
        </row>
        <row r="429">
          <cell r="A429">
            <v>2012</v>
          </cell>
          <cell r="B429" t="str">
            <v>DEC</v>
          </cell>
          <cell r="D429" t="str">
            <v>UPGD.00000624.01.01.01</v>
          </cell>
          <cell r="E429">
            <v>7599.75</v>
          </cell>
        </row>
        <row r="430">
          <cell r="A430">
            <v>2012</v>
          </cell>
          <cell r="B430" t="str">
            <v>DEC</v>
          </cell>
          <cell r="D430" t="str">
            <v>UPGD.00000627.01.01.01</v>
          </cell>
          <cell r="E430">
            <v>22962.39</v>
          </cell>
        </row>
        <row r="431">
          <cell r="A431">
            <v>2012</v>
          </cell>
          <cell r="B431" t="str">
            <v>DEC</v>
          </cell>
          <cell r="D431" t="str">
            <v>UPGD.00000628.01.01.01</v>
          </cell>
          <cell r="E431">
            <v>3590.85</v>
          </cell>
        </row>
        <row r="432">
          <cell r="A432">
            <v>2012</v>
          </cell>
          <cell r="B432" t="str">
            <v>DEC</v>
          </cell>
          <cell r="D432" t="str">
            <v>UPGD.00000630.01.01.01</v>
          </cell>
          <cell r="E432">
            <v>24692.36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"/>
      <sheetName val="FPC"/>
      <sheetName val="TECO"/>
      <sheetName val="GULF"/>
      <sheetName val="RES &amp; 2,000 KW"/>
      <sheetName val="VERY SMALL COMM"/>
      <sheetName val="SMALL COMM"/>
      <sheetName val="2,000 KW TOU"/>
      <sheetName val="MEDIUM CI"/>
      <sheetName val="MEDIUM CI TOU"/>
      <sheetName val="MEDIUM COM INT"/>
      <sheetName val="INDUSTRIAL INT"/>
      <sheetName val="#REF"/>
      <sheetName val="WKFIL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  <sheetName val="NBC"/>
      <sheetName val="sys_header"/>
      <sheetName val="sys_desc"/>
      <sheetName val="sys_data"/>
      <sheetName val="sys_proj"/>
      <sheetName val="crit"/>
      <sheetName val="sys_control"/>
      <sheetName val="prior_period"/>
      <sheetName val="Revenue"/>
      <sheetName val="prior_period_old"/>
      <sheetName val="revenue_old"/>
      <sheetName val="emission"/>
      <sheetName val="ROI_emission"/>
      <sheetName val="ITC_DESOTO"/>
      <sheetName val="ITC_NASA"/>
      <sheetName val="ROI_calc"/>
      <sheetName val="alloc_juris_cap"/>
      <sheetName val="alloc_juris_exp"/>
      <sheetName val="over_under"/>
      <sheetName val="entry_to_GL"/>
      <sheetName val="GL_accts"/>
    </sheetNames>
    <sheetDataSet>
      <sheetData sheetId="0"/>
      <sheetData sheetId="1"/>
      <sheetData sheetId="2"/>
      <sheetData sheetId="3"/>
      <sheetData sheetId="4">
        <row r="1">
          <cell r="B1" t="str">
            <v>CLAUSE_ACCT</v>
          </cell>
          <cell r="D1" t="str">
            <v>AMOUNT</v>
          </cell>
        </row>
        <row r="2">
          <cell r="B2" t="str">
            <v>254_9000</v>
          </cell>
          <cell r="D2">
            <v>20034.47</v>
          </cell>
        </row>
        <row r="3">
          <cell r="B3" t="str">
            <v>403_0020</v>
          </cell>
          <cell r="D3">
            <v>19775.29</v>
          </cell>
        </row>
        <row r="4">
          <cell r="B4" t="str">
            <v>403_0030</v>
          </cell>
          <cell r="D4">
            <v>24388.3</v>
          </cell>
        </row>
        <row r="5">
          <cell r="B5" t="str">
            <v>403_0040</v>
          </cell>
          <cell r="D5">
            <v>69.510000000000005</v>
          </cell>
        </row>
        <row r="6">
          <cell r="B6" t="str">
            <v>403_0050</v>
          </cell>
          <cell r="D6">
            <v>23453.32</v>
          </cell>
        </row>
        <row r="7">
          <cell r="B7" t="str">
            <v>403_0070</v>
          </cell>
          <cell r="D7">
            <v>62.06</v>
          </cell>
        </row>
        <row r="8">
          <cell r="B8" t="str">
            <v>403_0080</v>
          </cell>
          <cell r="D8">
            <v>49.65</v>
          </cell>
        </row>
        <row r="9">
          <cell r="B9" t="str">
            <v>403_0100</v>
          </cell>
          <cell r="D9">
            <v>176.69</v>
          </cell>
        </row>
        <row r="10">
          <cell r="B10" t="str">
            <v>403_0120</v>
          </cell>
          <cell r="D10">
            <v>1632.33</v>
          </cell>
        </row>
        <row r="11">
          <cell r="B11" t="str">
            <v>403_0160</v>
          </cell>
          <cell r="D11">
            <v>529.41</v>
          </cell>
        </row>
        <row r="12">
          <cell r="B12" t="str">
            <v>403_0200</v>
          </cell>
          <cell r="D12">
            <v>2198.0700000000002</v>
          </cell>
        </row>
        <row r="13">
          <cell r="B13" t="str">
            <v>403_0230</v>
          </cell>
          <cell r="D13">
            <v>37211.25</v>
          </cell>
        </row>
        <row r="14">
          <cell r="B14" t="str">
            <v>403_0240</v>
          </cell>
          <cell r="D14">
            <v>70136.39</v>
          </cell>
        </row>
        <row r="15">
          <cell r="B15" t="str">
            <v>403_0250</v>
          </cell>
          <cell r="D15">
            <v>151816.6</v>
          </cell>
        </row>
        <row r="16">
          <cell r="B16" t="str">
            <v>403_0260</v>
          </cell>
          <cell r="D16">
            <v>862.61</v>
          </cell>
        </row>
        <row r="17">
          <cell r="B17" t="str">
            <v>403_0270</v>
          </cell>
          <cell r="D17">
            <v>280308.65000000002</v>
          </cell>
        </row>
        <row r="18">
          <cell r="B18" t="str">
            <v>404_0030</v>
          </cell>
          <cell r="D18">
            <v>69.12</v>
          </cell>
        </row>
        <row r="19">
          <cell r="B19" t="str">
            <v>404_0080</v>
          </cell>
          <cell r="D19">
            <v>6265.48</v>
          </cell>
        </row>
        <row r="20">
          <cell r="B20" t="str">
            <v>404_0230</v>
          </cell>
          <cell r="D20">
            <v>84.11</v>
          </cell>
        </row>
        <row r="21">
          <cell r="B21" t="str">
            <v>407_3730</v>
          </cell>
          <cell r="D21">
            <v>38329</v>
          </cell>
        </row>
        <row r="22">
          <cell r="B22" t="str">
            <v>407_3740</v>
          </cell>
          <cell r="D22">
            <v>24110</v>
          </cell>
        </row>
        <row r="23">
          <cell r="B23" t="str">
            <v>407_4020</v>
          </cell>
          <cell r="D23">
            <v>-122066</v>
          </cell>
        </row>
        <row r="24">
          <cell r="B24" t="str">
            <v>407_4030</v>
          </cell>
          <cell r="D24">
            <v>-76783</v>
          </cell>
        </row>
        <row r="25">
          <cell r="B25" t="str">
            <v>407_4040</v>
          </cell>
          <cell r="D25">
            <v>-76658</v>
          </cell>
        </row>
        <row r="26">
          <cell r="B26" t="str">
            <v>407_4050</v>
          </cell>
          <cell r="D26">
            <v>-48220</v>
          </cell>
        </row>
        <row r="27">
          <cell r="B27" t="str">
            <v>411_8000</v>
          </cell>
          <cell r="D27">
            <v>-20034.47</v>
          </cell>
        </row>
        <row r="28">
          <cell r="B28" t="str">
            <v>502_2590</v>
          </cell>
          <cell r="D28">
            <v>12110.99</v>
          </cell>
        </row>
        <row r="29">
          <cell r="B29" t="str">
            <v>506_0190</v>
          </cell>
          <cell r="D29">
            <v>79883</v>
          </cell>
        </row>
        <row r="30">
          <cell r="B30" t="str">
            <v>506_0890</v>
          </cell>
          <cell r="D30">
            <v>6983.9</v>
          </cell>
        </row>
        <row r="31">
          <cell r="B31" t="str">
            <v>506_1490</v>
          </cell>
          <cell r="D31">
            <v>0</v>
          </cell>
        </row>
        <row r="32">
          <cell r="B32" t="str">
            <v>506_2290</v>
          </cell>
          <cell r="D32">
            <v>1427.06</v>
          </cell>
        </row>
        <row r="33">
          <cell r="B33" t="str">
            <v>506_2390</v>
          </cell>
          <cell r="D33">
            <v>6594.08</v>
          </cell>
        </row>
        <row r="34">
          <cell r="B34" t="str">
            <v>506_2890</v>
          </cell>
          <cell r="D34">
            <v>198008</v>
          </cell>
        </row>
        <row r="35">
          <cell r="B35" t="str">
            <v>506_3190</v>
          </cell>
          <cell r="D35">
            <v>78982.97</v>
          </cell>
        </row>
        <row r="36">
          <cell r="B36" t="str">
            <v>506_3390</v>
          </cell>
          <cell r="D36">
            <v>227.48</v>
          </cell>
        </row>
        <row r="37">
          <cell r="B37" t="str">
            <v>506_4390</v>
          </cell>
          <cell r="D37">
            <v>220086.3</v>
          </cell>
        </row>
        <row r="38">
          <cell r="B38" t="str">
            <v>509_3190</v>
          </cell>
          <cell r="D38">
            <v>-3033.44</v>
          </cell>
        </row>
        <row r="39">
          <cell r="B39" t="str">
            <v>511_0590</v>
          </cell>
          <cell r="D39">
            <v>94943.45</v>
          </cell>
        </row>
        <row r="40">
          <cell r="B40" t="str">
            <v>511_3590</v>
          </cell>
          <cell r="D40">
            <v>10532.87</v>
          </cell>
        </row>
        <row r="41">
          <cell r="B41" t="str">
            <v>512_0390</v>
          </cell>
          <cell r="D41">
            <v>51275.9</v>
          </cell>
        </row>
        <row r="42">
          <cell r="B42" t="str">
            <v>512_2490</v>
          </cell>
          <cell r="D42">
            <v>42012.86</v>
          </cell>
        </row>
        <row r="43">
          <cell r="B43" t="str">
            <v>512_2590</v>
          </cell>
          <cell r="D43">
            <v>36066.870000000003</v>
          </cell>
        </row>
        <row r="44">
          <cell r="B44" t="str">
            <v>512_3190</v>
          </cell>
          <cell r="D44">
            <v>1027.68</v>
          </cell>
        </row>
        <row r="45">
          <cell r="B45" t="str">
            <v>512_3390</v>
          </cell>
          <cell r="D45">
            <v>194170.47</v>
          </cell>
        </row>
        <row r="46">
          <cell r="B46" t="str">
            <v>513_4190</v>
          </cell>
          <cell r="D46">
            <v>1312</v>
          </cell>
        </row>
        <row r="47">
          <cell r="B47" t="str">
            <v>514_0890</v>
          </cell>
          <cell r="D47">
            <v>627.70000000000005</v>
          </cell>
        </row>
        <row r="48">
          <cell r="B48" t="str">
            <v>514_1790</v>
          </cell>
          <cell r="D48">
            <v>30978.71</v>
          </cell>
        </row>
        <row r="49">
          <cell r="B49" t="str">
            <v>524_1490</v>
          </cell>
          <cell r="D49">
            <v>0</v>
          </cell>
        </row>
        <row r="50">
          <cell r="B50" t="str">
            <v>524_2890</v>
          </cell>
          <cell r="D50">
            <v>106076</v>
          </cell>
        </row>
        <row r="51">
          <cell r="B51" t="str">
            <v>529_3490</v>
          </cell>
          <cell r="D51">
            <v>426584.3</v>
          </cell>
        </row>
        <row r="52">
          <cell r="B52" t="str">
            <v>529_4290</v>
          </cell>
          <cell r="D52">
            <v>7340.17</v>
          </cell>
        </row>
        <row r="53">
          <cell r="B53" t="str">
            <v>532_1390</v>
          </cell>
          <cell r="D53">
            <v>0</v>
          </cell>
        </row>
        <row r="54">
          <cell r="B54" t="str">
            <v>546_3790</v>
          </cell>
          <cell r="D54">
            <v>16438.689999999999</v>
          </cell>
        </row>
        <row r="55">
          <cell r="B55" t="str">
            <v>546_3890</v>
          </cell>
          <cell r="D55">
            <v>7662.43</v>
          </cell>
        </row>
        <row r="56">
          <cell r="B56" t="str">
            <v>549_0190</v>
          </cell>
          <cell r="D56">
            <v>22494</v>
          </cell>
        </row>
        <row r="57">
          <cell r="B57" t="str">
            <v>549_1490</v>
          </cell>
          <cell r="D57">
            <v>0</v>
          </cell>
        </row>
        <row r="58">
          <cell r="B58" t="str">
            <v>549_2390</v>
          </cell>
          <cell r="D58">
            <v>2420.87</v>
          </cell>
        </row>
        <row r="59">
          <cell r="B59" t="str">
            <v>549_2790</v>
          </cell>
          <cell r="D59">
            <v>26922.34</v>
          </cell>
        </row>
        <row r="60">
          <cell r="B60" t="str">
            <v>549_2890</v>
          </cell>
          <cell r="D60">
            <v>49502</v>
          </cell>
        </row>
        <row r="61">
          <cell r="B61" t="str">
            <v>549_2990</v>
          </cell>
          <cell r="D61">
            <v>20867.37</v>
          </cell>
        </row>
        <row r="62">
          <cell r="B62" t="str">
            <v>549_3090</v>
          </cell>
          <cell r="D62">
            <v>1630.84</v>
          </cell>
        </row>
        <row r="63">
          <cell r="B63" t="str">
            <v>549_3790</v>
          </cell>
          <cell r="D63">
            <v>22328.78</v>
          </cell>
        </row>
        <row r="64">
          <cell r="B64" t="str">
            <v>549_3890</v>
          </cell>
          <cell r="D64">
            <v>1713.08</v>
          </cell>
        </row>
        <row r="65">
          <cell r="B65" t="str">
            <v>551_3790</v>
          </cell>
          <cell r="D65">
            <v>12959.17</v>
          </cell>
        </row>
        <row r="66">
          <cell r="B66" t="str">
            <v>551_3890</v>
          </cell>
          <cell r="D66">
            <v>6871.91</v>
          </cell>
        </row>
        <row r="67">
          <cell r="B67" t="str">
            <v>552_0590</v>
          </cell>
          <cell r="D67">
            <v>122602.54</v>
          </cell>
        </row>
        <row r="68">
          <cell r="B68" t="str">
            <v>552_3790</v>
          </cell>
          <cell r="D68">
            <v>12618.93</v>
          </cell>
        </row>
        <row r="69">
          <cell r="B69" t="str">
            <v>552_3890</v>
          </cell>
          <cell r="D69">
            <v>577.72</v>
          </cell>
        </row>
        <row r="70">
          <cell r="B70" t="str">
            <v>553_0390</v>
          </cell>
          <cell r="D70">
            <v>92153.22</v>
          </cell>
        </row>
        <row r="71">
          <cell r="B71" t="str">
            <v>553_3790</v>
          </cell>
          <cell r="D71">
            <v>4298.05</v>
          </cell>
        </row>
        <row r="72">
          <cell r="B72" t="str">
            <v>553_3890</v>
          </cell>
          <cell r="D72">
            <v>1520.04</v>
          </cell>
        </row>
        <row r="73">
          <cell r="B73" t="str">
            <v>554_3790</v>
          </cell>
          <cell r="D73">
            <v>4165.47</v>
          </cell>
        </row>
        <row r="74">
          <cell r="B74" t="str">
            <v>554_3890</v>
          </cell>
          <cell r="D74">
            <v>597.97</v>
          </cell>
        </row>
        <row r="75">
          <cell r="B75" t="str">
            <v>569_2390</v>
          </cell>
          <cell r="D75">
            <v>10236.959999999999</v>
          </cell>
        </row>
        <row r="76">
          <cell r="B76" t="str">
            <v>570_1900</v>
          </cell>
          <cell r="D76">
            <v>23343</v>
          </cell>
        </row>
        <row r="77">
          <cell r="B77" t="str">
            <v>570_1990</v>
          </cell>
          <cell r="D77">
            <v>7271.12</v>
          </cell>
        </row>
        <row r="78">
          <cell r="B78" t="str">
            <v>591_2390</v>
          </cell>
          <cell r="D78">
            <v>78080.86</v>
          </cell>
        </row>
        <row r="79">
          <cell r="B79" t="str">
            <v>592_1900</v>
          </cell>
          <cell r="D79">
            <v>23343</v>
          </cell>
        </row>
        <row r="80">
          <cell r="B80" t="str">
            <v>592_1990</v>
          </cell>
          <cell r="D80">
            <v>63017.32</v>
          </cell>
        </row>
        <row r="81">
          <cell r="B81" t="str">
            <v>926_2130</v>
          </cell>
          <cell r="D81">
            <v>0</v>
          </cell>
        </row>
        <row r="82">
          <cell r="B82" t="str">
            <v>255_3140</v>
          </cell>
          <cell r="D82">
            <v>76783</v>
          </cell>
        </row>
        <row r="83">
          <cell r="B83" t="str">
            <v>440_8000</v>
          </cell>
          <cell r="D83">
            <v>13845765.59</v>
          </cell>
        </row>
        <row r="84">
          <cell r="B84" t="str">
            <v>440_8810</v>
          </cell>
          <cell r="D84">
            <v>0</v>
          </cell>
        </row>
        <row r="85">
          <cell r="B85" t="str">
            <v>440_8840</v>
          </cell>
          <cell r="D85">
            <v>0</v>
          </cell>
        </row>
        <row r="86">
          <cell r="B86" t="str">
            <v>440_8940</v>
          </cell>
          <cell r="D86">
            <v>0</v>
          </cell>
        </row>
        <row r="87">
          <cell r="B87" t="str">
            <v>CI7_8002</v>
          </cell>
          <cell r="D87">
            <v>0</v>
          </cell>
        </row>
        <row r="88">
          <cell r="B88" t="str">
            <v>CI7_8003</v>
          </cell>
          <cell r="D88">
            <v>0</v>
          </cell>
        </row>
        <row r="89">
          <cell r="B89" t="str">
            <v>CI7_8004</v>
          </cell>
          <cell r="D89">
            <v>0</v>
          </cell>
        </row>
        <row r="90">
          <cell r="B90" t="str">
            <v>CI7_8005</v>
          </cell>
          <cell r="D90">
            <v>115154.61</v>
          </cell>
        </row>
        <row r="91">
          <cell r="B91" t="str">
            <v>CI7_8007</v>
          </cell>
          <cell r="D91">
            <v>0</v>
          </cell>
        </row>
        <row r="92">
          <cell r="B92" t="str">
            <v>CI7_8008</v>
          </cell>
          <cell r="D92">
            <v>800</v>
          </cell>
        </row>
        <row r="93">
          <cell r="B93" t="str">
            <v>CI7_8010</v>
          </cell>
          <cell r="D93">
            <v>0</v>
          </cell>
        </row>
        <row r="94">
          <cell r="B94" t="str">
            <v>CI7_8012</v>
          </cell>
          <cell r="D94">
            <v>0</v>
          </cell>
        </row>
        <row r="95">
          <cell r="B95" t="str">
            <v>CI7_8016</v>
          </cell>
          <cell r="D95">
            <v>0</v>
          </cell>
        </row>
        <row r="96">
          <cell r="B96" t="str">
            <v>CI7_8017</v>
          </cell>
          <cell r="D96">
            <v>0</v>
          </cell>
        </row>
        <row r="97">
          <cell r="B97" t="str">
            <v>CI7_8020</v>
          </cell>
          <cell r="D97">
            <v>0</v>
          </cell>
        </row>
        <row r="98">
          <cell r="B98" t="str">
            <v>CI7_8023</v>
          </cell>
          <cell r="D98">
            <v>936.98</v>
          </cell>
        </row>
        <row r="99">
          <cell r="B99" t="str">
            <v>CI7_8024</v>
          </cell>
          <cell r="D99">
            <v>0</v>
          </cell>
        </row>
        <row r="100">
          <cell r="B100" t="str">
            <v>CI7_8025</v>
          </cell>
          <cell r="D100">
            <v>0</v>
          </cell>
        </row>
        <row r="101">
          <cell r="B101" t="str">
            <v>CI7_8026</v>
          </cell>
          <cell r="D101">
            <v>0</v>
          </cell>
        </row>
        <row r="102">
          <cell r="B102" t="str">
            <v>CI7_8031</v>
          </cell>
          <cell r="D102">
            <v>18554689.859999999</v>
          </cell>
        </row>
        <row r="103">
          <cell r="B103" t="str">
            <v>CI7_8033</v>
          </cell>
          <cell r="D103">
            <v>1717944.4</v>
          </cell>
        </row>
        <row r="104">
          <cell r="B104" t="str">
            <v>CI7_8035</v>
          </cell>
          <cell r="D104">
            <v>0</v>
          </cell>
        </row>
        <row r="105">
          <cell r="B105" t="str">
            <v>CI7_8037</v>
          </cell>
          <cell r="D105">
            <v>36245.870000000003</v>
          </cell>
        </row>
        <row r="106">
          <cell r="B106" t="str">
            <v>CI7_8038</v>
          </cell>
          <cell r="D106">
            <v>390048.42</v>
          </cell>
        </row>
        <row r="107">
          <cell r="B107" t="str">
            <v>CI7_8039</v>
          </cell>
          <cell r="D107">
            <v>0</v>
          </cell>
        </row>
        <row r="108">
          <cell r="B108" t="str">
            <v>CI7_8041</v>
          </cell>
          <cell r="D108">
            <v>31298.35</v>
          </cell>
        </row>
        <row r="109">
          <cell r="B109" t="str">
            <v>CI9_8002</v>
          </cell>
          <cell r="D109">
            <v>0</v>
          </cell>
        </row>
        <row r="110">
          <cell r="B110" t="str">
            <v>CI9_8003</v>
          </cell>
          <cell r="D110">
            <v>0</v>
          </cell>
        </row>
        <row r="111">
          <cell r="B111" t="str">
            <v>CI9_8004</v>
          </cell>
          <cell r="D111">
            <v>0</v>
          </cell>
        </row>
        <row r="112">
          <cell r="B112" t="str">
            <v>CI9_8005</v>
          </cell>
          <cell r="D112">
            <v>0</v>
          </cell>
        </row>
        <row r="113">
          <cell r="B113" t="str">
            <v>CI9_8007</v>
          </cell>
          <cell r="D113">
            <v>0</v>
          </cell>
        </row>
        <row r="114">
          <cell r="B114" t="str">
            <v>CI9_8008</v>
          </cell>
          <cell r="D114">
            <v>0</v>
          </cell>
        </row>
        <row r="115">
          <cell r="B115" t="str">
            <v>CI9_8010</v>
          </cell>
          <cell r="D115">
            <v>0</v>
          </cell>
        </row>
        <row r="116">
          <cell r="B116" t="str">
            <v>CI9_8012</v>
          </cell>
          <cell r="D116">
            <v>0</v>
          </cell>
        </row>
        <row r="117">
          <cell r="B117" t="str">
            <v>CI9_8016</v>
          </cell>
          <cell r="D117">
            <v>0</v>
          </cell>
        </row>
        <row r="118">
          <cell r="B118" t="str">
            <v>CI9_8017</v>
          </cell>
          <cell r="D118">
            <v>0</v>
          </cell>
        </row>
        <row r="119">
          <cell r="B119" t="str">
            <v>CI9_8020</v>
          </cell>
          <cell r="D119">
            <v>0</v>
          </cell>
        </row>
        <row r="120">
          <cell r="B120" t="str">
            <v>CI9_8023</v>
          </cell>
          <cell r="D120">
            <v>0</v>
          </cell>
        </row>
        <row r="121">
          <cell r="B121" t="str">
            <v>CI9_8024</v>
          </cell>
          <cell r="D121">
            <v>0</v>
          </cell>
        </row>
        <row r="122">
          <cell r="B122" t="str">
            <v>CI9_8025</v>
          </cell>
          <cell r="D122">
            <v>0</v>
          </cell>
        </row>
        <row r="123">
          <cell r="B123" t="str">
            <v>CI9_8026</v>
          </cell>
          <cell r="D123">
            <v>0</v>
          </cell>
        </row>
        <row r="124">
          <cell r="B124" t="str">
            <v>CI9_8031</v>
          </cell>
          <cell r="D124">
            <v>0</v>
          </cell>
        </row>
        <row r="125">
          <cell r="B125" t="str">
            <v>CI9_8033</v>
          </cell>
          <cell r="D125">
            <v>0</v>
          </cell>
        </row>
        <row r="126">
          <cell r="B126" t="str">
            <v>CI9_8035</v>
          </cell>
          <cell r="D126">
            <v>0</v>
          </cell>
        </row>
        <row r="127">
          <cell r="B127" t="str">
            <v>CI9_8037</v>
          </cell>
          <cell r="D127">
            <v>0</v>
          </cell>
        </row>
        <row r="128">
          <cell r="B128" t="str">
            <v>CI9_8038</v>
          </cell>
          <cell r="D128">
            <v>0</v>
          </cell>
        </row>
        <row r="129">
          <cell r="B129" t="str">
            <v>CI9_8039</v>
          </cell>
          <cell r="D129">
            <v>0</v>
          </cell>
        </row>
        <row r="130">
          <cell r="B130" t="str">
            <v>CI9_8041</v>
          </cell>
          <cell r="D130">
            <v>0</v>
          </cell>
        </row>
        <row r="131">
          <cell r="B131" t="str">
            <v>CI1_8002</v>
          </cell>
          <cell r="D131">
            <v>19775.29</v>
          </cell>
        </row>
        <row r="132">
          <cell r="B132" t="str">
            <v>CI1_8003</v>
          </cell>
          <cell r="D132">
            <v>24457.42</v>
          </cell>
        </row>
        <row r="133">
          <cell r="B133" t="str">
            <v>CI1_8004</v>
          </cell>
          <cell r="D133">
            <v>69.510000000000005</v>
          </cell>
        </row>
        <row r="134">
          <cell r="B134" t="str">
            <v>CI1_8005</v>
          </cell>
          <cell r="D134">
            <v>23453.32</v>
          </cell>
        </row>
        <row r="135">
          <cell r="B135" t="str">
            <v>CI1_8007</v>
          </cell>
          <cell r="D135">
            <v>62.06</v>
          </cell>
        </row>
        <row r="136">
          <cell r="B136" t="str">
            <v>CI1_8008</v>
          </cell>
          <cell r="D136">
            <v>6315.13</v>
          </cell>
        </row>
        <row r="137">
          <cell r="B137" t="str">
            <v>108_1260</v>
          </cell>
          <cell r="D137">
            <v>-33703.14</v>
          </cell>
        </row>
        <row r="138">
          <cell r="B138" t="str">
            <v>255_3020</v>
          </cell>
          <cell r="D138">
            <v>-43943870</v>
          </cell>
        </row>
        <row r="139">
          <cell r="B139" t="str">
            <v>255_3030</v>
          </cell>
          <cell r="D139">
            <v>-18427907</v>
          </cell>
        </row>
        <row r="140">
          <cell r="B140" t="str">
            <v>255_3120</v>
          </cell>
          <cell r="D140">
            <v>854462</v>
          </cell>
        </row>
        <row r="141">
          <cell r="B141" t="str">
            <v>CI1_8010</v>
          </cell>
          <cell r="D141">
            <v>176.69</v>
          </cell>
        </row>
        <row r="142">
          <cell r="B142" t="str">
            <v>CI1_8012</v>
          </cell>
          <cell r="D142">
            <v>1632.33</v>
          </cell>
        </row>
        <row r="143">
          <cell r="B143" t="str">
            <v>CI1_8016</v>
          </cell>
          <cell r="D143">
            <v>529.41</v>
          </cell>
        </row>
        <row r="144">
          <cell r="B144" t="str">
            <v>CI1_8017</v>
          </cell>
          <cell r="D144">
            <v>0</v>
          </cell>
        </row>
        <row r="145">
          <cell r="B145" t="str">
            <v>CI1_8020</v>
          </cell>
          <cell r="D145">
            <v>2198.0700000000002</v>
          </cell>
        </row>
        <row r="146">
          <cell r="B146" t="str">
            <v>CI1_8023</v>
          </cell>
          <cell r="D146">
            <v>37295.360000000001</v>
          </cell>
        </row>
        <row r="147">
          <cell r="B147" t="str">
            <v>CI1_8024</v>
          </cell>
          <cell r="D147">
            <v>70136.39</v>
          </cell>
        </row>
        <row r="148">
          <cell r="B148" t="str">
            <v>CI1_8025</v>
          </cell>
          <cell r="D148">
            <v>151816.6</v>
          </cell>
        </row>
        <row r="149">
          <cell r="B149" t="str">
            <v>CI1_8026</v>
          </cell>
          <cell r="D149">
            <v>862.61</v>
          </cell>
        </row>
        <row r="150">
          <cell r="B150" t="str">
            <v>CI1_8031</v>
          </cell>
          <cell r="D150">
            <v>280308.65000000002</v>
          </cell>
        </row>
        <row r="151">
          <cell r="B151" t="str">
            <v>CI1_8033</v>
          </cell>
          <cell r="D151">
            <v>213907.95</v>
          </cell>
        </row>
        <row r="152">
          <cell r="B152" t="str">
            <v>CI1_8035</v>
          </cell>
          <cell r="D152">
            <v>411.94</v>
          </cell>
        </row>
        <row r="153">
          <cell r="B153" t="str">
            <v>CI1_8037</v>
          </cell>
          <cell r="D153">
            <v>412045.69</v>
          </cell>
        </row>
        <row r="154">
          <cell r="B154" t="str">
            <v>CI1_8038</v>
          </cell>
          <cell r="D154">
            <v>192255.35</v>
          </cell>
        </row>
        <row r="155">
          <cell r="B155" t="str">
            <v>CI1_8039</v>
          </cell>
          <cell r="D155">
            <v>3917.85</v>
          </cell>
        </row>
        <row r="156">
          <cell r="B156" t="str">
            <v>CI1_8041</v>
          </cell>
          <cell r="D156">
            <v>2400.94</v>
          </cell>
        </row>
        <row r="157">
          <cell r="B157" t="str">
            <v>CI8_8002</v>
          </cell>
          <cell r="D157">
            <v>0</v>
          </cell>
        </row>
        <row r="158">
          <cell r="B158" t="str">
            <v>CI8_8003</v>
          </cell>
          <cell r="D158">
            <v>0</v>
          </cell>
        </row>
        <row r="159">
          <cell r="B159" t="str">
            <v>CI8_8004</v>
          </cell>
          <cell r="D159">
            <v>0</v>
          </cell>
        </row>
        <row r="160">
          <cell r="B160" t="str">
            <v>CI8_8005</v>
          </cell>
          <cell r="D160">
            <v>0</v>
          </cell>
        </row>
        <row r="161">
          <cell r="B161" t="str">
            <v>CI8_8007</v>
          </cell>
          <cell r="D161">
            <v>0</v>
          </cell>
        </row>
        <row r="162">
          <cell r="B162" t="str">
            <v>CI8_8008</v>
          </cell>
          <cell r="D162">
            <v>-2466.8000000000002</v>
          </cell>
        </row>
        <row r="163">
          <cell r="B163" t="str">
            <v>CI8_8010</v>
          </cell>
          <cell r="D163">
            <v>0</v>
          </cell>
        </row>
        <row r="164">
          <cell r="B164" t="str">
            <v>CI8_8012</v>
          </cell>
          <cell r="D164">
            <v>0</v>
          </cell>
        </row>
        <row r="165">
          <cell r="B165" t="str">
            <v>CI8_8016</v>
          </cell>
          <cell r="D165">
            <v>0</v>
          </cell>
        </row>
        <row r="166">
          <cell r="B166" t="str">
            <v>CI8_8017</v>
          </cell>
          <cell r="D166">
            <v>0</v>
          </cell>
        </row>
        <row r="167">
          <cell r="B167" t="str">
            <v>CI8_8020</v>
          </cell>
          <cell r="D167">
            <v>0</v>
          </cell>
        </row>
        <row r="168">
          <cell r="B168" t="str">
            <v>CI8_8023</v>
          </cell>
          <cell r="D168">
            <v>0</v>
          </cell>
        </row>
        <row r="169">
          <cell r="B169" t="str">
            <v>CI8_8024</v>
          </cell>
          <cell r="D169">
            <v>-84241</v>
          </cell>
        </row>
        <row r="170">
          <cell r="B170" t="str">
            <v>CI8_8025</v>
          </cell>
          <cell r="D170">
            <v>0</v>
          </cell>
        </row>
        <row r="171">
          <cell r="B171" t="str">
            <v>CI8_8026</v>
          </cell>
          <cell r="D171">
            <v>0</v>
          </cell>
        </row>
        <row r="172">
          <cell r="B172" t="str">
            <v>CI8_8031</v>
          </cell>
          <cell r="D172">
            <v>0</v>
          </cell>
        </row>
        <row r="173">
          <cell r="B173" t="str">
            <v>CI8_8033</v>
          </cell>
          <cell r="D173">
            <v>0</v>
          </cell>
        </row>
        <row r="174">
          <cell r="B174" t="str">
            <v>CI8_8035</v>
          </cell>
          <cell r="D174">
            <v>0</v>
          </cell>
        </row>
        <row r="175">
          <cell r="B175" t="str">
            <v>CI8_8037</v>
          </cell>
          <cell r="D175">
            <v>0</v>
          </cell>
        </row>
        <row r="176">
          <cell r="B176" t="str">
            <v>CI8_8038</v>
          </cell>
          <cell r="D176">
            <v>0</v>
          </cell>
        </row>
        <row r="177">
          <cell r="B177" t="str">
            <v>CI8_8039</v>
          </cell>
          <cell r="D177">
            <v>0</v>
          </cell>
        </row>
        <row r="178">
          <cell r="B178" t="str">
            <v>CI8_8041</v>
          </cell>
          <cell r="D178">
            <v>0</v>
          </cell>
        </row>
        <row r="179">
          <cell r="B179" t="str">
            <v>CIA_8002</v>
          </cell>
          <cell r="D179">
            <v>0</v>
          </cell>
        </row>
        <row r="180">
          <cell r="B180" t="str">
            <v>CIA_8003</v>
          </cell>
          <cell r="D180">
            <v>0</v>
          </cell>
        </row>
        <row r="181">
          <cell r="B181" t="str">
            <v>CIA_8004</v>
          </cell>
          <cell r="D181">
            <v>0</v>
          </cell>
        </row>
        <row r="182">
          <cell r="B182" t="str">
            <v>CIA_8005</v>
          </cell>
          <cell r="D182">
            <v>0</v>
          </cell>
        </row>
        <row r="183">
          <cell r="B183" t="str">
            <v>CIA_8007</v>
          </cell>
          <cell r="D183">
            <v>0</v>
          </cell>
        </row>
        <row r="184">
          <cell r="B184" t="str">
            <v>CIA_8008</v>
          </cell>
          <cell r="D184">
            <v>0</v>
          </cell>
        </row>
        <row r="185">
          <cell r="B185" t="str">
            <v>CIA_8010</v>
          </cell>
          <cell r="D185">
            <v>0</v>
          </cell>
        </row>
        <row r="186">
          <cell r="B186" t="str">
            <v>CIA_8012</v>
          </cell>
          <cell r="D186">
            <v>0</v>
          </cell>
        </row>
        <row r="187">
          <cell r="B187" t="str">
            <v>CIA_8016</v>
          </cell>
          <cell r="D187">
            <v>0</v>
          </cell>
        </row>
        <row r="188">
          <cell r="B188" t="str">
            <v>CIA_8017</v>
          </cell>
          <cell r="D188">
            <v>0</v>
          </cell>
        </row>
        <row r="189">
          <cell r="B189" t="str">
            <v>CIA_8020</v>
          </cell>
          <cell r="D189">
            <v>0</v>
          </cell>
        </row>
        <row r="190">
          <cell r="B190" t="str">
            <v>CIA_8023</v>
          </cell>
          <cell r="D190">
            <v>0</v>
          </cell>
        </row>
        <row r="191">
          <cell r="B191" t="str">
            <v>CIA_8024</v>
          </cell>
          <cell r="D191">
            <v>0</v>
          </cell>
        </row>
        <row r="192">
          <cell r="B192" t="str">
            <v>CIA_8025</v>
          </cell>
          <cell r="D192">
            <v>0</v>
          </cell>
        </row>
        <row r="193">
          <cell r="B193" t="str">
            <v>CIA_8026</v>
          </cell>
          <cell r="D193">
            <v>0</v>
          </cell>
        </row>
        <row r="194">
          <cell r="B194" t="str">
            <v>CIA_8031</v>
          </cell>
          <cell r="D194">
            <v>0</v>
          </cell>
        </row>
        <row r="195">
          <cell r="B195" t="str">
            <v>CIA_8033</v>
          </cell>
          <cell r="D195">
            <v>0</v>
          </cell>
        </row>
        <row r="196">
          <cell r="B196" t="str">
            <v>CIA_8035</v>
          </cell>
          <cell r="D196">
            <v>0</v>
          </cell>
        </row>
        <row r="197">
          <cell r="B197" t="str">
            <v>CIA_8037</v>
          </cell>
          <cell r="D197">
            <v>0</v>
          </cell>
        </row>
        <row r="198">
          <cell r="B198" t="str">
            <v>CIA_8038</v>
          </cell>
          <cell r="D198">
            <v>0</v>
          </cell>
        </row>
        <row r="199">
          <cell r="B199" t="str">
            <v>CIA_8039</v>
          </cell>
          <cell r="D199">
            <v>0</v>
          </cell>
        </row>
        <row r="200">
          <cell r="B200" t="str">
            <v>CIA_8041</v>
          </cell>
          <cell r="D200">
            <v>0</v>
          </cell>
        </row>
        <row r="201">
          <cell r="B201" t="str">
            <v>CIB_8002</v>
          </cell>
          <cell r="D201">
            <v>0</v>
          </cell>
        </row>
        <row r="202">
          <cell r="B202" t="str">
            <v>CIB_8003</v>
          </cell>
          <cell r="D202">
            <v>0</v>
          </cell>
        </row>
        <row r="203">
          <cell r="B203" t="str">
            <v>CIB_8004</v>
          </cell>
          <cell r="D203">
            <v>0</v>
          </cell>
        </row>
        <row r="204">
          <cell r="B204" t="str">
            <v>CIB_8005</v>
          </cell>
          <cell r="D204">
            <v>0</v>
          </cell>
        </row>
        <row r="205">
          <cell r="B205" t="str">
            <v>CIB_8007</v>
          </cell>
          <cell r="D205">
            <v>0</v>
          </cell>
        </row>
        <row r="206">
          <cell r="B206" t="str">
            <v>CIB_8008</v>
          </cell>
          <cell r="D206">
            <v>0</v>
          </cell>
        </row>
        <row r="207">
          <cell r="B207" t="str">
            <v>CIB_8010</v>
          </cell>
          <cell r="D207">
            <v>0</v>
          </cell>
        </row>
        <row r="208">
          <cell r="B208" t="str">
            <v>CIB_8012</v>
          </cell>
          <cell r="D208">
            <v>0</v>
          </cell>
        </row>
        <row r="209">
          <cell r="B209" t="str">
            <v>CIB_8016</v>
          </cell>
          <cell r="D209">
            <v>0</v>
          </cell>
        </row>
        <row r="210">
          <cell r="B210" t="str">
            <v>CIB_8017</v>
          </cell>
          <cell r="D210">
            <v>0</v>
          </cell>
        </row>
        <row r="211">
          <cell r="B211" t="str">
            <v>CIB_8020</v>
          </cell>
          <cell r="D211">
            <v>0</v>
          </cell>
        </row>
        <row r="212">
          <cell r="B212" t="str">
            <v>CIB_8023</v>
          </cell>
          <cell r="D212">
            <v>0</v>
          </cell>
        </row>
        <row r="213">
          <cell r="B213" t="str">
            <v>CIB_8024</v>
          </cell>
          <cell r="D213">
            <v>0</v>
          </cell>
        </row>
        <row r="214">
          <cell r="B214" t="str">
            <v>CIB_8025</v>
          </cell>
          <cell r="D214">
            <v>0</v>
          </cell>
        </row>
        <row r="215">
          <cell r="B215" t="str">
            <v>CIB_8026</v>
          </cell>
          <cell r="D215">
            <v>0</v>
          </cell>
        </row>
        <row r="216">
          <cell r="B216" t="str">
            <v>CIB_8031</v>
          </cell>
          <cell r="D216">
            <v>0</v>
          </cell>
        </row>
        <row r="217">
          <cell r="B217" t="str">
            <v>CIB_8033</v>
          </cell>
          <cell r="D217">
            <v>0</v>
          </cell>
        </row>
        <row r="218">
          <cell r="B218" t="str">
            <v>CIB_8035</v>
          </cell>
          <cell r="D218">
            <v>0</v>
          </cell>
        </row>
        <row r="219">
          <cell r="B219" t="str">
            <v>CIB_8037</v>
          </cell>
          <cell r="D219">
            <v>0</v>
          </cell>
        </row>
        <row r="220">
          <cell r="B220" t="str">
            <v>CIB_8038</v>
          </cell>
          <cell r="D220">
            <v>0</v>
          </cell>
        </row>
        <row r="221">
          <cell r="B221" t="str">
            <v>CIB_8039</v>
          </cell>
          <cell r="D221">
            <v>0</v>
          </cell>
        </row>
        <row r="222">
          <cell r="B222" t="str">
            <v>CIB_8041</v>
          </cell>
          <cell r="D222">
            <v>0</v>
          </cell>
        </row>
        <row r="223">
          <cell r="B223" t="str">
            <v>CIC_8002</v>
          </cell>
          <cell r="D223">
            <v>0</v>
          </cell>
        </row>
        <row r="224">
          <cell r="B224" t="str">
            <v>CIC_8003</v>
          </cell>
          <cell r="D224">
            <v>0</v>
          </cell>
        </row>
        <row r="225">
          <cell r="B225" t="str">
            <v>CIC_8004</v>
          </cell>
          <cell r="D225">
            <v>0</v>
          </cell>
        </row>
        <row r="226">
          <cell r="B226" t="str">
            <v>CIC_8005</v>
          </cell>
          <cell r="D226">
            <v>0</v>
          </cell>
        </row>
        <row r="227">
          <cell r="B227" t="str">
            <v>CIC_8007</v>
          </cell>
          <cell r="D227">
            <v>0</v>
          </cell>
        </row>
        <row r="228">
          <cell r="B228" t="str">
            <v>CIC_8008</v>
          </cell>
          <cell r="D228">
            <v>0</v>
          </cell>
        </row>
        <row r="229">
          <cell r="B229" t="str">
            <v>CIC_8010</v>
          </cell>
          <cell r="D229">
            <v>0</v>
          </cell>
        </row>
        <row r="230">
          <cell r="B230" t="str">
            <v>CIC_8012</v>
          </cell>
          <cell r="D230">
            <v>0</v>
          </cell>
        </row>
        <row r="231">
          <cell r="B231" t="str">
            <v>CIC_8016</v>
          </cell>
          <cell r="D231">
            <v>0</v>
          </cell>
        </row>
        <row r="232">
          <cell r="B232" t="str">
            <v>CIC_8017</v>
          </cell>
          <cell r="D232">
            <v>0</v>
          </cell>
        </row>
        <row r="233">
          <cell r="B233" t="str">
            <v>CIC_8020</v>
          </cell>
          <cell r="D233">
            <v>0</v>
          </cell>
        </row>
        <row r="234">
          <cell r="B234" t="str">
            <v>CIC_8023</v>
          </cell>
          <cell r="D234">
            <v>0</v>
          </cell>
        </row>
        <row r="235">
          <cell r="B235" t="str">
            <v>CIC_8024</v>
          </cell>
          <cell r="D235">
            <v>0</v>
          </cell>
        </row>
        <row r="236">
          <cell r="B236" t="str">
            <v>CIC_8025</v>
          </cell>
          <cell r="D236">
            <v>0</v>
          </cell>
        </row>
        <row r="237">
          <cell r="B237" t="str">
            <v>CIC_8026</v>
          </cell>
          <cell r="D237">
            <v>0</v>
          </cell>
        </row>
        <row r="238">
          <cell r="B238" t="str">
            <v>CIC_8031</v>
          </cell>
          <cell r="D238">
            <v>0</v>
          </cell>
        </row>
        <row r="239">
          <cell r="B239" t="str">
            <v>CIC_8033</v>
          </cell>
          <cell r="D239">
            <v>0</v>
          </cell>
        </row>
        <row r="240">
          <cell r="B240" t="str">
            <v>CIC_8035</v>
          </cell>
          <cell r="D240">
            <v>0</v>
          </cell>
        </row>
        <row r="241">
          <cell r="B241" t="str">
            <v>CIC_8037</v>
          </cell>
          <cell r="D241">
            <v>0</v>
          </cell>
        </row>
        <row r="242">
          <cell r="B242" t="str">
            <v>CIC_8038</v>
          </cell>
          <cell r="D242">
            <v>0</v>
          </cell>
        </row>
        <row r="243">
          <cell r="B243" t="str">
            <v>CIC_8039</v>
          </cell>
          <cell r="D243">
            <v>0</v>
          </cell>
        </row>
        <row r="244">
          <cell r="B244" t="str">
            <v>CIC_8041</v>
          </cell>
          <cell r="D244">
            <v>0</v>
          </cell>
        </row>
        <row r="245">
          <cell r="B245" t="str">
            <v>CI5_8005</v>
          </cell>
          <cell r="D245">
            <v>55822.46</v>
          </cell>
        </row>
        <row r="246">
          <cell r="B246" t="str">
            <v>CI5_8016</v>
          </cell>
          <cell r="D246">
            <v>146651.26999999999</v>
          </cell>
        </row>
        <row r="247">
          <cell r="B247" t="str">
            <v>CI5_8023</v>
          </cell>
          <cell r="D247">
            <v>119770.52</v>
          </cell>
        </row>
        <row r="248">
          <cell r="B248" t="str">
            <v>CI5_8031</v>
          </cell>
          <cell r="D248">
            <v>209825207.22999999</v>
          </cell>
        </row>
        <row r="249">
          <cell r="B249" t="str">
            <v>CI5_8036</v>
          </cell>
          <cell r="D249">
            <v>1941130.9</v>
          </cell>
        </row>
        <row r="250">
          <cell r="B250" t="str">
            <v>CI5_8037</v>
          </cell>
          <cell r="D250">
            <v>8505.1299999999992</v>
          </cell>
        </row>
        <row r="251">
          <cell r="B251" t="str">
            <v>CI5_8039</v>
          </cell>
          <cell r="D251">
            <v>281968663.63</v>
          </cell>
        </row>
        <row r="252">
          <cell r="B252" t="str">
            <v>CI5_8041</v>
          </cell>
          <cell r="D252">
            <v>1169654.69</v>
          </cell>
        </row>
        <row r="253">
          <cell r="B253" t="str">
            <v>CI5_8042</v>
          </cell>
          <cell r="D253">
            <v>573254.99</v>
          </cell>
        </row>
        <row r="254">
          <cell r="B254" t="str">
            <v>CI4_8005</v>
          </cell>
          <cell r="D254">
            <v>10954.13</v>
          </cell>
        </row>
        <row r="255">
          <cell r="B255" t="str">
            <v>CI4_8016</v>
          </cell>
          <cell r="D255">
            <v>10391.379999999999</v>
          </cell>
        </row>
        <row r="256">
          <cell r="B256" t="str">
            <v>CI4_8023</v>
          </cell>
          <cell r="D256">
            <v>2089.38</v>
          </cell>
        </row>
        <row r="257">
          <cell r="B257" t="str">
            <v>CI4_8031</v>
          </cell>
          <cell r="D257">
            <v>12687777.439999999</v>
          </cell>
        </row>
        <row r="258">
          <cell r="B258" t="str">
            <v>CI4_8036</v>
          </cell>
          <cell r="D258">
            <v>22109.91</v>
          </cell>
        </row>
        <row r="259">
          <cell r="B259" t="str">
            <v>CI4_8037</v>
          </cell>
          <cell r="D259">
            <v>6980.65</v>
          </cell>
        </row>
        <row r="260">
          <cell r="B260" t="str">
            <v>CI4_8039</v>
          </cell>
          <cell r="D260">
            <v>15718721.08</v>
          </cell>
        </row>
        <row r="261">
          <cell r="B261" t="str">
            <v>CI4_8041</v>
          </cell>
          <cell r="D261">
            <v>590918.57999999996</v>
          </cell>
        </row>
        <row r="262">
          <cell r="B262" t="str">
            <v>CI4_8042</v>
          </cell>
          <cell r="D262">
            <v>25021.72</v>
          </cell>
        </row>
        <row r="263">
          <cell r="B263" t="str">
            <v>OMD_8140</v>
          </cell>
          <cell r="D263">
            <v>0</v>
          </cell>
        </row>
        <row r="264">
          <cell r="B264" t="str">
            <v>OMD_8140</v>
          </cell>
          <cell r="D264">
            <v>0</v>
          </cell>
        </row>
        <row r="265">
          <cell r="B265" t="str">
            <v>OMD_8140</v>
          </cell>
          <cell r="D265">
            <v>0</v>
          </cell>
        </row>
        <row r="266">
          <cell r="B266" t="str">
            <v>OMD_8141</v>
          </cell>
          <cell r="D266">
            <v>12000.033954016</v>
          </cell>
        </row>
        <row r="267">
          <cell r="B267" t="str">
            <v>OMD_8141</v>
          </cell>
          <cell r="D267">
            <v>35736.439763807997</v>
          </cell>
        </row>
        <row r="268">
          <cell r="B268" t="str">
            <v>OMD_8141</v>
          </cell>
          <cell r="D268">
            <v>0</v>
          </cell>
        </row>
        <row r="269">
          <cell r="B269" t="str">
            <v>OMD_8142</v>
          </cell>
          <cell r="D269">
            <v>0</v>
          </cell>
        </row>
        <row r="270">
          <cell r="B270" t="str">
            <v>OMD_8142</v>
          </cell>
          <cell r="D270">
            <v>0</v>
          </cell>
        </row>
        <row r="271">
          <cell r="B271" t="str">
            <v>OMD_8143</v>
          </cell>
          <cell r="D271">
            <v>0</v>
          </cell>
        </row>
        <row r="272">
          <cell r="B272" t="str">
            <v>OMD_8143</v>
          </cell>
          <cell r="D272">
            <v>0</v>
          </cell>
        </row>
        <row r="273">
          <cell r="B273" t="str">
            <v>OMD_8144</v>
          </cell>
          <cell r="D273">
            <v>0</v>
          </cell>
        </row>
        <row r="274">
          <cell r="B274" t="str">
            <v>OMD_8144</v>
          </cell>
          <cell r="D274">
            <v>0</v>
          </cell>
        </row>
        <row r="275">
          <cell r="B275" t="str">
            <v>OMD_8147</v>
          </cell>
          <cell r="D275">
            <v>78259.359622047996</v>
          </cell>
        </row>
        <row r="276">
          <cell r="B276" t="str">
            <v>OMD_8147</v>
          </cell>
          <cell r="D276">
            <v>218069.95735392001</v>
          </cell>
        </row>
        <row r="277">
          <cell r="B277" t="str">
            <v>OMD_8147</v>
          </cell>
          <cell r="D277">
            <v>-3005.6488360960002</v>
          </cell>
        </row>
        <row r="278">
          <cell r="B278" t="str">
            <v>OMD_8147</v>
          </cell>
          <cell r="D278">
            <v>0</v>
          </cell>
        </row>
        <row r="279">
          <cell r="B279" t="str">
            <v>OMD_8147</v>
          </cell>
          <cell r="D279">
            <v>1018.264806912</v>
          </cell>
        </row>
        <row r="280">
          <cell r="B280" t="str">
            <v>OMD_8147</v>
          </cell>
          <cell r="D280">
            <v>0</v>
          </cell>
        </row>
        <row r="281">
          <cell r="B281" t="str">
            <v>OMD_8148</v>
          </cell>
          <cell r="D281">
            <v>-19850.922199648001</v>
          </cell>
        </row>
        <row r="282">
          <cell r="B282" t="str">
            <v>OMD_8150</v>
          </cell>
          <cell r="D282">
            <v>-889.593012341894</v>
          </cell>
        </row>
        <row r="283">
          <cell r="B283" t="str">
            <v>OMD_8153</v>
          </cell>
          <cell r="D283">
            <v>0</v>
          </cell>
        </row>
        <row r="284">
          <cell r="B284" t="str">
            <v>OMD_8153</v>
          </cell>
          <cell r="D284">
            <v>0</v>
          </cell>
        </row>
        <row r="285">
          <cell r="B285" t="str">
            <v>OMD_8154</v>
          </cell>
          <cell r="D285">
            <v>0</v>
          </cell>
        </row>
        <row r="286">
          <cell r="B286" t="str">
            <v>OMD_8154</v>
          </cell>
          <cell r="D286">
            <v>0</v>
          </cell>
        </row>
        <row r="287">
          <cell r="B287" t="str">
            <v>OMD_8155</v>
          </cell>
          <cell r="D287">
            <v>41627.954981823998</v>
          </cell>
        </row>
        <row r="288">
          <cell r="B288" t="str">
            <v>OMD_8156</v>
          </cell>
          <cell r="D288">
            <v>0</v>
          </cell>
        </row>
        <row r="289">
          <cell r="B289" t="str">
            <v>OMD_8156</v>
          </cell>
          <cell r="D289">
            <v>0</v>
          </cell>
        </row>
        <row r="290">
          <cell r="B290" t="str">
            <v>OMD_8157</v>
          </cell>
          <cell r="D290">
            <v>0</v>
          </cell>
        </row>
        <row r="291">
          <cell r="B291" t="str">
            <v>OMD_8158</v>
          </cell>
          <cell r="D291">
            <v>0</v>
          </cell>
        </row>
        <row r="292">
          <cell r="B292" t="str">
            <v>OMD_8164</v>
          </cell>
          <cell r="D292">
            <v>0</v>
          </cell>
        </row>
        <row r="293">
          <cell r="B293" t="str">
            <v>OMD_8169</v>
          </cell>
          <cell r="D293">
            <v>0</v>
          </cell>
        </row>
        <row r="294">
          <cell r="B294" t="str">
            <v>OMD_8169</v>
          </cell>
          <cell r="D294">
            <v>0</v>
          </cell>
        </row>
        <row r="295">
          <cell r="B295" t="str">
            <v>OMD_8169</v>
          </cell>
          <cell r="D295">
            <v>0</v>
          </cell>
        </row>
        <row r="296">
          <cell r="B296" t="str">
            <v>OMD_8169</v>
          </cell>
          <cell r="D296">
            <v>0</v>
          </cell>
        </row>
        <row r="297">
          <cell r="B297" t="str">
            <v>OMD_8169</v>
          </cell>
          <cell r="D297">
            <v>0</v>
          </cell>
        </row>
        <row r="298">
          <cell r="B298" t="str">
            <v>OMD_8169</v>
          </cell>
          <cell r="D298">
            <v>0</v>
          </cell>
        </row>
        <row r="299">
          <cell r="B299" t="str">
            <v>OMD_8170</v>
          </cell>
          <cell r="D299">
            <v>0</v>
          </cell>
        </row>
        <row r="300">
          <cell r="B300" t="str">
            <v>OMD_8170</v>
          </cell>
          <cell r="D300">
            <v>0</v>
          </cell>
        </row>
        <row r="301">
          <cell r="B301" t="str">
            <v>OMD_8170</v>
          </cell>
          <cell r="D301">
            <v>0</v>
          </cell>
        </row>
        <row r="302">
          <cell r="B302" t="str">
            <v>OMD_8170</v>
          </cell>
          <cell r="D302">
            <v>0</v>
          </cell>
        </row>
        <row r="303">
          <cell r="B303" t="str">
            <v>OME_8170</v>
          </cell>
          <cell r="D303">
            <v>1506.267525576</v>
          </cell>
        </row>
        <row r="304">
          <cell r="B304" t="str">
            <v>OME_8170</v>
          </cell>
          <cell r="D304">
            <v>592.55203301799997</v>
          </cell>
        </row>
        <row r="305">
          <cell r="B305" t="str">
            <v>OME_8171</v>
          </cell>
          <cell r="D305">
            <v>0</v>
          </cell>
        </row>
        <row r="306">
          <cell r="B306" t="str">
            <v>OME_8171</v>
          </cell>
          <cell r="D306">
            <v>0</v>
          </cell>
        </row>
        <row r="307">
          <cell r="B307" t="str">
            <v>OME_8171</v>
          </cell>
          <cell r="D307">
            <v>0</v>
          </cell>
        </row>
        <row r="308">
          <cell r="B308" t="str">
            <v>OME_8171</v>
          </cell>
          <cell r="D308">
            <v>0</v>
          </cell>
        </row>
        <row r="309">
          <cell r="B309" t="str">
            <v>OME_8171</v>
          </cell>
          <cell r="D309">
            <v>0</v>
          </cell>
        </row>
        <row r="310">
          <cell r="B310" t="str">
            <v>OME_8178</v>
          </cell>
          <cell r="D310">
            <v>1299.9799808</v>
          </cell>
        </row>
        <row r="311">
          <cell r="B311" t="str">
            <v>OME_8178</v>
          </cell>
          <cell r="D311">
            <v>0</v>
          </cell>
        </row>
        <row r="312">
          <cell r="B312" t="str">
            <v>OME_8180</v>
          </cell>
          <cell r="D312">
            <v>10437.435878078</v>
          </cell>
        </row>
        <row r="313">
          <cell r="B313" t="str">
            <v>OME_8181</v>
          </cell>
          <cell r="D313">
            <v>7272.9222985280003</v>
          </cell>
        </row>
        <row r="314">
          <cell r="B314" t="str">
            <v>OME_8183</v>
          </cell>
          <cell r="D314">
            <v>37981.418475741899</v>
          </cell>
        </row>
        <row r="315">
          <cell r="B315" t="str">
            <v>OME_8183</v>
          </cell>
          <cell r="D315">
            <v>-120959.06044143801</v>
          </cell>
        </row>
        <row r="316">
          <cell r="B316" t="str">
            <v>OME_8183</v>
          </cell>
          <cell r="D316">
            <v>-75962.836951483798</v>
          </cell>
        </row>
        <row r="317">
          <cell r="B317" t="str">
            <v>OME_8186</v>
          </cell>
          <cell r="D317">
            <v>23891.3616178386</v>
          </cell>
        </row>
        <row r="318">
          <cell r="B318" t="str">
            <v>OME_8186</v>
          </cell>
          <cell r="D318">
            <v>-76086.703405329899</v>
          </cell>
        </row>
        <row r="319">
          <cell r="B319" t="str">
            <v>OME_8186</v>
          </cell>
          <cell r="D319">
            <v>-47782.723235677302</v>
          </cell>
        </row>
        <row r="320">
          <cell r="B320" t="str">
            <v>OME_8188</v>
          </cell>
          <cell r="D320">
            <v>225.41712736738199</v>
          </cell>
        </row>
        <row r="321">
          <cell r="B321" t="str">
            <v>OME_8188</v>
          </cell>
          <cell r="D321">
            <v>0</v>
          </cell>
        </row>
        <row r="322">
          <cell r="B322" t="str">
            <v>OME_8188</v>
          </cell>
          <cell r="D322">
            <v>192409.66048432601</v>
          </cell>
        </row>
        <row r="323">
          <cell r="B323" t="str">
            <v>OME_8140</v>
          </cell>
          <cell r="D323">
            <v>10144.207000224</v>
          </cell>
        </row>
        <row r="324">
          <cell r="B324" t="str">
            <v>OME_8134</v>
          </cell>
          <cell r="D324">
            <v>0</v>
          </cell>
        </row>
        <row r="325">
          <cell r="B325" t="str">
            <v>OME_8130</v>
          </cell>
          <cell r="D325">
            <v>79151.143907200007</v>
          </cell>
        </row>
        <row r="326">
          <cell r="B326" t="str">
            <v>OME_8146</v>
          </cell>
          <cell r="D326">
            <v>1616.0636110959999</v>
          </cell>
        </row>
        <row r="327">
          <cell r="B327" t="str">
            <v>OME_8132</v>
          </cell>
          <cell r="D327">
            <v>94083.205376929996</v>
          </cell>
        </row>
        <row r="328">
          <cell r="B328" t="str">
            <v>OME_8163</v>
          </cell>
          <cell r="D328">
            <v>0</v>
          </cell>
        </row>
        <row r="329">
          <cell r="B329" t="str">
            <v>OME_8147</v>
          </cell>
          <cell r="D329">
            <v>0</v>
          </cell>
        </row>
        <row r="330">
          <cell r="B330" t="str">
            <v>OME_8142</v>
          </cell>
          <cell r="D330">
            <v>0</v>
          </cell>
        </row>
        <row r="331">
          <cell r="B331" t="str">
            <v>OME_8138</v>
          </cell>
          <cell r="D331">
            <v>7205.1827991187101</v>
          </cell>
        </row>
        <row r="332">
          <cell r="B332" t="str">
            <v>OME_8131</v>
          </cell>
          <cell r="D332">
            <v>50806.13071456</v>
          </cell>
        </row>
        <row r="333">
          <cell r="B333" t="str">
            <v>OME_8138</v>
          </cell>
          <cell r="D333">
            <v>23131.317057045901</v>
          </cell>
        </row>
        <row r="334">
          <cell r="B334" t="str">
            <v>OME_8144</v>
          </cell>
          <cell r="D334">
            <v>49053.482178799997</v>
          </cell>
        </row>
        <row r="335">
          <cell r="B335" t="str">
            <v>OME_8150</v>
          </cell>
          <cell r="D335">
            <v>-23237.158527434902</v>
          </cell>
        </row>
        <row r="336">
          <cell r="B336" t="str">
            <v>OME_8170</v>
          </cell>
          <cell r="D336">
            <v>7593.0037867419996</v>
          </cell>
        </row>
        <row r="337">
          <cell r="B337" t="str">
            <v>OME_8136</v>
          </cell>
          <cell r="D337">
            <v>30694.895450463999</v>
          </cell>
        </row>
        <row r="338">
          <cell r="B338" t="str">
            <v>OME_8145</v>
          </cell>
          <cell r="D338">
            <v>20676.191503008002</v>
          </cell>
        </row>
        <row r="339">
          <cell r="B339" t="str">
            <v>OME_8169</v>
          </cell>
          <cell r="D339">
            <v>22126.467855931998</v>
          </cell>
        </row>
        <row r="340">
          <cell r="B340" t="str">
            <v>OME_8130</v>
          </cell>
          <cell r="D340">
            <v>22287.918969599999</v>
          </cell>
        </row>
        <row r="341">
          <cell r="B341" t="str">
            <v>OME_8131</v>
          </cell>
          <cell r="D341">
            <v>91308.949059648003</v>
          </cell>
        </row>
        <row r="342">
          <cell r="B342" t="str">
            <v>OME_8132</v>
          </cell>
          <cell r="D342">
            <v>0</v>
          </cell>
        </row>
        <row r="343">
          <cell r="B343" t="str">
            <v>OME_8132</v>
          </cell>
          <cell r="D343">
            <v>121491.68742607599</v>
          </cell>
        </row>
        <row r="344">
          <cell r="B344" t="str">
            <v>OME_8133</v>
          </cell>
          <cell r="D344">
            <v>6919.9163017600004</v>
          </cell>
        </row>
        <row r="345">
          <cell r="B345" t="str">
            <v>OME_8133</v>
          </cell>
          <cell r="D345">
            <v>621.94926367999994</v>
          </cell>
        </row>
        <row r="346">
          <cell r="B346" t="str">
            <v>OME_8134</v>
          </cell>
          <cell r="D346">
            <v>0</v>
          </cell>
        </row>
        <row r="347">
          <cell r="B347" t="str">
            <v>OME_8134</v>
          </cell>
          <cell r="D347">
            <v>0</v>
          </cell>
        </row>
        <row r="348">
          <cell r="B348" t="str">
            <v>OME_8134</v>
          </cell>
          <cell r="D348">
            <v>0</v>
          </cell>
        </row>
        <row r="349">
          <cell r="B349" t="str">
            <v>OME_8135</v>
          </cell>
          <cell r="D349">
            <v>0</v>
          </cell>
        </row>
        <row r="350">
          <cell r="B350" t="str">
            <v>OME_8135</v>
          </cell>
          <cell r="D350">
            <v>0</v>
          </cell>
        </row>
        <row r="351">
          <cell r="B351" t="str">
            <v>OME_8135</v>
          </cell>
          <cell r="D351">
            <v>0</v>
          </cell>
        </row>
        <row r="352">
          <cell r="B352" t="str">
            <v>OME_8137</v>
          </cell>
          <cell r="D352">
            <v>23343</v>
          </cell>
        </row>
        <row r="353">
          <cell r="B353" t="str">
            <v>OME_8137</v>
          </cell>
          <cell r="D353">
            <v>63017.32</v>
          </cell>
        </row>
        <row r="354">
          <cell r="B354" t="str">
            <v>OME_8139</v>
          </cell>
          <cell r="D354">
            <v>1414.129980164</v>
          </cell>
        </row>
        <row r="355">
          <cell r="B355" t="str">
            <v>OME_8140</v>
          </cell>
          <cell r="D355">
            <v>6534.3336787520002</v>
          </cell>
        </row>
        <row r="356">
          <cell r="B356" t="str">
            <v>OME_8140</v>
          </cell>
          <cell r="D356">
            <v>0</v>
          </cell>
        </row>
        <row r="357">
          <cell r="B357" t="str">
            <v>OME_8140</v>
          </cell>
          <cell r="D357">
            <v>0</v>
          </cell>
        </row>
        <row r="358">
          <cell r="B358" t="str">
            <v>OME_8140</v>
          </cell>
          <cell r="D358">
            <v>2398.9354652779998</v>
          </cell>
        </row>
        <row r="359">
          <cell r="B359" t="str">
            <v>OME_8140</v>
          </cell>
          <cell r="D359">
            <v>0</v>
          </cell>
        </row>
        <row r="360">
          <cell r="B360" t="str">
            <v>OME_8140</v>
          </cell>
          <cell r="D360">
            <v>0</v>
          </cell>
        </row>
        <row r="361">
          <cell r="B361" t="str">
            <v>OME_8140</v>
          </cell>
          <cell r="D361">
            <v>77373.400559884001</v>
          </cell>
        </row>
        <row r="362">
          <cell r="B362" t="str">
            <v>OME_8140</v>
          </cell>
          <cell r="D362">
            <v>0</v>
          </cell>
        </row>
        <row r="363">
          <cell r="B363" t="str">
            <v>OME_8141</v>
          </cell>
          <cell r="D363">
            <v>12000.033954016</v>
          </cell>
        </row>
        <row r="364">
          <cell r="B364" t="str">
            <v>OME_8141</v>
          </cell>
          <cell r="D364">
            <v>35736.439763807997</v>
          </cell>
        </row>
        <row r="365">
          <cell r="B365" t="str">
            <v>OME_8141</v>
          </cell>
          <cell r="D365">
            <v>0</v>
          </cell>
        </row>
        <row r="366">
          <cell r="B366" t="str">
            <v>OME_8142</v>
          </cell>
          <cell r="D366">
            <v>0</v>
          </cell>
        </row>
        <row r="367">
          <cell r="B367" t="str">
            <v>OME_8142</v>
          </cell>
          <cell r="D367">
            <v>0</v>
          </cell>
        </row>
        <row r="368">
          <cell r="B368" t="str">
            <v>OME_8143</v>
          </cell>
          <cell r="D368">
            <v>0</v>
          </cell>
        </row>
        <row r="369">
          <cell r="B369" t="str">
            <v>OME_8143</v>
          </cell>
          <cell r="D369">
            <v>26678.407446196001</v>
          </cell>
        </row>
        <row r="370">
          <cell r="B370" t="str">
            <v>OME_8144</v>
          </cell>
          <cell r="D370">
            <v>196213.92871519999</v>
          </cell>
        </row>
        <row r="371">
          <cell r="B371" t="str">
            <v>OMC_8132</v>
          </cell>
          <cell r="D371">
            <v>0</v>
          </cell>
        </row>
        <row r="372">
          <cell r="B372" t="str">
            <v>OMC_8133</v>
          </cell>
          <cell r="D372">
            <v>0</v>
          </cell>
        </row>
        <row r="373">
          <cell r="B373" t="str">
            <v>OMC_8133</v>
          </cell>
          <cell r="D373">
            <v>0</v>
          </cell>
        </row>
        <row r="374">
          <cell r="B374" t="str">
            <v>OMC_8134</v>
          </cell>
          <cell r="D374">
            <v>0</v>
          </cell>
        </row>
        <row r="375">
          <cell r="B375" t="str">
            <v>OMC_8134</v>
          </cell>
          <cell r="D375">
            <v>0</v>
          </cell>
        </row>
        <row r="376">
          <cell r="B376" t="str">
            <v>OMC_8134</v>
          </cell>
          <cell r="D376">
            <v>0</v>
          </cell>
        </row>
        <row r="377">
          <cell r="B377" t="str">
            <v>OMC_8135</v>
          </cell>
          <cell r="D377">
            <v>0</v>
          </cell>
        </row>
        <row r="378">
          <cell r="B378" t="str">
            <v>OMC_8135</v>
          </cell>
          <cell r="D378">
            <v>0</v>
          </cell>
        </row>
        <row r="379">
          <cell r="B379" t="str">
            <v>OMC_8135</v>
          </cell>
          <cell r="D379">
            <v>0</v>
          </cell>
        </row>
        <row r="380">
          <cell r="B380" t="str">
            <v>OMC_8137</v>
          </cell>
          <cell r="D380">
            <v>23343</v>
          </cell>
        </row>
        <row r="381">
          <cell r="B381" t="str">
            <v>OMC_8137</v>
          </cell>
          <cell r="D381">
            <v>63017.32</v>
          </cell>
        </row>
        <row r="382">
          <cell r="B382" t="str">
            <v>OMC_8139</v>
          </cell>
          <cell r="D382">
            <v>0</v>
          </cell>
        </row>
        <row r="383">
          <cell r="B383" t="str">
            <v>OMC_8140</v>
          </cell>
          <cell r="D383">
            <v>0</v>
          </cell>
        </row>
        <row r="384">
          <cell r="B384" t="str">
            <v>OMC_8140</v>
          </cell>
          <cell r="D384">
            <v>0</v>
          </cell>
        </row>
        <row r="385">
          <cell r="B385" t="str">
            <v>OMC_8140</v>
          </cell>
          <cell r="D385">
            <v>0</v>
          </cell>
        </row>
        <row r="386">
          <cell r="B386" t="str">
            <v>OMC_8140</v>
          </cell>
          <cell r="D386">
            <v>0</v>
          </cell>
        </row>
        <row r="387">
          <cell r="B387" t="str">
            <v>OMC_8140</v>
          </cell>
          <cell r="D387">
            <v>0</v>
          </cell>
        </row>
        <row r="388">
          <cell r="B388" t="str">
            <v>OMC_8140</v>
          </cell>
          <cell r="D388">
            <v>0</v>
          </cell>
        </row>
        <row r="389">
          <cell r="B389" t="str">
            <v>OMC_8140</v>
          </cell>
          <cell r="D389">
            <v>0</v>
          </cell>
        </row>
        <row r="390">
          <cell r="B390" t="str">
            <v>OMC_8140</v>
          </cell>
          <cell r="D390">
            <v>0</v>
          </cell>
        </row>
        <row r="391">
          <cell r="B391" t="str">
            <v>OMC_8141</v>
          </cell>
          <cell r="D391">
            <v>0</v>
          </cell>
        </row>
        <row r="392">
          <cell r="B392" t="str">
            <v>OMC_8141</v>
          </cell>
          <cell r="D392">
            <v>0</v>
          </cell>
        </row>
        <row r="393">
          <cell r="B393" t="str">
            <v>OMC_8141</v>
          </cell>
          <cell r="D393">
            <v>0</v>
          </cell>
        </row>
        <row r="394">
          <cell r="B394" t="str">
            <v>OMC_8142</v>
          </cell>
          <cell r="D394">
            <v>0</v>
          </cell>
        </row>
        <row r="395">
          <cell r="B395" t="str">
            <v>OMC_8142</v>
          </cell>
          <cell r="D395">
            <v>0</v>
          </cell>
        </row>
        <row r="396">
          <cell r="B396" t="str">
            <v>OMC_8143</v>
          </cell>
          <cell r="D396">
            <v>0</v>
          </cell>
        </row>
        <row r="397">
          <cell r="B397" t="str">
            <v>OMC_8143</v>
          </cell>
          <cell r="D397">
            <v>0</v>
          </cell>
        </row>
        <row r="398">
          <cell r="B398" t="str">
            <v>OMC_8144</v>
          </cell>
          <cell r="D398">
            <v>0</v>
          </cell>
        </row>
        <row r="399">
          <cell r="B399" t="str">
            <v>OMC_8144</v>
          </cell>
          <cell r="D399">
            <v>0</v>
          </cell>
        </row>
        <row r="400">
          <cell r="B400" t="str">
            <v>OMC_8147</v>
          </cell>
          <cell r="D400">
            <v>0</v>
          </cell>
        </row>
        <row r="401">
          <cell r="B401" t="str">
            <v>OMC_8147</v>
          </cell>
          <cell r="D401">
            <v>0</v>
          </cell>
        </row>
        <row r="402">
          <cell r="B402" t="str">
            <v>OMC_8147</v>
          </cell>
          <cell r="D402">
            <v>0</v>
          </cell>
        </row>
        <row r="403">
          <cell r="B403" t="str">
            <v>OMC_8147</v>
          </cell>
          <cell r="D403">
            <v>0</v>
          </cell>
        </row>
        <row r="404">
          <cell r="B404" t="str">
            <v>OMC_8147</v>
          </cell>
          <cell r="D404">
            <v>0</v>
          </cell>
        </row>
        <row r="405">
          <cell r="B405" t="str">
            <v>OMC_8147</v>
          </cell>
          <cell r="D405">
            <v>0</v>
          </cell>
        </row>
        <row r="406">
          <cell r="B406" t="str">
            <v>OMC_8148</v>
          </cell>
          <cell r="D406">
            <v>0</v>
          </cell>
        </row>
        <row r="407">
          <cell r="B407" t="str">
            <v>OMC_8150</v>
          </cell>
          <cell r="D407">
            <v>-11671.5</v>
          </cell>
        </row>
        <row r="408">
          <cell r="B408" t="str">
            <v>OMC_8153</v>
          </cell>
          <cell r="D408">
            <v>0</v>
          </cell>
        </row>
        <row r="409">
          <cell r="B409" t="str">
            <v>OMC_8153</v>
          </cell>
          <cell r="D409">
            <v>0</v>
          </cell>
        </row>
        <row r="410">
          <cell r="B410" t="str">
            <v>OMC_8154</v>
          </cell>
          <cell r="D410">
            <v>0</v>
          </cell>
        </row>
        <row r="411">
          <cell r="B411" t="str">
            <v>OMC_8154</v>
          </cell>
          <cell r="D411">
            <v>0</v>
          </cell>
        </row>
        <row r="412">
          <cell r="B412" t="str">
            <v>OMC_8155</v>
          </cell>
          <cell r="D412">
            <v>0</v>
          </cell>
        </row>
        <row r="413">
          <cell r="B413" t="str">
            <v>OMC_8156</v>
          </cell>
          <cell r="D413">
            <v>0</v>
          </cell>
        </row>
        <row r="414">
          <cell r="B414" t="str">
            <v>OMC_8156</v>
          </cell>
          <cell r="D414">
            <v>0</v>
          </cell>
        </row>
        <row r="415">
          <cell r="B415" t="str">
            <v>OMC_8157</v>
          </cell>
          <cell r="D415">
            <v>0</v>
          </cell>
        </row>
        <row r="416">
          <cell r="B416" t="str">
            <v>OMC_8158</v>
          </cell>
          <cell r="D416">
            <v>0</v>
          </cell>
        </row>
        <row r="417">
          <cell r="B417" t="str">
            <v>OMC_8164</v>
          </cell>
          <cell r="D417">
            <v>0</v>
          </cell>
        </row>
        <row r="418">
          <cell r="B418" t="str">
            <v>OMC_8169</v>
          </cell>
          <cell r="D418">
            <v>0</v>
          </cell>
        </row>
        <row r="419">
          <cell r="B419" t="str">
            <v>OMC_8169</v>
          </cell>
          <cell r="D419">
            <v>0</v>
          </cell>
        </row>
        <row r="420">
          <cell r="B420" t="str">
            <v>OMC_8169</v>
          </cell>
          <cell r="D420">
            <v>0</v>
          </cell>
        </row>
        <row r="421">
          <cell r="B421" t="str">
            <v>OMC_8169</v>
          </cell>
          <cell r="D421">
            <v>0</v>
          </cell>
        </row>
        <row r="422">
          <cell r="B422" t="str">
            <v>OMC_8169</v>
          </cell>
          <cell r="D422">
            <v>0</v>
          </cell>
        </row>
        <row r="423">
          <cell r="B423" t="str">
            <v>OMC_8169</v>
          </cell>
          <cell r="D423">
            <v>0</v>
          </cell>
        </row>
        <row r="424">
          <cell r="B424" t="str">
            <v>OMC_8170</v>
          </cell>
          <cell r="D424">
            <v>0</v>
          </cell>
        </row>
        <row r="425">
          <cell r="B425" t="str">
            <v>OMC_8170</v>
          </cell>
          <cell r="D425">
            <v>0</v>
          </cell>
        </row>
        <row r="426">
          <cell r="B426" t="str">
            <v>OMC_8170</v>
          </cell>
          <cell r="D426">
            <v>0</v>
          </cell>
        </row>
        <row r="427">
          <cell r="B427" t="str">
            <v>OMC_8170</v>
          </cell>
          <cell r="D427">
            <v>0</v>
          </cell>
        </row>
        <row r="428">
          <cell r="B428" t="str">
            <v>OMD_8170</v>
          </cell>
          <cell r="D428">
            <v>0</v>
          </cell>
        </row>
        <row r="429">
          <cell r="B429" t="str">
            <v>OMD_8170</v>
          </cell>
          <cell r="D429">
            <v>0</v>
          </cell>
        </row>
        <row r="430">
          <cell r="B430" t="str">
            <v>OMD_8171</v>
          </cell>
          <cell r="D430">
            <v>0</v>
          </cell>
        </row>
        <row r="431">
          <cell r="B431" t="str">
            <v>OMD_8171</v>
          </cell>
          <cell r="D431">
            <v>0</v>
          </cell>
        </row>
        <row r="432">
          <cell r="B432" t="str">
            <v>OMD_8171</v>
          </cell>
          <cell r="D432">
            <v>0</v>
          </cell>
        </row>
        <row r="433">
          <cell r="B433" t="str">
            <v>OMD_8171</v>
          </cell>
          <cell r="D433">
            <v>0</v>
          </cell>
        </row>
        <row r="434">
          <cell r="B434" t="str">
            <v>OMD_8171</v>
          </cell>
          <cell r="D434">
            <v>0</v>
          </cell>
        </row>
        <row r="435">
          <cell r="B435" t="str">
            <v>OMD_8178</v>
          </cell>
          <cell r="D435">
            <v>1299.9799808</v>
          </cell>
        </row>
        <row r="436">
          <cell r="B436" t="str">
            <v>OMD_8178</v>
          </cell>
          <cell r="D436">
            <v>0</v>
          </cell>
        </row>
        <row r="437">
          <cell r="B437" t="str">
            <v>OMD_8180</v>
          </cell>
          <cell r="D437">
            <v>0</v>
          </cell>
        </row>
        <row r="438">
          <cell r="B438" t="str">
            <v>OMD_8181</v>
          </cell>
          <cell r="D438">
            <v>7272.9222985280003</v>
          </cell>
        </row>
        <row r="439">
          <cell r="B439" t="str">
            <v>OMD_8183</v>
          </cell>
          <cell r="D439">
            <v>2921.3728117472101</v>
          </cell>
        </row>
        <row r="440">
          <cell r="B440" t="str">
            <v>OMD_8183</v>
          </cell>
          <cell r="D440">
            <v>-9303.6680747928604</v>
          </cell>
        </row>
        <row r="441">
          <cell r="B441" t="str">
            <v>OMD_8183</v>
          </cell>
          <cell r="D441">
            <v>-5842.7456234944302</v>
          </cell>
        </row>
        <row r="442">
          <cell r="B442" t="str">
            <v>OMD_8186</v>
          </cell>
          <cell r="D442">
            <v>1837.6242138126499</v>
          </cell>
        </row>
        <row r="443">
          <cell r="B443" t="str">
            <v>OMD_8186</v>
          </cell>
          <cell r="D443">
            <v>-5852.2729161832103</v>
          </cell>
        </row>
        <row r="444">
          <cell r="B444" t="str">
            <v>OMD_8186</v>
          </cell>
          <cell r="D444">
            <v>-3675.2484276253099</v>
          </cell>
        </row>
        <row r="445">
          <cell r="B445" t="str">
            <v>OMD_8188</v>
          </cell>
          <cell r="D445">
            <v>17.338147650568899</v>
          </cell>
        </row>
        <row r="446">
          <cell r="B446" t="str">
            <v>OMD_8188</v>
          </cell>
          <cell r="D446">
            <v>0</v>
          </cell>
        </row>
        <row r="447">
          <cell r="B447" t="str">
            <v>OMD_8188</v>
          </cell>
          <cell r="D447">
            <v>14799.3506164953</v>
          </cell>
        </row>
        <row r="448">
          <cell r="B448" t="str">
            <v>OMD_8140</v>
          </cell>
          <cell r="D448">
            <v>0</v>
          </cell>
        </row>
        <row r="449">
          <cell r="B449" t="str">
            <v>OMD_8134</v>
          </cell>
          <cell r="D449">
            <v>0</v>
          </cell>
        </row>
        <row r="450">
          <cell r="B450" t="str">
            <v>OMD_8130</v>
          </cell>
          <cell r="D450">
            <v>79151.143907200007</v>
          </cell>
        </row>
        <row r="451">
          <cell r="B451" t="str">
            <v>OMD_8146</v>
          </cell>
          <cell r="D451">
            <v>0</v>
          </cell>
        </row>
        <row r="452">
          <cell r="B452" t="str">
            <v>OMD_8132</v>
          </cell>
          <cell r="D452">
            <v>0</v>
          </cell>
        </row>
        <row r="453">
          <cell r="B453" t="str">
            <v>OMD_8163</v>
          </cell>
          <cell r="D453">
            <v>0</v>
          </cell>
        </row>
        <row r="454">
          <cell r="B454" t="str">
            <v>OMD_8147</v>
          </cell>
          <cell r="D454">
            <v>0</v>
          </cell>
        </row>
        <row r="455">
          <cell r="B455" t="str">
            <v>OMD_8142</v>
          </cell>
          <cell r="D455">
            <v>0</v>
          </cell>
        </row>
        <row r="456">
          <cell r="B456" t="str">
            <v>OMD_8138</v>
          </cell>
          <cell r="D456">
            <v>554.19268570865404</v>
          </cell>
        </row>
        <row r="457">
          <cell r="B457" t="str">
            <v>OMD_8131</v>
          </cell>
          <cell r="D457">
            <v>50806.13071456</v>
          </cell>
        </row>
        <row r="458">
          <cell r="B458" t="str">
            <v>OMD_8138</v>
          </cell>
          <cell r="D458">
            <v>1779.1646764868501</v>
          </cell>
        </row>
        <row r="459">
          <cell r="B459" t="str">
            <v>OMD_8144</v>
          </cell>
          <cell r="D459">
            <v>0</v>
          </cell>
        </row>
        <row r="460">
          <cell r="B460" t="str">
            <v>OMD_8150</v>
          </cell>
          <cell r="D460">
            <v>-889.593012341894</v>
          </cell>
        </row>
        <row r="461">
          <cell r="B461" t="str">
            <v>OMD_8170</v>
          </cell>
          <cell r="D461">
            <v>0</v>
          </cell>
        </row>
        <row r="462">
          <cell r="B462" t="str">
            <v>OMD_8136</v>
          </cell>
          <cell r="D462">
            <v>30694.895450463999</v>
          </cell>
        </row>
        <row r="463">
          <cell r="B463" t="str">
            <v>OMD_8145</v>
          </cell>
          <cell r="D463">
            <v>20676.191503008002</v>
          </cell>
        </row>
        <row r="464">
          <cell r="B464" t="str">
            <v>OMD_8169</v>
          </cell>
          <cell r="D464">
            <v>0</v>
          </cell>
        </row>
        <row r="465">
          <cell r="B465" t="str">
            <v>OMD_8130</v>
          </cell>
          <cell r="D465">
            <v>22287.918969599999</v>
          </cell>
        </row>
        <row r="466">
          <cell r="B466" t="str">
            <v>OMD_8131</v>
          </cell>
          <cell r="D466">
            <v>91308.949059648003</v>
          </cell>
        </row>
        <row r="467">
          <cell r="B467" t="str">
            <v>OMD_8132</v>
          </cell>
          <cell r="D467">
            <v>0</v>
          </cell>
        </row>
        <row r="468">
          <cell r="B468" t="str">
            <v>OMD_8132</v>
          </cell>
          <cell r="D468">
            <v>0</v>
          </cell>
        </row>
        <row r="469">
          <cell r="B469" t="str">
            <v>OMD_8133</v>
          </cell>
          <cell r="D469">
            <v>6919.9163017600004</v>
          </cell>
        </row>
        <row r="470">
          <cell r="B470" t="str">
            <v>OMD_8133</v>
          </cell>
          <cell r="D470">
            <v>621.94926367999994</v>
          </cell>
        </row>
        <row r="471">
          <cell r="B471" t="str">
            <v>OMD_8134</v>
          </cell>
          <cell r="D471">
            <v>0</v>
          </cell>
        </row>
        <row r="472">
          <cell r="B472" t="str">
            <v>OMD_8134</v>
          </cell>
          <cell r="D472">
            <v>0</v>
          </cell>
        </row>
        <row r="473">
          <cell r="B473" t="str">
            <v>OMD_8134</v>
          </cell>
          <cell r="D473">
            <v>0</v>
          </cell>
        </row>
        <row r="474">
          <cell r="B474" t="str">
            <v>OMD_8135</v>
          </cell>
          <cell r="D474">
            <v>0</v>
          </cell>
        </row>
        <row r="475">
          <cell r="B475" t="str">
            <v>OMD_8135</v>
          </cell>
          <cell r="D475">
            <v>0</v>
          </cell>
        </row>
        <row r="476">
          <cell r="B476" t="str">
            <v>OMD_8135</v>
          </cell>
          <cell r="D476">
            <v>0</v>
          </cell>
        </row>
        <row r="477">
          <cell r="B477" t="str">
            <v>OMD_8137</v>
          </cell>
          <cell r="D477">
            <v>0</v>
          </cell>
        </row>
        <row r="478">
          <cell r="B478" t="str">
            <v>OMD_8137</v>
          </cell>
          <cell r="D478">
            <v>0</v>
          </cell>
        </row>
        <row r="479">
          <cell r="B479" t="str">
            <v>OMD_8139</v>
          </cell>
          <cell r="D479">
            <v>0</v>
          </cell>
        </row>
        <row r="480">
          <cell r="B480" t="str">
            <v>OMD_8140</v>
          </cell>
          <cell r="D480">
            <v>0</v>
          </cell>
        </row>
        <row r="481">
          <cell r="B481" t="str">
            <v>OMD_8140</v>
          </cell>
          <cell r="D481">
            <v>0</v>
          </cell>
        </row>
        <row r="482">
          <cell r="B482" t="str">
            <v>OMD_8140</v>
          </cell>
          <cell r="D482">
            <v>0</v>
          </cell>
        </row>
        <row r="483">
          <cell r="B483" t="str">
            <v>OMD_8140</v>
          </cell>
          <cell r="D483">
            <v>0</v>
          </cell>
        </row>
        <row r="484">
          <cell r="B484" t="str">
            <v>OMD_8140</v>
          </cell>
          <cell r="D484">
            <v>0</v>
          </cell>
        </row>
        <row r="485">
          <cell r="B485" t="str">
            <v>OMB_8146</v>
          </cell>
          <cell r="D485">
            <v>1616.0636110959999</v>
          </cell>
        </row>
        <row r="486">
          <cell r="B486" t="str">
            <v>OMB_8132</v>
          </cell>
          <cell r="D486">
            <v>94083.205376929996</v>
          </cell>
        </row>
        <row r="487">
          <cell r="B487" t="str">
            <v>OMB_8163</v>
          </cell>
          <cell r="D487">
            <v>0</v>
          </cell>
        </row>
        <row r="488">
          <cell r="B488" t="str">
            <v>OMB_8147</v>
          </cell>
          <cell r="D488">
            <v>0</v>
          </cell>
        </row>
        <row r="489">
          <cell r="B489" t="str">
            <v>OMB_8142</v>
          </cell>
          <cell r="D489">
            <v>0</v>
          </cell>
        </row>
        <row r="490">
          <cell r="B490" t="str">
            <v>OMB_8138</v>
          </cell>
          <cell r="D490">
            <v>6650.9901134100501</v>
          </cell>
        </row>
        <row r="491">
          <cell r="B491" t="str">
            <v>OMB_8131</v>
          </cell>
          <cell r="D491">
            <v>0</v>
          </cell>
        </row>
        <row r="492">
          <cell r="B492" t="str">
            <v>OMB_8138</v>
          </cell>
          <cell r="D492">
            <v>21352.152380559099</v>
          </cell>
        </row>
        <row r="493">
          <cell r="B493" t="str">
            <v>OMB_8144</v>
          </cell>
          <cell r="D493">
            <v>49053.482178799997</v>
          </cell>
        </row>
        <row r="494">
          <cell r="B494" t="str">
            <v>OMB_8150</v>
          </cell>
          <cell r="D494">
            <v>-10676.065515093</v>
          </cell>
        </row>
        <row r="495">
          <cell r="B495" t="str">
            <v>OMB_8170</v>
          </cell>
          <cell r="D495">
            <v>7593.0037867419996</v>
          </cell>
        </row>
        <row r="496">
          <cell r="B496" t="str">
            <v>OMB_8136</v>
          </cell>
          <cell r="D496">
            <v>0</v>
          </cell>
        </row>
        <row r="497">
          <cell r="B497" t="str">
            <v>OMB_8145</v>
          </cell>
          <cell r="D497">
            <v>0</v>
          </cell>
        </row>
        <row r="498">
          <cell r="B498" t="str">
            <v>OMB_8169</v>
          </cell>
          <cell r="D498">
            <v>22126.467855931998</v>
          </cell>
        </row>
        <row r="499">
          <cell r="B499" t="str">
            <v>OMB_8130</v>
          </cell>
          <cell r="D499">
            <v>0</v>
          </cell>
        </row>
        <row r="500">
          <cell r="B500" t="str">
            <v>OMB_8131</v>
          </cell>
          <cell r="D500">
            <v>0</v>
          </cell>
        </row>
        <row r="501">
          <cell r="B501" t="str">
            <v>OMB_8132</v>
          </cell>
          <cell r="D501">
            <v>0</v>
          </cell>
        </row>
        <row r="502">
          <cell r="B502" t="str">
            <v>OMB_8132</v>
          </cell>
          <cell r="D502">
            <v>121491.68742607599</v>
          </cell>
        </row>
        <row r="503">
          <cell r="B503" t="str">
            <v>OMB_8133</v>
          </cell>
          <cell r="D503">
            <v>0</v>
          </cell>
        </row>
        <row r="504">
          <cell r="B504" t="str">
            <v>OMB_8133</v>
          </cell>
          <cell r="D504">
            <v>0</v>
          </cell>
        </row>
        <row r="505">
          <cell r="B505" t="str">
            <v>OMB_8134</v>
          </cell>
          <cell r="D505">
            <v>0</v>
          </cell>
        </row>
        <row r="506">
          <cell r="B506" t="str">
            <v>OMB_8134</v>
          </cell>
          <cell r="D506">
            <v>0</v>
          </cell>
        </row>
        <row r="507">
          <cell r="B507" t="str">
            <v>OMB_8134</v>
          </cell>
          <cell r="D507">
            <v>0</v>
          </cell>
        </row>
        <row r="508">
          <cell r="B508" t="str">
            <v>OMB_8135</v>
          </cell>
          <cell r="D508">
            <v>0</v>
          </cell>
        </row>
        <row r="509">
          <cell r="B509" t="str">
            <v>OMB_8135</v>
          </cell>
          <cell r="D509">
            <v>0</v>
          </cell>
        </row>
        <row r="510">
          <cell r="B510" t="str">
            <v>OMB_8135</v>
          </cell>
          <cell r="D510">
            <v>0</v>
          </cell>
        </row>
        <row r="511">
          <cell r="B511" t="str">
            <v>OMB_8137</v>
          </cell>
          <cell r="D511">
            <v>0</v>
          </cell>
        </row>
        <row r="512">
          <cell r="B512" t="str">
            <v>OMB_8137</v>
          </cell>
          <cell r="D512">
            <v>0</v>
          </cell>
        </row>
        <row r="513">
          <cell r="B513" t="str">
            <v>OMB_8139</v>
          </cell>
          <cell r="D513">
            <v>1414.129980164</v>
          </cell>
        </row>
        <row r="514">
          <cell r="B514" t="str">
            <v>OMB_8140</v>
          </cell>
          <cell r="D514">
            <v>6534.3336787520002</v>
          </cell>
        </row>
        <row r="515">
          <cell r="B515" t="str">
            <v>OMB_8140</v>
          </cell>
          <cell r="D515">
            <v>0</v>
          </cell>
        </row>
        <row r="516">
          <cell r="B516" t="str">
            <v>OMB_8140</v>
          </cell>
          <cell r="D516">
            <v>0</v>
          </cell>
        </row>
        <row r="517">
          <cell r="B517" t="str">
            <v>OMB_8140</v>
          </cell>
          <cell r="D517">
            <v>2398.9354652779998</v>
          </cell>
        </row>
        <row r="518">
          <cell r="B518" t="str">
            <v>OMB_8140</v>
          </cell>
          <cell r="D518">
            <v>0</v>
          </cell>
        </row>
        <row r="519">
          <cell r="B519" t="str">
            <v>OMB_8140</v>
          </cell>
          <cell r="D519">
            <v>0</v>
          </cell>
        </row>
        <row r="520">
          <cell r="B520" t="str">
            <v>OMB_8140</v>
          </cell>
          <cell r="D520">
            <v>77373.400559884001</v>
          </cell>
        </row>
        <row r="521">
          <cell r="B521" t="str">
            <v>OMB_8140</v>
          </cell>
          <cell r="D521">
            <v>0</v>
          </cell>
        </row>
        <row r="522">
          <cell r="B522" t="str">
            <v>OMB_8141</v>
          </cell>
          <cell r="D522">
            <v>0</v>
          </cell>
        </row>
        <row r="523">
          <cell r="B523" t="str">
            <v>OMB_8141</v>
          </cell>
          <cell r="D523">
            <v>0</v>
          </cell>
        </row>
        <row r="524">
          <cell r="B524" t="str">
            <v>OMB_8141</v>
          </cell>
          <cell r="D524">
            <v>0</v>
          </cell>
        </row>
        <row r="525">
          <cell r="B525" t="str">
            <v>OMB_8142</v>
          </cell>
          <cell r="D525">
            <v>0</v>
          </cell>
        </row>
        <row r="526">
          <cell r="B526" t="str">
            <v>OMB_8142</v>
          </cell>
          <cell r="D526">
            <v>0</v>
          </cell>
        </row>
        <row r="527">
          <cell r="B527" t="str">
            <v>OMB_8143</v>
          </cell>
          <cell r="D527">
            <v>0</v>
          </cell>
        </row>
        <row r="528">
          <cell r="B528" t="str">
            <v>OMB_8143</v>
          </cell>
          <cell r="D528">
            <v>26678.407446196001</v>
          </cell>
        </row>
        <row r="529">
          <cell r="B529" t="str">
            <v>OMB_8144</v>
          </cell>
          <cell r="D529">
            <v>196213.92871519999</v>
          </cell>
        </row>
        <row r="530">
          <cell r="B530" t="str">
            <v>OMB_8144</v>
          </cell>
          <cell r="D530">
            <v>105114.8877944</v>
          </cell>
        </row>
        <row r="531">
          <cell r="B531" t="str">
            <v>OMB_8147</v>
          </cell>
          <cell r="D531">
            <v>0</v>
          </cell>
        </row>
        <row r="532">
          <cell r="B532" t="str">
            <v>OMB_8147</v>
          </cell>
          <cell r="D532">
            <v>0</v>
          </cell>
        </row>
        <row r="533">
          <cell r="B533" t="str">
            <v>OMB_8147</v>
          </cell>
          <cell r="D533">
            <v>0</v>
          </cell>
        </row>
        <row r="534">
          <cell r="B534" t="str">
            <v>OMB_8147</v>
          </cell>
          <cell r="D534">
            <v>0</v>
          </cell>
        </row>
        <row r="535">
          <cell r="B535" t="str">
            <v>OMB_8147</v>
          </cell>
          <cell r="D535">
            <v>0</v>
          </cell>
        </row>
        <row r="536">
          <cell r="B536" t="str">
            <v>OMB_8147</v>
          </cell>
          <cell r="D536">
            <v>0</v>
          </cell>
        </row>
        <row r="537">
          <cell r="B537" t="str">
            <v>OMB_8148</v>
          </cell>
          <cell r="D537">
            <v>0</v>
          </cell>
        </row>
        <row r="538">
          <cell r="B538" t="str">
            <v>OMB_8150</v>
          </cell>
          <cell r="D538">
            <v>-10676.065515093</v>
          </cell>
        </row>
        <row r="539">
          <cell r="B539" t="str">
            <v>OMB_8153</v>
          </cell>
          <cell r="D539">
            <v>0</v>
          </cell>
        </row>
        <row r="540">
          <cell r="B540" t="str">
            <v>OMB_8153</v>
          </cell>
          <cell r="D540">
            <v>0</v>
          </cell>
        </row>
        <row r="541">
          <cell r="B541" t="str">
            <v>OMB_8154</v>
          </cell>
          <cell r="D541">
            <v>0</v>
          </cell>
        </row>
        <row r="542">
          <cell r="B542" t="str">
            <v>OMB_8154</v>
          </cell>
          <cell r="D542">
            <v>0</v>
          </cell>
        </row>
        <row r="543">
          <cell r="B543" t="str">
            <v>OMB_8155</v>
          </cell>
          <cell r="D543">
            <v>0</v>
          </cell>
        </row>
        <row r="544">
          <cell r="B544" t="str">
            <v>OMB_8156</v>
          </cell>
          <cell r="D544">
            <v>0</v>
          </cell>
        </row>
        <row r="545">
          <cell r="B545" t="str">
            <v>OMB_8156</v>
          </cell>
          <cell r="D545">
            <v>0</v>
          </cell>
        </row>
        <row r="546">
          <cell r="B546" t="str">
            <v>OMB_8157</v>
          </cell>
          <cell r="D546">
            <v>0</v>
          </cell>
        </row>
        <row r="547">
          <cell r="B547" t="str">
            <v>OMB_8158</v>
          </cell>
          <cell r="D547">
            <v>422719.19029141997</v>
          </cell>
        </row>
        <row r="548">
          <cell r="B548" t="str">
            <v>OMB_8164</v>
          </cell>
          <cell r="D548">
            <v>0</v>
          </cell>
        </row>
        <row r="549">
          <cell r="B549" t="str">
            <v>OMB_8169</v>
          </cell>
          <cell r="D549">
            <v>16289.745605386001</v>
          </cell>
        </row>
        <row r="550">
          <cell r="B550" t="str">
            <v>OMB_8169</v>
          </cell>
          <cell r="D550">
            <v>0</v>
          </cell>
        </row>
        <row r="551">
          <cell r="B551" t="str">
            <v>OMB_8169</v>
          </cell>
          <cell r="D551">
            <v>12841.752144298</v>
          </cell>
        </row>
        <row r="552">
          <cell r="B552" t="str">
            <v>OMB_8169</v>
          </cell>
          <cell r="D552">
            <v>12504.594922842</v>
          </cell>
        </row>
        <row r="553">
          <cell r="B553" t="str">
            <v>OMB_8169</v>
          </cell>
          <cell r="D553">
            <v>4259.1070881699998</v>
          </cell>
        </row>
        <row r="554">
          <cell r="B554" t="str">
            <v>OMB_8169</v>
          </cell>
          <cell r="D554">
            <v>4127.7283425180003</v>
          </cell>
        </row>
        <row r="555">
          <cell r="B555" t="str">
            <v>OMB_8170</v>
          </cell>
          <cell r="D555">
            <v>0</v>
          </cell>
        </row>
        <row r="556">
          <cell r="B556" t="str">
            <v>OMB_8170</v>
          </cell>
          <cell r="D556">
            <v>1697.558467352</v>
          </cell>
        </row>
        <row r="557">
          <cell r="B557" t="str">
            <v>OMB_8170</v>
          </cell>
          <cell r="D557">
            <v>6809.6463722540002</v>
          </cell>
        </row>
        <row r="558">
          <cell r="B558" t="str">
            <v>OMB_8170</v>
          </cell>
          <cell r="D558">
            <v>572.48551016800002</v>
          </cell>
        </row>
        <row r="559">
          <cell r="B559" t="str">
            <v>OMC_8170</v>
          </cell>
          <cell r="D559">
            <v>0</v>
          </cell>
        </row>
        <row r="560">
          <cell r="B560" t="str">
            <v>OMC_8170</v>
          </cell>
          <cell r="D560">
            <v>0</v>
          </cell>
        </row>
        <row r="561">
          <cell r="B561" t="str">
            <v>OMC_8171</v>
          </cell>
          <cell r="D561">
            <v>0</v>
          </cell>
        </row>
        <row r="562">
          <cell r="B562" t="str">
            <v>OMC_8171</v>
          </cell>
          <cell r="D562">
            <v>0</v>
          </cell>
        </row>
        <row r="563">
          <cell r="B563" t="str">
            <v>OMC_8171</v>
          </cell>
          <cell r="D563">
            <v>0</v>
          </cell>
        </row>
        <row r="564">
          <cell r="B564" t="str">
            <v>OMC_8171</v>
          </cell>
          <cell r="D564">
            <v>0</v>
          </cell>
        </row>
        <row r="565">
          <cell r="B565" t="str">
            <v>OMC_8171</v>
          </cell>
          <cell r="D565">
            <v>0</v>
          </cell>
        </row>
        <row r="566">
          <cell r="B566" t="str">
            <v>OMC_8178</v>
          </cell>
          <cell r="D566">
            <v>0</v>
          </cell>
        </row>
        <row r="567">
          <cell r="B567" t="str">
            <v>OMC_8178</v>
          </cell>
          <cell r="D567">
            <v>0</v>
          </cell>
        </row>
        <row r="568">
          <cell r="B568" t="str">
            <v>OMC_8180</v>
          </cell>
          <cell r="D568">
            <v>0</v>
          </cell>
        </row>
        <row r="569">
          <cell r="B569" t="str">
            <v>OMC_8181</v>
          </cell>
          <cell r="D569">
            <v>0</v>
          </cell>
        </row>
        <row r="570">
          <cell r="B570" t="str">
            <v>OMC_8183</v>
          </cell>
          <cell r="D570">
            <v>0</v>
          </cell>
        </row>
        <row r="571">
          <cell r="B571" t="str">
            <v>OMC_8183</v>
          </cell>
          <cell r="D571">
            <v>0</v>
          </cell>
        </row>
        <row r="572">
          <cell r="B572" t="str">
            <v>OMC_8183</v>
          </cell>
          <cell r="D572">
            <v>0</v>
          </cell>
        </row>
        <row r="573">
          <cell r="B573" t="str">
            <v>OMC_8186</v>
          </cell>
          <cell r="D573">
            <v>0</v>
          </cell>
        </row>
        <row r="574">
          <cell r="B574" t="str">
            <v>OMC_8186</v>
          </cell>
          <cell r="D574">
            <v>0</v>
          </cell>
        </row>
        <row r="575">
          <cell r="B575" t="str">
            <v>OMC_8186</v>
          </cell>
          <cell r="D575">
            <v>0</v>
          </cell>
        </row>
        <row r="576">
          <cell r="B576" t="str">
            <v>OMC_8188</v>
          </cell>
          <cell r="D576">
            <v>0</v>
          </cell>
        </row>
        <row r="577">
          <cell r="B577" t="str">
            <v>OMC_8188</v>
          </cell>
          <cell r="D577">
            <v>0</v>
          </cell>
        </row>
        <row r="578">
          <cell r="B578" t="str">
            <v>OMC_8188</v>
          </cell>
          <cell r="D578">
            <v>0</v>
          </cell>
        </row>
        <row r="579">
          <cell r="B579" t="str">
            <v>OMC_8140</v>
          </cell>
          <cell r="D579">
            <v>0</v>
          </cell>
        </row>
        <row r="580">
          <cell r="B580" t="str">
            <v>OMC_8134</v>
          </cell>
          <cell r="D580">
            <v>0</v>
          </cell>
        </row>
        <row r="581">
          <cell r="B581" t="str">
            <v>OMC_8130</v>
          </cell>
          <cell r="D581">
            <v>0</v>
          </cell>
        </row>
        <row r="582">
          <cell r="B582" t="str">
            <v>OMC_8146</v>
          </cell>
          <cell r="D582">
            <v>0</v>
          </cell>
        </row>
        <row r="583">
          <cell r="B583" t="str">
            <v>OMC_8132</v>
          </cell>
          <cell r="D583">
            <v>0</v>
          </cell>
        </row>
        <row r="584">
          <cell r="B584" t="str">
            <v>OMC_8163</v>
          </cell>
          <cell r="D584">
            <v>0</v>
          </cell>
        </row>
        <row r="585">
          <cell r="B585" t="str">
            <v>OMC_8147</v>
          </cell>
          <cell r="D585">
            <v>0</v>
          </cell>
        </row>
        <row r="586">
          <cell r="B586" t="str">
            <v>OMC_8142</v>
          </cell>
          <cell r="D586">
            <v>0</v>
          </cell>
        </row>
        <row r="587">
          <cell r="B587" t="str">
            <v>OMC_8138</v>
          </cell>
          <cell r="D587">
            <v>0</v>
          </cell>
        </row>
        <row r="588">
          <cell r="B588" t="str">
            <v>OMC_8131</v>
          </cell>
          <cell r="D588">
            <v>0</v>
          </cell>
        </row>
        <row r="589">
          <cell r="B589" t="str">
            <v>OMC_8138</v>
          </cell>
          <cell r="D589">
            <v>0</v>
          </cell>
        </row>
        <row r="590">
          <cell r="B590" t="str">
            <v>OMC_8144</v>
          </cell>
          <cell r="D590">
            <v>0</v>
          </cell>
        </row>
        <row r="591">
          <cell r="B591" t="str">
            <v>OMC_8150</v>
          </cell>
          <cell r="D591">
            <v>-11671.5</v>
          </cell>
        </row>
        <row r="592">
          <cell r="B592" t="str">
            <v>OMC_8170</v>
          </cell>
          <cell r="D592">
            <v>0</v>
          </cell>
        </row>
        <row r="593">
          <cell r="B593" t="str">
            <v>OMC_8136</v>
          </cell>
          <cell r="D593">
            <v>0</v>
          </cell>
        </row>
        <row r="594">
          <cell r="B594" t="str">
            <v>OMC_8145</v>
          </cell>
          <cell r="D594">
            <v>0</v>
          </cell>
        </row>
        <row r="595">
          <cell r="B595" t="str">
            <v>OMC_8169</v>
          </cell>
          <cell r="D595">
            <v>0</v>
          </cell>
        </row>
        <row r="596">
          <cell r="B596" t="str">
            <v>OMC_8130</v>
          </cell>
          <cell r="D596">
            <v>0</v>
          </cell>
        </row>
        <row r="597">
          <cell r="B597" t="str">
            <v>OMC_8131</v>
          </cell>
          <cell r="D597">
            <v>0</v>
          </cell>
        </row>
        <row r="598">
          <cell r="B598" t="str">
            <v>OMC_8132</v>
          </cell>
          <cell r="D598">
            <v>0</v>
          </cell>
        </row>
        <row r="599">
          <cell r="B599" t="str">
            <v>OMA_8183</v>
          </cell>
          <cell r="D599">
            <v>0.99083840000000001</v>
          </cell>
        </row>
        <row r="600">
          <cell r="B600" t="str">
            <v>OMA_8183</v>
          </cell>
          <cell r="D600">
            <v>0.99083840000000001</v>
          </cell>
        </row>
        <row r="601">
          <cell r="B601" t="str">
            <v>OMA_8183</v>
          </cell>
          <cell r="D601">
            <v>0.99083840000000001</v>
          </cell>
        </row>
        <row r="602">
          <cell r="B602" t="str">
            <v>OMA_8186</v>
          </cell>
          <cell r="D602">
            <v>0.99083840000000001</v>
          </cell>
        </row>
        <row r="603">
          <cell r="B603" t="str">
            <v>OMA_8186</v>
          </cell>
          <cell r="D603">
            <v>0.99083840000000001</v>
          </cell>
        </row>
        <row r="604">
          <cell r="B604" t="str">
            <v>OMA_8186</v>
          </cell>
          <cell r="D604">
            <v>0.99083840000000001</v>
          </cell>
        </row>
        <row r="605">
          <cell r="B605" t="str">
            <v>OMA_8188</v>
          </cell>
          <cell r="D605">
            <v>0.99083840000000001</v>
          </cell>
        </row>
        <row r="606">
          <cell r="B606" t="str">
            <v>OMA_8188</v>
          </cell>
          <cell r="D606">
            <v>0.99083840000000001</v>
          </cell>
        </row>
        <row r="607">
          <cell r="B607" t="str">
            <v>OMA_8188</v>
          </cell>
          <cell r="D607">
            <v>0.99083840000000001</v>
          </cell>
        </row>
        <row r="608">
          <cell r="B608" t="str">
            <v>OMA_8140</v>
          </cell>
          <cell r="D608">
            <v>0.99083840000000001</v>
          </cell>
        </row>
        <row r="609">
          <cell r="B609" t="str">
            <v>OMA_8134</v>
          </cell>
          <cell r="D609">
            <v>0.99083840000000001</v>
          </cell>
        </row>
        <row r="610">
          <cell r="B610" t="str">
            <v>OMA_8130</v>
          </cell>
          <cell r="D610">
            <v>0.99083840000000001</v>
          </cell>
        </row>
        <row r="611">
          <cell r="B611" t="str">
            <v>OMA_8146</v>
          </cell>
          <cell r="D611">
            <v>0.99083840000000001</v>
          </cell>
        </row>
        <row r="612">
          <cell r="B612" t="str">
            <v>OMA_8132</v>
          </cell>
          <cell r="D612">
            <v>0.99083840000000001</v>
          </cell>
        </row>
        <row r="613">
          <cell r="B613" t="str">
            <v>OMA_8163</v>
          </cell>
          <cell r="D613">
            <v>0.99083840000000001</v>
          </cell>
        </row>
        <row r="614">
          <cell r="B614" t="str">
            <v>OMA_8147</v>
          </cell>
          <cell r="D614">
            <v>0.99083840000000001</v>
          </cell>
        </row>
        <row r="615">
          <cell r="B615" t="str">
            <v>OMA_8142</v>
          </cell>
          <cell r="D615">
            <v>0.99083840000000001</v>
          </cell>
        </row>
        <row r="616">
          <cell r="B616" t="str">
            <v>OMA_8138</v>
          </cell>
          <cell r="D616">
            <v>0.99083840000000001</v>
          </cell>
        </row>
        <row r="617">
          <cell r="B617" t="str">
            <v>OMA_8131</v>
          </cell>
          <cell r="D617">
            <v>0.99083840000000001</v>
          </cell>
        </row>
        <row r="618">
          <cell r="B618" t="str">
            <v>OMA_8138</v>
          </cell>
          <cell r="D618">
            <v>0.99083840000000001</v>
          </cell>
        </row>
        <row r="619">
          <cell r="B619" t="str">
            <v>OMA_8144</v>
          </cell>
          <cell r="D619">
            <v>0.99083840000000001</v>
          </cell>
        </row>
        <row r="620">
          <cell r="B620" t="str">
            <v>OMA_8150</v>
          </cell>
          <cell r="D620">
            <v>0.99083840000000001</v>
          </cell>
        </row>
        <row r="621">
          <cell r="B621" t="str">
            <v>OMA_8170</v>
          </cell>
          <cell r="D621">
            <v>0.99083840000000001</v>
          </cell>
        </row>
        <row r="622">
          <cell r="B622" t="str">
            <v>OMA_8136</v>
          </cell>
          <cell r="D622">
            <v>0.99083840000000001</v>
          </cell>
        </row>
        <row r="623">
          <cell r="B623" t="str">
            <v>OMA_8145</v>
          </cell>
          <cell r="D623">
            <v>0.99083840000000001</v>
          </cell>
        </row>
        <row r="624">
          <cell r="B624" t="str">
            <v>OMA_8169</v>
          </cell>
          <cell r="D624">
            <v>0.99083840000000001</v>
          </cell>
        </row>
        <row r="625">
          <cell r="B625" t="str">
            <v>OMA_8130</v>
          </cell>
          <cell r="D625">
            <v>0.99083840000000001</v>
          </cell>
        </row>
        <row r="626">
          <cell r="B626" t="str">
            <v>OMA_8131</v>
          </cell>
          <cell r="D626">
            <v>0.99083840000000001</v>
          </cell>
        </row>
        <row r="627">
          <cell r="B627" t="str">
            <v>OMA_8132</v>
          </cell>
          <cell r="D627">
            <v>0.99083840000000001</v>
          </cell>
        </row>
        <row r="628">
          <cell r="B628" t="str">
            <v>OMA_8132</v>
          </cell>
          <cell r="D628">
            <v>0.99083840000000001</v>
          </cell>
        </row>
        <row r="629">
          <cell r="B629" t="str">
            <v>OMA_8133</v>
          </cell>
          <cell r="D629">
            <v>0.99083840000000001</v>
          </cell>
        </row>
        <row r="630">
          <cell r="B630" t="str">
            <v>OMA_8133</v>
          </cell>
          <cell r="D630">
            <v>0.99083840000000001</v>
          </cell>
        </row>
        <row r="631">
          <cell r="B631" t="str">
            <v>OMA_8134</v>
          </cell>
          <cell r="D631">
            <v>0.99083840000000001</v>
          </cell>
        </row>
        <row r="632">
          <cell r="B632" t="str">
            <v>OMA_8134</v>
          </cell>
          <cell r="D632">
            <v>0.99083840000000001</v>
          </cell>
        </row>
        <row r="633">
          <cell r="B633" t="str">
            <v>OMA_8134</v>
          </cell>
          <cell r="D633">
            <v>0.99083840000000001</v>
          </cell>
        </row>
        <row r="634">
          <cell r="B634" t="str">
            <v>OMA_8135</v>
          </cell>
          <cell r="D634">
            <v>0.99083840000000001</v>
          </cell>
        </row>
        <row r="635">
          <cell r="B635" t="str">
            <v>OMA_8135</v>
          </cell>
          <cell r="D635">
            <v>0.99083840000000001</v>
          </cell>
        </row>
        <row r="636">
          <cell r="B636" t="str">
            <v>OMA_8135</v>
          </cell>
          <cell r="D636">
            <v>0.99083840000000001</v>
          </cell>
        </row>
        <row r="637">
          <cell r="B637" t="str">
            <v>OMA_8137</v>
          </cell>
          <cell r="D637">
            <v>0.99083840000000001</v>
          </cell>
        </row>
        <row r="638">
          <cell r="B638" t="str">
            <v>OMA_8137</v>
          </cell>
          <cell r="D638">
            <v>0.99083840000000001</v>
          </cell>
        </row>
        <row r="639">
          <cell r="B639" t="str">
            <v>OMA_8139</v>
          </cell>
          <cell r="D639">
            <v>0.99083840000000001</v>
          </cell>
        </row>
        <row r="640">
          <cell r="B640" t="str">
            <v>OMA_8140</v>
          </cell>
          <cell r="D640">
            <v>0.99083840000000001</v>
          </cell>
        </row>
        <row r="641">
          <cell r="B641" t="str">
            <v>OMA_8140</v>
          </cell>
          <cell r="D641">
            <v>0.99083840000000001</v>
          </cell>
        </row>
        <row r="642">
          <cell r="B642" t="str">
            <v>OMA_8140</v>
          </cell>
          <cell r="D642">
            <v>0.99083840000000001</v>
          </cell>
        </row>
        <row r="643">
          <cell r="B643" t="str">
            <v>OMA_8140</v>
          </cell>
          <cell r="D643">
            <v>0.99083840000000001</v>
          </cell>
        </row>
        <row r="644">
          <cell r="B644" t="str">
            <v>OMA_8140</v>
          </cell>
          <cell r="D644">
            <v>0.99083840000000001</v>
          </cell>
        </row>
        <row r="645">
          <cell r="B645" t="str">
            <v>OMA_8140</v>
          </cell>
          <cell r="D645">
            <v>0.99083840000000001</v>
          </cell>
        </row>
        <row r="646">
          <cell r="B646" t="str">
            <v>OMA_8140</v>
          </cell>
          <cell r="D646">
            <v>0.99083840000000001</v>
          </cell>
        </row>
        <row r="647">
          <cell r="B647" t="str">
            <v>OMA_8140</v>
          </cell>
          <cell r="D647">
            <v>0.99083840000000001</v>
          </cell>
        </row>
        <row r="648">
          <cell r="B648" t="str">
            <v>OMA_8141</v>
          </cell>
          <cell r="D648">
            <v>0.99083840000000001</v>
          </cell>
        </row>
        <row r="649">
          <cell r="B649" t="str">
            <v>OMA_8141</v>
          </cell>
          <cell r="D649">
            <v>0.99083840000000001</v>
          </cell>
        </row>
        <row r="650">
          <cell r="B650" t="str">
            <v>OMA_8141</v>
          </cell>
          <cell r="D650">
            <v>0.99083840000000001</v>
          </cell>
        </row>
        <row r="651">
          <cell r="B651" t="str">
            <v>OMA_8142</v>
          </cell>
          <cell r="D651">
            <v>0.99083840000000001</v>
          </cell>
        </row>
        <row r="652">
          <cell r="B652" t="str">
            <v>OMA_8142</v>
          </cell>
          <cell r="D652">
            <v>0.99083840000000001</v>
          </cell>
        </row>
        <row r="653">
          <cell r="B653" t="str">
            <v>OMA_8143</v>
          </cell>
          <cell r="D653">
            <v>0.99083840000000001</v>
          </cell>
        </row>
        <row r="654">
          <cell r="B654" t="str">
            <v>OMA_8143</v>
          </cell>
          <cell r="D654">
            <v>0.99083840000000001</v>
          </cell>
        </row>
        <row r="655">
          <cell r="B655" t="str">
            <v>OMA_8144</v>
          </cell>
          <cell r="D655">
            <v>0.99083840000000001</v>
          </cell>
        </row>
        <row r="656">
          <cell r="B656" t="str">
            <v>OMA_8144</v>
          </cell>
          <cell r="D656">
            <v>0.99083840000000001</v>
          </cell>
        </row>
        <row r="657">
          <cell r="B657" t="str">
            <v>OMA_8147</v>
          </cell>
          <cell r="D657">
            <v>0.99083840000000001</v>
          </cell>
        </row>
        <row r="658">
          <cell r="B658" t="str">
            <v>OMA_8147</v>
          </cell>
          <cell r="D658">
            <v>0.99083840000000001</v>
          </cell>
        </row>
        <row r="659">
          <cell r="B659" t="str">
            <v>OMA_8147</v>
          </cell>
          <cell r="D659">
            <v>0.99083840000000001</v>
          </cell>
        </row>
        <row r="660">
          <cell r="B660" t="str">
            <v>OMA_8147</v>
          </cell>
          <cell r="D660">
            <v>0.99083840000000001</v>
          </cell>
        </row>
        <row r="661">
          <cell r="B661" t="str">
            <v>OMA_8147</v>
          </cell>
          <cell r="D661">
            <v>0.99083840000000001</v>
          </cell>
        </row>
        <row r="662">
          <cell r="B662" t="str">
            <v>OMA_8147</v>
          </cell>
          <cell r="D662">
            <v>0.99083840000000001</v>
          </cell>
        </row>
        <row r="663">
          <cell r="B663" t="str">
            <v>OMA_8148</v>
          </cell>
          <cell r="D663">
            <v>0.99083840000000001</v>
          </cell>
        </row>
        <row r="664">
          <cell r="B664" t="str">
            <v>OMA_8150</v>
          </cell>
          <cell r="D664">
            <v>0.99083840000000001</v>
          </cell>
        </row>
        <row r="665">
          <cell r="B665" t="str">
            <v>OMA_8153</v>
          </cell>
          <cell r="D665">
            <v>0.99083840000000001</v>
          </cell>
        </row>
        <row r="666">
          <cell r="B666" t="str">
            <v>OMA_8153</v>
          </cell>
          <cell r="D666">
            <v>0.99083840000000001</v>
          </cell>
        </row>
        <row r="667">
          <cell r="B667" t="str">
            <v>OMA_8154</v>
          </cell>
          <cell r="D667">
            <v>0.99083840000000001</v>
          </cell>
        </row>
        <row r="668">
          <cell r="B668" t="str">
            <v>OMA_8154</v>
          </cell>
          <cell r="D668">
            <v>0.99083840000000001</v>
          </cell>
        </row>
        <row r="669">
          <cell r="B669" t="str">
            <v>OMA_8155</v>
          </cell>
          <cell r="D669">
            <v>0.99083840000000001</v>
          </cell>
        </row>
        <row r="670">
          <cell r="B670" t="str">
            <v>OMA_8156</v>
          </cell>
          <cell r="D670">
            <v>0.99083840000000001</v>
          </cell>
        </row>
        <row r="671">
          <cell r="B671" t="str">
            <v>OMA_8156</v>
          </cell>
          <cell r="D671">
            <v>0.99083840000000001</v>
          </cell>
        </row>
        <row r="672">
          <cell r="B672" t="str">
            <v>OMA_8157</v>
          </cell>
          <cell r="D672">
            <v>0.99083840000000001</v>
          </cell>
        </row>
        <row r="673">
          <cell r="B673" t="str">
            <v>OMA_8158</v>
          </cell>
          <cell r="D673">
            <v>0.99083840000000001</v>
          </cell>
        </row>
        <row r="674">
          <cell r="B674" t="str">
            <v>OMA_8164</v>
          </cell>
          <cell r="D674">
            <v>0.99083840000000001</v>
          </cell>
        </row>
        <row r="675">
          <cell r="B675" t="str">
            <v>OMA_8169</v>
          </cell>
          <cell r="D675">
            <v>0.99083840000000001</v>
          </cell>
        </row>
        <row r="676">
          <cell r="B676" t="str">
            <v>OMA_8169</v>
          </cell>
          <cell r="D676">
            <v>0.99083840000000001</v>
          </cell>
        </row>
        <row r="677">
          <cell r="B677" t="str">
            <v>OMA_8169</v>
          </cell>
          <cell r="D677">
            <v>0.99083840000000001</v>
          </cell>
        </row>
        <row r="678">
          <cell r="B678" t="str">
            <v>OMA_8169</v>
          </cell>
          <cell r="D678">
            <v>0.99083840000000001</v>
          </cell>
        </row>
        <row r="679">
          <cell r="B679" t="str">
            <v>OMA_8169</v>
          </cell>
          <cell r="D679">
            <v>0.99083840000000001</v>
          </cell>
        </row>
        <row r="680">
          <cell r="B680" t="str">
            <v>OMA_8169</v>
          </cell>
          <cell r="D680">
            <v>0.99083840000000001</v>
          </cell>
        </row>
        <row r="681">
          <cell r="B681" t="str">
            <v>OMA_8170</v>
          </cell>
          <cell r="D681">
            <v>0.99083840000000001</v>
          </cell>
        </row>
        <row r="682">
          <cell r="B682" t="str">
            <v>OMA_8170</v>
          </cell>
          <cell r="D682">
            <v>0.99083840000000001</v>
          </cell>
        </row>
        <row r="683">
          <cell r="B683" t="str">
            <v>OMA_8170</v>
          </cell>
          <cell r="D683">
            <v>0.99083840000000001</v>
          </cell>
        </row>
        <row r="684">
          <cell r="B684" t="str">
            <v>OMA_8170</v>
          </cell>
          <cell r="D684">
            <v>0.99083840000000001</v>
          </cell>
        </row>
        <row r="685">
          <cell r="B685" t="str">
            <v>OMB_8170</v>
          </cell>
          <cell r="D685">
            <v>1506.267525576</v>
          </cell>
        </row>
        <row r="686">
          <cell r="B686" t="str">
            <v>OMB_8170</v>
          </cell>
          <cell r="D686">
            <v>592.55203301799997</v>
          </cell>
        </row>
        <row r="687">
          <cell r="B687" t="str">
            <v>OMB_8171</v>
          </cell>
          <cell r="D687">
            <v>0</v>
          </cell>
        </row>
        <row r="688">
          <cell r="B688" t="str">
            <v>OMB_8171</v>
          </cell>
          <cell r="D688">
            <v>0</v>
          </cell>
        </row>
        <row r="689">
          <cell r="B689" t="str">
            <v>OMB_8171</v>
          </cell>
          <cell r="D689">
            <v>0</v>
          </cell>
        </row>
        <row r="690">
          <cell r="B690" t="str">
            <v>OMB_8171</v>
          </cell>
          <cell r="D690">
            <v>0</v>
          </cell>
        </row>
        <row r="691">
          <cell r="B691" t="str">
            <v>OMB_8171</v>
          </cell>
          <cell r="D691">
            <v>0</v>
          </cell>
        </row>
        <row r="692">
          <cell r="B692" t="str">
            <v>OMB_8178</v>
          </cell>
          <cell r="D692">
            <v>0</v>
          </cell>
        </row>
        <row r="693">
          <cell r="B693" t="str">
            <v>OMB_8178</v>
          </cell>
          <cell r="D693">
            <v>0</v>
          </cell>
        </row>
        <row r="694">
          <cell r="B694" t="str">
            <v>OMB_8180</v>
          </cell>
          <cell r="D694">
            <v>10437.435878078</v>
          </cell>
        </row>
        <row r="695">
          <cell r="B695" t="str">
            <v>OMB_8181</v>
          </cell>
          <cell r="D695">
            <v>0</v>
          </cell>
        </row>
        <row r="696">
          <cell r="B696" t="str">
            <v>OMB_8183</v>
          </cell>
          <cell r="D696">
            <v>35060.045663994701</v>
          </cell>
        </row>
        <row r="697">
          <cell r="B697" t="str">
            <v>OMB_8183</v>
          </cell>
          <cell r="D697">
            <v>-111655.392366646</v>
          </cell>
        </row>
        <row r="698">
          <cell r="B698" t="str">
            <v>OMB_8183</v>
          </cell>
          <cell r="D698">
            <v>-70120.091327989401</v>
          </cell>
        </row>
        <row r="699">
          <cell r="B699" t="str">
            <v>OMB_8186</v>
          </cell>
          <cell r="D699">
            <v>22053.737404026</v>
          </cell>
        </row>
        <row r="700">
          <cell r="B700" t="str">
            <v>OMB_8186</v>
          </cell>
          <cell r="D700">
            <v>-70234.430489146704</v>
          </cell>
        </row>
        <row r="701">
          <cell r="B701" t="str">
            <v>OMB_8186</v>
          </cell>
          <cell r="D701">
            <v>-44107.474808052</v>
          </cell>
        </row>
        <row r="702">
          <cell r="B702" t="str">
            <v>OMB_8188</v>
          </cell>
          <cell r="D702">
            <v>208.078979716813</v>
          </cell>
        </row>
        <row r="703">
          <cell r="B703" t="str">
            <v>OMB_8188</v>
          </cell>
          <cell r="D703">
            <v>0</v>
          </cell>
        </row>
        <row r="704">
          <cell r="B704" t="str">
            <v>OMB_8188</v>
          </cell>
          <cell r="D704">
            <v>177610.30986783101</v>
          </cell>
        </row>
        <row r="705">
          <cell r="B705" t="str">
            <v>OMB_8140</v>
          </cell>
          <cell r="D705">
            <v>10144.207000224</v>
          </cell>
        </row>
        <row r="706">
          <cell r="B706" t="str">
            <v>OMB_8134</v>
          </cell>
          <cell r="D706">
            <v>0</v>
          </cell>
        </row>
        <row r="707">
          <cell r="B707" t="str">
            <v>OMB_8130</v>
          </cell>
          <cell r="D707">
            <v>0</v>
          </cell>
        </row>
        <row r="708">
          <cell r="B708" t="str">
            <v>OM8_8169</v>
          </cell>
          <cell r="D708">
            <v>0.99093940000000003</v>
          </cell>
        </row>
        <row r="709">
          <cell r="B709" t="str">
            <v>OM8_8169</v>
          </cell>
          <cell r="D709">
            <v>0.99093940000000003</v>
          </cell>
        </row>
        <row r="710">
          <cell r="B710" t="str">
            <v>OM8_8170</v>
          </cell>
          <cell r="D710">
            <v>0.99093940000000003</v>
          </cell>
        </row>
        <row r="711">
          <cell r="B711" t="str">
            <v>OM8_8170</v>
          </cell>
          <cell r="D711">
            <v>0.99093940000000003</v>
          </cell>
        </row>
        <row r="712">
          <cell r="B712" t="str">
            <v>OM8_8170</v>
          </cell>
          <cell r="D712">
            <v>0.99093940000000003</v>
          </cell>
        </row>
        <row r="713">
          <cell r="B713" t="str">
            <v>OM8_8170</v>
          </cell>
          <cell r="D713">
            <v>0.99093940000000003</v>
          </cell>
        </row>
        <row r="714">
          <cell r="B714" t="str">
            <v>OM9_8170</v>
          </cell>
          <cell r="D714">
            <v>1</v>
          </cell>
        </row>
        <row r="715">
          <cell r="B715" t="str">
            <v>OM9_8170</v>
          </cell>
          <cell r="D715">
            <v>1</v>
          </cell>
        </row>
        <row r="716">
          <cell r="B716" t="str">
            <v>OM9_8171</v>
          </cell>
          <cell r="D716">
            <v>1</v>
          </cell>
        </row>
        <row r="717">
          <cell r="B717" t="str">
            <v>OM9_8171</v>
          </cell>
          <cell r="D717">
            <v>1</v>
          </cell>
        </row>
        <row r="718">
          <cell r="B718" t="str">
            <v>OM9_8171</v>
          </cell>
          <cell r="D718">
            <v>1</v>
          </cell>
        </row>
        <row r="719">
          <cell r="B719" t="str">
            <v>OM9_8171</v>
          </cell>
          <cell r="D719">
            <v>1</v>
          </cell>
        </row>
        <row r="720">
          <cell r="B720" t="str">
            <v>OM9_8171</v>
          </cell>
          <cell r="D720">
            <v>1</v>
          </cell>
        </row>
        <row r="721">
          <cell r="B721" t="str">
            <v>OM9_8178</v>
          </cell>
          <cell r="D721">
            <v>1</v>
          </cell>
        </row>
        <row r="722">
          <cell r="B722" t="str">
            <v>OM9_8178</v>
          </cell>
          <cell r="D722">
            <v>1</v>
          </cell>
        </row>
        <row r="723">
          <cell r="B723" t="str">
            <v>OM9_8180</v>
          </cell>
          <cell r="D723">
            <v>1</v>
          </cell>
        </row>
        <row r="724">
          <cell r="B724" t="str">
            <v>OM9_8181</v>
          </cell>
          <cell r="D724">
            <v>1</v>
          </cell>
        </row>
        <row r="725">
          <cell r="B725" t="str">
            <v>OM9_8183</v>
          </cell>
          <cell r="D725">
            <v>1</v>
          </cell>
        </row>
        <row r="726">
          <cell r="B726" t="str">
            <v>OM9_8183</v>
          </cell>
          <cell r="D726">
            <v>1</v>
          </cell>
        </row>
        <row r="727">
          <cell r="B727" t="str">
            <v>OM9_8183</v>
          </cell>
          <cell r="D727">
            <v>1</v>
          </cell>
        </row>
        <row r="728">
          <cell r="B728" t="str">
            <v>OM9_8186</v>
          </cell>
          <cell r="D728">
            <v>1</v>
          </cell>
        </row>
        <row r="729">
          <cell r="B729" t="str">
            <v>OM9_8186</v>
          </cell>
          <cell r="D729">
            <v>1</v>
          </cell>
        </row>
        <row r="730">
          <cell r="B730" t="str">
            <v>OM9_8186</v>
          </cell>
          <cell r="D730">
            <v>1</v>
          </cell>
        </row>
        <row r="731">
          <cell r="B731" t="str">
            <v>OM9_8188</v>
          </cell>
          <cell r="D731">
            <v>1</v>
          </cell>
        </row>
        <row r="732">
          <cell r="B732" t="str">
            <v>OM9_8188</v>
          </cell>
          <cell r="D732">
            <v>1</v>
          </cell>
        </row>
        <row r="733">
          <cell r="B733" t="str">
            <v>OM9_8188</v>
          </cell>
          <cell r="D733">
            <v>1</v>
          </cell>
        </row>
        <row r="734">
          <cell r="B734" t="str">
            <v>OM9_8140</v>
          </cell>
          <cell r="D734">
            <v>1</v>
          </cell>
        </row>
        <row r="735">
          <cell r="B735" t="str">
            <v>OM9_8134</v>
          </cell>
          <cell r="D735">
            <v>1</v>
          </cell>
        </row>
        <row r="736">
          <cell r="B736" t="str">
            <v>OM9_8130</v>
          </cell>
          <cell r="D736">
            <v>1</v>
          </cell>
        </row>
        <row r="737">
          <cell r="B737" t="str">
            <v>OM9_8146</v>
          </cell>
          <cell r="D737">
            <v>1</v>
          </cell>
        </row>
        <row r="738">
          <cell r="B738" t="str">
            <v>OM9_8132</v>
          </cell>
          <cell r="D738">
            <v>1</v>
          </cell>
        </row>
        <row r="739">
          <cell r="B739" t="str">
            <v>OM9_8163</v>
          </cell>
          <cell r="D739">
            <v>1</v>
          </cell>
        </row>
        <row r="740">
          <cell r="B740" t="str">
            <v>OM9_8147</v>
          </cell>
          <cell r="D740">
            <v>1</v>
          </cell>
        </row>
        <row r="741">
          <cell r="B741" t="str">
            <v>OM9_8142</v>
          </cell>
          <cell r="D741">
            <v>1</v>
          </cell>
        </row>
        <row r="742">
          <cell r="B742" t="str">
            <v>OM9_8138</v>
          </cell>
          <cell r="D742">
            <v>1</v>
          </cell>
        </row>
        <row r="743">
          <cell r="B743" t="str">
            <v>OM9_8131</v>
          </cell>
          <cell r="D743">
            <v>1</v>
          </cell>
        </row>
        <row r="744">
          <cell r="B744" t="str">
            <v>OM9_8138</v>
          </cell>
          <cell r="D744">
            <v>1</v>
          </cell>
        </row>
        <row r="745">
          <cell r="B745" t="str">
            <v>OM9_8144</v>
          </cell>
          <cell r="D745">
            <v>1</v>
          </cell>
        </row>
        <row r="746">
          <cell r="B746" t="str">
            <v>OM9_8150</v>
          </cell>
          <cell r="D746">
            <v>1</v>
          </cell>
        </row>
        <row r="747">
          <cell r="B747" t="str">
            <v>OM9_8170</v>
          </cell>
          <cell r="D747">
            <v>1</v>
          </cell>
        </row>
        <row r="748">
          <cell r="B748" t="str">
            <v>OM9_8136</v>
          </cell>
          <cell r="D748">
            <v>1</v>
          </cell>
        </row>
        <row r="749">
          <cell r="B749" t="str">
            <v>OM9_8145</v>
          </cell>
          <cell r="D749">
            <v>1</v>
          </cell>
        </row>
        <row r="750">
          <cell r="B750" t="str">
            <v>OM9_8169</v>
          </cell>
          <cell r="D750">
            <v>1</v>
          </cell>
        </row>
        <row r="751">
          <cell r="B751" t="str">
            <v>OM9_8130</v>
          </cell>
          <cell r="D751">
            <v>1</v>
          </cell>
        </row>
        <row r="752">
          <cell r="B752" t="str">
            <v>OM9_8131</v>
          </cell>
          <cell r="D752">
            <v>1</v>
          </cell>
        </row>
        <row r="753">
          <cell r="B753" t="str">
            <v>OM9_8132</v>
          </cell>
          <cell r="D753">
            <v>1</v>
          </cell>
        </row>
        <row r="754">
          <cell r="B754" t="str">
            <v>OM9_8132</v>
          </cell>
          <cell r="D754">
            <v>1</v>
          </cell>
        </row>
        <row r="755">
          <cell r="B755" t="str">
            <v>OM9_8133</v>
          </cell>
          <cell r="D755">
            <v>1</v>
          </cell>
        </row>
        <row r="756">
          <cell r="B756" t="str">
            <v>OM9_8133</v>
          </cell>
          <cell r="D756">
            <v>1</v>
          </cell>
        </row>
        <row r="757">
          <cell r="B757" t="str">
            <v>OM9_8134</v>
          </cell>
          <cell r="D757">
            <v>1</v>
          </cell>
        </row>
        <row r="758">
          <cell r="B758" t="str">
            <v>OM9_8134</v>
          </cell>
          <cell r="D758">
            <v>1</v>
          </cell>
        </row>
        <row r="759">
          <cell r="B759" t="str">
            <v>OM9_8134</v>
          </cell>
          <cell r="D759">
            <v>1</v>
          </cell>
        </row>
        <row r="760">
          <cell r="B760" t="str">
            <v>OM9_8135</v>
          </cell>
          <cell r="D760">
            <v>1</v>
          </cell>
        </row>
        <row r="761">
          <cell r="B761" t="str">
            <v>OM9_8135</v>
          </cell>
          <cell r="D761">
            <v>1</v>
          </cell>
        </row>
        <row r="762">
          <cell r="B762" t="str">
            <v>OM9_8135</v>
          </cell>
          <cell r="D762">
            <v>1</v>
          </cell>
        </row>
        <row r="763">
          <cell r="B763" t="str">
            <v>OM9_8137</v>
          </cell>
          <cell r="D763">
            <v>1</v>
          </cell>
        </row>
        <row r="764">
          <cell r="B764" t="str">
            <v>OM9_8137</v>
          </cell>
          <cell r="D764">
            <v>1</v>
          </cell>
        </row>
        <row r="765">
          <cell r="B765" t="str">
            <v>OM9_8139</v>
          </cell>
          <cell r="D765">
            <v>1</v>
          </cell>
        </row>
        <row r="766">
          <cell r="B766" t="str">
            <v>OM9_8140</v>
          </cell>
          <cell r="D766">
            <v>1</v>
          </cell>
        </row>
        <row r="767">
          <cell r="B767" t="str">
            <v>OM9_8140</v>
          </cell>
          <cell r="D767">
            <v>1</v>
          </cell>
        </row>
        <row r="768">
          <cell r="B768" t="str">
            <v>OM9_8140</v>
          </cell>
          <cell r="D768">
            <v>1</v>
          </cell>
        </row>
        <row r="769">
          <cell r="B769" t="str">
            <v>OM9_8140</v>
          </cell>
          <cell r="D769">
            <v>1</v>
          </cell>
        </row>
        <row r="770">
          <cell r="B770" t="str">
            <v>OM9_8140</v>
          </cell>
          <cell r="D770">
            <v>1</v>
          </cell>
        </row>
        <row r="771">
          <cell r="B771" t="str">
            <v>OM9_8140</v>
          </cell>
          <cell r="D771">
            <v>1</v>
          </cell>
        </row>
        <row r="772">
          <cell r="B772" t="str">
            <v>OM9_8140</v>
          </cell>
          <cell r="D772">
            <v>1</v>
          </cell>
        </row>
        <row r="773">
          <cell r="B773" t="str">
            <v>OM9_8140</v>
          </cell>
          <cell r="D773">
            <v>1</v>
          </cell>
        </row>
        <row r="774">
          <cell r="B774" t="str">
            <v>OM9_8141</v>
          </cell>
          <cell r="D774">
            <v>1</v>
          </cell>
        </row>
        <row r="775">
          <cell r="B775" t="str">
            <v>OM9_8141</v>
          </cell>
          <cell r="D775">
            <v>1</v>
          </cell>
        </row>
        <row r="776">
          <cell r="B776" t="str">
            <v>OM9_8141</v>
          </cell>
          <cell r="D776">
            <v>1</v>
          </cell>
        </row>
        <row r="777">
          <cell r="B777" t="str">
            <v>OM9_8142</v>
          </cell>
          <cell r="D777">
            <v>1</v>
          </cell>
        </row>
        <row r="778">
          <cell r="B778" t="str">
            <v>OM9_8142</v>
          </cell>
          <cell r="D778">
            <v>1</v>
          </cell>
        </row>
        <row r="779">
          <cell r="B779" t="str">
            <v>OM9_8143</v>
          </cell>
          <cell r="D779">
            <v>1</v>
          </cell>
        </row>
        <row r="780">
          <cell r="B780" t="str">
            <v>OM9_8143</v>
          </cell>
          <cell r="D780">
            <v>1</v>
          </cell>
        </row>
        <row r="781">
          <cell r="B781" t="str">
            <v>OM9_8144</v>
          </cell>
          <cell r="D781">
            <v>1</v>
          </cell>
        </row>
        <row r="782">
          <cell r="B782" t="str">
            <v>OM9_8144</v>
          </cell>
          <cell r="D782">
            <v>1</v>
          </cell>
        </row>
        <row r="783">
          <cell r="B783" t="str">
            <v>OM9_8147</v>
          </cell>
          <cell r="D783">
            <v>1</v>
          </cell>
        </row>
        <row r="784">
          <cell r="B784" t="str">
            <v>OM9_8147</v>
          </cell>
          <cell r="D784">
            <v>1</v>
          </cell>
        </row>
        <row r="785">
          <cell r="B785" t="str">
            <v>OM9_8147</v>
          </cell>
          <cell r="D785">
            <v>1</v>
          </cell>
        </row>
        <row r="786">
          <cell r="B786" t="str">
            <v>OM9_8147</v>
          </cell>
          <cell r="D786">
            <v>1</v>
          </cell>
        </row>
        <row r="787">
          <cell r="B787" t="str">
            <v>OM9_8147</v>
          </cell>
          <cell r="D787">
            <v>1</v>
          </cell>
        </row>
        <row r="788">
          <cell r="B788" t="str">
            <v>OM9_8147</v>
          </cell>
          <cell r="D788">
            <v>1</v>
          </cell>
        </row>
        <row r="789">
          <cell r="B789" t="str">
            <v>OM9_8148</v>
          </cell>
          <cell r="D789">
            <v>1</v>
          </cell>
        </row>
        <row r="790">
          <cell r="B790" t="str">
            <v>OM9_8150</v>
          </cell>
          <cell r="D790">
            <v>1</v>
          </cell>
        </row>
        <row r="791">
          <cell r="B791" t="str">
            <v>OM9_8153</v>
          </cell>
          <cell r="D791">
            <v>1</v>
          </cell>
        </row>
        <row r="792">
          <cell r="B792" t="str">
            <v>OM9_8153</v>
          </cell>
          <cell r="D792">
            <v>1</v>
          </cell>
        </row>
        <row r="793">
          <cell r="B793" t="str">
            <v>OM9_8154</v>
          </cell>
          <cell r="D793">
            <v>1</v>
          </cell>
        </row>
        <row r="794">
          <cell r="B794" t="str">
            <v>OM9_8154</v>
          </cell>
          <cell r="D794">
            <v>1</v>
          </cell>
        </row>
        <row r="795">
          <cell r="B795" t="str">
            <v>OM9_8155</v>
          </cell>
          <cell r="D795">
            <v>1</v>
          </cell>
        </row>
        <row r="796">
          <cell r="B796" t="str">
            <v>OM9_8156</v>
          </cell>
          <cell r="D796">
            <v>1</v>
          </cell>
        </row>
        <row r="797">
          <cell r="B797" t="str">
            <v>OM9_8156</v>
          </cell>
          <cell r="D797">
            <v>1</v>
          </cell>
        </row>
        <row r="798">
          <cell r="B798" t="str">
            <v>OM9_8157</v>
          </cell>
          <cell r="D798">
            <v>1</v>
          </cell>
        </row>
        <row r="799">
          <cell r="B799" t="str">
            <v>OM9_8158</v>
          </cell>
          <cell r="D799">
            <v>1</v>
          </cell>
        </row>
        <row r="800">
          <cell r="B800" t="str">
            <v>OM9_8164</v>
          </cell>
          <cell r="D800">
            <v>1</v>
          </cell>
        </row>
        <row r="801">
          <cell r="B801" t="str">
            <v>OM9_8169</v>
          </cell>
          <cell r="D801">
            <v>1</v>
          </cell>
        </row>
        <row r="802">
          <cell r="B802" t="str">
            <v>OM9_8169</v>
          </cell>
          <cell r="D802">
            <v>1</v>
          </cell>
        </row>
        <row r="803">
          <cell r="B803" t="str">
            <v>OM9_8169</v>
          </cell>
          <cell r="D803">
            <v>1</v>
          </cell>
        </row>
        <row r="804">
          <cell r="B804" t="str">
            <v>OM9_8169</v>
          </cell>
          <cell r="D804">
            <v>1</v>
          </cell>
        </row>
        <row r="805">
          <cell r="B805" t="str">
            <v>OM9_8169</v>
          </cell>
          <cell r="D805">
            <v>1</v>
          </cell>
        </row>
        <row r="806">
          <cell r="B806" t="str">
            <v>OM9_8169</v>
          </cell>
          <cell r="D806">
            <v>1</v>
          </cell>
        </row>
        <row r="807">
          <cell r="B807" t="str">
            <v>OM9_8170</v>
          </cell>
          <cell r="D807">
            <v>1</v>
          </cell>
        </row>
        <row r="808">
          <cell r="B808" t="str">
            <v>OM9_8170</v>
          </cell>
          <cell r="D808">
            <v>1</v>
          </cell>
        </row>
        <row r="809">
          <cell r="B809" t="str">
            <v>OM9_8170</v>
          </cell>
          <cell r="D809">
            <v>1</v>
          </cell>
        </row>
        <row r="810">
          <cell r="B810" t="str">
            <v>OM9_8170</v>
          </cell>
          <cell r="D810">
            <v>1</v>
          </cell>
        </row>
        <row r="811">
          <cell r="B811" t="str">
            <v>OMA_8170</v>
          </cell>
          <cell r="D811">
            <v>0.99083840000000001</v>
          </cell>
        </row>
        <row r="812">
          <cell r="B812" t="str">
            <v>OMA_8170</v>
          </cell>
          <cell r="D812">
            <v>0.99083840000000001</v>
          </cell>
        </row>
        <row r="813">
          <cell r="B813" t="str">
            <v>OMA_8171</v>
          </cell>
          <cell r="D813">
            <v>0.99083840000000001</v>
          </cell>
        </row>
        <row r="814">
          <cell r="B814" t="str">
            <v>OMA_8171</v>
          </cell>
          <cell r="D814">
            <v>0.99083840000000001</v>
          </cell>
        </row>
        <row r="815">
          <cell r="B815" t="str">
            <v>OMA_8171</v>
          </cell>
          <cell r="D815">
            <v>0.99083840000000001</v>
          </cell>
        </row>
        <row r="816">
          <cell r="B816" t="str">
            <v>OMA_8171</v>
          </cell>
          <cell r="D816">
            <v>0.99083840000000001</v>
          </cell>
        </row>
        <row r="817">
          <cell r="B817" t="str">
            <v>OMA_8171</v>
          </cell>
          <cell r="D817">
            <v>0.99083840000000001</v>
          </cell>
        </row>
        <row r="818">
          <cell r="B818" t="str">
            <v>OMA_8178</v>
          </cell>
          <cell r="D818">
            <v>0.99083840000000001</v>
          </cell>
        </row>
        <row r="819">
          <cell r="B819" t="str">
            <v>OMA_8178</v>
          </cell>
          <cell r="D819">
            <v>0.99083840000000001</v>
          </cell>
        </row>
        <row r="820">
          <cell r="B820" t="str">
            <v>OMA_8180</v>
          </cell>
          <cell r="D820">
            <v>0.99083840000000001</v>
          </cell>
        </row>
        <row r="821">
          <cell r="B821" t="str">
            <v>OMA_8181</v>
          </cell>
          <cell r="D821">
            <v>0.99083840000000001</v>
          </cell>
        </row>
        <row r="822">
          <cell r="B822" t="str">
            <v>OM7_8153</v>
          </cell>
          <cell r="D822">
            <v>0</v>
          </cell>
        </row>
        <row r="823">
          <cell r="B823" t="str">
            <v>OM7_8153</v>
          </cell>
          <cell r="D823">
            <v>0</v>
          </cell>
        </row>
        <row r="824">
          <cell r="B824" t="str">
            <v>OM7_8154</v>
          </cell>
          <cell r="D824">
            <v>0</v>
          </cell>
        </row>
        <row r="825">
          <cell r="B825" t="str">
            <v>OM7_8154</v>
          </cell>
          <cell r="D825">
            <v>0</v>
          </cell>
        </row>
        <row r="826">
          <cell r="B826" t="str">
            <v>OM7_8155</v>
          </cell>
          <cell r="D826">
            <v>42012.86</v>
          </cell>
        </row>
        <row r="827">
          <cell r="B827" t="str">
            <v>OM7_8156</v>
          </cell>
          <cell r="D827">
            <v>0</v>
          </cell>
        </row>
        <row r="828">
          <cell r="B828" t="str">
            <v>OM7_8156</v>
          </cell>
          <cell r="D828">
            <v>0</v>
          </cell>
        </row>
        <row r="829">
          <cell r="B829" t="str">
            <v>OM7_8157</v>
          </cell>
          <cell r="D829">
            <v>0</v>
          </cell>
        </row>
        <row r="830">
          <cell r="B830" t="str">
            <v>OM7_8158</v>
          </cell>
          <cell r="D830">
            <v>0</v>
          </cell>
        </row>
        <row r="831">
          <cell r="B831" t="str">
            <v>OM7_8164</v>
          </cell>
          <cell r="D831">
            <v>0</v>
          </cell>
        </row>
        <row r="832">
          <cell r="B832" t="str">
            <v>OM7_8169</v>
          </cell>
          <cell r="D832">
            <v>0</v>
          </cell>
        </row>
        <row r="833">
          <cell r="B833" t="str">
            <v>OM7_8169</v>
          </cell>
          <cell r="D833">
            <v>0</v>
          </cell>
        </row>
        <row r="834">
          <cell r="B834" t="str">
            <v>OM7_8169</v>
          </cell>
          <cell r="D834">
            <v>0</v>
          </cell>
        </row>
        <row r="835">
          <cell r="B835" t="str">
            <v>OM7_8169</v>
          </cell>
          <cell r="D835">
            <v>0</v>
          </cell>
        </row>
        <row r="836">
          <cell r="B836" t="str">
            <v>OM7_8169</v>
          </cell>
          <cell r="D836">
            <v>0</v>
          </cell>
        </row>
        <row r="837">
          <cell r="B837" t="str">
            <v>OM7_8169</v>
          </cell>
          <cell r="D837">
            <v>0</v>
          </cell>
        </row>
        <row r="838">
          <cell r="B838" t="str">
            <v>OM7_8170</v>
          </cell>
          <cell r="D838">
            <v>0</v>
          </cell>
        </row>
        <row r="839">
          <cell r="B839" t="str">
            <v>OM7_8170</v>
          </cell>
          <cell r="D839">
            <v>0</v>
          </cell>
        </row>
        <row r="840">
          <cell r="B840" t="str">
            <v>OM7_8170</v>
          </cell>
          <cell r="D840">
            <v>0</v>
          </cell>
        </row>
        <row r="841">
          <cell r="B841" t="str">
            <v>OM7_8170</v>
          </cell>
          <cell r="D841">
            <v>0</v>
          </cell>
        </row>
        <row r="842">
          <cell r="B842" t="str">
            <v>OM8_8170</v>
          </cell>
          <cell r="D842">
            <v>0.99093940000000003</v>
          </cell>
        </row>
        <row r="843">
          <cell r="B843" t="str">
            <v>OM8_8170</v>
          </cell>
          <cell r="D843">
            <v>0.99093940000000003</v>
          </cell>
        </row>
        <row r="844">
          <cell r="B844" t="str">
            <v>OM8_8171</v>
          </cell>
          <cell r="D844">
            <v>0.99093940000000003</v>
          </cell>
        </row>
        <row r="845">
          <cell r="B845" t="str">
            <v>OM8_8171</v>
          </cell>
          <cell r="D845">
            <v>0.99093940000000003</v>
          </cell>
        </row>
        <row r="846">
          <cell r="B846" t="str">
            <v>OM8_8171</v>
          </cell>
          <cell r="D846">
            <v>0.99093940000000003</v>
          </cell>
        </row>
        <row r="847">
          <cell r="B847" t="str">
            <v>OM8_8171</v>
          </cell>
          <cell r="D847">
            <v>0.99093940000000003</v>
          </cell>
        </row>
        <row r="848">
          <cell r="B848" t="str">
            <v>OM8_8171</v>
          </cell>
          <cell r="D848">
            <v>0.99093940000000003</v>
          </cell>
        </row>
        <row r="849">
          <cell r="B849" t="str">
            <v>OM8_8178</v>
          </cell>
          <cell r="D849">
            <v>0.99093940000000003</v>
          </cell>
        </row>
        <row r="850">
          <cell r="B850" t="str">
            <v>OM8_8178</v>
          </cell>
          <cell r="D850">
            <v>0.99093940000000003</v>
          </cell>
        </row>
        <row r="851">
          <cell r="B851" t="str">
            <v>OM8_8180</v>
          </cell>
          <cell r="D851">
            <v>0.99093940000000003</v>
          </cell>
        </row>
        <row r="852">
          <cell r="B852" t="str">
            <v>OM8_8181</v>
          </cell>
          <cell r="D852">
            <v>0.99093940000000003</v>
          </cell>
        </row>
        <row r="853">
          <cell r="B853" t="str">
            <v>OM8_8183</v>
          </cell>
          <cell r="D853">
            <v>0.99093940000000003</v>
          </cell>
        </row>
        <row r="854">
          <cell r="B854" t="str">
            <v>OM8_8183</v>
          </cell>
          <cell r="D854">
            <v>0.99093940000000003</v>
          </cell>
        </row>
        <row r="855">
          <cell r="B855" t="str">
            <v>OM8_8183</v>
          </cell>
          <cell r="D855">
            <v>0.99093940000000003</v>
          </cell>
        </row>
        <row r="856">
          <cell r="B856" t="str">
            <v>OM8_8186</v>
          </cell>
          <cell r="D856">
            <v>0.99093940000000003</v>
          </cell>
        </row>
        <row r="857">
          <cell r="B857" t="str">
            <v>OM8_8186</v>
          </cell>
          <cell r="D857">
            <v>0.99093940000000003</v>
          </cell>
        </row>
        <row r="858">
          <cell r="B858" t="str">
            <v>OM8_8186</v>
          </cell>
          <cell r="D858">
            <v>0.99093940000000003</v>
          </cell>
        </row>
        <row r="859">
          <cell r="B859" t="str">
            <v>OM8_8188</v>
          </cell>
          <cell r="D859">
            <v>0.99093940000000003</v>
          </cell>
        </row>
        <row r="860">
          <cell r="B860" t="str">
            <v>OM8_8188</v>
          </cell>
          <cell r="D860">
            <v>0.99093940000000003</v>
          </cell>
        </row>
        <row r="861">
          <cell r="B861" t="str">
            <v>OM8_8188</v>
          </cell>
          <cell r="D861">
            <v>0.99093940000000003</v>
          </cell>
        </row>
        <row r="862">
          <cell r="B862" t="str">
            <v>OM8_8140</v>
          </cell>
          <cell r="D862">
            <v>0.99093940000000003</v>
          </cell>
        </row>
        <row r="863">
          <cell r="B863" t="str">
            <v>OM8_8134</v>
          </cell>
          <cell r="D863">
            <v>0.99093940000000003</v>
          </cell>
        </row>
        <row r="864">
          <cell r="B864" t="str">
            <v>OM8_8130</v>
          </cell>
          <cell r="D864">
            <v>0.99093940000000003</v>
          </cell>
        </row>
        <row r="865">
          <cell r="B865" t="str">
            <v>OM8_8146</v>
          </cell>
          <cell r="D865">
            <v>0.99093940000000003</v>
          </cell>
        </row>
        <row r="866">
          <cell r="B866" t="str">
            <v>OM8_8132</v>
          </cell>
          <cell r="D866">
            <v>0.99093940000000003</v>
          </cell>
        </row>
        <row r="867">
          <cell r="B867" t="str">
            <v>OM8_8163</v>
          </cell>
          <cell r="D867">
            <v>0.99093940000000003</v>
          </cell>
        </row>
        <row r="868">
          <cell r="B868" t="str">
            <v>OM8_8147</v>
          </cell>
          <cell r="D868">
            <v>0.99093940000000003</v>
          </cell>
        </row>
        <row r="869">
          <cell r="B869" t="str">
            <v>OM8_8142</v>
          </cell>
          <cell r="D869">
            <v>0.99093940000000003</v>
          </cell>
        </row>
        <row r="870">
          <cell r="B870" t="str">
            <v>OM8_8138</v>
          </cell>
          <cell r="D870">
            <v>0.99093940000000003</v>
          </cell>
        </row>
        <row r="871">
          <cell r="B871" t="str">
            <v>OM8_8131</v>
          </cell>
          <cell r="D871">
            <v>0.99093940000000003</v>
          </cell>
        </row>
        <row r="872">
          <cell r="B872" t="str">
            <v>OM8_8138</v>
          </cell>
          <cell r="D872">
            <v>0.99093940000000003</v>
          </cell>
        </row>
        <row r="873">
          <cell r="B873" t="str">
            <v>OM8_8144</v>
          </cell>
          <cell r="D873">
            <v>0.99093940000000003</v>
          </cell>
        </row>
        <row r="874">
          <cell r="B874" t="str">
            <v>OM8_8150</v>
          </cell>
          <cell r="D874">
            <v>0.99093940000000003</v>
          </cell>
        </row>
        <row r="875">
          <cell r="B875" t="str">
            <v>OM8_8170</v>
          </cell>
          <cell r="D875">
            <v>0.99093940000000003</v>
          </cell>
        </row>
        <row r="876">
          <cell r="B876" t="str">
            <v>OM8_8136</v>
          </cell>
          <cell r="D876">
            <v>0.99093940000000003</v>
          </cell>
        </row>
        <row r="877">
          <cell r="B877" t="str">
            <v>OM8_8145</v>
          </cell>
          <cell r="D877">
            <v>0.99093940000000003</v>
          </cell>
        </row>
        <row r="878">
          <cell r="B878" t="str">
            <v>OM8_8169</v>
          </cell>
          <cell r="D878">
            <v>0.99093940000000003</v>
          </cell>
        </row>
        <row r="879">
          <cell r="B879" t="str">
            <v>OM8_8130</v>
          </cell>
          <cell r="D879">
            <v>0.99093940000000003</v>
          </cell>
        </row>
        <row r="880">
          <cell r="B880" t="str">
            <v>OM8_8131</v>
          </cell>
          <cell r="D880">
            <v>0.99093940000000003</v>
          </cell>
        </row>
        <row r="881">
          <cell r="B881" t="str">
            <v>OM8_8132</v>
          </cell>
          <cell r="D881">
            <v>0.99093940000000003</v>
          </cell>
        </row>
        <row r="882">
          <cell r="B882" t="str">
            <v>OM8_8132</v>
          </cell>
          <cell r="D882">
            <v>0.99093940000000003</v>
          </cell>
        </row>
        <row r="883">
          <cell r="B883" t="str">
            <v>OM8_8133</v>
          </cell>
          <cell r="D883">
            <v>0.99093940000000003</v>
          </cell>
        </row>
        <row r="884">
          <cell r="B884" t="str">
            <v>OM8_8133</v>
          </cell>
          <cell r="D884">
            <v>0.99093940000000003</v>
          </cell>
        </row>
        <row r="885">
          <cell r="B885" t="str">
            <v>OM8_8134</v>
          </cell>
          <cell r="D885">
            <v>0.99093940000000003</v>
          </cell>
        </row>
        <row r="886">
          <cell r="B886" t="str">
            <v>OM8_8134</v>
          </cell>
          <cell r="D886">
            <v>0.99093940000000003</v>
          </cell>
        </row>
        <row r="887">
          <cell r="B887" t="str">
            <v>OM8_8134</v>
          </cell>
          <cell r="D887">
            <v>0.99093940000000003</v>
          </cell>
        </row>
        <row r="888">
          <cell r="B888" t="str">
            <v>OM8_8135</v>
          </cell>
          <cell r="D888">
            <v>0.99093940000000003</v>
          </cell>
        </row>
        <row r="889">
          <cell r="B889" t="str">
            <v>OM8_8135</v>
          </cell>
          <cell r="D889">
            <v>0.99093940000000003</v>
          </cell>
        </row>
        <row r="890">
          <cell r="B890" t="str">
            <v>OM8_8135</v>
          </cell>
          <cell r="D890">
            <v>0.99093940000000003</v>
          </cell>
        </row>
        <row r="891">
          <cell r="B891" t="str">
            <v>OM8_8137</v>
          </cell>
          <cell r="D891">
            <v>0.99093940000000003</v>
          </cell>
        </row>
        <row r="892">
          <cell r="B892" t="str">
            <v>OM8_8137</v>
          </cell>
          <cell r="D892">
            <v>0.99093940000000003</v>
          </cell>
        </row>
        <row r="893">
          <cell r="B893" t="str">
            <v>OM8_8139</v>
          </cell>
          <cell r="D893">
            <v>0.99093940000000003</v>
          </cell>
        </row>
        <row r="894">
          <cell r="B894" t="str">
            <v>OM8_8140</v>
          </cell>
          <cell r="D894">
            <v>0.99093940000000003</v>
          </cell>
        </row>
        <row r="895">
          <cell r="B895" t="str">
            <v>OM8_8140</v>
          </cell>
          <cell r="D895">
            <v>0.99093940000000003</v>
          </cell>
        </row>
        <row r="896">
          <cell r="B896" t="str">
            <v>OM8_8140</v>
          </cell>
          <cell r="D896">
            <v>0.99093940000000003</v>
          </cell>
        </row>
        <row r="897">
          <cell r="B897" t="str">
            <v>OM8_8140</v>
          </cell>
          <cell r="D897">
            <v>0.99093940000000003</v>
          </cell>
        </row>
        <row r="898">
          <cell r="B898" t="str">
            <v>OM8_8140</v>
          </cell>
          <cell r="D898">
            <v>0.99093940000000003</v>
          </cell>
        </row>
        <row r="899">
          <cell r="B899" t="str">
            <v>OM8_8140</v>
          </cell>
          <cell r="D899">
            <v>0.99093940000000003</v>
          </cell>
        </row>
        <row r="900">
          <cell r="B900" t="str">
            <v>OM8_8140</v>
          </cell>
          <cell r="D900">
            <v>0.99093940000000003</v>
          </cell>
        </row>
        <row r="901">
          <cell r="B901" t="str">
            <v>OM8_8140</v>
          </cell>
          <cell r="D901">
            <v>0.99093940000000003</v>
          </cell>
        </row>
        <row r="902">
          <cell r="B902" t="str">
            <v>OM8_8141</v>
          </cell>
          <cell r="D902">
            <v>0.99093940000000003</v>
          </cell>
        </row>
        <row r="903">
          <cell r="B903" t="str">
            <v>OM8_8141</v>
          </cell>
          <cell r="D903">
            <v>0.99093940000000003</v>
          </cell>
        </row>
        <row r="904">
          <cell r="B904" t="str">
            <v>OM8_8141</v>
          </cell>
          <cell r="D904">
            <v>0.99093940000000003</v>
          </cell>
        </row>
        <row r="905">
          <cell r="B905" t="str">
            <v>OM8_8142</v>
          </cell>
          <cell r="D905">
            <v>0.99093940000000003</v>
          </cell>
        </row>
        <row r="906">
          <cell r="B906" t="str">
            <v>OM8_8142</v>
          </cell>
          <cell r="D906">
            <v>0.99093940000000003</v>
          </cell>
        </row>
        <row r="907">
          <cell r="B907" t="str">
            <v>OM8_8143</v>
          </cell>
          <cell r="D907">
            <v>0.99093940000000003</v>
          </cell>
        </row>
        <row r="908">
          <cell r="B908" t="str">
            <v>OM8_8143</v>
          </cell>
          <cell r="D908">
            <v>0.99093940000000003</v>
          </cell>
        </row>
        <row r="909">
          <cell r="B909" t="str">
            <v>OM8_8144</v>
          </cell>
          <cell r="D909">
            <v>0.99093940000000003</v>
          </cell>
        </row>
        <row r="910">
          <cell r="B910" t="str">
            <v>OM8_8144</v>
          </cell>
          <cell r="D910">
            <v>0.99093940000000003</v>
          </cell>
        </row>
        <row r="911">
          <cell r="B911" t="str">
            <v>OM8_8147</v>
          </cell>
          <cell r="D911">
            <v>0.99093940000000003</v>
          </cell>
        </row>
        <row r="912">
          <cell r="B912" t="str">
            <v>OM8_8147</v>
          </cell>
          <cell r="D912">
            <v>0.99093940000000003</v>
          </cell>
        </row>
        <row r="913">
          <cell r="B913" t="str">
            <v>OM8_8147</v>
          </cell>
          <cell r="D913">
            <v>0.99093940000000003</v>
          </cell>
        </row>
        <row r="914">
          <cell r="B914" t="str">
            <v>OM8_8147</v>
          </cell>
          <cell r="D914">
            <v>0.99093940000000003</v>
          </cell>
        </row>
        <row r="915">
          <cell r="B915" t="str">
            <v>OM8_8147</v>
          </cell>
          <cell r="D915">
            <v>0.99093940000000003</v>
          </cell>
        </row>
        <row r="916">
          <cell r="B916" t="str">
            <v>OM8_8147</v>
          </cell>
          <cell r="D916">
            <v>0.99093940000000003</v>
          </cell>
        </row>
        <row r="917">
          <cell r="B917" t="str">
            <v>OM8_8148</v>
          </cell>
          <cell r="D917">
            <v>0.99093940000000003</v>
          </cell>
        </row>
        <row r="918">
          <cell r="B918" t="str">
            <v>OM8_8150</v>
          </cell>
          <cell r="D918">
            <v>0.99093940000000003</v>
          </cell>
        </row>
        <row r="919">
          <cell r="B919" t="str">
            <v>OM8_8153</v>
          </cell>
          <cell r="D919">
            <v>0.99093940000000003</v>
          </cell>
        </row>
        <row r="920">
          <cell r="B920" t="str">
            <v>OM8_8153</v>
          </cell>
          <cell r="D920">
            <v>0.99093940000000003</v>
          </cell>
        </row>
        <row r="921">
          <cell r="B921" t="str">
            <v>OM8_8154</v>
          </cell>
          <cell r="D921">
            <v>0.99093940000000003</v>
          </cell>
        </row>
        <row r="922">
          <cell r="B922" t="str">
            <v>OM8_8154</v>
          </cell>
          <cell r="D922">
            <v>0.99093940000000003</v>
          </cell>
        </row>
        <row r="923">
          <cell r="B923" t="str">
            <v>OM8_8155</v>
          </cell>
          <cell r="D923">
            <v>0.99093940000000003</v>
          </cell>
        </row>
        <row r="924">
          <cell r="B924" t="str">
            <v>OM8_8156</v>
          </cell>
          <cell r="D924">
            <v>0.99093940000000003</v>
          </cell>
        </row>
        <row r="925">
          <cell r="B925" t="str">
            <v>OM8_8156</v>
          </cell>
          <cell r="D925">
            <v>0.99093940000000003</v>
          </cell>
        </row>
        <row r="926">
          <cell r="B926" t="str">
            <v>OM8_8157</v>
          </cell>
          <cell r="D926">
            <v>0.99093940000000003</v>
          </cell>
        </row>
        <row r="927">
          <cell r="B927" t="str">
            <v>OM8_8158</v>
          </cell>
          <cell r="D927">
            <v>0.99093940000000003</v>
          </cell>
        </row>
        <row r="928">
          <cell r="B928" t="str">
            <v>OM8_8164</v>
          </cell>
          <cell r="D928">
            <v>0.99093940000000003</v>
          </cell>
        </row>
        <row r="929">
          <cell r="B929" t="str">
            <v>OM8_8169</v>
          </cell>
          <cell r="D929">
            <v>0.99093940000000003</v>
          </cell>
        </row>
        <row r="930">
          <cell r="B930" t="str">
            <v>OM8_8169</v>
          </cell>
          <cell r="D930">
            <v>0.99093940000000003</v>
          </cell>
        </row>
        <row r="931">
          <cell r="B931" t="str">
            <v>OM8_8169</v>
          </cell>
          <cell r="D931">
            <v>0.99093940000000003</v>
          </cell>
        </row>
        <row r="932">
          <cell r="B932" t="str">
            <v>OM8_8169</v>
          </cell>
          <cell r="D932">
            <v>0.99093940000000003</v>
          </cell>
        </row>
        <row r="933">
          <cell r="B933" t="str">
            <v>OM6_8140</v>
          </cell>
          <cell r="D933">
            <v>0</v>
          </cell>
        </row>
        <row r="934">
          <cell r="B934" t="str">
            <v>OM6_8141</v>
          </cell>
          <cell r="D934">
            <v>0</v>
          </cell>
        </row>
        <row r="935">
          <cell r="B935" t="str">
            <v>OM6_8141</v>
          </cell>
          <cell r="D935">
            <v>0</v>
          </cell>
        </row>
        <row r="936">
          <cell r="B936" t="str">
            <v>OM6_8141</v>
          </cell>
          <cell r="D936">
            <v>0</v>
          </cell>
        </row>
        <row r="937">
          <cell r="B937" t="str">
            <v>OM6_8142</v>
          </cell>
          <cell r="D937">
            <v>0</v>
          </cell>
        </row>
        <row r="938">
          <cell r="B938" t="str">
            <v>OM6_8142</v>
          </cell>
          <cell r="D938">
            <v>0</v>
          </cell>
        </row>
        <row r="939">
          <cell r="B939" t="str">
            <v>OM6_8143</v>
          </cell>
          <cell r="D939">
            <v>0</v>
          </cell>
        </row>
        <row r="940">
          <cell r="B940" t="str">
            <v>OM6_8143</v>
          </cell>
          <cell r="D940">
            <v>0</v>
          </cell>
        </row>
        <row r="941">
          <cell r="B941" t="str">
            <v>OM6_8144</v>
          </cell>
          <cell r="D941">
            <v>0</v>
          </cell>
        </row>
        <row r="942">
          <cell r="B942" t="str">
            <v>OM6_8144</v>
          </cell>
          <cell r="D942">
            <v>0</v>
          </cell>
        </row>
        <row r="943">
          <cell r="B943" t="str">
            <v>OM6_8147</v>
          </cell>
          <cell r="D943">
            <v>0</v>
          </cell>
        </row>
        <row r="944">
          <cell r="B944" t="str">
            <v>OM6_8147</v>
          </cell>
          <cell r="D944">
            <v>0</v>
          </cell>
        </row>
        <row r="945">
          <cell r="B945" t="str">
            <v>OM6_8147</v>
          </cell>
          <cell r="D945">
            <v>0</v>
          </cell>
        </row>
        <row r="946">
          <cell r="B946" t="str">
            <v>OM6_8147</v>
          </cell>
          <cell r="D946">
            <v>0</v>
          </cell>
        </row>
        <row r="947">
          <cell r="B947" t="str">
            <v>OM6_8147</v>
          </cell>
          <cell r="D947">
            <v>0</v>
          </cell>
        </row>
        <row r="948">
          <cell r="B948" t="str">
            <v>OM6_8147</v>
          </cell>
          <cell r="D948">
            <v>0</v>
          </cell>
        </row>
        <row r="949">
          <cell r="B949" t="str">
            <v>OM6_8148</v>
          </cell>
          <cell r="D949">
            <v>0</v>
          </cell>
        </row>
        <row r="950">
          <cell r="B950" t="str">
            <v>OM6_8150</v>
          </cell>
          <cell r="D950">
            <v>-11671.5</v>
          </cell>
        </row>
        <row r="951">
          <cell r="B951" t="str">
            <v>OM6_8153</v>
          </cell>
          <cell r="D951">
            <v>0</v>
          </cell>
        </row>
        <row r="952">
          <cell r="B952" t="str">
            <v>OM6_8153</v>
          </cell>
          <cell r="D952">
            <v>0</v>
          </cell>
        </row>
        <row r="953">
          <cell r="B953" t="str">
            <v>OM6_8154</v>
          </cell>
          <cell r="D953">
            <v>0</v>
          </cell>
        </row>
        <row r="954">
          <cell r="B954" t="str">
            <v>OM6_8154</v>
          </cell>
          <cell r="D954">
            <v>0</v>
          </cell>
        </row>
        <row r="955">
          <cell r="B955" t="str">
            <v>OM6_8155</v>
          </cell>
          <cell r="D955">
            <v>0</v>
          </cell>
        </row>
        <row r="956">
          <cell r="B956" t="str">
            <v>OM6_8156</v>
          </cell>
          <cell r="D956">
            <v>0</v>
          </cell>
        </row>
        <row r="957">
          <cell r="B957" t="str">
            <v>OM6_8156</v>
          </cell>
          <cell r="D957">
            <v>0</v>
          </cell>
        </row>
        <row r="958">
          <cell r="B958" t="str">
            <v>OM6_8157</v>
          </cell>
          <cell r="D958">
            <v>0</v>
          </cell>
        </row>
        <row r="959">
          <cell r="B959" t="str">
            <v>OM6_8158</v>
          </cell>
          <cell r="D959">
            <v>0</v>
          </cell>
        </row>
        <row r="960">
          <cell r="B960" t="str">
            <v>OM6_8164</v>
          </cell>
          <cell r="D960">
            <v>0</v>
          </cell>
        </row>
        <row r="961">
          <cell r="B961" t="str">
            <v>OM6_8169</v>
          </cell>
          <cell r="D961">
            <v>0</v>
          </cell>
        </row>
        <row r="962">
          <cell r="B962" t="str">
            <v>OM6_8169</v>
          </cell>
          <cell r="D962">
            <v>0</v>
          </cell>
        </row>
        <row r="963">
          <cell r="B963" t="str">
            <v>OM6_8169</v>
          </cell>
          <cell r="D963">
            <v>0</v>
          </cell>
        </row>
        <row r="964">
          <cell r="B964" t="str">
            <v>OM6_8169</v>
          </cell>
          <cell r="D964">
            <v>0</v>
          </cell>
        </row>
        <row r="965">
          <cell r="B965" t="str">
            <v>OM6_8169</v>
          </cell>
          <cell r="D965">
            <v>0</v>
          </cell>
        </row>
        <row r="966">
          <cell r="B966" t="str">
            <v>OM6_8169</v>
          </cell>
          <cell r="D966">
            <v>0</v>
          </cell>
        </row>
        <row r="967">
          <cell r="B967" t="str">
            <v>OM6_8170</v>
          </cell>
          <cell r="D967">
            <v>0</v>
          </cell>
        </row>
        <row r="968">
          <cell r="B968" t="str">
            <v>OM6_8170</v>
          </cell>
          <cell r="D968">
            <v>0</v>
          </cell>
        </row>
        <row r="969">
          <cell r="B969" t="str">
            <v>OM6_8170</v>
          </cell>
          <cell r="D969">
            <v>0</v>
          </cell>
        </row>
        <row r="970">
          <cell r="B970" t="str">
            <v>OM6_8170</v>
          </cell>
          <cell r="D970">
            <v>0</v>
          </cell>
        </row>
        <row r="971">
          <cell r="B971" t="str">
            <v>OM7_8170</v>
          </cell>
          <cell r="D971">
            <v>0</v>
          </cell>
        </row>
        <row r="972">
          <cell r="B972" t="str">
            <v>OM7_8170</v>
          </cell>
          <cell r="D972">
            <v>0</v>
          </cell>
        </row>
        <row r="973">
          <cell r="B973" t="str">
            <v>OM7_8171</v>
          </cell>
          <cell r="D973">
            <v>0</v>
          </cell>
        </row>
        <row r="974">
          <cell r="B974" t="str">
            <v>OM7_8171</v>
          </cell>
          <cell r="D974">
            <v>0</v>
          </cell>
        </row>
        <row r="975">
          <cell r="B975" t="str">
            <v>OM7_8171</v>
          </cell>
          <cell r="D975">
            <v>0</v>
          </cell>
        </row>
        <row r="976">
          <cell r="B976" t="str">
            <v>OM7_8171</v>
          </cell>
          <cell r="D976">
            <v>0</v>
          </cell>
        </row>
        <row r="977">
          <cell r="B977" t="str">
            <v>OM7_8171</v>
          </cell>
          <cell r="D977">
            <v>0</v>
          </cell>
        </row>
        <row r="978">
          <cell r="B978" t="str">
            <v>OM7_8178</v>
          </cell>
          <cell r="D978">
            <v>1312</v>
          </cell>
        </row>
        <row r="979">
          <cell r="B979" t="str">
            <v>OM7_8178</v>
          </cell>
          <cell r="D979">
            <v>0</v>
          </cell>
        </row>
        <row r="980">
          <cell r="B980" t="str">
            <v>OM7_8180</v>
          </cell>
          <cell r="D980">
            <v>0</v>
          </cell>
        </row>
        <row r="981">
          <cell r="B981" t="str">
            <v>OM7_8181</v>
          </cell>
          <cell r="D981">
            <v>7340.17</v>
          </cell>
        </row>
        <row r="982">
          <cell r="B982" t="str">
            <v>OM7_8183</v>
          </cell>
          <cell r="D982">
            <v>2948.3847333200001</v>
          </cell>
        </row>
        <row r="983">
          <cell r="B983" t="str">
            <v>OM7_8183</v>
          </cell>
          <cell r="D983">
            <v>-9389.69268328</v>
          </cell>
        </row>
        <row r="984">
          <cell r="B984" t="str">
            <v>OM7_8183</v>
          </cell>
          <cell r="D984">
            <v>-5896.7694666400002</v>
          </cell>
        </row>
        <row r="985">
          <cell r="B985" t="str">
            <v>OM7_8186</v>
          </cell>
          <cell r="D985">
            <v>1854.6154587999999</v>
          </cell>
        </row>
        <row r="986">
          <cell r="B986" t="str">
            <v>OM7_8186</v>
          </cell>
          <cell r="D986">
            <v>-5906.3848516400003</v>
          </cell>
        </row>
        <row r="987">
          <cell r="B987" t="str">
            <v>OM7_8186</v>
          </cell>
          <cell r="D987">
            <v>-3709.2309175999999</v>
          </cell>
        </row>
        <row r="988">
          <cell r="B988" t="str">
            <v>OM7_8188</v>
          </cell>
          <cell r="D988">
            <v>17.498461555959999</v>
          </cell>
        </row>
        <row r="989">
          <cell r="B989" t="str">
            <v>OM7_8188</v>
          </cell>
          <cell r="D989">
            <v>0</v>
          </cell>
        </row>
        <row r="990">
          <cell r="B990" t="str">
            <v>OM7_8188</v>
          </cell>
          <cell r="D990">
            <v>14936.190014936101</v>
          </cell>
        </row>
        <row r="991">
          <cell r="B991" t="str">
            <v>OM7_8140</v>
          </cell>
          <cell r="D991">
            <v>0</v>
          </cell>
        </row>
        <row r="992">
          <cell r="B992" t="str">
            <v>OM7_8134</v>
          </cell>
          <cell r="D992">
            <v>0</v>
          </cell>
        </row>
        <row r="993">
          <cell r="B993" t="str">
            <v>OM7_8130</v>
          </cell>
          <cell r="D993">
            <v>79883</v>
          </cell>
        </row>
        <row r="994">
          <cell r="B994" t="str">
            <v>OM7_8146</v>
          </cell>
          <cell r="D994">
            <v>0</v>
          </cell>
        </row>
        <row r="995">
          <cell r="B995" t="str">
            <v>OM7_8132</v>
          </cell>
          <cell r="D995">
            <v>0</v>
          </cell>
        </row>
        <row r="996">
          <cell r="B996" t="str">
            <v>OM7_8163</v>
          </cell>
          <cell r="D996">
            <v>0</v>
          </cell>
        </row>
        <row r="997">
          <cell r="B997" t="str">
            <v>OM7_8147</v>
          </cell>
          <cell r="D997">
            <v>0</v>
          </cell>
        </row>
        <row r="998">
          <cell r="B998" t="str">
            <v>OM7_8142</v>
          </cell>
          <cell r="D998">
            <v>0</v>
          </cell>
        </row>
        <row r="999">
          <cell r="B999" t="str">
            <v>OM7_8138</v>
          </cell>
          <cell r="D999">
            <v>559.31692363623995</v>
          </cell>
        </row>
        <row r="1000">
          <cell r="B1000" t="str">
            <v>OM7_8131</v>
          </cell>
          <cell r="D1000">
            <v>51275.9</v>
          </cell>
        </row>
        <row r="1001">
          <cell r="B1001" t="str">
            <v>OM7_8138</v>
          </cell>
          <cell r="D1001">
            <v>1795.6153864109999</v>
          </cell>
        </row>
        <row r="1002">
          <cell r="B1002" t="str">
            <v>OM7_8144</v>
          </cell>
          <cell r="D1002">
            <v>0</v>
          </cell>
        </row>
        <row r="1003">
          <cell r="B1003" t="str">
            <v>OM7_8150</v>
          </cell>
          <cell r="D1003">
            <v>-897.81846599999994</v>
          </cell>
        </row>
        <row r="1004">
          <cell r="B1004" t="str">
            <v>OM7_8170</v>
          </cell>
          <cell r="D1004">
            <v>0</v>
          </cell>
        </row>
        <row r="1005">
          <cell r="B1005" t="str">
            <v>OM7_8136</v>
          </cell>
          <cell r="D1005">
            <v>30978.71</v>
          </cell>
        </row>
        <row r="1006">
          <cell r="B1006" t="str">
            <v>OM7_8145</v>
          </cell>
          <cell r="D1006">
            <v>20867.37</v>
          </cell>
        </row>
        <row r="1007">
          <cell r="B1007" t="str">
            <v>OM7_8169</v>
          </cell>
          <cell r="D1007">
            <v>0</v>
          </cell>
        </row>
        <row r="1008">
          <cell r="B1008" t="str">
            <v>OM7_8130</v>
          </cell>
          <cell r="D1008">
            <v>22494</v>
          </cell>
        </row>
        <row r="1009">
          <cell r="B1009" t="str">
            <v>OM7_8131</v>
          </cell>
          <cell r="D1009">
            <v>92153.22</v>
          </cell>
        </row>
        <row r="1010">
          <cell r="B1010" t="str">
            <v>OM7_8132</v>
          </cell>
          <cell r="D1010">
            <v>0</v>
          </cell>
        </row>
        <row r="1011">
          <cell r="B1011" t="str">
            <v>OM7_8132</v>
          </cell>
          <cell r="D1011">
            <v>0</v>
          </cell>
        </row>
        <row r="1012">
          <cell r="B1012" t="str">
            <v>OM7_8133</v>
          </cell>
          <cell r="D1012">
            <v>6983.9</v>
          </cell>
        </row>
        <row r="1013">
          <cell r="B1013" t="str">
            <v>OM7_8133</v>
          </cell>
          <cell r="D1013">
            <v>627.70000000000005</v>
          </cell>
        </row>
        <row r="1014">
          <cell r="B1014" t="str">
            <v>OM7_8134</v>
          </cell>
          <cell r="D1014">
            <v>0</v>
          </cell>
        </row>
        <row r="1015">
          <cell r="B1015" t="str">
            <v>OM7_8134</v>
          </cell>
          <cell r="D1015">
            <v>0</v>
          </cell>
        </row>
        <row r="1016">
          <cell r="B1016" t="str">
            <v>OM7_8134</v>
          </cell>
          <cell r="D1016">
            <v>0</v>
          </cell>
        </row>
        <row r="1017">
          <cell r="B1017" t="str">
            <v>OM7_8135</v>
          </cell>
          <cell r="D1017">
            <v>0</v>
          </cell>
        </row>
        <row r="1018">
          <cell r="B1018" t="str">
            <v>OM7_8135</v>
          </cell>
          <cell r="D1018">
            <v>0</v>
          </cell>
        </row>
        <row r="1019">
          <cell r="B1019" t="str">
            <v>OM7_8135</v>
          </cell>
          <cell r="D1019">
            <v>0</v>
          </cell>
        </row>
        <row r="1020">
          <cell r="B1020" t="str">
            <v>OM7_8137</v>
          </cell>
          <cell r="D1020">
            <v>0</v>
          </cell>
        </row>
        <row r="1021">
          <cell r="B1021" t="str">
            <v>OM7_8137</v>
          </cell>
          <cell r="D1021">
            <v>0</v>
          </cell>
        </row>
        <row r="1022">
          <cell r="B1022" t="str">
            <v>OM7_8139</v>
          </cell>
          <cell r="D1022">
            <v>0</v>
          </cell>
        </row>
        <row r="1023">
          <cell r="B1023" t="str">
            <v>OM7_8140</v>
          </cell>
          <cell r="D1023">
            <v>0</v>
          </cell>
        </row>
        <row r="1024">
          <cell r="B1024" t="str">
            <v>OM7_8140</v>
          </cell>
          <cell r="D1024">
            <v>0</v>
          </cell>
        </row>
        <row r="1025">
          <cell r="B1025" t="str">
            <v>OM7_8140</v>
          </cell>
          <cell r="D1025">
            <v>0</v>
          </cell>
        </row>
        <row r="1026">
          <cell r="B1026" t="str">
            <v>OM7_8140</v>
          </cell>
          <cell r="D1026">
            <v>0</v>
          </cell>
        </row>
        <row r="1027">
          <cell r="B1027" t="str">
            <v>OM7_8140</v>
          </cell>
          <cell r="D1027">
            <v>0</v>
          </cell>
        </row>
        <row r="1028">
          <cell r="B1028" t="str">
            <v>OM7_8140</v>
          </cell>
          <cell r="D1028">
            <v>0</v>
          </cell>
        </row>
        <row r="1029">
          <cell r="B1029" t="str">
            <v>OM7_8140</v>
          </cell>
          <cell r="D1029">
            <v>0</v>
          </cell>
        </row>
        <row r="1030">
          <cell r="B1030" t="str">
            <v>OM7_8140</v>
          </cell>
          <cell r="D1030">
            <v>0</v>
          </cell>
        </row>
        <row r="1031">
          <cell r="B1031" t="str">
            <v>OM7_8141</v>
          </cell>
          <cell r="D1031">
            <v>12110.99</v>
          </cell>
        </row>
        <row r="1032">
          <cell r="B1032" t="str">
            <v>OM7_8141</v>
          </cell>
          <cell r="D1032">
            <v>36066.870000000003</v>
          </cell>
        </row>
        <row r="1033">
          <cell r="B1033" t="str">
            <v>OM7_8141</v>
          </cell>
          <cell r="D1033">
            <v>0</v>
          </cell>
        </row>
        <row r="1034">
          <cell r="B1034" t="str">
            <v>OM7_8142</v>
          </cell>
          <cell r="D1034">
            <v>0</v>
          </cell>
        </row>
        <row r="1035">
          <cell r="B1035" t="str">
            <v>OM7_8142</v>
          </cell>
          <cell r="D1035">
            <v>0</v>
          </cell>
        </row>
        <row r="1036">
          <cell r="B1036" t="str">
            <v>OM7_8143</v>
          </cell>
          <cell r="D1036">
            <v>0</v>
          </cell>
        </row>
        <row r="1037">
          <cell r="B1037" t="str">
            <v>OM7_8143</v>
          </cell>
          <cell r="D1037">
            <v>0</v>
          </cell>
        </row>
        <row r="1038">
          <cell r="B1038" t="str">
            <v>OM7_8144</v>
          </cell>
          <cell r="D1038">
            <v>0</v>
          </cell>
        </row>
        <row r="1039">
          <cell r="B1039" t="str">
            <v>OM7_8144</v>
          </cell>
          <cell r="D1039">
            <v>0</v>
          </cell>
        </row>
        <row r="1040">
          <cell r="B1040" t="str">
            <v>OM7_8147</v>
          </cell>
          <cell r="D1040">
            <v>78982.97</v>
          </cell>
        </row>
        <row r="1041">
          <cell r="B1041" t="str">
            <v>OM7_8147</v>
          </cell>
          <cell r="D1041">
            <v>220086.3</v>
          </cell>
        </row>
        <row r="1042">
          <cell r="B1042" t="str">
            <v>OM7_8147</v>
          </cell>
          <cell r="D1042">
            <v>-3033.44</v>
          </cell>
        </row>
        <row r="1043">
          <cell r="B1043" t="str">
            <v>OM7_8147</v>
          </cell>
          <cell r="D1043">
            <v>0</v>
          </cell>
        </row>
        <row r="1044">
          <cell r="B1044" t="str">
            <v>OM7_8147</v>
          </cell>
          <cell r="D1044">
            <v>1027.68</v>
          </cell>
        </row>
        <row r="1045">
          <cell r="B1045" t="str">
            <v>OM7_8147</v>
          </cell>
          <cell r="D1045">
            <v>0</v>
          </cell>
        </row>
        <row r="1046">
          <cell r="B1046" t="str">
            <v>OM7_8148</v>
          </cell>
          <cell r="D1046">
            <v>-20034.47</v>
          </cell>
        </row>
        <row r="1047">
          <cell r="B1047" t="str">
            <v>OM7_8150</v>
          </cell>
          <cell r="D1047">
            <v>-897.81846599999994</v>
          </cell>
        </row>
        <row r="1048">
          <cell r="B1048" t="str">
            <v>OM5_8132</v>
          </cell>
          <cell r="D1048">
            <v>122602.54</v>
          </cell>
        </row>
        <row r="1049">
          <cell r="B1049" t="str">
            <v>OM5_8133</v>
          </cell>
          <cell r="D1049">
            <v>0</v>
          </cell>
        </row>
        <row r="1050">
          <cell r="B1050" t="str">
            <v>OM5_8133</v>
          </cell>
          <cell r="D1050">
            <v>0</v>
          </cell>
        </row>
        <row r="1051">
          <cell r="B1051" t="str">
            <v>OM5_8134</v>
          </cell>
          <cell r="D1051">
            <v>0</v>
          </cell>
        </row>
        <row r="1052">
          <cell r="B1052" t="str">
            <v>OM5_8134</v>
          </cell>
          <cell r="D1052">
            <v>0</v>
          </cell>
        </row>
        <row r="1053">
          <cell r="B1053" t="str">
            <v>OM5_8134</v>
          </cell>
          <cell r="D1053">
            <v>0</v>
          </cell>
        </row>
        <row r="1054">
          <cell r="B1054" t="str">
            <v>OM5_8135</v>
          </cell>
          <cell r="D1054">
            <v>0</v>
          </cell>
        </row>
        <row r="1055">
          <cell r="B1055" t="str">
            <v>OM5_8135</v>
          </cell>
          <cell r="D1055">
            <v>0</v>
          </cell>
        </row>
        <row r="1056">
          <cell r="B1056" t="str">
            <v>OM5_8135</v>
          </cell>
          <cell r="D1056">
            <v>0</v>
          </cell>
        </row>
        <row r="1057">
          <cell r="B1057" t="str">
            <v>OM5_8137</v>
          </cell>
          <cell r="D1057">
            <v>0</v>
          </cell>
        </row>
        <row r="1058">
          <cell r="B1058" t="str">
            <v>OM5_8137</v>
          </cell>
          <cell r="D1058">
            <v>0</v>
          </cell>
        </row>
        <row r="1059">
          <cell r="B1059" t="str">
            <v>OM5_8139</v>
          </cell>
          <cell r="D1059">
            <v>1427.06</v>
          </cell>
        </row>
        <row r="1060">
          <cell r="B1060" t="str">
            <v>OM5_8140</v>
          </cell>
          <cell r="D1060">
            <v>6594.08</v>
          </cell>
        </row>
        <row r="1061">
          <cell r="B1061" t="str">
            <v>OM5_8140</v>
          </cell>
          <cell r="D1061">
            <v>0</v>
          </cell>
        </row>
        <row r="1062">
          <cell r="B1062" t="str">
            <v>OM5_8140</v>
          </cell>
          <cell r="D1062">
            <v>0</v>
          </cell>
        </row>
        <row r="1063">
          <cell r="B1063" t="str">
            <v>OM5_8140</v>
          </cell>
          <cell r="D1063">
            <v>2420.87</v>
          </cell>
        </row>
        <row r="1064">
          <cell r="B1064" t="str">
            <v>OM5_8140</v>
          </cell>
          <cell r="D1064">
            <v>0</v>
          </cell>
        </row>
        <row r="1065">
          <cell r="B1065" t="str">
            <v>OM5_8140</v>
          </cell>
          <cell r="D1065">
            <v>0</v>
          </cell>
        </row>
        <row r="1066">
          <cell r="B1066" t="str">
            <v>OM5_8140</v>
          </cell>
          <cell r="D1066">
            <v>78080.86</v>
          </cell>
        </row>
        <row r="1067">
          <cell r="B1067" t="str">
            <v>OM5_8140</v>
          </cell>
          <cell r="D1067">
            <v>0</v>
          </cell>
        </row>
        <row r="1068">
          <cell r="B1068" t="str">
            <v>OM5_8141</v>
          </cell>
          <cell r="D1068">
            <v>0</v>
          </cell>
        </row>
        <row r="1069">
          <cell r="B1069" t="str">
            <v>OM5_8141</v>
          </cell>
          <cell r="D1069">
            <v>0</v>
          </cell>
        </row>
        <row r="1070">
          <cell r="B1070" t="str">
            <v>OM5_8141</v>
          </cell>
          <cell r="D1070">
            <v>0</v>
          </cell>
        </row>
        <row r="1071">
          <cell r="B1071" t="str">
            <v>OM5_8142</v>
          </cell>
          <cell r="D1071">
            <v>0</v>
          </cell>
        </row>
        <row r="1072">
          <cell r="B1072" t="str">
            <v>OM5_8142</v>
          </cell>
          <cell r="D1072">
            <v>0</v>
          </cell>
        </row>
        <row r="1073">
          <cell r="B1073" t="str">
            <v>OM5_8143</v>
          </cell>
          <cell r="D1073">
            <v>0</v>
          </cell>
        </row>
        <row r="1074">
          <cell r="B1074" t="str">
            <v>OM5_8143</v>
          </cell>
          <cell r="D1074">
            <v>26922.34</v>
          </cell>
        </row>
        <row r="1075">
          <cell r="B1075" t="str">
            <v>OM5_8144</v>
          </cell>
          <cell r="D1075">
            <v>198008</v>
          </cell>
        </row>
        <row r="1076">
          <cell r="B1076" t="str">
            <v>OM5_8144</v>
          </cell>
          <cell r="D1076">
            <v>106076</v>
          </cell>
        </row>
        <row r="1077">
          <cell r="B1077" t="str">
            <v>OM5_8147</v>
          </cell>
          <cell r="D1077">
            <v>0</v>
          </cell>
        </row>
        <row r="1078">
          <cell r="B1078" t="str">
            <v>OM5_8147</v>
          </cell>
          <cell r="D1078">
            <v>0</v>
          </cell>
        </row>
        <row r="1079">
          <cell r="B1079" t="str">
            <v>OM5_8147</v>
          </cell>
          <cell r="D1079">
            <v>0</v>
          </cell>
        </row>
        <row r="1080">
          <cell r="B1080" t="str">
            <v>OM5_8147</v>
          </cell>
          <cell r="D1080">
            <v>0</v>
          </cell>
        </row>
        <row r="1081">
          <cell r="B1081" t="str">
            <v>OM5_8147</v>
          </cell>
          <cell r="D1081">
            <v>0</v>
          </cell>
        </row>
        <row r="1082">
          <cell r="B1082" t="str">
            <v>OM5_8147</v>
          </cell>
          <cell r="D1082">
            <v>0</v>
          </cell>
        </row>
        <row r="1083">
          <cell r="B1083" t="str">
            <v>OM5_8148</v>
          </cell>
          <cell r="D1083">
            <v>0</v>
          </cell>
        </row>
        <row r="1084">
          <cell r="B1084" t="str">
            <v>OM5_8150</v>
          </cell>
          <cell r="D1084">
            <v>-10773.681533999999</v>
          </cell>
        </row>
        <row r="1085">
          <cell r="B1085" t="str">
            <v>OM5_8153</v>
          </cell>
          <cell r="D1085">
            <v>0</v>
          </cell>
        </row>
        <row r="1086">
          <cell r="B1086" t="str">
            <v>OM5_8153</v>
          </cell>
          <cell r="D1086">
            <v>0</v>
          </cell>
        </row>
        <row r="1087">
          <cell r="B1087" t="str">
            <v>OM5_8154</v>
          </cell>
          <cell r="D1087">
            <v>0</v>
          </cell>
        </row>
        <row r="1088">
          <cell r="B1088" t="str">
            <v>OM5_8154</v>
          </cell>
          <cell r="D1088">
            <v>0</v>
          </cell>
        </row>
        <row r="1089">
          <cell r="B1089" t="str">
            <v>OM5_8155</v>
          </cell>
          <cell r="D1089">
            <v>0</v>
          </cell>
        </row>
        <row r="1090">
          <cell r="B1090" t="str">
            <v>OM5_8156</v>
          </cell>
          <cell r="D1090">
            <v>0</v>
          </cell>
        </row>
        <row r="1091">
          <cell r="B1091" t="str">
            <v>OM5_8156</v>
          </cell>
          <cell r="D1091">
            <v>0</v>
          </cell>
        </row>
        <row r="1092">
          <cell r="B1092" t="str">
            <v>OM5_8157</v>
          </cell>
          <cell r="D1092">
            <v>0</v>
          </cell>
        </row>
        <row r="1093">
          <cell r="B1093" t="str">
            <v>OM5_8158</v>
          </cell>
          <cell r="D1093">
            <v>426584.3</v>
          </cell>
        </row>
        <row r="1094">
          <cell r="B1094" t="str">
            <v>OM5_8164</v>
          </cell>
          <cell r="D1094">
            <v>0</v>
          </cell>
        </row>
        <row r="1095">
          <cell r="B1095" t="str">
            <v>OM5_8169</v>
          </cell>
          <cell r="D1095">
            <v>16438.689999999999</v>
          </cell>
        </row>
        <row r="1096">
          <cell r="B1096" t="str">
            <v>OM5_8169</v>
          </cell>
          <cell r="D1096">
            <v>0</v>
          </cell>
        </row>
        <row r="1097">
          <cell r="B1097" t="str">
            <v>OM5_8169</v>
          </cell>
          <cell r="D1097">
            <v>12959.17</v>
          </cell>
        </row>
        <row r="1098">
          <cell r="B1098" t="str">
            <v>OM5_8169</v>
          </cell>
          <cell r="D1098">
            <v>12618.93</v>
          </cell>
        </row>
        <row r="1099">
          <cell r="B1099" t="str">
            <v>OM5_8169</v>
          </cell>
          <cell r="D1099">
            <v>4298.05</v>
          </cell>
        </row>
        <row r="1100">
          <cell r="B1100" t="str">
            <v>OM5_8169</v>
          </cell>
          <cell r="D1100">
            <v>4165.47</v>
          </cell>
        </row>
        <row r="1101">
          <cell r="B1101" t="str">
            <v>OM5_8170</v>
          </cell>
          <cell r="D1101">
            <v>0</v>
          </cell>
        </row>
        <row r="1102">
          <cell r="B1102" t="str">
            <v>OM5_8170</v>
          </cell>
          <cell r="D1102">
            <v>1713.08</v>
          </cell>
        </row>
        <row r="1103">
          <cell r="B1103" t="str">
            <v>OM5_8170</v>
          </cell>
          <cell r="D1103">
            <v>6871.91</v>
          </cell>
        </row>
        <row r="1104">
          <cell r="B1104" t="str">
            <v>OM5_8170</v>
          </cell>
          <cell r="D1104">
            <v>577.72</v>
          </cell>
        </row>
        <row r="1105">
          <cell r="B1105" t="str">
            <v>OM6_8170</v>
          </cell>
          <cell r="D1105">
            <v>0</v>
          </cell>
        </row>
        <row r="1106">
          <cell r="B1106" t="str">
            <v>OM6_8170</v>
          </cell>
          <cell r="D1106">
            <v>0</v>
          </cell>
        </row>
        <row r="1107">
          <cell r="B1107" t="str">
            <v>OM6_8171</v>
          </cell>
          <cell r="D1107">
            <v>0</v>
          </cell>
        </row>
        <row r="1108">
          <cell r="B1108" t="str">
            <v>OM6_8171</v>
          </cell>
          <cell r="D1108">
            <v>0</v>
          </cell>
        </row>
        <row r="1109">
          <cell r="B1109" t="str">
            <v>OM6_8171</v>
          </cell>
          <cell r="D1109">
            <v>0</v>
          </cell>
        </row>
        <row r="1110">
          <cell r="B1110" t="str">
            <v>OM6_8171</v>
          </cell>
          <cell r="D1110">
            <v>0</v>
          </cell>
        </row>
        <row r="1111">
          <cell r="B1111" t="str">
            <v>OM6_8171</v>
          </cell>
          <cell r="D1111">
            <v>0</v>
          </cell>
        </row>
        <row r="1112">
          <cell r="B1112" t="str">
            <v>OM6_8178</v>
          </cell>
          <cell r="D1112">
            <v>0</v>
          </cell>
        </row>
        <row r="1113">
          <cell r="B1113" t="str">
            <v>OM6_8178</v>
          </cell>
          <cell r="D1113">
            <v>0</v>
          </cell>
        </row>
        <row r="1114">
          <cell r="B1114" t="str">
            <v>OM6_8180</v>
          </cell>
          <cell r="D1114">
            <v>0</v>
          </cell>
        </row>
        <row r="1115">
          <cell r="B1115" t="str">
            <v>OM6_8181</v>
          </cell>
          <cell r="D1115">
            <v>0</v>
          </cell>
        </row>
        <row r="1116">
          <cell r="B1116" t="str">
            <v>OM6_8183</v>
          </cell>
          <cell r="D1116">
            <v>0</v>
          </cell>
        </row>
        <row r="1117">
          <cell r="B1117" t="str">
            <v>OM6_8183</v>
          </cell>
          <cell r="D1117">
            <v>0</v>
          </cell>
        </row>
        <row r="1118">
          <cell r="B1118" t="str">
            <v>OM6_8183</v>
          </cell>
          <cell r="D1118">
            <v>0</v>
          </cell>
        </row>
        <row r="1119">
          <cell r="B1119" t="str">
            <v>OM6_8186</v>
          </cell>
          <cell r="D1119">
            <v>0</v>
          </cell>
        </row>
        <row r="1120">
          <cell r="B1120" t="str">
            <v>OM6_8186</v>
          </cell>
          <cell r="D1120">
            <v>0</v>
          </cell>
        </row>
        <row r="1121">
          <cell r="B1121" t="str">
            <v>OM6_8186</v>
          </cell>
          <cell r="D1121">
            <v>0</v>
          </cell>
        </row>
        <row r="1122">
          <cell r="B1122" t="str">
            <v>OM6_8188</v>
          </cell>
          <cell r="D1122">
            <v>0</v>
          </cell>
        </row>
        <row r="1123">
          <cell r="B1123" t="str">
            <v>OM6_8188</v>
          </cell>
          <cell r="D1123">
            <v>0</v>
          </cell>
        </row>
        <row r="1124">
          <cell r="B1124" t="str">
            <v>OM6_8188</v>
          </cell>
          <cell r="D1124">
            <v>0</v>
          </cell>
        </row>
        <row r="1125">
          <cell r="B1125" t="str">
            <v>OM6_8140</v>
          </cell>
          <cell r="D1125">
            <v>0</v>
          </cell>
        </row>
        <row r="1126">
          <cell r="B1126" t="str">
            <v>OM6_8134</v>
          </cell>
          <cell r="D1126">
            <v>0</v>
          </cell>
        </row>
        <row r="1127">
          <cell r="B1127" t="str">
            <v>OM6_8130</v>
          </cell>
          <cell r="D1127">
            <v>0</v>
          </cell>
        </row>
        <row r="1128">
          <cell r="B1128" t="str">
            <v>OM6_8146</v>
          </cell>
          <cell r="D1128">
            <v>0</v>
          </cell>
        </row>
        <row r="1129">
          <cell r="B1129" t="str">
            <v>OM6_8132</v>
          </cell>
          <cell r="D1129">
            <v>0</v>
          </cell>
        </row>
        <row r="1130">
          <cell r="B1130" t="str">
            <v>OM6_8163</v>
          </cell>
          <cell r="D1130">
            <v>0</v>
          </cell>
        </row>
        <row r="1131">
          <cell r="B1131" t="str">
            <v>OM6_8147</v>
          </cell>
          <cell r="D1131">
            <v>0</v>
          </cell>
        </row>
        <row r="1132">
          <cell r="B1132" t="str">
            <v>OM6_8142</v>
          </cell>
          <cell r="D1132">
            <v>0</v>
          </cell>
        </row>
        <row r="1133">
          <cell r="B1133" t="str">
            <v>OM6_8138</v>
          </cell>
          <cell r="D1133">
            <v>0</v>
          </cell>
        </row>
        <row r="1134">
          <cell r="B1134" t="str">
            <v>OM6_8131</v>
          </cell>
          <cell r="D1134">
            <v>0</v>
          </cell>
        </row>
        <row r="1135">
          <cell r="B1135" t="str">
            <v>OM6_8138</v>
          </cell>
          <cell r="D1135">
            <v>0</v>
          </cell>
        </row>
        <row r="1136">
          <cell r="B1136" t="str">
            <v>OM6_8144</v>
          </cell>
          <cell r="D1136">
            <v>0</v>
          </cell>
        </row>
        <row r="1137">
          <cell r="B1137" t="str">
            <v>OM6_8150</v>
          </cell>
          <cell r="D1137">
            <v>-11671.5</v>
          </cell>
        </row>
        <row r="1138">
          <cell r="B1138" t="str">
            <v>OM6_8170</v>
          </cell>
          <cell r="D1138">
            <v>0</v>
          </cell>
        </row>
        <row r="1139">
          <cell r="B1139" t="str">
            <v>OM6_8136</v>
          </cell>
          <cell r="D1139">
            <v>0</v>
          </cell>
        </row>
        <row r="1140">
          <cell r="B1140" t="str">
            <v>OM6_8145</v>
          </cell>
          <cell r="D1140">
            <v>0</v>
          </cell>
        </row>
        <row r="1141">
          <cell r="B1141" t="str">
            <v>OM6_8169</v>
          </cell>
          <cell r="D1141">
            <v>0</v>
          </cell>
        </row>
        <row r="1142">
          <cell r="B1142" t="str">
            <v>OM6_8130</v>
          </cell>
          <cell r="D1142">
            <v>0</v>
          </cell>
        </row>
        <row r="1143">
          <cell r="B1143" t="str">
            <v>OM6_8131</v>
          </cell>
          <cell r="D1143">
            <v>0</v>
          </cell>
        </row>
        <row r="1144">
          <cell r="B1144" t="str">
            <v>OM6_8132</v>
          </cell>
          <cell r="D1144">
            <v>0</v>
          </cell>
        </row>
        <row r="1145">
          <cell r="B1145" t="str">
            <v>OM6_8132</v>
          </cell>
          <cell r="D1145">
            <v>0</v>
          </cell>
        </row>
        <row r="1146">
          <cell r="B1146" t="str">
            <v>OM6_8133</v>
          </cell>
          <cell r="D1146">
            <v>0</v>
          </cell>
        </row>
        <row r="1147">
          <cell r="B1147" t="str">
            <v>OM6_8133</v>
          </cell>
          <cell r="D1147">
            <v>0</v>
          </cell>
        </row>
        <row r="1148">
          <cell r="B1148" t="str">
            <v>OM6_8134</v>
          </cell>
          <cell r="D1148">
            <v>0</v>
          </cell>
        </row>
        <row r="1149">
          <cell r="B1149" t="str">
            <v>OM6_8134</v>
          </cell>
          <cell r="D1149">
            <v>0</v>
          </cell>
        </row>
        <row r="1150">
          <cell r="B1150" t="str">
            <v>OM6_8134</v>
          </cell>
          <cell r="D1150">
            <v>0</v>
          </cell>
        </row>
        <row r="1151">
          <cell r="B1151" t="str">
            <v>OM6_8135</v>
          </cell>
          <cell r="D1151">
            <v>0</v>
          </cell>
        </row>
        <row r="1152">
          <cell r="B1152" t="str">
            <v>OM6_8135</v>
          </cell>
          <cell r="D1152">
            <v>0</v>
          </cell>
        </row>
        <row r="1153">
          <cell r="B1153" t="str">
            <v>OM6_8135</v>
          </cell>
          <cell r="D1153">
            <v>0</v>
          </cell>
        </row>
        <row r="1154">
          <cell r="B1154" t="str">
            <v>OM6_8137</v>
          </cell>
          <cell r="D1154">
            <v>23343</v>
          </cell>
        </row>
        <row r="1155">
          <cell r="B1155" t="str">
            <v>OM6_8137</v>
          </cell>
          <cell r="D1155">
            <v>63017.32</v>
          </cell>
        </row>
        <row r="1156">
          <cell r="B1156" t="str">
            <v>OM6_8139</v>
          </cell>
          <cell r="D1156">
            <v>0</v>
          </cell>
        </row>
        <row r="1157">
          <cell r="B1157" t="str">
            <v>OM6_8140</v>
          </cell>
          <cell r="D1157">
            <v>0</v>
          </cell>
        </row>
        <row r="1158">
          <cell r="B1158" t="str">
            <v>OM6_8140</v>
          </cell>
          <cell r="D1158">
            <v>0</v>
          </cell>
        </row>
        <row r="1159">
          <cell r="B1159" t="str">
            <v>OM6_8140</v>
          </cell>
          <cell r="D1159">
            <v>0</v>
          </cell>
        </row>
        <row r="1160">
          <cell r="B1160" t="str">
            <v>OM6_8140</v>
          </cell>
          <cell r="D1160">
            <v>0</v>
          </cell>
        </row>
        <row r="1161">
          <cell r="B1161" t="str">
            <v>OM6_8140</v>
          </cell>
          <cell r="D1161">
            <v>0</v>
          </cell>
        </row>
        <row r="1162">
          <cell r="B1162" t="str">
            <v>OM6_8140</v>
          </cell>
          <cell r="D1162">
            <v>0</v>
          </cell>
        </row>
        <row r="1163">
          <cell r="B1163" t="str">
            <v>OM6_8140</v>
          </cell>
          <cell r="D1163">
            <v>0</v>
          </cell>
        </row>
        <row r="1164">
          <cell r="B1164" t="str">
            <v>OM4_8146</v>
          </cell>
          <cell r="D1164">
            <v>0</v>
          </cell>
        </row>
        <row r="1165">
          <cell r="B1165" t="str">
            <v>OM4_8132</v>
          </cell>
          <cell r="D1165">
            <v>0</v>
          </cell>
        </row>
        <row r="1166">
          <cell r="B1166" t="str">
            <v>OM4_8163</v>
          </cell>
          <cell r="D1166">
            <v>0</v>
          </cell>
        </row>
        <row r="1167">
          <cell r="B1167" t="str">
            <v>OM4_8147</v>
          </cell>
          <cell r="D1167">
            <v>1</v>
          </cell>
        </row>
        <row r="1168">
          <cell r="B1168" t="str">
            <v>OM4_8142</v>
          </cell>
          <cell r="D1168">
            <v>0</v>
          </cell>
        </row>
        <row r="1169">
          <cell r="B1169" t="str">
            <v>OM4_8138</v>
          </cell>
          <cell r="D1169">
            <v>7.6923077000000006E-2</v>
          </cell>
        </row>
        <row r="1170">
          <cell r="B1170" t="str">
            <v>OM4_8131</v>
          </cell>
          <cell r="D1170">
            <v>1</v>
          </cell>
        </row>
        <row r="1171">
          <cell r="B1171" t="str">
            <v>OM4_8138</v>
          </cell>
          <cell r="D1171">
            <v>7.6923077000000006E-2</v>
          </cell>
        </row>
        <row r="1172">
          <cell r="B1172" t="str">
            <v>OM4_8144</v>
          </cell>
          <cell r="D1172">
            <v>0</v>
          </cell>
        </row>
        <row r="1173">
          <cell r="B1173" t="str">
            <v>OM4_8150</v>
          </cell>
          <cell r="D1173">
            <v>3.8462000000000003E-2</v>
          </cell>
        </row>
        <row r="1174">
          <cell r="B1174" t="str">
            <v>OM4_8170</v>
          </cell>
          <cell r="D1174">
            <v>0</v>
          </cell>
        </row>
        <row r="1175">
          <cell r="B1175" t="str">
            <v>OM4_8136</v>
          </cell>
          <cell r="D1175">
            <v>1</v>
          </cell>
        </row>
        <row r="1176">
          <cell r="B1176" t="str">
            <v>OM4_8145</v>
          </cell>
          <cell r="D1176">
            <v>1</v>
          </cell>
        </row>
        <row r="1177">
          <cell r="B1177" t="str">
            <v>OM4_8169</v>
          </cell>
          <cell r="D1177">
            <v>0</v>
          </cell>
        </row>
        <row r="1178">
          <cell r="B1178" t="str">
            <v>OM4_8130</v>
          </cell>
          <cell r="D1178">
            <v>1</v>
          </cell>
        </row>
        <row r="1179">
          <cell r="B1179" t="str">
            <v>OM4_8131</v>
          </cell>
          <cell r="D1179">
            <v>1</v>
          </cell>
        </row>
        <row r="1180">
          <cell r="B1180" t="str">
            <v>OM4_8132</v>
          </cell>
          <cell r="D1180">
            <v>0</v>
          </cell>
        </row>
        <row r="1181">
          <cell r="B1181" t="str">
            <v>OM4_8132</v>
          </cell>
          <cell r="D1181">
            <v>0</v>
          </cell>
        </row>
        <row r="1182">
          <cell r="B1182" t="str">
            <v>OM4_8133</v>
          </cell>
          <cell r="D1182">
            <v>1</v>
          </cell>
        </row>
        <row r="1183">
          <cell r="B1183" t="str">
            <v>OM4_8133</v>
          </cell>
          <cell r="D1183">
            <v>1</v>
          </cell>
        </row>
        <row r="1184">
          <cell r="B1184" t="str">
            <v>OM4_8134</v>
          </cell>
          <cell r="D1184">
            <v>0</v>
          </cell>
        </row>
        <row r="1185">
          <cell r="B1185" t="str">
            <v>OM4_8134</v>
          </cell>
          <cell r="D1185">
            <v>0</v>
          </cell>
        </row>
        <row r="1186">
          <cell r="B1186" t="str">
            <v>OM4_8134</v>
          </cell>
          <cell r="D1186">
            <v>0</v>
          </cell>
        </row>
        <row r="1187">
          <cell r="B1187" t="str">
            <v>OM4_8135</v>
          </cell>
          <cell r="D1187">
            <v>0</v>
          </cell>
        </row>
        <row r="1188">
          <cell r="B1188" t="str">
            <v>OM4_8135</v>
          </cell>
          <cell r="D1188">
            <v>0</v>
          </cell>
        </row>
        <row r="1189">
          <cell r="B1189" t="str">
            <v>OM4_8135</v>
          </cell>
          <cell r="D1189">
            <v>0</v>
          </cell>
        </row>
        <row r="1190">
          <cell r="B1190" t="str">
            <v>OM4_8137</v>
          </cell>
          <cell r="D1190">
            <v>0</v>
          </cell>
        </row>
        <row r="1191">
          <cell r="B1191" t="str">
            <v>OM4_8137</v>
          </cell>
          <cell r="D1191">
            <v>0</v>
          </cell>
        </row>
        <row r="1192">
          <cell r="B1192" t="str">
            <v>OM4_8139</v>
          </cell>
          <cell r="D1192">
            <v>0</v>
          </cell>
        </row>
        <row r="1193">
          <cell r="B1193" t="str">
            <v>OM4_8140</v>
          </cell>
          <cell r="D1193">
            <v>0</v>
          </cell>
        </row>
        <row r="1194">
          <cell r="B1194" t="str">
            <v>OM4_8140</v>
          </cell>
          <cell r="D1194">
            <v>0</v>
          </cell>
        </row>
        <row r="1195">
          <cell r="B1195" t="str">
            <v>OM4_8140</v>
          </cell>
          <cell r="D1195">
            <v>0</v>
          </cell>
        </row>
        <row r="1196">
          <cell r="B1196" t="str">
            <v>OM4_8140</v>
          </cell>
          <cell r="D1196">
            <v>0</v>
          </cell>
        </row>
        <row r="1197">
          <cell r="B1197" t="str">
            <v>OM4_8140</v>
          </cell>
          <cell r="D1197">
            <v>0</v>
          </cell>
        </row>
        <row r="1198">
          <cell r="B1198" t="str">
            <v>OM4_8140</v>
          </cell>
          <cell r="D1198">
            <v>0</v>
          </cell>
        </row>
        <row r="1199">
          <cell r="B1199" t="str">
            <v>OM4_8140</v>
          </cell>
          <cell r="D1199">
            <v>0</v>
          </cell>
        </row>
        <row r="1200">
          <cell r="B1200" t="str">
            <v>OM4_8140</v>
          </cell>
          <cell r="D1200">
            <v>0</v>
          </cell>
        </row>
        <row r="1201">
          <cell r="B1201" t="str">
            <v>OM4_8141</v>
          </cell>
          <cell r="D1201">
            <v>1</v>
          </cell>
        </row>
        <row r="1202">
          <cell r="B1202" t="str">
            <v>OM4_8141</v>
          </cell>
          <cell r="D1202">
            <v>1</v>
          </cell>
        </row>
        <row r="1203">
          <cell r="B1203" t="str">
            <v>OM4_8141</v>
          </cell>
          <cell r="D1203">
            <v>1</v>
          </cell>
        </row>
        <row r="1204">
          <cell r="B1204" t="str">
            <v>OM4_8142</v>
          </cell>
          <cell r="D1204">
            <v>0</v>
          </cell>
        </row>
        <row r="1205">
          <cell r="B1205" t="str">
            <v>OM4_8142</v>
          </cell>
          <cell r="D1205">
            <v>0</v>
          </cell>
        </row>
        <row r="1206">
          <cell r="B1206" t="str">
            <v>OM4_8143</v>
          </cell>
          <cell r="D1206">
            <v>0</v>
          </cell>
        </row>
        <row r="1207">
          <cell r="B1207" t="str">
            <v>OM4_8143</v>
          </cell>
          <cell r="D1207">
            <v>0</v>
          </cell>
        </row>
        <row r="1208">
          <cell r="B1208" t="str">
            <v>OM4_8144</v>
          </cell>
          <cell r="D1208">
            <v>0</v>
          </cell>
        </row>
        <row r="1209">
          <cell r="B1209" t="str">
            <v>OM4_8144</v>
          </cell>
          <cell r="D1209">
            <v>0</v>
          </cell>
        </row>
        <row r="1210">
          <cell r="B1210" t="str">
            <v>OM4_8147</v>
          </cell>
          <cell r="D1210">
            <v>1</v>
          </cell>
        </row>
        <row r="1211">
          <cell r="B1211" t="str">
            <v>OM4_8147</v>
          </cell>
          <cell r="D1211">
            <v>1</v>
          </cell>
        </row>
        <row r="1212">
          <cell r="B1212" t="str">
            <v>OM4_8147</v>
          </cell>
          <cell r="D1212">
            <v>1</v>
          </cell>
        </row>
        <row r="1213">
          <cell r="B1213" t="str">
            <v>OM4_8147</v>
          </cell>
          <cell r="D1213">
            <v>1</v>
          </cell>
        </row>
        <row r="1214">
          <cell r="B1214" t="str">
            <v>OM4_8147</v>
          </cell>
          <cell r="D1214">
            <v>1</v>
          </cell>
        </row>
        <row r="1215">
          <cell r="B1215" t="str">
            <v>OM4_8147</v>
          </cell>
          <cell r="D1215">
            <v>1</v>
          </cell>
        </row>
        <row r="1216">
          <cell r="B1216" t="str">
            <v>OM4_8148</v>
          </cell>
          <cell r="D1216">
            <v>1</v>
          </cell>
        </row>
        <row r="1217">
          <cell r="B1217" t="str">
            <v>OM4_8150</v>
          </cell>
          <cell r="D1217">
            <v>3.8462000000000003E-2</v>
          </cell>
        </row>
        <row r="1218">
          <cell r="B1218" t="str">
            <v>OM4_8153</v>
          </cell>
          <cell r="D1218">
            <v>0</v>
          </cell>
        </row>
        <row r="1219">
          <cell r="B1219" t="str">
            <v>OM4_8153</v>
          </cell>
          <cell r="D1219">
            <v>0</v>
          </cell>
        </row>
        <row r="1220">
          <cell r="B1220" t="str">
            <v>OM4_8154</v>
          </cell>
          <cell r="D1220">
            <v>1</v>
          </cell>
        </row>
        <row r="1221">
          <cell r="B1221" t="str">
            <v>OM4_8154</v>
          </cell>
          <cell r="D1221">
            <v>1</v>
          </cell>
        </row>
        <row r="1222">
          <cell r="B1222" t="str">
            <v>OM4_8155</v>
          </cell>
          <cell r="D1222">
            <v>1</v>
          </cell>
        </row>
        <row r="1223">
          <cell r="B1223" t="str">
            <v>OM4_8156</v>
          </cell>
          <cell r="D1223">
            <v>0</v>
          </cell>
        </row>
        <row r="1224">
          <cell r="B1224" t="str">
            <v>OM4_8156</v>
          </cell>
          <cell r="D1224">
            <v>0</v>
          </cell>
        </row>
        <row r="1225">
          <cell r="B1225" t="str">
            <v>OM4_8157</v>
          </cell>
          <cell r="D1225">
            <v>7.6923000000000005E-2</v>
          </cell>
        </row>
        <row r="1226">
          <cell r="B1226" t="str">
            <v>OM4_8158</v>
          </cell>
          <cell r="D1226">
            <v>0</v>
          </cell>
        </row>
        <row r="1227">
          <cell r="B1227" t="str">
            <v>OM4_8164</v>
          </cell>
          <cell r="D1227">
            <v>7.6923000000000005E-2</v>
          </cell>
        </row>
        <row r="1228">
          <cell r="B1228" t="str">
            <v>OM4_8169</v>
          </cell>
          <cell r="D1228">
            <v>0</v>
          </cell>
        </row>
        <row r="1229">
          <cell r="B1229" t="str">
            <v>OM4_8169</v>
          </cell>
          <cell r="D1229">
            <v>0</v>
          </cell>
        </row>
        <row r="1230">
          <cell r="B1230" t="str">
            <v>OM4_8169</v>
          </cell>
          <cell r="D1230">
            <v>0</v>
          </cell>
        </row>
        <row r="1231">
          <cell r="B1231" t="str">
            <v>OM4_8169</v>
          </cell>
          <cell r="D1231">
            <v>0</v>
          </cell>
        </row>
        <row r="1232">
          <cell r="B1232" t="str">
            <v>OM4_8169</v>
          </cell>
          <cell r="D1232">
            <v>0</v>
          </cell>
        </row>
        <row r="1233">
          <cell r="B1233" t="str">
            <v>OM4_8169</v>
          </cell>
          <cell r="D1233">
            <v>0</v>
          </cell>
        </row>
        <row r="1234">
          <cell r="B1234" t="str">
            <v>OM4_8170</v>
          </cell>
          <cell r="D1234">
            <v>0</v>
          </cell>
        </row>
        <row r="1235">
          <cell r="B1235" t="str">
            <v>OM4_8170</v>
          </cell>
          <cell r="D1235">
            <v>0</v>
          </cell>
        </row>
        <row r="1236">
          <cell r="B1236" t="str">
            <v>OM4_8170</v>
          </cell>
          <cell r="D1236">
            <v>0</v>
          </cell>
        </row>
        <row r="1237">
          <cell r="B1237" t="str">
            <v>OM4_8170</v>
          </cell>
          <cell r="D1237">
            <v>0</v>
          </cell>
        </row>
        <row r="1238">
          <cell r="B1238" t="str">
            <v>OM5_8170</v>
          </cell>
          <cell r="D1238">
            <v>1520.04</v>
          </cell>
        </row>
        <row r="1239">
          <cell r="B1239" t="str">
            <v>OM5_8170</v>
          </cell>
          <cell r="D1239">
            <v>597.97</v>
          </cell>
        </row>
        <row r="1240">
          <cell r="B1240" t="str">
            <v>OM5_8171</v>
          </cell>
          <cell r="D1240">
            <v>0</v>
          </cell>
        </row>
        <row r="1241">
          <cell r="B1241" t="str">
            <v>OM5_8171</v>
          </cell>
          <cell r="D1241">
            <v>0</v>
          </cell>
        </row>
        <row r="1242">
          <cell r="B1242" t="str">
            <v>OM5_8171</v>
          </cell>
          <cell r="D1242">
            <v>0</v>
          </cell>
        </row>
        <row r="1243">
          <cell r="B1243" t="str">
            <v>OM5_8171</v>
          </cell>
          <cell r="D1243">
            <v>0</v>
          </cell>
        </row>
        <row r="1244">
          <cell r="B1244" t="str">
            <v>OM5_8171</v>
          </cell>
          <cell r="D1244">
            <v>0</v>
          </cell>
        </row>
        <row r="1245">
          <cell r="B1245" t="str">
            <v>OM5_8178</v>
          </cell>
          <cell r="D1245">
            <v>0</v>
          </cell>
        </row>
        <row r="1246">
          <cell r="B1246" t="str">
            <v>OM5_8178</v>
          </cell>
          <cell r="D1246">
            <v>0</v>
          </cell>
        </row>
        <row r="1247">
          <cell r="B1247" t="str">
            <v>OM5_8180</v>
          </cell>
          <cell r="D1247">
            <v>10532.87</v>
          </cell>
        </row>
        <row r="1248">
          <cell r="B1248" t="str">
            <v>OM5_8181</v>
          </cell>
          <cell r="D1248">
            <v>0</v>
          </cell>
        </row>
        <row r="1249">
          <cell r="B1249" t="str">
            <v>OM5_8183</v>
          </cell>
          <cell r="D1249">
            <v>35380.615266679997</v>
          </cell>
        </row>
        <row r="1250">
          <cell r="B1250" t="str">
            <v>OM5_8183</v>
          </cell>
          <cell r="D1250">
            <v>-112676.30731672001</v>
          </cell>
        </row>
        <row r="1251">
          <cell r="B1251" t="str">
            <v>OM5_8183</v>
          </cell>
          <cell r="D1251">
            <v>-70761.230533359994</v>
          </cell>
        </row>
        <row r="1252">
          <cell r="B1252" t="str">
            <v>OM5_8186</v>
          </cell>
          <cell r="D1252">
            <v>22255.384541200001</v>
          </cell>
        </row>
        <row r="1253">
          <cell r="B1253" t="str">
            <v>OM5_8186</v>
          </cell>
          <cell r="D1253">
            <v>-70876.615148359997</v>
          </cell>
        </row>
        <row r="1254">
          <cell r="B1254" t="str">
            <v>OM5_8186</v>
          </cell>
          <cell r="D1254">
            <v>-44510.769082400002</v>
          </cell>
        </row>
        <row r="1255">
          <cell r="B1255" t="str">
            <v>OM5_8188</v>
          </cell>
          <cell r="D1255">
            <v>209.98153844404001</v>
          </cell>
        </row>
        <row r="1256">
          <cell r="B1256" t="str">
            <v>OM5_8188</v>
          </cell>
          <cell r="D1256">
            <v>0</v>
          </cell>
        </row>
        <row r="1257">
          <cell r="B1257" t="str">
            <v>OM5_8188</v>
          </cell>
          <cell r="D1257">
            <v>179234.27998506301</v>
          </cell>
        </row>
        <row r="1258">
          <cell r="B1258" t="str">
            <v>OM5_8140</v>
          </cell>
          <cell r="D1258">
            <v>10236.959999999999</v>
          </cell>
        </row>
        <row r="1259">
          <cell r="B1259" t="str">
            <v>OM5_8134</v>
          </cell>
          <cell r="D1259">
            <v>0</v>
          </cell>
        </row>
        <row r="1260">
          <cell r="B1260" t="str">
            <v>OM5_8130</v>
          </cell>
          <cell r="D1260">
            <v>0</v>
          </cell>
        </row>
        <row r="1261">
          <cell r="B1261" t="str">
            <v>OM5_8146</v>
          </cell>
          <cell r="D1261">
            <v>1630.84</v>
          </cell>
        </row>
        <row r="1262">
          <cell r="B1262" t="str">
            <v>OM5_8132</v>
          </cell>
          <cell r="D1262">
            <v>94943.45</v>
          </cell>
        </row>
        <row r="1263">
          <cell r="B1263" t="str">
            <v>OM5_8163</v>
          </cell>
          <cell r="D1263">
            <v>0</v>
          </cell>
        </row>
        <row r="1264">
          <cell r="B1264" t="str">
            <v>OM5_8147</v>
          </cell>
          <cell r="D1264">
            <v>0</v>
          </cell>
        </row>
        <row r="1265">
          <cell r="B1265" t="str">
            <v>OM5_8142</v>
          </cell>
          <cell r="D1265">
            <v>0</v>
          </cell>
        </row>
        <row r="1266">
          <cell r="B1266" t="str">
            <v>OM5_8138</v>
          </cell>
          <cell r="D1266">
            <v>6711.8030763637598</v>
          </cell>
        </row>
        <row r="1267">
          <cell r="B1267" t="str">
            <v>OM5_8131</v>
          </cell>
          <cell r="D1267">
            <v>0</v>
          </cell>
        </row>
        <row r="1268">
          <cell r="B1268" t="str">
            <v>OM5_8138</v>
          </cell>
          <cell r="D1268">
            <v>21547.384613589002</v>
          </cell>
        </row>
        <row r="1269">
          <cell r="B1269" t="str">
            <v>OM5_8144</v>
          </cell>
          <cell r="D1269">
            <v>49502</v>
          </cell>
        </row>
        <row r="1270">
          <cell r="B1270" t="str">
            <v>OM5_8150</v>
          </cell>
          <cell r="D1270">
            <v>-10773.681533999999</v>
          </cell>
        </row>
        <row r="1271">
          <cell r="B1271" t="str">
            <v>OM5_8170</v>
          </cell>
          <cell r="D1271">
            <v>7662.43</v>
          </cell>
        </row>
        <row r="1272">
          <cell r="B1272" t="str">
            <v>OM5_8136</v>
          </cell>
          <cell r="D1272">
            <v>0</v>
          </cell>
        </row>
        <row r="1273">
          <cell r="B1273" t="str">
            <v>OM5_8145</v>
          </cell>
          <cell r="D1273">
            <v>0</v>
          </cell>
        </row>
        <row r="1274">
          <cell r="B1274" t="str">
            <v>OM5_8169</v>
          </cell>
          <cell r="D1274">
            <v>22328.78</v>
          </cell>
        </row>
        <row r="1275">
          <cell r="B1275" t="str">
            <v>OM5_8130</v>
          </cell>
          <cell r="D1275">
            <v>0</v>
          </cell>
        </row>
        <row r="1276">
          <cell r="B1276" t="str">
            <v>OM5_8131</v>
          </cell>
          <cell r="D1276">
            <v>0</v>
          </cell>
        </row>
        <row r="1277">
          <cell r="B1277" t="str">
            <v>OM5_8132</v>
          </cell>
          <cell r="D1277">
            <v>0</v>
          </cell>
        </row>
        <row r="1278">
          <cell r="B1278" t="str">
            <v>OM3_8171</v>
          </cell>
          <cell r="D1278">
            <v>0</v>
          </cell>
        </row>
        <row r="1279">
          <cell r="B1279" t="str">
            <v>OM3_8171</v>
          </cell>
          <cell r="D1279">
            <v>0</v>
          </cell>
        </row>
        <row r="1280">
          <cell r="B1280" t="str">
            <v>OM3_8171</v>
          </cell>
          <cell r="D1280">
            <v>0</v>
          </cell>
        </row>
        <row r="1281">
          <cell r="B1281" t="str">
            <v>OM3_8178</v>
          </cell>
          <cell r="D1281">
            <v>0</v>
          </cell>
        </row>
        <row r="1282">
          <cell r="B1282" t="str">
            <v>OM3_8178</v>
          </cell>
          <cell r="D1282">
            <v>0</v>
          </cell>
        </row>
        <row r="1283">
          <cell r="B1283" t="str">
            <v>OM3_8180</v>
          </cell>
          <cell r="D1283">
            <v>0</v>
          </cell>
        </row>
        <row r="1284">
          <cell r="B1284" t="str">
            <v>OM3_8181</v>
          </cell>
          <cell r="D1284">
            <v>0</v>
          </cell>
        </row>
        <row r="1285">
          <cell r="B1285" t="str">
            <v>OM3_8183</v>
          </cell>
          <cell r="D1285">
            <v>0</v>
          </cell>
        </row>
        <row r="1286">
          <cell r="B1286" t="str">
            <v>OM3_8183</v>
          </cell>
          <cell r="D1286">
            <v>0</v>
          </cell>
        </row>
        <row r="1287">
          <cell r="B1287" t="str">
            <v>OM3_8183</v>
          </cell>
          <cell r="D1287">
            <v>0</v>
          </cell>
        </row>
        <row r="1288">
          <cell r="B1288" t="str">
            <v>OM3_8186</v>
          </cell>
          <cell r="D1288">
            <v>0</v>
          </cell>
        </row>
        <row r="1289">
          <cell r="B1289" t="str">
            <v>OM3_8186</v>
          </cell>
          <cell r="D1289">
            <v>0</v>
          </cell>
        </row>
        <row r="1290">
          <cell r="B1290" t="str">
            <v>OM3_8186</v>
          </cell>
          <cell r="D1290">
            <v>0</v>
          </cell>
        </row>
        <row r="1291">
          <cell r="B1291" t="str">
            <v>OM3_8188</v>
          </cell>
          <cell r="D1291">
            <v>0</v>
          </cell>
        </row>
        <row r="1292">
          <cell r="B1292" t="str">
            <v>OM3_8188</v>
          </cell>
          <cell r="D1292">
            <v>0</v>
          </cell>
        </row>
        <row r="1293">
          <cell r="B1293" t="str">
            <v>OM3_8188</v>
          </cell>
          <cell r="D1293">
            <v>0</v>
          </cell>
        </row>
        <row r="1294">
          <cell r="B1294" t="str">
            <v>OM3_8140</v>
          </cell>
          <cell r="D1294">
            <v>0</v>
          </cell>
        </row>
        <row r="1295">
          <cell r="B1295" t="str">
            <v>OM3_8134</v>
          </cell>
          <cell r="D1295">
            <v>0</v>
          </cell>
        </row>
        <row r="1296">
          <cell r="B1296" t="str">
            <v>OM3_8130</v>
          </cell>
          <cell r="D1296">
            <v>0</v>
          </cell>
        </row>
        <row r="1297">
          <cell r="B1297" t="str">
            <v>OM3_8146</v>
          </cell>
          <cell r="D1297">
            <v>0</v>
          </cell>
        </row>
        <row r="1298">
          <cell r="B1298" t="str">
            <v>OM3_8132</v>
          </cell>
          <cell r="D1298">
            <v>0</v>
          </cell>
        </row>
        <row r="1299">
          <cell r="B1299" t="str">
            <v>OM3_8163</v>
          </cell>
          <cell r="D1299">
            <v>0</v>
          </cell>
        </row>
        <row r="1300">
          <cell r="B1300" t="str">
            <v>OM3_8147</v>
          </cell>
          <cell r="D1300">
            <v>0</v>
          </cell>
        </row>
        <row r="1301">
          <cell r="B1301" t="str">
            <v>OM3_8142</v>
          </cell>
          <cell r="D1301">
            <v>0</v>
          </cell>
        </row>
        <row r="1302">
          <cell r="B1302" t="str">
            <v>OM3_8138</v>
          </cell>
          <cell r="D1302">
            <v>0</v>
          </cell>
        </row>
        <row r="1303">
          <cell r="B1303" t="str">
            <v>OM3_8131</v>
          </cell>
          <cell r="D1303">
            <v>0</v>
          </cell>
        </row>
        <row r="1304">
          <cell r="B1304" t="str">
            <v>OM3_8138</v>
          </cell>
          <cell r="D1304">
            <v>0</v>
          </cell>
        </row>
        <row r="1305">
          <cell r="B1305" t="str">
            <v>OM3_8144</v>
          </cell>
          <cell r="D1305">
            <v>0</v>
          </cell>
        </row>
        <row r="1306">
          <cell r="B1306" t="str">
            <v>OM3_8150</v>
          </cell>
          <cell r="D1306">
            <v>0.5</v>
          </cell>
        </row>
        <row r="1307">
          <cell r="B1307" t="str">
            <v>OM3_8170</v>
          </cell>
          <cell r="D1307">
            <v>0</v>
          </cell>
        </row>
        <row r="1308">
          <cell r="B1308" t="str">
            <v>OM3_8136</v>
          </cell>
          <cell r="D1308">
            <v>0</v>
          </cell>
        </row>
        <row r="1309">
          <cell r="B1309" t="str">
            <v>OM3_8145</v>
          </cell>
          <cell r="D1309">
            <v>0</v>
          </cell>
        </row>
        <row r="1310">
          <cell r="B1310" t="str">
            <v>OM3_8169</v>
          </cell>
          <cell r="D1310">
            <v>0</v>
          </cell>
        </row>
        <row r="1311">
          <cell r="B1311" t="str">
            <v>OM3_8130</v>
          </cell>
          <cell r="D1311">
            <v>0</v>
          </cell>
        </row>
        <row r="1312">
          <cell r="B1312" t="str">
            <v>OM3_8131</v>
          </cell>
          <cell r="D1312">
            <v>0</v>
          </cell>
        </row>
        <row r="1313">
          <cell r="B1313" t="str">
            <v>OM3_8132</v>
          </cell>
          <cell r="D1313">
            <v>0</v>
          </cell>
        </row>
        <row r="1314">
          <cell r="B1314" t="str">
            <v>OM3_8132</v>
          </cell>
          <cell r="D1314">
            <v>0</v>
          </cell>
        </row>
        <row r="1315">
          <cell r="B1315" t="str">
            <v>OM3_8133</v>
          </cell>
          <cell r="D1315">
            <v>0</v>
          </cell>
        </row>
        <row r="1316">
          <cell r="B1316" t="str">
            <v>OM3_8133</v>
          </cell>
          <cell r="D1316">
            <v>0</v>
          </cell>
        </row>
        <row r="1317">
          <cell r="B1317" t="str">
            <v>OM3_8134</v>
          </cell>
          <cell r="D1317">
            <v>0</v>
          </cell>
        </row>
        <row r="1318">
          <cell r="B1318" t="str">
            <v>OM3_8134</v>
          </cell>
          <cell r="D1318">
            <v>0</v>
          </cell>
        </row>
        <row r="1319">
          <cell r="B1319" t="str">
            <v>OM3_8134</v>
          </cell>
          <cell r="D1319">
            <v>0</v>
          </cell>
        </row>
        <row r="1320">
          <cell r="B1320" t="str">
            <v>OM3_8135</v>
          </cell>
          <cell r="D1320">
            <v>0</v>
          </cell>
        </row>
        <row r="1321">
          <cell r="B1321" t="str">
            <v>OM3_8135</v>
          </cell>
          <cell r="D1321">
            <v>0</v>
          </cell>
        </row>
        <row r="1322">
          <cell r="B1322" t="str">
            <v>OM3_8135</v>
          </cell>
          <cell r="D1322">
            <v>0</v>
          </cell>
        </row>
        <row r="1323">
          <cell r="B1323" t="str">
            <v>OM3_8137</v>
          </cell>
          <cell r="D1323">
            <v>1</v>
          </cell>
        </row>
        <row r="1324">
          <cell r="B1324" t="str">
            <v>OM3_8137</v>
          </cell>
          <cell r="D1324">
            <v>1</v>
          </cell>
        </row>
        <row r="1325">
          <cell r="B1325" t="str">
            <v>OM3_8139</v>
          </cell>
          <cell r="D1325">
            <v>0</v>
          </cell>
        </row>
        <row r="1326">
          <cell r="B1326" t="str">
            <v>OM3_8140</v>
          </cell>
          <cell r="D1326">
            <v>0</v>
          </cell>
        </row>
        <row r="1327">
          <cell r="B1327" t="str">
            <v>OM3_8140</v>
          </cell>
          <cell r="D1327">
            <v>0</v>
          </cell>
        </row>
        <row r="1328">
          <cell r="B1328" t="str">
            <v>OM3_8140</v>
          </cell>
          <cell r="D1328">
            <v>0</v>
          </cell>
        </row>
        <row r="1329">
          <cell r="B1329" t="str">
            <v>OM3_8140</v>
          </cell>
          <cell r="D1329">
            <v>0</v>
          </cell>
        </row>
        <row r="1330">
          <cell r="B1330" t="str">
            <v>OM3_8140</v>
          </cell>
          <cell r="D1330">
            <v>0</v>
          </cell>
        </row>
        <row r="1331">
          <cell r="B1331" t="str">
            <v>OM3_8140</v>
          </cell>
          <cell r="D1331">
            <v>0</v>
          </cell>
        </row>
        <row r="1332">
          <cell r="B1332" t="str">
            <v>OM3_8140</v>
          </cell>
          <cell r="D1332">
            <v>0</v>
          </cell>
        </row>
        <row r="1333">
          <cell r="B1333" t="str">
            <v>OM3_8140</v>
          </cell>
          <cell r="D1333">
            <v>0</v>
          </cell>
        </row>
        <row r="1334">
          <cell r="B1334" t="str">
            <v>OM3_8141</v>
          </cell>
          <cell r="D1334">
            <v>0</v>
          </cell>
        </row>
        <row r="1335">
          <cell r="B1335" t="str">
            <v>OM3_8141</v>
          </cell>
          <cell r="D1335">
            <v>0</v>
          </cell>
        </row>
        <row r="1336">
          <cell r="B1336" t="str">
            <v>OM3_8141</v>
          </cell>
          <cell r="D1336">
            <v>0</v>
          </cell>
        </row>
        <row r="1337">
          <cell r="B1337" t="str">
            <v>OM3_8142</v>
          </cell>
          <cell r="D1337">
            <v>0</v>
          </cell>
        </row>
        <row r="1338">
          <cell r="B1338" t="str">
            <v>OM3_8142</v>
          </cell>
          <cell r="D1338">
            <v>0</v>
          </cell>
        </row>
        <row r="1339">
          <cell r="B1339" t="str">
            <v>OM3_8143</v>
          </cell>
          <cell r="D1339">
            <v>0</v>
          </cell>
        </row>
        <row r="1340">
          <cell r="B1340" t="str">
            <v>OM3_8143</v>
          </cell>
          <cell r="D1340">
            <v>0</v>
          </cell>
        </row>
        <row r="1341">
          <cell r="B1341" t="str">
            <v>OM3_8144</v>
          </cell>
          <cell r="D1341">
            <v>0</v>
          </cell>
        </row>
        <row r="1342">
          <cell r="B1342" t="str">
            <v>OM3_8144</v>
          </cell>
          <cell r="D1342">
            <v>0</v>
          </cell>
        </row>
        <row r="1343">
          <cell r="B1343" t="str">
            <v>OM3_8147</v>
          </cell>
          <cell r="D1343">
            <v>0</v>
          </cell>
        </row>
        <row r="1344">
          <cell r="B1344" t="str">
            <v>OM3_8147</v>
          </cell>
          <cell r="D1344">
            <v>0</v>
          </cell>
        </row>
        <row r="1345">
          <cell r="B1345" t="str">
            <v>OM3_8147</v>
          </cell>
          <cell r="D1345">
            <v>0</v>
          </cell>
        </row>
        <row r="1346">
          <cell r="B1346" t="str">
            <v>OM3_8147</v>
          </cell>
          <cell r="D1346">
            <v>0</v>
          </cell>
        </row>
        <row r="1347">
          <cell r="B1347" t="str">
            <v>OM3_8147</v>
          </cell>
          <cell r="D1347">
            <v>0</v>
          </cell>
        </row>
        <row r="1348">
          <cell r="B1348" t="str">
            <v>OM3_8147</v>
          </cell>
          <cell r="D1348">
            <v>0</v>
          </cell>
        </row>
        <row r="1349">
          <cell r="B1349" t="str">
            <v>OM3_8148</v>
          </cell>
          <cell r="D1349">
            <v>0</v>
          </cell>
        </row>
        <row r="1350">
          <cell r="B1350" t="str">
            <v>OM3_8150</v>
          </cell>
          <cell r="D1350">
            <v>0.5</v>
          </cell>
        </row>
        <row r="1351">
          <cell r="B1351" t="str">
            <v>OM3_8153</v>
          </cell>
          <cell r="D1351">
            <v>0</v>
          </cell>
        </row>
        <row r="1352">
          <cell r="B1352" t="str">
            <v>OM3_8153</v>
          </cell>
          <cell r="D1352">
            <v>0</v>
          </cell>
        </row>
        <row r="1353">
          <cell r="B1353" t="str">
            <v>OM3_8154</v>
          </cell>
          <cell r="D1353">
            <v>0</v>
          </cell>
        </row>
        <row r="1354">
          <cell r="B1354" t="str">
            <v>OM3_8154</v>
          </cell>
          <cell r="D1354">
            <v>0</v>
          </cell>
        </row>
        <row r="1355">
          <cell r="B1355" t="str">
            <v>OM3_8155</v>
          </cell>
          <cell r="D1355">
            <v>0</v>
          </cell>
        </row>
        <row r="1356">
          <cell r="B1356" t="str">
            <v>OM3_8156</v>
          </cell>
          <cell r="D1356">
            <v>0</v>
          </cell>
        </row>
        <row r="1357">
          <cell r="B1357" t="str">
            <v>OM3_8156</v>
          </cell>
          <cell r="D1357">
            <v>0</v>
          </cell>
        </row>
        <row r="1358">
          <cell r="B1358" t="str">
            <v>OM3_8157</v>
          </cell>
          <cell r="D1358">
            <v>0</v>
          </cell>
        </row>
        <row r="1359">
          <cell r="B1359" t="str">
            <v>OM3_8158</v>
          </cell>
          <cell r="D1359">
            <v>0</v>
          </cell>
        </row>
        <row r="1360">
          <cell r="B1360" t="str">
            <v>OM3_8164</v>
          </cell>
          <cell r="D1360">
            <v>0</v>
          </cell>
        </row>
        <row r="1361">
          <cell r="B1361" t="str">
            <v>OM3_8169</v>
          </cell>
          <cell r="D1361">
            <v>0</v>
          </cell>
        </row>
        <row r="1362">
          <cell r="B1362" t="str">
            <v>OM3_8169</v>
          </cell>
          <cell r="D1362">
            <v>0</v>
          </cell>
        </row>
        <row r="1363">
          <cell r="B1363" t="str">
            <v>OM3_8169</v>
          </cell>
          <cell r="D1363">
            <v>0</v>
          </cell>
        </row>
        <row r="1364">
          <cell r="B1364" t="str">
            <v>OM3_8169</v>
          </cell>
          <cell r="D1364">
            <v>0</v>
          </cell>
        </row>
        <row r="1365">
          <cell r="B1365" t="str">
            <v>OM3_8169</v>
          </cell>
          <cell r="D1365">
            <v>0</v>
          </cell>
        </row>
        <row r="1366">
          <cell r="B1366" t="str">
            <v>OM3_8169</v>
          </cell>
          <cell r="D1366">
            <v>0</v>
          </cell>
        </row>
        <row r="1367">
          <cell r="B1367" t="str">
            <v>OM3_8170</v>
          </cell>
          <cell r="D1367">
            <v>0</v>
          </cell>
        </row>
        <row r="1368">
          <cell r="B1368" t="str">
            <v>OM3_8170</v>
          </cell>
          <cell r="D1368">
            <v>0</v>
          </cell>
        </row>
        <row r="1369">
          <cell r="B1369" t="str">
            <v>OM3_8170</v>
          </cell>
          <cell r="D1369">
            <v>0</v>
          </cell>
        </row>
        <row r="1370">
          <cell r="B1370" t="str">
            <v>OM3_8170</v>
          </cell>
          <cell r="D1370">
            <v>0</v>
          </cell>
        </row>
        <row r="1371">
          <cell r="B1371" t="str">
            <v>OM4_8170</v>
          </cell>
          <cell r="D1371">
            <v>0</v>
          </cell>
        </row>
        <row r="1372">
          <cell r="B1372" t="str">
            <v>OM4_8170</v>
          </cell>
          <cell r="D1372">
            <v>0</v>
          </cell>
        </row>
        <row r="1373">
          <cell r="B1373" t="str">
            <v>OM4_8171</v>
          </cell>
          <cell r="D1373">
            <v>0</v>
          </cell>
        </row>
        <row r="1374">
          <cell r="B1374" t="str">
            <v>OM4_8171</v>
          </cell>
          <cell r="D1374">
            <v>0</v>
          </cell>
        </row>
        <row r="1375">
          <cell r="B1375" t="str">
            <v>OM4_8171</v>
          </cell>
          <cell r="D1375">
            <v>0</v>
          </cell>
        </row>
        <row r="1376">
          <cell r="B1376" t="str">
            <v>OM4_8171</v>
          </cell>
          <cell r="D1376">
            <v>0</v>
          </cell>
        </row>
        <row r="1377">
          <cell r="B1377" t="str">
            <v>OM4_8171</v>
          </cell>
          <cell r="D1377">
            <v>0</v>
          </cell>
        </row>
        <row r="1378">
          <cell r="B1378" t="str">
            <v>OM4_8178</v>
          </cell>
          <cell r="D1378">
            <v>1</v>
          </cell>
        </row>
        <row r="1379">
          <cell r="B1379" t="str">
            <v>OM4_8178</v>
          </cell>
          <cell r="D1379">
            <v>1</v>
          </cell>
        </row>
        <row r="1380">
          <cell r="B1380" t="str">
            <v>OM4_8180</v>
          </cell>
          <cell r="D1380">
            <v>0</v>
          </cell>
        </row>
        <row r="1381">
          <cell r="B1381" t="str">
            <v>OM4_8181</v>
          </cell>
          <cell r="D1381">
            <v>1</v>
          </cell>
        </row>
        <row r="1382">
          <cell r="B1382" t="str">
            <v>OM4_8183</v>
          </cell>
          <cell r="D1382">
            <v>7.6923080000000005E-2</v>
          </cell>
        </row>
        <row r="1383">
          <cell r="B1383" t="str">
            <v>OM4_8183</v>
          </cell>
          <cell r="D1383">
            <v>7.6923080000000005E-2</v>
          </cell>
        </row>
        <row r="1384">
          <cell r="B1384" t="str">
            <v>OM4_8183</v>
          </cell>
          <cell r="D1384">
            <v>7.6923080000000005E-2</v>
          </cell>
        </row>
        <row r="1385">
          <cell r="B1385" t="str">
            <v>OM4_8186</v>
          </cell>
          <cell r="D1385">
            <v>7.6923080000000005E-2</v>
          </cell>
        </row>
        <row r="1386">
          <cell r="B1386" t="str">
            <v>OM4_8186</v>
          </cell>
          <cell r="D1386">
            <v>7.6923080000000005E-2</v>
          </cell>
        </row>
        <row r="1387">
          <cell r="B1387" t="str">
            <v>OM4_8186</v>
          </cell>
          <cell r="D1387">
            <v>7.6923080000000005E-2</v>
          </cell>
        </row>
        <row r="1388">
          <cell r="B1388" t="str">
            <v>OM4_8188</v>
          </cell>
          <cell r="D1388">
            <v>7.6923077000000006E-2</v>
          </cell>
        </row>
        <row r="1389">
          <cell r="B1389" t="str">
            <v>OM4_8188</v>
          </cell>
          <cell r="D1389">
            <v>7.6923077000000006E-2</v>
          </cell>
        </row>
        <row r="1390">
          <cell r="B1390" t="str">
            <v>OM4_8188</v>
          </cell>
          <cell r="D1390">
            <v>7.6923077000000006E-2</v>
          </cell>
        </row>
        <row r="1391">
          <cell r="B1391" t="str">
            <v>OM4_8140</v>
          </cell>
          <cell r="D1391">
            <v>0</v>
          </cell>
        </row>
        <row r="1392">
          <cell r="B1392" t="str">
            <v>OM4_8134</v>
          </cell>
          <cell r="D1392">
            <v>0</v>
          </cell>
        </row>
        <row r="1393">
          <cell r="B1393" t="str">
            <v>OM4_8130</v>
          </cell>
          <cell r="D1393">
            <v>1</v>
          </cell>
        </row>
        <row r="1394">
          <cell r="B1394" t="str">
            <v>OM1_8157</v>
          </cell>
          <cell r="D1394">
            <v>0</v>
          </cell>
        </row>
        <row r="1395">
          <cell r="B1395" t="str">
            <v>OM1_8158</v>
          </cell>
          <cell r="D1395">
            <v>426584.3</v>
          </cell>
        </row>
        <row r="1396">
          <cell r="B1396" t="str">
            <v>OM1_8164</v>
          </cell>
          <cell r="D1396">
            <v>0</v>
          </cell>
        </row>
        <row r="1397">
          <cell r="B1397" t="str">
            <v>OM1_8169</v>
          </cell>
          <cell r="D1397">
            <v>16438.689999999999</v>
          </cell>
        </row>
        <row r="1398">
          <cell r="B1398" t="str">
            <v>OM1_8169</v>
          </cell>
          <cell r="D1398">
            <v>0</v>
          </cell>
        </row>
        <row r="1399">
          <cell r="B1399" t="str">
            <v>OM1_8169</v>
          </cell>
          <cell r="D1399">
            <v>12959.17</v>
          </cell>
        </row>
        <row r="1400">
          <cell r="B1400" t="str">
            <v>OM1_8169</v>
          </cell>
          <cell r="D1400">
            <v>12618.93</v>
          </cell>
        </row>
        <row r="1401">
          <cell r="B1401" t="str">
            <v>OM1_8169</v>
          </cell>
          <cell r="D1401">
            <v>4298.05</v>
          </cell>
        </row>
        <row r="1402">
          <cell r="B1402" t="str">
            <v>OM1_8169</v>
          </cell>
          <cell r="D1402">
            <v>4165.47</v>
          </cell>
        </row>
        <row r="1403">
          <cell r="B1403" t="str">
            <v>OM1_8170</v>
          </cell>
          <cell r="D1403">
            <v>0</v>
          </cell>
        </row>
        <row r="1404">
          <cell r="B1404" t="str">
            <v>OM1_8170</v>
          </cell>
          <cell r="D1404">
            <v>1713.08</v>
          </cell>
        </row>
        <row r="1405">
          <cell r="B1405" t="str">
            <v>OM1_8170</v>
          </cell>
          <cell r="D1405">
            <v>6871.91</v>
          </cell>
        </row>
        <row r="1406">
          <cell r="B1406" t="str">
            <v>OM1_8170</v>
          </cell>
          <cell r="D1406">
            <v>577.72</v>
          </cell>
        </row>
        <row r="1407">
          <cell r="B1407" t="str">
            <v>OM2_8170</v>
          </cell>
          <cell r="D1407">
            <v>1</v>
          </cell>
        </row>
        <row r="1408">
          <cell r="B1408" t="str">
            <v>OM2_8170</v>
          </cell>
          <cell r="D1408">
            <v>1</v>
          </cell>
        </row>
        <row r="1409">
          <cell r="B1409" t="str">
            <v>OM2_8171</v>
          </cell>
          <cell r="D1409">
            <v>1</v>
          </cell>
        </row>
        <row r="1410">
          <cell r="B1410" t="str">
            <v>OM2_8171</v>
          </cell>
          <cell r="D1410">
            <v>1</v>
          </cell>
        </row>
        <row r="1411">
          <cell r="B1411" t="str">
            <v>OM2_8171</v>
          </cell>
          <cell r="D1411">
            <v>1</v>
          </cell>
        </row>
        <row r="1412">
          <cell r="B1412" t="str">
            <v>OM2_8171</v>
          </cell>
          <cell r="D1412">
            <v>1</v>
          </cell>
        </row>
        <row r="1413">
          <cell r="B1413" t="str">
            <v>OM2_8171</v>
          </cell>
          <cell r="D1413">
            <v>1</v>
          </cell>
        </row>
        <row r="1414">
          <cell r="B1414" t="str">
            <v>OM2_8178</v>
          </cell>
          <cell r="D1414">
            <v>0</v>
          </cell>
        </row>
        <row r="1415">
          <cell r="B1415" t="str">
            <v>OM2_8178</v>
          </cell>
          <cell r="D1415">
            <v>0</v>
          </cell>
        </row>
        <row r="1416">
          <cell r="B1416" t="str">
            <v>OM2_8180</v>
          </cell>
          <cell r="D1416">
            <v>1</v>
          </cell>
        </row>
        <row r="1417">
          <cell r="B1417" t="str">
            <v>OM2_8181</v>
          </cell>
          <cell r="D1417">
            <v>0</v>
          </cell>
        </row>
        <row r="1418">
          <cell r="B1418" t="str">
            <v>OM2_8183</v>
          </cell>
          <cell r="D1418">
            <v>0.92307691999999997</v>
          </cell>
        </row>
        <row r="1419">
          <cell r="B1419" t="str">
            <v>OM2_8183</v>
          </cell>
          <cell r="D1419">
            <v>0.92307691999999997</v>
          </cell>
        </row>
        <row r="1420">
          <cell r="B1420" t="str">
            <v>OM2_8183</v>
          </cell>
          <cell r="D1420">
            <v>0.92307691999999997</v>
          </cell>
        </row>
        <row r="1421">
          <cell r="B1421" t="str">
            <v>OM2_8186</v>
          </cell>
          <cell r="D1421">
            <v>0.92307691999999997</v>
          </cell>
        </row>
        <row r="1422">
          <cell r="B1422" t="str">
            <v>OM2_8186</v>
          </cell>
          <cell r="D1422">
            <v>0.92307691999999997</v>
          </cell>
        </row>
        <row r="1423">
          <cell r="B1423" t="str">
            <v>OM2_8186</v>
          </cell>
          <cell r="D1423">
            <v>0.92307691999999997</v>
          </cell>
        </row>
        <row r="1424">
          <cell r="B1424" t="str">
            <v>OM2_8188</v>
          </cell>
          <cell r="D1424">
            <v>0.92307692299999999</v>
          </cell>
        </row>
        <row r="1425">
          <cell r="B1425" t="str">
            <v>OM2_8188</v>
          </cell>
          <cell r="D1425">
            <v>0.92307692299999999</v>
          </cell>
        </row>
        <row r="1426">
          <cell r="B1426" t="str">
            <v>OM2_8188</v>
          </cell>
          <cell r="D1426">
            <v>0.92307692299999999</v>
          </cell>
        </row>
        <row r="1427">
          <cell r="B1427" t="str">
            <v>OM2_8140</v>
          </cell>
          <cell r="D1427">
            <v>1</v>
          </cell>
        </row>
        <row r="1428">
          <cell r="B1428" t="str">
            <v>OM2_8134</v>
          </cell>
          <cell r="D1428">
            <v>1</v>
          </cell>
        </row>
        <row r="1429">
          <cell r="B1429" t="str">
            <v>OM2_8130</v>
          </cell>
          <cell r="D1429">
            <v>0</v>
          </cell>
        </row>
        <row r="1430">
          <cell r="B1430" t="str">
            <v>OM2_8146</v>
          </cell>
          <cell r="D1430">
            <v>1</v>
          </cell>
        </row>
        <row r="1431">
          <cell r="B1431" t="str">
            <v>OM2_8132</v>
          </cell>
          <cell r="D1431">
            <v>1</v>
          </cell>
        </row>
        <row r="1432">
          <cell r="B1432" t="str">
            <v>OM2_8163</v>
          </cell>
          <cell r="D1432">
            <v>1</v>
          </cell>
        </row>
        <row r="1433">
          <cell r="B1433" t="str">
            <v>OM2_8147</v>
          </cell>
          <cell r="D1433">
            <v>0</v>
          </cell>
        </row>
        <row r="1434">
          <cell r="B1434" t="str">
            <v>OM2_8142</v>
          </cell>
          <cell r="D1434">
            <v>1</v>
          </cell>
        </row>
        <row r="1435">
          <cell r="B1435" t="str">
            <v>OM2_8138</v>
          </cell>
          <cell r="D1435">
            <v>0.92307692299999999</v>
          </cell>
        </row>
        <row r="1436">
          <cell r="B1436" t="str">
            <v>OM2_8131</v>
          </cell>
          <cell r="D1436">
            <v>0</v>
          </cell>
        </row>
        <row r="1437">
          <cell r="B1437" t="str">
            <v>OM2_8138</v>
          </cell>
          <cell r="D1437">
            <v>0.92307692299999999</v>
          </cell>
        </row>
        <row r="1438">
          <cell r="B1438" t="str">
            <v>OM2_8144</v>
          </cell>
          <cell r="D1438">
            <v>1</v>
          </cell>
        </row>
        <row r="1439">
          <cell r="B1439" t="str">
            <v>OM2_8150</v>
          </cell>
          <cell r="D1439">
            <v>0.461538</v>
          </cell>
        </row>
        <row r="1440">
          <cell r="B1440" t="str">
            <v>OM2_8170</v>
          </cell>
          <cell r="D1440">
            <v>1</v>
          </cell>
        </row>
        <row r="1441">
          <cell r="B1441" t="str">
            <v>OM2_8136</v>
          </cell>
          <cell r="D1441">
            <v>0</v>
          </cell>
        </row>
        <row r="1442">
          <cell r="B1442" t="str">
            <v>OM2_8145</v>
          </cell>
          <cell r="D1442">
            <v>0</v>
          </cell>
        </row>
        <row r="1443">
          <cell r="B1443" t="str">
            <v>OM2_8169</v>
          </cell>
          <cell r="D1443">
            <v>1</v>
          </cell>
        </row>
        <row r="1444">
          <cell r="B1444" t="str">
            <v>OM2_8130</v>
          </cell>
          <cell r="D1444">
            <v>0</v>
          </cell>
        </row>
        <row r="1445">
          <cell r="B1445" t="str">
            <v>OM2_8131</v>
          </cell>
          <cell r="D1445">
            <v>0</v>
          </cell>
        </row>
        <row r="1446">
          <cell r="B1446" t="str">
            <v>OM2_8132</v>
          </cell>
          <cell r="D1446">
            <v>1</v>
          </cell>
        </row>
        <row r="1447">
          <cell r="B1447" t="str">
            <v>OM2_8132</v>
          </cell>
          <cell r="D1447">
            <v>1</v>
          </cell>
        </row>
        <row r="1448">
          <cell r="B1448" t="str">
            <v>OM2_8133</v>
          </cell>
          <cell r="D1448">
            <v>0</v>
          </cell>
        </row>
        <row r="1449">
          <cell r="B1449" t="str">
            <v>OM2_8133</v>
          </cell>
          <cell r="D1449">
            <v>0</v>
          </cell>
        </row>
        <row r="1450">
          <cell r="B1450" t="str">
            <v>OM2_8134</v>
          </cell>
          <cell r="D1450">
            <v>1</v>
          </cell>
        </row>
        <row r="1451">
          <cell r="B1451" t="str">
            <v>OM2_8134</v>
          </cell>
          <cell r="D1451">
            <v>1</v>
          </cell>
        </row>
        <row r="1452">
          <cell r="B1452" t="str">
            <v>OM2_8134</v>
          </cell>
          <cell r="D1452">
            <v>1</v>
          </cell>
        </row>
        <row r="1453">
          <cell r="B1453" t="str">
            <v>OM2_8135</v>
          </cell>
          <cell r="D1453">
            <v>1</v>
          </cell>
        </row>
        <row r="1454">
          <cell r="B1454" t="str">
            <v>OM2_8135</v>
          </cell>
          <cell r="D1454">
            <v>1</v>
          </cell>
        </row>
        <row r="1455">
          <cell r="B1455" t="str">
            <v>OM2_8135</v>
          </cell>
          <cell r="D1455">
            <v>1</v>
          </cell>
        </row>
        <row r="1456">
          <cell r="B1456" t="str">
            <v>OM2_8137</v>
          </cell>
          <cell r="D1456">
            <v>0</v>
          </cell>
        </row>
        <row r="1457">
          <cell r="B1457" t="str">
            <v>OM2_8137</v>
          </cell>
          <cell r="D1457">
            <v>0</v>
          </cell>
        </row>
        <row r="1458">
          <cell r="B1458" t="str">
            <v>OM2_8139</v>
          </cell>
          <cell r="D1458">
            <v>1</v>
          </cell>
        </row>
        <row r="1459">
          <cell r="B1459" t="str">
            <v>OM2_8140</v>
          </cell>
          <cell r="D1459">
            <v>1</v>
          </cell>
        </row>
        <row r="1460">
          <cell r="B1460" t="str">
            <v>OM2_8140</v>
          </cell>
          <cell r="D1460">
            <v>1</v>
          </cell>
        </row>
        <row r="1461">
          <cell r="B1461" t="str">
            <v>OM2_8140</v>
          </cell>
          <cell r="D1461">
            <v>1</v>
          </cell>
        </row>
        <row r="1462">
          <cell r="B1462" t="str">
            <v>OM2_8140</v>
          </cell>
          <cell r="D1462">
            <v>1</v>
          </cell>
        </row>
        <row r="1463">
          <cell r="B1463" t="str">
            <v>OM2_8140</v>
          </cell>
          <cell r="D1463">
            <v>1</v>
          </cell>
        </row>
        <row r="1464">
          <cell r="B1464" t="str">
            <v>OM2_8140</v>
          </cell>
          <cell r="D1464">
            <v>1</v>
          </cell>
        </row>
        <row r="1465">
          <cell r="B1465" t="str">
            <v>OM2_8140</v>
          </cell>
          <cell r="D1465">
            <v>1</v>
          </cell>
        </row>
        <row r="1466">
          <cell r="B1466" t="str">
            <v>OM2_8140</v>
          </cell>
          <cell r="D1466">
            <v>1</v>
          </cell>
        </row>
        <row r="1467">
          <cell r="B1467" t="str">
            <v>OM2_8141</v>
          </cell>
          <cell r="D1467">
            <v>0</v>
          </cell>
        </row>
        <row r="1468">
          <cell r="B1468" t="str">
            <v>OM2_8141</v>
          </cell>
          <cell r="D1468">
            <v>0</v>
          </cell>
        </row>
        <row r="1469">
          <cell r="B1469" t="str">
            <v>OM2_8141</v>
          </cell>
          <cell r="D1469">
            <v>0</v>
          </cell>
        </row>
        <row r="1470">
          <cell r="B1470" t="str">
            <v>OM2_8142</v>
          </cell>
          <cell r="D1470">
            <v>1</v>
          </cell>
        </row>
        <row r="1471">
          <cell r="B1471" t="str">
            <v>OM2_8142</v>
          </cell>
          <cell r="D1471">
            <v>1</v>
          </cell>
        </row>
        <row r="1472">
          <cell r="B1472" t="str">
            <v>OM2_8143</v>
          </cell>
          <cell r="D1472">
            <v>1</v>
          </cell>
        </row>
        <row r="1473">
          <cell r="B1473" t="str">
            <v>OM2_8143</v>
          </cell>
          <cell r="D1473">
            <v>1</v>
          </cell>
        </row>
        <row r="1474">
          <cell r="B1474" t="str">
            <v>OM2_8144</v>
          </cell>
          <cell r="D1474">
            <v>1</v>
          </cell>
        </row>
        <row r="1475">
          <cell r="B1475" t="str">
            <v>OM2_8144</v>
          </cell>
          <cell r="D1475">
            <v>1</v>
          </cell>
        </row>
        <row r="1476">
          <cell r="B1476" t="str">
            <v>OM2_8147</v>
          </cell>
          <cell r="D1476">
            <v>0</v>
          </cell>
        </row>
        <row r="1477">
          <cell r="B1477" t="str">
            <v>OM2_8147</v>
          </cell>
          <cell r="D1477">
            <v>0</v>
          </cell>
        </row>
        <row r="1478">
          <cell r="B1478" t="str">
            <v>OM2_8147</v>
          </cell>
          <cell r="D1478">
            <v>0</v>
          </cell>
        </row>
        <row r="1479">
          <cell r="B1479" t="str">
            <v>OM2_8147</v>
          </cell>
          <cell r="D1479">
            <v>0</v>
          </cell>
        </row>
        <row r="1480">
          <cell r="B1480" t="str">
            <v>OM2_8147</v>
          </cell>
          <cell r="D1480">
            <v>0</v>
          </cell>
        </row>
        <row r="1481">
          <cell r="B1481" t="str">
            <v>OM2_8147</v>
          </cell>
          <cell r="D1481">
            <v>0</v>
          </cell>
        </row>
        <row r="1482">
          <cell r="B1482" t="str">
            <v>OM2_8148</v>
          </cell>
          <cell r="D1482">
            <v>0</v>
          </cell>
        </row>
        <row r="1483">
          <cell r="B1483" t="str">
            <v>OM2_8150</v>
          </cell>
          <cell r="D1483">
            <v>0.461538</v>
          </cell>
        </row>
        <row r="1484">
          <cell r="B1484" t="str">
            <v>OM2_8153</v>
          </cell>
          <cell r="D1484">
            <v>1</v>
          </cell>
        </row>
        <row r="1485">
          <cell r="B1485" t="str">
            <v>OM2_8153</v>
          </cell>
          <cell r="D1485">
            <v>1</v>
          </cell>
        </row>
        <row r="1486">
          <cell r="B1486" t="str">
            <v>OM2_8154</v>
          </cell>
          <cell r="D1486">
            <v>0</v>
          </cell>
        </row>
        <row r="1487">
          <cell r="B1487" t="str">
            <v>OM2_8154</v>
          </cell>
          <cell r="D1487">
            <v>0</v>
          </cell>
        </row>
        <row r="1488">
          <cell r="B1488" t="str">
            <v>OM2_8155</v>
          </cell>
          <cell r="D1488">
            <v>0</v>
          </cell>
        </row>
        <row r="1489">
          <cell r="B1489" t="str">
            <v>OM2_8156</v>
          </cell>
          <cell r="D1489">
            <v>1</v>
          </cell>
        </row>
        <row r="1490">
          <cell r="B1490" t="str">
            <v>OM2_8156</v>
          </cell>
          <cell r="D1490">
            <v>1</v>
          </cell>
        </row>
        <row r="1491">
          <cell r="B1491" t="str">
            <v>OM2_8157</v>
          </cell>
          <cell r="D1491">
            <v>0.92307700000000004</v>
          </cell>
        </row>
        <row r="1492">
          <cell r="B1492" t="str">
            <v>OM2_8158</v>
          </cell>
          <cell r="D1492">
            <v>1</v>
          </cell>
        </row>
        <row r="1493">
          <cell r="B1493" t="str">
            <v>OM2_8164</v>
          </cell>
          <cell r="D1493">
            <v>0.92307700000000004</v>
          </cell>
        </row>
        <row r="1494">
          <cell r="B1494" t="str">
            <v>OM2_8169</v>
          </cell>
          <cell r="D1494">
            <v>1</v>
          </cell>
        </row>
        <row r="1495">
          <cell r="B1495" t="str">
            <v>OM2_8169</v>
          </cell>
          <cell r="D1495">
            <v>1</v>
          </cell>
        </row>
        <row r="1496">
          <cell r="B1496" t="str">
            <v>OM2_8169</v>
          </cell>
          <cell r="D1496">
            <v>1</v>
          </cell>
        </row>
        <row r="1497">
          <cell r="B1497" t="str">
            <v>OM2_8169</v>
          </cell>
          <cell r="D1497">
            <v>1</v>
          </cell>
        </row>
        <row r="1498">
          <cell r="B1498" t="str">
            <v>OM2_8169</v>
          </cell>
          <cell r="D1498">
            <v>1</v>
          </cell>
        </row>
        <row r="1499">
          <cell r="B1499" t="str">
            <v>OM2_8169</v>
          </cell>
          <cell r="D1499">
            <v>1</v>
          </cell>
        </row>
        <row r="1500">
          <cell r="B1500" t="str">
            <v>OM2_8170</v>
          </cell>
          <cell r="D1500">
            <v>1</v>
          </cell>
        </row>
        <row r="1501">
          <cell r="B1501" t="str">
            <v>OM2_8170</v>
          </cell>
          <cell r="D1501">
            <v>1</v>
          </cell>
        </row>
        <row r="1502">
          <cell r="B1502" t="str">
            <v>OM2_8170</v>
          </cell>
          <cell r="D1502">
            <v>1</v>
          </cell>
        </row>
        <row r="1503">
          <cell r="B1503" t="str">
            <v>OM2_8170</v>
          </cell>
          <cell r="D1503">
            <v>1</v>
          </cell>
        </row>
        <row r="1504">
          <cell r="B1504" t="str">
            <v>OM3_8170</v>
          </cell>
          <cell r="D1504">
            <v>0</v>
          </cell>
        </row>
        <row r="1505">
          <cell r="B1505" t="str">
            <v>OM3_8170</v>
          </cell>
          <cell r="D1505">
            <v>0</v>
          </cell>
        </row>
        <row r="1506">
          <cell r="B1506" t="str">
            <v>OM3_8171</v>
          </cell>
          <cell r="D1506">
            <v>0</v>
          </cell>
        </row>
        <row r="1507">
          <cell r="B1507" t="str">
            <v>OM3_8171</v>
          </cell>
          <cell r="D1507">
            <v>0</v>
          </cell>
        </row>
        <row r="1508">
          <cell r="B1508" t="str">
            <v>COR_8026</v>
          </cell>
          <cell r="D1508">
            <v>4499.4177008317301</v>
          </cell>
        </row>
        <row r="1509">
          <cell r="B1509" t="str">
            <v>COR_8031</v>
          </cell>
          <cell r="D1509">
            <v>2961445.0771617098</v>
          </cell>
        </row>
        <row r="1510">
          <cell r="B1510" t="str">
            <v>COR_8033</v>
          </cell>
          <cell r="D1510">
            <v>993107.03603899595</v>
          </cell>
        </row>
        <row r="1511">
          <cell r="B1511" t="str">
            <v>COR_8035</v>
          </cell>
          <cell r="D1511">
            <v>2230.1093395021799</v>
          </cell>
        </row>
        <row r="1512">
          <cell r="B1512" t="str">
            <v>COR_8036</v>
          </cell>
          <cell r="D1512">
            <v>0</v>
          </cell>
        </row>
        <row r="1513">
          <cell r="B1513" t="str">
            <v>COR_8037</v>
          </cell>
          <cell r="D1513">
            <v>1246370.5071882801</v>
          </cell>
        </row>
        <row r="1514">
          <cell r="B1514" t="str">
            <v>COR_8038</v>
          </cell>
          <cell r="D1514">
            <v>599158.35270820395</v>
          </cell>
        </row>
        <row r="1515">
          <cell r="B1515" t="str">
            <v>COR_8039</v>
          </cell>
          <cell r="D1515">
            <v>2187509.95429296</v>
          </cell>
        </row>
        <row r="1516">
          <cell r="B1516" t="str">
            <v>COR_8040</v>
          </cell>
          <cell r="D1516">
            <v>0</v>
          </cell>
        </row>
        <row r="1517">
          <cell r="B1517" t="str">
            <v>COR_8041</v>
          </cell>
          <cell r="D1517">
            <v>26270.666472180401</v>
          </cell>
        </row>
        <row r="1518">
          <cell r="B1518" t="str">
            <v>COR_8042</v>
          </cell>
          <cell r="D1518">
            <v>0</v>
          </cell>
        </row>
        <row r="1519">
          <cell r="B1519" t="str">
            <v>CI5_8002</v>
          </cell>
          <cell r="D1519">
            <v>50764.55</v>
          </cell>
        </row>
        <row r="1520">
          <cell r="B1520" t="str">
            <v>CI5_8003</v>
          </cell>
          <cell r="D1520">
            <v>24196.59</v>
          </cell>
        </row>
        <row r="1521">
          <cell r="B1521" t="str">
            <v>CI5_8004</v>
          </cell>
          <cell r="D1521">
            <v>0</v>
          </cell>
        </row>
        <row r="1522">
          <cell r="B1522" t="str">
            <v>CI5_8007</v>
          </cell>
          <cell r="D1522">
            <v>0</v>
          </cell>
        </row>
        <row r="1523">
          <cell r="B1523" t="str">
            <v>CI5_8008</v>
          </cell>
          <cell r="D1523">
            <v>0</v>
          </cell>
        </row>
        <row r="1524">
          <cell r="B1524" t="str">
            <v>CI5_8010</v>
          </cell>
          <cell r="D1524">
            <v>0</v>
          </cell>
        </row>
        <row r="1525">
          <cell r="B1525" t="str">
            <v>CI5_8012</v>
          </cell>
          <cell r="D1525">
            <v>0</v>
          </cell>
        </row>
        <row r="1526">
          <cell r="B1526" t="str">
            <v>CI5_8017</v>
          </cell>
          <cell r="D1526">
            <v>0</v>
          </cell>
        </row>
        <row r="1527">
          <cell r="B1527" t="str">
            <v>CI5_8020</v>
          </cell>
          <cell r="D1527">
            <v>0</v>
          </cell>
        </row>
        <row r="1528">
          <cell r="B1528" t="str">
            <v>CI5_8022</v>
          </cell>
          <cell r="D1528">
            <v>0</v>
          </cell>
        </row>
        <row r="1529">
          <cell r="B1529" t="str">
            <v>CI5_8024</v>
          </cell>
          <cell r="D1529">
            <v>0</v>
          </cell>
        </row>
        <row r="1530">
          <cell r="B1530" t="str">
            <v>CI5_8025</v>
          </cell>
          <cell r="D1530">
            <v>0</v>
          </cell>
        </row>
        <row r="1531">
          <cell r="B1531" t="str">
            <v>CI5_8026</v>
          </cell>
          <cell r="D1531">
            <v>0</v>
          </cell>
        </row>
        <row r="1532">
          <cell r="B1532" t="str">
            <v>CI5_8033</v>
          </cell>
          <cell r="D1532">
            <v>0.2</v>
          </cell>
        </row>
        <row r="1533">
          <cell r="B1533" t="str">
            <v>CI5_8035</v>
          </cell>
          <cell r="D1533">
            <v>187280.03</v>
          </cell>
        </row>
        <row r="1534">
          <cell r="B1534" t="str">
            <v>CI5_8038</v>
          </cell>
          <cell r="D1534">
            <v>2.1000000000000002E-9</v>
          </cell>
        </row>
        <row r="1535">
          <cell r="B1535" t="str">
            <v>CI5_8040</v>
          </cell>
          <cell r="D1535">
            <v>289034.69</v>
          </cell>
        </row>
        <row r="1536">
          <cell r="B1536" t="str">
            <v>OM1_8170</v>
          </cell>
          <cell r="D1536">
            <v>1520.04</v>
          </cell>
        </row>
        <row r="1537">
          <cell r="B1537" t="str">
            <v>OM1_8170</v>
          </cell>
          <cell r="D1537">
            <v>597.97</v>
          </cell>
        </row>
        <row r="1538">
          <cell r="B1538" t="str">
            <v>OM1_8171</v>
          </cell>
          <cell r="D1538">
            <v>0</v>
          </cell>
        </row>
        <row r="1539">
          <cell r="B1539" t="str">
            <v>OM1_8171</v>
          </cell>
          <cell r="D1539">
            <v>0</v>
          </cell>
        </row>
        <row r="1540">
          <cell r="B1540" t="str">
            <v>OM1_8171</v>
          </cell>
          <cell r="D1540">
            <v>0</v>
          </cell>
        </row>
        <row r="1541">
          <cell r="B1541" t="str">
            <v>OM1_8171</v>
          </cell>
          <cell r="D1541">
            <v>0</v>
          </cell>
        </row>
        <row r="1542">
          <cell r="B1542" t="str">
            <v>OM1_8171</v>
          </cell>
          <cell r="D1542">
            <v>0</v>
          </cell>
        </row>
        <row r="1543">
          <cell r="B1543" t="str">
            <v>OM1_8178</v>
          </cell>
          <cell r="D1543">
            <v>1312</v>
          </cell>
        </row>
        <row r="1544">
          <cell r="B1544" t="str">
            <v>OM1_8178</v>
          </cell>
          <cell r="D1544">
            <v>0</v>
          </cell>
        </row>
        <row r="1545">
          <cell r="B1545" t="str">
            <v>OM1_8180</v>
          </cell>
          <cell r="D1545">
            <v>10532.87</v>
          </cell>
        </row>
        <row r="1546">
          <cell r="B1546" t="str">
            <v>OM1_8181</v>
          </cell>
          <cell r="D1546">
            <v>7340.17</v>
          </cell>
        </row>
        <row r="1547">
          <cell r="B1547" t="str">
            <v>OM1_8183</v>
          </cell>
          <cell r="D1547">
            <v>38329</v>
          </cell>
        </row>
        <row r="1548">
          <cell r="B1548" t="str">
            <v>OM1_8183</v>
          </cell>
          <cell r="D1548">
            <v>-122066</v>
          </cell>
        </row>
        <row r="1549">
          <cell r="B1549" t="str">
            <v>OM1_8183</v>
          </cell>
          <cell r="D1549">
            <v>-76658</v>
          </cell>
        </row>
        <row r="1550">
          <cell r="B1550" t="str">
            <v>OM1_8186</v>
          </cell>
          <cell r="D1550">
            <v>24110</v>
          </cell>
        </row>
        <row r="1551">
          <cell r="B1551" t="str">
            <v>OM1_8186</v>
          </cell>
          <cell r="D1551">
            <v>-76783</v>
          </cell>
        </row>
        <row r="1552">
          <cell r="B1552" t="str">
            <v>OM1_8186</v>
          </cell>
          <cell r="D1552">
            <v>-48220</v>
          </cell>
        </row>
        <row r="1553">
          <cell r="B1553" t="str">
            <v>OM1_8188</v>
          </cell>
          <cell r="D1553">
            <v>227.48</v>
          </cell>
        </row>
        <row r="1554">
          <cell r="B1554" t="str">
            <v>OM1_8188</v>
          </cell>
          <cell r="D1554">
            <v>0</v>
          </cell>
        </row>
        <row r="1555">
          <cell r="B1555" t="str">
            <v>OM1_8188</v>
          </cell>
          <cell r="D1555">
            <v>194170.47</v>
          </cell>
        </row>
        <row r="1556">
          <cell r="B1556" t="str">
            <v>OM1_8140</v>
          </cell>
          <cell r="D1556">
            <v>10236.959999999999</v>
          </cell>
        </row>
        <row r="1557">
          <cell r="B1557" t="str">
            <v>OM1_8134</v>
          </cell>
          <cell r="D1557">
            <v>0</v>
          </cell>
        </row>
        <row r="1558">
          <cell r="B1558" t="str">
            <v>OM1_8130</v>
          </cell>
          <cell r="D1558">
            <v>79883</v>
          </cell>
        </row>
        <row r="1559">
          <cell r="B1559" t="str">
            <v>OM1_8146</v>
          </cell>
          <cell r="D1559">
            <v>1630.84</v>
          </cell>
        </row>
        <row r="1560">
          <cell r="B1560" t="str">
            <v>OM1_8132</v>
          </cell>
          <cell r="D1560">
            <v>94943.45</v>
          </cell>
        </row>
        <row r="1561">
          <cell r="B1561" t="str">
            <v>OM1_8163</v>
          </cell>
          <cell r="D1561">
            <v>0</v>
          </cell>
        </row>
        <row r="1562">
          <cell r="B1562" t="str">
            <v>OM1_8147</v>
          </cell>
          <cell r="D1562">
            <v>0</v>
          </cell>
        </row>
        <row r="1563">
          <cell r="B1563" t="str">
            <v>OM1_8142</v>
          </cell>
          <cell r="D1563">
            <v>0</v>
          </cell>
        </row>
        <row r="1564">
          <cell r="B1564" t="str">
            <v>OM1_8138</v>
          </cell>
          <cell r="D1564">
            <v>7271.12</v>
          </cell>
        </row>
        <row r="1565">
          <cell r="B1565" t="str">
            <v>OM1_8131</v>
          </cell>
          <cell r="D1565">
            <v>51275.9</v>
          </cell>
        </row>
        <row r="1566">
          <cell r="B1566" t="str">
            <v>OM1_8138</v>
          </cell>
          <cell r="D1566">
            <v>23343</v>
          </cell>
        </row>
        <row r="1567">
          <cell r="B1567" t="str">
            <v>OM1_8144</v>
          </cell>
          <cell r="D1567">
            <v>49502</v>
          </cell>
        </row>
        <row r="1568">
          <cell r="B1568" t="str">
            <v>OM1_8150</v>
          </cell>
          <cell r="D1568">
            <v>-23343</v>
          </cell>
        </row>
        <row r="1569">
          <cell r="B1569" t="str">
            <v>OM1_8170</v>
          </cell>
          <cell r="D1569">
            <v>7662.43</v>
          </cell>
        </row>
        <row r="1570">
          <cell r="B1570" t="str">
            <v>OM1_8136</v>
          </cell>
          <cell r="D1570">
            <v>30978.71</v>
          </cell>
        </row>
        <row r="1571">
          <cell r="B1571" t="str">
            <v>OM1_8145</v>
          </cell>
          <cell r="D1571">
            <v>20867.37</v>
          </cell>
        </row>
        <row r="1572">
          <cell r="B1572" t="str">
            <v>OM1_8169</v>
          </cell>
          <cell r="D1572">
            <v>22328.78</v>
          </cell>
        </row>
        <row r="1573">
          <cell r="B1573" t="str">
            <v>OM1_8130</v>
          </cell>
          <cell r="D1573">
            <v>22494</v>
          </cell>
        </row>
        <row r="1574">
          <cell r="B1574" t="str">
            <v>OM1_8131</v>
          </cell>
          <cell r="D1574">
            <v>92153.22</v>
          </cell>
        </row>
        <row r="1575">
          <cell r="B1575" t="str">
            <v>OM1_8132</v>
          </cell>
          <cell r="D1575">
            <v>0</v>
          </cell>
        </row>
        <row r="1576">
          <cell r="B1576" t="str">
            <v>OM1_8132</v>
          </cell>
          <cell r="D1576">
            <v>122602.54</v>
          </cell>
        </row>
        <row r="1577">
          <cell r="B1577" t="str">
            <v>OM1_8133</v>
          </cell>
          <cell r="D1577">
            <v>6983.9</v>
          </cell>
        </row>
        <row r="1578">
          <cell r="B1578" t="str">
            <v>OM1_8133</v>
          </cell>
          <cell r="D1578">
            <v>627.70000000000005</v>
          </cell>
        </row>
        <row r="1579">
          <cell r="B1579" t="str">
            <v>OM1_8134</v>
          </cell>
          <cell r="D1579">
            <v>0</v>
          </cell>
        </row>
        <row r="1580">
          <cell r="B1580" t="str">
            <v>OM1_8134</v>
          </cell>
          <cell r="D1580">
            <v>0</v>
          </cell>
        </row>
        <row r="1581">
          <cell r="B1581" t="str">
            <v>OM1_8134</v>
          </cell>
          <cell r="D1581">
            <v>0</v>
          </cell>
        </row>
        <row r="1582">
          <cell r="B1582" t="str">
            <v>OM1_8135</v>
          </cell>
          <cell r="D1582">
            <v>0</v>
          </cell>
        </row>
        <row r="1583">
          <cell r="B1583" t="str">
            <v>OM1_8135</v>
          </cell>
          <cell r="D1583">
            <v>0</v>
          </cell>
        </row>
        <row r="1584">
          <cell r="B1584" t="str">
            <v>OM1_8135</v>
          </cell>
          <cell r="D1584">
            <v>0</v>
          </cell>
        </row>
        <row r="1585">
          <cell r="B1585" t="str">
            <v>OM1_8137</v>
          </cell>
          <cell r="D1585">
            <v>23343</v>
          </cell>
        </row>
        <row r="1586">
          <cell r="B1586" t="str">
            <v>OM1_8137</v>
          </cell>
          <cell r="D1586">
            <v>63017.32</v>
          </cell>
        </row>
        <row r="1587">
          <cell r="B1587" t="str">
            <v>OM1_8139</v>
          </cell>
          <cell r="D1587">
            <v>1427.06</v>
          </cell>
        </row>
        <row r="1588">
          <cell r="B1588" t="str">
            <v>OM1_8140</v>
          </cell>
          <cell r="D1588">
            <v>6594.08</v>
          </cell>
        </row>
        <row r="1589">
          <cell r="B1589" t="str">
            <v>OM1_8140</v>
          </cell>
          <cell r="D1589">
            <v>0</v>
          </cell>
        </row>
        <row r="1590">
          <cell r="B1590" t="str">
            <v>OM1_8140</v>
          </cell>
          <cell r="D1590">
            <v>0</v>
          </cell>
        </row>
        <row r="1591">
          <cell r="B1591" t="str">
            <v>OM1_8140</v>
          </cell>
          <cell r="D1591">
            <v>2420.87</v>
          </cell>
        </row>
        <row r="1592">
          <cell r="B1592" t="str">
            <v>OM1_8140</v>
          </cell>
          <cell r="D1592">
            <v>0</v>
          </cell>
        </row>
        <row r="1593">
          <cell r="B1593" t="str">
            <v>OM1_8140</v>
          </cell>
          <cell r="D1593">
            <v>0</v>
          </cell>
        </row>
        <row r="1594">
          <cell r="B1594" t="str">
            <v>OM1_8140</v>
          </cell>
          <cell r="D1594">
            <v>78080.86</v>
          </cell>
        </row>
        <row r="1595">
          <cell r="B1595" t="str">
            <v>OM1_8140</v>
          </cell>
          <cell r="D1595">
            <v>0</v>
          </cell>
        </row>
        <row r="1596">
          <cell r="B1596" t="str">
            <v>OM1_8141</v>
          </cell>
          <cell r="D1596">
            <v>12110.99</v>
          </cell>
        </row>
        <row r="1597">
          <cell r="B1597" t="str">
            <v>OM1_8141</v>
          </cell>
          <cell r="D1597">
            <v>36066.870000000003</v>
          </cell>
        </row>
        <row r="1598">
          <cell r="B1598" t="str">
            <v>OM1_8141</v>
          </cell>
          <cell r="D1598">
            <v>0</v>
          </cell>
        </row>
        <row r="1599">
          <cell r="B1599" t="str">
            <v>OM1_8142</v>
          </cell>
          <cell r="D1599">
            <v>0</v>
          </cell>
        </row>
        <row r="1600">
          <cell r="B1600" t="str">
            <v>OM1_8142</v>
          </cell>
          <cell r="D1600">
            <v>0</v>
          </cell>
        </row>
        <row r="1601">
          <cell r="B1601" t="str">
            <v>OM1_8143</v>
          </cell>
          <cell r="D1601">
            <v>0</v>
          </cell>
        </row>
        <row r="1602">
          <cell r="B1602" t="str">
            <v>OM1_8143</v>
          </cell>
          <cell r="D1602">
            <v>26922.34</v>
          </cell>
        </row>
        <row r="1603">
          <cell r="B1603" t="str">
            <v>OM1_8144</v>
          </cell>
          <cell r="D1603">
            <v>198008</v>
          </cell>
        </row>
        <row r="1604">
          <cell r="B1604" t="str">
            <v>OM1_8144</v>
          </cell>
          <cell r="D1604">
            <v>106076</v>
          </cell>
        </row>
        <row r="1605">
          <cell r="B1605" t="str">
            <v>OM1_8147</v>
          </cell>
          <cell r="D1605">
            <v>78982.97</v>
          </cell>
        </row>
        <row r="1606">
          <cell r="B1606" t="str">
            <v>OM1_8147</v>
          </cell>
          <cell r="D1606">
            <v>220086.3</v>
          </cell>
        </row>
        <row r="1607">
          <cell r="B1607" t="str">
            <v>OM1_8147</v>
          </cell>
          <cell r="D1607">
            <v>-3033.44</v>
          </cell>
        </row>
        <row r="1608">
          <cell r="B1608" t="str">
            <v>OM1_8147</v>
          </cell>
          <cell r="D1608">
            <v>0</v>
          </cell>
        </row>
        <row r="1609">
          <cell r="B1609" t="str">
            <v>OM1_8147</v>
          </cell>
          <cell r="D1609">
            <v>1027.68</v>
          </cell>
        </row>
        <row r="1610">
          <cell r="B1610" t="str">
            <v>OM1_8147</v>
          </cell>
          <cell r="D1610">
            <v>0</v>
          </cell>
        </row>
        <row r="1611">
          <cell r="B1611" t="str">
            <v>OM1_8148</v>
          </cell>
          <cell r="D1611">
            <v>-20034.47</v>
          </cell>
        </row>
        <row r="1612">
          <cell r="B1612" t="str">
            <v>OM1_8150</v>
          </cell>
          <cell r="D1612">
            <v>-23343</v>
          </cell>
        </row>
        <row r="1613">
          <cell r="B1613" t="str">
            <v>OM1_8153</v>
          </cell>
          <cell r="D1613">
            <v>0</v>
          </cell>
        </row>
        <row r="1614">
          <cell r="B1614" t="str">
            <v>OM1_8153</v>
          </cell>
          <cell r="D1614">
            <v>0</v>
          </cell>
        </row>
        <row r="1615">
          <cell r="B1615" t="str">
            <v>OM1_8154</v>
          </cell>
          <cell r="D1615">
            <v>0</v>
          </cell>
        </row>
        <row r="1616">
          <cell r="B1616" t="str">
            <v>OM1_8154</v>
          </cell>
          <cell r="D1616">
            <v>0</v>
          </cell>
        </row>
        <row r="1617">
          <cell r="B1617" t="str">
            <v>OM1_8155</v>
          </cell>
          <cell r="D1617">
            <v>42012.86</v>
          </cell>
        </row>
        <row r="1618">
          <cell r="B1618" t="str">
            <v>OM1_8156</v>
          </cell>
          <cell r="D1618">
            <v>0</v>
          </cell>
        </row>
        <row r="1619">
          <cell r="B1619" t="str">
            <v>OM1_8156</v>
          </cell>
          <cell r="D1619">
            <v>0</v>
          </cell>
        </row>
        <row r="1620">
          <cell r="B1620" t="str">
            <v>CON_8024</v>
          </cell>
          <cell r="D1620">
            <v>0.99083840000000001</v>
          </cell>
        </row>
        <row r="1621">
          <cell r="B1621" t="str">
            <v>CON_8025</v>
          </cell>
          <cell r="D1621">
            <v>0.99083840000000001</v>
          </cell>
        </row>
        <row r="1622">
          <cell r="B1622" t="str">
            <v>CON_8026</v>
          </cell>
          <cell r="D1622">
            <v>0.99083840000000001</v>
          </cell>
        </row>
        <row r="1623">
          <cell r="B1623" t="str">
            <v>CON_8031</v>
          </cell>
          <cell r="D1623">
            <v>0.99083840000000001</v>
          </cell>
        </row>
        <row r="1624">
          <cell r="B1624" t="str">
            <v>CON_8033</v>
          </cell>
          <cell r="D1624">
            <v>0.99083840000000001</v>
          </cell>
        </row>
        <row r="1625">
          <cell r="B1625" t="str">
            <v>CON_8035</v>
          </cell>
          <cell r="D1625">
            <v>0.99083840000000001</v>
          </cell>
        </row>
        <row r="1626">
          <cell r="B1626" t="str">
            <v>CON_8036</v>
          </cell>
          <cell r="D1626">
            <v>0.99083840000000001</v>
          </cell>
        </row>
        <row r="1627">
          <cell r="B1627" t="str">
            <v>CON_8037</v>
          </cell>
          <cell r="D1627">
            <v>0.99083840000000001</v>
          </cell>
        </row>
        <row r="1628">
          <cell r="B1628" t="str">
            <v>CON_8038</v>
          </cell>
          <cell r="D1628">
            <v>0.99083840000000001</v>
          </cell>
        </row>
        <row r="1629">
          <cell r="B1629" t="str">
            <v>CON_8039</v>
          </cell>
          <cell r="D1629">
            <v>0.99083840000000001</v>
          </cell>
        </row>
        <row r="1630">
          <cell r="B1630" t="str">
            <v>CON_8040</v>
          </cell>
          <cell r="D1630">
            <v>0.99083840000000001</v>
          </cell>
        </row>
        <row r="1631">
          <cell r="B1631" t="str">
            <v>CON_8041</v>
          </cell>
          <cell r="D1631">
            <v>0.99083840000000001</v>
          </cell>
        </row>
        <row r="1632">
          <cell r="B1632" t="str">
            <v>CON_8042</v>
          </cell>
          <cell r="D1632">
            <v>0.99083840000000001</v>
          </cell>
        </row>
        <row r="1633">
          <cell r="B1633" t="str">
            <v>COO_8002</v>
          </cell>
          <cell r="D1633">
            <v>0</v>
          </cell>
        </row>
        <row r="1634">
          <cell r="B1634" t="str">
            <v>COO_8003</v>
          </cell>
          <cell r="D1634">
            <v>0</v>
          </cell>
        </row>
        <row r="1635">
          <cell r="B1635" t="str">
            <v>COO_8004</v>
          </cell>
          <cell r="D1635">
            <v>166.35848392276199</v>
          </cell>
        </row>
        <row r="1636">
          <cell r="B1636" t="str">
            <v>COO_8005</v>
          </cell>
          <cell r="D1636">
            <v>81301.375018195497</v>
          </cell>
        </row>
        <row r="1637">
          <cell r="B1637" t="str">
            <v>COO_8007</v>
          </cell>
          <cell r="D1637">
            <v>128.87750629970799</v>
          </cell>
        </row>
        <row r="1638">
          <cell r="B1638" t="str">
            <v>COO_8008</v>
          </cell>
          <cell r="D1638">
            <v>7725.9035023002598</v>
          </cell>
        </row>
        <row r="1639">
          <cell r="B1639" t="str">
            <v>COO_8010</v>
          </cell>
          <cell r="D1639">
            <v>659.43465025446005</v>
          </cell>
        </row>
        <row r="1640">
          <cell r="B1640" t="str">
            <v>COO_8012</v>
          </cell>
          <cell r="D1640">
            <v>4529.7541041472896</v>
          </cell>
        </row>
        <row r="1641">
          <cell r="B1641" t="str">
            <v>COO_8016</v>
          </cell>
          <cell r="D1641">
            <v>8151.0257691889601</v>
          </cell>
        </row>
        <row r="1642">
          <cell r="B1642" t="str">
            <v>COO_8017</v>
          </cell>
          <cell r="D1642">
            <v>0</v>
          </cell>
        </row>
        <row r="1643">
          <cell r="B1643" t="str">
            <v>COO_8020</v>
          </cell>
          <cell r="D1643">
            <v>8575.3292558909998</v>
          </cell>
        </row>
        <row r="1644">
          <cell r="B1644" t="str">
            <v>COO_8022</v>
          </cell>
          <cell r="D1644">
            <v>0</v>
          </cell>
        </row>
        <row r="1645">
          <cell r="B1645" t="str">
            <v>COO_8023</v>
          </cell>
          <cell r="D1645">
            <v>150894.488831177</v>
          </cell>
        </row>
        <row r="1646">
          <cell r="B1646" t="str">
            <v>COO_8024</v>
          </cell>
          <cell r="D1646">
            <v>0</v>
          </cell>
        </row>
        <row r="1647">
          <cell r="B1647" t="str">
            <v>COO_8025</v>
          </cell>
          <cell r="D1647">
            <v>0</v>
          </cell>
        </row>
        <row r="1648">
          <cell r="B1648" t="str">
            <v>COO_8026</v>
          </cell>
          <cell r="D1648">
            <v>4153.3412098849603</v>
          </cell>
        </row>
        <row r="1649">
          <cell r="B1649" t="str">
            <v>COO_8031</v>
          </cell>
          <cell r="D1649">
            <v>2733663.0421116599</v>
          </cell>
        </row>
        <row r="1650">
          <cell r="B1650" t="str">
            <v>COO_8033</v>
          </cell>
          <cell r="D1650">
            <v>916721.37437806895</v>
          </cell>
        </row>
        <row r="1651">
          <cell r="B1651" t="str">
            <v>COO_8035</v>
          </cell>
          <cell r="D1651">
            <v>2058.5786068698599</v>
          </cell>
        </row>
        <row r="1652">
          <cell r="B1652" t="str">
            <v>COO_8036</v>
          </cell>
          <cell r="D1652">
            <v>0</v>
          </cell>
        </row>
        <row r="1653">
          <cell r="B1653" t="str">
            <v>COO_8037</v>
          </cell>
          <cell r="D1653">
            <v>1150504.8729602101</v>
          </cell>
        </row>
        <row r="1654">
          <cell r="B1654" t="str">
            <v>COO_8038</v>
          </cell>
          <cell r="D1654">
            <v>553073.58485293901</v>
          </cell>
        </row>
        <row r="1655">
          <cell r="B1655" t="str">
            <v>COO_8039</v>
          </cell>
          <cell r="D1655">
            <v>2019255.7891477901</v>
          </cell>
        </row>
        <row r="1656">
          <cell r="B1656" t="str">
            <v>COO_8040</v>
          </cell>
          <cell r="D1656">
            <v>0</v>
          </cell>
        </row>
        <row r="1657">
          <cell r="B1657" t="str">
            <v>COO_8041</v>
          </cell>
          <cell r="D1657">
            <v>24250.0360202839</v>
          </cell>
        </row>
        <row r="1658">
          <cell r="B1658" t="str">
            <v>COO_8042</v>
          </cell>
          <cell r="D1658">
            <v>0</v>
          </cell>
        </row>
        <row r="1659">
          <cell r="B1659" t="str">
            <v>COP_8002</v>
          </cell>
          <cell r="D1659">
            <v>0</v>
          </cell>
        </row>
        <row r="1660">
          <cell r="B1660" t="str">
            <v>COP_8003</v>
          </cell>
          <cell r="D1660">
            <v>0</v>
          </cell>
        </row>
        <row r="1661">
          <cell r="B1661" t="str">
            <v>COP_8004</v>
          </cell>
          <cell r="D1661">
            <v>0</v>
          </cell>
        </row>
        <row r="1662">
          <cell r="B1662" t="str">
            <v>COP_8005</v>
          </cell>
          <cell r="D1662">
            <v>0</v>
          </cell>
        </row>
        <row r="1663">
          <cell r="B1663" t="str">
            <v>COP_8007</v>
          </cell>
          <cell r="D1663">
            <v>0</v>
          </cell>
        </row>
        <row r="1664">
          <cell r="B1664" t="str">
            <v>COP_8008</v>
          </cell>
          <cell r="D1664">
            <v>0</v>
          </cell>
        </row>
        <row r="1665">
          <cell r="B1665" t="str">
            <v>COP_8010</v>
          </cell>
          <cell r="D1665">
            <v>0</v>
          </cell>
        </row>
        <row r="1666">
          <cell r="B1666" t="str">
            <v>COP_8012</v>
          </cell>
          <cell r="D1666">
            <v>0</v>
          </cell>
        </row>
        <row r="1667">
          <cell r="B1667" t="str">
            <v>COP_8016</v>
          </cell>
          <cell r="D1667">
            <v>0</v>
          </cell>
        </row>
        <row r="1668">
          <cell r="B1668" t="str">
            <v>COP_8017</v>
          </cell>
          <cell r="D1668">
            <v>0</v>
          </cell>
        </row>
        <row r="1669">
          <cell r="B1669" t="str">
            <v>COP_8020</v>
          </cell>
          <cell r="D1669">
            <v>0</v>
          </cell>
        </row>
        <row r="1670">
          <cell r="B1670" t="str">
            <v>COP_8022</v>
          </cell>
          <cell r="D1670">
            <v>0</v>
          </cell>
        </row>
        <row r="1671">
          <cell r="B1671" t="str">
            <v>COP_8023</v>
          </cell>
          <cell r="D1671">
            <v>0</v>
          </cell>
        </row>
        <row r="1672">
          <cell r="B1672" t="str">
            <v>COP_8024</v>
          </cell>
          <cell r="D1672">
            <v>0</v>
          </cell>
        </row>
        <row r="1673">
          <cell r="B1673" t="str">
            <v>COP_8025</v>
          </cell>
          <cell r="D1673">
            <v>0</v>
          </cell>
        </row>
        <row r="1674">
          <cell r="B1674" t="str">
            <v>COP_8026</v>
          </cell>
          <cell r="D1674">
            <v>0</v>
          </cell>
        </row>
        <row r="1675">
          <cell r="B1675" t="str">
            <v>COP_8031</v>
          </cell>
          <cell r="D1675">
            <v>0</v>
          </cell>
        </row>
        <row r="1676">
          <cell r="B1676" t="str">
            <v>COP_8033</v>
          </cell>
          <cell r="D1676">
            <v>0</v>
          </cell>
        </row>
        <row r="1677">
          <cell r="B1677" t="str">
            <v>COP_8035</v>
          </cell>
          <cell r="D1677">
            <v>0</v>
          </cell>
        </row>
        <row r="1678">
          <cell r="B1678" t="str">
            <v>COP_8036</v>
          </cell>
          <cell r="D1678">
            <v>0</v>
          </cell>
        </row>
        <row r="1679">
          <cell r="B1679" t="str">
            <v>COP_8037</v>
          </cell>
          <cell r="D1679">
            <v>0</v>
          </cell>
        </row>
        <row r="1680">
          <cell r="B1680" t="str">
            <v>COP_8038</v>
          </cell>
          <cell r="D1680">
            <v>0</v>
          </cell>
        </row>
        <row r="1681">
          <cell r="B1681" t="str">
            <v>COP_8039</v>
          </cell>
          <cell r="D1681">
            <v>0</v>
          </cell>
        </row>
        <row r="1682">
          <cell r="B1682" t="str">
            <v>COP_8040</v>
          </cell>
          <cell r="D1682">
            <v>0</v>
          </cell>
        </row>
        <row r="1683">
          <cell r="B1683" t="str">
            <v>COP_8041</v>
          </cell>
          <cell r="D1683">
            <v>0</v>
          </cell>
        </row>
        <row r="1684">
          <cell r="B1684" t="str">
            <v>COP_8042</v>
          </cell>
          <cell r="D1684">
            <v>0</v>
          </cell>
        </row>
        <row r="1685">
          <cell r="B1685" t="str">
            <v>COQ_8002</v>
          </cell>
          <cell r="D1685">
            <v>29361.017609094299</v>
          </cell>
        </row>
        <row r="1686">
          <cell r="B1686" t="str">
            <v>COQ_8003</v>
          </cell>
          <cell r="D1686">
            <v>58485.339534195497</v>
          </cell>
        </row>
        <row r="1687">
          <cell r="B1687" t="str">
            <v>COQ_8004</v>
          </cell>
          <cell r="D1687">
            <v>13.8617940221694</v>
          </cell>
        </row>
        <row r="1688">
          <cell r="B1688" t="str">
            <v>COQ_8005</v>
          </cell>
          <cell r="D1688">
            <v>6774.4240488788</v>
          </cell>
        </row>
        <row r="1689">
          <cell r="B1689" t="str">
            <v>COQ_8007</v>
          </cell>
          <cell r="D1689">
            <v>10.738697566195899</v>
          </cell>
        </row>
        <row r="1690">
          <cell r="B1690" t="str">
            <v>COQ_8008</v>
          </cell>
          <cell r="D1690">
            <v>643.75967163638097</v>
          </cell>
        </row>
        <row r="1691">
          <cell r="B1691" t="str">
            <v>COQ_8010</v>
          </cell>
          <cell r="D1691">
            <v>54.947286590761898</v>
          </cell>
        </row>
        <row r="1692">
          <cell r="B1692" t="str">
            <v>COQ_8012</v>
          </cell>
          <cell r="D1692">
            <v>377.441035059679</v>
          </cell>
        </row>
        <row r="1693">
          <cell r="B1693" t="str">
            <v>COQ_8016</v>
          </cell>
          <cell r="D1693">
            <v>679.18291642012798</v>
          </cell>
        </row>
        <row r="1694">
          <cell r="B1694" t="str">
            <v>COQ_8017</v>
          </cell>
          <cell r="D1694">
            <v>0</v>
          </cell>
        </row>
        <row r="1695">
          <cell r="B1695" t="str">
            <v>COQ_8020</v>
          </cell>
          <cell r="D1695">
            <v>714.537936475989</v>
          </cell>
        </row>
        <row r="1696">
          <cell r="B1696" t="str">
            <v>COQ_8022</v>
          </cell>
          <cell r="D1696">
            <v>0</v>
          </cell>
        </row>
        <row r="1697">
          <cell r="B1697" t="str">
            <v>COQ_8023</v>
          </cell>
          <cell r="D1697">
            <v>12573.259108501201</v>
          </cell>
        </row>
        <row r="1698">
          <cell r="B1698" t="str">
            <v>COQ_8024</v>
          </cell>
          <cell r="D1698">
            <v>287130.13717175199</v>
          </cell>
        </row>
        <row r="1699">
          <cell r="B1699" t="str">
            <v>COQ_8025</v>
          </cell>
          <cell r="D1699">
            <v>695810.90270091302</v>
          </cell>
        </row>
        <row r="1700">
          <cell r="B1700" t="str">
            <v>COQ_8026</v>
          </cell>
          <cell r="D1700">
            <v>346.07649094676498</v>
          </cell>
        </row>
        <row r="1701">
          <cell r="B1701" t="str">
            <v>COQ_8031</v>
          </cell>
          <cell r="D1701">
            <v>227782.035050056</v>
          </cell>
        </row>
        <row r="1702">
          <cell r="B1702" t="str">
            <v>COQ_8033</v>
          </cell>
          <cell r="D1702">
            <v>76385.661660926999</v>
          </cell>
        </row>
        <row r="1703">
          <cell r="B1703" t="str">
            <v>COQ_8035</v>
          </cell>
          <cell r="D1703">
            <v>171.53073263232599</v>
          </cell>
        </row>
        <row r="1704">
          <cell r="B1704" t="str">
            <v>COQ_8036</v>
          </cell>
          <cell r="D1704">
            <v>0</v>
          </cell>
        </row>
        <row r="1705">
          <cell r="B1705" t="str">
            <v>COQ_8037</v>
          </cell>
          <cell r="D1705">
            <v>95865.6342280752</v>
          </cell>
        </row>
        <row r="1706">
          <cell r="B1706" t="str">
            <v>COQ_8038</v>
          </cell>
          <cell r="D1706">
            <v>46084.767855264799</v>
          </cell>
        </row>
        <row r="1707">
          <cell r="B1707" t="str">
            <v>COQ_8039</v>
          </cell>
          <cell r="D1707">
            <v>168254.16514516599</v>
          </cell>
        </row>
        <row r="1708">
          <cell r="B1708" t="str">
            <v>COQ_8040</v>
          </cell>
          <cell r="D1708">
            <v>0</v>
          </cell>
        </row>
        <row r="1709">
          <cell r="B1709" t="str">
            <v>COQ_8041</v>
          </cell>
          <cell r="D1709">
            <v>2020.63045189646</v>
          </cell>
        </row>
        <row r="1710">
          <cell r="B1710" t="str">
            <v>COQ_8042</v>
          </cell>
          <cell r="D1710">
            <v>0</v>
          </cell>
        </row>
        <row r="1711">
          <cell r="B1711" t="str">
            <v>COR_8002</v>
          </cell>
          <cell r="D1711">
            <v>29361.017609094299</v>
          </cell>
        </row>
        <row r="1712">
          <cell r="B1712" t="str">
            <v>COR_8003</v>
          </cell>
          <cell r="D1712">
            <v>58485.339534195497</v>
          </cell>
        </row>
        <row r="1713">
          <cell r="B1713" t="str">
            <v>COR_8004</v>
          </cell>
          <cell r="D1713">
            <v>180.22027794493201</v>
          </cell>
        </row>
        <row r="1714">
          <cell r="B1714" t="str">
            <v>COR_8005</v>
          </cell>
          <cell r="D1714">
            <v>88075.799067074302</v>
          </cell>
        </row>
        <row r="1715">
          <cell r="B1715" t="str">
            <v>COR_8007</v>
          </cell>
          <cell r="D1715">
            <v>139.616203865904</v>
          </cell>
        </row>
        <row r="1716">
          <cell r="B1716" t="str">
            <v>COR_8008</v>
          </cell>
          <cell r="D1716">
            <v>8369.6631739366403</v>
          </cell>
        </row>
        <row r="1717">
          <cell r="B1717" t="str">
            <v>COR_8010</v>
          </cell>
          <cell r="D1717">
            <v>714.38193684522196</v>
          </cell>
        </row>
        <row r="1718">
          <cell r="B1718" t="str">
            <v>COR_8012</v>
          </cell>
          <cell r="D1718">
            <v>4907.1951392069705</v>
          </cell>
        </row>
        <row r="1719">
          <cell r="B1719" t="str">
            <v>COR_8016</v>
          </cell>
          <cell r="D1719">
            <v>8830.20868560909</v>
          </cell>
        </row>
        <row r="1720">
          <cell r="B1720" t="str">
            <v>COR_8017</v>
          </cell>
          <cell r="D1720">
            <v>0</v>
          </cell>
        </row>
        <row r="1721">
          <cell r="B1721" t="str">
            <v>COR_8020</v>
          </cell>
          <cell r="D1721">
            <v>9289.8671923669899</v>
          </cell>
        </row>
        <row r="1722">
          <cell r="B1722" t="str">
            <v>COR_8022</v>
          </cell>
          <cell r="D1722">
            <v>0</v>
          </cell>
        </row>
        <row r="1723">
          <cell r="B1723" t="str">
            <v>COR_8023</v>
          </cell>
          <cell r="D1723">
            <v>163467.74793967899</v>
          </cell>
        </row>
        <row r="1724">
          <cell r="B1724" t="str">
            <v>COR_8024</v>
          </cell>
          <cell r="D1724">
            <v>287130.13717175199</v>
          </cell>
        </row>
        <row r="1725">
          <cell r="B1725" t="str">
            <v>COR_8025</v>
          </cell>
          <cell r="D1725">
            <v>695810.90270091302</v>
          </cell>
        </row>
        <row r="1726">
          <cell r="B1726" t="str">
            <v>COJ_8016</v>
          </cell>
          <cell r="D1726">
            <v>0</v>
          </cell>
        </row>
        <row r="1727">
          <cell r="B1727" t="str">
            <v>COJ_8017</v>
          </cell>
          <cell r="D1727">
            <v>0</v>
          </cell>
        </row>
        <row r="1728">
          <cell r="B1728" t="str">
            <v>COJ_8020</v>
          </cell>
          <cell r="D1728">
            <v>0</v>
          </cell>
        </row>
        <row r="1729">
          <cell r="B1729" t="str">
            <v>COJ_8022</v>
          </cell>
          <cell r="D1729">
            <v>0</v>
          </cell>
        </row>
        <row r="1730">
          <cell r="B1730" t="str">
            <v>COJ_8023</v>
          </cell>
          <cell r="D1730">
            <v>0</v>
          </cell>
        </row>
        <row r="1731">
          <cell r="B1731" t="str">
            <v>COJ_8024</v>
          </cell>
          <cell r="D1731">
            <v>0</v>
          </cell>
        </row>
        <row r="1732">
          <cell r="B1732" t="str">
            <v>COJ_8025</v>
          </cell>
          <cell r="D1732">
            <v>0</v>
          </cell>
        </row>
        <row r="1733">
          <cell r="B1733" t="str">
            <v>COJ_8026</v>
          </cell>
          <cell r="D1733">
            <v>0</v>
          </cell>
        </row>
        <row r="1734">
          <cell r="B1734" t="str">
            <v>COJ_8031</v>
          </cell>
          <cell r="D1734">
            <v>0</v>
          </cell>
        </row>
        <row r="1735">
          <cell r="B1735" t="str">
            <v>COJ_8033</v>
          </cell>
          <cell r="D1735">
            <v>0</v>
          </cell>
        </row>
        <row r="1736">
          <cell r="B1736" t="str">
            <v>COJ_8035</v>
          </cell>
          <cell r="D1736">
            <v>0</v>
          </cell>
        </row>
        <row r="1737">
          <cell r="B1737" t="str">
            <v>COJ_8036</v>
          </cell>
          <cell r="D1737">
            <v>0</v>
          </cell>
        </row>
        <row r="1738">
          <cell r="B1738" t="str">
            <v>COJ_8037</v>
          </cell>
          <cell r="D1738">
            <v>0</v>
          </cell>
        </row>
        <row r="1739">
          <cell r="B1739" t="str">
            <v>COJ_8038</v>
          </cell>
          <cell r="D1739">
            <v>0</v>
          </cell>
        </row>
        <row r="1740">
          <cell r="B1740" t="str">
            <v>COJ_8039</v>
          </cell>
          <cell r="D1740">
            <v>0</v>
          </cell>
        </row>
        <row r="1741">
          <cell r="B1741" t="str">
            <v>COJ_8040</v>
          </cell>
          <cell r="D1741">
            <v>0</v>
          </cell>
        </row>
        <row r="1742">
          <cell r="B1742" t="str">
            <v>COJ_8041</v>
          </cell>
          <cell r="D1742">
            <v>0</v>
          </cell>
        </row>
        <row r="1743">
          <cell r="B1743" t="str">
            <v>COJ_8042</v>
          </cell>
          <cell r="D1743">
            <v>0</v>
          </cell>
        </row>
        <row r="1744">
          <cell r="B1744" t="str">
            <v>COK_8002</v>
          </cell>
          <cell r="D1744">
            <v>29632.498709269199</v>
          </cell>
        </row>
        <row r="1745">
          <cell r="B1745" t="str">
            <v>COK_8003</v>
          </cell>
          <cell r="D1745">
            <v>59026.113172637903</v>
          </cell>
        </row>
        <row r="1746">
          <cell r="B1746" t="str">
            <v>COK_8004</v>
          </cell>
          <cell r="D1746">
            <v>13.989964480756299</v>
          </cell>
        </row>
        <row r="1747">
          <cell r="B1747" t="str">
            <v>COK_8005</v>
          </cell>
          <cell r="D1747">
            <v>6837.0624805001498</v>
          </cell>
        </row>
        <row r="1748">
          <cell r="B1748" t="str">
            <v>COK_8007</v>
          </cell>
          <cell r="D1748">
            <v>10.837990903658801</v>
          </cell>
        </row>
        <row r="1749">
          <cell r="B1749" t="str">
            <v>COK_8008</v>
          </cell>
          <cell r="D1749">
            <v>649.71207377144594</v>
          </cell>
        </row>
        <row r="1750">
          <cell r="B1750" t="str">
            <v>COK_8010</v>
          </cell>
          <cell r="D1750">
            <v>55.455346291344704</v>
          </cell>
        </row>
        <row r="1751">
          <cell r="B1751" t="str">
            <v>COK_8012</v>
          </cell>
          <cell r="D1751">
            <v>380.930972255092</v>
          </cell>
        </row>
        <row r="1752">
          <cell r="B1752" t="str">
            <v>COK_8016</v>
          </cell>
          <cell r="D1752">
            <v>685.46285289319405</v>
          </cell>
        </row>
        <row r="1753">
          <cell r="B1753" t="str">
            <v>COK_8017</v>
          </cell>
          <cell r="D1753">
            <v>0</v>
          </cell>
        </row>
        <row r="1754">
          <cell r="B1754" t="str">
            <v>COK_8020</v>
          </cell>
          <cell r="D1754">
            <v>721.144776460005</v>
          </cell>
        </row>
        <row r="1755">
          <cell r="B1755" t="str">
            <v>COK_8022</v>
          </cell>
          <cell r="D1755">
            <v>0</v>
          </cell>
        </row>
        <row r="1756">
          <cell r="B1756" t="str">
            <v>COK_8023</v>
          </cell>
          <cell r="D1756">
            <v>12689.515372538301</v>
          </cell>
        </row>
        <row r="1757">
          <cell r="B1757" t="str">
            <v>COK_8024</v>
          </cell>
          <cell r="D1757">
            <v>289785.03171834297</v>
          </cell>
        </row>
        <row r="1758">
          <cell r="B1758" t="str">
            <v>COK_8025</v>
          </cell>
          <cell r="D1758">
            <v>702244.58670648304</v>
          </cell>
        </row>
        <row r="1759">
          <cell r="B1759" t="str">
            <v>COK_8026</v>
          </cell>
          <cell r="D1759">
            <v>349.276421812845</v>
          </cell>
        </row>
        <row r="1760">
          <cell r="B1760" t="str">
            <v>COK_8031</v>
          </cell>
          <cell r="D1760">
            <v>229888.17858699901</v>
          </cell>
        </row>
        <row r="1761">
          <cell r="B1761" t="str">
            <v>COK_8033</v>
          </cell>
          <cell r="D1761">
            <v>77091.947244804993</v>
          </cell>
        </row>
        <row r="1762">
          <cell r="B1762" t="str">
            <v>COK_8035</v>
          </cell>
          <cell r="D1762">
            <v>173.116759132797</v>
          </cell>
        </row>
        <row r="1763">
          <cell r="B1763" t="str">
            <v>COK_8036</v>
          </cell>
          <cell r="D1763">
            <v>0</v>
          </cell>
        </row>
        <row r="1764">
          <cell r="B1764" t="str">
            <v>COK_8037</v>
          </cell>
          <cell r="D1764">
            <v>96752.037696636704</v>
          </cell>
        </row>
        <row r="1765">
          <cell r="B1765" t="str">
            <v>COK_8038</v>
          </cell>
          <cell r="D1765">
            <v>46510.881951350297</v>
          </cell>
        </row>
        <row r="1766">
          <cell r="B1766" t="str">
            <v>COK_8039</v>
          </cell>
          <cell r="D1766">
            <v>169809.89548362899</v>
          </cell>
        </row>
        <row r="1767">
          <cell r="B1767" t="str">
            <v>COK_8040</v>
          </cell>
          <cell r="D1767">
            <v>0</v>
          </cell>
        </row>
        <row r="1768">
          <cell r="B1768" t="str">
            <v>COK_8041</v>
          </cell>
          <cell r="D1768">
            <v>2039.3138294765899</v>
          </cell>
        </row>
        <row r="1769">
          <cell r="B1769" t="str">
            <v>COK_8042</v>
          </cell>
          <cell r="D1769">
            <v>0</v>
          </cell>
        </row>
        <row r="1770">
          <cell r="B1770" t="str">
            <v>COL_8002</v>
          </cell>
          <cell r="D1770">
            <v>0.99093940000000003</v>
          </cell>
        </row>
        <row r="1771">
          <cell r="B1771" t="str">
            <v>COL_8003</v>
          </cell>
          <cell r="D1771">
            <v>0.99093940000000003</v>
          </cell>
        </row>
        <row r="1772">
          <cell r="B1772" t="str">
            <v>COL_8004</v>
          </cell>
          <cell r="D1772">
            <v>0.99093940000000003</v>
          </cell>
        </row>
        <row r="1773">
          <cell r="B1773" t="str">
            <v>COL_8005</v>
          </cell>
          <cell r="D1773">
            <v>0.99093940000000003</v>
          </cell>
        </row>
        <row r="1774">
          <cell r="B1774" t="str">
            <v>COL_8007</v>
          </cell>
          <cell r="D1774">
            <v>0.99093940000000003</v>
          </cell>
        </row>
        <row r="1775">
          <cell r="B1775" t="str">
            <v>COL_8008</v>
          </cell>
          <cell r="D1775">
            <v>0.99093940000000003</v>
          </cell>
        </row>
        <row r="1776">
          <cell r="B1776" t="str">
            <v>COL_8010</v>
          </cell>
          <cell r="D1776">
            <v>0.99093940000000003</v>
          </cell>
        </row>
        <row r="1777">
          <cell r="B1777" t="str">
            <v>COL_8012</v>
          </cell>
          <cell r="D1777">
            <v>0.99093940000000003</v>
          </cell>
        </row>
        <row r="1778">
          <cell r="B1778" t="str">
            <v>COL_8016</v>
          </cell>
          <cell r="D1778">
            <v>0.99093940000000003</v>
          </cell>
        </row>
        <row r="1779">
          <cell r="B1779" t="str">
            <v>COL_8017</v>
          </cell>
          <cell r="D1779">
            <v>0.99093940000000003</v>
          </cell>
        </row>
        <row r="1780">
          <cell r="B1780" t="str">
            <v>COL_8020</v>
          </cell>
          <cell r="D1780">
            <v>0.99093940000000003</v>
          </cell>
        </row>
        <row r="1781">
          <cell r="B1781" t="str">
            <v>COL_8022</v>
          </cell>
          <cell r="D1781">
            <v>0.99093940000000003</v>
          </cell>
        </row>
        <row r="1782">
          <cell r="B1782" t="str">
            <v>COL_8023</v>
          </cell>
          <cell r="D1782">
            <v>0.99093940000000003</v>
          </cell>
        </row>
        <row r="1783">
          <cell r="B1783" t="str">
            <v>COL_8024</v>
          </cell>
          <cell r="D1783">
            <v>0.99093940000000003</v>
          </cell>
        </row>
        <row r="1784">
          <cell r="B1784" t="str">
            <v>COL_8025</v>
          </cell>
          <cell r="D1784">
            <v>0.99093940000000003</v>
          </cell>
        </row>
        <row r="1785">
          <cell r="B1785" t="str">
            <v>COL_8026</v>
          </cell>
          <cell r="D1785">
            <v>0.99093940000000003</v>
          </cell>
        </row>
        <row r="1786">
          <cell r="B1786" t="str">
            <v>COL_8031</v>
          </cell>
          <cell r="D1786">
            <v>0.99093940000000003</v>
          </cell>
        </row>
        <row r="1787">
          <cell r="B1787" t="str">
            <v>COL_8033</v>
          </cell>
          <cell r="D1787">
            <v>0.99093940000000003</v>
          </cell>
        </row>
        <row r="1788">
          <cell r="B1788" t="str">
            <v>COL_8035</v>
          </cell>
          <cell r="D1788">
            <v>0.99093940000000003</v>
          </cell>
        </row>
        <row r="1789">
          <cell r="B1789" t="str">
            <v>COL_8036</v>
          </cell>
          <cell r="D1789">
            <v>0.99093940000000003</v>
          </cell>
        </row>
        <row r="1790">
          <cell r="B1790" t="str">
            <v>COL_8037</v>
          </cell>
          <cell r="D1790">
            <v>0.99093940000000003</v>
          </cell>
        </row>
        <row r="1791">
          <cell r="B1791" t="str">
            <v>COL_8038</v>
          </cell>
          <cell r="D1791">
            <v>0.99093940000000003</v>
          </cell>
        </row>
        <row r="1792">
          <cell r="B1792" t="str">
            <v>COL_8039</v>
          </cell>
          <cell r="D1792">
            <v>0.99093940000000003</v>
          </cell>
        </row>
        <row r="1793">
          <cell r="B1793" t="str">
            <v>COL_8040</v>
          </cell>
          <cell r="D1793">
            <v>0.99093940000000003</v>
          </cell>
        </row>
        <row r="1794">
          <cell r="B1794" t="str">
            <v>COL_8041</v>
          </cell>
          <cell r="D1794">
            <v>0.99093940000000003</v>
          </cell>
        </row>
        <row r="1795">
          <cell r="B1795" t="str">
            <v>COL_8042</v>
          </cell>
          <cell r="D1795">
            <v>0.99093940000000003</v>
          </cell>
        </row>
        <row r="1796">
          <cell r="B1796" t="str">
            <v>COM_8002</v>
          </cell>
          <cell r="D1796">
            <v>1</v>
          </cell>
        </row>
        <row r="1797">
          <cell r="B1797" t="str">
            <v>COM_8003</v>
          </cell>
          <cell r="D1797">
            <v>1</v>
          </cell>
        </row>
        <row r="1798">
          <cell r="B1798" t="str">
            <v>COM_8004</v>
          </cell>
          <cell r="D1798">
            <v>1</v>
          </cell>
        </row>
        <row r="1799">
          <cell r="B1799" t="str">
            <v>COM_8005</v>
          </cell>
          <cell r="D1799">
            <v>1</v>
          </cell>
        </row>
        <row r="1800">
          <cell r="B1800" t="str">
            <v>COM_8007</v>
          </cell>
          <cell r="D1800">
            <v>1</v>
          </cell>
        </row>
        <row r="1801">
          <cell r="B1801" t="str">
            <v>COM_8008</v>
          </cell>
          <cell r="D1801">
            <v>1</v>
          </cell>
        </row>
        <row r="1802">
          <cell r="B1802" t="str">
            <v>COM_8010</v>
          </cell>
          <cell r="D1802">
            <v>1</v>
          </cell>
        </row>
        <row r="1803">
          <cell r="B1803" t="str">
            <v>COM_8012</v>
          </cell>
          <cell r="D1803">
            <v>1</v>
          </cell>
        </row>
        <row r="1804">
          <cell r="B1804" t="str">
            <v>COM_8016</v>
          </cell>
          <cell r="D1804">
            <v>1</v>
          </cell>
        </row>
        <row r="1805">
          <cell r="B1805" t="str">
            <v>COM_8017</v>
          </cell>
          <cell r="D1805">
            <v>1</v>
          </cell>
        </row>
        <row r="1806">
          <cell r="B1806" t="str">
            <v>COM_8020</v>
          </cell>
          <cell r="D1806">
            <v>1</v>
          </cell>
        </row>
        <row r="1807">
          <cell r="B1807" t="str">
            <v>COM_8022</v>
          </cell>
          <cell r="D1807">
            <v>1</v>
          </cell>
        </row>
        <row r="1808">
          <cell r="B1808" t="str">
            <v>COM_8023</v>
          </cell>
          <cell r="D1808">
            <v>1</v>
          </cell>
        </row>
        <row r="1809">
          <cell r="B1809" t="str">
            <v>COM_8024</v>
          </cell>
          <cell r="D1809">
            <v>1</v>
          </cell>
        </row>
        <row r="1810">
          <cell r="B1810" t="str">
            <v>COM_8025</v>
          </cell>
          <cell r="D1810">
            <v>1</v>
          </cell>
        </row>
        <row r="1811">
          <cell r="B1811" t="str">
            <v>COM_8026</v>
          </cell>
          <cell r="D1811">
            <v>1</v>
          </cell>
        </row>
        <row r="1812">
          <cell r="B1812" t="str">
            <v>COM_8031</v>
          </cell>
          <cell r="D1812">
            <v>1</v>
          </cell>
        </row>
        <row r="1813">
          <cell r="B1813" t="str">
            <v>COM_8033</v>
          </cell>
          <cell r="D1813">
            <v>1</v>
          </cell>
        </row>
        <row r="1814">
          <cell r="B1814" t="str">
            <v>COM_8035</v>
          </cell>
          <cell r="D1814">
            <v>1</v>
          </cell>
        </row>
        <row r="1815">
          <cell r="B1815" t="str">
            <v>COM_8036</v>
          </cell>
          <cell r="D1815">
            <v>1</v>
          </cell>
        </row>
        <row r="1816">
          <cell r="B1816" t="str">
            <v>COM_8037</v>
          </cell>
          <cell r="D1816">
            <v>1</v>
          </cell>
        </row>
        <row r="1817">
          <cell r="B1817" t="str">
            <v>COM_8038</v>
          </cell>
          <cell r="D1817">
            <v>1</v>
          </cell>
        </row>
        <row r="1818">
          <cell r="B1818" t="str">
            <v>COM_8039</v>
          </cell>
          <cell r="D1818">
            <v>1</v>
          </cell>
        </row>
        <row r="1819">
          <cell r="B1819" t="str">
            <v>COM_8040</v>
          </cell>
          <cell r="D1819">
            <v>1</v>
          </cell>
        </row>
        <row r="1820">
          <cell r="B1820" t="str">
            <v>COM_8041</v>
          </cell>
          <cell r="D1820">
            <v>1</v>
          </cell>
        </row>
        <row r="1821">
          <cell r="B1821" t="str">
            <v>COM_8042</v>
          </cell>
          <cell r="D1821">
            <v>1</v>
          </cell>
        </row>
        <row r="1822">
          <cell r="B1822" t="str">
            <v>CON_8002</v>
          </cell>
          <cell r="D1822">
            <v>0.99083840000000001</v>
          </cell>
        </row>
        <row r="1823">
          <cell r="B1823" t="str">
            <v>CON_8003</v>
          </cell>
          <cell r="D1823">
            <v>0.99083840000000001</v>
          </cell>
        </row>
        <row r="1824">
          <cell r="B1824" t="str">
            <v>CON_8004</v>
          </cell>
          <cell r="D1824">
            <v>0.99083840000000001</v>
          </cell>
        </row>
        <row r="1825">
          <cell r="B1825" t="str">
            <v>CON_8005</v>
          </cell>
          <cell r="D1825">
            <v>0.99083840000000001</v>
          </cell>
        </row>
        <row r="1826">
          <cell r="B1826" t="str">
            <v>CON_8007</v>
          </cell>
          <cell r="D1826">
            <v>0.99083840000000001</v>
          </cell>
        </row>
        <row r="1827">
          <cell r="B1827" t="str">
            <v>CON_8008</v>
          </cell>
          <cell r="D1827">
            <v>0.99083840000000001</v>
          </cell>
        </row>
        <row r="1828">
          <cell r="B1828" t="str">
            <v>CON_8010</v>
          </cell>
          <cell r="D1828">
            <v>0.99083840000000001</v>
          </cell>
        </row>
        <row r="1829">
          <cell r="B1829" t="str">
            <v>CON_8012</v>
          </cell>
          <cell r="D1829">
            <v>0.99083840000000001</v>
          </cell>
        </row>
        <row r="1830">
          <cell r="B1830" t="str">
            <v>CON_8016</v>
          </cell>
          <cell r="D1830">
            <v>0.99083840000000001</v>
          </cell>
        </row>
        <row r="1831">
          <cell r="B1831" t="str">
            <v>CON_8017</v>
          </cell>
          <cell r="D1831">
            <v>0.99083840000000001</v>
          </cell>
        </row>
        <row r="1832">
          <cell r="B1832" t="str">
            <v>CON_8020</v>
          </cell>
          <cell r="D1832">
            <v>0.99083840000000001</v>
          </cell>
        </row>
        <row r="1833">
          <cell r="B1833" t="str">
            <v>CON_8022</v>
          </cell>
          <cell r="D1833">
            <v>0.99083840000000001</v>
          </cell>
        </row>
        <row r="1834">
          <cell r="B1834" t="str">
            <v>CON_8023</v>
          </cell>
          <cell r="D1834">
            <v>0.99083840000000001</v>
          </cell>
        </row>
        <row r="1835">
          <cell r="B1835" t="str">
            <v>COF_8005</v>
          </cell>
          <cell r="D1835">
            <v>0.92307692299999999</v>
          </cell>
        </row>
        <row r="1836">
          <cell r="B1836" t="str">
            <v>COF_8007</v>
          </cell>
          <cell r="D1836">
            <v>0.92307692299999999</v>
          </cell>
        </row>
        <row r="1837">
          <cell r="B1837" t="str">
            <v>COF_8008</v>
          </cell>
          <cell r="D1837">
            <v>0.92307692299999999</v>
          </cell>
        </row>
        <row r="1838">
          <cell r="B1838" t="str">
            <v>COF_8010</v>
          </cell>
          <cell r="D1838">
            <v>0.92307692299999999</v>
          </cell>
        </row>
        <row r="1839">
          <cell r="B1839" t="str">
            <v>COF_8012</v>
          </cell>
          <cell r="D1839">
            <v>0.92307692299999999</v>
          </cell>
        </row>
        <row r="1840">
          <cell r="B1840" t="str">
            <v>COF_8016</v>
          </cell>
          <cell r="D1840">
            <v>0.92307692299999999</v>
          </cell>
        </row>
        <row r="1841">
          <cell r="B1841" t="str">
            <v>COF_8017</v>
          </cell>
          <cell r="D1841">
            <v>0.92307692299999999</v>
          </cell>
        </row>
        <row r="1842">
          <cell r="B1842" t="str">
            <v>COF_8020</v>
          </cell>
          <cell r="D1842">
            <v>0.92307692299999999</v>
          </cell>
        </row>
        <row r="1843">
          <cell r="B1843" t="str">
            <v>COF_8022</v>
          </cell>
          <cell r="D1843">
            <v>0.92307692299999999</v>
          </cell>
        </row>
        <row r="1844">
          <cell r="B1844" t="str">
            <v>COF_8023</v>
          </cell>
          <cell r="D1844">
            <v>0.92307692299999999</v>
          </cell>
        </row>
        <row r="1845">
          <cell r="B1845" t="str">
            <v>COF_8024</v>
          </cell>
          <cell r="D1845">
            <v>0</v>
          </cell>
        </row>
        <row r="1846">
          <cell r="B1846" t="str">
            <v>COF_8025</v>
          </cell>
          <cell r="D1846">
            <v>0</v>
          </cell>
        </row>
        <row r="1847">
          <cell r="B1847" t="str">
            <v>COF_8026</v>
          </cell>
          <cell r="D1847">
            <v>0.92307692299999999</v>
          </cell>
        </row>
        <row r="1848">
          <cell r="B1848" t="str">
            <v>COF_8031</v>
          </cell>
          <cell r="D1848">
            <v>0.92307692299999999</v>
          </cell>
        </row>
        <row r="1849">
          <cell r="B1849" t="str">
            <v>COF_8033</v>
          </cell>
          <cell r="D1849">
            <v>0.92307692299999999</v>
          </cell>
        </row>
        <row r="1850">
          <cell r="B1850" t="str">
            <v>COF_8035</v>
          </cell>
          <cell r="D1850">
            <v>0.92307692299999999</v>
          </cell>
        </row>
        <row r="1851">
          <cell r="B1851" t="str">
            <v>COF_8036</v>
          </cell>
          <cell r="D1851">
            <v>0.92307692299999999</v>
          </cell>
        </row>
        <row r="1852">
          <cell r="B1852" t="str">
            <v>COF_8037</v>
          </cell>
          <cell r="D1852">
            <v>0.92307692299999999</v>
          </cell>
        </row>
        <row r="1853">
          <cell r="B1853" t="str">
            <v>COF_8038</v>
          </cell>
          <cell r="D1853">
            <v>0.92307692299999999</v>
          </cell>
        </row>
        <row r="1854">
          <cell r="B1854" t="str">
            <v>COF_8039</v>
          </cell>
          <cell r="D1854">
            <v>0.92307692299999999</v>
          </cell>
        </row>
        <row r="1855">
          <cell r="B1855" t="str">
            <v>COF_8040</v>
          </cell>
          <cell r="D1855">
            <v>0.92307691999999997</v>
          </cell>
        </row>
        <row r="1856">
          <cell r="B1856" t="str">
            <v>COF_8041</v>
          </cell>
          <cell r="D1856">
            <v>0.92307691999999997</v>
          </cell>
        </row>
        <row r="1857">
          <cell r="B1857" t="str">
            <v>COF_8042</v>
          </cell>
          <cell r="D1857">
            <v>0.92307691999999997</v>
          </cell>
        </row>
        <row r="1858">
          <cell r="B1858" t="str">
            <v>COG_8002</v>
          </cell>
          <cell r="D1858">
            <v>0</v>
          </cell>
        </row>
        <row r="1859">
          <cell r="B1859" t="str">
            <v>COG_8003</v>
          </cell>
          <cell r="D1859">
            <v>0</v>
          </cell>
        </row>
        <row r="1860">
          <cell r="B1860" t="str">
            <v>COG_8004</v>
          </cell>
          <cell r="D1860">
            <v>0</v>
          </cell>
        </row>
        <row r="1861">
          <cell r="B1861" t="str">
            <v>COG_8005</v>
          </cell>
          <cell r="D1861">
            <v>0</v>
          </cell>
        </row>
        <row r="1862">
          <cell r="B1862" t="str">
            <v>COG_8007</v>
          </cell>
          <cell r="D1862">
            <v>0</v>
          </cell>
        </row>
        <row r="1863">
          <cell r="B1863" t="str">
            <v>COG_8008</v>
          </cell>
          <cell r="D1863">
            <v>0</v>
          </cell>
        </row>
        <row r="1864">
          <cell r="B1864" t="str">
            <v>COG_8010</v>
          </cell>
          <cell r="D1864">
            <v>0</v>
          </cell>
        </row>
        <row r="1865">
          <cell r="B1865" t="str">
            <v>COG_8012</v>
          </cell>
          <cell r="D1865">
            <v>0</v>
          </cell>
        </row>
        <row r="1866">
          <cell r="B1866" t="str">
            <v>COG_8016</v>
          </cell>
          <cell r="D1866">
            <v>0</v>
          </cell>
        </row>
        <row r="1867">
          <cell r="B1867" t="str">
            <v>COG_8017</v>
          </cell>
          <cell r="D1867">
            <v>0</v>
          </cell>
        </row>
        <row r="1868">
          <cell r="B1868" t="str">
            <v>COG_8020</v>
          </cell>
          <cell r="D1868">
            <v>0</v>
          </cell>
        </row>
        <row r="1869">
          <cell r="B1869" t="str">
            <v>COG_8022</v>
          </cell>
          <cell r="D1869">
            <v>0</v>
          </cell>
        </row>
        <row r="1870">
          <cell r="B1870" t="str">
            <v>COG_8023</v>
          </cell>
          <cell r="D1870">
            <v>0</v>
          </cell>
        </row>
        <row r="1871">
          <cell r="B1871" t="str">
            <v>COG_8024</v>
          </cell>
          <cell r="D1871">
            <v>0</v>
          </cell>
        </row>
        <row r="1872">
          <cell r="B1872" t="str">
            <v>COG_8025</v>
          </cell>
          <cell r="D1872">
            <v>0</v>
          </cell>
        </row>
        <row r="1873">
          <cell r="B1873" t="str">
            <v>COG_8026</v>
          </cell>
          <cell r="D1873">
            <v>0</v>
          </cell>
        </row>
        <row r="1874">
          <cell r="B1874" t="str">
            <v>COG_8031</v>
          </cell>
          <cell r="D1874">
            <v>0</v>
          </cell>
        </row>
        <row r="1875">
          <cell r="B1875" t="str">
            <v>COG_8033</v>
          </cell>
          <cell r="D1875">
            <v>0</v>
          </cell>
        </row>
        <row r="1876">
          <cell r="B1876" t="str">
            <v>COG_8035</v>
          </cell>
          <cell r="D1876">
            <v>0</v>
          </cell>
        </row>
        <row r="1877">
          <cell r="B1877" t="str">
            <v>COG_8036</v>
          </cell>
          <cell r="D1877">
            <v>0</v>
          </cell>
        </row>
        <row r="1878">
          <cell r="B1878" t="str">
            <v>COG_8037</v>
          </cell>
          <cell r="D1878">
            <v>0</v>
          </cell>
        </row>
        <row r="1879">
          <cell r="B1879" t="str">
            <v>COG_8038</v>
          </cell>
          <cell r="D1879">
            <v>0</v>
          </cell>
        </row>
        <row r="1880">
          <cell r="B1880" t="str">
            <v>COG_8039</v>
          </cell>
          <cell r="D1880">
            <v>0</v>
          </cell>
        </row>
        <row r="1881">
          <cell r="B1881" t="str">
            <v>COG_8040</v>
          </cell>
          <cell r="D1881">
            <v>0</v>
          </cell>
        </row>
        <row r="1882">
          <cell r="B1882" t="str">
            <v>COG_8041</v>
          </cell>
          <cell r="D1882">
            <v>0</v>
          </cell>
        </row>
        <row r="1883">
          <cell r="B1883" t="str">
            <v>COG_8042</v>
          </cell>
          <cell r="D1883">
            <v>0</v>
          </cell>
        </row>
        <row r="1884">
          <cell r="B1884" t="str">
            <v>COH_8002</v>
          </cell>
          <cell r="D1884">
            <v>1</v>
          </cell>
        </row>
        <row r="1885">
          <cell r="B1885" t="str">
            <v>COH_8003</v>
          </cell>
          <cell r="D1885">
            <v>1</v>
          </cell>
        </row>
        <row r="1886">
          <cell r="B1886" t="str">
            <v>COH_8004</v>
          </cell>
          <cell r="D1886">
            <v>7.6923077000000006E-2</v>
          </cell>
        </row>
        <row r="1887">
          <cell r="B1887" t="str">
            <v>COH_8005</v>
          </cell>
          <cell r="D1887">
            <v>7.6923077000000006E-2</v>
          </cell>
        </row>
        <row r="1888">
          <cell r="B1888" t="str">
            <v>COH_8007</v>
          </cell>
          <cell r="D1888">
            <v>7.6923077000000006E-2</v>
          </cell>
        </row>
        <row r="1889">
          <cell r="B1889" t="str">
            <v>COH_8008</v>
          </cell>
          <cell r="D1889">
            <v>7.6923077000000006E-2</v>
          </cell>
        </row>
        <row r="1890">
          <cell r="B1890" t="str">
            <v>COH_8010</v>
          </cell>
          <cell r="D1890">
            <v>7.6923077000000006E-2</v>
          </cell>
        </row>
        <row r="1891">
          <cell r="B1891" t="str">
            <v>COH_8012</v>
          </cell>
          <cell r="D1891">
            <v>7.6923077000000006E-2</v>
          </cell>
        </row>
        <row r="1892">
          <cell r="B1892" t="str">
            <v>COH_8016</v>
          </cell>
          <cell r="D1892">
            <v>7.6923077000000006E-2</v>
          </cell>
        </row>
        <row r="1893">
          <cell r="B1893" t="str">
            <v>COH_8017</v>
          </cell>
          <cell r="D1893">
            <v>7.6923077000000006E-2</v>
          </cell>
        </row>
        <row r="1894">
          <cell r="B1894" t="str">
            <v>COH_8020</v>
          </cell>
          <cell r="D1894">
            <v>7.6923077000000006E-2</v>
          </cell>
        </row>
        <row r="1895">
          <cell r="B1895" t="str">
            <v>COH_8022</v>
          </cell>
          <cell r="D1895">
            <v>7.6923077000000006E-2</v>
          </cell>
        </row>
        <row r="1896">
          <cell r="B1896" t="str">
            <v>COH_8023</v>
          </cell>
          <cell r="D1896">
            <v>7.6923077000000006E-2</v>
          </cell>
        </row>
        <row r="1897">
          <cell r="B1897" t="str">
            <v>COH_8024</v>
          </cell>
          <cell r="D1897">
            <v>1</v>
          </cell>
        </row>
        <row r="1898">
          <cell r="B1898" t="str">
            <v>COH_8025</v>
          </cell>
          <cell r="D1898">
            <v>1</v>
          </cell>
        </row>
        <row r="1899">
          <cell r="B1899" t="str">
            <v>COH_8026</v>
          </cell>
          <cell r="D1899">
            <v>7.6923077000000006E-2</v>
          </cell>
        </row>
        <row r="1900">
          <cell r="B1900" t="str">
            <v>COH_8031</v>
          </cell>
          <cell r="D1900">
            <v>7.6923077000000006E-2</v>
          </cell>
        </row>
        <row r="1901">
          <cell r="B1901" t="str">
            <v>COH_8033</v>
          </cell>
          <cell r="D1901">
            <v>7.6923077000000006E-2</v>
          </cell>
        </row>
        <row r="1902">
          <cell r="B1902" t="str">
            <v>COH_8035</v>
          </cell>
          <cell r="D1902">
            <v>7.6923077000000006E-2</v>
          </cell>
        </row>
        <row r="1903">
          <cell r="B1903" t="str">
            <v>COH_8036</v>
          </cell>
          <cell r="D1903">
            <v>7.6923077000000006E-2</v>
          </cell>
        </row>
        <row r="1904">
          <cell r="B1904" t="str">
            <v>COH_8037</v>
          </cell>
          <cell r="D1904">
            <v>7.6923077000000006E-2</v>
          </cell>
        </row>
        <row r="1905">
          <cell r="B1905" t="str">
            <v>COH_8038</v>
          </cell>
          <cell r="D1905">
            <v>7.6923077000000006E-2</v>
          </cell>
        </row>
        <row r="1906">
          <cell r="B1906" t="str">
            <v>COH_8039</v>
          </cell>
          <cell r="D1906">
            <v>7.6923077000000006E-2</v>
          </cell>
        </row>
        <row r="1907">
          <cell r="B1907" t="str">
            <v>COH_8040</v>
          </cell>
          <cell r="D1907">
            <v>7.6923080000000005E-2</v>
          </cell>
        </row>
        <row r="1908">
          <cell r="B1908" t="str">
            <v>COH_8041</v>
          </cell>
          <cell r="D1908">
            <v>7.6923080000000005E-2</v>
          </cell>
        </row>
        <row r="1909">
          <cell r="B1909" t="str">
            <v>COH_8042</v>
          </cell>
          <cell r="D1909">
            <v>7.6923080000000005E-2</v>
          </cell>
        </row>
        <row r="1910">
          <cell r="B1910" t="str">
            <v>COI_8002</v>
          </cell>
          <cell r="D1910">
            <v>0</v>
          </cell>
        </row>
        <row r="1911">
          <cell r="B1911" t="str">
            <v>COI_8003</v>
          </cell>
          <cell r="D1911">
            <v>0</v>
          </cell>
        </row>
        <row r="1912">
          <cell r="B1912" t="str">
            <v>COI_8004</v>
          </cell>
          <cell r="D1912">
            <v>167.87957358720601</v>
          </cell>
        </row>
        <row r="1913">
          <cell r="B1913" t="str">
            <v>COI_8005</v>
          </cell>
          <cell r="D1913">
            <v>82044.749677119995</v>
          </cell>
        </row>
        <row r="1914">
          <cell r="B1914" t="str">
            <v>COI_8007</v>
          </cell>
          <cell r="D1914">
            <v>130.05589070301201</v>
          </cell>
        </row>
        <row r="1915">
          <cell r="B1915" t="str">
            <v>COI_8008</v>
          </cell>
          <cell r="D1915">
            <v>7796.54487681109</v>
          </cell>
        </row>
        <row r="1916">
          <cell r="B1916" t="str">
            <v>COI_8010</v>
          </cell>
          <cell r="D1916">
            <v>665.464154775216</v>
          </cell>
        </row>
        <row r="1917">
          <cell r="B1917" t="str">
            <v>COI_8012</v>
          </cell>
          <cell r="D1917">
            <v>4571.171662109</v>
          </cell>
        </row>
        <row r="1918">
          <cell r="B1918" t="str">
            <v>COI_8016</v>
          </cell>
          <cell r="D1918">
            <v>8225.5542258073092</v>
          </cell>
        </row>
        <row r="1919">
          <cell r="B1919" t="str">
            <v>COI_8017</v>
          </cell>
          <cell r="D1919">
            <v>0</v>
          </cell>
        </row>
        <row r="1920">
          <cell r="B1920" t="str">
            <v>COI_8020</v>
          </cell>
          <cell r="D1920">
            <v>8653.7373081451806</v>
          </cell>
        </row>
        <row r="1921">
          <cell r="B1921" t="str">
            <v>COI_8022</v>
          </cell>
          <cell r="D1921">
            <v>0</v>
          </cell>
        </row>
        <row r="1922">
          <cell r="B1922" t="str">
            <v>COI_8023</v>
          </cell>
          <cell r="D1922">
            <v>152274.18430549599</v>
          </cell>
        </row>
        <row r="1923">
          <cell r="B1923" t="str">
            <v>COI_8024</v>
          </cell>
          <cell r="D1923">
            <v>0</v>
          </cell>
        </row>
        <row r="1924">
          <cell r="B1924" t="str">
            <v>COI_8025</v>
          </cell>
          <cell r="D1924">
            <v>0</v>
          </cell>
        </row>
        <row r="1925">
          <cell r="B1925" t="str">
            <v>COI_8026</v>
          </cell>
          <cell r="D1925">
            <v>4191.3170572135496</v>
          </cell>
        </row>
        <row r="1926">
          <cell r="B1926" t="str">
            <v>COI_8031</v>
          </cell>
          <cell r="D1926">
            <v>2758658.1400554399</v>
          </cell>
        </row>
        <row r="1927">
          <cell r="B1927" t="str">
            <v>COI_8033</v>
          </cell>
          <cell r="D1927">
            <v>925103.36593546404</v>
          </cell>
        </row>
        <row r="1928">
          <cell r="B1928" t="str">
            <v>COI_8035</v>
          </cell>
          <cell r="D1928">
            <v>2077.4011073430502</v>
          </cell>
        </row>
        <row r="1929">
          <cell r="B1929" t="str">
            <v>COI_8036</v>
          </cell>
          <cell r="D1929">
            <v>0</v>
          </cell>
        </row>
        <row r="1930">
          <cell r="B1930" t="str">
            <v>COI_8037</v>
          </cell>
          <cell r="D1930">
            <v>1161024.45110186</v>
          </cell>
        </row>
        <row r="1931">
          <cell r="B1931" t="str">
            <v>COI_8038</v>
          </cell>
          <cell r="D1931">
            <v>558130.582811562</v>
          </cell>
        </row>
        <row r="1932">
          <cell r="B1932" t="str">
            <v>COI_8039</v>
          </cell>
          <cell r="D1932">
            <v>2037718.7435960199</v>
          </cell>
        </row>
        <row r="1933">
          <cell r="B1933" t="str">
            <v>COI_8040</v>
          </cell>
          <cell r="D1933">
            <v>0</v>
          </cell>
        </row>
        <row r="1934">
          <cell r="B1934" t="str">
            <v>COI_8041</v>
          </cell>
          <cell r="D1934">
            <v>24471.764893275998</v>
          </cell>
        </row>
        <row r="1935">
          <cell r="B1935" t="str">
            <v>COI_8042</v>
          </cell>
          <cell r="D1935">
            <v>0</v>
          </cell>
        </row>
        <row r="1936">
          <cell r="B1936" t="str">
            <v>COJ_8002</v>
          </cell>
          <cell r="D1936">
            <v>0</v>
          </cell>
        </row>
        <row r="1937">
          <cell r="B1937" t="str">
            <v>COJ_8003</v>
          </cell>
          <cell r="D1937">
            <v>0</v>
          </cell>
        </row>
        <row r="1938">
          <cell r="B1938" t="str">
            <v>COJ_8004</v>
          </cell>
          <cell r="D1938">
            <v>0</v>
          </cell>
        </row>
        <row r="1939">
          <cell r="B1939" t="str">
            <v>COJ_8005</v>
          </cell>
          <cell r="D1939">
            <v>0</v>
          </cell>
        </row>
        <row r="1940">
          <cell r="B1940" t="str">
            <v>COJ_8007</v>
          </cell>
          <cell r="D1940">
            <v>0</v>
          </cell>
        </row>
        <row r="1941">
          <cell r="B1941" t="str">
            <v>COJ_8008</v>
          </cell>
          <cell r="D1941">
            <v>0</v>
          </cell>
        </row>
        <row r="1942">
          <cell r="B1942" t="str">
            <v>COJ_8010</v>
          </cell>
          <cell r="D1942">
            <v>0</v>
          </cell>
        </row>
        <row r="1943">
          <cell r="B1943" t="str">
            <v>COJ_8012</v>
          </cell>
          <cell r="D1943">
            <v>0</v>
          </cell>
        </row>
        <row r="1944">
          <cell r="B1944" t="str">
            <v>COB_8007</v>
          </cell>
          <cell r="D1944">
            <v>2.2467453419365002</v>
          </cell>
        </row>
        <row r="1945">
          <cell r="B1945" t="str">
            <v>COB_8008</v>
          </cell>
          <cell r="D1945">
            <v>60.736569755452301</v>
          </cell>
        </row>
        <row r="1946">
          <cell r="B1946" t="str">
            <v>COB_8010</v>
          </cell>
          <cell r="D1946">
            <v>15.510400750864999</v>
          </cell>
        </row>
        <row r="1947">
          <cell r="B1947" t="str">
            <v>COB_8012</v>
          </cell>
          <cell r="D1947">
            <v>94.612665906261896</v>
          </cell>
        </row>
        <row r="1948">
          <cell r="B1948" t="str">
            <v>COB_8016</v>
          </cell>
          <cell r="D1948">
            <v>238.87364516653099</v>
          </cell>
        </row>
        <row r="1949">
          <cell r="B1949" t="str">
            <v>COB_8017</v>
          </cell>
          <cell r="D1949">
            <v>0</v>
          </cell>
        </row>
        <row r="1950">
          <cell r="B1950" t="str">
            <v>COB_8020</v>
          </cell>
          <cell r="D1950">
            <v>204.53729782697599</v>
          </cell>
        </row>
        <row r="1951">
          <cell r="B1951" t="str">
            <v>COB_8022</v>
          </cell>
          <cell r="D1951">
            <v>0</v>
          </cell>
        </row>
        <row r="1952">
          <cell r="B1952" t="str">
            <v>COB_8023</v>
          </cell>
          <cell r="D1952">
            <v>3638.51483192877</v>
          </cell>
        </row>
        <row r="1953">
          <cell r="B1953" t="str">
            <v>COB_8024</v>
          </cell>
          <cell r="D1953">
            <v>6259.9297736673398</v>
          </cell>
        </row>
        <row r="1954">
          <cell r="B1954" t="str">
            <v>COB_8025</v>
          </cell>
          <cell r="D1954">
            <v>15687.055996740601</v>
          </cell>
        </row>
        <row r="1955">
          <cell r="B1955" t="str">
            <v>COB_8026</v>
          </cell>
          <cell r="D1955">
            <v>104.82158281196</v>
          </cell>
        </row>
        <row r="1956">
          <cell r="B1956" t="str">
            <v>COB_8031</v>
          </cell>
          <cell r="D1956">
            <v>77184.076730333996</v>
          </cell>
        </row>
        <row r="1957">
          <cell r="B1957" t="str">
            <v>COB_8033</v>
          </cell>
          <cell r="D1957">
            <v>22465.987025340099</v>
          </cell>
        </row>
        <row r="1958">
          <cell r="B1958" t="str">
            <v>COB_8035</v>
          </cell>
          <cell r="D1958">
            <v>52.398996130904699</v>
          </cell>
        </row>
        <row r="1959">
          <cell r="B1959" t="str">
            <v>COB_8036</v>
          </cell>
          <cell r="D1959">
            <v>0</v>
          </cell>
        </row>
        <row r="1960">
          <cell r="B1960" t="str">
            <v>COB_8037</v>
          </cell>
          <cell r="D1960">
            <v>23930.4302193123</v>
          </cell>
        </row>
        <row r="1961">
          <cell r="B1961" t="str">
            <v>COB_8038</v>
          </cell>
          <cell r="D1961">
            <v>11669.906913594001</v>
          </cell>
        </row>
        <row r="1962">
          <cell r="B1962" t="str">
            <v>COB_8039</v>
          </cell>
          <cell r="D1962">
            <v>62802.340502624102</v>
          </cell>
        </row>
        <row r="1963">
          <cell r="B1963" t="str">
            <v>COB_8040</v>
          </cell>
          <cell r="D1963">
            <v>0</v>
          </cell>
        </row>
        <row r="1964">
          <cell r="B1964" t="str">
            <v>COB_8041</v>
          </cell>
          <cell r="D1964">
            <v>687.13275009159497</v>
          </cell>
        </row>
        <row r="1965">
          <cell r="B1965" t="str">
            <v>COB_8042</v>
          </cell>
          <cell r="D1965">
            <v>0</v>
          </cell>
        </row>
        <row r="1966">
          <cell r="B1966" t="str">
            <v>COC_8002</v>
          </cell>
          <cell r="D1966">
            <v>2750.3431940863202</v>
          </cell>
        </row>
        <row r="1967">
          <cell r="B1967" t="str">
            <v>COC_8003</v>
          </cell>
          <cell r="D1967">
            <v>9645.3035336888806</v>
          </cell>
        </row>
        <row r="1968">
          <cell r="B1968" t="str">
            <v>COC_8004</v>
          </cell>
          <cell r="D1968">
            <v>31.350385279487099</v>
          </cell>
        </row>
        <row r="1969">
          <cell r="B1969" t="str">
            <v>COC_8005</v>
          </cell>
          <cell r="D1969">
            <v>18255.757122787101</v>
          </cell>
        </row>
        <row r="1970">
          <cell r="B1970" t="str">
            <v>COC_8007</v>
          </cell>
          <cell r="D1970">
            <v>21.996108242735001</v>
          </cell>
        </row>
        <row r="1971">
          <cell r="B1971" t="str">
            <v>COC_8008</v>
          </cell>
          <cell r="D1971">
            <v>594.62375984358903</v>
          </cell>
        </row>
        <row r="1972">
          <cell r="B1972" t="str">
            <v>COC_8010</v>
          </cell>
          <cell r="D1972">
            <v>151.85007728119601</v>
          </cell>
        </row>
        <row r="1973">
          <cell r="B1973" t="str">
            <v>COC_8012</v>
          </cell>
          <cell r="D1973">
            <v>926.27784803333304</v>
          </cell>
        </row>
        <row r="1974">
          <cell r="B1974" t="str">
            <v>COC_8016</v>
          </cell>
          <cell r="D1974">
            <v>2338.62309953247</v>
          </cell>
        </row>
        <row r="1975">
          <cell r="B1975" t="str">
            <v>COC_8017</v>
          </cell>
          <cell r="D1975">
            <v>0</v>
          </cell>
        </row>
        <row r="1976">
          <cell r="B1976" t="str">
            <v>COC_8020</v>
          </cell>
          <cell r="D1976">
            <v>2002.46305564871</v>
          </cell>
        </row>
        <row r="1977">
          <cell r="B1977" t="str">
            <v>COC_8022</v>
          </cell>
          <cell r="D1977">
            <v>0</v>
          </cell>
        </row>
        <row r="1978">
          <cell r="B1978" t="str">
            <v>COC_8023</v>
          </cell>
          <cell r="D1978">
            <v>35621.823529372603</v>
          </cell>
        </row>
        <row r="1979">
          <cell r="B1979" t="str">
            <v>COC_8024</v>
          </cell>
          <cell r="D1979">
            <v>61286.025756183699</v>
          </cell>
        </row>
        <row r="1980">
          <cell r="B1980" t="str">
            <v>COC_8025</v>
          </cell>
          <cell r="D1980">
            <v>153579.56919885901</v>
          </cell>
        </row>
        <row r="1981">
          <cell r="B1981" t="str">
            <v>COC_8026</v>
          </cell>
          <cell r="D1981">
            <v>1026.2252862709399</v>
          </cell>
        </row>
        <row r="1982">
          <cell r="B1982" t="str">
            <v>COC_8031</v>
          </cell>
          <cell r="D1982">
            <v>755648.30365361902</v>
          </cell>
        </row>
        <row r="1983">
          <cell r="B1983" t="str">
            <v>COC_8033</v>
          </cell>
          <cell r="D1983">
            <v>219946.726122211</v>
          </cell>
        </row>
        <row r="1984">
          <cell r="B1984" t="str">
            <v>COC_8035</v>
          </cell>
          <cell r="D1984">
            <v>512.997164917948</v>
          </cell>
        </row>
        <row r="1985">
          <cell r="B1985" t="str">
            <v>COC_8036</v>
          </cell>
          <cell r="D1985">
            <v>0</v>
          </cell>
        </row>
        <row r="1986">
          <cell r="B1986" t="str">
            <v>COC_8037</v>
          </cell>
          <cell r="D1986">
            <v>234283.93221704301</v>
          </cell>
        </row>
        <row r="1987">
          <cell r="B1987" t="str">
            <v>COC_8038</v>
          </cell>
          <cell r="D1987">
            <v>114250.83691630499</v>
          </cell>
        </row>
        <row r="1988">
          <cell r="B1988" t="str">
            <v>COC_8039</v>
          </cell>
          <cell r="D1988">
            <v>614848.088836879</v>
          </cell>
        </row>
        <row r="1989">
          <cell r="B1989" t="str">
            <v>COC_8040</v>
          </cell>
          <cell r="D1989">
            <v>0</v>
          </cell>
        </row>
        <row r="1990">
          <cell r="B1990" t="str">
            <v>COC_8041</v>
          </cell>
          <cell r="D1990">
            <v>6727.1737771205098</v>
          </cell>
        </row>
        <row r="1991">
          <cell r="B1991" t="str">
            <v>COC_8042</v>
          </cell>
          <cell r="D1991">
            <v>0</v>
          </cell>
        </row>
        <row r="1992">
          <cell r="B1992" t="str">
            <v>COD_8002</v>
          </cell>
          <cell r="D1992">
            <v>1999.0852975939999</v>
          </cell>
        </row>
        <row r="1993">
          <cell r="B1993" t="str">
            <v>COD_8003</v>
          </cell>
          <cell r="D1993">
            <v>7010.6830763839998</v>
          </cell>
        </row>
        <row r="1994">
          <cell r="B1994" t="str">
            <v>COD_8004</v>
          </cell>
          <cell r="D1994">
            <v>22.787008698000001</v>
          </cell>
        </row>
        <row r="1995">
          <cell r="B1995" t="str">
            <v>COD_8005</v>
          </cell>
          <cell r="D1995">
            <v>13269.186092514001</v>
          </cell>
        </row>
        <row r="1996">
          <cell r="B1996" t="str">
            <v>COD_8007</v>
          </cell>
          <cell r="D1996">
            <v>15.987858056</v>
          </cell>
        </row>
        <row r="1997">
          <cell r="B1997" t="str">
            <v>COD_8008</v>
          </cell>
          <cell r="D1997">
            <v>432.20192245800001</v>
          </cell>
        </row>
        <row r="1998">
          <cell r="B1998" t="str">
            <v>COD_8010</v>
          </cell>
          <cell r="D1998">
            <v>110.37213740599999</v>
          </cell>
        </row>
        <row r="1999">
          <cell r="B1999" t="str">
            <v>COD_8012</v>
          </cell>
          <cell r="D1999">
            <v>673.26449712600004</v>
          </cell>
        </row>
        <row r="2000">
          <cell r="B2000" t="str">
            <v>COD_8016</v>
          </cell>
          <cell r="D2000">
            <v>1699.8267943220001</v>
          </cell>
        </row>
        <row r="2001">
          <cell r="B2001" t="str">
            <v>COD_8017</v>
          </cell>
          <cell r="D2001">
            <v>0</v>
          </cell>
        </row>
        <row r="2002">
          <cell r="B2002" t="str">
            <v>COD_8020</v>
          </cell>
          <cell r="D2002">
            <v>1455.4890684659999</v>
          </cell>
        </row>
        <row r="2003">
          <cell r="B2003" t="str">
            <v>COD_8022</v>
          </cell>
          <cell r="D2003">
            <v>0</v>
          </cell>
        </row>
        <row r="2004">
          <cell r="B2004" t="str">
            <v>COD_8023</v>
          </cell>
          <cell r="D2004">
            <v>25891.701022683999</v>
          </cell>
        </row>
        <row r="2005">
          <cell r="B2005" t="str">
            <v>COD_8024</v>
          </cell>
          <cell r="D2005">
            <v>44545.710986389997</v>
          </cell>
        </row>
        <row r="2006">
          <cell r="B2006" t="str">
            <v>COD_8025</v>
          </cell>
          <cell r="D2006">
            <v>111629.21756688401</v>
          </cell>
        </row>
        <row r="2007">
          <cell r="B2007" t="str">
            <v>COD_8026</v>
          </cell>
          <cell r="D2007">
            <v>745.91123253800004</v>
          </cell>
        </row>
        <row r="2008">
          <cell r="B2008" t="str">
            <v>COD_8031</v>
          </cell>
          <cell r="D2008">
            <v>549242.51534638996</v>
          </cell>
        </row>
        <row r="2009">
          <cell r="B2009" t="str">
            <v>COD_8033</v>
          </cell>
          <cell r="D2009">
            <v>159868.145688238</v>
          </cell>
        </row>
        <row r="2010">
          <cell r="B2010" t="str">
            <v>COD_8035</v>
          </cell>
          <cell r="D2010">
            <v>372.87168099600001</v>
          </cell>
        </row>
        <row r="2011">
          <cell r="B2011" t="str">
            <v>COD_8036</v>
          </cell>
          <cell r="D2011">
            <v>0</v>
          </cell>
        </row>
        <row r="2012">
          <cell r="B2012" t="str">
            <v>COD_8037</v>
          </cell>
          <cell r="D2012">
            <v>170289.135321234</v>
          </cell>
        </row>
        <row r="2013">
          <cell r="B2013" t="str">
            <v>COD_8038</v>
          </cell>
          <cell r="D2013">
            <v>83043.152144898006</v>
          </cell>
        </row>
        <row r="2014">
          <cell r="B2014" t="str">
            <v>COD_8039</v>
          </cell>
          <cell r="D2014">
            <v>446901.963831425</v>
          </cell>
        </row>
        <row r="2015">
          <cell r="B2015" t="str">
            <v>COD_8040</v>
          </cell>
          <cell r="D2015">
            <v>0</v>
          </cell>
        </row>
        <row r="2016">
          <cell r="B2016" t="str">
            <v>COD_8041</v>
          </cell>
          <cell r="D2016">
            <v>4889.6422166940001</v>
          </cell>
        </row>
        <row r="2017">
          <cell r="B2017" t="str">
            <v>COD_8042</v>
          </cell>
          <cell r="D2017">
            <v>0</v>
          </cell>
        </row>
        <row r="2018">
          <cell r="B2018" t="str">
            <v>COE_8002</v>
          </cell>
          <cell r="D2018">
            <v>29632.498709269199</v>
          </cell>
        </row>
        <row r="2019">
          <cell r="B2019" t="str">
            <v>COE_8003</v>
          </cell>
          <cell r="D2019">
            <v>59026.113172637903</v>
          </cell>
        </row>
        <row r="2020">
          <cell r="B2020" t="str">
            <v>COE_8004</v>
          </cell>
          <cell r="D2020">
            <v>181.86953806796299</v>
          </cell>
        </row>
        <row r="2021">
          <cell r="B2021" t="str">
            <v>COE_8005</v>
          </cell>
          <cell r="D2021">
            <v>88881.812157620196</v>
          </cell>
        </row>
        <row r="2022">
          <cell r="B2022" t="str">
            <v>COE_8007</v>
          </cell>
          <cell r="D2022">
            <v>140.89388160667099</v>
          </cell>
        </row>
        <row r="2023">
          <cell r="B2023" t="str">
            <v>COE_8008</v>
          </cell>
          <cell r="D2023">
            <v>8446.2569505825395</v>
          </cell>
        </row>
        <row r="2024">
          <cell r="B2024" t="str">
            <v>COE_8010</v>
          </cell>
          <cell r="D2024">
            <v>720.919501066561</v>
          </cell>
        </row>
        <row r="2025">
          <cell r="B2025" t="str">
            <v>COE_8012</v>
          </cell>
          <cell r="D2025">
            <v>4952.1026343640897</v>
          </cell>
        </row>
        <row r="2026">
          <cell r="B2026" t="str">
            <v>COE_8016</v>
          </cell>
          <cell r="D2026">
            <v>8911.01707870051</v>
          </cell>
        </row>
        <row r="2027">
          <cell r="B2027" t="str">
            <v>COE_8017</v>
          </cell>
          <cell r="D2027">
            <v>0</v>
          </cell>
        </row>
        <row r="2028">
          <cell r="B2028" t="str">
            <v>COE_8020</v>
          </cell>
          <cell r="D2028">
            <v>9374.8820846051894</v>
          </cell>
        </row>
        <row r="2029">
          <cell r="B2029" t="str">
            <v>COE_8022</v>
          </cell>
          <cell r="D2029">
            <v>0</v>
          </cell>
        </row>
        <row r="2030">
          <cell r="B2030" t="str">
            <v>COE_8023</v>
          </cell>
          <cell r="D2030">
            <v>164963.699678034</v>
          </cell>
        </row>
        <row r="2031">
          <cell r="B2031" t="str">
            <v>COE_8024</v>
          </cell>
          <cell r="D2031">
            <v>289785.03171834297</v>
          </cell>
        </row>
        <row r="2032">
          <cell r="B2032" t="str">
            <v>COE_8025</v>
          </cell>
          <cell r="D2032">
            <v>702244.58670648304</v>
          </cell>
        </row>
        <row r="2033">
          <cell r="B2033" t="str">
            <v>COE_8026</v>
          </cell>
          <cell r="D2033">
            <v>4540.5934790264</v>
          </cell>
        </row>
        <row r="2034">
          <cell r="B2034" t="str">
            <v>COE_8031</v>
          </cell>
          <cell r="D2034">
            <v>2988546.3186424398</v>
          </cell>
        </row>
        <row r="2035">
          <cell r="B2035" t="str">
            <v>COE_8033</v>
          </cell>
          <cell r="D2035">
            <v>1002195.31318026</v>
          </cell>
        </row>
        <row r="2036">
          <cell r="B2036" t="str">
            <v>COE_8035</v>
          </cell>
          <cell r="D2036">
            <v>2250.51786647585</v>
          </cell>
        </row>
        <row r="2037">
          <cell r="B2037" t="str">
            <v>COE_8036</v>
          </cell>
          <cell r="D2037">
            <v>0</v>
          </cell>
        </row>
        <row r="2038">
          <cell r="B2038" t="str">
            <v>COE_8037</v>
          </cell>
          <cell r="D2038">
            <v>1257776.4887985</v>
          </cell>
        </row>
        <row r="2039">
          <cell r="B2039" t="str">
            <v>COE_8038</v>
          </cell>
          <cell r="D2039">
            <v>604641.46476291202</v>
          </cell>
        </row>
        <row r="2040">
          <cell r="B2040" t="str">
            <v>COE_8039</v>
          </cell>
          <cell r="D2040">
            <v>2207528.6390796499</v>
          </cell>
        </row>
        <row r="2041">
          <cell r="B2041" t="str">
            <v>COE_8040</v>
          </cell>
          <cell r="D2041">
            <v>0</v>
          </cell>
        </row>
        <row r="2042">
          <cell r="B2042" t="str">
            <v>COE_8041</v>
          </cell>
          <cell r="D2042">
            <v>26511.078722752602</v>
          </cell>
        </row>
        <row r="2043">
          <cell r="B2043" t="str">
            <v>COE_8042</v>
          </cell>
          <cell r="D2043">
            <v>0</v>
          </cell>
        </row>
        <row r="2044">
          <cell r="B2044" t="str">
            <v>COF_8002</v>
          </cell>
          <cell r="D2044">
            <v>0</v>
          </cell>
        </row>
        <row r="2045">
          <cell r="B2045" t="str">
            <v>COF_8003</v>
          </cell>
          <cell r="D2045">
            <v>0</v>
          </cell>
        </row>
        <row r="2046">
          <cell r="B2046" t="str">
            <v>COF_8004</v>
          </cell>
          <cell r="D2046">
            <v>0.92307692299999999</v>
          </cell>
        </row>
        <row r="2047">
          <cell r="B2047" t="str">
            <v>CO7_8005</v>
          </cell>
          <cell r="D2047">
            <v>0.35</v>
          </cell>
        </row>
        <row r="2048">
          <cell r="B2048" t="str">
            <v>CO7_8007</v>
          </cell>
          <cell r="D2048">
            <v>0.35</v>
          </cell>
        </row>
        <row r="2049">
          <cell r="B2049" t="str">
            <v>CO7_8008</v>
          </cell>
          <cell r="D2049">
            <v>0.35</v>
          </cell>
        </row>
        <row r="2050">
          <cell r="B2050" t="str">
            <v>CO7_8010</v>
          </cell>
          <cell r="D2050">
            <v>0.35</v>
          </cell>
        </row>
        <row r="2051">
          <cell r="B2051" t="str">
            <v>CO7_8012</v>
          </cell>
          <cell r="D2051">
            <v>0.35</v>
          </cell>
        </row>
        <row r="2052">
          <cell r="B2052" t="str">
            <v>CO7_8016</v>
          </cell>
          <cell r="D2052">
            <v>0.35</v>
          </cell>
        </row>
        <row r="2053">
          <cell r="B2053" t="str">
            <v>CO7_8017</v>
          </cell>
          <cell r="D2053">
            <v>0.35</v>
          </cell>
        </row>
        <row r="2054">
          <cell r="B2054" t="str">
            <v>CO7_8020</v>
          </cell>
          <cell r="D2054">
            <v>0.35</v>
          </cell>
        </row>
        <row r="2055">
          <cell r="B2055" t="str">
            <v>CO7_8022</v>
          </cell>
          <cell r="D2055">
            <v>0.35</v>
          </cell>
        </row>
        <row r="2056">
          <cell r="B2056" t="str">
            <v>CO7_8023</v>
          </cell>
          <cell r="D2056">
            <v>0.35</v>
          </cell>
        </row>
        <row r="2057">
          <cell r="B2057" t="str">
            <v>CO7_8024</v>
          </cell>
          <cell r="D2057">
            <v>0.35</v>
          </cell>
        </row>
        <row r="2058">
          <cell r="B2058" t="str">
            <v>CO7_8025</v>
          </cell>
          <cell r="D2058">
            <v>0.35</v>
          </cell>
        </row>
        <row r="2059">
          <cell r="B2059" t="str">
            <v>CO7_8026</v>
          </cell>
          <cell r="D2059">
            <v>0.35</v>
          </cell>
        </row>
        <row r="2060">
          <cell r="B2060" t="str">
            <v>CO7_8031</v>
          </cell>
          <cell r="D2060">
            <v>0.35</v>
          </cell>
        </row>
        <row r="2061">
          <cell r="B2061" t="str">
            <v>CO7_8033</v>
          </cell>
          <cell r="D2061">
            <v>0.35</v>
          </cell>
        </row>
        <row r="2062">
          <cell r="B2062" t="str">
            <v>CO7_8035</v>
          </cell>
          <cell r="D2062">
            <v>0.35</v>
          </cell>
        </row>
        <row r="2063">
          <cell r="B2063" t="str">
            <v>CO7_8036</v>
          </cell>
          <cell r="D2063">
            <v>0.35</v>
          </cell>
        </row>
        <row r="2064">
          <cell r="B2064" t="str">
            <v>CO7_8037</v>
          </cell>
          <cell r="D2064">
            <v>0.35</v>
          </cell>
        </row>
        <row r="2065">
          <cell r="B2065" t="str">
            <v>CO7_8038</v>
          </cell>
          <cell r="D2065">
            <v>0.35</v>
          </cell>
        </row>
        <row r="2066">
          <cell r="B2066" t="str">
            <v>CO7_8039</v>
          </cell>
          <cell r="D2066">
            <v>0.35</v>
          </cell>
        </row>
        <row r="2067">
          <cell r="B2067" t="str">
            <v>CO7_8040</v>
          </cell>
          <cell r="D2067">
            <v>0.35</v>
          </cell>
        </row>
        <row r="2068">
          <cell r="B2068" t="str">
            <v>CO7_8041</v>
          </cell>
          <cell r="D2068">
            <v>0.35</v>
          </cell>
        </row>
        <row r="2069">
          <cell r="B2069" t="str">
            <v>CO7_8042</v>
          </cell>
          <cell r="D2069">
            <v>0.35</v>
          </cell>
        </row>
        <row r="2070">
          <cell r="B2070" t="str">
            <v>CO8_8002</v>
          </cell>
          <cell r="D2070">
            <v>5.8201058201058198E-2</v>
          </cell>
        </row>
        <row r="2071">
          <cell r="B2071" t="str">
            <v>CO8_8003</v>
          </cell>
          <cell r="D2071">
            <v>5.8201058201058198E-2</v>
          </cell>
        </row>
        <row r="2072">
          <cell r="B2072" t="str">
            <v>CO8_8004</v>
          </cell>
          <cell r="D2072">
            <v>5.8201058201058198E-2</v>
          </cell>
        </row>
        <row r="2073">
          <cell r="B2073" t="str">
            <v>CO8_8005</v>
          </cell>
          <cell r="D2073">
            <v>5.8201058201058198E-2</v>
          </cell>
        </row>
        <row r="2074">
          <cell r="B2074" t="str">
            <v>CO8_8007</v>
          </cell>
          <cell r="D2074">
            <v>5.8201058201058198E-2</v>
          </cell>
        </row>
        <row r="2075">
          <cell r="B2075" t="str">
            <v>CO8_8008</v>
          </cell>
          <cell r="D2075">
            <v>5.8201058201058198E-2</v>
          </cell>
        </row>
        <row r="2076">
          <cell r="B2076" t="str">
            <v>CO8_8010</v>
          </cell>
          <cell r="D2076">
            <v>5.8201058201058198E-2</v>
          </cell>
        </row>
        <row r="2077">
          <cell r="B2077" t="str">
            <v>CO8_8012</v>
          </cell>
          <cell r="D2077">
            <v>5.8201058201058198E-2</v>
          </cell>
        </row>
        <row r="2078">
          <cell r="B2078" t="str">
            <v>CO8_8016</v>
          </cell>
          <cell r="D2078">
            <v>5.8201058201058198E-2</v>
          </cell>
        </row>
        <row r="2079">
          <cell r="B2079" t="str">
            <v>CO8_8017</v>
          </cell>
          <cell r="D2079">
            <v>5.8201058201058198E-2</v>
          </cell>
        </row>
        <row r="2080">
          <cell r="B2080" t="str">
            <v>CO8_8020</v>
          </cell>
          <cell r="D2080">
            <v>5.8201058201058198E-2</v>
          </cell>
        </row>
        <row r="2081">
          <cell r="B2081" t="str">
            <v>CO8_8022</v>
          </cell>
          <cell r="D2081">
            <v>5.8201058201058198E-2</v>
          </cell>
        </row>
        <row r="2082">
          <cell r="B2082" t="str">
            <v>CO8_8023</v>
          </cell>
          <cell r="D2082">
            <v>5.8201058201058198E-2</v>
          </cell>
        </row>
        <row r="2083">
          <cell r="B2083" t="str">
            <v>CO8_8024</v>
          </cell>
          <cell r="D2083">
            <v>5.8201058201058198E-2</v>
          </cell>
        </row>
        <row r="2084">
          <cell r="B2084" t="str">
            <v>CO8_8025</v>
          </cell>
          <cell r="D2084">
            <v>5.8201058201058198E-2</v>
          </cell>
        </row>
        <row r="2085">
          <cell r="B2085" t="str">
            <v>CO8_8026</v>
          </cell>
          <cell r="D2085">
            <v>5.8201058201058198E-2</v>
          </cell>
        </row>
        <row r="2086">
          <cell r="B2086" t="str">
            <v>CO8_8031</v>
          </cell>
          <cell r="D2086">
            <v>5.8201058201058198E-2</v>
          </cell>
        </row>
        <row r="2087">
          <cell r="B2087" t="str">
            <v>CO8_8033</v>
          </cell>
          <cell r="D2087">
            <v>5.8201058201058198E-2</v>
          </cell>
        </row>
        <row r="2088">
          <cell r="B2088" t="str">
            <v>CO8_8035</v>
          </cell>
          <cell r="D2088">
            <v>5.8201058201058198E-2</v>
          </cell>
        </row>
        <row r="2089">
          <cell r="B2089" t="str">
            <v>CO8_8036</v>
          </cell>
          <cell r="D2089">
            <v>5.8201058201058198E-2</v>
          </cell>
        </row>
        <row r="2090">
          <cell r="B2090" t="str">
            <v>CO8_8037</v>
          </cell>
          <cell r="D2090">
            <v>5.8201058201058198E-2</v>
          </cell>
        </row>
        <row r="2091">
          <cell r="B2091" t="str">
            <v>CO8_8038</v>
          </cell>
          <cell r="D2091">
            <v>5.8201058201058198E-2</v>
          </cell>
        </row>
        <row r="2092">
          <cell r="B2092" t="str">
            <v>CO8_8039</v>
          </cell>
          <cell r="D2092">
            <v>5.8201058201058198E-2</v>
          </cell>
        </row>
        <row r="2093">
          <cell r="B2093" t="str">
            <v>CO8_8040</v>
          </cell>
          <cell r="D2093">
            <v>5.8201058201058198E-2</v>
          </cell>
        </row>
        <row r="2094">
          <cell r="B2094" t="str">
            <v>CO8_8041</v>
          </cell>
          <cell r="D2094">
            <v>5.8201058201058198E-2</v>
          </cell>
        </row>
        <row r="2095">
          <cell r="B2095" t="str">
            <v>CO8_8042</v>
          </cell>
          <cell r="D2095">
            <v>5.8201058201058198E-2</v>
          </cell>
        </row>
        <row r="2096">
          <cell r="B2096" t="str">
            <v>CO9_8002</v>
          </cell>
          <cell r="D2096">
            <v>0.53846153846153799</v>
          </cell>
        </row>
        <row r="2097">
          <cell r="B2097" t="str">
            <v>CO9_8003</v>
          </cell>
          <cell r="D2097">
            <v>0.53846153846153799</v>
          </cell>
        </row>
        <row r="2098">
          <cell r="B2098" t="str">
            <v>CO9_8004</v>
          </cell>
          <cell r="D2098">
            <v>0.53846153846153799</v>
          </cell>
        </row>
        <row r="2099">
          <cell r="B2099" t="str">
            <v>CO9_8005</v>
          </cell>
          <cell r="D2099">
            <v>0.53846153846153799</v>
          </cell>
        </row>
        <row r="2100">
          <cell r="B2100" t="str">
            <v>CO9_8007</v>
          </cell>
          <cell r="D2100">
            <v>0.53846153846153799</v>
          </cell>
        </row>
        <row r="2101">
          <cell r="B2101" t="str">
            <v>CO9_8008</v>
          </cell>
          <cell r="D2101">
            <v>0.53846153846153799</v>
          </cell>
        </row>
        <row r="2102">
          <cell r="B2102" t="str">
            <v>CO9_8010</v>
          </cell>
          <cell r="D2102">
            <v>0.53846153846153799</v>
          </cell>
        </row>
        <row r="2103">
          <cell r="B2103" t="str">
            <v>CO9_8012</v>
          </cell>
          <cell r="D2103">
            <v>0.53846153846153799</v>
          </cell>
        </row>
        <row r="2104">
          <cell r="B2104" t="str">
            <v>CO9_8016</v>
          </cell>
          <cell r="D2104">
            <v>0.53846153846153799</v>
          </cell>
        </row>
        <row r="2105">
          <cell r="B2105" t="str">
            <v>CO9_8017</v>
          </cell>
          <cell r="D2105">
            <v>0.53846153846153799</v>
          </cell>
        </row>
        <row r="2106">
          <cell r="B2106" t="str">
            <v>CO9_8020</v>
          </cell>
          <cell r="D2106">
            <v>0.53846153846153799</v>
          </cell>
        </row>
        <row r="2107">
          <cell r="B2107" t="str">
            <v>CO9_8022</v>
          </cell>
          <cell r="D2107">
            <v>0.53846153846153799</v>
          </cell>
        </row>
        <row r="2108">
          <cell r="B2108" t="str">
            <v>CO9_8023</v>
          </cell>
          <cell r="D2108">
            <v>0.53846153846153799</v>
          </cell>
        </row>
        <row r="2109">
          <cell r="B2109" t="str">
            <v>CO9_8024</v>
          </cell>
          <cell r="D2109">
            <v>0.53846153846153799</v>
          </cell>
        </row>
        <row r="2110">
          <cell r="B2110" t="str">
            <v>CO9_8025</v>
          </cell>
          <cell r="D2110">
            <v>0.53846153846153799</v>
          </cell>
        </row>
        <row r="2111">
          <cell r="B2111" t="str">
            <v>CO9_8026</v>
          </cell>
          <cell r="D2111">
            <v>0.53846153846153799</v>
          </cell>
        </row>
        <row r="2112">
          <cell r="B2112" t="str">
            <v>CO9_8031</v>
          </cell>
          <cell r="D2112">
            <v>0.53846153846153799</v>
          </cell>
        </row>
        <row r="2113">
          <cell r="B2113" t="str">
            <v>CO9_8033</v>
          </cell>
          <cell r="D2113">
            <v>0.53846153846153799</v>
          </cell>
        </row>
        <row r="2114">
          <cell r="B2114" t="str">
            <v>CO9_8035</v>
          </cell>
          <cell r="D2114">
            <v>0.53846153846153799</v>
          </cell>
        </row>
        <row r="2115">
          <cell r="B2115" t="str">
            <v>CO9_8036</v>
          </cell>
          <cell r="D2115">
            <v>0.53846153846153799</v>
          </cell>
        </row>
        <row r="2116">
          <cell r="B2116" t="str">
            <v>CO9_8037</v>
          </cell>
          <cell r="D2116">
            <v>0.53846153846153799</v>
          </cell>
        </row>
        <row r="2117">
          <cell r="B2117" t="str">
            <v>CO9_8038</v>
          </cell>
          <cell r="D2117">
            <v>0.53846153846153799</v>
          </cell>
        </row>
        <row r="2118">
          <cell r="B2118" t="str">
            <v>CO9_8039</v>
          </cell>
          <cell r="D2118">
            <v>0.53846153846153799</v>
          </cell>
        </row>
        <row r="2119">
          <cell r="B2119" t="str">
            <v>CO9_8040</v>
          </cell>
          <cell r="D2119">
            <v>0.53846153846153799</v>
          </cell>
        </row>
        <row r="2120">
          <cell r="B2120" t="str">
            <v>CO9_8041</v>
          </cell>
          <cell r="D2120">
            <v>0.53846153846153799</v>
          </cell>
        </row>
        <row r="2121">
          <cell r="B2121" t="str">
            <v>CO9_8042</v>
          </cell>
          <cell r="D2121">
            <v>0.53846153846153799</v>
          </cell>
        </row>
        <row r="2122">
          <cell r="B2122" t="str">
            <v>COA_8002</v>
          </cell>
          <cell r="D2122">
            <v>4826.8523056214999</v>
          </cell>
        </row>
        <row r="2123">
          <cell r="B2123" t="str">
            <v>COA_8003</v>
          </cell>
          <cell r="D2123">
            <v>16927.507701623999</v>
          </cell>
        </row>
        <row r="2124">
          <cell r="B2124" t="str">
            <v>COA_8004</v>
          </cell>
          <cell r="D2124">
            <v>55.019926165500003</v>
          </cell>
        </row>
        <row r="2125">
          <cell r="B2125" t="str">
            <v>COA_8005</v>
          </cell>
          <cell r="D2125">
            <v>32038.8537504915</v>
          </cell>
        </row>
        <row r="2126">
          <cell r="B2126" t="str">
            <v>COA_8007</v>
          </cell>
          <cell r="D2126">
            <v>38.603169966000003</v>
          </cell>
        </row>
        <row r="2127">
          <cell r="B2127" t="str">
            <v>COA_8008</v>
          </cell>
          <cell r="D2127">
            <v>1043.5646985255</v>
          </cell>
        </row>
        <row r="2128">
          <cell r="B2128" t="str">
            <v>COA_8010</v>
          </cell>
          <cell r="D2128">
            <v>266.49688562850002</v>
          </cell>
        </row>
        <row r="2129">
          <cell r="B2129" t="str">
            <v>COA_8012</v>
          </cell>
          <cell r="D2129">
            <v>1625.6176232984999</v>
          </cell>
        </row>
        <row r="2130">
          <cell r="B2130" t="str">
            <v>COA_8016</v>
          </cell>
          <cell r="D2130">
            <v>4104.2835396794999</v>
          </cell>
        </row>
        <row r="2131">
          <cell r="B2131" t="str">
            <v>COA_8017</v>
          </cell>
          <cell r="D2131">
            <v>0</v>
          </cell>
        </row>
        <row r="2132">
          <cell r="B2132" t="str">
            <v>COA_8020</v>
          </cell>
          <cell r="D2132">
            <v>3514.3226626635001</v>
          </cell>
        </row>
        <row r="2133">
          <cell r="B2133" t="str">
            <v>COA_8022</v>
          </cell>
          <cell r="D2133">
            <v>0</v>
          </cell>
        </row>
        <row r="2134">
          <cell r="B2134" t="str">
            <v>COA_8023</v>
          </cell>
          <cell r="D2134">
            <v>62516.300294048997</v>
          </cell>
        </row>
        <row r="2135">
          <cell r="B2135" t="str">
            <v>COA_8024</v>
          </cell>
          <cell r="D2135">
            <v>107556.975202102</v>
          </cell>
        </row>
        <row r="2136">
          <cell r="B2136" t="str">
            <v>COA_8025</v>
          </cell>
          <cell r="D2136">
            <v>269532.14394399902</v>
          </cell>
        </row>
        <row r="2137">
          <cell r="B2137" t="str">
            <v>COA_8026</v>
          </cell>
          <cell r="D2137">
            <v>1801.0253774055</v>
          </cell>
        </row>
        <row r="2138">
          <cell r="B2138" t="str">
            <v>COA_8031</v>
          </cell>
          <cell r="D2138">
            <v>1326162.7729121</v>
          </cell>
        </row>
        <row r="2139">
          <cell r="B2139" t="str">
            <v>COA_8033</v>
          </cell>
          <cell r="D2139">
            <v>386006.50434448</v>
          </cell>
        </row>
        <row r="2140">
          <cell r="B2140" t="str">
            <v>COA_8035</v>
          </cell>
          <cell r="D2140">
            <v>900.31002443099999</v>
          </cell>
        </row>
        <row r="2141">
          <cell r="B2141" t="str">
            <v>COA_8036</v>
          </cell>
          <cell r="D2141">
            <v>0</v>
          </cell>
        </row>
        <row r="2142">
          <cell r="B2142" t="str">
            <v>COA_8037</v>
          </cell>
          <cell r="D2142">
            <v>411168.301040911</v>
          </cell>
        </row>
        <row r="2143">
          <cell r="B2143" t="str">
            <v>COA_8038</v>
          </cell>
          <cell r="D2143">
            <v>200510.21878811499</v>
          </cell>
        </row>
        <row r="2144">
          <cell r="B2144" t="str">
            <v>COA_8039</v>
          </cell>
          <cell r="D2144">
            <v>1079058.3959087201</v>
          </cell>
        </row>
        <row r="2145">
          <cell r="B2145" t="str">
            <v>COA_8040</v>
          </cell>
          <cell r="D2145">
            <v>0</v>
          </cell>
        </row>
        <row r="2146">
          <cell r="B2146" t="str">
            <v>COA_8041</v>
          </cell>
          <cell r="D2146">
            <v>11806.1899788465</v>
          </cell>
        </row>
        <row r="2147">
          <cell r="B2147" t="str">
            <v>COA_8042</v>
          </cell>
          <cell r="D2147">
            <v>0</v>
          </cell>
        </row>
        <row r="2148">
          <cell r="B2148" t="str">
            <v>COB_8002</v>
          </cell>
          <cell r="D2148">
            <v>280.92791196738801</v>
          </cell>
        </row>
        <row r="2149">
          <cell r="B2149" t="str">
            <v>COB_8003</v>
          </cell>
          <cell r="D2149">
            <v>985.19886094107903</v>
          </cell>
        </row>
        <row r="2150">
          <cell r="B2150" t="str">
            <v>COB_8004</v>
          </cell>
          <cell r="D2150">
            <v>3.20221792497619</v>
          </cell>
        </row>
        <row r="2151">
          <cell r="B2151" t="str">
            <v>COB_8005</v>
          </cell>
          <cell r="D2151">
            <v>1864.6951918275399</v>
          </cell>
        </row>
        <row r="2152">
          <cell r="B2152" t="str">
            <v>CO2_8040</v>
          </cell>
          <cell r="D2152">
            <v>0</v>
          </cell>
        </row>
        <row r="2153">
          <cell r="B2153" t="str">
            <v>CO2_8041</v>
          </cell>
          <cell r="D2153">
            <v>3027538.56</v>
          </cell>
        </row>
        <row r="2154">
          <cell r="B2154" t="str">
            <v>CO2_8042</v>
          </cell>
          <cell r="D2154">
            <v>0</v>
          </cell>
        </row>
        <row r="2155">
          <cell r="B2155" t="str">
            <v>CO3_8002</v>
          </cell>
          <cell r="D2155">
            <v>1231874.105</v>
          </cell>
        </row>
        <row r="2156">
          <cell r="B2156" t="str">
            <v>CO3_8003</v>
          </cell>
          <cell r="D2156">
            <v>4320115.28</v>
          </cell>
        </row>
        <row r="2157">
          <cell r="B2157" t="str">
            <v>CO3_8004</v>
          </cell>
          <cell r="D2157">
            <v>14041.785</v>
          </cell>
        </row>
        <row r="2158">
          <cell r="B2158" t="str">
            <v>CO3_8005</v>
          </cell>
          <cell r="D2158">
            <v>8176723.0049999999</v>
          </cell>
        </row>
        <row r="2159">
          <cell r="B2159" t="str">
            <v>CO3_8007</v>
          </cell>
          <cell r="D2159">
            <v>9852.02</v>
          </cell>
        </row>
        <row r="2160">
          <cell r="B2160" t="str">
            <v>CO3_8008</v>
          </cell>
          <cell r="D2160">
            <v>266330.98499999999</v>
          </cell>
        </row>
        <row r="2161">
          <cell r="B2161" t="str">
            <v>CO3_8010</v>
          </cell>
          <cell r="D2161">
            <v>68013.395000000004</v>
          </cell>
        </row>
        <row r="2162">
          <cell r="B2162" t="str">
            <v>CO3_8012</v>
          </cell>
          <cell r="D2162">
            <v>414878.29499999998</v>
          </cell>
        </row>
        <row r="2163">
          <cell r="B2163" t="str">
            <v>CO3_8016</v>
          </cell>
          <cell r="D2163">
            <v>1047465.365</v>
          </cell>
        </row>
        <row r="2164">
          <cell r="B2164" t="str">
            <v>CO3_8017</v>
          </cell>
          <cell r="D2164">
            <v>0</v>
          </cell>
        </row>
        <row r="2165">
          <cell r="B2165" t="str">
            <v>CO3_8020</v>
          </cell>
          <cell r="D2165">
            <v>896899.84499999997</v>
          </cell>
        </row>
        <row r="2166">
          <cell r="B2166" t="str">
            <v>CO3_8022</v>
          </cell>
          <cell r="D2166">
            <v>0</v>
          </cell>
        </row>
        <row r="2167">
          <cell r="B2167" t="str">
            <v>CO3_8023</v>
          </cell>
          <cell r="D2167">
            <v>15954955.029999999</v>
          </cell>
        </row>
        <row r="2168">
          <cell r="B2168" t="str">
            <v>CO3_8024</v>
          </cell>
          <cell r="D2168">
            <v>27449908.175000001</v>
          </cell>
        </row>
        <row r="2169">
          <cell r="B2169" t="str">
            <v>CO3_8025</v>
          </cell>
          <cell r="D2169">
            <v>68788031.530000001</v>
          </cell>
        </row>
        <row r="2170">
          <cell r="B2170" t="str">
            <v>CO3_8026</v>
          </cell>
          <cell r="D2170">
            <v>459644.58500000002</v>
          </cell>
        </row>
        <row r="2171">
          <cell r="B2171" t="str">
            <v>CO3_8031</v>
          </cell>
          <cell r="D2171">
            <v>338453608.17500001</v>
          </cell>
        </row>
        <row r="2172">
          <cell r="B2172" t="str">
            <v>CO3_8033</v>
          </cell>
          <cell r="D2172">
            <v>98513769.834999993</v>
          </cell>
        </row>
        <row r="2173">
          <cell r="B2173" t="str">
            <v>CO3_8035</v>
          </cell>
          <cell r="D2173">
            <v>229770.57</v>
          </cell>
        </row>
        <row r="2174">
          <cell r="B2174" t="str">
            <v>CO3_8036</v>
          </cell>
          <cell r="D2174">
            <v>0</v>
          </cell>
        </row>
        <row r="2175">
          <cell r="B2175" t="str">
            <v>CO3_8037</v>
          </cell>
          <cell r="D2175">
            <v>104935380.405</v>
          </cell>
        </row>
        <row r="2176">
          <cell r="B2176" t="str">
            <v>CO3_8038</v>
          </cell>
          <cell r="D2176">
            <v>51172758.284999996</v>
          </cell>
        </row>
        <row r="2177">
          <cell r="B2177" t="str">
            <v>CO3_8039</v>
          </cell>
          <cell r="D2177">
            <v>275389428.044999</v>
          </cell>
        </row>
        <row r="2178">
          <cell r="B2178" t="str">
            <v>CO3_8040</v>
          </cell>
          <cell r="D2178">
            <v>0</v>
          </cell>
        </row>
        <row r="2179">
          <cell r="B2179" t="str">
            <v>CO3_8041</v>
          </cell>
          <cell r="D2179">
            <v>3013089.855</v>
          </cell>
        </row>
        <row r="2180">
          <cell r="B2180" t="str">
            <v>CO3_8042</v>
          </cell>
          <cell r="D2180">
            <v>0</v>
          </cell>
        </row>
        <row r="2181">
          <cell r="B2181" t="str">
            <v>CO4_8002</v>
          </cell>
          <cell r="D2181">
            <v>4.7018999999999998E-2</v>
          </cell>
        </row>
        <row r="2182">
          <cell r="B2182" t="str">
            <v>CO4_8003</v>
          </cell>
          <cell r="D2182">
            <v>4.7018999999999998E-2</v>
          </cell>
        </row>
        <row r="2183">
          <cell r="B2183" t="str">
            <v>CO4_8004</v>
          </cell>
          <cell r="D2183">
            <v>4.7018999999999998E-2</v>
          </cell>
        </row>
        <row r="2184">
          <cell r="B2184" t="str">
            <v>CO4_8005</v>
          </cell>
          <cell r="D2184">
            <v>4.7018999999999998E-2</v>
          </cell>
        </row>
        <row r="2185">
          <cell r="B2185" t="str">
            <v>CO4_8007</v>
          </cell>
          <cell r="D2185">
            <v>4.7018999999999998E-2</v>
          </cell>
        </row>
        <row r="2186">
          <cell r="B2186" t="str">
            <v>CO4_8008</v>
          </cell>
          <cell r="D2186">
            <v>4.7018999999999998E-2</v>
          </cell>
        </row>
        <row r="2187">
          <cell r="B2187" t="str">
            <v>CO4_8010</v>
          </cell>
          <cell r="D2187">
            <v>4.7018999999999998E-2</v>
          </cell>
        </row>
        <row r="2188">
          <cell r="B2188" t="str">
            <v>CO4_8012</v>
          </cell>
          <cell r="D2188">
            <v>4.7018999999999998E-2</v>
          </cell>
        </row>
        <row r="2189">
          <cell r="B2189" t="str">
            <v>CO4_8016</v>
          </cell>
          <cell r="D2189">
            <v>4.7018999999999998E-2</v>
          </cell>
        </row>
        <row r="2190">
          <cell r="B2190" t="str">
            <v>CO4_8017</v>
          </cell>
          <cell r="D2190">
            <v>4.7018999999999998E-2</v>
          </cell>
        </row>
        <row r="2191">
          <cell r="B2191" t="str">
            <v>CO4_8020</v>
          </cell>
          <cell r="D2191">
            <v>4.7018999999999998E-2</v>
          </cell>
        </row>
        <row r="2192">
          <cell r="B2192" t="str">
            <v>CO4_8022</v>
          </cell>
          <cell r="D2192">
            <v>4.7018999999999998E-2</v>
          </cell>
        </row>
        <row r="2193">
          <cell r="B2193" t="str">
            <v>CO4_8023</v>
          </cell>
          <cell r="D2193">
            <v>4.7018999999999998E-2</v>
          </cell>
        </row>
        <row r="2194">
          <cell r="B2194" t="str">
            <v>CO4_8024</v>
          </cell>
          <cell r="D2194">
            <v>4.7018999999999998E-2</v>
          </cell>
        </row>
        <row r="2195">
          <cell r="B2195" t="str">
            <v>CO4_8025</v>
          </cell>
          <cell r="D2195">
            <v>4.7018999999999998E-2</v>
          </cell>
        </row>
        <row r="2196">
          <cell r="B2196" t="str">
            <v>CO4_8026</v>
          </cell>
          <cell r="D2196">
            <v>4.7018999999999998E-2</v>
          </cell>
        </row>
        <row r="2197">
          <cell r="B2197" t="str">
            <v>CO4_8031</v>
          </cell>
          <cell r="D2197">
            <v>4.7018999999999998E-2</v>
          </cell>
        </row>
        <row r="2198">
          <cell r="B2198" t="str">
            <v>CO4_8033</v>
          </cell>
          <cell r="D2198">
            <v>4.7018999999999998E-2</v>
          </cell>
        </row>
        <row r="2199">
          <cell r="B2199" t="str">
            <v>CO4_8035</v>
          </cell>
          <cell r="D2199">
            <v>4.7018999999999998E-2</v>
          </cell>
        </row>
        <row r="2200">
          <cell r="B2200" t="str">
            <v>CO4_8036</v>
          </cell>
          <cell r="D2200">
            <v>4.7018999999999998E-2</v>
          </cell>
        </row>
        <row r="2201">
          <cell r="B2201" t="str">
            <v>CO4_8037</v>
          </cell>
          <cell r="D2201">
            <v>4.7018999999999998E-2</v>
          </cell>
        </row>
        <row r="2202">
          <cell r="B2202" t="str">
            <v>CO4_8038</v>
          </cell>
          <cell r="D2202">
            <v>4.7018999999999998E-2</v>
          </cell>
        </row>
        <row r="2203">
          <cell r="B2203" t="str">
            <v>CO4_8039</v>
          </cell>
          <cell r="D2203">
            <v>4.7018999999999998E-2</v>
          </cell>
        </row>
        <row r="2204">
          <cell r="B2204" t="str">
            <v>CO4_8040</v>
          </cell>
          <cell r="D2204">
            <v>4.7018999999999998E-2</v>
          </cell>
        </row>
        <row r="2205">
          <cell r="B2205" t="str">
            <v>CO4_8041</v>
          </cell>
          <cell r="D2205">
            <v>4.7018999999999998E-2</v>
          </cell>
        </row>
        <row r="2206">
          <cell r="B2206" t="str">
            <v>CO4_8042</v>
          </cell>
          <cell r="D2206">
            <v>4.7018999999999998E-2</v>
          </cell>
        </row>
        <row r="2207">
          <cell r="B2207" t="str">
            <v>CO5_8002</v>
          </cell>
          <cell r="D2207">
            <v>1.9473000000000001E-2</v>
          </cell>
        </row>
        <row r="2208">
          <cell r="B2208" t="str">
            <v>CO5_8003</v>
          </cell>
          <cell r="D2208">
            <v>1.9473000000000001E-2</v>
          </cell>
        </row>
        <row r="2209">
          <cell r="B2209" t="str">
            <v>CO5_8004</v>
          </cell>
          <cell r="D2209">
            <v>1.9473000000000001E-2</v>
          </cell>
        </row>
        <row r="2210">
          <cell r="B2210" t="str">
            <v>CO5_8005</v>
          </cell>
          <cell r="D2210">
            <v>1.9473000000000001E-2</v>
          </cell>
        </row>
        <row r="2211">
          <cell r="B2211" t="str">
            <v>CO5_8007</v>
          </cell>
          <cell r="D2211">
            <v>1.9473000000000001E-2</v>
          </cell>
        </row>
        <row r="2212">
          <cell r="B2212" t="str">
            <v>CO5_8008</v>
          </cell>
          <cell r="D2212">
            <v>1.9473000000000001E-2</v>
          </cell>
        </row>
        <row r="2213">
          <cell r="B2213" t="str">
            <v>CO5_8010</v>
          </cell>
          <cell r="D2213">
            <v>1.9473000000000001E-2</v>
          </cell>
        </row>
        <row r="2214">
          <cell r="B2214" t="str">
            <v>CO5_8012</v>
          </cell>
          <cell r="D2214">
            <v>1.9473000000000001E-2</v>
          </cell>
        </row>
        <row r="2215">
          <cell r="B2215" t="str">
            <v>CO5_8016</v>
          </cell>
          <cell r="D2215">
            <v>1.9473000000000001E-2</v>
          </cell>
        </row>
        <row r="2216">
          <cell r="B2216" t="str">
            <v>CO5_8017</v>
          </cell>
          <cell r="D2216">
            <v>1.9473000000000001E-2</v>
          </cell>
        </row>
        <row r="2217">
          <cell r="B2217" t="str">
            <v>CO5_8020</v>
          </cell>
          <cell r="D2217">
            <v>1.9473000000000001E-2</v>
          </cell>
        </row>
        <row r="2218">
          <cell r="B2218" t="str">
            <v>CO5_8022</v>
          </cell>
          <cell r="D2218">
            <v>1.9473000000000001E-2</v>
          </cell>
        </row>
        <row r="2219">
          <cell r="B2219" t="str">
            <v>CO5_8023</v>
          </cell>
          <cell r="D2219">
            <v>1.9473000000000001E-2</v>
          </cell>
        </row>
        <row r="2220">
          <cell r="B2220" t="str">
            <v>CO5_8024</v>
          </cell>
          <cell r="D2220">
            <v>1.9473000000000001E-2</v>
          </cell>
        </row>
        <row r="2221">
          <cell r="B2221" t="str">
            <v>CO5_8025</v>
          </cell>
          <cell r="D2221">
            <v>1.9473000000000001E-2</v>
          </cell>
        </row>
        <row r="2222">
          <cell r="B2222" t="str">
            <v>CO5_8026</v>
          </cell>
          <cell r="D2222">
            <v>1.9473000000000001E-2</v>
          </cell>
        </row>
        <row r="2223">
          <cell r="B2223" t="str">
            <v>CO5_8031</v>
          </cell>
          <cell r="D2223">
            <v>1.9473000000000001E-2</v>
          </cell>
        </row>
        <row r="2224">
          <cell r="B2224" t="str">
            <v>CO5_8033</v>
          </cell>
          <cell r="D2224">
            <v>1.9473000000000001E-2</v>
          </cell>
        </row>
        <row r="2225">
          <cell r="B2225" t="str">
            <v>CO5_8035</v>
          </cell>
          <cell r="D2225">
            <v>1.9473000000000001E-2</v>
          </cell>
        </row>
        <row r="2226">
          <cell r="B2226" t="str">
            <v>CO5_8036</v>
          </cell>
          <cell r="D2226">
            <v>1.9473000000000001E-2</v>
          </cell>
        </row>
        <row r="2227">
          <cell r="B2227" t="str">
            <v>CO5_8037</v>
          </cell>
          <cell r="D2227">
            <v>1.9473000000000001E-2</v>
          </cell>
        </row>
        <row r="2228">
          <cell r="B2228" t="str">
            <v>CO5_8038</v>
          </cell>
          <cell r="D2228">
            <v>1.9473000000000001E-2</v>
          </cell>
        </row>
        <row r="2229">
          <cell r="B2229" t="str">
            <v>CO5_8039</v>
          </cell>
          <cell r="D2229">
            <v>1.9473000000000001E-2</v>
          </cell>
        </row>
        <row r="2230">
          <cell r="B2230" t="str">
            <v>CO5_8040</v>
          </cell>
          <cell r="D2230">
            <v>1.9473000000000001E-2</v>
          </cell>
        </row>
        <row r="2231">
          <cell r="B2231" t="str">
            <v>CO5_8041</v>
          </cell>
          <cell r="D2231">
            <v>1.9473000000000001E-2</v>
          </cell>
        </row>
        <row r="2232">
          <cell r="B2232" t="str">
            <v>CO5_8042</v>
          </cell>
          <cell r="D2232">
            <v>1.9473000000000001E-2</v>
          </cell>
        </row>
        <row r="2233">
          <cell r="B2233" t="str">
            <v>CO6_8002</v>
          </cell>
          <cell r="D2233">
            <v>5.5E-2</v>
          </cell>
        </row>
        <row r="2234">
          <cell r="B2234" t="str">
            <v>CO6_8003</v>
          </cell>
          <cell r="D2234">
            <v>5.5E-2</v>
          </cell>
        </row>
        <row r="2235">
          <cell r="B2235" t="str">
            <v>CO6_8004</v>
          </cell>
          <cell r="D2235">
            <v>5.5E-2</v>
          </cell>
        </row>
        <row r="2236">
          <cell r="B2236" t="str">
            <v>CO6_8005</v>
          </cell>
          <cell r="D2236">
            <v>5.5E-2</v>
          </cell>
        </row>
        <row r="2237">
          <cell r="B2237" t="str">
            <v>CO6_8007</v>
          </cell>
          <cell r="D2237">
            <v>5.5E-2</v>
          </cell>
        </row>
        <row r="2238">
          <cell r="B2238" t="str">
            <v>CO6_8008</v>
          </cell>
          <cell r="D2238">
            <v>5.5E-2</v>
          </cell>
        </row>
        <row r="2239">
          <cell r="B2239" t="str">
            <v>CO6_8010</v>
          </cell>
          <cell r="D2239">
            <v>5.5E-2</v>
          </cell>
        </row>
        <row r="2240">
          <cell r="B2240" t="str">
            <v>CO6_8012</v>
          </cell>
          <cell r="D2240">
            <v>5.5E-2</v>
          </cell>
        </row>
        <row r="2241">
          <cell r="B2241" t="str">
            <v>CO6_8016</v>
          </cell>
          <cell r="D2241">
            <v>5.5E-2</v>
          </cell>
        </row>
        <row r="2242">
          <cell r="B2242" t="str">
            <v>CO6_8017</v>
          </cell>
          <cell r="D2242">
            <v>5.5E-2</v>
          </cell>
        </row>
        <row r="2243">
          <cell r="B2243" t="str">
            <v>CO6_8020</v>
          </cell>
          <cell r="D2243">
            <v>5.5E-2</v>
          </cell>
        </row>
        <row r="2244">
          <cell r="B2244" t="str">
            <v>CO6_8022</v>
          </cell>
          <cell r="D2244">
            <v>5.5E-2</v>
          </cell>
        </row>
        <row r="2245">
          <cell r="B2245" t="str">
            <v>CO6_8023</v>
          </cell>
          <cell r="D2245">
            <v>5.5E-2</v>
          </cell>
        </row>
        <row r="2246">
          <cell r="B2246" t="str">
            <v>CO6_8024</v>
          </cell>
          <cell r="D2246">
            <v>5.5E-2</v>
          </cell>
        </row>
        <row r="2247">
          <cell r="B2247" t="str">
            <v>CO6_8025</v>
          </cell>
          <cell r="D2247">
            <v>5.5E-2</v>
          </cell>
        </row>
        <row r="2248">
          <cell r="B2248" t="str">
            <v>CO6_8026</v>
          </cell>
          <cell r="D2248">
            <v>5.5E-2</v>
          </cell>
        </row>
        <row r="2249">
          <cell r="B2249" t="str">
            <v>CO6_8031</v>
          </cell>
          <cell r="D2249">
            <v>5.5E-2</v>
          </cell>
        </row>
        <row r="2250">
          <cell r="B2250" t="str">
            <v>CO6_8033</v>
          </cell>
          <cell r="D2250">
            <v>5.5E-2</v>
          </cell>
        </row>
        <row r="2251">
          <cell r="B2251" t="str">
            <v>CO6_8035</v>
          </cell>
          <cell r="D2251">
            <v>5.5E-2</v>
          </cell>
        </row>
        <row r="2252">
          <cell r="B2252" t="str">
            <v>CO6_8036</v>
          </cell>
          <cell r="D2252">
            <v>5.5E-2</v>
          </cell>
        </row>
        <row r="2253">
          <cell r="B2253" t="str">
            <v>CO6_8037</v>
          </cell>
          <cell r="D2253">
            <v>5.5E-2</v>
          </cell>
        </row>
        <row r="2254">
          <cell r="B2254" t="str">
            <v>CO6_8038</v>
          </cell>
          <cell r="D2254">
            <v>5.5E-2</v>
          </cell>
        </row>
        <row r="2255">
          <cell r="B2255" t="str">
            <v>CO6_8039</v>
          </cell>
          <cell r="D2255">
            <v>5.5E-2</v>
          </cell>
        </row>
        <row r="2256">
          <cell r="B2256" t="str">
            <v>CO6_8040</v>
          </cell>
          <cell r="D2256">
            <v>5.5E-2</v>
          </cell>
        </row>
        <row r="2257">
          <cell r="B2257" t="str">
            <v>CO6_8041</v>
          </cell>
          <cell r="D2257">
            <v>5.5E-2</v>
          </cell>
        </row>
        <row r="2258">
          <cell r="B2258" t="str">
            <v>CO6_8042</v>
          </cell>
          <cell r="D2258">
            <v>5.5E-2</v>
          </cell>
        </row>
        <row r="2259">
          <cell r="B2259" t="str">
            <v>CO7_8002</v>
          </cell>
          <cell r="D2259">
            <v>0.35</v>
          </cell>
        </row>
        <row r="2260">
          <cell r="B2260" t="str">
            <v>CO7_8003</v>
          </cell>
          <cell r="D2260">
            <v>0.35</v>
          </cell>
        </row>
        <row r="2261">
          <cell r="B2261" t="str">
            <v>CO7_8004</v>
          </cell>
          <cell r="D2261">
            <v>0.35</v>
          </cell>
        </row>
        <row r="2262">
          <cell r="B2262" t="str">
            <v>RRQ_8187</v>
          </cell>
          <cell r="D2262">
            <v>0</v>
          </cell>
        </row>
        <row r="2263">
          <cell r="B2263" t="str">
            <v>RRR_8149</v>
          </cell>
          <cell r="D2263">
            <v>-17476.2970635563</v>
          </cell>
        </row>
        <row r="2264">
          <cell r="B2264" t="str">
            <v>RRR_8184</v>
          </cell>
          <cell r="D2264">
            <v>32738.9750435569</v>
          </cell>
        </row>
        <row r="2265">
          <cell r="B2265" t="str">
            <v>RRR_8187</v>
          </cell>
          <cell r="D2265">
            <v>13952.4388410677</v>
          </cell>
        </row>
        <row r="2266">
          <cell r="B2266" t="str">
            <v>RRS_8149</v>
          </cell>
          <cell r="D2266">
            <v>-17476.2970635563</v>
          </cell>
        </row>
        <row r="2267">
          <cell r="B2267" t="str">
            <v>RRS_8184</v>
          </cell>
          <cell r="D2267">
            <v>425646.705068262</v>
          </cell>
        </row>
        <row r="2268">
          <cell r="B2268" t="str">
            <v>RRS_8187</v>
          </cell>
          <cell r="D2268">
            <v>181398.76439215799</v>
          </cell>
        </row>
        <row r="2269">
          <cell r="B2269" t="str">
            <v>CIR_8002</v>
          </cell>
          <cell r="D2269">
            <v>9896802.9000000004</v>
          </cell>
        </row>
        <row r="2270">
          <cell r="B2270" t="str">
            <v>CIR_8003</v>
          </cell>
          <cell r="D2270">
            <v>10231605.199999999</v>
          </cell>
        </row>
        <row r="2271">
          <cell r="B2271" t="str">
            <v>CIR_8004</v>
          </cell>
          <cell r="D2271">
            <v>41611.58</v>
          </cell>
        </row>
        <row r="2272">
          <cell r="B2272" t="str">
            <v>CIR_8005</v>
          </cell>
          <cell r="D2272">
            <v>11776709.66</v>
          </cell>
        </row>
        <row r="2273">
          <cell r="B2273" t="str">
            <v>CIR_8007</v>
          </cell>
          <cell r="D2273">
            <v>31030</v>
          </cell>
        </row>
        <row r="2274">
          <cell r="B2274" t="str">
            <v>CIR_8008</v>
          </cell>
          <cell r="D2274">
            <v>501843.71</v>
          </cell>
        </row>
        <row r="2275">
          <cell r="B2275" t="str">
            <v>CIR_8010</v>
          </cell>
          <cell r="D2275">
            <v>117793.83</v>
          </cell>
        </row>
        <row r="2276">
          <cell r="B2276" t="str">
            <v>CIR_8012</v>
          </cell>
          <cell r="D2276">
            <v>864260.42</v>
          </cell>
        </row>
        <row r="2277">
          <cell r="B2277" t="str">
            <v>CIR_8016</v>
          </cell>
          <cell r="D2277">
            <v>352942.34</v>
          </cell>
        </row>
        <row r="2278">
          <cell r="B2278" t="str">
            <v>CIR_8017</v>
          </cell>
          <cell r="D2278">
            <v>0</v>
          </cell>
        </row>
        <row r="2279">
          <cell r="B2279" t="str">
            <v>CIR_8020</v>
          </cell>
          <cell r="D2279">
            <v>1094374.03</v>
          </cell>
        </row>
        <row r="2280">
          <cell r="B2280" t="str">
            <v>CIR_8022</v>
          </cell>
          <cell r="D2280">
            <v>0</v>
          </cell>
        </row>
        <row r="2281">
          <cell r="B2281" t="str">
            <v>CIR_8023</v>
          </cell>
          <cell r="D2281">
            <v>18773676.379999999</v>
          </cell>
        </row>
        <row r="2282">
          <cell r="B2282" t="str">
            <v>CIR_8024</v>
          </cell>
          <cell r="D2282">
            <v>32328522.449999999</v>
          </cell>
        </row>
        <row r="2283">
          <cell r="B2283" t="str">
            <v>CIR_8025</v>
          </cell>
          <cell r="D2283">
            <v>81901169.489999995</v>
          </cell>
        </row>
        <row r="2284">
          <cell r="B2284" t="str">
            <v>CIR_8026</v>
          </cell>
          <cell r="D2284">
            <v>492916.42</v>
          </cell>
        </row>
        <row r="2285">
          <cell r="B2285" t="str">
            <v>CIR_8031</v>
          </cell>
          <cell r="D2285">
            <v>138613155.93000001</v>
          </cell>
        </row>
        <row r="2286">
          <cell r="B2286" t="str">
            <v>CIR_8033</v>
          </cell>
          <cell r="D2286">
            <v>99585719.230000004</v>
          </cell>
        </row>
        <row r="2287">
          <cell r="B2287" t="str">
            <v>CIR_8035</v>
          </cell>
          <cell r="D2287">
            <v>235391.32</v>
          </cell>
        </row>
        <row r="2288">
          <cell r="B2288" t="str">
            <v>CIR_8036</v>
          </cell>
          <cell r="D2288">
            <v>0</v>
          </cell>
        </row>
        <row r="2289">
          <cell r="B2289" t="str">
            <v>CIR_8037</v>
          </cell>
          <cell r="D2289">
            <v>150893766.78</v>
          </cell>
        </row>
        <row r="2290">
          <cell r="B2290" t="str">
            <v>CIR_8038</v>
          </cell>
          <cell r="D2290">
            <v>69964561.780000001</v>
          </cell>
        </row>
        <row r="2291">
          <cell r="B2291" t="str">
            <v>CIR_8039</v>
          </cell>
          <cell r="D2291">
            <v>1318065.25</v>
          </cell>
        </row>
        <row r="2292">
          <cell r="B2292" t="str">
            <v>CIR_8040</v>
          </cell>
          <cell r="D2292">
            <v>0</v>
          </cell>
        </row>
        <row r="2293">
          <cell r="B2293" t="str">
            <v>CIR_8041</v>
          </cell>
          <cell r="D2293">
            <v>3043292.96</v>
          </cell>
        </row>
        <row r="2294">
          <cell r="B2294" t="str">
            <v>CIR_8042</v>
          </cell>
          <cell r="D2294">
            <v>0</v>
          </cell>
        </row>
        <row r="2295">
          <cell r="B2295" t="str">
            <v>CIS_8002</v>
          </cell>
          <cell r="D2295">
            <v>8674816.4399999995</v>
          </cell>
        </row>
        <row r="2296">
          <cell r="B2296" t="str">
            <v>CIS_8003</v>
          </cell>
          <cell r="D2296">
            <v>5923718.6299999999</v>
          </cell>
        </row>
        <row r="2297">
          <cell r="B2297" t="str">
            <v>CIS_8004</v>
          </cell>
          <cell r="D2297">
            <v>27604.55</v>
          </cell>
        </row>
        <row r="2298">
          <cell r="B2298" t="str">
            <v>CIS_8005</v>
          </cell>
          <cell r="D2298">
            <v>3554136.01</v>
          </cell>
        </row>
        <row r="2299">
          <cell r="B2299" t="str">
            <v>CIS_8007</v>
          </cell>
          <cell r="D2299">
            <v>21209.01</v>
          </cell>
        </row>
        <row r="2300">
          <cell r="B2300" t="str">
            <v>CIS_8008</v>
          </cell>
          <cell r="D2300">
            <v>238270.29</v>
          </cell>
        </row>
        <row r="2301">
          <cell r="B2301" t="str">
            <v>CIS_8010</v>
          </cell>
          <cell r="D2301">
            <v>49868.78</v>
          </cell>
        </row>
        <row r="2302">
          <cell r="B2302" t="str">
            <v>CIS_8012</v>
          </cell>
          <cell r="D2302">
            <v>450198.29</v>
          </cell>
        </row>
        <row r="2303">
          <cell r="B2303" t="str">
            <v>CIS_8016</v>
          </cell>
          <cell r="D2303">
            <v>-694258.32</v>
          </cell>
        </row>
        <row r="2304">
          <cell r="B2304" t="str">
            <v>CIS_8017</v>
          </cell>
          <cell r="D2304">
            <v>0</v>
          </cell>
        </row>
        <row r="2305">
          <cell r="B2305" t="str">
            <v>CIS_8020</v>
          </cell>
          <cell r="D2305">
            <v>198573.22</v>
          </cell>
        </row>
        <row r="2306">
          <cell r="B2306" t="str">
            <v>CIS_8022</v>
          </cell>
          <cell r="D2306">
            <v>0</v>
          </cell>
        </row>
        <row r="2307">
          <cell r="B2307" t="str">
            <v>CIS_8023</v>
          </cell>
          <cell r="D2307">
            <v>2836900.54</v>
          </cell>
        </row>
        <row r="2308">
          <cell r="B2308" t="str">
            <v>CIS_8024</v>
          </cell>
          <cell r="D2308">
            <v>4913682.47</v>
          </cell>
        </row>
        <row r="2309">
          <cell r="B2309" t="str">
            <v>CIS_8025</v>
          </cell>
          <cell r="D2309">
            <v>13189046.26</v>
          </cell>
        </row>
        <row r="2310">
          <cell r="B2310" t="str">
            <v>CIS_8026</v>
          </cell>
          <cell r="D2310">
            <v>33703.14</v>
          </cell>
        </row>
        <row r="2311">
          <cell r="B2311" t="str">
            <v>CIS_8031</v>
          </cell>
          <cell r="D2311">
            <v>2654669.12</v>
          </cell>
        </row>
        <row r="2312">
          <cell r="B2312" t="str">
            <v>CIS_8033</v>
          </cell>
          <cell r="D2312">
            <v>319931.37</v>
          </cell>
        </row>
        <row r="2313">
          <cell r="B2313" t="str">
            <v>CIS_8035</v>
          </cell>
          <cell r="D2313">
            <v>5826.72</v>
          </cell>
        </row>
        <row r="2314">
          <cell r="B2314" t="str">
            <v>CIS_8036</v>
          </cell>
          <cell r="D2314">
            <v>0</v>
          </cell>
        </row>
        <row r="2315">
          <cell r="B2315" t="str">
            <v>CIS_8037</v>
          </cell>
          <cell r="D2315">
            <v>3003889.59</v>
          </cell>
        </row>
        <row r="2316">
          <cell r="B2316" t="str">
            <v>CIS_8038</v>
          </cell>
          <cell r="D2316">
            <v>304847.46000000002</v>
          </cell>
        </row>
        <row r="2317">
          <cell r="B2317" t="str">
            <v>CIS_8039</v>
          </cell>
          <cell r="D2317">
            <v>37342.6</v>
          </cell>
        </row>
        <row r="2318">
          <cell r="B2318" t="str">
            <v>CIS_8040</v>
          </cell>
          <cell r="D2318">
            <v>0</v>
          </cell>
        </row>
        <row r="2319">
          <cell r="B2319" t="str">
            <v>CIS_8041</v>
          </cell>
          <cell r="D2319">
            <v>15754.4</v>
          </cell>
        </row>
        <row r="2320">
          <cell r="B2320" t="str">
            <v>CIS_8042</v>
          </cell>
          <cell r="D2320">
            <v>0</v>
          </cell>
        </row>
        <row r="2321">
          <cell r="B2321" t="str">
            <v>CO1_8002</v>
          </cell>
          <cell r="D2321">
            <v>1241761.75</v>
          </cell>
        </row>
        <row r="2322">
          <cell r="B2322" t="str">
            <v>CO1_8003</v>
          </cell>
          <cell r="D2322">
            <v>4332343.99</v>
          </cell>
        </row>
        <row r="2323">
          <cell r="B2323" t="str">
            <v>CO1_8004</v>
          </cell>
          <cell r="D2323">
            <v>14076.54</v>
          </cell>
        </row>
        <row r="2324">
          <cell r="B2324" t="str">
            <v>CO1_8005</v>
          </cell>
          <cell r="D2324">
            <v>8130872.3600000003</v>
          </cell>
        </row>
        <row r="2325">
          <cell r="B2325" t="str">
            <v>CO1_8007</v>
          </cell>
          <cell r="D2325">
            <v>9883.0499999999993</v>
          </cell>
        </row>
        <row r="2326">
          <cell r="B2326" t="str">
            <v>CO1_8008</v>
          </cell>
          <cell r="D2326">
            <v>269088.55</v>
          </cell>
        </row>
        <row r="2327">
          <cell r="B2327" t="str">
            <v>CO1_8010</v>
          </cell>
          <cell r="D2327">
            <v>68101.740000000005</v>
          </cell>
        </row>
        <row r="2328">
          <cell r="B2328" t="str">
            <v>CO1_8012</v>
          </cell>
          <cell r="D2328">
            <v>415694.46</v>
          </cell>
        </row>
        <row r="2329">
          <cell r="B2329" t="str">
            <v>CO1_8016</v>
          </cell>
          <cell r="D2329">
            <v>1047730.07</v>
          </cell>
        </row>
        <row r="2330">
          <cell r="B2330" t="str">
            <v>CO1_8017</v>
          </cell>
          <cell r="D2330">
            <v>0</v>
          </cell>
        </row>
        <row r="2331">
          <cell r="B2331" t="str">
            <v>CO1_8020</v>
          </cell>
          <cell r="D2331">
            <v>897998.88</v>
          </cell>
        </row>
        <row r="2332">
          <cell r="B2332" t="str">
            <v>CO1_8022</v>
          </cell>
          <cell r="D2332">
            <v>0</v>
          </cell>
        </row>
        <row r="2333">
          <cell r="B2333" t="str">
            <v>CO1_8023</v>
          </cell>
          <cell r="D2333">
            <v>15973134.220000001</v>
          </cell>
        </row>
        <row r="2334">
          <cell r="B2334" t="str">
            <v>CO1_8024</v>
          </cell>
          <cell r="D2334">
            <v>27484976.370000001</v>
          </cell>
        </row>
        <row r="2335">
          <cell r="B2335" t="str">
            <v>CO1_8025</v>
          </cell>
          <cell r="D2335">
            <v>68863939.829999998</v>
          </cell>
        </row>
        <row r="2336">
          <cell r="B2336" t="str">
            <v>CO1_8026</v>
          </cell>
          <cell r="D2336">
            <v>460075.89</v>
          </cell>
        </row>
        <row r="2337">
          <cell r="B2337" t="str">
            <v>CO1_8031</v>
          </cell>
          <cell r="D2337">
            <v>331123522.31</v>
          </cell>
        </row>
        <row r="2338">
          <cell r="B2338" t="str">
            <v>CO1_8033</v>
          </cell>
          <cell r="D2338">
            <v>97761751.609999999</v>
          </cell>
        </row>
        <row r="2339">
          <cell r="B2339" t="str">
            <v>CO1_8035</v>
          </cell>
          <cell r="D2339">
            <v>229976.54</v>
          </cell>
        </row>
        <row r="2340">
          <cell r="B2340" t="str">
            <v>CO1_8036</v>
          </cell>
          <cell r="D2340">
            <v>0</v>
          </cell>
        </row>
        <row r="2341">
          <cell r="B2341" t="str">
            <v>CO1_8037</v>
          </cell>
          <cell r="D2341">
            <v>148273260.49000001</v>
          </cell>
        </row>
        <row r="2342">
          <cell r="B2342" t="str">
            <v>CO1_8038</v>
          </cell>
          <cell r="D2342">
            <v>69464833.25</v>
          </cell>
        </row>
        <row r="2343">
          <cell r="B2343" t="str">
            <v>CO1_8039</v>
          </cell>
          <cell r="D2343">
            <v>267532026.42999899</v>
          </cell>
        </row>
        <row r="2344">
          <cell r="B2344" t="str">
            <v>CO1_8040</v>
          </cell>
          <cell r="D2344">
            <v>0</v>
          </cell>
        </row>
        <row r="2345">
          <cell r="B2345" t="str">
            <v>CO1_8041</v>
          </cell>
          <cell r="D2345">
            <v>2998641.15</v>
          </cell>
        </row>
        <row r="2346">
          <cell r="B2346" t="str">
            <v>CO1_8042</v>
          </cell>
          <cell r="D2346">
            <v>0</v>
          </cell>
        </row>
        <row r="2347">
          <cell r="B2347" t="str">
            <v>CO2_8002</v>
          </cell>
          <cell r="D2347">
            <v>1221986.46</v>
          </cell>
        </row>
        <row r="2348">
          <cell r="B2348" t="str">
            <v>CO2_8003</v>
          </cell>
          <cell r="D2348">
            <v>4307886.57</v>
          </cell>
        </row>
        <row r="2349">
          <cell r="B2349" t="str">
            <v>CO2_8004</v>
          </cell>
          <cell r="D2349">
            <v>14007.03</v>
          </cell>
        </row>
        <row r="2350">
          <cell r="B2350" t="str">
            <v>CO2_8005</v>
          </cell>
          <cell r="D2350">
            <v>8222573.6500000004</v>
          </cell>
        </row>
        <row r="2351">
          <cell r="B2351" t="str">
            <v>CO2_8007</v>
          </cell>
          <cell r="D2351">
            <v>9820.99</v>
          </cell>
        </row>
        <row r="2352">
          <cell r="B2352" t="str">
            <v>CO2_8008</v>
          </cell>
          <cell r="D2352">
            <v>263573.42</v>
          </cell>
        </row>
        <row r="2353">
          <cell r="B2353" t="str">
            <v>CO2_8010</v>
          </cell>
          <cell r="D2353">
            <v>67925.05</v>
          </cell>
        </row>
        <row r="2354">
          <cell r="B2354" t="str">
            <v>CO2_8012</v>
          </cell>
          <cell r="D2354">
            <v>414062.13</v>
          </cell>
        </row>
        <row r="2355">
          <cell r="B2355" t="str">
            <v>CO2_8016</v>
          </cell>
          <cell r="D2355">
            <v>1047200.66</v>
          </cell>
        </row>
        <row r="2356">
          <cell r="B2356" t="str">
            <v>CO2_8017</v>
          </cell>
          <cell r="D2356">
            <v>0</v>
          </cell>
        </row>
        <row r="2357">
          <cell r="B2357" t="str">
            <v>CO2_8020</v>
          </cell>
          <cell r="D2357">
            <v>895800.81</v>
          </cell>
        </row>
        <row r="2358">
          <cell r="B2358" t="str">
            <v>CO2_8022</v>
          </cell>
          <cell r="D2358">
            <v>0</v>
          </cell>
        </row>
        <row r="2359">
          <cell r="B2359" t="str">
            <v>CO2_8023</v>
          </cell>
          <cell r="D2359">
            <v>15936775.84</v>
          </cell>
        </row>
        <row r="2360">
          <cell r="B2360" t="str">
            <v>CO2_8024</v>
          </cell>
          <cell r="D2360">
            <v>27414839.98</v>
          </cell>
        </row>
        <row r="2361">
          <cell r="B2361" t="str">
            <v>CO2_8025</v>
          </cell>
          <cell r="D2361">
            <v>68712123.230000004</v>
          </cell>
        </row>
        <row r="2362">
          <cell r="B2362" t="str">
            <v>CO2_8026</v>
          </cell>
          <cell r="D2362">
            <v>459213.28</v>
          </cell>
        </row>
        <row r="2363">
          <cell r="B2363" t="str">
            <v>CO2_8031</v>
          </cell>
          <cell r="D2363">
            <v>345783694.04000002</v>
          </cell>
        </row>
        <row r="2364">
          <cell r="B2364" t="str">
            <v>CO2_8033</v>
          </cell>
          <cell r="D2364">
            <v>99265788.060000002</v>
          </cell>
        </row>
        <row r="2365">
          <cell r="B2365" t="str">
            <v>CO2_8035</v>
          </cell>
          <cell r="D2365">
            <v>229564.6</v>
          </cell>
        </row>
        <row r="2366">
          <cell r="B2366" t="str">
            <v>CO2_8036</v>
          </cell>
          <cell r="D2366">
            <v>0</v>
          </cell>
        </row>
        <row r="2367">
          <cell r="B2367" t="str">
            <v>CO2_8037</v>
          </cell>
          <cell r="D2367">
            <v>147898382.31999999</v>
          </cell>
        </row>
        <row r="2368">
          <cell r="B2368" t="str">
            <v>CO2_8038</v>
          </cell>
          <cell r="D2368">
            <v>69659714.319999993</v>
          </cell>
        </row>
        <row r="2369">
          <cell r="B2369" t="str">
            <v>CO2_8039</v>
          </cell>
          <cell r="D2369">
            <v>283246829.65999901</v>
          </cell>
        </row>
        <row r="2370">
          <cell r="B2370" t="str">
            <v>CIQ_8039</v>
          </cell>
          <cell r="D2370">
            <v>33424.75</v>
          </cell>
        </row>
        <row r="2371">
          <cell r="B2371" t="str">
            <v>CIN_8039</v>
          </cell>
          <cell r="D2371">
            <v>266249942.55000001</v>
          </cell>
        </row>
        <row r="2372">
          <cell r="B2372" t="str">
            <v>CIN_8039</v>
          </cell>
          <cell r="D2372">
            <v>-2556.6200000047702</v>
          </cell>
        </row>
        <row r="2373">
          <cell r="B2373" t="str">
            <v>CIP_8040</v>
          </cell>
          <cell r="D2373">
            <v>0</v>
          </cell>
        </row>
        <row r="2374">
          <cell r="B2374" t="str">
            <v>CIQ_8040</v>
          </cell>
          <cell r="D2374">
            <v>0</v>
          </cell>
        </row>
        <row r="2375">
          <cell r="B2375" t="str">
            <v>CIN_8040</v>
          </cell>
          <cell r="D2375">
            <v>289034.69</v>
          </cell>
        </row>
        <row r="2376">
          <cell r="B2376" t="str">
            <v>CIP_8041</v>
          </cell>
          <cell r="D2376">
            <v>3011994.61</v>
          </cell>
        </row>
        <row r="2377">
          <cell r="B2377" t="str">
            <v>CIQ_8041</v>
          </cell>
          <cell r="D2377">
            <v>13353.46</v>
          </cell>
        </row>
        <row r="2378">
          <cell r="B2378" t="str">
            <v>CIN_8041</v>
          </cell>
          <cell r="D2378">
            <v>578736.11</v>
          </cell>
        </row>
        <row r="2379">
          <cell r="B2379" t="str">
            <v>RR1_8184</v>
          </cell>
          <cell r="D2379">
            <v>43211474</v>
          </cell>
        </row>
        <row r="2380">
          <cell r="B2380" t="str">
            <v>CIP_8042</v>
          </cell>
          <cell r="D2380">
            <v>0</v>
          </cell>
        </row>
        <row r="2381">
          <cell r="B2381" t="str">
            <v>CIQ_8042</v>
          </cell>
          <cell r="D2381">
            <v>0</v>
          </cell>
        </row>
        <row r="2382">
          <cell r="B2382" t="str">
            <v>CIN_8042</v>
          </cell>
          <cell r="D2382">
            <v>548233.27</v>
          </cell>
        </row>
        <row r="2383">
          <cell r="B2383" t="str">
            <v>RR1_8187</v>
          </cell>
          <cell r="D2383">
            <v>18427907</v>
          </cell>
        </row>
        <row r="2384">
          <cell r="B2384" t="str">
            <v>GLB_8BEG</v>
          </cell>
          <cell r="D2384">
            <v>19312477.6324955</v>
          </cell>
        </row>
        <row r="2385">
          <cell r="B2385" t="str">
            <v>O/U_8YTD</v>
          </cell>
          <cell r="D2385">
            <v>10602258.4921648</v>
          </cell>
        </row>
        <row r="2386">
          <cell r="B2386" t="str">
            <v>TRU_8YTD</v>
          </cell>
          <cell r="D2386">
            <v>2098991.66666666</v>
          </cell>
        </row>
        <row r="2387">
          <cell r="B2387" t="str">
            <v>1MC_8YTD</v>
          </cell>
          <cell r="D2387">
            <v>0</v>
          </cell>
        </row>
        <row r="2388">
          <cell r="B2388" t="str">
            <v>2MC_8YTD</v>
          </cell>
          <cell r="D2388">
            <v>0</v>
          </cell>
        </row>
        <row r="2389">
          <cell r="B2389" t="str">
            <v>3MC_8YTD</v>
          </cell>
          <cell r="D2389">
            <v>0</v>
          </cell>
        </row>
        <row r="2390">
          <cell r="B2390" t="str">
            <v>INT_8YTD</v>
          </cell>
          <cell r="D2390">
            <v>11836.767409099601</v>
          </cell>
        </row>
        <row r="2391">
          <cell r="B2391" t="str">
            <v>CI5_8039</v>
          </cell>
          <cell r="D2391">
            <v>-219400.93000000701</v>
          </cell>
        </row>
        <row r="2392">
          <cell r="B2392" t="str">
            <v>1MC_8MON</v>
          </cell>
          <cell r="D2392">
            <v>0</v>
          </cell>
        </row>
        <row r="2393">
          <cell r="B2393" t="str">
            <v>1MC_8TOT</v>
          </cell>
          <cell r="D2393">
            <v>0</v>
          </cell>
        </row>
        <row r="2394">
          <cell r="B2394" t="str">
            <v>2MC_8MON</v>
          </cell>
          <cell r="D2394">
            <v>0</v>
          </cell>
        </row>
        <row r="2395">
          <cell r="B2395" t="str">
            <v>2MC_8TOT</v>
          </cell>
          <cell r="D2395">
            <v>0</v>
          </cell>
        </row>
        <row r="2396">
          <cell r="B2396" t="str">
            <v>TRU_8MON</v>
          </cell>
          <cell r="D2396">
            <v>524747.91666666605</v>
          </cell>
        </row>
        <row r="2397">
          <cell r="B2397" t="str">
            <v>TRU_8TOT</v>
          </cell>
          <cell r="D2397">
            <v>6296975</v>
          </cell>
        </row>
        <row r="2398">
          <cell r="B2398" t="str">
            <v>RAF_8FEE</v>
          </cell>
          <cell r="D2398">
            <v>9968.9512247999992</v>
          </cell>
        </row>
        <row r="2399">
          <cell r="B2399" t="str">
            <v>REV_8NET</v>
          </cell>
          <cell r="D2399">
            <v>13835796.6387752</v>
          </cell>
        </row>
        <row r="2400">
          <cell r="B2400" t="str">
            <v>REV_8MON</v>
          </cell>
          <cell r="D2400">
            <v>14360544.555441801</v>
          </cell>
        </row>
        <row r="2401">
          <cell r="B2401" t="str">
            <v>RR2_8149</v>
          </cell>
          <cell r="D2401">
            <v>20034.47</v>
          </cell>
        </row>
        <row r="2402">
          <cell r="B2402" t="str">
            <v>RR2_8184</v>
          </cell>
          <cell r="D2402">
            <v>0</v>
          </cell>
        </row>
        <row r="2403">
          <cell r="B2403" t="str">
            <v>RR2_8187</v>
          </cell>
          <cell r="D2403">
            <v>0</v>
          </cell>
        </row>
        <row r="2404">
          <cell r="B2404" t="str">
            <v>RR3_8149</v>
          </cell>
          <cell r="D2404">
            <v>-2194223.19</v>
          </cell>
        </row>
        <row r="2405">
          <cell r="B2405" t="str">
            <v>RR3_8184</v>
          </cell>
          <cell r="D2405">
            <v>43089408</v>
          </cell>
        </row>
        <row r="2406">
          <cell r="B2406" t="str">
            <v>RR3_8187</v>
          </cell>
          <cell r="D2406">
            <v>18351124</v>
          </cell>
        </row>
        <row r="2407">
          <cell r="B2407" t="str">
            <v>RR4_8149</v>
          </cell>
          <cell r="D2407">
            <v>-2204240.4249999998</v>
          </cell>
        </row>
        <row r="2408">
          <cell r="B2408" t="str">
            <v>RR4_8184</v>
          </cell>
          <cell r="D2408">
            <v>43150441</v>
          </cell>
        </row>
        <row r="2409">
          <cell r="B2409" t="str">
            <v>RR4_8187</v>
          </cell>
          <cell r="D2409">
            <v>18389515.5</v>
          </cell>
        </row>
        <row r="2410">
          <cell r="B2410" t="str">
            <v>RR5_8149</v>
          </cell>
          <cell r="D2410">
            <v>4.7018999999999998E-2</v>
          </cell>
        </row>
        <row r="2411">
          <cell r="B2411" t="str">
            <v>RR5_8184</v>
          </cell>
          <cell r="D2411">
            <v>5.9799999999999999E-2</v>
          </cell>
        </row>
        <row r="2412">
          <cell r="B2412" t="str">
            <v>RR5_8187</v>
          </cell>
          <cell r="D2412">
            <v>5.9799999999999999E-2</v>
          </cell>
        </row>
        <row r="2413">
          <cell r="B2413" t="str">
            <v>RR6_8149</v>
          </cell>
          <cell r="D2413">
            <v>1.9473000000000001E-2</v>
          </cell>
        </row>
        <row r="2414">
          <cell r="B2414" t="str">
            <v>RR6_8184</v>
          </cell>
          <cell r="D2414">
            <v>2.2100000000000002E-2</v>
          </cell>
        </row>
        <row r="2415">
          <cell r="B2415" t="str">
            <v>RR6_8187</v>
          </cell>
          <cell r="D2415">
            <v>2.2100000000000002E-2</v>
          </cell>
        </row>
        <row r="2416">
          <cell r="B2416" t="str">
            <v>RR7_8149</v>
          </cell>
          <cell r="D2416">
            <v>5.5E-2</v>
          </cell>
        </row>
        <row r="2417">
          <cell r="B2417" t="str">
            <v>RR7_8184</v>
          </cell>
          <cell r="D2417">
            <v>5.5E-2</v>
          </cell>
        </row>
        <row r="2418">
          <cell r="B2418" t="str">
            <v>RR7_8187</v>
          </cell>
          <cell r="D2418">
            <v>5.5E-2</v>
          </cell>
        </row>
        <row r="2419">
          <cell r="B2419" t="str">
            <v>RR8_8149</v>
          </cell>
          <cell r="D2419">
            <v>0.35</v>
          </cell>
        </row>
        <row r="2420">
          <cell r="B2420" t="str">
            <v>RR8_8184</v>
          </cell>
          <cell r="D2420">
            <v>0.35</v>
          </cell>
        </row>
        <row r="2421">
          <cell r="B2421" t="str">
            <v>RR8_8187</v>
          </cell>
          <cell r="D2421">
            <v>0.35</v>
          </cell>
        </row>
        <row r="2422">
          <cell r="B2422" t="str">
            <v>RR9_8149</v>
          </cell>
          <cell r="D2422">
            <v>5.8201058201058198E-2</v>
          </cell>
        </row>
        <row r="2423">
          <cell r="B2423" t="str">
            <v>RR9_8184</v>
          </cell>
          <cell r="D2423">
            <v>5.8201058201058198E-2</v>
          </cell>
        </row>
        <row r="2424">
          <cell r="B2424" t="str">
            <v>RR9_8187</v>
          </cell>
          <cell r="D2424">
            <v>5.8201058201058198E-2</v>
          </cell>
        </row>
        <row r="2425">
          <cell r="B2425" t="str">
            <v>RRA_8149</v>
          </cell>
          <cell r="D2425">
            <v>0.53846153846153799</v>
          </cell>
        </row>
        <row r="2426">
          <cell r="B2426" t="str">
            <v>RRA_8184</v>
          </cell>
          <cell r="D2426">
            <v>0.53846153846153799</v>
          </cell>
        </row>
        <row r="2427">
          <cell r="B2427" t="str">
            <v>RRA_8187</v>
          </cell>
          <cell r="D2427">
            <v>0.53846153846153799</v>
          </cell>
        </row>
        <row r="2428">
          <cell r="B2428" t="str">
            <v>RRB_8149</v>
          </cell>
          <cell r="D2428">
            <v>-8636.8752572774993</v>
          </cell>
        </row>
        <row r="2429">
          <cell r="B2429" t="str">
            <v>RRB_8184</v>
          </cell>
          <cell r="D2429">
            <v>215031.59263530001</v>
          </cell>
        </row>
        <row r="2430">
          <cell r="B2430" t="str">
            <v>RRB_8187</v>
          </cell>
          <cell r="D2430">
            <v>91640.472591149999</v>
          </cell>
        </row>
        <row r="2431">
          <cell r="B2431" t="str">
            <v>RRC_8149</v>
          </cell>
          <cell r="D2431">
            <v>-502.67527952408699</v>
          </cell>
        </row>
        <row r="2432">
          <cell r="B2432" t="str">
            <v>RRC_8184</v>
          </cell>
          <cell r="D2432">
            <v>12515.0662380333</v>
          </cell>
        </row>
        <row r="2433">
          <cell r="B2433" t="str">
            <v>RRC_8187</v>
          </cell>
          <cell r="D2433">
            <v>5333.5724788499901</v>
          </cell>
        </row>
        <row r="2434">
          <cell r="B2434" t="str">
            <v>RRD_8149</v>
          </cell>
          <cell r="D2434">
            <v>-4921.29644289316</v>
          </cell>
        </row>
        <row r="2435">
          <cell r="B2435" t="str">
            <v>RRD_8184</v>
          </cell>
          <cell r="D2435">
            <v>122525.124008717</v>
          </cell>
        </row>
        <row r="2436">
          <cell r="B2436" t="str">
            <v>RRD_8187</v>
          </cell>
          <cell r="D2436">
            <v>52216.793499230698</v>
          </cell>
        </row>
        <row r="2437">
          <cell r="B2437" t="str">
            <v>RRE_8149</v>
          </cell>
          <cell r="D2437">
            <v>-3577.04136169</v>
          </cell>
        </row>
        <row r="2438">
          <cell r="B2438" t="str">
            <v>RRE_8184</v>
          </cell>
          <cell r="D2438">
            <v>79470.167189700005</v>
          </cell>
        </row>
        <row r="2439">
          <cell r="B2439" t="str">
            <v>RRE_8187</v>
          </cell>
          <cell r="D2439">
            <v>33867.970696349999</v>
          </cell>
        </row>
        <row r="2440">
          <cell r="B2440" t="str">
            <v>RRF_8149</v>
          </cell>
          <cell r="D2440">
            <v>-17637.8883413847</v>
          </cell>
        </row>
        <row r="2441">
          <cell r="B2441" t="str">
            <v>RRF_8184</v>
          </cell>
          <cell r="D2441">
            <v>429541.95007175102</v>
          </cell>
        </row>
        <row r="2442">
          <cell r="B2442" t="str">
            <v>RRF_8187</v>
          </cell>
          <cell r="D2442">
            <v>183058.80926558</v>
          </cell>
        </row>
        <row r="2443">
          <cell r="B2443" t="str">
            <v>RRG_8149</v>
          </cell>
          <cell r="D2443">
            <v>0</v>
          </cell>
        </row>
        <row r="2444">
          <cell r="B2444" t="str">
            <v>RRG_8184</v>
          </cell>
          <cell r="D2444">
            <v>0.92307691999999997</v>
          </cell>
        </row>
        <row r="2445">
          <cell r="B2445" t="str">
            <v>RRG_8187</v>
          </cell>
          <cell r="D2445">
            <v>0.92307691999999997</v>
          </cell>
        </row>
        <row r="2446">
          <cell r="B2446" t="str">
            <v>RRH_8149</v>
          </cell>
          <cell r="D2446">
            <v>0</v>
          </cell>
        </row>
        <row r="2447">
          <cell r="B2447" t="str">
            <v>RRH_8184</v>
          </cell>
          <cell r="D2447">
            <v>0</v>
          </cell>
        </row>
        <row r="2448">
          <cell r="B2448" t="str">
            <v>RRH_8187</v>
          </cell>
          <cell r="D2448">
            <v>0</v>
          </cell>
        </row>
        <row r="2449">
          <cell r="B2449" t="str">
            <v>RRI_8149</v>
          </cell>
          <cell r="D2449">
            <v>1</v>
          </cell>
        </row>
        <row r="2450">
          <cell r="B2450" t="str">
            <v>RRI_8184</v>
          </cell>
          <cell r="D2450">
            <v>7.6923080000000005E-2</v>
          </cell>
        </row>
        <row r="2451">
          <cell r="B2451" t="str">
            <v>RRI_8187</v>
          </cell>
          <cell r="D2451">
            <v>7.6923080000000005E-2</v>
          </cell>
        </row>
        <row r="2452">
          <cell r="B2452" t="str">
            <v>RRJ_8149</v>
          </cell>
          <cell r="D2452">
            <v>0</v>
          </cell>
        </row>
        <row r="2453">
          <cell r="B2453" t="str">
            <v>RRJ_8184</v>
          </cell>
          <cell r="D2453">
            <v>396500.26028302498</v>
          </cell>
        </row>
        <row r="2454">
          <cell r="B2454" t="str">
            <v>RRJ_8187</v>
          </cell>
          <cell r="D2454">
            <v>168977.36183573899</v>
          </cell>
        </row>
        <row r="2455">
          <cell r="B2455" t="str">
            <v>RRK_8149</v>
          </cell>
          <cell r="D2455">
            <v>0</v>
          </cell>
        </row>
        <row r="2456">
          <cell r="B2456" t="str">
            <v>RRK_8184</v>
          </cell>
          <cell r="D2456">
            <v>0</v>
          </cell>
        </row>
        <row r="2457">
          <cell r="B2457" t="str">
            <v>RRK_8187</v>
          </cell>
          <cell r="D2457">
            <v>0</v>
          </cell>
        </row>
        <row r="2458">
          <cell r="B2458" t="str">
            <v>RRL_8149</v>
          </cell>
          <cell r="D2458">
            <v>-17637.8883413847</v>
          </cell>
        </row>
        <row r="2459">
          <cell r="B2459" t="str">
            <v>RRL_8184</v>
          </cell>
          <cell r="D2459">
            <v>33041.6897887253</v>
          </cell>
        </row>
        <row r="2460">
          <cell r="B2460" t="str">
            <v>RRL_8187</v>
          </cell>
          <cell r="D2460">
            <v>14081.447429841</v>
          </cell>
        </row>
        <row r="2461">
          <cell r="B2461" t="str">
            <v>RRM_8149</v>
          </cell>
          <cell r="D2461">
            <v>0.99093940000000003</v>
          </cell>
        </row>
        <row r="2462">
          <cell r="B2462" t="str">
            <v>RRM_8184</v>
          </cell>
          <cell r="D2462">
            <v>0.99093940000000003</v>
          </cell>
        </row>
        <row r="2463">
          <cell r="B2463" t="str">
            <v>RRM_8187</v>
          </cell>
          <cell r="D2463">
            <v>0.99093940000000003</v>
          </cell>
        </row>
        <row r="2464">
          <cell r="B2464" t="str">
            <v>RRN_8149</v>
          </cell>
          <cell r="D2464">
            <v>1</v>
          </cell>
        </row>
        <row r="2465">
          <cell r="B2465" t="str">
            <v>RRN_8184</v>
          </cell>
          <cell r="D2465">
            <v>1</v>
          </cell>
        </row>
        <row r="2466">
          <cell r="B2466" t="str">
            <v>RRN_8187</v>
          </cell>
          <cell r="D2466">
            <v>1</v>
          </cell>
        </row>
        <row r="2467">
          <cell r="B2467" t="str">
            <v>RRO_8149</v>
          </cell>
          <cell r="D2467">
            <v>0.99083840000000001</v>
          </cell>
        </row>
        <row r="2468">
          <cell r="B2468" t="str">
            <v>RRO_8184</v>
          </cell>
          <cell r="D2468">
            <v>0.99083840000000001</v>
          </cell>
        </row>
        <row r="2469">
          <cell r="B2469" t="str">
            <v>RRO_8187</v>
          </cell>
          <cell r="D2469">
            <v>0.99083840000000001</v>
          </cell>
        </row>
        <row r="2470">
          <cell r="B2470" t="str">
            <v>RRP_8149</v>
          </cell>
          <cell r="D2470">
            <v>0</v>
          </cell>
        </row>
        <row r="2471">
          <cell r="B2471" t="str">
            <v>RRP_8184</v>
          </cell>
          <cell r="D2471">
            <v>392907.730024705</v>
          </cell>
        </row>
        <row r="2472">
          <cell r="B2472" t="str">
            <v>RRP_8187</v>
          </cell>
          <cell r="D2472">
            <v>167446.32555109001</v>
          </cell>
        </row>
        <row r="2473">
          <cell r="B2473" t="str">
            <v>RRQ_8149</v>
          </cell>
          <cell r="D2473">
            <v>0</v>
          </cell>
        </row>
        <row r="2474">
          <cell r="B2474" t="str">
            <v>RRQ_8184</v>
          </cell>
          <cell r="D2474">
            <v>0</v>
          </cell>
        </row>
        <row r="2475">
          <cell r="B2475" t="str">
            <v>CI6_8024</v>
          </cell>
          <cell r="D2475">
            <v>0</v>
          </cell>
        </row>
        <row r="2476">
          <cell r="B2476" t="str">
            <v>CI6_8025</v>
          </cell>
          <cell r="D2476">
            <v>0</v>
          </cell>
        </row>
        <row r="2477">
          <cell r="B2477" t="str">
            <v>CI6_8031</v>
          </cell>
          <cell r="D2477">
            <v>-16301986.92</v>
          </cell>
        </row>
        <row r="2478">
          <cell r="B2478" t="str">
            <v>CI6_8033</v>
          </cell>
          <cell r="D2478">
            <v>0</v>
          </cell>
        </row>
        <row r="2479">
          <cell r="B2479" t="str">
            <v>CI6_8037</v>
          </cell>
          <cell r="D2479">
            <v>0</v>
          </cell>
        </row>
        <row r="2480">
          <cell r="B2480" t="str">
            <v>CI6_8038</v>
          </cell>
          <cell r="D2480">
            <v>0</v>
          </cell>
        </row>
        <row r="2481">
          <cell r="B2481" t="str">
            <v>CI6_8039</v>
          </cell>
          <cell r="D2481">
            <v>0</v>
          </cell>
        </row>
        <row r="2482">
          <cell r="B2482" t="str">
            <v>DIS_8037</v>
          </cell>
          <cell r="D2482">
            <v>6059</v>
          </cell>
        </row>
        <row r="2483">
          <cell r="B2483" t="str">
            <v>DIS_8038</v>
          </cell>
          <cell r="D2483">
            <v>2912</v>
          </cell>
        </row>
        <row r="2484">
          <cell r="B2484" t="str">
            <v>MAN_8001</v>
          </cell>
          <cell r="D2484">
            <v>2694222</v>
          </cell>
        </row>
        <row r="2485">
          <cell r="B2485" t="str">
            <v>MAN_8002</v>
          </cell>
          <cell r="D2485">
            <v>3602753</v>
          </cell>
        </row>
        <row r="2486">
          <cell r="B2486" t="str">
            <v>MAN_8003</v>
          </cell>
          <cell r="D2486">
            <v>0</v>
          </cell>
        </row>
        <row r="2487">
          <cell r="B2487" t="str">
            <v>MAN_8005</v>
          </cell>
          <cell r="D2487">
            <v>0</v>
          </cell>
        </row>
        <row r="2488">
          <cell r="B2488" t="str">
            <v>MAN_8006</v>
          </cell>
          <cell r="D2488">
            <v>0</v>
          </cell>
        </row>
        <row r="2489">
          <cell r="B2489" t="str">
            <v>MAN_8007</v>
          </cell>
          <cell r="D2489">
            <v>0</v>
          </cell>
        </row>
        <row r="2490">
          <cell r="B2490" t="str">
            <v>MAN_8008</v>
          </cell>
          <cell r="D2490">
            <v>0</v>
          </cell>
        </row>
        <row r="2491">
          <cell r="B2491" t="str">
            <v>MAN_8009</v>
          </cell>
          <cell r="D2491">
            <v>0</v>
          </cell>
        </row>
        <row r="2492">
          <cell r="B2492" t="str">
            <v>MAN_800A</v>
          </cell>
          <cell r="D2492">
            <v>0</v>
          </cell>
        </row>
        <row r="2493">
          <cell r="B2493" t="str">
            <v>MAN_800B</v>
          </cell>
          <cell r="D2493">
            <v>4500433</v>
          </cell>
        </row>
        <row r="2494">
          <cell r="B2494" t="str">
            <v>MAN_8010</v>
          </cell>
          <cell r="D2494">
            <v>0.99093940000000003</v>
          </cell>
        </row>
        <row r="2495">
          <cell r="B2495" t="str">
            <v>MAN_8011</v>
          </cell>
          <cell r="D2495">
            <v>1</v>
          </cell>
        </row>
        <row r="2496">
          <cell r="B2496" t="str">
            <v>MAN_8012</v>
          </cell>
          <cell r="D2496">
            <v>0.99083840000000001</v>
          </cell>
        </row>
        <row r="2497">
          <cell r="B2497" t="str">
            <v>MAN_8013</v>
          </cell>
          <cell r="D2497">
            <v>0.85104489999999999</v>
          </cell>
        </row>
        <row r="2498">
          <cell r="B2498" t="str">
            <v>MAN_8014</v>
          </cell>
          <cell r="D2498">
            <v>0.14895510000000001</v>
          </cell>
        </row>
        <row r="2499">
          <cell r="B2499" t="str">
            <v>MAN_8015</v>
          </cell>
          <cell r="D2499">
            <v>2.2100000000000002E-2</v>
          </cell>
        </row>
        <row r="2500">
          <cell r="B2500" t="str">
            <v>MAN_8016</v>
          </cell>
          <cell r="D2500">
            <v>5.9799999999999999E-2</v>
          </cell>
        </row>
        <row r="2501">
          <cell r="B2501" t="str">
            <v>XAN_8100</v>
          </cell>
          <cell r="D2501">
            <v>3.3999999999999998E-3</v>
          </cell>
        </row>
        <row r="2502">
          <cell r="B2502" t="str">
            <v>XAN_8200</v>
          </cell>
          <cell r="D2502">
            <v>7.2000000000000005E-4</v>
          </cell>
        </row>
        <row r="2503">
          <cell r="B2503" t="str">
            <v>XAN_8300</v>
          </cell>
          <cell r="D2503">
            <v>1.9473000000000001E-2</v>
          </cell>
        </row>
        <row r="2504">
          <cell r="B2504" t="str">
            <v>XAN_8400</v>
          </cell>
          <cell r="D2504">
            <v>4.7018999999999998E-2</v>
          </cell>
        </row>
        <row r="2505">
          <cell r="B2505" t="str">
            <v>XAN_8500</v>
          </cell>
          <cell r="D2505">
            <v>0.35</v>
          </cell>
        </row>
        <row r="2506">
          <cell r="B2506" t="str">
            <v>XAN_8600</v>
          </cell>
          <cell r="D2506">
            <v>5.5E-2</v>
          </cell>
        </row>
        <row r="2507">
          <cell r="B2507" t="str">
            <v>570_190Y</v>
          </cell>
          <cell r="D2507">
            <v>23343</v>
          </cell>
        </row>
        <row r="2508">
          <cell r="B2508" t="str">
            <v>592_190Y</v>
          </cell>
          <cell r="D2508">
            <v>23343</v>
          </cell>
        </row>
        <row r="2509">
          <cell r="B2509" t="str">
            <v>CID_8037</v>
          </cell>
          <cell r="D2509">
            <v>38329</v>
          </cell>
        </row>
        <row r="2510">
          <cell r="B2510" t="str">
            <v>CIE_8037</v>
          </cell>
          <cell r="D2510">
            <v>-76658</v>
          </cell>
        </row>
        <row r="2511">
          <cell r="B2511" t="str">
            <v>CIP_8002</v>
          </cell>
          <cell r="D2511">
            <v>9896802.9000000004</v>
          </cell>
        </row>
        <row r="2512">
          <cell r="B2512" t="str">
            <v>CIQ_8002</v>
          </cell>
          <cell r="D2512">
            <v>8655041.1500000004</v>
          </cell>
        </row>
        <row r="2513">
          <cell r="B2513" t="str">
            <v>CIP_8003</v>
          </cell>
          <cell r="D2513">
            <v>10231605.199999999</v>
          </cell>
        </row>
        <row r="2514">
          <cell r="B2514" t="str">
            <v>CIQ_8003</v>
          </cell>
          <cell r="D2514">
            <v>5899261.21</v>
          </cell>
        </row>
        <row r="2515">
          <cell r="B2515" t="str">
            <v>CIP_8004</v>
          </cell>
          <cell r="D2515">
            <v>41611.58</v>
          </cell>
        </row>
        <row r="2516">
          <cell r="B2516" t="str">
            <v>CIQ_8004</v>
          </cell>
          <cell r="D2516">
            <v>27535.040000000001</v>
          </cell>
        </row>
        <row r="2517">
          <cell r="B2517" t="str">
            <v>CIP_8005</v>
          </cell>
          <cell r="D2517">
            <v>11661555.050000001</v>
          </cell>
        </row>
        <row r="2518">
          <cell r="B2518" t="str">
            <v>CIQ_8005</v>
          </cell>
          <cell r="D2518">
            <v>3530682.69</v>
          </cell>
        </row>
        <row r="2519">
          <cell r="B2519" t="str">
            <v>CIP_8007</v>
          </cell>
          <cell r="D2519">
            <v>31030</v>
          </cell>
        </row>
        <row r="2520">
          <cell r="B2520" t="str">
            <v>CIQ_8007</v>
          </cell>
          <cell r="D2520">
            <v>21146.95</v>
          </cell>
        </row>
        <row r="2521">
          <cell r="B2521" t="str">
            <v>CIP_8008</v>
          </cell>
          <cell r="D2521">
            <v>503510.51</v>
          </cell>
        </row>
        <row r="2522">
          <cell r="B2522" t="str">
            <v>CIQ_8008</v>
          </cell>
          <cell r="D2522">
            <v>234421.96</v>
          </cell>
        </row>
        <row r="2523">
          <cell r="B2523" t="str">
            <v>CIP_8010</v>
          </cell>
          <cell r="D2523">
            <v>117793.83</v>
          </cell>
        </row>
        <row r="2524">
          <cell r="B2524" t="str">
            <v>CIQ_8010</v>
          </cell>
          <cell r="D2524">
            <v>49692.09</v>
          </cell>
        </row>
        <row r="2525">
          <cell r="B2525" t="str">
            <v>CIP_8012</v>
          </cell>
          <cell r="D2525">
            <v>864260.42</v>
          </cell>
        </row>
        <row r="2526">
          <cell r="B2526" t="str">
            <v>CIQ_8012</v>
          </cell>
          <cell r="D2526">
            <v>448565.96</v>
          </cell>
        </row>
        <row r="2527">
          <cell r="B2527" t="str">
            <v>CIP_8016</v>
          </cell>
          <cell r="D2527">
            <v>352942.34</v>
          </cell>
        </row>
        <row r="2528">
          <cell r="B2528" t="str">
            <v>CIQ_8016</v>
          </cell>
          <cell r="D2528">
            <v>-694787.73</v>
          </cell>
        </row>
        <row r="2529">
          <cell r="B2529" t="str">
            <v>CIP_8017</v>
          </cell>
          <cell r="D2529">
            <v>0</v>
          </cell>
        </row>
        <row r="2530">
          <cell r="B2530" t="str">
            <v>CIQ_8017</v>
          </cell>
          <cell r="D2530">
            <v>0</v>
          </cell>
        </row>
        <row r="2531">
          <cell r="B2531" t="str">
            <v>CIP_8020</v>
          </cell>
          <cell r="D2531">
            <v>1094374.03</v>
          </cell>
        </row>
        <row r="2532">
          <cell r="B2532" t="str">
            <v>CIQ_8020</v>
          </cell>
          <cell r="D2532">
            <v>196375.15</v>
          </cell>
        </row>
        <row r="2533">
          <cell r="B2533" t="str">
            <v>CIP_8023</v>
          </cell>
          <cell r="D2533">
            <v>18772739.399999999</v>
          </cell>
        </row>
        <row r="2534">
          <cell r="B2534" t="str">
            <v>CIQ_8023</v>
          </cell>
          <cell r="D2534">
            <v>2799605.18</v>
          </cell>
        </row>
        <row r="2535">
          <cell r="B2535" t="str">
            <v>CIP_8024</v>
          </cell>
          <cell r="D2535">
            <v>32412763.449999999</v>
          </cell>
        </row>
        <row r="2536">
          <cell r="B2536" t="str">
            <v>CIQ_8024</v>
          </cell>
          <cell r="D2536">
            <v>4927787.08</v>
          </cell>
        </row>
        <row r="2537">
          <cell r="B2537" t="str">
            <v>CIP_8025</v>
          </cell>
          <cell r="D2537">
            <v>81901169.489999995</v>
          </cell>
        </row>
        <row r="2538">
          <cell r="B2538" t="str">
            <v>CIQ_8025</v>
          </cell>
          <cell r="D2538">
            <v>13037229.66</v>
          </cell>
        </row>
        <row r="2539">
          <cell r="B2539" t="str">
            <v>RR1_8149</v>
          </cell>
          <cell r="D2539">
            <v>-2214257.66</v>
          </cell>
        </row>
        <row r="2540">
          <cell r="B2540" t="str">
            <v>XAN_8700</v>
          </cell>
          <cell r="D2540">
            <v>2.3E-3</v>
          </cell>
        </row>
        <row r="2541">
          <cell r="B2541" t="str">
            <v>CIP_8022</v>
          </cell>
          <cell r="D2541">
            <v>0</v>
          </cell>
        </row>
        <row r="2542">
          <cell r="B2542" t="str">
            <v>CIQ_8022</v>
          </cell>
          <cell r="D2542">
            <v>0</v>
          </cell>
        </row>
        <row r="2543">
          <cell r="B2543" t="str">
            <v>CIP_8031</v>
          </cell>
          <cell r="D2543">
            <v>120058466.06999999</v>
          </cell>
        </row>
        <row r="2544">
          <cell r="B2544" t="str">
            <v>CIQ_8031</v>
          </cell>
          <cell r="D2544">
            <v>2374360.4700000002</v>
          </cell>
        </row>
        <row r="2545">
          <cell r="B2545" t="str">
            <v>CIP_8033</v>
          </cell>
          <cell r="D2545">
            <v>97867774.829999998</v>
          </cell>
        </row>
        <row r="2546">
          <cell r="B2546" t="str">
            <v>CIQ_8033</v>
          </cell>
          <cell r="D2546">
            <v>106023.42</v>
          </cell>
        </row>
        <row r="2547">
          <cell r="B2547" t="str">
            <v>CIN_8002</v>
          </cell>
          <cell r="D2547">
            <v>50764.55</v>
          </cell>
        </row>
        <row r="2548">
          <cell r="B2548" t="str">
            <v>CIN_8003</v>
          </cell>
          <cell r="D2548">
            <v>24196.59</v>
          </cell>
        </row>
        <row r="2549">
          <cell r="B2549" t="str">
            <v>CIN_8004</v>
          </cell>
          <cell r="D2549">
            <v>0</v>
          </cell>
        </row>
        <row r="2550">
          <cell r="B2550" t="str">
            <v>CIN_8005</v>
          </cell>
          <cell r="D2550">
            <v>123011.49</v>
          </cell>
        </row>
        <row r="2551">
          <cell r="B2551" t="str">
            <v>CIN_8007</v>
          </cell>
          <cell r="D2551">
            <v>0</v>
          </cell>
        </row>
        <row r="2552">
          <cell r="B2552" t="str">
            <v>CIN_8008</v>
          </cell>
          <cell r="D2552">
            <v>0</v>
          </cell>
        </row>
        <row r="2553">
          <cell r="B2553" t="str">
            <v>CIN_8010</v>
          </cell>
          <cell r="D2553">
            <v>0</v>
          </cell>
        </row>
        <row r="2554">
          <cell r="B2554" t="str">
            <v>CIN_8012</v>
          </cell>
          <cell r="D2554">
            <v>0</v>
          </cell>
        </row>
        <row r="2555">
          <cell r="B2555" t="str">
            <v>CIN_8016</v>
          </cell>
          <cell r="D2555">
            <v>136259.89000000001</v>
          </cell>
        </row>
        <row r="2556">
          <cell r="B2556" t="str">
            <v>CIN_8017</v>
          </cell>
          <cell r="D2556">
            <v>0</v>
          </cell>
        </row>
        <row r="2557">
          <cell r="B2557" t="str">
            <v>CIN_8020</v>
          </cell>
          <cell r="D2557">
            <v>0</v>
          </cell>
        </row>
        <row r="2558">
          <cell r="B2558" t="str">
            <v>CIN_8022</v>
          </cell>
          <cell r="D2558">
            <v>0</v>
          </cell>
        </row>
        <row r="2559">
          <cell r="B2559" t="str">
            <v>CIN_8023</v>
          </cell>
          <cell r="D2559">
            <v>117681.14</v>
          </cell>
        </row>
        <row r="2560">
          <cell r="B2560" t="str">
            <v>CIN_8024</v>
          </cell>
          <cell r="D2560">
            <v>0</v>
          </cell>
        </row>
        <row r="2561">
          <cell r="B2561" t="str">
            <v>CIN_8025</v>
          </cell>
          <cell r="D2561">
            <v>0</v>
          </cell>
        </row>
        <row r="2562">
          <cell r="B2562" t="str">
            <v>CIN_8031</v>
          </cell>
          <cell r="D2562">
            <v>213439416.71000001</v>
          </cell>
        </row>
        <row r="2563">
          <cell r="B2563" t="str">
            <v>CIN_8033</v>
          </cell>
          <cell r="D2563">
            <v>0.2</v>
          </cell>
        </row>
        <row r="2564">
          <cell r="B2564" t="str">
            <v>CIP_8026</v>
          </cell>
          <cell r="D2564">
            <v>492916.42</v>
          </cell>
        </row>
        <row r="2565">
          <cell r="B2565" t="str">
            <v>CIQ_8026</v>
          </cell>
          <cell r="D2565">
            <v>32840.53</v>
          </cell>
        </row>
        <row r="2566">
          <cell r="B2566" t="str">
            <v>CIN_8026</v>
          </cell>
          <cell r="D2566">
            <v>0</v>
          </cell>
        </row>
        <row r="2567">
          <cell r="B2567" t="str">
            <v>CIP_8035</v>
          </cell>
          <cell r="D2567">
            <v>235391.32</v>
          </cell>
        </row>
        <row r="2568">
          <cell r="B2568" t="str">
            <v>CIQ_8035</v>
          </cell>
          <cell r="D2568">
            <v>5414.78</v>
          </cell>
        </row>
        <row r="2569">
          <cell r="B2569" t="str">
            <v>CIN_8035</v>
          </cell>
          <cell r="D2569">
            <v>187280.03</v>
          </cell>
        </row>
        <row r="2570">
          <cell r="B2570" t="str">
            <v>CIP_8036</v>
          </cell>
          <cell r="D2570">
            <v>0</v>
          </cell>
        </row>
        <row r="2571">
          <cell r="B2571" t="str">
            <v>CIQ_8036</v>
          </cell>
          <cell r="D2571">
            <v>0</v>
          </cell>
        </row>
        <row r="2572">
          <cell r="B2572" t="str">
            <v>CIN_8036</v>
          </cell>
          <cell r="D2572">
            <v>1919020.99</v>
          </cell>
        </row>
        <row r="2573">
          <cell r="B2573" t="str">
            <v>CIP_8038</v>
          </cell>
          <cell r="D2573">
            <v>69574513.359999999</v>
          </cell>
        </row>
        <row r="2574">
          <cell r="B2574" t="str">
            <v>CIQ_8038</v>
          </cell>
          <cell r="D2574">
            <v>109680.11</v>
          </cell>
        </row>
        <row r="2575">
          <cell r="B2575" t="str">
            <v>CIN_8038</v>
          </cell>
          <cell r="D2575">
            <v>2.1000000000000002E-9</v>
          </cell>
        </row>
        <row r="2576">
          <cell r="B2576" t="str">
            <v>CIP_8037</v>
          </cell>
          <cell r="D2576">
            <v>150857520.91</v>
          </cell>
        </row>
        <row r="2577">
          <cell r="B2577" t="str">
            <v>CIQ_8037</v>
          </cell>
          <cell r="D2577">
            <v>2585784.9</v>
          </cell>
        </row>
        <row r="2578">
          <cell r="B2578" t="str">
            <v>CIN_8037</v>
          </cell>
          <cell r="D2578">
            <v>1524.48</v>
          </cell>
        </row>
        <row r="2579">
          <cell r="B2579" t="str">
            <v>CIP_8039</v>
          </cell>
          <cell r="D2579">
            <v>1318065.25</v>
          </cell>
        </row>
        <row r="2580">
          <cell r="B2580" t="str">
            <v>OME_8144</v>
          </cell>
          <cell r="D2580">
            <v>105114.8877944</v>
          </cell>
        </row>
        <row r="2581">
          <cell r="B2581" t="str">
            <v>OME_8147</v>
          </cell>
          <cell r="D2581">
            <v>78259.359622047996</v>
          </cell>
        </row>
        <row r="2582">
          <cell r="B2582" t="str">
            <v>OME_8147</v>
          </cell>
          <cell r="D2582">
            <v>218069.95735392001</v>
          </cell>
        </row>
        <row r="2583">
          <cell r="B2583" t="str">
            <v>OME_8147</v>
          </cell>
          <cell r="D2583">
            <v>-3005.6488360960002</v>
          </cell>
        </row>
        <row r="2584">
          <cell r="B2584" t="str">
            <v>OME_8147</v>
          </cell>
          <cell r="D2584">
            <v>0</v>
          </cell>
        </row>
        <row r="2585">
          <cell r="B2585" t="str">
            <v>OME_8147</v>
          </cell>
          <cell r="D2585">
            <v>1018.264806912</v>
          </cell>
        </row>
        <row r="2586">
          <cell r="B2586" t="str">
            <v>OME_8147</v>
          </cell>
          <cell r="D2586">
            <v>0</v>
          </cell>
        </row>
        <row r="2587">
          <cell r="B2587" t="str">
            <v>OME_8148</v>
          </cell>
          <cell r="D2587">
            <v>-19850.922199648001</v>
          </cell>
        </row>
        <row r="2588">
          <cell r="B2588" t="str">
            <v>OME_8150</v>
          </cell>
          <cell r="D2588">
            <v>-23237.158527434902</v>
          </cell>
        </row>
        <row r="2589">
          <cell r="B2589" t="str">
            <v>OME_8153</v>
          </cell>
          <cell r="D2589">
            <v>0</v>
          </cell>
        </row>
        <row r="2590">
          <cell r="B2590" t="str">
            <v>OME_8153</v>
          </cell>
          <cell r="D2590">
            <v>0</v>
          </cell>
        </row>
        <row r="2591">
          <cell r="B2591" t="str">
            <v>OME_8154</v>
          </cell>
          <cell r="D2591">
            <v>0</v>
          </cell>
        </row>
        <row r="2592">
          <cell r="B2592" t="str">
            <v>OME_8154</v>
          </cell>
          <cell r="D2592">
            <v>0</v>
          </cell>
        </row>
        <row r="2593">
          <cell r="B2593" t="str">
            <v>OME_8155</v>
          </cell>
          <cell r="D2593">
            <v>41627.954981823998</v>
          </cell>
        </row>
        <row r="2594">
          <cell r="B2594" t="str">
            <v>OME_8156</v>
          </cell>
          <cell r="D2594">
            <v>0</v>
          </cell>
        </row>
        <row r="2595">
          <cell r="B2595" t="str">
            <v>OME_8156</v>
          </cell>
          <cell r="D2595">
            <v>0</v>
          </cell>
        </row>
        <row r="2596">
          <cell r="B2596" t="str">
            <v>OME_8157</v>
          </cell>
          <cell r="D2596">
            <v>0</v>
          </cell>
        </row>
        <row r="2597">
          <cell r="B2597" t="str">
            <v>OME_8158</v>
          </cell>
          <cell r="D2597">
            <v>422719.19029141997</v>
          </cell>
        </row>
        <row r="2598">
          <cell r="B2598" t="str">
            <v>OME_8164</v>
          </cell>
          <cell r="D2598">
            <v>0</v>
          </cell>
        </row>
        <row r="2599">
          <cell r="B2599" t="str">
            <v>OME_8169</v>
          </cell>
          <cell r="D2599">
            <v>16289.745605386001</v>
          </cell>
        </row>
        <row r="2600">
          <cell r="B2600" t="str">
            <v>OME_8169</v>
          </cell>
          <cell r="D2600">
            <v>0</v>
          </cell>
        </row>
        <row r="2601">
          <cell r="B2601" t="str">
            <v>OME_8169</v>
          </cell>
          <cell r="D2601">
            <v>12841.752144298</v>
          </cell>
        </row>
        <row r="2602">
          <cell r="B2602" t="str">
            <v>OME_8169</v>
          </cell>
          <cell r="D2602">
            <v>12504.594922842</v>
          </cell>
        </row>
        <row r="2603">
          <cell r="B2603" t="str">
            <v>OME_8169</v>
          </cell>
          <cell r="D2603">
            <v>4259.1070881699998</v>
          </cell>
        </row>
        <row r="2604">
          <cell r="B2604" t="str">
            <v>OME_8169</v>
          </cell>
          <cell r="D2604">
            <v>4127.7283425180003</v>
          </cell>
        </row>
        <row r="2605">
          <cell r="B2605" t="str">
            <v>OME_8170</v>
          </cell>
          <cell r="D2605">
            <v>0</v>
          </cell>
        </row>
        <row r="2606">
          <cell r="B2606" t="str">
            <v>OME_8170</v>
          </cell>
          <cell r="D2606">
            <v>1697.558467352</v>
          </cell>
        </row>
        <row r="2607">
          <cell r="B2607" t="str">
            <v>OME_8170</v>
          </cell>
          <cell r="D2607">
            <v>6809.6463722540002</v>
          </cell>
        </row>
        <row r="2608">
          <cell r="B2608" t="str">
            <v>OME_8170</v>
          </cell>
          <cell r="D2608">
            <v>572.48551016800002</v>
          </cell>
        </row>
        <row r="2609">
          <cell r="B2609" t="str">
            <v>REV_8TOT</v>
          </cell>
          <cell r="D2609">
            <v>14360544.555441801</v>
          </cell>
        </row>
        <row r="2610">
          <cell r="B2610" t="str">
            <v>LIN_8LOS</v>
          </cell>
          <cell r="D2610">
            <v>0</v>
          </cell>
        </row>
        <row r="2611">
          <cell r="B2611" t="str">
            <v>EXP_8TOT</v>
          </cell>
          <cell r="D2611">
            <v>11859951.068357401</v>
          </cell>
        </row>
        <row r="2612">
          <cell r="B2612" t="str">
            <v>O/U_8MON</v>
          </cell>
          <cell r="D2612">
            <v>2500593.4870843999</v>
          </cell>
        </row>
        <row r="2613">
          <cell r="B2613" t="str">
            <v>ADJ_8PRI</v>
          </cell>
          <cell r="D2613">
            <v>0</v>
          </cell>
        </row>
        <row r="2614">
          <cell r="B2614" t="str">
            <v>RES_8PMO</v>
          </cell>
          <cell r="D2614">
            <v>0</v>
          </cell>
        </row>
        <row r="2615">
          <cell r="B2615" t="str">
            <v>RES_8PRI</v>
          </cell>
          <cell r="D2615">
            <v>0</v>
          </cell>
        </row>
        <row r="2616">
          <cell r="B2616" t="str">
            <v>TRU_8BEG</v>
          </cell>
          <cell r="D2616">
            <v>19312477.6324955</v>
          </cell>
        </row>
        <row r="2617">
          <cell r="B2617" t="str">
            <v>TRU_8END</v>
          </cell>
          <cell r="D2617">
            <v>21288323.202913199</v>
          </cell>
        </row>
        <row r="2618">
          <cell r="B2618" t="str">
            <v>AVG_8AMT</v>
          </cell>
          <cell r="D2618">
            <v>20300400.417704299</v>
          </cell>
        </row>
        <row r="2619">
          <cell r="B2619" t="str">
            <v>INT_8YER</v>
          </cell>
          <cell r="D2619">
            <v>2.8500000000000001E-3</v>
          </cell>
        </row>
        <row r="2620">
          <cell r="B2620" t="str">
            <v>INT_8MON</v>
          </cell>
          <cell r="D2620">
            <v>2.375E-4</v>
          </cell>
        </row>
        <row r="2621">
          <cell r="B2621" t="str">
            <v>INT_8AMT</v>
          </cell>
          <cell r="D2621">
            <v>4821.3450992047901</v>
          </cell>
        </row>
        <row r="2622">
          <cell r="B2622" t="str">
            <v>GLE_8MON</v>
          </cell>
          <cell r="D2622">
            <v>1980666.9155169399</v>
          </cell>
        </row>
        <row r="2623">
          <cell r="B2623" t="str">
            <v>GLB_8END</v>
          </cell>
          <cell r="D2623">
            <v>21293144.548012398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W &amp; FKEC"/>
      <sheetName val="FERC - OTHER"/>
      <sheetName val="MWH JAN DEC 00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Patti Data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Compare R&amp;R Rpt to W. Log"/>
      <sheetName val="R&amp;R Rpt (FEB)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R&amp;R Rpt (SEP)"/>
      <sheetName val="R&amp;R Rpt (OCT)"/>
      <sheetName val="R&amp;R Rpt (NOV)"/>
      <sheetName val="R&amp;R Rpt (DEC)"/>
      <sheetName val="A2 (JAN)"/>
      <sheetName val="E2 2000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Est-1b"/>
      <sheetName val="Lauderdale"/>
      <sheetName val="Martin"/>
      <sheetName val="Scherer"/>
      <sheetName val="SJRPP"/>
      <sheetName val="A SCH INPUT"/>
      <sheetName val="R_INPUT"/>
      <sheetName val="RECON"/>
      <sheetName val="FPSC TU"/>
      <sheetName val="Procedures_Index "/>
      <sheetName val="MIDCOURSE"/>
      <sheetName val="E1b 2000 Midband 7_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/>
      <sheetData sheetId="6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C - OTHER"/>
      <sheetName val="CKW &amp; FKEC"/>
      <sheetName val="Form 27 - MWH JAN DEC 07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R&amp;R Rpt (FEB)"/>
      <sheetName val="Compare R&amp;R Rpt to W. Log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R&amp;R Rpt (SEP)"/>
      <sheetName val="R&amp;R Rpt (OCT)"/>
      <sheetName val="R&amp;R Rpt (NOV)"/>
      <sheetName val="R&amp;R Rpt (DEC)"/>
      <sheetName val="A2 (JAN)"/>
      <sheetName val="PROJECTIONS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Scherer"/>
      <sheetName val="Lauderdale"/>
      <sheetName val="Martin"/>
      <sheetName val="SJRPP"/>
      <sheetName val=" Okeelanta"/>
      <sheetName val="A SCH INPUT"/>
      <sheetName val="R_INPUT"/>
      <sheetName val="RECON"/>
      <sheetName val="Prelim_Variance"/>
      <sheetName val="FPSC TU"/>
      <sheetName val="Income Data"/>
    </sheetNames>
    <sheetDataSet>
      <sheetData sheetId="0" refreshError="1"/>
      <sheetData sheetId="1">
        <row r="10">
          <cell r="C10" t="str">
            <v>JAN</v>
          </cell>
          <cell r="D10" t="str">
            <v>FEB</v>
          </cell>
          <cell r="E10" t="str">
            <v>MAR</v>
          </cell>
          <cell r="F10" t="str">
            <v>APR</v>
          </cell>
          <cell r="G10" t="str">
            <v>MAY</v>
          </cell>
          <cell r="H10" t="str">
            <v>JUN</v>
          </cell>
          <cell r="I10" t="str">
            <v>JUL</v>
          </cell>
          <cell r="J10" t="str">
            <v>AUG</v>
          </cell>
          <cell r="K10" t="str">
            <v>SEP</v>
          </cell>
          <cell r="L10" t="str">
            <v>OCT</v>
          </cell>
          <cell r="M10" t="str">
            <v>NOV</v>
          </cell>
          <cell r="N10" t="str">
            <v>DEC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>
        <row r="28">
          <cell r="E28">
            <v>0</v>
          </cell>
        </row>
      </sheetData>
      <sheetData sheetId="55">
        <row r="27">
          <cell r="E27">
            <v>0</v>
          </cell>
        </row>
      </sheetData>
      <sheetData sheetId="56">
        <row r="27">
          <cell r="E27">
            <v>0</v>
          </cell>
        </row>
      </sheetData>
      <sheetData sheetId="57"/>
      <sheetData sheetId="58" refreshError="1"/>
      <sheetData sheetId="59" refreshError="1"/>
      <sheetData sheetId="60" refreshError="1"/>
      <sheetData sheetId="61" refreshError="1"/>
      <sheetData sheetId="62"/>
      <sheetData sheetId="6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W &amp; FKEC"/>
      <sheetName val="FERC - OTHER"/>
      <sheetName val="MWH JAN SEP 99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Patti Data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R&amp;R Rpt (FEB)"/>
      <sheetName val="R&amp;R Rpt (MAR)"/>
      <sheetName val="R&amp;R Rpt (APR)"/>
      <sheetName val="R&amp;R Rpt (MAY)"/>
      <sheetName val="R&amp;R Rpt (JUN)"/>
      <sheetName val="RTP"/>
      <sheetName val="Compare R&amp;R Rpt to W. Log"/>
      <sheetName val="R&amp;R Rpt (JUL)"/>
      <sheetName val="R&amp;R Rpt (AUG)"/>
      <sheetName val="R&amp;R Rpt (SEP)"/>
      <sheetName val="R&amp;R Rpt (OCT)"/>
      <sheetName val="R&amp;R Rpt (NOV)"/>
      <sheetName val="R&amp;R Rpt (DEC)"/>
      <sheetName val="A2 (JAN)"/>
      <sheetName val="A2 (FEB)"/>
      <sheetName val="A2 (MAR)"/>
      <sheetName val="A2 (APR)"/>
      <sheetName val="A2 (MAY)"/>
      <sheetName val="A2 (JUN)"/>
      <sheetName val="Est-1b Low"/>
      <sheetName val="Est-1b High"/>
      <sheetName val="A2 (JUL)"/>
      <sheetName val="A2 (AUG)"/>
      <sheetName val="A2 (SEP)"/>
      <sheetName val="Lauderdale"/>
      <sheetName val="Martin"/>
      <sheetName val="Scherer"/>
      <sheetName val="SJRPP"/>
      <sheetName val="A SCH INPUT"/>
      <sheetName val="R_INPUT"/>
      <sheetName val="RECON"/>
      <sheetName val="FPSC TU"/>
      <sheetName val="Procedures_Index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-1_GBRA Amount to Recover"/>
      <sheetName val="RM-2_Base Revenue"/>
      <sheetName val="RM-3_GBRA Factor"/>
      <sheetName val="Base Increase"/>
      <sheetName val="TP5_Cashflow"/>
      <sheetName val="Rate Schedules"/>
      <sheetName val="B-6 TP5 5_31_08"/>
      <sheetName val="C-44 TP5 Adj 5_31_08"/>
      <sheetName val="MFR D-1a FPL full 2007"/>
      <sheetName val="D-1a TP5 Adj 5_31_08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FPLSUB"/>
      <sheetName val="JVTAX.XLS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  <sheetName val="NBC"/>
      <sheetName val="sys_header"/>
      <sheetName val="sys_desc"/>
      <sheetName val="sys_data"/>
      <sheetName val="sys_proj"/>
      <sheetName val="crit"/>
      <sheetName val="sys_control"/>
      <sheetName val="prior_period"/>
      <sheetName val="Revenue"/>
      <sheetName val="prior_period_old"/>
      <sheetName val="revenue_old"/>
      <sheetName val="emission"/>
      <sheetName val="ROI_emission"/>
      <sheetName val="ITC_DESOTO"/>
      <sheetName val="ITC_NASA"/>
      <sheetName val="ITC_MARTIN"/>
      <sheetName val="ROI_calc"/>
      <sheetName val="alloc_juris_cap"/>
      <sheetName val="alloc_juris_exp"/>
      <sheetName val="over_under"/>
      <sheetName val="entry_to_GL"/>
      <sheetName val="GL_accts"/>
    </sheetNames>
    <sheetDataSet>
      <sheetData sheetId="0"/>
      <sheetData sheetId="1"/>
      <sheetData sheetId="2"/>
      <sheetData sheetId="3"/>
      <sheetData sheetId="4">
        <row r="1">
          <cell r="A1" t="str">
            <v>No.</v>
          </cell>
          <cell r="B1" t="str">
            <v>CLAUSE_ACCT</v>
          </cell>
          <cell r="C1" t="str">
            <v>DESCRIPTION</v>
          </cell>
          <cell r="D1" t="str">
            <v>AMOUNT</v>
          </cell>
          <cell r="E1" t="str">
            <v>GL_ACCT</v>
          </cell>
          <cell r="F1" t="str">
            <v>FEEDER_ID</v>
          </cell>
          <cell r="G1" t="str">
            <v>AUDIT_1</v>
          </cell>
          <cell r="H1" t="str">
            <v>AUDIT_2</v>
          </cell>
          <cell r="I1" t="str">
            <v>SOURCE</v>
          </cell>
          <cell r="J1" t="str">
            <v>PROCESS</v>
          </cell>
          <cell r="K1" t="str">
            <v>SUB_PROCESS</v>
          </cell>
          <cell r="L1" t="str">
            <v>RESULT_PROCESS</v>
          </cell>
          <cell r="M1" t="str">
            <v>SCENARIO_ID</v>
          </cell>
        </row>
        <row r="2">
          <cell r="A2" t="str">
            <v>1</v>
          </cell>
          <cell r="B2" t="str">
            <v>403_0020</v>
          </cell>
          <cell r="C2" t="str">
            <v xml:space="preserve">DEPR EXP-LOW NOX BURNERS-ECRC                     </v>
          </cell>
          <cell r="D2">
            <v>0</v>
          </cell>
          <cell r="E2" t="str">
            <v>403002</v>
          </cell>
          <cell r="F2" t="str">
            <v>WALKER</v>
          </cell>
          <cell r="G2" t="str">
            <v>CM</v>
          </cell>
          <cell r="I2" t="str">
            <v>W</v>
          </cell>
          <cell r="M2" t="str">
            <v>2010/12/1/8/A/0</v>
          </cell>
        </row>
        <row r="3">
          <cell r="A3" t="str">
            <v>2</v>
          </cell>
          <cell r="B3" t="str">
            <v>403_0030</v>
          </cell>
          <cell r="C3" t="str">
            <v xml:space="preserve">DEPR EXP-CONTINUOUS EMISS MONITOR-ECRC            </v>
          </cell>
          <cell r="D3">
            <v>0</v>
          </cell>
          <cell r="E3" t="str">
            <v>403003</v>
          </cell>
          <cell r="F3" t="str">
            <v>WALKER</v>
          </cell>
          <cell r="G3" t="str">
            <v>CM</v>
          </cell>
          <cell r="I3" t="str">
            <v>W</v>
          </cell>
          <cell r="M3" t="str">
            <v>2010/12/1/8/A/0</v>
          </cell>
        </row>
        <row r="4">
          <cell r="A4" t="str">
            <v>3</v>
          </cell>
          <cell r="B4" t="str">
            <v>403_0040</v>
          </cell>
          <cell r="C4" t="str">
            <v xml:space="preserve">DEPR EXP-CLEAN CLOSURE-ECRC                       </v>
          </cell>
          <cell r="D4">
            <v>0</v>
          </cell>
          <cell r="E4" t="str">
            <v>403004</v>
          </cell>
          <cell r="F4" t="str">
            <v>WALKER</v>
          </cell>
          <cell r="G4" t="str">
            <v>CM</v>
          </cell>
          <cell r="I4" t="str">
            <v>W</v>
          </cell>
          <cell r="M4" t="str">
            <v>2010/12/1/8/A/0</v>
          </cell>
        </row>
        <row r="5">
          <cell r="A5" t="str">
            <v>4</v>
          </cell>
          <cell r="B5" t="str">
            <v>403_0050</v>
          </cell>
          <cell r="C5" t="str">
            <v xml:space="preserve">DEPR EXP-ABOVE GROUND STORAGE-ECRC                </v>
          </cell>
          <cell r="D5">
            <v>0</v>
          </cell>
          <cell r="E5" t="str">
            <v>403005</v>
          </cell>
          <cell r="F5" t="str">
            <v>WALKER</v>
          </cell>
          <cell r="G5" t="str">
            <v>CM</v>
          </cell>
          <cell r="I5" t="str">
            <v>W</v>
          </cell>
          <cell r="M5" t="str">
            <v>2010/12/1/8/A/0</v>
          </cell>
        </row>
        <row r="6">
          <cell r="A6" t="str">
            <v>5</v>
          </cell>
          <cell r="B6" t="str">
            <v>403_0070</v>
          </cell>
          <cell r="C6" t="str">
            <v xml:space="preserve">DEPR EXP-RELOC TURBINE OIL PIPE-ECRC              </v>
          </cell>
          <cell r="D6">
            <v>0</v>
          </cell>
          <cell r="E6" t="str">
            <v>403007</v>
          </cell>
          <cell r="F6" t="str">
            <v>WALKER</v>
          </cell>
          <cell r="G6" t="str">
            <v>CM</v>
          </cell>
          <cell r="I6" t="str">
            <v>W</v>
          </cell>
          <cell r="M6" t="str">
            <v>2010/12/1/8/A/0</v>
          </cell>
        </row>
        <row r="7">
          <cell r="A7" t="str">
            <v>6</v>
          </cell>
          <cell r="B7" t="str">
            <v>403_0080</v>
          </cell>
          <cell r="C7" t="str">
            <v xml:space="preserve">DEPRE EXP-OIL SPILL CLEANUP-ECRC                  </v>
          </cell>
          <cell r="D7">
            <v>0</v>
          </cell>
          <cell r="E7" t="str">
            <v>403008</v>
          </cell>
          <cell r="F7" t="str">
            <v>WALKER</v>
          </cell>
          <cell r="G7" t="str">
            <v>CM</v>
          </cell>
          <cell r="I7" t="str">
            <v>W</v>
          </cell>
          <cell r="M7" t="str">
            <v>2010/12/1/8/A/0</v>
          </cell>
        </row>
        <row r="8">
          <cell r="A8" t="str">
            <v>7</v>
          </cell>
          <cell r="B8" t="str">
            <v>403_0100</v>
          </cell>
          <cell r="C8" t="str">
            <v xml:space="preserve">DEPR EXP-POLLUTION DISCHARGE ELIM-ECRC            </v>
          </cell>
          <cell r="D8">
            <v>0</v>
          </cell>
          <cell r="E8" t="str">
            <v>403010</v>
          </cell>
          <cell r="F8" t="str">
            <v>WALKER</v>
          </cell>
          <cell r="G8" t="str">
            <v>CM</v>
          </cell>
          <cell r="I8" t="str">
            <v>W</v>
          </cell>
          <cell r="M8" t="str">
            <v>2010/12/1/8/A/0</v>
          </cell>
        </row>
        <row r="9">
          <cell r="A9" t="str">
            <v>8</v>
          </cell>
          <cell r="B9" t="str">
            <v>403_0120</v>
          </cell>
          <cell r="C9" t="str">
            <v xml:space="preserve">DEPR EXP-SCHERER DISCHARGE PIPLINE-ECRC           </v>
          </cell>
          <cell r="D9">
            <v>0</v>
          </cell>
          <cell r="E9" t="str">
            <v>403012</v>
          </cell>
          <cell r="F9" t="str">
            <v>WALKER</v>
          </cell>
          <cell r="G9" t="str">
            <v>CM</v>
          </cell>
          <cell r="I9" t="str">
            <v>W</v>
          </cell>
          <cell r="M9" t="str">
            <v>2010/12/1/8/A/0</v>
          </cell>
        </row>
        <row r="10">
          <cell r="A10" t="str">
            <v>9</v>
          </cell>
          <cell r="B10" t="str">
            <v>403_0160</v>
          </cell>
          <cell r="C10" t="str">
            <v xml:space="preserve">DEPR EXP-ST LUCIE TURTLE NETS-ECRC                </v>
          </cell>
          <cell r="D10">
            <v>0</v>
          </cell>
          <cell r="E10" t="str">
            <v>403016</v>
          </cell>
          <cell r="F10" t="str">
            <v>WALKER</v>
          </cell>
          <cell r="G10" t="str">
            <v>CM</v>
          </cell>
          <cell r="I10" t="str">
            <v>W</v>
          </cell>
          <cell r="M10" t="str">
            <v>2010/12/1/8/A/0</v>
          </cell>
        </row>
        <row r="11">
          <cell r="A11" t="str">
            <v>10</v>
          </cell>
          <cell r="B11" t="str">
            <v>403_0200</v>
          </cell>
          <cell r="C11" t="str">
            <v xml:space="preserve">WAST/STORM WATER DISCHARGE ELIM PRJ-ECRC          </v>
          </cell>
          <cell r="D11">
            <v>0</v>
          </cell>
          <cell r="E11" t="str">
            <v>403020</v>
          </cell>
          <cell r="F11" t="str">
            <v>WALKER</v>
          </cell>
          <cell r="G11" t="str">
            <v>CM</v>
          </cell>
          <cell r="I11" t="str">
            <v>W</v>
          </cell>
          <cell r="M11" t="str">
            <v>2010/12/1/8/A/0</v>
          </cell>
        </row>
        <row r="12">
          <cell r="A12" t="str">
            <v>11</v>
          </cell>
          <cell r="B12" t="str">
            <v>403_0230</v>
          </cell>
          <cell r="C12" t="str">
            <v xml:space="preserve">DEPR EXP-SPILL PREVENTION CONTROL-ECRC            </v>
          </cell>
          <cell r="D12">
            <v>0</v>
          </cell>
          <cell r="E12" t="str">
            <v>403023</v>
          </cell>
          <cell r="F12" t="str">
            <v>WALKER</v>
          </cell>
          <cell r="G12" t="str">
            <v>CM</v>
          </cell>
          <cell r="I12" t="str">
            <v>W</v>
          </cell>
          <cell r="M12" t="str">
            <v>2010/12/1/8/A/0</v>
          </cell>
        </row>
        <row r="13">
          <cell r="A13" t="str">
            <v>12</v>
          </cell>
          <cell r="B13" t="str">
            <v>403_0240</v>
          </cell>
          <cell r="C13" t="str">
            <v xml:space="preserve">DEPR EXP-REBURN NOX CNTRL MANATEE-ECRC            </v>
          </cell>
          <cell r="D13">
            <v>0</v>
          </cell>
          <cell r="E13" t="str">
            <v>403024</v>
          </cell>
          <cell r="F13" t="str">
            <v>WALKER</v>
          </cell>
          <cell r="G13" t="str">
            <v>CM</v>
          </cell>
          <cell r="I13" t="str">
            <v>W</v>
          </cell>
          <cell r="M13" t="str">
            <v>2010/12/1/8/A/0</v>
          </cell>
        </row>
        <row r="14">
          <cell r="A14" t="str">
            <v>13</v>
          </cell>
          <cell r="B14" t="str">
            <v>403_0250</v>
          </cell>
          <cell r="C14" t="str">
            <v xml:space="preserve">DEPR EXP-ELECTRO STATIC PRECIP-ECRC               </v>
          </cell>
          <cell r="D14">
            <v>0</v>
          </cell>
          <cell r="E14" t="str">
            <v>403025</v>
          </cell>
          <cell r="F14" t="str">
            <v>WALKER</v>
          </cell>
          <cell r="G14" t="str">
            <v>CM</v>
          </cell>
          <cell r="I14" t="str">
            <v>W</v>
          </cell>
          <cell r="M14" t="str">
            <v>2010/12/1/8/A/0</v>
          </cell>
        </row>
        <row r="15">
          <cell r="A15" t="str">
            <v>14</v>
          </cell>
          <cell r="B15" t="str">
            <v>404_0030</v>
          </cell>
          <cell r="C15" t="str">
            <v xml:space="preserve">AMORT EXP-CONTINOUS EMISSN MONITOR-ECRC           </v>
          </cell>
          <cell r="D15">
            <v>0</v>
          </cell>
          <cell r="E15" t="str">
            <v>404003</v>
          </cell>
          <cell r="F15" t="str">
            <v>WALKER</v>
          </cell>
          <cell r="G15" t="str">
            <v>CM</v>
          </cell>
          <cell r="I15" t="str">
            <v>W</v>
          </cell>
          <cell r="M15" t="str">
            <v>2010/12/1/8/A/0</v>
          </cell>
        </row>
        <row r="16">
          <cell r="A16" t="str">
            <v>15</v>
          </cell>
          <cell r="B16" t="str">
            <v>404_0080</v>
          </cell>
          <cell r="C16" t="str">
            <v xml:space="preserve">AMORT EXP-OIL SPILL CLEAN UP-ECRC                 </v>
          </cell>
          <cell r="D16">
            <v>0</v>
          </cell>
          <cell r="E16" t="str">
            <v>404008</v>
          </cell>
          <cell r="F16" t="str">
            <v>WALKER</v>
          </cell>
          <cell r="G16" t="str">
            <v>CM</v>
          </cell>
          <cell r="I16" t="str">
            <v>W</v>
          </cell>
          <cell r="M16" t="str">
            <v>2010/12/1/8/A/0</v>
          </cell>
        </row>
        <row r="17">
          <cell r="A17" t="str">
            <v>16</v>
          </cell>
          <cell r="B17" t="str">
            <v>404_0230</v>
          </cell>
          <cell r="C17" t="str">
            <v xml:space="preserve">AMORT EXP-SPILL PREVENTION CONTROL-ECRC           </v>
          </cell>
          <cell r="D17">
            <v>0</v>
          </cell>
          <cell r="E17" t="str">
            <v>404023</v>
          </cell>
          <cell r="F17" t="str">
            <v>WALKER</v>
          </cell>
          <cell r="G17" t="str">
            <v>CM</v>
          </cell>
          <cell r="I17" t="str">
            <v>W</v>
          </cell>
          <cell r="M17" t="str">
            <v>2010/12/1/8/A/0</v>
          </cell>
        </row>
        <row r="18">
          <cell r="A18" t="str">
            <v>17</v>
          </cell>
          <cell r="B18" t="str">
            <v>440_8000</v>
          </cell>
          <cell r="C18" t="str">
            <v>Environmental Revenues</v>
          </cell>
          <cell r="D18">
            <v>13229926.77</v>
          </cell>
          <cell r="F18" t="str">
            <v>CIS</v>
          </cell>
          <cell r="G18" t="str">
            <v>000</v>
          </cell>
          <cell r="H18" t="str">
            <v>ECRC</v>
          </cell>
          <cell r="I18" t="str">
            <v>R</v>
          </cell>
          <cell r="J18" t="str">
            <v>revenue</v>
          </cell>
          <cell r="K18" t="str">
            <v>retail</v>
          </cell>
          <cell r="L18" t="str">
            <v>revenue</v>
          </cell>
          <cell r="M18" t="str">
            <v>2010/12/1/8/A/0</v>
          </cell>
        </row>
        <row r="19">
          <cell r="A19" t="str">
            <v>18</v>
          </cell>
          <cell r="B19" t="str">
            <v>440_8810</v>
          </cell>
          <cell r="D19">
            <v>0</v>
          </cell>
          <cell r="F19" t="str">
            <v>CIS</v>
          </cell>
          <cell r="G19" t="str">
            <v>810</v>
          </cell>
          <cell r="H19" t="str">
            <v>ECRC</v>
          </cell>
          <cell r="I19" t="str">
            <v>R</v>
          </cell>
          <cell r="M19" t="str">
            <v>2010/12/1/8/A/0</v>
          </cell>
        </row>
        <row r="20">
          <cell r="A20" t="str">
            <v>19</v>
          </cell>
          <cell r="B20" t="str">
            <v>440_8840</v>
          </cell>
          <cell r="D20">
            <v>0</v>
          </cell>
          <cell r="F20" t="str">
            <v>CIS</v>
          </cell>
          <cell r="G20" t="str">
            <v>840</v>
          </cell>
          <cell r="H20" t="str">
            <v>ECRC</v>
          </cell>
          <cell r="I20" t="str">
            <v>R</v>
          </cell>
          <cell r="M20" t="str">
            <v>2010/12/1/8/A/0</v>
          </cell>
        </row>
        <row r="21">
          <cell r="A21" t="str">
            <v>20</v>
          </cell>
          <cell r="B21" t="str">
            <v>440_8940</v>
          </cell>
          <cell r="D21">
            <v>0</v>
          </cell>
          <cell r="F21" t="str">
            <v>CIS</v>
          </cell>
          <cell r="G21" t="str">
            <v>940</v>
          </cell>
          <cell r="H21" t="str">
            <v>ECRC</v>
          </cell>
          <cell r="I21" t="str">
            <v>R</v>
          </cell>
          <cell r="M21" t="str">
            <v>2010/12/1/8/A/0</v>
          </cell>
        </row>
        <row r="22">
          <cell r="A22" t="str">
            <v>21</v>
          </cell>
          <cell r="B22" t="str">
            <v>MAN_800B</v>
          </cell>
          <cell r="C22" t="str">
            <v>Deferred True-up (for Current Year - 1)</v>
          </cell>
          <cell r="D22">
            <v>4500433</v>
          </cell>
          <cell r="F22" t="str">
            <v>MANUAL</v>
          </cell>
          <cell r="I22" t="str">
            <v>M</v>
          </cell>
          <cell r="J22" t="str">
            <v>prior_period</v>
          </cell>
          <cell r="K22" t="str">
            <v>defer</v>
          </cell>
          <cell r="M22" t="str">
            <v>2010/12/1/8/A/0</v>
          </cell>
        </row>
        <row r="23">
          <cell r="A23" t="str">
            <v>22</v>
          </cell>
          <cell r="B23" t="str">
            <v>MAN_8002</v>
          </cell>
          <cell r="C23" t="str">
            <v>Est. Actual True-up (for Current Year - 1)</v>
          </cell>
          <cell r="D23">
            <v>3602753</v>
          </cell>
          <cell r="F23" t="str">
            <v>MANUAL</v>
          </cell>
          <cell r="I23" t="str">
            <v>M</v>
          </cell>
          <cell r="J23" t="str">
            <v>prior_period</v>
          </cell>
          <cell r="K23" t="str">
            <v>true_up</v>
          </cell>
          <cell r="M23" t="str">
            <v>2010/12/1/8/A/0</v>
          </cell>
        </row>
        <row r="24">
          <cell r="A24" t="str">
            <v>23</v>
          </cell>
          <cell r="B24" t="str">
            <v>MAN_8001</v>
          </cell>
          <cell r="C24" t="str">
            <v>Final True-up (for Current Year - 2)</v>
          </cell>
          <cell r="D24">
            <v>2694222</v>
          </cell>
          <cell r="F24" t="str">
            <v>MANUAL</v>
          </cell>
          <cell r="I24" t="str">
            <v>M</v>
          </cell>
          <cell r="J24" t="str">
            <v>prior_period</v>
          </cell>
          <cell r="K24" t="str">
            <v>true_up</v>
          </cell>
          <cell r="M24" t="str">
            <v>2010/12/1/8/A/0</v>
          </cell>
        </row>
        <row r="25">
          <cell r="A25" t="str">
            <v>24</v>
          </cell>
          <cell r="B25" t="str">
            <v>MAN_8006</v>
          </cell>
          <cell r="C25" t="str">
            <v>Mid-course Correction1 - Amortization Period (in months)</v>
          </cell>
          <cell r="D25">
            <v>0</v>
          </cell>
          <cell r="F25" t="str">
            <v>MANUAL</v>
          </cell>
          <cell r="I25" t="str">
            <v>M</v>
          </cell>
          <cell r="J25" t="str">
            <v>prior_period</v>
          </cell>
          <cell r="K25" t="str">
            <v>mid_course_mth1</v>
          </cell>
          <cell r="M25" t="str">
            <v>2010/12/1/8/A/0</v>
          </cell>
        </row>
        <row r="26">
          <cell r="A26" t="str">
            <v>25</v>
          </cell>
          <cell r="B26" t="str">
            <v>MAN_8005</v>
          </cell>
          <cell r="C26" t="str">
            <v>Mid-course Correction1 - Total Amount to be Refunded/(Collected)</v>
          </cell>
          <cell r="D26">
            <v>0</v>
          </cell>
          <cell r="F26" t="str">
            <v>MANUAL</v>
          </cell>
          <cell r="I26" t="str">
            <v>M</v>
          </cell>
          <cell r="J26" t="str">
            <v>prior_period</v>
          </cell>
          <cell r="K26" t="str">
            <v>mid_course_amt1</v>
          </cell>
          <cell r="M26" t="str">
            <v>2010/12/1/8/A/0</v>
          </cell>
        </row>
        <row r="27">
          <cell r="A27" t="str">
            <v>26</v>
          </cell>
          <cell r="B27" t="str">
            <v>MAN_8003</v>
          </cell>
          <cell r="C27" t="str">
            <v>Month-end Adjustment to agree to GL</v>
          </cell>
          <cell r="D27">
            <v>0</v>
          </cell>
          <cell r="F27" t="str">
            <v>MANUAL</v>
          </cell>
          <cell r="I27" t="str">
            <v>M</v>
          </cell>
          <cell r="J27" t="str">
            <v>entry_to_gl</v>
          </cell>
          <cell r="K27" t="str">
            <v>gl_adj</v>
          </cell>
          <cell r="M27" t="str">
            <v>2010/12/1/8/A/0</v>
          </cell>
        </row>
        <row r="28">
          <cell r="A28" t="str">
            <v>27</v>
          </cell>
          <cell r="B28" t="str">
            <v>MAN_8008</v>
          </cell>
          <cell r="C28" t="str">
            <v>Mid-course Correction2 - Amortization Period (in months)</v>
          </cell>
          <cell r="D28">
            <v>0</v>
          </cell>
          <cell r="F28" t="str">
            <v>MANUAL</v>
          </cell>
          <cell r="I28" t="str">
            <v>M</v>
          </cell>
          <cell r="J28" t="str">
            <v>prior_period</v>
          </cell>
          <cell r="K28" t="str">
            <v>mid_course_mth2</v>
          </cell>
          <cell r="M28" t="str">
            <v>2010/12/1/8/A/0</v>
          </cell>
        </row>
        <row r="29">
          <cell r="A29" t="str">
            <v>28</v>
          </cell>
          <cell r="B29" t="str">
            <v>MAN_8007</v>
          </cell>
          <cell r="C29" t="str">
            <v>Mid-course Correction2 - Total Amount to be Refunded/(Collected)</v>
          </cell>
          <cell r="D29">
            <v>0</v>
          </cell>
          <cell r="F29" t="str">
            <v>MANUAL</v>
          </cell>
          <cell r="I29" t="str">
            <v>M</v>
          </cell>
          <cell r="J29" t="str">
            <v>prior_period</v>
          </cell>
          <cell r="K29" t="str">
            <v>mid_course_amt2</v>
          </cell>
          <cell r="M29" t="str">
            <v>2010/12/1/8/A/0</v>
          </cell>
        </row>
        <row r="30">
          <cell r="A30" t="str">
            <v>29</v>
          </cell>
          <cell r="B30" t="str">
            <v>MAN_8009</v>
          </cell>
          <cell r="C30" t="str">
            <v>Mid-course Correction3 - Total Amount to be Refunded/(Collected)</v>
          </cell>
          <cell r="D30">
            <v>0</v>
          </cell>
          <cell r="F30" t="str">
            <v>MANUAL</v>
          </cell>
          <cell r="I30" t="str">
            <v>M</v>
          </cell>
          <cell r="J30" t="str">
            <v>prior_period</v>
          </cell>
          <cell r="K30" t="str">
            <v>mid_course_amt3</v>
          </cell>
          <cell r="M30" t="str">
            <v>2010/12/1/8/A/0</v>
          </cell>
        </row>
        <row r="31">
          <cell r="A31" t="str">
            <v>30</v>
          </cell>
          <cell r="B31" t="str">
            <v>MAN_800A</v>
          </cell>
          <cell r="C31" t="str">
            <v>Mid-course Correction3 - Amortization Period (in months)</v>
          </cell>
          <cell r="D31">
            <v>0</v>
          </cell>
          <cell r="F31" t="str">
            <v>MANUAL</v>
          </cell>
          <cell r="I31" t="str">
            <v>M</v>
          </cell>
          <cell r="J31" t="str">
            <v>prior_period</v>
          </cell>
          <cell r="K31" t="str">
            <v>mid_course_mth3</v>
          </cell>
          <cell r="M31" t="str">
            <v>2010/12/1/8/A/0</v>
          </cell>
        </row>
        <row r="32">
          <cell r="A32" t="str">
            <v>31</v>
          </cell>
          <cell r="B32" t="str">
            <v>TRU_8YTD</v>
          </cell>
          <cell r="C32" t="str">
            <v>YTD True-up Amount Refunded/(Collected) in Current Year, excluding current month</v>
          </cell>
          <cell r="D32">
            <v>5772227.0833333302</v>
          </cell>
          <cell r="F32" t="str">
            <v>PRIOR_JV</v>
          </cell>
          <cell r="I32" t="str">
            <v>I</v>
          </cell>
          <cell r="J32" t="str">
            <v>prior_period</v>
          </cell>
          <cell r="K32" t="str">
            <v>ytd_true_up</v>
          </cell>
          <cell r="M32" t="str">
            <v>2010/12/1/8/A/0</v>
          </cell>
        </row>
        <row r="33">
          <cell r="A33" t="str">
            <v>32</v>
          </cell>
          <cell r="B33" t="str">
            <v>TRU_8MON</v>
          </cell>
          <cell r="C33" t="str">
            <v>Prior Period True-Up Refunded/(Collected) this Period excluding Mid-course</v>
          </cell>
          <cell r="D33">
            <v>524747.91666666605</v>
          </cell>
          <cell r="F33" t="str">
            <v>CALC</v>
          </cell>
          <cell r="H33" t="str">
            <v>SP_CALC_PRIOR_PERIOD</v>
          </cell>
          <cell r="I33" t="str">
            <v>F</v>
          </cell>
          <cell r="J33" t="str">
            <v>prior_period</v>
          </cell>
          <cell r="K33" t="str">
            <v>curr_mon_true_up</v>
          </cell>
          <cell r="L33" t="str">
            <v>entry_to_gl</v>
          </cell>
          <cell r="M33" t="str">
            <v>2010/12/1/8/A/0</v>
          </cell>
        </row>
        <row r="34">
          <cell r="A34" t="str">
            <v>33</v>
          </cell>
          <cell r="B34" t="str">
            <v>REV_8MON</v>
          </cell>
          <cell r="C34" t="str">
            <v>Revenues applicable to Current Period</v>
          </cell>
          <cell r="D34">
            <v>13745149.139392201</v>
          </cell>
          <cell r="F34" t="str">
            <v>CALC</v>
          </cell>
          <cell r="H34" t="str">
            <v>SP_CALC_REVENUE</v>
          </cell>
          <cell r="I34" t="str">
            <v>F</v>
          </cell>
          <cell r="J34" t="str">
            <v>revenue</v>
          </cell>
          <cell r="L34" t="str">
            <v>over_under</v>
          </cell>
          <cell r="M34" t="str">
            <v>2010/12/1/8/A/0</v>
          </cell>
        </row>
        <row r="35">
          <cell r="A35" t="str">
            <v>34</v>
          </cell>
          <cell r="B35" t="str">
            <v>MAN_8010</v>
          </cell>
          <cell r="C35" t="str">
            <v>Jurisdictional Separation Factor - CP</v>
          </cell>
          <cell r="D35">
            <v>0.98031049999999997</v>
          </cell>
          <cell r="F35" t="str">
            <v>MANUAL</v>
          </cell>
          <cell r="I35" t="str">
            <v>M</v>
          </cell>
          <cell r="J35" t="str">
            <v>juris_factor</v>
          </cell>
          <cell r="K35" t="str">
            <v>cp</v>
          </cell>
          <cell r="M35" t="str">
            <v>2010/12/1/8/A/0</v>
          </cell>
        </row>
        <row r="36">
          <cell r="A36" t="str">
            <v>35</v>
          </cell>
          <cell r="B36" t="str">
            <v>MAN_8011</v>
          </cell>
          <cell r="C36" t="str">
            <v>Jurisdictional Separation Factor - GCP</v>
          </cell>
          <cell r="D36">
            <v>1</v>
          </cell>
          <cell r="F36" t="str">
            <v>MANUAL</v>
          </cell>
          <cell r="I36" t="str">
            <v>M</v>
          </cell>
          <cell r="J36" t="str">
            <v>juris_factor</v>
          </cell>
          <cell r="K36" t="str">
            <v>gcp</v>
          </cell>
          <cell r="M36" t="str">
            <v>2010/12/1/8/A/0</v>
          </cell>
        </row>
        <row r="37">
          <cell r="A37" t="str">
            <v>36</v>
          </cell>
          <cell r="B37" t="str">
            <v>MAN_8012</v>
          </cell>
          <cell r="C37" t="str">
            <v>Jurisdictional Separation Factor - ENERGY</v>
          </cell>
          <cell r="D37">
            <v>0.980271</v>
          </cell>
          <cell r="F37" t="str">
            <v>MANUAL</v>
          </cell>
          <cell r="I37" t="str">
            <v>M</v>
          </cell>
          <cell r="J37" t="str">
            <v>juris_factor</v>
          </cell>
          <cell r="K37" t="str">
            <v>energy</v>
          </cell>
          <cell r="M37" t="str">
            <v>2010/12/1/8/A/0</v>
          </cell>
        </row>
        <row r="38">
          <cell r="A38" t="str">
            <v>37</v>
          </cell>
          <cell r="B38" t="str">
            <v>549_2390</v>
          </cell>
          <cell r="C38" t="str">
            <v xml:space="preserve">MISC OTH PWR GEN EXP-SPILL PREVENT-ECRC           </v>
          </cell>
          <cell r="D38">
            <v>107850.87</v>
          </cell>
          <cell r="E38" t="str">
            <v>549239</v>
          </cell>
          <cell r="F38" t="str">
            <v>WALKER</v>
          </cell>
          <cell r="G38" t="str">
            <v>CM</v>
          </cell>
          <cell r="H38" t="str">
            <v>140</v>
          </cell>
          <cell r="I38" t="str">
            <v>W</v>
          </cell>
          <cell r="M38" t="str">
            <v>2010/12/1/8/A/0</v>
          </cell>
        </row>
        <row r="39">
          <cell r="A39" t="str">
            <v>38</v>
          </cell>
          <cell r="B39" t="str">
            <v>502_2590</v>
          </cell>
          <cell r="C39" t="str">
            <v xml:space="preserve">STEAM OTHER SOURCES-ESP OPER COSTS-ECRC           </v>
          </cell>
          <cell r="D39">
            <v>9245.2900000000009</v>
          </cell>
          <cell r="E39" t="str">
            <v>502259</v>
          </cell>
          <cell r="F39" t="str">
            <v>WALKER</v>
          </cell>
          <cell r="G39" t="str">
            <v>CM</v>
          </cell>
          <cell r="H39" t="str">
            <v>141</v>
          </cell>
          <cell r="I39" t="str">
            <v>W</v>
          </cell>
          <cell r="M39" t="str">
            <v>2010/12/1/8/A/0</v>
          </cell>
        </row>
        <row r="40">
          <cell r="A40" t="str">
            <v>39</v>
          </cell>
          <cell r="B40" t="str">
            <v>OM5_8141</v>
          </cell>
          <cell r="C40" t="str">
            <v>141 - CP Allocation O &amp; M Exp Amount</v>
          </cell>
          <cell r="D40">
            <v>0</v>
          </cell>
          <cell r="F40" t="str">
            <v>CALC</v>
          </cell>
          <cell r="H40" t="str">
            <v>141</v>
          </cell>
          <cell r="I40" t="str">
            <v>C</v>
          </cell>
          <cell r="J40" t="str">
            <v>om_exp</v>
          </cell>
          <cell r="K40" t="str">
            <v>alloc_cp_amt</v>
          </cell>
          <cell r="M40" t="str">
            <v>2010/12/1/8/A/0</v>
          </cell>
        </row>
        <row r="41">
          <cell r="A41" t="str">
            <v>40</v>
          </cell>
          <cell r="B41" t="str">
            <v>OM5_8141</v>
          </cell>
          <cell r="C41" t="str">
            <v>141 - CP Allocation O &amp; M Exp Amount</v>
          </cell>
          <cell r="D41">
            <v>0</v>
          </cell>
          <cell r="F41" t="str">
            <v>CALC</v>
          </cell>
          <cell r="H41" t="str">
            <v>141</v>
          </cell>
          <cell r="I41" t="str">
            <v>C</v>
          </cell>
          <cell r="J41" t="str">
            <v>om_exp</v>
          </cell>
          <cell r="K41" t="str">
            <v>alloc_cp_amt</v>
          </cell>
          <cell r="M41" t="str">
            <v>2010/12/1/8/A/0</v>
          </cell>
        </row>
        <row r="42">
          <cell r="A42" t="str">
            <v>41</v>
          </cell>
          <cell r="B42" t="str">
            <v>OM5_8141</v>
          </cell>
          <cell r="C42" t="str">
            <v>141 - CP Allocation O &amp; M Exp Amount</v>
          </cell>
          <cell r="D42">
            <v>0</v>
          </cell>
          <cell r="F42" t="str">
            <v>CALC</v>
          </cell>
          <cell r="H42" t="str">
            <v>141</v>
          </cell>
          <cell r="I42" t="str">
            <v>C</v>
          </cell>
          <cell r="J42" t="str">
            <v>om_exp</v>
          </cell>
          <cell r="K42" t="str">
            <v>alloc_cp_amt</v>
          </cell>
          <cell r="M42" t="str">
            <v>2010/12/1/8/A/0</v>
          </cell>
        </row>
        <row r="43">
          <cell r="A43" t="str">
            <v>42</v>
          </cell>
          <cell r="B43" t="str">
            <v>OM2_8141</v>
          </cell>
          <cell r="C43" t="str">
            <v>141 - CP Allocation Factor</v>
          </cell>
          <cell r="D43">
            <v>0</v>
          </cell>
          <cell r="F43" t="str">
            <v>CALC</v>
          </cell>
          <cell r="H43" t="str">
            <v>141</v>
          </cell>
          <cell r="I43" t="str">
            <v>C</v>
          </cell>
          <cell r="J43" t="str">
            <v>om_exp</v>
          </cell>
          <cell r="K43" t="str">
            <v>alloc_cp</v>
          </cell>
          <cell r="M43" t="str">
            <v>2010/12/1/8/A/0</v>
          </cell>
        </row>
        <row r="44">
          <cell r="A44" t="str">
            <v>43</v>
          </cell>
          <cell r="B44" t="str">
            <v>OM2_8141</v>
          </cell>
          <cell r="C44" t="str">
            <v>141 - CP Allocation Factor</v>
          </cell>
          <cell r="D44">
            <v>0</v>
          </cell>
          <cell r="F44" t="str">
            <v>CALC</v>
          </cell>
          <cell r="H44" t="str">
            <v>141</v>
          </cell>
          <cell r="I44" t="str">
            <v>C</v>
          </cell>
          <cell r="J44" t="str">
            <v>om_exp</v>
          </cell>
          <cell r="K44" t="str">
            <v>alloc_cp</v>
          </cell>
          <cell r="M44" t="str">
            <v>2010/12/1/8/A/0</v>
          </cell>
        </row>
        <row r="45">
          <cell r="A45" t="str">
            <v>44</v>
          </cell>
          <cell r="B45" t="str">
            <v>OM2_8141</v>
          </cell>
          <cell r="C45" t="str">
            <v>141 - CP Allocation Factor</v>
          </cell>
          <cell r="D45">
            <v>0</v>
          </cell>
          <cell r="F45" t="str">
            <v>CALC</v>
          </cell>
          <cell r="H45" t="str">
            <v>141</v>
          </cell>
          <cell r="I45" t="str">
            <v>C</v>
          </cell>
          <cell r="J45" t="str">
            <v>om_exp</v>
          </cell>
          <cell r="K45" t="str">
            <v>alloc_cp</v>
          </cell>
          <cell r="M45" t="str">
            <v>2010/12/1/8/A/0</v>
          </cell>
        </row>
        <row r="46">
          <cell r="A46" t="str">
            <v>45</v>
          </cell>
          <cell r="B46" t="str">
            <v>OM6_8141</v>
          </cell>
          <cell r="C46" t="str">
            <v>141 - GCP Allocation O &amp; M Exp Amount</v>
          </cell>
          <cell r="D46">
            <v>0</v>
          </cell>
          <cell r="F46" t="str">
            <v>CALC</v>
          </cell>
          <cell r="H46" t="str">
            <v>141</v>
          </cell>
          <cell r="I46" t="str">
            <v>C</v>
          </cell>
          <cell r="J46" t="str">
            <v>om_exp</v>
          </cell>
          <cell r="K46" t="str">
            <v>alloc_gcp_amt</v>
          </cell>
          <cell r="M46" t="str">
            <v>2010/12/1/8/A/0</v>
          </cell>
        </row>
        <row r="47">
          <cell r="A47" t="str">
            <v>46</v>
          </cell>
          <cell r="B47" t="str">
            <v>OM6_8141</v>
          </cell>
          <cell r="C47" t="str">
            <v>141 - GCP Allocation O &amp; M Exp Amount</v>
          </cell>
          <cell r="D47">
            <v>0</v>
          </cell>
          <cell r="F47" t="str">
            <v>CALC</v>
          </cell>
          <cell r="H47" t="str">
            <v>141</v>
          </cell>
          <cell r="I47" t="str">
            <v>C</v>
          </cell>
          <cell r="J47" t="str">
            <v>om_exp</v>
          </cell>
          <cell r="K47" t="str">
            <v>alloc_gcp_amt</v>
          </cell>
          <cell r="M47" t="str">
            <v>2010/12/1/8/A/0</v>
          </cell>
        </row>
        <row r="48">
          <cell r="A48" t="str">
            <v>47</v>
          </cell>
          <cell r="B48" t="str">
            <v>OM6_8141</v>
          </cell>
          <cell r="C48" t="str">
            <v>141 - GCP Allocation O &amp; M Exp Amount</v>
          </cell>
          <cell r="D48">
            <v>0</v>
          </cell>
          <cell r="F48" t="str">
            <v>CALC</v>
          </cell>
          <cell r="H48" t="str">
            <v>141</v>
          </cell>
          <cell r="I48" t="str">
            <v>C</v>
          </cell>
          <cell r="J48" t="str">
            <v>om_exp</v>
          </cell>
          <cell r="K48" t="str">
            <v>alloc_gcp_amt</v>
          </cell>
          <cell r="M48" t="str">
            <v>2010/12/1/8/A/0</v>
          </cell>
        </row>
        <row r="49">
          <cell r="A49" t="str">
            <v>48</v>
          </cell>
          <cell r="B49" t="str">
            <v>OM3_8141</v>
          </cell>
          <cell r="C49" t="str">
            <v>141 - GCP Allocation Factor</v>
          </cell>
          <cell r="D49">
            <v>0</v>
          </cell>
          <cell r="F49" t="str">
            <v>CALC</v>
          </cell>
          <cell r="H49" t="str">
            <v>141</v>
          </cell>
          <cell r="I49" t="str">
            <v>C</v>
          </cell>
          <cell r="J49" t="str">
            <v>om_exp</v>
          </cell>
          <cell r="K49" t="str">
            <v>alloc_gcp</v>
          </cell>
          <cell r="M49" t="str">
            <v>2010/12/1/8/A/0</v>
          </cell>
        </row>
        <row r="50">
          <cell r="A50" t="str">
            <v>49</v>
          </cell>
          <cell r="B50" t="str">
            <v>OM3_8141</v>
          </cell>
          <cell r="C50" t="str">
            <v>141 - GCP Allocation Factor</v>
          </cell>
          <cell r="D50">
            <v>0</v>
          </cell>
          <cell r="F50" t="str">
            <v>CALC</v>
          </cell>
          <cell r="H50" t="str">
            <v>141</v>
          </cell>
          <cell r="I50" t="str">
            <v>C</v>
          </cell>
          <cell r="J50" t="str">
            <v>om_exp</v>
          </cell>
          <cell r="K50" t="str">
            <v>alloc_gcp</v>
          </cell>
          <cell r="M50" t="str">
            <v>2010/12/1/8/A/0</v>
          </cell>
        </row>
        <row r="51">
          <cell r="A51" t="str">
            <v>50</v>
          </cell>
          <cell r="B51" t="str">
            <v>OM3_8141</v>
          </cell>
          <cell r="C51" t="str">
            <v>141 - GCP Allocation Factor</v>
          </cell>
          <cell r="D51">
            <v>0</v>
          </cell>
          <cell r="F51" t="str">
            <v>CALC</v>
          </cell>
          <cell r="H51" t="str">
            <v>141</v>
          </cell>
          <cell r="I51" t="str">
            <v>C</v>
          </cell>
          <cell r="J51" t="str">
            <v>om_exp</v>
          </cell>
          <cell r="K51" t="str">
            <v>alloc_gcp</v>
          </cell>
          <cell r="M51" t="str">
            <v>2010/12/1/8/A/0</v>
          </cell>
        </row>
        <row r="52">
          <cell r="A52" t="str">
            <v>51</v>
          </cell>
          <cell r="B52" t="str">
            <v>OMC_8141</v>
          </cell>
          <cell r="C52" t="str">
            <v>141 - GCP Jurisdictional O &amp; M Exp Amount</v>
          </cell>
          <cell r="D52">
            <v>0</v>
          </cell>
          <cell r="F52" t="str">
            <v>CALC</v>
          </cell>
          <cell r="H52" t="str">
            <v>141</v>
          </cell>
          <cell r="I52" t="str">
            <v>C</v>
          </cell>
          <cell r="J52" t="str">
            <v>om_exp</v>
          </cell>
          <cell r="K52" t="str">
            <v>juris_gcp_amt</v>
          </cell>
          <cell r="M52" t="str">
            <v>2010/12/1/8/A/0</v>
          </cell>
        </row>
        <row r="53">
          <cell r="A53" t="str">
            <v>52</v>
          </cell>
          <cell r="B53" t="str">
            <v>OMC_8141</v>
          </cell>
          <cell r="C53" t="str">
            <v>141 - GCP Jurisdictional O &amp; M Exp Amount</v>
          </cell>
          <cell r="D53">
            <v>0</v>
          </cell>
          <cell r="F53" t="str">
            <v>CALC</v>
          </cell>
          <cell r="H53" t="str">
            <v>141</v>
          </cell>
          <cell r="I53" t="str">
            <v>C</v>
          </cell>
          <cell r="J53" t="str">
            <v>om_exp</v>
          </cell>
          <cell r="K53" t="str">
            <v>juris_gcp_amt</v>
          </cell>
          <cell r="M53" t="str">
            <v>2010/12/1/8/A/0</v>
          </cell>
        </row>
        <row r="54">
          <cell r="A54" t="str">
            <v>53</v>
          </cell>
          <cell r="B54" t="str">
            <v>OMC_8141</v>
          </cell>
          <cell r="C54" t="str">
            <v>141 - GCP Jurisdictional O &amp; M Exp Amount</v>
          </cell>
          <cell r="D54">
            <v>0</v>
          </cell>
          <cell r="F54" t="str">
            <v>CALC</v>
          </cell>
          <cell r="H54" t="str">
            <v>141</v>
          </cell>
          <cell r="I54" t="str">
            <v>C</v>
          </cell>
          <cell r="J54" t="str">
            <v>om_exp</v>
          </cell>
          <cell r="K54" t="str">
            <v>juris_gcp_amt</v>
          </cell>
          <cell r="M54" t="str">
            <v>2010/12/1/8/A/0</v>
          </cell>
        </row>
        <row r="55">
          <cell r="A55" t="str">
            <v>54</v>
          </cell>
          <cell r="B55" t="str">
            <v>OM4_8141</v>
          </cell>
          <cell r="C55" t="str">
            <v>141 - Energy Allocation Factor</v>
          </cell>
          <cell r="D55">
            <v>1</v>
          </cell>
          <cell r="F55" t="str">
            <v>CALC</v>
          </cell>
          <cell r="H55" t="str">
            <v>141</v>
          </cell>
          <cell r="I55" t="str">
            <v>C</v>
          </cell>
          <cell r="J55" t="str">
            <v>om_exp</v>
          </cell>
          <cell r="K55" t="str">
            <v>alloc_energy</v>
          </cell>
          <cell r="M55" t="str">
            <v>2010/12/1/8/A/0</v>
          </cell>
        </row>
        <row r="56">
          <cell r="A56" t="str">
            <v>55</v>
          </cell>
          <cell r="B56" t="str">
            <v>OM4_8141</v>
          </cell>
          <cell r="C56" t="str">
            <v>141 - Energy Allocation Factor</v>
          </cell>
          <cell r="D56">
            <v>1</v>
          </cell>
          <cell r="F56" t="str">
            <v>CALC</v>
          </cell>
          <cell r="H56" t="str">
            <v>141</v>
          </cell>
          <cell r="I56" t="str">
            <v>C</v>
          </cell>
          <cell r="J56" t="str">
            <v>om_exp</v>
          </cell>
          <cell r="K56" t="str">
            <v>alloc_energy</v>
          </cell>
          <cell r="M56" t="str">
            <v>2010/12/1/8/A/0</v>
          </cell>
        </row>
        <row r="57">
          <cell r="A57" t="str">
            <v>56</v>
          </cell>
          <cell r="B57" t="str">
            <v>OM4_8141</v>
          </cell>
          <cell r="C57" t="str">
            <v>141 - Energy Allocation Factor</v>
          </cell>
          <cell r="D57">
            <v>1</v>
          </cell>
          <cell r="F57" t="str">
            <v>CALC</v>
          </cell>
          <cell r="H57" t="str">
            <v>141</v>
          </cell>
          <cell r="I57" t="str">
            <v>C</v>
          </cell>
          <cell r="J57" t="str">
            <v>om_exp</v>
          </cell>
          <cell r="K57" t="str">
            <v>alloc_energy</v>
          </cell>
          <cell r="M57" t="str">
            <v>2010/12/1/8/A/0</v>
          </cell>
        </row>
        <row r="58">
          <cell r="A58" t="str">
            <v>57</v>
          </cell>
          <cell r="B58" t="str">
            <v>OM7_8141</v>
          </cell>
          <cell r="C58" t="str">
            <v>141 - Energy Allocation O &amp; M Exp Amount</v>
          </cell>
          <cell r="D58">
            <v>9245.2900000000009</v>
          </cell>
          <cell r="F58" t="str">
            <v>CALC</v>
          </cell>
          <cell r="H58" t="str">
            <v>141</v>
          </cell>
          <cell r="I58" t="str">
            <v>C</v>
          </cell>
          <cell r="J58" t="str">
            <v>om_exp</v>
          </cell>
          <cell r="K58" t="str">
            <v>alloc_energy_amt</v>
          </cell>
          <cell r="M58" t="str">
            <v>2010/12/1/8/A/0</v>
          </cell>
        </row>
        <row r="59">
          <cell r="A59" t="str">
            <v>58</v>
          </cell>
          <cell r="B59" t="str">
            <v>OM7_8141</v>
          </cell>
          <cell r="C59" t="str">
            <v>141 - Energy Allocation O &amp; M Exp Amount</v>
          </cell>
          <cell r="D59">
            <v>299429.67</v>
          </cell>
          <cell r="F59" t="str">
            <v>CALC</v>
          </cell>
          <cell r="H59" t="str">
            <v>141</v>
          </cell>
          <cell r="I59" t="str">
            <v>C</v>
          </cell>
          <cell r="J59" t="str">
            <v>om_exp</v>
          </cell>
          <cell r="K59" t="str">
            <v>alloc_energy_amt</v>
          </cell>
          <cell r="M59" t="str">
            <v>2010/12/1/8/A/0</v>
          </cell>
        </row>
        <row r="60">
          <cell r="A60" t="str">
            <v>59</v>
          </cell>
          <cell r="B60" t="str">
            <v>OM7_8141</v>
          </cell>
          <cell r="C60" t="str">
            <v>141 - Energy Allocation O &amp; M Exp Amount</v>
          </cell>
          <cell r="D60">
            <v>1101.08</v>
          </cell>
          <cell r="F60" t="str">
            <v>CALC</v>
          </cell>
          <cell r="H60" t="str">
            <v>141</v>
          </cell>
          <cell r="I60" t="str">
            <v>C</v>
          </cell>
          <cell r="J60" t="str">
            <v>om_exp</v>
          </cell>
          <cell r="K60" t="str">
            <v>alloc_energy_amt</v>
          </cell>
          <cell r="M60" t="str">
            <v>2010/12/1/8/A/0</v>
          </cell>
        </row>
        <row r="61">
          <cell r="A61" t="str">
            <v>60</v>
          </cell>
          <cell r="B61" t="str">
            <v>OMB_8141</v>
          </cell>
          <cell r="C61" t="str">
            <v>141 - CP Jurisdictional O &amp; M Exp Amount</v>
          </cell>
          <cell r="D61">
            <v>0</v>
          </cell>
          <cell r="F61" t="str">
            <v>CALC</v>
          </cell>
          <cell r="H61" t="str">
            <v>141</v>
          </cell>
          <cell r="I61" t="str">
            <v>C</v>
          </cell>
          <cell r="J61" t="str">
            <v>om_exp</v>
          </cell>
          <cell r="K61" t="str">
            <v>juris_cp_amt</v>
          </cell>
          <cell r="M61" t="str">
            <v>2010/12/1/8/A/0</v>
          </cell>
        </row>
        <row r="62">
          <cell r="A62" t="str">
            <v>61</v>
          </cell>
          <cell r="B62" t="str">
            <v>OMB_8141</v>
          </cell>
          <cell r="C62" t="str">
            <v>141 - CP Jurisdictional O &amp; M Exp Amount</v>
          </cell>
          <cell r="D62">
            <v>0</v>
          </cell>
          <cell r="F62" t="str">
            <v>CALC</v>
          </cell>
          <cell r="H62" t="str">
            <v>141</v>
          </cell>
          <cell r="I62" t="str">
            <v>C</v>
          </cell>
          <cell r="J62" t="str">
            <v>om_exp</v>
          </cell>
          <cell r="K62" t="str">
            <v>juris_cp_amt</v>
          </cell>
          <cell r="M62" t="str">
            <v>2010/12/1/8/A/0</v>
          </cell>
        </row>
        <row r="63">
          <cell r="A63" t="str">
            <v>62</v>
          </cell>
          <cell r="B63" t="str">
            <v>OMB_8141</v>
          </cell>
          <cell r="C63" t="str">
            <v>141 - CP Jurisdictional O &amp; M Exp Amount</v>
          </cell>
          <cell r="D63">
            <v>0</v>
          </cell>
          <cell r="F63" t="str">
            <v>CALC</v>
          </cell>
          <cell r="H63" t="str">
            <v>141</v>
          </cell>
          <cell r="I63" t="str">
            <v>C</v>
          </cell>
          <cell r="J63" t="str">
            <v>om_exp</v>
          </cell>
          <cell r="K63" t="str">
            <v>juris_cp_amt</v>
          </cell>
          <cell r="M63" t="str">
            <v>2010/12/1/8/A/0</v>
          </cell>
        </row>
        <row r="64">
          <cell r="A64" t="str">
            <v>63</v>
          </cell>
          <cell r="B64" t="str">
            <v>OM8_8141</v>
          </cell>
          <cell r="C64" t="str">
            <v>141 - CP Jurisdictional Factor</v>
          </cell>
          <cell r="D64">
            <v>0.98031049999999997</v>
          </cell>
          <cell r="F64" t="str">
            <v>CALC</v>
          </cell>
          <cell r="H64" t="str">
            <v>141</v>
          </cell>
          <cell r="I64" t="str">
            <v>C</v>
          </cell>
          <cell r="J64" t="str">
            <v>om_exp</v>
          </cell>
          <cell r="K64" t="str">
            <v>juris_cp</v>
          </cell>
          <cell r="M64" t="str">
            <v>2010/12/1/8/A/0</v>
          </cell>
        </row>
        <row r="65">
          <cell r="A65" t="str">
            <v>64</v>
          </cell>
          <cell r="B65" t="str">
            <v>OM8_8141</v>
          </cell>
          <cell r="C65" t="str">
            <v>141 - CP Jurisdictional Factor</v>
          </cell>
          <cell r="D65">
            <v>0.98031049999999997</v>
          </cell>
          <cell r="F65" t="str">
            <v>CALC</v>
          </cell>
          <cell r="H65" t="str">
            <v>141</v>
          </cell>
          <cell r="I65" t="str">
            <v>C</v>
          </cell>
          <cell r="J65" t="str">
            <v>om_exp</v>
          </cell>
          <cell r="K65" t="str">
            <v>juris_cp</v>
          </cell>
          <cell r="M65" t="str">
            <v>2010/12/1/8/A/0</v>
          </cell>
        </row>
        <row r="66">
          <cell r="A66" t="str">
            <v>65</v>
          </cell>
          <cell r="B66" t="str">
            <v>OM8_8141</v>
          </cell>
          <cell r="C66" t="str">
            <v>141 - CP Jurisdictional Factor</v>
          </cell>
          <cell r="D66">
            <v>0.98031049999999997</v>
          </cell>
          <cell r="F66" t="str">
            <v>CALC</v>
          </cell>
          <cell r="H66" t="str">
            <v>141</v>
          </cell>
          <cell r="I66" t="str">
            <v>C</v>
          </cell>
          <cell r="J66" t="str">
            <v>om_exp</v>
          </cell>
          <cell r="K66" t="str">
            <v>juris_cp</v>
          </cell>
          <cell r="M66" t="str">
            <v>2010/12/1/8/A/0</v>
          </cell>
        </row>
        <row r="67">
          <cell r="A67" t="str">
            <v>66</v>
          </cell>
          <cell r="B67" t="str">
            <v>OMA_8141</v>
          </cell>
          <cell r="C67" t="str">
            <v>141 - Energy Jurisdictional Factor</v>
          </cell>
          <cell r="D67">
            <v>0.980271</v>
          </cell>
          <cell r="F67" t="str">
            <v>CALC</v>
          </cell>
          <cell r="H67" t="str">
            <v>141</v>
          </cell>
          <cell r="I67" t="str">
            <v>C</v>
          </cell>
          <cell r="J67" t="str">
            <v>om_exp</v>
          </cell>
          <cell r="K67" t="str">
            <v>juris_energy</v>
          </cell>
          <cell r="M67" t="str">
            <v>2010/12/1/8/A/0</v>
          </cell>
        </row>
        <row r="68">
          <cell r="A68" t="str">
            <v>67</v>
          </cell>
          <cell r="B68" t="str">
            <v>OMA_8141</v>
          </cell>
          <cell r="C68" t="str">
            <v>141 - Energy Jurisdictional Factor</v>
          </cell>
          <cell r="D68">
            <v>0.980271</v>
          </cell>
          <cell r="F68" t="str">
            <v>CALC</v>
          </cell>
          <cell r="H68" t="str">
            <v>141</v>
          </cell>
          <cell r="I68" t="str">
            <v>C</v>
          </cell>
          <cell r="J68" t="str">
            <v>om_exp</v>
          </cell>
          <cell r="K68" t="str">
            <v>juris_energy</v>
          </cell>
          <cell r="M68" t="str">
            <v>2010/12/1/8/A/0</v>
          </cell>
        </row>
        <row r="69">
          <cell r="A69" t="str">
            <v>68</v>
          </cell>
          <cell r="B69" t="str">
            <v>OMA_8141</v>
          </cell>
          <cell r="C69" t="str">
            <v>141 - Energy Jurisdictional Factor</v>
          </cell>
          <cell r="D69">
            <v>0.980271</v>
          </cell>
          <cell r="F69" t="str">
            <v>CALC</v>
          </cell>
          <cell r="H69" t="str">
            <v>141</v>
          </cell>
          <cell r="I69" t="str">
            <v>C</v>
          </cell>
          <cell r="J69" t="str">
            <v>om_exp</v>
          </cell>
          <cell r="K69" t="str">
            <v>juris_energy</v>
          </cell>
          <cell r="M69" t="str">
            <v>2010/12/1/8/A/0</v>
          </cell>
        </row>
        <row r="70">
          <cell r="A70" t="str">
            <v>69</v>
          </cell>
          <cell r="B70" t="str">
            <v>OM1_8141</v>
          </cell>
          <cell r="C70" t="str">
            <v>141 - O &amp; M Expenses Amount</v>
          </cell>
          <cell r="D70">
            <v>9245.2900000000009</v>
          </cell>
          <cell r="F70" t="str">
            <v>CALC</v>
          </cell>
          <cell r="H70" t="str">
            <v>141</v>
          </cell>
          <cell r="I70" t="str">
            <v>C</v>
          </cell>
          <cell r="J70" t="str">
            <v>om_exp</v>
          </cell>
          <cell r="K70" t="str">
            <v>beg_bal</v>
          </cell>
          <cell r="M70" t="str">
            <v>2010/12/1/8/A/0</v>
          </cell>
        </row>
        <row r="71">
          <cell r="A71" t="str">
            <v>70</v>
          </cell>
          <cell r="B71" t="str">
            <v>OM1_8141</v>
          </cell>
          <cell r="C71" t="str">
            <v>141 - O &amp; M Expenses Amount</v>
          </cell>
          <cell r="D71">
            <v>299429.67</v>
          </cell>
          <cell r="F71" t="str">
            <v>CALC</v>
          </cell>
          <cell r="H71" t="str">
            <v>141</v>
          </cell>
          <cell r="I71" t="str">
            <v>C</v>
          </cell>
          <cell r="J71" t="str">
            <v>om_exp</v>
          </cell>
          <cell r="K71" t="str">
            <v>beg_bal</v>
          </cell>
          <cell r="M71" t="str">
            <v>2010/12/1/8/A/0</v>
          </cell>
        </row>
        <row r="72">
          <cell r="A72" t="str">
            <v>71</v>
          </cell>
          <cell r="B72" t="str">
            <v>OM1_8141</v>
          </cell>
          <cell r="C72" t="str">
            <v>141 - O &amp; M Expenses Amount</v>
          </cell>
          <cell r="D72">
            <v>1101.08</v>
          </cell>
          <cell r="F72" t="str">
            <v>CALC</v>
          </cell>
          <cell r="H72" t="str">
            <v>141</v>
          </cell>
          <cell r="I72" t="str">
            <v>C</v>
          </cell>
          <cell r="J72" t="str">
            <v>om_exp</v>
          </cell>
          <cell r="K72" t="str">
            <v>beg_bal</v>
          </cell>
          <cell r="M72" t="str">
            <v>2010/12/1/8/A/0</v>
          </cell>
        </row>
        <row r="73">
          <cell r="A73" t="str">
            <v>72</v>
          </cell>
          <cell r="B73" t="str">
            <v>OM9_8141</v>
          </cell>
          <cell r="C73" t="str">
            <v>141 - GCP Jurisdictional Factor</v>
          </cell>
          <cell r="D73">
            <v>1</v>
          </cell>
          <cell r="F73" t="str">
            <v>CALC</v>
          </cell>
          <cell r="H73" t="str">
            <v>141</v>
          </cell>
          <cell r="I73" t="str">
            <v>C</v>
          </cell>
          <cell r="J73" t="str">
            <v>om_exp</v>
          </cell>
          <cell r="K73" t="str">
            <v>juris_gcp</v>
          </cell>
          <cell r="M73" t="str">
            <v>2010/12/1/8/A/0</v>
          </cell>
        </row>
        <row r="74">
          <cell r="A74" t="str">
            <v>73</v>
          </cell>
          <cell r="B74" t="str">
            <v>OM9_8141</v>
          </cell>
          <cell r="C74" t="str">
            <v>141 - GCP Jurisdictional Factor</v>
          </cell>
          <cell r="D74">
            <v>1</v>
          </cell>
          <cell r="F74" t="str">
            <v>CALC</v>
          </cell>
          <cell r="H74" t="str">
            <v>141</v>
          </cell>
          <cell r="I74" t="str">
            <v>C</v>
          </cell>
          <cell r="J74" t="str">
            <v>om_exp</v>
          </cell>
          <cell r="K74" t="str">
            <v>juris_gcp</v>
          </cell>
          <cell r="M74" t="str">
            <v>2010/12/1/8/A/0</v>
          </cell>
        </row>
        <row r="75">
          <cell r="A75" t="str">
            <v>74</v>
          </cell>
          <cell r="B75" t="str">
            <v>OM9_8141</v>
          </cell>
          <cell r="C75" t="str">
            <v>141 - GCP Jurisdictional Factor</v>
          </cell>
          <cell r="D75">
            <v>1</v>
          </cell>
          <cell r="F75" t="str">
            <v>CALC</v>
          </cell>
          <cell r="H75" t="str">
            <v>141</v>
          </cell>
          <cell r="I75" t="str">
            <v>C</v>
          </cell>
          <cell r="J75" t="str">
            <v>om_exp</v>
          </cell>
          <cell r="K75" t="str">
            <v>juris_gcp</v>
          </cell>
          <cell r="M75" t="str">
            <v>2010/12/1/8/A/0</v>
          </cell>
        </row>
        <row r="76">
          <cell r="A76" t="str">
            <v>75</v>
          </cell>
          <cell r="B76" t="str">
            <v>OMD_8141</v>
          </cell>
          <cell r="C76" t="str">
            <v>141 - Energy Jurisdictional O &amp; M Exp Amount</v>
          </cell>
          <cell r="D76">
            <v>9062.8896735899998</v>
          </cell>
          <cell r="F76" t="str">
            <v>CALC</v>
          </cell>
          <cell r="H76" t="str">
            <v>141</v>
          </cell>
          <cell r="I76" t="str">
            <v>C</v>
          </cell>
          <cell r="J76" t="str">
            <v>om_exp</v>
          </cell>
          <cell r="K76" t="str">
            <v>juris_energy_amt</v>
          </cell>
          <cell r="M76" t="str">
            <v>2010/12/1/8/A/0</v>
          </cell>
        </row>
        <row r="77">
          <cell r="A77" t="str">
            <v>76</v>
          </cell>
          <cell r="B77" t="str">
            <v>OMD_8141</v>
          </cell>
          <cell r="C77" t="str">
            <v>141 - Energy Jurisdictional O &amp; M Exp Amount</v>
          </cell>
          <cell r="D77">
            <v>293522.22204056999</v>
          </cell>
          <cell r="F77" t="str">
            <v>CALC</v>
          </cell>
          <cell r="H77" t="str">
            <v>141</v>
          </cell>
          <cell r="I77" t="str">
            <v>C</v>
          </cell>
          <cell r="J77" t="str">
            <v>om_exp</v>
          </cell>
          <cell r="K77" t="str">
            <v>juris_energy_amt</v>
          </cell>
          <cell r="M77" t="str">
            <v>2010/12/1/8/A/0</v>
          </cell>
        </row>
        <row r="78">
          <cell r="A78" t="str">
            <v>77</v>
          </cell>
          <cell r="B78" t="str">
            <v>OMD_8141</v>
          </cell>
          <cell r="C78" t="str">
            <v>141 - Energy Jurisdictional O &amp; M Exp Amount</v>
          </cell>
          <cell r="D78">
            <v>1079.3567926799999</v>
          </cell>
          <cell r="F78" t="str">
            <v>CALC</v>
          </cell>
          <cell r="H78" t="str">
            <v>141</v>
          </cell>
          <cell r="I78" t="str">
            <v>C</v>
          </cell>
          <cell r="J78" t="str">
            <v>om_exp</v>
          </cell>
          <cell r="K78" t="str">
            <v>juris_energy_amt</v>
          </cell>
          <cell r="M78" t="str">
            <v>2010/12/1/8/A/0</v>
          </cell>
        </row>
        <row r="79">
          <cell r="A79" t="str">
            <v>78</v>
          </cell>
          <cell r="B79" t="str">
            <v>OME_8141</v>
          </cell>
          <cell r="C79" t="str">
            <v>141 - Total Jurisdictional O &amp; M Exp Amount</v>
          </cell>
          <cell r="D79">
            <v>9062.8896735899998</v>
          </cell>
          <cell r="F79" t="str">
            <v>CALC</v>
          </cell>
          <cell r="H79" t="str">
            <v>141</v>
          </cell>
          <cell r="I79" t="str">
            <v>C</v>
          </cell>
          <cell r="J79" t="str">
            <v>om_exp</v>
          </cell>
          <cell r="K79" t="str">
            <v>total_juris_amt</v>
          </cell>
          <cell r="M79" t="str">
            <v>2010/12/1/8/A/0</v>
          </cell>
        </row>
        <row r="80">
          <cell r="A80" t="str">
            <v>79</v>
          </cell>
          <cell r="B80" t="str">
            <v>OME_8141</v>
          </cell>
          <cell r="C80" t="str">
            <v>141 - Total Jurisdictional O &amp; M Exp Amount</v>
          </cell>
          <cell r="D80">
            <v>293522.22204056999</v>
          </cell>
          <cell r="F80" t="str">
            <v>CALC</v>
          </cell>
          <cell r="H80" t="str">
            <v>141</v>
          </cell>
          <cell r="I80" t="str">
            <v>C</v>
          </cell>
          <cell r="J80" t="str">
            <v>om_exp</v>
          </cell>
          <cell r="K80" t="str">
            <v>total_juris_amt</v>
          </cell>
          <cell r="M80" t="str">
            <v>2010/12/1/8/A/0</v>
          </cell>
        </row>
        <row r="81">
          <cell r="A81" t="str">
            <v>80</v>
          </cell>
          <cell r="B81" t="str">
            <v>OME_8141</v>
          </cell>
          <cell r="C81" t="str">
            <v>141 - Total Jurisdictional O &amp; M Exp Amount</v>
          </cell>
          <cell r="D81">
            <v>1079.3567926799999</v>
          </cell>
          <cell r="F81" t="str">
            <v>CALC</v>
          </cell>
          <cell r="H81" t="str">
            <v>141</v>
          </cell>
          <cell r="I81" t="str">
            <v>C</v>
          </cell>
          <cell r="J81" t="str">
            <v>om_exp</v>
          </cell>
          <cell r="K81" t="str">
            <v>total_juris_amt</v>
          </cell>
          <cell r="M81" t="str">
            <v>2010/12/1/8/A/0</v>
          </cell>
        </row>
        <row r="82">
          <cell r="A82" t="str">
            <v>81</v>
          </cell>
          <cell r="B82" t="str">
            <v>512_2590</v>
          </cell>
          <cell r="C82" t="str">
            <v xml:space="preserve">MAINT BOILER PLT-ESP MAINT COSTS-ECRC             </v>
          </cell>
          <cell r="D82">
            <v>299429.67</v>
          </cell>
          <cell r="E82" t="str">
            <v>512259</v>
          </cell>
          <cell r="F82" t="str">
            <v>WALKER</v>
          </cell>
          <cell r="G82" t="str">
            <v>CM</v>
          </cell>
          <cell r="H82" t="str">
            <v>141</v>
          </cell>
          <cell r="I82" t="str">
            <v>W</v>
          </cell>
          <cell r="M82" t="str">
            <v>2010/12/1/8/A/0</v>
          </cell>
        </row>
        <row r="83">
          <cell r="A83" t="str">
            <v>82</v>
          </cell>
          <cell r="B83" t="str">
            <v>926_2130</v>
          </cell>
          <cell r="C83" t="str">
            <v xml:space="preserve">EMPLOYEE PENSIONS EXP-ENV COST RECOVERY           </v>
          </cell>
          <cell r="D83">
            <v>1101.08</v>
          </cell>
          <cell r="E83" t="str">
            <v>926213</v>
          </cell>
          <cell r="F83" t="str">
            <v>WALKER</v>
          </cell>
          <cell r="G83" t="str">
            <v>CM</v>
          </cell>
          <cell r="H83" t="str">
            <v>141</v>
          </cell>
          <cell r="I83" t="str">
            <v>W</v>
          </cell>
          <cell r="M83" t="str">
            <v>2010/12/1/8/A/0</v>
          </cell>
        </row>
        <row r="84">
          <cell r="A84" t="str">
            <v>83</v>
          </cell>
          <cell r="B84" t="str">
            <v>OM5_8142</v>
          </cell>
          <cell r="C84" t="str">
            <v>142 - CP Allocation O &amp; M Exp Amount</v>
          </cell>
          <cell r="D84">
            <v>0</v>
          </cell>
          <cell r="F84" t="str">
            <v>CALC</v>
          </cell>
          <cell r="H84" t="str">
            <v>142</v>
          </cell>
          <cell r="I84" t="str">
            <v>C</v>
          </cell>
          <cell r="J84" t="str">
            <v>om_exp</v>
          </cell>
          <cell r="K84" t="str">
            <v>alloc_cp_amt</v>
          </cell>
          <cell r="M84" t="str">
            <v>2010/12/1/8/A/0</v>
          </cell>
        </row>
        <row r="85">
          <cell r="A85" t="str">
            <v>84</v>
          </cell>
          <cell r="B85" t="str">
            <v>OM5_8142</v>
          </cell>
          <cell r="C85" t="str">
            <v>142 - CP Allocation O &amp; M Exp Amount</v>
          </cell>
          <cell r="D85">
            <v>0</v>
          </cell>
          <cell r="F85" t="str">
            <v>CALC</v>
          </cell>
          <cell r="H85" t="str">
            <v>142</v>
          </cell>
          <cell r="I85" t="str">
            <v>C</v>
          </cell>
          <cell r="J85" t="str">
            <v>om_exp</v>
          </cell>
          <cell r="K85" t="str">
            <v>alloc_cp_amt</v>
          </cell>
          <cell r="M85" t="str">
            <v>2010/12/1/8/A/0</v>
          </cell>
        </row>
        <row r="86">
          <cell r="A86" t="str">
            <v>85</v>
          </cell>
          <cell r="B86" t="str">
            <v>OM5_8142</v>
          </cell>
          <cell r="C86" t="str">
            <v>142 - CP Allocation O &amp; M Exp Amount</v>
          </cell>
          <cell r="D86">
            <v>0</v>
          </cell>
          <cell r="F86" t="str">
            <v>CALC</v>
          </cell>
          <cell r="H86" t="str">
            <v>142</v>
          </cell>
          <cell r="I86" t="str">
            <v>C</v>
          </cell>
          <cell r="J86" t="str">
            <v>om_exp</v>
          </cell>
          <cell r="K86" t="str">
            <v>alloc_cp_amt</v>
          </cell>
          <cell r="M86" t="str">
            <v>2010/12/1/8/A/0</v>
          </cell>
        </row>
        <row r="87">
          <cell r="A87" t="str">
            <v>86</v>
          </cell>
          <cell r="B87" t="str">
            <v>OM2_8142</v>
          </cell>
          <cell r="C87" t="str">
            <v>142 - CP Allocation Factor</v>
          </cell>
          <cell r="D87">
            <v>1</v>
          </cell>
          <cell r="F87" t="str">
            <v>CALC</v>
          </cell>
          <cell r="H87" t="str">
            <v>142</v>
          </cell>
          <cell r="I87" t="str">
            <v>C</v>
          </cell>
          <cell r="J87" t="str">
            <v>om_exp</v>
          </cell>
          <cell r="K87" t="str">
            <v>alloc_cp</v>
          </cell>
          <cell r="M87" t="str">
            <v>2010/12/1/8/A/0</v>
          </cell>
        </row>
        <row r="88">
          <cell r="A88" t="str">
            <v>87</v>
          </cell>
          <cell r="B88" t="str">
            <v>OM2_8142</v>
          </cell>
          <cell r="C88" t="str">
            <v>142 - CP Allocation Factor</v>
          </cell>
          <cell r="D88">
            <v>1</v>
          </cell>
          <cell r="F88" t="str">
            <v>CALC</v>
          </cell>
          <cell r="H88" t="str">
            <v>142</v>
          </cell>
          <cell r="I88" t="str">
            <v>C</v>
          </cell>
          <cell r="J88" t="str">
            <v>om_exp</v>
          </cell>
          <cell r="K88" t="str">
            <v>alloc_cp</v>
          </cell>
          <cell r="M88" t="str">
            <v>2010/12/1/8/A/0</v>
          </cell>
        </row>
        <row r="89">
          <cell r="A89" t="str">
            <v>88</v>
          </cell>
          <cell r="B89" t="str">
            <v>OM2_8142</v>
          </cell>
          <cell r="C89" t="str">
            <v>142 - CP Allocation Factor</v>
          </cell>
          <cell r="D89">
            <v>1</v>
          </cell>
          <cell r="F89" t="str">
            <v>CALC</v>
          </cell>
          <cell r="H89" t="str">
            <v>142</v>
          </cell>
          <cell r="I89" t="str">
            <v>C</v>
          </cell>
          <cell r="J89" t="str">
            <v>om_exp</v>
          </cell>
          <cell r="K89" t="str">
            <v>alloc_cp</v>
          </cell>
          <cell r="M89" t="str">
            <v>2010/12/1/8/A/0</v>
          </cell>
        </row>
        <row r="90">
          <cell r="A90" t="str">
            <v>89</v>
          </cell>
          <cell r="B90" t="str">
            <v>OM6_8142</v>
          </cell>
          <cell r="C90" t="str">
            <v>142 - GCP Allocation O &amp; M Exp Amount</v>
          </cell>
          <cell r="D90">
            <v>0</v>
          </cell>
          <cell r="F90" t="str">
            <v>CALC</v>
          </cell>
          <cell r="H90" t="str">
            <v>142</v>
          </cell>
          <cell r="I90" t="str">
            <v>C</v>
          </cell>
          <cell r="J90" t="str">
            <v>om_exp</v>
          </cell>
          <cell r="K90" t="str">
            <v>alloc_gcp_amt</v>
          </cell>
          <cell r="M90" t="str">
            <v>2010/12/1/8/A/0</v>
          </cell>
        </row>
        <row r="91">
          <cell r="A91" t="str">
            <v>90</v>
          </cell>
          <cell r="B91" t="str">
            <v>OM6_8142</v>
          </cell>
          <cell r="C91" t="str">
            <v>142 - GCP Allocation O &amp; M Exp Amount</v>
          </cell>
          <cell r="D91">
            <v>0</v>
          </cell>
          <cell r="F91" t="str">
            <v>CALC</v>
          </cell>
          <cell r="H91" t="str">
            <v>142</v>
          </cell>
          <cell r="I91" t="str">
            <v>C</v>
          </cell>
          <cell r="J91" t="str">
            <v>om_exp</v>
          </cell>
          <cell r="K91" t="str">
            <v>alloc_gcp_amt</v>
          </cell>
          <cell r="M91" t="str">
            <v>2010/12/1/8/A/0</v>
          </cell>
        </row>
        <row r="92">
          <cell r="A92" t="str">
            <v>91</v>
          </cell>
          <cell r="B92" t="str">
            <v>OM6_8142</v>
          </cell>
          <cell r="C92" t="str">
            <v>142 - GCP Allocation O &amp; M Exp Amount</v>
          </cell>
          <cell r="D92">
            <v>0</v>
          </cell>
          <cell r="F92" t="str">
            <v>CALC</v>
          </cell>
          <cell r="H92" t="str">
            <v>142</v>
          </cell>
          <cell r="I92" t="str">
            <v>C</v>
          </cell>
          <cell r="J92" t="str">
            <v>om_exp</v>
          </cell>
          <cell r="K92" t="str">
            <v>alloc_gcp_amt</v>
          </cell>
          <cell r="M92" t="str">
            <v>2010/12/1/8/A/0</v>
          </cell>
        </row>
        <row r="93">
          <cell r="A93" t="str">
            <v>92</v>
          </cell>
          <cell r="B93" t="str">
            <v>OM3_8142</v>
          </cell>
          <cell r="C93" t="str">
            <v>142 - GCP Allocation Factor</v>
          </cell>
          <cell r="D93">
            <v>0</v>
          </cell>
          <cell r="F93" t="str">
            <v>CALC</v>
          </cell>
          <cell r="H93" t="str">
            <v>142</v>
          </cell>
          <cell r="I93" t="str">
            <v>C</v>
          </cell>
          <cell r="J93" t="str">
            <v>om_exp</v>
          </cell>
          <cell r="K93" t="str">
            <v>alloc_gcp</v>
          </cell>
          <cell r="M93" t="str">
            <v>2010/12/1/8/A/0</v>
          </cell>
        </row>
        <row r="94">
          <cell r="A94" t="str">
            <v>93</v>
          </cell>
          <cell r="B94" t="str">
            <v>OM3_8142</v>
          </cell>
          <cell r="C94" t="str">
            <v>142 - GCP Allocation Factor</v>
          </cell>
          <cell r="D94">
            <v>0</v>
          </cell>
          <cell r="F94" t="str">
            <v>CALC</v>
          </cell>
          <cell r="H94" t="str">
            <v>142</v>
          </cell>
          <cell r="I94" t="str">
            <v>C</v>
          </cell>
          <cell r="J94" t="str">
            <v>om_exp</v>
          </cell>
          <cell r="K94" t="str">
            <v>alloc_gcp</v>
          </cell>
          <cell r="M94" t="str">
            <v>2010/12/1/8/A/0</v>
          </cell>
        </row>
        <row r="95">
          <cell r="A95" t="str">
            <v>94</v>
          </cell>
          <cell r="B95" t="str">
            <v>OM3_8142</v>
          </cell>
          <cell r="C95" t="str">
            <v>142 - GCP Allocation Factor</v>
          </cell>
          <cell r="D95">
            <v>0</v>
          </cell>
          <cell r="F95" t="str">
            <v>CALC</v>
          </cell>
          <cell r="H95" t="str">
            <v>142</v>
          </cell>
          <cell r="I95" t="str">
            <v>C</v>
          </cell>
          <cell r="J95" t="str">
            <v>om_exp</v>
          </cell>
          <cell r="K95" t="str">
            <v>alloc_gcp</v>
          </cell>
          <cell r="M95" t="str">
            <v>2010/12/1/8/A/0</v>
          </cell>
        </row>
        <row r="96">
          <cell r="A96" t="str">
            <v>95</v>
          </cell>
          <cell r="B96" t="str">
            <v>OMC_8142</v>
          </cell>
          <cell r="C96" t="str">
            <v>142 - GCP Jurisdictional O &amp; M Exp Amount</v>
          </cell>
          <cell r="D96">
            <v>0</v>
          </cell>
          <cell r="F96" t="str">
            <v>CALC</v>
          </cell>
          <cell r="H96" t="str">
            <v>142</v>
          </cell>
          <cell r="I96" t="str">
            <v>C</v>
          </cell>
          <cell r="J96" t="str">
            <v>om_exp</v>
          </cell>
          <cell r="K96" t="str">
            <v>juris_gcp_amt</v>
          </cell>
          <cell r="M96" t="str">
            <v>2010/12/1/8/A/0</v>
          </cell>
        </row>
        <row r="97">
          <cell r="A97" t="str">
            <v>96</v>
          </cell>
          <cell r="B97" t="str">
            <v>OMC_8142</v>
          </cell>
          <cell r="C97" t="str">
            <v>142 - GCP Jurisdictional O &amp; M Exp Amount</v>
          </cell>
          <cell r="D97">
            <v>0</v>
          </cell>
          <cell r="F97" t="str">
            <v>CALC</v>
          </cell>
          <cell r="H97" t="str">
            <v>142</v>
          </cell>
          <cell r="I97" t="str">
            <v>C</v>
          </cell>
          <cell r="J97" t="str">
            <v>om_exp</v>
          </cell>
          <cell r="K97" t="str">
            <v>juris_gcp_amt</v>
          </cell>
          <cell r="M97" t="str">
            <v>2010/12/1/8/A/0</v>
          </cell>
        </row>
        <row r="98">
          <cell r="A98" t="str">
            <v>97</v>
          </cell>
          <cell r="B98" t="str">
            <v>OMC_8142</v>
          </cell>
          <cell r="C98" t="str">
            <v>142 - GCP Jurisdictional O &amp; M Exp Amount</v>
          </cell>
          <cell r="D98">
            <v>0</v>
          </cell>
          <cell r="F98" t="str">
            <v>CALC</v>
          </cell>
          <cell r="H98" t="str">
            <v>142</v>
          </cell>
          <cell r="I98" t="str">
            <v>C</v>
          </cell>
          <cell r="J98" t="str">
            <v>om_exp</v>
          </cell>
          <cell r="K98" t="str">
            <v>juris_gcp_amt</v>
          </cell>
          <cell r="M98" t="str">
            <v>2010/12/1/8/A/0</v>
          </cell>
        </row>
        <row r="99">
          <cell r="A99" t="str">
            <v>98</v>
          </cell>
          <cell r="B99" t="str">
            <v>OM4_8142</v>
          </cell>
          <cell r="C99" t="str">
            <v>142 - Energy Allocation Factor</v>
          </cell>
          <cell r="D99">
            <v>0</v>
          </cell>
          <cell r="F99" t="str">
            <v>CALC</v>
          </cell>
          <cell r="H99" t="str">
            <v>142</v>
          </cell>
          <cell r="I99" t="str">
            <v>C</v>
          </cell>
          <cell r="J99" t="str">
            <v>om_exp</v>
          </cell>
          <cell r="K99" t="str">
            <v>alloc_energy</v>
          </cell>
          <cell r="M99" t="str">
            <v>2010/12/1/8/A/0</v>
          </cell>
        </row>
        <row r="100">
          <cell r="A100" t="str">
            <v>99</v>
          </cell>
          <cell r="B100" t="str">
            <v>OM4_8142</v>
          </cell>
          <cell r="C100" t="str">
            <v>142 - Energy Allocation Factor</v>
          </cell>
          <cell r="D100">
            <v>0</v>
          </cell>
          <cell r="F100" t="str">
            <v>CALC</v>
          </cell>
          <cell r="H100" t="str">
            <v>142</v>
          </cell>
          <cell r="I100" t="str">
            <v>C</v>
          </cell>
          <cell r="J100" t="str">
            <v>om_exp</v>
          </cell>
          <cell r="K100" t="str">
            <v>alloc_energy</v>
          </cell>
          <cell r="M100" t="str">
            <v>2010/12/1/8/A/0</v>
          </cell>
        </row>
        <row r="101">
          <cell r="A101" t="str">
            <v>100</v>
          </cell>
          <cell r="B101" t="str">
            <v>OM4_8142</v>
          </cell>
          <cell r="C101" t="str">
            <v>142 - Energy Allocation Factor</v>
          </cell>
          <cell r="D101">
            <v>0</v>
          </cell>
          <cell r="F101" t="str">
            <v>CALC</v>
          </cell>
          <cell r="H101" t="str">
            <v>142</v>
          </cell>
          <cell r="I101" t="str">
            <v>C</v>
          </cell>
          <cell r="J101" t="str">
            <v>om_exp</v>
          </cell>
          <cell r="K101" t="str">
            <v>alloc_energy</v>
          </cell>
          <cell r="M101" t="str">
            <v>2010/12/1/8/A/0</v>
          </cell>
        </row>
        <row r="102">
          <cell r="A102" t="str">
            <v>101</v>
          </cell>
          <cell r="B102" t="str">
            <v>OM7_8142</v>
          </cell>
          <cell r="C102" t="str">
            <v>142 - Energy Allocation O &amp; M Exp Amount</v>
          </cell>
          <cell r="D102">
            <v>0</v>
          </cell>
          <cell r="F102" t="str">
            <v>CALC</v>
          </cell>
          <cell r="H102" t="str">
            <v>142</v>
          </cell>
          <cell r="I102" t="str">
            <v>C</v>
          </cell>
          <cell r="J102" t="str">
            <v>om_exp</v>
          </cell>
          <cell r="K102" t="str">
            <v>alloc_energy_amt</v>
          </cell>
          <cell r="M102" t="str">
            <v>2010/12/1/8/A/0</v>
          </cell>
        </row>
        <row r="103">
          <cell r="A103" t="str">
            <v>102</v>
          </cell>
          <cell r="B103" t="str">
            <v>OM7_8142</v>
          </cell>
          <cell r="C103" t="str">
            <v>142 - Energy Allocation O &amp; M Exp Amount</v>
          </cell>
          <cell r="D103">
            <v>0</v>
          </cell>
          <cell r="F103" t="str">
            <v>CALC</v>
          </cell>
          <cell r="H103" t="str">
            <v>142</v>
          </cell>
          <cell r="I103" t="str">
            <v>C</v>
          </cell>
          <cell r="J103" t="str">
            <v>om_exp</v>
          </cell>
          <cell r="K103" t="str">
            <v>alloc_energy_amt</v>
          </cell>
          <cell r="M103" t="str">
            <v>2010/12/1/8/A/0</v>
          </cell>
        </row>
        <row r="104">
          <cell r="A104" t="str">
            <v>103</v>
          </cell>
          <cell r="B104" t="str">
            <v>OM7_8142</v>
          </cell>
          <cell r="C104" t="str">
            <v>142 - Energy Allocation O &amp; M Exp Amount</v>
          </cell>
          <cell r="D104">
            <v>0</v>
          </cell>
          <cell r="F104" t="str">
            <v>CALC</v>
          </cell>
          <cell r="H104" t="str">
            <v>142</v>
          </cell>
          <cell r="I104" t="str">
            <v>C</v>
          </cell>
          <cell r="J104" t="str">
            <v>om_exp</v>
          </cell>
          <cell r="K104" t="str">
            <v>alloc_energy_amt</v>
          </cell>
          <cell r="M104" t="str">
            <v>2010/12/1/8/A/0</v>
          </cell>
        </row>
        <row r="105">
          <cell r="A105" t="str">
            <v>104</v>
          </cell>
          <cell r="B105" t="str">
            <v>OMB_8142</v>
          </cell>
          <cell r="C105" t="str">
            <v>142 - CP Jurisdictional O &amp; M Exp Amount</v>
          </cell>
          <cell r="D105">
            <v>0</v>
          </cell>
          <cell r="F105" t="str">
            <v>CALC</v>
          </cell>
          <cell r="H105" t="str">
            <v>142</v>
          </cell>
          <cell r="I105" t="str">
            <v>C</v>
          </cell>
          <cell r="J105" t="str">
            <v>om_exp</v>
          </cell>
          <cell r="K105" t="str">
            <v>juris_cp_amt</v>
          </cell>
          <cell r="M105" t="str">
            <v>2010/12/1/8/A/0</v>
          </cell>
        </row>
        <row r="106">
          <cell r="A106" t="str">
            <v>105</v>
          </cell>
          <cell r="B106" t="str">
            <v>OMB_8142</v>
          </cell>
          <cell r="C106" t="str">
            <v>142 - CP Jurisdictional O &amp; M Exp Amount</v>
          </cell>
          <cell r="D106">
            <v>0</v>
          </cell>
          <cell r="F106" t="str">
            <v>CALC</v>
          </cell>
          <cell r="H106" t="str">
            <v>142</v>
          </cell>
          <cell r="I106" t="str">
            <v>C</v>
          </cell>
          <cell r="J106" t="str">
            <v>om_exp</v>
          </cell>
          <cell r="K106" t="str">
            <v>juris_cp_amt</v>
          </cell>
          <cell r="M106" t="str">
            <v>2010/12/1/8/A/0</v>
          </cell>
        </row>
        <row r="107">
          <cell r="A107" t="str">
            <v>106</v>
          </cell>
          <cell r="B107" t="str">
            <v>OMB_8142</v>
          </cell>
          <cell r="C107" t="str">
            <v>142 - CP Jurisdictional O &amp; M Exp Amount</v>
          </cell>
          <cell r="D107">
            <v>0</v>
          </cell>
          <cell r="F107" t="str">
            <v>CALC</v>
          </cell>
          <cell r="H107" t="str">
            <v>142</v>
          </cell>
          <cell r="I107" t="str">
            <v>C</v>
          </cell>
          <cell r="J107" t="str">
            <v>om_exp</v>
          </cell>
          <cell r="K107" t="str">
            <v>juris_cp_amt</v>
          </cell>
          <cell r="M107" t="str">
            <v>2010/12/1/8/A/0</v>
          </cell>
        </row>
        <row r="108">
          <cell r="A108" t="str">
            <v>107</v>
          </cell>
          <cell r="B108" t="str">
            <v>OM8_8142</v>
          </cell>
          <cell r="C108" t="str">
            <v>142 - CP Jurisdictional Factor</v>
          </cell>
          <cell r="D108">
            <v>0.98031049999999997</v>
          </cell>
          <cell r="F108" t="str">
            <v>CALC</v>
          </cell>
          <cell r="H108" t="str">
            <v>142</v>
          </cell>
          <cell r="I108" t="str">
            <v>C</v>
          </cell>
          <cell r="J108" t="str">
            <v>om_exp</v>
          </cell>
          <cell r="K108" t="str">
            <v>juris_cp</v>
          </cell>
          <cell r="M108" t="str">
            <v>2010/12/1/8/A/0</v>
          </cell>
        </row>
        <row r="109">
          <cell r="A109" t="str">
            <v>108</v>
          </cell>
          <cell r="B109" t="str">
            <v>OM8_8142</v>
          </cell>
          <cell r="C109" t="str">
            <v>142 - CP Jurisdictional Factor</v>
          </cell>
          <cell r="D109">
            <v>0.98031049999999997</v>
          </cell>
          <cell r="F109" t="str">
            <v>CALC</v>
          </cell>
          <cell r="H109" t="str">
            <v>142</v>
          </cell>
          <cell r="I109" t="str">
            <v>C</v>
          </cell>
          <cell r="J109" t="str">
            <v>om_exp</v>
          </cell>
          <cell r="K109" t="str">
            <v>juris_cp</v>
          </cell>
          <cell r="M109" t="str">
            <v>2010/12/1/8/A/0</v>
          </cell>
        </row>
        <row r="110">
          <cell r="A110" t="str">
            <v>109</v>
          </cell>
          <cell r="B110" t="str">
            <v>OM8_8142</v>
          </cell>
          <cell r="C110" t="str">
            <v>142 - CP Jurisdictional Factor</v>
          </cell>
          <cell r="D110">
            <v>0.98031049999999997</v>
          </cell>
          <cell r="F110" t="str">
            <v>CALC</v>
          </cell>
          <cell r="H110" t="str">
            <v>142</v>
          </cell>
          <cell r="I110" t="str">
            <v>C</v>
          </cell>
          <cell r="J110" t="str">
            <v>om_exp</v>
          </cell>
          <cell r="K110" t="str">
            <v>juris_cp</v>
          </cell>
          <cell r="M110" t="str">
            <v>2010/12/1/8/A/0</v>
          </cell>
        </row>
        <row r="111">
          <cell r="A111" t="str">
            <v>110</v>
          </cell>
          <cell r="B111" t="str">
            <v>OMA_8142</v>
          </cell>
          <cell r="C111" t="str">
            <v>142 - Energy Jurisdictional Factor</v>
          </cell>
          <cell r="D111">
            <v>0.980271</v>
          </cell>
          <cell r="F111" t="str">
            <v>CALC</v>
          </cell>
          <cell r="H111" t="str">
            <v>142</v>
          </cell>
          <cell r="I111" t="str">
            <v>C</v>
          </cell>
          <cell r="J111" t="str">
            <v>om_exp</v>
          </cell>
          <cell r="K111" t="str">
            <v>juris_energy</v>
          </cell>
          <cell r="M111" t="str">
            <v>2010/12/1/8/A/0</v>
          </cell>
        </row>
        <row r="112">
          <cell r="A112" t="str">
            <v>111</v>
          </cell>
          <cell r="B112" t="str">
            <v>OMA_8142</v>
          </cell>
          <cell r="C112" t="str">
            <v>142 - Energy Jurisdictional Factor</v>
          </cell>
          <cell r="D112">
            <v>0.980271</v>
          </cell>
          <cell r="F112" t="str">
            <v>CALC</v>
          </cell>
          <cell r="H112" t="str">
            <v>142</v>
          </cell>
          <cell r="I112" t="str">
            <v>C</v>
          </cell>
          <cell r="J112" t="str">
            <v>om_exp</v>
          </cell>
          <cell r="K112" t="str">
            <v>juris_energy</v>
          </cell>
          <cell r="M112" t="str">
            <v>2010/12/1/8/A/0</v>
          </cell>
        </row>
        <row r="113">
          <cell r="A113" t="str">
            <v>112</v>
          </cell>
          <cell r="B113" t="str">
            <v>OMA_8142</v>
          </cell>
          <cell r="C113" t="str">
            <v>142 - Energy Jurisdictional Factor</v>
          </cell>
          <cell r="D113">
            <v>0.980271</v>
          </cell>
          <cell r="F113" t="str">
            <v>CALC</v>
          </cell>
          <cell r="H113" t="str">
            <v>142</v>
          </cell>
          <cell r="I113" t="str">
            <v>C</v>
          </cell>
          <cell r="J113" t="str">
            <v>om_exp</v>
          </cell>
          <cell r="K113" t="str">
            <v>juris_energy</v>
          </cell>
          <cell r="M113" t="str">
            <v>2010/12/1/8/A/0</v>
          </cell>
        </row>
        <row r="114">
          <cell r="A114" t="str">
            <v>113</v>
          </cell>
          <cell r="B114" t="str">
            <v>OM1_8142</v>
          </cell>
          <cell r="C114" t="str">
            <v>142 - O &amp; M Expenses Amount</v>
          </cell>
          <cell r="D114">
            <v>0</v>
          </cell>
          <cell r="F114" t="str">
            <v>CALC</v>
          </cell>
          <cell r="H114" t="str">
            <v>142</v>
          </cell>
          <cell r="I114" t="str">
            <v>C</v>
          </cell>
          <cell r="J114" t="str">
            <v>om_exp</v>
          </cell>
          <cell r="K114" t="str">
            <v>beg_bal</v>
          </cell>
          <cell r="M114" t="str">
            <v>2010/12/1/8/A/0</v>
          </cell>
        </row>
        <row r="115">
          <cell r="A115" t="str">
            <v>114</v>
          </cell>
          <cell r="B115" t="str">
            <v>OM1_8142</v>
          </cell>
          <cell r="C115" t="str">
            <v>142 - O &amp; M Expenses Amount</v>
          </cell>
          <cell r="D115">
            <v>0</v>
          </cell>
          <cell r="F115" t="str">
            <v>CALC</v>
          </cell>
          <cell r="H115" t="str">
            <v>142</v>
          </cell>
          <cell r="I115" t="str">
            <v>C</v>
          </cell>
          <cell r="J115" t="str">
            <v>om_exp</v>
          </cell>
          <cell r="K115" t="str">
            <v>beg_bal</v>
          </cell>
          <cell r="M115" t="str">
            <v>2010/12/1/8/A/0</v>
          </cell>
        </row>
        <row r="116">
          <cell r="A116" t="str">
            <v>115</v>
          </cell>
          <cell r="B116" t="str">
            <v>OM1_8142</v>
          </cell>
          <cell r="C116" t="str">
            <v>142 - O &amp; M Expenses Amount</v>
          </cell>
          <cell r="D116">
            <v>0</v>
          </cell>
          <cell r="F116" t="str">
            <v>CALC</v>
          </cell>
          <cell r="H116" t="str">
            <v>142</v>
          </cell>
          <cell r="I116" t="str">
            <v>C</v>
          </cell>
          <cell r="J116" t="str">
            <v>om_exp</v>
          </cell>
          <cell r="K116" t="str">
            <v>beg_bal</v>
          </cell>
          <cell r="M116" t="str">
            <v>2010/12/1/8/A/0</v>
          </cell>
        </row>
        <row r="117">
          <cell r="A117" t="str">
            <v>116</v>
          </cell>
          <cell r="B117" t="str">
            <v>OM9_8142</v>
          </cell>
          <cell r="C117" t="str">
            <v>142 - GCP Jurisdictional Factor</v>
          </cell>
          <cell r="D117">
            <v>1</v>
          </cell>
          <cell r="F117" t="str">
            <v>CALC</v>
          </cell>
          <cell r="H117" t="str">
            <v>142</v>
          </cell>
          <cell r="I117" t="str">
            <v>C</v>
          </cell>
          <cell r="J117" t="str">
            <v>om_exp</v>
          </cell>
          <cell r="K117" t="str">
            <v>juris_gcp</v>
          </cell>
          <cell r="M117" t="str">
            <v>2010/12/1/8/A/0</v>
          </cell>
        </row>
        <row r="118">
          <cell r="A118" t="str">
            <v>117</v>
          </cell>
          <cell r="B118" t="str">
            <v>OM9_8142</v>
          </cell>
          <cell r="C118" t="str">
            <v>142 - GCP Jurisdictional Factor</v>
          </cell>
          <cell r="D118">
            <v>1</v>
          </cell>
          <cell r="F118" t="str">
            <v>CALC</v>
          </cell>
          <cell r="H118" t="str">
            <v>142</v>
          </cell>
          <cell r="I118" t="str">
            <v>C</v>
          </cell>
          <cell r="J118" t="str">
            <v>om_exp</v>
          </cell>
          <cell r="K118" t="str">
            <v>juris_gcp</v>
          </cell>
          <cell r="M118" t="str">
            <v>2010/12/1/8/A/0</v>
          </cell>
        </row>
        <row r="119">
          <cell r="A119" t="str">
            <v>118</v>
          </cell>
          <cell r="B119" t="str">
            <v>OM9_8142</v>
          </cell>
          <cell r="C119" t="str">
            <v>142 - GCP Jurisdictional Factor</v>
          </cell>
          <cell r="D119">
            <v>1</v>
          </cell>
          <cell r="F119" t="str">
            <v>CALC</v>
          </cell>
          <cell r="H119" t="str">
            <v>142</v>
          </cell>
          <cell r="I119" t="str">
            <v>C</v>
          </cell>
          <cell r="J119" t="str">
            <v>om_exp</v>
          </cell>
          <cell r="K119" t="str">
            <v>juris_gcp</v>
          </cell>
          <cell r="M119" t="str">
            <v>2010/12/1/8/A/0</v>
          </cell>
        </row>
        <row r="120">
          <cell r="A120" t="str">
            <v>119</v>
          </cell>
          <cell r="B120" t="str">
            <v>OMD_8142</v>
          </cell>
          <cell r="C120" t="str">
            <v>142 - Energy Jurisdictional O &amp; M Exp Amount</v>
          </cell>
          <cell r="D120">
            <v>0</v>
          </cell>
          <cell r="F120" t="str">
            <v>CALC</v>
          </cell>
          <cell r="H120" t="str">
            <v>142</v>
          </cell>
          <cell r="I120" t="str">
            <v>C</v>
          </cell>
          <cell r="J120" t="str">
            <v>om_exp</v>
          </cell>
          <cell r="K120" t="str">
            <v>juris_energy_amt</v>
          </cell>
          <cell r="M120" t="str">
            <v>2010/12/1/8/A/0</v>
          </cell>
        </row>
        <row r="121">
          <cell r="A121" t="str">
            <v>120</v>
          </cell>
          <cell r="B121" t="str">
            <v>OMD_8142</v>
          </cell>
          <cell r="C121" t="str">
            <v>142 - Energy Jurisdictional O &amp; M Exp Amount</v>
          </cell>
          <cell r="D121">
            <v>0</v>
          </cell>
          <cell r="F121" t="str">
            <v>CALC</v>
          </cell>
          <cell r="H121" t="str">
            <v>142</v>
          </cell>
          <cell r="I121" t="str">
            <v>C</v>
          </cell>
          <cell r="J121" t="str">
            <v>om_exp</v>
          </cell>
          <cell r="K121" t="str">
            <v>juris_energy_amt</v>
          </cell>
          <cell r="M121" t="str">
            <v>2010/12/1/8/A/0</v>
          </cell>
        </row>
        <row r="122">
          <cell r="A122" t="str">
            <v>121</v>
          </cell>
          <cell r="B122" t="str">
            <v>OMD_8142</v>
          </cell>
          <cell r="C122" t="str">
            <v>142 - Energy Jurisdictional O &amp; M Exp Amount</v>
          </cell>
          <cell r="D122">
            <v>0</v>
          </cell>
          <cell r="F122" t="str">
            <v>CALC</v>
          </cell>
          <cell r="H122" t="str">
            <v>142</v>
          </cell>
          <cell r="I122" t="str">
            <v>C</v>
          </cell>
          <cell r="J122" t="str">
            <v>om_exp</v>
          </cell>
          <cell r="K122" t="str">
            <v>juris_energy_amt</v>
          </cell>
          <cell r="M122" t="str">
            <v>2010/12/1/8/A/0</v>
          </cell>
        </row>
        <row r="123">
          <cell r="A123" t="str">
            <v>122</v>
          </cell>
          <cell r="B123" t="str">
            <v>OME_8142</v>
          </cell>
          <cell r="C123" t="str">
            <v>142 - Total Jurisdictional O &amp; M Exp Amount</v>
          </cell>
          <cell r="D123">
            <v>0</v>
          </cell>
          <cell r="F123" t="str">
            <v>CALC</v>
          </cell>
          <cell r="H123" t="str">
            <v>142</v>
          </cell>
          <cell r="I123" t="str">
            <v>C</v>
          </cell>
          <cell r="J123" t="str">
            <v>om_exp</v>
          </cell>
          <cell r="K123" t="str">
            <v>total_juris_amt</v>
          </cell>
          <cell r="M123" t="str">
            <v>2010/12/1/8/A/0</v>
          </cell>
        </row>
        <row r="124">
          <cell r="A124" t="str">
            <v>123</v>
          </cell>
          <cell r="B124" t="str">
            <v>OME_8142</v>
          </cell>
          <cell r="C124" t="str">
            <v>142 - Total Jurisdictional O &amp; M Exp Amount</v>
          </cell>
          <cell r="D124">
            <v>0</v>
          </cell>
          <cell r="F124" t="str">
            <v>CALC</v>
          </cell>
          <cell r="H124" t="str">
            <v>142</v>
          </cell>
          <cell r="I124" t="str">
            <v>C</v>
          </cell>
          <cell r="J124" t="str">
            <v>om_exp</v>
          </cell>
          <cell r="K124" t="str">
            <v>total_juris_amt</v>
          </cell>
          <cell r="M124" t="str">
            <v>2010/12/1/8/A/0</v>
          </cell>
        </row>
        <row r="125">
          <cell r="A125" t="str">
            <v>124</v>
          </cell>
          <cell r="B125" t="str">
            <v>OME_8142</v>
          </cell>
          <cell r="C125" t="str">
            <v>142 - Total Jurisdictional O &amp; M Exp Amount</v>
          </cell>
          <cell r="D125">
            <v>0</v>
          </cell>
          <cell r="F125" t="str">
            <v>CALC</v>
          </cell>
          <cell r="H125" t="str">
            <v>142</v>
          </cell>
          <cell r="I125" t="str">
            <v>C</v>
          </cell>
          <cell r="J125" t="str">
            <v>om_exp</v>
          </cell>
          <cell r="K125" t="str">
            <v>total_juris_amt</v>
          </cell>
          <cell r="M125" t="str">
            <v>2010/12/1/8/A/0</v>
          </cell>
        </row>
        <row r="126">
          <cell r="A126" t="str">
            <v>125</v>
          </cell>
          <cell r="B126" t="str">
            <v>OM5_8143</v>
          </cell>
          <cell r="C126" t="str">
            <v>143 - CP Allocation O &amp; M Exp Amount</v>
          </cell>
          <cell r="D126">
            <v>0</v>
          </cell>
          <cell r="F126" t="str">
            <v>CALC</v>
          </cell>
          <cell r="H126" t="str">
            <v>143</v>
          </cell>
          <cell r="I126" t="str">
            <v>C</v>
          </cell>
          <cell r="J126" t="str">
            <v>om_exp</v>
          </cell>
          <cell r="K126" t="str">
            <v>alloc_cp_amt</v>
          </cell>
          <cell r="M126" t="str">
            <v>2010/12/1/8/A/0</v>
          </cell>
        </row>
        <row r="127">
          <cell r="A127" t="str">
            <v>126</v>
          </cell>
          <cell r="B127" t="str">
            <v>OM5_8143</v>
          </cell>
          <cell r="C127" t="str">
            <v>143 - CP Allocation O &amp; M Exp Amount</v>
          </cell>
          <cell r="D127">
            <v>26102.47</v>
          </cell>
          <cell r="F127" t="str">
            <v>CALC</v>
          </cell>
          <cell r="H127" t="str">
            <v>143</v>
          </cell>
          <cell r="I127" t="str">
            <v>C</v>
          </cell>
          <cell r="J127" t="str">
            <v>om_exp</v>
          </cell>
          <cell r="K127" t="str">
            <v>alloc_cp_amt</v>
          </cell>
          <cell r="M127" t="str">
            <v>2010/12/1/8/A/0</v>
          </cell>
        </row>
        <row r="128">
          <cell r="A128" t="str">
            <v>127</v>
          </cell>
          <cell r="B128" t="str">
            <v>OM2_8143</v>
          </cell>
          <cell r="C128" t="str">
            <v>143 - CP Allocation Factor</v>
          </cell>
          <cell r="D128">
            <v>1</v>
          </cell>
          <cell r="F128" t="str">
            <v>CALC</v>
          </cell>
          <cell r="H128" t="str">
            <v>143</v>
          </cell>
          <cell r="I128" t="str">
            <v>C</v>
          </cell>
          <cell r="J128" t="str">
            <v>om_exp</v>
          </cell>
          <cell r="K128" t="str">
            <v>alloc_cp</v>
          </cell>
          <cell r="M128" t="str">
            <v>2010/12/1/8/A/0</v>
          </cell>
        </row>
        <row r="129">
          <cell r="A129" t="str">
            <v>128</v>
          </cell>
          <cell r="B129" t="str">
            <v>OM2_8143</v>
          </cell>
          <cell r="C129" t="str">
            <v>143 - CP Allocation Factor</v>
          </cell>
          <cell r="D129">
            <v>1</v>
          </cell>
          <cell r="F129" t="str">
            <v>CALC</v>
          </cell>
          <cell r="H129" t="str">
            <v>143</v>
          </cell>
          <cell r="I129" t="str">
            <v>C</v>
          </cell>
          <cell r="J129" t="str">
            <v>om_exp</v>
          </cell>
          <cell r="K129" t="str">
            <v>alloc_cp</v>
          </cell>
          <cell r="M129" t="str">
            <v>2010/12/1/8/A/0</v>
          </cell>
        </row>
        <row r="130">
          <cell r="A130" t="str">
            <v>129</v>
          </cell>
          <cell r="B130" t="str">
            <v>OM6_8143</v>
          </cell>
          <cell r="C130" t="str">
            <v>143 - GCP Allocation O &amp; M Exp Amount</v>
          </cell>
          <cell r="D130">
            <v>0</v>
          </cell>
          <cell r="F130" t="str">
            <v>CALC</v>
          </cell>
          <cell r="H130" t="str">
            <v>143</v>
          </cell>
          <cell r="I130" t="str">
            <v>C</v>
          </cell>
          <cell r="J130" t="str">
            <v>om_exp</v>
          </cell>
          <cell r="K130" t="str">
            <v>alloc_gcp_amt</v>
          </cell>
          <cell r="M130" t="str">
            <v>2010/12/1/8/A/0</v>
          </cell>
        </row>
        <row r="131">
          <cell r="A131" t="str">
            <v>130</v>
          </cell>
          <cell r="B131" t="str">
            <v>OM6_8143</v>
          </cell>
          <cell r="C131" t="str">
            <v>143 - GCP Allocation O &amp; M Exp Amount</v>
          </cell>
          <cell r="D131">
            <v>0</v>
          </cell>
          <cell r="F131" t="str">
            <v>CALC</v>
          </cell>
          <cell r="H131" t="str">
            <v>143</v>
          </cell>
          <cell r="I131" t="str">
            <v>C</v>
          </cell>
          <cell r="J131" t="str">
            <v>om_exp</v>
          </cell>
          <cell r="K131" t="str">
            <v>alloc_gcp_amt</v>
          </cell>
          <cell r="M131" t="str">
            <v>2010/12/1/8/A/0</v>
          </cell>
        </row>
        <row r="132">
          <cell r="A132" t="str">
            <v>131</v>
          </cell>
          <cell r="B132" t="str">
            <v>OM3_8143</v>
          </cell>
          <cell r="C132" t="str">
            <v>143 - GCP Allocation Factor</v>
          </cell>
          <cell r="D132">
            <v>0</v>
          </cell>
          <cell r="F132" t="str">
            <v>CALC</v>
          </cell>
          <cell r="H132" t="str">
            <v>143</v>
          </cell>
          <cell r="I132" t="str">
            <v>C</v>
          </cell>
          <cell r="J132" t="str">
            <v>om_exp</v>
          </cell>
          <cell r="K132" t="str">
            <v>alloc_gcp</v>
          </cell>
          <cell r="M132" t="str">
            <v>2010/12/1/8/A/0</v>
          </cell>
        </row>
        <row r="133">
          <cell r="A133" t="str">
            <v>132</v>
          </cell>
          <cell r="B133" t="str">
            <v>OM3_8143</v>
          </cell>
          <cell r="C133" t="str">
            <v>143 - GCP Allocation Factor</v>
          </cell>
          <cell r="D133">
            <v>0</v>
          </cell>
          <cell r="F133" t="str">
            <v>CALC</v>
          </cell>
          <cell r="H133" t="str">
            <v>143</v>
          </cell>
          <cell r="I133" t="str">
            <v>C</v>
          </cell>
          <cell r="J133" t="str">
            <v>om_exp</v>
          </cell>
          <cell r="K133" t="str">
            <v>alloc_gcp</v>
          </cell>
          <cell r="M133" t="str">
            <v>2010/12/1/8/A/0</v>
          </cell>
        </row>
        <row r="134">
          <cell r="A134" t="str">
            <v>133</v>
          </cell>
          <cell r="B134" t="str">
            <v>OMC_8143</v>
          </cell>
          <cell r="C134" t="str">
            <v>143 - GCP Jurisdictional O &amp; M Exp Amount</v>
          </cell>
          <cell r="D134">
            <v>0</v>
          </cell>
          <cell r="F134" t="str">
            <v>CALC</v>
          </cell>
          <cell r="H134" t="str">
            <v>143</v>
          </cell>
          <cell r="I134" t="str">
            <v>C</v>
          </cell>
          <cell r="J134" t="str">
            <v>om_exp</v>
          </cell>
          <cell r="K134" t="str">
            <v>juris_gcp_amt</v>
          </cell>
          <cell r="M134" t="str">
            <v>2010/12/1/8/A/0</v>
          </cell>
        </row>
        <row r="135">
          <cell r="A135" t="str">
            <v>134</v>
          </cell>
          <cell r="B135" t="str">
            <v>OMC_8143</v>
          </cell>
          <cell r="C135" t="str">
            <v>143 - GCP Jurisdictional O &amp; M Exp Amount</v>
          </cell>
          <cell r="D135">
            <v>0</v>
          </cell>
          <cell r="F135" t="str">
            <v>CALC</v>
          </cell>
          <cell r="H135" t="str">
            <v>143</v>
          </cell>
          <cell r="I135" t="str">
            <v>C</v>
          </cell>
          <cell r="J135" t="str">
            <v>om_exp</v>
          </cell>
          <cell r="K135" t="str">
            <v>juris_gcp_amt</v>
          </cell>
          <cell r="M135" t="str">
            <v>2010/12/1/8/A/0</v>
          </cell>
        </row>
        <row r="136">
          <cell r="A136" t="str">
            <v>135</v>
          </cell>
          <cell r="B136" t="str">
            <v>OM4_8143</v>
          </cell>
          <cell r="C136" t="str">
            <v>143 - Energy Allocation Factor</v>
          </cell>
          <cell r="D136">
            <v>0</v>
          </cell>
          <cell r="F136" t="str">
            <v>CALC</v>
          </cell>
          <cell r="H136" t="str">
            <v>143</v>
          </cell>
          <cell r="I136" t="str">
            <v>C</v>
          </cell>
          <cell r="J136" t="str">
            <v>om_exp</v>
          </cell>
          <cell r="K136" t="str">
            <v>alloc_energy</v>
          </cell>
          <cell r="M136" t="str">
            <v>2010/12/1/8/A/0</v>
          </cell>
        </row>
        <row r="137">
          <cell r="A137" t="str">
            <v>136</v>
          </cell>
          <cell r="B137" t="str">
            <v>OM4_8143</v>
          </cell>
          <cell r="C137" t="str">
            <v>143 - Energy Allocation Factor</v>
          </cell>
          <cell r="D137">
            <v>0</v>
          </cell>
          <cell r="F137" t="str">
            <v>CALC</v>
          </cell>
          <cell r="H137" t="str">
            <v>143</v>
          </cell>
          <cell r="I137" t="str">
            <v>C</v>
          </cell>
          <cell r="J137" t="str">
            <v>om_exp</v>
          </cell>
          <cell r="K137" t="str">
            <v>alloc_energy</v>
          </cell>
          <cell r="M137" t="str">
            <v>2010/12/1/8/A/0</v>
          </cell>
        </row>
        <row r="138">
          <cell r="A138" t="str">
            <v>137</v>
          </cell>
          <cell r="B138" t="str">
            <v>OM7_8143</v>
          </cell>
          <cell r="C138" t="str">
            <v>143 - Energy Allocation O &amp; M Exp Amount</v>
          </cell>
          <cell r="D138">
            <v>0</v>
          </cell>
          <cell r="F138" t="str">
            <v>CALC</v>
          </cell>
          <cell r="H138" t="str">
            <v>143</v>
          </cell>
          <cell r="I138" t="str">
            <v>C</v>
          </cell>
          <cell r="J138" t="str">
            <v>om_exp</v>
          </cell>
          <cell r="K138" t="str">
            <v>alloc_energy_amt</v>
          </cell>
          <cell r="M138" t="str">
            <v>2010/12/1/8/A/0</v>
          </cell>
        </row>
        <row r="139">
          <cell r="A139" t="str">
            <v>138</v>
          </cell>
          <cell r="B139" t="str">
            <v>OM7_8143</v>
          </cell>
          <cell r="C139" t="str">
            <v>143 - Energy Allocation O &amp; M Exp Amount</v>
          </cell>
          <cell r="D139">
            <v>0</v>
          </cell>
          <cell r="F139" t="str">
            <v>CALC</v>
          </cell>
          <cell r="H139" t="str">
            <v>143</v>
          </cell>
          <cell r="I139" t="str">
            <v>C</v>
          </cell>
          <cell r="J139" t="str">
            <v>om_exp</v>
          </cell>
          <cell r="K139" t="str">
            <v>alloc_energy_amt</v>
          </cell>
          <cell r="M139" t="str">
            <v>2010/12/1/8/A/0</v>
          </cell>
        </row>
        <row r="140">
          <cell r="A140" t="str">
            <v>139</v>
          </cell>
          <cell r="B140" t="str">
            <v>OMB_8143</v>
          </cell>
          <cell r="C140" t="str">
            <v>143 - CP Jurisdictional O &amp; M Exp Amount</v>
          </cell>
          <cell r="D140">
            <v>0</v>
          </cell>
          <cell r="F140" t="str">
            <v>CALC</v>
          </cell>
          <cell r="H140" t="str">
            <v>143</v>
          </cell>
          <cell r="I140" t="str">
            <v>C</v>
          </cell>
          <cell r="J140" t="str">
            <v>om_exp</v>
          </cell>
          <cell r="K140" t="str">
            <v>juris_cp_amt</v>
          </cell>
          <cell r="M140" t="str">
            <v>2010/12/1/8/A/0</v>
          </cell>
        </row>
        <row r="141">
          <cell r="A141" t="str">
            <v>140</v>
          </cell>
          <cell r="B141" t="str">
            <v>OMB_8143</v>
          </cell>
          <cell r="C141" t="str">
            <v>143 - CP Jurisdictional O &amp; M Exp Amount</v>
          </cell>
          <cell r="D141">
            <v>25588.525416935001</v>
          </cell>
          <cell r="F141" t="str">
            <v>CALC</v>
          </cell>
          <cell r="H141" t="str">
            <v>143</v>
          </cell>
          <cell r="I141" t="str">
            <v>C</v>
          </cell>
          <cell r="J141" t="str">
            <v>om_exp</v>
          </cell>
          <cell r="K141" t="str">
            <v>juris_cp_amt</v>
          </cell>
          <cell r="M141" t="str">
            <v>2010/12/1/8/A/0</v>
          </cell>
        </row>
        <row r="142">
          <cell r="A142" t="str">
            <v>141</v>
          </cell>
          <cell r="B142" t="str">
            <v>O/U_8MON</v>
          </cell>
          <cell r="C142" t="str">
            <v>Over/(under) for the current period</v>
          </cell>
          <cell r="D142">
            <v>-1644742.4612382499</v>
          </cell>
          <cell r="F142" t="str">
            <v>CALC</v>
          </cell>
          <cell r="H142" t="str">
            <v>SP_CALC_OVER_UNDER</v>
          </cell>
          <cell r="I142" t="str">
            <v>F</v>
          </cell>
          <cell r="J142" t="str">
            <v>over_under</v>
          </cell>
          <cell r="K142" t="str">
            <v>curr_mon</v>
          </cell>
          <cell r="L142" t="str">
            <v>entry_to_gl</v>
          </cell>
          <cell r="M142" t="str">
            <v>2010/12/1/8/A/0</v>
          </cell>
        </row>
        <row r="143">
          <cell r="A143" t="str">
            <v>142</v>
          </cell>
          <cell r="B143" t="str">
            <v>O/U_8YTD</v>
          </cell>
          <cell r="C143" t="str">
            <v>YTD Over/(under) excluding current period</v>
          </cell>
          <cell r="D143">
            <v>42331704.959334299</v>
          </cell>
          <cell r="F143" t="str">
            <v>PRIOR_JV</v>
          </cell>
          <cell r="J143" t="str">
            <v>over_under</v>
          </cell>
          <cell r="K143" t="str">
            <v>ytd</v>
          </cell>
          <cell r="M143" t="str">
            <v>2010/12/1/8/A/0</v>
          </cell>
        </row>
        <row r="144">
          <cell r="A144" t="str">
            <v>143</v>
          </cell>
          <cell r="B144" t="str">
            <v>GLB_8END</v>
          </cell>
          <cell r="C144" t="str">
            <v>End of Period GL Balance</v>
          </cell>
          <cell r="D144">
            <v>45265983.705183797</v>
          </cell>
          <cell r="F144" t="str">
            <v>CALC</v>
          </cell>
          <cell r="H144" t="str">
            <v>SP_CALC_ENTRY_TO_GL</v>
          </cell>
          <cell r="J144" t="str">
            <v>entry_to_gl</v>
          </cell>
          <cell r="K144" t="str">
            <v>end_bal</v>
          </cell>
          <cell r="M144" t="str">
            <v>2010/12/1/8/A/0</v>
          </cell>
        </row>
        <row r="145">
          <cell r="A145" t="str">
            <v>144</v>
          </cell>
          <cell r="B145" t="str">
            <v>TRU_8TOT</v>
          </cell>
          <cell r="C145" t="str">
            <v>Total amount to be Refunded/(Collected) in Current Year</v>
          </cell>
          <cell r="D145">
            <v>6296975</v>
          </cell>
          <cell r="F145" t="str">
            <v>CALC</v>
          </cell>
          <cell r="H145" t="str">
            <v>SP_CALC_PRIOR_PERIOD</v>
          </cell>
          <cell r="J145" t="str">
            <v>prior_period</v>
          </cell>
          <cell r="K145" t="str">
            <v>report_only</v>
          </cell>
          <cell r="M145" t="str">
            <v>2010/12/1/8/A/0</v>
          </cell>
        </row>
        <row r="146">
          <cell r="A146" t="str">
            <v>145</v>
          </cell>
          <cell r="B146" t="str">
            <v>RAF_8FEE</v>
          </cell>
          <cell r="C146" t="str">
            <v>Regulatory Assessment Fee</v>
          </cell>
          <cell r="D146">
            <v>9525.5472743999999</v>
          </cell>
          <cell r="F146" t="str">
            <v>CALC</v>
          </cell>
          <cell r="H146" t="str">
            <v>SP_CALC_REVENUE</v>
          </cell>
          <cell r="J146" t="str">
            <v>revenue</v>
          </cell>
          <cell r="K146" t="str">
            <v>report_only</v>
          </cell>
          <cell r="M146" t="str">
            <v>2010/12/1/8/A/0</v>
          </cell>
        </row>
        <row r="147">
          <cell r="A147" t="str">
            <v>146</v>
          </cell>
          <cell r="B147" t="str">
            <v>OM6_8140</v>
          </cell>
          <cell r="C147" t="str">
            <v>140 - GCP Allocation O &amp; M Exp Amount</v>
          </cell>
          <cell r="D147">
            <v>0</v>
          </cell>
          <cell r="F147" t="str">
            <v>CALC</v>
          </cell>
          <cell r="H147" t="str">
            <v>140</v>
          </cell>
          <cell r="I147" t="str">
            <v>C</v>
          </cell>
          <cell r="J147" t="str">
            <v>om_exp</v>
          </cell>
          <cell r="K147" t="str">
            <v>alloc_gcp_amt</v>
          </cell>
          <cell r="M147" t="str">
            <v>2010/12/1/8/A/0</v>
          </cell>
        </row>
        <row r="148">
          <cell r="A148" t="str">
            <v>147</v>
          </cell>
          <cell r="B148" t="str">
            <v>OM6_8140</v>
          </cell>
          <cell r="C148" t="str">
            <v>140 - GCP Allocation O &amp; M Exp Amount</v>
          </cell>
          <cell r="D148">
            <v>0</v>
          </cell>
          <cell r="F148" t="str">
            <v>CALC</v>
          </cell>
          <cell r="H148" t="str">
            <v>140</v>
          </cell>
          <cell r="I148" t="str">
            <v>C</v>
          </cell>
          <cell r="J148" t="str">
            <v>om_exp</v>
          </cell>
          <cell r="K148" t="str">
            <v>alloc_gcp_amt</v>
          </cell>
          <cell r="M148" t="str">
            <v>2010/12/1/8/A/0</v>
          </cell>
        </row>
        <row r="149">
          <cell r="A149" t="str">
            <v>148</v>
          </cell>
          <cell r="B149" t="str">
            <v>OM6_8140</v>
          </cell>
          <cell r="C149" t="str">
            <v>140 - GCP Allocation O &amp; M Exp Amount</v>
          </cell>
          <cell r="D149">
            <v>0</v>
          </cell>
          <cell r="F149" t="str">
            <v>CALC</v>
          </cell>
          <cell r="H149" t="str">
            <v>140</v>
          </cell>
          <cell r="I149" t="str">
            <v>C</v>
          </cell>
          <cell r="J149" t="str">
            <v>om_exp</v>
          </cell>
          <cell r="K149" t="str">
            <v>alloc_gcp_amt</v>
          </cell>
          <cell r="M149" t="str">
            <v>2010/12/1/8/A/0</v>
          </cell>
        </row>
        <row r="150">
          <cell r="A150" t="str">
            <v>149</v>
          </cell>
          <cell r="B150" t="str">
            <v>OM6_8140</v>
          </cell>
          <cell r="C150" t="str">
            <v>140 - GCP Allocation O &amp; M Exp Amount</v>
          </cell>
          <cell r="D150">
            <v>0</v>
          </cell>
          <cell r="F150" t="str">
            <v>CALC</v>
          </cell>
          <cell r="H150" t="str">
            <v>140</v>
          </cell>
          <cell r="I150" t="str">
            <v>C</v>
          </cell>
          <cell r="J150" t="str">
            <v>om_exp</v>
          </cell>
          <cell r="K150" t="str">
            <v>alloc_gcp_amt</v>
          </cell>
          <cell r="M150" t="str">
            <v>2010/12/1/8/A/0</v>
          </cell>
        </row>
        <row r="151">
          <cell r="A151" t="str">
            <v>150</v>
          </cell>
          <cell r="B151" t="str">
            <v>OM6_8140</v>
          </cell>
          <cell r="C151" t="str">
            <v>140 - GCP Allocation O &amp; M Exp Amount</v>
          </cell>
          <cell r="D151">
            <v>0</v>
          </cell>
          <cell r="F151" t="str">
            <v>CALC</v>
          </cell>
          <cell r="H151" t="str">
            <v>140</v>
          </cell>
          <cell r="I151" t="str">
            <v>C</v>
          </cell>
          <cell r="J151" t="str">
            <v>om_exp</v>
          </cell>
          <cell r="K151" t="str">
            <v>alloc_gcp_amt</v>
          </cell>
          <cell r="M151" t="str">
            <v>2010/12/1/8/A/0</v>
          </cell>
        </row>
        <row r="152">
          <cell r="A152" t="str">
            <v>151</v>
          </cell>
          <cell r="B152" t="str">
            <v>OM6_8140</v>
          </cell>
          <cell r="C152" t="str">
            <v>140 - GCP Allocation O &amp; M Exp Amount</v>
          </cell>
          <cell r="D152">
            <v>0</v>
          </cell>
          <cell r="F152" t="str">
            <v>CALC</v>
          </cell>
          <cell r="H152" t="str">
            <v>140</v>
          </cell>
          <cell r="I152" t="str">
            <v>C</v>
          </cell>
          <cell r="J152" t="str">
            <v>om_exp</v>
          </cell>
          <cell r="K152" t="str">
            <v>alloc_gcp_amt</v>
          </cell>
          <cell r="M152" t="str">
            <v>2010/12/1/8/A/0</v>
          </cell>
        </row>
        <row r="153">
          <cell r="A153" t="str">
            <v>152</v>
          </cell>
          <cell r="B153" t="str">
            <v>OM6_8140</v>
          </cell>
          <cell r="C153" t="str">
            <v>140 - GCP Allocation O &amp; M Exp Amount</v>
          </cell>
          <cell r="D153">
            <v>0</v>
          </cell>
          <cell r="F153" t="str">
            <v>CALC</v>
          </cell>
          <cell r="H153" t="str">
            <v>140</v>
          </cell>
          <cell r="I153" t="str">
            <v>C</v>
          </cell>
          <cell r="J153" t="str">
            <v>om_exp</v>
          </cell>
          <cell r="K153" t="str">
            <v>alloc_gcp_amt</v>
          </cell>
          <cell r="M153" t="str">
            <v>2010/12/1/8/A/0</v>
          </cell>
        </row>
        <row r="154">
          <cell r="A154" t="str">
            <v>153</v>
          </cell>
          <cell r="B154" t="str">
            <v>OM6_8140</v>
          </cell>
          <cell r="C154" t="str">
            <v>140 - GCP Allocation O &amp; M Exp Amount</v>
          </cell>
          <cell r="D154">
            <v>0</v>
          </cell>
          <cell r="F154" t="str">
            <v>CALC</v>
          </cell>
          <cell r="H154" t="str">
            <v>140</v>
          </cell>
          <cell r="I154" t="str">
            <v>C</v>
          </cell>
          <cell r="J154" t="str">
            <v>om_exp</v>
          </cell>
          <cell r="K154" t="str">
            <v>alloc_gcp_amt</v>
          </cell>
          <cell r="M154" t="str">
            <v>2010/12/1/8/A/0</v>
          </cell>
        </row>
        <row r="155">
          <cell r="A155" t="str">
            <v>154</v>
          </cell>
          <cell r="B155" t="str">
            <v>OM6_8140</v>
          </cell>
          <cell r="C155" t="str">
            <v>140 - GCP Allocation O &amp; M Exp Amount</v>
          </cell>
          <cell r="D155">
            <v>0</v>
          </cell>
          <cell r="F155" t="str">
            <v>CALC</v>
          </cell>
          <cell r="H155" t="str">
            <v>140</v>
          </cell>
          <cell r="I155" t="str">
            <v>C</v>
          </cell>
          <cell r="J155" t="str">
            <v>om_exp</v>
          </cell>
          <cell r="K155" t="str">
            <v>alloc_gcp_amt</v>
          </cell>
          <cell r="M155" t="str">
            <v>2010/12/1/8/A/0</v>
          </cell>
        </row>
        <row r="156">
          <cell r="A156" t="str">
            <v>155</v>
          </cell>
          <cell r="B156" t="str">
            <v>OM3_8140</v>
          </cell>
          <cell r="C156" t="str">
            <v>140 - GCP Allocation Factor</v>
          </cell>
          <cell r="D156">
            <v>0</v>
          </cell>
          <cell r="F156" t="str">
            <v>CALC</v>
          </cell>
          <cell r="H156" t="str">
            <v>140</v>
          </cell>
          <cell r="I156" t="str">
            <v>C</v>
          </cell>
          <cell r="J156" t="str">
            <v>om_exp</v>
          </cell>
          <cell r="K156" t="str">
            <v>alloc_gcp</v>
          </cell>
          <cell r="M156" t="str">
            <v>2010/12/1/8/A/0</v>
          </cell>
        </row>
        <row r="157">
          <cell r="A157" t="str">
            <v>156</v>
          </cell>
          <cell r="B157" t="str">
            <v>OM3_8140</v>
          </cell>
          <cell r="C157" t="str">
            <v>140 - GCP Allocation Factor</v>
          </cell>
          <cell r="D157">
            <v>0</v>
          </cell>
          <cell r="F157" t="str">
            <v>CALC</v>
          </cell>
          <cell r="H157" t="str">
            <v>140</v>
          </cell>
          <cell r="I157" t="str">
            <v>C</v>
          </cell>
          <cell r="J157" t="str">
            <v>om_exp</v>
          </cell>
          <cell r="K157" t="str">
            <v>alloc_gcp</v>
          </cell>
          <cell r="M157" t="str">
            <v>2010/12/1/8/A/0</v>
          </cell>
        </row>
        <row r="158">
          <cell r="A158" t="str">
            <v>157</v>
          </cell>
          <cell r="B158" t="str">
            <v>OM3_8140</v>
          </cell>
          <cell r="C158" t="str">
            <v>140 - GCP Allocation Factor</v>
          </cell>
          <cell r="D158">
            <v>0</v>
          </cell>
          <cell r="F158" t="str">
            <v>CALC</v>
          </cell>
          <cell r="H158" t="str">
            <v>140</v>
          </cell>
          <cell r="I158" t="str">
            <v>C</v>
          </cell>
          <cell r="J158" t="str">
            <v>om_exp</v>
          </cell>
          <cell r="K158" t="str">
            <v>alloc_gcp</v>
          </cell>
          <cell r="M158" t="str">
            <v>2010/12/1/8/A/0</v>
          </cell>
        </row>
        <row r="159">
          <cell r="A159" t="str">
            <v>158</v>
          </cell>
          <cell r="B159" t="str">
            <v>OM3_8140</v>
          </cell>
          <cell r="C159" t="str">
            <v>140 - GCP Allocation Factor</v>
          </cell>
          <cell r="D159">
            <v>0</v>
          </cell>
          <cell r="F159" t="str">
            <v>CALC</v>
          </cell>
          <cell r="H159" t="str">
            <v>140</v>
          </cell>
          <cell r="I159" t="str">
            <v>C</v>
          </cell>
          <cell r="J159" t="str">
            <v>om_exp</v>
          </cell>
          <cell r="K159" t="str">
            <v>alloc_gcp</v>
          </cell>
          <cell r="M159" t="str">
            <v>2010/12/1/8/A/0</v>
          </cell>
        </row>
        <row r="160">
          <cell r="A160" t="str">
            <v>159</v>
          </cell>
          <cell r="B160" t="str">
            <v>OM3_8140</v>
          </cell>
          <cell r="C160" t="str">
            <v>140 - GCP Allocation Factor</v>
          </cell>
          <cell r="D160">
            <v>0</v>
          </cell>
          <cell r="F160" t="str">
            <v>CALC</v>
          </cell>
          <cell r="H160" t="str">
            <v>140</v>
          </cell>
          <cell r="I160" t="str">
            <v>C</v>
          </cell>
          <cell r="J160" t="str">
            <v>om_exp</v>
          </cell>
          <cell r="K160" t="str">
            <v>alloc_gcp</v>
          </cell>
          <cell r="M160" t="str">
            <v>2010/12/1/8/A/0</v>
          </cell>
        </row>
        <row r="161">
          <cell r="A161" t="str">
            <v>160</v>
          </cell>
          <cell r="B161" t="str">
            <v>OM3_8140</v>
          </cell>
          <cell r="C161" t="str">
            <v>140 - GCP Allocation Factor</v>
          </cell>
          <cell r="D161">
            <v>0</v>
          </cell>
          <cell r="F161" t="str">
            <v>CALC</v>
          </cell>
          <cell r="H161" t="str">
            <v>140</v>
          </cell>
          <cell r="I161" t="str">
            <v>C</v>
          </cell>
          <cell r="J161" t="str">
            <v>om_exp</v>
          </cell>
          <cell r="K161" t="str">
            <v>alloc_gcp</v>
          </cell>
          <cell r="M161" t="str">
            <v>2010/12/1/8/A/0</v>
          </cell>
        </row>
        <row r="162">
          <cell r="A162" t="str">
            <v>161</v>
          </cell>
          <cell r="B162" t="str">
            <v>OM3_8140</v>
          </cell>
          <cell r="C162" t="str">
            <v>140 - GCP Allocation Factor</v>
          </cell>
          <cell r="D162">
            <v>0</v>
          </cell>
          <cell r="F162" t="str">
            <v>CALC</v>
          </cell>
          <cell r="H162" t="str">
            <v>140</v>
          </cell>
          <cell r="I162" t="str">
            <v>C</v>
          </cell>
          <cell r="J162" t="str">
            <v>om_exp</v>
          </cell>
          <cell r="K162" t="str">
            <v>alloc_gcp</v>
          </cell>
          <cell r="M162" t="str">
            <v>2010/12/1/8/A/0</v>
          </cell>
        </row>
        <row r="163">
          <cell r="A163" t="str">
            <v>162</v>
          </cell>
          <cell r="B163" t="str">
            <v>OM3_8140</v>
          </cell>
          <cell r="C163" t="str">
            <v>140 - GCP Allocation Factor</v>
          </cell>
          <cell r="D163">
            <v>0</v>
          </cell>
          <cell r="F163" t="str">
            <v>CALC</v>
          </cell>
          <cell r="H163" t="str">
            <v>140</v>
          </cell>
          <cell r="I163" t="str">
            <v>C</v>
          </cell>
          <cell r="J163" t="str">
            <v>om_exp</v>
          </cell>
          <cell r="K163" t="str">
            <v>alloc_gcp</v>
          </cell>
          <cell r="M163" t="str">
            <v>2010/12/1/8/A/0</v>
          </cell>
        </row>
        <row r="164">
          <cell r="A164" t="str">
            <v>163</v>
          </cell>
          <cell r="B164" t="str">
            <v>OM3_8140</v>
          </cell>
          <cell r="C164" t="str">
            <v>140 - GCP Allocation Factor</v>
          </cell>
          <cell r="D164">
            <v>0</v>
          </cell>
          <cell r="F164" t="str">
            <v>CALC</v>
          </cell>
          <cell r="H164" t="str">
            <v>140</v>
          </cell>
          <cell r="I164" t="str">
            <v>C</v>
          </cell>
          <cell r="J164" t="str">
            <v>om_exp</v>
          </cell>
          <cell r="K164" t="str">
            <v>alloc_gcp</v>
          </cell>
          <cell r="M164" t="str">
            <v>2010/12/1/8/A/0</v>
          </cell>
        </row>
        <row r="165">
          <cell r="A165" t="str">
            <v>164</v>
          </cell>
          <cell r="B165" t="str">
            <v>OMC_8140</v>
          </cell>
          <cell r="C165" t="str">
            <v>140 - GCP Jurisdictional O &amp; M Exp Amount</v>
          </cell>
          <cell r="D165">
            <v>0</v>
          </cell>
          <cell r="F165" t="str">
            <v>CALC</v>
          </cell>
          <cell r="H165" t="str">
            <v>140</v>
          </cell>
          <cell r="I165" t="str">
            <v>C</v>
          </cell>
          <cell r="J165" t="str">
            <v>om_exp</v>
          </cell>
          <cell r="K165" t="str">
            <v>juris_gcp_amt</v>
          </cell>
          <cell r="M165" t="str">
            <v>2010/12/1/8/A/0</v>
          </cell>
        </row>
        <row r="166">
          <cell r="A166" t="str">
            <v>165</v>
          </cell>
          <cell r="B166" t="str">
            <v>OMC_8140</v>
          </cell>
          <cell r="C166" t="str">
            <v>140 - GCP Jurisdictional O &amp; M Exp Amount</v>
          </cell>
          <cell r="D166">
            <v>0</v>
          </cell>
          <cell r="F166" t="str">
            <v>CALC</v>
          </cell>
          <cell r="H166" t="str">
            <v>140</v>
          </cell>
          <cell r="I166" t="str">
            <v>C</v>
          </cell>
          <cell r="J166" t="str">
            <v>om_exp</v>
          </cell>
          <cell r="K166" t="str">
            <v>juris_gcp_amt</v>
          </cell>
          <cell r="M166" t="str">
            <v>2010/12/1/8/A/0</v>
          </cell>
        </row>
        <row r="167">
          <cell r="A167" t="str">
            <v>166</v>
          </cell>
          <cell r="B167" t="str">
            <v>OMC_8140</v>
          </cell>
          <cell r="C167" t="str">
            <v>140 - GCP Jurisdictional O &amp; M Exp Amount</v>
          </cell>
          <cell r="D167">
            <v>0</v>
          </cell>
          <cell r="F167" t="str">
            <v>CALC</v>
          </cell>
          <cell r="H167" t="str">
            <v>140</v>
          </cell>
          <cell r="I167" t="str">
            <v>C</v>
          </cell>
          <cell r="J167" t="str">
            <v>om_exp</v>
          </cell>
          <cell r="K167" t="str">
            <v>juris_gcp_amt</v>
          </cell>
          <cell r="M167" t="str">
            <v>2010/12/1/8/A/0</v>
          </cell>
        </row>
        <row r="168">
          <cell r="A168" t="str">
            <v>167</v>
          </cell>
          <cell r="B168" t="str">
            <v>OMC_8140</v>
          </cell>
          <cell r="C168" t="str">
            <v>140 - GCP Jurisdictional O &amp; M Exp Amount</v>
          </cell>
          <cell r="D168">
            <v>0</v>
          </cell>
          <cell r="F168" t="str">
            <v>CALC</v>
          </cell>
          <cell r="H168" t="str">
            <v>140</v>
          </cell>
          <cell r="I168" t="str">
            <v>C</v>
          </cell>
          <cell r="J168" t="str">
            <v>om_exp</v>
          </cell>
          <cell r="K168" t="str">
            <v>juris_gcp_amt</v>
          </cell>
          <cell r="M168" t="str">
            <v>2010/12/1/8/A/0</v>
          </cell>
        </row>
        <row r="169">
          <cell r="A169" t="str">
            <v>168</v>
          </cell>
          <cell r="B169" t="str">
            <v>OMC_8140</v>
          </cell>
          <cell r="C169" t="str">
            <v>140 - GCP Jurisdictional O &amp; M Exp Amount</v>
          </cell>
          <cell r="D169">
            <v>0</v>
          </cell>
          <cell r="F169" t="str">
            <v>CALC</v>
          </cell>
          <cell r="H169" t="str">
            <v>140</v>
          </cell>
          <cell r="I169" t="str">
            <v>C</v>
          </cell>
          <cell r="J169" t="str">
            <v>om_exp</v>
          </cell>
          <cell r="K169" t="str">
            <v>juris_gcp_amt</v>
          </cell>
          <cell r="M169" t="str">
            <v>2010/12/1/8/A/0</v>
          </cell>
        </row>
        <row r="170">
          <cell r="A170" t="str">
            <v>169</v>
          </cell>
          <cell r="B170" t="str">
            <v>OMC_8140</v>
          </cell>
          <cell r="C170" t="str">
            <v>140 - GCP Jurisdictional O &amp; M Exp Amount</v>
          </cell>
          <cell r="D170">
            <v>0</v>
          </cell>
          <cell r="F170" t="str">
            <v>CALC</v>
          </cell>
          <cell r="H170" t="str">
            <v>140</v>
          </cell>
          <cell r="I170" t="str">
            <v>C</v>
          </cell>
          <cell r="J170" t="str">
            <v>om_exp</v>
          </cell>
          <cell r="K170" t="str">
            <v>juris_gcp_amt</v>
          </cell>
          <cell r="M170" t="str">
            <v>2010/12/1/8/A/0</v>
          </cell>
        </row>
        <row r="171">
          <cell r="A171" t="str">
            <v>170</v>
          </cell>
          <cell r="B171" t="str">
            <v>OMC_8140</v>
          </cell>
          <cell r="C171" t="str">
            <v>140 - GCP Jurisdictional O &amp; M Exp Amount</v>
          </cell>
          <cell r="D171">
            <v>0</v>
          </cell>
          <cell r="F171" t="str">
            <v>CALC</v>
          </cell>
          <cell r="H171" t="str">
            <v>140</v>
          </cell>
          <cell r="I171" t="str">
            <v>C</v>
          </cell>
          <cell r="J171" t="str">
            <v>om_exp</v>
          </cell>
          <cell r="K171" t="str">
            <v>juris_gcp_amt</v>
          </cell>
          <cell r="M171" t="str">
            <v>2010/12/1/8/A/0</v>
          </cell>
        </row>
        <row r="172">
          <cell r="A172" t="str">
            <v>171</v>
          </cell>
          <cell r="B172" t="str">
            <v>OMC_8140</v>
          </cell>
          <cell r="C172" t="str">
            <v>140 - GCP Jurisdictional O &amp; M Exp Amount</v>
          </cell>
          <cell r="D172">
            <v>0</v>
          </cell>
          <cell r="F172" t="str">
            <v>CALC</v>
          </cell>
          <cell r="H172" t="str">
            <v>140</v>
          </cell>
          <cell r="I172" t="str">
            <v>C</v>
          </cell>
          <cell r="J172" t="str">
            <v>om_exp</v>
          </cell>
          <cell r="K172" t="str">
            <v>juris_gcp_amt</v>
          </cell>
          <cell r="M172" t="str">
            <v>2010/12/1/8/A/0</v>
          </cell>
        </row>
        <row r="173">
          <cell r="A173" t="str">
            <v>172</v>
          </cell>
          <cell r="B173" t="str">
            <v>OMC_8140</v>
          </cell>
          <cell r="C173" t="str">
            <v>140 - GCP Jurisdictional O &amp; M Exp Amount</v>
          </cell>
          <cell r="D173">
            <v>0</v>
          </cell>
          <cell r="F173" t="str">
            <v>CALC</v>
          </cell>
          <cell r="H173" t="str">
            <v>140</v>
          </cell>
          <cell r="I173" t="str">
            <v>C</v>
          </cell>
          <cell r="J173" t="str">
            <v>om_exp</v>
          </cell>
          <cell r="K173" t="str">
            <v>juris_gcp_amt</v>
          </cell>
          <cell r="M173" t="str">
            <v>2010/12/1/8/A/0</v>
          </cell>
        </row>
        <row r="174">
          <cell r="A174" t="str">
            <v>173</v>
          </cell>
          <cell r="B174" t="str">
            <v>OM4_8140</v>
          </cell>
          <cell r="C174" t="str">
            <v>140 - Energy Allocation Factor</v>
          </cell>
          <cell r="D174">
            <v>0</v>
          </cell>
          <cell r="F174" t="str">
            <v>CALC</v>
          </cell>
          <cell r="H174" t="str">
            <v>140</v>
          </cell>
          <cell r="I174" t="str">
            <v>C</v>
          </cell>
          <cell r="J174" t="str">
            <v>om_exp</v>
          </cell>
          <cell r="K174" t="str">
            <v>alloc_energy</v>
          </cell>
          <cell r="M174" t="str">
            <v>2010/12/1/8/A/0</v>
          </cell>
        </row>
        <row r="175">
          <cell r="A175" t="str">
            <v>174</v>
          </cell>
          <cell r="B175" t="str">
            <v>OM4_8140</v>
          </cell>
          <cell r="C175" t="str">
            <v>140 - Energy Allocation Factor</v>
          </cell>
          <cell r="D175">
            <v>0</v>
          </cell>
          <cell r="F175" t="str">
            <v>CALC</v>
          </cell>
          <cell r="H175" t="str">
            <v>140</v>
          </cell>
          <cell r="I175" t="str">
            <v>C</v>
          </cell>
          <cell r="J175" t="str">
            <v>om_exp</v>
          </cell>
          <cell r="K175" t="str">
            <v>alloc_energy</v>
          </cell>
          <cell r="M175" t="str">
            <v>2010/12/1/8/A/0</v>
          </cell>
        </row>
        <row r="176">
          <cell r="A176" t="str">
            <v>175</v>
          </cell>
          <cell r="B176" t="str">
            <v>OM4_8140</v>
          </cell>
          <cell r="C176" t="str">
            <v>140 - Energy Allocation Factor</v>
          </cell>
          <cell r="D176">
            <v>0</v>
          </cell>
          <cell r="F176" t="str">
            <v>CALC</v>
          </cell>
          <cell r="H176" t="str">
            <v>140</v>
          </cell>
          <cell r="I176" t="str">
            <v>C</v>
          </cell>
          <cell r="J176" t="str">
            <v>om_exp</v>
          </cell>
          <cell r="K176" t="str">
            <v>alloc_energy</v>
          </cell>
          <cell r="M176" t="str">
            <v>2010/12/1/8/A/0</v>
          </cell>
        </row>
        <row r="177">
          <cell r="A177" t="str">
            <v>176</v>
          </cell>
          <cell r="B177" t="str">
            <v>OM4_8140</v>
          </cell>
          <cell r="C177" t="str">
            <v>140 - Energy Allocation Factor</v>
          </cell>
          <cell r="D177">
            <v>0</v>
          </cell>
          <cell r="F177" t="str">
            <v>CALC</v>
          </cell>
          <cell r="H177" t="str">
            <v>140</v>
          </cell>
          <cell r="I177" t="str">
            <v>C</v>
          </cell>
          <cell r="J177" t="str">
            <v>om_exp</v>
          </cell>
          <cell r="K177" t="str">
            <v>alloc_energy</v>
          </cell>
          <cell r="M177" t="str">
            <v>2010/12/1/8/A/0</v>
          </cell>
        </row>
        <row r="178">
          <cell r="A178" t="str">
            <v>177</v>
          </cell>
          <cell r="B178" t="str">
            <v>OM4_8140</v>
          </cell>
          <cell r="C178" t="str">
            <v>140 - Energy Allocation Factor</v>
          </cell>
          <cell r="D178">
            <v>0</v>
          </cell>
          <cell r="F178" t="str">
            <v>CALC</v>
          </cell>
          <cell r="H178" t="str">
            <v>140</v>
          </cell>
          <cell r="I178" t="str">
            <v>C</v>
          </cell>
          <cell r="J178" t="str">
            <v>om_exp</v>
          </cell>
          <cell r="K178" t="str">
            <v>alloc_energy</v>
          </cell>
          <cell r="M178" t="str">
            <v>2010/12/1/8/A/0</v>
          </cell>
        </row>
        <row r="179">
          <cell r="A179" t="str">
            <v>178</v>
          </cell>
          <cell r="B179" t="str">
            <v>OM4_8140</v>
          </cell>
          <cell r="C179" t="str">
            <v>140 - Energy Allocation Factor</v>
          </cell>
          <cell r="D179">
            <v>0</v>
          </cell>
          <cell r="F179" t="str">
            <v>CALC</v>
          </cell>
          <cell r="H179" t="str">
            <v>140</v>
          </cell>
          <cell r="I179" t="str">
            <v>C</v>
          </cell>
          <cell r="J179" t="str">
            <v>om_exp</v>
          </cell>
          <cell r="K179" t="str">
            <v>alloc_energy</v>
          </cell>
          <cell r="M179" t="str">
            <v>2010/12/1/8/A/0</v>
          </cell>
        </row>
        <row r="180">
          <cell r="A180" t="str">
            <v>179</v>
          </cell>
          <cell r="B180" t="str">
            <v>OM4_8140</v>
          </cell>
          <cell r="C180" t="str">
            <v>140 - Energy Allocation Factor</v>
          </cell>
          <cell r="D180">
            <v>0</v>
          </cell>
          <cell r="F180" t="str">
            <v>CALC</v>
          </cell>
          <cell r="H180" t="str">
            <v>140</v>
          </cell>
          <cell r="I180" t="str">
            <v>C</v>
          </cell>
          <cell r="J180" t="str">
            <v>om_exp</v>
          </cell>
          <cell r="K180" t="str">
            <v>alloc_energy</v>
          </cell>
          <cell r="M180" t="str">
            <v>2010/12/1/8/A/0</v>
          </cell>
        </row>
        <row r="181">
          <cell r="A181" t="str">
            <v>180</v>
          </cell>
          <cell r="B181" t="str">
            <v>OM4_8140</v>
          </cell>
          <cell r="C181" t="str">
            <v>140 - Energy Allocation Factor</v>
          </cell>
          <cell r="D181">
            <v>0</v>
          </cell>
          <cell r="F181" t="str">
            <v>CALC</v>
          </cell>
          <cell r="H181" t="str">
            <v>140</v>
          </cell>
          <cell r="I181" t="str">
            <v>C</v>
          </cell>
          <cell r="J181" t="str">
            <v>om_exp</v>
          </cell>
          <cell r="K181" t="str">
            <v>alloc_energy</v>
          </cell>
          <cell r="M181" t="str">
            <v>2010/12/1/8/A/0</v>
          </cell>
        </row>
        <row r="182">
          <cell r="A182" t="str">
            <v>181</v>
          </cell>
          <cell r="B182" t="str">
            <v>OM4_8140</v>
          </cell>
          <cell r="C182" t="str">
            <v>140 - Energy Allocation Factor</v>
          </cell>
          <cell r="D182">
            <v>0</v>
          </cell>
          <cell r="F182" t="str">
            <v>CALC</v>
          </cell>
          <cell r="H182" t="str">
            <v>140</v>
          </cell>
          <cell r="I182" t="str">
            <v>C</v>
          </cell>
          <cell r="J182" t="str">
            <v>om_exp</v>
          </cell>
          <cell r="K182" t="str">
            <v>alloc_energy</v>
          </cell>
          <cell r="M182" t="str">
            <v>2010/12/1/8/A/0</v>
          </cell>
        </row>
        <row r="183">
          <cell r="A183" t="str">
            <v>182</v>
          </cell>
          <cell r="B183" t="str">
            <v>OM7_8140</v>
          </cell>
          <cell r="C183" t="str">
            <v>140 - Energy Allocation O &amp; M Exp Amount</v>
          </cell>
          <cell r="D183">
            <v>0</v>
          </cell>
          <cell r="F183" t="str">
            <v>CALC</v>
          </cell>
          <cell r="H183" t="str">
            <v>140</v>
          </cell>
          <cell r="I183" t="str">
            <v>C</v>
          </cell>
          <cell r="J183" t="str">
            <v>om_exp</v>
          </cell>
          <cell r="K183" t="str">
            <v>alloc_energy_amt</v>
          </cell>
          <cell r="M183" t="str">
            <v>2010/12/1/8/A/0</v>
          </cell>
        </row>
        <row r="184">
          <cell r="A184" t="str">
            <v>183</v>
          </cell>
          <cell r="B184" t="str">
            <v>OM7_8140</v>
          </cell>
          <cell r="C184" t="str">
            <v>140 - Energy Allocation O &amp; M Exp Amount</v>
          </cell>
          <cell r="D184">
            <v>0</v>
          </cell>
          <cell r="F184" t="str">
            <v>CALC</v>
          </cell>
          <cell r="H184" t="str">
            <v>140</v>
          </cell>
          <cell r="I184" t="str">
            <v>C</v>
          </cell>
          <cell r="J184" t="str">
            <v>om_exp</v>
          </cell>
          <cell r="K184" t="str">
            <v>alloc_energy_amt</v>
          </cell>
          <cell r="M184" t="str">
            <v>2010/12/1/8/A/0</v>
          </cell>
        </row>
        <row r="185">
          <cell r="A185" t="str">
            <v>184</v>
          </cell>
          <cell r="B185" t="str">
            <v>OM7_8140</v>
          </cell>
          <cell r="C185" t="str">
            <v>140 - Energy Allocation O &amp; M Exp Amount</v>
          </cell>
          <cell r="D185">
            <v>0</v>
          </cell>
          <cell r="F185" t="str">
            <v>CALC</v>
          </cell>
          <cell r="H185" t="str">
            <v>140</v>
          </cell>
          <cell r="I185" t="str">
            <v>C</v>
          </cell>
          <cell r="J185" t="str">
            <v>om_exp</v>
          </cell>
          <cell r="K185" t="str">
            <v>alloc_energy_amt</v>
          </cell>
          <cell r="M185" t="str">
            <v>2010/12/1/8/A/0</v>
          </cell>
        </row>
        <row r="186">
          <cell r="A186" t="str">
            <v>185</v>
          </cell>
          <cell r="B186" t="str">
            <v>OM7_8140</v>
          </cell>
          <cell r="C186" t="str">
            <v>140 - Energy Allocation O &amp; M Exp Amount</v>
          </cell>
          <cell r="D186">
            <v>0</v>
          </cell>
          <cell r="F186" t="str">
            <v>CALC</v>
          </cell>
          <cell r="H186" t="str">
            <v>140</v>
          </cell>
          <cell r="I186" t="str">
            <v>C</v>
          </cell>
          <cell r="J186" t="str">
            <v>om_exp</v>
          </cell>
          <cell r="K186" t="str">
            <v>alloc_energy_amt</v>
          </cell>
          <cell r="M186" t="str">
            <v>2010/12/1/8/A/0</v>
          </cell>
        </row>
        <row r="187">
          <cell r="A187" t="str">
            <v>186</v>
          </cell>
          <cell r="B187" t="str">
            <v>OM7_8140</v>
          </cell>
          <cell r="C187" t="str">
            <v>140 - Energy Allocation O &amp; M Exp Amount</v>
          </cell>
          <cell r="D187">
            <v>0</v>
          </cell>
          <cell r="F187" t="str">
            <v>CALC</v>
          </cell>
          <cell r="H187" t="str">
            <v>140</v>
          </cell>
          <cell r="I187" t="str">
            <v>C</v>
          </cell>
          <cell r="J187" t="str">
            <v>om_exp</v>
          </cell>
          <cell r="K187" t="str">
            <v>alloc_energy_amt</v>
          </cell>
          <cell r="M187" t="str">
            <v>2010/12/1/8/A/0</v>
          </cell>
        </row>
        <row r="188">
          <cell r="A188" t="str">
            <v>187</v>
          </cell>
          <cell r="B188" t="str">
            <v>OM7_8140</v>
          </cell>
          <cell r="C188" t="str">
            <v>140 - Energy Allocation O &amp; M Exp Amount</v>
          </cell>
          <cell r="D188">
            <v>0</v>
          </cell>
          <cell r="F188" t="str">
            <v>CALC</v>
          </cell>
          <cell r="H188" t="str">
            <v>140</v>
          </cell>
          <cell r="I188" t="str">
            <v>C</v>
          </cell>
          <cell r="J188" t="str">
            <v>om_exp</v>
          </cell>
          <cell r="K188" t="str">
            <v>alloc_energy_amt</v>
          </cell>
          <cell r="M188" t="str">
            <v>2010/12/1/8/A/0</v>
          </cell>
        </row>
        <row r="189">
          <cell r="A189" t="str">
            <v>188</v>
          </cell>
          <cell r="B189" t="str">
            <v>OM7_8140</v>
          </cell>
          <cell r="C189" t="str">
            <v>140 - Energy Allocation O &amp; M Exp Amount</v>
          </cell>
          <cell r="D189">
            <v>0</v>
          </cell>
          <cell r="F189" t="str">
            <v>CALC</v>
          </cell>
          <cell r="H189" t="str">
            <v>140</v>
          </cell>
          <cell r="I189" t="str">
            <v>C</v>
          </cell>
          <cell r="J189" t="str">
            <v>om_exp</v>
          </cell>
          <cell r="K189" t="str">
            <v>alloc_energy_amt</v>
          </cell>
          <cell r="M189" t="str">
            <v>2010/12/1/8/A/0</v>
          </cell>
        </row>
        <row r="190">
          <cell r="A190" t="str">
            <v>189</v>
          </cell>
          <cell r="B190" t="str">
            <v>OM7_8140</v>
          </cell>
          <cell r="C190" t="str">
            <v>140 - Energy Allocation O &amp; M Exp Amount</v>
          </cell>
          <cell r="D190">
            <v>0</v>
          </cell>
          <cell r="F190" t="str">
            <v>CALC</v>
          </cell>
          <cell r="H190" t="str">
            <v>140</v>
          </cell>
          <cell r="I190" t="str">
            <v>C</v>
          </cell>
          <cell r="J190" t="str">
            <v>om_exp</v>
          </cell>
          <cell r="K190" t="str">
            <v>alloc_energy_amt</v>
          </cell>
          <cell r="M190" t="str">
            <v>2010/12/1/8/A/0</v>
          </cell>
        </row>
        <row r="191">
          <cell r="A191" t="str">
            <v>190</v>
          </cell>
          <cell r="B191" t="str">
            <v>OM7_8140</v>
          </cell>
          <cell r="C191" t="str">
            <v>140 - Energy Allocation O &amp; M Exp Amount</v>
          </cell>
          <cell r="D191">
            <v>0</v>
          </cell>
          <cell r="F191" t="str">
            <v>CALC</v>
          </cell>
          <cell r="H191" t="str">
            <v>140</v>
          </cell>
          <cell r="I191" t="str">
            <v>C</v>
          </cell>
          <cell r="J191" t="str">
            <v>om_exp</v>
          </cell>
          <cell r="K191" t="str">
            <v>alloc_energy_amt</v>
          </cell>
          <cell r="M191" t="str">
            <v>2010/12/1/8/A/0</v>
          </cell>
        </row>
        <row r="192">
          <cell r="A192" t="str">
            <v>191</v>
          </cell>
          <cell r="B192" t="str">
            <v>OMB_8140</v>
          </cell>
          <cell r="C192" t="str">
            <v>140 - CP Jurisdictional O &amp; M Exp Amount</v>
          </cell>
          <cell r="D192">
            <v>81123.889687229996</v>
          </cell>
          <cell r="F192" t="str">
            <v>CALC</v>
          </cell>
          <cell r="H192" t="str">
            <v>140</v>
          </cell>
          <cell r="I192" t="str">
            <v>C</v>
          </cell>
          <cell r="J192" t="str">
            <v>om_exp</v>
          </cell>
          <cell r="K192" t="str">
            <v>juris_cp_amt</v>
          </cell>
          <cell r="M192" t="str">
            <v>2010/12/1/8/A/0</v>
          </cell>
        </row>
        <row r="193">
          <cell r="A193" t="str">
            <v>192</v>
          </cell>
          <cell r="B193" t="str">
            <v>OMB_8140</v>
          </cell>
          <cell r="C193" t="str">
            <v>140 - CP Jurisdictional O &amp; M Exp Amount</v>
          </cell>
          <cell r="D193">
            <v>105727.340295135</v>
          </cell>
          <cell r="F193" t="str">
            <v>CALC</v>
          </cell>
          <cell r="H193" t="str">
            <v>140</v>
          </cell>
          <cell r="I193" t="str">
            <v>C</v>
          </cell>
          <cell r="J193" t="str">
            <v>om_exp</v>
          </cell>
          <cell r="K193" t="str">
            <v>juris_cp_amt</v>
          </cell>
          <cell r="M193" t="str">
            <v>2010/12/1/8/A/0</v>
          </cell>
        </row>
        <row r="194">
          <cell r="A194" t="str">
            <v>193</v>
          </cell>
          <cell r="B194" t="str">
            <v>OMB_8140</v>
          </cell>
          <cell r="C194" t="str">
            <v>140 - CP Jurisdictional O &amp; M Exp Amount</v>
          </cell>
          <cell r="D194">
            <v>12445.0417975</v>
          </cell>
          <cell r="F194" t="str">
            <v>CALC</v>
          </cell>
          <cell r="H194" t="str">
            <v>140</v>
          </cell>
          <cell r="I194" t="str">
            <v>C</v>
          </cell>
          <cell r="J194" t="str">
            <v>om_exp</v>
          </cell>
          <cell r="K194" t="str">
            <v>juris_cp_amt</v>
          </cell>
          <cell r="M194" t="str">
            <v>2010/12/1/8/A/0</v>
          </cell>
        </row>
        <row r="195">
          <cell r="A195" t="str">
            <v>194</v>
          </cell>
          <cell r="B195" t="str">
            <v>OMB_8140</v>
          </cell>
          <cell r="C195" t="str">
            <v>140 - CP Jurisdictional O &amp; M Exp Amount</v>
          </cell>
          <cell r="D195">
            <v>22108.41333883</v>
          </cell>
          <cell r="F195" t="str">
            <v>CALC</v>
          </cell>
          <cell r="H195" t="str">
            <v>140</v>
          </cell>
          <cell r="I195" t="str">
            <v>C</v>
          </cell>
          <cell r="J195" t="str">
            <v>om_exp</v>
          </cell>
          <cell r="K195" t="str">
            <v>juris_cp_amt</v>
          </cell>
          <cell r="M195" t="str">
            <v>2010/12/1/8/A/0</v>
          </cell>
        </row>
        <row r="196">
          <cell r="A196" t="str">
            <v>195</v>
          </cell>
          <cell r="B196" t="str">
            <v>OMB_8140</v>
          </cell>
          <cell r="C196" t="str">
            <v>140 - CP Jurisdictional O &amp; M Exp Amount</v>
          </cell>
          <cell r="D196">
            <v>0</v>
          </cell>
          <cell r="F196" t="str">
            <v>CALC</v>
          </cell>
          <cell r="H196" t="str">
            <v>140</v>
          </cell>
          <cell r="I196" t="str">
            <v>C</v>
          </cell>
          <cell r="J196" t="str">
            <v>om_exp</v>
          </cell>
          <cell r="K196" t="str">
            <v>juris_cp_amt</v>
          </cell>
          <cell r="M196" t="str">
            <v>2010/12/1/8/A/0</v>
          </cell>
        </row>
        <row r="197">
          <cell r="A197" t="str">
            <v>196</v>
          </cell>
          <cell r="B197" t="str">
            <v>OMB_8140</v>
          </cell>
          <cell r="C197" t="str">
            <v>140 - CP Jurisdictional O &amp; M Exp Amount</v>
          </cell>
          <cell r="D197">
            <v>0</v>
          </cell>
          <cell r="F197" t="str">
            <v>CALC</v>
          </cell>
          <cell r="H197" t="str">
            <v>140</v>
          </cell>
          <cell r="I197" t="str">
            <v>C</v>
          </cell>
          <cell r="J197" t="str">
            <v>om_exp</v>
          </cell>
          <cell r="K197" t="str">
            <v>juris_cp_amt</v>
          </cell>
          <cell r="M197" t="str">
            <v>2010/12/1/8/A/0</v>
          </cell>
        </row>
        <row r="198">
          <cell r="A198" t="str">
            <v>197</v>
          </cell>
          <cell r="B198" t="str">
            <v>OMB_8140</v>
          </cell>
          <cell r="C198" t="str">
            <v>140 - CP Jurisdictional O &amp; M Exp Amount</v>
          </cell>
          <cell r="D198">
            <v>0</v>
          </cell>
          <cell r="F198" t="str">
            <v>CALC</v>
          </cell>
          <cell r="H198" t="str">
            <v>140</v>
          </cell>
          <cell r="I198" t="str">
            <v>C</v>
          </cell>
          <cell r="J198" t="str">
            <v>om_exp</v>
          </cell>
          <cell r="K198" t="str">
            <v>juris_cp_amt</v>
          </cell>
          <cell r="M198" t="str">
            <v>2010/12/1/8/A/0</v>
          </cell>
        </row>
        <row r="199">
          <cell r="A199" t="str">
            <v>198</v>
          </cell>
          <cell r="B199" t="str">
            <v>OMB_8140</v>
          </cell>
          <cell r="C199" t="str">
            <v>140 - CP Jurisdictional O &amp; M Exp Amount</v>
          </cell>
          <cell r="D199">
            <v>34723.931132279999</v>
          </cell>
          <cell r="F199" t="str">
            <v>CALC</v>
          </cell>
          <cell r="H199" t="str">
            <v>140</v>
          </cell>
          <cell r="I199" t="str">
            <v>C</v>
          </cell>
          <cell r="J199" t="str">
            <v>om_exp</v>
          </cell>
          <cell r="K199" t="str">
            <v>juris_cp_amt</v>
          </cell>
          <cell r="M199" t="str">
            <v>2010/12/1/8/A/0</v>
          </cell>
        </row>
        <row r="200">
          <cell r="A200" t="str">
            <v>199</v>
          </cell>
          <cell r="B200" t="str">
            <v>OMB_8140</v>
          </cell>
          <cell r="C200" t="str">
            <v>140 - CP Jurisdictional O &amp; M Exp Amount</v>
          </cell>
          <cell r="D200">
            <v>580610.81336777995</v>
          </cell>
          <cell r="F200" t="str">
            <v>CALC</v>
          </cell>
          <cell r="H200" t="str">
            <v>140</v>
          </cell>
          <cell r="I200" t="str">
            <v>C</v>
          </cell>
          <cell r="J200" t="str">
            <v>om_exp</v>
          </cell>
          <cell r="K200" t="str">
            <v>juris_cp_amt</v>
          </cell>
          <cell r="M200" t="str">
            <v>2010/12/1/8/A/0</v>
          </cell>
        </row>
        <row r="201">
          <cell r="A201" t="str">
            <v>200</v>
          </cell>
          <cell r="B201" t="str">
            <v>OM8_8140</v>
          </cell>
          <cell r="C201" t="str">
            <v>140 - CP Jurisdictional Factor</v>
          </cell>
          <cell r="D201">
            <v>0.98031049999999997</v>
          </cell>
          <cell r="F201" t="str">
            <v>CALC</v>
          </cell>
          <cell r="H201" t="str">
            <v>140</v>
          </cell>
          <cell r="I201" t="str">
            <v>C</v>
          </cell>
          <cell r="J201" t="str">
            <v>om_exp</v>
          </cell>
          <cell r="K201" t="str">
            <v>juris_cp</v>
          </cell>
          <cell r="M201" t="str">
            <v>2010/12/1/8/A/0</v>
          </cell>
        </row>
        <row r="202">
          <cell r="A202" t="str">
            <v>201</v>
          </cell>
          <cell r="B202" t="str">
            <v>OM8_8140</v>
          </cell>
          <cell r="C202" t="str">
            <v>140 - CP Jurisdictional Factor</v>
          </cell>
          <cell r="D202">
            <v>0.98031049999999997</v>
          </cell>
          <cell r="F202" t="str">
            <v>CALC</v>
          </cell>
          <cell r="H202" t="str">
            <v>140</v>
          </cell>
          <cell r="I202" t="str">
            <v>C</v>
          </cell>
          <cell r="J202" t="str">
            <v>om_exp</v>
          </cell>
          <cell r="K202" t="str">
            <v>juris_cp</v>
          </cell>
          <cell r="M202" t="str">
            <v>2010/12/1/8/A/0</v>
          </cell>
        </row>
        <row r="203">
          <cell r="A203" t="str">
            <v>202</v>
          </cell>
          <cell r="B203" t="str">
            <v>OM8_8140</v>
          </cell>
          <cell r="C203" t="str">
            <v>140 - CP Jurisdictional Factor</v>
          </cell>
          <cell r="D203">
            <v>0.98031049999999997</v>
          </cell>
          <cell r="F203" t="str">
            <v>CALC</v>
          </cell>
          <cell r="H203" t="str">
            <v>140</v>
          </cell>
          <cell r="I203" t="str">
            <v>C</v>
          </cell>
          <cell r="J203" t="str">
            <v>om_exp</v>
          </cell>
          <cell r="K203" t="str">
            <v>juris_cp</v>
          </cell>
          <cell r="M203" t="str">
            <v>2010/12/1/8/A/0</v>
          </cell>
        </row>
        <row r="204">
          <cell r="A204" t="str">
            <v>203</v>
          </cell>
          <cell r="B204" t="str">
            <v>OM8_8140</v>
          </cell>
          <cell r="C204" t="str">
            <v>140 - CP Jurisdictional Factor</v>
          </cell>
          <cell r="D204">
            <v>0.98031049999999997</v>
          </cell>
          <cell r="F204" t="str">
            <v>CALC</v>
          </cell>
          <cell r="H204" t="str">
            <v>140</v>
          </cell>
          <cell r="I204" t="str">
            <v>C</v>
          </cell>
          <cell r="J204" t="str">
            <v>om_exp</v>
          </cell>
          <cell r="K204" t="str">
            <v>juris_cp</v>
          </cell>
          <cell r="M204" t="str">
            <v>2010/12/1/8/A/0</v>
          </cell>
        </row>
        <row r="205">
          <cell r="A205" t="str">
            <v>204</v>
          </cell>
          <cell r="B205" t="str">
            <v>OM8_8140</v>
          </cell>
          <cell r="C205" t="str">
            <v>140 - CP Jurisdictional Factor</v>
          </cell>
          <cell r="D205">
            <v>0.98031049999999997</v>
          </cell>
          <cell r="F205" t="str">
            <v>CALC</v>
          </cell>
          <cell r="H205" t="str">
            <v>140</v>
          </cell>
          <cell r="I205" t="str">
            <v>C</v>
          </cell>
          <cell r="J205" t="str">
            <v>om_exp</v>
          </cell>
          <cell r="K205" t="str">
            <v>juris_cp</v>
          </cell>
          <cell r="M205" t="str">
            <v>2010/12/1/8/A/0</v>
          </cell>
        </row>
        <row r="206">
          <cell r="A206" t="str">
            <v>205</v>
          </cell>
          <cell r="B206" t="str">
            <v>OM8_8140</v>
          </cell>
          <cell r="C206" t="str">
            <v>140 - CP Jurisdictional Factor</v>
          </cell>
          <cell r="D206">
            <v>0.98031049999999997</v>
          </cell>
          <cell r="F206" t="str">
            <v>CALC</v>
          </cell>
          <cell r="H206" t="str">
            <v>140</v>
          </cell>
          <cell r="I206" t="str">
            <v>C</v>
          </cell>
          <cell r="J206" t="str">
            <v>om_exp</v>
          </cell>
          <cell r="K206" t="str">
            <v>juris_cp</v>
          </cell>
          <cell r="M206" t="str">
            <v>2010/12/1/8/A/0</v>
          </cell>
        </row>
        <row r="207">
          <cell r="A207" t="str">
            <v>206</v>
          </cell>
          <cell r="B207" t="str">
            <v>OM8_8140</v>
          </cell>
          <cell r="C207" t="str">
            <v>140 - CP Jurisdictional Factor</v>
          </cell>
          <cell r="D207">
            <v>0.98031049999999997</v>
          </cell>
          <cell r="F207" t="str">
            <v>CALC</v>
          </cell>
          <cell r="H207" t="str">
            <v>140</v>
          </cell>
          <cell r="I207" t="str">
            <v>C</v>
          </cell>
          <cell r="J207" t="str">
            <v>om_exp</v>
          </cell>
          <cell r="K207" t="str">
            <v>juris_cp</v>
          </cell>
          <cell r="M207" t="str">
            <v>2010/12/1/8/A/0</v>
          </cell>
        </row>
        <row r="208">
          <cell r="A208" t="str">
            <v>207</v>
          </cell>
          <cell r="B208" t="str">
            <v>OM8_8140</v>
          </cell>
          <cell r="C208" t="str">
            <v>140 - CP Jurisdictional Factor</v>
          </cell>
          <cell r="D208">
            <v>0.98031049999999997</v>
          </cell>
          <cell r="F208" t="str">
            <v>CALC</v>
          </cell>
          <cell r="H208" t="str">
            <v>140</v>
          </cell>
          <cell r="I208" t="str">
            <v>C</v>
          </cell>
          <cell r="J208" t="str">
            <v>om_exp</v>
          </cell>
          <cell r="K208" t="str">
            <v>juris_cp</v>
          </cell>
          <cell r="M208" t="str">
            <v>2010/12/1/8/A/0</v>
          </cell>
        </row>
        <row r="209">
          <cell r="A209" t="str">
            <v>208</v>
          </cell>
          <cell r="B209" t="str">
            <v>OM8_8140</v>
          </cell>
          <cell r="C209" t="str">
            <v>140 - CP Jurisdictional Factor</v>
          </cell>
          <cell r="D209">
            <v>0.98031049999999997</v>
          </cell>
          <cell r="F209" t="str">
            <v>CALC</v>
          </cell>
          <cell r="H209" t="str">
            <v>140</v>
          </cell>
          <cell r="I209" t="str">
            <v>C</v>
          </cell>
          <cell r="J209" t="str">
            <v>om_exp</v>
          </cell>
          <cell r="K209" t="str">
            <v>juris_cp</v>
          </cell>
          <cell r="M209" t="str">
            <v>2010/12/1/8/A/0</v>
          </cell>
        </row>
        <row r="210">
          <cell r="A210" t="str">
            <v>209</v>
          </cell>
          <cell r="B210" t="str">
            <v>OMA_8140</v>
          </cell>
          <cell r="C210" t="str">
            <v>140 - Energy Jurisdictional Factor</v>
          </cell>
          <cell r="D210">
            <v>0.980271</v>
          </cell>
          <cell r="F210" t="str">
            <v>CALC</v>
          </cell>
          <cell r="H210" t="str">
            <v>140</v>
          </cell>
          <cell r="I210" t="str">
            <v>C</v>
          </cell>
          <cell r="J210" t="str">
            <v>om_exp</v>
          </cell>
          <cell r="K210" t="str">
            <v>juris_energy</v>
          </cell>
          <cell r="M210" t="str">
            <v>2010/12/1/8/A/0</v>
          </cell>
        </row>
        <row r="211">
          <cell r="A211" t="str">
            <v>210</v>
          </cell>
          <cell r="B211" t="str">
            <v>OMA_8140</v>
          </cell>
          <cell r="C211" t="str">
            <v>140 - Energy Jurisdictional Factor</v>
          </cell>
          <cell r="D211">
            <v>0.980271</v>
          </cell>
          <cell r="F211" t="str">
            <v>CALC</v>
          </cell>
          <cell r="H211" t="str">
            <v>140</v>
          </cell>
          <cell r="I211" t="str">
            <v>C</v>
          </cell>
          <cell r="J211" t="str">
            <v>om_exp</v>
          </cell>
          <cell r="K211" t="str">
            <v>juris_energy</v>
          </cell>
          <cell r="M211" t="str">
            <v>2010/12/1/8/A/0</v>
          </cell>
        </row>
        <row r="212">
          <cell r="A212" t="str">
            <v>211</v>
          </cell>
          <cell r="B212" t="str">
            <v>OMA_8140</v>
          </cell>
          <cell r="C212" t="str">
            <v>140 - Energy Jurisdictional Factor</v>
          </cell>
          <cell r="D212">
            <v>0.980271</v>
          </cell>
          <cell r="F212" t="str">
            <v>CALC</v>
          </cell>
          <cell r="H212" t="str">
            <v>140</v>
          </cell>
          <cell r="I212" t="str">
            <v>C</v>
          </cell>
          <cell r="J212" t="str">
            <v>om_exp</v>
          </cell>
          <cell r="K212" t="str">
            <v>juris_energy</v>
          </cell>
          <cell r="M212" t="str">
            <v>2010/12/1/8/A/0</v>
          </cell>
        </row>
        <row r="213">
          <cell r="A213" t="str">
            <v>212</v>
          </cell>
          <cell r="B213" t="str">
            <v>OMA_8140</v>
          </cell>
          <cell r="C213" t="str">
            <v>140 - Energy Jurisdictional Factor</v>
          </cell>
          <cell r="D213">
            <v>0.980271</v>
          </cell>
          <cell r="F213" t="str">
            <v>CALC</v>
          </cell>
          <cell r="H213" t="str">
            <v>140</v>
          </cell>
          <cell r="I213" t="str">
            <v>C</v>
          </cell>
          <cell r="J213" t="str">
            <v>om_exp</v>
          </cell>
          <cell r="K213" t="str">
            <v>juris_energy</v>
          </cell>
          <cell r="M213" t="str">
            <v>2010/12/1/8/A/0</v>
          </cell>
        </row>
        <row r="214">
          <cell r="A214" t="str">
            <v>213</v>
          </cell>
          <cell r="B214" t="str">
            <v>OMA_8140</v>
          </cell>
          <cell r="C214" t="str">
            <v>140 - Energy Jurisdictional Factor</v>
          </cell>
          <cell r="D214">
            <v>0.980271</v>
          </cell>
          <cell r="F214" t="str">
            <v>CALC</v>
          </cell>
          <cell r="H214" t="str">
            <v>140</v>
          </cell>
          <cell r="I214" t="str">
            <v>C</v>
          </cell>
          <cell r="J214" t="str">
            <v>om_exp</v>
          </cell>
          <cell r="K214" t="str">
            <v>juris_energy</v>
          </cell>
          <cell r="M214" t="str">
            <v>2010/12/1/8/A/0</v>
          </cell>
        </row>
        <row r="215">
          <cell r="A215" t="str">
            <v>214</v>
          </cell>
          <cell r="B215" t="str">
            <v>OMA_8140</v>
          </cell>
          <cell r="C215" t="str">
            <v>140 - Energy Jurisdictional Factor</v>
          </cell>
          <cell r="D215">
            <v>0.980271</v>
          </cell>
          <cell r="F215" t="str">
            <v>CALC</v>
          </cell>
          <cell r="H215" t="str">
            <v>140</v>
          </cell>
          <cell r="I215" t="str">
            <v>C</v>
          </cell>
          <cell r="J215" t="str">
            <v>om_exp</v>
          </cell>
          <cell r="K215" t="str">
            <v>juris_energy</v>
          </cell>
          <cell r="M215" t="str">
            <v>2010/12/1/8/A/0</v>
          </cell>
        </row>
        <row r="216">
          <cell r="A216" t="str">
            <v>215</v>
          </cell>
          <cell r="B216" t="str">
            <v>OMA_8140</v>
          </cell>
          <cell r="C216" t="str">
            <v>140 - Energy Jurisdictional Factor</v>
          </cell>
          <cell r="D216">
            <v>0.980271</v>
          </cell>
          <cell r="F216" t="str">
            <v>CALC</v>
          </cell>
          <cell r="H216" t="str">
            <v>140</v>
          </cell>
          <cell r="I216" t="str">
            <v>C</v>
          </cell>
          <cell r="J216" t="str">
            <v>om_exp</v>
          </cell>
          <cell r="K216" t="str">
            <v>juris_energy</v>
          </cell>
          <cell r="M216" t="str">
            <v>2010/12/1/8/A/0</v>
          </cell>
        </row>
        <row r="217">
          <cell r="A217" t="str">
            <v>216</v>
          </cell>
          <cell r="B217" t="str">
            <v>OMA_8140</v>
          </cell>
          <cell r="C217" t="str">
            <v>140 - Energy Jurisdictional Factor</v>
          </cell>
          <cell r="D217">
            <v>0.980271</v>
          </cell>
          <cell r="F217" t="str">
            <v>CALC</v>
          </cell>
          <cell r="H217" t="str">
            <v>140</v>
          </cell>
          <cell r="I217" t="str">
            <v>C</v>
          </cell>
          <cell r="J217" t="str">
            <v>om_exp</v>
          </cell>
          <cell r="K217" t="str">
            <v>juris_energy</v>
          </cell>
          <cell r="M217" t="str">
            <v>2010/12/1/8/A/0</v>
          </cell>
        </row>
        <row r="218">
          <cell r="A218" t="str">
            <v>217</v>
          </cell>
          <cell r="B218" t="str">
            <v>OMA_8140</v>
          </cell>
          <cell r="C218" t="str">
            <v>140 - Energy Jurisdictional Factor</v>
          </cell>
          <cell r="D218">
            <v>0.980271</v>
          </cell>
          <cell r="F218" t="str">
            <v>CALC</v>
          </cell>
          <cell r="H218" t="str">
            <v>140</v>
          </cell>
          <cell r="I218" t="str">
            <v>C</v>
          </cell>
          <cell r="J218" t="str">
            <v>om_exp</v>
          </cell>
          <cell r="K218" t="str">
            <v>juris_energy</v>
          </cell>
          <cell r="M218" t="str">
            <v>2010/12/1/8/A/0</v>
          </cell>
        </row>
        <row r="219">
          <cell r="A219" t="str">
            <v>218</v>
          </cell>
          <cell r="B219" t="str">
            <v>OM1_8140</v>
          </cell>
          <cell r="C219" t="str">
            <v>140 - O &amp; M Expenses Amount</v>
          </cell>
          <cell r="D219">
            <v>82753.259999999995</v>
          </cell>
          <cell r="F219" t="str">
            <v>CALC</v>
          </cell>
          <cell r="H219" t="str">
            <v>140</v>
          </cell>
          <cell r="I219" t="str">
            <v>C</v>
          </cell>
          <cell r="J219" t="str">
            <v>om_exp</v>
          </cell>
          <cell r="K219" t="str">
            <v>beg_bal</v>
          </cell>
          <cell r="M219" t="str">
            <v>2010/12/1/8/A/0</v>
          </cell>
        </row>
        <row r="220">
          <cell r="A220" t="str">
            <v>219</v>
          </cell>
          <cell r="B220" t="str">
            <v>OM1_8140</v>
          </cell>
          <cell r="C220" t="str">
            <v>140 - O &amp; M Expenses Amount</v>
          </cell>
          <cell r="D220">
            <v>107850.87</v>
          </cell>
          <cell r="F220" t="str">
            <v>CALC</v>
          </cell>
          <cell r="H220" t="str">
            <v>140</v>
          </cell>
          <cell r="I220" t="str">
            <v>C</v>
          </cell>
          <cell r="J220" t="str">
            <v>om_exp</v>
          </cell>
          <cell r="K220" t="str">
            <v>beg_bal</v>
          </cell>
          <cell r="M220" t="str">
            <v>2010/12/1/8/A/0</v>
          </cell>
        </row>
        <row r="221">
          <cell r="A221" t="str">
            <v>220</v>
          </cell>
          <cell r="B221" t="str">
            <v>OM1_8140</v>
          </cell>
          <cell r="C221" t="str">
            <v>140 - O &amp; M Expenses Amount</v>
          </cell>
          <cell r="D221">
            <v>12695</v>
          </cell>
          <cell r="F221" t="str">
            <v>CALC</v>
          </cell>
          <cell r="H221" t="str">
            <v>140</v>
          </cell>
          <cell r="I221" t="str">
            <v>C</v>
          </cell>
          <cell r="J221" t="str">
            <v>om_exp</v>
          </cell>
          <cell r="K221" t="str">
            <v>beg_bal</v>
          </cell>
          <cell r="M221" t="str">
            <v>2010/12/1/8/A/0</v>
          </cell>
        </row>
        <row r="222">
          <cell r="A222" t="str">
            <v>221</v>
          </cell>
          <cell r="B222" t="str">
            <v>OM1_8140</v>
          </cell>
          <cell r="C222" t="str">
            <v>140 - O &amp; M Expenses Amount</v>
          </cell>
          <cell r="D222">
            <v>22552.46</v>
          </cell>
          <cell r="F222" t="str">
            <v>CALC</v>
          </cell>
          <cell r="H222" t="str">
            <v>140</v>
          </cell>
          <cell r="I222" t="str">
            <v>C</v>
          </cell>
          <cell r="J222" t="str">
            <v>om_exp</v>
          </cell>
          <cell r="K222" t="str">
            <v>beg_bal</v>
          </cell>
          <cell r="M222" t="str">
            <v>2010/12/1/8/A/0</v>
          </cell>
        </row>
        <row r="223">
          <cell r="A223" t="str">
            <v>222</v>
          </cell>
          <cell r="B223" t="str">
            <v>OM1_8140</v>
          </cell>
          <cell r="C223" t="str">
            <v>140 - O &amp; M Expenses Amount</v>
          </cell>
          <cell r="D223">
            <v>0</v>
          </cell>
          <cell r="F223" t="str">
            <v>CALC</v>
          </cell>
          <cell r="H223" t="str">
            <v>140</v>
          </cell>
          <cell r="I223" t="str">
            <v>C</v>
          </cell>
          <cell r="J223" t="str">
            <v>om_exp</v>
          </cell>
          <cell r="K223" t="str">
            <v>beg_bal</v>
          </cell>
          <cell r="M223" t="str">
            <v>2010/12/1/8/A/0</v>
          </cell>
        </row>
        <row r="224">
          <cell r="A224" t="str">
            <v>223</v>
          </cell>
          <cell r="B224" t="str">
            <v>OM1_8140</v>
          </cell>
          <cell r="C224" t="str">
            <v>140 - O &amp; M Expenses Amount</v>
          </cell>
          <cell r="D224">
            <v>0</v>
          </cell>
          <cell r="F224" t="str">
            <v>CALC</v>
          </cell>
          <cell r="H224" t="str">
            <v>140</v>
          </cell>
          <cell r="I224" t="str">
            <v>C</v>
          </cell>
          <cell r="J224" t="str">
            <v>om_exp</v>
          </cell>
          <cell r="K224" t="str">
            <v>beg_bal</v>
          </cell>
          <cell r="M224" t="str">
            <v>2010/12/1/8/A/0</v>
          </cell>
        </row>
        <row r="225">
          <cell r="A225" t="str">
            <v>224</v>
          </cell>
          <cell r="B225" t="str">
            <v>OM1_8140</v>
          </cell>
          <cell r="C225" t="str">
            <v>140 - O &amp; M Expenses Amount</v>
          </cell>
          <cell r="D225">
            <v>0</v>
          </cell>
          <cell r="F225" t="str">
            <v>CALC</v>
          </cell>
          <cell r="H225" t="str">
            <v>140</v>
          </cell>
          <cell r="I225" t="str">
            <v>C</v>
          </cell>
          <cell r="J225" t="str">
            <v>om_exp</v>
          </cell>
          <cell r="K225" t="str">
            <v>beg_bal</v>
          </cell>
          <cell r="M225" t="str">
            <v>2010/12/1/8/A/0</v>
          </cell>
        </row>
        <row r="226">
          <cell r="A226" t="str">
            <v>225</v>
          </cell>
          <cell r="B226" t="str">
            <v>OM1_8140</v>
          </cell>
          <cell r="C226" t="str">
            <v>140 - O &amp; M Expenses Amount</v>
          </cell>
          <cell r="D226">
            <v>35421.360000000001</v>
          </cell>
          <cell r="F226" t="str">
            <v>CALC</v>
          </cell>
          <cell r="H226" t="str">
            <v>140</v>
          </cell>
          <cell r="I226" t="str">
            <v>C</v>
          </cell>
          <cell r="J226" t="str">
            <v>om_exp</v>
          </cell>
          <cell r="K226" t="str">
            <v>beg_bal</v>
          </cell>
          <cell r="M226" t="str">
            <v>2010/12/1/8/A/0</v>
          </cell>
        </row>
        <row r="227">
          <cell r="A227" t="str">
            <v>226</v>
          </cell>
          <cell r="B227" t="str">
            <v>OM1_8140</v>
          </cell>
          <cell r="C227" t="str">
            <v>140 - O &amp; M Expenses Amount</v>
          </cell>
          <cell r="D227">
            <v>592272.36</v>
          </cell>
          <cell r="F227" t="str">
            <v>CALC</v>
          </cell>
          <cell r="H227" t="str">
            <v>140</v>
          </cell>
          <cell r="I227" t="str">
            <v>C</v>
          </cell>
          <cell r="J227" t="str">
            <v>om_exp</v>
          </cell>
          <cell r="K227" t="str">
            <v>beg_bal</v>
          </cell>
          <cell r="M227" t="str">
            <v>2010/12/1/8/A/0</v>
          </cell>
        </row>
        <row r="228">
          <cell r="A228" t="str">
            <v>227</v>
          </cell>
          <cell r="B228" t="str">
            <v>OM9_8140</v>
          </cell>
          <cell r="C228" t="str">
            <v>140 - GCP Jurisdictional Factor</v>
          </cell>
          <cell r="D228">
            <v>1</v>
          </cell>
          <cell r="F228" t="str">
            <v>CALC</v>
          </cell>
          <cell r="H228" t="str">
            <v>140</v>
          </cell>
          <cell r="I228" t="str">
            <v>C</v>
          </cell>
          <cell r="J228" t="str">
            <v>om_exp</v>
          </cell>
          <cell r="K228" t="str">
            <v>juris_gcp</v>
          </cell>
          <cell r="M228" t="str">
            <v>2010/12/1/8/A/0</v>
          </cell>
        </row>
        <row r="229">
          <cell r="A229" t="str">
            <v>228</v>
          </cell>
          <cell r="B229" t="str">
            <v>OM9_8140</v>
          </cell>
          <cell r="C229" t="str">
            <v>140 - GCP Jurisdictional Factor</v>
          </cell>
          <cell r="D229">
            <v>1</v>
          </cell>
          <cell r="F229" t="str">
            <v>CALC</v>
          </cell>
          <cell r="H229" t="str">
            <v>140</v>
          </cell>
          <cell r="I229" t="str">
            <v>C</v>
          </cell>
          <cell r="J229" t="str">
            <v>om_exp</v>
          </cell>
          <cell r="K229" t="str">
            <v>juris_gcp</v>
          </cell>
          <cell r="M229" t="str">
            <v>2010/12/1/8/A/0</v>
          </cell>
        </row>
        <row r="230">
          <cell r="A230" t="str">
            <v>229</v>
          </cell>
          <cell r="B230" t="str">
            <v>OM9_8140</v>
          </cell>
          <cell r="C230" t="str">
            <v>140 - GCP Jurisdictional Factor</v>
          </cell>
          <cell r="D230">
            <v>1</v>
          </cell>
          <cell r="F230" t="str">
            <v>CALC</v>
          </cell>
          <cell r="H230" t="str">
            <v>140</v>
          </cell>
          <cell r="I230" t="str">
            <v>C</v>
          </cell>
          <cell r="J230" t="str">
            <v>om_exp</v>
          </cell>
          <cell r="K230" t="str">
            <v>juris_gcp</v>
          </cell>
          <cell r="M230" t="str">
            <v>2010/12/1/8/A/0</v>
          </cell>
        </row>
        <row r="231">
          <cell r="A231" t="str">
            <v>230</v>
          </cell>
          <cell r="B231" t="str">
            <v>OM9_8140</v>
          </cell>
          <cell r="C231" t="str">
            <v>140 - GCP Jurisdictional Factor</v>
          </cell>
          <cell r="D231">
            <v>1</v>
          </cell>
          <cell r="F231" t="str">
            <v>CALC</v>
          </cell>
          <cell r="H231" t="str">
            <v>140</v>
          </cell>
          <cell r="I231" t="str">
            <v>C</v>
          </cell>
          <cell r="J231" t="str">
            <v>om_exp</v>
          </cell>
          <cell r="K231" t="str">
            <v>juris_gcp</v>
          </cell>
          <cell r="M231" t="str">
            <v>2010/12/1/8/A/0</v>
          </cell>
        </row>
        <row r="232">
          <cell r="A232" t="str">
            <v>231</v>
          </cell>
          <cell r="B232" t="str">
            <v>OM9_8140</v>
          </cell>
          <cell r="C232" t="str">
            <v>140 - GCP Jurisdictional Factor</v>
          </cell>
          <cell r="D232">
            <v>1</v>
          </cell>
          <cell r="F232" t="str">
            <v>CALC</v>
          </cell>
          <cell r="H232" t="str">
            <v>140</v>
          </cell>
          <cell r="I232" t="str">
            <v>C</v>
          </cell>
          <cell r="J232" t="str">
            <v>om_exp</v>
          </cell>
          <cell r="K232" t="str">
            <v>juris_gcp</v>
          </cell>
          <cell r="M232" t="str">
            <v>2010/12/1/8/A/0</v>
          </cell>
        </row>
        <row r="233">
          <cell r="A233" t="str">
            <v>232</v>
          </cell>
          <cell r="B233" t="str">
            <v>OM9_8140</v>
          </cell>
          <cell r="C233" t="str">
            <v>140 - GCP Jurisdictional Factor</v>
          </cell>
          <cell r="D233">
            <v>1</v>
          </cell>
          <cell r="F233" t="str">
            <v>CALC</v>
          </cell>
          <cell r="H233" t="str">
            <v>140</v>
          </cell>
          <cell r="I233" t="str">
            <v>C</v>
          </cell>
          <cell r="J233" t="str">
            <v>om_exp</v>
          </cell>
          <cell r="K233" t="str">
            <v>juris_gcp</v>
          </cell>
          <cell r="M233" t="str">
            <v>2010/12/1/8/A/0</v>
          </cell>
        </row>
        <row r="234">
          <cell r="A234" t="str">
            <v>233</v>
          </cell>
          <cell r="B234" t="str">
            <v>OM9_8140</v>
          </cell>
          <cell r="C234" t="str">
            <v>140 - GCP Jurisdictional Factor</v>
          </cell>
          <cell r="D234">
            <v>1</v>
          </cell>
          <cell r="F234" t="str">
            <v>CALC</v>
          </cell>
          <cell r="H234" t="str">
            <v>140</v>
          </cell>
          <cell r="I234" t="str">
            <v>C</v>
          </cell>
          <cell r="J234" t="str">
            <v>om_exp</v>
          </cell>
          <cell r="K234" t="str">
            <v>juris_gcp</v>
          </cell>
          <cell r="M234" t="str">
            <v>2010/12/1/8/A/0</v>
          </cell>
        </row>
        <row r="235">
          <cell r="A235" t="str">
            <v>234</v>
          </cell>
          <cell r="B235" t="str">
            <v>OM9_8140</v>
          </cell>
          <cell r="C235" t="str">
            <v>140 - GCP Jurisdictional Factor</v>
          </cell>
          <cell r="D235">
            <v>1</v>
          </cell>
          <cell r="F235" t="str">
            <v>CALC</v>
          </cell>
          <cell r="H235" t="str">
            <v>140</v>
          </cell>
          <cell r="I235" t="str">
            <v>C</v>
          </cell>
          <cell r="J235" t="str">
            <v>om_exp</v>
          </cell>
          <cell r="K235" t="str">
            <v>juris_gcp</v>
          </cell>
          <cell r="M235" t="str">
            <v>2010/12/1/8/A/0</v>
          </cell>
        </row>
        <row r="236">
          <cell r="A236" t="str">
            <v>235</v>
          </cell>
          <cell r="B236" t="str">
            <v>OM9_8140</v>
          </cell>
          <cell r="C236" t="str">
            <v>140 - GCP Jurisdictional Factor</v>
          </cell>
          <cell r="D236">
            <v>1</v>
          </cell>
          <cell r="F236" t="str">
            <v>CALC</v>
          </cell>
          <cell r="H236" t="str">
            <v>140</v>
          </cell>
          <cell r="I236" t="str">
            <v>C</v>
          </cell>
          <cell r="J236" t="str">
            <v>om_exp</v>
          </cell>
          <cell r="K236" t="str">
            <v>juris_gcp</v>
          </cell>
          <cell r="M236" t="str">
            <v>2010/12/1/8/A/0</v>
          </cell>
        </row>
        <row r="237">
          <cell r="A237" t="str">
            <v>236</v>
          </cell>
          <cell r="B237" t="str">
            <v>OMD_8140</v>
          </cell>
          <cell r="C237" t="str">
            <v>140 - Energy Jurisdictional O &amp; M Exp Amount</v>
          </cell>
          <cell r="D237">
            <v>0</v>
          </cell>
          <cell r="F237" t="str">
            <v>CALC</v>
          </cell>
          <cell r="H237" t="str">
            <v>140</v>
          </cell>
          <cell r="I237" t="str">
            <v>C</v>
          </cell>
          <cell r="J237" t="str">
            <v>om_exp</v>
          </cell>
          <cell r="K237" t="str">
            <v>juris_energy_amt</v>
          </cell>
          <cell r="M237" t="str">
            <v>2010/12/1/8/A/0</v>
          </cell>
        </row>
        <row r="238">
          <cell r="A238" t="str">
            <v>237</v>
          </cell>
          <cell r="B238" t="str">
            <v>OMD_8140</v>
          </cell>
          <cell r="C238" t="str">
            <v>140 - Energy Jurisdictional O &amp; M Exp Amount</v>
          </cell>
          <cell r="D238">
            <v>0</v>
          </cell>
          <cell r="F238" t="str">
            <v>CALC</v>
          </cell>
          <cell r="H238" t="str">
            <v>140</v>
          </cell>
          <cell r="I238" t="str">
            <v>C</v>
          </cell>
          <cell r="J238" t="str">
            <v>om_exp</v>
          </cell>
          <cell r="K238" t="str">
            <v>juris_energy_amt</v>
          </cell>
          <cell r="M238" t="str">
            <v>2010/12/1/8/A/0</v>
          </cell>
        </row>
        <row r="239">
          <cell r="A239" t="str">
            <v>238</v>
          </cell>
          <cell r="B239" t="str">
            <v>OMD_8140</v>
          </cell>
          <cell r="C239" t="str">
            <v>140 - Energy Jurisdictional O &amp; M Exp Amount</v>
          </cell>
          <cell r="D239">
            <v>0</v>
          </cell>
          <cell r="F239" t="str">
            <v>CALC</v>
          </cell>
          <cell r="H239" t="str">
            <v>140</v>
          </cell>
          <cell r="I239" t="str">
            <v>C</v>
          </cell>
          <cell r="J239" t="str">
            <v>om_exp</v>
          </cell>
          <cell r="K239" t="str">
            <v>juris_energy_amt</v>
          </cell>
          <cell r="M239" t="str">
            <v>2010/12/1/8/A/0</v>
          </cell>
        </row>
        <row r="240">
          <cell r="A240" t="str">
            <v>239</v>
          </cell>
          <cell r="B240" t="str">
            <v>OMD_8140</v>
          </cell>
          <cell r="C240" t="str">
            <v>140 - Energy Jurisdictional O &amp; M Exp Amount</v>
          </cell>
          <cell r="D240">
            <v>0</v>
          </cell>
          <cell r="F240" t="str">
            <v>CALC</v>
          </cell>
          <cell r="H240" t="str">
            <v>140</v>
          </cell>
          <cell r="I240" t="str">
            <v>C</v>
          </cell>
          <cell r="J240" t="str">
            <v>om_exp</v>
          </cell>
          <cell r="K240" t="str">
            <v>juris_energy_amt</v>
          </cell>
          <cell r="M240" t="str">
            <v>2010/12/1/8/A/0</v>
          </cell>
        </row>
        <row r="241">
          <cell r="A241" t="str">
            <v>240</v>
          </cell>
          <cell r="B241" t="str">
            <v>OMD_8140</v>
          </cell>
          <cell r="C241" t="str">
            <v>140 - Energy Jurisdictional O &amp; M Exp Amount</v>
          </cell>
          <cell r="D241">
            <v>0</v>
          </cell>
          <cell r="F241" t="str">
            <v>CALC</v>
          </cell>
          <cell r="H241" t="str">
            <v>140</v>
          </cell>
          <cell r="I241" t="str">
            <v>C</v>
          </cell>
          <cell r="J241" t="str">
            <v>om_exp</v>
          </cell>
          <cell r="K241" t="str">
            <v>juris_energy_amt</v>
          </cell>
          <cell r="M241" t="str">
            <v>2010/12/1/8/A/0</v>
          </cell>
        </row>
        <row r="242">
          <cell r="A242" t="str">
            <v>241</v>
          </cell>
          <cell r="B242" t="str">
            <v>OMD_8140</v>
          </cell>
          <cell r="C242" t="str">
            <v>140 - Energy Jurisdictional O &amp; M Exp Amount</v>
          </cell>
          <cell r="D242">
            <v>0</v>
          </cell>
          <cell r="F242" t="str">
            <v>CALC</v>
          </cell>
          <cell r="H242" t="str">
            <v>140</v>
          </cell>
          <cell r="I242" t="str">
            <v>C</v>
          </cell>
          <cell r="J242" t="str">
            <v>om_exp</v>
          </cell>
          <cell r="K242" t="str">
            <v>juris_energy_amt</v>
          </cell>
          <cell r="M242" t="str">
            <v>2010/12/1/8/A/0</v>
          </cell>
        </row>
        <row r="243">
          <cell r="A243" t="str">
            <v>242</v>
          </cell>
          <cell r="B243" t="str">
            <v>OMD_8140</v>
          </cell>
          <cell r="C243" t="str">
            <v>140 - Energy Jurisdictional O &amp; M Exp Amount</v>
          </cell>
          <cell r="D243">
            <v>0</v>
          </cell>
          <cell r="F243" t="str">
            <v>CALC</v>
          </cell>
          <cell r="H243" t="str">
            <v>140</v>
          </cell>
          <cell r="I243" t="str">
            <v>C</v>
          </cell>
          <cell r="J243" t="str">
            <v>om_exp</v>
          </cell>
          <cell r="K243" t="str">
            <v>juris_energy_amt</v>
          </cell>
          <cell r="M243" t="str">
            <v>2010/12/1/8/A/0</v>
          </cell>
        </row>
        <row r="244">
          <cell r="A244" t="str">
            <v>243</v>
          </cell>
          <cell r="B244" t="str">
            <v>OMD_8140</v>
          </cell>
          <cell r="C244" t="str">
            <v>140 - Energy Jurisdictional O &amp; M Exp Amount</v>
          </cell>
          <cell r="D244">
            <v>0</v>
          </cell>
          <cell r="F244" t="str">
            <v>CALC</v>
          </cell>
          <cell r="H244" t="str">
            <v>140</v>
          </cell>
          <cell r="I244" t="str">
            <v>C</v>
          </cell>
          <cell r="J244" t="str">
            <v>om_exp</v>
          </cell>
          <cell r="K244" t="str">
            <v>juris_energy_amt</v>
          </cell>
          <cell r="M244" t="str">
            <v>2010/12/1/8/A/0</v>
          </cell>
        </row>
        <row r="245">
          <cell r="A245" t="str">
            <v>244</v>
          </cell>
          <cell r="B245" t="str">
            <v>OMD_8140</v>
          </cell>
          <cell r="C245" t="str">
            <v>140 - Energy Jurisdictional O &amp; M Exp Amount</v>
          </cell>
          <cell r="D245">
            <v>0</v>
          </cell>
          <cell r="F245" t="str">
            <v>CALC</v>
          </cell>
          <cell r="H245" t="str">
            <v>140</v>
          </cell>
          <cell r="I245" t="str">
            <v>C</v>
          </cell>
          <cell r="J245" t="str">
            <v>om_exp</v>
          </cell>
          <cell r="K245" t="str">
            <v>juris_energy_amt</v>
          </cell>
          <cell r="M245" t="str">
            <v>2010/12/1/8/A/0</v>
          </cell>
        </row>
        <row r="246">
          <cell r="A246" t="str">
            <v>245</v>
          </cell>
          <cell r="B246" t="str">
            <v>OME_8140</v>
          </cell>
          <cell r="C246" t="str">
            <v>140 - Total Jurisdictional O &amp; M Exp Amount</v>
          </cell>
          <cell r="D246">
            <v>81123.889687229996</v>
          </cell>
          <cell r="F246" t="str">
            <v>CALC</v>
          </cell>
          <cell r="H246" t="str">
            <v>140</v>
          </cell>
          <cell r="I246" t="str">
            <v>C</v>
          </cell>
          <cell r="J246" t="str">
            <v>om_exp</v>
          </cell>
          <cell r="K246" t="str">
            <v>total_juris_amt</v>
          </cell>
          <cell r="M246" t="str">
            <v>2010/12/1/8/A/0</v>
          </cell>
        </row>
        <row r="247">
          <cell r="A247" t="str">
            <v>246</v>
          </cell>
          <cell r="B247" t="str">
            <v>OME_8140</v>
          </cell>
          <cell r="C247" t="str">
            <v>140 - Total Jurisdictional O &amp; M Exp Amount</v>
          </cell>
          <cell r="D247">
            <v>105727.340295135</v>
          </cell>
          <cell r="F247" t="str">
            <v>CALC</v>
          </cell>
          <cell r="H247" t="str">
            <v>140</v>
          </cell>
          <cell r="I247" t="str">
            <v>C</v>
          </cell>
          <cell r="J247" t="str">
            <v>om_exp</v>
          </cell>
          <cell r="K247" t="str">
            <v>total_juris_amt</v>
          </cell>
          <cell r="M247" t="str">
            <v>2010/12/1/8/A/0</v>
          </cell>
        </row>
        <row r="248">
          <cell r="A248" t="str">
            <v>247</v>
          </cell>
          <cell r="B248" t="str">
            <v>OME_8140</v>
          </cell>
          <cell r="C248" t="str">
            <v>140 - Total Jurisdictional O &amp; M Exp Amount</v>
          </cell>
          <cell r="D248">
            <v>12445.0417975</v>
          </cell>
          <cell r="F248" t="str">
            <v>CALC</v>
          </cell>
          <cell r="H248" t="str">
            <v>140</v>
          </cell>
          <cell r="I248" t="str">
            <v>C</v>
          </cell>
          <cell r="J248" t="str">
            <v>om_exp</v>
          </cell>
          <cell r="K248" t="str">
            <v>total_juris_amt</v>
          </cell>
          <cell r="M248" t="str">
            <v>2010/12/1/8/A/0</v>
          </cell>
        </row>
        <row r="249">
          <cell r="A249" t="str">
            <v>248</v>
          </cell>
          <cell r="B249" t="str">
            <v>OME_8140</v>
          </cell>
          <cell r="C249" t="str">
            <v>140 - Total Jurisdictional O &amp; M Exp Amount</v>
          </cell>
          <cell r="D249">
            <v>22108.41333883</v>
          </cell>
          <cell r="F249" t="str">
            <v>CALC</v>
          </cell>
          <cell r="H249" t="str">
            <v>140</v>
          </cell>
          <cell r="I249" t="str">
            <v>C</v>
          </cell>
          <cell r="J249" t="str">
            <v>om_exp</v>
          </cell>
          <cell r="K249" t="str">
            <v>total_juris_amt</v>
          </cell>
          <cell r="M249" t="str">
            <v>2010/12/1/8/A/0</v>
          </cell>
        </row>
        <row r="250">
          <cell r="A250" t="str">
            <v>249</v>
          </cell>
          <cell r="B250" t="str">
            <v>OME_8140</v>
          </cell>
          <cell r="C250" t="str">
            <v>140 - Total Jurisdictional O &amp; M Exp Amount</v>
          </cell>
          <cell r="D250">
            <v>0</v>
          </cell>
          <cell r="F250" t="str">
            <v>CALC</v>
          </cell>
          <cell r="H250" t="str">
            <v>140</v>
          </cell>
          <cell r="I250" t="str">
            <v>C</v>
          </cell>
          <cell r="J250" t="str">
            <v>om_exp</v>
          </cell>
          <cell r="K250" t="str">
            <v>total_juris_amt</v>
          </cell>
          <cell r="M250" t="str">
            <v>2010/12/1/8/A/0</v>
          </cell>
        </row>
        <row r="251">
          <cell r="A251" t="str">
            <v>250</v>
          </cell>
          <cell r="B251" t="str">
            <v>OME_8140</v>
          </cell>
          <cell r="C251" t="str">
            <v>140 - Total Jurisdictional O &amp; M Exp Amount</v>
          </cell>
          <cell r="D251">
            <v>0</v>
          </cell>
          <cell r="F251" t="str">
            <v>CALC</v>
          </cell>
          <cell r="H251" t="str">
            <v>140</v>
          </cell>
          <cell r="I251" t="str">
            <v>C</v>
          </cell>
          <cell r="J251" t="str">
            <v>om_exp</v>
          </cell>
          <cell r="K251" t="str">
            <v>total_juris_amt</v>
          </cell>
          <cell r="M251" t="str">
            <v>2010/12/1/8/A/0</v>
          </cell>
        </row>
        <row r="252">
          <cell r="A252" t="str">
            <v>251</v>
          </cell>
          <cell r="B252" t="str">
            <v>OME_8140</v>
          </cell>
          <cell r="C252" t="str">
            <v>140 - Total Jurisdictional O &amp; M Exp Amount</v>
          </cell>
          <cell r="D252">
            <v>0</v>
          </cell>
          <cell r="F252" t="str">
            <v>CALC</v>
          </cell>
          <cell r="H252" t="str">
            <v>140</v>
          </cell>
          <cell r="I252" t="str">
            <v>C</v>
          </cell>
          <cell r="J252" t="str">
            <v>om_exp</v>
          </cell>
          <cell r="K252" t="str">
            <v>total_juris_amt</v>
          </cell>
          <cell r="M252" t="str">
            <v>2010/12/1/8/A/0</v>
          </cell>
        </row>
        <row r="253">
          <cell r="A253" t="str">
            <v>252</v>
          </cell>
          <cell r="B253" t="str">
            <v>OME_8140</v>
          </cell>
          <cell r="C253" t="str">
            <v>140 - Total Jurisdictional O &amp; M Exp Amount</v>
          </cell>
          <cell r="D253">
            <v>34723.931132279999</v>
          </cell>
          <cell r="F253" t="str">
            <v>CALC</v>
          </cell>
          <cell r="H253" t="str">
            <v>140</v>
          </cell>
          <cell r="I253" t="str">
            <v>C</v>
          </cell>
          <cell r="J253" t="str">
            <v>om_exp</v>
          </cell>
          <cell r="K253" t="str">
            <v>total_juris_amt</v>
          </cell>
          <cell r="M253" t="str">
            <v>2010/12/1/8/A/0</v>
          </cell>
        </row>
        <row r="254">
          <cell r="A254" t="str">
            <v>253</v>
          </cell>
          <cell r="B254" t="str">
            <v>OME_8140</v>
          </cell>
          <cell r="C254" t="str">
            <v>140 - Total Jurisdictional O &amp; M Exp Amount</v>
          </cell>
          <cell r="D254">
            <v>580610.81336777995</v>
          </cell>
          <cell r="F254" t="str">
            <v>CALC</v>
          </cell>
          <cell r="H254" t="str">
            <v>140</v>
          </cell>
          <cell r="I254" t="str">
            <v>C</v>
          </cell>
          <cell r="J254" t="str">
            <v>om_exp</v>
          </cell>
          <cell r="K254" t="str">
            <v>total_juris_amt</v>
          </cell>
          <cell r="M254" t="str">
            <v>2010/12/1/8/A/0</v>
          </cell>
        </row>
        <row r="255">
          <cell r="A255" t="str">
            <v>254</v>
          </cell>
          <cell r="B255" t="str">
            <v>OM8_8143</v>
          </cell>
          <cell r="C255" t="str">
            <v>143 - CP Jurisdictional Factor</v>
          </cell>
          <cell r="D255">
            <v>0.98031049999999997</v>
          </cell>
          <cell r="F255" t="str">
            <v>CALC</v>
          </cell>
          <cell r="H255" t="str">
            <v>143</v>
          </cell>
          <cell r="I255" t="str">
            <v>C</v>
          </cell>
          <cell r="J255" t="str">
            <v>om_exp</v>
          </cell>
          <cell r="K255" t="str">
            <v>juris_cp</v>
          </cell>
          <cell r="M255" t="str">
            <v>2010/12/1/8/A/0</v>
          </cell>
        </row>
        <row r="256">
          <cell r="A256" t="str">
            <v>255</v>
          </cell>
          <cell r="B256" t="str">
            <v>OM8_8143</v>
          </cell>
          <cell r="C256" t="str">
            <v>143 - CP Jurisdictional Factor</v>
          </cell>
          <cell r="D256">
            <v>0.98031049999999997</v>
          </cell>
          <cell r="F256" t="str">
            <v>CALC</v>
          </cell>
          <cell r="H256" t="str">
            <v>143</v>
          </cell>
          <cell r="I256" t="str">
            <v>C</v>
          </cell>
          <cell r="J256" t="str">
            <v>om_exp</v>
          </cell>
          <cell r="K256" t="str">
            <v>juris_cp</v>
          </cell>
          <cell r="M256" t="str">
            <v>2010/12/1/8/A/0</v>
          </cell>
        </row>
        <row r="257">
          <cell r="A257" t="str">
            <v>256</v>
          </cell>
          <cell r="B257" t="str">
            <v>REV_8NET</v>
          </cell>
          <cell r="C257" t="str">
            <v>Revenues Net of Revenue Taxes</v>
          </cell>
          <cell r="D257">
            <v>13220401.2227256</v>
          </cell>
          <cell r="F257" t="str">
            <v>CALC</v>
          </cell>
          <cell r="H257" t="str">
            <v>SP_CALC_REVENUE</v>
          </cell>
          <cell r="J257" t="str">
            <v>revenue</v>
          </cell>
          <cell r="K257" t="str">
            <v>report_only</v>
          </cell>
          <cell r="M257" t="str">
            <v>2010/12/1/8/A/0</v>
          </cell>
        </row>
        <row r="258">
          <cell r="A258" t="str">
            <v>257</v>
          </cell>
          <cell r="B258" t="str">
            <v>REV_8TOT</v>
          </cell>
          <cell r="C258" t="str">
            <v>Total Revenues applicable to Current Period</v>
          </cell>
          <cell r="D258">
            <v>13745149.139392201</v>
          </cell>
          <cell r="F258" t="str">
            <v>CALC</v>
          </cell>
          <cell r="H258" t="str">
            <v>SP_CALC_OVER_UNDER</v>
          </cell>
          <cell r="J258" t="str">
            <v>over_under</v>
          </cell>
          <cell r="K258" t="str">
            <v>report_only</v>
          </cell>
          <cell r="M258" t="str">
            <v>2010/12/1/8/A/0</v>
          </cell>
        </row>
        <row r="259">
          <cell r="A259" t="str">
            <v>258</v>
          </cell>
          <cell r="B259" t="str">
            <v>LIN_8LOS</v>
          </cell>
          <cell r="C259" t="str">
            <v>Line Loss</v>
          </cell>
          <cell r="D259">
            <v>0</v>
          </cell>
          <cell r="F259" t="str">
            <v>CALC</v>
          </cell>
          <cell r="H259" t="str">
            <v>SP_CALC_OVER_UNDER</v>
          </cell>
          <cell r="J259" t="str">
            <v>over_under</v>
          </cell>
          <cell r="K259" t="str">
            <v>report_only</v>
          </cell>
          <cell r="M259" t="str">
            <v>2010/12/1/8/A/0</v>
          </cell>
        </row>
        <row r="260">
          <cell r="A260" t="str">
            <v>259</v>
          </cell>
          <cell r="B260" t="str">
            <v>EXP_8TOT</v>
          </cell>
          <cell r="C260" t="str">
            <v>Total Expenses applicable to current period</v>
          </cell>
          <cell r="D260">
            <v>15389891.600630499</v>
          </cell>
          <cell r="F260" t="str">
            <v>CALC</v>
          </cell>
          <cell r="H260" t="str">
            <v>SP_CALC_OVER_UNDER</v>
          </cell>
          <cell r="J260" t="str">
            <v>over_under</v>
          </cell>
          <cell r="K260" t="str">
            <v>report_only</v>
          </cell>
          <cell r="M260" t="str">
            <v>2010/12/1/8/A/0</v>
          </cell>
        </row>
        <row r="261">
          <cell r="A261" t="str">
            <v>260</v>
          </cell>
          <cell r="B261" t="str">
            <v>INT_8AMT</v>
          </cell>
          <cell r="C261" t="str">
            <v>Interest Amount</v>
          </cell>
          <cell r="D261">
            <v>9652.8461407974592</v>
          </cell>
          <cell r="F261" t="str">
            <v>CALC</v>
          </cell>
          <cell r="H261" t="str">
            <v>SP_CALC_ENTRY_TO_GL</v>
          </cell>
          <cell r="I261" t="str">
            <v>C</v>
          </cell>
          <cell r="J261" t="str">
            <v>entry_to_gl</v>
          </cell>
          <cell r="K261" t="str">
            <v>curr_mon_int</v>
          </cell>
          <cell r="M261" t="str">
            <v>2010/12/1/8/A/0</v>
          </cell>
        </row>
        <row r="262">
          <cell r="A262" t="str">
            <v>261</v>
          </cell>
          <cell r="B262" t="str">
            <v>AVG_8AMT</v>
          </cell>
          <cell r="C262" t="str">
            <v>Average Amount for Interest Calculation</v>
          </cell>
          <cell r="D262">
            <v>46341076.0479955</v>
          </cell>
          <cell r="F262" t="str">
            <v>CALC</v>
          </cell>
          <cell r="H262" t="str">
            <v>SP_CALC_ENTRY_TO_GL</v>
          </cell>
          <cell r="J262" t="str">
            <v>entry_to_gl</v>
          </cell>
          <cell r="K262" t="str">
            <v>int_calc</v>
          </cell>
          <cell r="M262" t="str">
            <v>2010/12/1/8/A/0</v>
          </cell>
        </row>
        <row r="263">
          <cell r="A263" t="str">
            <v>262</v>
          </cell>
          <cell r="B263" t="str">
            <v>TRU_8END</v>
          </cell>
          <cell r="C263" t="str">
            <v>Total True-up --- End of Period</v>
          </cell>
          <cell r="D263">
            <v>45256330.859043002</v>
          </cell>
          <cell r="F263" t="str">
            <v>CALC</v>
          </cell>
          <cell r="H263" t="str">
            <v>SP_CALC_ENTRY_TO_GL</v>
          </cell>
          <cell r="J263" t="str">
            <v>entry_to_gl</v>
          </cell>
          <cell r="K263" t="str">
            <v>end_tru_up</v>
          </cell>
          <cell r="M263" t="str">
            <v>2010/12/1/8/A/0</v>
          </cell>
        </row>
        <row r="264">
          <cell r="A264" t="str">
            <v>263</v>
          </cell>
          <cell r="B264" t="str">
            <v>TRU_8BEG</v>
          </cell>
          <cell r="C264" t="str">
            <v>Total True-up --- Beginning of Period</v>
          </cell>
          <cell r="D264">
            <v>47425821.236947902</v>
          </cell>
          <cell r="F264" t="str">
            <v>CALC</v>
          </cell>
          <cell r="H264" t="str">
            <v>SP_CALC_ENTRY_TO_GL</v>
          </cell>
          <cell r="J264" t="str">
            <v>entry_to_gl</v>
          </cell>
          <cell r="K264" t="str">
            <v>beg_tru_up</v>
          </cell>
          <cell r="M264" t="str">
            <v>2010/12/1/8/A/0</v>
          </cell>
        </row>
        <row r="265">
          <cell r="A265" t="str">
            <v>264</v>
          </cell>
          <cell r="B265" t="str">
            <v>GLB_8BEG</v>
          </cell>
          <cell r="C265" t="str">
            <v>True-up --- Beginning of Period GL Balance</v>
          </cell>
          <cell r="D265">
            <v>47425821.236947902</v>
          </cell>
          <cell r="F265" t="str">
            <v>PRIOR_OFF</v>
          </cell>
          <cell r="H265" t="str">
            <v>SP_CALC_ENTRY_TO_GL</v>
          </cell>
          <cell r="I265" t="str">
            <v>O</v>
          </cell>
          <cell r="J265" t="str">
            <v>entry_to_gl</v>
          </cell>
          <cell r="K265" t="str">
            <v>beg_bal</v>
          </cell>
          <cell r="M265" t="str">
            <v>2010/12/1/8/A/0</v>
          </cell>
        </row>
        <row r="266">
          <cell r="A266" t="str">
            <v>265</v>
          </cell>
          <cell r="B266" t="str">
            <v>INT_8MON</v>
          </cell>
          <cell r="C266" t="str">
            <v>Average Monthly Interest Rate</v>
          </cell>
          <cell r="D266">
            <v>2.0829999999999999E-4</v>
          </cell>
          <cell r="F266" t="str">
            <v>CALC</v>
          </cell>
          <cell r="H266" t="str">
            <v>SP_CALC_ENTRY_TO_GL</v>
          </cell>
          <cell r="J266" t="str">
            <v>entry_to_gl</v>
          </cell>
          <cell r="K266" t="str">
            <v>int_rate_mon</v>
          </cell>
          <cell r="M266" t="str">
            <v>2010/12/1/8/A/0</v>
          </cell>
        </row>
        <row r="267">
          <cell r="A267" t="str">
            <v>266</v>
          </cell>
          <cell r="B267" t="str">
            <v>INT_8YER</v>
          </cell>
          <cell r="C267" t="str">
            <v>Average Annual Interest Rate</v>
          </cell>
          <cell r="D267">
            <v>2.5000000000000001E-3</v>
          </cell>
          <cell r="F267" t="str">
            <v>CALC</v>
          </cell>
          <cell r="H267" t="str">
            <v>SP_CALC_ENTRY_TO_GL</v>
          </cell>
          <cell r="J267" t="str">
            <v>entry_to_gl</v>
          </cell>
          <cell r="K267" t="str">
            <v>int_rate_year</v>
          </cell>
          <cell r="M267" t="str">
            <v>2010/12/1/8/A/0</v>
          </cell>
        </row>
        <row r="268">
          <cell r="A268" t="str">
            <v>267</v>
          </cell>
          <cell r="B268" t="str">
            <v>1MC_8YTD</v>
          </cell>
          <cell r="C268" t="str">
            <v>YTD Mid-course 1 Refunded/(Collected) in Current Year, excluding current month</v>
          </cell>
          <cell r="D268">
            <v>0</v>
          </cell>
          <cell r="F268" t="str">
            <v>PRIOR_JV</v>
          </cell>
          <cell r="I268" t="str">
            <v>I</v>
          </cell>
          <cell r="J268" t="str">
            <v>prior_period</v>
          </cell>
          <cell r="K268" t="str">
            <v>ytd_mc1</v>
          </cell>
          <cell r="M268" t="str">
            <v>2010/12/1/8/A/0</v>
          </cell>
        </row>
        <row r="269">
          <cell r="A269" t="str">
            <v>268</v>
          </cell>
          <cell r="B269" t="str">
            <v>1MC_8MON</v>
          </cell>
          <cell r="C269" t="str">
            <v>Prior Period True-Up Refunded/(Collected) this Period Mid-course 1</v>
          </cell>
          <cell r="D269">
            <v>0</v>
          </cell>
          <cell r="F269" t="str">
            <v>CALC</v>
          </cell>
          <cell r="H269" t="str">
            <v>SP_CALC_PRIOR_PERIOD</v>
          </cell>
          <cell r="I269" t="str">
            <v>F</v>
          </cell>
          <cell r="J269" t="str">
            <v>prior_period</v>
          </cell>
          <cell r="K269" t="str">
            <v>curr_mon_mc1</v>
          </cell>
          <cell r="L269" t="str">
            <v>entry_to_gl</v>
          </cell>
          <cell r="M269" t="str">
            <v>2010/12/1/8/A/0</v>
          </cell>
        </row>
        <row r="270">
          <cell r="A270" t="str">
            <v>269</v>
          </cell>
          <cell r="B270" t="str">
            <v>2MC_8MON</v>
          </cell>
          <cell r="C270" t="str">
            <v>Prior Period True-Up Refunded/(Collected) this Period Mid-course 2</v>
          </cell>
          <cell r="D270">
            <v>0</v>
          </cell>
          <cell r="F270" t="str">
            <v>CALC</v>
          </cell>
          <cell r="H270" t="str">
            <v>SP_CALC_PRIOR_PERIOD</v>
          </cell>
          <cell r="I270" t="str">
            <v>F</v>
          </cell>
          <cell r="J270" t="str">
            <v>prior_period</v>
          </cell>
          <cell r="K270" t="str">
            <v>curr_mon_mc2</v>
          </cell>
          <cell r="L270" t="str">
            <v>entry_to_gl</v>
          </cell>
          <cell r="M270" t="str">
            <v>2010/12/1/8/A/0</v>
          </cell>
        </row>
        <row r="271">
          <cell r="A271" t="str">
            <v>270</v>
          </cell>
          <cell r="B271" t="str">
            <v>2MC_8YTD</v>
          </cell>
          <cell r="C271" t="str">
            <v>YTD Mid-course 2 Refunded/(Collected) in Current Year, excluding current month</v>
          </cell>
          <cell r="D271">
            <v>0</v>
          </cell>
          <cell r="F271" t="str">
            <v>PRIOR_JV</v>
          </cell>
          <cell r="I271" t="str">
            <v>I</v>
          </cell>
          <cell r="J271" t="str">
            <v>prior_period</v>
          </cell>
          <cell r="K271" t="str">
            <v>ytd_mc2</v>
          </cell>
          <cell r="M271" t="str">
            <v>2010/12/1/8/A/0</v>
          </cell>
        </row>
        <row r="272">
          <cell r="A272" t="str">
            <v>271</v>
          </cell>
          <cell r="B272" t="str">
            <v>3MC_8YTD</v>
          </cell>
          <cell r="C272" t="str">
            <v>YTD Mid-course 3 Refunded/(Collected) in Current Year, excluding current month</v>
          </cell>
          <cell r="D272">
            <v>0</v>
          </cell>
          <cell r="F272" t="str">
            <v>PRIOR_JV</v>
          </cell>
          <cell r="I272" t="str">
            <v>I</v>
          </cell>
          <cell r="J272" t="str">
            <v>prior_period</v>
          </cell>
          <cell r="K272" t="str">
            <v>ytd_mc3</v>
          </cell>
          <cell r="M272" t="str">
            <v>2010/12/1/8/A/0</v>
          </cell>
        </row>
        <row r="273">
          <cell r="A273" t="str">
            <v>272</v>
          </cell>
          <cell r="B273" t="str">
            <v>1MC_8TOT</v>
          </cell>
          <cell r="C273" t="str">
            <v>Total Mid course Correction 1</v>
          </cell>
          <cell r="D273">
            <v>0</v>
          </cell>
          <cell r="F273" t="str">
            <v>CALC</v>
          </cell>
          <cell r="H273" t="str">
            <v>SP_CALC_PRIOR_PERIOD</v>
          </cell>
          <cell r="J273" t="str">
            <v>prior_period</v>
          </cell>
          <cell r="K273" t="str">
            <v>report_only</v>
          </cell>
          <cell r="M273" t="str">
            <v>2010/12/1/8/A/0</v>
          </cell>
        </row>
        <row r="274">
          <cell r="A274" t="str">
            <v>273</v>
          </cell>
          <cell r="B274" t="str">
            <v>2MC_8TOT</v>
          </cell>
          <cell r="C274" t="str">
            <v>Total Mid course Correction 2</v>
          </cell>
          <cell r="D274">
            <v>0</v>
          </cell>
          <cell r="F274" t="str">
            <v>CALC</v>
          </cell>
          <cell r="H274" t="str">
            <v>SP_CALC_PRIOR_PERIOD</v>
          </cell>
          <cell r="J274" t="str">
            <v>prior_period</v>
          </cell>
          <cell r="K274" t="str">
            <v>report_only</v>
          </cell>
          <cell r="M274" t="str">
            <v>2010/12/1/8/A/0</v>
          </cell>
        </row>
        <row r="275">
          <cell r="A275" t="str">
            <v>274</v>
          </cell>
          <cell r="B275" t="str">
            <v>OMD_8135</v>
          </cell>
          <cell r="C275" t="str">
            <v>135 - Energy Jurisdictional O &amp; M Exp Amount</v>
          </cell>
          <cell r="D275">
            <v>0</v>
          </cell>
          <cell r="F275" t="str">
            <v>CALC</v>
          </cell>
          <cell r="H275" t="str">
            <v>135</v>
          </cell>
          <cell r="I275" t="str">
            <v>C</v>
          </cell>
          <cell r="J275" t="str">
            <v>om_exp</v>
          </cell>
          <cell r="K275" t="str">
            <v>juris_energy_amt</v>
          </cell>
          <cell r="M275" t="str">
            <v>2010/12/1/8/A/0</v>
          </cell>
        </row>
        <row r="276">
          <cell r="A276" t="str">
            <v>275</v>
          </cell>
          <cell r="B276" t="str">
            <v>OMD_8135</v>
          </cell>
          <cell r="C276" t="str">
            <v>135 - Energy Jurisdictional O &amp; M Exp Amount</v>
          </cell>
          <cell r="D276">
            <v>0</v>
          </cell>
          <cell r="F276" t="str">
            <v>CALC</v>
          </cell>
          <cell r="H276" t="str">
            <v>135</v>
          </cell>
          <cell r="I276" t="str">
            <v>C</v>
          </cell>
          <cell r="J276" t="str">
            <v>om_exp</v>
          </cell>
          <cell r="K276" t="str">
            <v>juris_energy_amt</v>
          </cell>
          <cell r="M276" t="str">
            <v>2010/12/1/8/A/0</v>
          </cell>
        </row>
        <row r="277">
          <cell r="A277" t="str">
            <v>276</v>
          </cell>
          <cell r="B277" t="str">
            <v>OMD_8135</v>
          </cell>
          <cell r="C277" t="str">
            <v>135 - Energy Jurisdictional O &amp; M Exp Amount</v>
          </cell>
          <cell r="D277">
            <v>0</v>
          </cell>
          <cell r="F277" t="str">
            <v>CALC</v>
          </cell>
          <cell r="H277" t="str">
            <v>135</v>
          </cell>
          <cell r="I277" t="str">
            <v>C</v>
          </cell>
          <cell r="J277" t="str">
            <v>om_exp</v>
          </cell>
          <cell r="K277" t="str">
            <v>juris_energy_amt</v>
          </cell>
          <cell r="M277" t="str">
            <v>2010/12/1/8/A/0</v>
          </cell>
        </row>
        <row r="278">
          <cell r="A278" t="str">
            <v>277</v>
          </cell>
          <cell r="B278" t="str">
            <v>514_1790</v>
          </cell>
          <cell r="C278" t="str">
            <v xml:space="preserve">MAINT MISC PLT-N/C LIQUID WASTES-ECRC             </v>
          </cell>
          <cell r="D278">
            <v>201</v>
          </cell>
          <cell r="E278" t="str">
            <v>514179</v>
          </cell>
          <cell r="F278" t="str">
            <v>WALKER</v>
          </cell>
          <cell r="G278" t="str">
            <v>CM</v>
          </cell>
          <cell r="H278" t="str">
            <v>136</v>
          </cell>
          <cell r="I278" t="str">
            <v>W</v>
          </cell>
          <cell r="M278" t="str">
            <v>2010/12/1/8/A/0</v>
          </cell>
        </row>
        <row r="279">
          <cell r="A279" t="str">
            <v>278</v>
          </cell>
          <cell r="B279" t="str">
            <v>OME_8135</v>
          </cell>
          <cell r="C279" t="str">
            <v>135 - Total Jurisdictional O &amp; M Exp Amount</v>
          </cell>
          <cell r="D279">
            <v>0</v>
          </cell>
          <cell r="F279" t="str">
            <v>CALC</v>
          </cell>
          <cell r="H279" t="str">
            <v>135</v>
          </cell>
          <cell r="I279" t="str">
            <v>C</v>
          </cell>
          <cell r="J279" t="str">
            <v>om_exp</v>
          </cell>
          <cell r="K279" t="str">
            <v>total_juris_amt</v>
          </cell>
          <cell r="M279" t="str">
            <v>2010/12/1/8/A/0</v>
          </cell>
        </row>
        <row r="280">
          <cell r="A280" t="str">
            <v>279</v>
          </cell>
          <cell r="B280" t="str">
            <v>OME_8135</v>
          </cell>
          <cell r="C280" t="str">
            <v>135 - Total Jurisdictional O &amp; M Exp Amount</v>
          </cell>
          <cell r="D280">
            <v>0</v>
          </cell>
          <cell r="F280" t="str">
            <v>CALC</v>
          </cell>
          <cell r="H280" t="str">
            <v>135</v>
          </cell>
          <cell r="I280" t="str">
            <v>C</v>
          </cell>
          <cell r="J280" t="str">
            <v>om_exp</v>
          </cell>
          <cell r="K280" t="str">
            <v>total_juris_amt</v>
          </cell>
          <cell r="M280" t="str">
            <v>2010/12/1/8/A/0</v>
          </cell>
        </row>
        <row r="281">
          <cell r="A281" t="str">
            <v>280</v>
          </cell>
          <cell r="B281" t="str">
            <v>OME_8135</v>
          </cell>
          <cell r="C281" t="str">
            <v>135 - Total Jurisdictional O &amp; M Exp Amount</v>
          </cell>
          <cell r="D281">
            <v>0</v>
          </cell>
          <cell r="F281" t="str">
            <v>CALC</v>
          </cell>
          <cell r="H281" t="str">
            <v>135</v>
          </cell>
          <cell r="I281" t="str">
            <v>C</v>
          </cell>
          <cell r="J281" t="str">
            <v>om_exp</v>
          </cell>
          <cell r="K281" t="str">
            <v>total_juris_amt</v>
          </cell>
          <cell r="M281" t="str">
            <v>2010/12/1/8/A/0</v>
          </cell>
        </row>
        <row r="282">
          <cell r="A282" t="str">
            <v>281</v>
          </cell>
          <cell r="B282" t="str">
            <v>549_1490</v>
          </cell>
          <cell r="C282" t="str">
            <v xml:space="preserve">MIS OTH PWR GN EXP-WTR PERMIT FEES-ECRC           </v>
          </cell>
          <cell r="D282">
            <v>0</v>
          </cell>
          <cell r="E282" t="str">
            <v>549149</v>
          </cell>
          <cell r="F282" t="str">
            <v>WALKER</v>
          </cell>
          <cell r="G282" t="str">
            <v>CM</v>
          </cell>
          <cell r="H282" t="str">
            <v>135</v>
          </cell>
          <cell r="I282" t="str">
            <v>W</v>
          </cell>
          <cell r="M282" t="str">
            <v>2010/12/1/8/A/0</v>
          </cell>
        </row>
        <row r="283">
          <cell r="A283" t="str">
            <v>282</v>
          </cell>
          <cell r="B283" t="str">
            <v>OM5_8136</v>
          </cell>
          <cell r="C283" t="str">
            <v>136 - CP Allocation O &amp; M Exp Amount</v>
          </cell>
          <cell r="D283">
            <v>0</v>
          </cell>
          <cell r="F283" t="str">
            <v>CALC</v>
          </cell>
          <cell r="H283" t="str">
            <v>136</v>
          </cell>
          <cell r="I283" t="str">
            <v>C</v>
          </cell>
          <cell r="J283" t="str">
            <v>om_exp</v>
          </cell>
          <cell r="K283" t="str">
            <v>alloc_cp_amt</v>
          </cell>
          <cell r="M283" t="str">
            <v>2010/12/1/8/A/0</v>
          </cell>
        </row>
        <row r="284">
          <cell r="A284" t="str">
            <v>283</v>
          </cell>
          <cell r="B284" t="str">
            <v>OM2_8136</v>
          </cell>
          <cell r="C284" t="str">
            <v>136 - CP Allocation Factor</v>
          </cell>
          <cell r="D284">
            <v>0</v>
          </cell>
          <cell r="F284" t="str">
            <v>CALC</v>
          </cell>
          <cell r="H284" t="str">
            <v>136</v>
          </cell>
          <cell r="I284" t="str">
            <v>C</v>
          </cell>
          <cell r="J284" t="str">
            <v>om_exp</v>
          </cell>
          <cell r="K284" t="str">
            <v>alloc_cp</v>
          </cell>
          <cell r="M284" t="str">
            <v>2010/12/1/8/A/0</v>
          </cell>
        </row>
        <row r="285">
          <cell r="A285" t="str">
            <v>284</v>
          </cell>
          <cell r="B285" t="str">
            <v>OM6_8136</v>
          </cell>
          <cell r="C285" t="str">
            <v>136 - GCP Allocation O &amp; M Exp Amount</v>
          </cell>
          <cell r="D285">
            <v>0</v>
          </cell>
          <cell r="F285" t="str">
            <v>CALC</v>
          </cell>
          <cell r="H285" t="str">
            <v>136</v>
          </cell>
          <cell r="I285" t="str">
            <v>C</v>
          </cell>
          <cell r="J285" t="str">
            <v>om_exp</v>
          </cell>
          <cell r="K285" t="str">
            <v>alloc_gcp_amt</v>
          </cell>
          <cell r="M285" t="str">
            <v>2010/12/1/8/A/0</v>
          </cell>
        </row>
        <row r="286">
          <cell r="A286" t="str">
            <v>285</v>
          </cell>
          <cell r="B286" t="str">
            <v>OM3_8136</v>
          </cell>
          <cell r="C286" t="str">
            <v>136 - GCP Allocation Factor</v>
          </cell>
          <cell r="D286">
            <v>0</v>
          </cell>
          <cell r="F286" t="str">
            <v>CALC</v>
          </cell>
          <cell r="H286" t="str">
            <v>136</v>
          </cell>
          <cell r="I286" t="str">
            <v>C</v>
          </cell>
          <cell r="J286" t="str">
            <v>om_exp</v>
          </cell>
          <cell r="K286" t="str">
            <v>alloc_gcp</v>
          </cell>
          <cell r="M286" t="str">
            <v>2010/12/1/8/A/0</v>
          </cell>
        </row>
        <row r="287">
          <cell r="A287" t="str">
            <v>286</v>
          </cell>
          <cell r="B287" t="str">
            <v>OMC_8136</v>
          </cell>
          <cell r="C287" t="str">
            <v>136 - GCP Jurisdictional O &amp; M Exp Amount</v>
          </cell>
          <cell r="D287">
            <v>0</v>
          </cell>
          <cell r="F287" t="str">
            <v>CALC</v>
          </cell>
          <cell r="H287" t="str">
            <v>136</v>
          </cell>
          <cell r="I287" t="str">
            <v>C</v>
          </cell>
          <cell r="J287" t="str">
            <v>om_exp</v>
          </cell>
          <cell r="K287" t="str">
            <v>juris_gcp_amt</v>
          </cell>
          <cell r="M287" t="str">
            <v>2010/12/1/8/A/0</v>
          </cell>
        </row>
        <row r="288">
          <cell r="A288" t="str">
            <v>287</v>
          </cell>
          <cell r="B288" t="str">
            <v>OM4_8136</v>
          </cell>
          <cell r="C288" t="str">
            <v>136 - Energy Allocation Factor</v>
          </cell>
          <cell r="D288">
            <v>1</v>
          </cell>
          <cell r="F288" t="str">
            <v>CALC</v>
          </cell>
          <cell r="H288" t="str">
            <v>136</v>
          </cell>
          <cell r="I288" t="str">
            <v>C</v>
          </cell>
          <cell r="J288" t="str">
            <v>om_exp</v>
          </cell>
          <cell r="K288" t="str">
            <v>alloc_energy</v>
          </cell>
          <cell r="M288" t="str">
            <v>2010/12/1/8/A/0</v>
          </cell>
        </row>
        <row r="289">
          <cell r="A289" t="str">
            <v>288</v>
          </cell>
          <cell r="B289" t="str">
            <v>OM7_8136</v>
          </cell>
          <cell r="C289" t="str">
            <v>136 - Energy Allocation O &amp; M Exp Amount</v>
          </cell>
          <cell r="D289">
            <v>201</v>
          </cell>
          <cell r="F289" t="str">
            <v>CALC</v>
          </cell>
          <cell r="H289" t="str">
            <v>136</v>
          </cell>
          <cell r="I289" t="str">
            <v>C</v>
          </cell>
          <cell r="J289" t="str">
            <v>om_exp</v>
          </cell>
          <cell r="K289" t="str">
            <v>alloc_energy_amt</v>
          </cell>
          <cell r="M289" t="str">
            <v>2010/12/1/8/A/0</v>
          </cell>
        </row>
        <row r="290">
          <cell r="A290" t="str">
            <v>289</v>
          </cell>
          <cell r="B290" t="str">
            <v>OMB_8136</v>
          </cell>
          <cell r="C290" t="str">
            <v>136 - CP Jurisdictional O &amp; M Exp Amount</v>
          </cell>
          <cell r="D290">
            <v>0</v>
          </cell>
          <cell r="F290" t="str">
            <v>CALC</v>
          </cell>
          <cell r="H290" t="str">
            <v>136</v>
          </cell>
          <cell r="I290" t="str">
            <v>C</v>
          </cell>
          <cell r="J290" t="str">
            <v>om_exp</v>
          </cell>
          <cell r="K290" t="str">
            <v>juris_cp_amt</v>
          </cell>
          <cell r="M290" t="str">
            <v>2010/12/1/8/A/0</v>
          </cell>
        </row>
        <row r="291">
          <cell r="A291" t="str">
            <v>290</v>
          </cell>
          <cell r="B291" t="str">
            <v>OM8_8136</v>
          </cell>
          <cell r="C291" t="str">
            <v>136 - CP Jurisdictional Factor</v>
          </cell>
          <cell r="D291">
            <v>0.98031049999999997</v>
          </cell>
          <cell r="F291" t="str">
            <v>CALC</v>
          </cell>
          <cell r="H291" t="str">
            <v>136</v>
          </cell>
          <cell r="I291" t="str">
            <v>C</v>
          </cell>
          <cell r="J291" t="str">
            <v>om_exp</v>
          </cell>
          <cell r="K291" t="str">
            <v>juris_cp</v>
          </cell>
          <cell r="M291" t="str">
            <v>2010/12/1/8/A/0</v>
          </cell>
        </row>
        <row r="292">
          <cell r="A292" t="str">
            <v>291</v>
          </cell>
          <cell r="B292" t="str">
            <v>OMA_8136</v>
          </cell>
          <cell r="C292" t="str">
            <v>136 - Energy Jurisdictional Factor</v>
          </cell>
          <cell r="D292">
            <v>0.980271</v>
          </cell>
          <cell r="F292" t="str">
            <v>CALC</v>
          </cell>
          <cell r="H292" t="str">
            <v>136</v>
          </cell>
          <cell r="I292" t="str">
            <v>C</v>
          </cell>
          <cell r="J292" t="str">
            <v>om_exp</v>
          </cell>
          <cell r="K292" t="str">
            <v>juris_energy</v>
          </cell>
          <cell r="M292" t="str">
            <v>2010/12/1/8/A/0</v>
          </cell>
        </row>
        <row r="293">
          <cell r="A293" t="str">
            <v>292</v>
          </cell>
          <cell r="B293" t="str">
            <v>OM1_8136</v>
          </cell>
          <cell r="C293" t="str">
            <v>136 - O &amp; M Expenses Amount</v>
          </cell>
          <cell r="D293">
            <v>201</v>
          </cell>
          <cell r="F293" t="str">
            <v>CALC</v>
          </cell>
          <cell r="H293" t="str">
            <v>136</v>
          </cell>
          <cell r="I293" t="str">
            <v>C</v>
          </cell>
          <cell r="J293" t="str">
            <v>om_exp</v>
          </cell>
          <cell r="K293" t="str">
            <v>beg_bal</v>
          </cell>
          <cell r="M293" t="str">
            <v>2010/12/1/8/A/0</v>
          </cell>
        </row>
        <row r="294">
          <cell r="A294" t="str">
            <v>293</v>
          </cell>
          <cell r="B294" t="str">
            <v>OM9_8136</v>
          </cell>
          <cell r="C294" t="str">
            <v>136 - GCP Jurisdictional Factor</v>
          </cell>
          <cell r="D294">
            <v>1</v>
          </cell>
          <cell r="F294" t="str">
            <v>CALC</v>
          </cell>
          <cell r="H294" t="str">
            <v>136</v>
          </cell>
          <cell r="I294" t="str">
            <v>C</v>
          </cell>
          <cell r="J294" t="str">
            <v>om_exp</v>
          </cell>
          <cell r="K294" t="str">
            <v>juris_gcp</v>
          </cell>
          <cell r="M294" t="str">
            <v>2010/12/1/8/A/0</v>
          </cell>
        </row>
        <row r="295">
          <cell r="A295" t="str">
            <v>294</v>
          </cell>
          <cell r="B295" t="str">
            <v>OMD_8136</v>
          </cell>
          <cell r="C295" t="str">
            <v>136 - Energy Jurisdictional O &amp; M Exp Amount</v>
          </cell>
          <cell r="D295">
            <v>197.034471</v>
          </cell>
          <cell r="F295" t="str">
            <v>CALC</v>
          </cell>
          <cell r="H295" t="str">
            <v>136</v>
          </cell>
          <cell r="I295" t="str">
            <v>C</v>
          </cell>
          <cell r="J295" t="str">
            <v>om_exp</v>
          </cell>
          <cell r="K295" t="str">
            <v>juris_energy_amt</v>
          </cell>
          <cell r="M295" t="str">
            <v>2010/12/1/8/A/0</v>
          </cell>
        </row>
        <row r="296">
          <cell r="A296" t="str">
            <v>295</v>
          </cell>
          <cell r="B296" t="str">
            <v>OME_8136</v>
          </cell>
          <cell r="C296" t="str">
            <v>136 - Total Jurisdictional O &amp; M Exp Amount</v>
          </cell>
          <cell r="D296">
            <v>197.034471</v>
          </cell>
          <cell r="F296" t="str">
            <v>CALC</v>
          </cell>
          <cell r="H296" t="str">
            <v>136</v>
          </cell>
          <cell r="I296" t="str">
            <v>C</v>
          </cell>
          <cell r="J296" t="str">
            <v>om_exp</v>
          </cell>
          <cell r="K296" t="str">
            <v>total_juris_amt</v>
          </cell>
          <cell r="M296" t="str">
            <v>2010/12/1/8/A/0</v>
          </cell>
        </row>
        <row r="297">
          <cell r="A297" t="str">
            <v>296</v>
          </cell>
          <cell r="B297" t="str">
            <v>592_1900</v>
          </cell>
          <cell r="C297" t="str">
            <v xml:space="preserve">NON-REC DISTRBN SUBST POLLUTION PREVENT           </v>
          </cell>
          <cell r="D297">
            <v>23343</v>
          </cell>
          <cell r="E297" t="str">
            <v>592190</v>
          </cell>
          <cell r="F297" t="str">
            <v>WALKER</v>
          </cell>
          <cell r="G297" t="str">
            <v>CM</v>
          </cell>
          <cell r="H297" t="str">
            <v>137</v>
          </cell>
          <cell r="I297" t="str">
            <v>W</v>
          </cell>
          <cell r="M297" t="str">
            <v>2010/12/1/8/A/0</v>
          </cell>
        </row>
        <row r="298">
          <cell r="A298" t="str">
            <v>297</v>
          </cell>
          <cell r="B298" t="str">
            <v>OM5_8137</v>
          </cell>
          <cell r="C298" t="str">
            <v>137 - CP Allocation O &amp; M Exp Amount</v>
          </cell>
          <cell r="D298">
            <v>0</v>
          </cell>
          <cell r="F298" t="str">
            <v>CALC</v>
          </cell>
          <cell r="H298" t="str">
            <v>137</v>
          </cell>
          <cell r="I298" t="str">
            <v>C</v>
          </cell>
          <cell r="J298" t="str">
            <v>om_exp</v>
          </cell>
          <cell r="K298" t="str">
            <v>alloc_cp_amt</v>
          </cell>
          <cell r="M298" t="str">
            <v>2010/12/1/8/A/0</v>
          </cell>
        </row>
        <row r="299">
          <cell r="A299" t="str">
            <v>298</v>
          </cell>
          <cell r="B299" t="str">
            <v>OM5_8137</v>
          </cell>
          <cell r="C299" t="str">
            <v>137 - CP Allocation O &amp; M Exp Amount</v>
          </cell>
          <cell r="D299">
            <v>0</v>
          </cell>
          <cell r="F299" t="str">
            <v>CALC</v>
          </cell>
          <cell r="H299" t="str">
            <v>137</v>
          </cell>
          <cell r="I299" t="str">
            <v>C</v>
          </cell>
          <cell r="J299" t="str">
            <v>om_exp</v>
          </cell>
          <cell r="K299" t="str">
            <v>alloc_cp_amt</v>
          </cell>
          <cell r="M299" t="str">
            <v>2010/12/1/8/A/0</v>
          </cell>
        </row>
        <row r="300">
          <cell r="A300" t="str">
            <v>299</v>
          </cell>
          <cell r="B300" t="str">
            <v>OM2_8137</v>
          </cell>
          <cell r="C300" t="str">
            <v>137 - CP Allocation Factor</v>
          </cell>
          <cell r="D300">
            <v>0</v>
          </cell>
          <cell r="F300" t="str">
            <v>CALC</v>
          </cell>
          <cell r="H300" t="str">
            <v>137</v>
          </cell>
          <cell r="I300" t="str">
            <v>C</v>
          </cell>
          <cell r="J300" t="str">
            <v>om_exp</v>
          </cell>
          <cell r="K300" t="str">
            <v>alloc_cp</v>
          </cell>
          <cell r="M300" t="str">
            <v>2010/12/1/8/A/0</v>
          </cell>
        </row>
        <row r="301">
          <cell r="A301" t="str">
            <v>300</v>
          </cell>
          <cell r="B301" t="str">
            <v>OM2_8137</v>
          </cell>
          <cell r="C301" t="str">
            <v>137 - CP Allocation Factor</v>
          </cell>
          <cell r="D301">
            <v>0</v>
          </cell>
          <cell r="F301" t="str">
            <v>CALC</v>
          </cell>
          <cell r="H301" t="str">
            <v>137</v>
          </cell>
          <cell r="I301" t="str">
            <v>C</v>
          </cell>
          <cell r="J301" t="str">
            <v>om_exp</v>
          </cell>
          <cell r="K301" t="str">
            <v>alloc_cp</v>
          </cell>
          <cell r="M301" t="str">
            <v>2010/12/1/8/A/0</v>
          </cell>
        </row>
        <row r="302">
          <cell r="A302" t="str">
            <v>301</v>
          </cell>
          <cell r="B302" t="str">
            <v>OM6_8137</v>
          </cell>
          <cell r="C302" t="str">
            <v>137 - GCP Allocation O &amp; M Exp Amount</v>
          </cell>
          <cell r="D302">
            <v>23343</v>
          </cell>
          <cell r="F302" t="str">
            <v>CALC</v>
          </cell>
          <cell r="H302" t="str">
            <v>137</v>
          </cell>
          <cell r="I302" t="str">
            <v>C</v>
          </cell>
          <cell r="J302" t="str">
            <v>om_exp</v>
          </cell>
          <cell r="K302" t="str">
            <v>alloc_gcp_amt</v>
          </cell>
          <cell r="M302" t="str">
            <v>2010/12/1/8/A/0</v>
          </cell>
        </row>
        <row r="303">
          <cell r="A303" t="str">
            <v>302</v>
          </cell>
          <cell r="B303" t="str">
            <v>OM6_8137</v>
          </cell>
          <cell r="C303" t="str">
            <v>137 - GCP Allocation O &amp; M Exp Amount</v>
          </cell>
          <cell r="D303">
            <v>271318.81</v>
          </cell>
          <cell r="F303" t="str">
            <v>CALC</v>
          </cell>
          <cell r="H303" t="str">
            <v>137</v>
          </cell>
          <cell r="I303" t="str">
            <v>C</v>
          </cell>
          <cell r="J303" t="str">
            <v>om_exp</v>
          </cell>
          <cell r="K303" t="str">
            <v>alloc_gcp_amt</v>
          </cell>
          <cell r="M303" t="str">
            <v>2010/12/1/8/A/0</v>
          </cell>
        </row>
        <row r="304">
          <cell r="A304" t="str">
            <v>303</v>
          </cell>
          <cell r="B304" t="str">
            <v>OM3_8137</v>
          </cell>
          <cell r="C304" t="str">
            <v>137 - GCP Allocation Factor</v>
          </cell>
          <cell r="D304">
            <v>1</v>
          </cell>
          <cell r="F304" t="str">
            <v>CALC</v>
          </cell>
          <cell r="H304" t="str">
            <v>137</v>
          </cell>
          <cell r="I304" t="str">
            <v>C</v>
          </cell>
          <cell r="J304" t="str">
            <v>om_exp</v>
          </cell>
          <cell r="K304" t="str">
            <v>alloc_gcp</v>
          </cell>
          <cell r="M304" t="str">
            <v>2010/12/1/8/A/0</v>
          </cell>
        </row>
        <row r="305">
          <cell r="A305" t="str">
            <v>304</v>
          </cell>
          <cell r="B305" t="str">
            <v>OM3_8137</v>
          </cell>
          <cell r="C305" t="str">
            <v>137 - GCP Allocation Factor</v>
          </cell>
          <cell r="D305">
            <v>1</v>
          </cell>
          <cell r="F305" t="str">
            <v>CALC</v>
          </cell>
          <cell r="H305" t="str">
            <v>137</v>
          </cell>
          <cell r="I305" t="str">
            <v>C</v>
          </cell>
          <cell r="J305" t="str">
            <v>om_exp</v>
          </cell>
          <cell r="K305" t="str">
            <v>alloc_gcp</v>
          </cell>
          <cell r="M305" t="str">
            <v>2010/12/1/8/A/0</v>
          </cell>
        </row>
        <row r="306">
          <cell r="A306" t="str">
            <v>305</v>
          </cell>
          <cell r="B306" t="str">
            <v>OMC_8137</v>
          </cell>
          <cell r="C306" t="str">
            <v>137 - GCP Jurisdictional O &amp; M Exp Amount</v>
          </cell>
          <cell r="D306">
            <v>23343</v>
          </cell>
          <cell r="F306" t="str">
            <v>CALC</v>
          </cell>
          <cell r="H306" t="str">
            <v>137</v>
          </cell>
          <cell r="I306" t="str">
            <v>C</v>
          </cell>
          <cell r="J306" t="str">
            <v>om_exp</v>
          </cell>
          <cell r="K306" t="str">
            <v>juris_gcp_amt</v>
          </cell>
          <cell r="M306" t="str">
            <v>2010/12/1/8/A/0</v>
          </cell>
        </row>
        <row r="307">
          <cell r="A307" t="str">
            <v>306</v>
          </cell>
          <cell r="B307" t="str">
            <v>OMC_8137</v>
          </cell>
          <cell r="C307" t="str">
            <v>137 - GCP Jurisdictional O &amp; M Exp Amount</v>
          </cell>
          <cell r="D307">
            <v>271318.81</v>
          </cell>
          <cell r="F307" t="str">
            <v>CALC</v>
          </cell>
          <cell r="H307" t="str">
            <v>137</v>
          </cell>
          <cell r="I307" t="str">
            <v>C</v>
          </cell>
          <cell r="J307" t="str">
            <v>om_exp</v>
          </cell>
          <cell r="K307" t="str">
            <v>juris_gcp_amt</v>
          </cell>
          <cell r="M307" t="str">
            <v>2010/12/1/8/A/0</v>
          </cell>
        </row>
        <row r="308">
          <cell r="A308" t="str">
            <v>307</v>
          </cell>
          <cell r="B308" t="str">
            <v>OM4_8137</v>
          </cell>
          <cell r="C308" t="str">
            <v>137 - Energy Allocation Factor</v>
          </cell>
          <cell r="D308">
            <v>0</v>
          </cell>
          <cell r="F308" t="str">
            <v>CALC</v>
          </cell>
          <cell r="H308" t="str">
            <v>137</v>
          </cell>
          <cell r="I308" t="str">
            <v>C</v>
          </cell>
          <cell r="J308" t="str">
            <v>om_exp</v>
          </cell>
          <cell r="K308" t="str">
            <v>alloc_energy</v>
          </cell>
          <cell r="M308" t="str">
            <v>2010/12/1/8/A/0</v>
          </cell>
        </row>
        <row r="309">
          <cell r="A309" t="str">
            <v>308</v>
          </cell>
          <cell r="B309" t="str">
            <v>OM4_8137</v>
          </cell>
          <cell r="C309" t="str">
            <v>137 - Energy Allocation Factor</v>
          </cell>
          <cell r="D309">
            <v>0</v>
          </cell>
          <cell r="F309" t="str">
            <v>CALC</v>
          </cell>
          <cell r="H309" t="str">
            <v>137</v>
          </cell>
          <cell r="I309" t="str">
            <v>C</v>
          </cell>
          <cell r="J309" t="str">
            <v>om_exp</v>
          </cell>
          <cell r="K309" t="str">
            <v>alloc_energy</v>
          </cell>
          <cell r="M309" t="str">
            <v>2010/12/1/8/A/0</v>
          </cell>
        </row>
        <row r="310">
          <cell r="A310" t="str">
            <v>309</v>
          </cell>
          <cell r="B310" t="str">
            <v>OM7_8137</v>
          </cell>
          <cell r="C310" t="str">
            <v>137 - Energy Allocation O &amp; M Exp Amount</v>
          </cell>
          <cell r="D310">
            <v>0</v>
          </cell>
          <cell r="F310" t="str">
            <v>CALC</v>
          </cell>
          <cell r="H310" t="str">
            <v>137</v>
          </cell>
          <cell r="I310" t="str">
            <v>C</v>
          </cell>
          <cell r="J310" t="str">
            <v>om_exp</v>
          </cell>
          <cell r="K310" t="str">
            <v>alloc_energy_amt</v>
          </cell>
          <cell r="M310" t="str">
            <v>2010/12/1/8/A/0</v>
          </cell>
        </row>
        <row r="311">
          <cell r="A311" t="str">
            <v>310</v>
          </cell>
          <cell r="B311" t="str">
            <v>OM7_8137</v>
          </cell>
          <cell r="C311" t="str">
            <v>137 - Energy Allocation O &amp; M Exp Amount</v>
          </cell>
          <cell r="D311">
            <v>0</v>
          </cell>
          <cell r="F311" t="str">
            <v>CALC</v>
          </cell>
          <cell r="H311" t="str">
            <v>137</v>
          </cell>
          <cell r="I311" t="str">
            <v>C</v>
          </cell>
          <cell r="J311" t="str">
            <v>om_exp</v>
          </cell>
          <cell r="K311" t="str">
            <v>alloc_energy_amt</v>
          </cell>
          <cell r="M311" t="str">
            <v>2010/12/1/8/A/0</v>
          </cell>
        </row>
        <row r="312">
          <cell r="A312" t="str">
            <v>311</v>
          </cell>
          <cell r="B312" t="str">
            <v>OMB_8137</v>
          </cell>
          <cell r="C312" t="str">
            <v>137 - CP Jurisdictional O &amp; M Exp Amount</v>
          </cell>
          <cell r="D312">
            <v>0</v>
          </cell>
          <cell r="F312" t="str">
            <v>CALC</v>
          </cell>
          <cell r="H312" t="str">
            <v>137</v>
          </cell>
          <cell r="I312" t="str">
            <v>C</v>
          </cell>
          <cell r="J312" t="str">
            <v>om_exp</v>
          </cell>
          <cell r="K312" t="str">
            <v>juris_cp_amt</v>
          </cell>
          <cell r="M312" t="str">
            <v>2010/12/1/8/A/0</v>
          </cell>
        </row>
        <row r="313">
          <cell r="A313" t="str">
            <v>312</v>
          </cell>
          <cell r="B313" t="str">
            <v>OMB_8137</v>
          </cell>
          <cell r="C313" t="str">
            <v>137 - CP Jurisdictional O &amp; M Exp Amount</v>
          </cell>
          <cell r="D313">
            <v>0</v>
          </cell>
          <cell r="F313" t="str">
            <v>CALC</v>
          </cell>
          <cell r="H313" t="str">
            <v>137</v>
          </cell>
          <cell r="I313" t="str">
            <v>C</v>
          </cell>
          <cell r="J313" t="str">
            <v>om_exp</v>
          </cell>
          <cell r="K313" t="str">
            <v>juris_cp_amt</v>
          </cell>
          <cell r="M313" t="str">
            <v>2010/12/1/8/A/0</v>
          </cell>
        </row>
        <row r="314">
          <cell r="A314" t="str">
            <v>313</v>
          </cell>
          <cell r="B314" t="str">
            <v>OM8_8137</v>
          </cell>
          <cell r="C314" t="str">
            <v>137 - CP Jurisdictional Factor</v>
          </cell>
          <cell r="D314">
            <v>0.98031049999999997</v>
          </cell>
          <cell r="F314" t="str">
            <v>CALC</v>
          </cell>
          <cell r="H314" t="str">
            <v>137</v>
          </cell>
          <cell r="I314" t="str">
            <v>C</v>
          </cell>
          <cell r="J314" t="str">
            <v>om_exp</v>
          </cell>
          <cell r="K314" t="str">
            <v>juris_cp</v>
          </cell>
          <cell r="M314" t="str">
            <v>2010/12/1/8/A/0</v>
          </cell>
        </row>
        <row r="315">
          <cell r="A315" t="str">
            <v>314</v>
          </cell>
          <cell r="B315" t="str">
            <v>OM8_8137</v>
          </cell>
          <cell r="C315" t="str">
            <v>137 - CP Jurisdictional Factor</v>
          </cell>
          <cell r="D315">
            <v>0.98031049999999997</v>
          </cell>
          <cell r="F315" t="str">
            <v>CALC</v>
          </cell>
          <cell r="H315" t="str">
            <v>137</v>
          </cell>
          <cell r="I315" t="str">
            <v>C</v>
          </cell>
          <cell r="J315" t="str">
            <v>om_exp</v>
          </cell>
          <cell r="K315" t="str">
            <v>juris_cp</v>
          </cell>
          <cell r="M315" t="str">
            <v>2010/12/1/8/A/0</v>
          </cell>
        </row>
        <row r="316">
          <cell r="A316" t="str">
            <v>315</v>
          </cell>
          <cell r="B316" t="str">
            <v>OMA_8137</v>
          </cell>
          <cell r="C316" t="str">
            <v>137 - Energy Jurisdictional Factor</v>
          </cell>
          <cell r="D316">
            <v>0.980271</v>
          </cell>
          <cell r="F316" t="str">
            <v>CALC</v>
          </cell>
          <cell r="H316" t="str">
            <v>137</v>
          </cell>
          <cell r="I316" t="str">
            <v>C</v>
          </cell>
          <cell r="J316" t="str">
            <v>om_exp</v>
          </cell>
          <cell r="K316" t="str">
            <v>juris_energy</v>
          </cell>
          <cell r="M316" t="str">
            <v>2010/12/1/8/A/0</v>
          </cell>
        </row>
        <row r="317">
          <cell r="A317" t="str">
            <v>316</v>
          </cell>
          <cell r="B317" t="str">
            <v>OMA_8137</v>
          </cell>
          <cell r="C317" t="str">
            <v>137 - Energy Jurisdictional Factor</v>
          </cell>
          <cell r="D317">
            <v>0.980271</v>
          </cell>
          <cell r="F317" t="str">
            <v>CALC</v>
          </cell>
          <cell r="H317" t="str">
            <v>137</v>
          </cell>
          <cell r="I317" t="str">
            <v>C</v>
          </cell>
          <cell r="J317" t="str">
            <v>om_exp</v>
          </cell>
          <cell r="K317" t="str">
            <v>juris_energy</v>
          </cell>
          <cell r="M317" t="str">
            <v>2010/12/1/8/A/0</v>
          </cell>
        </row>
        <row r="318">
          <cell r="A318" t="str">
            <v>317</v>
          </cell>
          <cell r="B318" t="str">
            <v>OM1_8137</v>
          </cell>
          <cell r="C318" t="str">
            <v>137 - O &amp; M Expenses Amount</v>
          </cell>
          <cell r="D318">
            <v>23343</v>
          </cell>
          <cell r="F318" t="str">
            <v>CALC</v>
          </cell>
          <cell r="H318" t="str">
            <v>137</v>
          </cell>
          <cell r="I318" t="str">
            <v>C</v>
          </cell>
          <cell r="J318" t="str">
            <v>om_exp</v>
          </cell>
          <cell r="K318" t="str">
            <v>beg_bal</v>
          </cell>
          <cell r="M318" t="str">
            <v>2010/12/1/8/A/0</v>
          </cell>
        </row>
        <row r="319">
          <cell r="A319" t="str">
            <v>318</v>
          </cell>
          <cell r="B319" t="str">
            <v>OM1_8137</v>
          </cell>
          <cell r="C319" t="str">
            <v>137 - O &amp; M Expenses Amount</v>
          </cell>
          <cell r="D319">
            <v>271318.81</v>
          </cell>
          <cell r="F319" t="str">
            <v>CALC</v>
          </cell>
          <cell r="H319" t="str">
            <v>137</v>
          </cell>
          <cell r="I319" t="str">
            <v>C</v>
          </cell>
          <cell r="J319" t="str">
            <v>om_exp</v>
          </cell>
          <cell r="K319" t="str">
            <v>beg_bal</v>
          </cell>
          <cell r="M319" t="str">
            <v>2010/12/1/8/A/0</v>
          </cell>
        </row>
        <row r="320">
          <cell r="A320" t="str">
            <v>319</v>
          </cell>
          <cell r="B320" t="str">
            <v>OM9_8137</v>
          </cell>
          <cell r="C320" t="str">
            <v>137 - GCP Jurisdictional Factor</v>
          </cell>
          <cell r="D320">
            <v>1</v>
          </cell>
          <cell r="F320" t="str">
            <v>CALC</v>
          </cell>
          <cell r="H320" t="str">
            <v>137</v>
          </cell>
          <cell r="I320" t="str">
            <v>C</v>
          </cell>
          <cell r="J320" t="str">
            <v>om_exp</v>
          </cell>
          <cell r="K320" t="str">
            <v>juris_gcp</v>
          </cell>
          <cell r="M320" t="str">
            <v>2010/12/1/8/A/0</v>
          </cell>
        </row>
        <row r="321">
          <cell r="A321" t="str">
            <v>320</v>
          </cell>
          <cell r="B321" t="str">
            <v>OM9_8137</v>
          </cell>
          <cell r="C321" t="str">
            <v>137 - GCP Jurisdictional Factor</v>
          </cell>
          <cell r="D321">
            <v>1</v>
          </cell>
          <cell r="F321" t="str">
            <v>CALC</v>
          </cell>
          <cell r="H321" t="str">
            <v>137</v>
          </cell>
          <cell r="I321" t="str">
            <v>C</v>
          </cell>
          <cell r="J321" t="str">
            <v>om_exp</v>
          </cell>
          <cell r="K321" t="str">
            <v>juris_gcp</v>
          </cell>
          <cell r="M321" t="str">
            <v>2010/12/1/8/A/0</v>
          </cell>
        </row>
        <row r="322">
          <cell r="A322" t="str">
            <v>321</v>
          </cell>
          <cell r="B322" t="str">
            <v>OMD_8137</v>
          </cell>
          <cell r="C322" t="str">
            <v>137 - Energy Jurisdictional O &amp; M Exp Amount</v>
          </cell>
          <cell r="D322">
            <v>0</v>
          </cell>
          <cell r="F322" t="str">
            <v>CALC</v>
          </cell>
          <cell r="H322" t="str">
            <v>137</v>
          </cell>
          <cell r="I322" t="str">
            <v>C</v>
          </cell>
          <cell r="J322" t="str">
            <v>om_exp</v>
          </cell>
          <cell r="K322" t="str">
            <v>juris_energy_amt</v>
          </cell>
          <cell r="M322" t="str">
            <v>2010/12/1/8/A/0</v>
          </cell>
        </row>
        <row r="323">
          <cell r="A323" t="str">
            <v>322</v>
          </cell>
          <cell r="B323" t="str">
            <v>OMD_8137</v>
          </cell>
          <cell r="C323" t="str">
            <v>137 - Energy Jurisdictional O &amp; M Exp Amount</v>
          </cell>
          <cell r="D323">
            <v>0</v>
          </cell>
          <cell r="F323" t="str">
            <v>CALC</v>
          </cell>
          <cell r="H323" t="str">
            <v>137</v>
          </cell>
          <cell r="I323" t="str">
            <v>C</v>
          </cell>
          <cell r="J323" t="str">
            <v>om_exp</v>
          </cell>
          <cell r="K323" t="str">
            <v>juris_energy_amt</v>
          </cell>
          <cell r="M323" t="str">
            <v>2010/12/1/8/A/0</v>
          </cell>
        </row>
        <row r="324">
          <cell r="A324" t="str">
            <v>323</v>
          </cell>
          <cell r="B324" t="str">
            <v>OME_8137</v>
          </cell>
          <cell r="C324" t="str">
            <v>137 - Total Jurisdictional O &amp; M Exp Amount</v>
          </cell>
          <cell r="D324">
            <v>23343</v>
          </cell>
          <cell r="F324" t="str">
            <v>CALC</v>
          </cell>
          <cell r="H324" t="str">
            <v>137</v>
          </cell>
          <cell r="I324" t="str">
            <v>C</v>
          </cell>
          <cell r="J324" t="str">
            <v>om_exp</v>
          </cell>
          <cell r="K324" t="str">
            <v>total_juris_amt</v>
          </cell>
          <cell r="M324" t="str">
            <v>2010/12/1/8/A/0</v>
          </cell>
        </row>
        <row r="325">
          <cell r="A325" t="str">
            <v>324</v>
          </cell>
          <cell r="B325" t="str">
            <v>OME_8137</v>
          </cell>
          <cell r="C325" t="str">
            <v>137 - Total Jurisdictional O &amp; M Exp Amount</v>
          </cell>
          <cell r="D325">
            <v>271318.81</v>
          </cell>
          <cell r="F325" t="str">
            <v>CALC</v>
          </cell>
          <cell r="H325" t="str">
            <v>137</v>
          </cell>
          <cell r="I325" t="str">
            <v>C</v>
          </cell>
          <cell r="J325" t="str">
            <v>om_exp</v>
          </cell>
          <cell r="K325" t="str">
            <v>total_juris_amt</v>
          </cell>
          <cell r="M325" t="str">
            <v>2010/12/1/8/A/0</v>
          </cell>
        </row>
        <row r="326">
          <cell r="A326" t="str">
            <v>325</v>
          </cell>
          <cell r="B326" t="str">
            <v>592_1990</v>
          </cell>
          <cell r="C326" t="str">
            <v xml:space="preserve">DISTRIB SUBST POLLUTION PREVENTION-ECRC           </v>
          </cell>
          <cell r="D326">
            <v>271318.81</v>
          </cell>
          <cell r="E326" t="str">
            <v>592199</v>
          </cell>
          <cell r="F326" t="str">
            <v>WALKER</v>
          </cell>
          <cell r="G326" t="str">
            <v>CM</v>
          </cell>
          <cell r="H326" t="str">
            <v>137</v>
          </cell>
          <cell r="I326" t="str">
            <v>W</v>
          </cell>
          <cell r="M326" t="str">
            <v>2010/12/1/8/A/0</v>
          </cell>
        </row>
        <row r="327">
          <cell r="A327" t="str">
            <v>326</v>
          </cell>
          <cell r="B327" t="str">
            <v>570_1900</v>
          </cell>
          <cell r="C327" t="str">
            <v xml:space="preserve">NON-REC TRANS SUBST POLLUTION PREVENT             </v>
          </cell>
          <cell r="D327">
            <v>23343</v>
          </cell>
          <cell r="E327" t="str">
            <v>570190</v>
          </cell>
          <cell r="F327" t="str">
            <v>WALKER</v>
          </cell>
          <cell r="G327" t="str">
            <v>CM</v>
          </cell>
          <cell r="H327" t="str">
            <v>138</v>
          </cell>
          <cell r="I327" t="str">
            <v>W</v>
          </cell>
          <cell r="M327" t="str">
            <v>2010/12/1/8/A/0</v>
          </cell>
        </row>
        <row r="328">
          <cell r="A328" t="str">
            <v>327</v>
          </cell>
          <cell r="B328" t="str">
            <v>OM5_8138</v>
          </cell>
          <cell r="C328" t="str">
            <v>138 - CP Allocation O &amp; M Exp Amount</v>
          </cell>
          <cell r="D328">
            <v>255451.83690178901</v>
          </cell>
          <cell r="F328" t="str">
            <v>CALC</v>
          </cell>
          <cell r="H328" t="str">
            <v>138</v>
          </cell>
          <cell r="I328" t="str">
            <v>C</v>
          </cell>
          <cell r="J328" t="str">
            <v>om_exp</v>
          </cell>
          <cell r="K328" t="str">
            <v>alloc_cp_amt</v>
          </cell>
          <cell r="M328" t="str">
            <v>2010/12/1/8/A/0</v>
          </cell>
        </row>
        <row r="329">
          <cell r="A329" t="str">
            <v>328</v>
          </cell>
          <cell r="B329" t="str">
            <v>OM5_8138</v>
          </cell>
          <cell r="C329" t="str">
            <v>138 - CP Allocation O &amp; M Exp Amount</v>
          </cell>
          <cell r="D329">
            <v>21547.384613589002</v>
          </cell>
          <cell r="F329" t="str">
            <v>CALC</v>
          </cell>
          <cell r="H329" t="str">
            <v>138</v>
          </cell>
          <cell r="I329" t="str">
            <v>C</v>
          </cell>
          <cell r="J329" t="str">
            <v>om_exp</v>
          </cell>
          <cell r="K329" t="str">
            <v>alloc_cp_amt</v>
          </cell>
          <cell r="M329" t="str">
            <v>2010/12/1/8/A/0</v>
          </cell>
        </row>
        <row r="330">
          <cell r="A330" t="str">
            <v>329</v>
          </cell>
          <cell r="B330" t="str">
            <v>OM2_8138</v>
          </cell>
          <cell r="C330" t="str">
            <v>138 - CP Allocation Factor</v>
          </cell>
          <cell r="D330">
            <v>0.92307692299999999</v>
          </cell>
          <cell r="F330" t="str">
            <v>CALC</v>
          </cell>
          <cell r="H330" t="str">
            <v>138</v>
          </cell>
          <cell r="I330" t="str">
            <v>C</v>
          </cell>
          <cell r="J330" t="str">
            <v>om_exp</v>
          </cell>
          <cell r="K330" t="str">
            <v>alloc_cp</v>
          </cell>
          <cell r="M330" t="str">
            <v>2010/12/1/8/A/0</v>
          </cell>
        </row>
        <row r="331">
          <cell r="A331" t="str">
            <v>330</v>
          </cell>
          <cell r="B331" t="str">
            <v>OM2_8138</v>
          </cell>
          <cell r="C331" t="str">
            <v>138 - CP Allocation Factor</v>
          </cell>
          <cell r="D331">
            <v>0.92307692299999999</v>
          </cell>
          <cell r="F331" t="str">
            <v>CALC</v>
          </cell>
          <cell r="H331" t="str">
            <v>138</v>
          </cell>
          <cell r="I331" t="str">
            <v>C</v>
          </cell>
          <cell r="J331" t="str">
            <v>om_exp</v>
          </cell>
          <cell r="K331" t="str">
            <v>alloc_cp</v>
          </cell>
          <cell r="M331" t="str">
            <v>2010/12/1/8/A/0</v>
          </cell>
        </row>
        <row r="332">
          <cell r="A332" t="str">
            <v>331</v>
          </cell>
          <cell r="B332" t="str">
            <v>OM6_8138</v>
          </cell>
          <cell r="C332" t="str">
            <v>138 - GCP Allocation O &amp; M Exp Amount</v>
          </cell>
          <cell r="D332">
            <v>0</v>
          </cell>
          <cell r="F332" t="str">
            <v>CALC</v>
          </cell>
          <cell r="H332" t="str">
            <v>138</v>
          </cell>
          <cell r="I332" t="str">
            <v>C</v>
          </cell>
          <cell r="J332" t="str">
            <v>om_exp</v>
          </cell>
          <cell r="K332" t="str">
            <v>alloc_gcp_amt</v>
          </cell>
          <cell r="M332" t="str">
            <v>2010/12/1/8/A/0</v>
          </cell>
        </row>
        <row r="333">
          <cell r="A333" t="str">
            <v>332</v>
          </cell>
          <cell r="B333" t="str">
            <v>OM6_8138</v>
          </cell>
          <cell r="C333" t="str">
            <v>138 - GCP Allocation O &amp; M Exp Amount</v>
          </cell>
          <cell r="D333">
            <v>0</v>
          </cell>
          <cell r="F333" t="str">
            <v>CALC</v>
          </cell>
          <cell r="H333" t="str">
            <v>138</v>
          </cell>
          <cell r="I333" t="str">
            <v>C</v>
          </cell>
          <cell r="J333" t="str">
            <v>om_exp</v>
          </cell>
          <cell r="K333" t="str">
            <v>alloc_gcp_amt</v>
          </cell>
          <cell r="M333" t="str">
            <v>2010/12/1/8/A/0</v>
          </cell>
        </row>
        <row r="334">
          <cell r="A334" t="str">
            <v>333</v>
          </cell>
          <cell r="B334" t="str">
            <v>OM3_8138</v>
          </cell>
          <cell r="C334" t="str">
            <v>138 - GCP Allocation Factor</v>
          </cell>
          <cell r="D334">
            <v>0</v>
          </cell>
          <cell r="F334" t="str">
            <v>CALC</v>
          </cell>
          <cell r="H334" t="str">
            <v>138</v>
          </cell>
          <cell r="I334" t="str">
            <v>C</v>
          </cell>
          <cell r="J334" t="str">
            <v>om_exp</v>
          </cell>
          <cell r="K334" t="str">
            <v>alloc_gcp</v>
          </cell>
          <cell r="M334" t="str">
            <v>2010/12/1/8/A/0</v>
          </cell>
        </row>
        <row r="335">
          <cell r="A335" t="str">
            <v>334</v>
          </cell>
          <cell r="B335" t="str">
            <v>OM3_8138</v>
          </cell>
          <cell r="C335" t="str">
            <v>138 - GCP Allocation Factor</v>
          </cell>
          <cell r="D335">
            <v>0</v>
          </cell>
          <cell r="F335" t="str">
            <v>CALC</v>
          </cell>
          <cell r="H335" t="str">
            <v>138</v>
          </cell>
          <cell r="I335" t="str">
            <v>C</v>
          </cell>
          <cell r="J335" t="str">
            <v>om_exp</v>
          </cell>
          <cell r="K335" t="str">
            <v>alloc_gcp</v>
          </cell>
          <cell r="M335" t="str">
            <v>2010/12/1/8/A/0</v>
          </cell>
        </row>
        <row r="336">
          <cell r="A336" t="str">
            <v>335</v>
          </cell>
          <cell r="B336" t="str">
            <v>OMC_8138</v>
          </cell>
          <cell r="C336" t="str">
            <v>138 - GCP Jurisdictional O &amp; M Exp Amount</v>
          </cell>
          <cell r="D336">
            <v>0</v>
          </cell>
          <cell r="F336" t="str">
            <v>CALC</v>
          </cell>
          <cell r="H336" t="str">
            <v>138</v>
          </cell>
          <cell r="I336" t="str">
            <v>C</v>
          </cell>
          <cell r="J336" t="str">
            <v>om_exp</v>
          </cell>
          <cell r="K336" t="str">
            <v>juris_gcp_amt</v>
          </cell>
          <cell r="M336" t="str">
            <v>2010/12/1/8/A/0</v>
          </cell>
        </row>
        <row r="337">
          <cell r="A337" t="str">
            <v>336</v>
          </cell>
          <cell r="B337" t="str">
            <v>OMC_8138</v>
          </cell>
          <cell r="C337" t="str">
            <v>138 - GCP Jurisdictional O &amp; M Exp Amount</v>
          </cell>
          <cell r="D337">
            <v>0</v>
          </cell>
          <cell r="F337" t="str">
            <v>CALC</v>
          </cell>
          <cell r="H337" t="str">
            <v>138</v>
          </cell>
          <cell r="I337" t="str">
            <v>C</v>
          </cell>
          <cell r="J337" t="str">
            <v>om_exp</v>
          </cell>
          <cell r="K337" t="str">
            <v>juris_gcp_amt</v>
          </cell>
          <cell r="M337" t="str">
            <v>2010/12/1/8/A/0</v>
          </cell>
        </row>
        <row r="338">
          <cell r="A338" t="str">
            <v>337</v>
          </cell>
          <cell r="B338" t="str">
            <v>OM4_8138</v>
          </cell>
          <cell r="C338" t="str">
            <v>138 - Energy Allocation Factor</v>
          </cell>
          <cell r="D338">
            <v>7.6923077000000006E-2</v>
          </cell>
          <cell r="F338" t="str">
            <v>CALC</v>
          </cell>
          <cell r="H338" t="str">
            <v>138</v>
          </cell>
          <cell r="I338" t="str">
            <v>C</v>
          </cell>
          <cell r="J338" t="str">
            <v>om_exp</v>
          </cell>
          <cell r="K338" t="str">
            <v>alloc_energy</v>
          </cell>
          <cell r="M338" t="str">
            <v>2010/12/1/8/A/0</v>
          </cell>
        </row>
        <row r="339">
          <cell r="A339" t="str">
            <v>338</v>
          </cell>
          <cell r="B339" t="str">
            <v>OM4_8138</v>
          </cell>
          <cell r="C339" t="str">
            <v>138 - Energy Allocation Factor</v>
          </cell>
          <cell r="D339">
            <v>7.6923077000000006E-2</v>
          </cell>
          <cell r="F339" t="str">
            <v>CALC</v>
          </cell>
          <cell r="H339" t="str">
            <v>138</v>
          </cell>
          <cell r="I339" t="str">
            <v>C</v>
          </cell>
          <cell r="J339" t="str">
            <v>om_exp</v>
          </cell>
          <cell r="K339" t="str">
            <v>alloc_energy</v>
          </cell>
          <cell r="M339" t="str">
            <v>2010/12/1/8/A/0</v>
          </cell>
        </row>
        <row r="340">
          <cell r="A340" t="str">
            <v>339</v>
          </cell>
          <cell r="B340" t="str">
            <v>OM7_8138</v>
          </cell>
          <cell r="C340" t="str">
            <v>138 - Energy Allocation O &amp; M Exp Amount</v>
          </cell>
          <cell r="D340">
            <v>21287.6530982107</v>
          </cell>
          <cell r="F340" t="str">
            <v>CALC</v>
          </cell>
          <cell r="H340" t="str">
            <v>138</v>
          </cell>
          <cell r="I340" t="str">
            <v>C</v>
          </cell>
          <cell r="J340" t="str">
            <v>om_exp</v>
          </cell>
          <cell r="K340" t="str">
            <v>alloc_energy_amt</v>
          </cell>
          <cell r="M340" t="str">
            <v>2010/12/1/8/A/0</v>
          </cell>
        </row>
        <row r="341">
          <cell r="A341" t="str">
            <v>340</v>
          </cell>
          <cell r="B341" t="str">
            <v>OM7_8138</v>
          </cell>
          <cell r="C341" t="str">
            <v>138 - Energy Allocation O &amp; M Exp Amount</v>
          </cell>
          <cell r="D341">
            <v>1795.6153864109999</v>
          </cell>
          <cell r="F341" t="str">
            <v>CALC</v>
          </cell>
          <cell r="H341" t="str">
            <v>138</v>
          </cell>
          <cell r="I341" t="str">
            <v>C</v>
          </cell>
          <cell r="J341" t="str">
            <v>om_exp</v>
          </cell>
          <cell r="K341" t="str">
            <v>alloc_energy_amt</v>
          </cell>
          <cell r="M341" t="str">
            <v>2010/12/1/8/A/0</v>
          </cell>
        </row>
        <row r="342">
          <cell r="A342" t="str">
            <v>341</v>
          </cell>
          <cell r="B342" t="str">
            <v>OMB_8138</v>
          </cell>
          <cell r="C342" t="str">
            <v>138 - CP Jurisdictional O &amp; M Exp Amount</v>
          </cell>
          <cell r="D342">
            <v>250422.117959111</v>
          </cell>
          <cell r="F342" t="str">
            <v>CALC</v>
          </cell>
          <cell r="H342" t="str">
            <v>138</v>
          </cell>
          <cell r="I342" t="str">
            <v>C</v>
          </cell>
          <cell r="J342" t="str">
            <v>om_exp</v>
          </cell>
          <cell r="K342" t="str">
            <v>juris_cp_amt</v>
          </cell>
          <cell r="M342" t="str">
            <v>2010/12/1/8/A/0</v>
          </cell>
        </row>
        <row r="343">
          <cell r="A343" t="str">
            <v>342</v>
          </cell>
          <cell r="B343" t="str">
            <v>OMB_8138</v>
          </cell>
          <cell r="C343" t="str">
            <v>138 - CP Jurisdictional O &amp; M Exp Amount</v>
          </cell>
          <cell r="D343">
            <v>21123.127384239699</v>
          </cell>
          <cell r="F343" t="str">
            <v>CALC</v>
          </cell>
          <cell r="H343" t="str">
            <v>138</v>
          </cell>
          <cell r="I343" t="str">
            <v>C</v>
          </cell>
          <cell r="J343" t="str">
            <v>om_exp</v>
          </cell>
          <cell r="K343" t="str">
            <v>juris_cp_amt</v>
          </cell>
          <cell r="M343" t="str">
            <v>2010/12/1/8/A/0</v>
          </cell>
        </row>
        <row r="344">
          <cell r="A344" t="str">
            <v>343</v>
          </cell>
          <cell r="B344" t="str">
            <v>OM8_8138</v>
          </cell>
          <cell r="C344" t="str">
            <v>138 - CP Jurisdictional Factor</v>
          </cell>
          <cell r="D344">
            <v>0.98031049999999997</v>
          </cell>
          <cell r="F344" t="str">
            <v>CALC</v>
          </cell>
          <cell r="H344" t="str">
            <v>138</v>
          </cell>
          <cell r="I344" t="str">
            <v>C</v>
          </cell>
          <cell r="J344" t="str">
            <v>om_exp</v>
          </cell>
          <cell r="K344" t="str">
            <v>juris_cp</v>
          </cell>
          <cell r="M344" t="str">
            <v>2010/12/1/8/A/0</v>
          </cell>
        </row>
        <row r="345">
          <cell r="A345" t="str">
            <v>344</v>
          </cell>
          <cell r="B345" t="str">
            <v>OM8_8138</v>
          </cell>
          <cell r="C345" t="str">
            <v>138 - CP Jurisdictional Factor</v>
          </cell>
          <cell r="D345">
            <v>0.98031049999999997</v>
          </cell>
          <cell r="F345" t="str">
            <v>CALC</v>
          </cell>
          <cell r="H345" t="str">
            <v>138</v>
          </cell>
          <cell r="I345" t="str">
            <v>C</v>
          </cell>
          <cell r="J345" t="str">
            <v>om_exp</v>
          </cell>
          <cell r="K345" t="str">
            <v>juris_cp</v>
          </cell>
          <cell r="M345" t="str">
            <v>2010/12/1/8/A/0</v>
          </cell>
        </row>
        <row r="346">
          <cell r="A346" t="str">
            <v>345</v>
          </cell>
          <cell r="B346" t="str">
            <v>ADJ_8PRI</v>
          </cell>
          <cell r="C346" t="str">
            <v>Adjustments for Prior Month</v>
          </cell>
          <cell r="D346">
            <v>0</v>
          </cell>
          <cell r="F346" t="str">
            <v>CALC</v>
          </cell>
          <cell r="H346" t="str">
            <v>SP_CALC_ENTRY_TO_GL</v>
          </cell>
          <cell r="J346" t="str">
            <v>entry_to_gl</v>
          </cell>
          <cell r="K346" t="str">
            <v>adj_prior_mon</v>
          </cell>
          <cell r="M346" t="str">
            <v>2010/12/1/8/A/0</v>
          </cell>
        </row>
        <row r="347">
          <cell r="A347" t="str">
            <v>346</v>
          </cell>
          <cell r="B347" t="str">
            <v>RES_8PRI</v>
          </cell>
          <cell r="C347" t="str">
            <v>Restatement for Prior Periods due to Error Corrections</v>
          </cell>
          <cell r="D347">
            <v>0</v>
          </cell>
          <cell r="F347" t="str">
            <v>CALC</v>
          </cell>
          <cell r="H347" t="str">
            <v>SP_CALC_ENTRY_TO_GL</v>
          </cell>
          <cell r="I347" t="str">
            <v>C</v>
          </cell>
          <cell r="J347" t="str">
            <v>entry_to_gl</v>
          </cell>
          <cell r="K347" t="str">
            <v>res_prior_period</v>
          </cell>
          <cell r="M347" t="str">
            <v>2010/12/1/8/A/0</v>
          </cell>
        </row>
        <row r="348">
          <cell r="A348" t="str">
            <v>347</v>
          </cell>
          <cell r="B348" t="str">
            <v>GLE_8MON</v>
          </cell>
          <cell r="C348" t="str">
            <v>Current Month Amount w/ Interest ( Basis for GL Entry)</v>
          </cell>
          <cell r="D348">
            <v>-2159837.5317641199</v>
          </cell>
          <cell r="F348" t="str">
            <v>CALC</v>
          </cell>
          <cell r="H348" t="str">
            <v>SP_CALC_ENTRY_TO_GL</v>
          </cell>
          <cell r="J348" t="str">
            <v>entry_to_gl</v>
          </cell>
          <cell r="K348" t="str">
            <v>curr_mon_bal</v>
          </cell>
          <cell r="L348" t="str">
            <v>jv</v>
          </cell>
          <cell r="M348" t="str">
            <v>2010/12/1/8/A/0</v>
          </cell>
        </row>
        <row r="349">
          <cell r="A349" t="str">
            <v>348</v>
          </cell>
          <cell r="B349" t="str">
            <v>OMA_8138</v>
          </cell>
          <cell r="C349" t="str">
            <v>138 - Energy Jurisdictional Factor</v>
          </cell>
          <cell r="D349">
            <v>0.980271</v>
          </cell>
          <cell r="F349" t="str">
            <v>CALC</v>
          </cell>
          <cell r="H349" t="str">
            <v>138</v>
          </cell>
          <cell r="I349" t="str">
            <v>C</v>
          </cell>
          <cell r="J349" t="str">
            <v>om_exp</v>
          </cell>
          <cell r="K349" t="str">
            <v>juris_energy</v>
          </cell>
          <cell r="M349" t="str">
            <v>2010/12/1/8/A/0</v>
          </cell>
        </row>
        <row r="350">
          <cell r="A350" t="str">
            <v>349</v>
          </cell>
          <cell r="B350" t="str">
            <v>OMA_8138</v>
          </cell>
          <cell r="C350" t="str">
            <v>138 - Energy Jurisdictional Factor</v>
          </cell>
          <cell r="D350">
            <v>0.980271</v>
          </cell>
          <cell r="F350" t="str">
            <v>CALC</v>
          </cell>
          <cell r="H350" t="str">
            <v>138</v>
          </cell>
          <cell r="I350" t="str">
            <v>C</v>
          </cell>
          <cell r="J350" t="str">
            <v>om_exp</v>
          </cell>
          <cell r="K350" t="str">
            <v>juris_energy</v>
          </cell>
          <cell r="M350" t="str">
            <v>2010/12/1/8/A/0</v>
          </cell>
        </row>
        <row r="351">
          <cell r="A351" t="str">
            <v>350</v>
          </cell>
          <cell r="B351" t="str">
            <v>OM1_8138</v>
          </cell>
          <cell r="C351" t="str">
            <v>138 - O &amp; M Expenses Amount</v>
          </cell>
          <cell r="D351">
            <v>276739.49</v>
          </cell>
          <cell r="F351" t="str">
            <v>CALC</v>
          </cell>
          <cell r="H351" t="str">
            <v>138</v>
          </cell>
          <cell r="I351" t="str">
            <v>C</v>
          </cell>
          <cell r="J351" t="str">
            <v>om_exp</v>
          </cell>
          <cell r="K351" t="str">
            <v>beg_bal</v>
          </cell>
          <cell r="M351" t="str">
            <v>2010/12/1/8/A/0</v>
          </cell>
        </row>
        <row r="352">
          <cell r="A352" t="str">
            <v>351</v>
          </cell>
          <cell r="B352" t="str">
            <v>OM1_8138</v>
          </cell>
          <cell r="C352" t="str">
            <v>138 - O &amp; M Expenses Amount</v>
          </cell>
          <cell r="D352">
            <v>23343</v>
          </cell>
          <cell r="F352" t="str">
            <v>CALC</v>
          </cell>
          <cell r="H352" t="str">
            <v>138</v>
          </cell>
          <cell r="I352" t="str">
            <v>C</v>
          </cell>
          <cell r="J352" t="str">
            <v>om_exp</v>
          </cell>
          <cell r="K352" t="str">
            <v>beg_bal</v>
          </cell>
          <cell r="M352" t="str">
            <v>2010/12/1/8/A/0</v>
          </cell>
        </row>
        <row r="353">
          <cell r="A353" t="str">
            <v>352</v>
          </cell>
          <cell r="B353" t="str">
            <v>OM9_8138</v>
          </cell>
          <cell r="C353" t="str">
            <v>138 - GCP Jurisdictional Factor</v>
          </cell>
          <cell r="D353">
            <v>1</v>
          </cell>
          <cell r="F353" t="str">
            <v>CALC</v>
          </cell>
          <cell r="H353" t="str">
            <v>138</v>
          </cell>
          <cell r="I353" t="str">
            <v>C</v>
          </cell>
          <cell r="J353" t="str">
            <v>om_exp</v>
          </cell>
          <cell r="K353" t="str">
            <v>juris_gcp</v>
          </cell>
          <cell r="M353" t="str">
            <v>2010/12/1/8/A/0</v>
          </cell>
        </row>
        <row r="354">
          <cell r="A354" t="str">
            <v>353</v>
          </cell>
          <cell r="B354" t="str">
            <v>OM9_8138</v>
          </cell>
          <cell r="C354" t="str">
            <v>138 - GCP Jurisdictional Factor</v>
          </cell>
          <cell r="D354">
            <v>1</v>
          </cell>
          <cell r="F354" t="str">
            <v>CALC</v>
          </cell>
          <cell r="H354" t="str">
            <v>138</v>
          </cell>
          <cell r="I354" t="str">
            <v>C</v>
          </cell>
          <cell r="J354" t="str">
            <v>om_exp</v>
          </cell>
          <cell r="K354" t="str">
            <v>juris_gcp</v>
          </cell>
          <cell r="M354" t="str">
            <v>2010/12/1/8/A/0</v>
          </cell>
        </row>
        <row r="355">
          <cell r="A355" t="str">
            <v>354</v>
          </cell>
          <cell r="B355" t="str">
            <v>OMD_8138</v>
          </cell>
          <cell r="C355" t="str">
            <v>138 - Energy Jurisdictional O &amp; M Exp Amount</v>
          </cell>
          <cell r="D355">
            <v>20867.668990236099</v>
          </cell>
          <cell r="F355" t="str">
            <v>CALC</v>
          </cell>
          <cell r="H355" t="str">
            <v>138</v>
          </cell>
          <cell r="I355" t="str">
            <v>C</v>
          </cell>
          <cell r="J355" t="str">
            <v>om_exp</v>
          </cell>
          <cell r="K355" t="str">
            <v>juris_energy_amt</v>
          </cell>
          <cell r="M355" t="str">
            <v>2010/12/1/8/A/0</v>
          </cell>
        </row>
        <row r="356">
          <cell r="A356" t="str">
            <v>355</v>
          </cell>
          <cell r="B356" t="str">
            <v>OMD_8138</v>
          </cell>
          <cell r="C356" t="str">
            <v>138 - Energy Jurisdictional O &amp; M Exp Amount</v>
          </cell>
          <cell r="D356">
            <v>1760.1896904524899</v>
          </cell>
          <cell r="F356" t="str">
            <v>CALC</v>
          </cell>
          <cell r="H356" t="str">
            <v>138</v>
          </cell>
          <cell r="I356" t="str">
            <v>C</v>
          </cell>
          <cell r="J356" t="str">
            <v>om_exp</v>
          </cell>
          <cell r="K356" t="str">
            <v>juris_energy_amt</v>
          </cell>
          <cell r="M356" t="str">
            <v>2010/12/1/8/A/0</v>
          </cell>
        </row>
        <row r="357">
          <cell r="A357" t="str">
            <v>356</v>
          </cell>
          <cell r="B357" t="str">
            <v>OME_8138</v>
          </cell>
          <cell r="C357" t="str">
            <v>138 - Total Jurisdictional O &amp; M Exp Amount</v>
          </cell>
          <cell r="D357">
            <v>271289.78694934701</v>
          </cell>
          <cell r="F357" t="str">
            <v>CALC</v>
          </cell>
          <cell r="H357" t="str">
            <v>138</v>
          </cell>
          <cell r="I357" t="str">
            <v>C</v>
          </cell>
          <cell r="J357" t="str">
            <v>om_exp</v>
          </cell>
          <cell r="K357" t="str">
            <v>total_juris_amt</v>
          </cell>
          <cell r="M357" t="str">
            <v>2010/12/1/8/A/0</v>
          </cell>
        </row>
        <row r="358">
          <cell r="A358" t="str">
            <v>357</v>
          </cell>
          <cell r="B358" t="str">
            <v>OME_8138</v>
          </cell>
          <cell r="C358" t="str">
            <v>138 - Total Jurisdictional O &amp; M Exp Amount</v>
          </cell>
          <cell r="D358">
            <v>22883.317074692201</v>
          </cell>
          <cell r="F358" t="str">
            <v>CALC</v>
          </cell>
          <cell r="H358" t="str">
            <v>138</v>
          </cell>
          <cell r="I358" t="str">
            <v>C</v>
          </cell>
          <cell r="J358" t="str">
            <v>om_exp</v>
          </cell>
          <cell r="K358" t="str">
            <v>total_juris_amt</v>
          </cell>
          <cell r="M358" t="str">
            <v>2010/12/1/8/A/0</v>
          </cell>
        </row>
        <row r="359">
          <cell r="A359" t="str">
            <v>358</v>
          </cell>
          <cell r="B359" t="str">
            <v>570_1990</v>
          </cell>
          <cell r="C359" t="str">
            <v xml:space="preserve">SUBSTATION-POLLUTION PREVENTION-ECRC              </v>
          </cell>
          <cell r="D359">
            <v>276739.49</v>
          </cell>
          <cell r="E359" t="str">
            <v>570199</v>
          </cell>
          <cell r="F359" t="str">
            <v>WALKER</v>
          </cell>
          <cell r="G359" t="str">
            <v>CM</v>
          </cell>
          <cell r="H359" t="str">
            <v>138</v>
          </cell>
          <cell r="I359" t="str">
            <v>W</v>
          </cell>
          <cell r="M359" t="str">
            <v>2010/12/1/8/A/0</v>
          </cell>
        </row>
        <row r="360">
          <cell r="A360" t="str">
            <v>359</v>
          </cell>
          <cell r="B360" t="str">
            <v>506_2290</v>
          </cell>
          <cell r="C360" t="str">
            <v xml:space="preserve">MSC STM PWR EXP-PIPELIN INTEGR MGT-ECRC           </v>
          </cell>
          <cell r="D360">
            <v>58353.99</v>
          </cell>
          <cell r="E360" t="str">
            <v>506229</v>
          </cell>
          <cell r="F360" t="str">
            <v>WALKER</v>
          </cell>
          <cell r="G360" t="str">
            <v>CM</v>
          </cell>
          <cell r="H360" t="str">
            <v>139</v>
          </cell>
          <cell r="I360" t="str">
            <v>W</v>
          </cell>
          <cell r="M360" t="str">
            <v>2010/12/1/8/A/0</v>
          </cell>
        </row>
        <row r="361">
          <cell r="A361" t="str">
            <v>360</v>
          </cell>
          <cell r="B361" t="str">
            <v>OM5_8139</v>
          </cell>
          <cell r="C361" t="str">
            <v>139 - CP Allocation O &amp; M Exp Amount</v>
          </cell>
          <cell r="D361">
            <v>58353.99</v>
          </cell>
          <cell r="F361" t="str">
            <v>CALC</v>
          </cell>
          <cell r="H361" t="str">
            <v>139</v>
          </cell>
          <cell r="I361" t="str">
            <v>C</v>
          </cell>
          <cell r="J361" t="str">
            <v>om_exp</v>
          </cell>
          <cell r="K361" t="str">
            <v>alloc_cp_amt</v>
          </cell>
          <cell r="M361" t="str">
            <v>2010/12/1/8/A/0</v>
          </cell>
        </row>
        <row r="362">
          <cell r="A362" t="str">
            <v>361</v>
          </cell>
          <cell r="B362" t="str">
            <v>OM2_8139</v>
          </cell>
          <cell r="C362" t="str">
            <v>139 - CP Allocation Factor</v>
          </cell>
          <cell r="D362">
            <v>1</v>
          </cell>
          <cell r="F362" t="str">
            <v>CALC</v>
          </cell>
          <cell r="H362" t="str">
            <v>139</v>
          </cell>
          <cell r="I362" t="str">
            <v>C</v>
          </cell>
          <cell r="J362" t="str">
            <v>om_exp</v>
          </cell>
          <cell r="K362" t="str">
            <v>alloc_cp</v>
          </cell>
          <cell r="M362" t="str">
            <v>2010/12/1/8/A/0</v>
          </cell>
        </row>
        <row r="363">
          <cell r="A363" t="str">
            <v>362</v>
          </cell>
          <cell r="B363" t="str">
            <v>OM6_8139</v>
          </cell>
          <cell r="C363" t="str">
            <v>139 - GCP Allocation O &amp; M Exp Amount</v>
          </cell>
          <cell r="D363">
            <v>0</v>
          </cell>
          <cell r="F363" t="str">
            <v>CALC</v>
          </cell>
          <cell r="H363" t="str">
            <v>139</v>
          </cell>
          <cell r="I363" t="str">
            <v>C</v>
          </cell>
          <cell r="J363" t="str">
            <v>om_exp</v>
          </cell>
          <cell r="K363" t="str">
            <v>alloc_gcp_amt</v>
          </cell>
          <cell r="M363" t="str">
            <v>2010/12/1/8/A/0</v>
          </cell>
        </row>
        <row r="364">
          <cell r="A364" t="str">
            <v>363</v>
          </cell>
          <cell r="B364" t="str">
            <v>OM3_8139</v>
          </cell>
          <cell r="C364" t="str">
            <v>139 - GCP Allocation Factor</v>
          </cell>
          <cell r="D364">
            <v>0</v>
          </cell>
          <cell r="F364" t="str">
            <v>CALC</v>
          </cell>
          <cell r="H364" t="str">
            <v>139</v>
          </cell>
          <cell r="I364" t="str">
            <v>C</v>
          </cell>
          <cell r="J364" t="str">
            <v>om_exp</v>
          </cell>
          <cell r="K364" t="str">
            <v>alloc_gcp</v>
          </cell>
          <cell r="M364" t="str">
            <v>2010/12/1/8/A/0</v>
          </cell>
        </row>
        <row r="365">
          <cell r="A365" t="str">
            <v>364</v>
          </cell>
          <cell r="B365" t="str">
            <v>OMC_8139</v>
          </cell>
          <cell r="C365" t="str">
            <v>139 - GCP Jurisdictional O &amp; M Exp Amount</v>
          </cell>
          <cell r="D365">
            <v>0</v>
          </cell>
          <cell r="F365" t="str">
            <v>CALC</v>
          </cell>
          <cell r="H365" t="str">
            <v>139</v>
          </cell>
          <cell r="I365" t="str">
            <v>C</v>
          </cell>
          <cell r="J365" t="str">
            <v>om_exp</v>
          </cell>
          <cell r="K365" t="str">
            <v>juris_gcp_amt</v>
          </cell>
          <cell r="M365" t="str">
            <v>2010/12/1/8/A/0</v>
          </cell>
        </row>
        <row r="366">
          <cell r="A366" t="str">
            <v>365</v>
          </cell>
          <cell r="B366" t="str">
            <v>OM4_8139</v>
          </cell>
          <cell r="C366" t="str">
            <v>139 - Energy Allocation Factor</v>
          </cell>
          <cell r="D366">
            <v>0</v>
          </cell>
          <cell r="F366" t="str">
            <v>CALC</v>
          </cell>
          <cell r="H366" t="str">
            <v>139</v>
          </cell>
          <cell r="I366" t="str">
            <v>C</v>
          </cell>
          <cell r="J366" t="str">
            <v>om_exp</v>
          </cell>
          <cell r="K366" t="str">
            <v>alloc_energy</v>
          </cell>
          <cell r="M366" t="str">
            <v>2010/12/1/8/A/0</v>
          </cell>
        </row>
        <row r="367">
          <cell r="A367" t="str">
            <v>366</v>
          </cell>
          <cell r="B367" t="str">
            <v>OM7_8139</v>
          </cell>
          <cell r="C367" t="str">
            <v>139 - Energy Allocation O &amp; M Exp Amount</v>
          </cell>
          <cell r="D367">
            <v>0</v>
          </cell>
          <cell r="F367" t="str">
            <v>CALC</v>
          </cell>
          <cell r="H367" t="str">
            <v>139</v>
          </cell>
          <cell r="I367" t="str">
            <v>C</v>
          </cell>
          <cell r="J367" t="str">
            <v>om_exp</v>
          </cell>
          <cell r="K367" t="str">
            <v>alloc_energy_amt</v>
          </cell>
          <cell r="M367" t="str">
            <v>2010/12/1/8/A/0</v>
          </cell>
        </row>
        <row r="368">
          <cell r="A368" t="str">
            <v>367</v>
          </cell>
          <cell r="B368" t="str">
            <v>OMB_8139</v>
          </cell>
          <cell r="C368" t="str">
            <v>139 - CP Jurisdictional O &amp; M Exp Amount</v>
          </cell>
          <cell r="D368">
            <v>57205.029113894998</v>
          </cell>
          <cell r="F368" t="str">
            <v>CALC</v>
          </cell>
          <cell r="H368" t="str">
            <v>139</v>
          </cell>
          <cell r="I368" t="str">
            <v>C</v>
          </cell>
          <cell r="J368" t="str">
            <v>om_exp</v>
          </cell>
          <cell r="K368" t="str">
            <v>juris_cp_amt</v>
          </cell>
          <cell r="M368" t="str">
            <v>2010/12/1/8/A/0</v>
          </cell>
        </row>
        <row r="369">
          <cell r="A369" t="str">
            <v>368</v>
          </cell>
          <cell r="B369" t="str">
            <v>OM8_8139</v>
          </cell>
          <cell r="C369" t="str">
            <v>139 - CP Jurisdictional Factor</v>
          </cell>
          <cell r="D369">
            <v>0.98031049999999997</v>
          </cell>
          <cell r="F369" t="str">
            <v>CALC</v>
          </cell>
          <cell r="H369" t="str">
            <v>139</v>
          </cell>
          <cell r="I369" t="str">
            <v>C</v>
          </cell>
          <cell r="J369" t="str">
            <v>om_exp</v>
          </cell>
          <cell r="K369" t="str">
            <v>juris_cp</v>
          </cell>
          <cell r="M369" t="str">
            <v>2010/12/1/8/A/0</v>
          </cell>
        </row>
        <row r="370">
          <cell r="A370" t="str">
            <v>369</v>
          </cell>
          <cell r="B370" t="str">
            <v>OMA_8139</v>
          </cell>
          <cell r="C370" t="str">
            <v>139 - Energy Jurisdictional Factor</v>
          </cell>
          <cell r="D370">
            <v>0.980271</v>
          </cell>
          <cell r="F370" t="str">
            <v>CALC</v>
          </cell>
          <cell r="H370" t="str">
            <v>139</v>
          </cell>
          <cell r="I370" t="str">
            <v>C</v>
          </cell>
          <cell r="J370" t="str">
            <v>om_exp</v>
          </cell>
          <cell r="K370" t="str">
            <v>juris_energy</v>
          </cell>
          <cell r="M370" t="str">
            <v>2010/12/1/8/A/0</v>
          </cell>
        </row>
        <row r="371">
          <cell r="A371" t="str">
            <v>370</v>
          </cell>
          <cell r="B371" t="str">
            <v>OM1_8139</v>
          </cell>
          <cell r="C371" t="str">
            <v>139 - O &amp; M Expenses Amount</v>
          </cell>
          <cell r="D371">
            <v>58353.99</v>
          </cell>
          <cell r="F371" t="str">
            <v>CALC</v>
          </cell>
          <cell r="H371" t="str">
            <v>139</v>
          </cell>
          <cell r="I371" t="str">
            <v>C</v>
          </cell>
          <cell r="J371" t="str">
            <v>om_exp</v>
          </cell>
          <cell r="K371" t="str">
            <v>beg_bal</v>
          </cell>
          <cell r="M371" t="str">
            <v>2010/12/1/8/A/0</v>
          </cell>
        </row>
        <row r="372">
          <cell r="A372" t="str">
            <v>371</v>
          </cell>
          <cell r="B372" t="str">
            <v>OM9_8139</v>
          </cell>
          <cell r="C372" t="str">
            <v>139 - GCP Jurisdictional Factor</v>
          </cell>
          <cell r="D372">
            <v>1</v>
          </cell>
          <cell r="F372" t="str">
            <v>CALC</v>
          </cell>
          <cell r="H372" t="str">
            <v>139</v>
          </cell>
          <cell r="I372" t="str">
            <v>C</v>
          </cell>
          <cell r="J372" t="str">
            <v>om_exp</v>
          </cell>
          <cell r="K372" t="str">
            <v>juris_gcp</v>
          </cell>
          <cell r="M372" t="str">
            <v>2010/12/1/8/A/0</v>
          </cell>
        </row>
        <row r="373">
          <cell r="A373" t="str">
            <v>372</v>
          </cell>
          <cell r="B373" t="str">
            <v>OMD_8139</v>
          </cell>
          <cell r="C373" t="str">
            <v>139 - Energy Jurisdictional O &amp; M Exp Amount</v>
          </cell>
          <cell r="D373">
            <v>0</v>
          </cell>
          <cell r="F373" t="str">
            <v>CALC</v>
          </cell>
          <cell r="H373" t="str">
            <v>139</v>
          </cell>
          <cell r="I373" t="str">
            <v>C</v>
          </cell>
          <cell r="J373" t="str">
            <v>om_exp</v>
          </cell>
          <cell r="K373" t="str">
            <v>juris_energy_amt</v>
          </cell>
          <cell r="M373" t="str">
            <v>2010/12/1/8/A/0</v>
          </cell>
        </row>
        <row r="374">
          <cell r="A374" t="str">
            <v>373</v>
          </cell>
          <cell r="B374" t="str">
            <v>OME_8139</v>
          </cell>
          <cell r="C374" t="str">
            <v>139 - Total Jurisdictional O &amp; M Exp Amount</v>
          </cell>
          <cell r="D374">
            <v>57205.029113894998</v>
          </cell>
          <cell r="F374" t="str">
            <v>CALC</v>
          </cell>
          <cell r="H374" t="str">
            <v>139</v>
          </cell>
          <cell r="I374" t="str">
            <v>C</v>
          </cell>
          <cell r="J374" t="str">
            <v>om_exp</v>
          </cell>
          <cell r="K374" t="str">
            <v>total_juris_amt</v>
          </cell>
          <cell r="M374" t="str">
            <v>2010/12/1/8/A/0</v>
          </cell>
        </row>
        <row r="375">
          <cell r="A375" t="str">
            <v>374</v>
          </cell>
          <cell r="B375" t="str">
            <v>506_2390</v>
          </cell>
          <cell r="C375" t="str">
            <v xml:space="preserve">MSC STM PWR EXP-SPILL PREVENT CNTL-ECRC           </v>
          </cell>
          <cell r="D375">
            <v>592272.36</v>
          </cell>
          <cell r="E375" t="str">
            <v>506239</v>
          </cell>
          <cell r="F375" t="str">
            <v>WALKER</v>
          </cell>
          <cell r="G375" t="str">
            <v>CM</v>
          </cell>
          <cell r="H375" t="str">
            <v>140</v>
          </cell>
          <cell r="I375" t="str">
            <v>W</v>
          </cell>
          <cell r="M375" t="str">
            <v>2010/12/1/8/A/0</v>
          </cell>
        </row>
        <row r="376">
          <cell r="A376" t="str">
            <v>375</v>
          </cell>
          <cell r="B376" t="str">
            <v>OM5_8140</v>
          </cell>
          <cell r="C376" t="str">
            <v>140 - CP Allocation O &amp; M Exp Amount</v>
          </cell>
          <cell r="D376">
            <v>82753.259999999995</v>
          </cell>
          <cell r="F376" t="str">
            <v>CALC</v>
          </cell>
          <cell r="H376" t="str">
            <v>140</v>
          </cell>
          <cell r="I376" t="str">
            <v>C</v>
          </cell>
          <cell r="J376" t="str">
            <v>om_exp</v>
          </cell>
          <cell r="K376" t="str">
            <v>alloc_cp_amt</v>
          </cell>
          <cell r="M376" t="str">
            <v>2010/12/1/8/A/0</v>
          </cell>
        </row>
        <row r="377">
          <cell r="A377" t="str">
            <v>376</v>
          </cell>
          <cell r="B377" t="str">
            <v>OM5_8140</v>
          </cell>
          <cell r="C377" t="str">
            <v>140 - CP Allocation O &amp; M Exp Amount</v>
          </cell>
          <cell r="D377">
            <v>107850.87</v>
          </cell>
          <cell r="F377" t="str">
            <v>CALC</v>
          </cell>
          <cell r="H377" t="str">
            <v>140</v>
          </cell>
          <cell r="I377" t="str">
            <v>C</v>
          </cell>
          <cell r="J377" t="str">
            <v>om_exp</v>
          </cell>
          <cell r="K377" t="str">
            <v>alloc_cp_amt</v>
          </cell>
          <cell r="M377" t="str">
            <v>2010/12/1/8/A/0</v>
          </cell>
        </row>
        <row r="378">
          <cell r="A378" t="str">
            <v>377</v>
          </cell>
          <cell r="B378" t="str">
            <v>OM5_8140</v>
          </cell>
          <cell r="C378" t="str">
            <v>140 - CP Allocation O &amp; M Exp Amount</v>
          </cell>
          <cell r="D378">
            <v>12695</v>
          </cell>
          <cell r="F378" t="str">
            <v>CALC</v>
          </cell>
          <cell r="H378" t="str">
            <v>140</v>
          </cell>
          <cell r="I378" t="str">
            <v>C</v>
          </cell>
          <cell r="J378" t="str">
            <v>om_exp</v>
          </cell>
          <cell r="K378" t="str">
            <v>alloc_cp_amt</v>
          </cell>
          <cell r="M378" t="str">
            <v>2010/12/1/8/A/0</v>
          </cell>
        </row>
        <row r="379">
          <cell r="A379" t="str">
            <v>378</v>
          </cell>
          <cell r="B379" t="str">
            <v>OM5_8140</v>
          </cell>
          <cell r="C379" t="str">
            <v>140 - CP Allocation O &amp; M Exp Amount</v>
          </cell>
          <cell r="D379">
            <v>22552.46</v>
          </cell>
          <cell r="F379" t="str">
            <v>CALC</v>
          </cell>
          <cell r="H379" t="str">
            <v>140</v>
          </cell>
          <cell r="I379" t="str">
            <v>C</v>
          </cell>
          <cell r="J379" t="str">
            <v>om_exp</v>
          </cell>
          <cell r="K379" t="str">
            <v>alloc_cp_amt</v>
          </cell>
          <cell r="M379" t="str">
            <v>2010/12/1/8/A/0</v>
          </cell>
        </row>
        <row r="380">
          <cell r="A380" t="str">
            <v>379</v>
          </cell>
          <cell r="B380" t="str">
            <v>OM5_8140</v>
          </cell>
          <cell r="C380" t="str">
            <v>140 - CP Allocation O &amp; M Exp Amount</v>
          </cell>
          <cell r="D380">
            <v>0</v>
          </cell>
          <cell r="F380" t="str">
            <v>CALC</v>
          </cell>
          <cell r="H380" t="str">
            <v>140</v>
          </cell>
          <cell r="I380" t="str">
            <v>C</v>
          </cell>
          <cell r="J380" t="str">
            <v>om_exp</v>
          </cell>
          <cell r="K380" t="str">
            <v>alloc_cp_amt</v>
          </cell>
          <cell r="M380" t="str">
            <v>2010/12/1/8/A/0</v>
          </cell>
        </row>
        <row r="381">
          <cell r="A381" t="str">
            <v>380</v>
          </cell>
          <cell r="B381" t="str">
            <v>OM5_8140</v>
          </cell>
          <cell r="C381" t="str">
            <v>140 - CP Allocation O &amp; M Exp Amount</v>
          </cell>
          <cell r="D381">
            <v>0</v>
          </cell>
          <cell r="F381" t="str">
            <v>CALC</v>
          </cell>
          <cell r="H381" t="str">
            <v>140</v>
          </cell>
          <cell r="I381" t="str">
            <v>C</v>
          </cell>
          <cell r="J381" t="str">
            <v>om_exp</v>
          </cell>
          <cell r="K381" t="str">
            <v>alloc_cp_amt</v>
          </cell>
          <cell r="M381" t="str">
            <v>2010/12/1/8/A/0</v>
          </cell>
        </row>
        <row r="382">
          <cell r="A382" t="str">
            <v>381</v>
          </cell>
          <cell r="B382" t="str">
            <v>OM5_8140</v>
          </cell>
          <cell r="C382" t="str">
            <v>140 - CP Allocation O &amp; M Exp Amount</v>
          </cell>
          <cell r="D382">
            <v>0</v>
          </cell>
          <cell r="F382" t="str">
            <v>CALC</v>
          </cell>
          <cell r="H382" t="str">
            <v>140</v>
          </cell>
          <cell r="I382" t="str">
            <v>C</v>
          </cell>
          <cell r="J382" t="str">
            <v>om_exp</v>
          </cell>
          <cell r="K382" t="str">
            <v>alloc_cp_amt</v>
          </cell>
          <cell r="M382" t="str">
            <v>2010/12/1/8/A/0</v>
          </cell>
        </row>
        <row r="383">
          <cell r="A383" t="str">
            <v>382</v>
          </cell>
          <cell r="B383" t="str">
            <v>OM5_8140</v>
          </cell>
          <cell r="C383" t="str">
            <v>140 - CP Allocation O &amp; M Exp Amount</v>
          </cell>
          <cell r="D383">
            <v>35421.360000000001</v>
          </cell>
          <cell r="F383" t="str">
            <v>CALC</v>
          </cell>
          <cell r="H383" t="str">
            <v>140</v>
          </cell>
          <cell r="I383" t="str">
            <v>C</v>
          </cell>
          <cell r="J383" t="str">
            <v>om_exp</v>
          </cell>
          <cell r="K383" t="str">
            <v>alloc_cp_amt</v>
          </cell>
          <cell r="M383" t="str">
            <v>2010/12/1/8/A/0</v>
          </cell>
        </row>
        <row r="384">
          <cell r="A384" t="str">
            <v>383</v>
          </cell>
          <cell r="B384" t="str">
            <v>OM5_8140</v>
          </cell>
          <cell r="C384" t="str">
            <v>140 - CP Allocation O &amp; M Exp Amount</v>
          </cell>
          <cell r="D384">
            <v>592272.36</v>
          </cell>
          <cell r="F384" t="str">
            <v>CALC</v>
          </cell>
          <cell r="H384" t="str">
            <v>140</v>
          </cell>
          <cell r="I384" t="str">
            <v>C</v>
          </cell>
          <cell r="J384" t="str">
            <v>om_exp</v>
          </cell>
          <cell r="K384" t="str">
            <v>alloc_cp_amt</v>
          </cell>
          <cell r="M384" t="str">
            <v>2010/12/1/8/A/0</v>
          </cell>
        </row>
        <row r="385">
          <cell r="A385" t="str">
            <v>384</v>
          </cell>
          <cell r="B385" t="str">
            <v>OM2_8140</v>
          </cell>
          <cell r="C385" t="str">
            <v>140 - CP Allocation Factor</v>
          </cell>
          <cell r="D385">
            <v>1</v>
          </cell>
          <cell r="F385" t="str">
            <v>CALC</v>
          </cell>
          <cell r="H385" t="str">
            <v>140</v>
          </cell>
          <cell r="I385" t="str">
            <v>C</v>
          </cell>
          <cell r="J385" t="str">
            <v>om_exp</v>
          </cell>
          <cell r="K385" t="str">
            <v>alloc_cp</v>
          </cell>
          <cell r="M385" t="str">
            <v>2010/12/1/8/A/0</v>
          </cell>
        </row>
        <row r="386">
          <cell r="A386" t="str">
            <v>385</v>
          </cell>
          <cell r="B386" t="str">
            <v>OM2_8140</v>
          </cell>
          <cell r="C386" t="str">
            <v>140 - CP Allocation Factor</v>
          </cell>
          <cell r="D386">
            <v>1</v>
          </cell>
          <cell r="F386" t="str">
            <v>CALC</v>
          </cell>
          <cell r="H386" t="str">
            <v>140</v>
          </cell>
          <cell r="I386" t="str">
            <v>C</v>
          </cell>
          <cell r="J386" t="str">
            <v>om_exp</v>
          </cell>
          <cell r="K386" t="str">
            <v>alloc_cp</v>
          </cell>
          <cell r="M386" t="str">
            <v>2010/12/1/8/A/0</v>
          </cell>
        </row>
        <row r="387">
          <cell r="A387" t="str">
            <v>386</v>
          </cell>
          <cell r="B387" t="str">
            <v>OM2_8140</v>
          </cell>
          <cell r="C387" t="str">
            <v>140 - CP Allocation Factor</v>
          </cell>
          <cell r="D387">
            <v>1</v>
          </cell>
          <cell r="F387" t="str">
            <v>CALC</v>
          </cell>
          <cell r="H387" t="str">
            <v>140</v>
          </cell>
          <cell r="I387" t="str">
            <v>C</v>
          </cell>
          <cell r="J387" t="str">
            <v>om_exp</v>
          </cell>
          <cell r="K387" t="str">
            <v>alloc_cp</v>
          </cell>
          <cell r="M387" t="str">
            <v>2010/12/1/8/A/0</v>
          </cell>
        </row>
        <row r="388">
          <cell r="A388" t="str">
            <v>387</v>
          </cell>
          <cell r="B388" t="str">
            <v>OM2_8140</v>
          </cell>
          <cell r="C388" t="str">
            <v>140 - CP Allocation Factor</v>
          </cell>
          <cell r="D388">
            <v>1</v>
          </cell>
          <cell r="F388" t="str">
            <v>CALC</v>
          </cell>
          <cell r="H388" t="str">
            <v>140</v>
          </cell>
          <cell r="I388" t="str">
            <v>C</v>
          </cell>
          <cell r="J388" t="str">
            <v>om_exp</v>
          </cell>
          <cell r="K388" t="str">
            <v>alloc_cp</v>
          </cell>
          <cell r="M388" t="str">
            <v>2010/12/1/8/A/0</v>
          </cell>
        </row>
        <row r="389">
          <cell r="A389" t="str">
            <v>388</v>
          </cell>
          <cell r="B389" t="str">
            <v>OM2_8140</v>
          </cell>
          <cell r="C389" t="str">
            <v>140 - CP Allocation Factor</v>
          </cell>
          <cell r="D389">
            <v>1</v>
          </cell>
          <cell r="F389" t="str">
            <v>CALC</v>
          </cell>
          <cell r="H389" t="str">
            <v>140</v>
          </cell>
          <cell r="I389" t="str">
            <v>C</v>
          </cell>
          <cell r="J389" t="str">
            <v>om_exp</v>
          </cell>
          <cell r="K389" t="str">
            <v>alloc_cp</v>
          </cell>
          <cell r="M389" t="str">
            <v>2010/12/1/8/A/0</v>
          </cell>
        </row>
        <row r="390">
          <cell r="A390" t="str">
            <v>389</v>
          </cell>
          <cell r="B390" t="str">
            <v>OM2_8140</v>
          </cell>
          <cell r="C390" t="str">
            <v>140 - CP Allocation Factor</v>
          </cell>
          <cell r="D390">
            <v>1</v>
          </cell>
          <cell r="F390" t="str">
            <v>CALC</v>
          </cell>
          <cell r="H390" t="str">
            <v>140</v>
          </cell>
          <cell r="I390" t="str">
            <v>C</v>
          </cell>
          <cell r="J390" t="str">
            <v>om_exp</v>
          </cell>
          <cell r="K390" t="str">
            <v>alloc_cp</v>
          </cell>
          <cell r="M390" t="str">
            <v>2010/12/1/8/A/0</v>
          </cell>
        </row>
        <row r="391">
          <cell r="A391" t="str">
            <v>390</v>
          </cell>
          <cell r="B391" t="str">
            <v>OM2_8140</v>
          </cell>
          <cell r="C391" t="str">
            <v>140 - CP Allocation Factor</v>
          </cell>
          <cell r="D391">
            <v>1</v>
          </cell>
          <cell r="F391" t="str">
            <v>CALC</v>
          </cell>
          <cell r="H391" t="str">
            <v>140</v>
          </cell>
          <cell r="I391" t="str">
            <v>C</v>
          </cell>
          <cell r="J391" t="str">
            <v>om_exp</v>
          </cell>
          <cell r="K391" t="str">
            <v>alloc_cp</v>
          </cell>
          <cell r="M391" t="str">
            <v>2010/12/1/8/A/0</v>
          </cell>
        </row>
        <row r="392">
          <cell r="A392" t="str">
            <v>391</v>
          </cell>
          <cell r="B392" t="str">
            <v>OM2_8140</v>
          </cell>
          <cell r="C392" t="str">
            <v>140 - CP Allocation Factor</v>
          </cell>
          <cell r="D392">
            <v>1</v>
          </cell>
          <cell r="F392" t="str">
            <v>CALC</v>
          </cell>
          <cell r="H392" t="str">
            <v>140</v>
          </cell>
          <cell r="I392" t="str">
            <v>C</v>
          </cell>
          <cell r="J392" t="str">
            <v>om_exp</v>
          </cell>
          <cell r="K392" t="str">
            <v>alloc_cp</v>
          </cell>
          <cell r="M392" t="str">
            <v>2010/12/1/8/A/0</v>
          </cell>
        </row>
        <row r="393">
          <cell r="A393" t="str">
            <v>392</v>
          </cell>
          <cell r="B393" t="str">
            <v>OM2_8140</v>
          </cell>
          <cell r="C393" t="str">
            <v>140 - CP Allocation Factor</v>
          </cell>
          <cell r="D393">
            <v>1</v>
          </cell>
          <cell r="F393" t="str">
            <v>CALC</v>
          </cell>
          <cell r="H393" t="str">
            <v>140</v>
          </cell>
          <cell r="I393" t="str">
            <v>C</v>
          </cell>
          <cell r="J393" t="str">
            <v>om_exp</v>
          </cell>
          <cell r="K393" t="str">
            <v>alloc_cp</v>
          </cell>
          <cell r="M393" t="str">
            <v>2010/12/1/8/A/0</v>
          </cell>
        </row>
        <row r="394">
          <cell r="A394" t="str">
            <v>393</v>
          </cell>
          <cell r="B394" t="str">
            <v>506_0190</v>
          </cell>
          <cell r="C394" t="str">
            <v xml:space="preserve">MISC STM PWR EXP-AIR PERMIT FEES-ECRC             </v>
          </cell>
          <cell r="D394">
            <v>78966</v>
          </cell>
          <cell r="E394" t="str">
            <v>506019</v>
          </cell>
          <cell r="F394" t="str">
            <v>WALKER</v>
          </cell>
          <cell r="G394" t="str">
            <v>CM</v>
          </cell>
          <cell r="H394" t="str">
            <v>130</v>
          </cell>
          <cell r="I394" t="str">
            <v>W</v>
          </cell>
          <cell r="M394" t="str">
            <v>2010/12/1/8/A/0</v>
          </cell>
        </row>
        <row r="395">
          <cell r="A395" t="str">
            <v>394</v>
          </cell>
          <cell r="B395" t="str">
            <v>OM5_8130</v>
          </cell>
          <cell r="C395" t="str">
            <v>130 - CP Allocation O &amp; M Exp Amount</v>
          </cell>
          <cell r="D395">
            <v>0</v>
          </cell>
          <cell r="F395" t="str">
            <v>CALC</v>
          </cell>
          <cell r="H395" t="str">
            <v>130</v>
          </cell>
          <cell r="I395" t="str">
            <v>C</v>
          </cell>
          <cell r="J395" t="str">
            <v>om_exp</v>
          </cell>
          <cell r="K395" t="str">
            <v>alloc_cp_amt</v>
          </cell>
          <cell r="M395" t="str">
            <v>2010/12/1/8/A/0</v>
          </cell>
        </row>
        <row r="396">
          <cell r="A396" t="str">
            <v>395</v>
          </cell>
          <cell r="B396" t="str">
            <v>OM5_8130</v>
          </cell>
          <cell r="C396" t="str">
            <v>130 - CP Allocation O &amp; M Exp Amount</v>
          </cell>
          <cell r="D396">
            <v>0</v>
          </cell>
          <cell r="F396" t="str">
            <v>CALC</v>
          </cell>
          <cell r="H396" t="str">
            <v>130</v>
          </cell>
          <cell r="I396" t="str">
            <v>C</v>
          </cell>
          <cell r="J396" t="str">
            <v>om_exp</v>
          </cell>
          <cell r="K396" t="str">
            <v>alloc_cp_amt</v>
          </cell>
          <cell r="M396" t="str">
            <v>2010/12/1/8/A/0</v>
          </cell>
        </row>
        <row r="397">
          <cell r="A397" t="str">
            <v>396</v>
          </cell>
          <cell r="B397" t="str">
            <v>OM2_8130</v>
          </cell>
          <cell r="C397" t="str">
            <v>130 - CP Allocation Factor</v>
          </cell>
          <cell r="D397">
            <v>0</v>
          </cell>
          <cell r="F397" t="str">
            <v>CALC</v>
          </cell>
          <cell r="H397" t="str">
            <v>130</v>
          </cell>
          <cell r="I397" t="str">
            <v>C</v>
          </cell>
          <cell r="J397" t="str">
            <v>om_exp</v>
          </cell>
          <cell r="K397" t="str">
            <v>alloc_cp</v>
          </cell>
          <cell r="M397" t="str">
            <v>2010/12/1/8/A/0</v>
          </cell>
        </row>
        <row r="398">
          <cell r="A398" t="str">
            <v>397</v>
          </cell>
          <cell r="B398" t="str">
            <v>OM2_8130</v>
          </cell>
          <cell r="C398" t="str">
            <v>130 - CP Allocation Factor</v>
          </cell>
          <cell r="D398">
            <v>0</v>
          </cell>
          <cell r="F398" t="str">
            <v>CALC</v>
          </cell>
          <cell r="H398" t="str">
            <v>130</v>
          </cell>
          <cell r="I398" t="str">
            <v>C</v>
          </cell>
          <cell r="J398" t="str">
            <v>om_exp</v>
          </cell>
          <cell r="K398" t="str">
            <v>alloc_cp</v>
          </cell>
          <cell r="M398" t="str">
            <v>2010/12/1/8/A/0</v>
          </cell>
        </row>
        <row r="399">
          <cell r="A399" t="str">
            <v>398</v>
          </cell>
          <cell r="B399" t="str">
            <v>OM6_8130</v>
          </cell>
          <cell r="C399" t="str">
            <v>130 - GCP Allocation O &amp; M Exp Amount</v>
          </cell>
          <cell r="D399">
            <v>0</v>
          </cell>
          <cell r="F399" t="str">
            <v>CALC</v>
          </cell>
          <cell r="H399" t="str">
            <v>130</v>
          </cell>
          <cell r="I399" t="str">
            <v>C</v>
          </cell>
          <cell r="J399" t="str">
            <v>om_exp</v>
          </cell>
          <cell r="K399" t="str">
            <v>alloc_gcp_amt</v>
          </cell>
          <cell r="M399" t="str">
            <v>2010/12/1/8/A/0</v>
          </cell>
        </row>
        <row r="400">
          <cell r="A400" t="str">
            <v>399</v>
          </cell>
          <cell r="B400" t="str">
            <v>OM6_8130</v>
          </cell>
          <cell r="C400" t="str">
            <v>130 - GCP Allocation O &amp; M Exp Amount</v>
          </cell>
          <cell r="D400">
            <v>0</v>
          </cell>
          <cell r="F400" t="str">
            <v>CALC</v>
          </cell>
          <cell r="H400" t="str">
            <v>130</v>
          </cell>
          <cell r="I400" t="str">
            <v>C</v>
          </cell>
          <cell r="J400" t="str">
            <v>om_exp</v>
          </cell>
          <cell r="K400" t="str">
            <v>alloc_gcp_amt</v>
          </cell>
          <cell r="M400" t="str">
            <v>2010/12/1/8/A/0</v>
          </cell>
        </row>
        <row r="401">
          <cell r="A401" t="str">
            <v>400</v>
          </cell>
          <cell r="B401" t="str">
            <v>OM3_8130</v>
          </cell>
          <cell r="C401" t="str">
            <v>130 - GCP Allocation Factor</v>
          </cell>
          <cell r="D401">
            <v>0</v>
          </cell>
          <cell r="F401" t="str">
            <v>CALC</v>
          </cell>
          <cell r="H401" t="str">
            <v>130</v>
          </cell>
          <cell r="I401" t="str">
            <v>C</v>
          </cell>
          <cell r="J401" t="str">
            <v>om_exp</v>
          </cell>
          <cell r="K401" t="str">
            <v>alloc_gcp</v>
          </cell>
          <cell r="M401" t="str">
            <v>2010/12/1/8/A/0</v>
          </cell>
        </row>
        <row r="402">
          <cell r="A402" t="str">
            <v>401</v>
          </cell>
          <cell r="B402" t="str">
            <v>OM3_8130</v>
          </cell>
          <cell r="C402" t="str">
            <v>130 - GCP Allocation Factor</v>
          </cell>
          <cell r="D402">
            <v>0</v>
          </cell>
          <cell r="F402" t="str">
            <v>CALC</v>
          </cell>
          <cell r="H402" t="str">
            <v>130</v>
          </cell>
          <cell r="I402" t="str">
            <v>C</v>
          </cell>
          <cell r="J402" t="str">
            <v>om_exp</v>
          </cell>
          <cell r="K402" t="str">
            <v>alloc_gcp</v>
          </cell>
          <cell r="M402" t="str">
            <v>2010/12/1/8/A/0</v>
          </cell>
        </row>
        <row r="403">
          <cell r="A403" t="str">
            <v>402</v>
          </cell>
          <cell r="B403" t="str">
            <v>OMC_8130</v>
          </cell>
          <cell r="C403" t="str">
            <v>130 - GCP Jurisdictional O &amp; M Exp Amount</v>
          </cell>
          <cell r="D403">
            <v>0</v>
          </cell>
          <cell r="F403" t="str">
            <v>CALC</v>
          </cell>
          <cell r="H403" t="str">
            <v>130</v>
          </cell>
          <cell r="I403" t="str">
            <v>C</v>
          </cell>
          <cell r="J403" t="str">
            <v>om_exp</v>
          </cell>
          <cell r="K403" t="str">
            <v>juris_gcp_amt</v>
          </cell>
          <cell r="M403" t="str">
            <v>2010/12/1/8/A/0</v>
          </cell>
        </row>
        <row r="404">
          <cell r="A404" t="str">
            <v>403</v>
          </cell>
          <cell r="B404" t="str">
            <v>OMC_8130</v>
          </cell>
          <cell r="C404" t="str">
            <v>130 - GCP Jurisdictional O &amp; M Exp Amount</v>
          </cell>
          <cell r="D404">
            <v>0</v>
          </cell>
          <cell r="F404" t="str">
            <v>CALC</v>
          </cell>
          <cell r="H404" t="str">
            <v>130</v>
          </cell>
          <cell r="I404" t="str">
            <v>C</v>
          </cell>
          <cell r="J404" t="str">
            <v>om_exp</v>
          </cell>
          <cell r="K404" t="str">
            <v>juris_gcp_amt</v>
          </cell>
          <cell r="M404" t="str">
            <v>2010/12/1/8/A/0</v>
          </cell>
        </row>
        <row r="405">
          <cell r="A405" t="str">
            <v>404</v>
          </cell>
          <cell r="B405" t="str">
            <v>OM4_8130</v>
          </cell>
          <cell r="C405" t="str">
            <v>130 - Energy Allocation Factor</v>
          </cell>
          <cell r="D405">
            <v>1</v>
          </cell>
          <cell r="F405" t="str">
            <v>CALC</v>
          </cell>
          <cell r="H405" t="str">
            <v>130</v>
          </cell>
          <cell r="I405" t="str">
            <v>C</v>
          </cell>
          <cell r="J405" t="str">
            <v>om_exp</v>
          </cell>
          <cell r="K405" t="str">
            <v>alloc_energy</v>
          </cell>
          <cell r="M405" t="str">
            <v>2010/12/1/8/A/0</v>
          </cell>
        </row>
        <row r="406">
          <cell r="A406" t="str">
            <v>405</v>
          </cell>
          <cell r="B406" t="str">
            <v>OM4_8130</v>
          </cell>
          <cell r="C406" t="str">
            <v>130 - Energy Allocation Factor</v>
          </cell>
          <cell r="D406">
            <v>1</v>
          </cell>
          <cell r="F406" t="str">
            <v>CALC</v>
          </cell>
          <cell r="H406" t="str">
            <v>130</v>
          </cell>
          <cell r="I406" t="str">
            <v>C</v>
          </cell>
          <cell r="J406" t="str">
            <v>om_exp</v>
          </cell>
          <cell r="K406" t="str">
            <v>alloc_energy</v>
          </cell>
          <cell r="M406" t="str">
            <v>2010/12/1/8/A/0</v>
          </cell>
        </row>
        <row r="407">
          <cell r="A407" t="str">
            <v>406</v>
          </cell>
          <cell r="B407" t="str">
            <v>OM7_8130</v>
          </cell>
          <cell r="C407" t="str">
            <v>130 - Energy Allocation O &amp; M Exp Amount</v>
          </cell>
          <cell r="D407">
            <v>22494</v>
          </cell>
          <cell r="F407" t="str">
            <v>CALC</v>
          </cell>
          <cell r="H407" t="str">
            <v>130</v>
          </cell>
          <cell r="I407" t="str">
            <v>C</v>
          </cell>
          <cell r="J407" t="str">
            <v>om_exp</v>
          </cell>
          <cell r="K407" t="str">
            <v>alloc_energy_amt</v>
          </cell>
          <cell r="M407" t="str">
            <v>2010/12/1/8/A/0</v>
          </cell>
        </row>
        <row r="408">
          <cell r="A408" t="str">
            <v>407</v>
          </cell>
          <cell r="B408" t="str">
            <v>OM7_8130</v>
          </cell>
          <cell r="C408" t="str">
            <v>130 - Energy Allocation O &amp; M Exp Amount</v>
          </cell>
          <cell r="D408">
            <v>78966</v>
          </cell>
          <cell r="F408" t="str">
            <v>CALC</v>
          </cell>
          <cell r="H408" t="str">
            <v>130</v>
          </cell>
          <cell r="I408" t="str">
            <v>C</v>
          </cell>
          <cell r="J408" t="str">
            <v>om_exp</v>
          </cell>
          <cell r="K408" t="str">
            <v>alloc_energy_amt</v>
          </cell>
          <cell r="M408" t="str">
            <v>2010/12/1/8/A/0</v>
          </cell>
        </row>
        <row r="409">
          <cell r="A409" t="str">
            <v>408</v>
          </cell>
          <cell r="B409" t="str">
            <v>OMB_8130</v>
          </cell>
          <cell r="C409" t="str">
            <v>130 - CP Jurisdictional O &amp; M Exp Amount</v>
          </cell>
          <cell r="D409">
            <v>0</v>
          </cell>
          <cell r="F409" t="str">
            <v>CALC</v>
          </cell>
          <cell r="H409" t="str">
            <v>130</v>
          </cell>
          <cell r="I409" t="str">
            <v>C</v>
          </cell>
          <cell r="J409" t="str">
            <v>om_exp</v>
          </cell>
          <cell r="K409" t="str">
            <v>juris_cp_amt</v>
          </cell>
          <cell r="M409" t="str">
            <v>2010/12/1/8/A/0</v>
          </cell>
        </row>
        <row r="410">
          <cell r="A410" t="str">
            <v>409</v>
          </cell>
          <cell r="B410" t="str">
            <v>OMB_8130</v>
          </cell>
          <cell r="C410" t="str">
            <v>130 - CP Jurisdictional O &amp; M Exp Amount</v>
          </cell>
          <cell r="D410">
            <v>0</v>
          </cell>
          <cell r="F410" t="str">
            <v>CALC</v>
          </cell>
          <cell r="H410" t="str">
            <v>130</v>
          </cell>
          <cell r="I410" t="str">
            <v>C</v>
          </cell>
          <cell r="J410" t="str">
            <v>om_exp</v>
          </cell>
          <cell r="K410" t="str">
            <v>juris_cp_amt</v>
          </cell>
          <cell r="M410" t="str">
            <v>2010/12/1/8/A/0</v>
          </cell>
        </row>
        <row r="411">
          <cell r="A411" t="str">
            <v>410</v>
          </cell>
          <cell r="B411" t="str">
            <v>OM8_8130</v>
          </cell>
          <cell r="C411" t="str">
            <v>130 - CP Jurisdictional Factor</v>
          </cell>
          <cell r="D411">
            <v>0.98031049999999997</v>
          </cell>
          <cell r="F411" t="str">
            <v>CALC</v>
          </cell>
          <cell r="H411" t="str">
            <v>130</v>
          </cell>
          <cell r="I411" t="str">
            <v>C</v>
          </cell>
          <cell r="J411" t="str">
            <v>om_exp</v>
          </cell>
          <cell r="K411" t="str">
            <v>juris_cp</v>
          </cell>
          <cell r="M411" t="str">
            <v>2010/12/1/8/A/0</v>
          </cell>
        </row>
        <row r="412">
          <cell r="A412" t="str">
            <v>411</v>
          </cell>
          <cell r="B412" t="str">
            <v>OM8_8130</v>
          </cell>
          <cell r="C412" t="str">
            <v>130 - CP Jurisdictional Factor</v>
          </cell>
          <cell r="D412">
            <v>0.98031049999999997</v>
          </cell>
          <cell r="F412" t="str">
            <v>CALC</v>
          </cell>
          <cell r="H412" t="str">
            <v>130</v>
          </cell>
          <cell r="I412" t="str">
            <v>C</v>
          </cell>
          <cell r="J412" t="str">
            <v>om_exp</v>
          </cell>
          <cell r="K412" t="str">
            <v>juris_cp</v>
          </cell>
          <cell r="M412" t="str">
            <v>2010/12/1/8/A/0</v>
          </cell>
        </row>
        <row r="413">
          <cell r="A413" t="str">
            <v>412</v>
          </cell>
          <cell r="B413" t="str">
            <v>OMA_8130</v>
          </cell>
          <cell r="C413" t="str">
            <v>130 - Energy Jurisdictional Factor</v>
          </cell>
          <cell r="D413">
            <v>0.980271</v>
          </cell>
          <cell r="F413" t="str">
            <v>CALC</v>
          </cell>
          <cell r="H413" t="str">
            <v>130</v>
          </cell>
          <cell r="I413" t="str">
            <v>C</v>
          </cell>
          <cell r="J413" t="str">
            <v>om_exp</v>
          </cell>
          <cell r="K413" t="str">
            <v>juris_energy</v>
          </cell>
          <cell r="M413" t="str">
            <v>2010/12/1/8/A/0</v>
          </cell>
        </row>
        <row r="414">
          <cell r="A414" t="str">
            <v>413</v>
          </cell>
          <cell r="B414" t="str">
            <v>OMA_8130</v>
          </cell>
          <cell r="C414" t="str">
            <v>130 - Energy Jurisdictional Factor</v>
          </cell>
          <cell r="D414">
            <v>0.980271</v>
          </cell>
          <cell r="F414" t="str">
            <v>CALC</v>
          </cell>
          <cell r="H414" t="str">
            <v>130</v>
          </cell>
          <cell r="I414" t="str">
            <v>C</v>
          </cell>
          <cell r="J414" t="str">
            <v>om_exp</v>
          </cell>
          <cell r="K414" t="str">
            <v>juris_energy</v>
          </cell>
          <cell r="M414" t="str">
            <v>2010/12/1/8/A/0</v>
          </cell>
        </row>
        <row r="415">
          <cell r="A415" t="str">
            <v>414</v>
          </cell>
          <cell r="B415" t="str">
            <v>OM1_8130</v>
          </cell>
          <cell r="C415" t="str">
            <v>130 - O &amp; M Expenses Amount</v>
          </cell>
          <cell r="D415">
            <v>22494</v>
          </cell>
          <cell r="F415" t="str">
            <v>CALC</v>
          </cell>
          <cell r="H415" t="str">
            <v>130</v>
          </cell>
          <cell r="I415" t="str">
            <v>C</v>
          </cell>
          <cell r="J415" t="str">
            <v>om_exp</v>
          </cell>
          <cell r="K415" t="str">
            <v>beg_bal</v>
          </cell>
          <cell r="M415" t="str">
            <v>2010/12/1/8/A/0</v>
          </cell>
        </row>
        <row r="416">
          <cell r="A416" t="str">
            <v>415</v>
          </cell>
          <cell r="B416" t="str">
            <v>OM1_8130</v>
          </cell>
          <cell r="C416" t="str">
            <v>130 - O &amp; M Expenses Amount</v>
          </cell>
          <cell r="D416">
            <v>78966</v>
          </cell>
          <cell r="F416" t="str">
            <v>CALC</v>
          </cell>
          <cell r="H416" t="str">
            <v>130</v>
          </cell>
          <cell r="I416" t="str">
            <v>C</v>
          </cell>
          <cell r="J416" t="str">
            <v>om_exp</v>
          </cell>
          <cell r="K416" t="str">
            <v>beg_bal</v>
          </cell>
          <cell r="M416" t="str">
            <v>2010/12/1/8/A/0</v>
          </cell>
        </row>
        <row r="417">
          <cell r="A417" t="str">
            <v>416</v>
          </cell>
          <cell r="B417" t="str">
            <v>OM9_8130</v>
          </cell>
          <cell r="C417" t="str">
            <v>130 - GCP Jurisdictional Factor</v>
          </cell>
          <cell r="D417">
            <v>1</v>
          </cell>
          <cell r="F417" t="str">
            <v>CALC</v>
          </cell>
          <cell r="H417" t="str">
            <v>130</v>
          </cell>
          <cell r="I417" t="str">
            <v>C</v>
          </cell>
          <cell r="J417" t="str">
            <v>om_exp</v>
          </cell>
          <cell r="K417" t="str">
            <v>juris_gcp</v>
          </cell>
          <cell r="M417" t="str">
            <v>2010/12/1/8/A/0</v>
          </cell>
        </row>
        <row r="418">
          <cell r="A418" t="str">
            <v>417</v>
          </cell>
          <cell r="B418" t="str">
            <v>OM9_8130</v>
          </cell>
          <cell r="C418" t="str">
            <v>130 - GCP Jurisdictional Factor</v>
          </cell>
          <cell r="D418">
            <v>1</v>
          </cell>
          <cell r="F418" t="str">
            <v>CALC</v>
          </cell>
          <cell r="H418" t="str">
            <v>130</v>
          </cell>
          <cell r="I418" t="str">
            <v>C</v>
          </cell>
          <cell r="J418" t="str">
            <v>om_exp</v>
          </cell>
          <cell r="K418" t="str">
            <v>juris_gcp</v>
          </cell>
          <cell r="M418" t="str">
            <v>2010/12/1/8/A/0</v>
          </cell>
        </row>
        <row r="419">
          <cell r="A419" t="str">
            <v>418</v>
          </cell>
          <cell r="B419" t="str">
            <v>OMD_8130</v>
          </cell>
          <cell r="C419" t="str">
            <v>130 - Energy Jurisdictional O &amp; M Exp Amount</v>
          </cell>
          <cell r="D419">
            <v>22050.215874000001</v>
          </cell>
          <cell r="F419" t="str">
            <v>CALC</v>
          </cell>
          <cell r="H419" t="str">
            <v>130</v>
          </cell>
          <cell r="I419" t="str">
            <v>C</v>
          </cell>
          <cell r="J419" t="str">
            <v>om_exp</v>
          </cell>
          <cell r="K419" t="str">
            <v>juris_energy_amt</v>
          </cell>
          <cell r="M419" t="str">
            <v>2010/12/1/8/A/0</v>
          </cell>
        </row>
        <row r="420">
          <cell r="A420" t="str">
            <v>419</v>
          </cell>
          <cell r="B420" t="str">
            <v>OMD_8130</v>
          </cell>
          <cell r="C420" t="str">
            <v>130 - Energy Jurisdictional O &amp; M Exp Amount</v>
          </cell>
          <cell r="D420">
            <v>77408.079786000002</v>
          </cell>
          <cell r="F420" t="str">
            <v>CALC</v>
          </cell>
          <cell r="H420" t="str">
            <v>130</v>
          </cell>
          <cell r="I420" t="str">
            <v>C</v>
          </cell>
          <cell r="J420" t="str">
            <v>om_exp</v>
          </cell>
          <cell r="K420" t="str">
            <v>juris_energy_amt</v>
          </cell>
          <cell r="M420" t="str">
            <v>2010/12/1/8/A/0</v>
          </cell>
        </row>
        <row r="421">
          <cell r="A421" t="str">
            <v>420</v>
          </cell>
          <cell r="B421" t="str">
            <v>OME_8130</v>
          </cell>
          <cell r="C421" t="str">
            <v>130 - Total Jurisdictional O &amp; M Exp Amount</v>
          </cell>
          <cell r="D421">
            <v>22050.215874000001</v>
          </cell>
          <cell r="F421" t="str">
            <v>CALC</v>
          </cell>
          <cell r="H421" t="str">
            <v>130</v>
          </cell>
          <cell r="I421" t="str">
            <v>C</v>
          </cell>
          <cell r="J421" t="str">
            <v>om_exp</v>
          </cell>
          <cell r="K421" t="str">
            <v>total_juris_amt</v>
          </cell>
          <cell r="M421" t="str">
            <v>2010/12/1/8/A/0</v>
          </cell>
        </row>
        <row r="422">
          <cell r="A422" t="str">
            <v>421</v>
          </cell>
          <cell r="B422" t="str">
            <v>OME_8130</v>
          </cell>
          <cell r="C422" t="str">
            <v>130 - Total Jurisdictional O &amp; M Exp Amount</v>
          </cell>
          <cell r="D422">
            <v>77408.079786000002</v>
          </cell>
          <cell r="F422" t="str">
            <v>CALC</v>
          </cell>
          <cell r="H422" t="str">
            <v>130</v>
          </cell>
          <cell r="I422" t="str">
            <v>C</v>
          </cell>
          <cell r="J422" t="str">
            <v>om_exp</v>
          </cell>
          <cell r="K422" t="str">
            <v>total_juris_amt</v>
          </cell>
          <cell r="M422" t="str">
            <v>2010/12/1/8/A/0</v>
          </cell>
        </row>
        <row r="423">
          <cell r="A423" t="str">
            <v>422</v>
          </cell>
          <cell r="B423" t="str">
            <v>549_0190</v>
          </cell>
          <cell r="C423" t="str">
            <v xml:space="preserve">MSC OTH PWR GEN EXP-AIR PERMIT FEE-ECRC           </v>
          </cell>
          <cell r="D423">
            <v>22494</v>
          </cell>
          <cell r="E423" t="str">
            <v>549019</v>
          </cell>
          <cell r="F423" t="str">
            <v>WALKER</v>
          </cell>
          <cell r="G423" t="str">
            <v>CM</v>
          </cell>
          <cell r="H423" t="str">
            <v>130</v>
          </cell>
          <cell r="I423" t="str">
            <v>W</v>
          </cell>
          <cell r="M423" t="str">
            <v>2010/12/1/8/A/0</v>
          </cell>
        </row>
        <row r="424">
          <cell r="A424" t="str">
            <v>423</v>
          </cell>
          <cell r="B424" t="str">
            <v>512_0390</v>
          </cell>
          <cell r="C424" t="str">
            <v xml:space="preserve">MAINT BOILER PLT-CONT EMISS MON-ECRC              </v>
          </cell>
          <cell r="D424">
            <v>55269.11</v>
          </cell>
          <cell r="E424" t="str">
            <v>512039</v>
          </cell>
          <cell r="F424" t="str">
            <v>WALKER</v>
          </cell>
          <cell r="G424" t="str">
            <v>CM</v>
          </cell>
          <cell r="H424" t="str">
            <v>131</v>
          </cell>
          <cell r="I424" t="str">
            <v>W</v>
          </cell>
          <cell r="M424" t="str">
            <v>2010/12/1/8/A/0</v>
          </cell>
        </row>
        <row r="425">
          <cell r="A425" t="str">
            <v>424</v>
          </cell>
          <cell r="B425" t="str">
            <v>OM5_8131</v>
          </cell>
          <cell r="C425" t="str">
            <v>131 - CP Allocation O &amp; M Exp Amount</v>
          </cell>
          <cell r="D425">
            <v>0</v>
          </cell>
          <cell r="F425" t="str">
            <v>CALC</v>
          </cell>
          <cell r="H425" t="str">
            <v>131</v>
          </cell>
          <cell r="I425" t="str">
            <v>C</v>
          </cell>
          <cell r="J425" t="str">
            <v>om_exp</v>
          </cell>
          <cell r="K425" t="str">
            <v>alloc_cp_amt</v>
          </cell>
          <cell r="M425" t="str">
            <v>2010/12/1/8/A/0</v>
          </cell>
        </row>
        <row r="426">
          <cell r="A426" t="str">
            <v>425</v>
          </cell>
          <cell r="B426" t="str">
            <v>OM5_8131</v>
          </cell>
          <cell r="C426" t="str">
            <v>131 - CP Allocation O &amp; M Exp Amount</v>
          </cell>
          <cell r="D426">
            <v>0</v>
          </cell>
          <cell r="F426" t="str">
            <v>CALC</v>
          </cell>
          <cell r="H426" t="str">
            <v>131</v>
          </cell>
          <cell r="I426" t="str">
            <v>C</v>
          </cell>
          <cell r="J426" t="str">
            <v>om_exp</v>
          </cell>
          <cell r="K426" t="str">
            <v>alloc_cp_amt</v>
          </cell>
          <cell r="M426" t="str">
            <v>2010/12/1/8/A/0</v>
          </cell>
        </row>
        <row r="427">
          <cell r="A427" t="str">
            <v>426</v>
          </cell>
          <cell r="B427" t="str">
            <v>OM2_8131</v>
          </cell>
          <cell r="C427" t="str">
            <v>131 - CP Allocation Factor</v>
          </cell>
          <cell r="D427">
            <v>0</v>
          </cell>
          <cell r="F427" t="str">
            <v>CALC</v>
          </cell>
          <cell r="H427" t="str">
            <v>131</v>
          </cell>
          <cell r="I427" t="str">
            <v>C</v>
          </cell>
          <cell r="J427" t="str">
            <v>om_exp</v>
          </cell>
          <cell r="K427" t="str">
            <v>alloc_cp</v>
          </cell>
          <cell r="M427" t="str">
            <v>2010/12/1/8/A/0</v>
          </cell>
        </row>
        <row r="428">
          <cell r="A428" t="str">
            <v>427</v>
          </cell>
          <cell r="B428" t="str">
            <v>OM2_8131</v>
          </cell>
          <cell r="C428" t="str">
            <v>131 - CP Allocation Factor</v>
          </cell>
          <cell r="D428">
            <v>0</v>
          </cell>
          <cell r="F428" t="str">
            <v>CALC</v>
          </cell>
          <cell r="H428" t="str">
            <v>131</v>
          </cell>
          <cell r="I428" t="str">
            <v>C</v>
          </cell>
          <cell r="J428" t="str">
            <v>om_exp</v>
          </cell>
          <cell r="K428" t="str">
            <v>alloc_cp</v>
          </cell>
          <cell r="M428" t="str">
            <v>2010/12/1/8/A/0</v>
          </cell>
        </row>
        <row r="429">
          <cell r="A429" t="str">
            <v>428</v>
          </cell>
          <cell r="B429" t="str">
            <v>OM6_8131</v>
          </cell>
          <cell r="C429" t="str">
            <v>131 - GCP Allocation O &amp; M Exp Amount</v>
          </cell>
          <cell r="D429">
            <v>0</v>
          </cell>
          <cell r="F429" t="str">
            <v>CALC</v>
          </cell>
          <cell r="H429" t="str">
            <v>131</v>
          </cell>
          <cell r="I429" t="str">
            <v>C</v>
          </cell>
          <cell r="J429" t="str">
            <v>om_exp</v>
          </cell>
          <cell r="K429" t="str">
            <v>alloc_gcp_amt</v>
          </cell>
          <cell r="M429" t="str">
            <v>2010/12/1/8/A/0</v>
          </cell>
        </row>
        <row r="430">
          <cell r="A430" t="str">
            <v>429</v>
          </cell>
          <cell r="B430" t="str">
            <v>OM6_8131</v>
          </cell>
          <cell r="C430" t="str">
            <v>131 - GCP Allocation O &amp; M Exp Amount</v>
          </cell>
          <cell r="D430">
            <v>0</v>
          </cell>
          <cell r="F430" t="str">
            <v>CALC</v>
          </cell>
          <cell r="H430" t="str">
            <v>131</v>
          </cell>
          <cell r="I430" t="str">
            <v>C</v>
          </cell>
          <cell r="J430" t="str">
            <v>om_exp</v>
          </cell>
          <cell r="K430" t="str">
            <v>alloc_gcp_amt</v>
          </cell>
          <cell r="M430" t="str">
            <v>2010/12/1/8/A/0</v>
          </cell>
        </row>
        <row r="431">
          <cell r="A431" t="str">
            <v>430</v>
          </cell>
          <cell r="B431" t="str">
            <v>OM3_8131</v>
          </cell>
          <cell r="C431" t="str">
            <v>131 - GCP Allocation Factor</v>
          </cell>
          <cell r="D431">
            <v>0</v>
          </cell>
          <cell r="F431" t="str">
            <v>CALC</v>
          </cell>
          <cell r="H431" t="str">
            <v>131</v>
          </cell>
          <cell r="I431" t="str">
            <v>C</v>
          </cell>
          <cell r="J431" t="str">
            <v>om_exp</v>
          </cell>
          <cell r="K431" t="str">
            <v>alloc_gcp</v>
          </cell>
          <cell r="M431" t="str">
            <v>2010/12/1/8/A/0</v>
          </cell>
        </row>
        <row r="432">
          <cell r="A432" t="str">
            <v>431</v>
          </cell>
          <cell r="B432" t="str">
            <v>OM3_8131</v>
          </cell>
          <cell r="C432" t="str">
            <v>131 - GCP Allocation Factor</v>
          </cell>
          <cell r="D432">
            <v>0</v>
          </cell>
          <cell r="F432" t="str">
            <v>CALC</v>
          </cell>
          <cell r="H432" t="str">
            <v>131</v>
          </cell>
          <cell r="I432" t="str">
            <v>C</v>
          </cell>
          <cell r="J432" t="str">
            <v>om_exp</v>
          </cell>
          <cell r="K432" t="str">
            <v>alloc_gcp</v>
          </cell>
          <cell r="M432" t="str">
            <v>2010/12/1/8/A/0</v>
          </cell>
        </row>
        <row r="433">
          <cell r="A433" t="str">
            <v>432</v>
          </cell>
          <cell r="B433" t="str">
            <v>OMC_8131</v>
          </cell>
          <cell r="C433" t="str">
            <v>131 - GCP Jurisdictional O &amp; M Exp Amount</v>
          </cell>
          <cell r="D433">
            <v>0</v>
          </cell>
          <cell r="F433" t="str">
            <v>CALC</v>
          </cell>
          <cell r="H433" t="str">
            <v>131</v>
          </cell>
          <cell r="I433" t="str">
            <v>C</v>
          </cell>
          <cell r="J433" t="str">
            <v>om_exp</v>
          </cell>
          <cell r="K433" t="str">
            <v>juris_gcp_amt</v>
          </cell>
          <cell r="M433" t="str">
            <v>2010/12/1/8/A/0</v>
          </cell>
        </row>
        <row r="434">
          <cell r="A434" t="str">
            <v>433</v>
          </cell>
          <cell r="B434" t="str">
            <v>OMC_8131</v>
          </cell>
          <cell r="C434" t="str">
            <v>131 - GCP Jurisdictional O &amp; M Exp Amount</v>
          </cell>
          <cell r="D434">
            <v>0</v>
          </cell>
          <cell r="F434" t="str">
            <v>CALC</v>
          </cell>
          <cell r="H434" t="str">
            <v>131</v>
          </cell>
          <cell r="I434" t="str">
            <v>C</v>
          </cell>
          <cell r="J434" t="str">
            <v>om_exp</v>
          </cell>
          <cell r="K434" t="str">
            <v>juris_gcp_amt</v>
          </cell>
          <cell r="M434" t="str">
            <v>2010/12/1/8/A/0</v>
          </cell>
        </row>
        <row r="435">
          <cell r="A435" t="str">
            <v>434</v>
          </cell>
          <cell r="B435" t="str">
            <v>OM4_8131</v>
          </cell>
          <cell r="C435" t="str">
            <v>131 - Energy Allocation Factor</v>
          </cell>
          <cell r="D435">
            <v>1</v>
          </cell>
          <cell r="F435" t="str">
            <v>CALC</v>
          </cell>
          <cell r="H435" t="str">
            <v>131</v>
          </cell>
          <cell r="I435" t="str">
            <v>C</v>
          </cell>
          <cell r="J435" t="str">
            <v>om_exp</v>
          </cell>
          <cell r="K435" t="str">
            <v>alloc_energy</v>
          </cell>
          <cell r="M435" t="str">
            <v>2010/12/1/8/A/0</v>
          </cell>
        </row>
        <row r="436">
          <cell r="A436" t="str">
            <v>435</v>
          </cell>
          <cell r="B436" t="str">
            <v>OM4_8131</v>
          </cell>
          <cell r="C436" t="str">
            <v>131 - Energy Allocation Factor</v>
          </cell>
          <cell r="D436">
            <v>1</v>
          </cell>
          <cell r="F436" t="str">
            <v>CALC</v>
          </cell>
          <cell r="H436" t="str">
            <v>131</v>
          </cell>
          <cell r="I436" t="str">
            <v>C</v>
          </cell>
          <cell r="J436" t="str">
            <v>om_exp</v>
          </cell>
          <cell r="K436" t="str">
            <v>alloc_energy</v>
          </cell>
          <cell r="M436" t="str">
            <v>2010/12/1/8/A/0</v>
          </cell>
        </row>
        <row r="437">
          <cell r="A437" t="str">
            <v>436</v>
          </cell>
          <cell r="B437" t="str">
            <v>OM7_8131</v>
          </cell>
          <cell r="C437" t="str">
            <v>131 - Energy Allocation O &amp; M Exp Amount</v>
          </cell>
          <cell r="D437">
            <v>55269.11</v>
          </cell>
          <cell r="F437" t="str">
            <v>CALC</v>
          </cell>
          <cell r="H437" t="str">
            <v>131</v>
          </cell>
          <cell r="I437" t="str">
            <v>C</v>
          </cell>
          <cell r="J437" t="str">
            <v>om_exp</v>
          </cell>
          <cell r="K437" t="str">
            <v>alloc_energy_amt</v>
          </cell>
          <cell r="M437" t="str">
            <v>2010/12/1/8/A/0</v>
          </cell>
        </row>
        <row r="438">
          <cell r="A438" t="str">
            <v>437</v>
          </cell>
          <cell r="B438" t="str">
            <v>OM7_8131</v>
          </cell>
          <cell r="C438" t="str">
            <v>131 - Energy Allocation O &amp; M Exp Amount</v>
          </cell>
          <cell r="D438">
            <v>45532.67</v>
          </cell>
          <cell r="F438" t="str">
            <v>CALC</v>
          </cell>
          <cell r="H438" t="str">
            <v>131</v>
          </cell>
          <cell r="I438" t="str">
            <v>C</v>
          </cell>
          <cell r="J438" t="str">
            <v>om_exp</v>
          </cell>
          <cell r="K438" t="str">
            <v>alloc_energy_amt</v>
          </cell>
          <cell r="M438" t="str">
            <v>2010/12/1/8/A/0</v>
          </cell>
        </row>
        <row r="439">
          <cell r="A439" t="str">
            <v>438</v>
          </cell>
          <cell r="B439" t="str">
            <v>OMB_8131</v>
          </cell>
          <cell r="C439" t="str">
            <v>131 - CP Jurisdictional O &amp; M Exp Amount</v>
          </cell>
          <cell r="D439">
            <v>0</v>
          </cell>
          <cell r="F439" t="str">
            <v>CALC</v>
          </cell>
          <cell r="H439" t="str">
            <v>131</v>
          </cell>
          <cell r="I439" t="str">
            <v>C</v>
          </cell>
          <cell r="J439" t="str">
            <v>om_exp</v>
          </cell>
          <cell r="K439" t="str">
            <v>juris_cp_amt</v>
          </cell>
          <cell r="M439" t="str">
            <v>2010/12/1/8/A/0</v>
          </cell>
        </row>
        <row r="440">
          <cell r="A440" t="str">
            <v>439</v>
          </cell>
          <cell r="B440" t="str">
            <v>OMB_8131</v>
          </cell>
          <cell r="C440" t="str">
            <v>131 - CP Jurisdictional O &amp; M Exp Amount</v>
          </cell>
          <cell r="D440">
            <v>0</v>
          </cell>
          <cell r="F440" t="str">
            <v>CALC</v>
          </cell>
          <cell r="H440" t="str">
            <v>131</v>
          </cell>
          <cell r="I440" t="str">
            <v>C</v>
          </cell>
          <cell r="J440" t="str">
            <v>om_exp</v>
          </cell>
          <cell r="K440" t="str">
            <v>juris_cp_amt</v>
          </cell>
          <cell r="M440" t="str">
            <v>2010/12/1/8/A/0</v>
          </cell>
        </row>
        <row r="441">
          <cell r="A441" t="str">
            <v>440</v>
          </cell>
          <cell r="B441" t="str">
            <v>OM8_8131</v>
          </cell>
          <cell r="C441" t="str">
            <v>131 - CP Jurisdictional Factor</v>
          </cell>
          <cell r="D441">
            <v>0.98031049999999997</v>
          </cell>
          <cell r="F441" t="str">
            <v>CALC</v>
          </cell>
          <cell r="H441" t="str">
            <v>131</v>
          </cell>
          <cell r="I441" t="str">
            <v>C</v>
          </cell>
          <cell r="J441" t="str">
            <v>om_exp</v>
          </cell>
          <cell r="K441" t="str">
            <v>juris_cp</v>
          </cell>
          <cell r="M441" t="str">
            <v>2010/12/1/8/A/0</v>
          </cell>
        </row>
        <row r="442">
          <cell r="A442" t="str">
            <v>441</v>
          </cell>
          <cell r="B442" t="str">
            <v>OM8_8131</v>
          </cell>
          <cell r="C442" t="str">
            <v>131 - CP Jurisdictional Factor</v>
          </cell>
          <cell r="D442">
            <v>0.98031049999999997</v>
          </cell>
          <cell r="F442" t="str">
            <v>CALC</v>
          </cell>
          <cell r="H442" t="str">
            <v>131</v>
          </cell>
          <cell r="I442" t="str">
            <v>C</v>
          </cell>
          <cell r="J442" t="str">
            <v>om_exp</v>
          </cell>
          <cell r="K442" t="str">
            <v>juris_cp</v>
          </cell>
          <cell r="M442" t="str">
            <v>2010/12/1/8/A/0</v>
          </cell>
        </row>
        <row r="443">
          <cell r="A443" t="str">
            <v>442</v>
          </cell>
          <cell r="B443" t="str">
            <v>OMA_8131</v>
          </cell>
          <cell r="C443" t="str">
            <v>131 - Energy Jurisdictional Factor</v>
          </cell>
          <cell r="D443">
            <v>0.980271</v>
          </cell>
          <cell r="F443" t="str">
            <v>CALC</v>
          </cell>
          <cell r="H443" t="str">
            <v>131</v>
          </cell>
          <cell r="I443" t="str">
            <v>C</v>
          </cell>
          <cell r="J443" t="str">
            <v>om_exp</v>
          </cell>
          <cell r="K443" t="str">
            <v>juris_energy</v>
          </cell>
          <cell r="M443" t="str">
            <v>2010/12/1/8/A/0</v>
          </cell>
        </row>
        <row r="444">
          <cell r="A444" t="str">
            <v>443</v>
          </cell>
          <cell r="B444" t="str">
            <v>OMA_8131</v>
          </cell>
          <cell r="C444" t="str">
            <v>131 - Energy Jurisdictional Factor</v>
          </cell>
          <cell r="D444">
            <v>0.980271</v>
          </cell>
          <cell r="F444" t="str">
            <v>CALC</v>
          </cell>
          <cell r="H444" t="str">
            <v>131</v>
          </cell>
          <cell r="I444" t="str">
            <v>C</v>
          </cell>
          <cell r="J444" t="str">
            <v>om_exp</v>
          </cell>
          <cell r="K444" t="str">
            <v>juris_energy</v>
          </cell>
          <cell r="M444" t="str">
            <v>2010/12/1/8/A/0</v>
          </cell>
        </row>
        <row r="445">
          <cell r="A445" t="str">
            <v>444</v>
          </cell>
          <cell r="B445" t="str">
            <v>OM1_8131</v>
          </cell>
          <cell r="C445" t="str">
            <v>131 - O &amp; M Expenses Amount</v>
          </cell>
          <cell r="D445">
            <v>55269.11</v>
          </cell>
          <cell r="F445" t="str">
            <v>CALC</v>
          </cell>
          <cell r="H445" t="str">
            <v>131</v>
          </cell>
          <cell r="I445" t="str">
            <v>C</v>
          </cell>
          <cell r="J445" t="str">
            <v>om_exp</v>
          </cell>
          <cell r="K445" t="str">
            <v>beg_bal</v>
          </cell>
          <cell r="M445" t="str">
            <v>2010/12/1/8/A/0</v>
          </cell>
        </row>
        <row r="446">
          <cell r="A446" t="str">
            <v>445</v>
          </cell>
          <cell r="B446" t="str">
            <v>OM1_8131</v>
          </cell>
          <cell r="C446" t="str">
            <v>131 - O &amp; M Expenses Amount</v>
          </cell>
          <cell r="D446">
            <v>45532.67</v>
          </cell>
          <cell r="F446" t="str">
            <v>CALC</v>
          </cell>
          <cell r="H446" t="str">
            <v>131</v>
          </cell>
          <cell r="I446" t="str">
            <v>C</v>
          </cell>
          <cell r="J446" t="str">
            <v>om_exp</v>
          </cell>
          <cell r="K446" t="str">
            <v>beg_bal</v>
          </cell>
          <cell r="M446" t="str">
            <v>2010/12/1/8/A/0</v>
          </cell>
        </row>
        <row r="447">
          <cell r="A447" t="str">
            <v>446</v>
          </cell>
          <cell r="B447" t="str">
            <v>OM9_8131</v>
          </cell>
          <cell r="C447" t="str">
            <v>131 - GCP Jurisdictional Factor</v>
          </cell>
          <cell r="D447">
            <v>1</v>
          </cell>
          <cell r="F447" t="str">
            <v>CALC</v>
          </cell>
          <cell r="H447" t="str">
            <v>131</v>
          </cell>
          <cell r="I447" t="str">
            <v>C</v>
          </cell>
          <cell r="J447" t="str">
            <v>om_exp</v>
          </cell>
          <cell r="K447" t="str">
            <v>juris_gcp</v>
          </cell>
          <cell r="M447" t="str">
            <v>2010/12/1/8/A/0</v>
          </cell>
        </row>
        <row r="448">
          <cell r="A448" t="str">
            <v>447</v>
          </cell>
          <cell r="B448" t="str">
            <v>OM9_8131</v>
          </cell>
          <cell r="C448" t="str">
            <v>131 - GCP Jurisdictional Factor</v>
          </cell>
          <cell r="D448">
            <v>1</v>
          </cell>
          <cell r="F448" t="str">
            <v>CALC</v>
          </cell>
          <cell r="H448" t="str">
            <v>131</v>
          </cell>
          <cell r="I448" t="str">
            <v>C</v>
          </cell>
          <cell r="J448" t="str">
            <v>om_exp</v>
          </cell>
          <cell r="K448" t="str">
            <v>juris_gcp</v>
          </cell>
          <cell r="M448" t="str">
            <v>2010/12/1/8/A/0</v>
          </cell>
        </row>
        <row r="449">
          <cell r="A449" t="str">
            <v>448</v>
          </cell>
          <cell r="B449" t="str">
            <v>OMD_8131</v>
          </cell>
          <cell r="C449" t="str">
            <v>131 - Energy Jurisdictional O &amp; M Exp Amount</v>
          </cell>
          <cell r="D449">
            <v>54178.705728809997</v>
          </cell>
          <cell r="F449" t="str">
            <v>CALC</v>
          </cell>
          <cell r="H449" t="str">
            <v>131</v>
          </cell>
          <cell r="I449" t="str">
            <v>C</v>
          </cell>
          <cell r="J449" t="str">
            <v>om_exp</v>
          </cell>
          <cell r="K449" t="str">
            <v>juris_energy_amt</v>
          </cell>
          <cell r="M449" t="str">
            <v>2010/12/1/8/A/0</v>
          </cell>
        </row>
        <row r="450">
          <cell r="A450" t="str">
            <v>449</v>
          </cell>
          <cell r="B450" t="str">
            <v>OMD_8131</v>
          </cell>
          <cell r="C450" t="str">
            <v>131 - Energy Jurisdictional O &amp; M Exp Amount</v>
          </cell>
          <cell r="D450">
            <v>44634.355953569997</v>
          </cell>
          <cell r="F450" t="str">
            <v>CALC</v>
          </cell>
          <cell r="H450" t="str">
            <v>131</v>
          </cell>
          <cell r="I450" t="str">
            <v>C</v>
          </cell>
          <cell r="J450" t="str">
            <v>om_exp</v>
          </cell>
          <cell r="K450" t="str">
            <v>juris_energy_amt</v>
          </cell>
          <cell r="M450" t="str">
            <v>2010/12/1/8/A/0</v>
          </cell>
        </row>
        <row r="451">
          <cell r="A451" t="str">
            <v>450</v>
          </cell>
          <cell r="B451" t="str">
            <v>OME_8131</v>
          </cell>
          <cell r="C451" t="str">
            <v>131 - Total Jurisdictional O &amp; M Exp Amount</v>
          </cell>
          <cell r="D451">
            <v>54178.705728809997</v>
          </cell>
          <cell r="F451" t="str">
            <v>CALC</v>
          </cell>
          <cell r="H451" t="str">
            <v>131</v>
          </cell>
          <cell r="I451" t="str">
            <v>C</v>
          </cell>
          <cell r="J451" t="str">
            <v>om_exp</v>
          </cell>
          <cell r="K451" t="str">
            <v>total_juris_amt</v>
          </cell>
          <cell r="M451" t="str">
            <v>2010/12/1/8/A/0</v>
          </cell>
        </row>
        <row r="452">
          <cell r="A452" t="str">
            <v>451</v>
          </cell>
          <cell r="B452" t="str">
            <v>OME_8131</v>
          </cell>
          <cell r="C452" t="str">
            <v>131 - Total Jurisdictional O &amp; M Exp Amount</v>
          </cell>
          <cell r="D452">
            <v>44634.355953569997</v>
          </cell>
          <cell r="F452" t="str">
            <v>CALC</v>
          </cell>
          <cell r="H452" t="str">
            <v>131</v>
          </cell>
          <cell r="I452" t="str">
            <v>C</v>
          </cell>
          <cell r="J452" t="str">
            <v>om_exp</v>
          </cell>
          <cell r="K452" t="str">
            <v>total_juris_amt</v>
          </cell>
          <cell r="M452" t="str">
            <v>2010/12/1/8/A/0</v>
          </cell>
        </row>
        <row r="453">
          <cell r="A453" t="str">
            <v>452</v>
          </cell>
          <cell r="B453" t="str">
            <v>553_0390</v>
          </cell>
          <cell r="C453" t="str">
            <v xml:space="preserve">MNT GEN &amp; ELEC PLT-CONT EMISS MON-EC0C            </v>
          </cell>
          <cell r="D453">
            <v>45532.67</v>
          </cell>
          <cell r="E453" t="str">
            <v>553039</v>
          </cell>
          <cell r="F453" t="str">
            <v>WALKER</v>
          </cell>
          <cell r="G453" t="str">
            <v>CM</v>
          </cell>
          <cell r="H453" t="str">
            <v>131</v>
          </cell>
          <cell r="I453" t="str">
            <v>W</v>
          </cell>
          <cell r="M453" t="str">
            <v>2010/12/1/8/A/0</v>
          </cell>
        </row>
        <row r="454">
          <cell r="A454" t="str">
            <v>453</v>
          </cell>
          <cell r="B454" t="str">
            <v>511_0590</v>
          </cell>
          <cell r="C454" t="str">
            <v xml:space="preserve">MAINT OF STRUCTURES-ABOVE GRD STOR-ECRC           </v>
          </cell>
          <cell r="D454">
            <v>201147.49</v>
          </cell>
          <cell r="E454" t="str">
            <v>511059</v>
          </cell>
          <cell r="F454" t="str">
            <v>WALKER</v>
          </cell>
          <cell r="G454" t="str">
            <v>CM</v>
          </cell>
          <cell r="H454" t="str">
            <v>132</v>
          </cell>
          <cell r="I454" t="str">
            <v>W</v>
          </cell>
          <cell r="M454" t="str">
            <v>2010/12/1/8/A/0</v>
          </cell>
        </row>
        <row r="455">
          <cell r="A455" t="str">
            <v>454</v>
          </cell>
          <cell r="B455" t="str">
            <v>OM5_8132</v>
          </cell>
          <cell r="C455" t="str">
            <v>132 - CP Allocation O &amp; M Exp Amount</v>
          </cell>
          <cell r="D455">
            <v>201147.49</v>
          </cell>
          <cell r="F455" t="str">
            <v>CALC</v>
          </cell>
          <cell r="H455" t="str">
            <v>132</v>
          </cell>
          <cell r="I455" t="str">
            <v>C</v>
          </cell>
          <cell r="J455" t="str">
            <v>om_exp</v>
          </cell>
          <cell r="K455" t="str">
            <v>alloc_cp_amt</v>
          </cell>
          <cell r="M455" t="str">
            <v>2010/12/1/8/A/0</v>
          </cell>
        </row>
        <row r="456">
          <cell r="A456" t="str">
            <v>455</v>
          </cell>
          <cell r="B456" t="str">
            <v>OM5_8132</v>
          </cell>
          <cell r="C456" t="str">
            <v>132 - CP Allocation O &amp; M Exp Amount</v>
          </cell>
          <cell r="D456">
            <v>0</v>
          </cell>
          <cell r="F456" t="str">
            <v>CALC</v>
          </cell>
          <cell r="H456" t="str">
            <v>132</v>
          </cell>
          <cell r="I456" t="str">
            <v>C</v>
          </cell>
          <cell r="J456" t="str">
            <v>om_exp</v>
          </cell>
          <cell r="K456" t="str">
            <v>alloc_cp_amt</v>
          </cell>
          <cell r="M456" t="str">
            <v>2010/12/1/8/A/0</v>
          </cell>
        </row>
        <row r="457">
          <cell r="A457" t="str">
            <v>456</v>
          </cell>
          <cell r="B457" t="str">
            <v>OM5_8132</v>
          </cell>
          <cell r="C457" t="str">
            <v>132 - CP Allocation O &amp; M Exp Amount</v>
          </cell>
          <cell r="D457">
            <v>1016.06</v>
          </cell>
          <cell r="F457" t="str">
            <v>CALC</v>
          </cell>
          <cell r="H457" t="str">
            <v>132</v>
          </cell>
          <cell r="I457" t="str">
            <v>C</v>
          </cell>
          <cell r="J457" t="str">
            <v>om_exp</v>
          </cell>
          <cell r="K457" t="str">
            <v>alloc_cp_amt</v>
          </cell>
          <cell r="M457" t="str">
            <v>2010/12/1/8/A/0</v>
          </cell>
        </row>
        <row r="458">
          <cell r="A458" t="str">
            <v>457</v>
          </cell>
          <cell r="B458" t="str">
            <v>OM2_8132</v>
          </cell>
          <cell r="C458" t="str">
            <v>132 - CP Allocation Factor</v>
          </cell>
          <cell r="D458">
            <v>1</v>
          </cell>
          <cell r="F458" t="str">
            <v>CALC</v>
          </cell>
          <cell r="H458" t="str">
            <v>132</v>
          </cell>
          <cell r="I458" t="str">
            <v>C</v>
          </cell>
          <cell r="J458" t="str">
            <v>om_exp</v>
          </cell>
          <cell r="K458" t="str">
            <v>alloc_cp</v>
          </cell>
          <cell r="M458" t="str">
            <v>2010/12/1/8/A/0</v>
          </cell>
        </row>
        <row r="459">
          <cell r="A459" t="str">
            <v>458</v>
          </cell>
          <cell r="B459" t="str">
            <v>OM2_8132</v>
          </cell>
          <cell r="C459" t="str">
            <v>132 - CP Allocation Factor</v>
          </cell>
          <cell r="D459">
            <v>1</v>
          </cell>
          <cell r="F459" t="str">
            <v>CALC</v>
          </cell>
          <cell r="H459" t="str">
            <v>132</v>
          </cell>
          <cell r="I459" t="str">
            <v>C</v>
          </cell>
          <cell r="J459" t="str">
            <v>om_exp</v>
          </cell>
          <cell r="K459" t="str">
            <v>alloc_cp</v>
          </cell>
          <cell r="M459" t="str">
            <v>2010/12/1/8/A/0</v>
          </cell>
        </row>
        <row r="460">
          <cell r="A460" t="str">
            <v>459</v>
          </cell>
          <cell r="B460" t="str">
            <v>OM2_8132</v>
          </cell>
          <cell r="C460" t="str">
            <v>132 - CP Allocation Factor</v>
          </cell>
          <cell r="D460">
            <v>1</v>
          </cell>
          <cell r="F460" t="str">
            <v>CALC</v>
          </cell>
          <cell r="H460" t="str">
            <v>132</v>
          </cell>
          <cell r="I460" t="str">
            <v>C</v>
          </cell>
          <cell r="J460" t="str">
            <v>om_exp</v>
          </cell>
          <cell r="K460" t="str">
            <v>alloc_cp</v>
          </cell>
          <cell r="M460" t="str">
            <v>2010/12/1/8/A/0</v>
          </cell>
        </row>
        <row r="461">
          <cell r="A461" t="str">
            <v>460</v>
          </cell>
          <cell r="B461" t="str">
            <v>OM6_8132</v>
          </cell>
          <cell r="C461" t="str">
            <v>132 - GCP Allocation O &amp; M Exp Amount</v>
          </cell>
          <cell r="D461">
            <v>0</v>
          </cell>
          <cell r="F461" t="str">
            <v>CALC</v>
          </cell>
          <cell r="H461" t="str">
            <v>132</v>
          </cell>
          <cell r="I461" t="str">
            <v>C</v>
          </cell>
          <cell r="J461" t="str">
            <v>om_exp</v>
          </cell>
          <cell r="K461" t="str">
            <v>alloc_gcp_amt</v>
          </cell>
          <cell r="M461" t="str">
            <v>2010/12/1/8/A/0</v>
          </cell>
        </row>
        <row r="462">
          <cell r="A462" t="str">
            <v>461</v>
          </cell>
          <cell r="B462" t="str">
            <v>OM6_8132</v>
          </cell>
          <cell r="C462" t="str">
            <v>132 - GCP Allocation O &amp; M Exp Amount</v>
          </cell>
          <cell r="D462">
            <v>0</v>
          </cell>
          <cell r="F462" t="str">
            <v>CALC</v>
          </cell>
          <cell r="H462" t="str">
            <v>132</v>
          </cell>
          <cell r="I462" t="str">
            <v>C</v>
          </cell>
          <cell r="J462" t="str">
            <v>om_exp</v>
          </cell>
          <cell r="K462" t="str">
            <v>alloc_gcp_amt</v>
          </cell>
          <cell r="M462" t="str">
            <v>2010/12/1/8/A/0</v>
          </cell>
        </row>
        <row r="463">
          <cell r="A463" t="str">
            <v>462</v>
          </cell>
          <cell r="B463" t="str">
            <v>OM6_8132</v>
          </cell>
          <cell r="C463" t="str">
            <v>132 - GCP Allocation O &amp; M Exp Amount</v>
          </cell>
          <cell r="D463">
            <v>0</v>
          </cell>
          <cell r="F463" t="str">
            <v>CALC</v>
          </cell>
          <cell r="H463" t="str">
            <v>132</v>
          </cell>
          <cell r="I463" t="str">
            <v>C</v>
          </cell>
          <cell r="J463" t="str">
            <v>om_exp</v>
          </cell>
          <cell r="K463" t="str">
            <v>alloc_gcp_amt</v>
          </cell>
          <cell r="M463" t="str">
            <v>2010/12/1/8/A/0</v>
          </cell>
        </row>
        <row r="464">
          <cell r="A464" t="str">
            <v>463</v>
          </cell>
          <cell r="B464" t="str">
            <v>OM3_8132</v>
          </cell>
          <cell r="C464" t="str">
            <v>132 - GCP Allocation Factor</v>
          </cell>
          <cell r="D464">
            <v>0</v>
          </cell>
          <cell r="F464" t="str">
            <v>CALC</v>
          </cell>
          <cell r="H464" t="str">
            <v>132</v>
          </cell>
          <cell r="I464" t="str">
            <v>C</v>
          </cell>
          <cell r="J464" t="str">
            <v>om_exp</v>
          </cell>
          <cell r="K464" t="str">
            <v>alloc_gcp</v>
          </cell>
          <cell r="M464" t="str">
            <v>2010/12/1/8/A/0</v>
          </cell>
        </row>
        <row r="465">
          <cell r="A465" t="str">
            <v>464</v>
          </cell>
          <cell r="B465" t="str">
            <v>OM3_8132</v>
          </cell>
          <cell r="C465" t="str">
            <v>132 - GCP Allocation Factor</v>
          </cell>
          <cell r="D465">
            <v>0</v>
          </cell>
          <cell r="F465" t="str">
            <v>CALC</v>
          </cell>
          <cell r="H465" t="str">
            <v>132</v>
          </cell>
          <cell r="I465" t="str">
            <v>C</v>
          </cell>
          <cell r="J465" t="str">
            <v>om_exp</v>
          </cell>
          <cell r="K465" t="str">
            <v>alloc_gcp</v>
          </cell>
          <cell r="M465" t="str">
            <v>2010/12/1/8/A/0</v>
          </cell>
        </row>
        <row r="466">
          <cell r="A466" t="str">
            <v>465</v>
          </cell>
          <cell r="B466" t="str">
            <v>OM3_8132</v>
          </cell>
          <cell r="C466" t="str">
            <v>132 - GCP Allocation Factor</v>
          </cell>
          <cell r="D466">
            <v>0</v>
          </cell>
          <cell r="F466" t="str">
            <v>CALC</v>
          </cell>
          <cell r="H466" t="str">
            <v>132</v>
          </cell>
          <cell r="I466" t="str">
            <v>C</v>
          </cell>
          <cell r="J466" t="str">
            <v>om_exp</v>
          </cell>
          <cell r="K466" t="str">
            <v>alloc_gcp</v>
          </cell>
          <cell r="M466" t="str">
            <v>2010/12/1/8/A/0</v>
          </cell>
        </row>
        <row r="467">
          <cell r="A467" t="str">
            <v>466</v>
          </cell>
          <cell r="B467" t="str">
            <v>OMC_8132</v>
          </cell>
          <cell r="C467" t="str">
            <v>132 - GCP Jurisdictional O &amp; M Exp Amount</v>
          </cell>
          <cell r="D467">
            <v>0</v>
          </cell>
          <cell r="F467" t="str">
            <v>CALC</v>
          </cell>
          <cell r="H467" t="str">
            <v>132</v>
          </cell>
          <cell r="I467" t="str">
            <v>C</v>
          </cell>
          <cell r="J467" t="str">
            <v>om_exp</v>
          </cell>
          <cell r="K467" t="str">
            <v>juris_gcp_amt</v>
          </cell>
          <cell r="M467" t="str">
            <v>2010/12/1/8/A/0</v>
          </cell>
        </row>
        <row r="468">
          <cell r="A468" t="str">
            <v>467</v>
          </cell>
          <cell r="B468" t="str">
            <v>OMC_8132</v>
          </cell>
          <cell r="C468" t="str">
            <v>132 - GCP Jurisdictional O &amp; M Exp Amount</v>
          </cell>
          <cell r="D468">
            <v>0</v>
          </cell>
          <cell r="F468" t="str">
            <v>CALC</v>
          </cell>
          <cell r="H468" t="str">
            <v>132</v>
          </cell>
          <cell r="I468" t="str">
            <v>C</v>
          </cell>
          <cell r="J468" t="str">
            <v>om_exp</v>
          </cell>
          <cell r="K468" t="str">
            <v>juris_gcp_amt</v>
          </cell>
          <cell r="M468" t="str">
            <v>2010/12/1/8/A/0</v>
          </cell>
        </row>
        <row r="469">
          <cell r="A469" t="str">
            <v>468</v>
          </cell>
          <cell r="B469" t="str">
            <v>OMC_8132</v>
          </cell>
          <cell r="C469" t="str">
            <v>132 - GCP Jurisdictional O &amp; M Exp Amount</v>
          </cell>
          <cell r="D469">
            <v>0</v>
          </cell>
          <cell r="F469" t="str">
            <v>CALC</v>
          </cell>
          <cell r="H469" t="str">
            <v>132</v>
          </cell>
          <cell r="I469" t="str">
            <v>C</v>
          </cell>
          <cell r="J469" t="str">
            <v>om_exp</v>
          </cell>
          <cell r="K469" t="str">
            <v>juris_gcp_amt</v>
          </cell>
          <cell r="M469" t="str">
            <v>2010/12/1/8/A/0</v>
          </cell>
        </row>
        <row r="470">
          <cell r="A470" t="str">
            <v>469</v>
          </cell>
          <cell r="B470" t="str">
            <v>OM4_8132</v>
          </cell>
          <cell r="C470" t="str">
            <v>132 - Energy Allocation Factor</v>
          </cell>
          <cell r="D470">
            <v>0</v>
          </cell>
          <cell r="F470" t="str">
            <v>CALC</v>
          </cell>
          <cell r="H470" t="str">
            <v>132</v>
          </cell>
          <cell r="I470" t="str">
            <v>C</v>
          </cell>
          <cell r="J470" t="str">
            <v>om_exp</v>
          </cell>
          <cell r="K470" t="str">
            <v>alloc_energy</v>
          </cell>
          <cell r="M470" t="str">
            <v>2010/12/1/8/A/0</v>
          </cell>
        </row>
        <row r="471">
          <cell r="A471" t="str">
            <v>470</v>
          </cell>
          <cell r="B471" t="str">
            <v>OM4_8132</v>
          </cell>
          <cell r="C471" t="str">
            <v>132 - Energy Allocation Factor</v>
          </cell>
          <cell r="D471">
            <v>0</v>
          </cell>
          <cell r="F471" t="str">
            <v>CALC</v>
          </cell>
          <cell r="H471" t="str">
            <v>132</v>
          </cell>
          <cell r="I471" t="str">
            <v>C</v>
          </cell>
          <cell r="J471" t="str">
            <v>om_exp</v>
          </cell>
          <cell r="K471" t="str">
            <v>alloc_energy</v>
          </cell>
          <cell r="M471" t="str">
            <v>2010/12/1/8/A/0</v>
          </cell>
        </row>
        <row r="472">
          <cell r="A472" t="str">
            <v>471</v>
          </cell>
          <cell r="B472" t="str">
            <v>OM4_8132</v>
          </cell>
          <cell r="C472" t="str">
            <v>132 - Energy Allocation Factor</v>
          </cell>
          <cell r="D472">
            <v>0</v>
          </cell>
          <cell r="F472" t="str">
            <v>CALC</v>
          </cell>
          <cell r="H472" t="str">
            <v>132</v>
          </cell>
          <cell r="I472" t="str">
            <v>C</v>
          </cell>
          <cell r="J472" t="str">
            <v>om_exp</v>
          </cell>
          <cell r="K472" t="str">
            <v>alloc_energy</v>
          </cell>
          <cell r="M472" t="str">
            <v>2010/12/1/8/A/0</v>
          </cell>
        </row>
        <row r="473">
          <cell r="A473" t="str">
            <v>472</v>
          </cell>
          <cell r="B473" t="str">
            <v>OM7_8132</v>
          </cell>
          <cell r="C473" t="str">
            <v>132 - Energy Allocation O &amp; M Exp Amount</v>
          </cell>
          <cell r="D473">
            <v>0</v>
          </cell>
          <cell r="F473" t="str">
            <v>CALC</v>
          </cell>
          <cell r="H473" t="str">
            <v>132</v>
          </cell>
          <cell r="I473" t="str">
            <v>C</v>
          </cell>
          <cell r="J473" t="str">
            <v>om_exp</v>
          </cell>
          <cell r="K473" t="str">
            <v>alloc_energy_amt</v>
          </cell>
          <cell r="M473" t="str">
            <v>2010/12/1/8/A/0</v>
          </cell>
        </row>
        <row r="474">
          <cell r="A474" t="str">
            <v>473</v>
          </cell>
          <cell r="B474" t="str">
            <v>OM7_8132</v>
          </cell>
          <cell r="C474" t="str">
            <v>132 - Energy Allocation O &amp; M Exp Amount</v>
          </cell>
          <cell r="D474">
            <v>0</v>
          </cell>
          <cell r="F474" t="str">
            <v>CALC</v>
          </cell>
          <cell r="H474" t="str">
            <v>132</v>
          </cell>
          <cell r="I474" t="str">
            <v>C</v>
          </cell>
          <cell r="J474" t="str">
            <v>om_exp</v>
          </cell>
          <cell r="K474" t="str">
            <v>alloc_energy_amt</v>
          </cell>
          <cell r="M474" t="str">
            <v>2010/12/1/8/A/0</v>
          </cell>
        </row>
        <row r="475">
          <cell r="A475" t="str">
            <v>474</v>
          </cell>
          <cell r="B475" t="str">
            <v>OM7_8132</v>
          </cell>
          <cell r="C475" t="str">
            <v>132 - Energy Allocation O &amp; M Exp Amount</v>
          </cell>
          <cell r="D475">
            <v>0</v>
          </cell>
          <cell r="F475" t="str">
            <v>CALC</v>
          </cell>
          <cell r="H475" t="str">
            <v>132</v>
          </cell>
          <cell r="I475" t="str">
            <v>C</v>
          </cell>
          <cell r="J475" t="str">
            <v>om_exp</v>
          </cell>
          <cell r="K475" t="str">
            <v>alloc_energy_amt</v>
          </cell>
          <cell r="M475" t="str">
            <v>2010/12/1/8/A/0</v>
          </cell>
        </row>
        <row r="476">
          <cell r="A476" t="str">
            <v>475</v>
          </cell>
          <cell r="B476" t="str">
            <v>OMB_8132</v>
          </cell>
          <cell r="C476" t="str">
            <v>132 - CP Jurisdictional O &amp; M Exp Amount</v>
          </cell>
          <cell r="D476">
            <v>197186.996495645</v>
          </cell>
          <cell r="F476" t="str">
            <v>CALC</v>
          </cell>
          <cell r="H476" t="str">
            <v>132</v>
          </cell>
          <cell r="I476" t="str">
            <v>C</v>
          </cell>
          <cell r="J476" t="str">
            <v>om_exp</v>
          </cell>
          <cell r="K476" t="str">
            <v>juris_cp_amt</v>
          </cell>
          <cell r="M476" t="str">
            <v>2010/12/1/8/A/0</v>
          </cell>
        </row>
        <row r="477">
          <cell r="A477" t="str">
            <v>476</v>
          </cell>
          <cell r="B477" t="str">
            <v>OMB_8132</v>
          </cell>
          <cell r="C477" t="str">
            <v>132 - CP Jurisdictional O &amp; M Exp Amount</v>
          </cell>
          <cell r="D477">
            <v>0</v>
          </cell>
          <cell r="F477" t="str">
            <v>CALC</v>
          </cell>
          <cell r="H477" t="str">
            <v>132</v>
          </cell>
          <cell r="I477" t="str">
            <v>C</v>
          </cell>
          <cell r="J477" t="str">
            <v>om_exp</v>
          </cell>
          <cell r="K477" t="str">
            <v>juris_cp_amt</v>
          </cell>
          <cell r="M477" t="str">
            <v>2010/12/1/8/A/0</v>
          </cell>
        </row>
        <row r="478">
          <cell r="A478" t="str">
            <v>477</v>
          </cell>
          <cell r="B478" t="str">
            <v>OMB_8132</v>
          </cell>
          <cell r="C478" t="str">
            <v>132 - CP Jurisdictional O &amp; M Exp Amount</v>
          </cell>
          <cell r="D478">
            <v>996.05428662999998</v>
          </cell>
          <cell r="F478" t="str">
            <v>CALC</v>
          </cell>
          <cell r="H478" t="str">
            <v>132</v>
          </cell>
          <cell r="I478" t="str">
            <v>C</v>
          </cell>
          <cell r="J478" t="str">
            <v>om_exp</v>
          </cell>
          <cell r="K478" t="str">
            <v>juris_cp_amt</v>
          </cell>
          <cell r="M478" t="str">
            <v>2010/12/1/8/A/0</v>
          </cell>
        </row>
        <row r="479">
          <cell r="A479" t="str">
            <v>478</v>
          </cell>
          <cell r="B479" t="str">
            <v>OM8_8132</v>
          </cell>
          <cell r="C479" t="str">
            <v>132 - CP Jurisdictional Factor</v>
          </cell>
          <cell r="D479">
            <v>0.98031049999999997</v>
          </cell>
          <cell r="F479" t="str">
            <v>CALC</v>
          </cell>
          <cell r="H479" t="str">
            <v>132</v>
          </cell>
          <cell r="I479" t="str">
            <v>C</v>
          </cell>
          <cell r="J479" t="str">
            <v>om_exp</v>
          </cell>
          <cell r="K479" t="str">
            <v>juris_cp</v>
          </cell>
          <cell r="M479" t="str">
            <v>2010/12/1/8/A/0</v>
          </cell>
        </row>
        <row r="480">
          <cell r="A480" t="str">
            <v>479</v>
          </cell>
          <cell r="B480" t="str">
            <v>OM8_8132</v>
          </cell>
          <cell r="C480" t="str">
            <v>132 - CP Jurisdictional Factor</v>
          </cell>
          <cell r="D480">
            <v>0.98031049999999997</v>
          </cell>
          <cell r="F480" t="str">
            <v>CALC</v>
          </cell>
          <cell r="H480" t="str">
            <v>132</v>
          </cell>
          <cell r="I480" t="str">
            <v>C</v>
          </cell>
          <cell r="J480" t="str">
            <v>om_exp</v>
          </cell>
          <cell r="K480" t="str">
            <v>juris_cp</v>
          </cell>
          <cell r="M480" t="str">
            <v>2010/12/1/8/A/0</v>
          </cell>
        </row>
        <row r="481">
          <cell r="A481" t="str">
            <v>480</v>
          </cell>
          <cell r="B481" t="str">
            <v>OM8_8132</v>
          </cell>
          <cell r="C481" t="str">
            <v>132 - CP Jurisdictional Factor</v>
          </cell>
          <cell r="D481">
            <v>0.98031049999999997</v>
          </cell>
          <cell r="F481" t="str">
            <v>CALC</v>
          </cell>
          <cell r="H481" t="str">
            <v>132</v>
          </cell>
          <cell r="I481" t="str">
            <v>C</v>
          </cell>
          <cell r="J481" t="str">
            <v>om_exp</v>
          </cell>
          <cell r="K481" t="str">
            <v>juris_cp</v>
          </cell>
          <cell r="M481" t="str">
            <v>2010/12/1/8/A/0</v>
          </cell>
        </row>
        <row r="482">
          <cell r="A482" t="str">
            <v>481</v>
          </cell>
          <cell r="B482" t="str">
            <v>OMA_8132</v>
          </cell>
          <cell r="C482" t="str">
            <v>132 - Energy Jurisdictional Factor</v>
          </cell>
          <cell r="D482">
            <v>0.980271</v>
          </cell>
          <cell r="F482" t="str">
            <v>CALC</v>
          </cell>
          <cell r="H482" t="str">
            <v>132</v>
          </cell>
          <cell r="I482" t="str">
            <v>C</v>
          </cell>
          <cell r="J482" t="str">
            <v>om_exp</v>
          </cell>
          <cell r="K482" t="str">
            <v>juris_energy</v>
          </cell>
          <cell r="M482" t="str">
            <v>2010/12/1/8/A/0</v>
          </cell>
        </row>
        <row r="483">
          <cell r="A483" t="str">
            <v>482</v>
          </cell>
          <cell r="B483" t="str">
            <v>OMA_8132</v>
          </cell>
          <cell r="C483" t="str">
            <v>132 - Energy Jurisdictional Factor</v>
          </cell>
          <cell r="D483">
            <v>0.980271</v>
          </cell>
          <cell r="F483" t="str">
            <v>CALC</v>
          </cell>
          <cell r="H483" t="str">
            <v>132</v>
          </cell>
          <cell r="I483" t="str">
            <v>C</v>
          </cell>
          <cell r="J483" t="str">
            <v>om_exp</v>
          </cell>
          <cell r="K483" t="str">
            <v>juris_energy</v>
          </cell>
          <cell r="M483" t="str">
            <v>2010/12/1/8/A/0</v>
          </cell>
        </row>
        <row r="484">
          <cell r="A484" t="str">
            <v>483</v>
          </cell>
          <cell r="B484" t="str">
            <v>OMA_8132</v>
          </cell>
          <cell r="C484" t="str">
            <v>132 - Energy Jurisdictional Factor</v>
          </cell>
          <cell r="D484">
            <v>0.980271</v>
          </cell>
          <cell r="F484" t="str">
            <v>CALC</v>
          </cell>
          <cell r="H484" t="str">
            <v>132</v>
          </cell>
          <cell r="I484" t="str">
            <v>C</v>
          </cell>
          <cell r="J484" t="str">
            <v>om_exp</v>
          </cell>
          <cell r="K484" t="str">
            <v>juris_energy</v>
          </cell>
          <cell r="M484" t="str">
            <v>2010/12/1/8/A/0</v>
          </cell>
        </row>
        <row r="485">
          <cell r="A485" t="str">
            <v>484</v>
          </cell>
          <cell r="B485" t="str">
            <v>OM1_8132</v>
          </cell>
          <cell r="C485" t="str">
            <v>132 - O &amp; M Expenses Amount</v>
          </cell>
          <cell r="D485">
            <v>201147.49</v>
          </cell>
          <cell r="F485" t="str">
            <v>CALC</v>
          </cell>
          <cell r="H485" t="str">
            <v>132</v>
          </cell>
          <cell r="I485" t="str">
            <v>C</v>
          </cell>
          <cell r="J485" t="str">
            <v>om_exp</v>
          </cell>
          <cell r="K485" t="str">
            <v>beg_bal</v>
          </cell>
          <cell r="M485" t="str">
            <v>2010/12/1/8/A/0</v>
          </cell>
        </row>
        <row r="486">
          <cell r="A486" t="str">
            <v>485</v>
          </cell>
          <cell r="B486" t="str">
            <v>OM1_8132</v>
          </cell>
          <cell r="C486" t="str">
            <v>132 - O &amp; M Expenses Amount</v>
          </cell>
          <cell r="D486">
            <v>0</v>
          </cell>
          <cell r="F486" t="str">
            <v>CALC</v>
          </cell>
          <cell r="H486" t="str">
            <v>132</v>
          </cell>
          <cell r="I486" t="str">
            <v>C</v>
          </cell>
          <cell r="J486" t="str">
            <v>om_exp</v>
          </cell>
          <cell r="K486" t="str">
            <v>beg_bal</v>
          </cell>
          <cell r="M486" t="str">
            <v>2010/12/1/8/A/0</v>
          </cell>
        </row>
        <row r="487">
          <cell r="A487" t="str">
            <v>486</v>
          </cell>
          <cell r="B487" t="str">
            <v>OM1_8132</v>
          </cell>
          <cell r="C487" t="str">
            <v>132 - O &amp; M Expenses Amount</v>
          </cell>
          <cell r="D487">
            <v>1016.06</v>
          </cell>
          <cell r="F487" t="str">
            <v>CALC</v>
          </cell>
          <cell r="H487" t="str">
            <v>132</v>
          </cell>
          <cell r="I487" t="str">
            <v>C</v>
          </cell>
          <cell r="J487" t="str">
            <v>om_exp</v>
          </cell>
          <cell r="K487" t="str">
            <v>beg_bal</v>
          </cell>
          <cell r="M487" t="str">
            <v>2010/12/1/8/A/0</v>
          </cell>
        </row>
        <row r="488">
          <cell r="A488" t="str">
            <v>487</v>
          </cell>
          <cell r="B488" t="str">
            <v>OM9_8132</v>
          </cell>
          <cell r="C488" t="str">
            <v>132 - GCP Jurisdictional Factor</v>
          </cell>
          <cell r="D488">
            <v>1</v>
          </cell>
          <cell r="F488" t="str">
            <v>CALC</v>
          </cell>
          <cell r="H488" t="str">
            <v>132</v>
          </cell>
          <cell r="I488" t="str">
            <v>C</v>
          </cell>
          <cell r="J488" t="str">
            <v>om_exp</v>
          </cell>
          <cell r="K488" t="str">
            <v>juris_gcp</v>
          </cell>
          <cell r="M488" t="str">
            <v>2010/12/1/8/A/0</v>
          </cell>
        </row>
        <row r="489">
          <cell r="A489" t="str">
            <v>488</v>
          </cell>
          <cell r="B489" t="str">
            <v>OM9_8132</v>
          </cell>
          <cell r="C489" t="str">
            <v>132 - GCP Jurisdictional Factor</v>
          </cell>
          <cell r="D489">
            <v>1</v>
          </cell>
          <cell r="F489" t="str">
            <v>CALC</v>
          </cell>
          <cell r="H489" t="str">
            <v>132</v>
          </cell>
          <cell r="I489" t="str">
            <v>C</v>
          </cell>
          <cell r="J489" t="str">
            <v>om_exp</v>
          </cell>
          <cell r="K489" t="str">
            <v>juris_gcp</v>
          </cell>
          <cell r="M489" t="str">
            <v>2010/12/1/8/A/0</v>
          </cell>
        </row>
        <row r="490">
          <cell r="A490" t="str">
            <v>489</v>
          </cell>
          <cell r="B490" t="str">
            <v>OM9_8132</v>
          </cell>
          <cell r="C490" t="str">
            <v>132 - GCP Jurisdictional Factor</v>
          </cell>
          <cell r="D490">
            <v>1</v>
          </cell>
          <cell r="F490" t="str">
            <v>CALC</v>
          </cell>
          <cell r="H490" t="str">
            <v>132</v>
          </cell>
          <cell r="I490" t="str">
            <v>C</v>
          </cell>
          <cell r="J490" t="str">
            <v>om_exp</v>
          </cell>
          <cell r="K490" t="str">
            <v>juris_gcp</v>
          </cell>
          <cell r="M490" t="str">
            <v>2010/12/1/8/A/0</v>
          </cell>
        </row>
        <row r="491">
          <cell r="A491" t="str">
            <v>490</v>
          </cell>
          <cell r="B491" t="str">
            <v>OMD_8132</v>
          </cell>
          <cell r="C491" t="str">
            <v>132 - Energy Jurisdictional O &amp; M Exp Amount</v>
          </cell>
          <cell r="D491">
            <v>0</v>
          </cell>
          <cell r="F491" t="str">
            <v>CALC</v>
          </cell>
          <cell r="H491" t="str">
            <v>132</v>
          </cell>
          <cell r="I491" t="str">
            <v>C</v>
          </cell>
          <cell r="J491" t="str">
            <v>om_exp</v>
          </cell>
          <cell r="K491" t="str">
            <v>juris_energy_amt</v>
          </cell>
          <cell r="M491" t="str">
            <v>2010/12/1/8/A/0</v>
          </cell>
        </row>
        <row r="492">
          <cell r="A492" t="str">
            <v>491</v>
          </cell>
          <cell r="B492" t="str">
            <v>OMD_8132</v>
          </cell>
          <cell r="C492" t="str">
            <v>132 - Energy Jurisdictional O &amp; M Exp Amount</v>
          </cell>
          <cell r="D492">
            <v>0</v>
          </cell>
          <cell r="F492" t="str">
            <v>CALC</v>
          </cell>
          <cell r="H492" t="str">
            <v>132</v>
          </cell>
          <cell r="I492" t="str">
            <v>C</v>
          </cell>
          <cell r="J492" t="str">
            <v>om_exp</v>
          </cell>
          <cell r="K492" t="str">
            <v>juris_energy_amt</v>
          </cell>
          <cell r="M492" t="str">
            <v>2010/12/1/8/A/0</v>
          </cell>
        </row>
        <row r="493">
          <cell r="A493" t="str">
            <v>492</v>
          </cell>
          <cell r="B493" t="str">
            <v>OMD_8132</v>
          </cell>
          <cell r="C493" t="str">
            <v>132 - Energy Jurisdictional O &amp; M Exp Amount</v>
          </cell>
          <cell r="D493">
            <v>0</v>
          </cell>
          <cell r="F493" t="str">
            <v>CALC</v>
          </cell>
          <cell r="H493" t="str">
            <v>132</v>
          </cell>
          <cell r="I493" t="str">
            <v>C</v>
          </cell>
          <cell r="J493" t="str">
            <v>om_exp</v>
          </cell>
          <cell r="K493" t="str">
            <v>juris_energy_amt</v>
          </cell>
          <cell r="M493" t="str">
            <v>2010/12/1/8/A/0</v>
          </cell>
        </row>
        <row r="494">
          <cell r="A494" t="str">
            <v>493</v>
          </cell>
          <cell r="B494" t="str">
            <v>OME_8132</v>
          </cell>
          <cell r="C494" t="str">
            <v>132 - Total Jurisdictional O &amp; M Exp Amount</v>
          </cell>
          <cell r="D494">
            <v>197186.996495645</v>
          </cell>
          <cell r="F494" t="str">
            <v>CALC</v>
          </cell>
          <cell r="H494" t="str">
            <v>132</v>
          </cell>
          <cell r="I494" t="str">
            <v>C</v>
          </cell>
          <cell r="J494" t="str">
            <v>om_exp</v>
          </cell>
          <cell r="K494" t="str">
            <v>total_juris_amt</v>
          </cell>
          <cell r="M494" t="str">
            <v>2010/12/1/8/A/0</v>
          </cell>
        </row>
        <row r="495">
          <cell r="A495" t="str">
            <v>494</v>
          </cell>
          <cell r="B495" t="str">
            <v>OME_8132</v>
          </cell>
          <cell r="C495" t="str">
            <v>132 - Total Jurisdictional O &amp; M Exp Amount</v>
          </cell>
          <cell r="D495">
            <v>0</v>
          </cell>
          <cell r="F495" t="str">
            <v>CALC</v>
          </cell>
          <cell r="H495" t="str">
            <v>132</v>
          </cell>
          <cell r="I495" t="str">
            <v>C</v>
          </cell>
          <cell r="J495" t="str">
            <v>om_exp</v>
          </cell>
          <cell r="K495" t="str">
            <v>total_juris_amt</v>
          </cell>
          <cell r="M495" t="str">
            <v>2010/12/1/8/A/0</v>
          </cell>
        </row>
        <row r="496">
          <cell r="A496" t="str">
            <v>495</v>
          </cell>
          <cell r="B496" t="str">
            <v>OME_8132</v>
          </cell>
          <cell r="C496" t="str">
            <v>132 - Total Jurisdictional O &amp; M Exp Amount</v>
          </cell>
          <cell r="D496">
            <v>996.05428662999998</v>
          </cell>
          <cell r="F496" t="str">
            <v>CALC</v>
          </cell>
          <cell r="H496" t="str">
            <v>132</v>
          </cell>
          <cell r="I496" t="str">
            <v>C</v>
          </cell>
          <cell r="J496" t="str">
            <v>om_exp</v>
          </cell>
          <cell r="K496" t="str">
            <v>total_juris_amt</v>
          </cell>
          <cell r="M496" t="str">
            <v>2010/12/1/8/A/0</v>
          </cell>
        </row>
        <row r="497">
          <cell r="A497" t="str">
            <v>496</v>
          </cell>
          <cell r="B497" t="str">
            <v>506_0890</v>
          </cell>
          <cell r="C497" t="str">
            <v xml:space="preserve">MISC STM PWR EXP-OIL SPILL CLEAN-ECRC             </v>
          </cell>
          <cell r="D497">
            <v>39364.019999999997</v>
          </cell>
          <cell r="E497" t="str">
            <v>506089</v>
          </cell>
          <cell r="F497" t="str">
            <v>WALKER</v>
          </cell>
          <cell r="G497" t="str">
            <v>CM</v>
          </cell>
          <cell r="H497" t="str">
            <v>133</v>
          </cell>
          <cell r="I497" t="str">
            <v>W</v>
          </cell>
          <cell r="M497" t="str">
            <v>2010/12/1/8/A/0</v>
          </cell>
        </row>
        <row r="498">
          <cell r="A498" t="str">
            <v>497</v>
          </cell>
          <cell r="B498" t="str">
            <v>OM5_8133</v>
          </cell>
          <cell r="C498" t="str">
            <v>133 - CP Allocation O &amp; M Exp Amount</v>
          </cell>
          <cell r="D498">
            <v>0</v>
          </cell>
          <cell r="F498" t="str">
            <v>CALC</v>
          </cell>
          <cell r="H498" t="str">
            <v>133</v>
          </cell>
          <cell r="I498" t="str">
            <v>C</v>
          </cell>
          <cell r="J498" t="str">
            <v>om_exp</v>
          </cell>
          <cell r="K498" t="str">
            <v>alloc_cp_amt</v>
          </cell>
          <cell r="M498" t="str">
            <v>2010/12/1/8/A/0</v>
          </cell>
        </row>
        <row r="499">
          <cell r="A499" t="str">
            <v>498</v>
          </cell>
          <cell r="B499" t="str">
            <v>OM5_8133</v>
          </cell>
          <cell r="C499" t="str">
            <v>133 - CP Allocation O &amp; M Exp Amount</v>
          </cell>
          <cell r="D499">
            <v>0</v>
          </cell>
          <cell r="F499" t="str">
            <v>CALC</v>
          </cell>
          <cell r="H499" t="str">
            <v>133</v>
          </cell>
          <cell r="I499" t="str">
            <v>C</v>
          </cell>
          <cell r="J499" t="str">
            <v>om_exp</v>
          </cell>
          <cell r="K499" t="str">
            <v>alloc_cp_amt</v>
          </cell>
          <cell r="M499" t="str">
            <v>2010/12/1/8/A/0</v>
          </cell>
        </row>
        <row r="500">
          <cell r="A500" t="str">
            <v>499</v>
          </cell>
          <cell r="B500" t="str">
            <v>OM2_8133</v>
          </cell>
          <cell r="C500" t="str">
            <v>133 - CP Allocation Factor</v>
          </cell>
          <cell r="D500">
            <v>0</v>
          </cell>
          <cell r="F500" t="str">
            <v>CALC</v>
          </cell>
          <cell r="H500" t="str">
            <v>133</v>
          </cell>
          <cell r="I500" t="str">
            <v>C</v>
          </cell>
          <cell r="J500" t="str">
            <v>om_exp</v>
          </cell>
          <cell r="K500" t="str">
            <v>alloc_cp</v>
          </cell>
          <cell r="M500" t="str">
            <v>2010/12/1/8/A/0</v>
          </cell>
        </row>
        <row r="501">
          <cell r="A501" t="str">
            <v>500</v>
          </cell>
          <cell r="B501" t="str">
            <v>OM2_8133</v>
          </cell>
          <cell r="C501" t="str">
            <v>133 - CP Allocation Factor</v>
          </cell>
          <cell r="D501">
            <v>0</v>
          </cell>
          <cell r="F501" t="str">
            <v>CALC</v>
          </cell>
          <cell r="H501" t="str">
            <v>133</v>
          </cell>
          <cell r="I501" t="str">
            <v>C</v>
          </cell>
          <cell r="J501" t="str">
            <v>om_exp</v>
          </cell>
          <cell r="K501" t="str">
            <v>alloc_cp</v>
          </cell>
          <cell r="M501" t="str">
            <v>2010/12/1/8/A/0</v>
          </cell>
        </row>
        <row r="502">
          <cell r="A502" t="str">
            <v>501</v>
          </cell>
          <cell r="B502" t="str">
            <v>OM6_8133</v>
          </cell>
          <cell r="C502" t="str">
            <v>133 - GCP Allocation O &amp; M Exp Amount</v>
          </cell>
          <cell r="D502">
            <v>0</v>
          </cell>
          <cell r="F502" t="str">
            <v>CALC</v>
          </cell>
          <cell r="H502" t="str">
            <v>133</v>
          </cell>
          <cell r="I502" t="str">
            <v>C</v>
          </cell>
          <cell r="J502" t="str">
            <v>om_exp</v>
          </cell>
          <cell r="K502" t="str">
            <v>alloc_gcp_amt</v>
          </cell>
          <cell r="M502" t="str">
            <v>2010/12/1/8/A/0</v>
          </cell>
        </row>
        <row r="503">
          <cell r="A503" t="str">
            <v>502</v>
          </cell>
          <cell r="B503" t="str">
            <v>OM6_8133</v>
          </cell>
          <cell r="C503" t="str">
            <v>133 - GCP Allocation O &amp; M Exp Amount</v>
          </cell>
          <cell r="D503">
            <v>0</v>
          </cell>
          <cell r="F503" t="str">
            <v>CALC</v>
          </cell>
          <cell r="H503" t="str">
            <v>133</v>
          </cell>
          <cell r="I503" t="str">
            <v>C</v>
          </cell>
          <cell r="J503" t="str">
            <v>om_exp</v>
          </cell>
          <cell r="K503" t="str">
            <v>alloc_gcp_amt</v>
          </cell>
          <cell r="M503" t="str">
            <v>2010/12/1/8/A/0</v>
          </cell>
        </row>
        <row r="504">
          <cell r="A504" t="str">
            <v>503</v>
          </cell>
          <cell r="B504" t="str">
            <v>OM3_8133</v>
          </cell>
          <cell r="C504" t="str">
            <v>133 - GCP Allocation Factor</v>
          </cell>
          <cell r="D504">
            <v>0</v>
          </cell>
          <cell r="F504" t="str">
            <v>CALC</v>
          </cell>
          <cell r="H504" t="str">
            <v>133</v>
          </cell>
          <cell r="I504" t="str">
            <v>C</v>
          </cell>
          <cell r="J504" t="str">
            <v>om_exp</v>
          </cell>
          <cell r="K504" t="str">
            <v>alloc_gcp</v>
          </cell>
          <cell r="M504" t="str">
            <v>2010/12/1/8/A/0</v>
          </cell>
        </row>
        <row r="505">
          <cell r="A505" t="str">
            <v>504</v>
          </cell>
          <cell r="B505" t="str">
            <v>OM3_8133</v>
          </cell>
          <cell r="C505" t="str">
            <v>133 - GCP Allocation Factor</v>
          </cell>
          <cell r="D505">
            <v>0</v>
          </cell>
          <cell r="F505" t="str">
            <v>CALC</v>
          </cell>
          <cell r="H505" t="str">
            <v>133</v>
          </cell>
          <cell r="I505" t="str">
            <v>C</v>
          </cell>
          <cell r="J505" t="str">
            <v>om_exp</v>
          </cell>
          <cell r="K505" t="str">
            <v>alloc_gcp</v>
          </cell>
          <cell r="M505" t="str">
            <v>2010/12/1/8/A/0</v>
          </cell>
        </row>
        <row r="506">
          <cell r="A506" t="str">
            <v>505</v>
          </cell>
          <cell r="B506" t="str">
            <v>OMC_8133</v>
          </cell>
          <cell r="C506" t="str">
            <v>133 - GCP Jurisdictional O &amp; M Exp Amount</v>
          </cell>
          <cell r="D506">
            <v>0</v>
          </cell>
          <cell r="F506" t="str">
            <v>CALC</v>
          </cell>
          <cell r="H506" t="str">
            <v>133</v>
          </cell>
          <cell r="I506" t="str">
            <v>C</v>
          </cell>
          <cell r="J506" t="str">
            <v>om_exp</v>
          </cell>
          <cell r="K506" t="str">
            <v>juris_gcp_amt</v>
          </cell>
          <cell r="M506" t="str">
            <v>2010/12/1/8/A/0</v>
          </cell>
        </row>
        <row r="507">
          <cell r="A507" t="str">
            <v>506</v>
          </cell>
          <cell r="B507" t="str">
            <v>OMC_8133</v>
          </cell>
          <cell r="C507" t="str">
            <v>133 - GCP Jurisdictional O &amp; M Exp Amount</v>
          </cell>
          <cell r="D507">
            <v>0</v>
          </cell>
          <cell r="F507" t="str">
            <v>CALC</v>
          </cell>
          <cell r="H507" t="str">
            <v>133</v>
          </cell>
          <cell r="I507" t="str">
            <v>C</v>
          </cell>
          <cell r="J507" t="str">
            <v>om_exp</v>
          </cell>
          <cell r="K507" t="str">
            <v>juris_gcp_amt</v>
          </cell>
          <cell r="M507" t="str">
            <v>2010/12/1/8/A/0</v>
          </cell>
        </row>
        <row r="508">
          <cell r="A508" t="str">
            <v>507</v>
          </cell>
          <cell r="B508" t="str">
            <v>OM4_8133</v>
          </cell>
          <cell r="C508" t="str">
            <v>133 - Energy Allocation Factor</v>
          </cell>
          <cell r="D508">
            <v>1</v>
          </cell>
          <cell r="F508" t="str">
            <v>CALC</v>
          </cell>
          <cell r="H508" t="str">
            <v>133</v>
          </cell>
          <cell r="I508" t="str">
            <v>C</v>
          </cell>
          <cell r="J508" t="str">
            <v>om_exp</v>
          </cell>
          <cell r="K508" t="str">
            <v>alloc_energy</v>
          </cell>
          <cell r="M508" t="str">
            <v>2010/12/1/8/A/0</v>
          </cell>
        </row>
        <row r="509">
          <cell r="A509" t="str">
            <v>508</v>
          </cell>
          <cell r="B509" t="str">
            <v>OM4_8133</v>
          </cell>
          <cell r="C509" t="str">
            <v>133 - Energy Allocation Factor</v>
          </cell>
          <cell r="D509">
            <v>1</v>
          </cell>
          <cell r="F509" t="str">
            <v>CALC</v>
          </cell>
          <cell r="H509" t="str">
            <v>133</v>
          </cell>
          <cell r="I509" t="str">
            <v>C</v>
          </cell>
          <cell r="J509" t="str">
            <v>om_exp</v>
          </cell>
          <cell r="K509" t="str">
            <v>alloc_energy</v>
          </cell>
          <cell r="M509" t="str">
            <v>2010/12/1/8/A/0</v>
          </cell>
        </row>
        <row r="510">
          <cell r="A510" t="str">
            <v>509</v>
          </cell>
          <cell r="B510" t="str">
            <v>OM7_8133</v>
          </cell>
          <cell r="C510" t="str">
            <v>133 - Energy Allocation O &amp; M Exp Amount</v>
          </cell>
          <cell r="D510">
            <v>95.2</v>
          </cell>
          <cell r="F510" t="str">
            <v>CALC</v>
          </cell>
          <cell r="H510" t="str">
            <v>133</v>
          </cell>
          <cell r="I510" t="str">
            <v>C</v>
          </cell>
          <cell r="J510" t="str">
            <v>om_exp</v>
          </cell>
          <cell r="K510" t="str">
            <v>alloc_energy_amt</v>
          </cell>
          <cell r="M510" t="str">
            <v>2010/12/1/8/A/0</v>
          </cell>
        </row>
        <row r="511">
          <cell r="A511" t="str">
            <v>510</v>
          </cell>
          <cell r="B511" t="str">
            <v>OM7_8133</v>
          </cell>
          <cell r="C511" t="str">
            <v>133 - Energy Allocation O &amp; M Exp Amount</v>
          </cell>
          <cell r="D511">
            <v>39364.019999999997</v>
          </cell>
          <cell r="F511" t="str">
            <v>CALC</v>
          </cell>
          <cell r="H511" t="str">
            <v>133</v>
          </cell>
          <cell r="I511" t="str">
            <v>C</v>
          </cell>
          <cell r="J511" t="str">
            <v>om_exp</v>
          </cell>
          <cell r="K511" t="str">
            <v>alloc_energy_amt</v>
          </cell>
          <cell r="M511" t="str">
            <v>2010/12/1/8/A/0</v>
          </cell>
        </row>
        <row r="512">
          <cell r="A512" t="str">
            <v>511</v>
          </cell>
          <cell r="B512" t="str">
            <v>OMB_8133</v>
          </cell>
          <cell r="C512" t="str">
            <v>133 - CP Jurisdictional O &amp; M Exp Amount</v>
          </cell>
          <cell r="D512">
            <v>0</v>
          </cell>
          <cell r="F512" t="str">
            <v>CALC</v>
          </cell>
          <cell r="H512" t="str">
            <v>133</v>
          </cell>
          <cell r="I512" t="str">
            <v>C</v>
          </cell>
          <cell r="J512" t="str">
            <v>om_exp</v>
          </cell>
          <cell r="K512" t="str">
            <v>juris_cp_amt</v>
          </cell>
          <cell r="M512" t="str">
            <v>2010/12/1/8/A/0</v>
          </cell>
        </row>
        <row r="513">
          <cell r="A513" t="str">
            <v>512</v>
          </cell>
          <cell r="B513" t="str">
            <v>OMB_8133</v>
          </cell>
          <cell r="C513" t="str">
            <v>133 - CP Jurisdictional O &amp; M Exp Amount</v>
          </cell>
          <cell r="D513">
            <v>0</v>
          </cell>
          <cell r="F513" t="str">
            <v>CALC</v>
          </cell>
          <cell r="H513" t="str">
            <v>133</v>
          </cell>
          <cell r="I513" t="str">
            <v>C</v>
          </cell>
          <cell r="J513" t="str">
            <v>om_exp</v>
          </cell>
          <cell r="K513" t="str">
            <v>juris_cp_amt</v>
          </cell>
          <cell r="M513" t="str">
            <v>2010/12/1/8/A/0</v>
          </cell>
        </row>
        <row r="514">
          <cell r="A514" t="str">
            <v>513</v>
          </cell>
          <cell r="B514" t="str">
            <v>OM8_8133</v>
          </cell>
          <cell r="C514" t="str">
            <v>133 - CP Jurisdictional Factor</v>
          </cell>
          <cell r="D514">
            <v>0.98031049999999997</v>
          </cell>
          <cell r="F514" t="str">
            <v>CALC</v>
          </cell>
          <cell r="H514" t="str">
            <v>133</v>
          </cell>
          <cell r="I514" t="str">
            <v>C</v>
          </cell>
          <cell r="J514" t="str">
            <v>om_exp</v>
          </cell>
          <cell r="K514" t="str">
            <v>juris_cp</v>
          </cell>
          <cell r="M514" t="str">
            <v>2010/12/1/8/A/0</v>
          </cell>
        </row>
        <row r="515">
          <cell r="A515" t="str">
            <v>514</v>
          </cell>
          <cell r="B515" t="str">
            <v>OM8_8133</v>
          </cell>
          <cell r="C515" t="str">
            <v>133 - CP Jurisdictional Factor</v>
          </cell>
          <cell r="D515">
            <v>0.98031049999999997</v>
          </cell>
          <cell r="F515" t="str">
            <v>CALC</v>
          </cell>
          <cell r="H515" t="str">
            <v>133</v>
          </cell>
          <cell r="I515" t="str">
            <v>C</v>
          </cell>
          <cell r="J515" t="str">
            <v>om_exp</v>
          </cell>
          <cell r="K515" t="str">
            <v>juris_cp</v>
          </cell>
          <cell r="M515" t="str">
            <v>2010/12/1/8/A/0</v>
          </cell>
        </row>
        <row r="516">
          <cell r="A516" t="str">
            <v>515</v>
          </cell>
          <cell r="B516" t="str">
            <v>OMA_8133</v>
          </cell>
          <cell r="C516" t="str">
            <v>133 - Energy Jurisdictional Factor</v>
          </cell>
          <cell r="D516">
            <v>0.980271</v>
          </cell>
          <cell r="F516" t="str">
            <v>CALC</v>
          </cell>
          <cell r="H516" t="str">
            <v>133</v>
          </cell>
          <cell r="I516" t="str">
            <v>C</v>
          </cell>
          <cell r="J516" t="str">
            <v>om_exp</v>
          </cell>
          <cell r="K516" t="str">
            <v>juris_energy</v>
          </cell>
          <cell r="M516" t="str">
            <v>2010/12/1/8/A/0</v>
          </cell>
        </row>
        <row r="517">
          <cell r="A517" t="str">
            <v>516</v>
          </cell>
          <cell r="B517" t="str">
            <v>OMA_8133</v>
          </cell>
          <cell r="C517" t="str">
            <v>133 - Energy Jurisdictional Factor</v>
          </cell>
          <cell r="D517">
            <v>0.980271</v>
          </cell>
          <cell r="F517" t="str">
            <v>CALC</v>
          </cell>
          <cell r="H517" t="str">
            <v>133</v>
          </cell>
          <cell r="I517" t="str">
            <v>C</v>
          </cell>
          <cell r="J517" t="str">
            <v>om_exp</v>
          </cell>
          <cell r="K517" t="str">
            <v>juris_energy</v>
          </cell>
          <cell r="M517" t="str">
            <v>2010/12/1/8/A/0</v>
          </cell>
        </row>
        <row r="518">
          <cell r="A518" t="str">
            <v>517</v>
          </cell>
          <cell r="B518" t="str">
            <v>OM1_8133</v>
          </cell>
          <cell r="C518" t="str">
            <v>133 - O &amp; M Expenses Amount</v>
          </cell>
          <cell r="D518">
            <v>95.2</v>
          </cell>
          <cell r="F518" t="str">
            <v>CALC</v>
          </cell>
          <cell r="H518" t="str">
            <v>133</v>
          </cell>
          <cell r="I518" t="str">
            <v>C</v>
          </cell>
          <cell r="J518" t="str">
            <v>om_exp</v>
          </cell>
          <cell r="K518" t="str">
            <v>beg_bal</v>
          </cell>
          <cell r="M518" t="str">
            <v>2010/12/1/8/A/0</v>
          </cell>
        </row>
        <row r="519">
          <cell r="A519" t="str">
            <v>518</v>
          </cell>
          <cell r="B519" t="str">
            <v>OM1_8133</v>
          </cell>
          <cell r="C519" t="str">
            <v>133 - O &amp; M Expenses Amount</v>
          </cell>
          <cell r="D519">
            <v>39364.019999999997</v>
          </cell>
          <cell r="F519" t="str">
            <v>CALC</v>
          </cell>
          <cell r="H519" t="str">
            <v>133</v>
          </cell>
          <cell r="I519" t="str">
            <v>C</v>
          </cell>
          <cell r="J519" t="str">
            <v>om_exp</v>
          </cell>
          <cell r="K519" t="str">
            <v>beg_bal</v>
          </cell>
          <cell r="M519" t="str">
            <v>2010/12/1/8/A/0</v>
          </cell>
        </row>
        <row r="520">
          <cell r="A520" t="str">
            <v>519</v>
          </cell>
          <cell r="B520" t="str">
            <v>OM9_8133</v>
          </cell>
          <cell r="C520" t="str">
            <v>133 - GCP Jurisdictional Factor</v>
          </cell>
          <cell r="D520">
            <v>1</v>
          </cell>
          <cell r="F520" t="str">
            <v>CALC</v>
          </cell>
          <cell r="H520" t="str">
            <v>133</v>
          </cell>
          <cell r="I520" t="str">
            <v>C</v>
          </cell>
          <cell r="J520" t="str">
            <v>om_exp</v>
          </cell>
          <cell r="K520" t="str">
            <v>juris_gcp</v>
          </cell>
          <cell r="M520" t="str">
            <v>2010/12/1/8/A/0</v>
          </cell>
        </row>
        <row r="521">
          <cell r="A521" t="str">
            <v>520</v>
          </cell>
          <cell r="B521" t="str">
            <v>OM9_8133</v>
          </cell>
          <cell r="C521" t="str">
            <v>133 - GCP Jurisdictional Factor</v>
          </cell>
          <cell r="D521">
            <v>1</v>
          </cell>
          <cell r="F521" t="str">
            <v>CALC</v>
          </cell>
          <cell r="H521" t="str">
            <v>133</v>
          </cell>
          <cell r="I521" t="str">
            <v>C</v>
          </cell>
          <cell r="J521" t="str">
            <v>om_exp</v>
          </cell>
          <cell r="K521" t="str">
            <v>juris_gcp</v>
          </cell>
          <cell r="M521" t="str">
            <v>2010/12/1/8/A/0</v>
          </cell>
        </row>
        <row r="522">
          <cell r="A522" t="str">
            <v>521</v>
          </cell>
          <cell r="B522" t="str">
            <v>OMD_8133</v>
          </cell>
          <cell r="C522" t="str">
            <v>133 - Energy Jurisdictional O &amp; M Exp Amount</v>
          </cell>
          <cell r="D522">
            <v>93.321799200000001</v>
          </cell>
          <cell r="F522" t="str">
            <v>CALC</v>
          </cell>
          <cell r="H522" t="str">
            <v>133</v>
          </cell>
          <cell r="I522" t="str">
            <v>C</v>
          </cell>
          <cell r="J522" t="str">
            <v>om_exp</v>
          </cell>
          <cell r="K522" t="str">
            <v>juris_energy_amt</v>
          </cell>
          <cell r="M522" t="str">
            <v>2010/12/1/8/A/0</v>
          </cell>
        </row>
        <row r="523">
          <cell r="A523" t="str">
            <v>522</v>
          </cell>
          <cell r="B523" t="str">
            <v>OMD_8133</v>
          </cell>
          <cell r="C523" t="str">
            <v>133 - Energy Jurisdictional O &amp; M Exp Amount</v>
          </cell>
          <cell r="D523">
            <v>38587.407249420001</v>
          </cell>
          <cell r="F523" t="str">
            <v>CALC</v>
          </cell>
          <cell r="H523" t="str">
            <v>133</v>
          </cell>
          <cell r="I523" t="str">
            <v>C</v>
          </cell>
          <cell r="J523" t="str">
            <v>om_exp</v>
          </cell>
          <cell r="K523" t="str">
            <v>juris_energy_amt</v>
          </cell>
          <cell r="M523" t="str">
            <v>2010/12/1/8/A/0</v>
          </cell>
        </row>
        <row r="524">
          <cell r="A524" t="str">
            <v>523</v>
          </cell>
          <cell r="B524" t="str">
            <v>OME_8133</v>
          </cell>
          <cell r="C524" t="str">
            <v>133 - Total Jurisdictional O &amp; M Exp Amount</v>
          </cell>
          <cell r="D524">
            <v>93.321799200000001</v>
          </cell>
          <cell r="F524" t="str">
            <v>CALC</v>
          </cell>
          <cell r="H524" t="str">
            <v>133</v>
          </cell>
          <cell r="I524" t="str">
            <v>C</v>
          </cell>
          <cell r="J524" t="str">
            <v>om_exp</v>
          </cell>
          <cell r="K524" t="str">
            <v>total_juris_amt</v>
          </cell>
          <cell r="M524" t="str">
            <v>2010/12/1/8/A/0</v>
          </cell>
        </row>
        <row r="525">
          <cell r="A525" t="str">
            <v>524</v>
          </cell>
          <cell r="B525" t="str">
            <v>OME_8133</v>
          </cell>
          <cell r="C525" t="str">
            <v>133 - Total Jurisdictional O &amp; M Exp Amount</v>
          </cell>
          <cell r="D525">
            <v>38587.407249420001</v>
          </cell>
          <cell r="F525" t="str">
            <v>CALC</v>
          </cell>
          <cell r="H525" t="str">
            <v>133</v>
          </cell>
          <cell r="I525" t="str">
            <v>C</v>
          </cell>
          <cell r="J525" t="str">
            <v>om_exp</v>
          </cell>
          <cell r="K525" t="str">
            <v>total_juris_amt</v>
          </cell>
          <cell r="M525" t="str">
            <v>2010/12/1/8/A/0</v>
          </cell>
        </row>
        <row r="526">
          <cell r="A526" t="str">
            <v>525</v>
          </cell>
          <cell r="B526" t="str">
            <v>514_0890</v>
          </cell>
          <cell r="C526" t="str">
            <v xml:space="preserve">MAINT MISC PLT-OIL SPILL CLEAN-ECRC               </v>
          </cell>
          <cell r="D526">
            <v>95.2</v>
          </cell>
          <cell r="E526" t="str">
            <v>514089</v>
          </cell>
          <cell r="F526" t="str">
            <v>WALKER</v>
          </cell>
          <cell r="G526" t="str">
            <v>CM</v>
          </cell>
          <cell r="H526" t="str">
            <v>133</v>
          </cell>
          <cell r="I526" t="str">
            <v>W</v>
          </cell>
          <cell r="M526" t="str">
            <v>2010/12/1/8/A/0</v>
          </cell>
        </row>
        <row r="527">
          <cell r="A527" t="str">
            <v>526</v>
          </cell>
          <cell r="B527" t="str">
            <v>OM5_8134</v>
          </cell>
          <cell r="C527" t="str">
            <v>134 - CP Allocation O &amp; M Exp Amount</v>
          </cell>
          <cell r="D527">
            <v>0</v>
          </cell>
          <cell r="F527" t="str">
            <v>CALC</v>
          </cell>
          <cell r="H527" t="str">
            <v>134</v>
          </cell>
          <cell r="I527" t="str">
            <v>C</v>
          </cell>
          <cell r="J527" t="str">
            <v>om_exp</v>
          </cell>
          <cell r="K527" t="str">
            <v>alloc_cp_amt</v>
          </cell>
          <cell r="M527" t="str">
            <v>2010/12/1/8/A/0</v>
          </cell>
        </row>
        <row r="528">
          <cell r="A528" t="str">
            <v>527</v>
          </cell>
          <cell r="B528" t="str">
            <v>OM5_8134</v>
          </cell>
          <cell r="C528" t="str">
            <v>134 - CP Allocation O &amp; M Exp Amount</v>
          </cell>
          <cell r="D528">
            <v>0</v>
          </cell>
          <cell r="F528" t="str">
            <v>CALC</v>
          </cell>
          <cell r="H528" t="str">
            <v>134</v>
          </cell>
          <cell r="I528" t="str">
            <v>C</v>
          </cell>
          <cell r="J528" t="str">
            <v>om_exp</v>
          </cell>
          <cell r="K528" t="str">
            <v>alloc_cp_amt</v>
          </cell>
          <cell r="M528" t="str">
            <v>2010/12/1/8/A/0</v>
          </cell>
        </row>
        <row r="529">
          <cell r="A529" t="str">
            <v>528</v>
          </cell>
          <cell r="B529" t="str">
            <v>OM5_8134</v>
          </cell>
          <cell r="C529" t="str">
            <v>134 - CP Allocation O &amp; M Exp Amount</v>
          </cell>
          <cell r="D529">
            <v>0</v>
          </cell>
          <cell r="F529" t="str">
            <v>CALC</v>
          </cell>
          <cell r="H529" t="str">
            <v>134</v>
          </cell>
          <cell r="I529" t="str">
            <v>C</v>
          </cell>
          <cell r="J529" t="str">
            <v>om_exp</v>
          </cell>
          <cell r="K529" t="str">
            <v>alloc_cp_amt</v>
          </cell>
          <cell r="M529" t="str">
            <v>2010/12/1/8/A/0</v>
          </cell>
        </row>
        <row r="530">
          <cell r="A530" t="str">
            <v>529</v>
          </cell>
          <cell r="B530" t="str">
            <v>OM5_8134</v>
          </cell>
          <cell r="C530" t="str">
            <v>134 - CP Allocation O &amp; M Exp Amount</v>
          </cell>
          <cell r="D530">
            <v>0</v>
          </cell>
          <cell r="F530" t="str">
            <v>CALC</v>
          </cell>
          <cell r="H530" t="str">
            <v>134</v>
          </cell>
          <cell r="I530" t="str">
            <v>C</v>
          </cell>
          <cell r="J530" t="str">
            <v>om_exp</v>
          </cell>
          <cell r="K530" t="str">
            <v>alloc_cp_amt</v>
          </cell>
          <cell r="M530" t="str">
            <v>2010/12/1/8/A/0</v>
          </cell>
        </row>
        <row r="531">
          <cell r="A531" t="str">
            <v>530</v>
          </cell>
          <cell r="B531" t="str">
            <v>OM2_8134</v>
          </cell>
          <cell r="C531" t="str">
            <v>134 - CP Allocation Factor</v>
          </cell>
          <cell r="D531">
            <v>1</v>
          </cell>
          <cell r="F531" t="str">
            <v>CALC</v>
          </cell>
          <cell r="H531" t="str">
            <v>134</v>
          </cell>
          <cell r="I531" t="str">
            <v>C</v>
          </cell>
          <cell r="J531" t="str">
            <v>om_exp</v>
          </cell>
          <cell r="K531" t="str">
            <v>alloc_cp</v>
          </cell>
          <cell r="M531" t="str">
            <v>2010/12/1/8/A/0</v>
          </cell>
        </row>
        <row r="532">
          <cell r="A532" t="str">
            <v>531</v>
          </cell>
          <cell r="B532" t="str">
            <v>OM2_8134</v>
          </cell>
          <cell r="C532" t="str">
            <v>134 - CP Allocation Factor</v>
          </cell>
          <cell r="D532">
            <v>1</v>
          </cell>
          <cell r="F532" t="str">
            <v>CALC</v>
          </cell>
          <cell r="H532" t="str">
            <v>134</v>
          </cell>
          <cell r="I532" t="str">
            <v>C</v>
          </cell>
          <cell r="J532" t="str">
            <v>om_exp</v>
          </cell>
          <cell r="K532" t="str">
            <v>alloc_cp</v>
          </cell>
          <cell r="M532" t="str">
            <v>2010/12/1/8/A/0</v>
          </cell>
        </row>
        <row r="533">
          <cell r="A533" t="str">
            <v>532</v>
          </cell>
          <cell r="B533" t="str">
            <v>OM2_8134</v>
          </cell>
          <cell r="C533" t="str">
            <v>134 - CP Allocation Factor</v>
          </cell>
          <cell r="D533">
            <v>1</v>
          </cell>
          <cell r="F533" t="str">
            <v>CALC</v>
          </cell>
          <cell r="H533" t="str">
            <v>134</v>
          </cell>
          <cell r="I533" t="str">
            <v>C</v>
          </cell>
          <cell r="J533" t="str">
            <v>om_exp</v>
          </cell>
          <cell r="K533" t="str">
            <v>alloc_cp</v>
          </cell>
          <cell r="M533" t="str">
            <v>2010/12/1/8/A/0</v>
          </cell>
        </row>
        <row r="534">
          <cell r="A534" t="str">
            <v>533</v>
          </cell>
          <cell r="B534" t="str">
            <v>OM2_8134</v>
          </cell>
          <cell r="C534" t="str">
            <v>134 - CP Allocation Factor</v>
          </cell>
          <cell r="D534">
            <v>1</v>
          </cell>
          <cell r="F534" t="str">
            <v>CALC</v>
          </cell>
          <cell r="H534" t="str">
            <v>134</v>
          </cell>
          <cell r="I534" t="str">
            <v>C</v>
          </cell>
          <cell r="J534" t="str">
            <v>om_exp</v>
          </cell>
          <cell r="K534" t="str">
            <v>alloc_cp</v>
          </cell>
          <cell r="M534" t="str">
            <v>2010/12/1/8/A/0</v>
          </cell>
        </row>
        <row r="535">
          <cell r="A535" t="str">
            <v>534</v>
          </cell>
          <cell r="B535" t="str">
            <v>OM6_8134</v>
          </cell>
          <cell r="C535" t="str">
            <v>134 - GCP Allocation O &amp; M Exp Amount</v>
          </cell>
          <cell r="D535">
            <v>0</v>
          </cell>
          <cell r="F535" t="str">
            <v>CALC</v>
          </cell>
          <cell r="H535" t="str">
            <v>134</v>
          </cell>
          <cell r="I535" t="str">
            <v>C</v>
          </cell>
          <cell r="J535" t="str">
            <v>om_exp</v>
          </cell>
          <cell r="K535" t="str">
            <v>alloc_gcp_amt</v>
          </cell>
          <cell r="M535" t="str">
            <v>2010/12/1/8/A/0</v>
          </cell>
        </row>
        <row r="536">
          <cell r="A536" t="str">
            <v>535</v>
          </cell>
          <cell r="B536" t="str">
            <v>OM6_8134</v>
          </cell>
          <cell r="C536" t="str">
            <v>134 - GCP Allocation O &amp; M Exp Amount</v>
          </cell>
          <cell r="D536">
            <v>0</v>
          </cell>
          <cell r="F536" t="str">
            <v>CALC</v>
          </cell>
          <cell r="H536" t="str">
            <v>134</v>
          </cell>
          <cell r="I536" t="str">
            <v>C</v>
          </cell>
          <cell r="J536" t="str">
            <v>om_exp</v>
          </cell>
          <cell r="K536" t="str">
            <v>alloc_gcp_amt</v>
          </cell>
          <cell r="M536" t="str">
            <v>2010/12/1/8/A/0</v>
          </cell>
        </row>
        <row r="537">
          <cell r="A537" t="str">
            <v>536</v>
          </cell>
          <cell r="B537" t="str">
            <v>OM6_8134</v>
          </cell>
          <cell r="C537" t="str">
            <v>134 - GCP Allocation O &amp; M Exp Amount</v>
          </cell>
          <cell r="D537">
            <v>0</v>
          </cell>
          <cell r="F537" t="str">
            <v>CALC</v>
          </cell>
          <cell r="H537" t="str">
            <v>134</v>
          </cell>
          <cell r="I537" t="str">
            <v>C</v>
          </cell>
          <cell r="J537" t="str">
            <v>om_exp</v>
          </cell>
          <cell r="K537" t="str">
            <v>alloc_gcp_amt</v>
          </cell>
          <cell r="M537" t="str">
            <v>2010/12/1/8/A/0</v>
          </cell>
        </row>
        <row r="538">
          <cell r="A538" t="str">
            <v>537</v>
          </cell>
          <cell r="B538" t="str">
            <v>OM6_8134</v>
          </cell>
          <cell r="C538" t="str">
            <v>134 - GCP Allocation O &amp; M Exp Amount</v>
          </cell>
          <cell r="D538">
            <v>0</v>
          </cell>
          <cell r="F538" t="str">
            <v>CALC</v>
          </cell>
          <cell r="H538" t="str">
            <v>134</v>
          </cell>
          <cell r="I538" t="str">
            <v>C</v>
          </cell>
          <cell r="J538" t="str">
            <v>om_exp</v>
          </cell>
          <cell r="K538" t="str">
            <v>alloc_gcp_amt</v>
          </cell>
          <cell r="M538" t="str">
            <v>2010/12/1/8/A/0</v>
          </cell>
        </row>
        <row r="539">
          <cell r="A539" t="str">
            <v>538</v>
          </cell>
          <cell r="B539" t="str">
            <v>OM3_8134</v>
          </cell>
          <cell r="C539" t="str">
            <v>134 - GCP Allocation Factor</v>
          </cell>
          <cell r="D539">
            <v>0</v>
          </cell>
          <cell r="F539" t="str">
            <v>CALC</v>
          </cell>
          <cell r="H539" t="str">
            <v>134</v>
          </cell>
          <cell r="I539" t="str">
            <v>C</v>
          </cell>
          <cell r="J539" t="str">
            <v>om_exp</v>
          </cell>
          <cell r="K539" t="str">
            <v>alloc_gcp</v>
          </cell>
          <cell r="M539" t="str">
            <v>2010/12/1/8/A/0</v>
          </cell>
        </row>
        <row r="540">
          <cell r="A540" t="str">
            <v>539</v>
          </cell>
          <cell r="B540" t="str">
            <v>OM3_8134</v>
          </cell>
          <cell r="C540" t="str">
            <v>134 - GCP Allocation Factor</v>
          </cell>
          <cell r="D540">
            <v>0</v>
          </cell>
          <cell r="F540" t="str">
            <v>CALC</v>
          </cell>
          <cell r="H540" t="str">
            <v>134</v>
          </cell>
          <cell r="I540" t="str">
            <v>C</v>
          </cell>
          <cell r="J540" t="str">
            <v>om_exp</v>
          </cell>
          <cell r="K540" t="str">
            <v>alloc_gcp</v>
          </cell>
          <cell r="M540" t="str">
            <v>2010/12/1/8/A/0</v>
          </cell>
        </row>
        <row r="541">
          <cell r="A541" t="str">
            <v>540</v>
          </cell>
          <cell r="B541" t="str">
            <v>OM3_8134</v>
          </cell>
          <cell r="C541" t="str">
            <v>134 - GCP Allocation Factor</v>
          </cell>
          <cell r="D541">
            <v>0</v>
          </cell>
          <cell r="F541" t="str">
            <v>CALC</v>
          </cell>
          <cell r="H541" t="str">
            <v>134</v>
          </cell>
          <cell r="I541" t="str">
            <v>C</v>
          </cell>
          <cell r="J541" t="str">
            <v>om_exp</v>
          </cell>
          <cell r="K541" t="str">
            <v>alloc_gcp</v>
          </cell>
          <cell r="M541" t="str">
            <v>2010/12/1/8/A/0</v>
          </cell>
        </row>
        <row r="542">
          <cell r="A542" t="str">
            <v>541</v>
          </cell>
          <cell r="B542" t="str">
            <v>OM3_8134</v>
          </cell>
          <cell r="C542" t="str">
            <v>134 - GCP Allocation Factor</v>
          </cell>
          <cell r="D542">
            <v>0</v>
          </cell>
          <cell r="F542" t="str">
            <v>CALC</v>
          </cell>
          <cell r="H542" t="str">
            <v>134</v>
          </cell>
          <cell r="I542" t="str">
            <v>C</v>
          </cell>
          <cell r="J542" t="str">
            <v>om_exp</v>
          </cell>
          <cell r="K542" t="str">
            <v>alloc_gcp</v>
          </cell>
          <cell r="M542" t="str">
            <v>2010/12/1/8/A/0</v>
          </cell>
        </row>
        <row r="543">
          <cell r="A543" t="str">
            <v>542</v>
          </cell>
          <cell r="B543" t="str">
            <v>OMC_8134</v>
          </cell>
          <cell r="C543" t="str">
            <v>134 - GCP Jurisdictional O &amp; M Exp Amount</v>
          </cell>
          <cell r="D543">
            <v>0</v>
          </cell>
          <cell r="F543" t="str">
            <v>CALC</v>
          </cell>
          <cell r="H543" t="str">
            <v>134</v>
          </cell>
          <cell r="I543" t="str">
            <v>C</v>
          </cell>
          <cell r="J543" t="str">
            <v>om_exp</v>
          </cell>
          <cell r="K543" t="str">
            <v>juris_gcp_amt</v>
          </cell>
          <cell r="M543" t="str">
            <v>2010/12/1/8/A/0</v>
          </cell>
        </row>
        <row r="544">
          <cell r="A544" t="str">
            <v>543</v>
          </cell>
          <cell r="B544" t="str">
            <v>OMC_8134</v>
          </cell>
          <cell r="C544" t="str">
            <v>134 - GCP Jurisdictional O &amp; M Exp Amount</v>
          </cell>
          <cell r="D544">
            <v>0</v>
          </cell>
          <cell r="F544" t="str">
            <v>CALC</v>
          </cell>
          <cell r="H544" t="str">
            <v>134</v>
          </cell>
          <cell r="I544" t="str">
            <v>C</v>
          </cell>
          <cell r="J544" t="str">
            <v>om_exp</v>
          </cell>
          <cell r="K544" t="str">
            <v>juris_gcp_amt</v>
          </cell>
          <cell r="M544" t="str">
            <v>2010/12/1/8/A/0</v>
          </cell>
        </row>
        <row r="545">
          <cell r="A545" t="str">
            <v>544</v>
          </cell>
          <cell r="B545" t="str">
            <v>OMC_8134</v>
          </cell>
          <cell r="C545" t="str">
            <v>134 - GCP Jurisdictional O &amp; M Exp Amount</v>
          </cell>
          <cell r="D545">
            <v>0</v>
          </cell>
          <cell r="F545" t="str">
            <v>CALC</v>
          </cell>
          <cell r="H545" t="str">
            <v>134</v>
          </cell>
          <cell r="I545" t="str">
            <v>C</v>
          </cell>
          <cell r="J545" t="str">
            <v>om_exp</v>
          </cell>
          <cell r="K545" t="str">
            <v>juris_gcp_amt</v>
          </cell>
          <cell r="M545" t="str">
            <v>2010/12/1/8/A/0</v>
          </cell>
        </row>
        <row r="546">
          <cell r="A546" t="str">
            <v>545</v>
          </cell>
          <cell r="B546" t="str">
            <v>OMC_8134</v>
          </cell>
          <cell r="C546" t="str">
            <v>134 - GCP Jurisdictional O &amp; M Exp Amount</v>
          </cell>
          <cell r="D546">
            <v>0</v>
          </cell>
          <cell r="F546" t="str">
            <v>CALC</v>
          </cell>
          <cell r="H546" t="str">
            <v>134</v>
          </cell>
          <cell r="I546" t="str">
            <v>C</v>
          </cell>
          <cell r="J546" t="str">
            <v>om_exp</v>
          </cell>
          <cell r="K546" t="str">
            <v>juris_gcp_amt</v>
          </cell>
          <cell r="M546" t="str">
            <v>2010/12/1/8/A/0</v>
          </cell>
        </row>
        <row r="547">
          <cell r="A547" t="str">
            <v>546</v>
          </cell>
          <cell r="B547" t="str">
            <v>OM4_8134</v>
          </cell>
          <cell r="C547" t="str">
            <v>134 - Energy Allocation Factor</v>
          </cell>
          <cell r="D547">
            <v>0</v>
          </cell>
          <cell r="F547" t="str">
            <v>CALC</v>
          </cell>
          <cell r="H547" t="str">
            <v>134</v>
          </cell>
          <cell r="I547" t="str">
            <v>C</v>
          </cell>
          <cell r="J547" t="str">
            <v>om_exp</v>
          </cell>
          <cell r="K547" t="str">
            <v>alloc_energy</v>
          </cell>
          <cell r="M547" t="str">
            <v>2010/12/1/8/A/0</v>
          </cell>
        </row>
        <row r="548">
          <cell r="A548" t="str">
            <v>547</v>
          </cell>
          <cell r="B548" t="str">
            <v>OM4_8134</v>
          </cell>
          <cell r="C548" t="str">
            <v>134 - Energy Allocation Factor</v>
          </cell>
          <cell r="D548">
            <v>0</v>
          </cell>
          <cell r="F548" t="str">
            <v>CALC</v>
          </cell>
          <cell r="H548" t="str">
            <v>134</v>
          </cell>
          <cell r="I548" t="str">
            <v>C</v>
          </cell>
          <cell r="J548" t="str">
            <v>om_exp</v>
          </cell>
          <cell r="K548" t="str">
            <v>alloc_energy</v>
          </cell>
          <cell r="M548" t="str">
            <v>2010/12/1/8/A/0</v>
          </cell>
        </row>
        <row r="549">
          <cell r="A549" t="str">
            <v>548</v>
          </cell>
          <cell r="B549" t="str">
            <v>OM4_8134</v>
          </cell>
          <cell r="C549" t="str">
            <v>134 - Energy Allocation Factor</v>
          </cell>
          <cell r="D549">
            <v>0</v>
          </cell>
          <cell r="F549" t="str">
            <v>CALC</v>
          </cell>
          <cell r="H549" t="str">
            <v>134</v>
          </cell>
          <cell r="I549" t="str">
            <v>C</v>
          </cell>
          <cell r="J549" t="str">
            <v>om_exp</v>
          </cell>
          <cell r="K549" t="str">
            <v>alloc_energy</v>
          </cell>
          <cell r="M549" t="str">
            <v>2010/12/1/8/A/0</v>
          </cell>
        </row>
        <row r="550">
          <cell r="A550" t="str">
            <v>549</v>
          </cell>
          <cell r="B550" t="str">
            <v>OM4_8134</v>
          </cell>
          <cell r="C550" t="str">
            <v>134 - Energy Allocation Factor</v>
          </cell>
          <cell r="D550">
            <v>0</v>
          </cell>
          <cell r="F550" t="str">
            <v>CALC</v>
          </cell>
          <cell r="H550" t="str">
            <v>134</v>
          </cell>
          <cell r="I550" t="str">
            <v>C</v>
          </cell>
          <cell r="J550" t="str">
            <v>om_exp</v>
          </cell>
          <cell r="K550" t="str">
            <v>alloc_energy</v>
          </cell>
          <cell r="M550" t="str">
            <v>2010/12/1/8/A/0</v>
          </cell>
        </row>
        <row r="551">
          <cell r="A551" t="str">
            <v>550</v>
          </cell>
          <cell r="B551" t="str">
            <v>OM7_8134</v>
          </cell>
          <cell r="C551" t="str">
            <v>134 - Energy Allocation O &amp; M Exp Amount</v>
          </cell>
          <cell r="D551">
            <v>0</v>
          </cell>
          <cell r="F551" t="str">
            <v>CALC</v>
          </cell>
          <cell r="H551" t="str">
            <v>134</v>
          </cell>
          <cell r="I551" t="str">
            <v>C</v>
          </cell>
          <cell r="J551" t="str">
            <v>om_exp</v>
          </cell>
          <cell r="K551" t="str">
            <v>alloc_energy_amt</v>
          </cell>
          <cell r="M551" t="str">
            <v>2010/12/1/8/A/0</v>
          </cell>
        </row>
        <row r="552">
          <cell r="A552" t="str">
            <v>551</v>
          </cell>
          <cell r="B552" t="str">
            <v>OM7_8134</v>
          </cell>
          <cell r="C552" t="str">
            <v>134 - Energy Allocation O &amp; M Exp Amount</v>
          </cell>
          <cell r="D552">
            <v>0</v>
          </cell>
          <cell r="F552" t="str">
            <v>CALC</v>
          </cell>
          <cell r="H552" t="str">
            <v>134</v>
          </cell>
          <cell r="I552" t="str">
            <v>C</v>
          </cell>
          <cell r="J552" t="str">
            <v>om_exp</v>
          </cell>
          <cell r="K552" t="str">
            <v>alloc_energy_amt</v>
          </cell>
          <cell r="M552" t="str">
            <v>2010/12/1/8/A/0</v>
          </cell>
        </row>
        <row r="553">
          <cell r="A553" t="str">
            <v>552</v>
          </cell>
          <cell r="B553" t="str">
            <v>OM7_8134</v>
          </cell>
          <cell r="C553" t="str">
            <v>134 - Energy Allocation O &amp; M Exp Amount</v>
          </cell>
          <cell r="D553">
            <v>0</v>
          </cell>
          <cell r="F553" t="str">
            <v>CALC</v>
          </cell>
          <cell r="H553" t="str">
            <v>134</v>
          </cell>
          <cell r="I553" t="str">
            <v>C</v>
          </cell>
          <cell r="J553" t="str">
            <v>om_exp</v>
          </cell>
          <cell r="K553" t="str">
            <v>alloc_energy_amt</v>
          </cell>
          <cell r="M553" t="str">
            <v>2010/12/1/8/A/0</v>
          </cell>
        </row>
        <row r="554">
          <cell r="A554" t="str">
            <v>553</v>
          </cell>
          <cell r="B554" t="str">
            <v>OM7_8134</v>
          </cell>
          <cell r="C554" t="str">
            <v>134 - Energy Allocation O &amp; M Exp Amount</v>
          </cell>
          <cell r="D554">
            <v>0</v>
          </cell>
          <cell r="F554" t="str">
            <v>CALC</v>
          </cell>
          <cell r="H554" t="str">
            <v>134</v>
          </cell>
          <cell r="I554" t="str">
            <v>C</v>
          </cell>
          <cell r="J554" t="str">
            <v>om_exp</v>
          </cell>
          <cell r="K554" t="str">
            <v>alloc_energy_amt</v>
          </cell>
          <cell r="M554" t="str">
            <v>2010/12/1/8/A/0</v>
          </cell>
        </row>
        <row r="555">
          <cell r="A555" t="str">
            <v>554</v>
          </cell>
          <cell r="B555" t="str">
            <v>OMB_8134</v>
          </cell>
          <cell r="C555" t="str">
            <v>134 - CP Jurisdictional O &amp; M Exp Amount</v>
          </cell>
          <cell r="D555">
            <v>0</v>
          </cell>
          <cell r="F555" t="str">
            <v>CALC</v>
          </cell>
          <cell r="H555" t="str">
            <v>134</v>
          </cell>
          <cell r="I555" t="str">
            <v>C</v>
          </cell>
          <cell r="J555" t="str">
            <v>om_exp</v>
          </cell>
          <cell r="K555" t="str">
            <v>juris_cp_amt</v>
          </cell>
          <cell r="M555" t="str">
            <v>2010/12/1/8/A/0</v>
          </cell>
        </row>
        <row r="556">
          <cell r="A556" t="str">
            <v>555</v>
          </cell>
          <cell r="B556" t="str">
            <v>OMB_8134</v>
          </cell>
          <cell r="C556" t="str">
            <v>134 - CP Jurisdictional O &amp; M Exp Amount</v>
          </cell>
          <cell r="D556">
            <v>0</v>
          </cell>
          <cell r="F556" t="str">
            <v>CALC</v>
          </cell>
          <cell r="H556" t="str">
            <v>134</v>
          </cell>
          <cell r="I556" t="str">
            <v>C</v>
          </cell>
          <cell r="J556" t="str">
            <v>om_exp</v>
          </cell>
          <cell r="K556" t="str">
            <v>juris_cp_amt</v>
          </cell>
          <cell r="M556" t="str">
            <v>2010/12/1/8/A/0</v>
          </cell>
        </row>
        <row r="557">
          <cell r="A557" t="str">
            <v>556</v>
          </cell>
          <cell r="B557" t="str">
            <v>OMB_8134</v>
          </cell>
          <cell r="C557" t="str">
            <v>134 - CP Jurisdictional O &amp; M Exp Amount</v>
          </cell>
          <cell r="D557">
            <v>0</v>
          </cell>
          <cell r="F557" t="str">
            <v>CALC</v>
          </cell>
          <cell r="H557" t="str">
            <v>134</v>
          </cell>
          <cell r="I557" t="str">
            <v>C</v>
          </cell>
          <cell r="J557" t="str">
            <v>om_exp</v>
          </cell>
          <cell r="K557" t="str">
            <v>juris_cp_amt</v>
          </cell>
          <cell r="M557" t="str">
            <v>2010/12/1/8/A/0</v>
          </cell>
        </row>
        <row r="558">
          <cell r="A558" t="str">
            <v>557</v>
          </cell>
          <cell r="B558" t="str">
            <v>OMB_8134</v>
          </cell>
          <cell r="C558" t="str">
            <v>134 - CP Jurisdictional O &amp; M Exp Amount</v>
          </cell>
          <cell r="D558">
            <v>0</v>
          </cell>
          <cell r="F558" t="str">
            <v>CALC</v>
          </cell>
          <cell r="H558" t="str">
            <v>134</v>
          </cell>
          <cell r="I558" t="str">
            <v>C</v>
          </cell>
          <cell r="J558" t="str">
            <v>om_exp</v>
          </cell>
          <cell r="K558" t="str">
            <v>juris_cp_amt</v>
          </cell>
          <cell r="M558" t="str">
            <v>2010/12/1/8/A/0</v>
          </cell>
        </row>
        <row r="559">
          <cell r="A559" t="str">
            <v>558</v>
          </cell>
          <cell r="B559" t="str">
            <v>OM8_8134</v>
          </cell>
          <cell r="C559" t="str">
            <v>134 - CP Jurisdictional Factor</v>
          </cell>
          <cell r="D559">
            <v>0.98031049999999997</v>
          </cell>
          <cell r="F559" t="str">
            <v>CALC</v>
          </cell>
          <cell r="H559" t="str">
            <v>134</v>
          </cell>
          <cell r="I559" t="str">
            <v>C</v>
          </cell>
          <cell r="J559" t="str">
            <v>om_exp</v>
          </cell>
          <cell r="K559" t="str">
            <v>juris_cp</v>
          </cell>
          <cell r="M559" t="str">
            <v>2010/12/1/8/A/0</v>
          </cell>
        </row>
        <row r="560">
          <cell r="A560" t="str">
            <v>559</v>
          </cell>
          <cell r="B560" t="str">
            <v>OM8_8134</v>
          </cell>
          <cell r="C560" t="str">
            <v>134 - CP Jurisdictional Factor</v>
          </cell>
          <cell r="D560">
            <v>0.98031049999999997</v>
          </cell>
          <cell r="F560" t="str">
            <v>CALC</v>
          </cell>
          <cell r="H560" t="str">
            <v>134</v>
          </cell>
          <cell r="I560" t="str">
            <v>C</v>
          </cell>
          <cell r="J560" t="str">
            <v>om_exp</v>
          </cell>
          <cell r="K560" t="str">
            <v>juris_cp</v>
          </cell>
          <cell r="M560" t="str">
            <v>2010/12/1/8/A/0</v>
          </cell>
        </row>
        <row r="561">
          <cell r="A561" t="str">
            <v>560</v>
          </cell>
          <cell r="B561" t="str">
            <v>OM8_8134</v>
          </cell>
          <cell r="C561" t="str">
            <v>134 - CP Jurisdictional Factor</v>
          </cell>
          <cell r="D561">
            <v>0.98031049999999997</v>
          </cell>
          <cell r="F561" t="str">
            <v>CALC</v>
          </cell>
          <cell r="H561" t="str">
            <v>134</v>
          </cell>
          <cell r="I561" t="str">
            <v>C</v>
          </cell>
          <cell r="J561" t="str">
            <v>om_exp</v>
          </cell>
          <cell r="K561" t="str">
            <v>juris_cp</v>
          </cell>
          <cell r="M561" t="str">
            <v>2010/12/1/8/A/0</v>
          </cell>
        </row>
        <row r="562">
          <cell r="A562" t="str">
            <v>561</v>
          </cell>
          <cell r="B562" t="str">
            <v>OM8_8134</v>
          </cell>
          <cell r="C562" t="str">
            <v>134 - CP Jurisdictional Factor</v>
          </cell>
          <cell r="D562">
            <v>0.98031049999999997</v>
          </cell>
          <cell r="F562" t="str">
            <v>CALC</v>
          </cell>
          <cell r="H562" t="str">
            <v>134</v>
          </cell>
          <cell r="I562" t="str">
            <v>C</v>
          </cell>
          <cell r="J562" t="str">
            <v>om_exp</v>
          </cell>
          <cell r="K562" t="str">
            <v>juris_cp</v>
          </cell>
          <cell r="M562" t="str">
            <v>2010/12/1/8/A/0</v>
          </cell>
        </row>
        <row r="563">
          <cell r="A563" t="str">
            <v>562</v>
          </cell>
          <cell r="B563" t="str">
            <v>OMA_8134</v>
          </cell>
          <cell r="C563" t="str">
            <v>134 - Energy Jurisdictional Factor</v>
          </cell>
          <cell r="D563">
            <v>0.980271</v>
          </cell>
          <cell r="F563" t="str">
            <v>CALC</v>
          </cell>
          <cell r="H563" t="str">
            <v>134</v>
          </cell>
          <cell r="I563" t="str">
            <v>C</v>
          </cell>
          <cell r="J563" t="str">
            <v>om_exp</v>
          </cell>
          <cell r="K563" t="str">
            <v>juris_energy</v>
          </cell>
          <cell r="M563" t="str">
            <v>2010/12/1/8/A/0</v>
          </cell>
        </row>
        <row r="564">
          <cell r="A564" t="str">
            <v>563</v>
          </cell>
          <cell r="B564" t="str">
            <v>OMA_8134</v>
          </cell>
          <cell r="C564" t="str">
            <v>134 - Energy Jurisdictional Factor</v>
          </cell>
          <cell r="D564">
            <v>0.980271</v>
          </cell>
          <cell r="F564" t="str">
            <v>CALC</v>
          </cell>
          <cell r="H564" t="str">
            <v>134</v>
          </cell>
          <cell r="I564" t="str">
            <v>C</v>
          </cell>
          <cell r="J564" t="str">
            <v>om_exp</v>
          </cell>
          <cell r="K564" t="str">
            <v>juris_energy</v>
          </cell>
          <cell r="M564" t="str">
            <v>2010/12/1/8/A/0</v>
          </cell>
        </row>
        <row r="565">
          <cell r="A565" t="str">
            <v>564</v>
          </cell>
          <cell r="B565" t="str">
            <v>OMA_8134</v>
          </cell>
          <cell r="C565" t="str">
            <v>134 - Energy Jurisdictional Factor</v>
          </cell>
          <cell r="D565">
            <v>0.980271</v>
          </cell>
          <cell r="F565" t="str">
            <v>CALC</v>
          </cell>
          <cell r="H565" t="str">
            <v>134</v>
          </cell>
          <cell r="I565" t="str">
            <v>C</v>
          </cell>
          <cell r="J565" t="str">
            <v>om_exp</v>
          </cell>
          <cell r="K565" t="str">
            <v>juris_energy</v>
          </cell>
          <cell r="M565" t="str">
            <v>2010/12/1/8/A/0</v>
          </cell>
        </row>
        <row r="566">
          <cell r="A566" t="str">
            <v>565</v>
          </cell>
          <cell r="B566" t="str">
            <v>OMA_8134</v>
          </cell>
          <cell r="C566" t="str">
            <v>134 - Energy Jurisdictional Factor</v>
          </cell>
          <cell r="D566">
            <v>0.980271</v>
          </cell>
          <cell r="F566" t="str">
            <v>CALC</v>
          </cell>
          <cell r="H566" t="str">
            <v>134</v>
          </cell>
          <cell r="I566" t="str">
            <v>C</v>
          </cell>
          <cell r="J566" t="str">
            <v>om_exp</v>
          </cell>
          <cell r="K566" t="str">
            <v>juris_energy</v>
          </cell>
          <cell r="M566" t="str">
            <v>2010/12/1/8/A/0</v>
          </cell>
        </row>
        <row r="567">
          <cell r="A567" t="str">
            <v>566</v>
          </cell>
          <cell r="B567" t="str">
            <v>OM1_8134</v>
          </cell>
          <cell r="C567" t="str">
            <v>134 - O &amp; M Expenses Amount</v>
          </cell>
          <cell r="D567">
            <v>0</v>
          </cell>
          <cell r="F567" t="str">
            <v>CALC</v>
          </cell>
          <cell r="H567" t="str">
            <v>134</v>
          </cell>
          <cell r="I567" t="str">
            <v>C</v>
          </cell>
          <cell r="J567" t="str">
            <v>om_exp</v>
          </cell>
          <cell r="K567" t="str">
            <v>beg_bal</v>
          </cell>
          <cell r="M567" t="str">
            <v>2010/12/1/8/A/0</v>
          </cell>
        </row>
        <row r="568">
          <cell r="A568" t="str">
            <v>567</v>
          </cell>
          <cell r="B568" t="str">
            <v>OM1_8134</v>
          </cell>
          <cell r="C568" t="str">
            <v>134 - O &amp; M Expenses Amount</v>
          </cell>
          <cell r="D568">
            <v>0</v>
          </cell>
          <cell r="F568" t="str">
            <v>CALC</v>
          </cell>
          <cell r="H568" t="str">
            <v>134</v>
          </cell>
          <cell r="I568" t="str">
            <v>C</v>
          </cell>
          <cell r="J568" t="str">
            <v>om_exp</v>
          </cell>
          <cell r="K568" t="str">
            <v>beg_bal</v>
          </cell>
          <cell r="M568" t="str">
            <v>2010/12/1/8/A/0</v>
          </cell>
        </row>
        <row r="569">
          <cell r="A569" t="str">
            <v>568</v>
          </cell>
          <cell r="B569" t="str">
            <v>OM1_8134</v>
          </cell>
          <cell r="C569" t="str">
            <v>134 - O &amp; M Expenses Amount</v>
          </cell>
          <cell r="D569">
            <v>0</v>
          </cell>
          <cell r="F569" t="str">
            <v>CALC</v>
          </cell>
          <cell r="H569" t="str">
            <v>134</v>
          </cell>
          <cell r="I569" t="str">
            <v>C</v>
          </cell>
          <cell r="J569" t="str">
            <v>om_exp</v>
          </cell>
          <cell r="K569" t="str">
            <v>beg_bal</v>
          </cell>
          <cell r="M569" t="str">
            <v>2010/12/1/8/A/0</v>
          </cell>
        </row>
        <row r="570">
          <cell r="A570" t="str">
            <v>569</v>
          </cell>
          <cell r="B570" t="str">
            <v>OM1_8134</v>
          </cell>
          <cell r="C570" t="str">
            <v>134 - O &amp; M Expenses Amount</v>
          </cell>
          <cell r="D570">
            <v>0</v>
          </cell>
          <cell r="F570" t="str">
            <v>CALC</v>
          </cell>
          <cell r="H570" t="str">
            <v>134</v>
          </cell>
          <cell r="I570" t="str">
            <v>C</v>
          </cell>
          <cell r="J570" t="str">
            <v>om_exp</v>
          </cell>
          <cell r="K570" t="str">
            <v>beg_bal</v>
          </cell>
          <cell r="M570" t="str">
            <v>2010/12/1/8/A/0</v>
          </cell>
        </row>
        <row r="571">
          <cell r="A571" t="str">
            <v>570</v>
          </cell>
          <cell r="B571" t="str">
            <v>OM9_8134</v>
          </cell>
          <cell r="C571" t="str">
            <v>134 - GCP Jurisdictional Factor</v>
          </cell>
          <cell r="D571">
            <v>1</v>
          </cell>
          <cell r="F571" t="str">
            <v>CALC</v>
          </cell>
          <cell r="H571" t="str">
            <v>134</v>
          </cell>
          <cell r="I571" t="str">
            <v>C</v>
          </cell>
          <cell r="J571" t="str">
            <v>om_exp</v>
          </cell>
          <cell r="K571" t="str">
            <v>juris_gcp</v>
          </cell>
          <cell r="M571" t="str">
            <v>2010/12/1/8/A/0</v>
          </cell>
        </row>
        <row r="572">
          <cell r="A572" t="str">
            <v>571</v>
          </cell>
          <cell r="B572" t="str">
            <v>OM9_8134</v>
          </cell>
          <cell r="C572" t="str">
            <v>134 - GCP Jurisdictional Factor</v>
          </cell>
          <cell r="D572">
            <v>1</v>
          </cell>
          <cell r="F572" t="str">
            <v>CALC</v>
          </cell>
          <cell r="H572" t="str">
            <v>134</v>
          </cell>
          <cell r="I572" t="str">
            <v>C</v>
          </cell>
          <cell r="J572" t="str">
            <v>om_exp</v>
          </cell>
          <cell r="K572" t="str">
            <v>juris_gcp</v>
          </cell>
          <cell r="M572" t="str">
            <v>2010/12/1/8/A/0</v>
          </cell>
        </row>
        <row r="573">
          <cell r="A573" t="str">
            <v>572</v>
          </cell>
          <cell r="B573" t="str">
            <v>OM9_8134</v>
          </cell>
          <cell r="C573" t="str">
            <v>134 - GCP Jurisdictional Factor</v>
          </cell>
          <cell r="D573">
            <v>1</v>
          </cell>
          <cell r="F573" t="str">
            <v>CALC</v>
          </cell>
          <cell r="H573" t="str">
            <v>134</v>
          </cell>
          <cell r="I573" t="str">
            <v>C</v>
          </cell>
          <cell r="J573" t="str">
            <v>om_exp</v>
          </cell>
          <cell r="K573" t="str">
            <v>juris_gcp</v>
          </cell>
          <cell r="M573" t="str">
            <v>2010/12/1/8/A/0</v>
          </cell>
        </row>
        <row r="574">
          <cell r="A574" t="str">
            <v>573</v>
          </cell>
          <cell r="B574" t="str">
            <v>OM9_8134</v>
          </cell>
          <cell r="C574" t="str">
            <v>134 - GCP Jurisdictional Factor</v>
          </cell>
          <cell r="D574">
            <v>1</v>
          </cell>
          <cell r="F574" t="str">
            <v>CALC</v>
          </cell>
          <cell r="H574" t="str">
            <v>134</v>
          </cell>
          <cell r="I574" t="str">
            <v>C</v>
          </cell>
          <cell r="J574" t="str">
            <v>om_exp</v>
          </cell>
          <cell r="K574" t="str">
            <v>juris_gcp</v>
          </cell>
          <cell r="M574" t="str">
            <v>2010/12/1/8/A/0</v>
          </cell>
        </row>
        <row r="575">
          <cell r="A575" t="str">
            <v>574</v>
          </cell>
          <cell r="B575" t="str">
            <v>OMD_8134</v>
          </cell>
          <cell r="C575" t="str">
            <v>134 - Energy Jurisdictional O &amp; M Exp Amount</v>
          </cell>
          <cell r="D575">
            <v>0</v>
          </cell>
          <cell r="F575" t="str">
            <v>CALC</v>
          </cell>
          <cell r="H575" t="str">
            <v>134</v>
          </cell>
          <cell r="I575" t="str">
            <v>C</v>
          </cell>
          <cell r="J575" t="str">
            <v>om_exp</v>
          </cell>
          <cell r="K575" t="str">
            <v>juris_energy_amt</v>
          </cell>
          <cell r="M575" t="str">
            <v>2010/12/1/8/A/0</v>
          </cell>
        </row>
        <row r="576">
          <cell r="A576" t="str">
            <v>575</v>
          </cell>
          <cell r="B576" t="str">
            <v>OMD_8134</v>
          </cell>
          <cell r="C576" t="str">
            <v>134 - Energy Jurisdictional O &amp; M Exp Amount</v>
          </cell>
          <cell r="D576">
            <v>0</v>
          </cell>
          <cell r="F576" t="str">
            <v>CALC</v>
          </cell>
          <cell r="H576" t="str">
            <v>134</v>
          </cell>
          <cell r="I576" t="str">
            <v>C</v>
          </cell>
          <cell r="J576" t="str">
            <v>om_exp</v>
          </cell>
          <cell r="K576" t="str">
            <v>juris_energy_amt</v>
          </cell>
          <cell r="M576" t="str">
            <v>2010/12/1/8/A/0</v>
          </cell>
        </row>
        <row r="577">
          <cell r="A577" t="str">
            <v>576</v>
          </cell>
          <cell r="B577" t="str">
            <v>OMD_8134</v>
          </cell>
          <cell r="C577" t="str">
            <v>134 - Energy Jurisdictional O &amp; M Exp Amount</v>
          </cell>
          <cell r="D577">
            <v>0</v>
          </cell>
          <cell r="F577" t="str">
            <v>CALC</v>
          </cell>
          <cell r="H577" t="str">
            <v>134</v>
          </cell>
          <cell r="I577" t="str">
            <v>C</v>
          </cell>
          <cell r="J577" t="str">
            <v>om_exp</v>
          </cell>
          <cell r="K577" t="str">
            <v>juris_energy_amt</v>
          </cell>
          <cell r="M577" t="str">
            <v>2010/12/1/8/A/0</v>
          </cell>
        </row>
        <row r="578">
          <cell r="A578" t="str">
            <v>577</v>
          </cell>
          <cell r="B578" t="str">
            <v>OMD_8134</v>
          </cell>
          <cell r="C578" t="str">
            <v>134 - Energy Jurisdictional O &amp; M Exp Amount</v>
          </cell>
          <cell r="D578">
            <v>0</v>
          </cell>
          <cell r="F578" t="str">
            <v>CALC</v>
          </cell>
          <cell r="H578" t="str">
            <v>134</v>
          </cell>
          <cell r="I578" t="str">
            <v>C</v>
          </cell>
          <cell r="J578" t="str">
            <v>om_exp</v>
          </cell>
          <cell r="K578" t="str">
            <v>juris_energy_amt</v>
          </cell>
          <cell r="M578" t="str">
            <v>2010/12/1/8/A/0</v>
          </cell>
        </row>
        <row r="579">
          <cell r="A579" t="str">
            <v>578</v>
          </cell>
          <cell r="B579" t="str">
            <v>OME_8134</v>
          </cell>
          <cell r="C579" t="str">
            <v>134 - Total Jurisdictional O &amp; M Exp Amount</v>
          </cell>
          <cell r="D579">
            <v>0</v>
          </cell>
          <cell r="F579" t="str">
            <v>CALC</v>
          </cell>
          <cell r="H579" t="str">
            <v>134</v>
          </cell>
          <cell r="I579" t="str">
            <v>C</v>
          </cell>
          <cell r="J579" t="str">
            <v>om_exp</v>
          </cell>
          <cell r="K579" t="str">
            <v>total_juris_amt</v>
          </cell>
          <cell r="M579" t="str">
            <v>2010/12/1/8/A/0</v>
          </cell>
        </row>
        <row r="580">
          <cell r="A580" t="str">
            <v>579</v>
          </cell>
          <cell r="B580" t="str">
            <v>OME_8134</v>
          </cell>
          <cell r="C580" t="str">
            <v>134 - Total Jurisdictional O &amp; M Exp Amount</v>
          </cell>
          <cell r="D580">
            <v>0</v>
          </cell>
          <cell r="F580" t="str">
            <v>CALC</v>
          </cell>
          <cell r="H580" t="str">
            <v>134</v>
          </cell>
          <cell r="I580" t="str">
            <v>C</v>
          </cell>
          <cell r="J580" t="str">
            <v>om_exp</v>
          </cell>
          <cell r="K580" t="str">
            <v>total_juris_amt</v>
          </cell>
          <cell r="M580" t="str">
            <v>2010/12/1/8/A/0</v>
          </cell>
        </row>
        <row r="581">
          <cell r="A581" t="str">
            <v>580</v>
          </cell>
          <cell r="B581" t="str">
            <v>OME_8134</v>
          </cell>
          <cell r="C581" t="str">
            <v>134 - Total Jurisdictional O &amp; M Exp Amount</v>
          </cell>
          <cell r="D581">
            <v>0</v>
          </cell>
          <cell r="F581" t="str">
            <v>CALC</v>
          </cell>
          <cell r="H581" t="str">
            <v>134</v>
          </cell>
          <cell r="I581" t="str">
            <v>C</v>
          </cell>
          <cell r="J581" t="str">
            <v>om_exp</v>
          </cell>
          <cell r="K581" t="str">
            <v>total_juris_amt</v>
          </cell>
          <cell r="M581" t="str">
            <v>2010/12/1/8/A/0</v>
          </cell>
        </row>
        <row r="582">
          <cell r="A582" t="str">
            <v>581</v>
          </cell>
          <cell r="B582" t="str">
            <v>OME_8134</v>
          </cell>
          <cell r="C582" t="str">
            <v>134 - Total Jurisdictional O &amp; M Exp Amount</v>
          </cell>
          <cell r="D582">
            <v>0</v>
          </cell>
          <cell r="F582" t="str">
            <v>CALC</v>
          </cell>
          <cell r="H582" t="str">
            <v>134</v>
          </cell>
          <cell r="I582" t="str">
            <v>C</v>
          </cell>
          <cell r="J582" t="str">
            <v>om_exp</v>
          </cell>
          <cell r="K582" t="str">
            <v>total_juris_amt</v>
          </cell>
          <cell r="M582" t="str">
            <v>2010/12/1/8/A/0</v>
          </cell>
        </row>
        <row r="583">
          <cell r="A583" t="str">
            <v>582</v>
          </cell>
          <cell r="B583" t="str">
            <v>506_1490</v>
          </cell>
          <cell r="C583" t="str">
            <v xml:space="preserve">MISC STM PWR EXP-WATER PERMIT FEES-ECRC           </v>
          </cell>
          <cell r="D583">
            <v>0</v>
          </cell>
          <cell r="E583" t="str">
            <v>506149</v>
          </cell>
          <cell r="F583" t="str">
            <v>WALKER</v>
          </cell>
          <cell r="G583" t="str">
            <v>CM</v>
          </cell>
          <cell r="H583" t="str">
            <v>135</v>
          </cell>
          <cell r="I583" t="str">
            <v>W</v>
          </cell>
          <cell r="M583" t="str">
            <v>2010/12/1/8/A/0</v>
          </cell>
        </row>
        <row r="584">
          <cell r="A584" t="str">
            <v>583</v>
          </cell>
          <cell r="B584" t="str">
            <v>OM5_8135</v>
          </cell>
          <cell r="C584" t="str">
            <v>135 - CP Allocation O &amp; M Exp Amount</v>
          </cell>
          <cell r="D584">
            <v>0</v>
          </cell>
          <cell r="F584" t="str">
            <v>CALC</v>
          </cell>
          <cell r="H584" t="str">
            <v>135</v>
          </cell>
          <cell r="I584" t="str">
            <v>C</v>
          </cell>
          <cell r="J584" t="str">
            <v>om_exp</v>
          </cell>
          <cell r="K584" t="str">
            <v>alloc_cp_amt</v>
          </cell>
          <cell r="M584" t="str">
            <v>2010/12/1/8/A/0</v>
          </cell>
        </row>
        <row r="585">
          <cell r="A585" t="str">
            <v>584</v>
          </cell>
          <cell r="B585" t="str">
            <v>OM5_8135</v>
          </cell>
          <cell r="C585" t="str">
            <v>135 - CP Allocation O &amp; M Exp Amount</v>
          </cell>
          <cell r="D585">
            <v>0</v>
          </cell>
          <cell r="F585" t="str">
            <v>CALC</v>
          </cell>
          <cell r="H585" t="str">
            <v>135</v>
          </cell>
          <cell r="I585" t="str">
            <v>C</v>
          </cell>
          <cell r="J585" t="str">
            <v>om_exp</v>
          </cell>
          <cell r="K585" t="str">
            <v>alloc_cp_amt</v>
          </cell>
          <cell r="M585" t="str">
            <v>2010/12/1/8/A/0</v>
          </cell>
        </row>
        <row r="586">
          <cell r="A586" t="str">
            <v>585</v>
          </cell>
          <cell r="B586" t="str">
            <v>OM5_8135</v>
          </cell>
          <cell r="C586" t="str">
            <v>135 - CP Allocation O &amp; M Exp Amount</v>
          </cell>
          <cell r="D586">
            <v>0</v>
          </cell>
          <cell r="F586" t="str">
            <v>CALC</v>
          </cell>
          <cell r="H586" t="str">
            <v>135</v>
          </cell>
          <cell r="I586" t="str">
            <v>C</v>
          </cell>
          <cell r="J586" t="str">
            <v>om_exp</v>
          </cell>
          <cell r="K586" t="str">
            <v>alloc_cp_amt</v>
          </cell>
          <cell r="M586" t="str">
            <v>2010/12/1/8/A/0</v>
          </cell>
        </row>
        <row r="587">
          <cell r="A587" t="str">
            <v>586</v>
          </cell>
          <cell r="B587" t="str">
            <v>OM2_8135</v>
          </cell>
          <cell r="C587" t="str">
            <v>135 - CP Allocation Factor</v>
          </cell>
          <cell r="D587">
            <v>1</v>
          </cell>
          <cell r="F587" t="str">
            <v>CALC</v>
          </cell>
          <cell r="H587" t="str">
            <v>135</v>
          </cell>
          <cell r="I587" t="str">
            <v>C</v>
          </cell>
          <cell r="J587" t="str">
            <v>om_exp</v>
          </cell>
          <cell r="K587" t="str">
            <v>alloc_cp</v>
          </cell>
          <cell r="M587" t="str">
            <v>2010/12/1/8/A/0</v>
          </cell>
        </row>
        <row r="588">
          <cell r="A588" t="str">
            <v>587</v>
          </cell>
          <cell r="B588" t="str">
            <v>OM2_8135</v>
          </cell>
          <cell r="C588" t="str">
            <v>135 - CP Allocation Factor</v>
          </cell>
          <cell r="D588">
            <v>1</v>
          </cell>
          <cell r="F588" t="str">
            <v>CALC</v>
          </cell>
          <cell r="H588" t="str">
            <v>135</v>
          </cell>
          <cell r="I588" t="str">
            <v>C</v>
          </cell>
          <cell r="J588" t="str">
            <v>om_exp</v>
          </cell>
          <cell r="K588" t="str">
            <v>alloc_cp</v>
          </cell>
          <cell r="M588" t="str">
            <v>2010/12/1/8/A/0</v>
          </cell>
        </row>
        <row r="589">
          <cell r="A589" t="str">
            <v>588</v>
          </cell>
          <cell r="B589" t="str">
            <v>OM2_8135</v>
          </cell>
          <cell r="C589" t="str">
            <v>135 - CP Allocation Factor</v>
          </cell>
          <cell r="D589">
            <v>1</v>
          </cell>
          <cell r="F589" t="str">
            <v>CALC</v>
          </cell>
          <cell r="H589" t="str">
            <v>135</v>
          </cell>
          <cell r="I589" t="str">
            <v>C</v>
          </cell>
          <cell r="J589" t="str">
            <v>om_exp</v>
          </cell>
          <cell r="K589" t="str">
            <v>alloc_cp</v>
          </cell>
          <cell r="M589" t="str">
            <v>2010/12/1/8/A/0</v>
          </cell>
        </row>
        <row r="590">
          <cell r="A590" t="str">
            <v>589</v>
          </cell>
          <cell r="B590" t="str">
            <v>OM6_8135</v>
          </cell>
          <cell r="C590" t="str">
            <v>135 - GCP Allocation O &amp; M Exp Amount</v>
          </cell>
          <cell r="D590">
            <v>0</v>
          </cell>
          <cell r="F590" t="str">
            <v>CALC</v>
          </cell>
          <cell r="H590" t="str">
            <v>135</v>
          </cell>
          <cell r="I590" t="str">
            <v>C</v>
          </cell>
          <cell r="J590" t="str">
            <v>om_exp</v>
          </cell>
          <cell r="K590" t="str">
            <v>alloc_gcp_amt</v>
          </cell>
          <cell r="M590" t="str">
            <v>2010/12/1/8/A/0</v>
          </cell>
        </row>
        <row r="591">
          <cell r="A591" t="str">
            <v>590</v>
          </cell>
          <cell r="B591" t="str">
            <v>OM6_8135</v>
          </cell>
          <cell r="C591" t="str">
            <v>135 - GCP Allocation O &amp; M Exp Amount</v>
          </cell>
          <cell r="D591">
            <v>0</v>
          </cell>
          <cell r="F591" t="str">
            <v>CALC</v>
          </cell>
          <cell r="H591" t="str">
            <v>135</v>
          </cell>
          <cell r="I591" t="str">
            <v>C</v>
          </cell>
          <cell r="J591" t="str">
            <v>om_exp</v>
          </cell>
          <cell r="K591" t="str">
            <v>alloc_gcp_amt</v>
          </cell>
          <cell r="M591" t="str">
            <v>2010/12/1/8/A/0</v>
          </cell>
        </row>
        <row r="592">
          <cell r="A592" t="str">
            <v>591</v>
          </cell>
          <cell r="B592" t="str">
            <v>OM6_8135</v>
          </cell>
          <cell r="C592" t="str">
            <v>135 - GCP Allocation O &amp; M Exp Amount</v>
          </cell>
          <cell r="D592">
            <v>0</v>
          </cell>
          <cell r="F592" t="str">
            <v>CALC</v>
          </cell>
          <cell r="H592" t="str">
            <v>135</v>
          </cell>
          <cell r="I592" t="str">
            <v>C</v>
          </cell>
          <cell r="J592" t="str">
            <v>om_exp</v>
          </cell>
          <cell r="K592" t="str">
            <v>alloc_gcp_amt</v>
          </cell>
          <cell r="M592" t="str">
            <v>2010/12/1/8/A/0</v>
          </cell>
        </row>
        <row r="593">
          <cell r="A593" t="str">
            <v>592</v>
          </cell>
          <cell r="B593" t="str">
            <v>OM3_8135</v>
          </cell>
          <cell r="C593" t="str">
            <v>135 - GCP Allocation Factor</v>
          </cell>
          <cell r="D593">
            <v>0</v>
          </cell>
          <cell r="F593" t="str">
            <v>CALC</v>
          </cell>
          <cell r="H593" t="str">
            <v>135</v>
          </cell>
          <cell r="I593" t="str">
            <v>C</v>
          </cell>
          <cell r="J593" t="str">
            <v>om_exp</v>
          </cell>
          <cell r="K593" t="str">
            <v>alloc_gcp</v>
          </cell>
          <cell r="M593" t="str">
            <v>2010/12/1/8/A/0</v>
          </cell>
        </row>
        <row r="594">
          <cell r="A594" t="str">
            <v>593</v>
          </cell>
          <cell r="B594" t="str">
            <v>OM3_8135</v>
          </cell>
          <cell r="C594" t="str">
            <v>135 - GCP Allocation Factor</v>
          </cell>
          <cell r="D594">
            <v>0</v>
          </cell>
          <cell r="F594" t="str">
            <v>CALC</v>
          </cell>
          <cell r="H594" t="str">
            <v>135</v>
          </cell>
          <cell r="I594" t="str">
            <v>C</v>
          </cell>
          <cell r="J594" t="str">
            <v>om_exp</v>
          </cell>
          <cell r="K594" t="str">
            <v>alloc_gcp</v>
          </cell>
          <cell r="M594" t="str">
            <v>2010/12/1/8/A/0</v>
          </cell>
        </row>
        <row r="595">
          <cell r="A595" t="str">
            <v>594</v>
          </cell>
          <cell r="B595" t="str">
            <v>OM3_8135</v>
          </cell>
          <cell r="C595" t="str">
            <v>135 - GCP Allocation Factor</v>
          </cell>
          <cell r="D595">
            <v>0</v>
          </cell>
          <cell r="F595" t="str">
            <v>CALC</v>
          </cell>
          <cell r="H595" t="str">
            <v>135</v>
          </cell>
          <cell r="I595" t="str">
            <v>C</v>
          </cell>
          <cell r="J595" t="str">
            <v>om_exp</v>
          </cell>
          <cell r="K595" t="str">
            <v>alloc_gcp</v>
          </cell>
          <cell r="M595" t="str">
            <v>2010/12/1/8/A/0</v>
          </cell>
        </row>
        <row r="596">
          <cell r="A596" t="str">
            <v>595</v>
          </cell>
          <cell r="B596" t="str">
            <v>OMC_8135</v>
          </cell>
          <cell r="C596" t="str">
            <v>135 - GCP Jurisdictional O &amp; M Exp Amount</v>
          </cell>
          <cell r="D596">
            <v>0</v>
          </cell>
          <cell r="F596" t="str">
            <v>CALC</v>
          </cell>
          <cell r="H596" t="str">
            <v>135</v>
          </cell>
          <cell r="I596" t="str">
            <v>C</v>
          </cell>
          <cell r="J596" t="str">
            <v>om_exp</v>
          </cell>
          <cell r="K596" t="str">
            <v>juris_gcp_amt</v>
          </cell>
          <cell r="M596" t="str">
            <v>2010/12/1/8/A/0</v>
          </cell>
        </row>
        <row r="597">
          <cell r="A597" t="str">
            <v>596</v>
          </cell>
          <cell r="B597" t="str">
            <v>OMC_8135</v>
          </cell>
          <cell r="C597" t="str">
            <v>135 - GCP Jurisdictional O &amp; M Exp Amount</v>
          </cell>
          <cell r="D597">
            <v>0</v>
          </cell>
          <cell r="F597" t="str">
            <v>CALC</v>
          </cell>
          <cell r="H597" t="str">
            <v>135</v>
          </cell>
          <cell r="I597" t="str">
            <v>C</v>
          </cell>
          <cell r="J597" t="str">
            <v>om_exp</v>
          </cell>
          <cell r="K597" t="str">
            <v>juris_gcp_amt</v>
          </cell>
          <cell r="M597" t="str">
            <v>2010/12/1/8/A/0</v>
          </cell>
        </row>
        <row r="598">
          <cell r="A598" t="str">
            <v>597</v>
          </cell>
          <cell r="B598" t="str">
            <v>OMC_8135</v>
          </cell>
          <cell r="C598" t="str">
            <v>135 - GCP Jurisdictional O &amp; M Exp Amount</v>
          </cell>
          <cell r="D598">
            <v>0</v>
          </cell>
          <cell r="F598" t="str">
            <v>CALC</v>
          </cell>
          <cell r="H598" t="str">
            <v>135</v>
          </cell>
          <cell r="I598" t="str">
            <v>C</v>
          </cell>
          <cell r="J598" t="str">
            <v>om_exp</v>
          </cell>
          <cell r="K598" t="str">
            <v>juris_gcp_amt</v>
          </cell>
          <cell r="M598" t="str">
            <v>2010/12/1/8/A/0</v>
          </cell>
        </row>
        <row r="599">
          <cell r="A599" t="str">
            <v>598</v>
          </cell>
          <cell r="B599" t="str">
            <v>OM4_8135</v>
          </cell>
          <cell r="C599" t="str">
            <v>135 - Energy Allocation Factor</v>
          </cell>
          <cell r="D599">
            <v>0</v>
          </cell>
          <cell r="F599" t="str">
            <v>CALC</v>
          </cell>
          <cell r="H599" t="str">
            <v>135</v>
          </cell>
          <cell r="I599" t="str">
            <v>C</v>
          </cell>
          <cell r="J599" t="str">
            <v>om_exp</v>
          </cell>
          <cell r="K599" t="str">
            <v>alloc_energy</v>
          </cell>
          <cell r="M599" t="str">
            <v>2010/12/1/8/A/0</v>
          </cell>
        </row>
        <row r="600">
          <cell r="A600" t="str">
            <v>599</v>
          </cell>
          <cell r="B600" t="str">
            <v>OM4_8135</v>
          </cell>
          <cell r="C600" t="str">
            <v>135 - Energy Allocation Factor</v>
          </cell>
          <cell r="D600">
            <v>0</v>
          </cell>
          <cell r="F600" t="str">
            <v>CALC</v>
          </cell>
          <cell r="H600" t="str">
            <v>135</v>
          </cell>
          <cell r="I600" t="str">
            <v>C</v>
          </cell>
          <cell r="J600" t="str">
            <v>om_exp</v>
          </cell>
          <cell r="K600" t="str">
            <v>alloc_energy</v>
          </cell>
          <cell r="M600" t="str">
            <v>2010/12/1/8/A/0</v>
          </cell>
        </row>
        <row r="601">
          <cell r="A601" t="str">
            <v>600</v>
          </cell>
          <cell r="B601" t="str">
            <v>OM4_8135</v>
          </cell>
          <cell r="C601" t="str">
            <v>135 - Energy Allocation Factor</v>
          </cell>
          <cell r="D601">
            <v>0</v>
          </cell>
          <cell r="F601" t="str">
            <v>CALC</v>
          </cell>
          <cell r="H601" t="str">
            <v>135</v>
          </cell>
          <cell r="I601" t="str">
            <v>C</v>
          </cell>
          <cell r="J601" t="str">
            <v>om_exp</v>
          </cell>
          <cell r="K601" t="str">
            <v>alloc_energy</v>
          </cell>
          <cell r="M601" t="str">
            <v>2010/12/1/8/A/0</v>
          </cell>
        </row>
        <row r="602">
          <cell r="A602" t="str">
            <v>601</v>
          </cell>
          <cell r="B602" t="str">
            <v>OM7_8135</v>
          </cell>
          <cell r="C602" t="str">
            <v>135 - Energy Allocation O &amp; M Exp Amount</v>
          </cell>
          <cell r="D602">
            <v>0</v>
          </cell>
          <cell r="F602" t="str">
            <v>CALC</v>
          </cell>
          <cell r="H602" t="str">
            <v>135</v>
          </cell>
          <cell r="I602" t="str">
            <v>C</v>
          </cell>
          <cell r="J602" t="str">
            <v>om_exp</v>
          </cell>
          <cell r="K602" t="str">
            <v>alloc_energy_amt</v>
          </cell>
          <cell r="M602" t="str">
            <v>2010/12/1/8/A/0</v>
          </cell>
        </row>
        <row r="603">
          <cell r="A603" t="str">
            <v>602</v>
          </cell>
          <cell r="B603" t="str">
            <v>OM7_8135</v>
          </cell>
          <cell r="C603" t="str">
            <v>135 - Energy Allocation O &amp; M Exp Amount</v>
          </cell>
          <cell r="D603">
            <v>0</v>
          </cell>
          <cell r="F603" t="str">
            <v>CALC</v>
          </cell>
          <cell r="H603" t="str">
            <v>135</v>
          </cell>
          <cell r="I603" t="str">
            <v>C</v>
          </cell>
          <cell r="J603" t="str">
            <v>om_exp</v>
          </cell>
          <cell r="K603" t="str">
            <v>alloc_energy_amt</v>
          </cell>
          <cell r="M603" t="str">
            <v>2010/12/1/8/A/0</v>
          </cell>
        </row>
        <row r="604">
          <cell r="A604" t="str">
            <v>603</v>
          </cell>
          <cell r="B604" t="str">
            <v>OM7_8135</v>
          </cell>
          <cell r="C604" t="str">
            <v>135 - Energy Allocation O &amp; M Exp Amount</v>
          </cell>
          <cell r="D604">
            <v>0</v>
          </cell>
          <cell r="F604" t="str">
            <v>CALC</v>
          </cell>
          <cell r="H604" t="str">
            <v>135</v>
          </cell>
          <cell r="I604" t="str">
            <v>C</v>
          </cell>
          <cell r="J604" t="str">
            <v>om_exp</v>
          </cell>
          <cell r="K604" t="str">
            <v>alloc_energy_amt</v>
          </cell>
          <cell r="M604" t="str">
            <v>2010/12/1/8/A/0</v>
          </cell>
        </row>
        <row r="605">
          <cell r="A605" t="str">
            <v>604</v>
          </cell>
          <cell r="B605" t="str">
            <v>OMB_8135</v>
          </cell>
          <cell r="C605" t="str">
            <v>135 - CP Jurisdictional O &amp; M Exp Amount</v>
          </cell>
          <cell r="D605">
            <v>0</v>
          </cell>
          <cell r="F605" t="str">
            <v>CALC</v>
          </cell>
          <cell r="H605" t="str">
            <v>135</v>
          </cell>
          <cell r="I605" t="str">
            <v>C</v>
          </cell>
          <cell r="J605" t="str">
            <v>om_exp</v>
          </cell>
          <cell r="K605" t="str">
            <v>juris_cp_amt</v>
          </cell>
          <cell r="M605" t="str">
            <v>2010/12/1/8/A/0</v>
          </cell>
        </row>
        <row r="606">
          <cell r="A606" t="str">
            <v>605</v>
          </cell>
          <cell r="B606" t="str">
            <v>OMB_8135</v>
          </cell>
          <cell r="C606" t="str">
            <v>135 - CP Jurisdictional O &amp; M Exp Amount</v>
          </cell>
          <cell r="D606">
            <v>0</v>
          </cell>
          <cell r="F606" t="str">
            <v>CALC</v>
          </cell>
          <cell r="H606" t="str">
            <v>135</v>
          </cell>
          <cell r="I606" t="str">
            <v>C</v>
          </cell>
          <cell r="J606" t="str">
            <v>om_exp</v>
          </cell>
          <cell r="K606" t="str">
            <v>juris_cp_amt</v>
          </cell>
          <cell r="M606" t="str">
            <v>2010/12/1/8/A/0</v>
          </cell>
        </row>
        <row r="607">
          <cell r="A607" t="str">
            <v>606</v>
          </cell>
          <cell r="B607" t="str">
            <v>OMB_8135</v>
          </cell>
          <cell r="C607" t="str">
            <v>135 - CP Jurisdictional O &amp; M Exp Amount</v>
          </cell>
          <cell r="D607">
            <v>0</v>
          </cell>
          <cell r="F607" t="str">
            <v>CALC</v>
          </cell>
          <cell r="H607" t="str">
            <v>135</v>
          </cell>
          <cell r="I607" t="str">
            <v>C</v>
          </cell>
          <cell r="J607" t="str">
            <v>om_exp</v>
          </cell>
          <cell r="K607" t="str">
            <v>juris_cp_amt</v>
          </cell>
          <cell r="M607" t="str">
            <v>2010/12/1/8/A/0</v>
          </cell>
        </row>
        <row r="608">
          <cell r="A608" t="str">
            <v>607</v>
          </cell>
          <cell r="B608" t="str">
            <v>OM8_8135</v>
          </cell>
          <cell r="C608" t="str">
            <v>135 - CP Jurisdictional Factor</v>
          </cell>
          <cell r="D608">
            <v>0.98031049999999997</v>
          </cell>
          <cell r="F608" t="str">
            <v>CALC</v>
          </cell>
          <cell r="H608" t="str">
            <v>135</v>
          </cell>
          <cell r="I608" t="str">
            <v>C</v>
          </cell>
          <cell r="J608" t="str">
            <v>om_exp</v>
          </cell>
          <cell r="K608" t="str">
            <v>juris_cp</v>
          </cell>
          <cell r="M608" t="str">
            <v>2010/12/1/8/A/0</v>
          </cell>
        </row>
        <row r="609">
          <cell r="A609" t="str">
            <v>608</v>
          </cell>
          <cell r="B609" t="str">
            <v>OM8_8135</v>
          </cell>
          <cell r="C609" t="str">
            <v>135 - CP Jurisdictional Factor</v>
          </cell>
          <cell r="D609">
            <v>0.98031049999999997</v>
          </cell>
          <cell r="F609" t="str">
            <v>CALC</v>
          </cell>
          <cell r="H609" t="str">
            <v>135</v>
          </cell>
          <cell r="I609" t="str">
            <v>C</v>
          </cell>
          <cell r="J609" t="str">
            <v>om_exp</v>
          </cell>
          <cell r="K609" t="str">
            <v>juris_cp</v>
          </cell>
          <cell r="M609" t="str">
            <v>2010/12/1/8/A/0</v>
          </cell>
        </row>
        <row r="610">
          <cell r="A610" t="str">
            <v>609</v>
          </cell>
          <cell r="B610" t="str">
            <v>OM8_8135</v>
          </cell>
          <cell r="C610" t="str">
            <v>135 - CP Jurisdictional Factor</v>
          </cell>
          <cell r="D610">
            <v>0.98031049999999997</v>
          </cell>
          <cell r="F610" t="str">
            <v>CALC</v>
          </cell>
          <cell r="H610" t="str">
            <v>135</v>
          </cell>
          <cell r="I610" t="str">
            <v>C</v>
          </cell>
          <cell r="J610" t="str">
            <v>om_exp</v>
          </cell>
          <cell r="K610" t="str">
            <v>juris_cp</v>
          </cell>
          <cell r="M610" t="str">
            <v>2010/12/1/8/A/0</v>
          </cell>
        </row>
        <row r="611">
          <cell r="A611" t="str">
            <v>610</v>
          </cell>
          <cell r="B611" t="str">
            <v>OMA_8135</v>
          </cell>
          <cell r="C611" t="str">
            <v>135 - Energy Jurisdictional Factor</v>
          </cell>
          <cell r="D611">
            <v>0.980271</v>
          </cell>
          <cell r="F611" t="str">
            <v>CALC</v>
          </cell>
          <cell r="H611" t="str">
            <v>135</v>
          </cell>
          <cell r="I611" t="str">
            <v>C</v>
          </cell>
          <cell r="J611" t="str">
            <v>om_exp</v>
          </cell>
          <cell r="K611" t="str">
            <v>juris_energy</v>
          </cell>
          <cell r="M611" t="str">
            <v>2010/12/1/8/A/0</v>
          </cell>
        </row>
        <row r="612">
          <cell r="A612" t="str">
            <v>611</v>
          </cell>
          <cell r="B612" t="str">
            <v>OMA_8135</v>
          </cell>
          <cell r="C612" t="str">
            <v>135 - Energy Jurisdictional Factor</v>
          </cell>
          <cell r="D612">
            <v>0.980271</v>
          </cell>
          <cell r="F612" t="str">
            <v>CALC</v>
          </cell>
          <cell r="H612" t="str">
            <v>135</v>
          </cell>
          <cell r="I612" t="str">
            <v>C</v>
          </cell>
          <cell r="J612" t="str">
            <v>om_exp</v>
          </cell>
          <cell r="K612" t="str">
            <v>juris_energy</v>
          </cell>
          <cell r="M612" t="str">
            <v>2010/12/1/8/A/0</v>
          </cell>
        </row>
        <row r="613">
          <cell r="A613" t="str">
            <v>612</v>
          </cell>
          <cell r="B613" t="str">
            <v>OMA_8135</v>
          </cell>
          <cell r="C613" t="str">
            <v>135 - Energy Jurisdictional Factor</v>
          </cell>
          <cell r="D613">
            <v>0.980271</v>
          </cell>
          <cell r="F613" t="str">
            <v>CALC</v>
          </cell>
          <cell r="H613" t="str">
            <v>135</v>
          </cell>
          <cell r="I613" t="str">
            <v>C</v>
          </cell>
          <cell r="J613" t="str">
            <v>om_exp</v>
          </cell>
          <cell r="K613" t="str">
            <v>juris_energy</v>
          </cell>
          <cell r="M613" t="str">
            <v>2010/12/1/8/A/0</v>
          </cell>
        </row>
        <row r="614">
          <cell r="A614" t="str">
            <v>613</v>
          </cell>
          <cell r="B614" t="str">
            <v>OM1_8135</v>
          </cell>
          <cell r="C614" t="str">
            <v>135 - O &amp; M Expenses Amount</v>
          </cell>
          <cell r="D614">
            <v>0</v>
          </cell>
          <cell r="F614" t="str">
            <v>CALC</v>
          </cell>
          <cell r="H614" t="str">
            <v>135</v>
          </cell>
          <cell r="I614" t="str">
            <v>C</v>
          </cell>
          <cell r="J614" t="str">
            <v>om_exp</v>
          </cell>
          <cell r="K614" t="str">
            <v>beg_bal</v>
          </cell>
          <cell r="M614" t="str">
            <v>2010/12/1/8/A/0</v>
          </cell>
        </row>
        <row r="615">
          <cell r="A615" t="str">
            <v>614</v>
          </cell>
          <cell r="B615" t="str">
            <v>OM1_8135</v>
          </cell>
          <cell r="C615" t="str">
            <v>135 - O &amp; M Expenses Amount</v>
          </cell>
          <cell r="D615">
            <v>0</v>
          </cell>
          <cell r="F615" t="str">
            <v>CALC</v>
          </cell>
          <cell r="H615" t="str">
            <v>135</v>
          </cell>
          <cell r="I615" t="str">
            <v>C</v>
          </cell>
          <cell r="J615" t="str">
            <v>om_exp</v>
          </cell>
          <cell r="K615" t="str">
            <v>beg_bal</v>
          </cell>
          <cell r="M615" t="str">
            <v>2010/12/1/8/A/0</v>
          </cell>
        </row>
        <row r="616">
          <cell r="A616" t="str">
            <v>615</v>
          </cell>
          <cell r="B616" t="str">
            <v>OM1_8135</v>
          </cell>
          <cell r="C616" t="str">
            <v>135 - O &amp; M Expenses Amount</v>
          </cell>
          <cell r="D616">
            <v>0</v>
          </cell>
          <cell r="F616" t="str">
            <v>CALC</v>
          </cell>
          <cell r="H616" t="str">
            <v>135</v>
          </cell>
          <cell r="I616" t="str">
            <v>C</v>
          </cell>
          <cell r="J616" t="str">
            <v>om_exp</v>
          </cell>
          <cell r="K616" t="str">
            <v>beg_bal</v>
          </cell>
          <cell r="M616" t="str">
            <v>2010/12/1/8/A/0</v>
          </cell>
        </row>
        <row r="617">
          <cell r="A617" t="str">
            <v>616</v>
          </cell>
          <cell r="B617" t="str">
            <v>OM9_8135</v>
          </cell>
          <cell r="C617" t="str">
            <v>135 - GCP Jurisdictional Factor</v>
          </cell>
          <cell r="D617">
            <v>1</v>
          </cell>
          <cell r="F617" t="str">
            <v>CALC</v>
          </cell>
          <cell r="H617" t="str">
            <v>135</v>
          </cell>
          <cell r="I617" t="str">
            <v>C</v>
          </cell>
          <cell r="J617" t="str">
            <v>om_exp</v>
          </cell>
          <cell r="K617" t="str">
            <v>juris_gcp</v>
          </cell>
          <cell r="M617" t="str">
            <v>2010/12/1/8/A/0</v>
          </cell>
        </row>
        <row r="618">
          <cell r="A618" t="str">
            <v>617</v>
          </cell>
          <cell r="B618" t="str">
            <v>OM9_8135</v>
          </cell>
          <cell r="C618" t="str">
            <v>135 - GCP Jurisdictional Factor</v>
          </cell>
          <cell r="D618">
            <v>1</v>
          </cell>
          <cell r="F618" t="str">
            <v>CALC</v>
          </cell>
          <cell r="H618" t="str">
            <v>135</v>
          </cell>
          <cell r="I618" t="str">
            <v>C</v>
          </cell>
          <cell r="J618" t="str">
            <v>om_exp</v>
          </cell>
          <cell r="K618" t="str">
            <v>juris_gcp</v>
          </cell>
          <cell r="M618" t="str">
            <v>2010/12/1/8/A/0</v>
          </cell>
        </row>
        <row r="619">
          <cell r="A619" t="str">
            <v>618</v>
          </cell>
          <cell r="B619" t="str">
            <v>OM9_8135</v>
          </cell>
          <cell r="C619" t="str">
            <v>135 - GCP Jurisdictional Factor</v>
          </cell>
          <cell r="D619">
            <v>1</v>
          </cell>
          <cell r="F619" t="str">
            <v>CALC</v>
          </cell>
          <cell r="H619" t="str">
            <v>135</v>
          </cell>
          <cell r="I619" t="str">
            <v>C</v>
          </cell>
          <cell r="J619" t="str">
            <v>om_exp</v>
          </cell>
          <cell r="K619" t="str">
            <v>juris_gcp</v>
          </cell>
          <cell r="M619" t="str">
            <v>2010/12/1/8/A/0</v>
          </cell>
        </row>
        <row r="620">
          <cell r="A620" t="str">
            <v>619</v>
          </cell>
          <cell r="B620" t="str">
            <v>OMA_8143</v>
          </cell>
          <cell r="C620" t="str">
            <v>143 - Energy Jurisdictional Factor</v>
          </cell>
          <cell r="D620">
            <v>0.980271</v>
          </cell>
          <cell r="F620" t="str">
            <v>CALC</v>
          </cell>
          <cell r="H620" t="str">
            <v>143</v>
          </cell>
          <cell r="I620" t="str">
            <v>C</v>
          </cell>
          <cell r="J620" t="str">
            <v>om_exp</v>
          </cell>
          <cell r="K620" t="str">
            <v>juris_energy</v>
          </cell>
          <cell r="M620" t="str">
            <v>2010/12/1/8/A/0</v>
          </cell>
        </row>
        <row r="621">
          <cell r="A621" t="str">
            <v>620</v>
          </cell>
          <cell r="B621" t="str">
            <v>OMA_8143</v>
          </cell>
          <cell r="C621" t="str">
            <v>143 - Energy Jurisdictional Factor</v>
          </cell>
          <cell r="D621">
            <v>0.980271</v>
          </cell>
          <cell r="F621" t="str">
            <v>CALC</v>
          </cell>
          <cell r="H621" t="str">
            <v>143</v>
          </cell>
          <cell r="I621" t="str">
            <v>C</v>
          </cell>
          <cell r="J621" t="str">
            <v>om_exp</v>
          </cell>
          <cell r="K621" t="str">
            <v>juris_energy</v>
          </cell>
          <cell r="M621" t="str">
            <v>2010/12/1/8/A/0</v>
          </cell>
        </row>
        <row r="622">
          <cell r="A622" t="str">
            <v>621</v>
          </cell>
          <cell r="B622" t="str">
            <v>OM1_8143</v>
          </cell>
          <cell r="C622" t="str">
            <v>143 - O &amp; M Expenses Amount</v>
          </cell>
          <cell r="D622">
            <v>0</v>
          </cell>
          <cell r="F622" t="str">
            <v>CALC</v>
          </cell>
          <cell r="H622" t="str">
            <v>143</v>
          </cell>
          <cell r="I622" t="str">
            <v>C</v>
          </cell>
          <cell r="J622" t="str">
            <v>om_exp</v>
          </cell>
          <cell r="K622" t="str">
            <v>beg_bal</v>
          </cell>
          <cell r="M622" t="str">
            <v>2010/12/1/8/A/0</v>
          </cell>
        </row>
        <row r="623">
          <cell r="A623" t="str">
            <v>622</v>
          </cell>
          <cell r="B623" t="str">
            <v>OM1_8143</v>
          </cell>
          <cell r="C623" t="str">
            <v>143 - O &amp; M Expenses Amount</v>
          </cell>
          <cell r="D623">
            <v>26102.47</v>
          </cell>
          <cell r="F623" t="str">
            <v>CALC</v>
          </cell>
          <cell r="H623" t="str">
            <v>143</v>
          </cell>
          <cell r="I623" t="str">
            <v>C</v>
          </cell>
          <cell r="J623" t="str">
            <v>om_exp</v>
          </cell>
          <cell r="K623" t="str">
            <v>beg_bal</v>
          </cell>
          <cell r="M623" t="str">
            <v>2010/12/1/8/A/0</v>
          </cell>
        </row>
        <row r="624">
          <cell r="A624" t="str">
            <v>623</v>
          </cell>
          <cell r="B624" t="str">
            <v>OM9_8143</v>
          </cell>
          <cell r="C624" t="str">
            <v>143 - GCP Jurisdictional Factor</v>
          </cell>
          <cell r="D624">
            <v>1</v>
          </cell>
          <cell r="F624" t="str">
            <v>CALC</v>
          </cell>
          <cell r="H624" t="str">
            <v>143</v>
          </cell>
          <cell r="I624" t="str">
            <v>C</v>
          </cell>
          <cell r="J624" t="str">
            <v>om_exp</v>
          </cell>
          <cell r="K624" t="str">
            <v>juris_gcp</v>
          </cell>
          <cell r="M624" t="str">
            <v>2010/12/1/8/A/0</v>
          </cell>
        </row>
        <row r="625">
          <cell r="A625" t="str">
            <v>624</v>
          </cell>
          <cell r="B625" t="str">
            <v>OM9_8143</v>
          </cell>
          <cell r="C625" t="str">
            <v>143 - GCP Jurisdictional Factor</v>
          </cell>
          <cell r="D625">
            <v>1</v>
          </cell>
          <cell r="F625" t="str">
            <v>CALC</v>
          </cell>
          <cell r="H625" t="str">
            <v>143</v>
          </cell>
          <cell r="I625" t="str">
            <v>C</v>
          </cell>
          <cell r="J625" t="str">
            <v>om_exp</v>
          </cell>
          <cell r="K625" t="str">
            <v>juris_gcp</v>
          </cell>
          <cell r="M625" t="str">
            <v>2010/12/1/8/A/0</v>
          </cell>
        </row>
        <row r="626">
          <cell r="A626" t="str">
            <v>625</v>
          </cell>
          <cell r="B626" t="str">
            <v>OMD_8143</v>
          </cell>
          <cell r="C626" t="str">
            <v>143 - Energy Jurisdictional O &amp; M Exp Amount</v>
          </cell>
          <cell r="D626">
            <v>0</v>
          </cell>
          <cell r="F626" t="str">
            <v>CALC</v>
          </cell>
          <cell r="H626" t="str">
            <v>143</v>
          </cell>
          <cell r="I626" t="str">
            <v>C</v>
          </cell>
          <cell r="J626" t="str">
            <v>om_exp</v>
          </cell>
          <cell r="K626" t="str">
            <v>juris_energy_amt</v>
          </cell>
          <cell r="M626" t="str">
            <v>2010/12/1/8/A/0</v>
          </cell>
        </row>
        <row r="627">
          <cell r="A627" t="str">
            <v>626</v>
          </cell>
          <cell r="B627" t="str">
            <v>OMD_8143</v>
          </cell>
          <cell r="C627" t="str">
            <v>143 - Energy Jurisdictional O &amp; M Exp Amount</v>
          </cell>
          <cell r="D627">
            <v>0</v>
          </cell>
          <cell r="F627" t="str">
            <v>CALC</v>
          </cell>
          <cell r="H627" t="str">
            <v>143</v>
          </cell>
          <cell r="I627" t="str">
            <v>C</v>
          </cell>
          <cell r="J627" t="str">
            <v>om_exp</v>
          </cell>
          <cell r="K627" t="str">
            <v>juris_energy_amt</v>
          </cell>
          <cell r="M627" t="str">
            <v>2010/12/1/8/A/0</v>
          </cell>
        </row>
        <row r="628">
          <cell r="A628" t="str">
            <v>627</v>
          </cell>
          <cell r="B628" t="str">
            <v>OME_8143</v>
          </cell>
          <cell r="C628" t="str">
            <v>143 - Total Jurisdictional O &amp; M Exp Amount</v>
          </cell>
          <cell r="D628">
            <v>0</v>
          </cell>
          <cell r="F628" t="str">
            <v>CALC</v>
          </cell>
          <cell r="H628" t="str">
            <v>143</v>
          </cell>
          <cell r="I628" t="str">
            <v>C</v>
          </cell>
          <cell r="J628" t="str">
            <v>om_exp</v>
          </cell>
          <cell r="K628" t="str">
            <v>total_juris_amt</v>
          </cell>
          <cell r="M628" t="str">
            <v>2010/12/1/8/A/0</v>
          </cell>
        </row>
        <row r="629">
          <cell r="A629" t="str">
            <v>628</v>
          </cell>
          <cell r="B629" t="str">
            <v>OME_8143</v>
          </cell>
          <cell r="C629" t="str">
            <v>143 - Total Jurisdictional O &amp; M Exp Amount</v>
          </cell>
          <cell r="D629">
            <v>25588.525416935001</v>
          </cell>
          <cell r="F629" t="str">
            <v>CALC</v>
          </cell>
          <cell r="H629" t="str">
            <v>143</v>
          </cell>
          <cell r="I629" t="str">
            <v>C</v>
          </cell>
          <cell r="J629" t="str">
            <v>om_exp</v>
          </cell>
          <cell r="K629" t="str">
            <v>total_juris_amt</v>
          </cell>
          <cell r="M629" t="str">
            <v>2010/12/1/8/A/0</v>
          </cell>
        </row>
        <row r="630">
          <cell r="A630" t="str">
            <v>629</v>
          </cell>
          <cell r="B630" t="str">
            <v>549_2790</v>
          </cell>
          <cell r="C630" t="str">
            <v xml:space="preserve">MSC OTH PWR GEN EXP-LOWST QLTY WTR-ECRC           </v>
          </cell>
          <cell r="D630">
            <v>26102.47</v>
          </cell>
          <cell r="E630" t="str">
            <v>549279</v>
          </cell>
          <cell r="F630" t="str">
            <v>WALKER</v>
          </cell>
          <cell r="G630" t="str">
            <v>CM</v>
          </cell>
          <cell r="H630" t="str">
            <v>143</v>
          </cell>
          <cell r="I630" t="str">
            <v>W</v>
          </cell>
          <cell r="M630" t="str">
            <v>2010/12/1/8/A/0</v>
          </cell>
        </row>
        <row r="631">
          <cell r="A631" t="str">
            <v>630</v>
          </cell>
          <cell r="B631" t="str">
            <v>506_2890</v>
          </cell>
          <cell r="C631" t="str">
            <v xml:space="preserve">MISC_STM_PWR_EXP-316_B_COMPLIANCE-ECRC 3          </v>
          </cell>
          <cell r="D631">
            <v>7609.15</v>
          </cell>
          <cell r="E631" t="str">
            <v>506289</v>
          </cell>
          <cell r="F631" t="str">
            <v>WALKER</v>
          </cell>
          <cell r="G631" t="str">
            <v>CM</v>
          </cell>
          <cell r="H631" t="str">
            <v>144</v>
          </cell>
          <cell r="I631" t="str">
            <v>W</v>
          </cell>
          <cell r="M631" t="str">
            <v>2010/12/1/8/A/0</v>
          </cell>
        </row>
        <row r="632">
          <cell r="A632" t="str">
            <v>631</v>
          </cell>
          <cell r="B632" t="str">
            <v>OM5_8144</v>
          </cell>
          <cell r="C632" t="str">
            <v>144 - CP Allocation O &amp; M Exp Amount</v>
          </cell>
          <cell r="D632">
            <v>7609.15</v>
          </cell>
          <cell r="F632" t="str">
            <v>CALC</v>
          </cell>
          <cell r="H632" t="str">
            <v>144</v>
          </cell>
          <cell r="I632" t="str">
            <v>C</v>
          </cell>
          <cell r="J632" t="str">
            <v>om_exp</v>
          </cell>
          <cell r="K632" t="str">
            <v>alloc_cp_amt</v>
          </cell>
          <cell r="M632" t="str">
            <v>2010/12/1/8/A/0</v>
          </cell>
        </row>
        <row r="633">
          <cell r="A633" t="str">
            <v>632</v>
          </cell>
          <cell r="B633" t="str">
            <v>OM5_8144</v>
          </cell>
          <cell r="C633" t="str">
            <v>144 - CP Allocation O &amp; M Exp Amount</v>
          </cell>
          <cell r="D633">
            <v>3734.4</v>
          </cell>
          <cell r="F633" t="str">
            <v>CALC</v>
          </cell>
          <cell r="H633" t="str">
            <v>144</v>
          </cell>
          <cell r="I633" t="str">
            <v>C</v>
          </cell>
          <cell r="J633" t="str">
            <v>om_exp</v>
          </cell>
          <cell r="K633" t="str">
            <v>alloc_cp_amt</v>
          </cell>
          <cell r="M633" t="str">
            <v>2010/12/1/8/A/0</v>
          </cell>
        </row>
        <row r="634">
          <cell r="A634" t="str">
            <v>633</v>
          </cell>
          <cell r="B634" t="str">
            <v>OM5_8144</v>
          </cell>
          <cell r="C634" t="str">
            <v>144 - CP Allocation O &amp; M Exp Amount</v>
          </cell>
          <cell r="D634">
            <v>0</v>
          </cell>
          <cell r="F634" t="str">
            <v>CALC</v>
          </cell>
          <cell r="H634" t="str">
            <v>144</v>
          </cell>
          <cell r="I634" t="str">
            <v>C</v>
          </cell>
          <cell r="J634" t="str">
            <v>om_exp</v>
          </cell>
          <cell r="K634" t="str">
            <v>alloc_cp_amt</v>
          </cell>
          <cell r="M634" t="str">
            <v>2010/12/1/8/A/0</v>
          </cell>
        </row>
        <row r="635">
          <cell r="A635" t="str">
            <v>634</v>
          </cell>
          <cell r="B635" t="str">
            <v>OM2_8144</v>
          </cell>
          <cell r="C635" t="str">
            <v>144 - CP Allocation Factor</v>
          </cell>
          <cell r="D635">
            <v>1</v>
          </cell>
          <cell r="F635" t="str">
            <v>CALC</v>
          </cell>
          <cell r="H635" t="str">
            <v>144</v>
          </cell>
          <cell r="I635" t="str">
            <v>C</v>
          </cell>
          <cell r="J635" t="str">
            <v>om_exp</v>
          </cell>
          <cell r="K635" t="str">
            <v>alloc_cp</v>
          </cell>
          <cell r="M635" t="str">
            <v>2010/12/1/8/A/0</v>
          </cell>
        </row>
        <row r="636">
          <cell r="A636" t="str">
            <v>635</v>
          </cell>
          <cell r="B636" t="str">
            <v>OM2_8144</v>
          </cell>
          <cell r="C636" t="str">
            <v>144 - CP Allocation Factor</v>
          </cell>
          <cell r="D636">
            <v>1</v>
          </cell>
          <cell r="F636" t="str">
            <v>CALC</v>
          </cell>
          <cell r="H636" t="str">
            <v>144</v>
          </cell>
          <cell r="I636" t="str">
            <v>C</v>
          </cell>
          <cell r="J636" t="str">
            <v>om_exp</v>
          </cell>
          <cell r="K636" t="str">
            <v>alloc_cp</v>
          </cell>
          <cell r="M636" t="str">
            <v>2010/12/1/8/A/0</v>
          </cell>
        </row>
        <row r="637">
          <cell r="A637" t="str">
            <v>636</v>
          </cell>
          <cell r="B637" t="str">
            <v>OM2_8144</v>
          </cell>
          <cell r="C637" t="str">
            <v>144 - CP Allocation Factor</v>
          </cell>
          <cell r="D637">
            <v>1</v>
          </cell>
          <cell r="F637" t="str">
            <v>CALC</v>
          </cell>
          <cell r="H637" t="str">
            <v>144</v>
          </cell>
          <cell r="I637" t="str">
            <v>C</v>
          </cell>
          <cell r="J637" t="str">
            <v>om_exp</v>
          </cell>
          <cell r="K637" t="str">
            <v>alloc_cp</v>
          </cell>
          <cell r="M637" t="str">
            <v>2010/12/1/8/A/0</v>
          </cell>
        </row>
        <row r="638">
          <cell r="A638" t="str">
            <v>637</v>
          </cell>
          <cell r="B638" t="str">
            <v>OM6_8144</v>
          </cell>
          <cell r="C638" t="str">
            <v>144 - GCP Allocation O &amp; M Exp Amount</v>
          </cell>
          <cell r="D638">
            <v>0</v>
          </cell>
          <cell r="F638" t="str">
            <v>CALC</v>
          </cell>
          <cell r="H638" t="str">
            <v>144</v>
          </cell>
          <cell r="I638" t="str">
            <v>C</v>
          </cell>
          <cell r="J638" t="str">
            <v>om_exp</v>
          </cell>
          <cell r="K638" t="str">
            <v>alloc_gcp_amt</v>
          </cell>
          <cell r="M638" t="str">
            <v>2010/12/1/8/A/0</v>
          </cell>
        </row>
        <row r="639">
          <cell r="A639" t="str">
            <v>638</v>
          </cell>
          <cell r="B639" t="str">
            <v>OM6_8144</v>
          </cell>
          <cell r="C639" t="str">
            <v>144 - GCP Allocation O &amp; M Exp Amount</v>
          </cell>
          <cell r="D639">
            <v>0</v>
          </cell>
          <cell r="F639" t="str">
            <v>CALC</v>
          </cell>
          <cell r="H639" t="str">
            <v>144</v>
          </cell>
          <cell r="I639" t="str">
            <v>C</v>
          </cell>
          <cell r="J639" t="str">
            <v>om_exp</v>
          </cell>
          <cell r="K639" t="str">
            <v>alloc_gcp_amt</v>
          </cell>
          <cell r="M639" t="str">
            <v>2010/12/1/8/A/0</v>
          </cell>
        </row>
        <row r="640">
          <cell r="A640" t="str">
            <v>639</v>
          </cell>
          <cell r="B640" t="str">
            <v>OM6_8144</v>
          </cell>
          <cell r="C640" t="str">
            <v>144 - GCP Allocation O &amp; M Exp Amount</v>
          </cell>
          <cell r="D640">
            <v>0</v>
          </cell>
          <cell r="F640" t="str">
            <v>CALC</v>
          </cell>
          <cell r="H640" t="str">
            <v>144</v>
          </cell>
          <cell r="I640" t="str">
            <v>C</v>
          </cell>
          <cell r="J640" t="str">
            <v>om_exp</v>
          </cell>
          <cell r="K640" t="str">
            <v>alloc_gcp_amt</v>
          </cell>
          <cell r="M640" t="str">
            <v>2010/12/1/8/A/0</v>
          </cell>
        </row>
        <row r="641">
          <cell r="A641" t="str">
            <v>640</v>
          </cell>
          <cell r="B641" t="str">
            <v>OM3_8144</v>
          </cell>
          <cell r="C641" t="str">
            <v>144 - GCP Allocation Factor</v>
          </cell>
          <cell r="D641">
            <v>0</v>
          </cell>
          <cell r="F641" t="str">
            <v>CALC</v>
          </cell>
          <cell r="H641" t="str">
            <v>144</v>
          </cell>
          <cell r="I641" t="str">
            <v>C</v>
          </cell>
          <cell r="J641" t="str">
            <v>om_exp</v>
          </cell>
          <cell r="K641" t="str">
            <v>alloc_gcp</v>
          </cell>
          <cell r="M641" t="str">
            <v>2010/12/1/8/A/0</v>
          </cell>
        </row>
        <row r="642">
          <cell r="A642" t="str">
            <v>641</v>
          </cell>
          <cell r="B642" t="str">
            <v>OM3_8144</v>
          </cell>
          <cell r="C642" t="str">
            <v>144 - GCP Allocation Factor</v>
          </cell>
          <cell r="D642">
            <v>0</v>
          </cell>
          <cell r="F642" t="str">
            <v>CALC</v>
          </cell>
          <cell r="H642" t="str">
            <v>144</v>
          </cell>
          <cell r="I642" t="str">
            <v>C</v>
          </cell>
          <cell r="J642" t="str">
            <v>om_exp</v>
          </cell>
          <cell r="K642" t="str">
            <v>alloc_gcp</v>
          </cell>
          <cell r="M642" t="str">
            <v>2010/12/1/8/A/0</v>
          </cell>
        </row>
        <row r="643">
          <cell r="A643" t="str">
            <v>642</v>
          </cell>
          <cell r="B643" t="str">
            <v>OM3_8144</v>
          </cell>
          <cell r="C643" t="str">
            <v>144 - GCP Allocation Factor</v>
          </cell>
          <cell r="D643">
            <v>0</v>
          </cell>
          <cell r="F643" t="str">
            <v>CALC</v>
          </cell>
          <cell r="H643" t="str">
            <v>144</v>
          </cell>
          <cell r="I643" t="str">
            <v>C</v>
          </cell>
          <cell r="J643" t="str">
            <v>om_exp</v>
          </cell>
          <cell r="K643" t="str">
            <v>alloc_gcp</v>
          </cell>
          <cell r="M643" t="str">
            <v>2010/12/1/8/A/0</v>
          </cell>
        </row>
        <row r="644">
          <cell r="A644" t="str">
            <v>643</v>
          </cell>
          <cell r="B644" t="str">
            <v>OMC_8144</v>
          </cell>
          <cell r="C644" t="str">
            <v>144 - GCP Jurisdictional O &amp; M Exp Amount</v>
          </cell>
          <cell r="D644">
            <v>0</v>
          </cell>
          <cell r="F644" t="str">
            <v>CALC</v>
          </cell>
          <cell r="H644" t="str">
            <v>144</v>
          </cell>
          <cell r="I644" t="str">
            <v>C</v>
          </cell>
          <cell r="J644" t="str">
            <v>om_exp</v>
          </cell>
          <cell r="K644" t="str">
            <v>juris_gcp_amt</v>
          </cell>
          <cell r="M644" t="str">
            <v>2010/12/1/8/A/0</v>
          </cell>
        </row>
        <row r="645">
          <cell r="A645" t="str">
            <v>644</v>
          </cell>
          <cell r="B645" t="str">
            <v>OMC_8144</v>
          </cell>
          <cell r="C645" t="str">
            <v>144 - GCP Jurisdictional O &amp; M Exp Amount</v>
          </cell>
          <cell r="D645">
            <v>0</v>
          </cell>
          <cell r="F645" t="str">
            <v>CALC</v>
          </cell>
          <cell r="H645" t="str">
            <v>144</v>
          </cell>
          <cell r="I645" t="str">
            <v>C</v>
          </cell>
          <cell r="J645" t="str">
            <v>om_exp</v>
          </cell>
          <cell r="K645" t="str">
            <v>juris_gcp_amt</v>
          </cell>
          <cell r="M645" t="str">
            <v>2010/12/1/8/A/0</v>
          </cell>
        </row>
        <row r="646">
          <cell r="A646" t="str">
            <v>645</v>
          </cell>
          <cell r="B646" t="str">
            <v>OMC_8144</v>
          </cell>
          <cell r="C646" t="str">
            <v>144 - GCP Jurisdictional O &amp; M Exp Amount</v>
          </cell>
          <cell r="D646">
            <v>0</v>
          </cell>
          <cell r="F646" t="str">
            <v>CALC</v>
          </cell>
          <cell r="H646" t="str">
            <v>144</v>
          </cell>
          <cell r="I646" t="str">
            <v>C</v>
          </cell>
          <cell r="J646" t="str">
            <v>om_exp</v>
          </cell>
          <cell r="K646" t="str">
            <v>juris_gcp_amt</v>
          </cell>
          <cell r="M646" t="str">
            <v>2010/12/1/8/A/0</v>
          </cell>
        </row>
        <row r="647">
          <cell r="A647" t="str">
            <v>646</v>
          </cell>
          <cell r="B647" t="str">
            <v>OM4_8144</v>
          </cell>
          <cell r="C647" t="str">
            <v>144 - Energy Allocation Factor</v>
          </cell>
          <cell r="D647">
            <v>0</v>
          </cell>
          <cell r="F647" t="str">
            <v>CALC</v>
          </cell>
          <cell r="H647" t="str">
            <v>144</v>
          </cell>
          <cell r="I647" t="str">
            <v>C</v>
          </cell>
          <cell r="J647" t="str">
            <v>om_exp</v>
          </cell>
          <cell r="K647" t="str">
            <v>alloc_energy</v>
          </cell>
          <cell r="M647" t="str">
            <v>2010/12/1/8/A/0</v>
          </cell>
        </row>
        <row r="648">
          <cell r="A648" t="str">
            <v>647</v>
          </cell>
          <cell r="B648" t="str">
            <v>OM4_8144</v>
          </cell>
          <cell r="C648" t="str">
            <v>144 - Energy Allocation Factor</v>
          </cell>
          <cell r="D648">
            <v>0</v>
          </cell>
          <cell r="F648" t="str">
            <v>CALC</v>
          </cell>
          <cell r="H648" t="str">
            <v>144</v>
          </cell>
          <cell r="I648" t="str">
            <v>C</v>
          </cell>
          <cell r="J648" t="str">
            <v>om_exp</v>
          </cell>
          <cell r="K648" t="str">
            <v>alloc_energy</v>
          </cell>
          <cell r="M648" t="str">
            <v>2010/12/1/8/A/0</v>
          </cell>
        </row>
        <row r="649">
          <cell r="A649" t="str">
            <v>648</v>
          </cell>
          <cell r="B649" t="str">
            <v>OM4_8144</v>
          </cell>
          <cell r="C649" t="str">
            <v>144 - Energy Allocation Factor</v>
          </cell>
          <cell r="D649">
            <v>0</v>
          </cell>
          <cell r="F649" t="str">
            <v>CALC</v>
          </cell>
          <cell r="H649" t="str">
            <v>144</v>
          </cell>
          <cell r="I649" t="str">
            <v>C</v>
          </cell>
          <cell r="J649" t="str">
            <v>om_exp</v>
          </cell>
          <cell r="K649" t="str">
            <v>alloc_energy</v>
          </cell>
          <cell r="M649" t="str">
            <v>2010/12/1/8/A/0</v>
          </cell>
        </row>
        <row r="650">
          <cell r="A650" t="str">
            <v>649</v>
          </cell>
          <cell r="B650" t="str">
            <v>OM7_8144</v>
          </cell>
          <cell r="C650" t="str">
            <v>144 - Energy Allocation O &amp; M Exp Amount</v>
          </cell>
          <cell r="D650">
            <v>0</v>
          </cell>
          <cell r="F650" t="str">
            <v>CALC</v>
          </cell>
          <cell r="H650" t="str">
            <v>144</v>
          </cell>
          <cell r="I650" t="str">
            <v>C</v>
          </cell>
          <cell r="J650" t="str">
            <v>om_exp</v>
          </cell>
          <cell r="K650" t="str">
            <v>alloc_energy_amt</v>
          </cell>
          <cell r="M650" t="str">
            <v>2010/12/1/8/A/0</v>
          </cell>
        </row>
        <row r="651">
          <cell r="A651" t="str">
            <v>650</v>
          </cell>
          <cell r="B651" t="str">
            <v>OM7_8144</v>
          </cell>
          <cell r="C651" t="str">
            <v>144 - Energy Allocation O &amp; M Exp Amount</v>
          </cell>
          <cell r="D651">
            <v>0</v>
          </cell>
          <cell r="F651" t="str">
            <v>CALC</v>
          </cell>
          <cell r="H651" t="str">
            <v>144</v>
          </cell>
          <cell r="I651" t="str">
            <v>C</v>
          </cell>
          <cell r="J651" t="str">
            <v>om_exp</v>
          </cell>
          <cell r="K651" t="str">
            <v>alloc_energy_amt</v>
          </cell>
          <cell r="M651" t="str">
            <v>2010/12/1/8/A/0</v>
          </cell>
        </row>
        <row r="652">
          <cell r="A652" t="str">
            <v>651</v>
          </cell>
          <cell r="B652" t="str">
            <v>OM7_8144</v>
          </cell>
          <cell r="C652" t="str">
            <v>144 - Energy Allocation O &amp; M Exp Amount</v>
          </cell>
          <cell r="D652">
            <v>0</v>
          </cell>
          <cell r="F652" t="str">
            <v>CALC</v>
          </cell>
          <cell r="H652" t="str">
            <v>144</v>
          </cell>
          <cell r="I652" t="str">
            <v>C</v>
          </cell>
          <cell r="J652" t="str">
            <v>om_exp</v>
          </cell>
          <cell r="K652" t="str">
            <v>alloc_energy_amt</v>
          </cell>
          <cell r="M652" t="str">
            <v>2010/12/1/8/A/0</v>
          </cell>
        </row>
        <row r="653">
          <cell r="A653" t="str">
            <v>652</v>
          </cell>
          <cell r="B653" t="str">
            <v>OMB_8144</v>
          </cell>
          <cell r="C653" t="str">
            <v>144 - CP Jurisdictional O &amp; M Exp Amount</v>
          </cell>
          <cell r="D653">
            <v>7459.3296410749999</v>
          </cell>
          <cell r="F653" t="str">
            <v>CALC</v>
          </cell>
          <cell r="H653" t="str">
            <v>144</v>
          </cell>
          <cell r="I653" t="str">
            <v>C</v>
          </cell>
          <cell r="J653" t="str">
            <v>om_exp</v>
          </cell>
          <cell r="K653" t="str">
            <v>juris_cp_amt</v>
          </cell>
          <cell r="M653" t="str">
            <v>2010/12/1/8/A/0</v>
          </cell>
        </row>
        <row r="654">
          <cell r="A654" t="str">
            <v>653</v>
          </cell>
          <cell r="B654" t="str">
            <v>OMB_8144</v>
          </cell>
          <cell r="C654" t="str">
            <v>144 - CP Jurisdictional O &amp; M Exp Amount</v>
          </cell>
          <cell r="D654">
            <v>3660.8715311999999</v>
          </cell>
          <cell r="F654" t="str">
            <v>CALC</v>
          </cell>
          <cell r="H654" t="str">
            <v>144</v>
          </cell>
          <cell r="I654" t="str">
            <v>C</v>
          </cell>
          <cell r="J654" t="str">
            <v>om_exp</v>
          </cell>
          <cell r="K654" t="str">
            <v>juris_cp_amt</v>
          </cell>
          <cell r="M654" t="str">
            <v>2010/12/1/8/A/0</v>
          </cell>
        </row>
        <row r="655">
          <cell r="A655" t="str">
            <v>654</v>
          </cell>
          <cell r="B655" t="str">
            <v>OMB_8144</v>
          </cell>
          <cell r="C655" t="str">
            <v>144 - CP Jurisdictional O &amp; M Exp Amount</v>
          </cell>
          <cell r="D655">
            <v>0</v>
          </cell>
          <cell r="F655" t="str">
            <v>CALC</v>
          </cell>
          <cell r="H655" t="str">
            <v>144</v>
          </cell>
          <cell r="I655" t="str">
            <v>C</v>
          </cell>
          <cell r="J655" t="str">
            <v>om_exp</v>
          </cell>
          <cell r="K655" t="str">
            <v>juris_cp_amt</v>
          </cell>
          <cell r="M655" t="str">
            <v>2010/12/1/8/A/0</v>
          </cell>
        </row>
        <row r="656">
          <cell r="A656" t="str">
            <v>655</v>
          </cell>
          <cell r="B656" t="str">
            <v>OM8_8144</v>
          </cell>
          <cell r="C656" t="str">
            <v>144 - CP Jurisdictional Factor</v>
          </cell>
          <cell r="D656">
            <v>0.98031049999999997</v>
          </cell>
          <cell r="F656" t="str">
            <v>CALC</v>
          </cell>
          <cell r="H656" t="str">
            <v>144</v>
          </cell>
          <cell r="I656" t="str">
            <v>C</v>
          </cell>
          <cell r="J656" t="str">
            <v>om_exp</v>
          </cell>
          <cell r="K656" t="str">
            <v>juris_cp</v>
          </cell>
          <cell r="M656" t="str">
            <v>2010/12/1/8/A/0</v>
          </cell>
        </row>
        <row r="657">
          <cell r="A657" t="str">
            <v>656</v>
          </cell>
          <cell r="B657" t="str">
            <v>OM8_8144</v>
          </cell>
          <cell r="C657" t="str">
            <v>144 - CP Jurisdictional Factor</v>
          </cell>
          <cell r="D657">
            <v>0.98031049999999997</v>
          </cell>
          <cell r="F657" t="str">
            <v>CALC</v>
          </cell>
          <cell r="H657" t="str">
            <v>144</v>
          </cell>
          <cell r="I657" t="str">
            <v>C</v>
          </cell>
          <cell r="J657" t="str">
            <v>om_exp</v>
          </cell>
          <cell r="K657" t="str">
            <v>juris_cp</v>
          </cell>
          <cell r="M657" t="str">
            <v>2010/12/1/8/A/0</v>
          </cell>
        </row>
        <row r="658">
          <cell r="A658" t="str">
            <v>657</v>
          </cell>
          <cell r="B658" t="str">
            <v>OM8_8144</v>
          </cell>
          <cell r="C658" t="str">
            <v>144 - CP Jurisdictional Factor</v>
          </cell>
          <cell r="D658">
            <v>0.98031049999999997</v>
          </cell>
          <cell r="F658" t="str">
            <v>CALC</v>
          </cell>
          <cell r="H658" t="str">
            <v>144</v>
          </cell>
          <cell r="I658" t="str">
            <v>C</v>
          </cell>
          <cell r="J658" t="str">
            <v>om_exp</v>
          </cell>
          <cell r="K658" t="str">
            <v>juris_cp</v>
          </cell>
          <cell r="M658" t="str">
            <v>2010/12/1/8/A/0</v>
          </cell>
        </row>
        <row r="659">
          <cell r="A659" t="str">
            <v>658</v>
          </cell>
          <cell r="B659" t="str">
            <v>OMA_8144</v>
          </cell>
          <cell r="C659" t="str">
            <v>144 - Energy Jurisdictional Factor</v>
          </cell>
          <cell r="D659">
            <v>0.980271</v>
          </cell>
          <cell r="F659" t="str">
            <v>CALC</v>
          </cell>
          <cell r="H659" t="str">
            <v>144</v>
          </cell>
          <cell r="I659" t="str">
            <v>C</v>
          </cell>
          <cell r="J659" t="str">
            <v>om_exp</v>
          </cell>
          <cell r="K659" t="str">
            <v>juris_energy</v>
          </cell>
          <cell r="M659" t="str">
            <v>2010/12/1/8/A/0</v>
          </cell>
        </row>
        <row r="660">
          <cell r="A660" t="str">
            <v>659</v>
          </cell>
          <cell r="B660" t="str">
            <v>OMA_8144</v>
          </cell>
          <cell r="C660" t="str">
            <v>144 - Energy Jurisdictional Factor</v>
          </cell>
          <cell r="D660">
            <v>0.980271</v>
          </cell>
          <cell r="F660" t="str">
            <v>CALC</v>
          </cell>
          <cell r="H660" t="str">
            <v>144</v>
          </cell>
          <cell r="I660" t="str">
            <v>C</v>
          </cell>
          <cell r="J660" t="str">
            <v>om_exp</v>
          </cell>
          <cell r="K660" t="str">
            <v>juris_energy</v>
          </cell>
          <cell r="M660" t="str">
            <v>2010/12/1/8/A/0</v>
          </cell>
        </row>
        <row r="661">
          <cell r="A661" t="str">
            <v>660</v>
          </cell>
          <cell r="B661" t="str">
            <v>OMA_8144</v>
          </cell>
          <cell r="C661" t="str">
            <v>144 - Energy Jurisdictional Factor</v>
          </cell>
          <cell r="D661">
            <v>0.980271</v>
          </cell>
          <cell r="F661" t="str">
            <v>CALC</v>
          </cell>
          <cell r="H661" t="str">
            <v>144</v>
          </cell>
          <cell r="I661" t="str">
            <v>C</v>
          </cell>
          <cell r="J661" t="str">
            <v>om_exp</v>
          </cell>
          <cell r="K661" t="str">
            <v>juris_energy</v>
          </cell>
          <cell r="M661" t="str">
            <v>2010/12/1/8/A/0</v>
          </cell>
        </row>
        <row r="662">
          <cell r="A662" t="str">
            <v>661</v>
          </cell>
          <cell r="B662" t="str">
            <v>OM1_8144</v>
          </cell>
          <cell r="C662" t="str">
            <v>144 - O &amp; M Expenses Amount</v>
          </cell>
          <cell r="D662">
            <v>7609.15</v>
          </cell>
          <cell r="F662" t="str">
            <v>CALC</v>
          </cell>
          <cell r="H662" t="str">
            <v>144</v>
          </cell>
          <cell r="I662" t="str">
            <v>C</v>
          </cell>
          <cell r="J662" t="str">
            <v>om_exp</v>
          </cell>
          <cell r="K662" t="str">
            <v>beg_bal</v>
          </cell>
          <cell r="M662" t="str">
            <v>2010/12/1/8/A/0</v>
          </cell>
        </row>
        <row r="663">
          <cell r="A663" t="str">
            <v>662</v>
          </cell>
          <cell r="B663" t="str">
            <v>OM1_8144</v>
          </cell>
          <cell r="C663" t="str">
            <v>144 - O &amp; M Expenses Amount</v>
          </cell>
          <cell r="D663">
            <v>3734.4</v>
          </cell>
          <cell r="F663" t="str">
            <v>CALC</v>
          </cell>
          <cell r="H663" t="str">
            <v>144</v>
          </cell>
          <cell r="I663" t="str">
            <v>C</v>
          </cell>
          <cell r="J663" t="str">
            <v>om_exp</v>
          </cell>
          <cell r="K663" t="str">
            <v>beg_bal</v>
          </cell>
          <cell r="M663" t="str">
            <v>2010/12/1/8/A/0</v>
          </cell>
        </row>
        <row r="664">
          <cell r="A664" t="str">
            <v>663</v>
          </cell>
          <cell r="B664" t="str">
            <v>OM1_8144</v>
          </cell>
          <cell r="C664" t="str">
            <v>144 - O &amp; M Expenses Amount</v>
          </cell>
          <cell r="D664">
            <v>0</v>
          </cell>
          <cell r="F664" t="str">
            <v>CALC</v>
          </cell>
          <cell r="H664" t="str">
            <v>144</v>
          </cell>
          <cell r="I664" t="str">
            <v>C</v>
          </cell>
          <cell r="J664" t="str">
            <v>om_exp</v>
          </cell>
          <cell r="K664" t="str">
            <v>beg_bal</v>
          </cell>
          <cell r="M664" t="str">
            <v>2010/12/1/8/A/0</v>
          </cell>
        </row>
        <row r="665">
          <cell r="A665" t="str">
            <v>664</v>
          </cell>
          <cell r="B665" t="str">
            <v>OM9_8144</v>
          </cell>
          <cell r="C665" t="str">
            <v>144 - GCP Jurisdictional Factor</v>
          </cell>
          <cell r="D665">
            <v>1</v>
          </cell>
          <cell r="F665" t="str">
            <v>CALC</v>
          </cell>
          <cell r="H665" t="str">
            <v>144</v>
          </cell>
          <cell r="I665" t="str">
            <v>C</v>
          </cell>
          <cell r="J665" t="str">
            <v>om_exp</v>
          </cell>
          <cell r="K665" t="str">
            <v>juris_gcp</v>
          </cell>
          <cell r="M665" t="str">
            <v>2010/12/1/8/A/0</v>
          </cell>
        </row>
        <row r="666">
          <cell r="A666" t="str">
            <v>665</v>
          </cell>
          <cell r="B666" t="str">
            <v>OM9_8144</v>
          </cell>
          <cell r="C666" t="str">
            <v>144 - GCP Jurisdictional Factor</v>
          </cell>
          <cell r="D666">
            <v>1</v>
          </cell>
          <cell r="F666" t="str">
            <v>CALC</v>
          </cell>
          <cell r="H666" t="str">
            <v>144</v>
          </cell>
          <cell r="I666" t="str">
            <v>C</v>
          </cell>
          <cell r="J666" t="str">
            <v>om_exp</v>
          </cell>
          <cell r="K666" t="str">
            <v>juris_gcp</v>
          </cell>
          <cell r="M666" t="str">
            <v>2010/12/1/8/A/0</v>
          </cell>
        </row>
        <row r="667">
          <cell r="A667" t="str">
            <v>666</v>
          </cell>
          <cell r="B667" t="str">
            <v>OM9_8144</v>
          </cell>
          <cell r="C667" t="str">
            <v>144 - GCP Jurisdictional Factor</v>
          </cell>
          <cell r="D667">
            <v>1</v>
          </cell>
          <cell r="F667" t="str">
            <v>CALC</v>
          </cell>
          <cell r="H667" t="str">
            <v>144</v>
          </cell>
          <cell r="I667" t="str">
            <v>C</v>
          </cell>
          <cell r="J667" t="str">
            <v>om_exp</v>
          </cell>
          <cell r="K667" t="str">
            <v>juris_gcp</v>
          </cell>
          <cell r="M667" t="str">
            <v>2010/12/1/8/A/0</v>
          </cell>
        </row>
        <row r="668">
          <cell r="A668" t="str">
            <v>667</v>
          </cell>
          <cell r="B668" t="str">
            <v>OMD_8144</v>
          </cell>
          <cell r="C668" t="str">
            <v>144 - Energy Jurisdictional O &amp; M Exp Amount</v>
          </cell>
          <cell r="D668">
            <v>0</v>
          </cell>
          <cell r="F668" t="str">
            <v>CALC</v>
          </cell>
          <cell r="H668" t="str">
            <v>144</v>
          </cell>
          <cell r="I668" t="str">
            <v>C</v>
          </cell>
          <cell r="J668" t="str">
            <v>om_exp</v>
          </cell>
          <cell r="K668" t="str">
            <v>juris_energy_amt</v>
          </cell>
          <cell r="M668" t="str">
            <v>2010/12/1/8/A/0</v>
          </cell>
        </row>
        <row r="669">
          <cell r="A669" t="str">
            <v>668</v>
          </cell>
          <cell r="B669" t="str">
            <v>OMD_8144</v>
          </cell>
          <cell r="C669" t="str">
            <v>144 - Energy Jurisdictional O &amp; M Exp Amount</v>
          </cell>
          <cell r="D669">
            <v>0</v>
          </cell>
          <cell r="F669" t="str">
            <v>CALC</v>
          </cell>
          <cell r="H669" t="str">
            <v>144</v>
          </cell>
          <cell r="I669" t="str">
            <v>C</v>
          </cell>
          <cell r="J669" t="str">
            <v>om_exp</v>
          </cell>
          <cell r="K669" t="str">
            <v>juris_energy_amt</v>
          </cell>
          <cell r="M669" t="str">
            <v>2010/12/1/8/A/0</v>
          </cell>
        </row>
        <row r="670">
          <cell r="A670" t="str">
            <v>669</v>
          </cell>
          <cell r="B670" t="str">
            <v>OMD_8144</v>
          </cell>
          <cell r="C670" t="str">
            <v>144 - Energy Jurisdictional O &amp; M Exp Amount</v>
          </cell>
          <cell r="D670">
            <v>0</v>
          </cell>
          <cell r="F670" t="str">
            <v>CALC</v>
          </cell>
          <cell r="H670" t="str">
            <v>144</v>
          </cell>
          <cell r="I670" t="str">
            <v>C</v>
          </cell>
          <cell r="J670" t="str">
            <v>om_exp</v>
          </cell>
          <cell r="K670" t="str">
            <v>juris_energy_amt</v>
          </cell>
          <cell r="M670" t="str">
            <v>2010/12/1/8/A/0</v>
          </cell>
        </row>
        <row r="671">
          <cell r="A671" t="str">
            <v>670</v>
          </cell>
          <cell r="B671" t="str">
            <v>OME_8144</v>
          </cell>
          <cell r="C671" t="str">
            <v>144 - Total Jurisdictional O &amp; M Exp Amount</v>
          </cell>
          <cell r="D671">
            <v>7459.3296410749999</v>
          </cell>
          <cell r="F671" t="str">
            <v>CALC</v>
          </cell>
          <cell r="H671" t="str">
            <v>144</v>
          </cell>
          <cell r="I671" t="str">
            <v>C</v>
          </cell>
          <cell r="J671" t="str">
            <v>om_exp</v>
          </cell>
          <cell r="K671" t="str">
            <v>total_juris_amt</v>
          </cell>
          <cell r="M671" t="str">
            <v>2010/12/1/8/A/0</v>
          </cell>
        </row>
        <row r="672">
          <cell r="A672" t="str">
            <v>671</v>
          </cell>
          <cell r="B672" t="str">
            <v>OME_8144</v>
          </cell>
          <cell r="C672" t="str">
            <v>144 - Total Jurisdictional O &amp; M Exp Amount</v>
          </cell>
          <cell r="D672">
            <v>3660.8715311999999</v>
          </cell>
          <cell r="F672" t="str">
            <v>CALC</v>
          </cell>
          <cell r="H672" t="str">
            <v>144</v>
          </cell>
          <cell r="I672" t="str">
            <v>C</v>
          </cell>
          <cell r="J672" t="str">
            <v>om_exp</v>
          </cell>
          <cell r="K672" t="str">
            <v>total_juris_amt</v>
          </cell>
          <cell r="M672" t="str">
            <v>2010/12/1/8/A/0</v>
          </cell>
        </row>
        <row r="673">
          <cell r="A673" t="str">
            <v>672</v>
          </cell>
          <cell r="B673" t="str">
            <v>OME_8144</v>
          </cell>
          <cell r="C673" t="str">
            <v>144 - Total Jurisdictional O &amp; M Exp Amount</v>
          </cell>
          <cell r="D673">
            <v>0</v>
          </cell>
          <cell r="F673" t="str">
            <v>CALC</v>
          </cell>
          <cell r="H673" t="str">
            <v>144</v>
          </cell>
          <cell r="I673" t="str">
            <v>C</v>
          </cell>
          <cell r="J673" t="str">
            <v>om_exp</v>
          </cell>
          <cell r="K673" t="str">
            <v>total_juris_amt</v>
          </cell>
          <cell r="M673" t="str">
            <v>2010/12/1/8/A/0</v>
          </cell>
        </row>
        <row r="674">
          <cell r="A674" t="str">
            <v>673</v>
          </cell>
          <cell r="B674" t="str">
            <v>524_2890</v>
          </cell>
          <cell r="C674" t="str">
            <v xml:space="preserve">MISC_NUCL_PWR_EXP-316_B_COMPLIANC-ECRC 3          </v>
          </cell>
          <cell r="D674">
            <v>0</v>
          </cell>
          <cell r="E674" t="str">
            <v>524289</v>
          </cell>
          <cell r="F674" t="str">
            <v>WALKER</v>
          </cell>
          <cell r="G674" t="str">
            <v>CM</v>
          </cell>
          <cell r="H674" t="str">
            <v>144</v>
          </cell>
          <cell r="I674" t="str">
            <v>W</v>
          </cell>
          <cell r="M674" t="str">
            <v>2010/12/1/8/A/0</v>
          </cell>
        </row>
        <row r="675">
          <cell r="A675" t="str">
            <v>674</v>
          </cell>
          <cell r="B675" t="str">
            <v>549_2890</v>
          </cell>
          <cell r="C675" t="str">
            <v xml:space="preserve">MSC_OTH_PWR_GEN_EX-316_B_COMPLIANC-ECRC           </v>
          </cell>
          <cell r="D675">
            <v>3734.4</v>
          </cell>
          <cell r="E675" t="str">
            <v>549289</v>
          </cell>
          <cell r="F675" t="str">
            <v>WALKER</v>
          </cell>
          <cell r="G675" t="str">
            <v>CM</v>
          </cell>
          <cell r="H675" t="str">
            <v>144</v>
          </cell>
          <cell r="I675" t="str">
            <v>W</v>
          </cell>
          <cell r="M675" t="str">
            <v>2010/12/1/8/A/0</v>
          </cell>
        </row>
        <row r="676">
          <cell r="A676" t="str">
            <v>675</v>
          </cell>
          <cell r="B676" t="str">
            <v>549_2990</v>
          </cell>
          <cell r="C676" t="str">
            <v xml:space="preserve">MSC OTH PWR GEN EXP-SCR CONSUMABLS-ECRC           </v>
          </cell>
          <cell r="D676">
            <v>27957.38</v>
          </cell>
          <cell r="E676" t="str">
            <v>549299</v>
          </cell>
          <cell r="F676" t="str">
            <v>WALKER</v>
          </cell>
          <cell r="G676" t="str">
            <v>CM</v>
          </cell>
          <cell r="H676" t="str">
            <v>145</v>
          </cell>
          <cell r="I676" t="str">
            <v>W</v>
          </cell>
          <cell r="M676" t="str">
            <v>2010/12/1/8/A/0</v>
          </cell>
        </row>
        <row r="677">
          <cell r="A677" t="str">
            <v>676</v>
          </cell>
          <cell r="B677" t="str">
            <v>OM5_8145</v>
          </cell>
          <cell r="C677" t="str">
            <v>145 - CP Allocation O &amp; M Exp Amount</v>
          </cell>
          <cell r="D677">
            <v>0</v>
          </cell>
          <cell r="F677" t="str">
            <v>CALC</v>
          </cell>
          <cell r="H677" t="str">
            <v>145</v>
          </cell>
          <cell r="I677" t="str">
            <v>C</v>
          </cell>
          <cell r="J677" t="str">
            <v>om_exp</v>
          </cell>
          <cell r="K677" t="str">
            <v>alloc_cp_amt</v>
          </cell>
          <cell r="M677" t="str">
            <v>2010/12/1/8/A/0</v>
          </cell>
        </row>
        <row r="678">
          <cell r="A678" t="str">
            <v>677</v>
          </cell>
          <cell r="B678" t="str">
            <v>OM2_8145</v>
          </cell>
          <cell r="C678" t="str">
            <v>145 - CP Allocation Factor</v>
          </cell>
          <cell r="D678">
            <v>0</v>
          </cell>
          <cell r="F678" t="str">
            <v>CALC</v>
          </cell>
          <cell r="H678" t="str">
            <v>145</v>
          </cell>
          <cell r="I678" t="str">
            <v>C</v>
          </cell>
          <cell r="J678" t="str">
            <v>om_exp</v>
          </cell>
          <cell r="K678" t="str">
            <v>alloc_cp</v>
          </cell>
          <cell r="M678" t="str">
            <v>2010/12/1/8/A/0</v>
          </cell>
        </row>
        <row r="679">
          <cell r="A679" t="str">
            <v>678</v>
          </cell>
          <cell r="B679" t="str">
            <v>OM6_8145</v>
          </cell>
          <cell r="C679" t="str">
            <v>145 - GCP Allocation O &amp; M Exp Amount</v>
          </cell>
          <cell r="D679">
            <v>0</v>
          </cell>
          <cell r="F679" t="str">
            <v>CALC</v>
          </cell>
          <cell r="H679" t="str">
            <v>145</v>
          </cell>
          <cell r="I679" t="str">
            <v>C</v>
          </cell>
          <cell r="J679" t="str">
            <v>om_exp</v>
          </cell>
          <cell r="K679" t="str">
            <v>alloc_gcp_amt</v>
          </cell>
          <cell r="M679" t="str">
            <v>2010/12/1/8/A/0</v>
          </cell>
        </row>
        <row r="680">
          <cell r="A680" t="str">
            <v>679</v>
          </cell>
          <cell r="B680" t="str">
            <v>OM3_8145</v>
          </cell>
          <cell r="C680" t="str">
            <v>145 - GCP Allocation Factor</v>
          </cell>
          <cell r="D680">
            <v>0</v>
          </cell>
          <cell r="F680" t="str">
            <v>CALC</v>
          </cell>
          <cell r="H680" t="str">
            <v>145</v>
          </cell>
          <cell r="I680" t="str">
            <v>C</v>
          </cell>
          <cell r="J680" t="str">
            <v>om_exp</v>
          </cell>
          <cell r="K680" t="str">
            <v>alloc_gcp</v>
          </cell>
          <cell r="M680" t="str">
            <v>2010/12/1/8/A/0</v>
          </cell>
        </row>
        <row r="681">
          <cell r="A681" t="str">
            <v>680</v>
          </cell>
          <cell r="B681" t="str">
            <v>OMC_8145</v>
          </cell>
          <cell r="C681" t="str">
            <v>145 - GCP Jurisdictional O &amp; M Exp Amount</v>
          </cell>
          <cell r="D681">
            <v>0</v>
          </cell>
          <cell r="F681" t="str">
            <v>CALC</v>
          </cell>
          <cell r="H681" t="str">
            <v>145</v>
          </cell>
          <cell r="I681" t="str">
            <v>C</v>
          </cell>
          <cell r="J681" t="str">
            <v>om_exp</v>
          </cell>
          <cell r="K681" t="str">
            <v>juris_gcp_amt</v>
          </cell>
          <cell r="M681" t="str">
            <v>2010/12/1/8/A/0</v>
          </cell>
        </row>
        <row r="682">
          <cell r="A682" t="str">
            <v>681</v>
          </cell>
          <cell r="B682" t="str">
            <v>OM4_8145</v>
          </cell>
          <cell r="C682" t="str">
            <v>145 - Energy Allocation Factor</v>
          </cell>
          <cell r="D682">
            <v>1</v>
          </cell>
          <cell r="F682" t="str">
            <v>CALC</v>
          </cell>
          <cell r="H682" t="str">
            <v>145</v>
          </cell>
          <cell r="I682" t="str">
            <v>C</v>
          </cell>
          <cell r="J682" t="str">
            <v>om_exp</v>
          </cell>
          <cell r="K682" t="str">
            <v>alloc_energy</v>
          </cell>
          <cell r="M682" t="str">
            <v>2010/12/1/8/A/0</v>
          </cell>
        </row>
        <row r="683">
          <cell r="A683" t="str">
            <v>682</v>
          </cell>
          <cell r="B683" t="str">
            <v>OM7_8145</v>
          </cell>
          <cell r="C683" t="str">
            <v>145 - Energy Allocation O &amp; M Exp Amount</v>
          </cell>
          <cell r="D683">
            <v>27957.38</v>
          </cell>
          <cell r="F683" t="str">
            <v>CALC</v>
          </cell>
          <cell r="H683" t="str">
            <v>145</v>
          </cell>
          <cell r="I683" t="str">
            <v>C</v>
          </cell>
          <cell r="J683" t="str">
            <v>om_exp</v>
          </cell>
          <cell r="K683" t="str">
            <v>alloc_energy_amt</v>
          </cell>
          <cell r="M683" t="str">
            <v>2010/12/1/8/A/0</v>
          </cell>
        </row>
        <row r="684">
          <cell r="A684" t="str">
            <v>683</v>
          </cell>
          <cell r="B684" t="str">
            <v>OMB_8145</v>
          </cell>
          <cell r="C684" t="str">
            <v>145 - CP Jurisdictional O &amp; M Exp Amount</v>
          </cell>
          <cell r="D684">
            <v>0</v>
          </cell>
          <cell r="F684" t="str">
            <v>CALC</v>
          </cell>
          <cell r="H684" t="str">
            <v>145</v>
          </cell>
          <cell r="I684" t="str">
            <v>C</v>
          </cell>
          <cell r="J684" t="str">
            <v>om_exp</v>
          </cell>
          <cell r="K684" t="str">
            <v>juris_cp_amt</v>
          </cell>
          <cell r="M684" t="str">
            <v>2010/12/1/8/A/0</v>
          </cell>
        </row>
        <row r="685">
          <cell r="A685" t="str">
            <v>684</v>
          </cell>
          <cell r="B685" t="str">
            <v>OM8_8145</v>
          </cell>
          <cell r="C685" t="str">
            <v>145 - CP Jurisdictional Factor</v>
          </cell>
          <cell r="D685">
            <v>0.98031049999999997</v>
          </cell>
          <cell r="F685" t="str">
            <v>CALC</v>
          </cell>
          <cell r="H685" t="str">
            <v>145</v>
          </cell>
          <cell r="I685" t="str">
            <v>C</v>
          </cell>
          <cell r="J685" t="str">
            <v>om_exp</v>
          </cell>
          <cell r="K685" t="str">
            <v>juris_cp</v>
          </cell>
          <cell r="M685" t="str">
            <v>2010/12/1/8/A/0</v>
          </cell>
        </row>
        <row r="686">
          <cell r="A686" t="str">
            <v>685</v>
          </cell>
          <cell r="B686" t="str">
            <v>OMA_8145</v>
          </cell>
          <cell r="C686" t="str">
            <v>145 - Energy Jurisdictional Factor</v>
          </cell>
          <cell r="D686">
            <v>0.980271</v>
          </cell>
          <cell r="F686" t="str">
            <v>CALC</v>
          </cell>
          <cell r="H686" t="str">
            <v>145</v>
          </cell>
          <cell r="I686" t="str">
            <v>C</v>
          </cell>
          <cell r="J686" t="str">
            <v>om_exp</v>
          </cell>
          <cell r="K686" t="str">
            <v>juris_energy</v>
          </cell>
          <cell r="M686" t="str">
            <v>2010/12/1/8/A/0</v>
          </cell>
        </row>
        <row r="687">
          <cell r="A687" t="str">
            <v>686</v>
          </cell>
          <cell r="B687" t="str">
            <v>OM1_8145</v>
          </cell>
          <cell r="C687" t="str">
            <v>145 - O &amp; M Expenses Amount</v>
          </cell>
          <cell r="D687">
            <v>27957.38</v>
          </cell>
          <cell r="F687" t="str">
            <v>CALC</v>
          </cell>
          <cell r="H687" t="str">
            <v>145</v>
          </cell>
          <cell r="I687" t="str">
            <v>C</v>
          </cell>
          <cell r="J687" t="str">
            <v>om_exp</v>
          </cell>
          <cell r="K687" t="str">
            <v>beg_bal</v>
          </cell>
          <cell r="M687" t="str">
            <v>2010/12/1/8/A/0</v>
          </cell>
        </row>
        <row r="688">
          <cell r="A688" t="str">
            <v>687</v>
          </cell>
          <cell r="B688" t="str">
            <v>OM9_8145</v>
          </cell>
          <cell r="C688" t="str">
            <v>145 - GCP Jurisdictional Factor</v>
          </cell>
          <cell r="D688">
            <v>1</v>
          </cell>
          <cell r="F688" t="str">
            <v>CALC</v>
          </cell>
          <cell r="H688" t="str">
            <v>145</v>
          </cell>
          <cell r="I688" t="str">
            <v>C</v>
          </cell>
          <cell r="J688" t="str">
            <v>om_exp</v>
          </cell>
          <cell r="K688" t="str">
            <v>juris_gcp</v>
          </cell>
          <cell r="M688" t="str">
            <v>2010/12/1/8/A/0</v>
          </cell>
        </row>
        <row r="689">
          <cell r="A689" t="str">
            <v>688</v>
          </cell>
          <cell r="B689" t="str">
            <v>OMD_8145</v>
          </cell>
          <cell r="C689" t="str">
            <v>145 - Energy Jurisdictional O &amp; M Exp Amount</v>
          </cell>
          <cell r="D689">
            <v>27405.80884998</v>
          </cell>
          <cell r="F689" t="str">
            <v>CALC</v>
          </cell>
          <cell r="H689" t="str">
            <v>145</v>
          </cell>
          <cell r="I689" t="str">
            <v>C</v>
          </cell>
          <cell r="J689" t="str">
            <v>om_exp</v>
          </cell>
          <cell r="K689" t="str">
            <v>juris_energy_amt</v>
          </cell>
          <cell r="M689" t="str">
            <v>2010/12/1/8/A/0</v>
          </cell>
        </row>
        <row r="690">
          <cell r="A690" t="str">
            <v>689</v>
          </cell>
          <cell r="B690" t="str">
            <v>OME_8145</v>
          </cell>
          <cell r="C690" t="str">
            <v>145 - Total Jurisdictional O &amp; M Exp Amount</v>
          </cell>
          <cell r="D690">
            <v>27405.80884998</v>
          </cell>
          <cell r="F690" t="str">
            <v>CALC</v>
          </cell>
          <cell r="H690" t="str">
            <v>145</v>
          </cell>
          <cell r="I690" t="str">
            <v>C</v>
          </cell>
          <cell r="J690" t="str">
            <v>om_exp</v>
          </cell>
          <cell r="K690" t="str">
            <v>total_juris_amt</v>
          </cell>
          <cell r="M690" t="str">
            <v>2010/12/1/8/A/0</v>
          </cell>
        </row>
        <row r="691">
          <cell r="A691" t="str">
            <v>690</v>
          </cell>
          <cell r="B691" t="str">
            <v>549_3090</v>
          </cell>
          <cell r="C691" t="str">
            <v xml:space="preserve">MISC OTH PWR GEN EXP-MANATEE HBMP-ECRC            </v>
          </cell>
          <cell r="D691">
            <v>1720.33</v>
          </cell>
          <cell r="E691" t="str">
            <v>549309</v>
          </cell>
          <cell r="F691" t="str">
            <v>WALKER</v>
          </cell>
          <cell r="G691" t="str">
            <v>CM</v>
          </cell>
          <cell r="H691" t="str">
            <v>146</v>
          </cell>
          <cell r="I691" t="str">
            <v>W</v>
          </cell>
          <cell r="M691" t="str">
            <v>2010/12/1/8/A/0</v>
          </cell>
        </row>
        <row r="692">
          <cell r="A692" t="str">
            <v>691</v>
          </cell>
          <cell r="B692" t="str">
            <v>OM5_8146</v>
          </cell>
          <cell r="C692" t="str">
            <v>146 - CP Allocation O &amp; M Exp Amount</v>
          </cell>
          <cell r="D692">
            <v>1720.33</v>
          </cell>
          <cell r="F692" t="str">
            <v>CALC</v>
          </cell>
          <cell r="H692" t="str">
            <v>146</v>
          </cell>
          <cell r="I692" t="str">
            <v>C</v>
          </cell>
          <cell r="J692" t="str">
            <v>om_exp</v>
          </cell>
          <cell r="K692" t="str">
            <v>alloc_cp_amt</v>
          </cell>
          <cell r="M692" t="str">
            <v>2010/12/1/8/A/0</v>
          </cell>
        </row>
        <row r="693">
          <cell r="A693" t="str">
            <v>692</v>
          </cell>
          <cell r="B693" t="str">
            <v>OM2_8146</v>
          </cell>
          <cell r="C693" t="str">
            <v>146 - CP Allocation Factor</v>
          </cell>
          <cell r="D693">
            <v>1</v>
          </cell>
          <cell r="F693" t="str">
            <v>CALC</v>
          </cell>
          <cell r="H693" t="str">
            <v>146</v>
          </cell>
          <cell r="I693" t="str">
            <v>C</v>
          </cell>
          <cell r="J693" t="str">
            <v>om_exp</v>
          </cell>
          <cell r="K693" t="str">
            <v>alloc_cp</v>
          </cell>
          <cell r="M693" t="str">
            <v>2010/12/1/8/A/0</v>
          </cell>
        </row>
        <row r="694">
          <cell r="A694" t="str">
            <v>693</v>
          </cell>
          <cell r="B694" t="str">
            <v>OM6_8146</v>
          </cell>
          <cell r="C694" t="str">
            <v>146 - GCP Allocation O &amp; M Exp Amount</v>
          </cell>
          <cell r="D694">
            <v>0</v>
          </cell>
          <cell r="F694" t="str">
            <v>CALC</v>
          </cell>
          <cell r="H694" t="str">
            <v>146</v>
          </cell>
          <cell r="I694" t="str">
            <v>C</v>
          </cell>
          <cell r="J694" t="str">
            <v>om_exp</v>
          </cell>
          <cell r="K694" t="str">
            <v>alloc_gcp_amt</v>
          </cell>
          <cell r="M694" t="str">
            <v>2010/12/1/8/A/0</v>
          </cell>
        </row>
        <row r="695">
          <cell r="A695" t="str">
            <v>694</v>
          </cell>
          <cell r="B695" t="str">
            <v>OM3_8146</v>
          </cell>
          <cell r="C695" t="str">
            <v>146 - GCP Allocation Factor</v>
          </cell>
          <cell r="D695">
            <v>0</v>
          </cell>
          <cell r="F695" t="str">
            <v>CALC</v>
          </cell>
          <cell r="H695" t="str">
            <v>146</v>
          </cell>
          <cell r="I695" t="str">
            <v>C</v>
          </cell>
          <cell r="J695" t="str">
            <v>om_exp</v>
          </cell>
          <cell r="K695" t="str">
            <v>alloc_gcp</v>
          </cell>
          <cell r="M695" t="str">
            <v>2010/12/1/8/A/0</v>
          </cell>
        </row>
        <row r="696">
          <cell r="A696" t="str">
            <v>695</v>
          </cell>
          <cell r="B696" t="str">
            <v>OMC_8146</v>
          </cell>
          <cell r="C696" t="str">
            <v>146 - GCP Jurisdictional O &amp; M Exp Amount</v>
          </cell>
          <cell r="D696">
            <v>0</v>
          </cell>
          <cell r="F696" t="str">
            <v>CALC</v>
          </cell>
          <cell r="H696" t="str">
            <v>146</v>
          </cell>
          <cell r="I696" t="str">
            <v>C</v>
          </cell>
          <cell r="J696" t="str">
            <v>om_exp</v>
          </cell>
          <cell r="K696" t="str">
            <v>juris_gcp_amt</v>
          </cell>
          <cell r="M696" t="str">
            <v>2010/12/1/8/A/0</v>
          </cell>
        </row>
        <row r="697">
          <cell r="A697" t="str">
            <v>696</v>
          </cell>
          <cell r="B697" t="str">
            <v>OM4_8146</v>
          </cell>
          <cell r="C697" t="str">
            <v>146 - Energy Allocation Factor</v>
          </cell>
          <cell r="D697">
            <v>0</v>
          </cell>
          <cell r="F697" t="str">
            <v>CALC</v>
          </cell>
          <cell r="H697" t="str">
            <v>146</v>
          </cell>
          <cell r="I697" t="str">
            <v>C</v>
          </cell>
          <cell r="J697" t="str">
            <v>om_exp</v>
          </cell>
          <cell r="K697" t="str">
            <v>alloc_energy</v>
          </cell>
          <cell r="M697" t="str">
            <v>2010/12/1/8/A/0</v>
          </cell>
        </row>
        <row r="698">
          <cell r="A698" t="str">
            <v>697</v>
          </cell>
          <cell r="B698" t="str">
            <v>OM7_8146</v>
          </cell>
          <cell r="C698" t="str">
            <v>146 - Energy Allocation O &amp; M Exp Amount</v>
          </cell>
          <cell r="D698">
            <v>0</v>
          </cell>
          <cell r="F698" t="str">
            <v>CALC</v>
          </cell>
          <cell r="H698" t="str">
            <v>146</v>
          </cell>
          <cell r="I698" t="str">
            <v>C</v>
          </cell>
          <cell r="J698" t="str">
            <v>om_exp</v>
          </cell>
          <cell r="K698" t="str">
            <v>alloc_energy_amt</v>
          </cell>
          <cell r="M698" t="str">
            <v>2010/12/1/8/A/0</v>
          </cell>
        </row>
        <row r="699">
          <cell r="A699" t="str">
            <v>698</v>
          </cell>
          <cell r="B699" t="str">
            <v>OMB_8146</v>
          </cell>
          <cell r="C699" t="str">
            <v>146 - CP Jurisdictional O &amp; M Exp Amount</v>
          </cell>
          <cell r="D699">
            <v>1686.4575624649999</v>
          </cell>
          <cell r="F699" t="str">
            <v>CALC</v>
          </cell>
          <cell r="H699" t="str">
            <v>146</v>
          </cell>
          <cell r="I699" t="str">
            <v>C</v>
          </cell>
          <cell r="J699" t="str">
            <v>om_exp</v>
          </cell>
          <cell r="K699" t="str">
            <v>juris_cp_amt</v>
          </cell>
          <cell r="M699" t="str">
            <v>2010/12/1/8/A/0</v>
          </cell>
        </row>
        <row r="700">
          <cell r="A700" t="str">
            <v>699</v>
          </cell>
          <cell r="B700" t="str">
            <v>OM8_8146</v>
          </cell>
          <cell r="C700" t="str">
            <v>146 - CP Jurisdictional Factor</v>
          </cell>
          <cell r="D700">
            <v>0.98031049999999997</v>
          </cell>
          <cell r="F700" t="str">
            <v>CALC</v>
          </cell>
          <cell r="H700" t="str">
            <v>146</v>
          </cell>
          <cell r="I700" t="str">
            <v>C</v>
          </cell>
          <cell r="J700" t="str">
            <v>om_exp</v>
          </cell>
          <cell r="K700" t="str">
            <v>juris_cp</v>
          </cell>
          <cell r="M700" t="str">
            <v>2010/12/1/8/A/0</v>
          </cell>
        </row>
        <row r="701">
          <cell r="A701" t="str">
            <v>700</v>
          </cell>
          <cell r="B701" t="str">
            <v>OMA_8146</v>
          </cell>
          <cell r="C701" t="str">
            <v>146 - Energy Jurisdictional Factor</v>
          </cell>
          <cell r="D701">
            <v>0.980271</v>
          </cell>
          <cell r="F701" t="str">
            <v>CALC</v>
          </cell>
          <cell r="H701" t="str">
            <v>146</v>
          </cell>
          <cell r="I701" t="str">
            <v>C</v>
          </cell>
          <cell r="J701" t="str">
            <v>om_exp</v>
          </cell>
          <cell r="K701" t="str">
            <v>juris_energy</v>
          </cell>
          <cell r="M701" t="str">
            <v>2010/12/1/8/A/0</v>
          </cell>
        </row>
        <row r="702">
          <cell r="A702" t="str">
            <v>701</v>
          </cell>
          <cell r="B702" t="str">
            <v>OM1_8146</v>
          </cell>
          <cell r="C702" t="str">
            <v>146 - O &amp; M Expenses Amount</v>
          </cell>
          <cell r="D702">
            <v>1720.33</v>
          </cell>
          <cell r="F702" t="str">
            <v>CALC</v>
          </cell>
          <cell r="H702" t="str">
            <v>146</v>
          </cell>
          <cell r="I702" t="str">
            <v>C</v>
          </cell>
          <cell r="J702" t="str">
            <v>om_exp</v>
          </cell>
          <cell r="K702" t="str">
            <v>beg_bal</v>
          </cell>
          <cell r="M702" t="str">
            <v>2010/12/1/8/A/0</v>
          </cell>
        </row>
        <row r="703">
          <cell r="A703" t="str">
            <v>702</v>
          </cell>
          <cell r="B703" t="str">
            <v>OM9_8146</v>
          </cell>
          <cell r="C703" t="str">
            <v>146 - GCP Jurisdictional Factor</v>
          </cell>
          <cell r="D703">
            <v>1</v>
          </cell>
          <cell r="F703" t="str">
            <v>CALC</v>
          </cell>
          <cell r="H703" t="str">
            <v>146</v>
          </cell>
          <cell r="I703" t="str">
            <v>C</v>
          </cell>
          <cell r="J703" t="str">
            <v>om_exp</v>
          </cell>
          <cell r="K703" t="str">
            <v>juris_gcp</v>
          </cell>
          <cell r="M703" t="str">
            <v>2010/12/1/8/A/0</v>
          </cell>
        </row>
        <row r="704">
          <cell r="A704" t="str">
            <v>703</v>
          </cell>
          <cell r="B704" t="str">
            <v>OMD_8146</v>
          </cell>
          <cell r="C704" t="str">
            <v>146 - Energy Jurisdictional O &amp; M Exp Amount</v>
          </cell>
          <cell r="D704">
            <v>0</v>
          </cell>
          <cell r="F704" t="str">
            <v>CALC</v>
          </cell>
          <cell r="H704" t="str">
            <v>146</v>
          </cell>
          <cell r="I704" t="str">
            <v>C</v>
          </cell>
          <cell r="J704" t="str">
            <v>om_exp</v>
          </cell>
          <cell r="K704" t="str">
            <v>juris_energy_amt</v>
          </cell>
          <cell r="M704" t="str">
            <v>2010/12/1/8/A/0</v>
          </cell>
        </row>
        <row r="705">
          <cell r="A705" t="str">
            <v>704</v>
          </cell>
          <cell r="B705" t="str">
            <v>OME_8146</v>
          </cell>
          <cell r="C705" t="str">
            <v>146 - Total Jurisdictional O &amp; M Exp Amount</v>
          </cell>
          <cell r="D705">
            <v>1686.4575624649999</v>
          </cell>
          <cell r="F705" t="str">
            <v>CALC</v>
          </cell>
          <cell r="H705" t="str">
            <v>146</v>
          </cell>
          <cell r="I705" t="str">
            <v>C</v>
          </cell>
          <cell r="J705" t="str">
            <v>om_exp</v>
          </cell>
          <cell r="K705" t="str">
            <v>total_juris_amt</v>
          </cell>
          <cell r="M705" t="str">
            <v>2010/12/1/8/A/0</v>
          </cell>
        </row>
        <row r="706">
          <cell r="A706" t="str">
            <v>705</v>
          </cell>
          <cell r="B706" t="str">
            <v>506_3190</v>
          </cell>
          <cell r="C706" t="str">
            <v xml:space="preserve">MISC STM PWR EXP-CAIR COMPLIANCE-ECRC             </v>
          </cell>
          <cell r="D706">
            <v>173200.28</v>
          </cell>
          <cell r="E706" t="str">
            <v>506319</v>
          </cell>
          <cell r="F706" t="str">
            <v>WALKER</v>
          </cell>
          <cell r="G706" t="str">
            <v>CM</v>
          </cell>
          <cell r="H706" t="str">
            <v>147</v>
          </cell>
          <cell r="I706" t="str">
            <v>W</v>
          </cell>
          <cell r="M706" t="str">
            <v>2010/12/1/8/A/0</v>
          </cell>
        </row>
        <row r="707">
          <cell r="A707" t="str">
            <v>706</v>
          </cell>
          <cell r="B707" t="str">
            <v>OM5_8147</v>
          </cell>
          <cell r="C707" t="str">
            <v>147 - CP Allocation O &amp; M Exp Amount</v>
          </cell>
          <cell r="D707">
            <v>0</v>
          </cell>
          <cell r="F707" t="str">
            <v>CALC</v>
          </cell>
          <cell r="H707" t="str">
            <v>147</v>
          </cell>
          <cell r="I707" t="str">
            <v>C</v>
          </cell>
          <cell r="J707" t="str">
            <v>om_exp</v>
          </cell>
          <cell r="K707" t="str">
            <v>alloc_cp_amt</v>
          </cell>
          <cell r="M707" t="str">
            <v>2010/12/1/8/A/0</v>
          </cell>
        </row>
        <row r="708">
          <cell r="A708" t="str">
            <v>707</v>
          </cell>
          <cell r="B708" t="str">
            <v>OM5_8147</v>
          </cell>
          <cell r="C708" t="str">
            <v>147 - CP Allocation O &amp; M Exp Amount</v>
          </cell>
          <cell r="D708">
            <v>0</v>
          </cell>
          <cell r="F708" t="str">
            <v>CALC</v>
          </cell>
          <cell r="H708" t="str">
            <v>147</v>
          </cell>
          <cell r="I708" t="str">
            <v>C</v>
          </cell>
          <cell r="J708" t="str">
            <v>om_exp</v>
          </cell>
          <cell r="K708" t="str">
            <v>alloc_cp_amt</v>
          </cell>
          <cell r="M708" t="str">
            <v>2010/12/1/8/A/0</v>
          </cell>
        </row>
        <row r="709">
          <cell r="A709" t="str">
            <v>708</v>
          </cell>
          <cell r="B709" t="str">
            <v>OM5_8147</v>
          </cell>
          <cell r="C709" t="str">
            <v>147 - CP Allocation O &amp; M Exp Amount</v>
          </cell>
          <cell r="D709">
            <v>0</v>
          </cell>
          <cell r="F709" t="str">
            <v>CALC</v>
          </cell>
          <cell r="H709" t="str">
            <v>147</v>
          </cell>
          <cell r="I709" t="str">
            <v>C</v>
          </cell>
          <cell r="J709" t="str">
            <v>om_exp</v>
          </cell>
          <cell r="K709" t="str">
            <v>alloc_cp_amt</v>
          </cell>
          <cell r="M709" t="str">
            <v>2010/12/1/8/A/0</v>
          </cell>
        </row>
        <row r="710">
          <cell r="A710" t="str">
            <v>709</v>
          </cell>
          <cell r="B710" t="str">
            <v>OM5_8147</v>
          </cell>
          <cell r="C710" t="str">
            <v>147 - CP Allocation O &amp; M Exp Amount</v>
          </cell>
          <cell r="D710">
            <v>0</v>
          </cell>
          <cell r="F710" t="str">
            <v>CALC</v>
          </cell>
          <cell r="H710" t="str">
            <v>147</v>
          </cell>
          <cell r="I710" t="str">
            <v>C</v>
          </cell>
          <cell r="J710" t="str">
            <v>om_exp</v>
          </cell>
          <cell r="K710" t="str">
            <v>alloc_cp_amt</v>
          </cell>
          <cell r="M710" t="str">
            <v>2010/12/1/8/A/0</v>
          </cell>
        </row>
        <row r="711">
          <cell r="A711" t="str">
            <v>710</v>
          </cell>
          <cell r="B711" t="str">
            <v>OM5_8147</v>
          </cell>
          <cell r="C711" t="str">
            <v>147 - CP Allocation O &amp; M Exp Amount</v>
          </cell>
          <cell r="D711">
            <v>0</v>
          </cell>
          <cell r="F711" t="str">
            <v>CALC</v>
          </cell>
          <cell r="H711" t="str">
            <v>147</v>
          </cell>
          <cell r="I711" t="str">
            <v>C</v>
          </cell>
          <cell r="J711" t="str">
            <v>om_exp</v>
          </cell>
          <cell r="K711" t="str">
            <v>alloc_cp_amt</v>
          </cell>
          <cell r="M711" t="str">
            <v>2010/12/1/8/A/0</v>
          </cell>
        </row>
        <row r="712">
          <cell r="A712" t="str">
            <v>711</v>
          </cell>
          <cell r="B712" t="str">
            <v>OM5_8147</v>
          </cell>
          <cell r="C712" t="str">
            <v>147 - CP Allocation O &amp; M Exp Amount</v>
          </cell>
          <cell r="D712">
            <v>0</v>
          </cell>
          <cell r="F712" t="str">
            <v>CALC</v>
          </cell>
          <cell r="H712" t="str">
            <v>147</v>
          </cell>
          <cell r="I712" t="str">
            <v>C</v>
          </cell>
          <cell r="J712" t="str">
            <v>om_exp</v>
          </cell>
          <cell r="K712" t="str">
            <v>alloc_cp_amt</v>
          </cell>
          <cell r="M712" t="str">
            <v>2010/12/1/8/A/0</v>
          </cell>
        </row>
        <row r="713">
          <cell r="A713" t="str">
            <v>712</v>
          </cell>
          <cell r="B713" t="str">
            <v>OM5_8147</v>
          </cell>
          <cell r="C713" t="str">
            <v>147 - CP Allocation O &amp; M Exp Amount</v>
          </cell>
          <cell r="D713">
            <v>0</v>
          </cell>
          <cell r="F713" t="str">
            <v>CALC</v>
          </cell>
          <cell r="H713" t="str">
            <v>147</v>
          </cell>
          <cell r="I713" t="str">
            <v>C</v>
          </cell>
          <cell r="J713" t="str">
            <v>om_exp</v>
          </cell>
          <cell r="K713" t="str">
            <v>alloc_cp_amt</v>
          </cell>
          <cell r="M713" t="str">
            <v>2010/12/1/8/A/0</v>
          </cell>
        </row>
        <row r="714">
          <cell r="A714" t="str">
            <v>713</v>
          </cell>
          <cell r="B714" t="str">
            <v>OM5_8147</v>
          </cell>
          <cell r="C714" t="str">
            <v>147 - CP Allocation O &amp; M Exp Amount</v>
          </cell>
          <cell r="D714">
            <v>0</v>
          </cell>
          <cell r="F714" t="str">
            <v>CALC</v>
          </cell>
          <cell r="H714" t="str">
            <v>147</v>
          </cell>
          <cell r="I714" t="str">
            <v>C</v>
          </cell>
          <cell r="J714" t="str">
            <v>om_exp</v>
          </cell>
          <cell r="K714" t="str">
            <v>alloc_cp_amt</v>
          </cell>
          <cell r="M714" t="str">
            <v>2010/12/1/8/A/0</v>
          </cell>
        </row>
        <row r="715">
          <cell r="A715" t="str">
            <v>714</v>
          </cell>
          <cell r="B715" t="str">
            <v>OM2_8147</v>
          </cell>
          <cell r="C715" t="str">
            <v>147 - CP Allocation Factor</v>
          </cell>
          <cell r="D715">
            <v>0</v>
          </cell>
          <cell r="F715" t="str">
            <v>CALC</v>
          </cell>
          <cell r="H715" t="str">
            <v>147</v>
          </cell>
          <cell r="I715" t="str">
            <v>C</v>
          </cell>
          <cell r="J715" t="str">
            <v>om_exp</v>
          </cell>
          <cell r="K715" t="str">
            <v>alloc_cp</v>
          </cell>
          <cell r="M715" t="str">
            <v>2010/12/1/8/A/0</v>
          </cell>
        </row>
        <row r="716">
          <cell r="A716" t="str">
            <v>715</v>
          </cell>
          <cell r="B716" t="str">
            <v>OM2_8147</v>
          </cell>
          <cell r="C716" t="str">
            <v>147 - CP Allocation Factor</v>
          </cell>
          <cell r="D716">
            <v>0</v>
          </cell>
          <cell r="F716" t="str">
            <v>CALC</v>
          </cell>
          <cell r="H716" t="str">
            <v>147</v>
          </cell>
          <cell r="I716" t="str">
            <v>C</v>
          </cell>
          <cell r="J716" t="str">
            <v>om_exp</v>
          </cell>
          <cell r="K716" t="str">
            <v>alloc_cp</v>
          </cell>
          <cell r="M716" t="str">
            <v>2010/12/1/8/A/0</v>
          </cell>
        </row>
        <row r="717">
          <cell r="A717" t="str">
            <v>716</v>
          </cell>
          <cell r="B717" t="str">
            <v>OM2_8147</v>
          </cell>
          <cell r="C717" t="str">
            <v>147 - CP Allocation Factor</v>
          </cell>
          <cell r="D717">
            <v>0</v>
          </cell>
          <cell r="F717" t="str">
            <v>CALC</v>
          </cell>
          <cell r="H717" t="str">
            <v>147</v>
          </cell>
          <cell r="I717" t="str">
            <v>C</v>
          </cell>
          <cell r="J717" t="str">
            <v>om_exp</v>
          </cell>
          <cell r="K717" t="str">
            <v>alloc_cp</v>
          </cell>
          <cell r="M717" t="str">
            <v>2010/12/1/8/A/0</v>
          </cell>
        </row>
        <row r="718">
          <cell r="A718" t="str">
            <v>717</v>
          </cell>
          <cell r="B718" t="str">
            <v>OM2_8147</v>
          </cell>
          <cell r="C718" t="str">
            <v>147 - CP Allocation Factor</v>
          </cell>
          <cell r="D718">
            <v>0</v>
          </cell>
          <cell r="F718" t="str">
            <v>CALC</v>
          </cell>
          <cell r="H718" t="str">
            <v>147</v>
          </cell>
          <cell r="I718" t="str">
            <v>C</v>
          </cell>
          <cell r="J718" t="str">
            <v>om_exp</v>
          </cell>
          <cell r="K718" t="str">
            <v>alloc_cp</v>
          </cell>
          <cell r="M718" t="str">
            <v>2010/12/1/8/A/0</v>
          </cell>
        </row>
        <row r="719">
          <cell r="A719" t="str">
            <v>718</v>
          </cell>
          <cell r="B719" t="str">
            <v>OM2_8147</v>
          </cell>
          <cell r="C719" t="str">
            <v>147 - CP Allocation Factor</v>
          </cell>
          <cell r="D719">
            <v>0</v>
          </cell>
          <cell r="F719" t="str">
            <v>CALC</v>
          </cell>
          <cell r="H719" t="str">
            <v>147</v>
          </cell>
          <cell r="I719" t="str">
            <v>C</v>
          </cell>
          <cell r="J719" t="str">
            <v>om_exp</v>
          </cell>
          <cell r="K719" t="str">
            <v>alloc_cp</v>
          </cell>
          <cell r="M719" t="str">
            <v>2010/12/1/8/A/0</v>
          </cell>
        </row>
        <row r="720">
          <cell r="A720" t="str">
            <v>719</v>
          </cell>
          <cell r="B720" t="str">
            <v>OM2_8147</v>
          </cell>
          <cell r="C720" t="str">
            <v>147 - CP Allocation Factor</v>
          </cell>
          <cell r="D720">
            <v>0</v>
          </cell>
          <cell r="F720" t="str">
            <v>CALC</v>
          </cell>
          <cell r="H720" t="str">
            <v>147</v>
          </cell>
          <cell r="I720" t="str">
            <v>C</v>
          </cell>
          <cell r="J720" t="str">
            <v>om_exp</v>
          </cell>
          <cell r="K720" t="str">
            <v>alloc_cp</v>
          </cell>
          <cell r="M720" t="str">
            <v>2010/12/1/8/A/0</v>
          </cell>
        </row>
        <row r="721">
          <cell r="A721" t="str">
            <v>720</v>
          </cell>
          <cell r="B721" t="str">
            <v>OM2_8147</v>
          </cell>
          <cell r="C721" t="str">
            <v>147 - CP Allocation Factor</v>
          </cell>
          <cell r="D721">
            <v>0</v>
          </cell>
          <cell r="F721" t="str">
            <v>CALC</v>
          </cell>
          <cell r="H721" t="str">
            <v>147</v>
          </cell>
          <cell r="I721" t="str">
            <v>C</v>
          </cell>
          <cell r="J721" t="str">
            <v>om_exp</v>
          </cell>
          <cell r="K721" t="str">
            <v>alloc_cp</v>
          </cell>
          <cell r="M721" t="str">
            <v>2010/12/1/8/A/0</v>
          </cell>
        </row>
        <row r="722">
          <cell r="A722" t="str">
            <v>721</v>
          </cell>
          <cell r="B722" t="str">
            <v>OM2_8147</v>
          </cell>
          <cell r="C722" t="str">
            <v>147 - CP Allocation Factor</v>
          </cell>
          <cell r="D722">
            <v>0</v>
          </cell>
          <cell r="F722" t="str">
            <v>CALC</v>
          </cell>
          <cell r="H722" t="str">
            <v>147</v>
          </cell>
          <cell r="I722" t="str">
            <v>C</v>
          </cell>
          <cell r="J722" t="str">
            <v>om_exp</v>
          </cell>
          <cell r="K722" t="str">
            <v>alloc_cp</v>
          </cell>
          <cell r="M722" t="str">
            <v>2010/12/1/8/A/0</v>
          </cell>
        </row>
        <row r="723">
          <cell r="A723" t="str">
            <v>722</v>
          </cell>
          <cell r="B723" t="str">
            <v>OM6_8147</v>
          </cell>
          <cell r="C723" t="str">
            <v>147 - GCP Allocation O &amp; M Exp Amount</v>
          </cell>
          <cell r="D723">
            <v>0</v>
          </cell>
          <cell r="F723" t="str">
            <v>CALC</v>
          </cell>
          <cell r="H723" t="str">
            <v>147</v>
          </cell>
          <cell r="I723" t="str">
            <v>C</v>
          </cell>
          <cell r="J723" t="str">
            <v>om_exp</v>
          </cell>
          <cell r="K723" t="str">
            <v>alloc_gcp_amt</v>
          </cell>
          <cell r="M723" t="str">
            <v>2010/12/1/8/A/0</v>
          </cell>
        </row>
        <row r="724">
          <cell r="A724" t="str">
            <v>723</v>
          </cell>
          <cell r="B724" t="str">
            <v>OM6_8147</v>
          </cell>
          <cell r="C724" t="str">
            <v>147 - GCP Allocation O &amp; M Exp Amount</v>
          </cell>
          <cell r="D724">
            <v>0</v>
          </cell>
          <cell r="F724" t="str">
            <v>CALC</v>
          </cell>
          <cell r="H724" t="str">
            <v>147</v>
          </cell>
          <cell r="I724" t="str">
            <v>C</v>
          </cell>
          <cell r="J724" t="str">
            <v>om_exp</v>
          </cell>
          <cell r="K724" t="str">
            <v>alloc_gcp_amt</v>
          </cell>
          <cell r="M724" t="str">
            <v>2010/12/1/8/A/0</v>
          </cell>
        </row>
        <row r="725">
          <cell r="A725" t="str">
            <v>724</v>
          </cell>
          <cell r="B725" t="str">
            <v>OM6_8147</v>
          </cell>
          <cell r="C725" t="str">
            <v>147 - GCP Allocation O &amp; M Exp Amount</v>
          </cell>
          <cell r="D725">
            <v>0</v>
          </cell>
          <cell r="F725" t="str">
            <v>CALC</v>
          </cell>
          <cell r="H725" t="str">
            <v>147</v>
          </cell>
          <cell r="I725" t="str">
            <v>C</v>
          </cell>
          <cell r="J725" t="str">
            <v>om_exp</v>
          </cell>
          <cell r="K725" t="str">
            <v>alloc_gcp_amt</v>
          </cell>
          <cell r="M725" t="str">
            <v>2010/12/1/8/A/0</v>
          </cell>
        </row>
        <row r="726">
          <cell r="A726" t="str">
            <v>725</v>
          </cell>
          <cell r="B726" t="str">
            <v>OM6_8147</v>
          </cell>
          <cell r="C726" t="str">
            <v>147 - GCP Allocation O &amp; M Exp Amount</v>
          </cell>
          <cell r="D726">
            <v>0</v>
          </cell>
          <cell r="F726" t="str">
            <v>CALC</v>
          </cell>
          <cell r="H726" t="str">
            <v>147</v>
          </cell>
          <cell r="I726" t="str">
            <v>C</v>
          </cell>
          <cell r="J726" t="str">
            <v>om_exp</v>
          </cell>
          <cell r="K726" t="str">
            <v>alloc_gcp_amt</v>
          </cell>
          <cell r="M726" t="str">
            <v>2010/12/1/8/A/0</v>
          </cell>
        </row>
        <row r="727">
          <cell r="A727" t="str">
            <v>726</v>
          </cell>
          <cell r="B727" t="str">
            <v>OM6_8147</v>
          </cell>
          <cell r="C727" t="str">
            <v>147 - GCP Allocation O &amp; M Exp Amount</v>
          </cell>
          <cell r="D727">
            <v>0</v>
          </cell>
          <cell r="F727" t="str">
            <v>CALC</v>
          </cell>
          <cell r="H727" t="str">
            <v>147</v>
          </cell>
          <cell r="I727" t="str">
            <v>C</v>
          </cell>
          <cell r="J727" t="str">
            <v>om_exp</v>
          </cell>
          <cell r="K727" t="str">
            <v>alloc_gcp_amt</v>
          </cell>
          <cell r="M727" t="str">
            <v>2010/12/1/8/A/0</v>
          </cell>
        </row>
        <row r="728">
          <cell r="A728" t="str">
            <v>727</v>
          </cell>
          <cell r="B728" t="str">
            <v>OM6_8147</v>
          </cell>
          <cell r="C728" t="str">
            <v>147 - GCP Allocation O &amp; M Exp Amount</v>
          </cell>
          <cell r="D728">
            <v>0</v>
          </cell>
          <cell r="F728" t="str">
            <v>CALC</v>
          </cell>
          <cell r="H728" t="str">
            <v>147</v>
          </cell>
          <cell r="I728" t="str">
            <v>C</v>
          </cell>
          <cell r="J728" t="str">
            <v>om_exp</v>
          </cell>
          <cell r="K728" t="str">
            <v>alloc_gcp_amt</v>
          </cell>
          <cell r="M728" t="str">
            <v>2010/12/1/8/A/0</v>
          </cell>
        </row>
        <row r="729">
          <cell r="A729" t="str">
            <v>728</v>
          </cell>
          <cell r="B729" t="str">
            <v>OM6_8147</v>
          </cell>
          <cell r="C729" t="str">
            <v>147 - GCP Allocation O &amp; M Exp Amount</v>
          </cell>
          <cell r="D729">
            <v>0</v>
          </cell>
          <cell r="F729" t="str">
            <v>CALC</v>
          </cell>
          <cell r="H729" t="str">
            <v>147</v>
          </cell>
          <cell r="I729" t="str">
            <v>C</v>
          </cell>
          <cell r="J729" t="str">
            <v>om_exp</v>
          </cell>
          <cell r="K729" t="str">
            <v>alloc_gcp_amt</v>
          </cell>
          <cell r="M729" t="str">
            <v>2010/12/1/8/A/0</v>
          </cell>
        </row>
        <row r="730">
          <cell r="A730" t="str">
            <v>729</v>
          </cell>
          <cell r="B730" t="str">
            <v>OM6_8147</v>
          </cell>
          <cell r="C730" t="str">
            <v>147 - GCP Allocation O &amp; M Exp Amount</v>
          </cell>
          <cell r="D730">
            <v>0</v>
          </cell>
          <cell r="F730" t="str">
            <v>CALC</v>
          </cell>
          <cell r="H730" t="str">
            <v>147</v>
          </cell>
          <cell r="I730" t="str">
            <v>C</v>
          </cell>
          <cell r="J730" t="str">
            <v>om_exp</v>
          </cell>
          <cell r="K730" t="str">
            <v>alloc_gcp_amt</v>
          </cell>
          <cell r="M730" t="str">
            <v>2010/12/1/8/A/0</v>
          </cell>
        </row>
        <row r="731">
          <cell r="A731" t="str">
            <v>730</v>
          </cell>
          <cell r="B731" t="str">
            <v>OM3_8147</v>
          </cell>
          <cell r="C731" t="str">
            <v>147 - GCP Allocation Factor</v>
          </cell>
          <cell r="D731">
            <v>0</v>
          </cell>
          <cell r="F731" t="str">
            <v>CALC</v>
          </cell>
          <cell r="H731" t="str">
            <v>147</v>
          </cell>
          <cell r="I731" t="str">
            <v>C</v>
          </cell>
          <cell r="J731" t="str">
            <v>om_exp</v>
          </cell>
          <cell r="K731" t="str">
            <v>alloc_gcp</v>
          </cell>
          <cell r="M731" t="str">
            <v>2010/12/1/8/A/0</v>
          </cell>
        </row>
        <row r="732">
          <cell r="A732" t="str">
            <v>731</v>
          </cell>
          <cell r="B732" t="str">
            <v>OM3_8147</v>
          </cell>
          <cell r="C732" t="str">
            <v>147 - GCP Allocation Factor</v>
          </cell>
          <cell r="D732">
            <v>0</v>
          </cell>
          <cell r="F732" t="str">
            <v>CALC</v>
          </cell>
          <cell r="H732" t="str">
            <v>147</v>
          </cell>
          <cell r="I732" t="str">
            <v>C</v>
          </cell>
          <cell r="J732" t="str">
            <v>om_exp</v>
          </cell>
          <cell r="K732" t="str">
            <v>alloc_gcp</v>
          </cell>
          <cell r="M732" t="str">
            <v>2010/12/1/8/A/0</v>
          </cell>
        </row>
        <row r="733">
          <cell r="A733" t="str">
            <v>732</v>
          </cell>
          <cell r="B733" t="str">
            <v>OM3_8147</v>
          </cell>
          <cell r="C733" t="str">
            <v>147 - GCP Allocation Factor</v>
          </cell>
          <cell r="D733">
            <v>0</v>
          </cell>
          <cell r="F733" t="str">
            <v>CALC</v>
          </cell>
          <cell r="H733" t="str">
            <v>147</v>
          </cell>
          <cell r="I733" t="str">
            <v>C</v>
          </cell>
          <cell r="J733" t="str">
            <v>om_exp</v>
          </cell>
          <cell r="K733" t="str">
            <v>alloc_gcp</v>
          </cell>
          <cell r="M733" t="str">
            <v>2010/12/1/8/A/0</v>
          </cell>
        </row>
        <row r="734">
          <cell r="A734" t="str">
            <v>733</v>
          </cell>
          <cell r="B734" t="str">
            <v>OM3_8147</v>
          </cell>
          <cell r="C734" t="str">
            <v>147 - GCP Allocation Factor</v>
          </cell>
          <cell r="D734">
            <v>0</v>
          </cell>
          <cell r="F734" t="str">
            <v>CALC</v>
          </cell>
          <cell r="H734" t="str">
            <v>147</v>
          </cell>
          <cell r="I734" t="str">
            <v>C</v>
          </cell>
          <cell r="J734" t="str">
            <v>om_exp</v>
          </cell>
          <cell r="K734" t="str">
            <v>alloc_gcp</v>
          </cell>
          <cell r="M734" t="str">
            <v>2010/12/1/8/A/0</v>
          </cell>
        </row>
        <row r="735">
          <cell r="A735" t="str">
            <v>734</v>
          </cell>
          <cell r="B735" t="str">
            <v>OM3_8147</v>
          </cell>
          <cell r="C735" t="str">
            <v>147 - GCP Allocation Factor</v>
          </cell>
          <cell r="D735">
            <v>0</v>
          </cell>
          <cell r="F735" t="str">
            <v>CALC</v>
          </cell>
          <cell r="H735" t="str">
            <v>147</v>
          </cell>
          <cell r="I735" t="str">
            <v>C</v>
          </cell>
          <cell r="J735" t="str">
            <v>om_exp</v>
          </cell>
          <cell r="K735" t="str">
            <v>alloc_gcp</v>
          </cell>
          <cell r="M735" t="str">
            <v>2010/12/1/8/A/0</v>
          </cell>
        </row>
        <row r="736">
          <cell r="A736" t="str">
            <v>735</v>
          </cell>
          <cell r="B736" t="str">
            <v>OM3_8147</v>
          </cell>
          <cell r="C736" t="str">
            <v>147 - GCP Allocation Factor</v>
          </cell>
          <cell r="D736">
            <v>0</v>
          </cell>
          <cell r="F736" t="str">
            <v>CALC</v>
          </cell>
          <cell r="H736" t="str">
            <v>147</v>
          </cell>
          <cell r="I736" t="str">
            <v>C</v>
          </cell>
          <cell r="J736" t="str">
            <v>om_exp</v>
          </cell>
          <cell r="K736" t="str">
            <v>alloc_gcp</v>
          </cell>
          <cell r="M736" t="str">
            <v>2010/12/1/8/A/0</v>
          </cell>
        </row>
        <row r="737">
          <cell r="A737" t="str">
            <v>736</v>
          </cell>
          <cell r="B737" t="str">
            <v>OM3_8147</v>
          </cell>
          <cell r="C737" t="str">
            <v>147 - GCP Allocation Factor</v>
          </cell>
          <cell r="D737">
            <v>0</v>
          </cell>
          <cell r="F737" t="str">
            <v>CALC</v>
          </cell>
          <cell r="H737" t="str">
            <v>147</v>
          </cell>
          <cell r="I737" t="str">
            <v>C</v>
          </cell>
          <cell r="J737" t="str">
            <v>om_exp</v>
          </cell>
          <cell r="K737" t="str">
            <v>alloc_gcp</v>
          </cell>
          <cell r="M737" t="str">
            <v>2010/12/1/8/A/0</v>
          </cell>
        </row>
        <row r="738">
          <cell r="A738" t="str">
            <v>737</v>
          </cell>
          <cell r="B738" t="str">
            <v>OM3_8147</v>
          </cell>
          <cell r="C738" t="str">
            <v>147 - GCP Allocation Factor</v>
          </cell>
          <cell r="D738">
            <v>0</v>
          </cell>
          <cell r="F738" t="str">
            <v>CALC</v>
          </cell>
          <cell r="H738" t="str">
            <v>147</v>
          </cell>
          <cell r="I738" t="str">
            <v>C</v>
          </cell>
          <cell r="J738" t="str">
            <v>om_exp</v>
          </cell>
          <cell r="K738" t="str">
            <v>alloc_gcp</v>
          </cell>
          <cell r="M738" t="str">
            <v>2010/12/1/8/A/0</v>
          </cell>
        </row>
        <row r="739">
          <cell r="A739" t="str">
            <v>738</v>
          </cell>
          <cell r="B739" t="str">
            <v>OMC_8147</v>
          </cell>
          <cell r="C739" t="str">
            <v>147 - GCP Jurisdictional O &amp; M Exp Amount</v>
          </cell>
          <cell r="D739">
            <v>0</v>
          </cell>
          <cell r="F739" t="str">
            <v>CALC</v>
          </cell>
          <cell r="H739" t="str">
            <v>147</v>
          </cell>
          <cell r="I739" t="str">
            <v>C</v>
          </cell>
          <cell r="J739" t="str">
            <v>om_exp</v>
          </cell>
          <cell r="K739" t="str">
            <v>juris_gcp_amt</v>
          </cell>
          <cell r="M739" t="str">
            <v>2010/12/1/8/A/0</v>
          </cell>
        </row>
        <row r="740">
          <cell r="A740" t="str">
            <v>739</v>
          </cell>
          <cell r="B740" t="str">
            <v>OMC_8147</v>
          </cell>
          <cell r="C740" t="str">
            <v>147 - GCP Jurisdictional O &amp; M Exp Amount</v>
          </cell>
          <cell r="D740">
            <v>0</v>
          </cell>
          <cell r="F740" t="str">
            <v>CALC</v>
          </cell>
          <cell r="H740" t="str">
            <v>147</v>
          </cell>
          <cell r="I740" t="str">
            <v>C</v>
          </cell>
          <cell r="J740" t="str">
            <v>om_exp</v>
          </cell>
          <cell r="K740" t="str">
            <v>juris_gcp_amt</v>
          </cell>
          <cell r="M740" t="str">
            <v>2010/12/1/8/A/0</v>
          </cell>
        </row>
        <row r="741">
          <cell r="A741" t="str">
            <v>740</v>
          </cell>
          <cell r="B741" t="str">
            <v>OMC_8147</v>
          </cell>
          <cell r="C741" t="str">
            <v>147 - GCP Jurisdictional O &amp; M Exp Amount</v>
          </cell>
          <cell r="D741">
            <v>0</v>
          </cell>
          <cell r="F741" t="str">
            <v>CALC</v>
          </cell>
          <cell r="H741" t="str">
            <v>147</v>
          </cell>
          <cell r="I741" t="str">
            <v>C</v>
          </cell>
          <cell r="J741" t="str">
            <v>om_exp</v>
          </cell>
          <cell r="K741" t="str">
            <v>juris_gcp_amt</v>
          </cell>
          <cell r="M741" t="str">
            <v>2010/12/1/8/A/0</v>
          </cell>
        </row>
        <row r="742">
          <cell r="A742" t="str">
            <v>741</v>
          </cell>
          <cell r="B742" t="str">
            <v>OMC_8147</v>
          </cell>
          <cell r="C742" t="str">
            <v>147 - GCP Jurisdictional O &amp; M Exp Amount</v>
          </cell>
          <cell r="D742">
            <v>0</v>
          </cell>
          <cell r="F742" t="str">
            <v>CALC</v>
          </cell>
          <cell r="H742" t="str">
            <v>147</v>
          </cell>
          <cell r="I742" t="str">
            <v>C</v>
          </cell>
          <cell r="J742" t="str">
            <v>om_exp</v>
          </cell>
          <cell r="K742" t="str">
            <v>juris_gcp_amt</v>
          </cell>
          <cell r="M742" t="str">
            <v>2010/12/1/8/A/0</v>
          </cell>
        </row>
        <row r="743">
          <cell r="A743" t="str">
            <v>742</v>
          </cell>
          <cell r="B743" t="str">
            <v>OMC_8147</v>
          </cell>
          <cell r="C743" t="str">
            <v>147 - GCP Jurisdictional O &amp; M Exp Amount</v>
          </cell>
          <cell r="D743">
            <v>0</v>
          </cell>
          <cell r="F743" t="str">
            <v>CALC</v>
          </cell>
          <cell r="H743" t="str">
            <v>147</v>
          </cell>
          <cell r="I743" t="str">
            <v>C</v>
          </cell>
          <cell r="J743" t="str">
            <v>om_exp</v>
          </cell>
          <cell r="K743" t="str">
            <v>juris_gcp_amt</v>
          </cell>
          <cell r="M743" t="str">
            <v>2010/12/1/8/A/0</v>
          </cell>
        </row>
        <row r="744">
          <cell r="A744" t="str">
            <v>743</v>
          </cell>
          <cell r="B744" t="str">
            <v>OMC_8147</v>
          </cell>
          <cell r="C744" t="str">
            <v>147 - GCP Jurisdictional O &amp; M Exp Amount</v>
          </cell>
          <cell r="D744">
            <v>0</v>
          </cell>
          <cell r="F744" t="str">
            <v>CALC</v>
          </cell>
          <cell r="H744" t="str">
            <v>147</v>
          </cell>
          <cell r="I744" t="str">
            <v>C</v>
          </cell>
          <cell r="J744" t="str">
            <v>om_exp</v>
          </cell>
          <cell r="K744" t="str">
            <v>juris_gcp_amt</v>
          </cell>
          <cell r="M744" t="str">
            <v>2010/12/1/8/A/0</v>
          </cell>
        </row>
        <row r="745">
          <cell r="A745" t="str">
            <v>744</v>
          </cell>
          <cell r="B745" t="str">
            <v>OMC_8147</v>
          </cell>
          <cell r="C745" t="str">
            <v>147 - GCP Jurisdictional O &amp; M Exp Amount</v>
          </cell>
          <cell r="D745">
            <v>0</v>
          </cell>
          <cell r="F745" t="str">
            <v>CALC</v>
          </cell>
          <cell r="H745" t="str">
            <v>147</v>
          </cell>
          <cell r="I745" t="str">
            <v>C</v>
          </cell>
          <cell r="J745" t="str">
            <v>om_exp</v>
          </cell>
          <cell r="K745" t="str">
            <v>juris_gcp_amt</v>
          </cell>
          <cell r="M745" t="str">
            <v>2010/12/1/8/A/0</v>
          </cell>
        </row>
        <row r="746">
          <cell r="A746" t="str">
            <v>745</v>
          </cell>
          <cell r="B746" t="str">
            <v>OMC_8147</v>
          </cell>
          <cell r="C746" t="str">
            <v>147 - GCP Jurisdictional O &amp; M Exp Amount</v>
          </cell>
          <cell r="D746">
            <v>0</v>
          </cell>
          <cell r="F746" t="str">
            <v>CALC</v>
          </cell>
          <cell r="H746" t="str">
            <v>147</v>
          </cell>
          <cell r="I746" t="str">
            <v>C</v>
          </cell>
          <cell r="J746" t="str">
            <v>om_exp</v>
          </cell>
          <cell r="K746" t="str">
            <v>juris_gcp_amt</v>
          </cell>
          <cell r="M746" t="str">
            <v>2010/12/1/8/A/0</v>
          </cell>
        </row>
        <row r="747">
          <cell r="A747" t="str">
            <v>746</v>
          </cell>
          <cell r="B747" t="str">
            <v>OM4_8147</v>
          </cell>
          <cell r="C747" t="str">
            <v>147 - Energy Allocation Factor</v>
          </cell>
          <cell r="D747">
            <v>1</v>
          </cell>
          <cell r="F747" t="str">
            <v>CALC</v>
          </cell>
          <cell r="H747" t="str">
            <v>147</v>
          </cell>
          <cell r="I747" t="str">
            <v>C</v>
          </cell>
          <cell r="J747" t="str">
            <v>om_exp</v>
          </cell>
          <cell r="K747" t="str">
            <v>alloc_energy</v>
          </cell>
          <cell r="M747" t="str">
            <v>2010/12/1/8/A/0</v>
          </cell>
        </row>
        <row r="748">
          <cell r="A748" t="str">
            <v>747</v>
          </cell>
          <cell r="B748" t="str">
            <v>OM4_8147</v>
          </cell>
          <cell r="C748" t="str">
            <v>147 - Energy Allocation Factor</v>
          </cell>
          <cell r="D748">
            <v>1</v>
          </cell>
          <cell r="F748" t="str">
            <v>CALC</v>
          </cell>
          <cell r="H748" t="str">
            <v>147</v>
          </cell>
          <cell r="I748" t="str">
            <v>C</v>
          </cell>
          <cell r="J748" t="str">
            <v>om_exp</v>
          </cell>
          <cell r="K748" t="str">
            <v>alloc_energy</v>
          </cell>
          <cell r="M748" t="str">
            <v>2010/12/1/8/A/0</v>
          </cell>
        </row>
        <row r="749">
          <cell r="A749" t="str">
            <v>748</v>
          </cell>
          <cell r="B749" t="str">
            <v>OM4_8147</v>
          </cell>
          <cell r="C749" t="str">
            <v>147 - Energy Allocation Factor</v>
          </cell>
          <cell r="D749">
            <v>1</v>
          </cell>
          <cell r="F749" t="str">
            <v>CALC</v>
          </cell>
          <cell r="H749" t="str">
            <v>147</v>
          </cell>
          <cell r="I749" t="str">
            <v>C</v>
          </cell>
          <cell r="J749" t="str">
            <v>om_exp</v>
          </cell>
          <cell r="K749" t="str">
            <v>alloc_energy</v>
          </cell>
          <cell r="M749" t="str">
            <v>2010/12/1/8/A/0</v>
          </cell>
        </row>
        <row r="750">
          <cell r="A750" t="str">
            <v>749</v>
          </cell>
          <cell r="B750" t="str">
            <v>OM4_8147</v>
          </cell>
          <cell r="C750" t="str">
            <v>147 - Energy Allocation Factor</v>
          </cell>
          <cell r="D750">
            <v>1</v>
          </cell>
          <cell r="F750" t="str">
            <v>CALC</v>
          </cell>
          <cell r="H750" t="str">
            <v>147</v>
          </cell>
          <cell r="I750" t="str">
            <v>C</v>
          </cell>
          <cell r="J750" t="str">
            <v>om_exp</v>
          </cell>
          <cell r="K750" t="str">
            <v>alloc_energy</v>
          </cell>
          <cell r="M750" t="str">
            <v>2010/12/1/8/A/0</v>
          </cell>
        </row>
        <row r="751">
          <cell r="A751" t="str">
            <v>750</v>
          </cell>
          <cell r="B751" t="str">
            <v>OM4_8147</v>
          </cell>
          <cell r="C751" t="str">
            <v>147 - Energy Allocation Factor</v>
          </cell>
          <cell r="D751">
            <v>1</v>
          </cell>
          <cell r="F751" t="str">
            <v>CALC</v>
          </cell>
          <cell r="H751" t="str">
            <v>147</v>
          </cell>
          <cell r="I751" t="str">
            <v>C</v>
          </cell>
          <cell r="J751" t="str">
            <v>om_exp</v>
          </cell>
          <cell r="K751" t="str">
            <v>alloc_energy</v>
          </cell>
          <cell r="M751" t="str">
            <v>2010/12/1/8/A/0</v>
          </cell>
        </row>
        <row r="752">
          <cell r="A752" t="str">
            <v>751</v>
          </cell>
          <cell r="B752" t="str">
            <v>OM4_8147</v>
          </cell>
          <cell r="C752" t="str">
            <v>147 - Energy Allocation Factor</v>
          </cell>
          <cell r="D752">
            <v>1</v>
          </cell>
          <cell r="F752" t="str">
            <v>CALC</v>
          </cell>
          <cell r="H752" t="str">
            <v>147</v>
          </cell>
          <cell r="I752" t="str">
            <v>C</v>
          </cell>
          <cell r="J752" t="str">
            <v>om_exp</v>
          </cell>
          <cell r="K752" t="str">
            <v>alloc_energy</v>
          </cell>
          <cell r="M752" t="str">
            <v>2010/12/1/8/A/0</v>
          </cell>
        </row>
        <row r="753">
          <cell r="A753" t="str">
            <v>752</v>
          </cell>
          <cell r="B753" t="str">
            <v>OM4_8147</v>
          </cell>
          <cell r="C753" t="str">
            <v>147 - Energy Allocation Factor</v>
          </cell>
          <cell r="D753">
            <v>1</v>
          </cell>
          <cell r="F753" t="str">
            <v>CALC</v>
          </cell>
          <cell r="H753" t="str">
            <v>147</v>
          </cell>
          <cell r="I753" t="str">
            <v>C</v>
          </cell>
          <cell r="J753" t="str">
            <v>om_exp</v>
          </cell>
          <cell r="K753" t="str">
            <v>alloc_energy</v>
          </cell>
          <cell r="M753" t="str">
            <v>2010/12/1/8/A/0</v>
          </cell>
        </row>
        <row r="754">
          <cell r="A754" t="str">
            <v>753</v>
          </cell>
          <cell r="B754" t="str">
            <v>OM4_8147</v>
          </cell>
          <cell r="C754" t="str">
            <v>147 - Energy Allocation Factor</v>
          </cell>
          <cell r="D754">
            <v>1</v>
          </cell>
          <cell r="F754" t="str">
            <v>CALC</v>
          </cell>
          <cell r="H754" t="str">
            <v>147</v>
          </cell>
          <cell r="I754" t="str">
            <v>C</v>
          </cell>
          <cell r="J754" t="str">
            <v>om_exp</v>
          </cell>
          <cell r="K754" t="str">
            <v>alloc_energy</v>
          </cell>
          <cell r="M754" t="str">
            <v>2010/12/1/8/A/0</v>
          </cell>
        </row>
        <row r="755">
          <cell r="A755" t="str">
            <v>754</v>
          </cell>
          <cell r="B755" t="str">
            <v>OM7_8147</v>
          </cell>
          <cell r="C755" t="str">
            <v>147 - Energy Allocation O &amp; M Exp Amount</v>
          </cell>
          <cell r="D755">
            <v>0</v>
          </cell>
          <cell r="F755" t="str">
            <v>CALC</v>
          </cell>
          <cell r="H755" t="str">
            <v>147</v>
          </cell>
          <cell r="I755" t="str">
            <v>C</v>
          </cell>
          <cell r="J755" t="str">
            <v>om_exp</v>
          </cell>
          <cell r="K755" t="str">
            <v>alloc_energy_amt</v>
          </cell>
          <cell r="M755" t="str">
            <v>2010/12/1/8/A/0</v>
          </cell>
        </row>
        <row r="756">
          <cell r="A756" t="str">
            <v>755</v>
          </cell>
          <cell r="B756" t="str">
            <v>OM7_8147</v>
          </cell>
          <cell r="C756" t="str">
            <v>147 - Energy Allocation O &amp; M Exp Amount</v>
          </cell>
          <cell r="D756">
            <v>173200.28</v>
          </cell>
          <cell r="F756" t="str">
            <v>CALC</v>
          </cell>
          <cell r="H756" t="str">
            <v>147</v>
          </cell>
          <cell r="I756" t="str">
            <v>C</v>
          </cell>
          <cell r="J756" t="str">
            <v>om_exp</v>
          </cell>
          <cell r="K756" t="str">
            <v>alloc_energy_amt</v>
          </cell>
          <cell r="M756" t="str">
            <v>2010/12/1/8/A/0</v>
          </cell>
        </row>
        <row r="757">
          <cell r="A757" t="str">
            <v>756</v>
          </cell>
          <cell r="B757" t="str">
            <v>OM7_8147</v>
          </cell>
          <cell r="C757" t="str">
            <v>147 - Energy Allocation O &amp; M Exp Amount</v>
          </cell>
          <cell r="D757">
            <v>0</v>
          </cell>
          <cell r="F757" t="str">
            <v>CALC</v>
          </cell>
          <cell r="H757" t="str">
            <v>147</v>
          </cell>
          <cell r="I757" t="str">
            <v>C</v>
          </cell>
          <cell r="J757" t="str">
            <v>om_exp</v>
          </cell>
          <cell r="K757" t="str">
            <v>alloc_energy_amt</v>
          </cell>
          <cell r="M757" t="str">
            <v>2010/12/1/8/A/0</v>
          </cell>
        </row>
        <row r="758">
          <cell r="A758" t="str">
            <v>757</v>
          </cell>
          <cell r="B758" t="str">
            <v>OM7_8147</v>
          </cell>
          <cell r="C758" t="str">
            <v>147 - Energy Allocation O &amp; M Exp Amount</v>
          </cell>
          <cell r="D758">
            <v>902.96</v>
          </cell>
          <cell r="F758" t="str">
            <v>CALC</v>
          </cell>
          <cell r="H758" t="str">
            <v>147</v>
          </cell>
          <cell r="I758" t="str">
            <v>C</v>
          </cell>
          <cell r="J758" t="str">
            <v>om_exp</v>
          </cell>
          <cell r="K758" t="str">
            <v>alloc_energy_amt</v>
          </cell>
          <cell r="M758" t="str">
            <v>2010/12/1/8/A/0</v>
          </cell>
        </row>
        <row r="759">
          <cell r="A759" t="str">
            <v>758</v>
          </cell>
          <cell r="B759" t="str">
            <v>OM7_8147</v>
          </cell>
          <cell r="C759" t="str">
            <v>147 - Energy Allocation O &amp; M Exp Amount</v>
          </cell>
          <cell r="D759">
            <v>0</v>
          </cell>
          <cell r="F759" t="str">
            <v>CALC</v>
          </cell>
          <cell r="H759" t="str">
            <v>147</v>
          </cell>
          <cell r="I759" t="str">
            <v>C</v>
          </cell>
          <cell r="J759" t="str">
            <v>om_exp</v>
          </cell>
          <cell r="K759" t="str">
            <v>alloc_energy_amt</v>
          </cell>
          <cell r="M759" t="str">
            <v>2010/12/1/8/A/0</v>
          </cell>
        </row>
        <row r="760">
          <cell r="A760" t="str">
            <v>759</v>
          </cell>
          <cell r="B760" t="str">
            <v>OM7_8147</v>
          </cell>
          <cell r="C760" t="str">
            <v>147 - Energy Allocation O &amp; M Exp Amount</v>
          </cell>
          <cell r="D760">
            <v>0</v>
          </cell>
          <cell r="F760" t="str">
            <v>CALC</v>
          </cell>
          <cell r="H760" t="str">
            <v>147</v>
          </cell>
          <cell r="I760" t="str">
            <v>C</v>
          </cell>
          <cell r="J760" t="str">
            <v>om_exp</v>
          </cell>
          <cell r="K760" t="str">
            <v>alloc_energy_amt</v>
          </cell>
          <cell r="M760" t="str">
            <v>2010/12/1/8/A/0</v>
          </cell>
        </row>
        <row r="761">
          <cell r="A761" t="str">
            <v>760</v>
          </cell>
          <cell r="B761" t="str">
            <v>OM7_8147</v>
          </cell>
          <cell r="C761" t="str">
            <v>147 - Energy Allocation O &amp; M Exp Amount</v>
          </cell>
          <cell r="D761">
            <v>0</v>
          </cell>
          <cell r="F761" t="str">
            <v>CALC</v>
          </cell>
          <cell r="H761" t="str">
            <v>147</v>
          </cell>
          <cell r="I761" t="str">
            <v>C</v>
          </cell>
          <cell r="J761" t="str">
            <v>om_exp</v>
          </cell>
          <cell r="K761" t="str">
            <v>alloc_energy_amt</v>
          </cell>
          <cell r="M761" t="str">
            <v>2010/12/1/8/A/0</v>
          </cell>
        </row>
        <row r="762">
          <cell r="A762" t="str">
            <v>761</v>
          </cell>
          <cell r="B762" t="str">
            <v>OM7_8147</v>
          </cell>
          <cell r="C762" t="str">
            <v>147 - Energy Allocation O &amp; M Exp Amount</v>
          </cell>
          <cell r="D762">
            <v>0</v>
          </cell>
          <cell r="F762" t="str">
            <v>CALC</v>
          </cell>
          <cell r="H762" t="str">
            <v>147</v>
          </cell>
          <cell r="I762" t="str">
            <v>C</v>
          </cell>
          <cell r="J762" t="str">
            <v>om_exp</v>
          </cell>
          <cell r="K762" t="str">
            <v>alloc_energy_amt</v>
          </cell>
          <cell r="M762" t="str">
            <v>2010/12/1/8/A/0</v>
          </cell>
        </row>
        <row r="763">
          <cell r="A763" t="str">
            <v>762</v>
          </cell>
          <cell r="B763" t="str">
            <v>OMB_8147</v>
          </cell>
          <cell r="C763" t="str">
            <v>147 - CP Jurisdictional O &amp; M Exp Amount</v>
          </cell>
          <cell r="D763">
            <v>0</v>
          </cell>
          <cell r="F763" t="str">
            <v>CALC</v>
          </cell>
          <cell r="H763" t="str">
            <v>147</v>
          </cell>
          <cell r="I763" t="str">
            <v>C</v>
          </cell>
          <cell r="J763" t="str">
            <v>om_exp</v>
          </cell>
          <cell r="K763" t="str">
            <v>juris_cp_amt</v>
          </cell>
          <cell r="M763" t="str">
            <v>2010/12/1/8/A/0</v>
          </cell>
        </row>
        <row r="764">
          <cell r="A764" t="str">
            <v>763</v>
          </cell>
          <cell r="B764" t="str">
            <v>OMB_8147</v>
          </cell>
          <cell r="C764" t="str">
            <v>147 - CP Jurisdictional O &amp; M Exp Amount</v>
          </cell>
          <cell r="D764">
            <v>0</v>
          </cell>
          <cell r="F764" t="str">
            <v>CALC</v>
          </cell>
          <cell r="H764" t="str">
            <v>147</v>
          </cell>
          <cell r="I764" t="str">
            <v>C</v>
          </cell>
          <cell r="J764" t="str">
            <v>om_exp</v>
          </cell>
          <cell r="K764" t="str">
            <v>juris_cp_amt</v>
          </cell>
          <cell r="M764" t="str">
            <v>2010/12/1/8/A/0</v>
          </cell>
        </row>
        <row r="765">
          <cell r="A765" t="str">
            <v>764</v>
          </cell>
          <cell r="B765" t="str">
            <v>OMB_8147</v>
          </cell>
          <cell r="C765" t="str">
            <v>147 - CP Jurisdictional O &amp; M Exp Amount</v>
          </cell>
          <cell r="D765">
            <v>0</v>
          </cell>
          <cell r="F765" t="str">
            <v>CALC</v>
          </cell>
          <cell r="H765" t="str">
            <v>147</v>
          </cell>
          <cell r="I765" t="str">
            <v>C</v>
          </cell>
          <cell r="J765" t="str">
            <v>om_exp</v>
          </cell>
          <cell r="K765" t="str">
            <v>juris_cp_amt</v>
          </cell>
          <cell r="M765" t="str">
            <v>2010/12/1/8/A/0</v>
          </cell>
        </row>
        <row r="766">
          <cell r="A766" t="str">
            <v>765</v>
          </cell>
          <cell r="B766" t="str">
            <v>OMB_8147</v>
          </cell>
          <cell r="C766" t="str">
            <v>147 - CP Jurisdictional O &amp; M Exp Amount</v>
          </cell>
          <cell r="D766">
            <v>0</v>
          </cell>
          <cell r="F766" t="str">
            <v>CALC</v>
          </cell>
          <cell r="H766" t="str">
            <v>147</v>
          </cell>
          <cell r="I766" t="str">
            <v>C</v>
          </cell>
          <cell r="J766" t="str">
            <v>om_exp</v>
          </cell>
          <cell r="K766" t="str">
            <v>juris_cp_amt</v>
          </cell>
          <cell r="M766" t="str">
            <v>2010/12/1/8/A/0</v>
          </cell>
        </row>
        <row r="767">
          <cell r="A767" t="str">
            <v>766</v>
          </cell>
          <cell r="B767" t="str">
            <v>OMB_8147</v>
          </cell>
          <cell r="C767" t="str">
            <v>147 - CP Jurisdictional O &amp; M Exp Amount</v>
          </cell>
          <cell r="D767">
            <v>0</v>
          </cell>
          <cell r="F767" t="str">
            <v>CALC</v>
          </cell>
          <cell r="H767" t="str">
            <v>147</v>
          </cell>
          <cell r="I767" t="str">
            <v>C</v>
          </cell>
          <cell r="J767" t="str">
            <v>om_exp</v>
          </cell>
          <cell r="K767" t="str">
            <v>juris_cp_amt</v>
          </cell>
          <cell r="M767" t="str">
            <v>2010/12/1/8/A/0</v>
          </cell>
        </row>
        <row r="768">
          <cell r="A768" t="str">
            <v>767</v>
          </cell>
          <cell r="B768" t="str">
            <v>OMB_8147</v>
          </cell>
          <cell r="C768" t="str">
            <v>147 - CP Jurisdictional O &amp; M Exp Amount</v>
          </cell>
          <cell r="D768">
            <v>0</v>
          </cell>
          <cell r="F768" t="str">
            <v>CALC</v>
          </cell>
          <cell r="H768" t="str">
            <v>147</v>
          </cell>
          <cell r="I768" t="str">
            <v>C</v>
          </cell>
          <cell r="J768" t="str">
            <v>om_exp</v>
          </cell>
          <cell r="K768" t="str">
            <v>juris_cp_amt</v>
          </cell>
          <cell r="M768" t="str">
            <v>2010/12/1/8/A/0</v>
          </cell>
        </row>
        <row r="769">
          <cell r="A769" t="str">
            <v>768</v>
          </cell>
          <cell r="B769" t="str">
            <v>OMB_8147</v>
          </cell>
          <cell r="C769" t="str">
            <v>147 - CP Jurisdictional O &amp; M Exp Amount</v>
          </cell>
          <cell r="D769">
            <v>0</v>
          </cell>
          <cell r="F769" t="str">
            <v>CALC</v>
          </cell>
          <cell r="H769" t="str">
            <v>147</v>
          </cell>
          <cell r="I769" t="str">
            <v>C</v>
          </cell>
          <cell r="J769" t="str">
            <v>om_exp</v>
          </cell>
          <cell r="K769" t="str">
            <v>juris_cp_amt</v>
          </cell>
          <cell r="M769" t="str">
            <v>2010/12/1/8/A/0</v>
          </cell>
        </row>
        <row r="770">
          <cell r="A770" t="str">
            <v>769</v>
          </cell>
          <cell r="B770" t="str">
            <v>OMB_8147</v>
          </cell>
          <cell r="C770" t="str">
            <v>147 - CP Jurisdictional O &amp; M Exp Amount</v>
          </cell>
          <cell r="D770">
            <v>0</v>
          </cell>
          <cell r="F770" t="str">
            <v>CALC</v>
          </cell>
          <cell r="H770" t="str">
            <v>147</v>
          </cell>
          <cell r="I770" t="str">
            <v>C</v>
          </cell>
          <cell r="J770" t="str">
            <v>om_exp</v>
          </cell>
          <cell r="K770" t="str">
            <v>juris_cp_amt</v>
          </cell>
          <cell r="M770" t="str">
            <v>2010/12/1/8/A/0</v>
          </cell>
        </row>
        <row r="771">
          <cell r="A771" t="str">
            <v>770</v>
          </cell>
          <cell r="B771" t="str">
            <v>OM8_8147</v>
          </cell>
          <cell r="C771" t="str">
            <v>147 - CP Jurisdictional Factor</v>
          </cell>
          <cell r="D771">
            <v>0.98031049999999997</v>
          </cell>
          <cell r="F771" t="str">
            <v>CALC</v>
          </cell>
          <cell r="H771" t="str">
            <v>147</v>
          </cell>
          <cell r="I771" t="str">
            <v>C</v>
          </cell>
          <cell r="J771" t="str">
            <v>om_exp</v>
          </cell>
          <cell r="K771" t="str">
            <v>juris_cp</v>
          </cell>
          <cell r="M771" t="str">
            <v>2010/12/1/8/A/0</v>
          </cell>
        </row>
        <row r="772">
          <cell r="A772" t="str">
            <v>771</v>
          </cell>
          <cell r="B772" t="str">
            <v>OM8_8147</v>
          </cell>
          <cell r="C772" t="str">
            <v>147 - CP Jurisdictional Factor</v>
          </cell>
          <cell r="D772">
            <v>0.98031049999999997</v>
          </cell>
          <cell r="F772" t="str">
            <v>CALC</v>
          </cell>
          <cell r="H772" t="str">
            <v>147</v>
          </cell>
          <cell r="I772" t="str">
            <v>C</v>
          </cell>
          <cell r="J772" t="str">
            <v>om_exp</v>
          </cell>
          <cell r="K772" t="str">
            <v>juris_cp</v>
          </cell>
          <cell r="M772" t="str">
            <v>2010/12/1/8/A/0</v>
          </cell>
        </row>
        <row r="773">
          <cell r="A773" t="str">
            <v>772</v>
          </cell>
          <cell r="B773" t="str">
            <v>OM8_8147</v>
          </cell>
          <cell r="C773" t="str">
            <v>147 - CP Jurisdictional Factor</v>
          </cell>
          <cell r="D773">
            <v>0.98031049999999997</v>
          </cell>
          <cell r="F773" t="str">
            <v>CALC</v>
          </cell>
          <cell r="H773" t="str">
            <v>147</v>
          </cell>
          <cell r="I773" t="str">
            <v>C</v>
          </cell>
          <cell r="J773" t="str">
            <v>om_exp</v>
          </cell>
          <cell r="K773" t="str">
            <v>juris_cp</v>
          </cell>
          <cell r="M773" t="str">
            <v>2010/12/1/8/A/0</v>
          </cell>
        </row>
        <row r="774">
          <cell r="A774" t="str">
            <v>773</v>
          </cell>
          <cell r="B774" t="str">
            <v>OM8_8147</v>
          </cell>
          <cell r="C774" t="str">
            <v>147 - CP Jurisdictional Factor</v>
          </cell>
          <cell r="D774">
            <v>0.98031049999999997</v>
          </cell>
          <cell r="F774" t="str">
            <v>CALC</v>
          </cell>
          <cell r="H774" t="str">
            <v>147</v>
          </cell>
          <cell r="I774" t="str">
            <v>C</v>
          </cell>
          <cell r="J774" t="str">
            <v>om_exp</v>
          </cell>
          <cell r="K774" t="str">
            <v>juris_cp</v>
          </cell>
          <cell r="M774" t="str">
            <v>2010/12/1/8/A/0</v>
          </cell>
        </row>
        <row r="775">
          <cell r="A775" t="str">
            <v>774</v>
          </cell>
          <cell r="B775" t="str">
            <v>OM8_8147</v>
          </cell>
          <cell r="C775" t="str">
            <v>147 - CP Jurisdictional Factor</v>
          </cell>
          <cell r="D775">
            <v>0.98031049999999997</v>
          </cell>
          <cell r="F775" t="str">
            <v>CALC</v>
          </cell>
          <cell r="H775" t="str">
            <v>147</v>
          </cell>
          <cell r="I775" t="str">
            <v>C</v>
          </cell>
          <cell r="J775" t="str">
            <v>om_exp</v>
          </cell>
          <cell r="K775" t="str">
            <v>juris_cp</v>
          </cell>
          <cell r="M775" t="str">
            <v>2010/12/1/8/A/0</v>
          </cell>
        </row>
        <row r="776">
          <cell r="A776" t="str">
            <v>775</v>
          </cell>
          <cell r="B776" t="str">
            <v>OM8_8147</v>
          </cell>
          <cell r="C776" t="str">
            <v>147 - CP Jurisdictional Factor</v>
          </cell>
          <cell r="D776">
            <v>0.98031049999999997</v>
          </cell>
          <cell r="F776" t="str">
            <v>CALC</v>
          </cell>
          <cell r="H776" t="str">
            <v>147</v>
          </cell>
          <cell r="I776" t="str">
            <v>C</v>
          </cell>
          <cell r="J776" t="str">
            <v>om_exp</v>
          </cell>
          <cell r="K776" t="str">
            <v>juris_cp</v>
          </cell>
          <cell r="M776" t="str">
            <v>2010/12/1/8/A/0</v>
          </cell>
        </row>
        <row r="777">
          <cell r="A777" t="str">
            <v>776</v>
          </cell>
          <cell r="B777" t="str">
            <v>OM8_8147</v>
          </cell>
          <cell r="C777" t="str">
            <v>147 - CP Jurisdictional Factor</v>
          </cell>
          <cell r="D777">
            <v>0.98031049999999997</v>
          </cell>
          <cell r="F777" t="str">
            <v>CALC</v>
          </cell>
          <cell r="H777" t="str">
            <v>147</v>
          </cell>
          <cell r="I777" t="str">
            <v>C</v>
          </cell>
          <cell r="J777" t="str">
            <v>om_exp</v>
          </cell>
          <cell r="K777" t="str">
            <v>juris_cp</v>
          </cell>
          <cell r="M777" t="str">
            <v>2010/12/1/8/A/0</v>
          </cell>
        </row>
        <row r="778">
          <cell r="A778" t="str">
            <v>777</v>
          </cell>
          <cell r="B778" t="str">
            <v>OM8_8147</v>
          </cell>
          <cell r="C778" t="str">
            <v>147 - CP Jurisdictional Factor</v>
          </cell>
          <cell r="D778">
            <v>0.98031049999999997</v>
          </cell>
          <cell r="F778" t="str">
            <v>CALC</v>
          </cell>
          <cell r="H778" t="str">
            <v>147</v>
          </cell>
          <cell r="I778" t="str">
            <v>C</v>
          </cell>
          <cell r="J778" t="str">
            <v>om_exp</v>
          </cell>
          <cell r="K778" t="str">
            <v>juris_cp</v>
          </cell>
          <cell r="M778" t="str">
            <v>2010/12/1/8/A/0</v>
          </cell>
        </row>
        <row r="779">
          <cell r="A779" t="str">
            <v>778</v>
          </cell>
          <cell r="B779" t="str">
            <v>OMA_8147</v>
          </cell>
          <cell r="C779" t="str">
            <v>147 - Energy Jurisdictional Factor</v>
          </cell>
          <cell r="D779">
            <v>0.980271</v>
          </cell>
          <cell r="F779" t="str">
            <v>CALC</v>
          </cell>
          <cell r="H779" t="str">
            <v>147</v>
          </cell>
          <cell r="I779" t="str">
            <v>C</v>
          </cell>
          <cell r="J779" t="str">
            <v>om_exp</v>
          </cell>
          <cell r="K779" t="str">
            <v>juris_energy</v>
          </cell>
          <cell r="M779" t="str">
            <v>2010/12/1/8/A/0</v>
          </cell>
        </row>
        <row r="780">
          <cell r="A780" t="str">
            <v>779</v>
          </cell>
          <cell r="B780" t="str">
            <v>OMA_8147</v>
          </cell>
          <cell r="C780" t="str">
            <v>147 - Energy Jurisdictional Factor</v>
          </cell>
          <cell r="D780">
            <v>0.980271</v>
          </cell>
          <cell r="F780" t="str">
            <v>CALC</v>
          </cell>
          <cell r="H780" t="str">
            <v>147</v>
          </cell>
          <cell r="I780" t="str">
            <v>C</v>
          </cell>
          <cell r="J780" t="str">
            <v>om_exp</v>
          </cell>
          <cell r="K780" t="str">
            <v>juris_energy</v>
          </cell>
          <cell r="M780" t="str">
            <v>2010/12/1/8/A/0</v>
          </cell>
        </row>
        <row r="781">
          <cell r="A781" t="str">
            <v>780</v>
          </cell>
          <cell r="B781" t="str">
            <v>OMA_8147</v>
          </cell>
          <cell r="C781" t="str">
            <v>147 - Energy Jurisdictional Factor</v>
          </cell>
          <cell r="D781">
            <v>0.980271</v>
          </cell>
          <cell r="F781" t="str">
            <v>CALC</v>
          </cell>
          <cell r="H781" t="str">
            <v>147</v>
          </cell>
          <cell r="I781" t="str">
            <v>C</v>
          </cell>
          <cell r="J781" t="str">
            <v>om_exp</v>
          </cell>
          <cell r="K781" t="str">
            <v>juris_energy</v>
          </cell>
          <cell r="M781" t="str">
            <v>2010/12/1/8/A/0</v>
          </cell>
        </row>
        <row r="782">
          <cell r="A782" t="str">
            <v>781</v>
          </cell>
          <cell r="B782" t="str">
            <v>OMA_8147</v>
          </cell>
          <cell r="C782" t="str">
            <v>147 - Energy Jurisdictional Factor</v>
          </cell>
          <cell r="D782">
            <v>0.980271</v>
          </cell>
          <cell r="F782" t="str">
            <v>CALC</v>
          </cell>
          <cell r="H782" t="str">
            <v>147</v>
          </cell>
          <cell r="I782" t="str">
            <v>C</v>
          </cell>
          <cell r="J782" t="str">
            <v>om_exp</v>
          </cell>
          <cell r="K782" t="str">
            <v>juris_energy</v>
          </cell>
          <cell r="M782" t="str">
            <v>2010/12/1/8/A/0</v>
          </cell>
        </row>
        <row r="783">
          <cell r="A783" t="str">
            <v>782</v>
          </cell>
          <cell r="B783" t="str">
            <v>OMA_8147</v>
          </cell>
          <cell r="C783" t="str">
            <v>147 - Energy Jurisdictional Factor</v>
          </cell>
          <cell r="D783">
            <v>0.980271</v>
          </cell>
          <cell r="F783" t="str">
            <v>CALC</v>
          </cell>
          <cell r="H783" t="str">
            <v>147</v>
          </cell>
          <cell r="I783" t="str">
            <v>C</v>
          </cell>
          <cell r="J783" t="str">
            <v>om_exp</v>
          </cell>
          <cell r="K783" t="str">
            <v>juris_energy</v>
          </cell>
          <cell r="M783" t="str">
            <v>2010/12/1/8/A/0</v>
          </cell>
        </row>
        <row r="784">
          <cell r="A784" t="str">
            <v>783</v>
          </cell>
          <cell r="B784" t="str">
            <v>OMA_8147</v>
          </cell>
          <cell r="C784" t="str">
            <v>147 - Energy Jurisdictional Factor</v>
          </cell>
          <cell r="D784">
            <v>0.980271</v>
          </cell>
          <cell r="F784" t="str">
            <v>CALC</v>
          </cell>
          <cell r="H784" t="str">
            <v>147</v>
          </cell>
          <cell r="I784" t="str">
            <v>C</v>
          </cell>
          <cell r="J784" t="str">
            <v>om_exp</v>
          </cell>
          <cell r="K784" t="str">
            <v>juris_energy</v>
          </cell>
          <cell r="M784" t="str">
            <v>2010/12/1/8/A/0</v>
          </cell>
        </row>
        <row r="785">
          <cell r="A785" t="str">
            <v>784</v>
          </cell>
          <cell r="B785" t="str">
            <v>OMA_8147</v>
          </cell>
          <cell r="C785" t="str">
            <v>147 - Energy Jurisdictional Factor</v>
          </cell>
          <cell r="D785">
            <v>0.980271</v>
          </cell>
          <cell r="F785" t="str">
            <v>CALC</v>
          </cell>
          <cell r="H785" t="str">
            <v>147</v>
          </cell>
          <cell r="I785" t="str">
            <v>C</v>
          </cell>
          <cell r="J785" t="str">
            <v>om_exp</v>
          </cell>
          <cell r="K785" t="str">
            <v>juris_energy</v>
          </cell>
          <cell r="M785" t="str">
            <v>2010/12/1/8/A/0</v>
          </cell>
        </row>
        <row r="786">
          <cell r="A786" t="str">
            <v>785</v>
          </cell>
          <cell r="B786" t="str">
            <v>OMA_8147</v>
          </cell>
          <cell r="C786" t="str">
            <v>147 - Energy Jurisdictional Factor</v>
          </cell>
          <cell r="D786">
            <v>0.980271</v>
          </cell>
          <cell r="F786" t="str">
            <v>CALC</v>
          </cell>
          <cell r="H786" t="str">
            <v>147</v>
          </cell>
          <cell r="I786" t="str">
            <v>C</v>
          </cell>
          <cell r="J786" t="str">
            <v>om_exp</v>
          </cell>
          <cell r="K786" t="str">
            <v>juris_energy</v>
          </cell>
          <cell r="M786" t="str">
            <v>2010/12/1/8/A/0</v>
          </cell>
        </row>
        <row r="787">
          <cell r="A787" t="str">
            <v>786</v>
          </cell>
          <cell r="B787" t="str">
            <v>OM1_8147</v>
          </cell>
          <cell r="C787" t="str">
            <v>147 - O &amp; M Expenses Amount</v>
          </cell>
          <cell r="D787">
            <v>0</v>
          </cell>
          <cell r="F787" t="str">
            <v>CALC</v>
          </cell>
          <cell r="H787" t="str">
            <v>147</v>
          </cell>
          <cell r="I787" t="str">
            <v>C</v>
          </cell>
          <cell r="J787" t="str">
            <v>om_exp</v>
          </cell>
          <cell r="K787" t="str">
            <v>beg_bal</v>
          </cell>
          <cell r="M787" t="str">
            <v>2010/12/1/8/A/0</v>
          </cell>
        </row>
        <row r="788">
          <cell r="A788" t="str">
            <v>787</v>
          </cell>
          <cell r="B788" t="str">
            <v>OM1_8147</v>
          </cell>
          <cell r="C788" t="str">
            <v>147 - O &amp; M Expenses Amount</v>
          </cell>
          <cell r="D788">
            <v>173200.28</v>
          </cell>
          <cell r="F788" t="str">
            <v>CALC</v>
          </cell>
          <cell r="H788" t="str">
            <v>147</v>
          </cell>
          <cell r="I788" t="str">
            <v>C</v>
          </cell>
          <cell r="J788" t="str">
            <v>om_exp</v>
          </cell>
          <cell r="K788" t="str">
            <v>beg_bal</v>
          </cell>
          <cell r="M788" t="str">
            <v>2010/12/1/8/A/0</v>
          </cell>
        </row>
        <row r="789">
          <cell r="A789" t="str">
            <v>788</v>
          </cell>
          <cell r="B789" t="str">
            <v>OM1_8147</v>
          </cell>
          <cell r="C789" t="str">
            <v>147 - O &amp; M Expenses Amount</v>
          </cell>
          <cell r="D789">
            <v>0</v>
          </cell>
          <cell r="F789" t="str">
            <v>CALC</v>
          </cell>
          <cell r="H789" t="str">
            <v>147</v>
          </cell>
          <cell r="I789" t="str">
            <v>C</v>
          </cell>
          <cell r="J789" t="str">
            <v>om_exp</v>
          </cell>
          <cell r="K789" t="str">
            <v>beg_bal</v>
          </cell>
          <cell r="M789" t="str">
            <v>2010/12/1/8/A/0</v>
          </cell>
        </row>
        <row r="790">
          <cell r="A790" t="str">
            <v>789</v>
          </cell>
          <cell r="B790" t="str">
            <v>OM1_8147</v>
          </cell>
          <cell r="C790" t="str">
            <v>147 - O &amp; M Expenses Amount</v>
          </cell>
          <cell r="D790">
            <v>902.96</v>
          </cell>
          <cell r="F790" t="str">
            <v>CALC</v>
          </cell>
          <cell r="H790" t="str">
            <v>147</v>
          </cell>
          <cell r="I790" t="str">
            <v>C</v>
          </cell>
          <cell r="J790" t="str">
            <v>om_exp</v>
          </cell>
          <cell r="K790" t="str">
            <v>beg_bal</v>
          </cell>
          <cell r="M790" t="str">
            <v>2010/12/1/8/A/0</v>
          </cell>
        </row>
        <row r="791">
          <cell r="A791" t="str">
            <v>790</v>
          </cell>
          <cell r="B791" t="str">
            <v>OM1_8147</v>
          </cell>
          <cell r="C791" t="str">
            <v>147 - O &amp; M Expenses Amount</v>
          </cell>
          <cell r="D791">
            <v>0</v>
          </cell>
          <cell r="F791" t="str">
            <v>CALC</v>
          </cell>
          <cell r="H791" t="str">
            <v>147</v>
          </cell>
          <cell r="I791" t="str">
            <v>C</v>
          </cell>
          <cell r="J791" t="str">
            <v>om_exp</v>
          </cell>
          <cell r="K791" t="str">
            <v>beg_bal</v>
          </cell>
          <cell r="M791" t="str">
            <v>2010/12/1/8/A/0</v>
          </cell>
        </row>
        <row r="792">
          <cell r="A792" t="str">
            <v>791</v>
          </cell>
          <cell r="B792" t="str">
            <v>OM1_8147</v>
          </cell>
          <cell r="C792" t="str">
            <v>147 - O &amp; M Expenses Amount</v>
          </cell>
          <cell r="D792">
            <v>0</v>
          </cell>
          <cell r="F792" t="str">
            <v>CALC</v>
          </cell>
          <cell r="H792" t="str">
            <v>147</v>
          </cell>
          <cell r="I792" t="str">
            <v>C</v>
          </cell>
          <cell r="J792" t="str">
            <v>om_exp</v>
          </cell>
          <cell r="K792" t="str">
            <v>beg_bal</v>
          </cell>
          <cell r="M792" t="str">
            <v>2010/12/1/8/A/0</v>
          </cell>
        </row>
        <row r="793">
          <cell r="A793" t="str">
            <v>792</v>
          </cell>
          <cell r="B793" t="str">
            <v>OM1_8147</v>
          </cell>
          <cell r="C793" t="str">
            <v>147 - O &amp; M Expenses Amount</v>
          </cell>
          <cell r="D793">
            <v>0</v>
          </cell>
          <cell r="F793" t="str">
            <v>CALC</v>
          </cell>
          <cell r="H793" t="str">
            <v>147</v>
          </cell>
          <cell r="I793" t="str">
            <v>C</v>
          </cell>
          <cell r="J793" t="str">
            <v>om_exp</v>
          </cell>
          <cell r="K793" t="str">
            <v>beg_bal</v>
          </cell>
          <cell r="M793" t="str">
            <v>2010/12/1/8/A/0</v>
          </cell>
        </row>
        <row r="794">
          <cell r="A794" t="str">
            <v>793</v>
          </cell>
          <cell r="B794" t="str">
            <v>OM1_8147</v>
          </cell>
          <cell r="C794" t="str">
            <v>147 - O &amp; M Expenses Amount</v>
          </cell>
          <cell r="D794">
            <v>0</v>
          </cell>
          <cell r="F794" t="str">
            <v>CALC</v>
          </cell>
          <cell r="H794" t="str">
            <v>147</v>
          </cell>
          <cell r="I794" t="str">
            <v>C</v>
          </cell>
          <cell r="J794" t="str">
            <v>om_exp</v>
          </cell>
          <cell r="K794" t="str">
            <v>beg_bal</v>
          </cell>
          <cell r="M794" t="str">
            <v>2010/12/1/8/A/0</v>
          </cell>
        </row>
        <row r="795">
          <cell r="A795" t="str">
            <v>794</v>
          </cell>
          <cell r="B795" t="str">
            <v>OM9_8147</v>
          </cell>
          <cell r="C795" t="str">
            <v>147 - GCP Jurisdictional Factor</v>
          </cell>
          <cell r="D795">
            <v>1</v>
          </cell>
          <cell r="F795" t="str">
            <v>CALC</v>
          </cell>
          <cell r="H795" t="str">
            <v>147</v>
          </cell>
          <cell r="I795" t="str">
            <v>C</v>
          </cell>
          <cell r="J795" t="str">
            <v>om_exp</v>
          </cell>
          <cell r="K795" t="str">
            <v>juris_gcp</v>
          </cell>
          <cell r="M795" t="str">
            <v>2010/12/1/8/A/0</v>
          </cell>
        </row>
        <row r="796">
          <cell r="A796" t="str">
            <v>795</v>
          </cell>
          <cell r="B796" t="str">
            <v>OM9_8147</v>
          </cell>
          <cell r="C796" t="str">
            <v>147 - GCP Jurisdictional Factor</v>
          </cell>
          <cell r="D796">
            <v>1</v>
          </cell>
          <cell r="F796" t="str">
            <v>CALC</v>
          </cell>
          <cell r="H796" t="str">
            <v>147</v>
          </cell>
          <cell r="I796" t="str">
            <v>C</v>
          </cell>
          <cell r="J796" t="str">
            <v>om_exp</v>
          </cell>
          <cell r="K796" t="str">
            <v>juris_gcp</v>
          </cell>
          <cell r="M796" t="str">
            <v>2010/12/1/8/A/0</v>
          </cell>
        </row>
        <row r="797">
          <cell r="A797" t="str">
            <v>796</v>
          </cell>
          <cell r="B797" t="str">
            <v>OM9_8147</v>
          </cell>
          <cell r="C797" t="str">
            <v>147 - GCP Jurisdictional Factor</v>
          </cell>
          <cell r="D797">
            <v>1</v>
          </cell>
          <cell r="F797" t="str">
            <v>CALC</v>
          </cell>
          <cell r="H797" t="str">
            <v>147</v>
          </cell>
          <cell r="I797" t="str">
            <v>C</v>
          </cell>
          <cell r="J797" t="str">
            <v>om_exp</v>
          </cell>
          <cell r="K797" t="str">
            <v>juris_gcp</v>
          </cell>
          <cell r="M797" t="str">
            <v>2010/12/1/8/A/0</v>
          </cell>
        </row>
        <row r="798">
          <cell r="A798" t="str">
            <v>797</v>
          </cell>
          <cell r="B798" t="str">
            <v>OM9_8147</v>
          </cell>
          <cell r="C798" t="str">
            <v>147 - GCP Jurisdictional Factor</v>
          </cell>
          <cell r="D798">
            <v>1</v>
          </cell>
          <cell r="F798" t="str">
            <v>CALC</v>
          </cell>
          <cell r="H798" t="str">
            <v>147</v>
          </cell>
          <cell r="I798" t="str">
            <v>C</v>
          </cell>
          <cell r="J798" t="str">
            <v>om_exp</v>
          </cell>
          <cell r="K798" t="str">
            <v>juris_gcp</v>
          </cell>
          <cell r="M798" t="str">
            <v>2010/12/1/8/A/0</v>
          </cell>
        </row>
        <row r="799">
          <cell r="A799" t="str">
            <v>798</v>
          </cell>
          <cell r="B799" t="str">
            <v>OM9_8147</v>
          </cell>
          <cell r="C799" t="str">
            <v>147 - GCP Jurisdictional Factor</v>
          </cell>
          <cell r="D799">
            <v>1</v>
          </cell>
          <cell r="F799" t="str">
            <v>CALC</v>
          </cell>
          <cell r="H799" t="str">
            <v>147</v>
          </cell>
          <cell r="I799" t="str">
            <v>C</v>
          </cell>
          <cell r="J799" t="str">
            <v>om_exp</v>
          </cell>
          <cell r="K799" t="str">
            <v>juris_gcp</v>
          </cell>
          <cell r="M799" t="str">
            <v>2010/12/1/8/A/0</v>
          </cell>
        </row>
        <row r="800">
          <cell r="A800" t="str">
            <v>799</v>
          </cell>
          <cell r="B800" t="str">
            <v>OM9_8147</v>
          </cell>
          <cell r="C800" t="str">
            <v>147 - GCP Jurisdictional Factor</v>
          </cell>
          <cell r="D800">
            <v>1</v>
          </cell>
          <cell r="F800" t="str">
            <v>CALC</v>
          </cell>
          <cell r="H800" t="str">
            <v>147</v>
          </cell>
          <cell r="I800" t="str">
            <v>C</v>
          </cell>
          <cell r="J800" t="str">
            <v>om_exp</v>
          </cell>
          <cell r="K800" t="str">
            <v>juris_gcp</v>
          </cell>
          <cell r="M800" t="str">
            <v>2010/12/1/8/A/0</v>
          </cell>
        </row>
        <row r="801">
          <cell r="A801" t="str">
            <v>800</v>
          </cell>
          <cell r="B801" t="str">
            <v>OM9_8147</v>
          </cell>
          <cell r="C801" t="str">
            <v>147 - GCP Jurisdictional Factor</v>
          </cell>
          <cell r="D801">
            <v>1</v>
          </cell>
          <cell r="F801" t="str">
            <v>CALC</v>
          </cell>
          <cell r="H801" t="str">
            <v>147</v>
          </cell>
          <cell r="I801" t="str">
            <v>C</v>
          </cell>
          <cell r="J801" t="str">
            <v>om_exp</v>
          </cell>
          <cell r="K801" t="str">
            <v>juris_gcp</v>
          </cell>
          <cell r="M801" t="str">
            <v>2010/12/1/8/A/0</v>
          </cell>
        </row>
        <row r="802">
          <cell r="A802" t="str">
            <v>801</v>
          </cell>
          <cell r="B802" t="str">
            <v>OM9_8147</v>
          </cell>
          <cell r="C802" t="str">
            <v>147 - GCP Jurisdictional Factor</v>
          </cell>
          <cell r="D802">
            <v>1</v>
          </cell>
          <cell r="F802" t="str">
            <v>CALC</v>
          </cell>
          <cell r="H802" t="str">
            <v>147</v>
          </cell>
          <cell r="I802" t="str">
            <v>C</v>
          </cell>
          <cell r="J802" t="str">
            <v>om_exp</v>
          </cell>
          <cell r="K802" t="str">
            <v>juris_gcp</v>
          </cell>
          <cell r="M802" t="str">
            <v>2010/12/1/8/A/0</v>
          </cell>
        </row>
        <row r="803">
          <cell r="A803" t="str">
            <v>802</v>
          </cell>
          <cell r="B803" t="str">
            <v>OMD_8147</v>
          </cell>
          <cell r="C803" t="str">
            <v>147 - Energy Jurisdictional O &amp; M Exp Amount</v>
          </cell>
          <cell r="D803">
            <v>0</v>
          </cell>
          <cell r="F803" t="str">
            <v>CALC</v>
          </cell>
          <cell r="H803" t="str">
            <v>147</v>
          </cell>
          <cell r="I803" t="str">
            <v>C</v>
          </cell>
          <cell r="J803" t="str">
            <v>om_exp</v>
          </cell>
          <cell r="K803" t="str">
            <v>juris_energy_amt</v>
          </cell>
          <cell r="M803" t="str">
            <v>2010/12/1/8/A/0</v>
          </cell>
        </row>
        <row r="804">
          <cell r="A804" t="str">
            <v>803</v>
          </cell>
          <cell r="B804" t="str">
            <v>OMD_8147</v>
          </cell>
          <cell r="C804" t="str">
            <v>147 - Energy Jurisdictional O &amp; M Exp Amount</v>
          </cell>
          <cell r="D804">
            <v>169783.21167588001</v>
          </cell>
          <cell r="F804" t="str">
            <v>CALC</v>
          </cell>
          <cell r="H804" t="str">
            <v>147</v>
          </cell>
          <cell r="I804" t="str">
            <v>C</v>
          </cell>
          <cell r="J804" t="str">
            <v>om_exp</v>
          </cell>
          <cell r="K804" t="str">
            <v>juris_energy_amt</v>
          </cell>
          <cell r="M804" t="str">
            <v>2010/12/1/8/A/0</v>
          </cell>
        </row>
        <row r="805">
          <cell r="A805" t="str">
            <v>804</v>
          </cell>
          <cell r="B805" t="str">
            <v>OMD_8147</v>
          </cell>
          <cell r="C805" t="str">
            <v>147 - Energy Jurisdictional O &amp; M Exp Amount</v>
          </cell>
          <cell r="D805">
            <v>0</v>
          </cell>
          <cell r="F805" t="str">
            <v>CALC</v>
          </cell>
          <cell r="H805" t="str">
            <v>147</v>
          </cell>
          <cell r="I805" t="str">
            <v>C</v>
          </cell>
          <cell r="J805" t="str">
            <v>om_exp</v>
          </cell>
          <cell r="K805" t="str">
            <v>juris_energy_amt</v>
          </cell>
          <cell r="M805" t="str">
            <v>2010/12/1/8/A/0</v>
          </cell>
        </row>
        <row r="806">
          <cell r="A806" t="str">
            <v>805</v>
          </cell>
          <cell r="B806" t="str">
            <v>OMD_8147</v>
          </cell>
          <cell r="C806" t="str">
            <v>147 - Energy Jurisdictional O &amp; M Exp Amount</v>
          </cell>
          <cell r="D806">
            <v>885.14550215999998</v>
          </cell>
          <cell r="F806" t="str">
            <v>CALC</v>
          </cell>
          <cell r="H806" t="str">
            <v>147</v>
          </cell>
          <cell r="I806" t="str">
            <v>C</v>
          </cell>
          <cell r="J806" t="str">
            <v>om_exp</v>
          </cell>
          <cell r="K806" t="str">
            <v>juris_energy_amt</v>
          </cell>
          <cell r="M806" t="str">
            <v>2010/12/1/8/A/0</v>
          </cell>
        </row>
        <row r="807">
          <cell r="A807" t="str">
            <v>806</v>
          </cell>
          <cell r="B807" t="str">
            <v>OMD_8147</v>
          </cell>
          <cell r="C807" t="str">
            <v>147 - Energy Jurisdictional O &amp; M Exp Amount</v>
          </cell>
          <cell r="D807">
            <v>0</v>
          </cell>
          <cell r="F807" t="str">
            <v>CALC</v>
          </cell>
          <cell r="H807" t="str">
            <v>147</v>
          </cell>
          <cell r="I807" t="str">
            <v>C</v>
          </cell>
          <cell r="J807" t="str">
            <v>om_exp</v>
          </cell>
          <cell r="K807" t="str">
            <v>juris_energy_amt</v>
          </cell>
          <cell r="M807" t="str">
            <v>2010/12/1/8/A/0</v>
          </cell>
        </row>
        <row r="808">
          <cell r="A808" t="str">
            <v>807</v>
          </cell>
          <cell r="B808" t="str">
            <v>OMD_8147</v>
          </cell>
          <cell r="C808" t="str">
            <v>147 - Energy Jurisdictional O &amp; M Exp Amount</v>
          </cell>
          <cell r="D808">
            <v>0</v>
          </cell>
          <cell r="F808" t="str">
            <v>CALC</v>
          </cell>
          <cell r="H808" t="str">
            <v>147</v>
          </cell>
          <cell r="I808" t="str">
            <v>C</v>
          </cell>
          <cell r="J808" t="str">
            <v>om_exp</v>
          </cell>
          <cell r="K808" t="str">
            <v>juris_energy_amt</v>
          </cell>
          <cell r="M808" t="str">
            <v>2010/12/1/8/A/0</v>
          </cell>
        </row>
        <row r="809">
          <cell r="A809" t="str">
            <v>808</v>
          </cell>
          <cell r="B809" t="str">
            <v>OMD_8147</v>
          </cell>
          <cell r="C809" t="str">
            <v>147 - Energy Jurisdictional O &amp; M Exp Amount</v>
          </cell>
          <cell r="D809">
            <v>0</v>
          </cell>
          <cell r="F809" t="str">
            <v>CALC</v>
          </cell>
          <cell r="H809" t="str">
            <v>147</v>
          </cell>
          <cell r="I809" t="str">
            <v>C</v>
          </cell>
          <cell r="J809" t="str">
            <v>om_exp</v>
          </cell>
          <cell r="K809" t="str">
            <v>juris_energy_amt</v>
          </cell>
          <cell r="M809" t="str">
            <v>2010/12/1/8/A/0</v>
          </cell>
        </row>
        <row r="810">
          <cell r="A810" t="str">
            <v>809</v>
          </cell>
          <cell r="B810" t="str">
            <v>OMD_8147</v>
          </cell>
          <cell r="C810" t="str">
            <v>147 - Energy Jurisdictional O &amp; M Exp Amount</v>
          </cell>
          <cell r="D810">
            <v>0</v>
          </cell>
          <cell r="F810" t="str">
            <v>CALC</v>
          </cell>
          <cell r="H810" t="str">
            <v>147</v>
          </cell>
          <cell r="I810" t="str">
            <v>C</v>
          </cell>
          <cell r="J810" t="str">
            <v>om_exp</v>
          </cell>
          <cell r="K810" t="str">
            <v>juris_energy_amt</v>
          </cell>
          <cell r="M810" t="str">
            <v>2010/12/1/8/A/0</v>
          </cell>
        </row>
        <row r="811">
          <cell r="A811" t="str">
            <v>810</v>
          </cell>
          <cell r="B811" t="str">
            <v>OME_8147</v>
          </cell>
          <cell r="C811" t="str">
            <v>147 - Total Jurisdictional O &amp; M Exp Amount</v>
          </cell>
          <cell r="D811">
            <v>0</v>
          </cell>
          <cell r="F811" t="str">
            <v>CALC</v>
          </cell>
          <cell r="H811" t="str">
            <v>147</v>
          </cell>
          <cell r="I811" t="str">
            <v>C</v>
          </cell>
          <cell r="J811" t="str">
            <v>om_exp</v>
          </cell>
          <cell r="K811" t="str">
            <v>total_juris_amt</v>
          </cell>
          <cell r="M811" t="str">
            <v>2010/12/1/8/A/0</v>
          </cell>
        </row>
        <row r="812">
          <cell r="A812" t="str">
            <v>811</v>
          </cell>
          <cell r="B812" t="str">
            <v>OME_8147</v>
          </cell>
          <cell r="C812" t="str">
            <v>147 - Total Jurisdictional O &amp; M Exp Amount</v>
          </cell>
          <cell r="D812">
            <v>169783.21167588001</v>
          </cell>
          <cell r="F812" t="str">
            <v>CALC</v>
          </cell>
          <cell r="H812" t="str">
            <v>147</v>
          </cell>
          <cell r="I812" t="str">
            <v>C</v>
          </cell>
          <cell r="J812" t="str">
            <v>om_exp</v>
          </cell>
          <cell r="K812" t="str">
            <v>total_juris_amt</v>
          </cell>
          <cell r="M812" t="str">
            <v>2010/12/1/8/A/0</v>
          </cell>
        </row>
        <row r="813">
          <cell r="A813" t="str">
            <v>812</v>
          </cell>
          <cell r="B813" t="str">
            <v>OME_8147</v>
          </cell>
          <cell r="C813" t="str">
            <v>147 - Total Jurisdictional O &amp; M Exp Amount</v>
          </cell>
          <cell r="D813">
            <v>0</v>
          </cell>
          <cell r="F813" t="str">
            <v>CALC</v>
          </cell>
          <cell r="H813" t="str">
            <v>147</v>
          </cell>
          <cell r="I813" t="str">
            <v>C</v>
          </cell>
          <cell r="J813" t="str">
            <v>om_exp</v>
          </cell>
          <cell r="K813" t="str">
            <v>total_juris_amt</v>
          </cell>
          <cell r="M813" t="str">
            <v>2010/12/1/8/A/0</v>
          </cell>
        </row>
        <row r="814">
          <cell r="A814" t="str">
            <v>813</v>
          </cell>
          <cell r="B814" t="str">
            <v>OME_8147</v>
          </cell>
          <cell r="C814" t="str">
            <v>147 - Total Jurisdictional O &amp; M Exp Amount</v>
          </cell>
          <cell r="D814">
            <v>885.14550215999998</v>
          </cell>
          <cell r="F814" t="str">
            <v>CALC</v>
          </cell>
          <cell r="H814" t="str">
            <v>147</v>
          </cell>
          <cell r="I814" t="str">
            <v>C</v>
          </cell>
          <cell r="J814" t="str">
            <v>om_exp</v>
          </cell>
          <cell r="K814" t="str">
            <v>total_juris_amt</v>
          </cell>
          <cell r="M814" t="str">
            <v>2010/12/1/8/A/0</v>
          </cell>
        </row>
        <row r="815">
          <cell r="A815" t="str">
            <v>814</v>
          </cell>
          <cell r="B815" t="str">
            <v>OME_8147</v>
          </cell>
          <cell r="C815" t="str">
            <v>147 - Total Jurisdictional O &amp; M Exp Amount</v>
          </cell>
          <cell r="D815">
            <v>0</v>
          </cell>
          <cell r="F815" t="str">
            <v>CALC</v>
          </cell>
          <cell r="H815" t="str">
            <v>147</v>
          </cell>
          <cell r="I815" t="str">
            <v>C</v>
          </cell>
          <cell r="J815" t="str">
            <v>om_exp</v>
          </cell>
          <cell r="K815" t="str">
            <v>total_juris_amt</v>
          </cell>
          <cell r="M815" t="str">
            <v>2010/12/1/8/A/0</v>
          </cell>
        </row>
        <row r="816">
          <cell r="A816" t="str">
            <v>815</v>
          </cell>
          <cell r="B816" t="str">
            <v>OME_8147</v>
          </cell>
          <cell r="C816" t="str">
            <v>147 - Total Jurisdictional O &amp; M Exp Amount</v>
          </cell>
          <cell r="D816">
            <v>0</v>
          </cell>
          <cell r="F816" t="str">
            <v>CALC</v>
          </cell>
          <cell r="H816" t="str">
            <v>147</v>
          </cell>
          <cell r="I816" t="str">
            <v>C</v>
          </cell>
          <cell r="J816" t="str">
            <v>om_exp</v>
          </cell>
          <cell r="K816" t="str">
            <v>total_juris_amt</v>
          </cell>
          <cell r="M816" t="str">
            <v>2010/12/1/8/A/0</v>
          </cell>
        </row>
        <row r="817">
          <cell r="A817" t="str">
            <v>816</v>
          </cell>
          <cell r="B817" t="str">
            <v>OME_8147</v>
          </cell>
          <cell r="C817" t="str">
            <v>147 - Total Jurisdictional O &amp; M Exp Amount</v>
          </cell>
          <cell r="D817">
            <v>0</v>
          </cell>
          <cell r="F817" t="str">
            <v>CALC</v>
          </cell>
          <cell r="H817" t="str">
            <v>147</v>
          </cell>
          <cell r="I817" t="str">
            <v>C</v>
          </cell>
          <cell r="J817" t="str">
            <v>om_exp</v>
          </cell>
          <cell r="K817" t="str">
            <v>total_juris_amt</v>
          </cell>
          <cell r="M817" t="str">
            <v>2010/12/1/8/A/0</v>
          </cell>
        </row>
        <row r="818">
          <cell r="A818" t="str">
            <v>817</v>
          </cell>
          <cell r="B818" t="str">
            <v>OME_8147</v>
          </cell>
          <cell r="C818" t="str">
            <v>147 - Total Jurisdictional O &amp; M Exp Amount</v>
          </cell>
          <cell r="D818">
            <v>0</v>
          </cell>
          <cell r="F818" t="str">
            <v>CALC</v>
          </cell>
          <cell r="H818" t="str">
            <v>147</v>
          </cell>
          <cell r="I818" t="str">
            <v>C</v>
          </cell>
          <cell r="J818" t="str">
            <v>om_exp</v>
          </cell>
          <cell r="K818" t="str">
            <v>total_juris_amt</v>
          </cell>
          <cell r="M818" t="str">
            <v>2010/12/1/8/A/0</v>
          </cell>
        </row>
        <row r="819">
          <cell r="A819" t="str">
            <v>818</v>
          </cell>
          <cell r="B819" t="str">
            <v>411_8000</v>
          </cell>
          <cell r="C819" t="str">
            <v xml:space="preserve">GAIN FROM DISPOSITION OF ALLOWANCE-ECRC           </v>
          </cell>
          <cell r="D819">
            <v>-20772.439999999999</v>
          </cell>
          <cell r="E819" t="str">
            <v>411800</v>
          </cell>
          <cell r="F819" t="str">
            <v>WALKER</v>
          </cell>
          <cell r="G819" t="str">
            <v>CM</v>
          </cell>
          <cell r="H819" t="str">
            <v>148</v>
          </cell>
          <cell r="I819" t="str">
            <v>W</v>
          </cell>
          <cell r="M819" t="str">
            <v>2010/12/1/8/A/0</v>
          </cell>
        </row>
        <row r="820">
          <cell r="A820" t="str">
            <v>819</v>
          </cell>
          <cell r="B820" t="str">
            <v>OM5_8148</v>
          </cell>
          <cell r="C820" t="str">
            <v>148 - CP Allocation O &amp; M Exp Amount</v>
          </cell>
          <cell r="D820">
            <v>0</v>
          </cell>
          <cell r="F820" t="str">
            <v>CALC</v>
          </cell>
          <cell r="H820" t="str">
            <v>148</v>
          </cell>
          <cell r="I820" t="str">
            <v>C</v>
          </cell>
          <cell r="J820" t="str">
            <v>om_exp</v>
          </cell>
          <cell r="K820" t="str">
            <v>alloc_cp_amt</v>
          </cell>
          <cell r="M820" t="str">
            <v>2010/12/1/8/A/0</v>
          </cell>
        </row>
        <row r="821">
          <cell r="A821" t="str">
            <v>820</v>
          </cell>
          <cell r="B821" t="str">
            <v>OM2_8148</v>
          </cell>
          <cell r="C821" t="str">
            <v>148 - CP Allocation Factor</v>
          </cell>
          <cell r="D821">
            <v>0</v>
          </cell>
          <cell r="F821" t="str">
            <v>CALC</v>
          </cell>
          <cell r="H821" t="str">
            <v>148</v>
          </cell>
          <cell r="I821" t="str">
            <v>C</v>
          </cell>
          <cell r="J821" t="str">
            <v>om_exp</v>
          </cell>
          <cell r="K821" t="str">
            <v>alloc_cp</v>
          </cell>
          <cell r="M821" t="str">
            <v>2010/12/1/8/A/0</v>
          </cell>
        </row>
        <row r="822">
          <cell r="A822" t="str">
            <v>821</v>
          </cell>
          <cell r="B822" t="str">
            <v>OM6_8148</v>
          </cell>
          <cell r="C822" t="str">
            <v>148 - GCP Allocation O &amp; M Exp Amount</v>
          </cell>
          <cell r="D822">
            <v>0</v>
          </cell>
          <cell r="F822" t="str">
            <v>CALC</v>
          </cell>
          <cell r="H822" t="str">
            <v>148</v>
          </cell>
          <cell r="I822" t="str">
            <v>C</v>
          </cell>
          <cell r="J822" t="str">
            <v>om_exp</v>
          </cell>
          <cell r="K822" t="str">
            <v>alloc_gcp_amt</v>
          </cell>
          <cell r="M822" t="str">
            <v>2010/12/1/8/A/0</v>
          </cell>
        </row>
        <row r="823">
          <cell r="A823" t="str">
            <v>822</v>
          </cell>
          <cell r="B823" t="str">
            <v>OM3_8148</v>
          </cell>
          <cell r="C823" t="str">
            <v>148 - GCP Allocation Factor</v>
          </cell>
          <cell r="D823">
            <v>0</v>
          </cell>
          <cell r="F823" t="str">
            <v>CALC</v>
          </cell>
          <cell r="H823" t="str">
            <v>148</v>
          </cell>
          <cell r="I823" t="str">
            <v>C</v>
          </cell>
          <cell r="J823" t="str">
            <v>om_exp</v>
          </cell>
          <cell r="K823" t="str">
            <v>alloc_gcp</v>
          </cell>
          <cell r="M823" t="str">
            <v>2010/12/1/8/A/0</v>
          </cell>
        </row>
        <row r="824">
          <cell r="A824" t="str">
            <v>823</v>
          </cell>
          <cell r="B824" t="str">
            <v>OMC_8148</v>
          </cell>
          <cell r="C824" t="str">
            <v>148 - GCP Jurisdictional O &amp; M Exp Amount</v>
          </cell>
          <cell r="D824">
            <v>0</v>
          </cell>
          <cell r="F824" t="str">
            <v>CALC</v>
          </cell>
          <cell r="H824" t="str">
            <v>148</v>
          </cell>
          <cell r="I824" t="str">
            <v>C</v>
          </cell>
          <cell r="J824" t="str">
            <v>om_exp</v>
          </cell>
          <cell r="K824" t="str">
            <v>juris_gcp_amt</v>
          </cell>
          <cell r="M824" t="str">
            <v>2010/12/1/8/A/0</v>
          </cell>
        </row>
        <row r="825">
          <cell r="A825" t="str">
            <v>824</v>
          </cell>
          <cell r="B825" t="str">
            <v>OM4_8148</v>
          </cell>
          <cell r="C825" t="str">
            <v>148 - Energy Allocation Factor</v>
          </cell>
          <cell r="D825">
            <v>1</v>
          </cell>
          <cell r="F825" t="str">
            <v>CALC</v>
          </cell>
          <cell r="H825" t="str">
            <v>148</v>
          </cell>
          <cell r="I825" t="str">
            <v>C</v>
          </cell>
          <cell r="J825" t="str">
            <v>om_exp</v>
          </cell>
          <cell r="K825" t="str">
            <v>alloc_energy</v>
          </cell>
          <cell r="M825" t="str">
            <v>2010/12/1/8/A/0</v>
          </cell>
        </row>
        <row r="826">
          <cell r="A826" t="str">
            <v>825</v>
          </cell>
          <cell r="B826" t="str">
            <v>OM7_8148</v>
          </cell>
          <cell r="C826" t="str">
            <v>148 - Energy Allocation O &amp; M Exp Amount</v>
          </cell>
          <cell r="D826">
            <v>-20772.439999999999</v>
          </cell>
          <cell r="F826" t="str">
            <v>CALC</v>
          </cell>
          <cell r="H826" t="str">
            <v>148</v>
          </cell>
          <cell r="I826" t="str">
            <v>C</v>
          </cell>
          <cell r="J826" t="str">
            <v>om_exp</v>
          </cell>
          <cell r="K826" t="str">
            <v>alloc_energy_amt</v>
          </cell>
          <cell r="M826" t="str">
            <v>2010/12/1/8/A/0</v>
          </cell>
        </row>
        <row r="827">
          <cell r="A827" t="str">
            <v>826</v>
          </cell>
          <cell r="B827" t="str">
            <v>OMB_8148</v>
          </cell>
          <cell r="C827" t="str">
            <v>148 - CP Jurisdictional O &amp; M Exp Amount</v>
          </cell>
          <cell r="D827">
            <v>0</v>
          </cell>
          <cell r="F827" t="str">
            <v>CALC</v>
          </cell>
          <cell r="H827" t="str">
            <v>148</v>
          </cell>
          <cell r="I827" t="str">
            <v>C</v>
          </cell>
          <cell r="J827" t="str">
            <v>om_exp</v>
          </cell>
          <cell r="K827" t="str">
            <v>juris_cp_amt</v>
          </cell>
          <cell r="M827" t="str">
            <v>2010/12/1/8/A/0</v>
          </cell>
        </row>
        <row r="828">
          <cell r="A828" t="str">
            <v>827</v>
          </cell>
          <cell r="B828" t="str">
            <v>OM8_8148</v>
          </cell>
          <cell r="C828" t="str">
            <v>148 - CP Jurisdictional Factor</v>
          </cell>
          <cell r="D828">
            <v>0.98031049999999997</v>
          </cell>
          <cell r="F828" t="str">
            <v>CALC</v>
          </cell>
          <cell r="H828" t="str">
            <v>148</v>
          </cell>
          <cell r="I828" t="str">
            <v>C</v>
          </cell>
          <cell r="J828" t="str">
            <v>om_exp</v>
          </cell>
          <cell r="K828" t="str">
            <v>juris_cp</v>
          </cell>
          <cell r="M828" t="str">
            <v>2010/12/1/8/A/0</v>
          </cell>
        </row>
        <row r="829">
          <cell r="A829" t="str">
            <v>828</v>
          </cell>
          <cell r="B829" t="str">
            <v>OMA_8148</v>
          </cell>
          <cell r="C829" t="str">
            <v>148 - Energy Jurisdictional Factor</v>
          </cell>
          <cell r="D829">
            <v>0.980271</v>
          </cell>
          <cell r="F829" t="str">
            <v>CALC</v>
          </cell>
          <cell r="H829" t="str">
            <v>148</v>
          </cell>
          <cell r="I829" t="str">
            <v>C</v>
          </cell>
          <cell r="J829" t="str">
            <v>om_exp</v>
          </cell>
          <cell r="K829" t="str">
            <v>juris_energy</v>
          </cell>
          <cell r="M829" t="str">
            <v>2010/12/1/8/A/0</v>
          </cell>
        </row>
        <row r="830">
          <cell r="A830" t="str">
            <v>829</v>
          </cell>
          <cell r="B830" t="str">
            <v>OM1_8148</v>
          </cell>
          <cell r="C830" t="str">
            <v>148 - O &amp; M Expenses Amount</v>
          </cell>
          <cell r="D830">
            <v>-20772.439999999999</v>
          </cell>
          <cell r="F830" t="str">
            <v>CALC</v>
          </cell>
          <cell r="H830" t="str">
            <v>148</v>
          </cell>
          <cell r="I830" t="str">
            <v>C</v>
          </cell>
          <cell r="J830" t="str">
            <v>om_exp</v>
          </cell>
          <cell r="K830" t="str">
            <v>beg_bal</v>
          </cell>
          <cell r="M830" t="str">
            <v>2010/12/1/8/A/0</v>
          </cell>
        </row>
        <row r="831">
          <cell r="A831" t="str">
            <v>830</v>
          </cell>
          <cell r="B831" t="str">
            <v>OM9_8148</v>
          </cell>
          <cell r="C831" t="str">
            <v>148 - GCP Jurisdictional Factor</v>
          </cell>
          <cell r="D831">
            <v>1</v>
          </cell>
          <cell r="F831" t="str">
            <v>CALC</v>
          </cell>
          <cell r="H831" t="str">
            <v>148</v>
          </cell>
          <cell r="I831" t="str">
            <v>C</v>
          </cell>
          <cell r="J831" t="str">
            <v>om_exp</v>
          </cell>
          <cell r="K831" t="str">
            <v>juris_gcp</v>
          </cell>
          <cell r="M831" t="str">
            <v>2010/12/1/8/A/0</v>
          </cell>
        </row>
        <row r="832">
          <cell r="A832" t="str">
            <v>831</v>
          </cell>
          <cell r="B832" t="str">
            <v>OMD_8148</v>
          </cell>
          <cell r="C832" t="str">
            <v>148 - Energy Jurisdictional O &amp; M Exp Amount</v>
          </cell>
          <cell r="D832">
            <v>-20362.620531240002</v>
          </cell>
          <cell r="F832" t="str">
            <v>CALC</v>
          </cell>
          <cell r="H832" t="str">
            <v>148</v>
          </cell>
          <cell r="I832" t="str">
            <v>C</v>
          </cell>
          <cell r="J832" t="str">
            <v>om_exp</v>
          </cell>
          <cell r="K832" t="str">
            <v>juris_energy_amt</v>
          </cell>
          <cell r="M832" t="str">
            <v>2010/12/1/8/A/0</v>
          </cell>
        </row>
        <row r="833">
          <cell r="A833" t="str">
            <v>832</v>
          </cell>
          <cell r="B833" t="str">
            <v>OME_8148</v>
          </cell>
          <cell r="C833" t="str">
            <v>148 - Total Jurisdictional O &amp; M Exp Amount</v>
          </cell>
          <cell r="D833">
            <v>-20362.620531240002</v>
          </cell>
          <cell r="F833" t="str">
            <v>CALC</v>
          </cell>
          <cell r="H833" t="str">
            <v>148</v>
          </cell>
          <cell r="I833" t="str">
            <v>C</v>
          </cell>
          <cell r="J833" t="str">
            <v>om_exp</v>
          </cell>
          <cell r="K833" t="str">
            <v>total_juris_amt</v>
          </cell>
          <cell r="M833" t="str">
            <v>2010/12/1/8/A/0</v>
          </cell>
        </row>
        <row r="834">
          <cell r="A834" t="str">
            <v>833</v>
          </cell>
          <cell r="B834" t="str">
            <v>CI1_8002</v>
          </cell>
          <cell r="C834" t="str">
            <v>8002 - Depreciation Expense</v>
          </cell>
          <cell r="D834">
            <v>19775.29</v>
          </cell>
          <cell r="F834" t="str">
            <v>CATS</v>
          </cell>
          <cell r="H834" t="str">
            <v>8002</v>
          </cell>
          <cell r="I834" t="str">
            <v>A</v>
          </cell>
          <cell r="J834" t="str">
            <v>cap_exp</v>
          </cell>
          <cell r="K834" t="str">
            <v>depr_exp</v>
          </cell>
          <cell r="M834" t="str">
            <v>2010/12/1/8/A/0</v>
          </cell>
        </row>
        <row r="835">
          <cell r="A835" t="str">
            <v>834</v>
          </cell>
          <cell r="B835" t="str">
            <v>CI5_8002</v>
          </cell>
          <cell r="C835" t="str">
            <v>8002 - End of Month CWIP Balance</v>
          </cell>
          <cell r="D835">
            <v>50764.55</v>
          </cell>
          <cell r="F835" t="str">
            <v>CALC</v>
          </cell>
          <cell r="H835" t="str">
            <v>8002</v>
          </cell>
          <cell r="J835" t="str">
            <v>cap_exp</v>
          </cell>
          <cell r="K835" t="str">
            <v>end_cwip_bal</v>
          </cell>
          <cell r="M835" t="str">
            <v>2010/12/1/8/A/0</v>
          </cell>
        </row>
        <row r="836">
          <cell r="A836" t="str">
            <v>835</v>
          </cell>
          <cell r="B836" t="str">
            <v>CI7_8002</v>
          </cell>
          <cell r="C836" t="str">
            <v>8002 - Plant Additions</v>
          </cell>
          <cell r="D836">
            <v>0</v>
          </cell>
          <cell r="F836" t="str">
            <v>CATS</v>
          </cell>
          <cell r="H836" t="str">
            <v>8002</v>
          </cell>
          <cell r="I836" t="str">
            <v>A</v>
          </cell>
          <cell r="J836" t="str">
            <v>cap_exp</v>
          </cell>
          <cell r="K836" t="str">
            <v>plt_add</v>
          </cell>
          <cell r="M836" t="str">
            <v>2010/12/1/8/A/0</v>
          </cell>
        </row>
        <row r="837">
          <cell r="A837" t="str">
            <v>836</v>
          </cell>
          <cell r="B837" t="str">
            <v>CI8_8002</v>
          </cell>
          <cell r="C837" t="str">
            <v>8002 - Retirements</v>
          </cell>
          <cell r="D837">
            <v>0</v>
          </cell>
          <cell r="F837" t="str">
            <v>CATS</v>
          </cell>
          <cell r="H837" t="str">
            <v>8002</v>
          </cell>
          <cell r="I837" t="str">
            <v>A</v>
          </cell>
          <cell r="J837" t="str">
            <v>cap_exp</v>
          </cell>
          <cell r="K837" t="str">
            <v>ret</v>
          </cell>
          <cell r="M837" t="str">
            <v>2010/12/1/8/A/0</v>
          </cell>
        </row>
        <row r="838">
          <cell r="A838" t="str">
            <v>837</v>
          </cell>
          <cell r="B838" t="str">
            <v>CI9_8002</v>
          </cell>
          <cell r="C838" t="str">
            <v>8002 - Plant Trans and Adjs</v>
          </cell>
          <cell r="D838">
            <v>0</v>
          </cell>
          <cell r="F838" t="str">
            <v>CATS</v>
          </cell>
          <cell r="H838" t="str">
            <v>8002</v>
          </cell>
          <cell r="I838" t="str">
            <v>A</v>
          </cell>
          <cell r="J838" t="str">
            <v>cap_exp</v>
          </cell>
          <cell r="K838" t="str">
            <v>plt_tradjs</v>
          </cell>
          <cell r="M838" t="str">
            <v>2010/12/1/8/A/0</v>
          </cell>
        </row>
        <row r="839">
          <cell r="A839" t="str">
            <v>838</v>
          </cell>
          <cell r="B839" t="str">
            <v>CIA_8002</v>
          </cell>
          <cell r="C839" t="str">
            <v>8002 - Reserve Removal Cost</v>
          </cell>
          <cell r="D839">
            <v>0</v>
          </cell>
          <cell r="F839" t="str">
            <v>CATS</v>
          </cell>
          <cell r="H839" t="str">
            <v>8002</v>
          </cell>
          <cell r="I839" t="str">
            <v>A</v>
          </cell>
          <cell r="J839" t="str">
            <v>cap_exp</v>
          </cell>
          <cell r="K839" t="str">
            <v>resv_rem_cost</v>
          </cell>
          <cell r="M839" t="str">
            <v>2010/12/1/8/A/0</v>
          </cell>
        </row>
        <row r="840">
          <cell r="A840" t="str">
            <v>839</v>
          </cell>
          <cell r="B840" t="str">
            <v>CIB_8002</v>
          </cell>
          <cell r="C840" t="str">
            <v>8002 - Reserve Salvage</v>
          </cell>
          <cell r="D840">
            <v>0</v>
          </cell>
          <cell r="F840" t="str">
            <v>CATS</v>
          </cell>
          <cell r="H840" t="str">
            <v>8002</v>
          </cell>
          <cell r="I840" t="str">
            <v>A</v>
          </cell>
          <cell r="J840" t="str">
            <v>cap_exp</v>
          </cell>
          <cell r="K840" t="str">
            <v>resv_salv</v>
          </cell>
          <cell r="M840" t="str">
            <v>2010/12/1/8/A/0</v>
          </cell>
        </row>
        <row r="841">
          <cell r="A841" t="str">
            <v>840</v>
          </cell>
          <cell r="B841" t="str">
            <v>CIC_8002</v>
          </cell>
          <cell r="C841" t="str">
            <v>8002 - Reserve Trans and Adjs</v>
          </cell>
          <cell r="D841">
            <v>0</v>
          </cell>
          <cell r="F841" t="str">
            <v>CATS</v>
          </cell>
          <cell r="H841" t="str">
            <v>8002</v>
          </cell>
          <cell r="I841" t="str">
            <v>A</v>
          </cell>
          <cell r="J841" t="str">
            <v>cap_exp</v>
          </cell>
          <cell r="K841" t="str">
            <v>resv_tradjs</v>
          </cell>
          <cell r="M841" t="str">
            <v>2010/12/1/8/A/0</v>
          </cell>
        </row>
        <row r="842">
          <cell r="A842" t="str">
            <v>841</v>
          </cell>
          <cell r="B842" t="str">
            <v>CIP_8002</v>
          </cell>
          <cell r="C842" t="str">
            <v>8002 - Beginning of Month Plant Balance</v>
          </cell>
          <cell r="D842">
            <v>9896802.9000000004</v>
          </cell>
          <cell r="F842" t="str">
            <v>PRIOR_JV</v>
          </cell>
          <cell r="H842" t="str">
            <v>8002</v>
          </cell>
          <cell r="I842" t="str">
            <v>P</v>
          </cell>
          <cell r="J842" t="str">
            <v>cap_exp</v>
          </cell>
          <cell r="K842" t="str">
            <v>beg_plant_bal</v>
          </cell>
          <cell r="M842" t="str">
            <v>2010/12/1/8/A/0</v>
          </cell>
        </row>
        <row r="843">
          <cell r="A843" t="str">
            <v>842</v>
          </cell>
          <cell r="B843" t="str">
            <v>CIQ_8002</v>
          </cell>
          <cell r="C843" t="str">
            <v>8002 - Beginning of Month Reserve Balance</v>
          </cell>
          <cell r="D843">
            <v>8793468.1600000001</v>
          </cell>
          <cell r="F843" t="str">
            <v>PRIOR_JV</v>
          </cell>
          <cell r="H843" t="str">
            <v>8002</v>
          </cell>
          <cell r="I843" t="str">
            <v>P</v>
          </cell>
          <cell r="J843" t="str">
            <v>cap_exp</v>
          </cell>
          <cell r="K843" t="str">
            <v>beg_resv_bal</v>
          </cell>
          <cell r="M843" t="str">
            <v>2010/12/1/8/A/0</v>
          </cell>
        </row>
        <row r="844">
          <cell r="A844" t="str">
            <v>843</v>
          </cell>
          <cell r="B844" t="str">
            <v>CIR_8002</v>
          </cell>
          <cell r="C844" t="str">
            <v>8002 - End of Month Plant Balance</v>
          </cell>
          <cell r="D844">
            <v>9896802.9000000004</v>
          </cell>
          <cell r="F844" t="str">
            <v>CALC</v>
          </cell>
          <cell r="H844" t="str">
            <v>8002</v>
          </cell>
          <cell r="J844" t="str">
            <v>cap_exp</v>
          </cell>
          <cell r="K844" t="str">
            <v>end_plant_bal</v>
          </cell>
          <cell r="M844" t="str">
            <v>2010/12/1/8/A/0</v>
          </cell>
        </row>
        <row r="845">
          <cell r="A845" t="str">
            <v>844</v>
          </cell>
          <cell r="B845" t="str">
            <v>CIS_8002</v>
          </cell>
          <cell r="C845" t="str">
            <v>8002 - End of Month Reserve Balance</v>
          </cell>
          <cell r="D845">
            <v>8813243.4499999993</v>
          </cell>
          <cell r="F845" t="str">
            <v>CALC</v>
          </cell>
          <cell r="H845" t="str">
            <v>8002</v>
          </cell>
          <cell r="J845" t="str">
            <v>cap_exp</v>
          </cell>
          <cell r="K845" t="str">
            <v>end_resv_bal</v>
          </cell>
          <cell r="M845" t="str">
            <v>2010/12/1/8/A/0</v>
          </cell>
        </row>
        <row r="846">
          <cell r="A846" t="str">
            <v>845</v>
          </cell>
          <cell r="B846" t="str">
            <v>CO1_8002</v>
          </cell>
          <cell r="C846" t="str">
            <v>8002 - Beginning of Month Net Book</v>
          </cell>
          <cell r="D846">
            <v>1103334.74</v>
          </cell>
          <cell r="F846" t="str">
            <v>CALC</v>
          </cell>
          <cell r="H846" t="str">
            <v>8002</v>
          </cell>
          <cell r="J846" t="str">
            <v>cap_exp</v>
          </cell>
          <cell r="K846" t="str">
            <v>beg_net_book</v>
          </cell>
          <cell r="M846" t="str">
            <v>2010/12/1/8/A/0</v>
          </cell>
        </row>
        <row r="847">
          <cell r="A847" t="str">
            <v>846</v>
          </cell>
          <cell r="B847" t="str">
            <v>CO2_8002</v>
          </cell>
          <cell r="C847" t="str">
            <v>8002 - End of Month Net Book</v>
          </cell>
          <cell r="D847">
            <v>1083559.45</v>
          </cell>
          <cell r="F847" t="str">
            <v>CALC</v>
          </cell>
          <cell r="H847" t="str">
            <v>8002</v>
          </cell>
          <cell r="J847" t="str">
            <v>cap_exp</v>
          </cell>
          <cell r="K847" t="str">
            <v>end_net_book</v>
          </cell>
          <cell r="M847" t="str">
            <v>2010/12/1/8/A/0</v>
          </cell>
        </row>
        <row r="848">
          <cell r="A848" t="str">
            <v>847</v>
          </cell>
          <cell r="B848" t="str">
            <v>CO3_8002</v>
          </cell>
          <cell r="C848" t="str">
            <v>8002 - Average Net Book</v>
          </cell>
          <cell r="D848">
            <v>1093447.095</v>
          </cell>
          <cell r="F848" t="str">
            <v>CALC</v>
          </cell>
          <cell r="H848" t="str">
            <v>8002</v>
          </cell>
          <cell r="J848" t="str">
            <v>cap_exp</v>
          </cell>
          <cell r="K848" t="str">
            <v>avg_net_book</v>
          </cell>
          <cell r="M848" t="str">
            <v>2010/12/1/8/A/0</v>
          </cell>
        </row>
        <row r="849">
          <cell r="A849" t="str">
            <v>848</v>
          </cell>
          <cell r="B849" t="str">
            <v>CO4_8002</v>
          </cell>
          <cell r="C849" t="str">
            <v>8002 - Annual Equity Rate</v>
          </cell>
          <cell r="D849">
            <v>4.7018999999999998E-2</v>
          </cell>
          <cell r="F849" t="str">
            <v>CALC</v>
          </cell>
          <cell r="H849" t="str">
            <v>8002</v>
          </cell>
          <cell r="J849" t="str">
            <v>cap_exp</v>
          </cell>
          <cell r="K849" t="str">
            <v>equity_ror</v>
          </cell>
          <cell r="M849" t="str">
            <v>2010/12/1/8/A/0</v>
          </cell>
        </row>
        <row r="850">
          <cell r="A850" t="str">
            <v>849</v>
          </cell>
          <cell r="B850" t="str">
            <v>CO5_8002</v>
          </cell>
          <cell r="C850" t="str">
            <v>8002 - Annual Debt Rate</v>
          </cell>
          <cell r="D850">
            <v>1.9473000000000001E-2</v>
          </cell>
          <cell r="F850" t="str">
            <v>CALC</v>
          </cell>
          <cell r="H850" t="str">
            <v>8002</v>
          </cell>
          <cell r="J850" t="str">
            <v>cap_exp</v>
          </cell>
          <cell r="K850" t="str">
            <v>debt_ror</v>
          </cell>
          <cell r="M850" t="str">
            <v>2010/12/1/8/A/0</v>
          </cell>
        </row>
        <row r="851">
          <cell r="A851" t="str">
            <v>850</v>
          </cell>
          <cell r="B851" t="str">
            <v>CO6_8002</v>
          </cell>
          <cell r="C851" t="str">
            <v>8002 - State Tax Rate</v>
          </cell>
          <cell r="D851">
            <v>5.5E-2</v>
          </cell>
          <cell r="F851" t="str">
            <v>CALC</v>
          </cell>
          <cell r="H851" t="str">
            <v>8002</v>
          </cell>
          <cell r="J851" t="str">
            <v>cap_exp</v>
          </cell>
          <cell r="K851" t="str">
            <v>state_tax_rate</v>
          </cell>
          <cell r="M851" t="str">
            <v>2010/12/1/8/A/0</v>
          </cell>
        </row>
        <row r="852">
          <cell r="A852" t="str">
            <v>851</v>
          </cell>
          <cell r="B852" t="str">
            <v>CO7_8002</v>
          </cell>
          <cell r="C852" t="str">
            <v>8002 - Federal Tax Rate</v>
          </cell>
          <cell r="D852">
            <v>0.35</v>
          </cell>
          <cell r="F852" t="str">
            <v>CALC</v>
          </cell>
          <cell r="H852" t="str">
            <v>8002</v>
          </cell>
          <cell r="J852" t="str">
            <v>cap_exp</v>
          </cell>
          <cell r="K852" t="str">
            <v>fed_tax_rate</v>
          </cell>
          <cell r="M852" t="str">
            <v>2010/12/1/8/A/0</v>
          </cell>
        </row>
        <row r="853">
          <cell r="A853" t="str">
            <v>852</v>
          </cell>
          <cell r="B853" t="str">
            <v>CO8_8002</v>
          </cell>
          <cell r="C853" t="str">
            <v>8002 - Grossed State Tax Rate</v>
          </cell>
          <cell r="D853">
            <v>5.8201058201058198E-2</v>
          </cell>
          <cell r="F853" t="str">
            <v>CALC</v>
          </cell>
          <cell r="H853" t="str">
            <v>8002</v>
          </cell>
          <cell r="J853" t="str">
            <v>cap_exp</v>
          </cell>
          <cell r="K853" t="str">
            <v>gross_state_tax_rate</v>
          </cell>
          <cell r="M853" t="str">
            <v>2010/12/1/8/A/0</v>
          </cell>
        </row>
        <row r="854">
          <cell r="A854" t="str">
            <v>853</v>
          </cell>
          <cell r="B854" t="str">
            <v>CO9_8002</v>
          </cell>
          <cell r="C854" t="str">
            <v>8002 - Grossed Federal Tax Rate</v>
          </cell>
          <cell r="D854">
            <v>0.53846153846153799</v>
          </cell>
          <cell r="F854" t="str">
            <v>CALC</v>
          </cell>
          <cell r="H854" t="str">
            <v>8002</v>
          </cell>
          <cell r="J854" t="str">
            <v>cap_exp</v>
          </cell>
          <cell r="K854" t="str">
            <v>gross_fed_tax_rate</v>
          </cell>
          <cell r="M854" t="str">
            <v>2010/12/1/8/A/0</v>
          </cell>
        </row>
        <row r="855">
          <cell r="A855" t="str">
            <v>854</v>
          </cell>
          <cell r="B855" t="str">
            <v>COA_8002</v>
          </cell>
          <cell r="C855" t="str">
            <v>8002 - Return on Equity Amount</v>
          </cell>
          <cell r="D855">
            <v>4284.4537523384997</v>
          </cell>
          <cell r="F855" t="str">
            <v>CALC</v>
          </cell>
          <cell r="H855" t="str">
            <v>8002</v>
          </cell>
          <cell r="J855" t="str">
            <v>cap_exp</v>
          </cell>
          <cell r="K855" t="str">
            <v>equity_ror_amt</v>
          </cell>
          <cell r="M855" t="str">
            <v>2010/12/1/8/A/0</v>
          </cell>
        </row>
        <row r="856">
          <cell r="A856" t="str">
            <v>855</v>
          </cell>
          <cell r="B856" t="str">
            <v>COB_8002</v>
          </cell>
          <cell r="C856" t="str">
            <v>8002 - State Tax Amount</v>
          </cell>
          <cell r="D856">
            <v>249.35974219959499</v>
          </cell>
          <cell r="F856" t="str">
            <v>CALC</v>
          </cell>
          <cell r="H856" t="str">
            <v>8002</v>
          </cell>
          <cell r="J856" t="str">
            <v>cap_exp</v>
          </cell>
          <cell r="K856" t="str">
            <v>state_tax_amt</v>
          </cell>
          <cell r="M856" t="str">
            <v>2010/12/1/8/A/0</v>
          </cell>
        </row>
        <row r="857">
          <cell r="A857" t="str">
            <v>856</v>
          </cell>
          <cell r="B857" t="str">
            <v>COC_8002</v>
          </cell>
          <cell r="C857" t="str">
            <v>8002 - Federal Tax Amount</v>
          </cell>
          <cell r="D857">
            <v>2441.28418936666</v>
          </cell>
          <cell r="F857" t="str">
            <v>CALC</v>
          </cell>
          <cell r="H857" t="str">
            <v>8002</v>
          </cell>
          <cell r="J857" t="str">
            <v>cap_exp</v>
          </cell>
          <cell r="K857" t="str">
            <v>fed_tax_amt</v>
          </cell>
          <cell r="M857" t="str">
            <v>2010/12/1/8/A/0</v>
          </cell>
        </row>
        <row r="858">
          <cell r="A858" t="str">
            <v>857</v>
          </cell>
          <cell r="B858" t="str">
            <v>COD_8002</v>
          </cell>
          <cell r="C858" t="str">
            <v>8002 - Return on Debt Amount</v>
          </cell>
          <cell r="D858">
            <v>1774.445945766</v>
          </cell>
          <cell r="F858" t="str">
            <v>CALC</v>
          </cell>
          <cell r="H858" t="str">
            <v>8002</v>
          </cell>
          <cell r="J858" t="str">
            <v>cap_exp</v>
          </cell>
          <cell r="K858" t="str">
            <v>debt_ror_amt</v>
          </cell>
          <cell r="M858" t="str">
            <v>2010/12/1/8/A/0</v>
          </cell>
        </row>
        <row r="859">
          <cell r="A859" t="str">
            <v>858</v>
          </cell>
          <cell r="B859" t="str">
            <v>COE_8002</v>
          </cell>
          <cell r="C859" t="str">
            <v>8002 - Total Cap Exp Amount</v>
          </cell>
          <cell r="D859">
            <v>28524.833629670698</v>
          </cell>
          <cell r="F859" t="str">
            <v>CALC</v>
          </cell>
          <cell r="H859" t="str">
            <v>8002</v>
          </cell>
          <cell r="J859" t="str">
            <v>cap_exp</v>
          </cell>
          <cell r="K859" t="str">
            <v>total_amt</v>
          </cell>
          <cell r="M859" t="str">
            <v>2010/12/1/8/A/0</v>
          </cell>
        </row>
        <row r="860">
          <cell r="A860" t="str">
            <v>859</v>
          </cell>
          <cell r="B860" t="str">
            <v>COF_8002</v>
          </cell>
          <cell r="C860" t="str">
            <v>8002 - CP Allocation Factor</v>
          </cell>
          <cell r="D860">
            <v>0</v>
          </cell>
          <cell r="F860" t="str">
            <v>CALC</v>
          </cell>
          <cell r="H860" t="str">
            <v>8002</v>
          </cell>
          <cell r="J860" t="str">
            <v>cap_exp</v>
          </cell>
          <cell r="K860" t="str">
            <v>alloc_cp</v>
          </cell>
          <cell r="M860" t="str">
            <v>2010/12/1/8/A/0</v>
          </cell>
        </row>
        <row r="861">
          <cell r="A861" t="str">
            <v>860</v>
          </cell>
          <cell r="B861" t="str">
            <v>COG_8002</v>
          </cell>
          <cell r="C861" t="str">
            <v>8002 - GCP Allocation Factor</v>
          </cell>
          <cell r="D861">
            <v>0</v>
          </cell>
          <cell r="F861" t="str">
            <v>CALC</v>
          </cell>
          <cell r="H861" t="str">
            <v>8002</v>
          </cell>
          <cell r="J861" t="str">
            <v>cap_exp</v>
          </cell>
          <cell r="K861" t="str">
            <v>alloc_gcp</v>
          </cell>
          <cell r="M861" t="str">
            <v>2010/12/1/8/A/0</v>
          </cell>
        </row>
        <row r="862">
          <cell r="A862" t="str">
            <v>861</v>
          </cell>
          <cell r="B862" t="str">
            <v>COH_8002</v>
          </cell>
          <cell r="C862" t="str">
            <v>8002 - Energy Allocation Factor</v>
          </cell>
          <cell r="D862">
            <v>1</v>
          </cell>
          <cell r="F862" t="str">
            <v>CALC</v>
          </cell>
          <cell r="H862" t="str">
            <v>8002</v>
          </cell>
          <cell r="J862" t="str">
            <v>cap_exp</v>
          </cell>
          <cell r="K862" t="str">
            <v>alloc_engy</v>
          </cell>
          <cell r="M862" t="str">
            <v>2010/12/1/8/A/0</v>
          </cell>
        </row>
        <row r="863">
          <cell r="A863" t="str">
            <v>862</v>
          </cell>
          <cell r="B863" t="str">
            <v>COI_8002</v>
          </cell>
          <cell r="C863" t="str">
            <v>8002 - CP Allocation Cap Exp Amount</v>
          </cell>
          <cell r="D863">
            <v>0</v>
          </cell>
          <cell r="F863" t="str">
            <v>CALC</v>
          </cell>
          <cell r="H863" t="str">
            <v>8002</v>
          </cell>
          <cell r="J863" t="str">
            <v>cap_exp</v>
          </cell>
          <cell r="K863" t="str">
            <v>alloc_cp_amt</v>
          </cell>
          <cell r="M863" t="str">
            <v>2010/12/1/8/A/0</v>
          </cell>
        </row>
        <row r="864">
          <cell r="A864" t="str">
            <v>863</v>
          </cell>
          <cell r="B864" t="str">
            <v>COJ_8002</v>
          </cell>
          <cell r="C864" t="str">
            <v>8002 - GCP Allocation Cap Exp Amount</v>
          </cell>
          <cell r="D864">
            <v>0</v>
          </cell>
          <cell r="F864" t="str">
            <v>CALC</v>
          </cell>
          <cell r="H864" t="str">
            <v>8002</v>
          </cell>
          <cell r="J864" t="str">
            <v>cap_exp</v>
          </cell>
          <cell r="K864" t="str">
            <v>alloc_gcp_amt</v>
          </cell>
          <cell r="M864" t="str">
            <v>2010/12/1/8/A/0</v>
          </cell>
        </row>
        <row r="865">
          <cell r="A865" t="str">
            <v>864</v>
          </cell>
          <cell r="B865" t="str">
            <v>COK_8002</v>
          </cell>
          <cell r="C865" t="str">
            <v>8002 - Energy Allocation Cap Exp Amount</v>
          </cell>
          <cell r="D865">
            <v>28524.833629670698</v>
          </cell>
          <cell r="F865" t="str">
            <v>CALC</v>
          </cell>
          <cell r="H865" t="str">
            <v>8002</v>
          </cell>
          <cell r="J865" t="str">
            <v>cap_exp</v>
          </cell>
          <cell r="K865" t="str">
            <v>alloc_engy_amt</v>
          </cell>
          <cell r="M865" t="str">
            <v>2010/12/1/8/A/0</v>
          </cell>
        </row>
        <row r="866">
          <cell r="A866" t="str">
            <v>865</v>
          </cell>
          <cell r="B866" t="str">
            <v>COL_8002</v>
          </cell>
          <cell r="C866" t="str">
            <v>8002 - CP Jurisdictional Factor</v>
          </cell>
          <cell r="D866">
            <v>0.98031049999999997</v>
          </cell>
          <cell r="F866" t="str">
            <v>CALC</v>
          </cell>
          <cell r="H866" t="str">
            <v>8002</v>
          </cell>
          <cell r="J866" t="str">
            <v>cap_exp</v>
          </cell>
          <cell r="K866" t="str">
            <v>juris_cp_factor</v>
          </cell>
          <cell r="M866" t="str">
            <v>2010/12/1/8/A/0</v>
          </cell>
        </row>
        <row r="867">
          <cell r="A867" t="str">
            <v>866</v>
          </cell>
          <cell r="B867" t="str">
            <v>COM_8002</v>
          </cell>
          <cell r="C867" t="str">
            <v>8002 - GCP Jurisdictional Factor</v>
          </cell>
          <cell r="D867">
            <v>1</v>
          </cell>
          <cell r="F867" t="str">
            <v>CALC</v>
          </cell>
          <cell r="H867" t="str">
            <v>8002</v>
          </cell>
          <cell r="J867" t="str">
            <v>cap_exp</v>
          </cell>
          <cell r="K867" t="str">
            <v>juris_gcp_factor</v>
          </cell>
          <cell r="M867" t="str">
            <v>2010/12/1/8/A/0</v>
          </cell>
        </row>
        <row r="868">
          <cell r="A868" t="str">
            <v>867</v>
          </cell>
          <cell r="B868" t="str">
            <v>CON_8002</v>
          </cell>
          <cell r="C868" t="str">
            <v>8002 - Energy Jurisdictional Factor</v>
          </cell>
          <cell r="D868">
            <v>0.980271</v>
          </cell>
          <cell r="F868" t="str">
            <v>CALC</v>
          </cell>
          <cell r="H868" t="str">
            <v>8002</v>
          </cell>
          <cell r="J868" t="str">
            <v>cap_exp</v>
          </cell>
          <cell r="K868" t="str">
            <v>juris_engy_factor</v>
          </cell>
          <cell r="M868" t="str">
            <v>2010/12/1/8/A/0</v>
          </cell>
        </row>
        <row r="869">
          <cell r="A869" t="str">
            <v>868</v>
          </cell>
          <cell r="B869" t="str">
            <v>COO_8002</v>
          </cell>
          <cell r="C869" t="str">
            <v>8002 - CP Jurisdictional Cap Exp Amount</v>
          </cell>
          <cell r="D869">
            <v>0</v>
          </cell>
          <cell r="F869" t="str">
            <v>CALC</v>
          </cell>
          <cell r="H869" t="str">
            <v>8002</v>
          </cell>
          <cell r="J869" t="str">
            <v>cap_exp</v>
          </cell>
          <cell r="K869" t="str">
            <v>juris_cp_amt</v>
          </cell>
          <cell r="M869" t="str">
            <v>2010/12/1/8/A/0</v>
          </cell>
        </row>
        <row r="870">
          <cell r="A870" t="str">
            <v>869</v>
          </cell>
          <cell r="B870" t="str">
            <v>COP_8002</v>
          </cell>
          <cell r="C870" t="str">
            <v>8002 - GCP Jurisdictional Cap Exp Amount</v>
          </cell>
          <cell r="D870">
            <v>0</v>
          </cell>
          <cell r="F870" t="str">
            <v>CALC</v>
          </cell>
          <cell r="H870" t="str">
            <v>8002</v>
          </cell>
          <cell r="J870" t="str">
            <v>cap_exp</v>
          </cell>
          <cell r="K870" t="str">
            <v>juris_gcp_amt</v>
          </cell>
          <cell r="M870" t="str">
            <v>2010/12/1/8/A/0</v>
          </cell>
        </row>
        <row r="871">
          <cell r="A871" t="str">
            <v>870</v>
          </cell>
          <cell r="B871" t="str">
            <v>COQ_8002</v>
          </cell>
          <cell r="C871" t="str">
            <v>8002 - Energy Jurisdictional Cap Exp Amount</v>
          </cell>
          <cell r="D871">
            <v>27962.067186990898</v>
          </cell>
          <cell r="F871" t="str">
            <v>CALC</v>
          </cell>
          <cell r="H871" t="str">
            <v>8002</v>
          </cell>
          <cell r="J871" t="str">
            <v>cap_exp</v>
          </cell>
          <cell r="K871" t="str">
            <v>juris_engy_amt</v>
          </cell>
          <cell r="M871" t="str">
            <v>2010/12/1/8/A/0</v>
          </cell>
        </row>
        <row r="872">
          <cell r="A872" t="str">
            <v>871</v>
          </cell>
          <cell r="B872" t="str">
            <v>COR_8002</v>
          </cell>
          <cell r="C872" t="str">
            <v>8002 - Total Jurisdictional Cap Exp Amount</v>
          </cell>
          <cell r="D872">
            <v>27962.067186990898</v>
          </cell>
          <cell r="F872" t="str">
            <v>CALC</v>
          </cell>
          <cell r="H872" t="str">
            <v>8002</v>
          </cell>
          <cell r="J872" t="str">
            <v>cap_exp</v>
          </cell>
          <cell r="K872" t="str">
            <v>total_juris_amt</v>
          </cell>
          <cell r="M872" t="str">
            <v>2010/12/1/8/A/0</v>
          </cell>
        </row>
        <row r="873">
          <cell r="A873" t="str">
            <v>872</v>
          </cell>
          <cell r="B873" t="str">
            <v>CI1_8003</v>
          </cell>
          <cell r="C873" t="str">
            <v>8003 - Depreciation Expense</v>
          </cell>
          <cell r="D873">
            <v>24401.57</v>
          </cell>
          <cell r="F873" t="str">
            <v>CATS</v>
          </cell>
          <cell r="H873" t="str">
            <v>8003</v>
          </cell>
          <cell r="I873" t="str">
            <v>A</v>
          </cell>
          <cell r="J873" t="str">
            <v>cap_exp</v>
          </cell>
          <cell r="K873" t="str">
            <v>depr_exp</v>
          </cell>
          <cell r="M873" t="str">
            <v>2010/12/1/8/A/0</v>
          </cell>
        </row>
        <row r="874">
          <cell r="A874" t="str">
            <v>873</v>
          </cell>
          <cell r="B874" t="str">
            <v>CI5_8003</v>
          </cell>
          <cell r="C874" t="str">
            <v>8003 - End of Month CWIP Balance</v>
          </cell>
          <cell r="D874">
            <v>24196.59</v>
          </cell>
          <cell r="F874" t="str">
            <v>CALC</v>
          </cell>
          <cell r="H874" t="str">
            <v>8003</v>
          </cell>
          <cell r="J874" t="str">
            <v>cap_exp</v>
          </cell>
          <cell r="K874" t="str">
            <v>end_cwip_bal</v>
          </cell>
          <cell r="M874" t="str">
            <v>2010/12/1/8/A/0</v>
          </cell>
        </row>
        <row r="875">
          <cell r="A875" t="str">
            <v>874</v>
          </cell>
          <cell r="B875" t="str">
            <v>CI7_8003</v>
          </cell>
          <cell r="C875" t="str">
            <v>8003 - Plant Additions</v>
          </cell>
          <cell r="D875">
            <v>0</v>
          </cell>
          <cell r="F875" t="str">
            <v>CATS</v>
          </cell>
          <cell r="H875" t="str">
            <v>8003</v>
          </cell>
          <cell r="I875" t="str">
            <v>A</v>
          </cell>
          <cell r="J875" t="str">
            <v>cap_exp</v>
          </cell>
          <cell r="K875" t="str">
            <v>plt_add</v>
          </cell>
          <cell r="M875" t="str">
            <v>2010/12/1/8/A/0</v>
          </cell>
        </row>
        <row r="876">
          <cell r="A876" t="str">
            <v>875</v>
          </cell>
          <cell r="B876" t="str">
            <v>CI8_8003</v>
          </cell>
          <cell r="C876" t="str">
            <v>8003 - Retirements</v>
          </cell>
          <cell r="D876">
            <v>0</v>
          </cell>
          <cell r="F876" t="str">
            <v>CATS</v>
          </cell>
          <cell r="H876" t="str">
            <v>8003</v>
          </cell>
          <cell r="I876" t="str">
            <v>A</v>
          </cell>
          <cell r="J876" t="str">
            <v>cap_exp</v>
          </cell>
          <cell r="K876" t="str">
            <v>ret</v>
          </cell>
          <cell r="M876" t="str">
            <v>2010/12/1/8/A/0</v>
          </cell>
        </row>
        <row r="877">
          <cell r="A877" t="str">
            <v>876</v>
          </cell>
          <cell r="B877" t="str">
            <v>CI9_8003</v>
          </cell>
          <cell r="C877" t="str">
            <v>8003 - Plant Trans and Adjs</v>
          </cell>
          <cell r="D877">
            <v>0</v>
          </cell>
          <cell r="F877" t="str">
            <v>CATS</v>
          </cell>
          <cell r="H877" t="str">
            <v>8003</v>
          </cell>
          <cell r="I877" t="str">
            <v>A</v>
          </cell>
          <cell r="J877" t="str">
            <v>cap_exp</v>
          </cell>
          <cell r="K877" t="str">
            <v>plt_tradjs</v>
          </cell>
          <cell r="M877" t="str">
            <v>2010/12/1/8/A/0</v>
          </cell>
        </row>
        <row r="878">
          <cell r="A878" t="str">
            <v>877</v>
          </cell>
          <cell r="B878" t="str">
            <v>CIA_8003</v>
          </cell>
          <cell r="C878" t="str">
            <v>8003 - Reserve Removal Cost</v>
          </cell>
          <cell r="D878">
            <v>0</v>
          </cell>
          <cell r="F878" t="str">
            <v>CATS</v>
          </cell>
          <cell r="H878" t="str">
            <v>8003</v>
          </cell>
          <cell r="I878" t="str">
            <v>A</v>
          </cell>
          <cell r="J878" t="str">
            <v>cap_exp</v>
          </cell>
          <cell r="K878" t="str">
            <v>resv_rem_cost</v>
          </cell>
          <cell r="M878" t="str">
            <v>2010/12/1/8/A/0</v>
          </cell>
        </row>
        <row r="879">
          <cell r="A879" t="str">
            <v>878</v>
          </cell>
          <cell r="B879" t="str">
            <v>CIB_8003</v>
          </cell>
          <cell r="C879" t="str">
            <v>8003 - Reserve Salvage</v>
          </cell>
          <cell r="D879">
            <v>0</v>
          </cell>
          <cell r="F879" t="str">
            <v>CATS</v>
          </cell>
          <cell r="H879" t="str">
            <v>8003</v>
          </cell>
          <cell r="I879" t="str">
            <v>A</v>
          </cell>
          <cell r="J879" t="str">
            <v>cap_exp</v>
          </cell>
          <cell r="K879" t="str">
            <v>resv_salv</v>
          </cell>
          <cell r="M879" t="str">
            <v>2010/12/1/8/A/0</v>
          </cell>
        </row>
        <row r="880">
          <cell r="A880" t="str">
            <v>879</v>
          </cell>
          <cell r="B880" t="str">
            <v>CIC_8003</v>
          </cell>
          <cell r="C880" t="str">
            <v>8003 - Reserve Trans and Adjs</v>
          </cell>
          <cell r="D880">
            <v>0</v>
          </cell>
          <cell r="F880" t="str">
            <v>CATS</v>
          </cell>
          <cell r="H880" t="str">
            <v>8003</v>
          </cell>
          <cell r="I880" t="str">
            <v>A</v>
          </cell>
          <cell r="J880" t="str">
            <v>cap_exp</v>
          </cell>
          <cell r="K880" t="str">
            <v>resv_tradjs</v>
          </cell>
          <cell r="M880" t="str">
            <v>2010/12/1/8/A/0</v>
          </cell>
        </row>
        <row r="881">
          <cell r="A881" t="str">
            <v>880</v>
          </cell>
          <cell r="B881" t="str">
            <v>CIP_8003</v>
          </cell>
          <cell r="C881" t="str">
            <v>8003 - Beginning of Month Plant Balance</v>
          </cell>
          <cell r="D881">
            <v>10232475.17</v>
          </cell>
          <cell r="F881" t="str">
            <v>PRIOR_JV</v>
          </cell>
          <cell r="H881" t="str">
            <v>8003</v>
          </cell>
          <cell r="I881" t="str">
            <v>P</v>
          </cell>
          <cell r="J881" t="str">
            <v>cap_exp</v>
          </cell>
          <cell r="K881" t="str">
            <v>beg_plant_bal</v>
          </cell>
          <cell r="M881" t="str">
            <v>2010/12/1/8/A/0</v>
          </cell>
        </row>
        <row r="882">
          <cell r="A882" t="str">
            <v>881</v>
          </cell>
          <cell r="B882" t="str">
            <v>CIQ_8003</v>
          </cell>
          <cell r="C882" t="str">
            <v>8003 - Beginning of Month Reserve Balance</v>
          </cell>
          <cell r="D882">
            <v>6068557.0099999998</v>
          </cell>
          <cell r="F882" t="str">
            <v>PRIOR_JV</v>
          </cell>
          <cell r="H882" t="str">
            <v>8003</v>
          </cell>
          <cell r="I882" t="str">
            <v>P</v>
          </cell>
          <cell r="J882" t="str">
            <v>cap_exp</v>
          </cell>
          <cell r="K882" t="str">
            <v>beg_resv_bal</v>
          </cell>
          <cell r="M882" t="str">
            <v>2010/12/1/8/A/0</v>
          </cell>
        </row>
        <row r="883">
          <cell r="A883" t="str">
            <v>882</v>
          </cell>
          <cell r="B883" t="str">
            <v>CIR_8003</v>
          </cell>
          <cell r="C883" t="str">
            <v>8003 - End of Month Plant Balance</v>
          </cell>
          <cell r="D883">
            <v>10232475.17</v>
          </cell>
          <cell r="F883" t="str">
            <v>CALC</v>
          </cell>
          <cell r="H883" t="str">
            <v>8003</v>
          </cell>
          <cell r="J883" t="str">
            <v>cap_exp</v>
          </cell>
          <cell r="K883" t="str">
            <v>end_plant_bal</v>
          </cell>
          <cell r="M883" t="str">
            <v>2010/12/1/8/A/0</v>
          </cell>
        </row>
        <row r="884">
          <cell r="A884" t="str">
            <v>883</v>
          </cell>
          <cell r="B884" t="str">
            <v>CIS_8003</v>
          </cell>
          <cell r="C884" t="str">
            <v>8003 - End of Month Reserve Balance</v>
          </cell>
          <cell r="D884">
            <v>6092958.5800000001</v>
          </cell>
          <cell r="F884" t="str">
            <v>CALC</v>
          </cell>
          <cell r="H884" t="str">
            <v>8003</v>
          </cell>
          <cell r="J884" t="str">
            <v>cap_exp</v>
          </cell>
          <cell r="K884" t="str">
            <v>end_resv_bal</v>
          </cell>
          <cell r="M884" t="str">
            <v>2010/12/1/8/A/0</v>
          </cell>
        </row>
        <row r="885">
          <cell r="A885" t="str">
            <v>884</v>
          </cell>
          <cell r="B885" t="str">
            <v>CO1_8003</v>
          </cell>
          <cell r="C885" t="str">
            <v>8003 - Beginning of Month Net Book</v>
          </cell>
          <cell r="D885">
            <v>4163918.16</v>
          </cell>
          <cell r="F885" t="str">
            <v>CALC</v>
          </cell>
          <cell r="H885" t="str">
            <v>8003</v>
          </cell>
          <cell r="J885" t="str">
            <v>cap_exp</v>
          </cell>
          <cell r="K885" t="str">
            <v>beg_net_book</v>
          </cell>
          <cell r="M885" t="str">
            <v>2010/12/1/8/A/0</v>
          </cell>
        </row>
        <row r="886">
          <cell r="A886" t="str">
            <v>885</v>
          </cell>
          <cell r="B886" t="str">
            <v>CO2_8003</v>
          </cell>
          <cell r="C886" t="str">
            <v>8003 - End of Month Net Book</v>
          </cell>
          <cell r="D886">
            <v>4139516.59</v>
          </cell>
          <cell r="F886" t="str">
            <v>CALC</v>
          </cell>
          <cell r="H886" t="str">
            <v>8003</v>
          </cell>
          <cell r="J886" t="str">
            <v>cap_exp</v>
          </cell>
          <cell r="K886" t="str">
            <v>end_net_book</v>
          </cell>
          <cell r="M886" t="str">
            <v>2010/12/1/8/A/0</v>
          </cell>
        </row>
        <row r="887">
          <cell r="A887" t="str">
            <v>886</v>
          </cell>
          <cell r="B887" t="str">
            <v>CO3_8003</v>
          </cell>
          <cell r="C887" t="str">
            <v>8003 - Average Net Book</v>
          </cell>
          <cell r="D887">
            <v>4151717.375</v>
          </cell>
          <cell r="F887" t="str">
            <v>CALC</v>
          </cell>
          <cell r="H887" t="str">
            <v>8003</v>
          </cell>
          <cell r="J887" t="str">
            <v>cap_exp</v>
          </cell>
          <cell r="K887" t="str">
            <v>avg_net_book</v>
          </cell>
          <cell r="M887" t="str">
            <v>2010/12/1/8/A/0</v>
          </cell>
        </row>
        <row r="888">
          <cell r="A888" t="str">
            <v>887</v>
          </cell>
          <cell r="B888" t="str">
            <v>CO4_8003</v>
          </cell>
          <cell r="C888" t="str">
            <v>8003 - Annual Equity Rate</v>
          </cell>
          <cell r="D888">
            <v>4.7018999999999998E-2</v>
          </cell>
          <cell r="F888" t="str">
            <v>CALC</v>
          </cell>
          <cell r="H888" t="str">
            <v>8003</v>
          </cell>
          <cell r="J888" t="str">
            <v>cap_exp</v>
          </cell>
          <cell r="K888" t="str">
            <v>equity_ror</v>
          </cell>
          <cell r="M888" t="str">
            <v>2010/12/1/8/A/0</v>
          </cell>
        </row>
        <row r="889">
          <cell r="A889" t="str">
            <v>888</v>
          </cell>
          <cell r="B889" t="str">
            <v>CO5_8003</v>
          </cell>
          <cell r="C889" t="str">
            <v>8003 - Annual Debt Rate</v>
          </cell>
          <cell r="D889">
            <v>1.9473000000000001E-2</v>
          </cell>
          <cell r="F889" t="str">
            <v>CALC</v>
          </cell>
          <cell r="H889" t="str">
            <v>8003</v>
          </cell>
          <cell r="J889" t="str">
            <v>cap_exp</v>
          </cell>
          <cell r="K889" t="str">
            <v>debt_ror</v>
          </cell>
          <cell r="M889" t="str">
            <v>2010/12/1/8/A/0</v>
          </cell>
        </row>
        <row r="890">
          <cell r="A890" t="str">
            <v>889</v>
          </cell>
          <cell r="B890" t="str">
            <v>CO6_8003</v>
          </cell>
          <cell r="C890" t="str">
            <v>8003 - State Tax Rate</v>
          </cell>
          <cell r="D890">
            <v>5.5E-2</v>
          </cell>
          <cell r="F890" t="str">
            <v>CALC</v>
          </cell>
          <cell r="H890" t="str">
            <v>8003</v>
          </cell>
          <cell r="J890" t="str">
            <v>cap_exp</v>
          </cell>
          <cell r="K890" t="str">
            <v>state_tax_rate</v>
          </cell>
          <cell r="M890" t="str">
            <v>2010/12/1/8/A/0</v>
          </cell>
        </row>
        <row r="891">
          <cell r="A891" t="str">
            <v>890</v>
          </cell>
          <cell r="B891" t="str">
            <v>CO7_8003</v>
          </cell>
          <cell r="C891" t="str">
            <v>8003 - Federal Tax Rate</v>
          </cell>
          <cell r="D891">
            <v>0.35</v>
          </cell>
          <cell r="F891" t="str">
            <v>CALC</v>
          </cell>
          <cell r="H891" t="str">
            <v>8003</v>
          </cell>
          <cell r="J891" t="str">
            <v>cap_exp</v>
          </cell>
          <cell r="K891" t="str">
            <v>fed_tax_rate</v>
          </cell>
          <cell r="M891" t="str">
            <v>2010/12/1/8/A/0</v>
          </cell>
        </row>
        <row r="892">
          <cell r="A892" t="str">
            <v>891</v>
          </cell>
          <cell r="B892" t="str">
            <v>CO8_8003</v>
          </cell>
          <cell r="C892" t="str">
            <v>8003 - Grossed State Tax Rate</v>
          </cell>
          <cell r="D892">
            <v>5.8201058201058198E-2</v>
          </cell>
          <cell r="F892" t="str">
            <v>CALC</v>
          </cell>
          <cell r="H892" t="str">
            <v>8003</v>
          </cell>
          <cell r="J892" t="str">
            <v>cap_exp</v>
          </cell>
          <cell r="K892" t="str">
            <v>gross_state_tax_rate</v>
          </cell>
          <cell r="M892" t="str">
            <v>2010/12/1/8/A/0</v>
          </cell>
        </row>
        <row r="893">
          <cell r="A893" t="str">
            <v>892</v>
          </cell>
          <cell r="B893" t="str">
            <v>CO9_8003</v>
          </cell>
          <cell r="C893" t="str">
            <v>8003 - Grossed Federal Tax Rate</v>
          </cell>
          <cell r="D893">
            <v>0.53846153846153799</v>
          </cell>
          <cell r="F893" t="str">
            <v>CALC</v>
          </cell>
          <cell r="H893" t="str">
            <v>8003</v>
          </cell>
          <cell r="J893" t="str">
            <v>cap_exp</v>
          </cell>
          <cell r="K893" t="str">
            <v>gross_fed_tax_rate</v>
          </cell>
          <cell r="M893" t="str">
            <v>2010/12/1/8/A/0</v>
          </cell>
        </row>
        <row r="894">
          <cell r="A894" t="str">
            <v>893</v>
          </cell>
          <cell r="B894" t="str">
            <v>COA_8003</v>
          </cell>
          <cell r="C894" t="str">
            <v>8003 - Return on Equity Amount</v>
          </cell>
          <cell r="D894">
            <v>16267.6741904625</v>
          </cell>
          <cell r="F894" t="str">
            <v>CALC</v>
          </cell>
          <cell r="H894" t="str">
            <v>8003</v>
          </cell>
          <cell r="J894" t="str">
            <v>cap_exp</v>
          </cell>
          <cell r="K894" t="str">
            <v>equity_ror_amt</v>
          </cell>
          <cell r="M894" t="str">
            <v>2010/12/1/8/A/0</v>
          </cell>
        </row>
        <row r="895">
          <cell r="A895" t="str">
            <v>894</v>
          </cell>
          <cell r="B895" t="str">
            <v>COB_8003</v>
          </cell>
          <cell r="C895" t="str">
            <v>8003 - State Tax Amount</v>
          </cell>
          <cell r="D895">
            <v>946.79585235495995</v>
          </cell>
          <cell r="F895" t="str">
            <v>CALC</v>
          </cell>
          <cell r="H895" t="str">
            <v>8003</v>
          </cell>
          <cell r="J895" t="str">
            <v>cap_exp</v>
          </cell>
          <cell r="K895" t="str">
            <v>state_tax_amt</v>
          </cell>
          <cell r="M895" t="str">
            <v>2010/12/1/8/A/0</v>
          </cell>
        </row>
        <row r="896">
          <cell r="A896" t="str">
            <v>895</v>
          </cell>
          <cell r="B896" t="str">
            <v>COC_8003</v>
          </cell>
          <cell r="C896" t="str">
            <v>8003 - Federal Tax Amount</v>
          </cell>
          <cell r="D896">
            <v>9269.3300230555506</v>
          </cell>
          <cell r="F896" t="str">
            <v>CALC</v>
          </cell>
          <cell r="H896" t="str">
            <v>8003</v>
          </cell>
          <cell r="J896" t="str">
            <v>cap_exp</v>
          </cell>
          <cell r="K896" t="str">
            <v>fed_tax_amt</v>
          </cell>
          <cell r="M896" t="str">
            <v>2010/12/1/8/A/0</v>
          </cell>
        </row>
        <row r="897">
          <cell r="A897" t="str">
            <v>896</v>
          </cell>
          <cell r="B897" t="str">
            <v>COD_8003</v>
          </cell>
          <cell r="C897" t="str">
            <v>8003 - Return on Debt Amount</v>
          </cell>
          <cell r="D897">
            <v>6737.40695615</v>
          </cell>
          <cell r="F897" t="str">
            <v>CALC</v>
          </cell>
          <cell r="H897" t="str">
            <v>8003</v>
          </cell>
          <cell r="J897" t="str">
            <v>cap_exp</v>
          </cell>
          <cell r="K897" t="str">
            <v>debt_ror_amt</v>
          </cell>
          <cell r="M897" t="str">
            <v>2010/12/1/8/A/0</v>
          </cell>
        </row>
        <row r="898">
          <cell r="A898" t="str">
            <v>897</v>
          </cell>
          <cell r="B898" t="str">
            <v>COE_8003</v>
          </cell>
          <cell r="C898" t="str">
            <v>8003 - Total Cap Exp Amount</v>
          </cell>
          <cell r="D898">
            <v>57622.777022023001</v>
          </cell>
          <cell r="F898" t="str">
            <v>CALC</v>
          </cell>
          <cell r="H898" t="str">
            <v>8003</v>
          </cell>
          <cell r="J898" t="str">
            <v>cap_exp</v>
          </cell>
          <cell r="K898" t="str">
            <v>total_amt</v>
          </cell>
          <cell r="M898" t="str">
            <v>2010/12/1/8/A/0</v>
          </cell>
        </row>
        <row r="899">
          <cell r="A899" t="str">
            <v>898</v>
          </cell>
          <cell r="B899" t="str">
            <v>COF_8003</v>
          </cell>
          <cell r="C899" t="str">
            <v>8003 - CP Allocation Factor</v>
          </cell>
          <cell r="D899">
            <v>0</v>
          </cell>
          <cell r="F899" t="str">
            <v>CALC</v>
          </cell>
          <cell r="H899" t="str">
            <v>8003</v>
          </cell>
          <cell r="J899" t="str">
            <v>cap_exp</v>
          </cell>
          <cell r="K899" t="str">
            <v>alloc_cp</v>
          </cell>
          <cell r="M899" t="str">
            <v>2010/12/1/8/A/0</v>
          </cell>
        </row>
        <row r="900">
          <cell r="A900" t="str">
            <v>899</v>
          </cell>
          <cell r="B900" t="str">
            <v>COG_8003</v>
          </cell>
          <cell r="C900" t="str">
            <v>8003 - GCP Allocation Factor</v>
          </cell>
          <cell r="D900">
            <v>0</v>
          </cell>
          <cell r="F900" t="str">
            <v>CALC</v>
          </cell>
          <cell r="H900" t="str">
            <v>8003</v>
          </cell>
          <cell r="J900" t="str">
            <v>cap_exp</v>
          </cell>
          <cell r="K900" t="str">
            <v>alloc_gcp</v>
          </cell>
          <cell r="M900" t="str">
            <v>2010/12/1/8/A/0</v>
          </cell>
        </row>
        <row r="901">
          <cell r="A901" t="str">
            <v>900</v>
          </cell>
          <cell r="B901" t="str">
            <v>COH_8003</v>
          </cell>
          <cell r="C901" t="str">
            <v>8003 - Energy Allocation Factor</v>
          </cell>
          <cell r="D901">
            <v>1</v>
          </cell>
          <cell r="F901" t="str">
            <v>CALC</v>
          </cell>
          <cell r="H901" t="str">
            <v>8003</v>
          </cell>
          <cell r="J901" t="str">
            <v>cap_exp</v>
          </cell>
          <cell r="K901" t="str">
            <v>alloc_engy</v>
          </cell>
          <cell r="M901" t="str">
            <v>2010/12/1/8/A/0</v>
          </cell>
        </row>
        <row r="902">
          <cell r="A902" t="str">
            <v>901</v>
          </cell>
          <cell r="B902" t="str">
            <v>COI_8003</v>
          </cell>
          <cell r="C902" t="str">
            <v>8003 - CP Allocation Cap Exp Amount</v>
          </cell>
          <cell r="D902">
            <v>0</v>
          </cell>
          <cell r="F902" t="str">
            <v>CALC</v>
          </cell>
          <cell r="H902" t="str">
            <v>8003</v>
          </cell>
          <cell r="J902" t="str">
            <v>cap_exp</v>
          </cell>
          <cell r="K902" t="str">
            <v>alloc_cp_amt</v>
          </cell>
          <cell r="M902" t="str">
            <v>2010/12/1/8/A/0</v>
          </cell>
        </row>
        <row r="903">
          <cell r="A903" t="str">
            <v>902</v>
          </cell>
          <cell r="B903" t="str">
            <v>COJ_8003</v>
          </cell>
          <cell r="C903" t="str">
            <v>8003 - GCP Allocation Cap Exp Amount</v>
          </cell>
          <cell r="D903">
            <v>0</v>
          </cell>
          <cell r="F903" t="str">
            <v>CALC</v>
          </cell>
          <cell r="H903" t="str">
            <v>8003</v>
          </cell>
          <cell r="J903" t="str">
            <v>cap_exp</v>
          </cell>
          <cell r="K903" t="str">
            <v>alloc_gcp_amt</v>
          </cell>
          <cell r="M903" t="str">
            <v>2010/12/1/8/A/0</v>
          </cell>
        </row>
        <row r="904">
          <cell r="A904" t="str">
            <v>903</v>
          </cell>
          <cell r="B904" t="str">
            <v>COK_8003</v>
          </cell>
          <cell r="C904" t="str">
            <v>8003 - Energy Allocation Cap Exp Amount</v>
          </cell>
          <cell r="D904">
            <v>57622.777022023001</v>
          </cell>
          <cell r="F904" t="str">
            <v>CALC</v>
          </cell>
          <cell r="H904" t="str">
            <v>8003</v>
          </cell>
          <cell r="J904" t="str">
            <v>cap_exp</v>
          </cell>
          <cell r="K904" t="str">
            <v>alloc_engy_amt</v>
          </cell>
          <cell r="M904" t="str">
            <v>2010/12/1/8/A/0</v>
          </cell>
        </row>
        <row r="905">
          <cell r="A905" t="str">
            <v>904</v>
          </cell>
          <cell r="B905" t="str">
            <v>COL_8003</v>
          </cell>
          <cell r="C905" t="str">
            <v>8003 - CP Jurisdictional Factor</v>
          </cell>
          <cell r="D905">
            <v>0.98031049999999997</v>
          </cell>
          <cell r="F905" t="str">
            <v>CALC</v>
          </cell>
          <cell r="H905" t="str">
            <v>8003</v>
          </cell>
          <cell r="J905" t="str">
            <v>cap_exp</v>
          </cell>
          <cell r="K905" t="str">
            <v>juris_cp_factor</v>
          </cell>
          <cell r="M905" t="str">
            <v>2010/12/1/8/A/0</v>
          </cell>
        </row>
        <row r="906">
          <cell r="A906" t="str">
            <v>905</v>
          </cell>
          <cell r="B906" t="str">
            <v>COM_8003</v>
          </cell>
          <cell r="C906" t="str">
            <v>8003 - GCP Jurisdictional Factor</v>
          </cell>
          <cell r="D906">
            <v>1</v>
          </cell>
          <cell r="F906" t="str">
            <v>CALC</v>
          </cell>
          <cell r="H906" t="str">
            <v>8003</v>
          </cell>
          <cell r="J906" t="str">
            <v>cap_exp</v>
          </cell>
          <cell r="K906" t="str">
            <v>juris_gcp_factor</v>
          </cell>
          <cell r="M906" t="str">
            <v>2010/12/1/8/A/0</v>
          </cell>
        </row>
        <row r="907">
          <cell r="A907" t="str">
            <v>906</v>
          </cell>
          <cell r="B907" t="str">
            <v>CON_8003</v>
          </cell>
          <cell r="C907" t="str">
            <v>8003 - Energy Jurisdictional Factor</v>
          </cell>
          <cell r="D907">
            <v>0.980271</v>
          </cell>
          <cell r="F907" t="str">
            <v>CALC</v>
          </cell>
          <cell r="H907" t="str">
            <v>8003</v>
          </cell>
          <cell r="J907" t="str">
            <v>cap_exp</v>
          </cell>
          <cell r="K907" t="str">
            <v>juris_engy_factor</v>
          </cell>
          <cell r="M907" t="str">
            <v>2010/12/1/8/A/0</v>
          </cell>
        </row>
        <row r="908">
          <cell r="A908" t="str">
            <v>907</v>
          </cell>
          <cell r="B908" t="str">
            <v>COO_8003</v>
          </cell>
          <cell r="C908" t="str">
            <v>8003 - CP Jurisdictional Cap Exp Amount</v>
          </cell>
          <cell r="D908">
            <v>0</v>
          </cell>
          <cell r="F908" t="str">
            <v>CALC</v>
          </cell>
          <cell r="H908" t="str">
            <v>8003</v>
          </cell>
          <cell r="J908" t="str">
            <v>cap_exp</v>
          </cell>
          <cell r="K908" t="str">
            <v>juris_cp_amt</v>
          </cell>
          <cell r="M908" t="str">
            <v>2010/12/1/8/A/0</v>
          </cell>
        </row>
        <row r="909">
          <cell r="A909" t="str">
            <v>908</v>
          </cell>
          <cell r="B909" t="str">
            <v>COP_8003</v>
          </cell>
          <cell r="C909" t="str">
            <v>8003 - GCP Jurisdictional Cap Exp Amount</v>
          </cell>
          <cell r="D909">
            <v>0</v>
          </cell>
          <cell r="F909" t="str">
            <v>CALC</v>
          </cell>
          <cell r="H909" t="str">
            <v>8003</v>
          </cell>
          <cell r="J909" t="str">
            <v>cap_exp</v>
          </cell>
          <cell r="K909" t="str">
            <v>juris_gcp_amt</v>
          </cell>
          <cell r="M909" t="str">
            <v>2010/12/1/8/A/0</v>
          </cell>
        </row>
        <row r="910">
          <cell r="A910" t="str">
            <v>909</v>
          </cell>
          <cell r="B910" t="str">
            <v>COQ_8003</v>
          </cell>
          <cell r="C910" t="str">
            <v>8003 - Energy Jurisdictional Cap Exp Amount</v>
          </cell>
          <cell r="D910">
            <v>56485.937254155499</v>
          </cell>
          <cell r="F910" t="str">
            <v>CALC</v>
          </cell>
          <cell r="H910" t="str">
            <v>8003</v>
          </cell>
          <cell r="J910" t="str">
            <v>cap_exp</v>
          </cell>
          <cell r="K910" t="str">
            <v>juris_engy_amt</v>
          </cell>
          <cell r="M910" t="str">
            <v>2010/12/1/8/A/0</v>
          </cell>
        </row>
        <row r="911">
          <cell r="A911" t="str">
            <v>910</v>
          </cell>
          <cell r="B911" t="str">
            <v>COR_8003</v>
          </cell>
          <cell r="C911" t="str">
            <v>8003 - Total Jurisdictional Cap Exp Amount</v>
          </cell>
          <cell r="D911">
            <v>56485.937254155499</v>
          </cell>
          <cell r="F911" t="str">
            <v>CALC</v>
          </cell>
          <cell r="H911" t="str">
            <v>8003</v>
          </cell>
          <cell r="J911" t="str">
            <v>cap_exp</v>
          </cell>
          <cell r="K911" t="str">
            <v>total_juris_amt</v>
          </cell>
          <cell r="M911" t="str">
            <v>2010/12/1/8/A/0</v>
          </cell>
        </row>
        <row r="912">
          <cell r="A912" t="str">
            <v>911</v>
          </cell>
          <cell r="B912" t="str">
            <v>CI1_8004</v>
          </cell>
          <cell r="C912" t="str">
            <v>8004 - Depreciation Expense</v>
          </cell>
          <cell r="D912">
            <v>69.510000000000005</v>
          </cell>
          <cell r="F912" t="str">
            <v>CATS</v>
          </cell>
          <cell r="H912" t="str">
            <v>8004</v>
          </cell>
          <cell r="I912" t="str">
            <v>A</v>
          </cell>
          <cell r="J912" t="str">
            <v>cap_exp</v>
          </cell>
          <cell r="K912" t="str">
            <v>depr_exp</v>
          </cell>
          <cell r="M912" t="str">
            <v>2010/12/1/8/A/0</v>
          </cell>
        </row>
        <row r="913">
          <cell r="A913" t="str">
            <v>912</v>
          </cell>
          <cell r="B913" t="str">
            <v>CI5_8004</v>
          </cell>
          <cell r="C913" t="str">
            <v>8004 - End of Month CWIP Balance</v>
          </cell>
          <cell r="D913">
            <v>0</v>
          </cell>
          <cell r="F913" t="str">
            <v>CALC</v>
          </cell>
          <cell r="H913" t="str">
            <v>8004</v>
          </cell>
          <cell r="J913" t="str">
            <v>cap_exp</v>
          </cell>
          <cell r="K913" t="str">
            <v>end_cwip_bal</v>
          </cell>
          <cell r="M913" t="str">
            <v>2010/12/1/8/A/0</v>
          </cell>
        </row>
        <row r="914">
          <cell r="A914" t="str">
            <v>913</v>
          </cell>
          <cell r="B914" t="str">
            <v>CI7_8004</v>
          </cell>
          <cell r="C914" t="str">
            <v>8004 - Plant Additions</v>
          </cell>
          <cell r="D914">
            <v>0</v>
          </cell>
          <cell r="F914" t="str">
            <v>CATS</v>
          </cell>
          <cell r="H914" t="str">
            <v>8004</v>
          </cell>
          <cell r="I914" t="str">
            <v>A</v>
          </cell>
          <cell r="J914" t="str">
            <v>cap_exp</v>
          </cell>
          <cell r="K914" t="str">
            <v>plt_add</v>
          </cell>
          <cell r="M914" t="str">
            <v>2010/12/1/8/A/0</v>
          </cell>
        </row>
        <row r="915">
          <cell r="A915" t="str">
            <v>914</v>
          </cell>
          <cell r="B915" t="str">
            <v>CI8_8004</v>
          </cell>
          <cell r="C915" t="str">
            <v>8004 - Retirements</v>
          </cell>
          <cell r="D915">
            <v>0</v>
          </cell>
          <cell r="F915" t="str">
            <v>CATS</v>
          </cell>
          <cell r="H915" t="str">
            <v>8004</v>
          </cell>
          <cell r="I915" t="str">
            <v>A</v>
          </cell>
          <cell r="J915" t="str">
            <v>cap_exp</v>
          </cell>
          <cell r="K915" t="str">
            <v>ret</v>
          </cell>
          <cell r="M915" t="str">
            <v>2010/12/1/8/A/0</v>
          </cell>
        </row>
        <row r="916">
          <cell r="A916" t="str">
            <v>915</v>
          </cell>
          <cell r="B916" t="str">
            <v>CI9_8004</v>
          </cell>
          <cell r="C916" t="str">
            <v>8004 - Plant Trans and Adjs</v>
          </cell>
          <cell r="D916">
            <v>0</v>
          </cell>
          <cell r="F916" t="str">
            <v>CATS</v>
          </cell>
          <cell r="H916" t="str">
            <v>8004</v>
          </cell>
          <cell r="I916" t="str">
            <v>A</v>
          </cell>
          <cell r="J916" t="str">
            <v>cap_exp</v>
          </cell>
          <cell r="K916" t="str">
            <v>plt_tradjs</v>
          </cell>
          <cell r="M916" t="str">
            <v>2010/12/1/8/A/0</v>
          </cell>
        </row>
        <row r="917">
          <cell r="A917" t="str">
            <v>916</v>
          </cell>
          <cell r="B917" t="str">
            <v>CIA_8004</v>
          </cell>
          <cell r="C917" t="str">
            <v>8004 - Reserve Removal Cost</v>
          </cell>
          <cell r="D917">
            <v>0</v>
          </cell>
          <cell r="F917" t="str">
            <v>CATS</v>
          </cell>
          <cell r="H917" t="str">
            <v>8004</v>
          </cell>
          <cell r="I917" t="str">
            <v>A</v>
          </cell>
          <cell r="J917" t="str">
            <v>cap_exp</v>
          </cell>
          <cell r="K917" t="str">
            <v>resv_rem_cost</v>
          </cell>
          <cell r="M917" t="str">
            <v>2010/12/1/8/A/0</v>
          </cell>
        </row>
        <row r="918">
          <cell r="A918" t="str">
            <v>917</v>
          </cell>
          <cell r="B918" t="str">
            <v>CIB_8004</v>
          </cell>
          <cell r="C918" t="str">
            <v>8004 - Reserve Salvage</v>
          </cell>
          <cell r="D918">
            <v>0</v>
          </cell>
          <cell r="F918" t="str">
            <v>CATS</v>
          </cell>
          <cell r="H918" t="str">
            <v>8004</v>
          </cell>
          <cell r="I918" t="str">
            <v>A</v>
          </cell>
          <cell r="J918" t="str">
            <v>cap_exp</v>
          </cell>
          <cell r="K918" t="str">
            <v>resv_salv</v>
          </cell>
          <cell r="M918" t="str">
            <v>2010/12/1/8/A/0</v>
          </cell>
        </row>
        <row r="919">
          <cell r="A919" t="str">
            <v>918</v>
          </cell>
          <cell r="B919" t="str">
            <v>CIC_8004</v>
          </cell>
          <cell r="C919" t="str">
            <v>8004 - Reserve Trans and Adjs</v>
          </cell>
          <cell r="D919">
            <v>0</v>
          </cell>
          <cell r="F919" t="str">
            <v>CATS</v>
          </cell>
          <cell r="H919" t="str">
            <v>8004</v>
          </cell>
          <cell r="I919" t="str">
            <v>A</v>
          </cell>
          <cell r="J919" t="str">
            <v>cap_exp</v>
          </cell>
          <cell r="K919" t="str">
            <v>resv_tradjs</v>
          </cell>
          <cell r="M919" t="str">
            <v>2010/12/1/8/A/0</v>
          </cell>
        </row>
        <row r="920">
          <cell r="A920" t="str">
            <v>919</v>
          </cell>
          <cell r="B920" t="str">
            <v>CIP_8004</v>
          </cell>
          <cell r="C920" t="str">
            <v>8004 - Beginning of Month Plant Balance</v>
          </cell>
          <cell r="D920">
            <v>41611.58</v>
          </cell>
          <cell r="F920" t="str">
            <v>PRIOR_JV</v>
          </cell>
          <cell r="H920" t="str">
            <v>8004</v>
          </cell>
          <cell r="I920" t="str">
            <v>P</v>
          </cell>
          <cell r="J920" t="str">
            <v>cap_exp</v>
          </cell>
          <cell r="K920" t="str">
            <v>beg_plant_bal</v>
          </cell>
          <cell r="M920" t="str">
            <v>2010/12/1/8/A/0</v>
          </cell>
        </row>
        <row r="921">
          <cell r="A921" t="str">
            <v>920</v>
          </cell>
          <cell r="B921" t="str">
            <v>CIQ_8004</v>
          </cell>
          <cell r="C921" t="str">
            <v>8004 - Beginning of Month Reserve Balance</v>
          </cell>
          <cell r="D921">
            <v>28021.61</v>
          </cell>
          <cell r="F921" t="str">
            <v>PRIOR_JV</v>
          </cell>
          <cell r="H921" t="str">
            <v>8004</v>
          </cell>
          <cell r="I921" t="str">
            <v>P</v>
          </cell>
          <cell r="J921" t="str">
            <v>cap_exp</v>
          </cell>
          <cell r="K921" t="str">
            <v>beg_resv_bal</v>
          </cell>
          <cell r="M921" t="str">
            <v>2010/12/1/8/A/0</v>
          </cell>
        </row>
        <row r="922">
          <cell r="A922" t="str">
            <v>921</v>
          </cell>
          <cell r="B922" t="str">
            <v>CIR_8004</v>
          </cell>
          <cell r="C922" t="str">
            <v>8004 - End of Month Plant Balance</v>
          </cell>
          <cell r="D922">
            <v>41611.58</v>
          </cell>
          <cell r="F922" t="str">
            <v>CALC</v>
          </cell>
          <cell r="H922" t="str">
            <v>8004</v>
          </cell>
          <cell r="J922" t="str">
            <v>cap_exp</v>
          </cell>
          <cell r="K922" t="str">
            <v>end_plant_bal</v>
          </cell>
          <cell r="M922" t="str">
            <v>2010/12/1/8/A/0</v>
          </cell>
        </row>
        <row r="923">
          <cell r="A923" t="str">
            <v>922</v>
          </cell>
          <cell r="B923" t="str">
            <v>CIS_8004</v>
          </cell>
          <cell r="C923" t="str">
            <v>8004 - End of Month Reserve Balance</v>
          </cell>
          <cell r="D923">
            <v>28091.119999999999</v>
          </cell>
          <cell r="F923" t="str">
            <v>CALC</v>
          </cell>
          <cell r="H923" t="str">
            <v>8004</v>
          </cell>
          <cell r="J923" t="str">
            <v>cap_exp</v>
          </cell>
          <cell r="K923" t="str">
            <v>end_resv_bal</v>
          </cell>
          <cell r="M923" t="str">
            <v>2010/12/1/8/A/0</v>
          </cell>
        </row>
        <row r="924">
          <cell r="A924" t="str">
            <v>923</v>
          </cell>
          <cell r="B924" t="str">
            <v>CO1_8004</v>
          </cell>
          <cell r="C924" t="str">
            <v>8004 - Beginning of Month Net Book</v>
          </cell>
          <cell r="D924">
            <v>13589.97</v>
          </cell>
          <cell r="F924" t="str">
            <v>CALC</v>
          </cell>
          <cell r="H924" t="str">
            <v>8004</v>
          </cell>
          <cell r="J924" t="str">
            <v>cap_exp</v>
          </cell>
          <cell r="K924" t="str">
            <v>beg_net_book</v>
          </cell>
          <cell r="M924" t="str">
            <v>2010/12/1/8/A/0</v>
          </cell>
        </row>
        <row r="925">
          <cell r="A925" t="str">
            <v>924</v>
          </cell>
          <cell r="B925" t="str">
            <v>CO2_8004</v>
          </cell>
          <cell r="C925" t="str">
            <v>8004 - End of Month Net Book</v>
          </cell>
          <cell r="D925">
            <v>13520.46</v>
          </cell>
          <cell r="F925" t="str">
            <v>CALC</v>
          </cell>
          <cell r="H925" t="str">
            <v>8004</v>
          </cell>
          <cell r="J925" t="str">
            <v>cap_exp</v>
          </cell>
          <cell r="K925" t="str">
            <v>end_net_book</v>
          </cell>
          <cell r="M925" t="str">
            <v>2010/12/1/8/A/0</v>
          </cell>
        </row>
        <row r="926">
          <cell r="A926" t="str">
            <v>925</v>
          </cell>
          <cell r="B926" t="str">
            <v>CO3_8004</v>
          </cell>
          <cell r="C926" t="str">
            <v>8004 - Average Net Book</v>
          </cell>
          <cell r="D926">
            <v>13555.215</v>
          </cell>
          <cell r="F926" t="str">
            <v>CALC</v>
          </cell>
          <cell r="H926" t="str">
            <v>8004</v>
          </cell>
          <cell r="J926" t="str">
            <v>cap_exp</v>
          </cell>
          <cell r="K926" t="str">
            <v>avg_net_book</v>
          </cell>
          <cell r="M926" t="str">
            <v>2010/12/1/8/A/0</v>
          </cell>
        </row>
        <row r="927">
          <cell r="A927" t="str">
            <v>926</v>
          </cell>
          <cell r="B927" t="str">
            <v>CO4_8004</v>
          </cell>
          <cell r="C927" t="str">
            <v>8004 - Annual Equity Rate</v>
          </cell>
          <cell r="D927">
            <v>4.7018999999999998E-2</v>
          </cell>
          <cell r="F927" t="str">
            <v>CALC</v>
          </cell>
          <cell r="H927" t="str">
            <v>8004</v>
          </cell>
          <cell r="J927" t="str">
            <v>cap_exp</v>
          </cell>
          <cell r="K927" t="str">
            <v>equity_ror</v>
          </cell>
          <cell r="M927" t="str">
            <v>2010/12/1/8/A/0</v>
          </cell>
        </row>
        <row r="928">
          <cell r="A928" t="str">
            <v>927</v>
          </cell>
          <cell r="B928" t="str">
            <v>CO5_8004</v>
          </cell>
          <cell r="C928" t="str">
            <v>8004 - Annual Debt Rate</v>
          </cell>
          <cell r="D928">
            <v>1.9473000000000001E-2</v>
          </cell>
          <cell r="F928" t="str">
            <v>CALC</v>
          </cell>
          <cell r="H928" t="str">
            <v>8004</v>
          </cell>
          <cell r="J928" t="str">
            <v>cap_exp</v>
          </cell>
          <cell r="K928" t="str">
            <v>debt_ror</v>
          </cell>
          <cell r="M928" t="str">
            <v>2010/12/1/8/A/0</v>
          </cell>
        </row>
        <row r="929">
          <cell r="A929" t="str">
            <v>928</v>
          </cell>
          <cell r="B929" t="str">
            <v>CO6_8004</v>
          </cell>
          <cell r="C929" t="str">
            <v>8004 - State Tax Rate</v>
          </cell>
          <cell r="D929">
            <v>5.5E-2</v>
          </cell>
          <cell r="F929" t="str">
            <v>CALC</v>
          </cell>
          <cell r="H929" t="str">
            <v>8004</v>
          </cell>
          <cell r="J929" t="str">
            <v>cap_exp</v>
          </cell>
          <cell r="K929" t="str">
            <v>state_tax_rate</v>
          </cell>
          <cell r="M929" t="str">
            <v>2010/12/1/8/A/0</v>
          </cell>
        </row>
        <row r="930">
          <cell r="A930" t="str">
            <v>929</v>
          </cell>
          <cell r="B930" t="str">
            <v>CO7_8004</v>
          </cell>
          <cell r="C930" t="str">
            <v>8004 - Federal Tax Rate</v>
          </cell>
          <cell r="D930">
            <v>0.35</v>
          </cell>
          <cell r="F930" t="str">
            <v>CALC</v>
          </cell>
          <cell r="H930" t="str">
            <v>8004</v>
          </cell>
          <cell r="J930" t="str">
            <v>cap_exp</v>
          </cell>
          <cell r="K930" t="str">
            <v>fed_tax_rate</v>
          </cell>
          <cell r="M930" t="str">
            <v>2010/12/1/8/A/0</v>
          </cell>
        </row>
        <row r="931">
          <cell r="A931" t="str">
            <v>930</v>
          </cell>
          <cell r="B931" t="str">
            <v>CO8_8004</v>
          </cell>
          <cell r="C931" t="str">
            <v>8004 - Grossed State Tax Rate</v>
          </cell>
          <cell r="D931">
            <v>5.8201058201058198E-2</v>
          </cell>
          <cell r="F931" t="str">
            <v>CALC</v>
          </cell>
          <cell r="H931" t="str">
            <v>8004</v>
          </cell>
          <cell r="J931" t="str">
            <v>cap_exp</v>
          </cell>
          <cell r="K931" t="str">
            <v>gross_state_tax_rate</v>
          </cell>
          <cell r="M931" t="str">
            <v>2010/12/1/8/A/0</v>
          </cell>
        </row>
        <row r="932">
          <cell r="A932" t="str">
            <v>931</v>
          </cell>
          <cell r="B932" t="str">
            <v>CO9_8004</v>
          </cell>
          <cell r="C932" t="str">
            <v>8004 - Grossed Federal Tax Rate</v>
          </cell>
          <cell r="D932">
            <v>0.53846153846153799</v>
          </cell>
          <cell r="F932" t="str">
            <v>CALC</v>
          </cell>
          <cell r="H932" t="str">
            <v>8004</v>
          </cell>
          <cell r="J932" t="str">
            <v>cap_exp</v>
          </cell>
          <cell r="K932" t="str">
            <v>gross_fed_tax_rate</v>
          </cell>
          <cell r="M932" t="str">
            <v>2010/12/1/8/A/0</v>
          </cell>
        </row>
        <row r="933">
          <cell r="A933" t="str">
            <v>932</v>
          </cell>
          <cell r="B933" t="str">
            <v>COA_8004</v>
          </cell>
          <cell r="C933" t="str">
            <v>8004 - Return on Equity Amount</v>
          </cell>
          <cell r="D933">
            <v>53.113398934499997</v>
          </cell>
          <cell r="F933" t="str">
            <v>CALC</v>
          </cell>
          <cell r="H933" t="str">
            <v>8004</v>
          </cell>
          <cell r="J933" t="str">
            <v>cap_exp</v>
          </cell>
          <cell r="K933" t="str">
            <v>equity_ror_amt</v>
          </cell>
          <cell r="M933" t="str">
            <v>2010/12/1/8/A/0</v>
          </cell>
        </row>
        <row r="934">
          <cell r="A934" t="str">
            <v>933</v>
          </cell>
          <cell r="B934" t="str">
            <v>COB_8004</v>
          </cell>
          <cell r="C934" t="str">
            <v>8004 - State Tax Amount</v>
          </cell>
          <cell r="D934">
            <v>3.0912560226428498</v>
          </cell>
          <cell r="F934" t="str">
            <v>CALC</v>
          </cell>
          <cell r="H934" t="str">
            <v>8004</v>
          </cell>
          <cell r="J934" t="str">
            <v>cap_exp</v>
          </cell>
          <cell r="K934" t="str">
            <v>state_tax_amt</v>
          </cell>
          <cell r="M934" t="str">
            <v>2010/12/1/8/A/0</v>
          </cell>
        </row>
        <row r="935">
          <cell r="A935" t="str">
            <v>934</v>
          </cell>
          <cell r="B935" t="str">
            <v>COC_8004</v>
          </cell>
          <cell r="C935" t="str">
            <v>8004 - Federal Tax Amount</v>
          </cell>
          <cell r="D935">
            <v>30.264044976923</v>
          </cell>
          <cell r="F935" t="str">
            <v>CALC</v>
          </cell>
          <cell r="H935" t="str">
            <v>8004</v>
          </cell>
          <cell r="J935" t="str">
            <v>cap_exp</v>
          </cell>
          <cell r="K935" t="str">
            <v>fed_tax_amt</v>
          </cell>
          <cell r="M935" t="str">
            <v>2010/12/1/8/A/0</v>
          </cell>
        </row>
        <row r="936">
          <cell r="A936" t="str">
            <v>935</v>
          </cell>
          <cell r="B936" t="str">
            <v>COD_8004</v>
          </cell>
          <cell r="C936" t="str">
            <v>8004 - Return on Debt Amount</v>
          </cell>
          <cell r="D936">
            <v>21.997402902000001</v>
          </cell>
          <cell r="F936" t="str">
            <v>CALC</v>
          </cell>
          <cell r="H936" t="str">
            <v>8004</v>
          </cell>
          <cell r="J936" t="str">
            <v>cap_exp</v>
          </cell>
          <cell r="K936" t="str">
            <v>debt_ror_amt</v>
          </cell>
          <cell r="M936" t="str">
            <v>2010/12/1/8/A/0</v>
          </cell>
        </row>
        <row r="937">
          <cell r="A937" t="str">
            <v>936</v>
          </cell>
          <cell r="B937" t="str">
            <v>COE_8004</v>
          </cell>
          <cell r="C937" t="str">
            <v>8004 - Total Cap Exp Amount</v>
          </cell>
          <cell r="D937">
            <v>177.976102836065</v>
          </cell>
          <cell r="F937" t="str">
            <v>CALC</v>
          </cell>
          <cell r="H937" t="str">
            <v>8004</v>
          </cell>
          <cell r="J937" t="str">
            <v>cap_exp</v>
          </cell>
          <cell r="K937" t="str">
            <v>total_amt</v>
          </cell>
          <cell r="M937" t="str">
            <v>2010/12/1/8/A/0</v>
          </cell>
        </row>
        <row r="938">
          <cell r="A938" t="str">
            <v>937</v>
          </cell>
          <cell r="B938" t="str">
            <v>COF_8004</v>
          </cell>
          <cell r="C938" t="str">
            <v>8004 - CP Allocation Factor</v>
          </cell>
          <cell r="D938">
            <v>0.92307692299999999</v>
          </cell>
          <cell r="F938" t="str">
            <v>CALC</v>
          </cell>
          <cell r="H938" t="str">
            <v>8004</v>
          </cell>
          <cell r="J938" t="str">
            <v>cap_exp</v>
          </cell>
          <cell r="K938" t="str">
            <v>alloc_cp</v>
          </cell>
          <cell r="M938" t="str">
            <v>2010/12/1/8/A/0</v>
          </cell>
        </row>
        <row r="939">
          <cell r="A939" t="str">
            <v>938</v>
          </cell>
          <cell r="B939" t="str">
            <v>COG_8004</v>
          </cell>
          <cell r="C939" t="str">
            <v>8004 - GCP Allocation Factor</v>
          </cell>
          <cell r="D939">
            <v>0</v>
          </cell>
          <cell r="F939" t="str">
            <v>CALC</v>
          </cell>
          <cell r="H939" t="str">
            <v>8004</v>
          </cell>
          <cell r="J939" t="str">
            <v>cap_exp</v>
          </cell>
          <cell r="K939" t="str">
            <v>alloc_gcp</v>
          </cell>
          <cell r="M939" t="str">
            <v>2010/12/1/8/A/0</v>
          </cell>
        </row>
        <row r="940">
          <cell r="A940" t="str">
            <v>939</v>
          </cell>
          <cell r="B940" t="str">
            <v>COH_8004</v>
          </cell>
          <cell r="C940" t="str">
            <v>8004 - Energy Allocation Factor</v>
          </cell>
          <cell r="D940">
            <v>7.6923077000000006E-2</v>
          </cell>
          <cell r="F940" t="str">
            <v>CALC</v>
          </cell>
          <cell r="H940" t="str">
            <v>8004</v>
          </cell>
          <cell r="J940" t="str">
            <v>cap_exp</v>
          </cell>
          <cell r="K940" t="str">
            <v>alloc_engy</v>
          </cell>
          <cell r="M940" t="str">
            <v>2010/12/1/8/A/0</v>
          </cell>
        </row>
        <row r="941">
          <cell r="A941" t="str">
            <v>940</v>
          </cell>
          <cell r="B941" t="str">
            <v>COI_8004</v>
          </cell>
          <cell r="C941" t="str">
            <v>8004 - CP Allocation Cap Exp Amount</v>
          </cell>
          <cell r="D941">
            <v>164.28563337344701</v>
          </cell>
          <cell r="F941" t="str">
            <v>CALC</v>
          </cell>
          <cell r="H941" t="str">
            <v>8004</v>
          </cell>
          <cell r="J941" t="str">
            <v>cap_exp</v>
          </cell>
          <cell r="K941" t="str">
            <v>alloc_cp_amt</v>
          </cell>
          <cell r="M941" t="str">
            <v>2010/12/1/8/A/0</v>
          </cell>
        </row>
        <row r="942">
          <cell r="A942" t="str">
            <v>941</v>
          </cell>
          <cell r="B942" t="str">
            <v>COJ_8004</v>
          </cell>
          <cell r="C942" t="str">
            <v>8004 - GCP Allocation Cap Exp Amount</v>
          </cell>
          <cell r="D942">
            <v>0</v>
          </cell>
          <cell r="F942" t="str">
            <v>CALC</v>
          </cell>
          <cell r="H942" t="str">
            <v>8004</v>
          </cell>
          <cell r="J942" t="str">
            <v>cap_exp</v>
          </cell>
          <cell r="K942" t="str">
            <v>alloc_gcp_amt</v>
          </cell>
          <cell r="M942" t="str">
            <v>2010/12/1/8/A/0</v>
          </cell>
        </row>
        <row r="943">
          <cell r="A943" t="str">
            <v>942</v>
          </cell>
          <cell r="B943" t="str">
            <v>COK_8004</v>
          </cell>
          <cell r="C943" t="str">
            <v>8004 - Energy Allocation Cap Exp Amount</v>
          </cell>
          <cell r="D943">
            <v>13.6904694626186</v>
          </cell>
          <cell r="F943" t="str">
            <v>CALC</v>
          </cell>
          <cell r="H943" t="str">
            <v>8004</v>
          </cell>
          <cell r="J943" t="str">
            <v>cap_exp</v>
          </cell>
          <cell r="K943" t="str">
            <v>alloc_engy_amt</v>
          </cell>
          <cell r="M943" t="str">
            <v>2010/12/1/8/A/0</v>
          </cell>
        </row>
        <row r="944">
          <cell r="A944" t="str">
            <v>943</v>
          </cell>
          <cell r="B944" t="str">
            <v>COL_8004</v>
          </cell>
          <cell r="C944" t="str">
            <v>8004 - CP Jurisdictional Factor</v>
          </cell>
          <cell r="D944">
            <v>0.98031049999999997</v>
          </cell>
          <cell r="F944" t="str">
            <v>CALC</v>
          </cell>
          <cell r="H944" t="str">
            <v>8004</v>
          </cell>
          <cell r="J944" t="str">
            <v>cap_exp</v>
          </cell>
          <cell r="K944" t="str">
            <v>juris_cp_factor</v>
          </cell>
          <cell r="M944" t="str">
            <v>2010/12/1/8/A/0</v>
          </cell>
        </row>
        <row r="945">
          <cell r="A945" t="str">
            <v>944</v>
          </cell>
          <cell r="B945" t="str">
            <v>COM_8004</v>
          </cell>
          <cell r="C945" t="str">
            <v>8004 - GCP Jurisdictional Factor</v>
          </cell>
          <cell r="D945">
            <v>1</v>
          </cell>
          <cell r="F945" t="str">
            <v>CALC</v>
          </cell>
          <cell r="H945" t="str">
            <v>8004</v>
          </cell>
          <cell r="J945" t="str">
            <v>cap_exp</v>
          </cell>
          <cell r="K945" t="str">
            <v>juris_gcp_factor</v>
          </cell>
          <cell r="M945" t="str">
            <v>2010/12/1/8/A/0</v>
          </cell>
        </row>
        <row r="946">
          <cell r="A946" t="str">
            <v>945</v>
          </cell>
          <cell r="B946" t="str">
            <v>CON_8004</v>
          </cell>
          <cell r="C946" t="str">
            <v>8004 - Energy Jurisdictional Factor</v>
          </cell>
          <cell r="D946">
            <v>0.980271</v>
          </cell>
          <cell r="F946" t="str">
            <v>CALC</v>
          </cell>
          <cell r="H946" t="str">
            <v>8004</v>
          </cell>
          <cell r="J946" t="str">
            <v>cap_exp</v>
          </cell>
          <cell r="K946" t="str">
            <v>juris_engy_factor</v>
          </cell>
          <cell r="M946" t="str">
            <v>2010/12/1/8/A/0</v>
          </cell>
        </row>
        <row r="947">
          <cell r="A947" t="str">
            <v>946</v>
          </cell>
          <cell r="B947" t="str">
            <v>COO_8004</v>
          </cell>
          <cell r="C947" t="str">
            <v>8004 - CP Jurisdictional Cap Exp Amount</v>
          </cell>
          <cell r="D947">
            <v>161.05093139514</v>
          </cell>
          <cell r="F947" t="str">
            <v>CALC</v>
          </cell>
          <cell r="H947" t="str">
            <v>8004</v>
          </cell>
          <cell r="J947" t="str">
            <v>cap_exp</v>
          </cell>
          <cell r="K947" t="str">
            <v>juris_cp_amt</v>
          </cell>
          <cell r="M947" t="str">
            <v>2010/12/1/8/A/0</v>
          </cell>
        </row>
        <row r="948">
          <cell r="A948" t="str">
            <v>947</v>
          </cell>
          <cell r="B948" t="str">
            <v>COP_8004</v>
          </cell>
          <cell r="C948" t="str">
            <v>8004 - GCP Jurisdictional Cap Exp Amount</v>
          </cell>
          <cell r="D948">
            <v>0</v>
          </cell>
          <cell r="F948" t="str">
            <v>CALC</v>
          </cell>
          <cell r="H948" t="str">
            <v>8004</v>
          </cell>
          <cell r="J948" t="str">
            <v>cap_exp</v>
          </cell>
          <cell r="K948" t="str">
            <v>juris_gcp_amt</v>
          </cell>
          <cell r="M948" t="str">
            <v>2010/12/1/8/A/0</v>
          </cell>
        </row>
        <row r="949">
          <cell r="A949" t="str">
            <v>948</v>
          </cell>
          <cell r="B949" t="str">
            <v>COQ_8004</v>
          </cell>
          <cell r="C949" t="str">
            <v>8004 - Energy Jurisdictional Cap Exp Amount</v>
          </cell>
          <cell r="D949">
            <v>13.420370190590599</v>
          </cell>
          <cell r="F949" t="str">
            <v>CALC</v>
          </cell>
          <cell r="H949" t="str">
            <v>8004</v>
          </cell>
          <cell r="J949" t="str">
            <v>cap_exp</v>
          </cell>
          <cell r="K949" t="str">
            <v>juris_engy_amt</v>
          </cell>
          <cell r="M949" t="str">
            <v>2010/12/1/8/A/0</v>
          </cell>
        </row>
        <row r="950">
          <cell r="A950" t="str">
            <v>949</v>
          </cell>
          <cell r="B950" t="str">
            <v>COR_8004</v>
          </cell>
          <cell r="C950" t="str">
            <v>8004 - Total Jurisdictional Cap Exp Amount</v>
          </cell>
          <cell r="D950">
            <v>174.471301585731</v>
          </cell>
          <cell r="F950" t="str">
            <v>CALC</v>
          </cell>
          <cell r="H950" t="str">
            <v>8004</v>
          </cell>
          <cell r="J950" t="str">
            <v>cap_exp</v>
          </cell>
          <cell r="K950" t="str">
            <v>total_juris_amt</v>
          </cell>
          <cell r="M950" t="str">
            <v>2010/12/1/8/A/0</v>
          </cell>
        </row>
        <row r="951">
          <cell r="A951" t="str">
            <v>950</v>
          </cell>
          <cell r="B951" t="str">
            <v>CI1_8005</v>
          </cell>
          <cell r="C951" t="str">
            <v>8005 - Depreciation Expense</v>
          </cell>
          <cell r="D951">
            <v>23490.02</v>
          </cell>
          <cell r="F951" t="str">
            <v>CATS</v>
          </cell>
          <cell r="H951" t="str">
            <v>8005</v>
          </cell>
          <cell r="I951" t="str">
            <v>A</v>
          </cell>
          <cell r="J951" t="str">
            <v>cap_exp</v>
          </cell>
          <cell r="K951" t="str">
            <v>depr_exp</v>
          </cell>
          <cell r="M951" t="str">
            <v>2010/12/1/8/A/0</v>
          </cell>
        </row>
        <row r="952">
          <cell r="A952" t="str">
            <v>951</v>
          </cell>
          <cell r="B952" t="str">
            <v>CI5_8005</v>
          </cell>
          <cell r="C952" t="str">
            <v>8005 - End of Month CWIP Balance</v>
          </cell>
          <cell r="D952">
            <v>55822.46</v>
          </cell>
          <cell r="F952" t="str">
            <v>CALC</v>
          </cell>
          <cell r="H952" t="str">
            <v>8005</v>
          </cell>
          <cell r="J952" t="str">
            <v>cap_exp</v>
          </cell>
          <cell r="K952" t="str">
            <v>end_cwip_bal</v>
          </cell>
          <cell r="M952" t="str">
            <v>2010/12/1/8/A/0</v>
          </cell>
        </row>
        <row r="953">
          <cell r="A953" t="str">
            <v>952</v>
          </cell>
          <cell r="B953" t="str">
            <v>CI7_8005</v>
          </cell>
          <cell r="C953" t="str">
            <v>8005 - Plant Additions</v>
          </cell>
          <cell r="D953">
            <v>9.67</v>
          </cell>
          <cell r="F953" t="str">
            <v>CATS</v>
          </cell>
          <cell r="H953" t="str">
            <v>8005</v>
          </cell>
          <cell r="I953" t="str">
            <v>A</v>
          </cell>
          <cell r="J953" t="str">
            <v>cap_exp</v>
          </cell>
          <cell r="K953" t="str">
            <v>plt_add</v>
          </cell>
          <cell r="M953" t="str">
            <v>2010/12/1/8/A/0</v>
          </cell>
        </row>
        <row r="954">
          <cell r="A954" t="str">
            <v>953</v>
          </cell>
          <cell r="B954" t="str">
            <v>CI8_8005</v>
          </cell>
          <cell r="C954" t="str">
            <v>8005 - Retirements</v>
          </cell>
          <cell r="D954">
            <v>0</v>
          </cell>
          <cell r="F954" t="str">
            <v>CATS</v>
          </cell>
          <cell r="H954" t="str">
            <v>8005</v>
          </cell>
          <cell r="I954" t="str">
            <v>A</v>
          </cell>
          <cell r="J954" t="str">
            <v>cap_exp</v>
          </cell>
          <cell r="K954" t="str">
            <v>ret</v>
          </cell>
          <cell r="M954" t="str">
            <v>2010/12/1/8/A/0</v>
          </cell>
        </row>
        <row r="955">
          <cell r="A955" t="str">
            <v>954</v>
          </cell>
          <cell r="B955" t="str">
            <v>CI9_8005</v>
          </cell>
          <cell r="C955" t="str">
            <v>8005 - Plant Trans and Adjs</v>
          </cell>
          <cell r="D955">
            <v>0</v>
          </cell>
          <cell r="F955" t="str">
            <v>CATS</v>
          </cell>
          <cell r="H955" t="str">
            <v>8005</v>
          </cell>
          <cell r="I955" t="str">
            <v>A</v>
          </cell>
          <cell r="J955" t="str">
            <v>cap_exp</v>
          </cell>
          <cell r="K955" t="str">
            <v>plt_tradjs</v>
          </cell>
          <cell r="M955" t="str">
            <v>2010/12/1/8/A/0</v>
          </cell>
        </row>
        <row r="956">
          <cell r="A956" t="str">
            <v>955</v>
          </cell>
          <cell r="B956" t="str">
            <v>CIA_8005</v>
          </cell>
          <cell r="C956" t="str">
            <v>8005 - Reserve Removal Cost</v>
          </cell>
          <cell r="D956">
            <v>0</v>
          </cell>
          <cell r="F956" t="str">
            <v>CATS</v>
          </cell>
          <cell r="H956" t="str">
            <v>8005</v>
          </cell>
          <cell r="I956" t="str">
            <v>A</v>
          </cell>
          <cell r="J956" t="str">
            <v>cap_exp</v>
          </cell>
          <cell r="K956" t="str">
            <v>resv_rem_cost</v>
          </cell>
          <cell r="M956" t="str">
            <v>2010/12/1/8/A/0</v>
          </cell>
        </row>
        <row r="957">
          <cell r="A957" t="str">
            <v>956</v>
          </cell>
          <cell r="B957" t="str">
            <v>CIB_8005</v>
          </cell>
          <cell r="C957" t="str">
            <v>8005 - Reserve Salvage</v>
          </cell>
          <cell r="D957">
            <v>0</v>
          </cell>
          <cell r="F957" t="str">
            <v>CATS</v>
          </cell>
          <cell r="H957" t="str">
            <v>8005</v>
          </cell>
          <cell r="I957" t="str">
            <v>A</v>
          </cell>
          <cell r="J957" t="str">
            <v>cap_exp</v>
          </cell>
          <cell r="K957" t="str">
            <v>resv_salv</v>
          </cell>
          <cell r="M957" t="str">
            <v>2010/12/1/8/A/0</v>
          </cell>
        </row>
        <row r="958">
          <cell r="A958" t="str">
            <v>957</v>
          </cell>
          <cell r="B958" t="str">
            <v>CIC_8005</v>
          </cell>
          <cell r="C958" t="str">
            <v>8005 - Reserve Trans and Adjs</v>
          </cell>
          <cell r="D958">
            <v>0</v>
          </cell>
          <cell r="F958" t="str">
            <v>CATS</v>
          </cell>
          <cell r="H958" t="str">
            <v>8005</v>
          </cell>
          <cell r="I958" t="str">
            <v>A</v>
          </cell>
          <cell r="J958" t="str">
            <v>cap_exp</v>
          </cell>
          <cell r="K958" t="str">
            <v>resv_tradjs</v>
          </cell>
          <cell r="M958" t="str">
            <v>2010/12/1/8/A/0</v>
          </cell>
        </row>
        <row r="959">
          <cell r="A959" t="str">
            <v>958</v>
          </cell>
          <cell r="B959" t="str">
            <v>CIP_8005</v>
          </cell>
          <cell r="C959" t="str">
            <v>8005 - Beginning of Month Plant Balance</v>
          </cell>
          <cell r="D959">
            <v>11733306.619999999</v>
          </cell>
          <cell r="F959" t="str">
            <v>PRIOR_JV</v>
          </cell>
          <cell r="H959" t="str">
            <v>8005</v>
          </cell>
          <cell r="I959" t="str">
            <v>P</v>
          </cell>
          <cell r="J959" t="str">
            <v>cap_exp</v>
          </cell>
          <cell r="K959" t="str">
            <v>beg_plant_bal</v>
          </cell>
          <cell r="M959" t="str">
            <v>2010/12/1/8/A/0</v>
          </cell>
        </row>
        <row r="960">
          <cell r="A960" t="str">
            <v>959</v>
          </cell>
          <cell r="B960" t="str">
            <v>CIQ_8005</v>
          </cell>
          <cell r="C960" t="str">
            <v>8005 - Beginning of Month Reserve Balance</v>
          </cell>
          <cell r="D960">
            <v>3696170.32</v>
          </cell>
          <cell r="F960" t="str">
            <v>PRIOR_JV</v>
          </cell>
          <cell r="H960" t="str">
            <v>8005</v>
          </cell>
          <cell r="I960" t="str">
            <v>P</v>
          </cell>
          <cell r="J960" t="str">
            <v>cap_exp</v>
          </cell>
          <cell r="K960" t="str">
            <v>beg_resv_bal</v>
          </cell>
          <cell r="M960" t="str">
            <v>2010/12/1/8/A/0</v>
          </cell>
        </row>
        <row r="961">
          <cell r="A961" t="str">
            <v>960</v>
          </cell>
          <cell r="B961" t="str">
            <v>CIR_8005</v>
          </cell>
          <cell r="C961" t="str">
            <v>8005 - End of Month Plant Balance</v>
          </cell>
          <cell r="D961">
            <v>11733316.289999999</v>
          </cell>
          <cell r="F961" t="str">
            <v>CALC</v>
          </cell>
          <cell r="H961" t="str">
            <v>8005</v>
          </cell>
          <cell r="J961" t="str">
            <v>cap_exp</v>
          </cell>
          <cell r="K961" t="str">
            <v>end_plant_bal</v>
          </cell>
          <cell r="M961" t="str">
            <v>2010/12/1/8/A/0</v>
          </cell>
        </row>
        <row r="962">
          <cell r="A962" t="str">
            <v>961</v>
          </cell>
          <cell r="B962" t="str">
            <v>CIS_8005</v>
          </cell>
          <cell r="C962" t="str">
            <v>8005 - End of Month Reserve Balance</v>
          </cell>
          <cell r="D962">
            <v>3719660.34</v>
          </cell>
          <cell r="F962" t="str">
            <v>CALC</v>
          </cell>
          <cell r="H962" t="str">
            <v>8005</v>
          </cell>
          <cell r="J962" t="str">
            <v>cap_exp</v>
          </cell>
          <cell r="K962" t="str">
            <v>end_resv_bal</v>
          </cell>
          <cell r="M962" t="str">
            <v>2010/12/1/8/A/0</v>
          </cell>
        </row>
        <row r="963">
          <cell r="A963" t="str">
            <v>962</v>
          </cell>
          <cell r="B963" t="str">
            <v>CO1_8005</v>
          </cell>
          <cell r="C963" t="str">
            <v>8005 - Beginning of Month Net Book</v>
          </cell>
          <cell r="D963">
            <v>8037136.2999999998</v>
          </cell>
          <cell r="F963" t="str">
            <v>CALC</v>
          </cell>
          <cell r="H963" t="str">
            <v>8005</v>
          </cell>
          <cell r="J963" t="str">
            <v>cap_exp</v>
          </cell>
          <cell r="K963" t="str">
            <v>beg_net_book</v>
          </cell>
          <cell r="M963" t="str">
            <v>2010/12/1/8/A/0</v>
          </cell>
        </row>
        <row r="964">
          <cell r="A964" t="str">
            <v>963</v>
          </cell>
          <cell r="B964" t="str">
            <v>CO2_8005</v>
          </cell>
          <cell r="C964" t="str">
            <v>8005 - End of Month Net Book</v>
          </cell>
          <cell r="D964">
            <v>8013655.9500000002</v>
          </cell>
          <cell r="F964" t="str">
            <v>CALC</v>
          </cell>
          <cell r="H964" t="str">
            <v>8005</v>
          </cell>
          <cell r="J964" t="str">
            <v>cap_exp</v>
          </cell>
          <cell r="K964" t="str">
            <v>end_net_book</v>
          </cell>
          <cell r="M964" t="str">
            <v>2010/12/1/8/A/0</v>
          </cell>
        </row>
        <row r="965">
          <cell r="A965" t="str">
            <v>964</v>
          </cell>
          <cell r="B965" t="str">
            <v>CO3_8005</v>
          </cell>
          <cell r="C965" t="str">
            <v>8005 - Average Net Book</v>
          </cell>
          <cell r="D965">
            <v>8025396.125</v>
          </cell>
          <cell r="F965" t="str">
            <v>CALC</v>
          </cell>
          <cell r="H965" t="str">
            <v>8005</v>
          </cell>
          <cell r="J965" t="str">
            <v>cap_exp</v>
          </cell>
          <cell r="K965" t="str">
            <v>avg_net_book</v>
          </cell>
          <cell r="M965" t="str">
            <v>2010/12/1/8/A/0</v>
          </cell>
        </row>
        <row r="966">
          <cell r="A966" t="str">
            <v>965</v>
          </cell>
          <cell r="B966" t="str">
            <v>CO4_8005</v>
          </cell>
          <cell r="C966" t="str">
            <v>8005 - Annual Equity Rate</v>
          </cell>
          <cell r="D966">
            <v>4.7018999999999998E-2</v>
          </cell>
          <cell r="F966" t="str">
            <v>CALC</v>
          </cell>
          <cell r="H966" t="str">
            <v>8005</v>
          </cell>
          <cell r="J966" t="str">
            <v>cap_exp</v>
          </cell>
          <cell r="K966" t="str">
            <v>equity_ror</v>
          </cell>
          <cell r="M966" t="str">
            <v>2010/12/1/8/A/0</v>
          </cell>
        </row>
        <row r="967">
          <cell r="A967" t="str">
            <v>966</v>
          </cell>
          <cell r="B967" t="str">
            <v>CO5_8005</v>
          </cell>
          <cell r="C967" t="str">
            <v>8005 - Annual Debt Rate</v>
          </cell>
          <cell r="D967">
            <v>1.9473000000000001E-2</v>
          </cell>
          <cell r="F967" t="str">
            <v>CALC</v>
          </cell>
          <cell r="H967" t="str">
            <v>8005</v>
          </cell>
          <cell r="J967" t="str">
            <v>cap_exp</v>
          </cell>
          <cell r="K967" t="str">
            <v>debt_ror</v>
          </cell>
          <cell r="M967" t="str">
            <v>2010/12/1/8/A/0</v>
          </cell>
        </row>
        <row r="968">
          <cell r="A968" t="str">
            <v>967</v>
          </cell>
          <cell r="B968" t="str">
            <v>CO6_8005</v>
          </cell>
          <cell r="C968" t="str">
            <v>8005 - State Tax Rate</v>
          </cell>
          <cell r="D968">
            <v>5.5E-2</v>
          </cell>
          <cell r="F968" t="str">
            <v>CALC</v>
          </cell>
          <cell r="H968" t="str">
            <v>8005</v>
          </cell>
          <cell r="J968" t="str">
            <v>cap_exp</v>
          </cell>
          <cell r="K968" t="str">
            <v>state_tax_rate</v>
          </cell>
          <cell r="M968" t="str">
            <v>2010/12/1/8/A/0</v>
          </cell>
        </row>
        <row r="969">
          <cell r="A969" t="str">
            <v>968</v>
          </cell>
          <cell r="B969" t="str">
            <v>CO7_8005</v>
          </cell>
          <cell r="C969" t="str">
            <v>8005 - Federal Tax Rate</v>
          </cell>
          <cell r="D969">
            <v>0.35</v>
          </cell>
          <cell r="F969" t="str">
            <v>CALC</v>
          </cell>
          <cell r="H969" t="str">
            <v>8005</v>
          </cell>
          <cell r="J969" t="str">
            <v>cap_exp</v>
          </cell>
          <cell r="K969" t="str">
            <v>fed_tax_rate</v>
          </cell>
          <cell r="M969" t="str">
            <v>2010/12/1/8/A/0</v>
          </cell>
        </row>
        <row r="970">
          <cell r="A970" t="str">
            <v>969</v>
          </cell>
          <cell r="B970" t="str">
            <v>CO8_8005</v>
          </cell>
          <cell r="C970" t="str">
            <v>8005 - Grossed State Tax Rate</v>
          </cell>
          <cell r="D970">
            <v>5.8201058201058198E-2</v>
          </cell>
          <cell r="F970" t="str">
            <v>CALC</v>
          </cell>
          <cell r="H970" t="str">
            <v>8005</v>
          </cell>
          <cell r="J970" t="str">
            <v>cap_exp</v>
          </cell>
          <cell r="K970" t="str">
            <v>gross_state_tax_rate</v>
          </cell>
          <cell r="M970" t="str">
            <v>2010/12/1/8/A/0</v>
          </cell>
        </row>
        <row r="971">
          <cell r="A971" t="str">
            <v>970</v>
          </cell>
          <cell r="B971" t="str">
            <v>CO9_8005</v>
          </cell>
          <cell r="C971" t="str">
            <v>8005 - Grossed Federal Tax Rate</v>
          </cell>
          <cell r="D971">
            <v>0.53846153846153799</v>
          </cell>
          <cell r="F971" t="str">
            <v>CALC</v>
          </cell>
          <cell r="H971" t="str">
            <v>8005</v>
          </cell>
          <cell r="J971" t="str">
            <v>cap_exp</v>
          </cell>
          <cell r="K971" t="str">
            <v>gross_fed_tax_rate</v>
          </cell>
          <cell r="M971" t="str">
            <v>2010/12/1/8/A/0</v>
          </cell>
        </row>
        <row r="972">
          <cell r="A972" t="str">
            <v>971</v>
          </cell>
          <cell r="B972" t="str">
            <v>COA_8005</v>
          </cell>
          <cell r="C972" t="str">
            <v>8005 - Return on Equity Amount</v>
          </cell>
          <cell r="D972">
            <v>31445.909636587501</v>
          </cell>
          <cell r="F972" t="str">
            <v>CALC</v>
          </cell>
          <cell r="H972" t="str">
            <v>8005</v>
          </cell>
          <cell r="J972" t="str">
            <v>cap_exp</v>
          </cell>
          <cell r="K972" t="str">
            <v>equity_ror_amt</v>
          </cell>
          <cell r="M972" t="str">
            <v>2010/12/1/8/A/0</v>
          </cell>
        </row>
        <row r="973">
          <cell r="A973" t="str">
            <v>972</v>
          </cell>
          <cell r="B973" t="str">
            <v>COB_8005</v>
          </cell>
          <cell r="C973" t="str">
            <v>8005 - State Tax Amount</v>
          </cell>
          <cell r="D973">
            <v>1830.18521694424</v>
          </cell>
          <cell r="F973" t="str">
            <v>CALC</v>
          </cell>
          <cell r="H973" t="str">
            <v>8005</v>
          </cell>
          <cell r="J973" t="str">
            <v>cap_exp</v>
          </cell>
          <cell r="K973" t="str">
            <v>state_tax_amt</v>
          </cell>
          <cell r="M973" t="str">
            <v>2010/12/1/8/A/0</v>
          </cell>
        </row>
        <row r="974">
          <cell r="A974" t="str">
            <v>973</v>
          </cell>
          <cell r="B974" t="str">
            <v>COC_8005</v>
          </cell>
          <cell r="C974" t="str">
            <v>8005 - Federal Tax Amount</v>
          </cell>
          <cell r="D974">
            <v>17917.897228824699</v>
          </cell>
          <cell r="F974" t="str">
            <v>CALC</v>
          </cell>
          <cell r="H974" t="str">
            <v>8005</v>
          </cell>
          <cell r="J974" t="str">
            <v>cap_exp</v>
          </cell>
          <cell r="K974" t="str">
            <v>fed_tax_amt</v>
          </cell>
          <cell r="M974" t="str">
            <v>2010/12/1/8/A/0</v>
          </cell>
        </row>
        <row r="975">
          <cell r="A975" t="str">
            <v>974</v>
          </cell>
          <cell r="B975" t="str">
            <v>COD_8005</v>
          </cell>
          <cell r="C975" t="str">
            <v>8005 - Return on Debt Amount</v>
          </cell>
          <cell r="D975">
            <v>13023.61283165</v>
          </cell>
          <cell r="F975" t="str">
            <v>CALC</v>
          </cell>
          <cell r="H975" t="str">
            <v>8005</v>
          </cell>
          <cell r="J975" t="str">
            <v>cap_exp</v>
          </cell>
          <cell r="K975" t="str">
            <v>debt_ror_amt</v>
          </cell>
          <cell r="M975" t="str">
            <v>2010/12/1/8/A/0</v>
          </cell>
        </row>
        <row r="976">
          <cell r="A976" t="str">
            <v>975</v>
          </cell>
          <cell r="B976" t="str">
            <v>COE_8005</v>
          </cell>
          <cell r="C976" t="str">
            <v>8005 - Total Cap Exp Amount</v>
          </cell>
          <cell r="D976">
            <v>87707.624914006505</v>
          </cell>
          <cell r="F976" t="str">
            <v>CALC</v>
          </cell>
          <cell r="H976" t="str">
            <v>8005</v>
          </cell>
          <cell r="J976" t="str">
            <v>cap_exp</v>
          </cell>
          <cell r="K976" t="str">
            <v>total_amt</v>
          </cell>
          <cell r="M976" t="str">
            <v>2010/12/1/8/A/0</v>
          </cell>
        </row>
        <row r="977">
          <cell r="A977" t="str">
            <v>976</v>
          </cell>
          <cell r="B977" t="str">
            <v>COF_8005</v>
          </cell>
          <cell r="C977" t="str">
            <v>8005 - CP Allocation Factor</v>
          </cell>
          <cell r="D977">
            <v>0.92307692299999999</v>
          </cell>
          <cell r="F977" t="str">
            <v>CALC</v>
          </cell>
          <cell r="H977" t="str">
            <v>8005</v>
          </cell>
          <cell r="J977" t="str">
            <v>cap_exp</v>
          </cell>
          <cell r="K977" t="str">
            <v>alloc_cp</v>
          </cell>
          <cell r="M977" t="str">
            <v>2010/12/1/8/A/0</v>
          </cell>
        </row>
        <row r="978">
          <cell r="A978" t="str">
            <v>977</v>
          </cell>
          <cell r="B978" t="str">
            <v>COG_8005</v>
          </cell>
          <cell r="C978" t="str">
            <v>8005 - GCP Allocation Factor</v>
          </cell>
          <cell r="D978">
            <v>0</v>
          </cell>
          <cell r="F978" t="str">
            <v>CALC</v>
          </cell>
          <cell r="H978" t="str">
            <v>8005</v>
          </cell>
          <cell r="J978" t="str">
            <v>cap_exp</v>
          </cell>
          <cell r="K978" t="str">
            <v>alloc_gcp</v>
          </cell>
          <cell r="M978" t="str">
            <v>2010/12/1/8/A/0</v>
          </cell>
        </row>
        <row r="979">
          <cell r="A979" t="str">
            <v>978</v>
          </cell>
          <cell r="B979" t="str">
            <v>COH_8005</v>
          </cell>
          <cell r="C979" t="str">
            <v>8005 - Energy Allocation Factor</v>
          </cell>
          <cell r="D979">
            <v>7.6923077000000006E-2</v>
          </cell>
          <cell r="F979" t="str">
            <v>CALC</v>
          </cell>
          <cell r="H979" t="str">
            <v>8005</v>
          </cell>
          <cell r="J979" t="str">
            <v>cap_exp</v>
          </cell>
          <cell r="K979" t="str">
            <v>alloc_engy</v>
          </cell>
          <cell r="M979" t="str">
            <v>2010/12/1/8/A/0</v>
          </cell>
        </row>
        <row r="980">
          <cell r="A980" t="str">
            <v>979</v>
          </cell>
          <cell r="B980" t="str">
            <v>COI_8005</v>
          </cell>
          <cell r="C980" t="str">
            <v>8005 - CP Allocation Cap Exp Amount</v>
          </cell>
          <cell r="D980">
            <v>80960.884529259201</v>
          </cell>
          <cell r="F980" t="str">
            <v>CALC</v>
          </cell>
          <cell r="H980" t="str">
            <v>8005</v>
          </cell>
          <cell r="J980" t="str">
            <v>cap_exp</v>
          </cell>
          <cell r="K980" t="str">
            <v>alloc_cp_amt</v>
          </cell>
          <cell r="M980" t="str">
            <v>2010/12/1/8/A/0</v>
          </cell>
        </row>
        <row r="981">
          <cell r="A981" t="str">
            <v>980</v>
          </cell>
          <cell r="B981" t="str">
            <v>COJ_8005</v>
          </cell>
          <cell r="C981" t="str">
            <v>8005 - GCP Allocation Cap Exp Amount</v>
          </cell>
          <cell r="D981">
            <v>0</v>
          </cell>
          <cell r="F981" t="str">
            <v>CALC</v>
          </cell>
          <cell r="H981" t="str">
            <v>8005</v>
          </cell>
          <cell r="J981" t="str">
            <v>cap_exp</v>
          </cell>
          <cell r="K981" t="str">
            <v>alloc_gcp_amt</v>
          </cell>
          <cell r="M981" t="str">
            <v>2010/12/1/8/A/0</v>
          </cell>
        </row>
        <row r="982">
          <cell r="A982" t="str">
            <v>981</v>
          </cell>
          <cell r="B982" t="str">
            <v>COK_8005</v>
          </cell>
          <cell r="C982" t="str">
            <v>8005 - Energy Allocation Cap Exp Amount</v>
          </cell>
          <cell r="D982">
            <v>6746.7403847472397</v>
          </cell>
          <cell r="F982" t="str">
            <v>CALC</v>
          </cell>
          <cell r="H982" t="str">
            <v>8005</v>
          </cell>
          <cell r="J982" t="str">
            <v>cap_exp</v>
          </cell>
          <cell r="K982" t="str">
            <v>alloc_engy_amt</v>
          </cell>
          <cell r="M982" t="str">
            <v>2010/12/1/8/A/0</v>
          </cell>
        </row>
        <row r="983">
          <cell r="A983" t="str">
            <v>982</v>
          </cell>
          <cell r="B983" t="str">
            <v>COL_8005</v>
          </cell>
          <cell r="C983" t="str">
            <v>8005 - CP Jurisdictional Factor</v>
          </cell>
          <cell r="D983">
            <v>0.98031049999999997</v>
          </cell>
          <cell r="F983" t="str">
            <v>CALC</v>
          </cell>
          <cell r="H983" t="str">
            <v>8005</v>
          </cell>
          <cell r="J983" t="str">
            <v>cap_exp</v>
          </cell>
          <cell r="K983" t="str">
            <v>juris_cp_factor</v>
          </cell>
          <cell r="M983" t="str">
            <v>2010/12/1/8/A/0</v>
          </cell>
        </row>
        <row r="984">
          <cell r="A984" t="str">
            <v>983</v>
          </cell>
          <cell r="B984" t="str">
            <v>COM_8005</v>
          </cell>
          <cell r="C984" t="str">
            <v>8005 - GCP Jurisdictional Factor</v>
          </cell>
          <cell r="D984">
            <v>1</v>
          </cell>
          <cell r="F984" t="str">
            <v>CALC</v>
          </cell>
          <cell r="H984" t="str">
            <v>8005</v>
          </cell>
          <cell r="J984" t="str">
            <v>cap_exp</v>
          </cell>
          <cell r="K984" t="str">
            <v>juris_gcp_factor</v>
          </cell>
          <cell r="M984" t="str">
            <v>2010/12/1/8/A/0</v>
          </cell>
        </row>
        <row r="985">
          <cell r="A985" t="str">
            <v>984</v>
          </cell>
          <cell r="B985" t="str">
            <v>CON_8005</v>
          </cell>
          <cell r="C985" t="str">
            <v>8005 - Energy Jurisdictional Factor</v>
          </cell>
          <cell r="D985">
            <v>0.980271</v>
          </cell>
          <cell r="F985" t="str">
            <v>CALC</v>
          </cell>
          <cell r="H985" t="str">
            <v>8005</v>
          </cell>
          <cell r="J985" t="str">
            <v>cap_exp</v>
          </cell>
          <cell r="K985" t="str">
            <v>juris_engy_factor</v>
          </cell>
          <cell r="M985" t="str">
            <v>2010/12/1/8/A/0</v>
          </cell>
        </row>
        <row r="986">
          <cell r="A986" t="str">
            <v>985</v>
          </cell>
          <cell r="B986" t="str">
            <v>COO_8005</v>
          </cell>
          <cell r="C986" t="str">
            <v>8005 - CP Jurisdictional Cap Exp Amount</v>
          </cell>
          <cell r="D986">
            <v>79366.805193320397</v>
          </cell>
          <cell r="F986" t="str">
            <v>CALC</v>
          </cell>
          <cell r="H986" t="str">
            <v>8005</v>
          </cell>
          <cell r="J986" t="str">
            <v>cap_exp</v>
          </cell>
          <cell r="K986" t="str">
            <v>juris_cp_amt</v>
          </cell>
          <cell r="M986" t="str">
            <v>2010/12/1/8/A/0</v>
          </cell>
        </row>
        <row r="987">
          <cell r="A987" t="str">
            <v>986</v>
          </cell>
          <cell r="B987" t="str">
            <v>COP_8005</v>
          </cell>
          <cell r="C987" t="str">
            <v>8005 - GCP Jurisdictional Cap Exp Amount</v>
          </cell>
          <cell r="D987">
            <v>0</v>
          </cell>
          <cell r="F987" t="str">
            <v>CALC</v>
          </cell>
          <cell r="H987" t="str">
            <v>8005</v>
          </cell>
          <cell r="J987" t="str">
            <v>cap_exp</v>
          </cell>
          <cell r="K987" t="str">
            <v>juris_gcp_amt</v>
          </cell>
          <cell r="M987" t="str">
            <v>2010/12/1/8/A/0</v>
          </cell>
        </row>
        <row r="988">
          <cell r="A988" t="str">
            <v>987</v>
          </cell>
          <cell r="B988" t="str">
            <v>COQ_8005</v>
          </cell>
          <cell r="C988" t="str">
            <v>8005 - Energy Jurisdictional Cap Exp Amount</v>
          </cell>
          <cell r="D988">
            <v>6613.63394369656</v>
          </cell>
          <cell r="F988" t="str">
            <v>CALC</v>
          </cell>
          <cell r="H988" t="str">
            <v>8005</v>
          </cell>
          <cell r="J988" t="str">
            <v>cap_exp</v>
          </cell>
          <cell r="K988" t="str">
            <v>juris_engy_amt</v>
          </cell>
          <cell r="M988" t="str">
            <v>2010/12/1/8/A/0</v>
          </cell>
        </row>
        <row r="989">
          <cell r="A989" t="str">
            <v>988</v>
          </cell>
          <cell r="B989" t="str">
            <v>COR_8005</v>
          </cell>
          <cell r="C989" t="str">
            <v>8005 - Total Jurisdictional Cap Exp Amount</v>
          </cell>
          <cell r="D989">
            <v>85980.439137017005</v>
          </cell>
          <cell r="F989" t="str">
            <v>CALC</v>
          </cell>
          <cell r="H989" t="str">
            <v>8005</v>
          </cell>
          <cell r="J989" t="str">
            <v>cap_exp</v>
          </cell>
          <cell r="K989" t="str">
            <v>total_juris_amt</v>
          </cell>
          <cell r="M989" t="str">
            <v>2010/12/1/8/A/0</v>
          </cell>
        </row>
        <row r="990">
          <cell r="A990" t="str">
            <v>989</v>
          </cell>
          <cell r="B990" t="str">
            <v>CI1_8007</v>
          </cell>
          <cell r="C990" t="str">
            <v>8007 - Depreciation Expense</v>
          </cell>
          <cell r="D990">
            <v>62.06</v>
          </cell>
          <cell r="F990" t="str">
            <v>CATS</v>
          </cell>
          <cell r="H990" t="str">
            <v>8007</v>
          </cell>
          <cell r="I990" t="str">
            <v>A</v>
          </cell>
          <cell r="J990" t="str">
            <v>cap_exp</v>
          </cell>
          <cell r="K990" t="str">
            <v>depr_exp</v>
          </cell>
          <cell r="M990" t="str">
            <v>2010/12/1/8/A/0</v>
          </cell>
        </row>
        <row r="991">
          <cell r="A991" t="str">
            <v>990</v>
          </cell>
          <cell r="B991" t="str">
            <v>CI5_8007</v>
          </cell>
          <cell r="C991" t="str">
            <v>8007 - End of Month CWIP Balance</v>
          </cell>
          <cell r="D991">
            <v>0</v>
          </cell>
          <cell r="F991" t="str">
            <v>CALC</v>
          </cell>
          <cell r="H991" t="str">
            <v>8007</v>
          </cell>
          <cell r="J991" t="str">
            <v>cap_exp</v>
          </cell>
          <cell r="K991" t="str">
            <v>end_cwip_bal</v>
          </cell>
          <cell r="M991" t="str">
            <v>2010/12/1/8/A/0</v>
          </cell>
        </row>
        <row r="992">
          <cell r="A992" t="str">
            <v>991</v>
          </cell>
          <cell r="B992" t="str">
            <v>CI7_8007</v>
          </cell>
          <cell r="C992" t="str">
            <v>8007 - Plant Additions</v>
          </cell>
          <cell r="D992">
            <v>0</v>
          </cell>
          <cell r="F992" t="str">
            <v>CATS</v>
          </cell>
          <cell r="H992" t="str">
            <v>8007</v>
          </cell>
          <cell r="I992" t="str">
            <v>A</v>
          </cell>
          <cell r="J992" t="str">
            <v>cap_exp</v>
          </cell>
          <cell r="K992" t="str">
            <v>plt_add</v>
          </cell>
          <cell r="M992" t="str">
            <v>2010/12/1/8/A/0</v>
          </cell>
        </row>
        <row r="993">
          <cell r="A993" t="str">
            <v>992</v>
          </cell>
          <cell r="B993" t="str">
            <v>CI8_8007</v>
          </cell>
          <cell r="C993" t="str">
            <v>8007 - Retirements</v>
          </cell>
          <cell r="D993">
            <v>0</v>
          </cell>
          <cell r="F993" t="str">
            <v>CATS</v>
          </cell>
          <cell r="H993" t="str">
            <v>8007</v>
          </cell>
          <cell r="I993" t="str">
            <v>A</v>
          </cell>
          <cell r="J993" t="str">
            <v>cap_exp</v>
          </cell>
          <cell r="K993" t="str">
            <v>ret</v>
          </cell>
          <cell r="M993" t="str">
            <v>2010/12/1/8/A/0</v>
          </cell>
        </row>
        <row r="994">
          <cell r="A994" t="str">
            <v>993</v>
          </cell>
          <cell r="B994" t="str">
            <v>CI9_8007</v>
          </cell>
          <cell r="C994" t="str">
            <v>8007 - Plant Trans and Adjs</v>
          </cell>
          <cell r="D994">
            <v>0</v>
          </cell>
          <cell r="F994" t="str">
            <v>CATS</v>
          </cell>
          <cell r="H994" t="str">
            <v>8007</v>
          </cell>
          <cell r="I994" t="str">
            <v>A</v>
          </cell>
          <cell r="J994" t="str">
            <v>cap_exp</v>
          </cell>
          <cell r="K994" t="str">
            <v>plt_tradjs</v>
          </cell>
          <cell r="M994" t="str">
            <v>2010/12/1/8/A/0</v>
          </cell>
        </row>
        <row r="995">
          <cell r="A995" t="str">
            <v>994</v>
          </cell>
          <cell r="B995" t="str">
            <v>CIA_8007</v>
          </cell>
          <cell r="C995" t="str">
            <v>8007 - Reserve Removal Cost</v>
          </cell>
          <cell r="D995">
            <v>0</v>
          </cell>
          <cell r="F995" t="str">
            <v>CATS</v>
          </cell>
          <cell r="H995" t="str">
            <v>8007</v>
          </cell>
          <cell r="I995" t="str">
            <v>A</v>
          </cell>
          <cell r="J995" t="str">
            <v>cap_exp</v>
          </cell>
          <cell r="K995" t="str">
            <v>resv_rem_cost</v>
          </cell>
          <cell r="M995" t="str">
            <v>2010/12/1/8/A/0</v>
          </cell>
        </row>
        <row r="996">
          <cell r="A996" t="str">
            <v>995</v>
          </cell>
          <cell r="B996" t="str">
            <v>CIB_8007</v>
          </cell>
          <cell r="C996" t="str">
            <v>8007 - Reserve Salvage</v>
          </cell>
          <cell r="D996">
            <v>0</v>
          </cell>
          <cell r="F996" t="str">
            <v>CATS</v>
          </cell>
          <cell r="H996" t="str">
            <v>8007</v>
          </cell>
          <cell r="I996" t="str">
            <v>A</v>
          </cell>
          <cell r="J996" t="str">
            <v>cap_exp</v>
          </cell>
          <cell r="K996" t="str">
            <v>resv_salv</v>
          </cell>
          <cell r="M996" t="str">
            <v>2010/12/1/8/A/0</v>
          </cell>
        </row>
        <row r="997">
          <cell r="A997" t="str">
            <v>996</v>
          </cell>
          <cell r="B997" t="str">
            <v>CIC_8007</v>
          </cell>
          <cell r="C997" t="str">
            <v>8007 - Reserve Trans and Adjs</v>
          </cell>
          <cell r="D997">
            <v>0</v>
          </cell>
          <cell r="F997" t="str">
            <v>CATS</v>
          </cell>
          <cell r="H997" t="str">
            <v>8007</v>
          </cell>
          <cell r="I997" t="str">
            <v>A</v>
          </cell>
          <cell r="J997" t="str">
            <v>cap_exp</v>
          </cell>
          <cell r="K997" t="str">
            <v>resv_tradjs</v>
          </cell>
          <cell r="M997" t="str">
            <v>2010/12/1/8/A/0</v>
          </cell>
        </row>
        <row r="998">
          <cell r="A998" t="str">
            <v>997</v>
          </cell>
          <cell r="B998" t="str">
            <v>CIP_8007</v>
          </cell>
          <cell r="C998" t="str">
            <v>8007 - Beginning of Month Plant Balance</v>
          </cell>
          <cell r="D998">
            <v>31030</v>
          </cell>
          <cell r="F998" t="str">
            <v>PRIOR_JV</v>
          </cell>
          <cell r="H998" t="str">
            <v>8007</v>
          </cell>
          <cell r="I998" t="str">
            <v>P</v>
          </cell>
          <cell r="J998" t="str">
            <v>cap_exp</v>
          </cell>
          <cell r="K998" t="str">
            <v>beg_plant_bal</v>
          </cell>
          <cell r="M998" t="str">
            <v>2010/12/1/8/A/0</v>
          </cell>
        </row>
        <row r="999">
          <cell r="A999" t="str">
            <v>998</v>
          </cell>
          <cell r="B999" t="str">
            <v>CIQ_8007</v>
          </cell>
          <cell r="C999" t="str">
            <v>8007 - Beginning of Month Reserve Balance</v>
          </cell>
          <cell r="D999">
            <v>21581.37</v>
          </cell>
          <cell r="F999" t="str">
            <v>PRIOR_JV</v>
          </cell>
          <cell r="H999" t="str">
            <v>8007</v>
          </cell>
          <cell r="I999" t="str">
            <v>P</v>
          </cell>
          <cell r="J999" t="str">
            <v>cap_exp</v>
          </cell>
          <cell r="K999" t="str">
            <v>beg_resv_bal</v>
          </cell>
          <cell r="M999" t="str">
            <v>2010/12/1/8/A/0</v>
          </cell>
        </row>
        <row r="1000">
          <cell r="A1000" t="str">
            <v>999</v>
          </cell>
          <cell r="B1000" t="str">
            <v>CIR_8007</v>
          </cell>
          <cell r="C1000" t="str">
            <v>8007 - End of Month Plant Balance</v>
          </cell>
          <cell r="D1000">
            <v>31030</v>
          </cell>
          <cell r="F1000" t="str">
            <v>CALC</v>
          </cell>
          <cell r="H1000" t="str">
            <v>8007</v>
          </cell>
          <cell r="J1000" t="str">
            <v>cap_exp</v>
          </cell>
          <cell r="K1000" t="str">
            <v>end_plant_bal</v>
          </cell>
          <cell r="M1000" t="str">
            <v>2010/12/1/8/A/0</v>
          </cell>
        </row>
        <row r="1001">
          <cell r="A1001" t="str">
            <v>1000</v>
          </cell>
          <cell r="B1001" t="str">
            <v>CIS_8007</v>
          </cell>
          <cell r="C1001" t="str">
            <v>8007 - End of Month Reserve Balance</v>
          </cell>
          <cell r="D1001">
            <v>21643.43</v>
          </cell>
          <cell r="F1001" t="str">
            <v>CALC</v>
          </cell>
          <cell r="H1001" t="str">
            <v>8007</v>
          </cell>
          <cell r="J1001" t="str">
            <v>cap_exp</v>
          </cell>
          <cell r="K1001" t="str">
            <v>end_resv_bal</v>
          </cell>
          <cell r="M1001" t="str">
            <v>2010/12/1/8/A/0</v>
          </cell>
        </row>
        <row r="1002">
          <cell r="A1002" t="str">
            <v>1001</v>
          </cell>
          <cell r="B1002" t="str">
            <v>CO1_8007</v>
          </cell>
          <cell r="C1002" t="str">
            <v>8007 - Beginning of Month Net Book</v>
          </cell>
          <cell r="D1002">
            <v>9448.6299999999992</v>
          </cell>
          <cell r="F1002" t="str">
            <v>CALC</v>
          </cell>
          <cell r="H1002" t="str">
            <v>8007</v>
          </cell>
          <cell r="J1002" t="str">
            <v>cap_exp</v>
          </cell>
          <cell r="K1002" t="str">
            <v>beg_net_book</v>
          </cell>
          <cell r="M1002" t="str">
            <v>2010/12/1/8/A/0</v>
          </cell>
        </row>
        <row r="1003">
          <cell r="A1003" t="str">
            <v>1002</v>
          </cell>
          <cell r="B1003" t="str">
            <v>CO2_8007</v>
          </cell>
          <cell r="C1003" t="str">
            <v>8007 - End of Month Net Book</v>
          </cell>
          <cell r="D1003">
            <v>9386.57</v>
          </cell>
          <cell r="F1003" t="str">
            <v>CALC</v>
          </cell>
          <cell r="H1003" t="str">
            <v>8007</v>
          </cell>
          <cell r="J1003" t="str">
            <v>cap_exp</v>
          </cell>
          <cell r="K1003" t="str">
            <v>end_net_book</v>
          </cell>
          <cell r="M1003" t="str">
            <v>2010/12/1/8/A/0</v>
          </cell>
        </row>
        <row r="1004">
          <cell r="A1004" t="str">
            <v>1003</v>
          </cell>
          <cell r="B1004" t="str">
            <v>CO3_8007</v>
          </cell>
          <cell r="C1004" t="str">
            <v>8007 - Average Net Book</v>
          </cell>
          <cell r="D1004">
            <v>9417.6</v>
          </cell>
          <cell r="F1004" t="str">
            <v>CALC</v>
          </cell>
          <cell r="H1004" t="str">
            <v>8007</v>
          </cell>
          <cell r="J1004" t="str">
            <v>cap_exp</v>
          </cell>
          <cell r="K1004" t="str">
            <v>avg_net_book</v>
          </cell>
          <cell r="M1004" t="str">
            <v>2010/12/1/8/A/0</v>
          </cell>
        </row>
        <row r="1005">
          <cell r="A1005" t="str">
            <v>1004</v>
          </cell>
          <cell r="B1005" t="str">
            <v>CO4_8007</v>
          </cell>
          <cell r="C1005" t="str">
            <v>8007 - Annual Equity Rate</v>
          </cell>
          <cell r="D1005">
            <v>4.7018999999999998E-2</v>
          </cell>
          <cell r="F1005" t="str">
            <v>CALC</v>
          </cell>
          <cell r="H1005" t="str">
            <v>8007</v>
          </cell>
          <cell r="J1005" t="str">
            <v>cap_exp</v>
          </cell>
          <cell r="K1005" t="str">
            <v>equity_ror</v>
          </cell>
          <cell r="M1005" t="str">
            <v>2010/12/1/8/A/0</v>
          </cell>
        </row>
        <row r="1006">
          <cell r="A1006" t="str">
            <v>1005</v>
          </cell>
          <cell r="B1006" t="str">
            <v>CO5_8007</v>
          </cell>
          <cell r="C1006" t="str">
            <v>8007 - Annual Debt Rate</v>
          </cell>
          <cell r="D1006">
            <v>1.9473000000000001E-2</v>
          </cell>
          <cell r="F1006" t="str">
            <v>CALC</v>
          </cell>
          <cell r="H1006" t="str">
            <v>8007</v>
          </cell>
          <cell r="J1006" t="str">
            <v>cap_exp</v>
          </cell>
          <cell r="K1006" t="str">
            <v>debt_ror</v>
          </cell>
          <cell r="M1006" t="str">
            <v>2010/12/1/8/A/0</v>
          </cell>
        </row>
        <row r="1007">
          <cell r="A1007" t="str">
            <v>1006</v>
          </cell>
          <cell r="B1007" t="str">
            <v>CO6_8007</v>
          </cell>
          <cell r="C1007" t="str">
            <v>8007 - State Tax Rate</v>
          </cell>
          <cell r="D1007">
            <v>5.5E-2</v>
          </cell>
          <cell r="F1007" t="str">
            <v>CALC</v>
          </cell>
          <cell r="H1007" t="str">
            <v>8007</v>
          </cell>
          <cell r="J1007" t="str">
            <v>cap_exp</v>
          </cell>
          <cell r="K1007" t="str">
            <v>state_tax_rate</v>
          </cell>
          <cell r="M1007" t="str">
            <v>2010/12/1/8/A/0</v>
          </cell>
        </row>
        <row r="1008">
          <cell r="A1008" t="str">
            <v>1007</v>
          </cell>
          <cell r="B1008" t="str">
            <v>CO7_8007</v>
          </cell>
          <cell r="C1008" t="str">
            <v>8007 - Federal Tax Rate</v>
          </cell>
          <cell r="D1008">
            <v>0.35</v>
          </cell>
          <cell r="F1008" t="str">
            <v>CALC</v>
          </cell>
          <cell r="H1008" t="str">
            <v>8007</v>
          </cell>
          <cell r="J1008" t="str">
            <v>cap_exp</v>
          </cell>
          <cell r="K1008" t="str">
            <v>fed_tax_rate</v>
          </cell>
          <cell r="M1008" t="str">
            <v>2010/12/1/8/A/0</v>
          </cell>
        </row>
        <row r="1009">
          <cell r="A1009" t="str">
            <v>1008</v>
          </cell>
          <cell r="B1009" t="str">
            <v>CO8_8007</v>
          </cell>
          <cell r="C1009" t="str">
            <v>8007 - Grossed State Tax Rate</v>
          </cell>
          <cell r="D1009">
            <v>5.8201058201058198E-2</v>
          </cell>
          <cell r="F1009" t="str">
            <v>CALC</v>
          </cell>
          <cell r="H1009" t="str">
            <v>8007</v>
          </cell>
          <cell r="J1009" t="str">
            <v>cap_exp</v>
          </cell>
          <cell r="K1009" t="str">
            <v>gross_state_tax_rate</v>
          </cell>
          <cell r="M1009" t="str">
            <v>2010/12/1/8/A/0</v>
          </cell>
        </row>
        <row r="1010">
          <cell r="A1010" t="str">
            <v>1009</v>
          </cell>
          <cell r="B1010" t="str">
            <v>CO9_8007</v>
          </cell>
          <cell r="C1010" t="str">
            <v>8007 - Grossed Federal Tax Rate</v>
          </cell>
          <cell r="D1010">
            <v>0.53846153846153799</v>
          </cell>
          <cell r="F1010" t="str">
            <v>CALC</v>
          </cell>
          <cell r="H1010" t="str">
            <v>8007</v>
          </cell>
          <cell r="J1010" t="str">
            <v>cap_exp</v>
          </cell>
          <cell r="K1010" t="str">
            <v>gross_fed_tax_rate</v>
          </cell>
          <cell r="M1010" t="str">
            <v>2010/12/1/8/A/0</v>
          </cell>
        </row>
        <row r="1011">
          <cell r="A1011" t="str">
            <v>1010</v>
          </cell>
          <cell r="B1011" t="str">
            <v>COA_8007</v>
          </cell>
          <cell r="C1011" t="str">
            <v>8007 - Return on Equity Amount</v>
          </cell>
          <cell r="D1011">
            <v>36.900982079999999</v>
          </cell>
          <cell r="F1011" t="str">
            <v>CALC</v>
          </cell>
          <cell r="H1011" t="str">
            <v>8007</v>
          </cell>
          <cell r="J1011" t="str">
            <v>cap_exp</v>
          </cell>
          <cell r="K1011" t="str">
            <v>equity_ror_amt</v>
          </cell>
          <cell r="M1011" t="str">
            <v>2010/12/1/8/A/0</v>
          </cell>
        </row>
        <row r="1012">
          <cell r="A1012" t="str">
            <v>1011</v>
          </cell>
          <cell r="B1012" t="str">
            <v>COB_8007</v>
          </cell>
          <cell r="C1012" t="str">
            <v>8007 - State Tax Amount</v>
          </cell>
          <cell r="D1012">
            <v>2.14767620571428</v>
          </cell>
          <cell r="F1012" t="str">
            <v>CALC</v>
          </cell>
          <cell r="H1012" t="str">
            <v>8007</v>
          </cell>
          <cell r="J1012" t="str">
            <v>cap_exp</v>
          </cell>
          <cell r="K1012" t="str">
            <v>state_tax_amt</v>
          </cell>
          <cell r="M1012" t="str">
            <v>2010/12/1/8/A/0</v>
          </cell>
        </row>
        <row r="1013">
          <cell r="A1013" t="str">
            <v>1012</v>
          </cell>
          <cell r="B1013" t="str">
            <v>COC_8007</v>
          </cell>
          <cell r="C1013" t="str">
            <v>8007 - Federal Tax Amount</v>
          </cell>
          <cell r="D1013">
            <v>21.0262006153846</v>
          </cell>
          <cell r="F1013" t="str">
            <v>CALC</v>
          </cell>
          <cell r="H1013" t="str">
            <v>8007</v>
          </cell>
          <cell r="J1013" t="str">
            <v>cap_exp</v>
          </cell>
          <cell r="K1013" t="str">
            <v>fed_tax_amt</v>
          </cell>
          <cell r="M1013" t="str">
            <v>2010/12/1/8/A/0</v>
          </cell>
        </row>
        <row r="1014">
          <cell r="A1014" t="str">
            <v>1013</v>
          </cell>
          <cell r="B1014" t="str">
            <v>COD_8007</v>
          </cell>
          <cell r="C1014" t="str">
            <v>8007 - Return on Debt Amount</v>
          </cell>
          <cell r="D1014">
            <v>15.28288128</v>
          </cell>
          <cell r="F1014" t="str">
            <v>CALC</v>
          </cell>
          <cell r="H1014" t="str">
            <v>8007</v>
          </cell>
          <cell r="J1014" t="str">
            <v>cap_exp</v>
          </cell>
          <cell r="K1014" t="str">
            <v>debt_ror_amt</v>
          </cell>
          <cell r="M1014" t="str">
            <v>2010/12/1/8/A/0</v>
          </cell>
        </row>
        <row r="1015">
          <cell r="A1015" t="str">
            <v>1014</v>
          </cell>
          <cell r="B1015" t="str">
            <v>COE_8007</v>
          </cell>
          <cell r="C1015" t="str">
            <v>8007 - Total Cap Exp Amount</v>
          </cell>
          <cell r="D1015">
            <v>137.417740181098</v>
          </cell>
          <cell r="F1015" t="str">
            <v>CALC</v>
          </cell>
          <cell r="H1015" t="str">
            <v>8007</v>
          </cell>
          <cell r="J1015" t="str">
            <v>cap_exp</v>
          </cell>
          <cell r="K1015" t="str">
            <v>total_amt</v>
          </cell>
          <cell r="M1015" t="str">
            <v>2010/12/1/8/A/0</v>
          </cell>
        </row>
        <row r="1016">
          <cell r="A1016" t="str">
            <v>1015</v>
          </cell>
          <cell r="B1016" t="str">
            <v>COF_8007</v>
          </cell>
          <cell r="C1016" t="str">
            <v>8007 - CP Allocation Factor</v>
          </cell>
          <cell r="D1016">
            <v>0.92307692299999999</v>
          </cell>
          <cell r="F1016" t="str">
            <v>CALC</v>
          </cell>
          <cell r="H1016" t="str">
            <v>8007</v>
          </cell>
          <cell r="J1016" t="str">
            <v>cap_exp</v>
          </cell>
          <cell r="K1016" t="str">
            <v>alloc_cp</v>
          </cell>
          <cell r="M1016" t="str">
            <v>2010/12/1/8/A/0</v>
          </cell>
        </row>
        <row r="1017">
          <cell r="A1017" t="str">
            <v>1016</v>
          </cell>
          <cell r="B1017" t="str">
            <v>COG_8007</v>
          </cell>
          <cell r="C1017" t="str">
            <v>8007 - GCP Allocation Factor</v>
          </cell>
          <cell r="D1017">
            <v>0</v>
          </cell>
          <cell r="F1017" t="str">
            <v>CALC</v>
          </cell>
          <cell r="H1017" t="str">
            <v>8007</v>
          </cell>
          <cell r="J1017" t="str">
            <v>cap_exp</v>
          </cell>
          <cell r="K1017" t="str">
            <v>alloc_gcp</v>
          </cell>
          <cell r="M1017" t="str">
            <v>2010/12/1/8/A/0</v>
          </cell>
        </row>
        <row r="1018">
          <cell r="A1018" t="str">
            <v>1017</v>
          </cell>
          <cell r="B1018" t="str">
            <v>COH_8007</v>
          </cell>
          <cell r="C1018" t="str">
            <v>8007 - Energy Allocation Factor</v>
          </cell>
          <cell r="D1018">
            <v>7.6923077000000006E-2</v>
          </cell>
          <cell r="F1018" t="str">
            <v>CALC</v>
          </cell>
          <cell r="H1018" t="str">
            <v>8007</v>
          </cell>
          <cell r="J1018" t="str">
            <v>cap_exp</v>
          </cell>
          <cell r="K1018" t="str">
            <v>alloc_engy</v>
          </cell>
          <cell r="M1018" t="str">
            <v>2010/12/1/8/A/0</v>
          </cell>
        </row>
        <row r="1019">
          <cell r="A1019" t="str">
            <v>1018</v>
          </cell>
          <cell r="B1019" t="str">
            <v>COI_8007</v>
          </cell>
          <cell r="C1019" t="str">
            <v>8007 - CP Allocation Cap Exp Amount</v>
          </cell>
          <cell r="D1019">
            <v>126.847144771982</v>
          </cell>
          <cell r="F1019" t="str">
            <v>CALC</v>
          </cell>
          <cell r="H1019" t="str">
            <v>8007</v>
          </cell>
          <cell r="J1019" t="str">
            <v>cap_exp</v>
          </cell>
          <cell r="K1019" t="str">
            <v>alloc_cp_amt</v>
          </cell>
          <cell r="M1019" t="str">
            <v>2010/12/1/8/A/0</v>
          </cell>
        </row>
        <row r="1020">
          <cell r="A1020" t="str">
            <v>1019</v>
          </cell>
          <cell r="B1020" t="str">
            <v>COJ_8007</v>
          </cell>
          <cell r="C1020" t="str">
            <v>8007 - GCP Allocation Cap Exp Amount</v>
          </cell>
          <cell r="D1020">
            <v>0</v>
          </cell>
          <cell r="F1020" t="str">
            <v>CALC</v>
          </cell>
          <cell r="H1020" t="str">
            <v>8007</v>
          </cell>
          <cell r="J1020" t="str">
            <v>cap_exp</v>
          </cell>
          <cell r="K1020" t="str">
            <v>alloc_gcp_amt</v>
          </cell>
          <cell r="M1020" t="str">
            <v>2010/12/1/8/A/0</v>
          </cell>
        </row>
        <row r="1021">
          <cell r="A1021" t="str">
            <v>1020</v>
          </cell>
          <cell r="B1021" t="str">
            <v>COK_8007</v>
          </cell>
          <cell r="C1021" t="str">
            <v>8007 - Energy Allocation Cap Exp Amount</v>
          </cell>
          <cell r="D1021">
            <v>10.570595409116599</v>
          </cell>
          <cell r="F1021" t="str">
            <v>CALC</v>
          </cell>
          <cell r="H1021" t="str">
            <v>8007</v>
          </cell>
          <cell r="J1021" t="str">
            <v>cap_exp</v>
          </cell>
          <cell r="K1021" t="str">
            <v>alloc_engy_amt</v>
          </cell>
          <cell r="M1021" t="str">
            <v>2010/12/1/8/A/0</v>
          </cell>
        </row>
        <row r="1022">
          <cell r="A1022" t="str">
            <v>1021</v>
          </cell>
          <cell r="B1022" t="str">
            <v>COL_8007</v>
          </cell>
          <cell r="C1022" t="str">
            <v>8007 - CP Jurisdictional Factor</v>
          </cell>
          <cell r="D1022">
            <v>0.98031049999999997</v>
          </cell>
          <cell r="F1022" t="str">
            <v>CALC</v>
          </cell>
          <cell r="H1022" t="str">
            <v>8007</v>
          </cell>
          <cell r="J1022" t="str">
            <v>cap_exp</v>
          </cell>
          <cell r="K1022" t="str">
            <v>juris_cp_factor</v>
          </cell>
          <cell r="M1022" t="str">
            <v>2010/12/1/8/A/0</v>
          </cell>
        </row>
        <row r="1023">
          <cell r="A1023" t="str">
            <v>1022</v>
          </cell>
          <cell r="B1023" t="str">
            <v>COM_8007</v>
          </cell>
          <cell r="C1023" t="str">
            <v>8007 - GCP Jurisdictional Factor</v>
          </cell>
          <cell r="D1023">
            <v>1</v>
          </cell>
          <cell r="F1023" t="str">
            <v>CALC</v>
          </cell>
          <cell r="H1023" t="str">
            <v>8007</v>
          </cell>
          <cell r="J1023" t="str">
            <v>cap_exp</v>
          </cell>
          <cell r="K1023" t="str">
            <v>juris_gcp_factor</v>
          </cell>
          <cell r="M1023" t="str">
            <v>2010/12/1/8/A/0</v>
          </cell>
        </row>
        <row r="1024">
          <cell r="A1024" t="str">
            <v>1023</v>
          </cell>
          <cell r="B1024" t="str">
            <v>CON_8007</v>
          </cell>
          <cell r="C1024" t="str">
            <v>8007 - Energy Jurisdictional Factor</v>
          </cell>
          <cell r="D1024">
            <v>0.980271</v>
          </cell>
          <cell r="F1024" t="str">
            <v>CALC</v>
          </cell>
          <cell r="H1024" t="str">
            <v>8007</v>
          </cell>
          <cell r="J1024" t="str">
            <v>cap_exp</v>
          </cell>
          <cell r="K1024" t="str">
            <v>juris_engy_factor</v>
          </cell>
          <cell r="M1024" t="str">
            <v>2010/12/1/8/A/0</v>
          </cell>
        </row>
        <row r="1025">
          <cell r="A1025" t="str">
            <v>1024</v>
          </cell>
          <cell r="B1025" t="str">
            <v>COO_8007</v>
          </cell>
          <cell r="C1025" t="str">
            <v>8007 - CP Jurisdictional Cap Exp Amount</v>
          </cell>
          <cell r="D1025">
            <v>124.349587914994</v>
          </cell>
          <cell r="F1025" t="str">
            <v>CALC</v>
          </cell>
          <cell r="H1025" t="str">
            <v>8007</v>
          </cell>
          <cell r="J1025" t="str">
            <v>cap_exp</v>
          </cell>
          <cell r="K1025" t="str">
            <v>juris_cp_amt</v>
          </cell>
          <cell r="M1025" t="str">
            <v>2010/12/1/8/A/0</v>
          </cell>
        </row>
        <row r="1026">
          <cell r="A1026" t="str">
            <v>1025</v>
          </cell>
          <cell r="B1026" t="str">
            <v>COP_8007</v>
          </cell>
          <cell r="C1026" t="str">
            <v>8007 - GCP Jurisdictional Cap Exp Amount</v>
          </cell>
          <cell r="D1026">
            <v>0</v>
          </cell>
          <cell r="F1026" t="str">
            <v>CALC</v>
          </cell>
          <cell r="H1026" t="str">
            <v>8007</v>
          </cell>
          <cell r="J1026" t="str">
            <v>cap_exp</v>
          </cell>
          <cell r="K1026" t="str">
            <v>juris_gcp_amt</v>
          </cell>
          <cell r="M1026" t="str">
            <v>2010/12/1/8/A/0</v>
          </cell>
        </row>
        <row r="1027">
          <cell r="A1027" t="str">
            <v>1026</v>
          </cell>
          <cell r="B1027" t="str">
            <v>COQ_8007</v>
          </cell>
          <cell r="C1027" t="str">
            <v>8007 - Energy Jurisdictional Cap Exp Amount</v>
          </cell>
          <cell r="D1027">
            <v>10.3620481322902</v>
          </cell>
          <cell r="F1027" t="str">
            <v>CALC</v>
          </cell>
          <cell r="H1027" t="str">
            <v>8007</v>
          </cell>
          <cell r="J1027" t="str">
            <v>cap_exp</v>
          </cell>
          <cell r="K1027" t="str">
            <v>juris_engy_amt</v>
          </cell>
          <cell r="M1027" t="str">
            <v>2010/12/1/8/A/0</v>
          </cell>
        </row>
        <row r="1028">
          <cell r="A1028" t="str">
            <v>1027</v>
          </cell>
          <cell r="B1028" t="str">
            <v>COR_8007</v>
          </cell>
          <cell r="C1028" t="str">
            <v>8007 - Total Jurisdictional Cap Exp Amount</v>
          </cell>
          <cell r="D1028">
            <v>134.711636047284</v>
          </cell>
          <cell r="F1028" t="str">
            <v>CALC</v>
          </cell>
          <cell r="H1028" t="str">
            <v>8007</v>
          </cell>
          <cell r="J1028" t="str">
            <v>cap_exp</v>
          </cell>
          <cell r="K1028" t="str">
            <v>total_juris_amt</v>
          </cell>
          <cell r="M1028" t="str">
            <v>2010/12/1/8/A/0</v>
          </cell>
        </row>
        <row r="1029">
          <cell r="A1029" t="str">
            <v>1028</v>
          </cell>
          <cell r="B1029" t="str">
            <v>CI1_8008</v>
          </cell>
          <cell r="C1029" t="str">
            <v>8008 - Depreciation Expense</v>
          </cell>
          <cell r="D1029">
            <v>6710.34</v>
          </cell>
          <cell r="F1029" t="str">
            <v>CATS</v>
          </cell>
          <cell r="H1029" t="str">
            <v>8008</v>
          </cell>
          <cell r="I1029" t="str">
            <v>A</v>
          </cell>
          <cell r="J1029" t="str">
            <v>cap_exp</v>
          </cell>
          <cell r="K1029" t="str">
            <v>depr_exp</v>
          </cell>
          <cell r="M1029" t="str">
            <v>2010/12/1/8/A/0</v>
          </cell>
        </row>
        <row r="1030">
          <cell r="A1030" t="str">
            <v>1029</v>
          </cell>
          <cell r="B1030" t="str">
            <v>CI5_8008</v>
          </cell>
          <cell r="C1030" t="str">
            <v>8008 - End of Month CWIP Balance</v>
          </cell>
          <cell r="D1030">
            <v>1287.5899999999999</v>
          </cell>
          <cell r="F1030" t="str">
            <v>CALC</v>
          </cell>
          <cell r="H1030" t="str">
            <v>8008</v>
          </cell>
          <cell r="J1030" t="str">
            <v>cap_exp</v>
          </cell>
          <cell r="K1030" t="str">
            <v>end_cwip_bal</v>
          </cell>
          <cell r="M1030" t="str">
            <v>2010/12/1/8/A/0</v>
          </cell>
        </row>
        <row r="1031">
          <cell r="A1031" t="str">
            <v>1030</v>
          </cell>
          <cell r="B1031" t="str">
            <v>CI7_8008</v>
          </cell>
          <cell r="C1031" t="str">
            <v>8008 - Plant Additions</v>
          </cell>
          <cell r="D1031">
            <v>8829.3700000000008</v>
          </cell>
          <cell r="F1031" t="str">
            <v>CATS</v>
          </cell>
          <cell r="H1031" t="str">
            <v>8008</v>
          </cell>
          <cell r="I1031" t="str">
            <v>A</v>
          </cell>
          <cell r="J1031" t="str">
            <v>cap_exp</v>
          </cell>
          <cell r="K1031" t="str">
            <v>plt_add</v>
          </cell>
          <cell r="M1031" t="str">
            <v>2010/12/1/8/A/0</v>
          </cell>
        </row>
        <row r="1032">
          <cell r="A1032" t="str">
            <v>1031</v>
          </cell>
          <cell r="B1032" t="str">
            <v>CI8_8008</v>
          </cell>
          <cell r="C1032" t="str">
            <v>8008 - Retirements</v>
          </cell>
          <cell r="D1032">
            <v>-3364</v>
          </cell>
          <cell r="F1032" t="str">
            <v>CATS</v>
          </cell>
          <cell r="H1032" t="str">
            <v>8008</v>
          </cell>
          <cell r="I1032" t="str">
            <v>A</v>
          </cell>
          <cell r="J1032" t="str">
            <v>cap_exp</v>
          </cell>
          <cell r="K1032" t="str">
            <v>ret</v>
          </cell>
          <cell r="M1032" t="str">
            <v>2010/12/1/8/A/0</v>
          </cell>
        </row>
        <row r="1033">
          <cell r="A1033" t="str">
            <v>1032</v>
          </cell>
          <cell r="B1033" t="str">
            <v>CI9_8008</v>
          </cell>
          <cell r="C1033" t="str">
            <v>8008 - Plant Trans and Adjs</v>
          </cell>
          <cell r="D1033">
            <v>0</v>
          </cell>
          <cell r="F1033" t="str">
            <v>CATS</v>
          </cell>
          <cell r="H1033" t="str">
            <v>8008</v>
          </cell>
          <cell r="I1033" t="str">
            <v>A</v>
          </cell>
          <cell r="J1033" t="str">
            <v>cap_exp</v>
          </cell>
          <cell r="K1033" t="str">
            <v>plt_tradjs</v>
          </cell>
          <cell r="M1033" t="str">
            <v>2010/12/1/8/A/0</v>
          </cell>
        </row>
        <row r="1034">
          <cell r="A1034" t="str">
            <v>1033</v>
          </cell>
          <cell r="B1034" t="str">
            <v>CIA_8008</v>
          </cell>
          <cell r="C1034" t="str">
            <v>8008 - Reserve Removal Cost</v>
          </cell>
          <cell r="D1034">
            <v>0</v>
          </cell>
          <cell r="F1034" t="str">
            <v>CATS</v>
          </cell>
          <cell r="H1034" t="str">
            <v>8008</v>
          </cell>
          <cell r="I1034" t="str">
            <v>A</v>
          </cell>
          <cell r="J1034" t="str">
            <v>cap_exp</v>
          </cell>
          <cell r="K1034" t="str">
            <v>resv_rem_cost</v>
          </cell>
          <cell r="M1034" t="str">
            <v>2010/12/1/8/A/0</v>
          </cell>
        </row>
        <row r="1035">
          <cell r="A1035" t="str">
            <v>1034</v>
          </cell>
          <cell r="B1035" t="str">
            <v>CIB_8008</v>
          </cell>
          <cell r="C1035" t="str">
            <v>8008 - Reserve Salvage</v>
          </cell>
          <cell r="D1035">
            <v>0</v>
          </cell>
          <cell r="F1035" t="str">
            <v>CATS</v>
          </cell>
          <cell r="H1035" t="str">
            <v>8008</v>
          </cell>
          <cell r="I1035" t="str">
            <v>A</v>
          </cell>
          <cell r="J1035" t="str">
            <v>cap_exp</v>
          </cell>
          <cell r="K1035" t="str">
            <v>resv_salv</v>
          </cell>
          <cell r="M1035" t="str">
            <v>2010/12/1/8/A/0</v>
          </cell>
        </row>
        <row r="1036">
          <cell r="A1036" t="str">
            <v>1035</v>
          </cell>
          <cell r="B1036" t="str">
            <v>CIC_8008</v>
          </cell>
          <cell r="C1036" t="str">
            <v>8008 - Reserve Trans and Adjs</v>
          </cell>
          <cell r="D1036">
            <v>0</v>
          </cell>
          <cell r="F1036" t="str">
            <v>CATS</v>
          </cell>
          <cell r="H1036" t="str">
            <v>8008</v>
          </cell>
          <cell r="I1036" t="str">
            <v>A</v>
          </cell>
          <cell r="J1036" t="str">
            <v>cap_exp</v>
          </cell>
          <cell r="K1036" t="str">
            <v>resv_tradjs</v>
          </cell>
          <cell r="M1036" t="str">
            <v>2010/12/1/8/A/0</v>
          </cell>
        </row>
        <row r="1037">
          <cell r="A1037" t="str">
            <v>1036</v>
          </cell>
          <cell r="B1037" t="str">
            <v>CIP_8008</v>
          </cell>
          <cell r="C1037" t="str">
            <v>8008 - Beginning of Month Plant Balance</v>
          </cell>
          <cell r="D1037">
            <v>534677.69999999995</v>
          </cell>
          <cell r="F1037" t="str">
            <v>PRIOR_JV</v>
          </cell>
          <cell r="H1037" t="str">
            <v>8008</v>
          </cell>
          <cell r="I1037" t="str">
            <v>P</v>
          </cell>
          <cell r="J1037" t="str">
            <v>cap_exp</v>
          </cell>
          <cell r="K1037" t="str">
            <v>beg_plant_bal</v>
          </cell>
          <cell r="M1037" t="str">
            <v>2010/12/1/8/A/0</v>
          </cell>
        </row>
        <row r="1038">
          <cell r="A1038" t="str">
            <v>1037</v>
          </cell>
          <cell r="B1038" t="str">
            <v>CIQ_8008</v>
          </cell>
          <cell r="C1038" t="str">
            <v>8008 - Beginning of Month Reserve Balance</v>
          </cell>
          <cell r="D1038">
            <v>266330.64</v>
          </cell>
          <cell r="F1038" t="str">
            <v>PRIOR_JV</v>
          </cell>
          <cell r="H1038" t="str">
            <v>8008</v>
          </cell>
          <cell r="I1038" t="str">
            <v>P</v>
          </cell>
          <cell r="J1038" t="str">
            <v>cap_exp</v>
          </cell>
          <cell r="K1038" t="str">
            <v>beg_resv_bal</v>
          </cell>
          <cell r="M1038" t="str">
            <v>2010/12/1/8/A/0</v>
          </cell>
        </row>
        <row r="1039">
          <cell r="A1039" t="str">
            <v>1038</v>
          </cell>
          <cell r="B1039" t="str">
            <v>CIR_8008</v>
          </cell>
          <cell r="C1039" t="str">
            <v>8008 - End of Month Plant Balance</v>
          </cell>
          <cell r="D1039">
            <v>540143.06999999995</v>
          </cell>
          <cell r="F1039" t="str">
            <v>CALC</v>
          </cell>
          <cell r="H1039" t="str">
            <v>8008</v>
          </cell>
          <cell r="J1039" t="str">
            <v>cap_exp</v>
          </cell>
          <cell r="K1039" t="str">
            <v>end_plant_bal</v>
          </cell>
          <cell r="M1039" t="str">
            <v>2010/12/1/8/A/0</v>
          </cell>
        </row>
        <row r="1040">
          <cell r="A1040" t="str">
            <v>1039</v>
          </cell>
          <cell r="B1040" t="str">
            <v>CIS_8008</v>
          </cell>
          <cell r="C1040" t="str">
            <v>8008 - End of Month Reserve Balance</v>
          </cell>
          <cell r="D1040">
            <v>269676.98</v>
          </cell>
          <cell r="F1040" t="str">
            <v>CALC</v>
          </cell>
          <cell r="H1040" t="str">
            <v>8008</v>
          </cell>
          <cell r="J1040" t="str">
            <v>cap_exp</v>
          </cell>
          <cell r="K1040" t="str">
            <v>end_resv_bal</v>
          </cell>
          <cell r="M1040" t="str">
            <v>2010/12/1/8/A/0</v>
          </cell>
        </row>
        <row r="1041">
          <cell r="A1041" t="str">
            <v>1040</v>
          </cell>
          <cell r="B1041" t="str">
            <v>CO1_8008</v>
          </cell>
          <cell r="C1041" t="str">
            <v>8008 - Beginning of Month Net Book</v>
          </cell>
          <cell r="D1041">
            <v>268347.06</v>
          </cell>
          <cell r="F1041" t="str">
            <v>CALC</v>
          </cell>
          <cell r="H1041" t="str">
            <v>8008</v>
          </cell>
          <cell r="J1041" t="str">
            <v>cap_exp</v>
          </cell>
          <cell r="K1041" t="str">
            <v>beg_net_book</v>
          </cell>
          <cell r="M1041" t="str">
            <v>2010/12/1/8/A/0</v>
          </cell>
        </row>
        <row r="1042">
          <cell r="A1042" t="str">
            <v>1041</v>
          </cell>
          <cell r="B1042" t="str">
            <v>CO2_8008</v>
          </cell>
          <cell r="C1042" t="str">
            <v>8008 - End of Month Net Book</v>
          </cell>
          <cell r="D1042">
            <v>270466.09000000003</v>
          </cell>
          <cell r="F1042" t="str">
            <v>CALC</v>
          </cell>
          <cell r="H1042" t="str">
            <v>8008</v>
          </cell>
          <cell r="J1042" t="str">
            <v>cap_exp</v>
          </cell>
          <cell r="K1042" t="str">
            <v>end_net_book</v>
          </cell>
          <cell r="M1042" t="str">
            <v>2010/12/1/8/A/0</v>
          </cell>
        </row>
        <row r="1043">
          <cell r="A1043" t="str">
            <v>1042</v>
          </cell>
          <cell r="B1043" t="str">
            <v>CO3_8008</v>
          </cell>
          <cell r="C1043" t="str">
            <v>8008 - Average Net Book</v>
          </cell>
          <cell r="D1043">
            <v>269406.57500000001</v>
          </cell>
          <cell r="F1043" t="str">
            <v>CALC</v>
          </cell>
          <cell r="H1043" t="str">
            <v>8008</v>
          </cell>
          <cell r="J1043" t="str">
            <v>cap_exp</v>
          </cell>
          <cell r="K1043" t="str">
            <v>avg_net_book</v>
          </cell>
          <cell r="M1043" t="str">
            <v>2010/12/1/8/A/0</v>
          </cell>
        </row>
        <row r="1044">
          <cell r="A1044" t="str">
            <v>1043</v>
          </cell>
          <cell r="B1044" t="str">
            <v>CO4_8008</v>
          </cell>
          <cell r="C1044" t="str">
            <v>8008 - Annual Equity Rate</v>
          </cell>
          <cell r="D1044">
            <v>4.7018999999999998E-2</v>
          </cell>
          <cell r="F1044" t="str">
            <v>CALC</v>
          </cell>
          <cell r="H1044" t="str">
            <v>8008</v>
          </cell>
          <cell r="J1044" t="str">
            <v>cap_exp</v>
          </cell>
          <cell r="K1044" t="str">
            <v>equity_ror</v>
          </cell>
          <cell r="M1044" t="str">
            <v>2010/12/1/8/A/0</v>
          </cell>
        </row>
        <row r="1045">
          <cell r="A1045" t="str">
            <v>1044</v>
          </cell>
          <cell r="B1045" t="str">
            <v>CO5_8008</v>
          </cell>
          <cell r="C1045" t="str">
            <v>8008 - Annual Debt Rate</v>
          </cell>
          <cell r="D1045">
            <v>1.9473000000000001E-2</v>
          </cell>
          <cell r="F1045" t="str">
            <v>CALC</v>
          </cell>
          <cell r="H1045" t="str">
            <v>8008</v>
          </cell>
          <cell r="J1045" t="str">
            <v>cap_exp</v>
          </cell>
          <cell r="K1045" t="str">
            <v>debt_ror</v>
          </cell>
          <cell r="M1045" t="str">
            <v>2010/12/1/8/A/0</v>
          </cell>
        </row>
        <row r="1046">
          <cell r="A1046" t="str">
            <v>1045</v>
          </cell>
          <cell r="B1046" t="str">
            <v>CO6_8008</v>
          </cell>
          <cell r="C1046" t="str">
            <v>8008 - State Tax Rate</v>
          </cell>
          <cell r="D1046">
            <v>5.5E-2</v>
          </cell>
          <cell r="F1046" t="str">
            <v>CALC</v>
          </cell>
          <cell r="H1046" t="str">
            <v>8008</v>
          </cell>
          <cell r="J1046" t="str">
            <v>cap_exp</v>
          </cell>
          <cell r="K1046" t="str">
            <v>state_tax_rate</v>
          </cell>
          <cell r="M1046" t="str">
            <v>2010/12/1/8/A/0</v>
          </cell>
        </row>
        <row r="1047">
          <cell r="A1047" t="str">
            <v>1046</v>
          </cell>
          <cell r="B1047" t="str">
            <v>CO7_8008</v>
          </cell>
          <cell r="C1047" t="str">
            <v>8008 - Federal Tax Rate</v>
          </cell>
          <cell r="D1047">
            <v>0.35</v>
          </cell>
          <cell r="F1047" t="str">
            <v>CALC</v>
          </cell>
          <cell r="H1047" t="str">
            <v>8008</v>
          </cell>
          <cell r="J1047" t="str">
            <v>cap_exp</v>
          </cell>
          <cell r="K1047" t="str">
            <v>fed_tax_rate</v>
          </cell>
          <cell r="M1047" t="str">
            <v>2010/12/1/8/A/0</v>
          </cell>
        </row>
        <row r="1048">
          <cell r="A1048" t="str">
            <v>1047</v>
          </cell>
          <cell r="B1048" t="str">
            <v>CO8_8008</v>
          </cell>
          <cell r="C1048" t="str">
            <v>8008 - Grossed State Tax Rate</v>
          </cell>
          <cell r="D1048">
            <v>5.8201058201058198E-2</v>
          </cell>
          <cell r="F1048" t="str">
            <v>CALC</v>
          </cell>
          <cell r="H1048" t="str">
            <v>8008</v>
          </cell>
          <cell r="J1048" t="str">
            <v>cap_exp</v>
          </cell>
          <cell r="K1048" t="str">
            <v>gross_state_tax_rate</v>
          </cell>
          <cell r="M1048" t="str">
            <v>2010/12/1/8/A/0</v>
          </cell>
        </row>
        <row r="1049">
          <cell r="A1049" t="str">
            <v>1048</v>
          </cell>
          <cell r="B1049" t="str">
            <v>CO9_8008</v>
          </cell>
          <cell r="C1049" t="str">
            <v>8008 - Grossed Federal Tax Rate</v>
          </cell>
          <cell r="D1049">
            <v>0.53846153846153799</v>
          </cell>
          <cell r="F1049" t="str">
            <v>CALC</v>
          </cell>
          <cell r="H1049" t="str">
            <v>8008</v>
          </cell>
          <cell r="J1049" t="str">
            <v>cap_exp</v>
          </cell>
          <cell r="K1049" t="str">
            <v>gross_fed_tax_rate</v>
          </cell>
          <cell r="M1049" t="str">
            <v>2010/12/1/8/A/0</v>
          </cell>
        </row>
        <row r="1050">
          <cell r="A1050" t="str">
            <v>1049</v>
          </cell>
          <cell r="B1050" t="str">
            <v>COA_8008</v>
          </cell>
          <cell r="C1050" t="str">
            <v>8008 - Return on Equity Amount</v>
          </cell>
          <cell r="D1050">
            <v>1055.6157828225</v>
          </cell>
          <cell r="F1050" t="str">
            <v>CALC</v>
          </cell>
          <cell r="H1050" t="str">
            <v>8008</v>
          </cell>
          <cell r="J1050" t="str">
            <v>cap_exp</v>
          </cell>
          <cell r="K1050" t="str">
            <v>equity_ror_amt</v>
          </cell>
          <cell r="M1050" t="str">
            <v>2010/12/1/8/A/0</v>
          </cell>
        </row>
        <row r="1051">
          <cell r="A1051" t="str">
            <v>1050</v>
          </cell>
          <cell r="B1051" t="str">
            <v>COB_8008</v>
          </cell>
          <cell r="C1051" t="str">
            <v>8008 - State Tax Amount</v>
          </cell>
          <cell r="D1051">
            <v>61.437955614007898</v>
          </cell>
          <cell r="F1051" t="str">
            <v>CALC</v>
          </cell>
          <cell r="H1051" t="str">
            <v>8008</v>
          </cell>
          <cell r="J1051" t="str">
            <v>cap_exp</v>
          </cell>
          <cell r="K1051" t="str">
            <v>state_tax_amt</v>
          </cell>
          <cell r="M1051" t="str">
            <v>2010/12/1/8/A/0</v>
          </cell>
        </row>
        <row r="1052">
          <cell r="A1052" t="str">
            <v>1051</v>
          </cell>
          <cell r="B1052" t="str">
            <v>COC_8008</v>
          </cell>
          <cell r="C1052" t="str">
            <v>8008 - Federal Tax Amount</v>
          </cell>
          <cell r="D1052">
            <v>601.490474542735</v>
          </cell>
          <cell r="F1052" t="str">
            <v>CALC</v>
          </cell>
          <cell r="H1052" t="str">
            <v>8008</v>
          </cell>
          <cell r="J1052" t="str">
            <v>cap_exp</v>
          </cell>
          <cell r="K1052" t="str">
            <v>fed_tax_amt</v>
          </cell>
          <cell r="M1052" t="str">
            <v>2010/12/1/8/A/0</v>
          </cell>
        </row>
        <row r="1053">
          <cell r="A1053" t="str">
            <v>1052</v>
          </cell>
          <cell r="B1053" t="str">
            <v>COD_8008</v>
          </cell>
          <cell r="C1053" t="str">
            <v>8008 - Return on Debt Amount</v>
          </cell>
          <cell r="D1053">
            <v>437.19298990999999</v>
          </cell>
          <cell r="F1053" t="str">
            <v>CALC</v>
          </cell>
          <cell r="H1053" t="str">
            <v>8008</v>
          </cell>
          <cell r="J1053" t="str">
            <v>cap_exp</v>
          </cell>
          <cell r="K1053" t="str">
            <v>debt_ror_amt</v>
          </cell>
          <cell r="M1053" t="str">
            <v>2010/12/1/8/A/0</v>
          </cell>
        </row>
        <row r="1054">
          <cell r="A1054" t="str">
            <v>1053</v>
          </cell>
          <cell r="B1054" t="str">
            <v>COE_8008</v>
          </cell>
          <cell r="C1054" t="str">
            <v>8008 - Total Cap Exp Amount</v>
          </cell>
          <cell r="D1054">
            <v>8866.0772028892407</v>
          </cell>
          <cell r="F1054" t="str">
            <v>CALC</v>
          </cell>
          <cell r="H1054" t="str">
            <v>8008</v>
          </cell>
          <cell r="J1054" t="str">
            <v>cap_exp</v>
          </cell>
          <cell r="K1054" t="str">
            <v>total_amt</v>
          </cell>
          <cell r="M1054" t="str">
            <v>2010/12/1/8/A/0</v>
          </cell>
        </row>
        <row r="1055">
          <cell r="A1055" t="str">
            <v>1054</v>
          </cell>
          <cell r="B1055" t="str">
            <v>COF_8008</v>
          </cell>
          <cell r="C1055" t="str">
            <v>8008 - CP Allocation Factor</v>
          </cell>
          <cell r="D1055">
            <v>0.92307692299999999</v>
          </cell>
          <cell r="F1055" t="str">
            <v>CALC</v>
          </cell>
          <cell r="H1055" t="str">
            <v>8008</v>
          </cell>
          <cell r="J1055" t="str">
            <v>cap_exp</v>
          </cell>
          <cell r="K1055" t="str">
            <v>alloc_cp</v>
          </cell>
          <cell r="M1055" t="str">
            <v>2010/12/1/8/A/0</v>
          </cell>
        </row>
        <row r="1056">
          <cell r="A1056" t="str">
            <v>1055</v>
          </cell>
          <cell r="B1056" t="str">
            <v>COG_8008</v>
          </cell>
          <cell r="C1056" t="str">
            <v>8008 - GCP Allocation Factor</v>
          </cell>
          <cell r="D1056">
            <v>0</v>
          </cell>
          <cell r="F1056" t="str">
            <v>CALC</v>
          </cell>
          <cell r="H1056" t="str">
            <v>8008</v>
          </cell>
          <cell r="J1056" t="str">
            <v>cap_exp</v>
          </cell>
          <cell r="K1056" t="str">
            <v>alloc_gcp</v>
          </cell>
          <cell r="M1056" t="str">
            <v>2010/12/1/8/A/0</v>
          </cell>
        </row>
        <row r="1057">
          <cell r="A1057" t="str">
            <v>1056</v>
          </cell>
          <cell r="B1057" t="str">
            <v>COH_8008</v>
          </cell>
          <cell r="C1057" t="str">
            <v>8008 - Energy Allocation Factor</v>
          </cell>
          <cell r="D1057">
            <v>7.6923077000000006E-2</v>
          </cell>
          <cell r="F1057" t="str">
            <v>CALC</v>
          </cell>
          <cell r="H1057" t="str">
            <v>8008</v>
          </cell>
          <cell r="J1057" t="str">
            <v>cap_exp</v>
          </cell>
          <cell r="K1057" t="str">
            <v>alloc_engy</v>
          </cell>
          <cell r="M1057" t="str">
            <v>2010/12/1/8/A/0</v>
          </cell>
        </row>
        <row r="1058">
          <cell r="A1058" t="str">
            <v>1057</v>
          </cell>
          <cell r="B1058" t="str">
            <v>COI_8008</v>
          </cell>
          <cell r="C1058" t="str">
            <v>8008 - CP Allocation Cap Exp Amount</v>
          </cell>
          <cell r="D1058">
            <v>8184.0712635234404</v>
          </cell>
          <cell r="F1058" t="str">
            <v>CALC</v>
          </cell>
          <cell r="H1058" t="str">
            <v>8008</v>
          </cell>
          <cell r="J1058" t="str">
            <v>cap_exp</v>
          </cell>
          <cell r="K1058" t="str">
            <v>alloc_cp_amt</v>
          </cell>
          <cell r="M1058" t="str">
            <v>2010/12/1/8/A/0</v>
          </cell>
        </row>
        <row r="1059">
          <cell r="A1059" t="str">
            <v>1058</v>
          </cell>
          <cell r="B1059" t="str">
            <v>COJ_8008</v>
          </cell>
          <cell r="C1059" t="str">
            <v>8008 - GCP Allocation Cap Exp Amount</v>
          </cell>
          <cell r="D1059">
            <v>0</v>
          </cell>
          <cell r="F1059" t="str">
            <v>CALC</v>
          </cell>
          <cell r="H1059" t="str">
            <v>8008</v>
          </cell>
          <cell r="J1059" t="str">
            <v>cap_exp</v>
          </cell>
          <cell r="K1059" t="str">
            <v>alloc_gcp_amt</v>
          </cell>
          <cell r="M1059" t="str">
            <v>2010/12/1/8/A/0</v>
          </cell>
        </row>
        <row r="1060">
          <cell r="A1060" t="str">
            <v>1059</v>
          </cell>
          <cell r="B1060" t="str">
            <v>COK_8008</v>
          </cell>
          <cell r="C1060" t="str">
            <v>8008 - Energy Allocation Cap Exp Amount</v>
          </cell>
          <cell r="D1060">
            <v>682.00593936579298</v>
          </cell>
          <cell r="F1060" t="str">
            <v>CALC</v>
          </cell>
          <cell r="H1060" t="str">
            <v>8008</v>
          </cell>
          <cell r="J1060" t="str">
            <v>cap_exp</v>
          </cell>
          <cell r="K1060" t="str">
            <v>alloc_engy_amt</v>
          </cell>
          <cell r="M1060" t="str">
            <v>2010/12/1/8/A/0</v>
          </cell>
        </row>
        <row r="1061">
          <cell r="A1061" t="str">
            <v>1060</v>
          </cell>
          <cell r="B1061" t="str">
            <v>COL_8008</v>
          </cell>
          <cell r="C1061" t="str">
            <v>8008 - CP Jurisdictional Factor</v>
          </cell>
          <cell r="D1061">
            <v>0.98031049999999997</v>
          </cell>
          <cell r="F1061" t="str">
            <v>CALC</v>
          </cell>
          <cell r="H1061" t="str">
            <v>8008</v>
          </cell>
          <cell r="J1061" t="str">
            <v>cap_exp</v>
          </cell>
          <cell r="K1061" t="str">
            <v>juris_cp_factor</v>
          </cell>
          <cell r="M1061" t="str">
            <v>2010/12/1/8/A/0</v>
          </cell>
        </row>
        <row r="1062">
          <cell r="A1062" t="str">
            <v>1061</v>
          </cell>
          <cell r="B1062" t="str">
            <v>COM_8008</v>
          </cell>
          <cell r="C1062" t="str">
            <v>8008 - GCP Jurisdictional Factor</v>
          </cell>
          <cell r="D1062">
            <v>1</v>
          </cell>
          <cell r="F1062" t="str">
            <v>CALC</v>
          </cell>
          <cell r="H1062" t="str">
            <v>8008</v>
          </cell>
          <cell r="J1062" t="str">
            <v>cap_exp</v>
          </cell>
          <cell r="K1062" t="str">
            <v>juris_gcp_factor</v>
          </cell>
          <cell r="M1062" t="str">
            <v>2010/12/1/8/A/0</v>
          </cell>
        </row>
        <row r="1063">
          <cell r="A1063" t="str">
            <v>1062</v>
          </cell>
          <cell r="B1063" t="str">
            <v>CON_8008</v>
          </cell>
          <cell r="C1063" t="str">
            <v>8008 - Energy Jurisdictional Factor</v>
          </cell>
          <cell r="D1063">
            <v>0.980271</v>
          </cell>
          <cell r="F1063" t="str">
            <v>CALC</v>
          </cell>
          <cell r="H1063" t="str">
            <v>8008</v>
          </cell>
          <cell r="J1063" t="str">
            <v>cap_exp</v>
          </cell>
          <cell r="K1063" t="str">
            <v>juris_engy_factor</v>
          </cell>
          <cell r="M1063" t="str">
            <v>2010/12/1/8/A/0</v>
          </cell>
        </row>
        <row r="1064">
          <cell r="A1064" t="str">
            <v>1063</v>
          </cell>
          <cell r="B1064" t="str">
            <v>COO_8008</v>
          </cell>
          <cell r="C1064" t="str">
            <v>8008 - CP Jurisdictional Cap Exp Amount</v>
          </cell>
          <cell r="D1064">
            <v>8022.9309923803003</v>
          </cell>
          <cell r="F1064" t="str">
            <v>CALC</v>
          </cell>
          <cell r="H1064" t="str">
            <v>8008</v>
          </cell>
          <cell r="J1064" t="str">
            <v>cap_exp</v>
          </cell>
          <cell r="K1064" t="str">
            <v>juris_cp_amt</v>
          </cell>
          <cell r="M1064" t="str">
            <v>2010/12/1/8/A/0</v>
          </cell>
        </row>
        <row r="1065">
          <cell r="A1065" t="str">
            <v>1064</v>
          </cell>
          <cell r="B1065" t="str">
            <v>COP_8008</v>
          </cell>
          <cell r="C1065" t="str">
            <v>8008 - GCP Jurisdictional Cap Exp Amount</v>
          </cell>
          <cell r="D1065">
            <v>0</v>
          </cell>
          <cell r="F1065" t="str">
            <v>CALC</v>
          </cell>
          <cell r="H1065" t="str">
            <v>8008</v>
          </cell>
          <cell r="J1065" t="str">
            <v>cap_exp</v>
          </cell>
          <cell r="K1065" t="str">
            <v>juris_gcp_amt</v>
          </cell>
          <cell r="M1065" t="str">
            <v>2010/12/1/8/A/0</v>
          </cell>
        </row>
        <row r="1066">
          <cell r="A1066" t="str">
            <v>1065</v>
          </cell>
          <cell r="B1066" t="str">
            <v>COQ_8008</v>
          </cell>
          <cell r="C1066" t="str">
            <v>8008 - Energy Jurisdictional Cap Exp Amount</v>
          </cell>
          <cell r="D1066">
            <v>668.55064418804602</v>
          </cell>
          <cell r="F1066" t="str">
            <v>CALC</v>
          </cell>
          <cell r="H1066" t="str">
            <v>8008</v>
          </cell>
          <cell r="J1066" t="str">
            <v>cap_exp</v>
          </cell>
          <cell r="K1066" t="str">
            <v>juris_engy_amt</v>
          </cell>
          <cell r="M1066" t="str">
            <v>2010/12/1/8/A/0</v>
          </cell>
        </row>
        <row r="1067">
          <cell r="A1067" t="str">
            <v>1066</v>
          </cell>
          <cell r="B1067" t="str">
            <v>COR_8008</v>
          </cell>
          <cell r="C1067" t="str">
            <v>8008 - Total Jurisdictional Cap Exp Amount</v>
          </cell>
          <cell r="D1067">
            <v>8691.4816365683491</v>
          </cell>
          <cell r="F1067" t="str">
            <v>CALC</v>
          </cell>
          <cell r="H1067" t="str">
            <v>8008</v>
          </cell>
          <cell r="J1067" t="str">
            <v>cap_exp</v>
          </cell>
          <cell r="K1067" t="str">
            <v>total_juris_amt</v>
          </cell>
          <cell r="M1067" t="str">
            <v>2010/12/1/8/A/0</v>
          </cell>
        </row>
        <row r="1068">
          <cell r="A1068" t="str">
            <v>1067</v>
          </cell>
          <cell r="B1068" t="str">
            <v>CI1_8010</v>
          </cell>
          <cell r="C1068" t="str">
            <v>8010 - Depreciation Expense</v>
          </cell>
          <cell r="D1068">
            <v>176.69</v>
          </cell>
          <cell r="F1068" t="str">
            <v>CATS</v>
          </cell>
          <cell r="H1068" t="str">
            <v>8010</v>
          </cell>
          <cell r="I1068" t="str">
            <v>A</v>
          </cell>
          <cell r="J1068" t="str">
            <v>cap_exp</v>
          </cell>
          <cell r="K1068" t="str">
            <v>depr_exp</v>
          </cell>
          <cell r="M1068" t="str">
            <v>2010/12/1/8/A/0</v>
          </cell>
        </row>
        <row r="1069">
          <cell r="A1069" t="str">
            <v>1068</v>
          </cell>
          <cell r="B1069" t="str">
            <v>CI5_8010</v>
          </cell>
          <cell r="C1069" t="str">
            <v>8010 - End of Month CWIP Balance</v>
          </cell>
          <cell r="D1069">
            <v>0</v>
          </cell>
          <cell r="F1069" t="str">
            <v>CALC</v>
          </cell>
          <cell r="H1069" t="str">
            <v>8010</v>
          </cell>
          <cell r="J1069" t="str">
            <v>cap_exp</v>
          </cell>
          <cell r="K1069" t="str">
            <v>end_cwip_bal</v>
          </cell>
          <cell r="M1069" t="str">
            <v>2010/12/1/8/A/0</v>
          </cell>
        </row>
        <row r="1070">
          <cell r="A1070" t="str">
            <v>1069</v>
          </cell>
          <cell r="B1070" t="str">
            <v>CI7_8010</v>
          </cell>
          <cell r="C1070" t="str">
            <v>8010 - Plant Additions</v>
          </cell>
          <cell r="D1070">
            <v>0</v>
          </cell>
          <cell r="F1070" t="str">
            <v>CATS</v>
          </cell>
          <cell r="H1070" t="str">
            <v>8010</v>
          </cell>
          <cell r="I1070" t="str">
            <v>A</v>
          </cell>
          <cell r="J1070" t="str">
            <v>cap_exp</v>
          </cell>
          <cell r="K1070" t="str">
            <v>plt_add</v>
          </cell>
          <cell r="M1070" t="str">
            <v>2010/12/1/8/A/0</v>
          </cell>
        </row>
        <row r="1071">
          <cell r="A1071" t="str">
            <v>1070</v>
          </cell>
          <cell r="B1071" t="str">
            <v>CI8_8010</v>
          </cell>
          <cell r="C1071" t="str">
            <v>8010 - Retirements</v>
          </cell>
          <cell r="D1071">
            <v>0</v>
          </cell>
          <cell r="F1071" t="str">
            <v>CATS</v>
          </cell>
          <cell r="H1071" t="str">
            <v>8010</v>
          </cell>
          <cell r="I1071" t="str">
            <v>A</v>
          </cell>
          <cell r="J1071" t="str">
            <v>cap_exp</v>
          </cell>
          <cell r="K1071" t="str">
            <v>ret</v>
          </cell>
          <cell r="M1071" t="str">
            <v>2010/12/1/8/A/0</v>
          </cell>
        </row>
        <row r="1072">
          <cell r="A1072" t="str">
            <v>1071</v>
          </cell>
          <cell r="B1072" t="str">
            <v>CI9_8010</v>
          </cell>
          <cell r="C1072" t="str">
            <v>8010 - Plant Trans and Adjs</v>
          </cell>
          <cell r="D1072">
            <v>0</v>
          </cell>
          <cell r="F1072" t="str">
            <v>CATS</v>
          </cell>
          <cell r="H1072" t="str">
            <v>8010</v>
          </cell>
          <cell r="I1072" t="str">
            <v>A</v>
          </cell>
          <cell r="J1072" t="str">
            <v>cap_exp</v>
          </cell>
          <cell r="K1072" t="str">
            <v>plt_tradjs</v>
          </cell>
          <cell r="M1072" t="str">
            <v>2010/12/1/8/A/0</v>
          </cell>
        </row>
        <row r="1073">
          <cell r="A1073" t="str">
            <v>1072</v>
          </cell>
          <cell r="B1073" t="str">
            <v>CIA_8010</v>
          </cell>
          <cell r="C1073" t="str">
            <v>8010 - Reserve Removal Cost</v>
          </cell>
          <cell r="D1073">
            <v>0</v>
          </cell>
          <cell r="F1073" t="str">
            <v>CATS</v>
          </cell>
          <cell r="H1073" t="str">
            <v>8010</v>
          </cell>
          <cell r="I1073" t="str">
            <v>A</v>
          </cell>
          <cell r="J1073" t="str">
            <v>cap_exp</v>
          </cell>
          <cell r="K1073" t="str">
            <v>resv_rem_cost</v>
          </cell>
          <cell r="M1073" t="str">
            <v>2010/12/1/8/A/0</v>
          </cell>
        </row>
        <row r="1074">
          <cell r="A1074" t="str">
            <v>1073</v>
          </cell>
          <cell r="B1074" t="str">
            <v>CIB_8010</v>
          </cell>
          <cell r="C1074" t="str">
            <v>8010 - Reserve Salvage</v>
          </cell>
          <cell r="D1074">
            <v>0</v>
          </cell>
          <cell r="F1074" t="str">
            <v>CATS</v>
          </cell>
          <cell r="H1074" t="str">
            <v>8010</v>
          </cell>
          <cell r="I1074" t="str">
            <v>A</v>
          </cell>
          <cell r="J1074" t="str">
            <v>cap_exp</v>
          </cell>
          <cell r="K1074" t="str">
            <v>resv_salv</v>
          </cell>
          <cell r="M1074" t="str">
            <v>2010/12/1/8/A/0</v>
          </cell>
        </row>
        <row r="1075">
          <cell r="A1075" t="str">
            <v>1074</v>
          </cell>
          <cell r="B1075" t="str">
            <v>CIC_8010</v>
          </cell>
          <cell r="C1075" t="str">
            <v>8010 - Reserve Trans and Adjs</v>
          </cell>
          <cell r="D1075">
            <v>0</v>
          </cell>
          <cell r="F1075" t="str">
            <v>CATS</v>
          </cell>
          <cell r="H1075" t="str">
            <v>8010</v>
          </cell>
          <cell r="I1075" t="str">
            <v>A</v>
          </cell>
          <cell r="J1075" t="str">
            <v>cap_exp</v>
          </cell>
          <cell r="K1075" t="str">
            <v>resv_tradjs</v>
          </cell>
          <cell r="M1075" t="str">
            <v>2010/12/1/8/A/0</v>
          </cell>
        </row>
        <row r="1076">
          <cell r="A1076" t="str">
            <v>1075</v>
          </cell>
          <cell r="B1076" t="str">
            <v>CIP_8010</v>
          </cell>
          <cell r="C1076" t="str">
            <v>8010 - Beginning of Month Plant Balance</v>
          </cell>
          <cell r="D1076">
            <v>117793.83</v>
          </cell>
          <cell r="F1076" t="str">
            <v>PRIOR_JV</v>
          </cell>
          <cell r="H1076" t="str">
            <v>8010</v>
          </cell>
          <cell r="I1076" t="str">
            <v>P</v>
          </cell>
          <cell r="J1076" t="str">
            <v>cap_exp</v>
          </cell>
          <cell r="K1076" t="str">
            <v>beg_plant_bal</v>
          </cell>
          <cell r="M1076" t="str">
            <v>2010/12/1/8/A/0</v>
          </cell>
        </row>
        <row r="1077">
          <cell r="A1077" t="str">
            <v>1076</v>
          </cell>
          <cell r="B1077" t="str">
            <v>CIQ_8010</v>
          </cell>
          <cell r="C1077" t="str">
            <v>8010 - Beginning of Month Reserve Balance</v>
          </cell>
          <cell r="D1077">
            <v>50928.92</v>
          </cell>
          <cell r="F1077" t="str">
            <v>PRIOR_JV</v>
          </cell>
          <cell r="H1077" t="str">
            <v>8010</v>
          </cell>
          <cell r="I1077" t="str">
            <v>P</v>
          </cell>
          <cell r="J1077" t="str">
            <v>cap_exp</v>
          </cell>
          <cell r="K1077" t="str">
            <v>beg_resv_bal</v>
          </cell>
          <cell r="M1077" t="str">
            <v>2010/12/1/8/A/0</v>
          </cell>
        </row>
        <row r="1078">
          <cell r="A1078" t="str">
            <v>1077</v>
          </cell>
          <cell r="B1078" t="str">
            <v>CIR_8010</v>
          </cell>
          <cell r="C1078" t="str">
            <v>8010 - End of Month Plant Balance</v>
          </cell>
          <cell r="D1078">
            <v>117793.83</v>
          </cell>
          <cell r="F1078" t="str">
            <v>CALC</v>
          </cell>
          <cell r="H1078" t="str">
            <v>8010</v>
          </cell>
          <cell r="J1078" t="str">
            <v>cap_exp</v>
          </cell>
          <cell r="K1078" t="str">
            <v>end_plant_bal</v>
          </cell>
          <cell r="M1078" t="str">
            <v>2010/12/1/8/A/0</v>
          </cell>
        </row>
        <row r="1079">
          <cell r="A1079" t="str">
            <v>1078</v>
          </cell>
          <cell r="B1079" t="str">
            <v>CIS_8010</v>
          </cell>
          <cell r="C1079" t="str">
            <v>8010 - End of Month Reserve Balance</v>
          </cell>
          <cell r="D1079">
            <v>51105.61</v>
          </cell>
          <cell r="F1079" t="str">
            <v>CALC</v>
          </cell>
          <cell r="H1079" t="str">
            <v>8010</v>
          </cell>
          <cell r="J1079" t="str">
            <v>cap_exp</v>
          </cell>
          <cell r="K1079" t="str">
            <v>end_resv_bal</v>
          </cell>
          <cell r="M1079" t="str">
            <v>2010/12/1/8/A/0</v>
          </cell>
        </row>
        <row r="1080">
          <cell r="A1080" t="str">
            <v>1079</v>
          </cell>
          <cell r="B1080" t="str">
            <v>CO1_8010</v>
          </cell>
          <cell r="C1080" t="str">
            <v>8010 - Beginning of Month Net Book</v>
          </cell>
          <cell r="D1080">
            <v>66864.91</v>
          </cell>
          <cell r="F1080" t="str">
            <v>CALC</v>
          </cell>
          <cell r="H1080" t="str">
            <v>8010</v>
          </cell>
          <cell r="J1080" t="str">
            <v>cap_exp</v>
          </cell>
          <cell r="K1080" t="str">
            <v>beg_net_book</v>
          </cell>
          <cell r="M1080" t="str">
            <v>2010/12/1/8/A/0</v>
          </cell>
        </row>
        <row r="1081">
          <cell r="A1081" t="str">
            <v>1080</v>
          </cell>
          <cell r="B1081" t="str">
            <v>CO2_8010</v>
          </cell>
          <cell r="C1081" t="str">
            <v>8010 - End of Month Net Book</v>
          </cell>
          <cell r="D1081">
            <v>66688.22</v>
          </cell>
          <cell r="F1081" t="str">
            <v>CALC</v>
          </cell>
          <cell r="H1081" t="str">
            <v>8010</v>
          </cell>
          <cell r="J1081" t="str">
            <v>cap_exp</v>
          </cell>
          <cell r="K1081" t="str">
            <v>end_net_book</v>
          </cell>
          <cell r="M1081" t="str">
            <v>2010/12/1/8/A/0</v>
          </cell>
        </row>
        <row r="1082">
          <cell r="A1082" t="str">
            <v>1081</v>
          </cell>
          <cell r="B1082" t="str">
            <v>CO3_8010</v>
          </cell>
          <cell r="C1082" t="str">
            <v>8010 - Average Net Book</v>
          </cell>
          <cell r="D1082">
            <v>66776.565000000002</v>
          </cell>
          <cell r="F1082" t="str">
            <v>CALC</v>
          </cell>
          <cell r="H1082" t="str">
            <v>8010</v>
          </cell>
          <cell r="J1082" t="str">
            <v>cap_exp</v>
          </cell>
          <cell r="K1082" t="str">
            <v>avg_net_book</v>
          </cell>
          <cell r="M1082" t="str">
            <v>2010/12/1/8/A/0</v>
          </cell>
        </row>
        <row r="1083">
          <cell r="A1083" t="str">
            <v>1082</v>
          </cell>
          <cell r="B1083" t="str">
            <v>CO4_8010</v>
          </cell>
          <cell r="C1083" t="str">
            <v>8010 - Annual Equity Rate</v>
          </cell>
          <cell r="D1083">
            <v>4.7018999999999998E-2</v>
          </cell>
          <cell r="F1083" t="str">
            <v>CALC</v>
          </cell>
          <cell r="H1083" t="str">
            <v>8010</v>
          </cell>
          <cell r="J1083" t="str">
            <v>cap_exp</v>
          </cell>
          <cell r="K1083" t="str">
            <v>equity_ror</v>
          </cell>
          <cell r="M1083" t="str">
            <v>2010/12/1/8/A/0</v>
          </cell>
        </row>
        <row r="1084">
          <cell r="A1084" t="str">
            <v>1083</v>
          </cell>
          <cell r="B1084" t="str">
            <v>CO5_8010</v>
          </cell>
          <cell r="C1084" t="str">
            <v>8010 - Annual Debt Rate</v>
          </cell>
          <cell r="D1084">
            <v>1.9473000000000001E-2</v>
          </cell>
          <cell r="F1084" t="str">
            <v>CALC</v>
          </cell>
          <cell r="H1084" t="str">
            <v>8010</v>
          </cell>
          <cell r="J1084" t="str">
            <v>cap_exp</v>
          </cell>
          <cell r="K1084" t="str">
            <v>debt_ror</v>
          </cell>
          <cell r="M1084" t="str">
            <v>2010/12/1/8/A/0</v>
          </cell>
        </row>
        <row r="1085">
          <cell r="A1085" t="str">
            <v>1084</v>
          </cell>
          <cell r="B1085" t="str">
            <v>CO6_8010</v>
          </cell>
          <cell r="C1085" t="str">
            <v>8010 - State Tax Rate</v>
          </cell>
          <cell r="D1085">
            <v>5.5E-2</v>
          </cell>
          <cell r="F1085" t="str">
            <v>CALC</v>
          </cell>
          <cell r="H1085" t="str">
            <v>8010</v>
          </cell>
          <cell r="J1085" t="str">
            <v>cap_exp</v>
          </cell>
          <cell r="K1085" t="str">
            <v>state_tax_rate</v>
          </cell>
          <cell r="M1085" t="str">
            <v>2010/12/1/8/A/0</v>
          </cell>
        </row>
        <row r="1086">
          <cell r="A1086" t="str">
            <v>1085</v>
          </cell>
          <cell r="B1086" t="str">
            <v>CO7_8010</v>
          </cell>
          <cell r="C1086" t="str">
            <v>8010 - Federal Tax Rate</v>
          </cell>
          <cell r="D1086">
            <v>0.35</v>
          </cell>
          <cell r="F1086" t="str">
            <v>CALC</v>
          </cell>
          <cell r="H1086" t="str">
            <v>8010</v>
          </cell>
          <cell r="J1086" t="str">
            <v>cap_exp</v>
          </cell>
          <cell r="K1086" t="str">
            <v>fed_tax_rate</v>
          </cell>
          <cell r="M1086" t="str">
            <v>2010/12/1/8/A/0</v>
          </cell>
        </row>
        <row r="1087">
          <cell r="A1087" t="str">
            <v>1086</v>
          </cell>
          <cell r="B1087" t="str">
            <v>CO8_8010</v>
          </cell>
          <cell r="C1087" t="str">
            <v>8010 - Grossed State Tax Rate</v>
          </cell>
          <cell r="D1087">
            <v>5.8201058201058198E-2</v>
          </cell>
          <cell r="F1087" t="str">
            <v>CALC</v>
          </cell>
          <cell r="H1087" t="str">
            <v>8010</v>
          </cell>
          <cell r="J1087" t="str">
            <v>cap_exp</v>
          </cell>
          <cell r="K1087" t="str">
            <v>gross_state_tax_rate</v>
          </cell>
          <cell r="M1087" t="str">
            <v>2010/12/1/8/A/0</v>
          </cell>
        </row>
        <row r="1088">
          <cell r="A1088" t="str">
            <v>1087</v>
          </cell>
          <cell r="B1088" t="str">
            <v>CO9_8010</v>
          </cell>
          <cell r="C1088" t="str">
            <v>8010 - Grossed Federal Tax Rate</v>
          </cell>
          <cell r="D1088">
            <v>0.53846153846153799</v>
          </cell>
          <cell r="F1088" t="str">
            <v>CALC</v>
          </cell>
          <cell r="H1088" t="str">
            <v>8010</v>
          </cell>
          <cell r="J1088" t="str">
            <v>cap_exp</v>
          </cell>
          <cell r="K1088" t="str">
            <v>gross_fed_tax_rate</v>
          </cell>
          <cell r="M1088" t="str">
            <v>2010/12/1/8/A/0</v>
          </cell>
        </row>
        <row r="1089">
          <cell r="A1089" t="str">
            <v>1088</v>
          </cell>
          <cell r="B1089" t="str">
            <v>COA_8010</v>
          </cell>
          <cell r="C1089" t="str">
            <v>8010 - Return on Equity Amount</v>
          </cell>
          <cell r="D1089">
            <v>261.65061463950002</v>
          </cell>
          <cell r="F1089" t="str">
            <v>CALC</v>
          </cell>
          <cell r="H1089" t="str">
            <v>8010</v>
          </cell>
          <cell r="J1089" t="str">
            <v>cap_exp</v>
          </cell>
          <cell r="K1089" t="str">
            <v>equity_ror_amt</v>
          </cell>
          <cell r="M1089" t="str">
            <v>2010/12/1/8/A/0</v>
          </cell>
        </row>
        <row r="1090">
          <cell r="A1090" t="str">
            <v>1089</v>
          </cell>
          <cell r="B1090" t="str">
            <v>COB_8010</v>
          </cell>
          <cell r="C1090" t="str">
            <v>8010 - State Tax Amount</v>
          </cell>
          <cell r="D1090">
            <v>15.228342650976099</v>
          </cell>
          <cell r="F1090" t="str">
            <v>CALC</v>
          </cell>
          <cell r="H1090" t="str">
            <v>8010</v>
          </cell>
          <cell r="J1090" t="str">
            <v>cap_exp</v>
          </cell>
          <cell r="K1090" t="str">
            <v>state_tax_amt</v>
          </cell>
          <cell r="M1090" t="str">
            <v>2010/12/1/8/A/0</v>
          </cell>
        </row>
        <row r="1091">
          <cell r="A1091" t="str">
            <v>1090</v>
          </cell>
          <cell r="B1091" t="str">
            <v>COC_8010</v>
          </cell>
          <cell r="C1091" t="str">
            <v>8010 - Federal Tax Amount</v>
          </cell>
          <cell r="D1091">
            <v>149.08866931025599</v>
          </cell>
          <cell r="F1091" t="str">
            <v>CALC</v>
          </cell>
          <cell r="H1091" t="str">
            <v>8010</v>
          </cell>
          <cell r="J1091" t="str">
            <v>cap_exp</v>
          </cell>
          <cell r="K1091" t="str">
            <v>fed_tax_amt</v>
          </cell>
          <cell r="M1091" t="str">
            <v>2010/12/1/8/A/0</v>
          </cell>
        </row>
        <row r="1092">
          <cell r="A1092" t="str">
            <v>1091</v>
          </cell>
          <cell r="B1092" t="str">
            <v>COD_8010</v>
          </cell>
          <cell r="C1092" t="str">
            <v>8010 - Return on Debt Amount</v>
          </cell>
          <cell r="D1092">
            <v>108.36500968199999</v>
          </cell>
          <cell r="F1092" t="str">
            <v>CALC</v>
          </cell>
          <cell r="H1092" t="str">
            <v>8010</v>
          </cell>
          <cell r="J1092" t="str">
            <v>cap_exp</v>
          </cell>
          <cell r="K1092" t="str">
            <v>debt_ror_amt</v>
          </cell>
          <cell r="M1092" t="str">
            <v>2010/12/1/8/A/0</v>
          </cell>
        </row>
        <row r="1093">
          <cell r="A1093" t="str">
            <v>1092</v>
          </cell>
          <cell r="B1093" t="str">
            <v>COE_8010</v>
          </cell>
          <cell r="C1093" t="str">
            <v>8010 - Total Cap Exp Amount</v>
          </cell>
          <cell r="D1093">
            <v>711.02263628273204</v>
          </cell>
          <cell r="F1093" t="str">
            <v>CALC</v>
          </cell>
          <cell r="H1093" t="str">
            <v>8010</v>
          </cell>
          <cell r="J1093" t="str">
            <v>cap_exp</v>
          </cell>
          <cell r="K1093" t="str">
            <v>total_amt</v>
          </cell>
          <cell r="M1093" t="str">
            <v>2010/12/1/8/A/0</v>
          </cell>
        </row>
        <row r="1094">
          <cell r="A1094" t="str">
            <v>1093</v>
          </cell>
          <cell r="B1094" t="str">
            <v>COF_8010</v>
          </cell>
          <cell r="C1094" t="str">
            <v>8010 - CP Allocation Factor</v>
          </cell>
          <cell r="D1094">
            <v>0.92307692299999999</v>
          </cell>
          <cell r="F1094" t="str">
            <v>CALC</v>
          </cell>
          <cell r="H1094" t="str">
            <v>8010</v>
          </cell>
          <cell r="J1094" t="str">
            <v>cap_exp</v>
          </cell>
          <cell r="K1094" t="str">
            <v>alloc_cp</v>
          </cell>
          <cell r="M1094" t="str">
            <v>2010/12/1/8/A/0</v>
          </cell>
        </row>
        <row r="1095">
          <cell r="A1095" t="str">
            <v>1094</v>
          </cell>
          <cell r="B1095" t="str">
            <v>COG_8010</v>
          </cell>
          <cell r="C1095" t="str">
            <v>8010 - GCP Allocation Factor</v>
          </cell>
          <cell r="D1095">
            <v>0</v>
          </cell>
          <cell r="F1095" t="str">
            <v>CALC</v>
          </cell>
          <cell r="H1095" t="str">
            <v>8010</v>
          </cell>
          <cell r="J1095" t="str">
            <v>cap_exp</v>
          </cell>
          <cell r="K1095" t="str">
            <v>alloc_gcp</v>
          </cell>
          <cell r="M1095" t="str">
            <v>2010/12/1/8/A/0</v>
          </cell>
        </row>
        <row r="1096">
          <cell r="A1096" t="str">
            <v>1095</v>
          </cell>
          <cell r="B1096" t="str">
            <v>COH_8010</v>
          </cell>
          <cell r="C1096" t="str">
            <v>8010 - Energy Allocation Factor</v>
          </cell>
          <cell r="D1096">
            <v>7.6923077000000006E-2</v>
          </cell>
          <cell r="F1096" t="str">
            <v>CALC</v>
          </cell>
          <cell r="H1096" t="str">
            <v>8010</v>
          </cell>
          <cell r="J1096" t="str">
            <v>cap_exp</v>
          </cell>
          <cell r="K1096" t="str">
            <v>alloc_engy</v>
          </cell>
          <cell r="M1096" t="str">
            <v>2010/12/1/8/A/0</v>
          </cell>
        </row>
        <row r="1097">
          <cell r="A1097" t="str">
            <v>1096</v>
          </cell>
          <cell r="B1097" t="str">
            <v>COI_8010</v>
          </cell>
          <cell r="C1097" t="str">
            <v>8010 - CP Allocation Cap Exp Amount</v>
          </cell>
          <cell r="D1097">
            <v>656.32858728321196</v>
          </cell>
          <cell r="F1097" t="str">
            <v>CALC</v>
          </cell>
          <cell r="H1097" t="str">
            <v>8010</v>
          </cell>
          <cell r="J1097" t="str">
            <v>cap_exp</v>
          </cell>
          <cell r="K1097" t="str">
            <v>alloc_cp_amt</v>
          </cell>
          <cell r="M1097" t="str">
            <v>2010/12/1/8/A/0</v>
          </cell>
        </row>
        <row r="1098">
          <cell r="A1098" t="str">
            <v>1097</v>
          </cell>
          <cell r="B1098" t="str">
            <v>COJ_8010</v>
          </cell>
          <cell r="C1098" t="str">
            <v>8010 - GCP Allocation Cap Exp Amount</v>
          </cell>
          <cell r="D1098">
            <v>0</v>
          </cell>
          <cell r="F1098" t="str">
            <v>CALC</v>
          </cell>
          <cell r="H1098" t="str">
            <v>8010</v>
          </cell>
          <cell r="J1098" t="str">
            <v>cap_exp</v>
          </cell>
          <cell r="K1098" t="str">
            <v>alloc_gcp_amt</v>
          </cell>
          <cell r="M1098" t="str">
            <v>2010/12/1/8/A/0</v>
          </cell>
        </row>
        <row r="1099">
          <cell r="A1099" t="str">
            <v>1098</v>
          </cell>
          <cell r="B1099" t="str">
            <v>COK_8010</v>
          </cell>
          <cell r="C1099" t="str">
            <v>8010 - Energy Allocation Cap Exp Amount</v>
          </cell>
          <cell r="D1099">
            <v>54.694048999519602</v>
          </cell>
          <cell r="F1099" t="str">
            <v>CALC</v>
          </cell>
          <cell r="H1099" t="str">
            <v>8010</v>
          </cell>
          <cell r="J1099" t="str">
            <v>cap_exp</v>
          </cell>
          <cell r="K1099" t="str">
            <v>alloc_engy_amt</v>
          </cell>
          <cell r="M1099" t="str">
            <v>2010/12/1/8/A/0</v>
          </cell>
        </row>
        <row r="1100">
          <cell r="A1100" t="str">
            <v>1099</v>
          </cell>
          <cell r="B1100" t="str">
            <v>COL_8010</v>
          </cell>
          <cell r="C1100" t="str">
            <v>8010 - CP Jurisdictional Factor</v>
          </cell>
          <cell r="D1100">
            <v>0.98031049999999997</v>
          </cell>
          <cell r="F1100" t="str">
            <v>CALC</v>
          </cell>
          <cell r="H1100" t="str">
            <v>8010</v>
          </cell>
          <cell r="J1100" t="str">
            <v>cap_exp</v>
          </cell>
          <cell r="K1100" t="str">
            <v>juris_cp_factor</v>
          </cell>
          <cell r="M1100" t="str">
            <v>2010/12/1/8/A/0</v>
          </cell>
        </row>
        <row r="1101">
          <cell r="A1101" t="str">
            <v>1100</v>
          </cell>
          <cell r="B1101" t="str">
            <v>COM_8010</v>
          </cell>
          <cell r="C1101" t="str">
            <v>8010 - GCP Jurisdictional Factor</v>
          </cell>
          <cell r="D1101">
            <v>1</v>
          </cell>
          <cell r="F1101" t="str">
            <v>CALC</v>
          </cell>
          <cell r="H1101" t="str">
            <v>8010</v>
          </cell>
          <cell r="J1101" t="str">
            <v>cap_exp</v>
          </cell>
          <cell r="K1101" t="str">
            <v>juris_gcp_factor</v>
          </cell>
          <cell r="M1101" t="str">
            <v>2010/12/1/8/A/0</v>
          </cell>
        </row>
        <row r="1102">
          <cell r="A1102" t="str">
            <v>1101</v>
          </cell>
          <cell r="B1102" t="str">
            <v>CON_8010</v>
          </cell>
          <cell r="C1102" t="str">
            <v>8010 - Energy Jurisdictional Factor</v>
          </cell>
          <cell r="D1102">
            <v>0.980271</v>
          </cell>
          <cell r="F1102" t="str">
            <v>CALC</v>
          </cell>
          <cell r="H1102" t="str">
            <v>8010</v>
          </cell>
          <cell r="J1102" t="str">
            <v>cap_exp</v>
          </cell>
          <cell r="K1102" t="str">
            <v>juris_engy_factor</v>
          </cell>
          <cell r="M1102" t="str">
            <v>2010/12/1/8/A/0</v>
          </cell>
        </row>
        <row r="1103">
          <cell r="A1103" t="str">
            <v>1102</v>
          </cell>
          <cell r="B1103" t="str">
            <v>COO_8010</v>
          </cell>
          <cell r="C1103" t="str">
            <v>8010 - CP Jurisdictional Cap Exp Amount</v>
          </cell>
          <cell r="D1103">
            <v>643.4058055639</v>
          </cell>
          <cell r="F1103" t="str">
            <v>CALC</v>
          </cell>
          <cell r="H1103" t="str">
            <v>8010</v>
          </cell>
          <cell r="J1103" t="str">
            <v>cap_exp</v>
          </cell>
          <cell r="K1103" t="str">
            <v>juris_cp_amt</v>
          </cell>
          <cell r="M1103" t="str">
            <v>2010/12/1/8/A/0</v>
          </cell>
        </row>
        <row r="1104">
          <cell r="A1104" t="str">
            <v>1103</v>
          </cell>
          <cell r="B1104" t="str">
            <v>COP_8010</v>
          </cell>
          <cell r="C1104" t="str">
            <v>8010 - GCP Jurisdictional Cap Exp Amount</v>
          </cell>
          <cell r="D1104">
            <v>0</v>
          </cell>
          <cell r="F1104" t="str">
            <v>CALC</v>
          </cell>
          <cell r="H1104" t="str">
            <v>8010</v>
          </cell>
          <cell r="J1104" t="str">
            <v>cap_exp</v>
          </cell>
          <cell r="K1104" t="str">
            <v>juris_gcp_amt</v>
          </cell>
          <cell r="M1104" t="str">
            <v>2010/12/1/8/A/0</v>
          </cell>
        </row>
        <row r="1105">
          <cell r="A1105" t="str">
            <v>1104</v>
          </cell>
          <cell r="B1105" t="str">
            <v>COQ_8010</v>
          </cell>
          <cell r="C1105" t="str">
            <v>8010 - Energy Jurisdictional Cap Exp Amount</v>
          </cell>
          <cell r="D1105">
            <v>53.614990106808101</v>
          </cell>
          <cell r="F1105" t="str">
            <v>CALC</v>
          </cell>
          <cell r="H1105" t="str">
            <v>8010</v>
          </cell>
          <cell r="J1105" t="str">
            <v>cap_exp</v>
          </cell>
          <cell r="K1105" t="str">
            <v>juris_engy_amt</v>
          </cell>
          <cell r="M1105" t="str">
            <v>2010/12/1/8/A/0</v>
          </cell>
        </row>
        <row r="1106">
          <cell r="A1106" t="str">
            <v>1105</v>
          </cell>
          <cell r="B1106" t="str">
            <v>COR_8010</v>
          </cell>
          <cell r="C1106" t="str">
            <v>8010 - Total Jurisdictional Cap Exp Amount</v>
          </cell>
          <cell r="D1106">
            <v>697.02079567070803</v>
          </cell>
          <cell r="F1106" t="str">
            <v>CALC</v>
          </cell>
          <cell r="H1106" t="str">
            <v>8010</v>
          </cell>
          <cell r="J1106" t="str">
            <v>cap_exp</v>
          </cell>
          <cell r="K1106" t="str">
            <v>total_juris_amt</v>
          </cell>
          <cell r="M1106" t="str">
            <v>2010/12/1/8/A/0</v>
          </cell>
        </row>
        <row r="1107">
          <cell r="A1107" t="str">
            <v>1106</v>
          </cell>
          <cell r="B1107" t="str">
            <v>CI1_8012</v>
          </cell>
          <cell r="C1107" t="str">
            <v>8012 - Depreciation Expense</v>
          </cell>
          <cell r="D1107">
            <v>1632.33</v>
          </cell>
          <cell r="F1107" t="str">
            <v>CATS</v>
          </cell>
          <cell r="H1107" t="str">
            <v>8012</v>
          </cell>
          <cell r="I1107" t="str">
            <v>A</v>
          </cell>
          <cell r="J1107" t="str">
            <v>cap_exp</v>
          </cell>
          <cell r="K1107" t="str">
            <v>depr_exp</v>
          </cell>
          <cell r="M1107" t="str">
            <v>2010/12/1/8/A/0</v>
          </cell>
        </row>
        <row r="1108">
          <cell r="A1108" t="str">
            <v>1107</v>
          </cell>
          <cell r="B1108" t="str">
            <v>CI5_8012</v>
          </cell>
          <cell r="C1108" t="str">
            <v>8012 - End of Month CWIP Balance</v>
          </cell>
          <cell r="D1108">
            <v>0</v>
          </cell>
          <cell r="F1108" t="str">
            <v>CALC</v>
          </cell>
          <cell r="H1108" t="str">
            <v>8012</v>
          </cell>
          <cell r="J1108" t="str">
            <v>cap_exp</v>
          </cell>
          <cell r="K1108" t="str">
            <v>end_cwip_bal</v>
          </cell>
          <cell r="M1108" t="str">
            <v>2010/12/1/8/A/0</v>
          </cell>
        </row>
        <row r="1109">
          <cell r="A1109" t="str">
            <v>1108</v>
          </cell>
          <cell r="B1109" t="str">
            <v>CI7_8012</v>
          </cell>
          <cell r="C1109" t="str">
            <v>8012 - Plant Additions</v>
          </cell>
          <cell r="D1109">
            <v>0</v>
          </cell>
          <cell r="F1109" t="str">
            <v>CATS</v>
          </cell>
          <cell r="H1109" t="str">
            <v>8012</v>
          </cell>
          <cell r="I1109" t="str">
            <v>A</v>
          </cell>
          <cell r="J1109" t="str">
            <v>cap_exp</v>
          </cell>
          <cell r="K1109" t="str">
            <v>plt_add</v>
          </cell>
          <cell r="M1109" t="str">
            <v>2010/12/1/8/A/0</v>
          </cell>
        </row>
        <row r="1110">
          <cell r="A1110" t="str">
            <v>1109</v>
          </cell>
          <cell r="B1110" t="str">
            <v>CI8_8012</v>
          </cell>
          <cell r="C1110" t="str">
            <v>8012 - Retirements</v>
          </cell>
          <cell r="D1110">
            <v>0</v>
          </cell>
          <cell r="F1110" t="str">
            <v>CATS</v>
          </cell>
          <cell r="H1110" t="str">
            <v>8012</v>
          </cell>
          <cell r="I1110" t="str">
            <v>A</v>
          </cell>
          <cell r="J1110" t="str">
            <v>cap_exp</v>
          </cell>
          <cell r="K1110" t="str">
            <v>ret</v>
          </cell>
          <cell r="M1110" t="str">
            <v>2010/12/1/8/A/0</v>
          </cell>
        </row>
        <row r="1111">
          <cell r="A1111" t="str">
            <v>1110</v>
          </cell>
          <cell r="B1111" t="str">
            <v>CI9_8012</v>
          </cell>
          <cell r="C1111" t="str">
            <v>8012 - Plant Trans and Adjs</v>
          </cell>
          <cell r="D1111">
            <v>0</v>
          </cell>
          <cell r="F1111" t="str">
            <v>CATS</v>
          </cell>
          <cell r="H1111" t="str">
            <v>8012</v>
          </cell>
          <cell r="I1111" t="str">
            <v>A</v>
          </cell>
          <cell r="J1111" t="str">
            <v>cap_exp</v>
          </cell>
          <cell r="K1111" t="str">
            <v>plt_tradjs</v>
          </cell>
          <cell r="M1111" t="str">
            <v>2010/12/1/8/A/0</v>
          </cell>
        </row>
        <row r="1112">
          <cell r="A1112" t="str">
            <v>1111</v>
          </cell>
          <cell r="B1112" t="str">
            <v>CIA_8012</v>
          </cell>
          <cell r="C1112" t="str">
            <v>8012 - Reserve Removal Cost</v>
          </cell>
          <cell r="D1112">
            <v>0</v>
          </cell>
          <cell r="F1112" t="str">
            <v>CATS</v>
          </cell>
          <cell r="H1112" t="str">
            <v>8012</v>
          </cell>
          <cell r="I1112" t="str">
            <v>A</v>
          </cell>
          <cell r="J1112" t="str">
            <v>cap_exp</v>
          </cell>
          <cell r="K1112" t="str">
            <v>resv_rem_cost</v>
          </cell>
          <cell r="M1112" t="str">
            <v>2010/12/1/8/A/0</v>
          </cell>
        </row>
        <row r="1113">
          <cell r="A1113" t="str">
            <v>1112</v>
          </cell>
          <cell r="B1113" t="str">
            <v>CIB_8012</v>
          </cell>
          <cell r="C1113" t="str">
            <v>8012 - Reserve Salvage</v>
          </cell>
          <cell r="D1113">
            <v>0</v>
          </cell>
          <cell r="F1113" t="str">
            <v>CATS</v>
          </cell>
          <cell r="H1113" t="str">
            <v>8012</v>
          </cell>
          <cell r="I1113" t="str">
            <v>A</v>
          </cell>
          <cell r="J1113" t="str">
            <v>cap_exp</v>
          </cell>
          <cell r="K1113" t="str">
            <v>resv_salv</v>
          </cell>
          <cell r="M1113" t="str">
            <v>2010/12/1/8/A/0</v>
          </cell>
        </row>
        <row r="1114">
          <cell r="A1114" t="str">
            <v>1113</v>
          </cell>
          <cell r="B1114" t="str">
            <v>CIC_8012</v>
          </cell>
          <cell r="C1114" t="str">
            <v>8012 - Reserve Trans and Adjs</v>
          </cell>
          <cell r="D1114">
            <v>0</v>
          </cell>
          <cell r="F1114" t="str">
            <v>CATS</v>
          </cell>
          <cell r="H1114" t="str">
            <v>8012</v>
          </cell>
          <cell r="I1114" t="str">
            <v>A</v>
          </cell>
          <cell r="J1114" t="str">
            <v>cap_exp</v>
          </cell>
          <cell r="K1114" t="str">
            <v>resv_tradjs</v>
          </cell>
          <cell r="M1114" t="str">
            <v>2010/12/1/8/A/0</v>
          </cell>
        </row>
        <row r="1115">
          <cell r="A1115" t="str">
            <v>1114</v>
          </cell>
          <cell r="B1115" t="str">
            <v>CIP_8012</v>
          </cell>
          <cell r="C1115" t="str">
            <v>8012 - Beginning of Month Plant Balance</v>
          </cell>
          <cell r="D1115">
            <v>864260.42</v>
          </cell>
          <cell r="F1115" t="str">
            <v>PRIOR_JV</v>
          </cell>
          <cell r="H1115" t="str">
            <v>8012</v>
          </cell>
          <cell r="I1115" t="str">
            <v>P</v>
          </cell>
          <cell r="J1115" t="str">
            <v>cap_exp</v>
          </cell>
          <cell r="K1115" t="str">
            <v>beg_plant_bal</v>
          </cell>
          <cell r="M1115" t="str">
            <v>2010/12/1/8/A/0</v>
          </cell>
        </row>
        <row r="1116">
          <cell r="A1116" t="str">
            <v>1115</v>
          </cell>
          <cell r="B1116" t="str">
            <v>CIQ_8012</v>
          </cell>
          <cell r="C1116" t="str">
            <v>8012 - Beginning of Month Reserve Balance</v>
          </cell>
          <cell r="D1116">
            <v>459992.27</v>
          </cell>
          <cell r="F1116" t="str">
            <v>PRIOR_JV</v>
          </cell>
          <cell r="H1116" t="str">
            <v>8012</v>
          </cell>
          <cell r="I1116" t="str">
            <v>P</v>
          </cell>
          <cell r="J1116" t="str">
            <v>cap_exp</v>
          </cell>
          <cell r="K1116" t="str">
            <v>beg_resv_bal</v>
          </cell>
          <cell r="M1116" t="str">
            <v>2010/12/1/8/A/0</v>
          </cell>
        </row>
        <row r="1117">
          <cell r="A1117" t="str">
            <v>1116</v>
          </cell>
          <cell r="B1117" t="str">
            <v>CIR_8012</v>
          </cell>
          <cell r="C1117" t="str">
            <v>8012 - End of Month Plant Balance</v>
          </cell>
          <cell r="D1117">
            <v>864260.42</v>
          </cell>
          <cell r="F1117" t="str">
            <v>CALC</v>
          </cell>
          <cell r="H1117" t="str">
            <v>8012</v>
          </cell>
          <cell r="J1117" t="str">
            <v>cap_exp</v>
          </cell>
          <cell r="K1117" t="str">
            <v>end_plant_bal</v>
          </cell>
          <cell r="M1117" t="str">
            <v>2010/12/1/8/A/0</v>
          </cell>
        </row>
        <row r="1118">
          <cell r="A1118" t="str">
            <v>1117</v>
          </cell>
          <cell r="B1118" t="str">
            <v>CIS_8012</v>
          </cell>
          <cell r="C1118" t="str">
            <v>8012 - End of Month Reserve Balance</v>
          </cell>
          <cell r="D1118">
            <v>461624.6</v>
          </cell>
          <cell r="F1118" t="str">
            <v>CALC</v>
          </cell>
          <cell r="H1118" t="str">
            <v>8012</v>
          </cell>
          <cell r="J1118" t="str">
            <v>cap_exp</v>
          </cell>
          <cell r="K1118" t="str">
            <v>end_resv_bal</v>
          </cell>
          <cell r="M1118" t="str">
            <v>2010/12/1/8/A/0</v>
          </cell>
        </row>
        <row r="1119">
          <cell r="A1119" t="str">
            <v>1118</v>
          </cell>
          <cell r="B1119" t="str">
            <v>CO1_8012</v>
          </cell>
          <cell r="C1119" t="str">
            <v>8012 - Beginning of Month Net Book</v>
          </cell>
          <cell r="D1119">
            <v>404268.15</v>
          </cell>
          <cell r="F1119" t="str">
            <v>CALC</v>
          </cell>
          <cell r="H1119" t="str">
            <v>8012</v>
          </cell>
          <cell r="J1119" t="str">
            <v>cap_exp</v>
          </cell>
          <cell r="K1119" t="str">
            <v>beg_net_book</v>
          </cell>
          <cell r="M1119" t="str">
            <v>2010/12/1/8/A/0</v>
          </cell>
        </row>
        <row r="1120">
          <cell r="A1120" t="str">
            <v>1119</v>
          </cell>
          <cell r="B1120" t="str">
            <v>CO2_8012</v>
          </cell>
          <cell r="C1120" t="str">
            <v>8012 - End of Month Net Book</v>
          </cell>
          <cell r="D1120">
            <v>402635.82</v>
          </cell>
          <cell r="F1120" t="str">
            <v>CALC</v>
          </cell>
          <cell r="H1120" t="str">
            <v>8012</v>
          </cell>
          <cell r="J1120" t="str">
            <v>cap_exp</v>
          </cell>
          <cell r="K1120" t="str">
            <v>end_net_book</v>
          </cell>
          <cell r="M1120" t="str">
            <v>2010/12/1/8/A/0</v>
          </cell>
        </row>
        <row r="1121">
          <cell r="A1121" t="str">
            <v>1120</v>
          </cell>
          <cell r="B1121" t="str">
            <v>CO3_8012</v>
          </cell>
          <cell r="C1121" t="str">
            <v>8012 - Average Net Book</v>
          </cell>
          <cell r="D1121">
            <v>403451.98499999999</v>
          </cell>
          <cell r="F1121" t="str">
            <v>CALC</v>
          </cell>
          <cell r="H1121" t="str">
            <v>8012</v>
          </cell>
          <cell r="J1121" t="str">
            <v>cap_exp</v>
          </cell>
          <cell r="K1121" t="str">
            <v>avg_net_book</v>
          </cell>
          <cell r="M1121" t="str">
            <v>2010/12/1/8/A/0</v>
          </cell>
        </row>
        <row r="1122">
          <cell r="A1122" t="str">
            <v>1121</v>
          </cell>
          <cell r="B1122" t="str">
            <v>CO4_8012</v>
          </cell>
          <cell r="C1122" t="str">
            <v>8012 - Annual Equity Rate</v>
          </cell>
          <cell r="D1122">
            <v>4.7018999999999998E-2</v>
          </cell>
          <cell r="F1122" t="str">
            <v>CALC</v>
          </cell>
          <cell r="H1122" t="str">
            <v>8012</v>
          </cell>
          <cell r="J1122" t="str">
            <v>cap_exp</v>
          </cell>
          <cell r="K1122" t="str">
            <v>equity_ror</v>
          </cell>
          <cell r="M1122" t="str">
            <v>2010/12/1/8/A/0</v>
          </cell>
        </row>
        <row r="1123">
          <cell r="A1123" t="str">
            <v>1122</v>
          </cell>
          <cell r="B1123" t="str">
            <v>CO5_8012</v>
          </cell>
          <cell r="C1123" t="str">
            <v>8012 - Annual Debt Rate</v>
          </cell>
          <cell r="D1123">
            <v>1.9473000000000001E-2</v>
          </cell>
          <cell r="F1123" t="str">
            <v>CALC</v>
          </cell>
          <cell r="H1123" t="str">
            <v>8012</v>
          </cell>
          <cell r="J1123" t="str">
            <v>cap_exp</v>
          </cell>
          <cell r="K1123" t="str">
            <v>debt_ror</v>
          </cell>
          <cell r="M1123" t="str">
            <v>2010/12/1/8/A/0</v>
          </cell>
        </row>
        <row r="1124">
          <cell r="A1124" t="str">
            <v>1123</v>
          </cell>
          <cell r="B1124" t="str">
            <v>CO6_8012</v>
          </cell>
          <cell r="C1124" t="str">
            <v>8012 - State Tax Rate</v>
          </cell>
          <cell r="D1124">
            <v>5.5E-2</v>
          </cell>
          <cell r="F1124" t="str">
            <v>CALC</v>
          </cell>
          <cell r="H1124" t="str">
            <v>8012</v>
          </cell>
          <cell r="J1124" t="str">
            <v>cap_exp</v>
          </cell>
          <cell r="K1124" t="str">
            <v>state_tax_rate</v>
          </cell>
          <cell r="M1124" t="str">
            <v>2010/12/1/8/A/0</v>
          </cell>
        </row>
        <row r="1125">
          <cell r="A1125" t="str">
            <v>1124</v>
          </cell>
          <cell r="B1125" t="str">
            <v>CO7_8012</v>
          </cell>
          <cell r="C1125" t="str">
            <v>8012 - Federal Tax Rate</v>
          </cell>
          <cell r="D1125">
            <v>0.35</v>
          </cell>
          <cell r="F1125" t="str">
            <v>CALC</v>
          </cell>
          <cell r="H1125" t="str">
            <v>8012</v>
          </cell>
          <cell r="J1125" t="str">
            <v>cap_exp</v>
          </cell>
          <cell r="K1125" t="str">
            <v>fed_tax_rate</v>
          </cell>
          <cell r="M1125" t="str">
            <v>2010/12/1/8/A/0</v>
          </cell>
        </row>
        <row r="1126">
          <cell r="A1126" t="str">
            <v>1125</v>
          </cell>
          <cell r="B1126" t="str">
            <v>CO8_8012</v>
          </cell>
          <cell r="C1126" t="str">
            <v>8012 - Grossed State Tax Rate</v>
          </cell>
          <cell r="D1126">
            <v>5.8201058201058198E-2</v>
          </cell>
          <cell r="F1126" t="str">
            <v>CALC</v>
          </cell>
          <cell r="H1126" t="str">
            <v>8012</v>
          </cell>
          <cell r="J1126" t="str">
            <v>cap_exp</v>
          </cell>
          <cell r="K1126" t="str">
            <v>gross_state_tax_rate</v>
          </cell>
          <cell r="M1126" t="str">
            <v>2010/12/1/8/A/0</v>
          </cell>
        </row>
        <row r="1127">
          <cell r="A1127" t="str">
            <v>1126</v>
          </cell>
          <cell r="B1127" t="str">
            <v>CO9_8012</v>
          </cell>
          <cell r="C1127" t="str">
            <v>8012 - Grossed Federal Tax Rate</v>
          </cell>
          <cell r="D1127">
            <v>0.53846153846153799</v>
          </cell>
          <cell r="F1127" t="str">
            <v>CALC</v>
          </cell>
          <cell r="H1127" t="str">
            <v>8012</v>
          </cell>
          <cell r="J1127" t="str">
            <v>cap_exp</v>
          </cell>
          <cell r="K1127" t="str">
            <v>gross_fed_tax_rate</v>
          </cell>
          <cell r="M1127" t="str">
            <v>2010/12/1/8/A/0</v>
          </cell>
        </row>
        <row r="1128">
          <cell r="A1128" t="str">
            <v>1127</v>
          </cell>
          <cell r="B1128" t="str">
            <v>COA_8012</v>
          </cell>
          <cell r="C1128" t="str">
            <v>8012 - Return on Equity Amount</v>
          </cell>
          <cell r="D1128">
            <v>1580.8459128254999</v>
          </cell>
          <cell r="F1128" t="str">
            <v>CALC</v>
          </cell>
          <cell r="H1128" t="str">
            <v>8012</v>
          </cell>
          <cell r="J1128" t="str">
            <v>cap_exp</v>
          </cell>
          <cell r="K1128" t="str">
            <v>equity_ror_amt</v>
          </cell>
          <cell r="M1128" t="str">
            <v>2010/12/1/8/A/0</v>
          </cell>
        </row>
        <row r="1129">
          <cell r="A1129" t="str">
            <v>1128</v>
          </cell>
          <cell r="B1129" t="str">
            <v>COB_8012</v>
          </cell>
          <cell r="C1129" t="str">
            <v>8012 - State Tax Amount</v>
          </cell>
          <cell r="D1129">
            <v>92.006904979261904</v>
          </cell>
          <cell r="F1129" t="str">
            <v>CALC</v>
          </cell>
          <cell r="H1129" t="str">
            <v>8012</v>
          </cell>
          <cell r="J1129" t="str">
            <v>cap_exp</v>
          </cell>
          <cell r="K1129" t="str">
            <v>state_tax_amt</v>
          </cell>
          <cell r="M1129" t="str">
            <v>2010/12/1/8/A/0</v>
          </cell>
        </row>
        <row r="1130">
          <cell r="A1130" t="str">
            <v>1129</v>
          </cell>
          <cell r="B1130" t="str">
            <v>COC_8012</v>
          </cell>
          <cell r="C1130" t="str">
            <v>8012 - Federal Tax Amount</v>
          </cell>
          <cell r="D1130">
            <v>900.76690189487101</v>
          </cell>
          <cell r="F1130" t="str">
            <v>CALC</v>
          </cell>
          <cell r="H1130" t="str">
            <v>8012</v>
          </cell>
          <cell r="J1130" t="str">
            <v>cap_exp</v>
          </cell>
          <cell r="K1130" t="str">
            <v>fed_tax_amt</v>
          </cell>
          <cell r="M1130" t="str">
            <v>2010/12/1/8/A/0</v>
          </cell>
        </row>
        <row r="1131">
          <cell r="A1131" t="str">
            <v>1130</v>
          </cell>
          <cell r="B1131" t="str">
            <v>COD_8012</v>
          </cell>
          <cell r="C1131" t="str">
            <v>8012 - Return on Debt Amount</v>
          </cell>
          <cell r="D1131">
            <v>654.72188125800005</v>
          </cell>
          <cell r="F1131" t="str">
            <v>CALC</v>
          </cell>
          <cell r="H1131" t="str">
            <v>8012</v>
          </cell>
          <cell r="J1131" t="str">
            <v>cap_exp</v>
          </cell>
          <cell r="K1131" t="str">
            <v>debt_ror_amt</v>
          </cell>
          <cell r="M1131" t="str">
            <v>2010/12/1/8/A/0</v>
          </cell>
        </row>
        <row r="1132">
          <cell r="A1132" t="str">
            <v>1131</v>
          </cell>
          <cell r="B1132" t="str">
            <v>COE_8012</v>
          </cell>
          <cell r="C1132" t="str">
            <v>8012 - Total Cap Exp Amount</v>
          </cell>
          <cell r="D1132">
            <v>4860.6716009576303</v>
          </cell>
          <cell r="F1132" t="str">
            <v>CALC</v>
          </cell>
          <cell r="H1132" t="str">
            <v>8012</v>
          </cell>
          <cell r="J1132" t="str">
            <v>cap_exp</v>
          </cell>
          <cell r="K1132" t="str">
            <v>total_amt</v>
          </cell>
          <cell r="M1132" t="str">
            <v>2010/12/1/8/A/0</v>
          </cell>
        </row>
        <row r="1133">
          <cell r="A1133" t="str">
            <v>1132</v>
          </cell>
          <cell r="B1133" t="str">
            <v>COF_8012</v>
          </cell>
          <cell r="C1133" t="str">
            <v>8012 - CP Allocation Factor</v>
          </cell>
          <cell r="D1133">
            <v>0.92307692299999999</v>
          </cell>
          <cell r="F1133" t="str">
            <v>CALC</v>
          </cell>
          <cell r="H1133" t="str">
            <v>8012</v>
          </cell>
          <cell r="J1133" t="str">
            <v>cap_exp</v>
          </cell>
          <cell r="K1133" t="str">
            <v>alloc_cp</v>
          </cell>
          <cell r="M1133" t="str">
            <v>2010/12/1/8/A/0</v>
          </cell>
        </row>
        <row r="1134">
          <cell r="A1134" t="str">
            <v>1133</v>
          </cell>
          <cell r="B1134" t="str">
            <v>COG_8012</v>
          </cell>
          <cell r="C1134" t="str">
            <v>8012 - GCP Allocation Factor</v>
          </cell>
          <cell r="D1134">
            <v>0</v>
          </cell>
          <cell r="F1134" t="str">
            <v>CALC</v>
          </cell>
          <cell r="H1134" t="str">
            <v>8012</v>
          </cell>
          <cell r="J1134" t="str">
            <v>cap_exp</v>
          </cell>
          <cell r="K1134" t="str">
            <v>alloc_gcp</v>
          </cell>
          <cell r="M1134" t="str">
            <v>2010/12/1/8/A/0</v>
          </cell>
        </row>
        <row r="1135">
          <cell r="A1135" t="str">
            <v>1134</v>
          </cell>
          <cell r="B1135" t="str">
            <v>COH_8012</v>
          </cell>
          <cell r="C1135" t="str">
            <v>8012 - Energy Allocation Factor</v>
          </cell>
          <cell r="D1135">
            <v>7.6923077000000006E-2</v>
          </cell>
          <cell r="F1135" t="str">
            <v>CALC</v>
          </cell>
          <cell r="H1135" t="str">
            <v>8012</v>
          </cell>
          <cell r="J1135" t="str">
            <v>cap_exp</v>
          </cell>
          <cell r="K1135" t="str">
            <v>alloc_engy</v>
          </cell>
          <cell r="M1135" t="str">
            <v>2010/12/1/8/A/0</v>
          </cell>
        </row>
        <row r="1136">
          <cell r="A1136" t="str">
            <v>1135</v>
          </cell>
          <cell r="B1136" t="str">
            <v>COI_8012</v>
          </cell>
          <cell r="C1136" t="str">
            <v>8012 - CP Allocation Cap Exp Amount</v>
          </cell>
          <cell r="D1136">
            <v>4486.7737851254496</v>
          </cell>
          <cell r="F1136" t="str">
            <v>CALC</v>
          </cell>
          <cell r="H1136" t="str">
            <v>8012</v>
          </cell>
          <cell r="J1136" t="str">
            <v>cap_exp</v>
          </cell>
          <cell r="K1136" t="str">
            <v>alloc_cp_amt</v>
          </cell>
          <cell r="M1136" t="str">
            <v>2010/12/1/8/A/0</v>
          </cell>
        </row>
        <row r="1137">
          <cell r="A1137" t="str">
            <v>1136</v>
          </cell>
          <cell r="B1137" t="str">
            <v>COJ_8012</v>
          </cell>
          <cell r="C1137" t="str">
            <v>8012 - GCP Allocation Cap Exp Amount</v>
          </cell>
          <cell r="D1137">
            <v>0</v>
          </cell>
          <cell r="F1137" t="str">
            <v>CALC</v>
          </cell>
          <cell r="H1137" t="str">
            <v>8012</v>
          </cell>
          <cell r="J1137" t="str">
            <v>cap_exp</v>
          </cell>
          <cell r="K1137" t="str">
            <v>alloc_gcp_amt</v>
          </cell>
          <cell r="M1137" t="str">
            <v>2010/12/1/8/A/0</v>
          </cell>
        </row>
        <row r="1138">
          <cell r="A1138" t="str">
            <v>1137</v>
          </cell>
          <cell r="B1138" t="str">
            <v>COK_8012</v>
          </cell>
          <cell r="C1138" t="str">
            <v>8012 - Energy Allocation Cap Exp Amount</v>
          </cell>
          <cell r="D1138">
            <v>373.897815832177</v>
          </cell>
          <cell r="F1138" t="str">
            <v>CALC</v>
          </cell>
          <cell r="H1138" t="str">
            <v>8012</v>
          </cell>
          <cell r="J1138" t="str">
            <v>cap_exp</v>
          </cell>
          <cell r="K1138" t="str">
            <v>alloc_engy_amt</v>
          </cell>
          <cell r="M1138" t="str">
            <v>2010/12/1/8/A/0</v>
          </cell>
        </row>
        <row r="1139">
          <cell r="A1139" t="str">
            <v>1138</v>
          </cell>
          <cell r="B1139" t="str">
            <v>COL_8012</v>
          </cell>
          <cell r="C1139" t="str">
            <v>8012 - CP Jurisdictional Factor</v>
          </cell>
          <cell r="D1139">
            <v>0.98031049999999997</v>
          </cell>
          <cell r="F1139" t="str">
            <v>CALC</v>
          </cell>
          <cell r="H1139" t="str">
            <v>8012</v>
          </cell>
          <cell r="J1139" t="str">
            <v>cap_exp</v>
          </cell>
          <cell r="K1139" t="str">
            <v>juris_cp_factor</v>
          </cell>
          <cell r="M1139" t="str">
            <v>2010/12/1/8/A/0</v>
          </cell>
        </row>
        <row r="1140">
          <cell r="A1140" t="str">
            <v>1139</v>
          </cell>
          <cell r="B1140" t="str">
            <v>COM_8012</v>
          </cell>
          <cell r="C1140" t="str">
            <v>8012 - GCP Jurisdictional Factor</v>
          </cell>
          <cell r="D1140">
            <v>1</v>
          </cell>
          <cell r="F1140" t="str">
            <v>CALC</v>
          </cell>
          <cell r="H1140" t="str">
            <v>8012</v>
          </cell>
          <cell r="J1140" t="str">
            <v>cap_exp</v>
          </cell>
          <cell r="K1140" t="str">
            <v>juris_gcp_factor</v>
          </cell>
          <cell r="M1140" t="str">
            <v>2010/12/1/8/A/0</v>
          </cell>
        </row>
        <row r="1141">
          <cell r="A1141" t="str">
            <v>1140</v>
          </cell>
          <cell r="B1141" t="str">
            <v>CON_8012</v>
          </cell>
          <cell r="C1141" t="str">
            <v>8012 - Energy Jurisdictional Factor</v>
          </cell>
          <cell r="D1141">
            <v>0.980271</v>
          </cell>
          <cell r="F1141" t="str">
            <v>CALC</v>
          </cell>
          <cell r="H1141" t="str">
            <v>8012</v>
          </cell>
          <cell r="J1141" t="str">
            <v>cap_exp</v>
          </cell>
          <cell r="K1141" t="str">
            <v>juris_engy_factor</v>
          </cell>
          <cell r="M1141" t="str">
            <v>2010/12/1/8/A/0</v>
          </cell>
        </row>
        <row r="1142">
          <cell r="A1142" t="str">
            <v>1141</v>
          </cell>
          <cell r="B1142" t="str">
            <v>COO_8012</v>
          </cell>
          <cell r="C1142" t="str">
            <v>8012 - CP Jurisdictional Cap Exp Amount</v>
          </cell>
          <cell r="D1142">
            <v>4398.4314526832204</v>
          </cell>
          <cell r="F1142" t="str">
            <v>CALC</v>
          </cell>
          <cell r="H1142" t="str">
            <v>8012</v>
          </cell>
          <cell r="J1142" t="str">
            <v>cap_exp</v>
          </cell>
          <cell r="K1142" t="str">
            <v>juris_cp_amt</v>
          </cell>
          <cell r="M1142" t="str">
            <v>2010/12/1/8/A/0</v>
          </cell>
        </row>
        <row r="1143">
          <cell r="A1143" t="str">
            <v>1142</v>
          </cell>
          <cell r="B1143" t="str">
            <v>COP_8012</v>
          </cell>
          <cell r="C1143" t="str">
            <v>8012 - GCP Jurisdictional Cap Exp Amount</v>
          </cell>
          <cell r="D1143">
            <v>0</v>
          </cell>
          <cell r="F1143" t="str">
            <v>CALC</v>
          </cell>
          <cell r="H1143" t="str">
            <v>8012</v>
          </cell>
          <cell r="J1143" t="str">
            <v>cap_exp</v>
          </cell>
          <cell r="K1143" t="str">
            <v>juris_gcp_amt</v>
          </cell>
          <cell r="M1143" t="str">
            <v>2010/12/1/8/A/0</v>
          </cell>
        </row>
        <row r="1144">
          <cell r="A1144" t="str">
            <v>1143</v>
          </cell>
          <cell r="B1144" t="str">
            <v>COQ_8012</v>
          </cell>
          <cell r="C1144" t="str">
            <v>8012 - Energy Jurisdictional Cap Exp Amount</v>
          </cell>
          <cell r="D1144">
            <v>366.52118582362402</v>
          </cell>
          <cell r="F1144" t="str">
            <v>CALC</v>
          </cell>
          <cell r="H1144" t="str">
            <v>8012</v>
          </cell>
          <cell r="J1144" t="str">
            <v>cap_exp</v>
          </cell>
          <cell r="K1144" t="str">
            <v>juris_engy_amt</v>
          </cell>
          <cell r="M1144" t="str">
            <v>2010/12/1/8/A/0</v>
          </cell>
        </row>
        <row r="1145">
          <cell r="A1145" t="str">
            <v>1144</v>
          </cell>
          <cell r="B1145" t="str">
            <v>COR_8012</v>
          </cell>
          <cell r="C1145" t="str">
            <v>8012 - Total Jurisdictional Cap Exp Amount</v>
          </cell>
          <cell r="D1145">
            <v>4764.9526385068502</v>
          </cell>
          <cell r="F1145" t="str">
            <v>CALC</v>
          </cell>
          <cell r="H1145" t="str">
            <v>8012</v>
          </cell>
          <cell r="J1145" t="str">
            <v>cap_exp</v>
          </cell>
          <cell r="K1145" t="str">
            <v>total_juris_amt</v>
          </cell>
          <cell r="M1145" t="str">
            <v>2010/12/1/8/A/0</v>
          </cell>
        </row>
        <row r="1146">
          <cell r="A1146" t="str">
            <v>1145</v>
          </cell>
          <cell r="B1146" t="str">
            <v>CI1_8016</v>
          </cell>
          <cell r="C1146" t="str">
            <v>8016 - Depreciation Expense</v>
          </cell>
          <cell r="D1146">
            <v>529.41</v>
          </cell>
          <cell r="F1146" t="str">
            <v>CATS</v>
          </cell>
          <cell r="H1146" t="str">
            <v>8016</v>
          </cell>
          <cell r="I1146" t="str">
            <v>A</v>
          </cell>
          <cell r="J1146" t="str">
            <v>cap_exp</v>
          </cell>
          <cell r="K1146" t="str">
            <v>depr_exp</v>
          </cell>
          <cell r="M1146" t="str">
            <v>2010/12/1/8/A/0</v>
          </cell>
        </row>
        <row r="1147">
          <cell r="A1147" t="str">
            <v>1146</v>
          </cell>
          <cell r="B1147" t="str">
            <v>CI4_8016</v>
          </cell>
          <cell r="C1147" t="str">
            <v>8016 - CWIP Current Month</v>
          </cell>
          <cell r="D1147">
            <v>9187.43</v>
          </cell>
          <cell r="F1147" t="str">
            <v>CATS</v>
          </cell>
          <cell r="H1147" t="str">
            <v>8016</v>
          </cell>
          <cell r="J1147" t="str">
            <v>cap_exp</v>
          </cell>
          <cell r="K1147" t="str">
            <v>cwip_curr_mth</v>
          </cell>
          <cell r="M1147" t="str">
            <v>2010/12/1/8/A/0</v>
          </cell>
        </row>
        <row r="1148">
          <cell r="A1148" t="str">
            <v>1147</v>
          </cell>
          <cell r="B1148" t="str">
            <v>CI5_8016</v>
          </cell>
          <cell r="C1148" t="str">
            <v>8016 - End of Month CWIP Balance</v>
          </cell>
          <cell r="D1148">
            <v>1848734</v>
          </cell>
          <cell r="F1148" t="str">
            <v>CATS</v>
          </cell>
          <cell r="H1148" t="str">
            <v>8016</v>
          </cell>
          <cell r="J1148" t="str">
            <v>cap_exp</v>
          </cell>
          <cell r="K1148" t="str">
            <v>end_cwip_bal</v>
          </cell>
          <cell r="M1148" t="str">
            <v>2010/12/1/8/A/0</v>
          </cell>
        </row>
        <row r="1149">
          <cell r="A1149" t="str">
            <v>1148</v>
          </cell>
          <cell r="B1149" t="str">
            <v>CI7_8016</v>
          </cell>
          <cell r="C1149" t="str">
            <v>8016 - Plant Additions</v>
          </cell>
          <cell r="D1149">
            <v>0</v>
          </cell>
          <cell r="F1149" t="str">
            <v>CATS</v>
          </cell>
          <cell r="H1149" t="str">
            <v>8016</v>
          </cell>
          <cell r="I1149" t="str">
            <v>A</v>
          </cell>
          <cell r="J1149" t="str">
            <v>cap_exp</v>
          </cell>
          <cell r="K1149" t="str">
            <v>plt_add</v>
          </cell>
          <cell r="M1149" t="str">
            <v>2010/12/1/8/A/0</v>
          </cell>
        </row>
        <row r="1150">
          <cell r="A1150" t="str">
            <v>1149</v>
          </cell>
          <cell r="B1150" t="str">
            <v>CI8_8016</v>
          </cell>
          <cell r="C1150" t="str">
            <v>8016 - Retirements</v>
          </cell>
          <cell r="D1150">
            <v>0</v>
          </cell>
          <cell r="F1150" t="str">
            <v>CATS</v>
          </cell>
          <cell r="H1150" t="str">
            <v>8016</v>
          </cell>
          <cell r="I1150" t="str">
            <v>A</v>
          </cell>
          <cell r="J1150" t="str">
            <v>cap_exp</v>
          </cell>
          <cell r="K1150" t="str">
            <v>ret</v>
          </cell>
          <cell r="M1150" t="str">
            <v>2010/12/1/8/A/0</v>
          </cell>
        </row>
        <row r="1151">
          <cell r="A1151" t="str">
            <v>1150</v>
          </cell>
          <cell r="B1151" t="str">
            <v>CI9_8016</v>
          </cell>
          <cell r="C1151" t="str">
            <v>8016 - Plant Trans and Adjs</v>
          </cell>
          <cell r="D1151">
            <v>0</v>
          </cell>
          <cell r="F1151" t="str">
            <v>CATS</v>
          </cell>
          <cell r="H1151" t="str">
            <v>8016</v>
          </cell>
          <cell r="I1151" t="str">
            <v>A</v>
          </cell>
          <cell r="J1151" t="str">
            <v>cap_exp</v>
          </cell>
          <cell r="K1151" t="str">
            <v>plt_tradjs</v>
          </cell>
          <cell r="M1151" t="str">
            <v>2010/12/1/8/A/0</v>
          </cell>
        </row>
        <row r="1152">
          <cell r="A1152" t="str">
            <v>1151</v>
          </cell>
          <cell r="B1152" t="str">
            <v>CIA_8016</v>
          </cell>
          <cell r="C1152" t="str">
            <v>8016 - Reserve Removal Cost</v>
          </cell>
          <cell r="D1152">
            <v>0</v>
          </cell>
          <cell r="F1152" t="str">
            <v>CATS</v>
          </cell>
          <cell r="H1152" t="str">
            <v>8016</v>
          </cell>
          <cell r="I1152" t="str">
            <v>A</v>
          </cell>
          <cell r="J1152" t="str">
            <v>cap_exp</v>
          </cell>
          <cell r="K1152" t="str">
            <v>resv_rem_cost</v>
          </cell>
          <cell r="M1152" t="str">
            <v>2010/12/1/8/A/0</v>
          </cell>
        </row>
        <row r="1153">
          <cell r="A1153" t="str">
            <v>1152</v>
          </cell>
          <cell r="B1153" t="str">
            <v>CIB_8016</v>
          </cell>
          <cell r="C1153" t="str">
            <v>8016 - Reserve Salvage</v>
          </cell>
          <cell r="D1153">
            <v>0</v>
          </cell>
          <cell r="F1153" t="str">
            <v>CATS</v>
          </cell>
          <cell r="H1153" t="str">
            <v>8016</v>
          </cell>
          <cell r="I1153" t="str">
            <v>A</v>
          </cell>
          <cell r="J1153" t="str">
            <v>cap_exp</v>
          </cell>
          <cell r="K1153" t="str">
            <v>resv_salv</v>
          </cell>
          <cell r="M1153" t="str">
            <v>2010/12/1/8/A/0</v>
          </cell>
        </row>
        <row r="1154">
          <cell r="A1154" t="str">
            <v>1153</v>
          </cell>
          <cell r="B1154" t="str">
            <v>CIC_8016</v>
          </cell>
          <cell r="C1154" t="str">
            <v>8016 - Reserve Trans and Adjs</v>
          </cell>
          <cell r="D1154">
            <v>0</v>
          </cell>
          <cell r="F1154" t="str">
            <v>CATS</v>
          </cell>
          <cell r="H1154" t="str">
            <v>8016</v>
          </cell>
          <cell r="I1154" t="str">
            <v>A</v>
          </cell>
          <cell r="J1154" t="str">
            <v>cap_exp</v>
          </cell>
          <cell r="K1154" t="str">
            <v>resv_tradjs</v>
          </cell>
          <cell r="M1154" t="str">
            <v>2010/12/1/8/A/0</v>
          </cell>
        </row>
        <row r="1155">
          <cell r="A1155" t="str">
            <v>1154</v>
          </cell>
          <cell r="B1155" t="str">
            <v>CIP_8016</v>
          </cell>
          <cell r="C1155" t="str">
            <v>8016 - Beginning of Month Plant Balance</v>
          </cell>
          <cell r="D1155">
            <v>352942.34</v>
          </cell>
          <cell r="F1155" t="str">
            <v>PRIOR_JV</v>
          </cell>
          <cell r="H1155" t="str">
            <v>8016</v>
          </cell>
          <cell r="I1155" t="str">
            <v>P</v>
          </cell>
          <cell r="J1155" t="str">
            <v>cap_exp</v>
          </cell>
          <cell r="K1155" t="str">
            <v>beg_plant_bal</v>
          </cell>
          <cell r="M1155" t="str">
            <v>2010/12/1/8/A/0</v>
          </cell>
        </row>
        <row r="1156">
          <cell r="A1156" t="str">
            <v>1155</v>
          </cell>
          <cell r="B1156" t="str">
            <v>CIQ_8016</v>
          </cell>
          <cell r="C1156" t="str">
            <v>8016 - Beginning of Month Reserve Balance</v>
          </cell>
          <cell r="D1156">
            <v>-691081.86</v>
          </cell>
          <cell r="F1156" t="str">
            <v>PRIOR_JV</v>
          </cell>
          <cell r="H1156" t="str">
            <v>8016</v>
          </cell>
          <cell r="I1156" t="str">
            <v>P</v>
          </cell>
          <cell r="J1156" t="str">
            <v>cap_exp</v>
          </cell>
          <cell r="K1156" t="str">
            <v>beg_resv_bal</v>
          </cell>
          <cell r="M1156" t="str">
            <v>2010/12/1/8/A/0</v>
          </cell>
        </row>
        <row r="1157">
          <cell r="A1157" t="str">
            <v>1156</v>
          </cell>
          <cell r="B1157" t="str">
            <v>CIR_8016</v>
          </cell>
          <cell r="C1157" t="str">
            <v>8016 - End of Month Plant Balance</v>
          </cell>
          <cell r="D1157">
            <v>352942.34</v>
          </cell>
          <cell r="F1157" t="str">
            <v>CALC</v>
          </cell>
          <cell r="H1157" t="str">
            <v>8016</v>
          </cell>
          <cell r="J1157" t="str">
            <v>cap_exp</v>
          </cell>
          <cell r="K1157" t="str">
            <v>end_plant_bal</v>
          </cell>
          <cell r="M1157" t="str">
            <v>2010/12/1/8/A/0</v>
          </cell>
        </row>
        <row r="1158">
          <cell r="A1158" t="str">
            <v>1157</v>
          </cell>
          <cell r="B1158" t="str">
            <v>CIS_8016</v>
          </cell>
          <cell r="C1158" t="str">
            <v>8016 - End of Month Reserve Balance</v>
          </cell>
          <cell r="D1158">
            <v>-690552.45</v>
          </cell>
          <cell r="F1158" t="str">
            <v>CALC</v>
          </cell>
          <cell r="H1158" t="str">
            <v>8016</v>
          </cell>
          <cell r="J1158" t="str">
            <v>cap_exp</v>
          </cell>
          <cell r="K1158" t="str">
            <v>end_resv_bal</v>
          </cell>
          <cell r="M1158" t="str">
            <v>2010/12/1/8/A/0</v>
          </cell>
        </row>
        <row r="1159">
          <cell r="A1159" t="str">
            <v>1158</v>
          </cell>
          <cell r="B1159" t="str">
            <v>CO1_8016</v>
          </cell>
          <cell r="C1159" t="str">
            <v>8016 - Beginning of Month Net Book</v>
          </cell>
          <cell r="D1159">
            <v>1044024.2</v>
          </cell>
          <cell r="F1159" t="str">
            <v>CALC</v>
          </cell>
          <cell r="H1159" t="str">
            <v>8016</v>
          </cell>
          <cell r="J1159" t="str">
            <v>cap_exp</v>
          </cell>
          <cell r="K1159" t="str">
            <v>beg_net_book</v>
          </cell>
          <cell r="M1159" t="str">
            <v>2010/12/1/8/A/0</v>
          </cell>
        </row>
        <row r="1160">
          <cell r="A1160" t="str">
            <v>1159</v>
          </cell>
          <cell r="B1160" t="str">
            <v>CO2_8016</v>
          </cell>
          <cell r="C1160" t="str">
            <v>8016 - End of Month Net Book</v>
          </cell>
          <cell r="D1160">
            <v>1043494.79</v>
          </cell>
          <cell r="F1160" t="str">
            <v>CALC</v>
          </cell>
          <cell r="H1160" t="str">
            <v>8016</v>
          </cell>
          <cell r="J1160" t="str">
            <v>cap_exp</v>
          </cell>
          <cell r="K1160" t="str">
            <v>end_net_book</v>
          </cell>
          <cell r="M1160" t="str">
            <v>2010/12/1/8/A/0</v>
          </cell>
        </row>
        <row r="1161">
          <cell r="A1161" t="str">
            <v>1160</v>
          </cell>
          <cell r="B1161" t="str">
            <v>CO3_8016</v>
          </cell>
          <cell r="C1161" t="str">
            <v>8016 - Average Net Book</v>
          </cell>
          <cell r="D1161">
            <v>1043759.495</v>
          </cell>
          <cell r="F1161" t="str">
            <v>CALC</v>
          </cell>
          <cell r="H1161" t="str">
            <v>8016</v>
          </cell>
          <cell r="J1161" t="str">
            <v>cap_exp</v>
          </cell>
          <cell r="K1161" t="str">
            <v>avg_net_book</v>
          </cell>
          <cell r="M1161" t="str">
            <v>2010/12/1/8/A/0</v>
          </cell>
        </row>
        <row r="1162">
          <cell r="A1162" t="str">
            <v>1161</v>
          </cell>
          <cell r="B1162" t="str">
            <v>CO4_8016</v>
          </cell>
          <cell r="C1162" t="str">
            <v>8016 - Annual Equity Rate</v>
          </cell>
          <cell r="D1162">
            <v>4.7018999999999998E-2</v>
          </cell>
          <cell r="F1162" t="str">
            <v>CALC</v>
          </cell>
          <cell r="H1162" t="str">
            <v>8016</v>
          </cell>
          <cell r="J1162" t="str">
            <v>cap_exp</v>
          </cell>
          <cell r="K1162" t="str">
            <v>equity_ror</v>
          </cell>
          <cell r="M1162" t="str">
            <v>2010/12/1/8/A/0</v>
          </cell>
        </row>
        <row r="1163">
          <cell r="A1163" t="str">
            <v>1162</v>
          </cell>
          <cell r="B1163" t="str">
            <v>CO5_8016</v>
          </cell>
          <cell r="C1163" t="str">
            <v>8016 - Annual Debt Rate</v>
          </cell>
          <cell r="D1163">
            <v>1.9473000000000001E-2</v>
          </cell>
          <cell r="F1163" t="str">
            <v>CALC</v>
          </cell>
          <cell r="H1163" t="str">
            <v>8016</v>
          </cell>
          <cell r="J1163" t="str">
            <v>cap_exp</v>
          </cell>
          <cell r="K1163" t="str">
            <v>debt_ror</v>
          </cell>
          <cell r="M1163" t="str">
            <v>2010/12/1/8/A/0</v>
          </cell>
        </row>
        <row r="1164">
          <cell r="A1164" t="str">
            <v>1163</v>
          </cell>
          <cell r="B1164" t="str">
            <v>CO6_8016</v>
          </cell>
          <cell r="C1164" t="str">
            <v>8016 - State Tax Rate</v>
          </cell>
          <cell r="D1164">
            <v>5.5E-2</v>
          </cell>
          <cell r="F1164" t="str">
            <v>CALC</v>
          </cell>
          <cell r="H1164" t="str">
            <v>8016</v>
          </cell>
          <cell r="J1164" t="str">
            <v>cap_exp</v>
          </cell>
          <cell r="K1164" t="str">
            <v>state_tax_rate</v>
          </cell>
          <cell r="M1164" t="str">
            <v>2010/12/1/8/A/0</v>
          </cell>
        </row>
        <row r="1165">
          <cell r="A1165" t="str">
            <v>1164</v>
          </cell>
          <cell r="B1165" t="str">
            <v>CO7_8016</v>
          </cell>
          <cell r="C1165" t="str">
            <v>8016 - Federal Tax Rate</v>
          </cell>
          <cell r="D1165">
            <v>0.35</v>
          </cell>
          <cell r="F1165" t="str">
            <v>CALC</v>
          </cell>
          <cell r="H1165" t="str">
            <v>8016</v>
          </cell>
          <cell r="J1165" t="str">
            <v>cap_exp</v>
          </cell>
          <cell r="K1165" t="str">
            <v>fed_tax_rate</v>
          </cell>
          <cell r="M1165" t="str">
            <v>2010/12/1/8/A/0</v>
          </cell>
        </row>
        <row r="1166">
          <cell r="A1166" t="str">
            <v>1165</v>
          </cell>
          <cell r="B1166" t="str">
            <v>CO8_8016</v>
          </cell>
          <cell r="C1166" t="str">
            <v>8016 - Grossed State Tax Rate</v>
          </cell>
          <cell r="D1166">
            <v>5.8201058201058198E-2</v>
          </cell>
          <cell r="F1166" t="str">
            <v>CALC</v>
          </cell>
          <cell r="H1166" t="str">
            <v>8016</v>
          </cell>
          <cell r="J1166" t="str">
            <v>cap_exp</v>
          </cell>
          <cell r="K1166" t="str">
            <v>gross_state_tax_rate</v>
          </cell>
          <cell r="M1166" t="str">
            <v>2010/12/1/8/A/0</v>
          </cell>
        </row>
        <row r="1167">
          <cell r="A1167" t="str">
            <v>1166</v>
          </cell>
          <cell r="B1167" t="str">
            <v>CO9_8016</v>
          </cell>
          <cell r="C1167" t="str">
            <v>8016 - Grossed Federal Tax Rate</v>
          </cell>
          <cell r="D1167">
            <v>0.53846153846153799</v>
          </cell>
          <cell r="F1167" t="str">
            <v>CALC</v>
          </cell>
          <cell r="H1167" t="str">
            <v>8016</v>
          </cell>
          <cell r="J1167" t="str">
            <v>cap_exp</v>
          </cell>
          <cell r="K1167" t="str">
            <v>gross_fed_tax_rate</v>
          </cell>
          <cell r="M1167" t="str">
            <v>2010/12/1/8/A/0</v>
          </cell>
        </row>
        <row r="1168">
          <cell r="A1168" t="str">
            <v>1167</v>
          </cell>
          <cell r="B1168" t="str">
            <v>COA_8016</v>
          </cell>
          <cell r="C1168" t="str">
            <v>8016 - Return on Equity Amount</v>
          </cell>
          <cell r="D1168">
            <v>4089.7628292585</v>
          </cell>
          <cell r="F1168" t="str">
            <v>CALC</v>
          </cell>
          <cell r="H1168" t="str">
            <v>8016</v>
          </cell>
          <cell r="J1168" t="str">
            <v>cap_exp</v>
          </cell>
          <cell r="K1168" t="str">
            <v>equity_ror_amt</v>
          </cell>
          <cell r="M1168" t="str">
            <v>2010/12/1/8/A/0</v>
          </cell>
        </row>
        <row r="1169">
          <cell r="A1169" t="str">
            <v>1168</v>
          </cell>
          <cell r="B1169" t="str">
            <v>COB_8016</v>
          </cell>
          <cell r="C1169" t="str">
            <v>8016 - State Tax Amount</v>
          </cell>
          <cell r="D1169">
            <v>238.02852445419799</v>
          </cell>
          <cell r="F1169" t="str">
            <v>CALC</v>
          </cell>
          <cell r="H1169" t="str">
            <v>8016</v>
          </cell>
          <cell r="J1169" t="str">
            <v>cap_exp</v>
          </cell>
          <cell r="K1169" t="str">
            <v>state_tax_amt</v>
          </cell>
          <cell r="M1169" t="str">
            <v>2010/12/1/8/A/0</v>
          </cell>
        </row>
        <row r="1170">
          <cell r="A1170" t="str">
            <v>1169</v>
          </cell>
          <cell r="B1170" t="str">
            <v>COC_8016</v>
          </cell>
          <cell r="C1170" t="str">
            <v>8016 - Federal Tax Amount</v>
          </cell>
          <cell r="D1170">
            <v>2330.3491904606799</v>
          </cell>
          <cell r="F1170" t="str">
            <v>CALC</v>
          </cell>
          <cell r="H1170" t="str">
            <v>8016</v>
          </cell>
          <cell r="J1170" t="str">
            <v>cap_exp</v>
          </cell>
          <cell r="K1170" t="str">
            <v>fed_tax_amt</v>
          </cell>
          <cell r="M1170" t="str">
            <v>2010/12/1/8/A/0</v>
          </cell>
        </row>
        <row r="1171">
          <cell r="A1171" t="str">
            <v>1170</v>
          </cell>
          <cell r="B1171" t="str">
            <v>COD_8016</v>
          </cell>
          <cell r="C1171" t="str">
            <v>8016 - Return on Debt Amount</v>
          </cell>
          <cell r="D1171">
            <v>1693.812908486</v>
          </cell>
          <cell r="F1171" t="str">
            <v>CALC</v>
          </cell>
          <cell r="H1171" t="str">
            <v>8016</v>
          </cell>
          <cell r="J1171" t="str">
            <v>cap_exp</v>
          </cell>
          <cell r="K1171" t="str">
            <v>debt_ror_amt</v>
          </cell>
          <cell r="M1171" t="str">
            <v>2010/12/1/8/A/0</v>
          </cell>
        </row>
        <row r="1172">
          <cell r="A1172" t="str">
            <v>1171</v>
          </cell>
          <cell r="B1172" t="str">
            <v>COE_8016</v>
          </cell>
          <cell r="C1172" t="str">
            <v>8016 - Total Cap Exp Amount</v>
          </cell>
          <cell r="D1172">
            <v>8881.3634526593796</v>
          </cell>
          <cell r="F1172" t="str">
            <v>CALC</v>
          </cell>
          <cell r="H1172" t="str">
            <v>8016</v>
          </cell>
          <cell r="J1172" t="str">
            <v>cap_exp</v>
          </cell>
          <cell r="K1172" t="str">
            <v>total_amt</v>
          </cell>
          <cell r="M1172" t="str">
            <v>2010/12/1/8/A/0</v>
          </cell>
        </row>
        <row r="1173">
          <cell r="A1173" t="str">
            <v>1172</v>
          </cell>
          <cell r="B1173" t="str">
            <v>COF_8016</v>
          </cell>
          <cell r="C1173" t="str">
            <v>8016 - CP Allocation Factor</v>
          </cell>
          <cell r="D1173">
            <v>0.92307692299999999</v>
          </cell>
          <cell r="F1173" t="str">
            <v>CALC</v>
          </cell>
          <cell r="H1173" t="str">
            <v>8016</v>
          </cell>
          <cell r="J1173" t="str">
            <v>cap_exp</v>
          </cell>
          <cell r="K1173" t="str">
            <v>alloc_cp</v>
          </cell>
          <cell r="M1173" t="str">
            <v>2010/12/1/8/A/0</v>
          </cell>
        </row>
        <row r="1174">
          <cell r="A1174" t="str">
            <v>1173</v>
          </cell>
          <cell r="B1174" t="str">
            <v>COG_8016</v>
          </cell>
          <cell r="C1174" t="str">
            <v>8016 - GCP Allocation Factor</v>
          </cell>
          <cell r="D1174">
            <v>0</v>
          </cell>
          <cell r="F1174" t="str">
            <v>CALC</v>
          </cell>
          <cell r="H1174" t="str">
            <v>8016</v>
          </cell>
          <cell r="J1174" t="str">
            <v>cap_exp</v>
          </cell>
          <cell r="K1174" t="str">
            <v>alloc_gcp</v>
          </cell>
          <cell r="M1174" t="str">
            <v>2010/12/1/8/A/0</v>
          </cell>
        </row>
        <row r="1175">
          <cell r="A1175" t="str">
            <v>1174</v>
          </cell>
          <cell r="B1175" t="str">
            <v>COH_8016</v>
          </cell>
          <cell r="C1175" t="str">
            <v>8016 - Energy Allocation Factor</v>
          </cell>
          <cell r="D1175">
            <v>7.6923077000000006E-2</v>
          </cell>
          <cell r="F1175" t="str">
            <v>CALC</v>
          </cell>
          <cell r="H1175" t="str">
            <v>8016</v>
          </cell>
          <cell r="J1175" t="str">
            <v>cap_exp</v>
          </cell>
          <cell r="K1175" t="str">
            <v>alloc_engy</v>
          </cell>
          <cell r="M1175" t="str">
            <v>2010/12/1/8/A/0</v>
          </cell>
        </row>
        <row r="1176">
          <cell r="A1176" t="str">
            <v>1175</v>
          </cell>
          <cell r="B1176" t="str">
            <v>COI_8016</v>
          </cell>
          <cell r="C1176" t="str">
            <v>8016 - CP Allocation Cap Exp Amount</v>
          </cell>
          <cell r="D1176">
            <v>8198.1816479254703</v>
          </cell>
          <cell r="F1176" t="str">
            <v>CALC</v>
          </cell>
          <cell r="H1176" t="str">
            <v>8016</v>
          </cell>
          <cell r="J1176" t="str">
            <v>cap_exp</v>
          </cell>
          <cell r="K1176" t="str">
            <v>alloc_cp_amt</v>
          </cell>
          <cell r="M1176" t="str">
            <v>2010/12/1/8/A/0</v>
          </cell>
        </row>
        <row r="1177">
          <cell r="A1177" t="str">
            <v>1176</v>
          </cell>
          <cell r="B1177" t="str">
            <v>COJ_8016</v>
          </cell>
          <cell r="C1177" t="str">
            <v>8016 - GCP Allocation Cap Exp Amount</v>
          </cell>
          <cell r="D1177">
            <v>0</v>
          </cell>
          <cell r="F1177" t="str">
            <v>CALC</v>
          </cell>
          <cell r="H1177" t="str">
            <v>8016</v>
          </cell>
          <cell r="J1177" t="str">
            <v>cap_exp</v>
          </cell>
          <cell r="K1177" t="str">
            <v>alloc_gcp_amt</v>
          </cell>
          <cell r="M1177" t="str">
            <v>2010/12/1/8/A/0</v>
          </cell>
        </row>
        <row r="1178">
          <cell r="A1178" t="str">
            <v>1177</v>
          </cell>
          <cell r="B1178" t="str">
            <v>COK_8016</v>
          </cell>
          <cell r="C1178" t="str">
            <v>8016 - Energy Allocation Cap Exp Amount</v>
          </cell>
          <cell r="D1178">
            <v>683.18180473390305</v>
          </cell>
          <cell r="F1178" t="str">
            <v>CALC</v>
          </cell>
          <cell r="H1178" t="str">
            <v>8016</v>
          </cell>
          <cell r="J1178" t="str">
            <v>cap_exp</v>
          </cell>
          <cell r="K1178" t="str">
            <v>alloc_engy_amt</v>
          </cell>
          <cell r="M1178" t="str">
            <v>2010/12/1/8/A/0</v>
          </cell>
        </row>
        <row r="1179">
          <cell r="A1179" t="str">
            <v>1178</v>
          </cell>
          <cell r="B1179" t="str">
            <v>COL_8016</v>
          </cell>
          <cell r="C1179" t="str">
            <v>8016 - CP Jurisdictional Factor</v>
          </cell>
          <cell r="D1179">
            <v>0.98031049999999997</v>
          </cell>
          <cell r="F1179" t="str">
            <v>CALC</v>
          </cell>
          <cell r="H1179" t="str">
            <v>8016</v>
          </cell>
          <cell r="J1179" t="str">
            <v>cap_exp</v>
          </cell>
          <cell r="K1179" t="str">
            <v>juris_cp_factor</v>
          </cell>
          <cell r="M1179" t="str">
            <v>2010/12/1/8/A/0</v>
          </cell>
        </row>
        <row r="1180">
          <cell r="A1180" t="str">
            <v>1179</v>
          </cell>
          <cell r="B1180" t="str">
            <v>COM_8016</v>
          </cell>
          <cell r="C1180" t="str">
            <v>8016 - GCP Jurisdictional Factor</v>
          </cell>
          <cell r="D1180">
            <v>1</v>
          </cell>
          <cell r="F1180" t="str">
            <v>CALC</v>
          </cell>
          <cell r="H1180" t="str">
            <v>8016</v>
          </cell>
          <cell r="J1180" t="str">
            <v>cap_exp</v>
          </cell>
          <cell r="K1180" t="str">
            <v>juris_gcp_factor</v>
          </cell>
          <cell r="M1180" t="str">
            <v>2010/12/1/8/A/0</v>
          </cell>
        </row>
        <row r="1181">
          <cell r="A1181" t="str">
            <v>1180</v>
          </cell>
          <cell r="B1181" t="str">
            <v>CON_8016</v>
          </cell>
          <cell r="C1181" t="str">
            <v>8016 - Energy Jurisdictional Factor</v>
          </cell>
          <cell r="D1181">
            <v>0.980271</v>
          </cell>
          <cell r="F1181" t="str">
            <v>CALC</v>
          </cell>
          <cell r="H1181" t="str">
            <v>8016</v>
          </cell>
          <cell r="J1181" t="str">
            <v>cap_exp</v>
          </cell>
          <cell r="K1181" t="str">
            <v>juris_engy_factor</v>
          </cell>
          <cell r="M1181" t="str">
            <v>2010/12/1/8/A/0</v>
          </cell>
        </row>
        <row r="1182">
          <cell r="A1182" t="str">
            <v>1181</v>
          </cell>
          <cell r="B1182" t="str">
            <v>COO_8016</v>
          </cell>
          <cell r="C1182" t="str">
            <v>8016 - CP Jurisdictional Cap Exp Amount</v>
          </cell>
          <cell r="D1182">
            <v>8036.7635503686497</v>
          </cell>
          <cell r="F1182" t="str">
            <v>CALC</v>
          </cell>
          <cell r="H1182" t="str">
            <v>8016</v>
          </cell>
          <cell r="J1182" t="str">
            <v>cap_exp</v>
          </cell>
          <cell r="K1182" t="str">
            <v>juris_cp_amt</v>
          </cell>
          <cell r="M1182" t="str">
            <v>2010/12/1/8/A/0</v>
          </cell>
        </row>
        <row r="1183">
          <cell r="A1183" t="str">
            <v>1182</v>
          </cell>
          <cell r="B1183" t="str">
            <v>COP_8016</v>
          </cell>
          <cell r="C1183" t="str">
            <v>8016 - GCP Jurisdictional Cap Exp Amount</v>
          </cell>
          <cell r="D1183">
            <v>0</v>
          </cell>
          <cell r="F1183" t="str">
            <v>CALC</v>
          </cell>
          <cell r="H1183" t="str">
            <v>8016</v>
          </cell>
          <cell r="J1183" t="str">
            <v>cap_exp</v>
          </cell>
          <cell r="K1183" t="str">
            <v>juris_gcp_amt</v>
          </cell>
          <cell r="M1183" t="str">
            <v>2010/12/1/8/A/0</v>
          </cell>
        </row>
        <row r="1184">
          <cell r="A1184" t="str">
            <v>1183</v>
          </cell>
          <cell r="B1184" t="str">
            <v>COQ_8016</v>
          </cell>
          <cell r="C1184" t="str">
            <v>8016 - Energy Jurisdictional Cap Exp Amount</v>
          </cell>
          <cell r="D1184">
            <v>669.70331090830803</v>
          </cell>
          <cell r="F1184" t="str">
            <v>CALC</v>
          </cell>
          <cell r="H1184" t="str">
            <v>8016</v>
          </cell>
          <cell r="J1184" t="str">
            <v>cap_exp</v>
          </cell>
          <cell r="K1184" t="str">
            <v>juris_engy_amt</v>
          </cell>
          <cell r="M1184" t="str">
            <v>2010/12/1/8/A/0</v>
          </cell>
        </row>
        <row r="1185">
          <cell r="A1185" t="str">
            <v>1184</v>
          </cell>
          <cell r="B1185" t="str">
            <v>COR_8016</v>
          </cell>
          <cell r="C1185" t="str">
            <v>8016 - Total Jurisdictional Cap Exp Amount</v>
          </cell>
          <cell r="D1185">
            <v>8706.4668612769492</v>
          </cell>
          <cell r="F1185" t="str">
            <v>CALC</v>
          </cell>
          <cell r="H1185" t="str">
            <v>8016</v>
          </cell>
          <cell r="J1185" t="str">
            <v>cap_exp</v>
          </cell>
          <cell r="K1185" t="str">
            <v>total_juris_amt</v>
          </cell>
          <cell r="M1185" t="str">
            <v>2010/12/1/8/A/0</v>
          </cell>
        </row>
        <row r="1186">
          <cell r="A1186" t="str">
            <v>1185</v>
          </cell>
          <cell r="B1186" t="str">
            <v>CI1_8017</v>
          </cell>
          <cell r="C1186" t="str">
            <v>8017 - Depreciation Expense</v>
          </cell>
          <cell r="D1186">
            <v>0</v>
          </cell>
          <cell r="F1186" t="str">
            <v>CATS</v>
          </cell>
          <cell r="H1186" t="str">
            <v>8017</v>
          </cell>
          <cell r="I1186" t="str">
            <v>A</v>
          </cell>
          <cell r="J1186" t="str">
            <v>cap_exp</v>
          </cell>
          <cell r="K1186" t="str">
            <v>depr_exp</v>
          </cell>
          <cell r="M1186" t="str">
            <v>2010/12/1/8/A/0</v>
          </cell>
        </row>
        <row r="1187">
          <cell r="A1187" t="str">
            <v>1186</v>
          </cell>
          <cell r="B1187" t="str">
            <v>CI5_8017</v>
          </cell>
          <cell r="C1187" t="str">
            <v>8017 - End of Month CWIP Balance</v>
          </cell>
          <cell r="D1187">
            <v>0</v>
          </cell>
          <cell r="F1187" t="str">
            <v>CALC</v>
          </cell>
          <cell r="H1187" t="str">
            <v>8017</v>
          </cell>
          <cell r="J1187" t="str">
            <v>cap_exp</v>
          </cell>
          <cell r="K1187" t="str">
            <v>end_cwip_bal</v>
          </cell>
          <cell r="M1187" t="str">
            <v>2010/12/1/8/A/0</v>
          </cell>
        </row>
        <row r="1188">
          <cell r="A1188" t="str">
            <v>1187</v>
          </cell>
          <cell r="B1188" t="str">
            <v>CI7_8017</v>
          </cell>
          <cell r="C1188" t="str">
            <v>8017 - Plant Additions</v>
          </cell>
          <cell r="D1188">
            <v>0</v>
          </cell>
          <cell r="F1188" t="str">
            <v>CATS</v>
          </cell>
          <cell r="H1188" t="str">
            <v>8017</v>
          </cell>
          <cell r="I1188" t="str">
            <v>A</v>
          </cell>
          <cell r="J1188" t="str">
            <v>cap_exp</v>
          </cell>
          <cell r="K1188" t="str">
            <v>plt_add</v>
          </cell>
          <cell r="M1188" t="str">
            <v>2010/12/1/8/A/0</v>
          </cell>
        </row>
        <row r="1189">
          <cell r="A1189" t="str">
            <v>1188</v>
          </cell>
          <cell r="B1189" t="str">
            <v>CI8_8017</v>
          </cell>
          <cell r="C1189" t="str">
            <v>8017 - Retirements</v>
          </cell>
          <cell r="D1189">
            <v>0</v>
          </cell>
          <cell r="F1189" t="str">
            <v>CATS</v>
          </cell>
          <cell r="H1189" t="str">
            <v>8017</v>
          </cell>
          <cell r="I1189" t="str">
            <v>A</v>
          </cell>
          <cell r="J1189" t="str">
            <v>cap_exp</v>
          </cell>
          <cell r="K1189" t="str">
            <v>ret</v>
          </cell>
          <cell r="M1189" t="str">
            <v>2010/12/1/8/A/0</v>
          </cell>
        </row>
        <row r="1190">
          <cell r="A1190" t="str">
            <v>1189</v>
          </cell>
          <cell r="B1190" t="str">
            <v>CI9_8017</v>
          </cell>
          <cell r="C1190" t="str">
            <v>8017 - Plant Trans and Adjs</v>
          </cell>
          <cell r="D1190">
            <v>0</v>
          </cell>
          <cell r="F1190" t="str">
            <v>CATS</v>
          </cell>
          <cell r="H1190" t="str">
            <v>8017</v>
          </cell>
          <cell r="I1190" t="str">
            <v>A</v>
          </cell>
          <cell r="J1190" t="str">
            <v>cap_exp</v>
          </cell>
          <cell r="K1190" t="str">
            <v>plt_tradjs</v>
          </cell>
          <cell r="M1190" t="str">
            <v>2010/12/1/8/A/0</v>
          </cell>
        </row>
        <row r="1191">
          <cell r="A1191" t="str">
            <v>1190</v>
          </cell>
          <cell r="B1191" t="str">
            <v>CIA_8017</v>
          </cell>
          <cell r="C1191" t="str">
            <v>8017 - Reserve Removal Cost</v>
          </cell>
          <cell r="D1191">
            <v>0</v>
          </cell>
          <cell r="F1191" t="str">
            <v>CATS</v>
          </cell>
          <cell r="H1191" t="str">
            <v>8017</v>
          </cell>
          <cell r="I1191" t="str">
            <v>A</v>
          </cell>
          <cell r="J1191" t="str">
            <v>cap_exp</v>
          </cell>
          <cell r="K1191" t="str">
            <v>resv_rem_cost</v>
          </cell>
          <cell r="M1191" t="str">
            <v>2010/12/1/8/A/0</v>
          </cell>
        </row>
        <row r="1192">
          <cell r="A1192" t="str">
            <v>1191</v>
          </cell>
          <cell r="B1192" t="str">
            <v>CIB_8017</v>
          </cell>
          <cell r="C1192" t="str">
            <v>8017 - Reserve Salvage</v>
          </cell>
          <cell r="D1192">
            <v>0</v>
          </cell>
          <cell r="F1192" t="str">
            <v>CATS</v>
          </cell>
          <cell r="H1192" t="str">
            <v>8017</v>
          </cell>
          <cell r="I1192" t="str">
            <v>A</v>
          </cell>
          <cell r="J1192" t="str">
            <v>cap_exp</v>
          </cell>
          <cell r="K1192" t="str">
            <v>resv_salv</v>
          </cell>
          <cell r="M1192" t="str">
            <v>2010/12/1/8/A/0</v>
          </cell>
        </row>
        <row r="1193">
          <cell r="A1193" t="str">
            <v>1192</v>
          </cell>
          <cell r="B1193" t="str">
            <v>CIC_8017</v>
          </cell>
          <cell r="C1193" t="str">
            <v>8017 - Reserve Trans and Adjs</v>
          </cell>
          <cell r="D1193">
            <v>0</v>
          </cell>
          <cell r="F1193" t="str">
            <v>CATS</v>
          </cell>
          <cell r="H1193" t="str">
            <v>8017</v>
          </cell>
          <cell r="I1193" t="str">
            <v>A</v>
          </cell>
          <cell r="J1193" t="str">
            <v>cap_exp</v>
          </cell>
          <cell r="K1193" t="str">
            <v>resv_tradjs</v>
          </cell>
          <cell r="M1193" t="str">
            <v>2010/12/1/8/A/0</v>
          </cell>
        </row>
        <row r="1194">
          <cell r="A1194" t="str">
            <v>1193</v>
          </cell>
          <cell r="B1194" t="str">
            <v>CIP_8017</v>
          </cell>
          <cell r="C1194" t="str">
            <v>8017 - Beginning of Month Plant Balance</v>
          </cell>
          <cell r="D1194">
            <v>0</v>
          </cell>
          <cell r="F1194" t="str">
            <v>PRIOR_JV</v>
          </cell>
          <cell r="H1194" t="str">
            <v>8017</v>
          </cell>
          <cell r="I1194" t="str">
            <v>P</v>
          </cell>
          <cell r="J1194" t="str">
            <v>cap_exp</v>
          </cell>
          <cell r="K1194" t="str">
            <v>beg_plant_bal</v>
          </cell>
          <cell r="M1194" t="str">
            <v>2010/12/1/8/A/0</v>
          </cell>
        </row>
        <row r="1195">
          <cell r="A1195" t="str">
            <v>1194</v>
          </cell>
          <cell r="B1195" t="str">
            <v>CIQ_8017</v>
          </cell>
          <cell r="C1195" t="str">
            <v>8017 - Beginning of Month Reserve Balance</v>
          </cell>
          <cell r="D1195">
            <v>0</v>
          </cell>
          <cell r="F1195" t="str">
            <v>PRIOR_JV</v>
          </cell>
          <cell r="H1195" t="str">
            <v>8017</v>
          </cell>
          <cell r="I1195" t="str">
            <v>P</v>
          </cell>
          <cell r="J1195" t="str">
            <v>cap_exp</v>
          </cell>
          <cell r="K1195" t="str">
            <v>beg_resv_bal</v>
          </cell>
          <cell r="M1195" t="str">
            <v>2010/12/1/8/A/0</v>
          </cell>
        </row>
        <row r="1196">
          <cell r="A1196" t="str">
            <v>1195</v>
          </cell>
          <cell r="B1196" t="str">
            <v>CIR_8017</v>
          </cell>
          <cell r="C1196" t="str">
            <v>8017 - End of Month Plant Balance</v>
          </cell>
          <cell r="D1196">
            <v>0</v>
          </cell>
          <cell r="F1196" t="str">
            <v>CALC</v>
          </cell>
          <cell r="H1196" t="str">
            <v>8017</v>
          </cell>
          <cell r="J1196" t="str">
            <v>cap_exp</v>
          </cell>
          <cell r="K1196" t="str">
            <v>end_plant_bal</v>
          </cell>
          <cell r="M1196" t="str">
            <v>2010/12/1/8/A/0</v>
          </cell>
        </row>
        <row r="1197">
          <cell r="A1197" t="str">
            <v>1196</v>
          </cell>
          <cell r="B1197" t="str">
            <v>CIS_8017</v>
          </cell>
          <cell r="C1197" t="str">
            <v>8017 - End of Month Reserve Balance</v>
          </cell>
          <cell r="D1197">
            <v>0</v>
          </cell>
          <cell r="F1197" t="str">
            <v>CALC</v>
          </cell>
          <cell r="H1197" t="str">
            <v>8017</v>
          </cell>
          <cell r="J1197" t="str">
            <v>cap_exp</v>
          </cell>
          <cell r="K1197" t="str">
            <v>end_resv_bal</v>
          </cell>
          <cell r="M1197" t="str">
            <v>2010/12/1/8/A/0</v>
          </cell>
        </row>
        <row r="1198">
          <cell r="A1198" t="str">
            <v>1197</v>
          </cell>
          <cell r="B1198" t="str">
            <v>CO1_8017</v>
          </cell>
          <cell r="C1198" t="str">
            <v>8017 - Beginning of Month Net Book</v>
          </cell>
          <cell r="D1198">
            <v>0</v>
          </cell>
          <cell r="F1198" t="str">
            <v>CALC</v>
          </cell>
          <cell r="H1198" t="str">
            <v>8017</v>
          </cell>
          <cell r="J1198" t="str">
            <v>cap_exp</v>
          </cell>
          <cell r="K1198" t="str">
            <v>beg_net_book</v>
          </cell>
          <cell r="M1198" t="str">
            <v>2010/12/1/8/A/0</v>
          </cell>
        </row>
        <row r="1199">
          <cell r="A1199" t="str">
            <v>1198</v>
          </cell>
          <cell r="B1199" t="str">
            <v>CO2_8017</v>
          </cell>
          <cell r="C1199" t="str">
            <v>8017 - End of Month Net Book</v>
          </cell>
          <cell r="D1199">
            <v>0</v>
          </cell>
          <cell r="F1199" t="str">
            <v>CALC</v>
          </cell>
          <cell r="H1199" t="str">
            <v>8017</v>
          </cell>
          <cell r="J1199" t="str">
            <v>cap_exp</v>
          </cell>
          <cell r="K1199" t="str">
            <v>end_net_book</v>
          </cell>
          <cell r="M1199" t="str">
            <v>2010/12/1/8/A/0</v>
          </cell>
        </row>
        <row r="1200">
          <cell r="A1200" t="str">
            <v>1199</v>
          </cell>
          <cell r="B1200" t="str">
            <v>CO3_8017</v>
          </cell>
          <cell r="C1200" t="str">
            <v>8017 - Average Net Book</v>
          </cell>
          <cell r="D1200">
            <v>0</v>
          </cell>
          <cell r="F1200" t="str">
            <v>CALC</v>
          </cell>
          <cell r="H1200" t="str">
            <v>8017</v>
          </cell>
          <cell r="J1200" t="str">
            <v>cap_exp</v>
          </cell>
          <cell r="K1200" t="str">
            <v>avg_net_book</v>
          </cell>
          <cell r="M1200" t="str">
            <v>2010/12/1/8/A/0</v>
          </cell>
        </row>
        <row r="1201">
          <cell r="A1201" t="str">
            <v>1200</v>
          </cell>
          <cell r="B1201" t="str">
            <v>CO4_8017</v>
          </cell>
          <cell r="C1201" t="str">
            <v>8017 - Annual Equity Rate</v>
          </cell>
          <cell r="D1201">
            <v>4.7018999999999998E-2</v>
          </cell>
          <cell r="F1201" t="str">
            <v>CALC</v>
          </cell>
          <cell r="H1201" t="str">
            <v>8017</v>
          </cell>
          <cell r="J1201" t="str">
            <v>cap_exp</v>
          </cell>
          <cell r="K1201" t="str">
            <v>equity_ror</v>
          </cell>
          <cell r="M1201" t="str">
            <v>2010/12/1/8/A/0</v>
          </cell>
        </row>
        <row r="1202">
          <cell r="A1202" t="str">
            <v>1201</v>
          </cell>
          <cell r="B1202" t="str">
            <v>CO5_8017</v>
          </cell>
          <cell r="C1202" t="str">
            <v>8017 - Annual Debt Rate</v>
          </cell>
          <cell r="D1202">
            <v>1.9473000000000001E-2</v>
          </cell>
          <cell r="F1202" t="str">
            <v>CALC</v>
          </cell>
          <cell r="H1202" t="str">
            <v>8017</v>
          </cell>
          <cell r="J1202" t="str">
            <v>cap_exp</v>
          </cell>
          <cell r="K1202" t="str">
            <v>debt_ror</v>
          </cell>
          <cell r="M1202" t="str">
            <v>2010/12/1/8/A/0</v>
          </cell>
        </row>
        <row r="1203">
          <cell r="A1203" t="str">
            <v>1202</v>
          </cell>
          <cell r="B1203" t="str">
            <v>CO6_8017</v>
          </cell>
          <cell r="C1203" t="str">
            <v>8017 - State Tax Rate</v>
          </cell>
          <cell r="D1203">
            <v>5.5E-2</v>
          </cell>
          <cell r="F1203" t="str">
            <v>CALC</v>
          </cell>
          <cell r="H1203" t="str">
            <v>8017</v>
          </cell>
          <cell r="J1203" t="str">
            <v>cap_exp</v>
          </cell>
          <cell r="K1203" t="str">
            <v>state_tax_rate</v>
          </cell>
          <cell r="M1203" t="str">
            <v>2010/12/1/8/A/0</v>
          </cell>
        </row>
        <row r="1204">
          <cell r="A1204" t="str">
            <v>1203</v>
          </cell>
          <cell r="B1204" t="str">
            <v>CO7_8017</v>
          </cell>
          <cell r="C1204" t="str">
            <v>8017 - Federal Tax Rate</v>
          </cell>
          <cell r="D1204">
            <v>0.35</v>
          </cell>
          <cell r="F1204" t="str">
            <v>CALC</v>
          </cell>
          <cell r="H1204" t="str">
            <v>8017</v>
          </cell>
          <cell r="J1204" t="str">
            <v>cap_exp</v>
          </cell>
          <cell r="K1204" t="str">
            <v>fed_tax_rate</v>
          </cell>
          <cell r="M1204" t="str">
            <v>2010/12/1/8/A/0</v>
          </cell>
        </row>
        <row r="1205">
          <cell r="A1205" t="str">
            <v>1204</v>
          </cell>
          <cell r="B1205" t="str">
            <v>CO8_8017</v>
          </cell>
          <cell r="C1205" t="str">
            <v>8017 - Grossed State Tax Rate</v>
          </cell>
          <cell r="D1205">
            <v>5.8201058201058198E-2</v>
          </cell>
          <cell r="F1205" t="str">
            <v>CALC</v>
          </cell>
          <cell r="H1205" t="str">
            <v>8017</v>
          </cell>
          <cell r="J1205" t="str">
            <v>cap_exp</v>
          </cell>
          <cell r="K1205" t="str">
            <v>gross_state_tax_rate</v>
          </cell>
          <cell r="M1205" t="str">
            <v>2010/12/1/8/A/0</v>
          </cell>
        </row>
        <row r="1206">
          <cell r="A1206" t="str">
            <v>1205</v>
          </cell>
          <cell r="B1206" t="str">
            <v>CO9_8017</v>
          </cell>
          <cell r="C1206" t="str">
            <v>8017 - Grossed Federal Tax Rate</v>
          </cell>
          <cell r="D1206">
            <v>0.53846153846153799</v>
          </cell>
          <cell r="F1206" t="str">
            <v>CALC</v>
          </cell>
          <cell r="H1206" t="str">
            <v>8017</v>
          </cell>
          <cell r="J1206" t="str">
            <v>cap_exp</v>
          </cell>
          <cell r="K1206" t="str">
            <v>gross_fed_tax_rate</v>
          </cell>
          <cell r="M1206" t="str">
            <v>2010/12/1/8/A/0</v>
          </cell>
        </row>
        <row r="1207">
          <cell r="A1207" t="str">
            <v>1206</v>
          </cell>
          <cell r="B1207" t="str">
            <v>COA_8017</v>
          </cell>
          <cell r="C1207" t="str">
            <v>8017 - Return on Equity Amount</v>
          </cell>
          <cell r="D1207">
            <v>0</v>
          </cell>
          <cell r="F1207" t="str">
            <v>CALC</v>
          </cell>
          <cell r="H1207" t="str">
            <v>8017</v>
          </cell>
          <cell r="J1207" t="str">
            <v>cap_exp</v>
          </cell>
          <cell r="K1207" t="str">
            <v>equity_ror_amt</v>
          </cell>
          <cell r="M1207" t="str">
            <v>2010/12/1/8/A/0</v>
          </cell>
        </row>
        <row r="1208">
          <cell r="A1208" t="str">
            <v>1207</v>
          </cell>
          <cell r="B1208" t="str">
            <v>COB_8017</v>
          </cell>
          <cell r="C1208" t="str">
            <v>8017 - State Tax Amount</v>
          </cell>
          <cell r="D1208">
            <v>0</v>
          </cell>
          <cell r="F1208" t="str">
            <v>CALC</v>
          </cell>
          <cell r="H1208" t="str">
            <v>8017</v>
          </cell>
          <cell r="J1208" t="str">
            <v>cap_exp</v>
          </cell>
          <cell r="K1208" t="str">
            <v>state_tax_amt</v>
          </cell>
          <cell r="M1208" t="str">
            <v>2010/12/1/8/A/0</v>
          </cell>
        </row>
        <row r="1209">
          <cell r="A1209" t="str">
            <v>1208</v>
          </cell>
          <cell r="B1209" t="str">
            <v>COC_8017</v>
          </cell>
          <cell r="C1209" t="str">
            <v>8017 - Federal Tax Amount</v>
          </cell>
          <cell r="D1209">
            <v>0</v>
          </cell>
          <cell r="F1209" t="str">
            <v>CALC</v>
          </cell>
          <cell r="H1209" t="str">
            <v>8017</v>
          </cell>
          <cell r="J1209" t="str">
            <v>cap_exp</v>
          </cell>
          <cell r="K1209" t="str">
            <v>fed_tax_amt</v>
          </cell>
          <cell r="M1209" t="str">
            <v>2010/12/1/8/A/0</v>
          </cell>
        </row>
        <row r="1210">
          <cell r="A1210" t="str">
            <v>1209</v>
          </cell>
          <cell r="B1210" t="str">
            <v>COD_8017</v>
          </cell>
          <cell r="C1210" t="str">
            <v>8017 - Return on Debt Amount</v>
          </cell>
          <cell r="D1210">
            <v>0</v>
          </cell>
          <cell r="F1210" t="str">
            <v>CALC</v>
          </cell>
          <cell r="H1210" t="str">
            <v>8017</v>
          </cell>
          <cell r="J1210" t="str">
            <v>cap_exp</v>
          </cell>
          <cell r="K1210" t="str">
            <v>debt_ror_amt</v>
          </cell>
          <cell r="M1210" t="str">
            <v>2010/12/1/8/A/0</v>
          </cell>
        </row>
        <row r="1211">
          <cell r="A1211" t="str">
            <v>1210</v>
          </cell>
          <cell r="B1211" t="str">
            <v>COE_8017</v>
          </cell>
          <cell r="C1211" t="str">
            <v>8017 - Total Cap Exp Amount</v>
          </cell>
          <cell r="D1211">
            <v>0</v>
          </cell>
          <cell r="F1211" t="str">
            <v>CALC</v>
          </cell>
          <cell r="H1211" t="str">
            <v>8017</v>
          </cell>
          <cell r="J1211" t="str">
            <v>cap_exp</v>
          </cell>
          <cell r="K1211" t="str">
            <v>total_amt</v>
          </cell>
          <cell r="M1211" t="str">
            <v>2010/12/1/8/A/0</v>
          </cell>
        </row>
        <row r="1212">
          <cell r="A1212" t="str">
            <v>1211</v>
          </cell>
          <cell r="B1212" t="str">
            <v>COF_8017</v>
          </cell>
          <cell r="C1212" t="str">
            <v>8017 - CP Allocation Factor</v>
          </cell>
          <cell r="D1212">
            <v>0.92307692299999999</v>
          </cell>
          <cell r="F1212" t="str">
            <v>CALC</v>
          </cell>
          <cell r="H1212" t="str">
            <v>8017</v>
          </cell>
          <cell r="J1212" t="str">
            <v>cap_exp</v>
          </cell>
          <cell r="K1212" t="str">
            <v>alloc_cp</v>
          </cell>
          <cell r="M1212" t="str">
            <v>2010/12/1/8/A/0</v>
          </cell>
        </row>
        <row r="1213">
          <cell r="A1213" t="str">
            <v>1212</v>
          </cell>
          <cell r="B1213" t="str">
            <v>COG_8017</v>
          </cell>
          <cell r="C1213" t="str">
            <v>8017 - GCP Allocation Factor</v>
          </cell>
          <cell r="D1213">
            <v>0</v>
          </cell>
          <cell r="F1213" t="str">
            <v>CALC</v>
          </cell>
          <cell r="H1213" t="str">
            <v>8017</v>
          </cell>
          <cell r="J1213" t="str">
            <v>cap_exp</v>
          </cell>
          <cell r="K1213" t="str">
            <v>alloc_gcp</v>
          </cell>
          <cell r="M1213" t="str">
            <v>2010/12/1/8/A/0</v>
          </cell>
        </row>
        <row r="1214">
          <cell r="A1214" t="str">
            <v>1213</v>
          </cell>
          <cell r="B1214" t="str">
            <v>COH_8017</v>
          </cell>
          <cell r="C1214" t="str">
            <v>8017 - Energy Allocation Factor</v>
          </cell>
          <cell r="D1214">
            <v>7.6923077000000006E-2</v>
          </cell>
          <cell r="F1214" t="str">
            <v>CALC</v>
          </cell>
          <cell r="H1214" t="str">
            <v>8017</v>
          </cell>
          <cell r="J1214" t="str">
            <v>cap_exp</v>
          </cell>
          <cell r="K1214" t="str">
            <v>alloc_engy</v>
          </cell>
          <cell r="M1214" t="str">
            <v>2010/12/1/8/A/0</v>
          </cell>
        </row>
        <row r="1215">
          <cell r="A1215" t="str">
            <v>1214</v>
          </cell>
          <cell r="B1215" t="str">
            <v>COI_8017</v>
          </cell>
          <cell r="C1215" t="str">
            <v>8017 - CP Allocation Cap Exp Amount</v>
          </cell>
          <cell r="D1215">
            <v>0</v>
          </cell>
          <cell r="F1215" t="str">
            <v>CALC</v>
          </cell>
          <cell r="H1215" t="str">
            <v>8017</v>
          </cell>
          <cell r="J1215" t="str">
            <v>cap_exp</v>
          </cell>
          <cell r="K1215" t="str">
            <v>alloc_cp_amt</v>
          </cell>
          <cell r="M1215" t="str">
            <v>2010/12/1/8/A/0</v>
          </cell>
        </row>
        <row r="1216">
          <cell r="A1216" t="str">
            <v>1215</v>
          </cell>
          <cell r="B1216" t="str">
            <v>COJ_8017</v>
          </cell>
          <cell r="C1216" t="str">
            <v>8017 - GCP Allocation Cap Exp Amount</v>
          </cell>
          <cell r="D1216">
            <v>0</v>
          </cell>
          <cell r="F1216" t="str">
            <v>CALC</v>
          </cell>
          <cell r="H1216" t="str">
            <v>8017</v>
          </cell>
          <cell r="J1216" t="str">
            <v>cap_exp</v>
          </cell>
          <cell r="K1216" t="str">
            <v>alloc_gcp_amt</v>
          </cell>
          <cell r="M1216" t="str">
            <v>2010/12/1/8/A/0</v>
          </cell>
        </row>
        <row r="1217">
          <cell r="A1217" t="str">
            <v>1216</v>
          </cell>
          <cell r="B1217" t="str">
            <v>COK_8017</v>
          </cell>
          <cell r="C1217" t="str">
            <v>8017 - Energy Allocation Cap Exp Amount</v>
          </cell>
          <cell r="D1217">
            <v>0</v>
          </cell>
          <cell r="F1217" t="str">
            <v>CALC</v>
          </cell>
          <cell r="H1217" t="str">
            <v>8017</v>
          </cell>
          <cell r="J1217" t="str">
            <v>cap_exp</v>
          </cell>
          <cell r="K1217" t="str">
            <v>alloc_engy_amt</v>
          </cell>
          <cell r="M1217" t="str">
            <v>2010/12/1/8/A/0</v>
          </cell>
        </row>
        <row r="1218">
          <cell r="A1218" t="str">
            <v>1217</v>
          </cell>
          <cell r="B1218" t="str">
            <v>COL_8017</v>
          </cell>
          <cell r="C1218" t="str">
            <v>8017 - CP Jurisdictional Factor</v>
          </cell>
          <cell r="D1218">
            <v>0.98031049999999997</v>
          </cell>
          <cell r="F1218" t="str">
            <v>CALC</v>
          </cell>
          <cell r="H1218" t="str">
            <v>8017</v>
          </cell>
          <cell r="J1218" t="str">
            <v>cap_exp</v>
          </cell>
          <cell r="K1218" t="str">
            <v>juris_cp_factor</v>
          </cell>
          <cell r="M1218" t="str">
            <v>2010/12/1/8/A/0</v>
          </cell>
        </row>
        <row r="1219">
          <cell r="A1219" t="str">
            <v>1218</v>
          </cell>
          <cell r="B1219" t="str">
            <v>COM_8017</v>
          </cell>
          <cell r="C1219" t="str">
            <v>8017 - GCP Jurisdictional Factor</v>
          </cell>
          <cell r="D1219">
            <v>1</v>
          </cell>
          <cell r="F1219" t="str">
            <v>CALC</v>
          </cell>
          <cell r="H1219" t="str">
            <v>8017</v>
          </cell>
          <cell r="J1219" t="str">
            <v>cap_exp</v>
          </cell>
          <cell r="K1219" t="str">
            <v>juris_gcp_factor</v>
          </cell>
          <cell r="M1219" t="str">
            <v>2010/12/1/8/A/0</v>
          </cell>
        </row>
        <row r="1220">
          <cell r="A1220" t="str">
            <v>1219</v>
          </cell>
          <cell r="B1220" t="str">
            <v>CON_8017</v>
          </cell>
          <cell r="C1220" t="str">
            <v>8017 - Energy Jurisdictional Factor</v>
          </cell>
          <cell r="D1220">
            <v>0.980271</v>
          </cell>
          <cell r="F1220" t="str">
            <v>CALC</v>
          </cell>
          <cell r="H1220" t="str">
            <v>8017</v>
          </cell>
          <cell r="J1220" t="str">
            <v>cap_exp</v>
          </cell>
          <cell r="K1220" t="str">
            <v>juris_engy_factor</v>
          </cell>
          <cell r="M1220" t="str">
            <v>2010/12/1/8/A/0</v>
          </cell>
        </row>
        <row r="1221">
          <cell r="A1221" t="str">
            <v>1220</v>
          </cell>
          <cell r="B1221" t="str">
            <v>COO_8017</v>
          </cell>
          <cell r="C1221" t="str">
            <v>8017 - CP Jurisdictional Cap Exp Amount</v>
          </cell>
          <cell r="D1221">
            <v>0</v>
          </cell>
          <cell r="F1221" t="str">
            <v>CALC</v>
          </cell>
          <cell r="H1221" t="str">
            <v>8017</v>
          </cell>
          <cell r="J1221" t="str">
            <v>cap_exp</v>
          </cell>
          <cell r="K1221" t="str">
            <v>juris_cp_amt</v>
          </cell>
          <cell r="M1221" t="str">
            <v>2010/12/1/8/A/0</v>
          </cell>
        </row>
        <row r="1222">
          <cell r="A1222" t="str">
            <v>1221</v>
          </cell>
          <cell r="B1222" t="str">
            <v>COP_8017</v>
          </cell>
          <cell r="C1222" t="str">
            <v>8017 - GCP Jurisdictional Cap Exp Amount</v>
          </cell>
          <cell r="D1222">
            <v>0</v>
          </cell>
          <cell r="F1222" t="str">
            <v>CALC</v>
          </cell>
          <cell r="H1222" t="str">
            <v>8017</v>
          </cell>
          <cell r="J1222" t="str">
            <v>cap_exp</v>
          </cell>
          <cell r="K1222" t="str">
            <v>juris_gcp_amt</v>
          </cell>
          <cell r="M1222" t="str">
            <v>2010/12/1/8/A/0</v>
          </cell>
        </row>
        <row r="1223">
          <cell r="A1223" t="str">
            <v>1222</v>
          </cell>
          <cell r="B1223" t="str">
            <v>COQ_8017</v>
          </cell>
          <cell r="C1223" t="str">
            <v>8017 - Energy Jurisdictional Cap Exp Amount</v>
          </cell>
          <cell r="D1223">
            <v>0</v>
          </cell>
          <cell r="F1223" t="str">
            <v>CALC</v>
          </cell>
          <cell r="H1223" t="str">
            <v>8017</v>
          </cell>
          <cell r="J1223" t="str">
            <v>cap_exp</v>
          </cell>
          <cell r="K1223" t="str">
            <v>juris_engy_amt</v>
          </cell>
          <cell r="M1223" t="str">
            <v>2010/12/1/8/A/0</v>
          </cell>
        </row>
        <row r="1224">
          <cell r="A1224" t="str">
            <v>1223</v>
          </cell>
          <cell r="B1224" t="str">
            <v>COR_8017</v>
          </cell>
          <cell r="C1224" t="str">
            <v>8017 - Total Jurisdictional Cap Exp Amount</v>
          </cell>
          <cell r="D1224">
            <v>0</v>
          </cell>
          <cell r="F1224" t="str">
            <v>CALC</v>
          </cell>
          <cell r="H1224" t="str">
            <v>8017</v>
          </cell>
          <cell r="J1224" t="str">
            <v>cap_exp</v>
          </cell>
          <cell r="K1224" t="str">
            <v>total_juris_amt</v>
          </cell>
          <cell r="M1224" t="str">
            <v>2010/12/1/8/A/0</v>
          </cell>
        </row>
        <row r="1225">
          <cell r="A1225" t="str">
            <v>1224</v>
          </cell>
          <cell r="B1225" t="str">
            <v>CI1_8020</v>
          </cell>
          <cell r="C1225" t="str">
            <v>8020 - Depreciation Expense</v>
          </cell>
          <cell r="D1225">
            <v>2489.79</v>
          </cell>
          <cell r="F1225" t="str">
            <v>CATS</v>
          </cell>
          <cell r="H1225" t="str">
            <v>8020</v>
          </cell>
          <cell r="I1225" t="str">
            <v>A</v>
          </cell>
          <cell r="J1225" t="str">
            <v>cap_exp</v>
          </cell>
          <cell r="K1225" t="str">
            <v>depr_exp</v>
          </cell>
          <cell r="M1225" t="str">
            <v>2010/12/1/8/A/0</v>
          </cell>
        </row>
        <row r="1226">
          <cell r="A1226" t="str">
            <v>1225</v>
          </cell>
          <cell r="B1226" t="str">
            <v>CI5_8020</v>
          </cell>
          <cell r="C1226" t="str">
            <v>8020 - End of Month CWIP Balance</v>
          </cell>
          <cell r="D1226">
            <v>342251.25</v>
          </cell>
          <cell r="F1226" t="str">
            <v>CALC</v>
          </cell>
          <cell r="H1226" t="str">
            <v>8020</v>
          </cell>
          <cell r="J1226" t="str">
            <v>cap_exp</v>
          </cell>
          <cell r="K1226" t="str">
            <v>end_cwip_bal</v>
          </cell>
          <cell r="M1226" t="str">
            <v>2010/12/1/8/A/0</v>
          </cell>
        </row>
        <row r="1227">
          <cell r="A1227" t="str">
            <v>1226</v>
          </cell>
          <cell r="B1227" t="str">
            <v>CI7_8020</v>
          </cell>
          <cell r="C1227" t="str">
            <v>8020 - Plant Additions</v>
          </cell>
          <cell r="D1227">
            <v>368487.98</v>
          </cell>
          <cell r="F1227" t="str">
            <v>CATS</v>
          </cell>
          <cell r="H1227" t="str">
            <v>8020</v>
          </cell>
          <cell r="I1227" t="str">
            <v>A</v>
          </cell>
          <cell r="J1227" t="str">
            <v>cap_exp</v>
          </cell>
          <cell r="K1227" t="str">
            <v>plt_add</v>
          </cell>
          <cell r="M1227" t="str">
            <v>2010/12/1/8/A/0</v>
          </cell>
        </row>
        <row r="1228">
          <cell r="A1228" t="str">
            <v>1227</v>
          </cell>
          <cell r="B1228" t="str">
            <v>CI8_8020</v>
          </cell>
          <cell r="C1228" t="str">
            <v>8020 - Retirements</v>
          </cell>
          <cell r="D1228">
            <v>0</v>
          </cell>
          <cell r="F1228" t="str">
            <v>CATS</v>
          </cell>
          <cell r="H1228" t="str">
            <v>8020</v>
          </cell>
          <cell r="I1228" t="str">
            <v>A</v>
          </cell>
          <cell r="J1228" t="str">
            <v>cap_exp</v>
          </cell>
          <cell r="K1228" t="str">
            <v>ret</v>
          </cell>
          <cell r="M1228" t="str">
            <v>2010/12/1/8/A/0</v>
          </cell>
        </row>
        <row r="1229">
          <cell r="A1229" t="str">
            <v>1228</v>
          </cell>
          <cell r="B1229" t="str">
            <v>CI9_8020</v>
          </cell>
          <cell r="C1229" t="str">
            <v>8020 - Plant Trans and Adjs</v>
          </cell>
          <cell r="D1229">
            <v>0</v>
          </cell>
          <cell r="F1229" t="str">
            <v>CATS</v>
          </cell>
          <cell r="H1229" t="str">
            <v>8020</v>
          </cell>
          <cell r="I1229" t="str">
            <v>A</v>
          </cell>
          <cell r="J1229" t="str">
            <v>cap_exp</v>
          </cell>
          <cell r="K1229" t="str">
            <v>plt_tradjs</v>
          </cell>
          <cell r="M1229" t="str">
            <v>2010/12/1/8/A/0</v>
          </cell>
        </row>
        <row r="1230">
          <cell r="A1230" t="str">
            <v>1229</v>
          </cell>
          <cell r="B1230" t="str">
            <v>CIA_8020</v>
          </cell>
          <cell r="C1230" t="str">
            <v>8020 - Reserve Removal Cost</v>
          </cell>
          <cell r="D1230">
            <v>0</v>
          </cell>
          <cell r="F1230" t="str">
            <v>CATS</v>
          </cell>
          <cell r="H1230" t="str">
            <v>8020</v>
          </cell>
          <cell r="I1230" t="str">
            <v>A</v>
          </cell>
          <cell r="J1230" t="str">
            <v>cap_exp</v>
          </cell>
          <cell r="K1230" t="str">
            <v>resv_rem_cost</v>
          </cell>
          <cell r="M1230" t="str">
            <v>2010/12/1/8/A/0</v>
          </cell>
        </row>
        <row r="1231">
          <cell r="A1231" t="str">
            <v>1230</v>
          </cell>
          <cell r="B1231" t="str">
            <v>CIB_8020</v>
          </cell>
          <cell r="C1231" t="str">
            <v>8020 - Reserve Salvage</v>
          </cell>
          <cell r="D1231">
            <v>0</v>
          </cell>
          <cell r="F1231" t="str">
            <v>CATS</v>
          </cell>
          <cell r="H1231" t="str">
            <v>8020</v>
          </cell>
          <cell r="I1231" t="str">
            <v>A</v>
          </cell>
          <cell r="J1231" t="str">
            <v>cap_exp</v>
          </cell>
          <cell r="K1231" t="str">
            <v>resv_salv</v>
          </cell>
          <cell r="M1231" t="str">
            <v>2010/12/1/8/A/0</v>
          </cell>
        </row>
        <row r="1232">
          <cell r="A1232" t="str">
            <v>1231</v>
          </cell>
          <cell r="B1232" t="str">
            <v>CIC_8020</v>
          </cell>
          <cell r="C1232" t="str">
            <v>8020 - Reserve Trans and Adjs</v>
          </cell>
          <cell r="D1232">
            <v>0</v>
          </cell>
          <cell r="F1232" t="str">
            <v>CATS</v>
          </cell>
          <cell r="H1232" t="str">
            <v>8020</v>
          </cell>
          <cell r="I1232" t="str">
            <v>A</v>
          </cell>
          <cell r="J1232" t="str">
            <v>cap_exp</v>
          </cell>
          <cell r="K1232" t="str">
            <v>resv_tradjs</v>
          </cell>
          <cell r="M1232" t="str">
            <v>2010/12/1/8/A/0</v>
          </cell>
        </row>
        <row r="1233">
          <cell r="A1233" t="str">
            <v>1232</v>
          </cell>
          <cell r="B1233" t="str">
            <v>CIP_8020</v>
          </cell>
          <cell r="C1233" t="str">
            <v>8020 - Beginning of Month Plant Balance</v>
          </cell>
          <cell r="D1233">
            <v>1094374.03</v>
          </cell>
          <cell r="F1233" t="str">
            <v>PRIOR_JV</v>
          </cell>
          <cell r="H1233" t="str">
            <v>8020</v>
          </cell>
          <cell r="I1233" t="str">
            <v>P</v>
          </cell>
          <cell r="J1233" t="str">
            <v>cap_exp</v>
          </cell>
          <cell r="K1233" t="str">
            <v>beg_plant_bal</v>
          </cell>
          <cell r="M1233" t="str">
            <v>2010/12/1/8/A/0</v>
          </cell>
        </row>
        <row r="1234">
          <cell r="A1234" t="str">
            <v>1233</v>
          </cell>
          <cell r="B1234" t="str">
            <v>CIQ_8020</v>
          </cell>
          <cell r="C1234" t="str">
            <v>8020 - Beginning of Month Reserve Balance</v>
          </cell>
          <cell r="D1234">
            <v>211761.64</v>
          </cell>
          <cell r="F1234" t="str">
            <v>PRIOR_JV</v>
          </cell>
          <cell r="H1234" t="str">
            <v>8020</v>
          </cell>
          <cell r="I1234" t="str">
            <v>P</v>
          </cell>
          <cell r="J1234" t="str">
            <v>cap_exp</v>
          </cell>
          <cell r="K1234" t="str">
            <v>beg_resv_bal</v>
          </cell>
          <cell r="M1234" t="str">
            <v>2010/12/1/8/A/0</v>
          </cell>
        </row>
        <row r="1235">
          <cell r="A1235" t="str">
            <v>1234</v>
          </cell>
          <cell r="B1235" t="str">
            <v>CIR_8020</v>
          </cell>
          <cell r="C1235" t="str">
            <v>8020 - End of Month Plant Balance</v>
          </cell>
          <cell r="D1235">
            <v>1462862.01</v>
          </cell>
          <cell r="F1235" t="str">
            <v>CALC</v>
          </cell>
          <cell r="H1235" t="str">
            <v>8020</v>
          </cell>
          <cell r="J1235" t="str">
            <v>cap_exp</v>
          </cell>
          <cell r="K1235" t="str">
            <v>end_plant_bal</v>
          </cell>
          <cell r="M1235" t="str">
            <v>2010/12/1/8/A/0</v>
          </cell>
        </row>
        <row r="1236">
          <cell r="A1236" t="str">
            <v>1235</v>
          </cell>
          <cell r="B1236" t="str">
            <v>CIS_8020</v>
          </cell>
          <cell r="C1236" t="str">
            <v>8020 - End of Month Reserve Balance</v>
          </cell>
          <cell r="D1236">
            <v>214251.43</v>
          </cell>
          <cell r="F1236" t="str">
            <v>CALC</v>
          </cell>
          <cell r="H1236" t="str">
            <v>8020</v>
          </cell>
          <cell r="J1236" t="str">
            <v>cap_exp</v>
          </cell>
          <cell r="K1236" t="str">
            <v>end_resv_bal</v>
          </cell>
          <cell r="M1236" t="str">
            <v>2010/12/1/8/A/0</v>
          </cell>
        </row>
        <row r="1237">
          <cell r="A1237" t="str">
            <v>1236</v>
          </cell>
          <cell r="B1237" t="str">
            <v>CO1_8020</v>
          </cell>
          <cell r="C1237" t="str">
            <v>8020 - Beginning of Month Net Book</v>
          </cell>
          <cell r="D1237">
            <v>882612.39</v>
          </cell>
          <cell r="F1237" t="str">
            <v>CALC</v>
          </cell>
          <cell r="H1237" t="str">
            <v>8020</v>
          </cell>
          <cell r="J1237" t="str">
            <v>cap_exp</v>
          </cell>
          <cell r="K1237" t="str">
            <v>beg_net_book</v>
          </cell>
          <cell r="M1237" t="str">
            <v>2010/12/1/8/A/0</v>
          </cell>
        </row>
        <row r="1238">
          <cell r="A1238" t="str">
            <v>1237</v>
          </cell>
          <cell r="B1238" t="str">
            <v>CO2_8020</v>
          </cell>
          <cell r="C1238" t="str">
            <v>8020 - End of Month Net Book</v>
          </cell>
          <cell r="D1238">
            <v>1248610.58</v>
          </cell>
          <cell r="F1238" t="str">
            <v>CALC</v>
          </cell>
          <cell r="H1238" t="str">
            <v>8020</v>
          </cell>
          <cell r="J1238" t="str">
            <v>cap_exp</v>
          </cell>
          <cell r="K1238" t="str">
            <v>end_net_book</v>
          </cell>
          <cell r="M1238" t="str">
            <v>2010/12/1/8/A/0</v>
          </cell>
        </row>
        <row r="1239">
          <cell r="A1239" t="str">
            <v>1238</v>
          </cell>
          <cell r="B1239" t="str">
            <v>CO3_8020</v>
          </cell>
          <cell r="C1239" t="str">
            <v>8020 - Average Net Book</v>
          </cell>
          <cell r="D1239">
            <v>1065611.4850000001</v>
          </cell>
          <cell r="F1239" t="str">
            <v>CALC</v>
          </cell>
          <cell r="H1239" t="str">
            <v>8020</v>
          </cell>
          <cell r="J1239" t="str">
            <v>cap_exp</v>
          </cell>
          <cell r="K1239" t="str">
            <v>avg_net_book</v>
          </cell>
          <cell r="M1239" t="str">
            <v>2010/12/1/8/A/0</v>
          </cell>
        </row>
        <row r="1240">
          <cell r="A1240" t="str">
            <v>1239</v>
          </cell>
          <cell r="B1240" t="str">
            <v>CO4_8020</v>
          </cell>
          <cell r="C1240" t="str">
            <v>8020 - Annual Equity Rate</v>
          </cell>
          <cell r="D1240">
            <v>4.7018999999999998E-2</v>
          </cell>
          <cell r="F1240" t="str">
            <v>CALC</v>
          </cell>
          <cell r="H1240" t="str">
            <v>8020</v>
          </cell>
          <cell r="J1240" t="str">
            <v>cap_exp</v>
          </cell>
          <cell r="K1240" t="str">
            <v>equity_ror</v>
          </cell>
          <cell r="M1240" t="str">
            <v>2010/12/1/8/A/0</v>
          </cell>
        </row>
        <row r="1241">
          <cell r="A1241" t="str">
            <v>1240</v>
          </cell>
          <cell r="B1241" t="str">
            <v>CO5_8020</v>
          </cell>
          <cell r="C1241" t="str">
            <v>8020 - Annual Debt Rate</v>
          </cell>
          <cell r="D1241">
            <v>1.9473000000000001E-2</v>
          </cell>
          <cell r="F1241" t="str">
            <v>CALC</v>
          </cell>
          <cell r="H1241" t="str">
            <v>8020</v>
          </cell>
          <cell r="J1241" t="str">
            <v>cap_exp</v>
          </cell>
          <cell r="K1241" t="str">
            <v>debt_ror</v>
          </cell>
          <cell r="M1241" t="str">
            <v>2010/12/1/8/A/0</v>
          </cell>
        </row>
        <row r="1242">
          <cell r="A1242" t="str">
            <v>1241</v>
          </cell>
          <cell r="B1242" t="str">
            <v>CO6_8020</v>
          </cell>
          <cell r="C1242" t="str">
            <v>8020 - State Tax Rate</v>
          </cell>
          <cell r="D1242">
            <v>5.5E-2</v>
          </cell>
          <cell r="F1242" t="str">
            <v>CALC</v>
          </cell>
          <cell r="H1242" t="str">
            <v>8020</v>
          </cell>
          <cell r="J1242" t="str">
            <v>cap_exp</v>
          </cell>
          <cell r="K1242" t="str">
            <v>state_tax_rate</v>
          </cell>
          <cell r="M1242" t="str">
            <v>2010/12/1/8/A/0</v>
          </cell>
        </row>
        <row r="1243">
          <cell r="A1243" t="str">
            <v>1242</v>
          </cell>
          <cell r="B1243" t="str">
            <v>CO7_8020</v>
          </cell>
          <cell r="C1243" t="str">
            <v>8020 - Federal Tax Rate</v>
          </cell>
          <cell r="D1243">
            <v>0.35</v>
          </cell>
          <cell r="F1243" t="str">
            <v>CALC</v>
          </cell>
          <cell r="H1243" t="str">
            <v>8020</v>
          </cell>
          <cell r="J1243" t="str">
            <v>cap_exp</v>
          </cell>
          <cell r="K1243" t="str">
            <v>fed_tax_rate</v>
          </cell>
          <cell r="M1243" t="str">
            <v>2010/12/1/8/A/0</v>
          </cell>
        </row>
        <row r="1244">
          <cell r="A1244" t="str">
            <v>1243</v>
          </cell>
          <cell r="B1244" t="str">
            <v>CO8_8020</v>
          </cell>
          <cell r="C1244" t="str">
            <v>8020 - Grossed State Tax Rate</v>
          </cell>
          <cell r="D1244">
            <v>5.8201058201058198E-2</v>
          </cell>
          <cell r="F1244" t="str">
            <v>CALC</v>
          </cell>
          <cell r="H1244" t="str">
            <v>8020</v>
          </cell>
          <cell r="J1244" t="str">
            <v>cap_exp</v>
          </cell>
          <cell r="K1244" t="str">
            <v>gross_state_tax_rate</v>
          </cell>
          <cell r="M1244" t="str">
            <v>2010/12/1/8/A/0</v>
          </cell>
        </row>
        <row r="1245">
          <cell r="A1245" t="str">
            <v>1244</v>
          </cell>
          <cell r="B1245" t="str">
            <v>CO9_8020</v>
          </cell>
          <cell r="C1245" t="str">
            <v>8020 - Grossed Federal Tax Rate</v>
          </cell>
          <cell r="D1245">
            <v>0.53846153846153799</v>
          </cell>
          <cell r="F1245" t="str">
            <v>CALC</v>
          </cell>
          <cell r="H1245" t="str">
            <v>8020</v>
          </cell>
          <cell r="J1245" t="str">
            <v>cap_exp</v>
          </cell>
          <cell r="K1245" t="str">
            <v>gross_fed_tax_rate</v>
          </cell>
          <cell r="M1245" t="str">
            <v>2010/12/1/8/A/0</v>
          </cell>
        </row>
        <row r="1246">
          <cell r="A1246" t="str">
            <v>1245</v>
          </cell>
          <cell r="B1246" t="str">
            <v>COA_8020</v>
          </cell>
          <cell r="C1246" t="str">
            <v>8020 - Return on Equity Amount</v>
          </cell>
          <cell r="D1246">
            <v>4175.3854816755002</v>
          </cell>
          <cell r="F1246" t="str">
            <v>CALC</v>
          </cell>
          <cell r="H1246" t="str">
            <v>8020</v>
          </cell>
          <cell r="J1246" t="str">
            <v>cap_exp</v>
          </cell>
          <cell r="K1246" t="str">
            <v>equity_ror_amt</v>
          </cell>
          <cell r="M1246" t="str">
            <v>2010/12/1/8/A/0</v>
          </cell>
        </row>
        <row r="1247">
          <cell r="A1247" t="str">
            <v>1246</v>
          </cell>
          <cell r="B1247" t="str">
            <v>COB_8020</v>
          </cell>
          <cell r="C1247" t="str">
            <v>8020 - State Tax Amount</v>
          </cell>
          <cell r="D1247">
            <v>243.01185343084899</v>
          </cell>
          <cell r="F1247" t="str">
            <v>CALC</v>
          </cell>
          <cell r="H1247" t="str">
            <v>8020</v>
          </cell>
          <cell r="J1247" t="str">
            <v>cap_exp</v>
          </cell>
          <cell r="K1247" t="str">
            <v>state_tax_amt</v>
          </cell>
          <cell r="M1247" t="str">
            <v>2010/12/1/8/A/0</v>
          </cell>
        </row>
        <row r="1248">
          <cell r="A1248" t="str">
            <v>1247</v>
          </cell>
          <cell r="B1248" t="str">
            <v>COC_8020</v>
          </cell>
          <cell r="C1248" t="str">
            <v>8020 - Federal Tax Amount</v>
          </cell>
          <cell r="D1248">
            <v>2379.1370265957198</v>
          </cell>
          <cell r="F1248" t="str">
            <v>CALC</v>
          </cell>
          <cell r="H1248" t="str">
            <v>8020</v>
          </cell>
          <cell r="J1248" t="str">
            <v>cap_exp</v>
          </cell>
          <cell r="K1248" t="str">
            <v>fed_tax_amt</v>
          </cell>
          <cell r="M1248" t="str">
            <v>2010/12/1/8/A/0</v>
          </cell>
        </row>
        <row r="1249">
          <cell r="A1249" t="str">
            <v>1248</v>
          </cell>
          <cell r="B1249" t="str">
            <v>COD_8020</v>
          </cell>
          <cell r="C1249" t="str">
            <v>8020 - Return on Debt Amount</v>
          </cell>
          <cell r="D1249">
            <v>1729.2743178579999</v>
          </cell>
          <cell r="F1249" t="str">
            <v>CALC</v>
          </cell>
          <cell r="H1249" t="str">
            <v>8020</v>
          </cell>
          <cell r="J1249" t="str">
            <v>cap_exp</v>
          </cell>
          <cell r="K1249" t="str">
            <v>debt_ror_amt</v>
          </cell>
          <cell r="M1249" t="str">
            <v>2010/12/1/8/A/0</v>
          </cell>
        </row>
        <row r="1250">
          <cell r="A1250" t="str">
            <v>1249</v>
          </cell>
          <cell r="B1250" t="str">
            <v>COE_8020</v>
          </cell>
          <cell r="C1250" t="str">
            <v>8020 - Total Cap Exp Amount</v>
          </cell>
          <cell r="D1250">
            <v>11016.59867956</v>
          </cell>
          <cell r="F1250" t="str">
            <v>CALC</v>
          </cell>
          <cell r="H1250" t="str">
            <v>8020</v>
          </cell>
          <cell r="J1250" t="str">
            <v>cap_exp</v>
          </cell>
          <cell r="K1250" t="str">
            <v>total_amt</v>
          </cell>
          <cell r="M1250" t="str">
            <v>2010/12/1/8/A/0</v>
          </cell>
        </row>
        <row r="1251">
          <cell r="A1251" t="str">
            <v>1250</v>
          </cell>
          <cell r="B1251" t="str">
            <v>COF_8020</v>
          </cell>
          <cell r="C1251" t="str">
            <v>8020 - CP Allocation Factor</v>
          </cell>
          <cell r="D1251">
            <v>0.92307692299999999</v>
          </cell>
          <cell r="F1251" t="str">
            <v>CALC</v>
          </cell>
          <cell r="H1251" t="str">
            <v>8020</v>
          </cell>
          <cell r="J1251" t="str">
            <v>cap_exp</v>
          </cell>
          <cell r="K1251" t="str">
            <v>alloc_cp</v>
          </cell>
          <cell r="M1251" t="str">
            <v>2010/12/1/8/A/0</v>
          </cell>
        </row>
        <row r="1252">
          <cell r="A1252" t="str">
            <v>1251</v>
          </cell>
          <cell r="B1252" t="str">
            <v>COG_8020</v>
          </cell>
          <cell r="C1252" t="str">
            <v>8020 - GCP Allocation Factor</v>
          </cell>
          <cell r="D1252">
            <v>0</v>
          </cell>
          <cell r="F1252" t="str">
            <v>CALC</v>
          </cell>
          <cell r="H1252" t="str">
            <v>8020</v>
          </cell>
          <cell r="J1252" t="str">
            <v>cap_exp</v>
          </cell>
          <cell r="K1252" t="str">
            <v>alloc_gcp</v>
          </cell>
          <cell r="M1252" t="str">
            <v>2010/12/1/8/A/0</v>
          </cell>
        </row>
        <row r="1253">
          <cell r="A1253" t="str">
            <v>1252</v>
          </cell>
          <cell r="B1253" t="str">
            <v>COH_8020</v>
          </cell>
          <cell r="C1253" t="str">
            <v>8020 - Energy Allocation Factor</v>
          </cell>
          <cell r="D1253">
            <v>7.6923077000000006E-2</v>
          </cell>
          <cell r="F1253" t="str">
            <v>CALC</v>
          </cell>
          <cell r="H1253" t="str">
            <v>8020</v>
          </cell>
          <cell r="J1253" t="str">
            <v>cap_exp</v>
          </cell>
          <cell r="K1253" t="str">
            <v>alloc_engy</v>
          </cell>
          <cell r="M1253" t="str">
            <v>2010/12/1/8/A/0</v>
          </cell>
        </row>
        <row r="1254">
          <cell r="A1254" t="str">
            <v>1253</v>
          </cell>
          <cell r="B1254" t="str">
            <v>COI_8020</v>
          </cell>
          <cell r="C1254" t="str">
            <v>8020 - CP Allocation Cap Exp Amount</v>
          </cell>
          <cell r="D1254">
            <v>10169.1680110541</v>
          </cell>
          <cell r="F1254" t="str">
            <v>CALC</v>
          </cell>
          <cell r="H1254" t="str">
            <v>8020</v>
          </cell>
          <cell r="J1254" t="str">
            <v>cap_exp</v>
          </cell>
          <cell r="K1254" t="str">
            <v>alloc_cp_amt</v>
          </cell>
          <cell r="M1254" t="str">
            <v>2010/12/1/8/A/0</v>
          </cell>
        </row>
        <row r="1255">
          <cell r="A1255" t="str">
            <v>1254</v>
          </cell>
          <cell r="B1255" t="str">
            <v>COJ_8020</v>
          </cell>
          <cell r="C1255" t="str">
            <v>8020 - GCP Allocation Cap Exp Amount</v>
          </cell>
          <cell r="D1255">
            <v>0</v>
          </cell>
          <cell r="F1255" t="str">
            <v>CALC</v>
          </cell>
          <cell r="H1255" t="str">
            <v>8020</v>
          </cell>
          <cell r="J1255" t="str">
            <v>cap_exp</v>
          </cell>
          <cell r="K1255" t="str">
            <v>alloc_gcp_amt</v>
          </cell>
          <cell r="M1255" t="str">
            <v>2010/12/1/8/A/0</v>
          </cell>
        </row>
        <row r="1256">
          <cell r="A1256" t="str">
            <v>1255</v>
          </cell>
          <cell r="B1256" t="str">
            <v>COK_8020</v>
          </cell>
          <cell r="C1256" t="str">
            <v>8020 - Energy Allocation Cap Exp Amount</v>
          </cell>
          <cell r="D1256">
            <v>847.43066850589798</v>
          </cell>
          <cell r="F1256" t="str">
            <v>CALC</v>
          </cell>
          <cell r="H1256" t="str">
            <v>8020</v>
          </cell>
          <cell r="J1256" t="str">
            <v>cap_exp</v>
          </cell>
          <cell r="K1256" t="str">
            <v>alloc_engy_amt</v>
          </cell>
          <cell r="M1256" t="str">
            <v>2010/12/1/8/A/0</v>
          </cell>
        </row>
        <row r="1257">
          <cell r="A1257" t="str">
            <v>1256</v>
          </cell>
          <cell r="B1257" t="str">
            <v>COL_8020</v>
          </cell>
          <cell r="C1257" t="str">
            <v>8020 - CP Jurisdictional Factor</v>
          </cell>
          <cell r="D1257">
            <v>0.98031049999999997</v>
          </cell>
          <cell r="F1257" t="str">
            <v>CALC</v>
          </cell>
          <cell r="H1257" t="str">
            <v>8020</v>
          </cell>
          <cell r="J1257" t="str">
            <v>cap_exp</v>
          </cell>
          <cell r="K1257" t="str">
            <v>juris_cp_factor</v>
          </cell>
          <cell r="M1257" t="str">
            <v>2010/12/1/8/A/0</v>
          </cell>
        </row>
        <row r="1258">
          <cell r="A1258" t="str">
            <v>1257</v>
          </cell>
          <cell r="B1258" t="str">
            <v>COM_8020</v>
          </cell>
          <cell r="C1258" t="str">
            <v>8020 - GCP Jurisdictional Factor</v>
          </cell>
          <cell r="D1258">
            <v>1</v>
          </cell>
          <cell r="F1258" t="str">
            <v>CALC</v>
          </cell>
          <cell r="H1258" t="str">
            <v>8020</v>
          </cell>
          <cell r="J1258" t="str">
            <v>cap_exp</v>
          </cell>
          <cell r="K1258" t="str">
            <v>juris_gcp_factor</v>
          </cell>
          <cell r="M1258" t="str">
            <v>2010/12/1/8/A/0</v>
          </cell>
        </row>
        <row r="1259">
          <cell r="A1259" t="str">
            <v>1258</v>
          </cell>
          <cell r="B1259" t="str">
            <v>CON_8020</v>
          </cell>
          <cell r="C1259" t="str">
            <v>8020 - Energy Jurisdictional Factor</v>
          </cell>
          <cell r="D1259">
            <v>0.980271</v>
          </cell>
          <cell r="F1259" t="str">
            <v>CALC</v>
          </cell>
          <cell r="H1259" t="str">
            <v>8020</v>
          </cell>
          <cell r="J1259" t="str">
            <v>cap_exp</v>
          </cell>
          <cell r="K1259" t="str">
            <v>juris_engy_factor</v>
          </cell>
          <cell r="M1259" t="str">
            <v>2010/12/1/8/A/0</v>
          </cell>
        </row>
        <row r="1260">
          <cell r="A1260" t="str">
            <v>1259</v>
          </cell>
          <cell r="B1260" t="str">
            <v>COO_8020</v>
          </cell>
          <cell r="C1260" t="str">
            <v>8020 - CP Jurisdictional Cap Exp Amount</v>
          </cell>
          <cell r="D1260">
            <v>9968.9421775005194</v>
          </cell>
          <cell r="F1260" t="str">
            <v>CALC</v>
          </cell>
          <cell r="H1260" t="str">
            <v>8020</v>
          </cell>
          <cell r="J1260" t="str">
            <v>cap_exp</v>
          </cell>
          <cell r="K1260" t="str">
            <v>juris_cp_amt</v>
          </cell>
          <cell r="M1260" t="str">
            <v>2010/12/1/8/A/0</v>
          </cell>
        </row>
        <row r="1261">
          <cell r="A1261" t="str">
            <v>1260</v>
          </cell>
          <cell r="B1261" t="str">
            <v>COP_8020</v>
          </cell>
          <cell r="C1261" t="str">
            <v>8020 - GCP Jurisdictional Cap Exp Amount</v>
          </cell>
          <cell r="D1261">
            <v>0</v>
          </cell>
          <cell r="F1261" t="str">
            <v>CALC</v>
          </cell>
          <cell r="H1261" t="str">
            <v>8020</v>
          </cell>
          <cell r="J1261" t="str">
            <v>cap_exp</v>
          </cell>
          <cell r="K1261" t="str">
            <v>juris_gcp_amt</v>
          </cell>
          <cell r="M1261" t="str">
            <v>2010/12/1/8/A/0</v>
          </cell>
        </row>
        <row r="1262">
          <cell r="A1262" t="str">
            <v>1261</v>
          </cell>
          <cell r="B1262" t="str">
            <v>COQ_8020</v>
          </cell>
          <cell r="C1262" t="str">
            <v>8020 - Energy Jurisdictional Cap Exp Amount</v>
          </cell>
          <cell r="D1262">
            <v>830.71170884694504</v>
          </cell>
          <cell r="F1262" t="str">
            <v>CALC</v>
          </cell>
          <cell r="H1262" t="str">
            <v>8020</v>
          </cell>
          <cell r="J1262" t="str">
            <v>cap_exp</v>
          </cell>
          <cell r="K1262" t="str">
            <v>juris_engy_amt</v>
          </cell>
          <cell r="M1262" t="str">
            <v>2010/12/1/8/A/0</v>
          </cell>
        </row>
        <row r="1263">
          <cell r="A1263" t="str">
            <v>1262</v>
          </cell>
          <cell r="B1263" t="str">
            <v>COR_8020</v>
          </cell>
          <cell r="C1263" t="str">
            <v>8020 - Total Jurisdictional Cap Exp Amount</v>
          </cell>
          <cell r="D1263">
            <v>10799.6538863474</v>
          </cell>
          <cell r="F1263" t="str">
            <v>CALC</v>
          </cell>
          <cell r="H1263" t="str">
            <v>8020</v>
          </cell>
          <cell r="J1263" t="str">
            <v>cap_exp</v>
          </cell>
          <cell r="K1263" t="str">
            <v>total_juris_amt</v>
          </cell>
          <cell r="M1263" t="str">
            <v>2010/12/1/8/A/0</v>
          </cell>
        </row>
        <row r="1264">
          <cell r="A1264" t="str">
            <v>1263</v>
          </cell>
          <cell r="B1264" t="str">
            <v>CI1_8023</v>
          </cell>
          <cell r="C1264" t="str">
            <v>8023 - Depreciation Expense</v>
          </cell>
          <cell r="D1264">
            <v>38120.31</v>
          </cell>
          <cell r="F1264" t="str">
            <v>CATS</v>
          </cell>
          <cell r="H1264" t="str">
            <v>8023</v>
          </cell>
          <cell r="I1264" t="str">
            <v>A</v>
          </cell>
          <cell r="J1264" t="str">
            <v>cap_exp</v>
          </cell>
          <cell r="K1264" t="str">
            <v>depr_exp</v>
          </cell>
          <cell r="M1264" t="str">
            <v>2010/12/1/8/A/0</v>
          </cell>
        </row>
        <row r="1265">
          <cell r="A1265" t="str">
            <v>1264</v>
          </cell>
          <cell r="B1265" t="str">
            <v>CI4_8023</v>
          </cell>
          <cell r="C1265" t="str">
            <v>8023 - CWIP Current Month</v>
          </cell>
          <cell r="D1265">
            <v>75115.429999999993</v>
          </cell>
          <cell r="F1265" t="str">
            <v>CATS</v>
          </cell>
          <cell r="H1265" t="str">
            <v>8023</v>
          </cell>
          <cell r="I1265" t="str">
            <v>A</v>
          </cell>
          <cell r="J1265" t="str">
            <v>cap_exp</v>
          </cell>
          <cell r="K1265" t="str">
            <v>cwip_curr_mth</v>
          </cell>
          <cell r="M1265" t="str">
            <v>2010/12/1/8/A/0</v>
          </cell>
        </row>
        <row r="1266">
          <cell r="A1266" t="str">
            <v>1265</v>
          </cell>
          <cell r="B1266" t="str">
            <v>CI5_8023</v>
          </cell>
          <cell r="C1266" t="str">
            <v>8023 - End of Month CWIP Balance</v>
          </cell>
          <cell r="D1266">
            <v>180790.3</v>
          </cell>
          <cell r="F1266" t="str">
            <v>CATS</v>
          </cell>
          <cell r="H1266" t="str">
            <v>8023</v>
          </cell>
          <cell r="J1266" t="str">
            <v>cap_exp</v>
          </cell>
          <cell r="K1266" t="str">
            <v>end_cwip_bal</v>
          </cell>
          <cell r="M1266" t="str">
            <v>2010/12/1/8/A/0</v>
          </cell>
        </row>
        <row r="1267">
          <cell r="A1267" t="str">
            <v>1266</v>
          </cell>
          <cell r="B1267" t="str">
            <v>CI7_8023</v>
          </cell>
          <cell r="C1267" t="str">
            <v>8023 - Plant Additions</v>
          </cell>
          <cell r="D1267">
            <v>291537.28000000003</v>
          </cell>
          <cell r="F1267" t="str">
            <v>CATS</v>
          </cell>
          <cell r="H1267" t="str">
            <v>8023</v>
          </cell>
          <cell r="I1267" t="str">
            <v>A</v>
          </cell>
          <cell r="J1267" t="str">
            <v>cap_exp</v>
          </cell>
          <cell r="K1267" t="str">
            <v>plt_add</v>
          </cell>
          <cell r="M1267" t="str">
            <v>2010/12/1/8/A/0</v>
          </cell>
        </row>
        <row r="1268">
          <cell r="A1268" t="str">
            <v>1267</v>
          </cell>
          <cell r="B1268" t="str">
            <v>CI8_8023</v>
          </cell>
          <cell r="C1268" t="str">
            <v>8023 - Retirements</v>
          </cell>
          <cell r="D1268">
            <v>0</v>
          </cell>
          <cell r="F1268" t="str">
            <v>CATS</v>
          </cell>
          <cell r="H1268" t="str">
            <v>8023</v>
          </cell>
          <cell r="I1268" t="str">
            <v>A</v>
          </cell>
          <cell r="J1268" t="str">
            <v>cap_exp</v>
          </cell>
          <cell r="K1268" t="str">
            <v>ret</v>
          </cell>
          <cell r="M1268" t="str">
            <v>2010/12/1/8/A/0</v>
          </cell>
        </row>
        <row r="1269">
          <cell r="A1269" t="str">
            <v>1268</v>
          </cell>
          <cell r="B1269" t="str">
            <v>CI9_8023</v>
          </cell>
          <cell r="C1269" t="str">
            <v>8023 - Plant Trans and Adjs</v>
          </cell>
          <cell r="D1269">
            <v>0</v>
          </cell>
          <cell r="F1269" t="str">
            <v>CATS</v>
          </cell>
          <cell r="H1269" t="str">
            <v>8023</v>
          </cell>
          <cell r="I1269" t="str">
            <v>A</v>
          </cell>
          <cell r="J1269" t="str">
            <v>cap_exp</v>
          </cell>
          <cell r="K1269" t="str">
            <v>plt_tradjs</v>
          </cell>
          <cell r="M1269" t="str">
            <v>2010/12/1/8/A/0</v>
          </cell>
        </row>
        <row r="1270">
          <cell r="A1270" t="str">
            <v>1269</v>
          </cell>
          <cell r="B1270" t="str">
            <v>CIA_8023</v>
          </cell>
          <cell r="C1270" t="str">
            <v>8023 - Reserve Removal Cost</v>
          </cell>
          <cell r="D1270">
            <v>0</v>
          </cell>
          <cell r="F1270" t="str">
            <v>CATS</v>
          </cell>
          <cell r="H1270" t="str">
            <v>8023</v>
          </cell>
          <cell r="I1270" t="str">
            <v>A</v>
          </cell>
          <cell r="J1270" t="str">
            <v>cap_exp</v>
          </cell>
          <cell r="K1270" t="str">
            <v>resv_rem_cost</v>
          </cell>
          <cell r="M1270" t="str">
            <v>2010/12/1/8/A/0</v>
          </cell>
        </row>
        <row r="1271">
          <cell r="A1271" t="str">
            <v>1270</v>
          </cell>
          <cell r="B1271" t="str">
            <v>CIB_8023</v>
          </cell>
          <cell r="C1271" t="str">
            <v>8023 - Reserve Salvage</v>
          </cell>
          <cell r="D1271">
            <v>0</v>
          </cell>
          <cell r="F1271" t="str">
            <v>CATS</v>
          </cell>
          <cell r="H1271" t="str">
            <v>8023</v>
          </cell>
          <cell r="I1271" t="str">
            <v>A</v>
          </cell>
          <cell r="J1271" t="str">
            <v>cap_exp</v>
          </cell>
          <cell r="K1271" t="str">
            <v>resv_salv</v>
          </cell>
          <cell r="M1271" t="str">
            <v>2010/12/1/8/A/0</v>
          </cell>
        </row>
        <row r="1272">
          <cell r="A1272" t="str">
            <v>1271</v>
          </cell>
          <cell r="B1272" t="str">
            <v>CIC_8023</v>
          </cell>
          <cell r="C1272" t="str">
            <v>8023 - Reserve Trans and Adjs</v>
          </cell>
          <cell r="D1272">
            <v>0</v>
          </cell>
          <cell r="F1272" t="str">
            <v>CATS</v>
          </cell>
          <cell r="H1272" t="str">
            <v>8023</v>
          </cell>
          <cell r="I1272" t="str">
            <v>A</v>
          </cell>
          <cell r="J1272" t="str">
            <v>cap_exp</v>
          </cell>
          <cell r="K1272" t="str">
            <v>resv_tradjs</v>
          </cell>
          <cell r="M1272" t="str">
            <v>2010/12/1/8/A/0</v>
          </cell>
        </row>
        <row r="1273">
          <cell r="A1273" t="str">
            <v>1272</v>
          </cell>
          <cell r="B1273" t="str">
            <v>CIP_8023</v>
          </cell>
          <cell r="C1273" t="str">
            <v>8023 - Beginning of Month Plant Balance</v>
          </cell>
          <cell r="D1273">
            <v>19055063.579999998</v>
          </cell>
          <cell r="F1273" t="str">
            <v>PRIOR_JV</v>
          </cell>
          <cell r="H1273" t="str">
            <v>8023</v>
          </cell>
          <cell r="I1273" t="str">
            <v>P</v>
          </cell>
          <cell r="J1273" t="str">
            <v>cap_exp</v>
          </cell>
          <cell r="K1273" t="str">
            <v>beg_plant_bal</v>
          </cell>
          <cell r="M1273" t="str">
            <v>2010/12/1/8/A/0</v>
          </cell>
        </row>
        <row r="1274">
          <cell r="A1274" t="str">
            <v>1273</v>
          </cell>
          <cell r="B1274" t="str">
            <v>CIQ_8023</v>
          </cell>
          <cell r="C1274" t="str">
            <v>8023 - Beginning of Month Reserve Balance</v>
          </cell>
          <cell r="D1274">
            <v>2843233.42</v>
          </cell>
          <cell r="F1274" t="str">
            <v>PRIOR_JV</v>
          </cell>
          <cell r="H1274" t="str">
            <v>8023</v>
          </cell>
          <cell r="I1274" t="str">
            <v>P</v>
          </cell>
          <cell r="J1274" t="str">
            <v>cap_exp</v>
          </cell>
          <cell r="K1274" t="str">
            <v>beg_resv_bal</v>
          </cell>
          <cell r="M1274" t="str">
            <v>2010/12/1/8/A/0</v>
          </cell>
        </row>
        <row r="1275">
          <cell r="A1275" t="str">
            <v>1274</v>
          </cell>
          <cell r="B1275" t="str">
            <v>CIR_8023</v>
          </cell>
          <cell r="C1275" t="str">
            <v>8023 - End of Month Plant Balance</v>
          </cell>
          <cell r="D1275">
            <v>19346600.859999999</v>
          </cell>
          <cell r="F1275" t="str">
            <v>CALC</v>
          </cell>
          <cell r="H1275" t="str">
            <v>8023</v>
          </cell>
          <cell r="J1275" t="str">
            <v>cap_exp</v>
          </cell>
          <cell r="K1275" t="str">
            <v>end_plant_bal</v>
          </cell>
          <cell r="M1275" t="str">
            <v>2010/12/1/8/A/0</v>
          </cell>
        </row>
        <row r="1276">
          <cell r="A1276" t="str">
            <v>1275</v>
          </cell>
          <cell r="B1276" t="str">
            <v>CIS_8023</v>
          </cell>
          <cell r="C1276" t="str">
            <v>8023 - End of Month Reserve Balance</v>
          </cell>
          <cell r="D1276">
            <v>2881353.73</v>
          </cell>
          <cell r="F1276" t="str">
            <v>CALC</v>
          </cell>
          <cell r="H1276" t="str">
            <v>8023</v>
          </cell>
          <cell r="J1276" t="str">
            <v>cap_exp</v>
          </cell>
          <cell r="K1276" t="str">
            <v>end_resv_bal</v>
          </cell>
          <cell r="M1276" t="str">
            <v>2010/12/1/8/A/0</v>
          </cell>
        </row>
        <row r="1277">
          <cell r="A1277" t="str">
            <v>1276</v>
          </cell>
          <cell r="B1277" t="str">
            <v>CO1_8023</v>
          </cell>
          <cell r="C1277" t="str">
            <v>8023 - Beginning of Month Net Book</v>
          </cell>
          <cell r="D1277">
            <v>16211830.16</v>
          </cell>
          <cell r="F1277" t="str">
            <v>CALC</v>
          </cell>
          <cell r="H1277" t="str">
            <v>8023</v>
          </cell>
          <cell r="J1277" t="str">
            <v>cap_exp</v>
          </cell>
          <cell r="K1277" t="str">
            <v>beg_net_book</v>
          </cell>
          <cell r="M1277" t="str">
            <v>2010/12/1/8/A/0</v>
          </cell>
        </row>
        <row r="1278">
          <cell r="A1278" t="str">
            <v>1277</v>
          </cell>
          <cell r="B1278" t="str">
            <v>CO2_8023</v>
          </cell>
          <cell r="C1278" t="str">
            <v>8023 - End of Month Net Book</v>
          </cell>
          <cell r="D1278">
            <v>16465247.130000001</v>
          </cell>
          <cell r="F1278" t="str">
            <v>CALC</v>
          </cell>
          <cell r="H1278" t="str">
            <v>8023</v>
          </cell>
          <cell r="J1278" t="str">
            <v>cap_exp</v>
          </cell>
          <cell r="K1278" t="str">
            <v>end_net_book</v>
          </cell>
          <cell r="M1278" t="str">
            <v>2010/12/1/8/A/0</v>
          </cell>
        </row>
        <row r="1279">
          <cell r="A1279" t="str">
            <v>1278</v>
          </cell>
          <cell r="B1279" t="str">
            <v>CO3_8023</v>
          </cell>
          <cell r="C1279" t="str">
            <v>8023 - Average Net Book</v>
          </cell>
          <cell r="D1279">
            <v>16338538.645</v>
          </cell>
          <cell r="F1279" t="str">
            <v>CALC</v>
          </cell>
          <cell r="H1279" t="str">
            <v>8023</v>
          </cell>
          <cell r="J1279" t="str">
            <v>cap_exp</v>
          </cell>
          <cell r="K1279" t="str">
            <v>avg_net_book</v>
          </cell>
          <cell r="M1279" t="str">
            <v>2010/12/1/8/A/0</v>
          </cell>
        </row>
        <row r="1280">
          <cell r="A1280" t="str">
            <v>1279</v>
          </cell>
          <cell r="B1280" t="str">
            <v>CO4_8023</v>
          </cell>
          <cell r="C1280" t="str">
            <v>8023 - Annual Equity Rate</v>
          </cell>
          <cell r="D1280">
            <v>4.7018999999999998E-2</v>
          </cell>
          <cell r="F1280" t="str">
            <v>CALC</v>
          </cell>
          <cell r="H1280" t="str">
            <v>8023</v>
          </cell>
          <cell r="J1280" t="str">
            <v>cap_exp</v>
          </cell>
          <cell r="K1280" t="str">
            <v>equity_ror</v>
          </cell>
          <cell r="M1280" t="str">
            <v>2010/12/1/8/A/0</v>
          </cell>
        </row>
        <row r="1281">
          <cell r="A1281" t="str">
            <v>1280</v>
          </cell>
          <cell r="B1281" t="str">
            <v>CO5_8023</v>
          </cell>
          <cell r="C1281" t="str">
            <v>8023 - Annual Debt Rate</v>
          </cell>
          <cell r="D1281">
            <v>1.9473000000000001E-2</v>
          </cell>
          <cell r="F1281" t="str">
            <v>CALC</v>
          </cell>
          <cell r="H1281" t="str">
            <v>8023</v>
          </cell>
          <cell r="J1281" t="str">
            <v>cap_exp</v>
          </cell>
          <cell r="K1281" t="str">
            <v>debt_ror</v>
          </cell>
          <cell r="M1281" t="str">
            <v>2010/12/1/8/A/0</v>
          </cell>
        </row>
        <row r="1282">
          <cell r="A1282" t="str">
            <v>1281</v>
          </cell>
          <cell r="B1282" t="str">
            <v>CO6_8023</v>
          </cell>
          <cell r="C1282" t="str">
            <v>8023 - State Tax Rate</v>
          </cell>
          <cell r="D1282">
            <v>5.5E-2</v>
          </cell>
          <cell r="F1282" t="str">
            <v>CALC</v>
          </cell>
          <cell r="H1282" t="str">
            <v>8023</v>
          </cell>
          <cell r="J1282" t="str">
            <v>cap_exp</v>
          </cell>
          <cell r="K1282" t="str">
            <v>state_tax_rate</v>
          </cell>
          <cell r="M1282" t="str">
            <v>2010/12/1/8/A/0</v>
          </cell>
        </row>
        <row r="1283">
          <cell r="A1283" t="str">
            <v>1282</v>
          </cell>
          <cell r="B1283" t="str">
            <v>CO7_8023</v>
          </cell>
          <cell r="C1283" t="str">
            <v>8023 - Federal Tax Rate</v>
          </cell>
          <cell r="D1283">
            <v>0.35</v>
          </cell>
          <cell r="F1283" t="str">
            <v>CALC</v>
          </cell>
          <cell r="H1283" t="str">
            <v>8023</v>
          </cell>
          <cell r="J1283" t="str">
            <v>cap_exp</v>
          </cell>
          <cell r="K1283" t="str">
            <v>fed_tax_rate</v>
          </cell>
          <cell r="M1283" t="str">
            <v>2010/12/1/8/A/0</v>
          </cell>
        </row>
        <row r="1284">
          <cell r="A1284" t="str">
            <v>1283</v>
          </cell>
          <cell r="B1284" t="str">
            <v>CO8_8023</v>
          </cell>
          <cell r="C1284" t="str">
            <v>8023 - Grossed State Tax Rate</v>
          </cell>
          <cell r="D1284">
            <v>5.8201058201058198E-2</v>
          </cell>
          <cell r="F1284" t="str">
            <v>CALC</v>
          </cell>
          <cell r="H1284" t="str">
            <v>8023</v>
          </cell>
          <cell r="J1284" t="str">
            <v>cap_exp</v>
          </cell>
          <cell r="K1284" t="str">
            <v>gross_state_tax_rate</v>
          </cell>
          <cell r="M1284" t="str">
            <v>2010/12/1/8/A/0</v>
          </cell>
        </row>
        <row r="1285">
          <cell r="A1285" t="str">
            <v>1284</v>
          </cell>
          <cell r="B1285" t="str">
            <v>CO9_8023</v>
          </cell>
          <cell r="C1285" t="str">
            <v>8023 - Grossed Federal Tax Rate</v>
          </cell>
          <cell r="D1285">
            <v>0.53846153846153799</v>
          </cell>
          <cell r="F1285" t="str">
            <v>CALC</v>
          </cell>
          <cell r="H1285" t="str">
            <v>8023</v>
          </cell>
          <cell r="J1285" t="str">
            <v>cap_exp</v>
          </cell>
          <cell r="K1285" t="str">
            <v>gross_fed_tax_rate</v>
          </cell>
          <cell r="M1285" t="str">
            <v>2010/12/1/8/A/0</v>
          </cell>
        </row>
        <row r="1286">
          <cell r="A1286" t="str">
            <v>1285</v>
          </cell>
          <cell r="B1286" t="str">
            <v>COA_8023</v>
          </cell>
          <cell r="C1286" t="str">
            <v>8023 - Return on Equity Amount</v>
          </cell>
          <cell r="D1286">
            <v>64019.295972703498</v>
          </cell>
          <cell r="F1286" t="str">
            <v>CALC</v>
          </cell>
          <cell r="H1286" t="str">
            <v>8023</v>
          </cell>
          <cell r="J1286" t="str">
            <v>cap_exp</v>
          </cell>
          <cell r="K1286" t="str">
            <v>equity_ror_amt</v>
          </cell>
          <cell r="M1286" t="str">
            <v>2010/12/1/8/A/0</v>
          </cell>
        </row>
        <row r="1287">
          <cell r="A1287" t="str">
            <v>1286</v>
          </cell>
          <cell r="B1287" t="str">
            <v>COB_8023</v>
          </cell>
          <cell r="C1287" t="str">
            <v>8023 - State Tax Amount</v>
          </cell>
          <cell r="D1287">
            <v>3725.99077089808</v>
          </cell>
          <cell r="F1287" t="str">
            <v>CALC</v>
          </cell>
          <cell r="H1287" t="str">
            <v>8023</v>
          </cell>
          <cell r="J1287" t="str">
            <v>cap_exp</v>
          </cell>
          <cell r="K1287" t="str">
            <v>state_tax_amt</v>
          </cell>
          <cell r="M1287" t="str">
            <v>2010/12/1/8/A/0</v>
          </cell>
        </row>
        <row r="1288">
          <cell r="A1288" t="str">
            <v>1287</v>
          </cell>
          <cell r="B1288" t="str">
            <v>COC_8023</v>
          </cell>
          <cell r="C1288" t="str">
            <v>8023 - Federal Tax Amount</v>
          </cell>
          <cell r="D1288">
            <v>36478.231323477703</v>
          </cell>
          <cell r="F1288" t="str">
            <v>CALC</v>
          </cell>
          <cell r="H1288" t="str">
            <v>8023</v>
          </cell>
          <cell r="J1288" t="str">
            <v>cap_exp</v>
          </cell>
          <cell r="K1288" t="str">
            <v>fed_tax_amt</v>
          </cell>
          <cell r="M1288" t="str">
            <v>2010/12/1/8/A/0</v>
          </cell>
        </row>
        <row r="1289">
          <cell r="A1289" t="str">
            <v>1288</v>
          </cell>
          <cell r="B1289" t="str">
            <v>COD_8023</v>
          </cell>
          <cell r="C1289" t="str">
            <v>8023 - Return on Debt Amount</v>
          </cell>
          <cell r="D1289">
            <v>26514.180513105999</v>
          </cell>
          <cell r="F1289" t="str">
            <v>CALC</v>
          </cell>
          <cell r="H1289" t="str">
            <v>8023</v>
          </cell>
          <cell r="J1289" t="str">
            <v>cap_exp</v>
          </cell>
          <cell r="K1289" t="str">
            <v>debt_ror_amt</v>
          </cell>
          <cell r="M1289" t="str">
            <v>2010/12/1/8/A/0</v>
          </cell>
        </row>
        <row r="1290">
          <cell r="A1290" t="str">
            <v>1289</v>
          </cell>
          <cell r="B1290" t="str">
            <v>COE_8023</v>
          </cell>
          <cell r="C1290" t="str">
            <v>8023 - Total Cap Exp Amount</v>
          </cell>
          <cell r="D1290">
            <v>168858.00858018501</v>
          </cell>
          <cell r="F1290" t="str">
            <v>CALC</v>
          </cell>
          <cell r="H1290" t="str">
            <v>8023</v>
          </cell>
          <cell r="J1290" t="str">
            <v>cap_exp</v>
          </cell>
          <cell r="K1290" t="str">
            <v>total_amt</v>
          </cell>
          <cell r="M1290" t="str">
            <v>2010/12/1/8/A/0</v>
          </cell>
        </row>
        <row r="1291">
          <cell r="A1291" t="str">
            <v>1290</v>
          </cell>
          <cell r="B1291" t="str">
            <v>COF_8023</v>
          </cell>
          <cell r="C1291" t="str">
            <v>8023 - CP Allocation Factor</v>
          </cell>
          <cell r="D1291">
            <v>0.92307692299999999</v>
          </cell>
          <cell r="F1291" t="str">
            <v>CALC</v>
          </cell>
          <cell r="H1291" t="str">
            <v>8023</v>
          </cell>
          <cell r="J1291" t="str">
            <v>cap_exp</v>
          </cell>
          <cell r="K1291" t="str">
            <v>alloc_cp</v>
          </cell>
          <cell r="M1291" t="str">
            <v>2010/12/1/8/A/0</v>
          </cell>
        </row>
        <row r="1292">
          <cell r="A1292" t="str">
            <v>1291</v>
          </cell>
          <cell r="B1292" t="str">
            <v>COG_8023</v>
          </cell>
          <cell r="C1292" t="str">
            <v>8023 - GCP Allocation Factor</v>
          </cell>
          <cell r="D1292">
            <v>0</v>
          </cell>
          <cell r="F1292" t="str">
            <v>CALC</v>
          </cell>
          <cell r="H1292" t="str">
            <v>8023</v>
          </cell>
          <cell r="J1292" t="str">
            <v>cap_exp</v>
          </cell>
          <cell r="K1292" t="str">
            <v>alloc_gcp</v>
          </cell>
          <cell r="M1292" t="str">
            <v>2010/12/1/8/A/0</v>
          </cell>
        </row>
        <row r="1293">
          <cell r="A1293" t="str">
            <v>1292</v>
          </cell>
          <cell r="B1293" t="str">
            <v>COH_8023</v>
          </cell>
          <cell r="C1293" t="str">
            <v>8023 - Energy Allocation Factor</v>
          </cell>
          <cell r="D1293">
            <v>7.6923077000000006E-2</v>
          </cell>
          <cell r="F1293" t="str">
            <v>CALC</v>
          </cell>
          <cell r="H1293" t="str">
            <v>8023</v>
          </cell>
          <cell r="J1293" t="str">
            <v>cap_exp</v>
          </cell>
          <cell r="K1293" t="str">
            <v>alloc_engy</v>
          </cell>
          <cell r="M1293" t="str">
            <v>2010/12/1/8/A/0</v>
          </cell>
        </row>
        <row r="1294">
          <cell r="A1294" t="str">
            <v>1293</v>
          </cell>
          <cell r="B1294" t="str">
            <v>COI_8023</v>
          </cell>
          <cell r="C1294" t="str">
            <v>8023 - CP Allocation Cap Exp Amount</v>
          </cell>
          <cell r="D1294">
            <v>155868.93098410501</v>
          </cell>
          <cell r="F1294" t="str">
            <v>CALC</v>
          </cell>
          <cell r="H1294" t="str">
            <v>8023</v>
          </cell>
          <cell r="J1294" t="str">
            <v>cap_exp</v>
          </cell>
          <cell r="K1294" t="str">
            <v>alloc_cp_amt</v>
          </cell>
          <cell r="M1294" t="str">
            <v>2010/12/1/8/A/0</v>
          </cell>
        </row>
        <row r="1295">
          <cell r="A1295" t="str">
            <v>1294</v>
          </cell>
          <cell r="B1295" t="str">
            <v>COJ_8023</v>
          </cell>
          <cell r="C1295" t="str">
            <v>8023 - GCP Allocation Cap Exp Amount</v>
          </cell>
          <cell r="D1295">
            <v>0</v>
          </cell>
          <cell r="F1295" t="str">
            <v>CALC</v>
          </cell>
          <cell r="H1295" t="str">
            <v>8023</v>
          </cell>
          <cell r="J1295" t="str">
            <v>cap_exp</v>
          </cell>
          <cell r="K1295" t="str">
            <v>alloc_gcp_amt</v>
          </cell>
          <cell r="M1295" t="str">
            <v>2010/12/1/8/A/0</v>
          </cell>
        </row>
        <row r="1296">
          <cell r="A1296" t="str">
            <v>1295</v>
          </cell>
          <cell r="B1296" t="str">
            <v>COK_8023</v>
          </cell>
          <cell r="C1296" t="str">
            <v>8023 - Energy Allocation Cap Exp Amount</v>
          </cell>
          <cell r="D1296">
            <v>12989.0775960802</v>
          </cell>
          <cell r="F1296" t="str">
            <v>CALC</v>
          </cell>
          <cell r="H1296" t="str">
            <v>8023</v>
          </cell>
          <cell r="J1296" t="str">
            <v>cap_exp</v>
          </cell>
          <cell r="K1296" t="str">
            <v>alloc_engy_amt</v>
          </cell>
          <cell r="M1296" t="str">
            <v>2010/12/1/8/A/0</v>
          </cell>
        </row>
        <row r="1297">
          <cell r="A1297" t="str">
            <v>1296</v>
          </cell>
          <cell r="B1297" t="str">
            <v>COL_8023</v>
          </cell>
          <cell r="C1297" t="str">
            <v>8023 - CP Jurisdictional Factor</v>
          </cell>
          <cell r="D1297">
            <v>0.98031049999999997</v>
          </cell>
          <cell r="F1297" t="str">
            <v>CALC</v>
          </cell>
          <cell r="H1297" t="str">
            <v>8023</v>
          </cell>
          <cell r="J1297" t="str">
            <v>cap_exp</v>
          </cell>
          <cell r="K1297" t="str">
            <v>juris_cp_factor</v>
          </cell>
          <cell r="M1297" t="str">
            <v>2010/12/1/8/A/0</v>
          </cell>
        </row>
        <row r="1298">
          <cell r="A1298" t="str">
            <v>1297</v>
          </cell>
          <cell r="B1298" t="str">
            <v>COM_8023</v>
          </cell>
          <cell r="C1298" t="str">
            <v>8023 - GCP Jurisdictional Factor</v>
          </cell>
          <cell r="D1298">
            <v>1</v>
          </cell>
          <cell r="F1298" t="str">
            <v>CALC</v>
          </cell>
          <cell r="H1298" t="str">
            <v>8023</v>
          </cell>
          <cell r="J1298" t="str">
            <v>cap_exp</v>
          </cell>
          <cell r="K1298" t="str">
            <v>juris_gcp_factor</v>
          </cell>
          <cell r="M1298" t="str">
            <v>2010/12/1/8/A/0</v>
          </cell>
        </row>
        <row r="1299">
          <cell r="A1299" t="str">
            <v>1298</v>
          </cell>
          <cell r="B1299" t="str">
            <v>CON_8023</v>
          </cell>
          <cell r="C1299" t="str">
            <v>8023 - Energy Jurisdictional Factor</v>
          </cell>
          <cell r="D1299">
            <v>0.980271</v>
          </cell>
          <cell r="F1299" t="str">
            <v>CALC</v>
          </cell>
          <cell r="H1299" t="str">
            <v>8023</v>
          </cell>
          <cell r="J1299" t="str">
            <v>cap_exp</v>
          </cell>
          <cell r="K1299" t="str">
            <v>juris_engy_factor</v>
          </cell>
          <cell r="M1299" t="str">
            <v>2010/12/1/8/A/0</v>
          </cell>
        </row>
        <row r="1300">
          <cell r="A1300" t="str">
            <v>1299</v>
          </cell>
          <cell r="B1300" t="str">
            <v>COO_8023</v>
          </cell>
          <cell r="C1300" t="str">
            <v>8023 - CP Jurisdictional Cap Exp Amount</v>
          </cell>
          <cell r="D1300">
            <v>152799.949667493</v>
          </cell>
          <cell r="F1300" t="str">
            <v>CALC</v>
          </cell>
          <cell r="H1300" t="str">
            <v>8023</v>
          </cell>
          <cell r="J1300" t="str">
            <v>cap_exp</v>
          </cell>
          <cell r="K1300" t="str">
            <v>juris_cp_amt</v>
          </cell>
          <cell r="M1300" t="str">
            <v>2010/12/1/8/A/0</v>
          </cell>
        </row>
        <row r="1301">
          <cell r="A1301" t="str">
            <v>1300</v>
          </cell>
          <cell r="B1301" t="str">
            <v>COP_8023</v>
          </cell>
          <cell r="C1301" t="str">
            <v>8023 - GCP Jurisdictional Cap Exp Amount</v>
          </cell>
          <cell r="D1301">
            <v>0</v>
          </cell>
          <cell r="F1301" t="str">
            <v>CALC</v>
          </cell>
          <cell r="H1301" t="str">
            <v>8023</v>
          </cell>
          <cell r="J1301" t="str">
            <v>cap_exp</v>
          </cell>
          <cell r="K1301" t="str">
            <v>juris_gcp_amt</v>
          </cell>
          <cell r="M1301" t="str">
            <v>2010/12/1/8/A/0</v>
          </cell>
        </row>
        <row r="1302">
          <cell r="A1302" t="str">
            <v>1301</v>
          </cell>
          <cell r="B1302" t="str">
            <v>COQ_8023</v>
          </cell>
          <cell r="C1302" t="str">
            <v>8023 - Energy Jurisdictional Cap Exp Amount</v>
          </cell>
          <cell r="D1302">
            <v>12732.816084187099</v>
          </cell>
          <cell r="F1302" t="str">
            <v>CALC</v>
          </cell>
          <cell r="H1302" t="str">
            <v>8023</v>
          </cell>
          <cell r="J1302" t="str">
            <v>cap_exp</v>
          </cell>
          <cell r="K1302" t="str">
            <v>juris_engy_amt</v>
          </cell>
          <cell r="M1302" t="str">
            <v>2010/12/1/8/A/0</v>
          </cell>
        </row>
        <row r="1303">
          <cell r="A1303" t="str">
            <v>1302</v>
          </cell>
          <cell r="B1303" t="str">
            <v>COR_8023</v>
          </cell>
          <cell r="C1303" t="str">
            <v>8023 - Total Jurisdictional Cap Exp Amount</v>
          </cell>
          <cell r="D1303">
            <v>165532.76575168001</v>
          </cell>
          <cell r="F1303" t="str">
            <v>CALC</v>
          </cell>
          <cell r="H1303" t="str">
            <v>8023</v>
          </cell>
          <cell r="J1303" t="str">
            <v>cap_exp</v>
          </cell>
          <cell r="K1303" t="str">
            <v>total_juris_amt</v>
          </cell>
          <cell r="M1303" t="str">
            <v>2010/12/1/8/A/0</v>
          </cell>
        </row>
        <row r="1304">
          <cell r="A1304" t="str">
            <v>1303</v>
          </cell>
          <cell r="B1304" t="str">
            <v>CI1_8024</v>
          </cell>
          <cell r="C1304" t="str">
            <v>8024 - Depreciation Expense</v>
          </cell>
          <cell r="D1304">
            <v>69417.91</v>
          </cell>
          <cell r="F1304" t="str">
            <v>CATS</v>
          </cell>
          <cell r="H1304" t="str">
            <v>8024</v>
          </cell>
          <cell r="I1304" t="str">
            <v>A</v>
          </cell>
          <cell r="J1304" t="str">
            <v>cap_exp</v>
          </cell>
          <cell r="K1304" t="str">
            <v>depr_exp</v>
          </cell>
          <cell r="M1304" t="str">
            <v>2010/12/1/8/A/0</v>
          </cell>
        </row>
        <row r="1305">
          <cell r="A1305" t="str">
            <v>1304</v>
          </cell>
          <cell r="B1305" t="str">
            <v>CI5_8024</v>
          </cell>
          <cell r="C1305" t="str">
            <v>8024 - End of Month CWIP Balance</v>
          </cell>
          <cell r="D1305">
            <v>0</v>
          </cell>
          <cell r="F1305" t="str">
            <v>CALC</v>
          </cell>
          <cell r="H1305" t="str">
            <v>8024</v>
          </cell>
          <cell r="J1305" t="str">
            <v>cap_exp</v>
          </cell>
          <cell r="K1305" t="str">
            <v>end_cwip_bal</v>
          </cell>
          <cell r="M1305" t="str">
            <v>2010/12/1/8/A/0</v>
          </cell>
        </row>
        <row r="1306">
          <cell r="A1306" t="str">
            <v>1305</v>
          </cell>
          <cell r="B1306" t="str">
            <v>CI7_8024</v>
          </cell>
          <cell r="C1306" t="str">
            <v>8024 - Plant Additions</v>
          </cell>
          <cell r="D1306">
            <v>0</v>
          </cell>
          <cell r="F1306" t="str">
            <v>CATS</v>
          </cell>
          <cell r="H1306" t="str">
            <v>8024</v>
          </cell>
          <cell r="I1306" t="str">
            <v>A</v>
          </cell>
          <cell r="J1306" t="str">
            <v>cap_exp</v>
          </cell>
          <cell r="K1306" t="str">
            <v>plt_add</v>
          </cell>
          <cell r="M1306" t="str">
            <v>2010/12/1/8/A/0</v>
          </cell>
        </row>
        <row r="1307">
          <cell r="A1307" t="str">
            <v>1306</v>
          </cell>
          <cell r="B1307" t="str">
            <v>CI8_8024</v>
          </cell>
          <cell r="C1307" t="str">
            <v>8024 - Retirements</v>
          </cell>
          <cell r="D1307">
            <v>-578975.79</v>
          </cell>
          <cell r="F1307" t="str">
            <v>CATS</v>
          </cell>
          <cell r="H1307" t="str">
            <v>8024</v>
          </cell>
          <cell r="I1307" t="str">
            <v>A</v>
          </cell>
          <cell r="J1307" t="str">
            <v>cap_exp</v>
          </cell>
          <cell r="K1307" t="str">
            <v>ret</v>
          </cell>
          <cell r="M1307" t="str">
            <v>2010/12/1/8/A/0</v>
          </cell>
        </row>
        <row r="1308">
          <cell r="A1308" t="str">
            <v>1307</v>
          </cell>
          <cell r="B1308" t="str">
            <v>CI9_8024</v>
          </cell>
          <cell r="C1308" t="str">
            <v>8024 - Plant Trans and Adjs</v>
          </cell>
          <cell r="D1308">
            <v>0</v>
          </cell>
          <cell r="F1308" t="str">
            <v>CATS</v>
          </cell>
          <cell r="H1308" t="str">
            <v>8024</v>
          </cell>
          <cell r="I1308" t="str">
            <v>A</v>
          </cell>
          <cell r="J1308" t="str">
            <v>cap_exp</v>
          </cell>
          <cell r="K1308" t="str">
            <v>plt_tradjs</v>
          </cell>
          <cell r="M1308" t="str">
            <v>2010/12/1/8/A/0</v>
          </cell>
        </row>
        <row r="1309">
          <cell r="A1309" t="str">
            <v>1308</v>
          </cell>
          <cell r="B1309" t="str">
            <v>CIA_8024</v>
          </cell>
          <cell r="C1309" t="str">
            <v>8024 - Reserve Removal Cost</v>
          </cell>
          <cell r="D1309">
            <v>0</v>
          </cell>
          <cell r="F1309" t="str">
            <v>CATS</v>
          </cell>
          <cell r="H1309" t="str">
            <v>8024</v>
          </cell>
          <cell r="I1309" t="str">
            <v>A</v>
          </cell>
          <cell r="J1309" t="str">
            <v>cap_exp</v>
          </cell>
          <cell r="K1309" t="str">
            <v>resv_rem_cost</v>
          </cell>
          <cell r="M1309" t="str">
            <v>2010/12/1/8/A/0</v>
          </cell>
        </row>
        <row r="1310">
          <cell r="A1310" t="str">
            <v>1309</v>
          </cell>
          <cell r="B1310" t="str">
            <v>CIB_8024</v>
          </cell>
          <cell r="C1310" t="str">
            <v>8024 - Reserve Salvage</v>
          </cell>
          <cell r="D1310">
            <v>0</v>
          </cell>
          <cell r="F1310" t="str">
            <v>CATS</v>
          </cell>
          <cell r="H1310" t="str">
            <v>8024</v>
          </cell>
          <cell r="I1310" t="str">
            <v>A</v>
          </cell>
          <cell r="J1310" t="str">
            <v>cap_exp</v>
          </cell>
          <cell r="K1310" t="str">
            <v>resv_salv</v>
          </cell>
          <cell r="M1310" t="str">
            <v>2010/12/1/8/A/0</v>
          </cell>
        </row>
        <row r="1311">
          <cell r="A1311" t="str">
            <v>1310</v>
          </cell>
          <cell r="B1311" t="str">
            <v>CIC_8024</v>
          </cell>
          <cell r="C1311" t="str">
            <v>8024 - Reserve Trans and Adjs</v>
          </cell>
          <cell r="D1311">
            <v>0</v>
          </cell>
          <cell r="F1311" t="str">
            <v>CATS</v>
          </cell>
          <cell r="H1311" t="str">
            <v>8024</v>
          </cell>
          <cell r="I1311" t="str">
            <v>A</v>
          </cell>
          <cell r="J1311" t="str">
            <v>cap_exp</v>
          </cell>
          <cell r="K1311" t="str">
            <v>resv_tradjs</v>
          </cell>
          <cell r="M1311" t="str">
            <v>2010/12/1/8/A/0</v>
          </cell>
        </row>
        <row r="1312">
          <cell r="A1312" t="str">
            <v>1311</v>
          </cell>
          <cell r="B1312" t="str">
            <v>CIP_8024</v>
          </cell>
          <cell r="C1312" t="str">
            <v>8024 - Beginning of Month Plant Balance</v>
          </cell>
          <cell r="D1312">
            <v>32328522.449999999</v>
          </cell>
          <cell r="F1312" t="str">
            <v>PRIOR_JV</v>
          </cell>
          <cell r="H1312" t="str">
            <v>8024</v>
          </cell>
          <cell r="I1312" t="str">
            <v>P</v>
          </cell>
          <cell r="J1312" t="str">
            <v>cap_exp</v>
          </cell>
          <cell r="K1312" t="str">
            <v>beg_plant_bal</v>
          </cell>
          <cell r="M1312" t="str">
            <v>2010/12/1/8/A/0</v>
          </cell>
        </row>
        <row r="1313">
          <cell r="A1313" t="str">
            <v>1312</v>
          </cell>
          <cell r="B1313" t="str">
            <v>CIQ_8024</v>
          </cell>
          <cell r="C1313" t="str">
            <v>8024 - Beginning of Month Reserve Balance</v>
          </cell>
          <cell r="D1313">
            <v>5333953.25</v>
          </cell>
          <cell r="F1313" t="str">
            <v>PRIOR_JV</v>
          </cell>
          <cell r="H1313" t="str">
            <v>8024</v>
          </cell>
          <cell r="I1313" t="str">
            <v>P</v>
          </cell>
          <cell r="J1313" t="str">
            <v>cap_exp</v>
          </cell>
          <cell r="K1313" t="str">
            <v>beg_resv_bal</v>
          </cell>
          <cell r="M1313" t="str">
            <v>2010/12/1/8/A/0</v>
          </cell>
        </row>
        <row r="1314">
          <cell r="A1314" t="str">
            <v>1313</v>
          </cell>
          <cell r="B1314" t="str">
            <v>CIR_8024</v>
          </cell>
          <cell r="C1314" t="str">
            <v>8024 - End of Month Plant Balance</v>
          </cell>
          <cell r="D1314">
            <v>31749546.66</v>
          </cell>
          <cell r="F1314" t="str">
            <v>CALC</v>
          </cell>
          <cell r="H1314" t="str">
            <v>8024</v>
          </cell>
          <cell r="J1314" t="str">
            <v>cap_exp</v>
          </cell>
          <cell r="K1314" t="str">
            <v>end_plant_bal</v>
          </cell>
          <cell r="M1314" t="str">
            <v>2010/12/1/8/A/0</v>
          </cell>
        </row>
        <row r="1315">
          <cell r="A1315" t="str">
            <v>1314</v>
          </cell>
          <cell r="B1315" t="str">
            <v>CIS_8024</v>
          </cell>
          <cell r="C1315" t="str">
            <v>8024 - End of Month Reserve Balance</v>
          </cell>
          <cell r="D1315">
            <v>4824395.37</v>
          </cell>
          <cell r="F1315" t="str">
            <v>CALC</v>
          </cell>
          <cell r="H1315" t="str">
            <v>8024</v>
          </cell>
          <cell r="J1315" t="str">
            <v>cap_exp</v>
          </cell>
          <cell r="K1315" t="str">
            <v>end_resv_bal</v>
          </cell>
          <cell r="M1315" t="str">
            <v>2010/12/1/8/A/0</v>
          </cell>
        </row>
        <row r="1316">
          <cell r="A1316" t="str">
            <v>1315</v>
          </cell>
          <cell r="B1316" t="str">
            <v>CO1_8024</v>
          </cell>
          <cell r="C1316" t="str">
            <v>8024 - Beginning of Month Net Book</v>
          </cell>
          <cell r="D1316">
            <v>26994569.199999999</v>
          </cell>
          <cell r="F1316" t="str">
            <v>CALC</v>
          </cell>
          <cell r="H1316" t="str">
            <v>8024</v>
          </cell>
          <cell r="J1316" t="str">
            <v>cap_exp</v>
          </cell>
          <cell r="K1316" t="str">
            <v>beg_net_book</v>
          </cell>
          <cell r="M1316" t="str">
            <v>2010/12/1/8/A/0</v>
          </cell>
        </row>
        <row r="1317">
          <cell r="A1317" t="str">
            <v>1316</v>
          </cell>
          <cell r="B1317" t="str">
            <v>CO2_8024</v>
          </cell>
          <cell r="C1317" t="str">
            <v>8024 - End of Month Net Book</v>
          </cell>
          <cell r="D1317">
            <v>26925151.289999999</v>
          </cell>
          <cell r="F1317" t="str">
            <v>CALC</v>
          </cell>
          <cell r="H1317" t="str">
            <v>8024</v>
          </cell>
          <cell r="J1317" t="str">
            <v>cap_exp</v>
          </cell>
          <cell r="K1317" t="str">
            <v>end_net_book</v>
          </cell>
          <cell r="M1317" t="str">
            <v>2010/12/1/8/A/0</v>
          </cell>
        </row>
        <row r="1318">
          <cell r="A1318" t="str">
            <v>1317</v>
          </cell>
          <cell r="B1318" t="str">
            <v>CO3_8024</v>
          </cell>
          <cell r="C1318" t="str">
            <v>8024 - Average Net Book</v>
          </cell>
          <cell r="D1318">
            <v>26959860.245000001</v>
          </cell>
          <cell r="F1318" t="str">
            <v>CALC</v>
          </cell>
          <cell r="H1318" t="str">
            <v>8024</v>
          </cell>
          <cell r="J1318" t="str">
            <v>cap_exp</v>
          </cell>
          <cell r="K1318" t="str">
            <v>avg_net_book</v>
          </cell>
          <cell r="M1318" t="str">
            <v>2010/12/1/8/A/0</v>
          </cell>
        </row>
        <row r="1319">
          <cell r="A1319" t="str">
            <v>1318</v>
          </cell>
          <cell r="B1319" t="str">
            <v>CO4_8024</v>
          </cell>
          <cell r="C1319" t="str">
            <v>8024 - Annual Equity Rate</v>
          </cell>
          <cell r="D1319">
            <v>4.7018999999999998E-2</v>
          </cell>
          <cell r="F1319" t="str">
            <v>CALC</v>
          </cell>
          <cell r="H1319" t="str">
            <v>8024</v>
          </cell>
          <cell r="J1319" t="str">
            <v>cap_exp</v>
          </cell>
          <cell r="K1319" t="str">
            <v>equity_ror</v>
          </cell>
          <cell r="M1319" t="str">
            <v>2010/12/1/8/A/0</v>
          </cell>
        </row>
        <row r="1320">
          <cell r="A1320" t="str">
            <v>1319</v>
          </cell>
          <cell r="B1320" t="str">
            <v>CO5_8024</v>
          </cell>
          <cell r="C1320" t="str">
            <v>8024 - Annual Debt Rate</v>
          </cell>
          <cell r="D1320">
            <v>1.9473000000000001E-2</v>
          </cell>
          <cell r="F1320" t="str">
            <v>CALC</v>
          </cell>
          <cell r="H1320" t="str">
            <v>8024</v>
          </cell>
          <cell r="J1320" t="str">
            <v>cap_exp</v>
          </cell>
          <cell r="K1320" t="str">
            <v>debt_ror</v>
          </cell>
          <cell r="M1320" t="str">
            <v>2010/12/1/8/A/0</v>
          </cell>
        </row>
        <row r="1321">
          <cell r="A1321" t="str">
            <v>1320</v>
          </cell>
          <cell r="B1321" t="str">
            <v>CO6_8024</v>
          </cell>
          <cell r="C1321" t="str">
            <v>8024 - State Tax Rate</v>
          </cell>
          <cell r="D1321">
            <v>5.5E-2</v>
          </cell>
          <cell r="F1321" t="str">
            <v>CALC</v>
          </cell>
          <cell r="H1321" t="str">
            <v>8024</v>
          </cell>
          <cell r="J1321" t="str">
            <v>cap_exp</v>
          </cell>
          <cell r="K1321" t="str">
            <v>state_tax_rate</v>
          </cell>
          <cell r="M1321" t="str">
            <v>2010/12/1/8/A/0</v>
          </cell>
        </row>
        <row r="1322">
          <cell r="A1322" t="str">
            <v>1321</v>
          </cell>
          <cell r="B1322" t="str">
            <v>CO7_8024</v>
          </cell>
          <cell r="C1322" t="str">
            <v>8024 - Federal Tax Rate</v>
          </cell>
          <cell r="D1322">
            <v>0.35</v>
          </cell>
          <cell r="F1322" t="str">
            <v>CALC</v>
          </cell>
          <cell r="H1322" t="str">
            <v>8024</v>
          </cell>
          <cell r="J1322" t="str">
            <v>cap_exp</v>
          </cell>
          <cell r="K1322" t="str">
            <v>fed_tax_rate</v>
          </cell>
          <cell r="M1322" t="str">
            <v>2010/12/1/8/A/0</v>
          </cell>
        </row>
        <row r="1323">
          <cell r="A1323" t="str">
            <v>1322</v>
          </cell>
          <cell r="B1323" t="str">
            <v>CO8_8024</v>
          </cell>
          <cell r="C1323" t="str">
            <v>8024 - Grossed State Tax Rate</v>
          </cell>
          <cell r="D1323">
            <v>5.8201058201058198E-2</v>
          </cell>
          <cell r="F1323" t="str">
            <v>CALC</v>
          </cell>
          <cell r="H1323" t="str">
            <v>8024</v>
          </cell>
          <cell r="J1323" t="str">
            <v>cap_exp</v>
          </cell>
          <cell r="K1323" t="str">
            <v>gross_state_tax_rate</v>
          </cell>
          <cell r="M1323" t="str">
            <v>2010/12/1/8/A/0</v>
          </cell>
        </row>
        <row r="1324">
          <cell r="A1324" t="str">
            <v>1323</v>
          </cell>
          <cell r="B1324" t="str">
            <v>CO9_8024</v>
          </cell>
          <cell r="C1324" t="str">
            <v>8024 - Grossed Federal Tax Rate</v>
          </cell>
          <cell r="D1324">
            <v>0.53846153846153799</v>
          </cell>
          <cell r="F1324" t="str">
            <v>CALC</v>
          </cell>
          <cell r="H1324" t="str">
            <v>8024</v>
          </cell>
          <cell r="J1324" t="str">
            <v>cap_exp</v>
          </cell>
          <cell r="K1324" t="str">
            <v>gross_fed_tax_rate</v>
          </cell>
          <cell r="M1324" t="str">
            <v>2010/12/1/8/A/0</v>
          </cell>
        </row>
        <row r="1325">
          <cell r="A1325" t="str">
            <v>1324</v>
          </cell>
          <cell r="B1325" t="str">
            <v>COA_8024</v>
          </cell>
          <cell r="C1325" t="str">
            <v>8024 - Return on Equity Amount</v>
          </cell>
          <cell r="D1325">
            <v>105636.820397983</v>
          </cell>
          <cell r="F1325" t="str">
            <v>CALC</v>
          </cell>
          <cell r="H1325" t="str">
            <v>8024</v>
          </cell>
          <cell r="J1325" t="str">
            <v>cap_exp</v>
          </cell>
          <cell r="K1325" t="str">
            <v>equity_ror_amt</v>
          </cell>
          <cell r="M1325" t="str">
            <v>2010/12/1/8/A/0</v>
          </cell>
        </row>
        <row r="1326">
          <cell r="A1326" t="str">
            <v>1325</v>
          </cell>
          <cell r="B1326" t="str">
            <v>COB_8024</v>
          </cell>
          <cell r="C1326" t="str">
            <v>8024 - State Tax Amount</v>
          </cell>
          <cell r="D1326">
            <v>6148.1747321577604</v>
          </cell>
          <cell r="F1326" t="str">
            <v>CALC</v>
          </cell>
          <cell r="H1326" t="str">
            <v>8024</v>
          </cell>
          <cell r="J1326" t="str">
            <v>cap_exp</v>
          </cell>
          <cell r="K1326" t="str">
            <v>state_tax_amt</v>
          </cell>
          <cell r="M1326" t="str">
            <v>2010/12/1/8/A/0</v>
          </cell>
        </row>
        <row r="1327">
          <cell r="A1327" t="str">
            <v>1326</v>
          </cell>
          <cell r="B1327" t="str">
            <v>COC_8024</v>
          </cell>
          <cell r="C1327" t="str">
            <v>8024 - Federal Tax Amount</v>
          </cell>
          <cell r="D1327">
            <v>60191.920454691397</v>
          </cell>
          <cell r="F1327" t="str">
            <v>CALC</v>
          </cell>
          <cell r="H1327" t="str">
            <v>8024</v>
          </cell>
          <cell r="J1327" t="str">
            <v>cap_exp</v>
          </cell>
          <cell r="K1327" t="str">
            <v>fed_tax_amt</v>
          </cell>
          <cell r="M1327" t="str">
            <v>2010/12/1/8/A/0</v>
          </cell>
        </row>
        <row r="1328">
          <cell r="A1328" t="str">
            <v>1327</v>
          </cell>
          <cell r="B1328" t="str">
            <v>COD_8024</v>
          </cell>
          <cell r="C1328" t="str">
            <v>8024 - Return on Debt Amount</v>
          </cell>
          <cell r="D1328">
            <v>43750.461205585998</v>
          </cell>
          <cell r="F1328" t="str">
            <v>CALC</v>
          </cell>
          <cell r="H1328" t="str">
            <v>8024</v>
          </cell>
          <cell r="J1328" t="str">
            <v>cap_exp</v>
          </cell>
          <cell r="K1328" t="str">
            <v>debt_ror_amt</v>
          </cell>
          <cell r="M1328" t="str">
            <v>2010/12/1/8/A/0</v>
          </cell>
        </row>
        <row r="1329">
          <cell r="A1329" t="str">
            <v>1328</v>
          </cell>
          <cell r="B1329" t="str">
            <v>COE_8024</v>
          </cell>
          <cell r="C1329" t="str">
            <v>8024 - Total Cap Exp Amount</v>
          </cell>
          <cell r="D1329">
            <v>285145.28679041797</v>
          </cell>
          <cell r="F1329" t="str">
            <v>CALC</v>
          </cell>
          <cell r="H1329" t="str">
            <v>8024</v>
          </cell>
          <cell r="J1329" t="str">
            <v>cap_exp</v>
          </cell>
          <cell r="K1329" t="str">
            <v>total_amt</v>
          </cell>
          <cell r="M1329" t="str">
            <v>2010/12/1/8/A/0</v>
          </cell>
        </row>
        <row r="1330">
          <cell r="A1330" t="str">
            <v>1329</v>
          </cell>
          <cell r="B1330" t="str">
            <v>COF_8024</v>
          </cell>
          <cell r="C1330" t="str">
            <v>8024 - CP Allocation Factor</v>
          </cell>
          <cell r="D1330">
            <v>0</v>
          </cell>
          <cell r="F1330" t="str">
            <v>CALC</v>
          </cell>
          <cell r="H1330" t="str">
            <v>8024</v>
          </cell>
          <cell r="J1330" t="str">
            <v>cap_exp</v>
          </cell>
          <cell r="K1330" t="str">
            <v>alloc_cp</v>
          </cell>
          <cell r="M1330" t="str">
            <v>2010/12/1/8/A/0</v>
          </cell>
        </row>
        <row r="1331">
          <cell r="A1331" t="str">
            <v>1330</v>
          </cell>
          <cell r="B1331" t="str">
            <v>COG_8024</v>
          </cell>
          <cell r="C1331" t="str">
            <v>8024 - GCP Allocation Factor</v>
          </cell>
          <cell r="D1331">
            <v>0</v>
          </cell>
          <cell r="F1331" t="str">
            <v>CALC</v>
          </cell>
          <cell r="H1331" t="str">
            <v>8024</v>
          </cell>
          <cell r="J1331" t="str">
            <v>cap_exp</v>
          </cell>
          <cell r="K1331" t="str">
            <v>alloc_gcp</v>
          </cell>
          <cell r="M1331" t="str">
            <v>2010/12/1/8/A/0</v>
          </cell>
        </row>
        <row r="1332">
          <cell r="A1332" t="str">
            <v>1331</v>
          </cell>
          <cell r="B1332" t="str">
            <v>COH_8024</v>
          </cell>
          <cell r="C1332" t="str">
            <v>8024 - Energy Allocation Factor</v>
          </cell>
          <cell r="D1332">
            <v>1</v>
          </cell>
          <cell r="F1332" t="str">
            <v>CALC</v>
          </cell>
          <cell r="H1332" t="str">
            <v>8024</v>
          </cell>
          <cell r="J1332" t="str">
            <v>cap_exp</v>
          </cell>
          <cell r="K1332" t="str">
            <v>alloc_engy</v>
          </cell>
          <cell r="M1332" t="str">
            <v>2010/12/1/8/A/0</v>
          </cell>
        </row>
        <row r="1333">
          <cell r="A1333" t="str">
            <v>1332</v>
          </cell>
          <cell r="B1333" t="str">
            <v>COI_8024</v>
          </cell>
          <cell r="C1333" t="str">
            <v>8024 - CP Allocation Cap Exp Amount</v>
          </cell>
          <cell r="D1333">
            <v>0</v>
          </cell>
          <cell r="F1333" t="str">
            <v>CALC</v>
          </cell>
          <cell r="H1333" t="str">
            <v>8024</v>
          </cell>
          <cell r="J1333" t="str">
            <v>cap_exp</v>
          </cell>
          <cell r="K1333" t="str">
            <v>alloc_cp_amt</v>
          </cell>
          <cell r="M1333" t="str">
            <v>2010/12/1/8/A/0</v>
          </cell>
        </row>
        <row r="1334">
          <cell r="A1334" t="str">
            <v>1333</v>
          </cell>
          <cell r="B1334" t="str">
            <v>COJ_8024</v>
          </cell>
          <cell r="C1334" t="str">
            <v>8024 - GCP Allocation Cap Exp Amount</v>
          </cell>
          <cell r="D1334">
            <v>0</v>
          </cell>
          <cell r="F1334" t="str">
            <v>CALC</v>
          </cell>
          <cell r="H1334" t="str">
            <v>8024</v>
          </cell>
          <cell r="J1334" t="str">
            <v>cap_exp</v>
          </cell>
          <cell r="K1334" t="str">
            <v>alloc_gcp_amt</v>
          </cell>
          <cell r="M1334" t="str">
            <v>2010/12/1/8/A/0</v>
          </cell>
        </row>
        <row r="1335">
          <cell r="A1335" t="str">
            <v>1334</v>
          </cell>
          <cell r="B1335" t="str">
            <v>COK_8024</v>
          </cell>
          <cell r="C1335" t="str">
            <v>8024 - Energy Allocation Cap Exp Amount</v>
          </cell>
          <cell r="D1335">
            <v>285145.28679041797</v>
          </cell>
          <cell r="F1335" t="str">
            <v>CALC</v>
          </cell>
          <cell r="H1335" t="str">
            <v>8024</v>
          </cell>
          <cell r="J1335" t="str">
            <v>cap_exp</v>
          </cell>
          <cell r="K1335" t="str">
            <v>alloc_engy_amt</v>
          </cell>
          <cell r="M1335" t="str">
            <v>2010/12/1/8/A/0</v>
          </cell>
        </row>
        <row r="1336">
          <cell r="A1336" t="str">
            <v>1335</v>
          </cell>
          <cell r="B1336" t="str">
            <v>COL_8024</v>
          </cell>
          <cell r="C1336" t="str">
            <v>8024 - CP Jurisdictional Factor</v>
          </cell>
          <cell r="D1336">
            <v>0.98031049999999997</v>
          </cell>
          <cell r="F1336" t="str">
            <v>CALC</v>
          </cell>
          <cell r="H1336" t="str">
            <v>8024</v>
          </cell>
          <cell r="J1336" t="str">
            <v>cap_exp</v>
          </cell>
          <cell r="K1336" t="str">
            <v>juris_cp_factor</v>
          </cell>
          <cell r="M1336" t="str">
            <v>2010/12/1/8/A/0</v>
          </cell>
        </row>
        <row r="1337">
          <cell r="A1337" t="str">
            <v>1336</v>
          </cell>
          <cell r="B1337" t="str">
            <v>COM_8024</v>
          </cell>
          <cell r="C1337" t="str">
            <v>8024 - GCP Jurisdictional Factor</v>
          </cell>
          <cell r="D1337">
            <v>1</v>
          </cell>
          <cell r="F1337" t="str">
            <v>CALC</v>
          </cell>
          <cell r="H1337" t="str">
            <v>8024</v>
          </cell>
          <cell r="J1337" t="str">
            <v>cap_exp</v>
          </cell>
          <cell r="K1337" t="str">
            <v>juris_gcp_factor</v>
          </cell>
          <cell r="M1337" t="str">
            <v>2010/12/1/8/A/0</v>
          </cell>
        </row>
        <row r="1338">
          <cell r="A1338" t="str">
            <v>1337</v>
          </cell>
          <cell r="B1338" t="str">
            <v>CON_8024</v>
          </cell>
          <cell r="C1338" t="str">
            <v>8024 - Energy Jurisdictional Factor</v>
          </cell>
          <cell r="D1338">
            <v>0.980271</v>
          </cell>
          <cell r="F1338" t="str">
            <v>CALC</v>
          </cell>
          <cell r="H1338" t="str">
            <v>8024</v>
          </cell>
          <cell r="J1338" t="str">
            <v>cap_exp</v>
          </cell>
          <cell r="K1338" t="str">
            <v>juris_engy_factor</v>
          </cell>
          <cell r="M1338" t="str">
            <v>2010/12/1/8/A/0</v>
          </cell>
        </row>
        <row r="1339">
          <cell r="A1339" t="str">
            <v>1338</v>
          </cell>
          <cell r="B1339" t="str">
            <v>COO_8024</v>
          </cell>
          <cell r="C1339" t="str">
            <v>8024 - CP Jurisdictional Cap Exp Amount</v>
          </cell>
          <cell r="D1339">
            <v>0</v>
          </cell>
          <cell r="F1339" t="str">
            <v>CALC</v>
          </cell>
          <cell r="H1339" t="str">
            <v>8024</v>
          </cell>
          <cell r="J1339" t="str">
            <v>cap_exp</v>
          </cell>
          <cell r="K1339" t="str">
            <v>juris_cp_amt</v>
          </cell>
          <cell r="M1339" t="str">
            <v>2010/12/1/8/A/0</v>
          </cell>
        </row>
        <row r="1340">
          <cell r="A1340" t="str">
            <v>1339</v>
          </cell>
          <cell r="B1340" t="str">
            <v>COP_8024</v>
          </cell>
          <cell r="C1340" t="str">
            <v>8024 - GCP Jurisdictional Cap Exp Amount</v>
          </cell>
          <cell r="D1340">
            <v>0</v>
          </cell>
          <cell r="F1340" t="str">
            <v>CALC</v>
          </cell>
          <cell r="H1340" t="str">
            <v>8024</v>
          </cell>
          <cell r="J1340" t="str">
            <v>cap_exp</v>
          </cell>
          <cell r="K1340" t="str">
            <v>juris_gcp_amt</v>
          </cell>
          <cell r="M1340" t="str">
            <v>2010/12/1/8/A/0</v>
          </cell>
        </row>
        <row r="1341">
          <cell r="A1341" t="str">
            <v>1340</v>
          </cell>
          <cell r="B1341" t="str">
            <v>COQ_8024</v>
          </cell>
          <cell r="C1341" t="str">
            <v>8024 - Energy Jurisdictional Cap Exp Amount</v>
          </cell>
          <cell r="D1341">
            <v>279519.65542733</v>
          </cell>
          <cell r="F1341" t="str">
            <v>CALC</v>
          </cell>
          <cell r="H1341" t="str">
            <v>8024</v>
          </cell>
          <cell r="J1341" t="str">
            <v>cap_exp</v>
          </cell>
          <cell r="K1341" t="str">
            <v>juris_engy_amt</v>
          </cell>
          <cell r="M1341" t="str">
            <v>2010/12/1/8/A/0</v>
          </cell>
        </row>
        <row r="1342">
          <cell r="A1342" t="str">
            <v>1341</v>
          </cell>
          <cell r="B1342" t="str">
            <v>COR_8024</v>
          </cell>
          <cell r="C1342" t="str">
            <v>8024 - Total Jurisdictional Cap Exp Amount</v>
          </cell>
          <cell r="D1342">
            <v>279519.65542733</v>
          </cell>
          <cell r="F1342" t="str">
            <v>CALC</v>
          </cell>
          <cell r="H1342" t="str">
            <v>8024</v>
          </cell>
          <cell r="J1342" t="str">
            <v>cap_exp</v>
          </cell>
          <cell r="K1342" t="str">
            <v>total_juris_amt</v>
          </cell>
          <cell r="M1342" t="str">
            <v>2010/12/1/8/A/0</v>
          </cell>
        </row>
        <row r="1343">
          <cell r="A1343" t="str">
            <v>1342</v>
          </cell>
          <cell r="B1343" t="str">
            <v>CI1_8025</v>
          </cell>
          <cell r="C1343" t="str">
            <v>8025 - Depreciation Expense</v>
          </cell>
          <cell r="D1343">
            <v>151816.6</v>
          </cell>
          <cell r="F1343" t="str">
            <v>CATS</v>
          </cell>
          <cell r="H1343" t="str">
            <v>8025</v>
          </cell>
          <cell r="I1343" t="str">
            <v>A</v>
          </cell>
          <cell r="J1343" t="str">
            <v>cap_exp</v>
          </cell>
          <cell r="K1343" t="str">
            <v>depr_exp</v>
          </cell>
          <cell r="M1343" t="str">
            <v>2010/12/1/8/A/0</v>
          </cell>
        </row>
        <row r="1344">
          <cell r="A1344" t="str">
            <v>1343</v>
          </cell>
          <cell r="B1344" t="str">
            <v>CI5_8025</v>
          </cell>
          <cell r="C1344" t="str">
            <v>8025 - End of Month CWIP Balance</v>
          </cell>
          <cell r="D1344">
            <v>0</v>
          </cell>
          <cell r="F1344" t="str">
            <v>CALC</v>
          </cell>
          <cell r="H1344" t="str">
            <v>8025</v>
          </cell>
          <cell r="J1344" t="str">
            <v>cap_exp</v>
          </cell>
          <cell r="K1344" t="str">
            <v>end_cwip_bal</v>
          </cell>
          <cell r="M1344" t="str">
            <v>2010/12/1/8/A/0</v>
          </cell>
        </row>
        <row r="1345">
          <cell r="A1345" t="str">
            <v>1344</v>
          </cell>
          <cell r="B1345" t="str">
            <v>CI7_8025</v>
          </cell>
          <cell r="C1345" t="str">
            <v>8025 - Plant Additions</v>
          </cell>
          <cell r="D1345">
            <v>0</v>
          </cell>
          <cell r="F1345" t="str">
            <v>CATS</v>
          </cell>
          <cell r="H1345" t="str">
            <v>8025</v>
          </cell>
          <cell r="I1345" t="str">
            <v>A</v>
          </cell>
          <cell r="J1345" t="str">
            <v>cap_exp</v>
          </cell>
          <cell r="K1345" t="str">
            <v>plt_add</v>
          </cell>
          <cell r="M1345" t="str">
            <v>2010/12/1/8/A/0</v>
          </cell>
        </row>
        <row r="1346">
          <cell r="A1346" t="str">
            <v>1345</v>
          </cell>
          <cell r="B1346" t="str">
            <v>CI8_8025</v>
          </cell>
          <cell r="C1346" t="str">
            <v>8025 - Retirements</v>
          </cell>
          <cell r="D1346">
            <v>0</v>
          </cell>
          <cell r="F1346" t="str">
            <v>CATS</v>
          </cell>
          <cell r="H1346" t="str">
            <v>8025</v>
          </cell>
          <cell r="I1346" t="str">
            <v>A</v>
          </cell>
          <cell r="J1346" t="str">
            <v>cap_exp</v>
          </cell>
          <cell r="K1346" t="str">
            <v>ret</v>
          </cell>
          <cell r="M1346" t="str">
            <v>2010/12/1/8/A/0</v>
          </cell>
        </row>
        <row r="1347">
          <cell r="A1347" t="str">
            <v>1346</v>
          </cell>
          <cell r="B1347" t="str">
            <v>CI9_8025</v>
          </cell>
          <cell r="C1347" t="str">
            <v>8025 - Plant Trans and Adjs</v>
          </cell>
          <cell r="D1347">
            <v>0</v>
          </cell>
          <cell r="F1347" t="str">
            <v>CATS</v>
          </cell>
          <cell r="H1347" t="str">
            <v>8025</v>
          </cell>
          <cell r="I1347" t="str">
            <v>A</v>
          </cell>
          <cell r="J1347" t="str">
            <v>cap_exp</v>
          </cell>
          <cell r="K1347" t="str">
            <v>plt_tradjs</v>
          </cell>
          <cell r="M1347" t="str">
            <v>2010/12/1/8/A/0</v>
          </cell>
        </row>
        <row r="1348">
          <cell r="A1348" t="str">
            <v>1347</v>
          </cell>
          <cell r="B1348" t="str">
            <v>CIA_8025</v>
          </cell>
          <cell r="C1348" t="str">
            <v>8025 - Reserve Removal Cost</v>
          </cell>
          <cell r="D1348">
            <v>0</v>
          </cell>
          <cell r="F1348" t="str">
            <v>CATS</v>
          </cell>
          <cell r="H1348" t="str">
            <v>8025</v>
          </cell>
          <cell r="I1348" t="str">
            <v>A</v>
          </cell>
          <cell r="J1348" t="str">
            <v>cap_exp</v>
          </cell>
          <cell r="K1348" t="str">
            <v>resv_rem_cost</v>
          </cell>
          <cell r="M1348" t="str">
            <v>2010/12/1/8/A/0</v>
          </cell>
        </row>
        <row r="1349">
          <cell r="A1349" t="str">
            <v>1348</v>
          </cell>
          <cell r="B1349" t="str">
            <v>CIB_8025</v>
          </cell>
          <cell r="C1349" t="str">
            <v>8025 - Reserve Salvage</v>
          </cell>
          <cell r="D1349">
            <v>0</v>
          </cell>
          <cell r="F1349" t="str">
            <v>CATS</v>
          </cell>
          <cell r="H1349" t="str">
            <v>8025</v>
          </cell>
          <cell r="I1349" t="str">
            <v>A</v>
          </cell>
          <cell r="J1349" t="str">
            <v>cap_exp</v>
          </cell>
          <cell r="K1349" t="str">
            <v>resv_salv</v>
          </cell>
          <cell r="M1349" t="str">
            <v>2010/12/1/8/A/0</v>
          </cell>
        </row>
        <row r="1350">
          <cell r="A1350" t="str">
            <v>1349</v>
          </cell>
          <cell r="B1350" t="str">
            <v>CIC_8025</v>
          </cell>
          <cell r="C1350" t="str">
            <v>8025 - Reserve Trans and Adjs</v>
          </cell>
          <cell r="D1350">
            <v>0</v>
          </cell>
          <cell r="F1350" t="str">
            <v>CATS</v>
          </cell>
          <cell r="H1350" t="str">
            <v>8025</v>
          </cell>
          <cell r="I1350" t="str">
            <v>A</v>
          </cell>
          <cell r="J1350" t="str">
            <v>cap_exp</v>
          </cell>
          <cell r="K1350" t="str">
            <v>resv_tradjs</v>
          </cell>
          <cell r="M1350" t="str">
            <v>2010/12/1/8/A/0</v>
          </cell>
        </row>
        <row r="1351">
          <cell r="A1351" t="str">
            <v>1350</v>
          </cell>
          <cell r="B1351" t="str">
            <v>CIP_8025</v>
          </cell>
          <cell r="C1351" t="str">
            <v>8025 - Beginning of Month Plant Balance</v>
          </cell>
          <cell r="D1351">
            <v>81901169.489999995</v>
          </cell>
          <cell r="F1351" t="str">
            <v>PRIOR_JV</v>
          </cell>
          <cell r="H1351" t="str">
            <v>8025</v>
          </cell>
          <cell r="I1351" t="str">
            <v>P</v>
          </cell>
          <cell r="J1351" t="str">
            <v>cap_exp</v>
          </cell>
          <cell r="K1351" t="str">
            <v>beg_plant_bal</v>
          </cell>
          <cell r="M1351" t="str">
            <v>2010/12/1/8/A/0</v>
          </cell>
        </row>
        <row r="1352">
          <cell r="A1352" t="str">
            <v>1351</v>
          </cell>
          <cell r="B1352" t="str">
            <v>CIQ_8025</v>
          </cell>
          <cell r="C1352" t="str">
            <v>8025 - Beginning of Month Reserve Balance</v>
          </cell>
          <cell r="D1352">
            <v>14099945.859999999</v>
          </cell>
          <cell r="F1352" t="str">
            <v>PRIOR_JV</v>
          </cell>
          <cell r="H1352" t="str">
            <v>8025</v>
          </cell>
          <cell r="I1352" t="str">
            <v>P</v>
          </cell>
          <cell r="J1352" t="str">
            <v>cap_exp</v>
          </cell>
          <cell r="K1352" t="str">
            <v>beg_resv_bal</v>
          </cell>
          <cell r="M1352" t="str">
            <v>2010/12/1/8/A/0</v>
          </cell>
        </row>
        <row r="1353">
          <cell r="A1353" t="str">
            <v>1352</v>
          </cell>
          <cell r="B1353" t="str">
            <v>CIR_8025</v>
          </cell>
          <cell r="C1353" t="str">
            <v>8025 - End of Month Plant Balance</v>
          </cell>
          <cell r="D1353">
            <v>81901169.489999995</v>
          </cell>
          <cell r="F1353" t="str">
            <v>CALC</v>
          </cell>
          <cell r="H1353" t="str">
            <v>8025</v>
          </cell>
          <cell r="J1353" t="str">
            <v>cap_exp</v>
          </cell>
          <cell r="K1353" t="str">
            <v>end_plant_bal</v>
          </cell>
          <cell r="M1353" t="str">
            <v>2010/12/1/8/A/0</v>
          </cell>
        </row>
        <row r="1354">
          <cell r="A1354" t="str">
            <v>1353</v>
          </cell>
          <cell r="B1354" t="str">
            <v>CIS_8025</v>
          </cell>
          <cell r="C1354" t="str">
            <v>8025 - End of Month Reserve Balance</v>
          </cell>
          <cell r="D1354">
            <v>14251762.460000001</v>
          </cell>
          <cell r="F1354" t="str">
            <v>CALC</v>
          </cell>
          <cell r="H1354" t="str">
            <v>8025</v>
          </cell>
          <cell r="J1354" t="str">
            <v>cap_exp</v>
          </cell>
          <cell r="K1354" t="str">
            <v>end_resv_bal</v>
          </cell>
          <cell r="M1354" t="str">
            <v>2010/12/1/8/A/0</v>
          </cell>
        </row>
        <row r="1355">
          <cell r="A1355" t="str">
            <v>1354</v>
          </cell>
          <cell r="B1355" t="str">
            <v>CO1_8025</v>
          </cell>
          <cell r="C1355" t="str">
            <v>8025 - Beginning of Month Net Book</v>
          </cell>
          <cell r="D1355">
            <v>67801223.629999995</v>
          </cell>
          <cell r="F1355" t="str">
            <v>CALC</v>
          </cell>
          <cell r="H1355" t="str">
            <v>8025</v>
          </cell>
          <cell r="J1355" t="str">
            <v>cap_exp</v>
          </cell>
          <cell r="K1355" t="str">
            <v>beg_net_book</v>
          </cell>
          <cell r="M1355" t="str">
            <v>2010/12/1/8/A/0</v>
          </cell>
        </row>
        <row r="1356">
          <cell r="A1356" t="str">
            <v>1355</v>
          </cell>
          <cell r="B1356" t="str">
            <v>CO2_8025</v>
          </cell>
          <cell r="C1356" t="str">
            <v>8025 - End of Month Net Book</v>
          </cell>
          <cell r="D1356">
            <v>67649407.030000001</v>
          </cell>
          <cell r="F1356" t="str">
            <v>CALC</v>
          </cell>
          <cell r="H1356" t="str">
            <v>8025</v>
          </cell>
          <cell r="J1356" t="str">
            <v>cap_exp</v>
          </cell>
          <cell r="K1356" t="str">
            <v>end_net_book</v>
          </cell>
          <cell r="M1356" t="str">
            <v>2010/12/1/8/A/0</v>
          </cell>
        </row>
        <row r="1357">
          <cell r="A1357" t="str">
            <v>1356</v>
          </cell>
          <cell r="B1357" t="str">
            <v>CO3_8025</v>
          </cell>
          <cell r="C1357" t="str">
            <v>8025 - Average Net Book</v>
          </cell>
          <cell r="D1357">
            <v>67725315.329999998</v>
          </cell>
          <cell r="F1357" t="str">
            <v>CALC</v>
          </cell>
          <cell r="H1357" t="str">
            <v>8025</v>
          </cell>
          <cell r="J1357" t="str">
            <v>cap_exp</v>
          </cell>
          <cell r="K1357" t="str">
            <v>avg_net_book</v>
          </cell>
          <cell r="M1357" t="str">
            <v>2010/12/1/8/A/0</v>
          </cell>
        </row>
        <row r="1358">
          <cell r="A1358" t="str">
            <v>1357</v>
          </cell>
          <cell r="B1358" t="str">
            <v>CO4_8025</v>
          </cell>
          <cell r="C1358" t="str">
            <v>8025 - Annual Equity Rate</v>
          </cell>
          <cell r="D1358">
            <v>4.7018999999999998E-2</v>
          </cell>
          <cell r="F1358" t="str">
            <v>CALC</v>
          </cell>
          <cell r="H1358" t="str">
            <v>8025</v>
          </cell>
          <cell r="J1358" t="str">
            <v>cap_exp</v>
          </cell>
          <cell r="K1358" t="str">
            <v>equity_ror</v>
          </cell>
          <cell r="M1358" t="str">
            <v>2010/12/1/8/A/0</v>
          </cell>
        </row>
        <row r="1359">
          <cell r="A1359" t="str">
            <v>1358</v>
          </cell>
          <cell r="B1359" t="str">
            <v>CO5_8025</v>
          </cell>
          <cell r="C1359" t="str">
            <v>8025 - Annual Debt Rate</v>
          </cell>
          <cell r="D1359">
            <v>1.9473000000000001E-2</v>
          </cell>
          <cell r="F1359" t="str">
            <v>CALC</v>
          </cell>
          <cell r="H1359" t="str">
            <v>8025</v>
          </cell>
          <cell r="J1359" t="str">
            <v>cap_exp</v>
          </cell>
          <cell r="K1359" t="str">
            <v>debt_ror</v>
          </cell>
          <cell r="M1359" t="str">
            <v>2010/12/1/8/A/0</v>
          </cell>
        </row>
        <row r="1360">
          <cell r="A1360" t="str">
            <v>1359</v>
          </cell>
          <cell r="B1360" t="str">
            <v>CO6_8025</v>
          </cell>
          <cell r="C1360" t="str">
            <v>8025 - State Tax Rate</v>
          </cell>
          <cell r="D1360">
            <v>5.5E-2</v>
          </cell>
          <cell r="F1360" t="str">
            <v>CALC</v>
          </cell>
          <cell r="H1360" t="str">
            <v>8025</v>
          </cell>
          <cell r="J1360" t="str">
            <v>cap_exp</v>
          </cell>
          <cell r="K1360" t="str">
            <v>state_tax_rate</v>
          </cell>
          <cell r="M1360" t="str">
            <v>2010/12/1/8/A/0</v>
          </cell>
        </row>
        <row r="1361">
          <cell r="A1361" t="str">
            <v>1360</v>
          </cell>
          <cell r="B1361" t="str">
            <v>CO7_8025</v>
          </cell>
          <cell r="C1361" t="str">
            <v>8025 - Federal Tax Rate</v>
          </cell>
          <cell r="D1361">
            <v>0.35</v>
          </cell>
          <cell r="F1361" t="str">
            <v>CALC</v>
          </cell>
          <cell r="H1361" t="str">
            <v>8025</v>
          </cell>
          <cell r="J1361" t="str">
            <v>cap_exp</v>
          </cell>
          <cell r="K1361" t="str">
            <v>fed_tax_rate</v>
          </cell>
          <cell r="M1361" t="str">
            <v>2010/12/1/8/A/0</v>
          </cell>
        </row>
        <row r="1362">
          <cell r="A1362" t="str">
            <v>1361</v>
          </cell>
          <cell r="B1362" t="str">
            <v>CO8_8025</v>
          </cell>
          <cell r="C1362" t="str">
            <v>8025 - Grossed State Tax Rate</v>
          </cell>
          <cell r="D1362">
            <v>5.8201058201058198E-2</v>
          </cell>
          <cell r="F1362" t="str">
            <v>CALC</v>
          </cell>
          <cell r="H1362" t="str">
            <v>8025</v>
          </cell>
          <cell r="J1362" t="str">
            <v>cap_exp</v>
          </cell>
          <cell r="K1362" t="str">
            <v>gross_state_tax_rate</v>
          </cell>
          <cell r="M1362" t="str">
            <v>2010/12/1/8/A/0</v>
          </cell>
        </row>
        <row r="1363">
          <cell r="A1363" t="str">
            <v>1362</v>
          </cell>
          <cell r="B1363" t="str">
            <v>CO9_8025</v>
          </cell>
          <cell r="C1363" t="str">
            <v>8025 - Grossed Federal Tax Rate</v>
          </cell>
          <cell r="D1363">
            <v>0.53846153846153799</v>
          </cell>
          <cell r="F1363" t="str">
            <v>CALC</v>
          </cell>
          <cell r="H1363" t="str">
            <v>8025</v>
          </cell>
          <cell r="J1363" t="str">
            <v>cap_exp</v>
          </cell>
          <cell r="K1363" t="str">
            <v>gross_fed_tax_rate</v>
          </cell>
          <cell r="M1363" t="str">
            <v>2010/12/1/8/A/0</v>
          </cell>
        </row>
        <row r="1364">
          <cell r="A1364" t="str">
            <v>1363</v>
          </cell>
          <cell r="B1364" t="str">
            <v>COA_8025</v>
          </cell>
          <cell r="C1364" t="str">
            <v>8025 - Return on Equity Amount</v>
          </cell>
          <cell r="D1364">
            <v>265368.10305753897</v>
          </cell>
          <cell r="F1364" t="str">
            <v>CALC</v>
          </cell>
          <cell r="H1364" t="str">
            <v>8025</v>
          </cell>
          <cell r="J1364" t="str">
            <v>cap_exp</v>
          </cell>
          <cell r="K1364" t="str">
            <v>equity_ror_amt</v>
          </cell>
          <cell r="M1364" t="str">
            <v>2010/12/1/8/A/0</v>
          </cell>
        </row>
        <row r="1365">
          <cell r="A1365" t="str">
            <v>1364</v>
          </cell>
          <cell r="B1365" t="str">
            <v>COB_8025</v>
          </cell>
          <cell r="C1365" t="str">
            <v>8025 - State Tax Amount</v>
          </cell>
          <cell r="D1365">
            <v>15444.7044107562</v>
          </cell>
          <cell r="F1365" t="str">
            <v>CALC</v>
          </cell>
          <cell r="H1365" t="str">
            <v>8025</v>
          </cell>
          <cell r="J1365" t="str">
            <v>cap_exp</v>
          </cell>
          <cell r="K1365" t="str">
            <v>state_tax_amt</v>
          </cell>
          <cell r="M1365" t="str">
            <v>2010/12/1/8/A/0</v>
          </cell>
        </row>
        <row r="1366">
          <cell r="A1366" t="str">
            <v>1365</v>
          </cell>
          <cell r="B1366" t="str">
            <v>COC_8025</v>
          </cell>
          <cell r="C1366" t="str">
            <v>8025 - Federal Tax Amount</v>
          </cell>
          <cell r="D1366">
            <v>151206.896329082</v>
          </cell>
          <cell r="F1366" t="str">
            <v>CALC</v>
          </cell>
          <cell r="H1366" t="str">
            <v>8025</v>
          </cell>
          <cell r="J1366" t="str">
            <v>cap_exp</v>
          </cell>
          <cell r="K1366" t="str">
            <v>fed_tax_amt</v>
          </cell>
          <cell r="M1366" t="str">
            <v>2010/12/1/8/A/0</v>
          </cell>
        </row>
        <row r="1367">
          <cell r="A1367" t="str">
            <v>1366</v>
          </cell>
          <cell r="B1367" t="str">
            <v>COD_8025</v>
          </cell>
          <cell r="C1367" t="str">
            <v>8025 - Return on Debt Amount</v>
          </cell>
          <cell r="D1367">
            <v>109904.64171752401</v>
          </cell>
          <cell r="F1367" t="str">
            <v>CALC</v>
          </cell>
          <cell r="H1367" t="str">
            <v>8025</v>
          </cell>
          <cell r="J1367" t="str">
            <v>cap_exp</v>
          </cell>
          <cell r="K1367" t="str">
            <v>debt_ror_amt</v>
          </cell>
          <cell r="M1367" t="str">
            <v>2010/12/1/8/A/0</v>
          </cell>
        </row>
        <row r="1368">
          <cell r="A1368" t="str">
            <v>1367</v>
          </cell>
          <cell r="B1368" t="str">
            <v>COE_8025</v>
          </cell>
          <cell r="C1368" t="str">
            <v>8025 - Total Cap Exp Amount</v>
          </cell>
          <cell r="D1368">
            <v>693740.94551490096</v>
          </cell>
          <cell r="F1368" t="str">
            <v>CALC</v>
          </cell>
          <cell r="H1368" t="str">
            <v>8025</v>
          </cell>
          <cell r="J1368" t="str">
            <v>cap_exp</v>
          </cell>
          <cell r="K1368" t="str">
            <v>total_amt</v>
          </cell>
          <cell r="M1368" t="str">
            <v>2010/12/1/8/A/0</v>
          </cell>
        </row>
        <row r="1369">
          <cell r="A1369" t="str">
            <v>1368</v>
          </cell>
          <cell r="B1369" t="str">
            <v>COF_8025</v>
          </cell>
          <cell r="C1369" t="str">
            <v>8025 - CP Allocation Factor</v>
          </cell>
          <cell r="D1369">
            <v>0</v>
          </cell>
          <cell r="F1369" t="str">
            <v>CALC</v>
          </cell>
          <cell r="H1369" t="str">
            <v>8025</v>
          </cell>
          <cell r="J1369" t="str">
            <v>cap_exp</v>
          </cell>
          <cell r="K1369" t="str">
            <v>alloc_cp</v>
          </cell>
          <cell r="M1369" t="str">
            <v>2010/12/1/8/A/0</v>
          </cell>
        </row>
        <row r="1370">
          <cell r="A1370" t="str">
            <v>1369</v>
          </cell>
          <cell r="B1370" t="str">
            <v>COG_8025</v>
          </cell>
          <cell r="C1370" t="str">
            <v>8025 - GCP Allocation Factor</v>
          </cell>
          <cell r="D1370">
            <v>0</v>
          </cell>
          <cell r="F1370" t="str">
            <v>CALC</v>
          </cell>
          <cell r="H1370" t="str">
            <v>8025</v>
          </cell>
          <cell r="J1370" t="str">
            <v>cap_exp</v>
          </cell>
          <cell r="K1370" t="str">
            <v>alloc_gcp</v>
          </cell>
          <cell r="M1370" t="str">
            <v>2010/12/1/8/A/0</v>
          </cell>
        </row>
        <row r="1371">
          <cell r="A1371" t="str">
            <v>1370</v>
          </cell>
          <cell r="B1371" t="str">
            <v>COH_8025</v>
          </cell>
          <cell r="C1371" t="str">
            <v>8025 - Energy Allocation Factor</v>
          </cell>
          <cell r="D1371">
            <v>1</v>
          </cell>
          <cell r="F1371" t="str">
            <v>CALC</v>
          </cell>
          <cell r="H1371" t="str">
            <v>8025</v>
          </cell>
          <cell r="J1371" t="str">
            <v>cap_exp</v>
          </cell>
          <cell r="K1371" t="str">
            <v>alloc_engy</v>
          </cell>
          <cell r="M1371" t="str">
            <v>2010/12/1/8/A/0</v>
          </cell>
        </row>
        <row r="1372">
          <cell r="A1372" t="str">
            <v>1371</v>
          </cell>
          <cell r="B1372" t="str">
            <v>COI_8025</v>
          </cell>
          <cell r="C1372" t="str">
            <v>8025 - CP Allocation Cap Exp Amount</v>
          </cell>
          <cell r="D1372">
            <v>0</v>
          </cell>
          <cell r="F1372" t="str">
            <v>CALC</v>
          </cell>
          <cell r="H1372" t="str">
            <v>8025</v>
          </cell>
          <cell r="J1372" t="str">
            <v>cap_exp</v>
          </cell>
          <cell r="K1372" t="str">
            <v>alloc_cp_amt</v>
          </cell>
          <cell r="M1372" t="str">
            <v>2010/12/1/8/A/0</v>
          </cell>
        </row>
        <row r="1373">
          <cell r="A1373" t="str">
            <v>1372</v>
          </cell>
          <cell r="B1373" t="str">
            <v>COJ_8025</v>
          </cell>
          <cell r="C1373" t="str">
            <v>8025 - GCP Allocation Cap Exp Amount</v>
          </cell>
          <cell r="D1373">
            <v>0</v>
          </cell>
          <cell r="F1373" t="str">
            <v>CALC</v>
          </cell>
          <cell r="H1373" t="str">
            <v>8025</v>
          </cell>
          <cell r="J1373" t="str">
            <v>cap_exp</v>
          </cell>
          <cell r="K1373" t="str">
            <v>alloc_gcp_amt</v>
          </cell>
          <cell r="M1373" t="str">
            <v>2010/12/1/8/A/0</v>
          </cell>
        </row>
        <row r="1374">
          <cell r="A1374" t="str">
            <v>1373</v>
          </cell>
          <cell r="B1374" t="str">
            <v>COK_8025</v>
          </cell>
          <cell r="C1374" t="str">
            <v>8025 - Energy Allocation Cap Exp Amount</v>
          </cell>
          <cell r="D1374">
            <v>693740.94551490096</v>
          </cell>
          <cell r="F1374" t="str">
            <v>CALC</v>
          </cell>
          <cell r="H1374" t="str">
            <v>8025</v>
          </cell>
          <cell r="J1374" t="str">
            <v>cap_exp</v>
          </cell>
          <cell r="K1374" t="str">
            <v>alloc_engy_amt</v>
          </cell>
          <cell r="M1374" t="str">
            <v>2010/12/1/8/A/0</v>
          </cell>
        </row>
        <row r="1375">
          <cell r="A1375" t="str">
            <v>1374</v>
          </cell>
          <cell r="B1375" t="str">
            <v>COL_8025</v>
          </cell>
          <cell r="C1375" t="str">
            <v>8025 - CP Jurisdictional Factor</v>
          </cell>
          <cell r="D1375">
            <v>0.98031049999999997</v>
          </cell>
          <cell r="F1375" t="str">
            <v>CALC</v>
          </cell>
          <cell r="H1375" t="str">
            <v>8025</v>
          </cell>
          <cell r="J1375" t="str">
            <v>cap_exp</v>
          </cell>
          <cell r="K1375" t="str">
            <v>juris_cp_factor</v>
          </cell>
          <cell r="M1375" t="str">
            <v>2010/12/1/8/A/0</v>
          </cell>
        </row>
        <row r="1376">
          <cell r="A1376" t="str">
            <v>1375</v>
          </cell>
          <cell r="B1376" t="str">
            <v>COM_8025</v>
          </cell>
          <cell r="C1376" t="str">
            <v>8025 - GCP Jurisdictional Factor</v>
          </cell>
          <cell r="D1376">
            <v>1</v>
          </cell>
          <cell r="F1376" t="str">
            <v>CALC</v>
          </cell>
          <cell r="H1376" t="str">
            <v>8025</v>
          </cell>
          <cell r="J1376" t="str">
            <v>cap_exp</v>
          </cell>
          <cell r="K1376" t="str">
            <v>juris_gcp_factor</v>
          </cell>
          <cell r="M1376" t="str">
            <v>2010/12/1/8/A/0</v>
          </cell>
        </row>
        <row r="1377">
          <cell r="A1377" t="str">
            <v>1376</v>
          </cell>
          <cell r="B1377" t="str">
            <v>CON_8025</v>
          </cell>
          <cell r="C1377" t="str">
            <v>8025 - Energy Jurisdictional Factor</v>
          </cell>
          <cell r="D1377">
            <v>0.980271</v>
          </cell>
          <cell r="F1377" t="str">
            <v>CALC</v>
          </cell>
          <cell r="H1377" t="str">
            <v>8025</v>
          </cell>
          <cell r="J1377" t="str">
            <v>cap_exp</v>
          </cell>
          <cell r="K1377" t="str">
            <v>juris_engy_factor</v>
          </cell>
          <cell r="M1377" t="str">
            <v>2010/12/1/8/A/0</v>
          </cell>
        </row>
        <row r="1378">
          <cell r="A1378" t="str">
            <v>1377</v>
          </cell>
          <cell r="B1378" t="str">
            <v>COO_8025</v>
          </cell>
          <cell r="C1378" t="str">
            <v>8025 - CP Jurisdictional Cap Exp Amount</v>
          </cell>
          <cell r="D1378">
            <v>0</v>
          </cell>
          <cell r="F1378" t="str">
            <v>CALC</v>
          </cell>
          <cell r="H1378" t="str">
            <v>8025</v>
          </cell>
          <cell r="J1378" t="str">
            <v>cap_exp</v>
          </cell>
          <cell r="K1378" t="str">
            <v>juris_cp_amt</v>
          </cell>
          <cell r="M1378" t="str">
            <v>2010/12/1/8/A/0</v>
          </cell>
        </row>
        <row r="1379">
          <cell r="A1379" t="str">
            <v>1378</v>
          </cell>
          <cell r="B1379" t="str">
            <v>COP_8025</v>
          </cell>
          <cell r="C1379" t="str">
            <v>8025 - GCP Jurisdictional Cap Exp Amount</v>
          </cell>
          <cell r="D1379">
            <v>0</v>
          </cell>
          <cell r="F1379" t="str">
            <v>CALC</v>
          </cell>
          <cell r="H1379" t="str">
            <v>8025</v>
          </cell>
          <cell r="J1379" t="str">
            <v>cap_exp</v>
          </cell>
          <cell r="K1379" t="str">
            <v>juris_gcp_amt</v>
          </cell>
          <cell r="M1379" t="str">
            <v>2010/12/1/8/A/0</v>
          </cell>
        </row>
        <row r="1380">
          <cell r="A1380" t="str">
            <v>1379</v>
          </cell>
          <cell r="B1380" t="str">
            <v>COQ_8025</v>
          </cell>
          <cell r="C1380" t="str">
            <v>8025 - Energy Jurisdictional Cap Exp Amount</v>
          </cell>
          <cell r="D1380">
            <v>680054.13040083705</v>
          </cell>
          <cell r="F1380" t="str">
            <v>CALC</v>
          </cell>
          <cell r="H1380" t="str">
            <v>8025</v>
          </cell>
          <cell r="J1380" t="str">
            <v>cap_exp</v>
          </cell>
          <cell r="K1380" t="str">
            <v>juris_engy_amt</v>
          </cell>
          <cell r="M1380" t="str">
            <v>2010/12/1/8/A/0</v>
          </cell>
        </row>
        <row r="1381">
          <cell r="A1381" t="str">
            <v>1380</v>
          </cell>
          <cell r="B1381" t="str">
            <v>COR_8025</v>
          </cell>
          <cell r="C1381" t="str">
            <v>8025 - Total Jurisdictional Cap Exp Amount</v>
          </cell>
          <cell r="D1381">
            <v>680054.13040083705</v>
          </cell>
          <cell r="F1381" t="str">
            <v>CALC</v>
          </cell>
          <cell r="H1381" t="str">
            <v>8025</v>
          </cell>
          <cell r="J1381" t="str">
            <v>cap_exp</v>
          </cell>
          <cell r="K1381" t="str">
            <v>total_juris_amt</v>
          </cell>
          <cell r="M1381" t="str">
            <v>2010/12/1/8/A/0</v>
          </cell>
        </row>
        <row r="1382">
          <cell r="A1382" t="str">
            <v>1381</v>
          </cell>
          <cell r="B1382" t="str">
            <v>254_9000</v>
          </cell>
          <cell r="C1382" t="str">
            <v xml:space="preserve">OTH REG LIAB-GAIN ON SALE EMISSN ALLOWN           </v>
          </cell>
          <cell r="D1382">
            <v>20772.439999999999</v>
          </cell>
          <cell r="E1382" t="str">
            <v>254900</v>
          </cell>
          <cell r="F1382" t="str">
            <v>WALKER</v>
          </cell>
          <cell r="G1382" t="str">
            <v>CM</v>
          </cell>
          <cell r="H1382" t="str">
            <v>149</v>
          </cell>
          <cell r="I1382" t="str">
            <v>W</v>
          </cell>
          <cell r="M1382" t="str">
            <v>2010/12/1/8/A/0</v>
          </cell>
        </row>
        <row r="1383">
          <cell r="A1383" t="str">
            <v>1382</v>
          </cell>
          <cell r="B1383" t="str">
            <v>RR5_8149</v>
          </cell>
          <cell r="C1383" t="str">
            <v>149 - Annual Equity Rate</v>
          </cell>
          <cell r="D1383">
            <v>4.7018999999999998E-2</v>
          </cell>
          <cell r="F1383" t="str">
            <v>CALC</v>
          </cell>
          <cell r="H1383" t="str">
            <v>149</v>
          </cell>
          <cell r="I1383" t="str">
            <v>C</v>
          </cell>
          <cell r="J1383" t="str">
            <v>ret_req</v>
          </cell>
          <cell r="K1383" t="str">
            <v>equity_ror</v>
          </cell>
          <cell r="M1383" t="str">
            <v>2010/12/1/8/A/0</v>
          </cell>
        </row>
        <row r="1384">
          <cell r="A1384" t="str">
            <v>1383</v>
          </cell>
          <cell r="B1384" t="str">
            <v>RR2_8149</v>
          </cell>
          <cell r="C1384" t="str">
            <v>149 - Current Month Activity</v>
          </cell>
          <cell r="D1384">
            <v>20772.439999999999</v>
          </cell>
          <cell r="F1384" t="str">
            <v>CALC</v>
          </cell>
          <cell r="H1384" t="str">
            <v>149</v>
          </cell>
          <cell r="I1384" t="str">
            <v>C</v>
          </cell>
          <cell r="J1384" t="str">
            <v>ret_req</v>
          </cell>
          <cell r="K1384" t="str">
            <v>curr_mth</v>
          </cell>
          <cell r="M1384" t="str">
            <v>2010/12/1/8/A/0</v>
          </cell>
        </row>
        <row r="1385">
          <cell r="A1385" t="str">
            <v>1384</v>
          </cell>
          <cell r="B1385" t="str">
            <v>RR6_8149</v>
          </cell>
          <cell r="C1385" t="str">
            <v>149 - Annual Debt Rate</v>
          </cell>
          <cell r="D1385">
            <v>1.9473000000000001E-2</v>
          </cell>
          <cell r="F1385" t="str">
            <v>CALC</v>
          </cell>
          <cell r="H1385" t="str">
            <v>149</v>
          </cell>
          <cell r="I1385" t="str">
            <v>C</v>
          </cell>
          <cell r="J1385" t="str">
            <v>ret_req</v>
          </cell>
          <cell r="K1385" t="str">
            <v>debt_ror</v>
          </cell>
          <cell r="M1385" t="str">
            <v>2010/12/1/8/A/0</v>
          </cell>
        </row>
        <row r="1386">
          <cell r="A1386" t="str">
            <v>1385</v>
          </cell>
          <cell r="B1386" t="str">
            <v>RR3_8149</v>
          </cell>
          <cell r="C1386" t="str">
            <v>149 - End of Month Balance</v>
          </cell>
          <cell r="D1386">
            <v>-2054468.45</v>
          </cell>
          <cell r="F1386" t="str">
            <v>CALC</v>
          </cell>
          <cell r="H1386" t="str">
            <v>149</v>
          </cell>
          <cell r="I1386" t="str">
            <v>C</v>
          </cell>
          <cell r="J1386" t="str">
            <v>ret_req</v>
          </cell>
          <cell r="K1386" t="str">
            <v>end_bal</v>
          </cell>
          <cell r="M1386" t="str">
            <v>2010/12/1/8/A/0</v>
          </cell>
        </row>
        <row r="1387">
          <cell r="A1387" t="str">
            <v>1386</v>
          </cell>
          <cell r="B1387" t="str">
            <v>RRC_8149</v>
          </cell>
          <cell r="C1387" t="str">
            <v>149 - State Tax Amount</v>
          </cell>
          <cell r="D1387">
            <v>-470.88846871995202</v>
          </cell>
          <cell r="F1387" t="str">
            <v>CALC</v>
          </cell>
          <cell r="H1387" t="str">
            <v>149</v>
          </cell>
          <cell r="I1387" t="str">
            <v>C</v>
          </cell>
          <cell r="J1387" t="str">
            <v>ret_req</v>
          </cell>
          <cell r="K1387" t="str">
            <v>state_tax_amt</v>
          </cell>
          <cell r="M1387" t="str">
            <v>2010/12/1/8/A/0</v>
          </cell>
        </row>
        <row r="1388">
          <cell r="A1388" t="str">
            <v>1387</v>
          </cell>
          <cell r="B1388" t="str">
            <v>RR4_8149</v>
          </cell>
          <cell r="C1388" t="str">
            <v>149 - Average Balance</v>
          </cell>
          <cell r="D1388">
            <v>-2064854.67</v>
          </cell>
          <cell r="F1388" t="str">
            <v>CALC</v>
          </cell>
          <cell r="H1388" t="str">
            <v>149</v>
          </cell>
          <cell r="I1388" t="str">
            <v>C</v>
          </cell>
          <cell r="J1388" t="str">
            <v>ret_req</v>
          </cell>
          <cell r="K1388" t="str">
            <v>avg_bal</v>
          </cell>
          <cell r="M1388" t="str">
            <v>2010/12/1/8/A/0</v>
          </cell>
        </row>
        <row r="1389">
          <cell r="A1389" t="str">
            <v>1388</v>
          </cell>
          <cell r="B1389" t="str">
            <v>RR7_8149</v>
          </cell>
          <cell r="C1389" t="str">
            <v>149 - State Tax Rate</v>
          </cell>
          <cell r="D1389">
            <v>5.5E-2</v>
          </cell>
          <cell r="F1389" t="str">
            <v>CALC</v>
          </cell>
          <cell r="H1389" t="str">
            <v>149</v>
          </cell>
          <cell r="I1389" t="str">
            <v>C</v>
          </cell>
          <cell r="J1389" t="str">
            <v>ret_req</v>
          </cell>
          <cell r="K1389" t="str">
            <v>state_tax_rate</v>
          </cell>
          <cell r="M1389" t="str">
            <v>2010/12/1/8/A/0</v>
          </cell>
        </row>
        <row r="1390">
          <cell r="A1390" t="str">
            <v>1389</v>
          </cell>
          <cell r="B1390" t="str">
            <v>RRB_8149</v>
          </cell>
          <cell r="C1390" t="str">
            <v>149 - Return on Equity Amount</v>
          </cell>
          <cell r="D1390">
            <v>-8090.7200534610001</v>
          </cell>
          <cell r="F1390" t="str">
            <v>CALC</v>
          </cell>
          <cell r="H1390" t="str">
            <v>149</v>
          </cell>
          <cell r="I1390" t="str">
            <v>C</v>
          </cell>
          <cell r="J1390" t="str">
            <v>ret_req</v>
          </cell>
          <cell r="K1390" t="str">
            <v>equity_ror_amt</v>
          </cell>
          <cell r="M1390" t="str">
            <v>2010/12/1/8/A/0</v>
          </cell>
        </row>
        <row r="1391">
          <cell r="A1391" t="str">
            <v>1390</v>
          </cell>
          <cell r="B1391" t="str">
            <v>RR8_8149</v>
          </cell>
          <cell r="C1391" t="str">
            <v>149 - Federal Tax Rate</v>
          </cell>
          <cell r="D1391">
            <v>0.35</v>
          </cell>
          <cell r="F1391" t="str">
            <v>CALC</v>
          </cell>
          <cell r="H1391" t="str">
            <v>149</v>
          </cell>
          <cell r="I1391" t="str">
            <v>C</v>
          </cell>
          <cell r="J1391" t="str">
            <v>ret_req</v>
          </cell>
          <cell r="K1391" t="str">
            <v>fed_tax_rate</v>
          </cell>
          <cell r="M1391" t="str">
            <v>2010/12/1/8/A/0</v>
          </cell>
        </row>
        <row r="1392">
          <cell r="A1392" t="str">
            <v>1391</v>
          </cell>
          <cell r="B1392" t="str">
            <v>RRA_8149</v>
          </cell>
          <cell r="C1392" t="str">
            <v>149 - Grossed Federal Tax Rate</v>
          </cell>
          <cell r="D1392">
            <v>0.53846153846153799</v>
          </cell>
          <cell r="F1392" t="str">
            <v>CALC</v>
          </cell>
          <cell r="H1392" t="str">
            <v>149</v>
          </cell>
          <cell r="I1392" t="str">
            <v>C</v>
          </cell>
          <cell r="J1392" t="str">
            <v>ret_req</v>
          </cell>
          <cell r="K1392" t="str">
            <v>gross_fed_tax_rate</v>
          </cell>
          <cell r="M1392" t="str">
            <v>2010/12/1/8/A/0</v>
          </cell>
        </row>
        <row r="1393">
          <cell r="A1393" t="str">
            <v>1392</v>
          </cell>
          <cell r="B1393" t="str">
            <v>RR1_8149</v>
          </cell>
          <cell r="C1393" t="str">
            <v>149 - Beginning of Month Balance</v>
          </cell>
          <cell r="D1393">
            <v>-2075240.89</v>
          </cell>
          <cell r="F1393" t="str">
            <v>PRIOR_JV</v>
          </cell>
          <cell r="H1393" t="str">
            <v>149</v>
          </cell>
          <cell r="I1393" t="str">
            <v>P</v>
          </cell>
          <cell r="J1393" t="str">
            <v>ret_req</v>
          </cell>
          <cell r="K1393" t="str">
            <v>beg_bal</v>
          </cell>
          <cell r="M1393" t="str">
            <v>2010/12/1/8/A/0</v>
          </cell>
        </row>
        <row r="1394">
          <cell r="A1394" t="str">
            <v>1393</v>
          </cell>
          <cell r="B1394" t="str">
            <v>RR9_8149</v>
          </cell>
          <cell r="C1394" t="str">
            <v>149 - Grossed State Tax Rate</v>
          </cell>
          <cell r="D1394">
            <v>5.8201058201058198E-2</v>
          </cell>
          <cell r="F1394" t="str">
            <v>CALC</v>
          </cell>
          <cell r="H1394" t="str">
            <v>149</v>
          </cell>
          <cell r="I1394" t="str">
            <v>C</v>
          </cell>
          <cell r="J1394" t="str">
            <v>ret_req</v>
          </cell>
          <cell r="K1394" t="str">
            <v>gross_state_tax_rate</v>
          </cell>
          <cell r="M1394" t="str">
            <v>2010/12/1/8/A/0</v>
          </cell>
        </row>
        <row r="1395">
          <cell r="A1395" t="str">
            <v>1394</v>
          </cell>
          <cell r="B1395" t="str">
            <v>RRD_8149</v>
          </cell>
          <cell r="C1395" t="str">
            <v>149 - Federal Tax Amount</v>
          </cell>
          <cell r="D1395">
            <v>-4610.09689655897</v>
          </cell>
          <cell r="F1395" t="str">
            <v>CALC</v>
          </cell>
          <cell r="H1395" t="str">
            <v>149</v>
          </cell>
          <cell r="I1395" t="str">
            <v>C</v>
          </cell>
          <cell r="J1395" t="str">
            <v>ret_req</v>
          </cell>
          <cell r="K1395" t="str">
            <v>fed_tax_amt</v>
          </cell>
          <cell r="M1395" t="str">
            <v>2010/12/1/8/A/0</v>
          </cell>
        </row>
        <row r="1396">
          <cell r="A1396" t="str">
            <v>1395</v>
          </cell>
          <cell r="B1396" t="str">
            <v>RRE_8149</v>
          </cell>
          <cell r="C1396" t="str">
            <v>149 - Return on Debt Amount</v>
          </cell>
          <cell r="D1396">
            <v>-3350.8461584759998</v>
          </cell>
          <cell r="F1396" t="str">
            <v>CALC</v>
          </cell>
          <cell r="H1396" t="str">
            <v>149</v>
          </cell>
          <cell r="I1396" t="str">
            <v>C</v>
          </cell>
          <cell r="J1396" t="str">
            <v>ret_req</v>
          </cell>
          <cell r="K1396" t="str">
            <v>debt_ror_amt</v>
          </cell>
          <cell r="M1396" t="str">
            <v>2010/12/1/8/A/0</v>
          </cell>
        </row>
        <row r="1397">
          <cell r="A1397" t="str">
            <v>1396</v>
          </cell>
          <cell r="B1397" t="str">
            <v>RRF_8149</v>
          </cell>
          <cell r="C1397" t="str">
            <v>149 - Total Ret Req Amount</v>
          </cell>
          <cell r="D1397">
            <v>-16522.551577215901</v>
          </cell>
          <cell r="F1397" t="str">
            <v>CALC</v>
          </cell>
          <cell r="H1397" t="str">
            <v>149</v>
          </cell>
          <cell r="I1397" t="str">
            <v>C</v>
          </cell>
          <cell r="J1397" t="str">
            <v>ret_req</v>
          </cell>
          <cell r="K1397" t="str">
            <v>total_ret_req_amt</v>
          </cell>
          <cell r="M1397" t="str">
            <v>2010/12/1/8/A/0</v>
          </cell>
        </row>
        <row r="1398">
          <cell r="A1398" t="str">
            <v>1397</v>
          </cell>
          <cell r="B1398" t="str">
            <v>RRG_8149</v>
          </cell>
          <cell r="C1398" t="str">
            <v>149 - CP Allocation Factor</v>
          </cell>
          <cell r="D1398">
            <v>0</v>
          </cell>
          <cell r="F1398" t="str">
            <v>CALC</v>
          </cell>
          <cell r="H1398" t="str">
            <v>149</v>
          </cell>
          <cell r="I1398" t="str">
            <v>C</v>
          </cell>
          <cell r="J1398" t="str">
            <v>ret_req</v>
          </cell>
          <cell r="K1398" t="str">
            <v>alloc_cp</v>
          </cell>
          <cell r="M1398" t="str">
            <v>2010/12/1/8/A/0</v>
          </cell>
        </row>
        <row r="1399">
          <cell r="A1399" t="str">
            <v>1398</v>
          </cell>
          <cell r="B1399" t="str">
            <v>RRH_8149</v>
          </cell>
          <cell r="C1399" t="str">
            <v>149 - GCP Allocation Factor</v>
          </cell>
          <cell r="D1399">
            <v>0</v>
          </cell>
          <cell r="F1399" t="str">
            <v>CALC</v>
          </cell>
          <cell r="H1399" t="str">
            <v>149</v>
          </cell>
          <cell r="I1399" t="str">
            <v>C</v>
          </cell>
          <cell r="J1399" t="str">
            <v>ret_req</v>
          </cell>
          <cell r="K1399" t="str">
            <v>alloc_gcp</v>
          </cell>
          <cell r="M1399" t="str">
            <v>2010/12/1/8/A/0</v>
          </cell>
        </row>
        <row r="1400">
          <cell r="A1400" t="str">
            <v>1399</v>
          </cell>
          <cell r="B1400" t="str">
            <v>RRJ_8149</v>
          </cell>
          <cell r="C1400" t="str">
            <v>149 - CP Allocation Ret Req Amount</v>
          </cell>
          <cell r="D1400">
            <v>0</v>
          </cell>
          <cell r="F1400" t="str">
            <v>CALC</v>
          </cell>
          <cell r="H1400" t="str">
            <v>149</v>
          </cell>
          <cell r="I1400" t="str">
            <v>C</v>
          </cell>
          <cell r="J1400" t="str">
            <v>ret_req</v>
          </cell>
          <cell r="K1400" t="str">
            <v>alloc_cp_amt</v>
          </cell>
          <cell r="M1400" t="str">
            <v>2010/12/1/8/A/0</v>
          </cell>
        </row>
        <row r="1401">
          <cell r="A1401" t="str">
            <v>1400</v>
          </cell>
          <cell r="B1401" t="str">
            <v>RRK_8149</v>
          </cell>
          <cell r="C1401" t="str">
            <v>149 - GCP Allocation Ret Req Amount</v>
          </cell>
          <cell r="D1401">
            <v>0</v>
          </cell>
          <cell r="F1401" t="str">
            <v>CALC</v>
          </cell>
          <cell r="H1401" t="str">
            <v>149</v>
          </cell>
          <cell r="I1401" t="str">
            <v>C</v>
          </cell>
          <cell r="J1401" t="str">
            <v>ret_req</v>
          </cell>
          <cell r="K1401" t="str">
            <v>alloc_gcp_amt</v>
          </cell>
          <cell r="M1401" t="str">
            <v>2010/12/1/8/A/0</v>
          </cell>
        </row>
        <row r="1402">
          <cell r="A1402" t="str">
            <v>1401</v>
          </cell>
          <cell r="B1402" t="str">
            <v>RRL_8149</v>
          </cell>
          <cell r="C1402" t="str">
            <v>149 - Energy Allocation Ret Req Amount</v>
          </cell>
          <cell r="D1402">
            <v>-16522.551577215901</v>
          </cell>
          <cell r="F1402" t="str">
            <v>CALC</v>
          </cell>
          <cell r="H1402" t="str">
            <v>149</v>
          </cell>
          <cell r="I1402" t="str">
            <v>C</v>
          </cell>
          <cell r="J1402" t="str">
            <v>ret_req</v>
          </cell>
          <cell r="K1402" t="str">
            <v>alloc_engy_amt</v>
          </cell>
          <cell r="M1402" t="str">
            <v>2010/12/1/8/A/0</v>
          </cell>
        </row>
        <row r="1403">
          <cell r="A1403" t="str">
            <v>1402</v>
          </cell>
          <cell r="B1403" t="str">
            <v>RRI_8149</v>
          </cell>
          <cell r="C1403" t="str">
            <v>149 - Energy Allocation Factor</v>
          </cell>
          <cell r="D1403">
            <v>1</v>
          </cell>
          <cell r="F1403" t="str">
            <v>CALC</v>
          </cell>
          <cell r="H1403" t="str">
            <v>149</v>
          </cell>
          <cell r="I1403" t="str">
            <v>C</v>
          </cell>
          <cell r="J1403" t="str">
            <v>ret_req</v>
          </cell>
          <cell r="K1403" t="str">
            <v>alloc_energy</v>
          </cell>
          <cell r="M1403" t="str">
            <v>2010/12/1/8/A/0</v>
          </cell>
        </row>
        <row r="1404">
          <cell r="A1404" t="str">
            <v>1403</v>
          </cell>
          <cell r="B1404" t="str">
            <v>RRM_8149</v>
          </cell>
          <cell r="C1404" t="str">
            <v>149 - CP Jurisdictional Factor</v>
          </cell>
          <cell r="D1404">
            <v>0.98031049999999997</v>
          </cell>
          <cell r="F1404" t="str">
            <v>CALC</v>
          </cell>
          <cell r="H1404" t="str">
            <v>149</v>
          </cell>
          <cell r="I1404" t="str">
            <v>C</v>
          </cell>
          <cell r="J1404" t="str">
            <v>ret_req</v>
          </cell>
          <cell r="K1404" t="str">
            <v>juris_cp</v>
          </cell>
          <cell r="M1404" t="str">
            <v>2010/12/1/8/A/0</v>
          </cell>
        </row>
        <row r="1405">
          <cell r="A1405" t="str">
            <v>1404</v>
          </cell>
          <cell r="B1405" t="str">
            <v>RRN_8149</v>
          </cell>
          <cell r="C1405" t="str">
            <v>149 - GCP Jurisdictional Factor</v>
          </cell>
          <cell r="D1405">
            <v>1</v>
          </cell>
          <cell r="F1405" t="str">
            <v>CALC</v>
          </cell>
          <cell r="H1405" t="str">
            <v>149</v>
          </cell>
          <cell r="I1405" t="str">
            <v>C</v>
          </cell>
          <cell r="J1405" t="str">
            <v>ret_req</v>
          </cell>
          <cell r="K1405" t="str">
            <v>juris_gcp</v>
          </cell>
          <cell r="M1405" t="str">
            <v>2010/12/1/8/A/0</v>
          </cell>
        </row>
        <row r="1406">
          <cell r="A1406" t="str">
            <v>1405</v>
          </cell>
          <cell r="B1406" t="str">
            <v>RRO_8149</v>
          </cell>
          <cell r="C1406" t="str">
            <v>149 - Energy Jurisdictional Factor</v>
          </cell>
          <cell r="D1406">
            <v>0.980271</v>
          </cell>
          <cell r="F1406" t="str">
            <v>CALC</v>
          </cell>
          <cell r="H1406" t="str">
            <v>149</v>
          </cell>
          <cell r="I1406" t="str">
            <v>C</v>
          </cell>
          <cell r="J1406" t="str">
            <v>ret_req</v>
          </cell>
          <cell r="K1406" t="str">
            <v>juris_energy</v>
          </cell>
          <cell r="M1406" t="str">
            <v>2010/12/1/8/A/0</v>
          </cell>
        </row>
        <row r="1407">
          <cell r="A1407" t="str">
            <v>1406</v>
          </cell>
          <cell r="B1407" t="str">
            <v>RRP_8149</v>
          </cell>
          <cell r="C1407" t="str">
            <v>149 - CP Jurisdictional Ret Req Amount</v>
          </cell>
          <cell r="D1407">
            <v>0</v>
          </cell>
          <cell r="F1407" t="str">
            <v>CALC</v>
          </cell>
          <cell r="H1407" t="str">
            <v>149</v>
          </cell>
          <cell r="I1407" t="str">
            <v>C</v>
          </cell>
          <cell r="J1407" t="str">
            <v>ret_req</v>
          </cell>
          <cell r="K1407" t="str">
            <v>juris_cp_amt</v>
          </cell>
          <cell r="M1407" t="str">
            <v>2010/12/1/8/A/0</v>
          </cell>
        </row>
        <row r="1408">
          <cell r="A1408" t="str">
            <v>1407</v>
          </cell>
          <cell r="B1408" t="str">
            <v>RRQ_8149</v>
          </cell>
          <cell r="C1408" t="str">
            <v>149 - GCP Jurisdictional Ret Req Amount</v>
          </cell>
          <cell r="D1408">
            <v>0</v>
          </cell>
          <cell r="F1408" t="str">
            <v>CALC</v>
          </cell>
          <cell r="H1408" t="str">
            <v>149</v>
          </cell>
          <cell r="I1408" t="str">
            <v>C</v>
          </cell>
          <cell r="J1408" t="str">
            <v>ret_req</v>
          </cell>
          <cell r="K1408" t="str">
            <v>juris_gcp_amt</v>
          </cell>
          <cell r="M1408" t="str">
            <v>2010/12/1/8/A/0</v>
          </cell>
        </row>
        <row r="1409">
          <cell r="A1409" t="str">
            <v>1408</v>
          </cell>
          <cell r="B1409" t="str">
            <v>RRR_8149</v>
          </cell>
          <cell r="C1409" t="str">
            <v>149 - Energy Jurisdictional Ret Req Amount</v>
          </cell>
          <cell r="D1409">
            <v>-16196.578157149001</v>
          </cell>
          <cell r="F1409" t="str">
            <v>CALC</v>
          </cell>
          <cell r="H1409" t="str">
            <v>149</v>
          </cell>
          <cell r="I1409" t="str">
            <v>C</v>
          </cell>
          <cell r="J1409" t="str">
            <v>ret_req</v>
          </cell>
          <cell r="K1409" t="str">
            <v>juris_energy_amt</v>
          </cell>
          <cell r="M1409" t="str">
            <v>2010/12/1/8/A/0</v>
          </cell>
        </row>
        <row r="1410">
          <cell r="A1410" t="str">
            <v>1409</v>
          </cell>
          <cell r="B1410" t="str">
            <v>RRS_8149</v>
          </cell>
          <cell r="C1410" t="str">
            <v>149 - Total Jurisdictional Ret Req Amount</v>
          </cell>
          <cell r="D1410">
            <v>-16196.578157149001</v>
          </cell>
          <cell r="F1410" t="str">
            <v>CALC</v>
          </cell>
          <cell r="H1410" t="str">
            <v>149</v>
          </cell>
          <cell r="I1410" t="str">
            <v>C</v>
          </cell>
          <cell r="J1410" t="str">
            <v>ret_req</v>
          </cell>
          <cell r="K1410" t="str">
            <v>total_juris_amt</v>
          </cell>
          <cell r="M1410" t="str">
            <v>2010/12/1/8/A/0</v>
          </cell>
        </row>
        <row r="1411">
          <cell r="A1411" t="str">
            <v>1410</v>
          </cell>
          <cell r="B1411" t="str">
            <v>OM5_8150</v>
          </cell>
          <cell r="C1411" t="str">
            <v>150 - CP Allocation O &amp; M Exp Amount</v>
          </cell>
          <cell r="D1411">
            <v>-10773.681533999999</v>
          </cell>
          <cell r="F1411" t="str">
            <v>CALC</v>
          </cell>
          <cell r="H1411" t="str">
            <v>150</v>
          </cell>
          <cell r="I1411" t="str">
            <v>C</v>
          </cell>
          <cell r="J1411" t="str">
            <v>om_exp</v>
          </cell>
          <cell r="K1411" t="str">
            <v>alloc_cp_amt</v>
          </cell>
          <cell r="M1411" t="str">
            <v>2010/12/1/8/A/0</v>
          </cell>
        </row>
        <row r="1412">
          <cell r="A1412" t="str">
            <v>1411</v>
          </cell>
          <cell r="B1412" t="str">
            <v>OM5_8150</v>
          </cell>
          <cell r="C1412" t="str">
            <v>150 - CP Allocation O &amp; M Exp Amount</v>
          </cell>
          <cell r="D1412">
            <v>-10773.681533999999</v>
          </cell>
          <cell r="F1412" t="str">
            <v>CALC</v>
          </cell>
          <cell r="H1412" t="str">
            <v>150</v>
          </cell>
          <cell r="I1412" t="str">
            <v>C</v>
          </cell>
          <cell r="J1412" t="str">
            <v>om_exp</v>
          </cell>
          <cell r="K1412" t="str">
            <v>alloc_cp_amt</v>
          </cell>
          <cell r="M1412" t="str">
            <v>2010/12/1/8/A/0</v>
          </cell>
        </row>
        <row r="1413">
          <cell r="A1413" t="str">
            <v>1412</v>
          </cell>
          <cell r="B1413" t="str">
            <v>OM2_8150</v>
          </cell>
          <cell r="C1413" t="str">
            <v>150 - CP Allocation Factor</v>
          </cell>
          <cell r="D1413">
            <v>0.461538</v>
          </cell>
          <cell r="F1413" t="str">
            <v>CALC</v>
          </cell>
          <cell r="H1413" t="str">
            <v>150</v>
          </cell>
          <cell r="I1413" t="str">
            <v>C</v>
          </cell>
          <cell r="J1413" t="str">
            <v>om_exp</v>
          </cell>
          <cell r="K1413" t="str">
            <v>alloc_cp</v>
          </cell>
          <cell r="M1413" t="str">
            <v>2010/12/1/8/A/0</v>
          </cell>
        </row>
        <row r="1414">
          <cell r="A1414" t="str">
            <v>1413</v>
          </cell>
          <cell r="B1414" t="str">
            <v>OM2_8150</v>
          </cell>
          <cell r="C1414" t="str">
            <v>150 - CP Allocation Factor</v>
          </cell>
          <cell r="D1414">
            <v>0.461538</v>
          </cell>
          <cell r="F1414" t="str">
            <v>CALC</v>
          </cell>
          <cell r="H1414" t="str">
            <v>150</v>
          </cell>
          <cell r="I1414" t="str">
            <v>C</v>
          </cell>
          <cell r="J1414" t="str">
            <v>om_exp</v>
          </cell>
          <cell r="K1414" t="str">
            <v>alloc_cp</v>
          </cell>
          <cell r="M1414" t="str">
            <v>2010/12/1/8/A/0</v>
          </cell>
        </row>
        <row r="1415">
          <cell r="A1415" t="str">
            <v>1414</v>
          </cell>
          <cell r="B1415" t="str">
            <v>OM6_8150</v>
          </cell>
          <cell r="C1415" t="str">
            <v>150 - GCP Allocation O &amp; M Exp Amount</v>
          </cell>
          <cell r="D1415">
            <v>-11671.5</v>
          </cell>
          <cell r="F1415" t="str">
            <v>CALC</v>
          </cell>
          <cell r="H1415" t="str">
            <v>150</v>
          </cell>
          <cell r="I1415" t="str">
            <v>C</v>
          </cell>
          <cell r="J1415" t="str">
            <v>om_exp</v>
          </cell>
          <cell r="K1415" t="str">
            <v>alloc_gcp_amt</v>
          </cell>
          <cell r="M1415" t="str">
            <v>2010/12/1/8/A/0</v>
          </cell>
        </row>
        <row r="1416">
          <cell r="A1416" t="str">
            <v>1415</v>
          </cell>
          <cell r="B1416" t="str">
            <v>OM6_8150</v>
          </cell>
          <cell r="C1416" t="str">
            <v>150 - GCP Allocation O &amp; M Exp Amount</v>
          </cell>
          <cell r="D1416">
            <v>-11671.5</v>
          </cell>
          <cell r="F1416" t="str">
            <v>CALC</v>
          </cell>
          <cell r="H1416" t="str">
            <v>150</v>
          </cell>
          <cell r="I1416" t="str">
            <v>C</v>
          </cell>
          <cell r="J1416" t="str">
            <v>om_exp</v>
          </cell>
          <cell r="K1416" t="str">
            <v>alloc_gcp_amt</v>
          </cell>
          <cell r="M1416" t="str">
            <v>2010/12/1/8/A/0</v>
          </cell>
        </row>
        <row r="1417">
          <cell r="A1417" t="str">
            <v>1416</v>
          </cell>
          <cell r="B1417" t="str">
            <v>OM3_8150</v>
          </cell>
          <cell r="C1417" t="str">
            <v>150 - GCP Allocation Factor</v>
          </cell>
          <cell r="D1417">
            <v>0.5</v>
          </cell>
          <cell r="F1417" t="str">
            <v>CALC</v>
          </cell>
          <cell r="H1417" t="str">
            <v>150</v>
          </cell>
          <cell r="I1417" t="str">
            <v>C</v>
          </cell>
          <cell r="J1417" t="str">
            <v>om_exp</v>
          </cell>
          <cell r="K1417" t="str">
            <v>alloc_gcp</v>
          </cell>
          <cell r="M1417" t="str">
            <v>2010/12/1/8/A/0</v>
          </cell>
        </row>
        <row r="1418">
          <cell r="A1418" t="str">
            <v>1417</v>
          </cell>
          <cell r="B1418" t="str">
            <v>OM3_8150</v>
          </cell>
          <cell r="C1418" t="str">
            <v>150 - GCP Allocation Factor</v>
          </cell>
          <cell r="D1418">
            <v>0.5</v>
          </cell>
          <cell r="F1418" t="str">
            <v>CALC</v>
          </cell>
          <cell r="H1418" t="str">
            <v>150</v>
          </cell>
          <cell r="I1418" t="str">
            <v>C</v>
          </cell>
          <cell r="J1418" t="str">
            <v>om_exp</v>
          </cell>
          <cell r="K1418" t="str">
            <v>alloc_gcp</v>
          </cell>
          <cell r="M1418" t="str">
            <v>2010/12/1/8/A/0</v>
          </cell>
        </row>
        <row r="1419">
          <cell r="A1419" t="str">
            <v>1418</v>
          </cell>
          <cell r="B1419" t="str">
            <v>OMC_8150</v>
          </cell>
          <cell r="C1419" t="str">
            <v>150 - GCP Jurisdictional O &amp; M Exp Amount</v>
          </cell>
          <cell r="D1419">
            <v>-11671.5</v>
          </cell>
          <cell r="F1419" t="str">
            <v>CALC</v>
          </cell>
          <cell r="H1419" t="str">
            <v>150</v>
          </cell>
          <cell r="I1419" t="str">
            <v>C</v>
          </cell>
          <cell r="J1419" t="str">
            <v>om_exp</v>
          </cell>
          <cell r="K1419" t="str">
            <v>juris_gcp_amt</v>
          </cell>
          <cell r="M1419" t="str">
            <v>2010/12/1/8/A/0</v>
          </cell>
        </row>
        <row r="1420">
          <cell r="A1420" t="str">
            <v>1419</v>
          </cell>
          <cell r="B1420" t="str">
            <v>OMC_8150</v>
          </cell>
          <cell r="C1420" t="str">
            <v>150 - GCP Jurisdictional O &amp; M Exp Amount</v>
          </cell>
          <cell r="D1420">
            <v>-11671.5</v>
          </cell>
          <cell r="F1420" t="str">
            <v>CALC</v>
          </cell>
          <cell r="H1420" t="str">
            <v>150</v>
          </cell>
          <cell r="I1420" t="str">
            <v>C</v>
          </cell>
          <cell r="J1420" t="str">
            <v>om_exp</v>
          </cell>
          <cell r="K1420" t="str">
            <v>juris_gcp_amt</v>
          </cell>
          <cell r="M1420" t="str">
            <v>2010/12/1/8/A/0</v>
          </cell>
        </row>
        <row r="1421">
          <cell r="A1421" t="str">
            <v>1420</v>
          </cell>
          <cell r="B1421" t="str">
            <v>OM4_8150</v>
          </cell>
          <cell r="C1421" t="str">
            <v>150 - Energy Allocation Factor</v>
          </cell>
          <cell r="D1421">
            <v>3.8462000000000003E-2</v>
          </cell>
          <cell r="F1421" t="str">
            <v>CALC</v>
          </cell>
          <cell r="H1421" t="str">
            <v>150</v>
          </cell>
          <cell r="I1421" t="str">
            <v>C</v>
          </cell>
          <cell r="J1421" t="str">
            <v>om_exp</v>
          </cell>
          <cell r="K1421" t="str">
            <v>alloc_energy</v>
          </cell>
          <cell r="M1421" t="str">
            <v>2010/12/1/8/A/0</v>
          </cell>
        </row>
        <row r="1422">
          <cell r="A1422" t="str">
            <v>1421</v>
          </cell>
          <cell r="B1422" t="str">
            <v>OM4_8150</v>
          </cell>
          <cell r="C1422" t="str">
            <v>150 - Energy Allocation Factor</v>
          </cell>
          <cell r="D1422">
            <v>3.8462000000000003E-2</v>
          </cell>
          <cell r="F1422" t="str">
            <v>CALC</v>
          </cell>
          <cell r="H1422" t="str">
            <v>150</v>
          </cell>
          <cell r="I1422" t="str">
            <v>C</v>
          </cell>
          <cell r="J1422" t="str">
            <v>om_exp</v>
          </cell>
          <cell r="K1422" t="str">
            <v>alloc_energy</v>
          </cell>
          <cell r="M1422" t="str">
            <v>2010/12/1/8/A/0</v>
          </cell>
        </row>
        <row r="1423">
          <cell r="A1423" t="str">
            <v>1422</v>
          </cell>
          <cell r="B1423" t="str">
            <v>OM7_8150</v>
          </cell>
          <cell r="C1423" t="str">
            <v>150 - Energy Allocation O &amp; M Exp Amount</v>
          </cell>
          <cell r="D1423">
            <v>-897.81846599999994</v>
          </cell>
          <cell r="F1423" t="str">
            <v>CALC</v>
          </cell>
          <cell r="H1423" t="str">
            <v>150</v>
          </cell>
          <cell r="I1423" t="str">
            <v>C</v>
          </cell>
          <cell r="J1423" t="str">
            <v>om_exp</v>
          </cell>
          <cell r="K1423" t="str">
            <v>alloc_energy_amt</v>
          </cell>
          <cell r="M1423" t="str">
            <v>2010/12/1/8/A/0</v>
          </cell>
        </row>
        <row r="1424">
          <cell r="A1424" t="str">
            <v>1423</v>
          </cell>
          <cell r="B1424" t="str">
            <v>OM7_8150</v>
          </cell>
          <cell r="C1424" t="str">
            <v>150 - Energy Allocation O &amp; M Exp Amount</v>
          </cell>
          <cell r="D1424">
            <v>-897.81846599999994</v>
          </cell>
          <cell r="F1424" t="str">
            <v>CALC</v>
          </cell>
          <cell r="H1424" t="str">
            <v>150</v>
          </cell>
          <cell r="I1424" t="str">
            <v>C</v>
          </cell>
          <cell r="J1424" t="str">
            <v>om_exp</v>
          </cell>
          <cell r="K1424" t="str">
            <v>alloc_energy_amt</v>
          </cell>
          <cell r="M1424" t="str">
            <v>2010/12/1/8/A/0</v>
          </cell>
        </row>
        <row r="1425">
          <cell r="A1425" t="str">
            <v>1424</v>
          </cell>
          <cell r="B1425" t="str">
            <v>OMB_8150</v>
          </cell>
          <cell r="C1425" t="str">
            <v>150 - CP Jurisdictional O &amp; M Exp Amount</v>
          </cell>
          <cell r="D1425">
            <v>-10561.5531314363</v>
          </cell>
          <cell r="F1425" t="str">
            <v>CALC</v>
          </cell>
          <cell r="H1425" t="str">
            <v>150</v>
          </cell>
          <cell r="I1425" t="str">
            <v>C</v>
          </cell>
          <cell r="J1425" t="str">
            <v>om_exp</v>
          </cell>
          <cell r="K1425" t="str">
            <v>juris_cp_amt</v>
          </cell>
          <cell r="M1425" t="str">
            <v>2010/12/1/8/A/0</v>
          </cell>
        </row>
        <row r="1426">
          <cell r="A1426" t="str">
            <v>1425</v>
          </cell>
          <cell r="B1426" t="str">
            <v>OMB_8150</v>
          </cell>
          <cell r="C1426" t="str">
            <v>150 - CP Jurisdictional O &amp; M Exp Amount</v>
          </cell>
          <cell r="D1426">
            <v>-10561.5531314363</v>
          </cell>
          <cell r="F1426" t="str">
            <v>CALC</v>
          </cell>
          <cell r="H1426" t="str">
            <v>150</v>
          </cell>
          <cell r="I1426" t="str">
            <v>C</v>
          </cell>
          <cell r="J1426" t="str">
            <v>om_exp</v>
          </cell>
          <cell r="K1426" t="str">
            <v>juris_cp_amt</v>
          </cell>
          <cell r="M1426" t="str">
            <v>2010/12/1/8/A/0</v>
          </cell>
        </row>
        <row r="1427">
          <cell r="A1427" t="str">
            <v>1426</v>
          </cell>
          <cell r="B1427" t="str">
            <v>OM8_8150</v>
          </cell>
          <cell r="C1427" t="str">
            <v>150 - CP Jurisdictional Factor</v>
          </cell>
          <cell r="D1427">
            <v>0.98031049999999997</v>
          </cell>
          <cell r="F1427" t="str">
            <v>CALC</v>
          </cell>
          <cell r="H1427" t="str">
            <v>150</v>
          </cell>
          <cell r="I1427" t="str">
            <v>C</v>
          </cell>
          <cell r="J1427" t="str">
            <v>om_exp</v>
          </cell>
          <cell r="K1427" t="str">
            <v>juris_cp</v>
          </cell>
          <cell r="M1427" t="str">
            <v>2010/12/1/8/A/0</v>
          </cell>
        </row>
        <row r="1428">
          <cell r="A1428" t="str">
            <v>1427</v>
          </cell>
          <cell r="B1428" t="str">
            <v>OM8_8150</v>
          </cell>
          <cell r="C1428" t="str">
            <v>150 - CP Jurisdictional Factor</v>
          </cell>
          <cell r="D1428">
            <v>0.98031049999999997</v>
          </cell>
          <cell r="F1428" t="str">
            <v>CALC</v>
          </cell>
          <cell r="H1428" t="str">
            <v>150</v>
          </cell>
          <cell r="I1428" t="str">
            <v>C</v>
          </cell>
          <cell r="J1428" t="str">
            <v>om_exp</v>
          </cell>
          <cell r="K1428" t="str">
            <v>juris_cp</v>
          </cell>
          <cell r="M1428" t="str">
            <v>2010/12/1/8/A/0</v>
          </cell>
        </row>
        <row r="1429">
          <cell r="A1429" t="str">
            <v>1428</v>
          </cell>
          <cell r="B1429" t="str">
            <v>OMA_8150</v>
          </cell>
          <cell r="C1429" t="str">
            <v>150 - Energy Jurisdictional Factor</v>
          </cell>
          <cell r="D1429">
            <v>0.980271</v>
          </cell>
          <cell r="F1429" t="str">
            <v>CALC</v>
          </cell>
          <cell r="H1429" t="str">
            <v>150</v>
          </cell>
          <cell r="I1429" t="str">
            <v>C</v>
          </cell>
          <cell r="J1429" t="str">
            <v>om_exp</v>
          </cell>
          <cell r="K1429" t="str">
            <v>juris_energy</v>
          </cell>
          <cell r="M1429" t="str">
            <v>2010/12/1/8/A/0</v>
          </cell>
        </row>
        <row r="1430">
          <cell r="A1430" t="str">
            <v>1429</v>
          </cell>
          <cell r="B1430" t="str">
            <v>OMA_8150</v>
          </cell>
          <cell r="C1430" t="str">
            <v>150 - Energy Jurisdictional Factor</v>
          </cell>
          <cell r="D1430">
            <v>0.980271</v>
          </cell>
          <cell r="F1430" t="str">
            <v>CALC</v>
          </cell>
          <cell r="H1430" t="str">
            <v>150</v>
          </cell>
          <cell r="I1430" t="str">
            <v>C</v>
          </cell>
          <cell r="J1430" t="str">
            <v>om_exp</v>
          </cell>
          <cell r="K1430" t="str">
            <v>juris_energy</v>
          </cell>
          <cell r="M1430" t="str">
            <v>2010/12/1/8/A/0</v>
          </cell>
        </row>
        <row r="1431">
          <cell r="A1431" t="str">
            <v>1430</v>
          </cell>
          <cell r="B1431" t="str">
            <v>OM1_8150</v>
          </cell>
          <cell r="C1431" t="str">
            <v>150 - O &amp; M Expenses Amount</v>
          </cell>
          <cell r="D1431">
            <v>-23343</v>
          </cell>
          <cell r="F1431" t="str">
            <v>CALC</v>
          </cell>
          <cell r="H1431" t="str">
            <v>150</v>
          </cell>
          <cell r="I1431" t="str">
            <v>C</v>
          </cell>
          <cell r="J1431" t="str">
            <v>om_exp</v>
          </cell>
          <cell r="K1431" t="str">
            <v>beg_bal</v>
          </cell>
          <cell r="M1431" t="str">
            <v>2010/12/1/8/A/0</v>
          </cell>
        </row>
        <row r="1432">
          <cell r="A1432" t="str">
            <v>1431</v>
          </cell>
          <cell r="B1432" t="str">
            <v>OM1_8150</v>
          </cell>
          <cell r="C1432" t="str">
            <v>150 - O &amp; M Expenses Amount</v>
          </cell>
          <cell r="D1432">
            <v>-23343</v>
          </cell>
          <cell r="F1432" t="str">
            <v>CALC</v>
          </cell>
          <cell r="H1432" t="str">
            <v>150</v>
          </cell>
          <cell r="I1432" t="str">
            <v>C</v>
          </cell>
          <cell r="J1432" t="str">
            <v>om_exp</v>
          </cell>
          <cell r="K1432" t="str">
            <v>beg_bal</v>
          </cell>
          <cell r="M1432" t="str">
            <v>2010/12/1/8/A/0</v>
          </cell>
        </row>
        <row r="1433">
          <cell r="A1433" t="str">
            <v>1432</v>
          </cell>
          <cell r="B1433" t="str">
            <v>OM9_8150</v>
          </cell>
          <cell r="C1433" t="str">
            <v>150 - GCP Jurisdictional Factor</v>
          </cell>
          <cell r="D1433">
            <v>1</v>
          </cell>
          <cell r="F1433" t="str">
            <v>CALC</v>
          </cell>
          <cell r="H1433" t="str">
            <v>150</v>
          </cell>
          <cell r="I1433" t="str">
            <v>C</v>
          </cell>
          <cell r="J1433" t="str">
            <v>om_exp</v>
          </cell>
          <cell r="K1433" t="str">
            <v>juris_gcp</v>
          </cell>
          <cell r="M1433" t="str">
            <v>2010/12/1/8/A/0</v>
          </cell>
        </row>
        <row r="1434">
          <cell r="A1434" t="str">
            <v>1433</v>
          </cell>
          <cell r="B1434" t="str">
            <v>OM9_8150</v>
          </cell>
          <cell r="C1434" t="str">
            <v>150 - GCP Jurisdictional Factor</v>
          </cell>
          <cell r="D1434">
            <v>1</v>
          </cell>
          <cell r="F1434" t="str">
            <v>CALC</v>
          </cell>
          <cell r="H1434" t="str">
            <v>150</v>
          </cell>
          <cell r="I1434" t="str">
            <v>C</v>
          </cell>
          <cell r="J1434" t="str">
            <v>om_exp</v>
          </cell>
          <cell r="K1434" t="str">
            <v>juris_gcp</v>
          </cell>
          <cell r="M1434" t="str">
            <v>2010/12/1/8/A/0</v>
          </cell>
        </row>
        <row r="1435">
          <cell r="A1435" t="str">
            <v>1434</v>
          </cell>
          <cell r="B1435" t="str">
            <v>OMD_8150</v>
          </cell>
          <cell r="C1435" t="str">
            <v>150 - Energy Jurisdictional O &amp; M Exp Amount</v>
          </cell>
          <cell r="D1435">
            <v>-880.10540548428605</v>
          </cell>
          <cell r="F1435" t="str">
            <v>CALC</v>
          </cell>
          <cell r="H1435" t="str">
            <v>150</v>
          </cell>
          <cell r="I1435" t="str">
            <v>C</v>
          </cell>
          <cell r="J1435" t="str">
            <v>om_exp</v>
          </cell>
          <cell r="K1435" t="str">
            <v>juris_energy_amt</v>
          </cell>
          <cell r="M1435" t="str">
            <v>2010/12/1/8/A/0</v>
          </cell>
        </row>
        <row r="1436">
          <cell r="A1436" t="str">
            <v>1435</v>
          </cell>
          <cell r="B1436" t="str">
            <v>OMD_8150</v>
          </cell>
          <cell r="C1436" t="str">
            <v>150 - Energy Jurisdictional O &amp; M Exp Amount</v>
          </cell>
          <cell r="D1436">
            <v>-880.10540548428605</v>
          </cell>
          <cell r="F1436" t="str">
            <v>CALC</v>
          </cell>
          <cell r="H1436" t="str">
            <v>150</v>
          </cell>
          <cell r="I1436" t="str">
            <v>C</v>
          </cell>
          <cell r="J1436" t="str">
            <v>om_exp</v>
          </cell>
          <cell r="K1436" t="str">
            <v>juris_energy_amt</v>
          </cell>
          <cell r="M1436" t="str">
            <v>2010/12/1/8/A/0</v>
          </cell>
        </row>
        <row r="1437">
          <cell r="A1437" t="str">
            <v>1436</v>
          </cell>
          <cell r="B1437" t="str">
            <v>OME_8150</v>
          </cell>
          <cell r="C1437" t="str">
            <v>150 - Total Jurisdictional O &amp; M Exp Amount</v>
          </cell>
          <cell r="D1437">
            <v>-23113.158536920499</v>
          </cell>
          <cell r="F1437" t="str">
            <v>CALC</v>
          </cell>
          <cell r="H1437" t="str">
            <v>150</v>
          </cell>
          <cell r="I1437" t="str">
            <v>C</v>
          </cell>
          <cell r="J1437" t="str">
            <v>om_exp</v>
          </cell>
          <cell r="K1437" t="str">
            <v>total_juris_amt</v>
          </cell>
          <cell r="M1437" t="str">
            <v>2010/12/1/8/A/0</v>
          </cell>
        </row>
        <row r="1438">
          <cell r="A1438" t="str">
            <v>1437</v>
          </cell>
          <cell r="B1438" t="str">
            <v>OME_8150</v>
          </cell>
          <cell r="C1438" t="str">
            <v>150 - Total Jurisdictional O &amp; M Exp Amount</v>
          </cell>
          <cell r="D1438">
            <v>-23113.158536920499</v>
          </cell>
          <cell r="F1438" t="str">
            <v>CALC</v>
          </cell>
          <cell r="H1438" t="str">
            <v>150</v>
          </cell>
          <cell r="I1438" t="str">
            <v>C</v>
          </cell>
          <cell r="J1438" t="str">
            <v>om_exp</v>
          </cell>
          <cell r="K1438" t="str">
            <v>total_juris_amt</v>
          </cell>
          <cell r="M1438" t="str">
            <v>2010/12/1/8/A/0</v>
          </cell>
        </row>
        <row r="1439">
          <cell r="A1439" t="str">
            <v>1438</v>
          </cell>
          <cell r="B1439" t="str">
            <v>XAN_8100</v>
          </cell>
          <cell r="C1439" t="str">
            <v>Interest Rate - Last Day of the Month</v>
          </cell>
          <cell r="D1439">
            <v>2.5000000000000001E-3</v>
          </cell>
          <cell r="F1439" t="str">
            <v>MANUAL</v>
          </cell>
          <cell r="I1439" t="str">
            <v>M</v>
          </cell>
          <cell r="L1439" t="str">
            <v>last_day_int_rate</v>
          </cell>
          <cell r="M1439" t="str">
            <v>2010/12/1/8/A/0</v>
          </cell>
        </row>
        <row r="1440">
          <cell r="A1440" t="str">
            <v>1439</v>
          </cell>
          <cell r="B1440" t="str">
            <v>XAN_8200</v>
          </cell>
          <cell r="C1440" t="str">
            <v>Regulatory Assessment Fee Rate</v>
          </cell>
          <cell r="D1440">
            <v>7.2000000000000005E-4</v>
          </cell>
          <cell r="F1440" t="str">
            <v>MANUAL</v>
          </cell>
          <cell r="I1440" t="str">
            <v>M</v>
          </cell>
          <cell r="L1440" t="str">
            <v>reg_fee</v>
          </cell>
          <cell r="M1440" t="str">
            <v>2010/12/1/8/A/0</v>
          </cell>
        </row>
        <row r="1441">
          <cell r="A1441" t="str">
            <v>1440</v>
          </cell>
          <cell r="B1441" t="str">
            <v>XAN_8300</v>
          </cell>
          <cell r="C1441" t="str">
            <v>Annual Rate of Return for Debt</v>
          </cell>
          <cell r="D1441">
            <v>1.9473000000000001E-2</v>
          </cell>
          <cell r="F1441" t="str">
            <v>MANUAL</v>
          </cell>
          <cell r="I1441" t="str">
            <v>M</v>
          </cell>
          <cell r="L1441" t="str">
            <v>debt_ror</v>
          </cell>
          <cell r="M1441" t="str">
            <v>2010/12/1/8/A/0</v>
          </cell>
        </row>
        <row r="1442">
          <cell r="A1442" t="str">
            <v>1441</v>
          </cell>
          <cell r="B1442" t="str">
            <v>XAN_8400</v>
          </cell>
          <cell r="C1442" t="str">
            <v>Annual Rate of Return for Equity</v>
          </cell>
          <cell r="D1442">
            <v>4.7018999999999998E-2</v>
          </cell>
          <cell r="F1442" t="str">
            <v>MANUAL</v>
          </cell>
          <cell r="I1442" t="str">
            <v>M</v>
          </cell>
          <cell r="L1442" t="str">
            <v>equity_ror</v>
          </cell>
          <cell r="M1442" t="str">
            <v>2010/12/1/8/A/0</v>
          </cell>
        </row>
        <row r="1443">
          <cell r="A1443" t="str">
            <v>1442</v>
          </cell>
          <cell r="B1443" t="str">
            <v>XAN_8500</v>
          </cell>
          <cell r="C1443" t="str">
            <v>Federal Tax Rate</v>
          </cell>
          <cell r="D1443">
            <v>0.35</v>
          </cell>
          <cell r="F1443" t="str">
            <v>MANUAL</v>
          </cell>
          <cell r="I1443" t="str">
            <v>M</v>
          </cell>
          <cell r="L1443" t="str">
            <v>fed_tax_rate</v>
          </cell>
          <cell r="M1443" t="str">
            <v>2010/12/1/8/A/0</v>
          </cell>
        </row>
        <row r="1444">
          <cell r="A1444" t="str">
            <v>1443</v>
          </cell>
          <cell r="B1444" t="str">
            <v>XAN_8600</v>
          </cell>
          <cell r="C1444" t="str">
            <v>State Tax Rate</v>
          </cell>
          <cell r="D1444">
            <v>5.5E-2</v>
          </cell>
          <cell r="F1444" t="str">
            <v>MANUAL</v>
          </cell>
          <cell r="I1444" t="str">
            <v>M</v>
          </cell>
          <cell r="L1444" t="str">
            <v>state_tax_rate</v>
          </cell>
          <cell r="M1444" t="str">
            <v>2010/12/1/8/A/0</v>
          </cell>
        </row>
        <row r="1445">
          <cell r="A1445" t="str">
            <v>1444</v>
          </cell>
          <cell r="B1445" t="str">
            <v>XAN_8700</v>
          </cell>
          <cell r="C1445" t="str">
            <v>Interest Rate - First Day of the Month</v>
          </cell>
          <cell r="D1445">
            <v>2.5000000000000001E-3</v>
          </cell>
          <cell r="F1445" t="str">
            <v>PRIOR_JV</v>
          </cell>
          <cell r="I1445" t="str">
            <v>P</v>
          </cell>
          <cell r="L1445" t="str">
            <v>first_day_int_rate</v>
          </cell>
          <cell r="M1445" t="str">
            <v>2010/12/1/8/A/0</v>
          </cell>
        </row>
        <row r="1446">
          <cell r="A1446" t="str">
            <v>1445</v>
          </cell>
          <cell r="B1446" t="str">
            <v>INT_8YTD</v>
          </cell>
          <cell r="C1446" t="str">
            <v>YTD Interest Amount excluding Current Month</v>
          </cell>
          <cell r="D1446">
            <v>68932.392804826304</v>
          </cell>
          <cell r="F1446" t="str">
            <v>PRIOR_OFF</v>
          </cell>
          <cell r="J1446" t="str">
            <v>entry_to_gl</v>
          </cell>
          <cell r="K1446" t="str">
            <v>ytd_int</v>
          </cell>
          <cell r="M1446" t="str">
            <v>2010/12/1/8/A/0</v>
          </cell>
        </row>
        <row r="1447">
          <cell r="A1447" t="str">
            <v>1446</v>
          </cell>
          <cell r="B1447" t="str">
            <v>570_190Y</v>
          </cell>
          <cell r="C1447" t="str">
            <v xml:space="preserve">NON-REC TRANS SUBST POLLUTION PREVENT             </v>
          </cell>
          <cell r="D1447">
            <v>23343</v>
          </cell>
          <cell r="E1447" t="str">
            <v>570190</v>
          </cell>
          <cell r="F1447" t="str">
            <v>COPY</v>
          </cell>
          <cell r="G1447" t="str">
            <v>CM</v>
          </cell>
          <cell r="H1447" t="str">
            <v>150</v>
          </cell>
          <cell r="I1447" t="str">
            <v>Y</v>
          </cell>
          <cell r="M1447" t="str">
            <v>2010/12/1/8/A/0</v>
          </cell>
        </row>
        <row r="1448">
          <cell r="A1448" t="str">
            <v>1447</v>
          </cell>
          <cell r="B1448" t="str">
            <v>592_190Y</v>
          </cell>
          <cell r="C1448" t="str">
            <v xml:space="preserve">NON-REC DISTRBN SUBST POLLUTION PREVENT           </v>
          </cell>
          <cell r="D1448">
            <v>23343</v>
          </cell>
          <cell r="E1448" t="str">
            <v>592190</v>
          </cell>
          <cell r="F1448" t="str">
            <v>COPY</v>
          </cell>
          <cell r="G1448" t="str">
            <v>CM</v>
          </cell>
          <cell r="H1448" t="str">
            <v>150</v>
          </cell>
          <cell r="I1448" t="str">
            <v>Y</v>
          </cell>
          <cell r="M1448" t="str">
            <v>2010/12/1/8/A/0</v>
          </cell>
        </row>
        <row r="1449">
          <cell r="A1449" t="str">
            <v>1448</v>
          </cell>
          <cell r="B1449" t="str">
            <v>CI4_8022</v>
          </cell>
          <cell r="C1449" t="str">
            <v>8022 - CWIP Current Month</v>
          </cell>
          <cell r="D1449">
            <v>16152.16</v>
          </cell>
          <cell r="F1449" t="str">
            <v>CATS</v>
          </cell>
          <cell r="H1449" t="str">
            <v>8022</v>
          </cell>
          <cell r="I1449" t="str">
            <v>A</v>
          </cell>
          <cell r="J1449" t="str">
            <v>cap_exp</v>
          </cell>
          <cell r="K1449" t="str">
            <v>cwip_curr_mth</v>
          </cell>
          <cell r="M1449" t="str">
            <v>2010/12/1/8/A/0</v>
          </cell>
        </row>
        <row r="1450">
          <cell r="A1450" t="str">
            <v>1449</v>
          </cell>
          <cell r="B1450" t="str">
            <v>CI5_8022</v>
          </cell>
          <cell r="C1450" t="str">
            <v>8022 - End of Month CWIP Balance</v>
          </cell>
          <cell r="D1450">
            <v>16152.16</v>
          </cell>
          <cell r="F1450" t="str">
            <v>CATS</v>
          </cell>
          <cell r="H1450" t="str">
            <v>8022</v>
          </cell>
          <cell r="J1450" t="str">
            <v>cap_exp</v>
          </cell>
          <cell r="K1450" t="str">
            <v>end_cwip_bal</v>
          </cell>
          <cell r="M1450" t="str">
            <v>2010/12/1/8/A/0</v>
          </cell>
        </row>
        <row r="1451">
          <cell r="A1451" t="str">
            <v>1450</v>
          </cell>
          <cell r="B1451" t="str">
            <v>CIP_8022</v>
          </cell>
          <cell r="C1451" t="str">
            <v>8022 - Beginning of Month Plant Balance</v>
          </cell>
          <cell r="D1451">
            <v>0</v>
          </cell>
          <cell r="F1451" t="str">
            <v>PRIOR_JV</v>
          </cell>
          <cell r="H1451" t="str">
            <v>8022</v>
          </cell>
          <cell r="I1451" t="str">
            <v>P</v>
          </cell>
          <cell r="J1451" t="str">
            <v>cap_exp</v>
          </cell>
          <cell r="K1451" t="str">
            <v>beg_plant_bal</v>
          </cell>
          <cell r="M1451" t="str">
            <v>2010/12/1/8/A/0</v>
          </cell>
        </row>
        <row r="1452">
          <cell r="A1452" t="str">
            <v>1451</v>
          </cell>
          <cell r="B1452" t="str">
            <v>CIQ_8022</v>
          </cell>
          <cell r="C1452" t="str">
            <v>8022 - Beginning of Month Reserve Balance</v>
          </cell>
          <cell r="D1452">
            <v>0</v>
          </cell>
          <cell r="F1452" t="str">
            <v>PRIOR_JV</v>
          </cell>
          <cell r="H1452" t="str">
            <v>8022</v>
          </cell>
          <cell r="I1452" t="str">
            <v>P</v>
          </cell>
          <cell r="J1452" t="str">
            <v>cap_exp</v>
          </cell>
          <cell r="K1452" t="str">
            <v>beg_resv_bal</v>
          </cell>
          <cell r="M1452" t="str">
            <v>2010/12/1/8/A/0</v>
          </cell>
        </row>
        <row r="1453">
          <cell r="A1453" t="str">
            <v>1452</v>
          </cell>
          <cell r="B1453" t="str">
            <v>CIR_8022</v>
          </cell>
          <cell r="C1453" t="str">
            <v>8022 - End of Month Plant Balance</v>
          </cell>
          <cell r="D1453">
            <v>0</v>
          </cell>
          <cell r="F1453" t="str">
            <v>CALC</v>
          </cell>
          <cell r="H1453" t="str">
            <v>8022</v>
          </cell>
          <cell r="J1453" t="str">
            <v>cap_exp</v>
          </cell>
          <cell r="K1453" t="str">
            <v>end_plant_bal</v>
          </cell>
          <cell r="M1453" t="str">
            <v>2010/12/1/8/A/0</v>
          </cell>
        </row>
        <row r="1454">
          <cell r="A1454" t="str">
            <v>1453</v>
          </cell>
          <cell r="B1454" t="str">
            <v>CIS_8022</v>
          </cell>
          <cell r="C1454" t="str">
            <v>8022 - End of Month Reserve Balance</v>
          </cell>
          <cell r="D1454">
            <v>0</v>
          </cell>
          <cell r="F1454" t="str">
            <v>CALC</v>
          </cell>
          <cell r="H1454" t="str">
            <v>8022</v>
          </cell>
          <cell r="J1454" t="str">
            <v>cap_exp</v>
          </cell>
          <cell r="K1454" t="str">
            <v>end_resv_bal</v>
          </cell>
          <cell r="M1454" t="str">
            <v>2010/12/1/8/A/0</v>
          </cell>
        </row>
        <row r="1455">
          <cell r="A1455" t="str">
            <v>1454</v>
          </cell>
          <cell r="B1455" t="str">
            <v>CO1_8022</v>
          </cell>
          <cell r="C1455" t="str">
            <v>8022 - Beginning of Month Net Book</v>
          </cell>
          <cell r="D1455">
            <v>0</v>
          </cell>
          <cell r="F1455" t="str">
            <v>CALC</v>
          </cell>
          <cell r="H1455" t="str">
            <v>8022</v>
          </cell>
          <cell r="J1455" t="str">
            <v>cap_exp</v>
          </cell>
          <cell r="K1455" t="str">
            <v>beg_net_book</v>
          </cell>
          <cell r="M1455" t="str">
            <v>2010/12/1/8/A/0</v>
          </cell>
        </row>
        <row r="1456">
          <cell r="A1456" t="str">
            <v>1455</v>
          </cell>
          <cell r="B1456" t="str">
            <v>CO2_8022</v>
          </cell>
          <cell r="C1456" t="str">
            <v>8022 - End of Month Net Book</v>
          </cell>
          <cell r="D1456">
            <v>0</v>
          </cell>
          <cell r="F1456" t="str">
            <v>CALC</v>
          </cell>
          <cell r="H1456" t="str">
            <v>8022</v>
          </cell>
          <cell r="J1456" t="str">
            <v>cap_exp</v>
          </cell>
          <cell r="K1456" t="str">
            <v>end_net_book</v>
          </cell>
          <cell r="M1456" t="str">
            <v>2010/12/1/8/A/0</v>
          </cell>
        </row>
        <row r="1457">
          <cell r="A1457" t="str">
            <v>1456</v>
          </cell>
          <cell r="B1457" t="str">
            <v>CO3_8022</v>
          </cell>
          <cell r="C1457" t="str">
            <v>8022 - Average Net Book</v>
          </cell>
          <cell r="D1457">
            <v>0</v>
          </cell>
          <cell r="F1457" t="str">
            <v>CALC</v>
          </cell>
          <cell r="H1457" t="str">
            <v>8022</v>
          </cell>
          <cell r="J1457" t="str">
            <v>cap_exp</v>
          </cell>
          <cell r="K1457" t="str">
            <v>avg_net_book</v>
          </cell>
          <cell r="M1457" t="str">
            <v>2010/12/1/8/A/0</v>
          </cell>
        </row>
        <row r="1458">
          <cell r="A1458" t="str">
            <v>1457</v>
          </cell>
          <cell r="B1458" t="str">
            <v>CO4_8022</v>
          </cell>
          <cell r="C1458" t="str">
            <v>8022 - Annual Equity Rate</v>
          </cell>
          <cell r="D1458">
            <v>4.7018999999999998E-2</v>
          </cell>
          <cell r="F1458" t="str">
            <v>CALC</v>
          </cell>
          <cell r="H1458" t="str">
            <v>8022</v>
          </cell>
          <cell r="J1458" t="str">
            <v>cap_exp</v>
          </cell>
          <cell r="K1458" t="str">
            <v>equity_ror</v>
          </cell>
          <cell r="M1458" t="str">
            <v>2010/12/1/8/A/0</v>
          </cell>
        </row>
        <row r="1459">
          <cell r="A1459" t="str">
            <v>1458</v>
          </cell>
          <cell r="B1459" t="str">
            <v>CO5_8022</v>
          </cell>
          <cell r="C1459" t="str">
            <v>8022 - Annual Debt Rate</v>
          </cell>
          <cell r="D1459">
            <v>1.9473000000000001E-2</v>
          </cell>
          <cell r="F1459" t="str">
            <v>CALC</v>
          </cell>
          <cell r="H1459" t="str">
            <v>8022</v>
          </cell>
          <cell r="J1459" t="str">
            <v>cap_exp</v>
          </cell>
          <cell r="K1459" t="str">
            <v>debt_ror</v>
          </cell>
          <cell r="M1459" t="str">
            <v>2010/12/1/8/A/0</v>
          </cell>
        </row>
        <row r="1460">
          <cell r="A1460" t="str">
            <v>1459</v>
          </cell>
          <cell r="B1460" t="str">
            <v>CO6_8022</v>
          </cell>
          <cell r="C1460" t="str">
            <v>8022 - State Tax Rate</v>
          </cell>
          <cell r="D1460">
            <v>5.5E-2</v>
          </cell>
          <cell r="F1460" t="str">
            <v>CALC</v>
          </cell>
          <cell r="H1460" t="str">
            <v>8022</v>
          </cell>
          <cell r="J1460" t="str">
            <v>cap_exp</v>
          </cell>
          <cell r="K1460" t="str">
            <v>state_tax_rate</v>
          </cell>
          <cell r="M1460" t="str">
            <v>2010/12/1/8/A/0</v>
          </cell>
        </row>
        <row r="1461">
          <cell r="A1461" t="str">
            <v>1460</v>
          </cell>
          <cell r="B1461" t="str">
            <v>CO7_8022</v>
          </cell>
          <cell r="C1461" t="str">
            <v>8022 - Federal Tax Rate</v>
          </cell>
          <cell r="D1461">
            <v>0.35</v>
          </cell>
          <cell r="F1461" t="str">
            <v>CALC</v>
          </cell>
          <cell r="H1461" t="str">
            <v>8022</v>
          </cell>
          <cell r="J1461" t="str">
            <v>cap_exp</v>
          </cell>
          <cell r="K1461" t="str">
            <v>fed_tax_rate</v>
          </cell>
          <cell r="M1461" t="str">
            <v>2010/12/1/8/A/0</v>
          </cell>
        </row>
        <row r="1462">
          <cell r="A1462" t="str">
            <v>1461</v>
          </cell>
          <cell r="B1462" t="str">
            <v>CO8_8022</v>
          </cell>
          <cell r="C1462" t="str">
            <v>8022 - Grossed State Tax Rate</v>
          </cell>
          <cell r="D1462">
            <v>5.8201058201058198E-2</v>
          </cell>
          <cell r="F1462" t="str">
            <v>CALC</v>
          </cell>
          <cell r="H1462" t="str">
            <v>8022</v>
          </cell>
          <cell r="J1462" t="str">
            <v>cap_exp</v>
          </cell>
          <cell r="K1462" t="str">
            <v>gross_state_tax_rate</v>
          </cell>
          <cell r="M1462" t="str">
            <v>2010/12/1/8/A/0</v>
          </cell>
        </row>
        <row r="1463">
          <cell r="A1463" t="str">
            <v>1462</v>
          </cell>
          <cell r="B1463" t="str">
            <v>CO9_8022</v>
          </cell>
          <cell r="C1463" t="str">
            <v>8022 - Grossed Federal Tax Rate</v>
          </cell>
          <cell r="D1463">
            <v>0.53846153846153799</v>
          </cell>
          <cell r="F1463" t="str">
            <v>CALC</v>
          </cell>
          <cell r="H1463" t="str">
            <v>8022</v>
          </cell>
          <cell r="J1463" t="str">
            <v>cap_exp</v>
          </cell>
          <cell r="K1463" t="str">
            <v>gross_fed_tax_rate</v>
          </cell>
          <cell r="M1463" t="str">
            <v>2010/12/1/8/A/0</v>
          </cell>
        </row>
        <row r="1464">
          <cell r="A1464" t="str">
            <v>1463</v>
          </cell>
          <cell r="B1464" t="str">
            <v>COA_8022</v>
          </cell>
          <cell r="C1464" t="str">
            <v>8022 - Return on Equity Amount</v>
          </cell>
          <cell r="D1464">
            <v>0</v>
          </cell>
          <cell r="F1464" t="str">
            <v>CALC</v>
          </cell>
          <cell r="H1464" t="str">
            <v>8022</v>
          </cell>
          <cell r="J1464" t="str">
            <v>cap_exp</v>
          </cell>
          <cell r="K1464" t="str">
            <v>equity_ror_amt</v>
          </cell>
          <cell r="M1464" t="str">
            <v>2010/12/1/8/A/0</v>
          </cell>
        </row>
        <row r="1465">
          <cell r="A1465" t="str">
            <v>1464</v>
          </cell>
          <cell r="B1465" t="str">
            <v>COB_8022</v>
          </cell>
          <cell r="C1465" t="str">
            <v>8022 - State Tax Amount</v>
          </cell>
          <cell r="D1465">
            <v>0</v>
          </cell>
          <cell r="F1465" t="str">
            <v>CALC</v>
          </cell>
          <cell r="H1465" t="str">
            <v>8022</v>
          </cell>
          <cell r="J1465" t="str">
            <v>cap_exp</v>
          </cell>
          <cell r="K1465" t="str">
            <v>state_tax_amt</v>
          </cell>
          <cell r="M1465" t="str">
            <v>2010/12/1/8/A/0</v>
          </cell>
        </row>
        <row r="1466">
          <cell r="A1466" t="str">
            <v>1465</v>
          </cell>
          <cell r="B1466" t="str">
            <v>COC_8022</v>
          </cell>
          <cell r="C1466" t="str">
            <v>8022 - Federal Tax Amount</v>
          </cell>
          <cell r="D1466">
            <v>0</v>
          </cell>
          <cell r="F1466" t="str">
            <v>CALC</v>
          </cell>
          <cell r="H1466" t="str">
            <v>8022</v>
          </cell>
          <cell r="J1466" t="str">
            <v>cap_exp</v>
          </cell>
          <cell r="K1466" t="str">
            <v>fed_tax_amt</v>
          </cell>
          <cell r="M1466" t="str">
            <v>2010/12/1/8/A/0</v>
          </cell>
        </row>
        <row r="1467">
          <cell r="A1467" t="str">
            <v>1466</v>
          </cell>
          <cell r="B1467" t="str">
            <v>COD_8022</v>
          </cell>
          <cell r="C1467" t="str">
            <v>8022 - Return on Debt Amount</v>
          </cell>
          <cell r="D1467">
            <v>0</v>
          </cell>
          <cell r="F1467" t="str">
            <v>CALC</v>
          </cell>
          <cell r="H1467" t="str">
            <v>8022</v>
          </cell>
          <cell r="J1467" t="str">
            <v>cap_exp</v>
          </cell>
          <cell r="K1467" t="str">
            <v>debt_ror_amt</v>
          </cell>
          <cell r="M1467" t="str">
            <v>2010/12/1/8/A/0</v>
          </cell>
        </row>
        <row r="1468">
          <cell r="A1468" t="str">
            <v>1467</v>
          </cell>
          <cell r="B1468" t="str">
            <v>COE_8022</v>
          </cell>
          <cell r="C1468" t="str">
            <v>8022 - Total Cap Exp Amount</v>
          </cell>
          <cell r="D1468">
            <v>0</v>
          </cell>
          <cell r="F1468" t="str">
            <v>CALC</v>
          </cell>
          <cell r="H1468" t="str">
            <v>8022</v>
          </cell>
          <cell r="J1468" t="str">
            <v>cap_exp</v>
          </cell>
          <cell r="K1468" t="str">
            <v>total_amt</v>
          </cell>
          <cell r="M1468" t="str">
            <v>2010/12/1/8/A/0</v>
          </cell>
        </row>
        <row r="1469">
          <cell r="A1469" t="str">
            <v>1468</v>
          </cell>
          <cell r="B1469" t="str">
            <v>COF_8022</v>
          </cell>
          <cell r="C1469" t="str">
            <v>8022 - CP Allocation Factor</v>
          </cell>
          <cell r="D1469">
            <v>0.92307692299999999</v>
          </cell>
          <cell r="F1469" t="str">
            <v>CALC</v>
          </cell>
          <cell r="H1469" t="str">
            <v>8022</v>
          </cell>
          <cell r="J1469" t="str">
            <v>cap_exp</v>
          </cell>
          <cell r="K1469" t="str">
            <v>alloc_cp</v>
          </cell>
          <cell r="M1469" t="str">
            <v>2010/12/1/8/A/0</v>
          </cell>
        </row>
        <row r="1470">
          <cell r="A1470" t="str">
            <v>1469</v>
          </cell>
          <cell r="B1470" t="str">
            <v>COG_8022</v>
          </cell>
          <cell r="C1470" t="str">
            <v>8022 - GCP Allocation Factor</v>
          </cell>
          <cell r="D1470">
            <v>0</v>
          </cell>
          <cell r="F1470" t="str">
            <v>CALC</v>
          </cell>
          <cell r="H1470" t="str">
            <v>8022</v>
          </cell>
          <cell r="J1470" t="str">
            <v>cap_exp</v>
          </cell>
          <cell r="K1470" t="str">
            <v>alloc_gcp</v>
          </cell>
          <cell r="M1470" t="str">
            <v>2010/12/1/8/A/0</v>
          </cell>
        </row>
        <row r="1471">
          <cell r="A1471" t="str">
            <v>1470</v>
          </cell>
          <cell r="B1471" t="str">
            <v>COH_8022</v>
          </cell>
          <cell r="C1471" t="str">
            <v>8022 - Energy Allocation Factor</v>
          </cell>
          <cell r="D1471">
            <v>7.6923077000000006E-2</v>
          </cell>
          <cell r="F1471" t="str">
            <v>CALC</v>
          </cell>
          <cell r="H1471" t="str">
            <v>8022</v>
          </cell>
          <cell r="J1471" t="str">
            <v>cap_exp</v>
          </cell>
          <cell r="K1471" t="str">
            <v>alloc_engy</v>
          </cell>
          <cell r="M1471" t="str">
            <v>2010/12/1/8/A/0</v>
          </cell>
        </row>
        <row r="1472">
          <cell r="A1472" t="str">
            <v>1471</v>
          </cell>
          <cell r="B1472" t="str">
            <v>COI_8022</v>
          </cell>
          <cell r="C1472" t="str">
            <v>8022 - CP Allocation Cap Exp Amount</v>
          </cell>
          <cell r="D1472">
            <v>0</v>
          </cell>
          <cell r="F1472" t="str">
            <v>CALC</v>
          </cell>
          <cell r="H1472" t="str">
            <v>8022</v>
          </cell>
          <cell r="J1472" t="str">
            <v>cap_exp</v>
          </cell>
          <cell r="K1472" t="str">
            <v>alloc_cp_amt</v>
          </cell>
          <cell r="M1472" t="str">
            <v>2010/12/1/8/A/0</v>
          </cell>
        </row>
        <row r="1473">
          <cell r="A1473" t="str">
            <v>1472</v>
          </cell>
          <cell r="B1473" t="str">
            <v>COJ_8022</v>
          </cell>
          <cell r="C1473" t="str">
            <v>8022 - GCP Allocation Cap Exp Amount</v>
          </cell>
          <cell r="D1473">
            <v>0</v>
          </cell>
          <cell r="F1473" t="str">
            <v>CALC</v>
          </cell>
          <cell r="H1473" t="str">
            <v>8022</v>
          </cell>
          <cell r="J1473" t="str">
            <v>cap_exp</v>
          </cell>
          <cell r="K1473" t="str">
            <v>alloc_gcp_amt</v>
          </cell>
          <cell r="M1473" t="str">
            <v>2010/12/1/8/A/0</v>
          </cell>
        </row>
        <row r="1474">
          <cell r="A1474" t="str">
            <v>1473</v>
          </cell>
          <cell r="B1474" t="str">
            <v>COK_8022</v>
          </cell>
          <cell r="C1474" t="str">
            <v>8022 - Energy Allocation Cap Exp Amount</v>
          </cell>
          <cell r="D1474">
            <v>0</v>
          </cell>
          <cell r="F1474" t="str">
            <v>CALC</v>
          </cell>
          <cell r="H1474" t="str">
            <v>8022</v>
          </cell>
          <cell r="J1474" t="str">
            <v>cap_exp</v>
          </cell>
          <cell r="K1474" t="str">
            <v>alloc_engy_amt</v>
          </cell>
          <cell r="M1474" t="str">
            <v>2010/12/1/8/A/0</v>
          </cell>
        </row>
        <row r="1475">
          <cell r="A1475" t="str">
            <v>1474</v>
          </cell>
          <cell r="B1475" t="str">
            <v>COL_8022</v>
          </cell>
          <cell r="C1475" t="str">
            <v>8022 - CP Jurisdictional Factor</v>
          </cell>
          <cell r="D1475">
            <v>0.98031049999999997</v>
          </cell>
          <cell r="F1475" t="str">
            <v>CALC</v>
          </cell>
          <cell r="H1475" t="str">
            <v>8022</v>
          </cell>
          <cell r="J1475" t="str">
            <v>cap_exp</v>
          </cell>
          <cell r="K1475" t="str">
            <v>juris_cp_factor</v>
          </cell>
          <cell r="M1475" t="str">
            <v>2010/12/1/8/A/0</v>
          </cell>
        </row>
        <row r="1476">
          <cell r="A1476" t="str">
            <v>1475</v>
          </cell>
          <cell r="B1476" t="str">
            <v>COM_8022</v>
          </cell>
          <cell r="C1476" t="str">
            <v>8022 - GCP Jurisdictional Factor</v>
          </cell>
          <cell r="D1476">
            <v>1</v>
          </cell>
          <cell r="F1476" t="str">
            <v>CALC</v>
          </cell>
          <cell r="H1476" t="str">
            <v>8022</v>
          </cell>
          <cell r="J1476" t="str">
            <v>cap_exp</v>
          </cell>
          <cell r="K1476" t="str">
            <v>juris_gcp_factor</v>
          </cell>
          <cell r="M1476" t="str">
            <v>2010/12/1/8/A/0</v>
          </cell>
        </row>
        <row r="1477">
          <cell r="A1477" t="str">
            <v>1476</v>
          </cell>
          <cell r="B1477" t="str">
            <v>CON_8022</v>
          </cell>
          <cell r="C1477" t="str">
            <v>8022 - Energy Jurisdictional Factor</v>
          </cell>
          <cell r="D1477">
            <v>0.980271</v>
          </cell>
          <cell r="F1477" t="str">
            <v>CALC</v>
          </cell>
          <cell r="H1477" t="str">
            <v>8022</v>
          </cell>
          <cell r="J1477" t="str">
            <v>cap_exp</v>
          </cell>
          <cell r="K1477" t="str">
            <v>juris_engy_factor</v>
          </cell>
          <cell r="M1477" t="str">
            <v>2010/12/1/8/A/0</v>
          </cell>
        </row>
        <row r="1478">
          <cell r="A1478" t="str">
            <v>1477</v>
          </cell>
          <cell r="B1478" t="str">
            <v>COO_8022</v>
          </cell>
          <cell r="C1478" t="str">
            <v>8022 - CP Jurisdictional Cap Exp Amount</v>
          </cell>
          <cell r="D1478">
            <v>0</v>
          </cell>
          <cell r="F1478" t="str">
            <v>CALC</v>
          </cell>
          <cell r="H1478" t="str">
            <v>8022</v>
          </cell>
          <cell r="J1478" t="str">
            <v>cap_exp</v>
          </cell>
          <cell r="K1478" t="str">
            <v>juris_cp_amt</v>
          </cell>
          <cell r="M1478" t="str">
            <v>2010/12/1/8/A/0</v>
          </cell>
        </row>
        <row r="1479">
          <cell r="A1479" t="str">
            <v>1478</v>
          </cell>
          <cell r="B1479" t="str">
            <v>COP_8022</v>
          </cell>
          <cell r="C1479" t="str">
            <v>8022 - GCP Jurisdictional Cap Exp Amount</v>
          </cell>
          <cell r="D1479">
            <v>0</v>
          </cell>
          <cell r="F1479" t="str">
            <v>CALC</v>
          </cell>
          <cell r="H1479" t="str">
            <v>8022</v>
          </cell>
          <cell r="J1479" t="str">
            <v>cap_exp</v>
          </cell>
          <cell r="K1479" t="str">
            <v>juris_gcp_amt</v>
          </cell>
          <cell r="M1479" t="str">
            <v>2010/12/1/8/A/0</v>
          </cell>
        </row>
        <row r="1480">
          <cell r="A1480" t="str">
            <v>1479</v>
          </cell>
          <cell r="B1480" t="str">
            <v>COQ_8022</v>
          </cell>
          <cell r="C1480" t="str">
            <v>8022 - Energy Jurisdictional Cap Exp Amount</v>
          </cell>
          <cell r="D1480">
            <v>0</v>
          </cell>
          <cell r="F1480" t="str">
            <v>CALC</v>
          </cell>
          <cell r="H1480" t="str">
            <v>8022</v>
          </cell>
          <cell r="J1480" t="str">
            <v>cap_exp</v>
          </cell>
          <cell r="K1480" t="str">
            <v>juris_engy_amt</v>
          </cell>
          <cell r="M1480" t="str">
            <v>2010/12/1/8/A/0</v>
          </cell>
        </row>
        <row r="1481">
          <cell r="A1481" t="str">
            <v>1480</v>
          </cell>
          <cell r="B1481" t="str">
            <v>COR_8022</v>
          </cell>
          <cell r="C1481" t="str">
            <v>8022 - Total Jurisdictional Cap Exp Amount</v>
          </cell>
          <cell r="D1481">
            <v>0</v>
          </cell>
          <cell r="F1481" t="str">
            <v>CALC</v>
          </cell>
          <cell r="H1481" t="str">
            <v>8022</v>
          </cell>
          <cell r="J1481" t="str">
            <v>cap_exp</v>
          </cell>
          <cell r="K1481" t="str">
            <v>total_juris_amt</v>
          </cell>
          <cell r="M1481" t="str">
            <v>2010/12/1/8/A/0</v>
          </cell>
        </row>
        <row r="1482">
          <cell r="A1482" t="str">
            <v>1481</v>
          </cell>
          <cell r="B1482" t="str">
            <v>CI1_8031</v>
          </cell>
          <cell r="C1482" t="str">
            <v>8031 - Depreciation Expense</v>
          </cell>
          <cell r="D1482">
            <v>331256.81</v>
          </cell>
          <cell r="F1482" t="str">
            <v>CATS</v>
          </cell>
          <cell r="H1482" t="str">
            <v>8031</v>
          </cell>
          <cell r="J1482" t="str">
            <v>cap_exp</v>
          </cell>
          <cell r="K1482" t="str">
            <v>depr_exp</v>
          </cell>
          <cell r="M1482" t="str">
            <v>2010/12/1/8/A/0</v>
          </cell>
        </row>
        <row r="1483">
          <cell r="A1483" t="str">
            <v>1482</v>
          </cell>
          <cell r="B1483" t="str">
            <v>CI4_8031</v>
          </cell>
          <cell r="C1483" t="str">
            <v>8031 - CWIP Current Month</v>
          </cell>
          <cell r="D1483">
            <v>13298285.07</v>
          </cell>
          <cell r="F1483" t="str">
            <v>CATS</v>
          </cell>
          <cell r="H1483" t="str">
            <v>8031</v>
          </cell>
          <cell r="I1483" t="str">
            <v>A</v>
          </cell>
          <cell r="J1483" t="str">
            <v>cap_exp</v>
          </cell>
          <cell r="K1483" t="str">
            <v>cwip_curr_mth</v>
          </cell>
          <cell r="M1483" t="str">
            <v>2010/12/1/8/A/0</v>
          </cell>
        </row>
        <row r="1484">
          <cell r="A1484" t="str">
            <v>1483</v>
          </cell>
          <cell r="B1484" t="str">
            <v>CI5_8031</v>
          </cell>
          <cell r="C1484" t="str">
            <v>8031 - End of Month CWIP Balance</v>
          </cell>
          <cell r="D1484">
            <v>253353252.84999999</v>
          </cell>
          <cell r="F1484" t="str">
            <v>CATS</v>
          </cell>
          <cell r="H1484" t="str">
            <v>8031</v>
          </cell>
          <cell r="J1484" t="str">
            <v>cap_exp</v>
          </cell>
          <cell r="K1484" t="str">
            <v>end_cwip_bal</v>
          </cell>
          <cell r="M1484" t="str">
            <v>2010/12/1/8/A/0</v>
          </cell>
        </row>
        <row r="1485">
          <cell r="A1485" t="str">
            <v>1484</v>
          </cell>
          <cell r="B1485" t="str">
            <v>CI7_8031</v>
          </cell>
          <cell r="C1485" t="str">
            <v>8031 - Plant Additions</v>
          </cell>
          <cell r="D1485">
            <v>4755924.82</v>
          </cell>
          <cell r="F1485" t="str">
            <v>CATS</v>
          </cell>
          <cell r="H1485" t="str">
            <v>8031</v>
          </cell>
          <cell r="J1485" t="str">
            <v>cap_exp</v>
          </cell>
          <cell r="K1485" t="str">
            <v>plt_add</v>
          </cell>
          <cell r="M1485" t="str">
            <v>2010/12/1/8/A/0</v>
          </cell>
        </row>
        <row r="1486">
          <cell r="A1486" t="str">
            <v>1485</v>
          </cell>
          <cell r="B1486" t="str">
            <v>CI8_8031</v>
          </cell>
          <cell r="C1486" t="str">
            <v>8031 - Retirements</v>
          </cell>
          <cell r="D1486">
            <v>0</v>
          </cell>
          <cell r="F1486" t="str">
            <v>CATS</v>
          </cell>
          <cell r="H1486" t="str">
            <v>8031</v>
          </cell>
          <cell r="J1486" t="str">
            <v>cap_exp</v>
          </cell>
          <cell r="K1486" t="str">
            <v>ret</v>
          </cell>
          <cell r="M1486" t="str">
            <v>2010/12/1/8/A/0</v>
          </cell>
        </row>
        <row r="1487">
          <cell r="A1487" t="str">
            <v>1486</v>
          </cell>
          <cell r="B1487" t="str">
            <v>CI9_8031</v>
          </cell>
          <cell r="C1487" t="str">
            <v>8031 - Plant Trans and Adjs</v>
          </cell>
          <cell r="D1487">
            <v>0</v>
          </cell>
          <cell r="F1487" t="str">
            <v>CATS</v>
          </cell>
          <cell r="H1487" t="str">
            <v>8031</v>
          </cell>
          <cell r="J1487" t="str">
            <v>cap_exp</v>
          </cell>
          <cell r="K1487" t="str">
            <v>plt_tradjs</v>
          </cell>
          <cell r="M1487" t="str">
            <v>2010/12/1/8/A/0</v>
          </cell>
        </row>
        <row r="1488">
          <cell r="A1488" t="str">
            <v>1487</v>
          </cell>
          <cell r="B1488" t="str">
            <v>CIA_8031</v>
          </cell>
          <cell r="C1488" t="str">
            <v>8031 - Reserve Removal Cost</v>
          </cell>
          <cell r="D1488">
            <v>0</v>
          </cell>
          <cell r="F1488" t="str">
            <v>CATS</v>
          </cell>
          <cell r="H1488" t="str">
            <v>8031</v>
          </cell>
          <cell r="J1488" t="str">
            <v>cap_exp</v>
          </cell>
          <cell r="K1488" t="str">
            <v>resv_rem_cost</v>
          </cell>
          <cell r="M1488" t="str">
            <v>2010/12/1/8/A/0</v>
          </cell>
        </row>
        <row r="1489">
          <cell r="A1489" t="str">
            <v>1488</v>
          </cell>
          <cell r="B1489" t="str">
            <v>CIB_8031</v>
          </cell>
          <cell r="C1489" t="str">
            <v>8031 - Reserve Salvage</v>
          </cell>
          <cell r="D1489">
            <v>0</v>
          </cell>
          <cell r="F1489" t="str">
            <v>CATS</v>
          </cell>
          <cell r="H1489" t="str">
            <v>8031</v>
          </cell>
          <cell r="J1489" t="str">
            <v>cap_exp</v>
          </cell>
          <cell r="K1489" t="str">
            <v>resv_salv</v>
          </cell>
          <cell r="M1489" t="str">
            <v>2010/12/1/8/A/0</v>
          </cell>
        </row>
        <row r="1490">
          <cell r="A1490" t="str">
            <v>1489</v>
          </cell>
          <cell r="B1490" t="str">
            <v>CIC_8031</v>
          </cell>
          <cell r="C1490" t="str">
            <v>8031 - Reserve Trans and Adjs</v>
          </cell>
          <cell r="D1490">
            <v>0</v>
          </cell>
          <cell r="F1490" t="str">
            <v>CATS</v>
          </cell>
          <cell r="H1490" t="str">
            <v>8031</v>
          </cell>
          <cell r="J1490" t="str">
            <v>cap_exp</v>
          </cell>
          <cell r="K1490" t="str">
            <v>resv_tradjs</v>
          </cell>
          <cell r="M1490" t="str">
            <v>2010/12/1/8/A/0</v>
          </cell>
        </row>
        <row r="1491">
          <cell r="A1491" t="str">
            <v>1490</v>
          </cell>
          <cell r="B1491" t="str">
            <v>CIP_8031</v>
          </cell>
          <cell r="C1491" t="str">
            <v>8031 - Beginning of Month Plant Balance</v>
          </cell>
          <cell r="D1491">
            <v>149958155.81999999</v>
          </cell>
          <cell r="F1491" t="str">
            <v>PRIOR_JV</v>
          </cell>
          <cell r="H1491" t="str">
            <v>8031</v>
          </cell>
          <cell r="I1491" t="str">
            <v>P</v>
          </cell>
          <cell r="J1491" t="str">
            <v>cap_exp</v>
          </cell>
          <cell r="K1491" t="str">
            <v>beg_plant_bal</v>
          </cell>
          <cell r="M1491" t="str">
            <v>2010/12/1/8/A/0</v>
          </cell>
        </row>
        <row r="1492">
          <cell r="A1492" t="str">
            <v>1491</v>
          </cell>
          <cell r="B1492" t="str">
            <v>CIQ_8031</v>
          </cell>
          <cell r="C1492" t="str">
            <v>8031 - Beginning of Month Reserve Balance</v>
          </cell>
          <cell r="D1492">
            <v>4605471.6900000004</v>
          </cell>
          <cell r="F1492" t="str">
            <v>PRIOR_JV</v>
          </cell>
          <cell r="H1492" t="str">
            <v>8031</v>
          </cell>
          <cell r="I1492" t="str">
            <v>P</v>
          </cell>
          <cell r="J1492" t="str">
            <v>cap_exp</v>
          </cell>
          <cell r="K1492" t="str">
            <v>beg_resv_bal</v>
          </cell>
          <cell r="M1492" t="str">
            <v>2010/12/1/8/A/0</v>
          </cell>
        </row>
        <row r="1493">
          <cell r="A1493" t="str">
            <v>1492</v>
          </cell>
          <cell r="B1493" t="str">
            <v>CIR_8031</v>
          </cell>
          <cell r="C1493" t="str">
            <v>8031 - End of Month Plant Balance</v>
          </cell>
          <cell r="D1493">
            <v>154714080.63999999</v>
          </cell>
          <cell r="F1493" t="str">
            <v>CALC</v>
          </cell>
          <cell r="H1493" t="str">
            <v>8031</v>
          </cell>
          <cell r="J1493" t="str">
            <v>cap_exp</v>
          </cell>
          <cell r="K1493" t="str">
            <v>end_plant_bal</v>
          </cell>
          <cell r="M1493" t="str">
            <v>2010/12/1/8/A/0</v>
          </cell>
        </row>
        <row r="1494">
          <cell r="A1494" t="str">
            <v>1493</v>
          </cell>
          <cell r="B1494" t="str">
            <v>CIS_8031</v>
          </cell>
          <cell r="C1494" t="str">
            <v>8031 - End of Month Reserve Balance</v>
          </cell>
          <cell r="D1494">
            <v>4936728.5</v>
          </cell>
          <cell r="F1494" t="str">
            <v>CALC</v>
          </cell>
          <cell r="H1494" t="str">
            <v>8031</v>
          </cell>
          <cell r="J1494" t="str">
            <v>cap_exp</v>
          </cell>
          <cell r="K1494" t="str">
            <v>end_resv_bal</v>
          </cell>
          <cell r="M1494" t="str">
            <v>2010/12/1/8/A/0</v>
          </cell>
        </row>
        <row r="1495">
          <cell r="A1495" t="str">
            <v>1494</v>
          </cell>
          <cell r="B1495" t="str">
            <v>CO1_8031</v>
          </cell>
          <cell r="C1495" t="str">
            <v>8031 - Beginning of Month Net Book</v>
          </cell>
          <cell r="D1495">
            <v>389715268.01999998</v>
          </cell>
          <cell r="F1495" t="str">
            <v>CALC</v>
          </cell>
          <cell r="H1495" t="str">
            <v>8031</v>
          </cell>
          <cell r="J1495" t="str">
            <v>cap_exp</v>
          </cell>
          <cell r="K1495" t="str">
            <v>beg_net_book</v>
          </cell>
          <cell r="M1495" t="str">
            <v>2010/12/1/8/A/0</v>
          </cell>
        </row>
        <row r="1496">
          <cell r="A1496" t="str">
            <v>1495</v>
          </cell>
          <cell r="B1496" t="str">
            <v>CO2_8031</v>
          </cell>
          <cell r="C1496" t="str">
            <v>8031 - End of Month Net Book</v>
          </cell>
          <cell r="D1496">
            <v>403130604.99000001</v>
          </cell>
          <cell r="F1496" t="str">
            <v>CALC</v>
          </cell>
          <cell r="H1496" t="str">
            <v>8031</v>
          </cell>
          <cell r="J1496" t="str">
            <v>cap_exp</v>
          </cell>
          <cell r="K1496" t="str">
            <v>end_net_book</v>
          </cell>
          <cell r="M1496" t="str">
            <v>2010/12/1/8/A/0</v>
          </cell>
        </row>
        <row r="1497">
          <cell r="A1497" t="str">
            <v>1496</v>
          </cell>
          <cell r="B1497" t="str">
            <v>CO3_8031</v>
          </cell>
          <cell r="C1497" t="str">
            <v>8031 - Average Net Book</v>
          </cell>
          <cell r="D1497">
            <v>396422936.505</v>
          </cell>
          <cell r="F1497" t="str">
            <v>CALC</v>
          </cell>
          <cell r="H1497" t="str">
            <v>8031</v>
          </cell>
          <cell r="J1497" t="str">
            <v>cap_exp</v>
          </cell>
          <cell r="K1497" t="str">
            <v>avg_net_book</v>
          </cell>
          <cell r="M1497" t="str">
            <v>2010/12/1/8/A/0</v>
          </cell>
        </row>
        <row r="1498">
          <cell r="A1498" t="str">
            <v>1497</v>
          </cell>
          <cell r="B1498" t="str">
            <v>CO4_8031</v>
          </cell>
          <cell r="C1498" t="str">
            <v>8031 - Annual Equity Rate</v>
          </cell>
          <cell r="D1498">
            <v>4.7018999999999998E-2</v>
          </cell>
          <cell r="F1498" t="str">
            <v>CALC</v>
          </cell>
          <cell r="H1498" t="str">
            <v>8031</v>
          </cell>
          <cell r="J1498" t="str">
            <v>cap_exp</v>
          </cell>
          <cell r="K1498" t="str">
            <v>equity_ror</v>
          </cell>
          <cell r="M1498" t="str">
            <v>2010/12/1/8/A/0</v>
          </cell>
        </row>
        <row r="1499">
          <cell r="A1499" t="str">
            <v>1498</v>
          </cell>
          <cell r="B1499" t="str">
            <v>CO5_8031</v>
          </cell>
          <cell r="C1499" t="str">
            <v>8031 - Annual Debt Rate</v>
          </cell>
          <cell r="D1499">
            <v>1.9473000000000001E-2</v>
          </cell>
          <cell r="F1499" t="str">
            <v>CALC</v>
          </cell>
          <cell r="H1499" t="str">
            <v>8031</v>
          </cell>
          <cell r="J1499" t="str">
            <v>cap_exp</v>
          </cell>
          <cell r="K1499" t="str">
            <v>debt_ror</v>
          </cell>
          <cell r="M1499" t="str">
            <v>2010/12/1/8/A/0</v>
          </cell>
        </row>
        <row r="1500">
          <cell r="A1500" t="str">
            <v>1499</v>
          </cell>
          <cell r="B1500" t="str">
            <v>CO6_8031</v>
          </cell>
          <cell r="C1500" t="str">
            <v>8031 - State Tax Rate</v>
          </cell>
          <cell r="D1500">
            <v>5.5E-2</v>
          </cell>
          <cell r="F1500" t="str">
            <v>CALC</v>
          </cell>
          <cell r="H1500" t="str">
            <v>8031</v>
          </cell>
          <cell r="J1500" t="str">
            <v>cap_exp</v>
          </cell>
          <cell r="K1500" t="str">
            <v>state_tax_rate</v>
          </cell>
          <cell r="M1500" t="str">
            <v>2010/12/1/8/A/0</v>
          </cell>
        </row>
        <row r="1501">
          <cell r="A1501" t="str">
            <v>1500</v>
          </cell>
          <cell r="B1501" t="str">
            <v>CO7_8031</v>
          </cell>
          <cell r="C1501" t="str">
            <v>8031 - Federal Tax Rate</v>
          </cell>
          <cell r="D1501">
            <v>0.35</v>
          </cell>
          <cell r="F1501" t="str">
            <v>CALC</v>
          </cell>
          <cell r="H1501" t="str">
            <v>8031</v>
          </cell>
          <cell r="J1501" t="str">
            <v>cap_exp</v>
          </cell>
          <cell r="K1501" t="str">
            <v>fed_tax_rate</v>
          </cell>
          <cell r="M1501" t="str">
            <v>2010/12/1/8/A/0</v>
          </cell>
        </row>
        <row r="1502">
          <cell r="A1502" t="str">
            <v>1501</v>
          </cell>
          <cell r="B1502" t="str">
            <v>CO8_8031</v>
          </cell>
          <cell r="C1502" t="str">
            <v>8031 - Grossed State Tax Rate</v>
          </cell>
          <cell r="D1502">
            <v>5.8201058201058198E-2</v>
          </cell>
          <cell r="F1502" t="str">
            <v>CALC</v>
          </cell>
          <cell r="H1502" t="str">
            <v>8031</v>
          </cell>
          <cell r="J1502" t="str">
            <v>cap_exp</v>
          </cell>
          <cell r="K1502" t="str">
            <v>gross_state_tax_rate</v>
          </cell>
          <cell r="M1502" t="str">
            <v>2010/12/1/8/A/0</v>
          </cell>
        </row>
        <row r="1503">
          <cell r="A1503" t="str">
            <v>1502</v>
          </cell>
          <cell r="B1503" t="str">
            <v>CO9_8031</v>
          </cell>
          <cell r="C1503" t="str">
            <v>8031 - Grossed Federal Tax Rate</v>
          </cell>
          <cell r="D1503">
            <v>0.53846153846153799</v>
          </cell>
          <cell r="F1503" t="str">
            <v>CALC</v>
          </cell>
          <cell r="H1503" t="str">
            <v>8031</v>
          </cell>
          <cell r="J1503" t="str">
            <v>cap_exp</v>
          </cell>
          <cell r="K1503" t="str">
            <v>gross_fed_tax_rate</v>
          </cell>
          <cell r="M1503" t="str">
            <v>2010/12/1/8/A/0</v>
          </cell>
        </row>
        <row r="1504">
          <cell r="A1504" t="str">
            <v>1503</v>
          </cell>
          <cell r="B1504" t="str">
            <v>COA_8031</v>
          </cell>
          <cell r="C1504" t="str">
            <v>8031 - Return on Equity Amount</v>
          </cell>
          <cell r="D1504">
            <v>1553303.9921075399</v>
          </cell>
          <cell r="F1504" t="str">
            <v>CALC</v>
          </cell>
          <cell r="H1504" t="str">
            <v>8031</v>
          </cell>
          <cell r="J1504" t="str">
            <v>cap_exp</v>
          </cell>
          <cell r="K1504" t="str">
            <v>equity_ror_amt</v>
          </cell>
          <cell r="M1504" t="str">
            <v>2010/12/1/8/A/0</v>
          </cell>
        </row>
        <row r="1505">
          <cell r="A1505" t="str">
            <v>1504</v>
          </cell>
          <cell r="B1505" t="str">
            <v>COB_8031</v>
          </cell>
          <cell r="C1505" t="str">
            <v>8031 - State Tax Amount</v>
          </cell>
          <cell r="D1505">
            <v>90403.936048586998</v>
          </cell>
          <cell r="F1505" t="str">
            <v>CALC</v>
          </cell>
          <cell r="H1505" t="str">
            <v>8031</v>
          </cell>
          <cell r="J1505" t="str">
            <v>cap_exp</v>
          </cell>
          <cell r="K1505" t="str">
            <v>state_tax_amt</v>
          </cell>
          <cell r="M1505" t="str">
            <v>2010/12/1/8/A/0</v>
          </cell>
        </row>
        <row r="1506">
          <cell r="A1506" t="str">
            <v>1505</v>
          </cell>
          <cell r="B1506" t="str">
            <v>COC_8031</v>
          </cell>
          <cell r="C1506" t="str">
            <v>8031 - Federal Tax Amount</v>
          </cell>
          <cell r="D1506">
            <v>885073.49977637595</v>
          </cell>
          <cell r="F1506" t="str">
            <v>CALC</v>
          </cell>
          <cell r="H1506" t="str">
            <v>8031</v>
          </cell>
          <cell r="J1506" t="str">
            <v>cap_exp</v>
          </cell>
          <cell r="K1506" t="str">
            <v>fed_tax_amt</v>
          </cell>
          <cell r="M1506" t="str">
            <v>2010/12/1/8/A/0</v>
          </cell>
        </row>
        <row r="1507">
          <cell r="A1507" t="str">
            <v>1506</v>
          </cell>
          <cell r="B1507" t="str">
            <v>COD_8031</v>
          </cell>
          <cell r="C1507" t="str">
            <v>8031 - Return on Debt Amount</v>
          </cell>
          <cell r="D1507">
            <v>643315.14136031398</v>
          </cell>
          <cell r="F1507" t="str">
            <v>CALC</v>
          </cell>
          <cell r="H1507" t="str">
            <v>8031</v>
          </cell>
          <cell r="J1507" t="str">
            <v>cap_exp</v>
          </cell>
          <cell r="K1507" t="str">
            <v>debt_ror_amt</v>
          </cell>
          <cell r="M1507" t="str">
            <v>2010/12/1/8/A/0</v>
          </cell>
        </row>
        <row r="1508">
          <cell r="A1508" t="str">
            <v>1507</v>
          </cell>
          <cell r="B1508" t="str">
            <v>COE_8031</v>
          </cell>
          <cell r="C1508" t="str">
            <v>8031 - Total Cap Exp Amount</v>
          </cell>
          <cell r="D1508">
            <v>3503353.3792928099</v>
          </cell>
          <cell r="F1508" t="str">
            <v>CALC</v>
          </cell>
          <cell r="H1508" t="str">
            <v>8031</v>
          </cell>
          <cell r="J1508" t="str">
            <v>cap_exp</v>
          </cell>
          <cell r="K1508" t="str">
            <v>total_amt</v>
          </cell>
          <cell r="M1508" t="str">
            <v>2010/12/1/8/A/0</v>
          </cell>
        </row>
        <row r="1509">
          <cell r="A1509" t="str">
            <v>1508</v>
          </cell>
          <cell r="B1509" t="str">
            <v>COF_8031</v>
          </cell>
          <cell r="C1509" t="str">
            <v>8031 - CP Allocation Factor</v>
          </cell>
          <cell r="D1509">
            <v>0.92307692299999999</v>
          </cell>
          <cell r="F1509" t="str">
            <v>CALC</v>
          </cell>
          <cell r="H1509" t="str">
            <v>8031</v>
          </cell>
          <cell r="J1509" t="str">
            <v>cap_exp</v>
          </cell>
          <cell r="K1509" t="str">
            <v>alloc_cp</v>
          </cell>
          <cell r="M1509" t="str">
            <v>2010/12/1/8/A/0</v>
          </cell>
        </row>
        <row r="1510">
          <cell r="A1510" t="str">
            <v>1509</v>
          </cell>
          <cell r="B1510" t="str">
            <v>COG_8031</v>
          </cell>
          <cell r="C1510" t="str">
            <v>8031 - GCP Allocation Factor</v>
          </cell>
          <cell r="D1510">
            <v>0</v>
          </cell>
          <cell r="F1510" t="str">
            <v>CALC</v>
          </cell>
          <cell r="H1510" t="str">
            <v>8031</v>
          </cell>
          <cell r="J1510" t="str">
            <v>cap_exp</v>
          </cell>
          <cell r="K1510" t="str">
            <v>alloc_gcp</v>
          </cell>
          <cell r="M1510" t="str">
            <v>2010/12/1/8/A/0</v>
          </cell>
        </row>
        <row r="1511">
          <cell r="A1511" t="str">
            <v>1510</v>
          </cell>
          <cell r="B1511" t="str">
            <v>COH_8031</v>
          </cell>
          <cell r="C1511" t="str">
            <v>8031 - Energy Allocation Factor</v>
          </cell>
          <cell r="D1511">
            <v>7.6923077000000006E-2</v>
          </cell>
          <cell r="F1511" t="str">
            <v>CALC</v>
          </cell>
          <cell r="H1511" t="str">
            <v>8031</v>
          </cell>
          <cell r="J1511" t="str">
            <v>cap_exp</v>
          </cell>
          <cell r="K1511" t="str">
            <v>alloc_engy</v>
          </cell>
          <cell r="M1511" t="str">
            <v>2010/12/1/8/A/0</v>
          </cell>
        </row>
        <row r="1512">
          <cell r="A1512" t="str">
            <v>1511</v>
          </cell>
          <cell r="B1512" t="str">
            <v>COI_8031</v>
          </cell>
          <cell r="C1512" t="str">
            <v>8031 - CP Allocation Cap Exp Amount</v>
          </cell>
          <cell r="D1512">
            <v>3233864.6575392601</v>
          </cell>
          <cell r="F1512" t="str">
            <v>CALC</v>
          </cell>
          <cell r="H1512" t="str">
            <v>8031</v>
          </cell>
          <cell r="J1512" t="str">
            <v>cap_exp</v>
          </cell>
          <cell r="K1512" t="str">
            <v>alloc_cp_amt</v>
          </cell>
          <cell r="M1512" t="str">
            <v>2010/12/1/8/A/0</v>
          </cell>
        </row>
        <row r="1513">
          <cell r="A1513" t="str">
            <v>1512</v>
          </cell>
          <cell r="B1513" t="str">
            <v>COJ_8031</v>
          </cell>
          <cell r="C1513" t="str">
            <v>8031 - GCP Allocation Cap Exp Amount</v>
          </cell>
          <cell r="D1513">
            <v>0</v>
          </cell>
          <cell r="F1513" t="str">
            <v>CALC</v>
          </cell>
          <cell r="H1513" t="str">
            <v>8031</v>
          </cell>
          <cell r="J1513" t="str">
            <v>cap_exp</v>
          </cell>
          <cell r="K1513" t="str">
            <v>alloc_gcp_amt</v>
          </cell>
          <cell r="M1513" t="str">
            <v>2010/12/1/8/A/0</v>
          </cell>
        </row>
        <row r="1514">
          <cell r="A1514" t="str">
            <v>1513</v>
          </cell>
          <cell r="B1514" t="str">
            <v>COK_8031</v>
          </cell>
          <cell r="C1514" t="str">
            <v>8031 - Energy Allocation Cap Exp Amount</v>
          </cell>
          <cell r="D1514">
            <v>269488.72175355098</v>
          </cell>
          <cell r="F1514" t="str">
            <v>CALC</v>
          </cell>
          <cell r="H1514" t="str">
            <v>8031</v>
          </cell>
          <cell r="J1514" t="str">
            <v>cap_exp</v>
          </cell>
          <cell r="K1514" t="str">
            <v>alloc_engy_amt</v>
          </cell>
          <cell r="M1514" t="str">
            <v>2010/12/1/8/A/0</v>
          </cell>
        </row>
        <row r="1515">
          <cell r="A1515" t="str">
            <v>1514</v>
          </cell>
          <cell r="B1515" t="str">
            <v>COL_8031</v>
          </cell>
          <cell r="C1515" t="str">
            <v>8031 - CP Jurisdictional Factor</v>
          </cell>
          <cell r="D1515">
            <v>0.98031049999999997</v>
          </cell>
          <cell r="F1515" t="str">
            <v>CALC</v>
          </cell>
          <cell r="H1515" t="str">
            <v>8031</v>
          </cell>
          <cell r="J1515" t="str">
            <v>cap_exp</v>
          </cell>
          <cell r="K1515" t="str">
            <v>juris_cp_factor</v>
          </cell>
          <cell r="M1515" t="str">
            <v>2010/12/1/8/A/0</v>
          </cell>
        </row>
        <row r="1516">
          <cell r="A1516" t="str">
            <v>1515</v>
          </cell>
          <cell r="B1516" t="str">
            <v>COM_8031</v>
          </cell>
          <cell r="C1516" t="str">
            <v>8031 - GCP Jurisdictional Factor</v>
          </cell>
          <cell r="D1516">
            <v>1</v>
          </cell>
          <cell r="F1516" t="str">
            <v>CALC</v>
          </cell>
          <cell r="H1516" t="str">
            <v>8031</v>
          </cell>
          <cell r="J1516" t="str">
            <v>cap_exp</v>
          </cell>
          <cell r="K1516" t="str">
            <v>juris_gcp_factor</v>
          </cell>
          <cell r="M1516" t="str">
            <v>2010/12/1/8/A/0</v>
          </cell>
        </row>
        <row r="1517">
          <cell r="A1517" t="str">
            <v>1516</v>
          </cell>
          <cell r="B1517" t="str">
            <v>CON_8031</v>
          </cell>
          <cell r="C1517" t="str">
            <v>8031 - Energy Jurisdictional Factor</v>
          </cell>
          <cell r="D1517">
            <v>0.980271</v>
          </cell>
          <cell r="F1517" t="str">
            <v>CALC</v>
          </cell>
          <cell r="H1517" t="str">
            <v>8031</v>
          </cell>
          <cell r="J1517" t="str">
            <v>cap_exp</v>
          </cell>
          <cell r="K1517" t="str">
            <v>juris_engy_factor</v>
          </cell>
          <cell r="M1517" t="str">
            <v>2010/12/1/8/A/0</v>
          </cell>
        </row>
        <row r="1518">
          <cell r="A1518" t="str">
            <v>1517</v>
          </cell>
          <cell r="B1518" t="str">
            <v>COO_8031</v>
          </cell>
          <cell r="C1518" t="str">
            <v>8031 - CP Jurisdictional Cap Exp Amount</v>
          </cell>
          <cell r="D1518">
            <v>3170191.4793646401</v>
          </cell>
          <cell r="F1518" t="str">
            <v>CALC</v>
          </cell>
          <cell r="H1518" t="str">
            <v>8031</v>
          </cell>
          <cell r="J1518" t="str">
            <v>cap_exp</v>
          </cell>
          <cell r="K1518" t="str">
            <v>juris_cp_amt</v>
          </cell>
          <cell r="M1518" t="str">
            <v>2010/12/1/8/A/0</v>
          </cell>
        </row>
        <row r="1519">
          <cell r="A1519" t="str">
            <v>1518</v>
          </cell>
          <cell r="B1519" t="str">
            <v>COP_8031</v>
          </cell>
          <cell r="C1519" t="str">
            <v>8031 - GCP Jurisdictional Cap Exp Amount</v>
          </cell>
          <cell r="D1519">
            <v>0</v>
          </cell>
          <cell r="F1519" t="str">
            <v>CALC</v>
          </cell>
          <cell r="H1519" t="str">
            <v>8031</v>
          </cell>
          <cell r="J1519" t="str">
            <v>cap_exp</v>
          </cell>
          <cell r="K1519" t="str">
            <v>juris_gcp_amt</v>
          </cell>
          <cell r="M1519" t="str">
            <v>2010/12/1/8/A/0</v>
          </cell>
        </row>
        <row r="1520">
          <cell r="A1520" t="str">
            <v>1519</v>
          </cell>
          <cell r="B1520" t="str">
            <v>COQ_8031</v>
          </cell>
          <cell r="C1520" t="str">
            <v>8031 - Energy Jurisdictional Cap Exp Amount</v>
          </cell>
          <cell r="D1520">
            <v>264171.97876207501</v>
          </cell>
          <cell r="F1520" t="str">
            <v>CALC</v>
          </cell>
          <cell r="H1520" t="str">
            <v>8031</v>
          </cell>
          <cell r="J1520" t="str">
            <v>cap_exp</v>
          </cell>
          <cell r="K1520" t="str">
            <v>juris_engy_amt</v>
          </cell>
          <cell r="M1520" t="str">
            <v>2010/12/1/8/A/0</v>
          </cell>
        </row>
        <row r="1521">
          <cell r="A1521" t="str">
            <v>1520</v>
          </cell>
          <cell r="B1521" t="str">
            <v>COR_8031</v>
          </cell>
          <cell r="C1521" t="str">
            <v>8031 - Total Jurisdictional Cap Exp Amount</v>
          </cell>
          <cell r="D1521">
            <v>3434363.45812672</v>
          </cell>
          <cell r="F1521" t="str">
            <v>CALC</v>
          </cell>
          <cell r="H1521" t="str">
            <v>8031</v>
          </cell>
          <cell r="J1521" t="str">
            <v>cap_exp</v>
          </cell>
          <cell r="K1521" t="str">
            <v>total_juris_amt</v>
          </cell>
          <cell r="M1521" t="str">
            <v>2010/12/1/8/A/0</v>
          </cell>
        </row>
        <row r="1522">
          <cell r="A1522" t="str">
            <v>1521</v>
          </cell>
          <cell r="B1522" t="str">
            <v>OM5_8154</v>
          </cell>
          <cell r="C1522" t="str">
            <v>154 - CP Allocation O &amp; M Exp Amount</v>
          </cell>
          <cell r="D1522">
            <v>0</v>
          </cell>
          <cell r="F1522" t="str">
            <v>CALC</v>
          </cell>
          <cell r="H1522" t="str">
            <v>154</v>
          </cell>
          <cell r="I1522" t="str">
            <v>C</v>
          </cell>
          <cell r="J1522" t="str">
            <v>om_exp</v>
          </cell>
          <cell r="K1522" t="str">
            <v>alloc_cp_amt</v>
          </cell>
          <cell r="M1522" t="str">
            <v>2010/12/1/8/A/0</v>
          </cell>
        </row>
        <row r="1523">
          <cell r="A1523" t="str">
            <v>1522</v>
          </cell>
          <cell r="B1523" t="str">
            <v>OM5_8154</v>
          </cell>
          <cell r="C1523" t="str">
            <v>154 - CP Allocation O &amp; M Exp Amount</v>
          </cell>
          <cell r="D1523">
            <v>0</v>
          </cell>
          <cell r="F1523" t="str">
            <v>CALC</v>
          </cell>
          <cell r="H1523" t="str">
            <v>154</v>
          </cell>
          <cell r="I1523" t="str">
            <v>C</v>
          </cell>
          <cell r="J1523" t="str">
            <v>om_exp</v>
          </cell>
          <cell r="K1523" t="str">
            <v>alloc_cp_amt</v>
          </cell>
          <cell r="M1523" t="str">
            <v>2010/12/1/8/A/0</v>
          </cell>
        </row>
        <row r="1524">
          <cell r="A1524" t="str">
            <v>1523</v>
          </cell>
          <cell r="B1524" t="str">
            <v>OM2_8154</v>
          </cell>
          <cell r="C1524" t="str">
            <v>154 - CP Allocation Factor</v>
          </cell>
          <cell r="D1524">
            <v>0</v>
          </cell>
          <cell r="F1524" t="str">
            <v>CALC</v>
          </cell>
          <cell r="H1524" t="str">
            <v>154</v>
          </cell>
          <cell r="I1524" t="str">
            <v>C</v>
          </cell>
          <cell r="J1524" t="str">
            <v>om_exp</v>
          </cell>
          <cell r="K1524" t="str">
            <v>alloc_cp</v>
          </cell>
          <cell r="M1524" t="str">
            <v>2010/12/1/8/A/0</v>
          </cell>
        </row>
        <row r="1525">
          <cell r="A1525" t="str">
            <v>1524</v>
          </cell>
          <cell r="B1525" t="str">
            <v>OM2_8154</v>
          </cell>
          <cell r="C1525" t="str">
            <v>154 - CP Allocation Factor</v>
          </cell>
          <cell r="D1525">
            <v>0</v>
          </cell>
          <cell r="F1525" t="str">
            <v>CALC</v>
          </cell>
          <cell r="H1525" t="str">
            <v>154</v>
          </cell>
          <cell r="I1525" t="str">
            <v>C</v>
          </cell>
          <cell r="J1525" t="str">
            <v>om_exp</v>
          </cell>
          <cell r="K1525" t="str">
            <v>alloc_cp</v>
          </cell>
          <cell r="M1525" t="str">
            <v>2010/12/1/8/A/0</v>
          </cell>
        </row>
        <row r="1526">
          <cell r="A1526" t="str">
            <v>1525</v>
          </cell>
          <cell r="B1526" t="str">
            <v>OM5_8153</v>
          </cell>
          <cell r="C1526" t="str">
            <v>153 - CP Allocation O &amp; M Exp Amount</v>
          </cell>
          <cell r="D1526">
            <v>0</v>
          </cell>
          <cell r="F1526" t="str">
            <v>CALC</v>
          </cell>
          <cell r="H1526" t="str">
            <v>153</v>
          </cell>
          <cell r="I1526" t="str">
            <v>C</v>
          </cell>
          <cell r="J1526" t="str">
            <v>om_exp</v>
          </cell>
          <cell r="K1526" t="str">
            <v>alloc_cp_amt</v>
          </cell>
          <cell r="M1526" t="str">
            <v>2010/12/1/8/A/0</v>
          </cell>
        </row>
        <row r="1527">
          <cell r="A1527" t="str">
            <v>1526</v>
          </cell>
          <cell r="B1527" t="str">
            <v>OM5_8153</v>
          </cell>
          <cell r="C1527" t="str">
            <v>153 - CP Allocation O &amp; M Exp Amount</v>
          </cell>
          <cell r="D1527">
            <v>0</v>
          </cell>
          <cell r="F1527" t="str">
            <v>CALC</v>
          </cell>
          <cell r="H1527" t="str">
            <v>153</v>
          </cell>
          <cell r="I1527" t="str">
            <v>C</v>
          </cell>
          <cell r="J1527" t="str">
            <v>om_exp</v>
          </cell>
          <cell r="K1527" t="str">
            <v>alloc_cp_amt</v>
          </cell>
          <cell r="M1527" t="str">
            <v>2010/12/1/8/A/0</v>
          </cell>
        </row>
        <row r="1528">
          <cell r="A1528" t="str">
            <v>1527</v>
          </cell>
          <cell r="B1528" t="str">
            <v>OM2_8153</v>
          </cell>
          <cell r="C1528" t="str">
            <v>153 - CP Allocation Factor</v>
          </cell>
          <cell r="D1528">
            <v>1</v>
          </cell>
          <cell r="F1528" t="str">
            <v>CALC</v>
          </cell>
          <cell r="H1528" t="str">
            <v>153</v>
          </cell>
          <cell r="I1528" t="str">
            <v>C</v>
          </cell>
          <cell r="J1528" t="str">
            <v>om_exp</v>
          </cell>
          <cell r="K1528" t="str">
            <v>alloc_cp</v>
          </cell>
          <cell r="M1528" t="str">
            <v>2010/12/1/8/A/0</v>
          </cell>
        </row>
        <row r="1529">
          <cell r="A1529" t="str">
            <v>1528</v>
          </cell>
          <cell r="B1529" t="str">
            <v>OM2_8153</v>
          </cell>
          <cell r="C1529" t="str">
            <v>153 - CP Allocation Factor</v>
          </cell>
          <cell r="D1529">
            <v>1</v>
          </cell>
          <cell r="F1529" t="str">
            <v>CALC</v>
          </cell>
          <cell r="H1529" t="str">
            <v>153</v>
          </cell>
          <cell r="I1529" t="str">
            <v>C</v>
          </cell>
          <cell r="J1529" t="str">
            <v>om_exp</v>
          </cell>
          <cell r="K1529" t="str">
            <v>alloc_cp</v>
          </cell>
          <cell r="M1529" t="str">
            <v>2010/12/1/8/A/0</v>
          </cell>
        </row>
        <row r="1530">
          <cell r="A1530" t="str">
            <v>1529</v>
          </cell>
          <cell r="B1530" t="str">
            <v>OM6_8153</v>
          </cell>
          <cell r="C1530" t="str">
            <v>153 - GCP Allocation O &amp; M Exp Amount</v>
          </cell>
          <cell r="D1530">
            <v>0</v>
          </cell>
          <cell r="F1530" t="str">
            <v>CALC</v>
          </cell>
          <cell r="H1530" t="str">
            <v>153</v>
          </cell>
          <cell r="I1530" t="str">
            <v>C</v>
          </cell>
          <cell r="J1530" t="str">
            <v>om_exp</v>
          </cell>
          <cell r="K1530" t="str">
            <v>alloc_gcp_amt</v>
          </cell>
          <cell r="M1530" t="str">
            <v>2010/12/1/8/A/0</v>
          </cell>
        </row>
        <row r="1531">
          <cell r="A1531" t="str">
            <v>1530</v>
          </cell>
          <cell r="B1531" t="str">
            <v>OM6_8153</v>
          </cell>
          <cell r="C1531" t="str">
            <v>153 - GCP Allocation O &amp; M Exp Amount</v>
          </cell>
          <cell r="D1531">
            <v>0</v>
          </cell>
          <cell r="F1531" t="str">
            <v>CALC</v>
          </cell>
          <cell r="H1531" t="str">
            <v>153</v>
          </cell>
          <cell r="I1531" t="str">
            <v>C</v>
          </cell>
          <cell r="J1531" t="str">
            <v>om_exp</v>
          </cell>
          <cell r="K1531" t="str">
            <v>alloc_gcp_amt</v>
          </cell>
          <cell r="M1531" t="str">
            <v>2010/12/1/8/A/0</v>
          </cell>
        </row>
        <row r="1532">
          <cell r="A1532" t="str">
            <v>1531</v>
          </cell>
          <cell r="B1532" t="str">
            <v>OM3_8153</v>
          </cell>
          <cell r="C1532" t="str">
            <v>153 - GCP Allocation Factor</v>
          </cell>
          <cell r="D1532">
            <v>0</v>
          </cell>
          <cell r="F1532" t="str">
            <v>CALC</v>
          </cell>
          <cell r="H1532" t="str">
            <v>153</v>
          </cell>
          <cell r="I1532" t="str">
            <v>C</v>
          </cell>
          <cell r="J1532" t="str">
            <v>om_exp</v>
          </cell>
          <cell r="K1532" t="str">
            <v>alloc_gcp</v>
          </cell>
          <cell r="M1532" t="str">
            <v>2010/12/1/8/A/0</v>
          </cell>
        </row>
        <row r="1533">
          <cell r="A1533" t="str">
            <v>1532</v>
          </cell>
          <cell r="B1533" t="str">
            <v>OM3_8153</v>
          </cell>
          <cell r="C1533" t="str">
            <v>153 - GCP Allocation Factor</v>
          </cell>
          <cell r="D1533">
            <v>0</v>
          </cell>
          <cell r="F1533" t="str">
            <v>CALC</v>
          </cell>
          <cell r="H1533" t="str">
            <v>153</v>
          </cell>
          <cell r="I1533" t="str">
            <v>C</v>
          </cell>
          <cell r="J1533" t="str">
            <v>om_exp</v>
          </cell>
          <cell r="K1533" t="str">
            <v>alloc_gcp</v>
          </cell>
          <cell r="M1533" t="str">
            <v>2010/12/1/8/A/0</v>
          </cell>
        </row>
        <row r="1534">
          <cell r="A1534" t="str">
            <v>1533</v>
          </cell>
          <cell r="B1534" t="str">
            <v>OMC_8153</v>
          </cell>
          <cell r="C1534" t="str">
            <v>153 - GCP Jurisdictional O &amp; M Exp Amount</v>
          </cell>
          <cell r="D1534">
            <v>0</v>
          </cell>
          <cell r="F1534" t="str">
            <v>CALC</v>
          </cell>
          <cell r="H1534" t="str">
            <v>153</v>
          </cell>
          <cell r="I1534" t="str">
            <v>C</v>
          </cell>
          <cell r="J1534" t="str">
            <v>om_exp</v>
          </cell>
          <cell r="K1534" t="str">
            <v>juris_gcp_amt</v>
          </cell>
          <cell r="M1534" t="str">
            <v>2010/12/1/8/A/0</v>
          </cell>
        </row>
        <row r="1535">
          <cell r="A1535" t="str">
            <v>1534</v>
          </cell>
          <cell r="B1535" t="str">
            <v>OMC_8153</v>
          </cell>
          <cell r="C1535" t="str">
            <v>153 - GCP Jurisdictional O &amp; M Exp Amount</v>
          </cell>
          <cell r="D1535">
            <v>0</v>
          </cell>
          <cell r="F1535" t="str">
            <v>CALC</v>
          </cell>
          <cell r="H1535" t="str">
            <v>153</v>
          </cell>
          <cell r="I1535" t="str">
            <v>C</v>
          </cell>
          <cell r="J1535" t="str">
            <v>om_exp</v>
          </cell>
          <cell r="K1535" t="str">
            <v>juris_gcp_amt</v>
          </cell>
          <cell r="M1535" t="str">
            <v>2010/12/1/8/A/0</v>
          </cell>
        </row>
        <row r="1536">
          <cell r="A1536" t="str">
            <v>1535</v>
          </cell>
          <cell r="B1536" t="str">
            <v>OM4_8153</v>
          </cell>
          <cell r="C1536" t="str">
            <v>153 - Energy Allocation Factor</v>
          </cell>
          <cell r="D1536">
            <v>0</v>
          </cell>
          <cell r="F1536" t="str">
            <v>CALC</v>
          </cell>
          <cell r="H1536" t="str">
            <v>153</v>
          </cell>
          <cell r="I1536" t="str">
            <v>C</v>
          </cell>
          <cell r="J1536" t="str">
            <v>om_exp</v>
          </cell>
          <cell r="K1536" t="str">
            <v>alloc_energy</v>
          </cell>
          <cell r="M1536" t="str">
            <v>2010/12/1/8/A/0</v>
          </cell>
        </row>
        <row r="1537">
          <cell r="A1537" t="str">
            <v>1536</v>
          </cell>
          <cell r="B1537" t="str">
            <v>OM4_8153</v>
          </cell>
          <cell r="C1537" t="str">
            <v>153 - Energy Allocation Factor</v>
          </cell>
          <cell r="D1537">
            <v>0</v>
          </cell>
          <cell r="F1537" t="str">
            <v>CALC</v>
          </cell>
          <cell r="H1537" t="str">
            <v>153</v>
          </cell>
          <cell r="I1537" t="str">
            <v>C</v>
          </cell>
          <cell r="J1537" t="str">
            <v>om_exp</v>
          </cell>
          <cell r="K1537" t="str">
            <v>alloc_energy</v>
          </cell>
          <cell r="M1537" t="str">
            <v>2010/12/1/8/A/0</v>
          </cell>
        </row>
        <row r="1538">
          <cell r="A1538" t="str">
            <v>1537</v>
          </cell>
          <cell r="B1538" t="str">
            <v>OM7_8153</v>
          </cell>
          <cell r="C1538" t="str">
            <v>153 - Energy Allocation O &amp; M Exp Amount</v>
          </cell>
          <cell r="D1538">
            <v>0</v>
          </cell>
          <cell r="F1538" t="str">
            <v>CALC</v>
          </cell>
          <cell r="H1538" t="str">
            <v>153</v>
          </cell>
          <cell r="I1538" t="str">
            <v>C</v>
          </cell>
          <cell r="J1538" t="str">
            <v>om_exp</v>
          </cell>
          <cell r="K1538" t="str">
            <v>alloc_energy_amt</v>
          </cell>
          <cell r="M1538" t="str">
            <v>2010/12/1/8/A/0</v>
          </cell>
        </row>
        <row r="1539">
          <cell r="A1539" t="str">
            <v>1538</v>
          </cell>
          <cell r="B1539" t="str">
            <v>OM7_8153</v>
          </cell>
          <cell r="C1539" t="str">
            <v>153 - Energy Allocation O &amp; M Exp Amount</v>
          </cell>
          <cell r="D1539">
            <v>0</v>
          </cell>
          <cell r="F1539" t="str">
            <v>CALC</v>
          </cell>
          <cell r="H1539" t="str">
            <v>153</v>
          </cell>
          <cell r="I1539" t="str">
            <v>C</v>
          </cell>
          <cell r="J1539" t="str">
            <v>om_exp</v>
          </cell>
          <cell r="K1539" t="str">
            <v>alloc_energy_amt</v>
          </cell>
          <cell r="M1539" t="str">
            <v>2010/12/1/8/A/0</v>
          </cell>
        </row>
        <row r="1540">
          <cell r="A1540" t="str">
            <v>1539</v>
          </cell>
          <cell r="B1540" t="str">
            <v>OMB_8153</v>
          </cell>
          <cell r="C1540" t="str">
            <v>153 - CP Jurisdictional O &amp; M Exp Amount</v>
          </cell>
          <cell r="D1540">
            <v>0</v>
          </cell>
          <cell r="F1540" t="str">
            <v>CALC</v>
          </cell>
          <cell r="H1540" t="str">
            <v>153</v>
          </cell>
          <cell r="I1540" t="str">
            <v>C</v>
          </cell>
          <cell r="J1540" t="str">
            <v>om_exp</v>
          </cell>
          <cell r="K1540" t="str">
            <v>juris_cp_amt</v>
          </cell>
          <cell r="M1540" t="str">
            <v>2010/12/1/8/A/0</v>
          </cell>
        </row>
        <row r="1541">
          <cell r="A1541" t="str">
            <v>1540</v>
          </cell>
          <cell r="B1541" t="str">
            <v>OMB_8153</v>
          </cell>
          <cell r="C1541" t="str">
            <v>153 - CP Jurisdictional O &amp; M Exp Amount</v>
          </cell>
          <cell r="D1541">
            <v>0</v>
          </cell>
          <cell r="F1541" t="str">
            <v>CALC</v>
          </cell>
          <cell r="H1541" t="str">
            <v>153</v>
          </cell>
          <cell r="I1541" t="str">
            <v>C</v>
          </cell>
          <cell r="J1541" t="str">
            <v>om_exp</v>
          </cell>
          <cell r="K1541" t="str">
            <v>juris_cp_amt</v>
          </cell>
          <cell r="M1541" t="str">
            <v>2010/12/1/8/A/0</v>
          </cell>
        </row>
        <row r="1542">
          <cell r="A1542" t="str">
            <v>1541</v>
          </cell>
          <cell r="B1542" t="str">
            <v>OM8_8153</v>
          </cell>
          <cell r="C1542" t="str">
            <v>153 - CP Jurisdictional Factor</v>
          </cell>
          <cell r="D1542">
            <v>0.98031049999999997</v>
          </cell>
          <cell r="F1542" t="str">
            <v>CALC</v>
          </cell>
          <cell r="H1542" t="str">
            <v>153</v>
          </cell>
          <cell r="I1542" t="str">
            <v>C</v>
          </cell>
          <cell r="J1542" t="str">
            <v>om_exp</v>
          </cell>
          <cell r="K1542" t="str">
            <v>juris_cp</v>
          </cell>
          <cell r="M1542" t="str">
            <v>2010/12/1/8/A/0</v>
          </cell>
        </row>
        <row r="1543">
          <cell r="A1543" t="str">
            <v>1542</v>
          </cell>
          <cell r="B1543" t="str">
            <v>OM8_8153</v>
          </cell>
          <cell r="C1543" t="str">
            <v>153 - CP Jurisdictional Factor</v>
          </cell>
          <cell r="D1543">
            <v>0.98031049999999997</v>
          </cell>
          <cell r="F1543" t="str">
            <v>CALC</v>
          </cell>
          <cell r="H1543" t="str">
            <v>153</v>
          </cell>
          <cell r="I1543" t="str">
            <v>C</v>
          </cell>
          <cell r="J1543" t="str">
            <v>om_exp</v>
          </cell>
          <cell r="K1543" t="str">
            <v>juris_cp</v>
          </cell>
          <cell r="M1543" t="str">
            <v>2010/12/1/8/A/0</v>
          </cell>
        </row>
        <row r="1544">
          <cell r="A1544" t="str">
            <v>1543</v>
          </cell>
          <cell r="B1544" t="str">
            <v>OMA_8153</v>
          </cell>
          <cell r="C1544" t="str">
            <v>153 - Energy Jurisdictional Factor</v>
          </cell>
          <cell r="D1544">
            <v>0.980271</v>
          </cell>
          <cell r="F1544" t="str">
            <v>CALC</v>
          </cell>
          <cell r="H1544" t="str">
            <v>153</v>
          </cell>
          <cell r="I1544" t="str">
            <v>C</v>
          </cell>
          <cell r="J1544" t="str">
            <v>om_exp</v>
          </cell>
          <cell r="K1544" t="str">
            <v>juris_energy</v>
          </cell>
          <cell r="M1544" t="str">
            <v>2010/12/1/8/A/0</v>
          </cell>
        </row>
        <row r="1545">
          <cell r="A1545" t="str">
            <v>1544</v>
          </cell>
          <cell r="B1545" t="str">
            <v>OMA_8153</v>
          </cell>
          <cell r="C1545" t="str">
            <v>153 - Energy Jurisdictional Factor</v>
          </cell>
          <cell r="D1545">
            <v>0.980271</v>
          </cell>
          <cell r="F1545" t="str">
            <v>CALC</v>
          </cell>
          <cell r="H1545" t="str">
            <v>153</v>
          </cell>
          <cell r="I1545" t="str">
            <v>C</v>
          </cell>
          <cell r="J1545" t="str">
            <v>om_exp</v>
          </cell>
          <cell r="K1545" t="str">
            <v>juris_energy</v>
          </cell>
          <cell r="M1545" t="str">
            <v>2010/12/1/8/A/0</v>
          </cell>
        </row>
        <row r="1546">
          <cell r="A1546" t="str">
            <v>1545</v>
          </cell>
          <cell r="B1546" t="str">
            <v>OM1_8153</v>
          </cell>
          <cell r="C1546" t="str">
            <v>153 - O &amp; M Expenses Amount</v>
          </cell>
          <cell r="D1546">
            <v>0</v>
          </cell>
          <cell r="F1546" t="str">
            <v>CALC</v>
          </cell>
          <cell r="H1546" t="str">
            <v>153</v>
          </cell>
          <cell r="I1546" t="str">
            <v>C</v>
          </cell>
          <cell r="J1546" t="str">
            <v>om_exp</v>
          </cell>
          <cell r="K1546" t="str">
            <v>beg_bal</v>
          </cell>
          <cell r="M1546" t="str">
            <v>2010/12/1/8/A/0</v>
          </cell>
        </row>
        <row r="1547">
          <cell r="A1547" t="str">
            <v>1546</v>
          </cell>
          <cell r="B1547" t="str">
            <v>OM1_8153</v>
          </cell>
          <cell r="C1547" t="str">
            <v>153 - O &amp; M Expenses Amount</v>
          </cell>
          <cell r="D1547">
            <v>0</v>
          </cell>
          <cell r="F1547" t="str">
            <v>CALC</v>
          </cell>
          <cell r="H1547" t="str">
            <v>153</v>
          </cell>
          <cell r="I1547" t="str">
            <v>C</v>
          </cell>
          <cell r="J1547" t="str">
            <v>om_exp</v>
          </cell>
          <cell r="K1547" t="str">
            <v>beg_bal</v>
          </cell>
          <cell r="M1547" t="str">
            <v>2010/12/1/8/A/0</v>
          </cell>
        </row>
        <row r="1548">
          <cell r="A1548" t="str">
            <v>1547</v>
          </cell>
          <cell r="B1548" t="str">
            <v>OM9_8153</v>
          </cell>
          <cell r="C1548" t="str">
            <v>153 - GCP Jurisdictional Factor</v>
          </cell>
          <cell r="D1548">
            <v>1</v>
          </cell>
          <cell r="F1548" t="str">
            <v>CALC</v>
          </cell>
          <cell r="H1548" t="str">
            <v>153</v>
          </cell>
          <cell r="I1548" t="str">
            <v>C</v>
          </cell>
          <cell r="J1548" t="str">
            <v>om_exp</v>
          </cell>
          <cell r="K1548" t="str">
            <v>juris_gcp</v>
          </cell>
          <cell r="M1548" t="str">
            <v>2010/12/1/8/A/0</v>
          </cell>
        </row>
        <row r="1549">
          <cell r="A1549" t="str">
            <v>1548</v>
          </cell>
          <cell r="B1549" t="str">
            <v>OM9_8153</v>
          </cell>
          <cell r="C1549" t="str">
            <v>153 - GCP Jurisdictional Factor</v>
          </cell>
          <cell r="D1549">
            <v>1</v>
          </cell>
          <cell r="F1549" t="str">
            <v>CALC</v>
          </cell>
          <cell r="H1549" t="str">
            <v>153</v>
          </cell>
          <cell r="I1549" t="str">
            <v>C</v>
          </cell>
          <cell r="J1549" t="str">
            <v>om_exp</v>
          </cell>
          <cell r="K1549" t="str">
            <v>juris_gcp</v>
          </cell>
          <cell r="M1549" t="str">
            <v>2010/12/1/8/A/0</v>
          </cell>
        </row>
        <row r="1550">
          <cell r="A1550" t="str">
            <v>1549</v>
          </cell>
          <cell r="B1550" t="str">
            <v>OMD_8153</v>
          </cell>
          <cell r="C1550" t="str">
            <v>153 - Energy Jurisdictional O &amp; M Exp Amount</v>
          </cell>
          <cell r="D1550">
            <v>0</v>
          </cell>
          <cell r="F1550" t="str">
            <v>CALC</v>
          </cell>
          <cell r="H1550" t="str">
            <v>153</v>
          </cell>
          <cell r="I1550" t="str">
            <v>C</v>
          </cell>
          <cell r="J1550" t="str">
            <v>om_exp</v>
          </cell>
          <cell r="K1550" t="str">
            <v>juris_energy_amt</v>
          </cell>
          <cell r="M1550" t="str">
            <v>2010/12/1/8/A/0</v>
          </cell>
        </row>
        <row r="1551">
          <cell r="A1551" t="str">
            <v>1550</v>
          </cell>
          <cell r="B1551" t="str">
            <v>OMD_8153</v>
          </cell>
          <cell r="C1551" t="str">
            <v>153 - Energy Jurisdictional O &amp; M Exp Amount</v>
          </cell>
          <cell r="D1551">
            <v>0</v>
          </cell>
          <cell r="F1551" t="str">
            <v>CALC</v>
          </cell>
          <cell r="H1551" t="str">
            <v>153</v>
          </cell>
          <cell r="I1551" t="str">
            <v>C</v>
          </cell>
          <cell r="J1551" t="str">
            <v>om_exp</v>
          </cell>
          <cell r="K1551" t="str">
            <v>juris_energy_amt</v>
          </cell>
          <cell r="M1551" t="str">
            <v>2010/12/1/8/A/0</v>
          </cell>
        </row>
        <row r="1552">
          <cell r="A1552" t="str">
            <v>1551</v>
          </cell>
          <cell r="B1552" t="str">
            <v>OME_8153</v>
          </cell>
          <cell r="C1552" t="str">
            <v>153 - Total Jurisdictional O &amp; M Exp Amount</v>
          </cell>
          <cell r="D1552">
            <v>0</v>
          </cell>
          <cell r="F1552" t="str">
            <v>CALC</v>
          </cell>
          <cell r="H1552" t="str">
            <v>153</v>
          </cell>
          <cell r="I1552" t="str">
            <v>C</v>
          </cell>
          <cell r="J1552" t="str">
            <v>om_exp</v>
          </cell>
          <cell r="K1552" t="str">
            <v>total_juris_amt</v>
          </cell>
          <cell r="M1552" t="str">
            <v>2010/12/1/8/A/0</v>
          </cell>
        </row>
        <row r="1553">
          <cell r="A1553" t="str">
            <v>1552</v>
          </cell>
          <cell r="B1553" t="str">
            <v>OME_8153</v>
          </cell>
          <cell r="C1553" t="str">
            <v>153 - Total Jurisdictional O &amp; M Exp Amount</v>
          </cell>
          <cell r="D1553">
            <v>0</v>
          </cell>
          <cell r="F1553" t="str">
            <v>CALC</v>
          </cell>
          <cell r="H1553" t="str">
            <v>153</v>
          </cell>
          <cell r="I1553" t="str">
            <v>C</v>
          </cell>
          <cell r="J1553" t="str">
            <v>om_exp</v>
          </cell>
          <cell r="K1553" t="str">
            <v>total_juris_amt</v>
          </cell>
          <cell r="M1553" t="str">
            <v>2010/12/1/8/A/0</v>
          </cell>
        </row>
        <row r="1554">
          <cell r="A1554" t="str">
            <v>1553</v>
          </cell>
          <cell r="B1554" t="str">
            <v>OM6_8154</v>
          </cell>
          <cell r="C1554" t="str">
            <v>154 - GCP Allocation O &amp; M Exp Amount</v>
          </cell>
          <cell r="D1554">
            <v>0</v>
          </cell>
          <cell r="F1554" t="str">
            <v>CALC</v>
          </cell>
          <cell r="H1554" t="str">
            <v>154</v>
          </cell>
          <cell r="I1554" t="str">
            <v>C</v>
          </cell>
          <cell r="J1554" t="str">
            <v>om_exp</v>
          </cell>
          <cell r="K1554" t="str">
            <v>alloc_gcp_amt</v>
          </cell>
          <cell r="M1554" t="str">
            <v>2010/12/1/8/A/0</v>
          </cell>
        </row>
        <row r="1555">
          <cell r="A1555" t="str">
            <v>1554</v>
          </cell>
          <cell r="B1555" t="str">
            <v>OM6_8154</v>
          </cell>
          <cell r="C1555" t="str">
            <v>154 - GCP Allocation O &amp; M Exp Amount</v>
          </cell>
          <cell r="D1555">
            <v>0</v>
          </cell>
          <cell r="F1555" t="str">
            <v>CALC</v>
          </cell>
          <cell r="H1555" t="str">
            <v>154</v>
          </cell>
          <cell r="I1555" t="str">
            <v>C</v>
          </cell>
          <cell r="J1555" t="str">
            <v>om_exp</v>
          </cell>
          <cell r="K1555" t="str">
            <v>alloc_gcp_amt</v>
          </cell>
          <cell r="M1555" t="str">
            <v>2010/12/1/8/A/0</v>
          </cell>
        </row>
        <row r="1556">
          <cell r="A1556" t="str">
            <v>1555</v>
          </cell>
          <cell r="B1556" t="str">
            <v>OM3_8154</v>
          </cell>
          <cell r="C1556" t="str">
            <v>154 - GCP Allocation Factor</v>
          </cell>
          <cell r="D1556">
            <v>0</v>
          </cell>
          <cell r="F1556" t="str">
            <v>CALC</v>
          </cell>
          <cell r="H1556" t="str">
            <v>154</v>
          </cell>
          <cell r="I1556" t="str">
            <v>C</v>
          </cell>
          <cell r="J1556" t="str">
            <v>om_exp</v>
          </cell>
          <cell r="K1556" t="str">
            <v>alloc_gcp</v>
          </cell>
          <cell r="M1556" t="str">
            <v>2010/12/1/8/A/0</v>
          </cell>
        </row>
        <row r="1557">
          <cell r="A1557" t="str">
            <v>1556</v>
          </cell>
          <cell r="B1557" t="str">
            <v>OM3_8154</v>
          </cell>
          <cell r="C1557" t="str">
            <v>154 - GCP Allocation Factor</v>
          </cell>
          <cell r="D1557">
            <v>0</v>
          </cell>
          <cell r="F1557" t="str">
            <v>CALC</v>
          </cell>
          <cell r="H1557" t="str">
            <v>154</v>
          </cell>
          <cell r="I1557" t="str">
            <v>C</v>
          </cell>
          <cell r="J1557" t="str">
            <v>om_exp</v>
          </cell>
          <cell r="K1557" t="str">
            <v>alloc_gcp</v>
          </cell>
          <cell r="M1557" t="str">
            <v>2010/12/1/8/A/0</v>
          </cell>
        </row>
        <row r="1558">
          <cell r="A1558" t="str">
            <v>1557</v>
          </cell>
          <cell r="B1558" t="str">
            <v>OMC_8154</v>
          </cell>
          <cell r="C1558" t="str">
            <v>154 - GCP Jurisdictional O &amp; M Exp Amount</v>
          </cell>
          <cell r="D1558">
            <v>0</v>
          </cell>
          <cell r="F1558" t="str">
            <v>CALC</v>
          </cell>
          <cell r="H1558" t="str">
            <v>154</v>
          </cell>
          <cell r="I1558" t="str">
            <v>C</v>
          </cell>
          <cell r="J1558" t="str">
            <v>om_exp</v>
          </cell>
          <cell r="K1558" t="str">
            <v>juris_gcp_amt</v>
          </cell>
          <cell r="M1558" t="str">
            <v>2010/12/1/8/A/0</v>
          </cell>
        </row>
        <row r="1559">
          <cell r="A1559" t="str">
            <v>1558</v>
          </cell>
          <cell r="B1559" t="str">
            <v>OMC_8154</v>
          </cell>
          <cell r="C1559" t="str">
            <v>154 - GCP Jurisdictional O &amp; M Exp Amount</v>
          </cell>
          <cell r="D1559">
            <v>0</v>
          </cell>
          <cell r="F1559" t="str">
            <v>CALC</v>
          </cell>
          <cell r="H1559" t="str">
            <v>154</v>
          </cell>
          <cell r="I1559" t="str">
            <v>C</v>
          </cell>
          <cell r="J1559" t="str">
            <v>om_exp</v>
          </cell>
          <cell r="K1559" t="str">
            <v>juris_gcp_amt</v>
          </cell>
          <cell r="M1559" t="str">
            <v>2010/12/1/8/A/0</v>
          </cell>
        </row>
        <row r="1560">
          <cell r="A1560" t="str">
            <v>1559</v>
          </cell>
          <cell r="B1560" t="str">
            <v>OM4_8154</v>
          </cell>
          <cell r="C1560" t="str">
            <v>154 - Energy Allocation Factor</v>
          </cell>
          <cell r="D1560">
            <v>1</v>
          </cell>
          <cell r="F1560" t="str">
            <v>CALC</v>
          </cell>
          <cell r="H1560" t="str">
            <v>154</v>
          </cell>
          <cell r="I1560" t="str">
            <v>C</v>
          </cell>
          <cell r="J1560" t="str">
            <v>om_exp</v>
          </cell>
          <cell r="K1560" t="str">
            <v>alloc_energy</v>
          </cell>
          <cell r="M1560" t="str">
            <v>2010/12/1/8/A/0</v>
          </cell>
        </row>
        <row r="1561">
          <cell r="A1561" t="str">
            <v>1560</v>
          </cell>
          <cell r="B1561" t="str">
            <v>OM4_8154</v>
          </cell>
          <cell r="C1561" t="str">
            <v>154 - Energy Allocation Factor</v>
          </cell>
          <cell r="D1561">
            <v>1</v>
          </cell>
          <cell r="F1561" t="str">
            <v>CALC</v>
          </cell>
          <cell r="H1561" t="str">
            <v>154</v>
          </cell>
          <cell r="I1561" t="str">
            <v>C</v>
          </cell>
          <cell r="J1561" t="str">
            <v>om_exp</v>
          </cell>
          <cell r="K1561" t="str">
            <v>alloc_energy</v>
          </cell>
          <cell r="M1561" t="str">
            <v>2010/12/1/8/A/0</v>
          </cell>
        </row>
        <row r="1562">
          <cell r="A1562" t="str">
            <v>1561</v>
          </cell>
          <cell r="B1562" t="str">
            <v>OM7_8154</v>
          </cell>
          <cell r="C1562" t="str">
            <v>154 - Energy Allocation O &amp; M Exp Amount</v>
          </cell>
          <cell r="D1562">
            <v>0</v>
          </cell>
          <cell r="F1562" t="str">
            <v>CALC</v>
          </cell>
          <cell r="H1562" t="str">
            <v>154</v>
          </cell>
          <cell r="I1562" t="str">
            <v>C</v>
          </cell>
          <cell r="J1562" t="str">
            <v>om_exp</v>
          </cell>
          <cell r="K1562" t="str">
            <v>alloc_energy_amt</v>
          </cell>
          <cell r="M1562" t="str">
            <v>2010/12/1/8/A/0</v>
          </cell>
        </row>
        <row r="1563">
          <cell r="A1563" t="str">
            <v>1562</v>
          </cell>
          <cell r="B1563" t="str">
            <v>OM7_8154</v>
          </cell>
          <cell r="C1563" t="str">
            <v>154 - Energy Allocation O &amp; M Exp Amount</v>
          </cell>
          <cell r="D1563">
            <v>0</v>
          </cell>
          <cell r="F1563" t="str">
            <v>CALC</v>
          </cell>
          <cell r="H1563" t="str">
            <v>154</v>
          </cell>
          <cell r="I1563" t="str">
            <v>C</v>
          </cell>
          <cell r="J1563" t="str">
            <v>om_exp</v>
          </cell>
          <cell r="K1563" t="str">
            <v>alloc_energy_amt</v>
          </cell>
          <cell r="M1563" t="str">
            <v>2010/12/1/8/A/0</v>
          </cell>
        </row>
        <row r="1564">
          <cell r="A1564" t="str">
            <v>1563</v>
          </cell>
          <cell r="B1564" t="str">
            <v>OMB_8154</v>
          </cell>
          <cell r="C1564" t="str">
            <v>154 - CP Jurisdictional O &amp; M Exp Amount</v>
          </cell>
          <cell r="D1564">
            <v>0</v>
          </cell>
          <cell r="F1564" t="str">
            <v>CALC</v>
          </cell>
          <cell r="H1564" t="str">
            <v>154</v>
          </cell>
          <cell r="I1564" t="str">
            <v>C</v>
          </cell>
          <cell r="J1564" t="str">
            <v>om_exp</v>
          </cell>
          <cell r="K1564" t="str">
            <v>juris_cp_amt</v>
          </cell>
          <cell r="M1564" t="str">
            <v>2010/12/1/8/A/0</v>
          </cell>
        </row>
        <row r="1565">
          <cell r="A1565" t="str">
            <v>1564</v>
          </cell>
          <cell r="B1565" t="str">
            <v>OMB_8154</v>
          </cell>
          <cell r="C1565" t="str">
            <v>154 - CP Jurisdictional O &amp; M Exp Amount</v>
          </cell>
          <cell r="D1565">
            <v>0</v>
          </cell>
          <cell r="F1565" t="str">
            <v>CALC</v>
          </cell>
          <cell r="H1565" t="str">
            <v>154</v>
          </cell>
          <cell r="I1565" t="str">
            <v>C</v>
          </cell>
          <cell r="J1565" t="str">
            <v>om_exp</v>
          </cell>
          <cell r="K1565" t="str">
            <v>juris_cp_amt</v>
          </cell>
          <cell r="M1565" t="str">
            <v>2010/12/1/8/A/0</v>
          </cell>
        </row>
        <row r="1566">
          <cell r="A1566" t="str">
            <v>1565</v>
          </cell>
          <cell r="B1566" t="str">
            <v>OM8_8154</v>
          </cell>
          <cell r="C1566" t="str">
            <v>154 - CP Jurisdictional Factor</v>
          </cell>
          <cell r="D1566">
            <v>0.98031049999999997</v>
          </cell>
          <cell r="F1566" t="str">
            <v>CALC</v>
          </cell>
          <cell r="H1566" t="str">
            <v>154</v>
          </cell>
          <cell r="I1566" t="str">
            <v>C</v>
          </cell>
          <cell r="J1566" t="str">
            <v>om_exp</v>
          </cell>
          <cell r="K1566" t="str">
            <v>juris_cp</v>
          </cell>
          <cell r="M1566" t="str">
            <v>2010/12/1/8/A/0</v>
          </cell>
        </row>
        <row r="1567">
          <cell r="A1567" t="str">
            <v>1566</v>
          </cell>
          <cell r="B1567" t="str">
            <v>OM8_8154</v>
          </cell>
          <cell r="C1567" t="str">
            <v>154 - CP Jurisdictional Factor</v>
          </cell>
          <cell r="D1567">
            <v>0.98031049999999997</v>
          </cell>
          <cell r="F1567" t="str">
            <v>CALC</v>
          </cell>
          <cell r="H1567" t="str">
            <v>154</v>
          </cell>
          <cell r="I1567" t="str">
            <v>C</v>
          </cell>
          <cell r="J1567" t="str">
            <v>om_exp</v>
          </cell>
          <cell r="K1567" t="str">
            <v>juris_cp</v>
          </cell>
          <cell r="M1567" t="str">
            <v>2010/12/1/8/A/0</v>
          </cell>
        </row>
        <row r="1568">
          <cell r="A1568" t="str">
            <v>1567</v>
          </cell>
          <cell r="B1568" t="str">
            <v>OMA_8154</v>
          </cell>
          <cell r="C1568" t="str">
            <v>154 - Energy Jurisdictional Factor</v>
          </cell>
          <cell r="D1568">
            <v>0.980271</v>
          </cell>
          <cell r="F1568" t="str">
            <v>CALC</v>
          </cell>
          <cell r="H1568" t="str">
            <v>154</v>
          </cell>
          <cell r="I1568" t="str">
            <v>C</v>
          </cell>
          <cell r="J1568" t="str">
            <v>om_exp</v>
          </cell>
          <cell r="K1568" t="str">
            <v>juris_energy</v>
          </cell>
          <cell r="M1568" t="str">
            <v>2010/12/1/8/A/0</v>
          </cell>
        </row>
        <row r="1569">
          <cell r="A1569" t="str">
            <v>1568</v>
          </cell>
          <cell r="B1569" t="str">
            <v>OMA_8154</v>
          </cell>
          <cell r="C1569" t="str">
            <v>154 - Energy Jurisdictional Factor</v>
          </cell>
          <cell r="D1569">
            <v>0.980271</v>
          </cell>
          <cell r="F1569" t="str">
            <v>CALC</v>
          </cell>
          <cell r="H1569" t="str">
            <v>154</v>
          </cell>
          <cell r="I1569" t="str">
            <v>C</v>
          </cell>
          <cell r="J1569" t="str">
            <v>om_exp</v>
          </cell>
          <cell r="K1569" t="str">
            <v>juris_energy</v>
          </cell>
          <cell r="M1569" t="str">
            <v>2010/12/1/8/A/0</v>
          </cell>
        </row>
        <row r="1570">
          <cell r="A1570" t="str">
            <v>1569</v>
          </cell>
          <cell r="B1570" t="str">
            <v>OM1_8154</v>
          </cell>
          <cell r="C1570" t="str">
            <v>154 - O &amp; M Expenses Amount</v>
          </cell>
          <cell r="D1570">
            <v>0</v>
          </cell>
          <cell r="F1570" t="str">
            <v>CALC</v>
          </cell>
          <cell r="H1570" t="str">
            <v>154</v>
          </cell>
          <cell r="I1570" t="str">
            <v>C</v>
          </cell>
          <cell r="J1570" t="str">
            <v>om_exp</v>
          </cell>
          <cell r="K1570" t="str">
            <v>beg_bal</v>
          </cell>
          <cell r="M1570" t="str">
            <v>2010/12/1/8/A/0</v>
          </cell>
        </row>
        <row r="1571">
          <cell r="A1571" t="str">
            <v>1570</v>
          </cell>
          <cell r="B1571" t="str">
            <v>OM1_8154</v>
          </cell>
          <cell r="C1571" t="str">
            <v>154 - O &amp; M Expenses Amount</v>
          </cell>
          <cell r="D1571">
            <v>0</v>
          </cell>
          <cell r="F1571" t="str">
            <v>CALC</v>
          </cell>
          <cell r="H1571" t="str">
            <v>154</v>
          </cell>
          <cell r="I1571" t="str">
            <v>C</v>
          </cell>
          <cell r="J1571" t="str">
            <v>om_exp</v>
          </cell>
          <cell r="K1571" t="str">
            <v>beg_bal</v>
          </cell>
          <cell r="M1571" t="str">
            <v>2010/12/1/8/A/0</v>
          </cell>
        </row>
        <row r="1572">
          <cell r="A1572" t="str">
            <v>1571</v>
          </cell>
          <cell r="B1572" t="str">
            <v>OM9_8154</v>
          </cell>
          <cell r="C1572" t="str">
            <v>154 - GCP Jurisdictional Factor</v>
          </cell>
          <cell r="D1572">
            <v>1</v>
          </cell>
          <cell r="F1572" t="str">
            <v>CALC</v>
          </cell>
          <cell r="H1572" t="str">
            <v>154</v>
          </cell>
          <cell r="I1572" t="str">
            <v>C</v>
          </cell>
          <cell r="J1572" t="str">
            <v>om_exp</v>
          </cell>
          <cell r="K1572" t="str">
            <v>juris_gcp</v>
          </cell>
          <cell r="M1572" t="str">
            <v>2010/12/1/8/A/0</v>
          </cell>
        </row>
        <row r="1573">
          <cell r="A1573" t="str">
            <v>1572</v>
          </cell>
          <cell r="B1573" t="str">
            <v>OM9_8154</v>
          </cell>
          <cell r="C1573" t="str">
            <v>154 - GCP Jurisdictional Factor</v>
          </cell>
          <cell r="D1573">
            <v>1</v>
          </cell>
          <cell r="F1573" t="str">
            <v>CALC</v>
          </cell>
          <cell r="H1573" t="str">
            <v>154</v>
          </cell>
          <cell r="I1573" t="str">
            <v>C</v>
          </cell>
          <cell r="J1573" t="str">
            <v>om_exp</v>
          </cell>
          <cell r="K1573" t="str">
            <v>juris_gcp</v>
          </cell>
          <cell r="M1573" t="str">
            <v>2010/12/1/8/A/0</v>
          </cell>
        </row>
        <row r="1574">
          <cell r="A1574" t="str">
            <v>1573</v>
          </cell>
          <cell r="B1574" t="str">
            <v>OMD_8154</v>
          </cell>
          <cell r="C1574" t="str">
            <v>154 - Energy Jurisdictional O &amp; M Exp Amount</v>
          </cell>
          <cell r="D1574">
            <v>0</v>
          </cell>
          <cell r="F1574" t="str">
            <v>CALC</v>
          </cell>
          <cell r="H1574" t="str">
            <v>154</v>
          </cell>
          <cell r="I1574" t="str">
            <v>C</v>
          </cell>
          <cell r="J1574" t="str">
            <v>om_exp</v>
          </cell>
          <cell r="K1574" t="str">
            <v>juris_energy_amt</v>
          </cell>
          <cell r="M1574" t="str">
            <v>2010/12/1/8/A/0</v>
          </cell>
        </row>
        <row r="1575">
          <cell r="A1575" t="str">
            <v>1574</v>
          </cell>
          <cell r="B1575" t="str">
            <v>OMD_8154</v>
          </cell>
          <cell r="C1575" t="str">
            <v>154 - Energy Jurisdictional O &amp; M Exp Amount</v>
          </cell>
          <cell r="D1575">
            <v>0</v>
          </cell>
          <cell r="F1575" t="str">
            <v>CALC</v>
          </cell>
          <cell r="H1575" t="str">
            <v>154</v>
          </cell>
          <cell r="I1575" t="str">
            <v>C</v>
          </cell>
          <cell r="J1575" t="str">
            <v>om_exp</v>
          </cell>
          <cell r="K1575" t="str">
            <v>juris_energy_amt</v>
          </cell>
          <cell r="M1575" t="str">
            <v>2010/12/1/8/A/0</v>
          </cell>
        </row>
        <row r="1576">
          <cell r="A1576" t="str">
            <v>1575</v>
          </cell>
          <cell r="B1576" t="str">
            <v>OME_8154</v>
          </cell>
          <cell r="C1576" t="str">
            <v>154 - Total Jurisdictional O &amp; M Exp Amount</v>
          </cell>
          <cell r="D1576">
            <v>0</v>
          </cell>
          <cell r="F1576" t="str">
            <v>CALC</v>
          </cell>
          <cell r="H1576" t="str">
            <v>154</v>
          </cell>
          <cell r="I1576" t="str">
            <v>C</v>
          </cell>
          <cell r="J1576" t="str">
            <v>om_exp</v>
          </cell>
          <cell r="K1576" t="str">
            <v>total_juris_amt</v>
          </cell>
          <cell r="M1576" t="str">
            <v>2010/12/1/8/A/0</v>
          </cell>
        </row>
        <row r="1577">
          <cell r="A1577" t="str">
            <v>1576</v>
          </cell>
          <cell r="B1577" t="str">
            <v>OME_8154</v>
          </cell>
          <cell r="C1577" t="str">
            <v>154 - Total Jurisdictional O &amp; M Exp Amount</v>
          </cell>
          <cell r="D1577">
            <v>0</v>
          </cell>
          <cell r="F1577" t="str">
            <v>CALC</v>
          </cell>
          <cell r="H1577" t="str">
            <v>154</v>
          </cell>
          <cell r="I1577" t="str">
            <v>C</v>
          </cell>
          <cell r="J1577" t="str">
            <v>om_exp</v>
          </cell>
          <cell r="K1577" t="str">
            <v>total_juris_amt</v>
          </cell>
          <cell r="M1577" t="str">
            <v>2010/12/1/8/A/0</v>
          </cell>
        </row>
        <row r="1578">
          <cell r="A1578" t="str">
            <v>1577</v>
          </cell>
          <cell r="B1578" t="str">
            <v>512_2490</v>
          </cell>
          <cell r="C1578" t="str">
            <v xml:space="preserve">MAINT BOILER PLT-REBURN MAINT-ECRC                </v>
          </cell>
          <cell r="D1578">
            <v>51885.120000000003</v>
          </cell>
          <cell r="E1578" t="str">
            <v>512249</v>
          </cell>
          <cell r="F1578" t="str">
            <v>WALKER</v>
          </cell>
          <cell r="G1578" t="str">
            <v>CM</v>
          </cell>
          <cell r="H1578" t="str">
            <v>155</v>
          </cell>
          <cell r="I1578" t="str">
            <v>W</v>
          </cell>
          <cell r="M1578" t="str">
            <v>2010/12/1/8/A/0</v>
          </cell>
        </row>
        <row r="1579">
          <cell r="A1579" t="str">
            <v>1578</v>
          </cell>
          <cell r="B1579" t="str">
            <v>OM5_8155</v>
          </cell>
          <cell r="C1579" t="str">
            <v>155 - CP Allocation O &amp; M Exp Amount</v>
          </cell>
          <cell r="D1579">
            <v>0</v>
          </cell>
          <cell r="F1579" t="str">
            <v>CALC</v>
          </cell>
          <cell r="H1579" t="str">
            <v>155</v>
          </cell>
          <cell r="I1579" t="str">
            <v>C</v>
          </cell>
          <cell r="J1579" t="str">
            <v>om_exp</v>
          </cell>
          <cell r="K1579" t="str">
            <v>alloc_cp_amt</v>
          </cell>
          <cell r="M1579" t="str">
            <v>2010/12/1/8/A/0</v>
          </cell>
        </row>
        <row r="1580">
          <cell r="A1580" t="str">
            <v>1579</v>
          </cell>
          <cell r="B1580" t="str">
            <v>OM2_8155</v>
          </cell>
          <cell r="C1580" t="str">
            <v>155 - CP Allocation Factor</v>
          </cell>
          <cell r="D1580">
            <v>0</v>
          </cell>
          <cell r="F1580" t="str">
            <v>CALC</v>
          </cell>
          <cell r="H1580" t="str">
            <v>155</v>
          </cell>
          <cell r="I1580" t="str">
            <v>C</v>
          </cell>
          <cell r="J1580" t="str">
            <v>om_exp</v>
          </cell>
          <cell r="K1580" t="str">
            <v>alloc_cp</v>
          </cell>
          <cell r="M1580" t="str">
            <v>2010/12/1/8/A/0</v>
          </cell>
        </row>
        <row r="1581">
          <cell r="A1581" t="str">
            <v>1580</v>
          </cell>
          <cell r="B1581" t="str">
            <v>OM6_8155</v>
          </cell>
          <cell r="C1581" t="str">
            <v>155 - GCP Allocation O &amp; M Exp Amount</v>
          </cell>
          <cell r="D1581">
            <v>0</v>
          </cell>
          <cell r="F1581" t="str">
            <v>CALC</v>
          </cell>
          <cell r="H1581" t="str">
            <v>155</v>
          </cell>
          <cell r="I1581" t="str">
            <v>C</v>
          </cell>
          <cell r="J1581" t="str">
            <v>om_exp</v>
          </cell>
          <cell r="K1581" t="str">
            <v>alloc_gcp_amt</v>
          </cell>
          <cell r="M1581" t="str">
            <v>2010/12/1/8/A/0</v>
          </cell>
        </row>
        <row r="1582">
          <cell r="A1582" t="str">
            <v>1581</v>
          </cell>
          <cell r="B1582" t="str">
            <v>OM3_8155</v>
          </cell>
          <cell r="C1582" t="str">
            <v>155 - GCP Allocation Factor</v>
          </cell>
          <cell r="D1582">
            <v>0</v>
          </cell>
          <cell r="F1582" t="str">
            <v>CALC</v>
          </cell>
          <cell r="H1582" t="str">
            <v>155</v>
          </cell>
          <cell r="I1582" t="str">
            <v>C</v>
          </cell>
          <cell r="J1582" t="str">
            <v>om_exp</v>
          </cell>
          <cell r="K1582" t="str">
            <v>alloc_gcp</v>
          </cell>
          <cell r="M1582" t="str">
            <v>2010/12/1/8/A/0</v>
          </cell>
        </row>
        <row r="1583">
          <cell r="A1583" t="str">
            <v>1582</v>
          </cell>
          <cell r="B1583" t="str">
            <v>OMC_8155</v>
          </cell>
          <cell r="C1583" t="str">
            <v>155 - GCP Jurisdictional O &amp; M Exp Amount</v>
          </cell>
          <cell r="D1583">
            <v>0</v>
          </cell>
          <cell r="F1583" t="str">
            <v>CALC</v>
          </cell>
          <cell r="H1583" t="str">
            <v>155</v>
          </cell>
          <cell r="I1583" t="str">
            <v>C</v>
          </cell>
          <cell r="J1583" t="str">
            <v>om_exp</v>
          </cell>
          <cell r="K1583" t="str">
            <v>juris_gcp_amt</v>
          </cell>
          <cell r="M1583" t="str">
            <v>2010/12/1/8/A/0</v>
          </cell>
        </row>
        <row r="1584">
          <cell r="A1584" t="str">
            <v>1583</v>
          </cell>
          <cell r="B1584" t="str">
            <v>OM4_8155</v>
          </cell>
          <cell r="C1584" t="str">
            <v>155 - Energy Allocation Factor</v>
          </cell>
          <cell r="D1584">
            <v>1</v>
          </cell>
          <cell r="F1584" t="str">
            <v>CALC</v>
          </cell>
          <cell r="H1584" t="str">
            <v>155</v>
          </cell>
          <cell r="I1584" t="str">
            <v>C</v>
          </cell>
          <cell r="J1584" t="str">
            <v>om_exp</v>
          </cell>
          <cell r="K1584" t="str">
            <v>alloc_energy</v>
          </cell>
          <cell r="M1584" t="str">
            <v>2010/12/1/8/A/0</v>
          </cell>
        </row>
        <row r="1585">
          <cell r="A1585" t="str">
            <v>1584</v>
          </cell>
          <cell r="B1585" t="str">
            <v>OM7_8155</v>
          </cell>
          <cell r="C1585" t="str">
            <v>155 - Energy Allocation O &amp; M Exp Amount</v>
          </cell>
          <cell r="D1585">
            <v>51885.120000000003</v>
          </cell>
          <cell r="F1585" t="str">
            <v>CALC</v>
          </cell>
          <cell r="H1585" t="str">
            <v>155</v>
          </cell>
          <cell r="I1585" t="str">
            <v>C</v>
          </cell>
          <cell r="J1585" t="str">
            <v>om_exp</v>
          </cell>
          <cell r="K1585" t="str">
            <v>alloc_energy_amt</v>
          </cell>
          <cell r="M1585" t="str">
            <v>2010/12/1/8/A/0</v>
          </cell>
        </row>
        <row r="1586">
          <cell r="A1586" t="str">
            <v>1585</v>
          </cell>
          <cell r="B1586" t="str">
            <v>OMB_8155</v>
          </cell>
          <cell r="C1586" t="str">
            <v>155 - CP Jurisdictional O &amp; M Exp Amount</v>
          </cell>
          <cell r="D1586">
            <v>0</v>
          </cell>
          <cell r="F1586" t="str">
            <v>CALC</v>
          </cell>
          <cell r="H1586" t="str">
            <v>155</v>
          </cell>
          <cell r="I1586" t="str">
            <v>C</v>
          </cell>
          <cell r="J1586" t="str">
            <v>om_exp</v>
          </cell>
          <cell r="K1586" t="str">
            <v>juris_cp_amt</v>
          </cell>
          <cell r="M1586" t="str">
            <v>2010/12/1/8/A/0</v>
          </cell>
        </row>
        <row r="1587">
          <cell r="A1587" t="str">
            <v>1586</v>
          </cell>
          <cell r="B1587" t="str">
            <v>OM8_8155</v>
          </cell>
          <cell r="C1587" t="str">
            <v>155 - CP Jurisdictional Factor</v>
          </cell>
          <cell r="D1587">
            <v>0.98031049999999997</v>
          </cell>
          <cell r="F1587" t="str">
            <v>CALC</v>
          </cell>
          <cell r="H1587" t="str">
            <v>155</v>
          </cell>
          <cell r="I1587" t="str">
            <v>C</v>
          </cell>
          <cell r="J1587" t="str">
            <v>om_exp</v>
          </cell>
          <cell r="K1587" t="str">
            <v>juris_cp</v>
          </cell>
          <cell r="M1587" t="str">
            <v>2010/12/1/8/A/0</v>
          </cell>
        </row>
        <row r="1588">
          <cell r="A1588" t="str">
            <v>1587</v>
          </cell>
          <cell r="B1588" t="str">
            <v>OMA_8155</v>
          </cell>
          <cell r="C1588" t="str">
            <v>155 - Energy Jurisdictional Factor</v>
          </cell>
          <cell r="D1588">
            <v>0.980271</v>
          </cell>
          <cell r="F1588" t="str">
            <v>CALC</v>
          </cell>
          <cell r="H1588" t="str">
            <v>155</v>
          </cell>
          <cell r="I1588" t="str">
            <v>C</v>
          </cell>
          <cell r="J1588" t="str">
            <v>om_exp</v>
          </cell>
          <cell r="K1588" t="str">
            <v>juris_energy</v>
          </cell>
          <cell r="M1588" t="str">
            <v>2010/12/1/8/A/0</v>
          </cell>
        </row>
        <row r="1589">
          <cell r="A1589" t="str">
            <v>1588</v>
          </cell>
          <cell r="B1589" t="str">
            <v>OM1_8155</v>
          </cell>
          <cell r="C1589" t="str">
            <v>155 - O &amp; M Expenses Amount</v>
          </cell>
          <cell r="D1589">
            <v>51885.120000000003</v>
          </cell>
          <cell r="F1589" t="str">
            <v>CALC</v>
          </cell>
          <cell r="H1589" t="str">
            <v>155</v>
          </cell>
          <cell r="I1589" t="str">
            <v>C</v>
          </cell>
          <cell r="J1589" t="str">
            <v>om_exp</v>
          </cell>
          <cell r="K1589" t="str">
            <v>beg_bal</v>
          </cell>
          <cell r="M1589" t="str">
            <v>2010/12/1/8/A/0</v>
          </cell>
        </row>
        <row r="1590">
          <cell r="A1590" t="str">
            <v>1589</v>
          </cell>
          <cell r="B1590" t="str">
            <v>OM9_8155</v>
          </cell>
          <cell r="C1590" t="str">
            <v>155 - GCP Jurisdictional Factor</v>
          </cell>
          <cell r="D1590">
            <v>1</v>
          </cell>
          <cell r="F1590" t="str">
            <v>CALC</v>
          </cell>
          <cell r="H1590" t="str">
            <v>155</v>
          </cell>
          <cell r="I1590" t="str">
            <v>C</v>
          </cell>
          <cell r="J1590" t="str">
            <v>om_exp</v>
          </cell>
          <cell r="K1590" t="str">
            <v>juris_gcp</v>
          </cell>
          <cell r="M1590" t="str">
            <v>2010/12/1/8/A/0</v>
          </cell>
        </row>
        <row r="1591">
          <cell r="A1591" t="str">
            <v>1590</v>
          </cell>
          <cell r="B1591" t="str">
            <v>OMD_8155</v>
          </cell>
          <cell r="C1591" t="str">
            <v>155 - Energy Jurisdictional O &amp; M Exp Amount</v>
          </cell>
          <cell r="D1591">
            <v>50861.478467519999</v>
          </cell>
          <cell r="F1591" t="str">
            <v>CALC</v>
          </cell>
          <cell r="H1591" t="str">
            <v>155</v>
          </cell>
          <cell r="I1591" t="str">
            <v>C</v>
          </cell>
          <cell r="J1591" t="str">
            <v>om_exp</v>
          </cell>
          <cell r="K1591" t="str">
            <v>juris_energy_amt</v>
          </cell>
          <cell r="M1591" t="str">
            <v>2010/12/1/8/A/0</v>
          </cell>
        </row>
        <row r="1592">
          <cell r="A1592" t="str">
            <v>1591</v>
          </cell>
          <cell r="B1592" t="str">
            <v>OME_8155</v>
          </cell>
          <cell r="C1592" t="str">
            <v>155 - Total Jurisdictional O &amp; M Exp Amount</v>
          </cell>
          <cell r="D1592">
            <v>50861.478467519999</v>
          </cell>
          <cell r="F1592" t="str">
            <v>CALC</v>
          </cell>
          <cell r="H1592" t="str">
            <v>155</v>
          </cell>
          <cell r="I1592" t="str">
            <v>C</v>
          </cell>
          <cell r="J1592" t="str">
            <v>om_exp</v>
          </cell>
          <cell r="K1592" t="str">
            <v>total_juris_amt</v>
          </cell>
          <cell r="M1592" t="str">
            <v>2010/12/1/8/A/0</v>
          </cell>
        </row>
        <row r="1593">
          <cell r="A1593" t="str">
            <v>1592</v>
          </cell>
          <cell r="B1593" t="str">
            <v>OM5_8156</v>
          </cell>
          <cell r="C1593" t="str">
            <v>156 - CP Allocation O &amp; M Exp Amount</v>
          </cell>
          <cell r="D1593">
            <v>0</v>
          </cell>
          <cell r="F1593" t="str">
            <v>CALC</v>
          </cell>
          <cell r="H1593" t="str">
            <v>156</v>
          </cell>
          <cell r="I1593" t="str">
            <v>C</v>
          </cell>
          <cell r="J1593" t="str">
            <v>om_exp</v>
          </cell>
          <cell r="K1593" t="str">
            <v>alloc_cp_amt</v>
          </cell>
          <cell r="M1593" t="str">
            <v>2010/12/1/8/A/0</v>
          </cell>
        </row>
        <row r="1594">
          <cell r="A1594" t="str">
            <v>1593</v>
          </cell>
          <cell r="B1594" t="str">
            <v>OM5_8156</v>
          </cell>
          <cell r="C1594" t="str">
            <v>156 - CP Allocation O &amp; M Exp Amount</v>
          </cell>
          <cell r="D1594">
            <v>0</v>
          </cell>
          <cell r="F1594" t="str">
            <v>CALC</v>
          </cell>
          <cell r="H1594" t="str">
            <v>156</v>
          </cell>
          <cell r="I1594" t="str">
            <v>C</v>
          </cell>
          <cell r="J1594" t="str">
            <v>om_exp</v>
          </cell>
          <cell r="K1594" t="str">
            <v>alloc_cp_amt</v>
          </cell>
          <cell r="M1594" t="str">
            <v>2010/12/1/8/A/0</v>
          </cell>
        </row>
        <row r="1595">
          <cell r="A1595" t="str">
            <v>1594</v>
          </cell>
          <cell r="B1595" t="str">
            <v>OM2_8156</v>
          </cell>
          <cell r="C1595" t="str">
            <v>156 - CP Allocation Factor</v>
          </cell>
          <cell r="D1595">
            <v>1</v>
          </cell>
          <cell r="F1595" t="str">
            <v>CALC</v>
          </cell>
          <cell r="H1595" t="str">
            <v>156</v>
          </cell>
          <cell r="I1595" t="str">
            <v>C</v>
          </cell>
          <cell r="J1595" t="str">
            <v>om_exp</v>
          </cell>
          <cell r="K1595" t="str">
            <v>alloc_cp</v>
          </cell>
          <cell r="M1595" t="str">
            <v>2010/12/1/8/A/0</v>
          </cell>
        </row>
        <row r="1596">
          <cell r="A1596" t="str">
            <v>1595</v>
          </cell>
          <cell r="B1596" t="str">
            <v>OM2_8156</v>
          </cell>
          <cell r="C1596" t="str">
            <v>156 - CP Allocation Factor</v>
          </cell>
          <cell r="D1596">
            <v>1</v>
          </cell>
          <cell r="F1596" t="str">
            <v>CALC</v>
          </cell>
          <cell r="H1596" t="str">
            <v>156</v>
          </cell>
          <cell r="I1596" t="str">
            <v>C</v>
          </cell>
          <cell r="J1596" t="str">
            <v>om_exp</v>
          </cell>
          <cell r="K1596" t="str">
            <v>alloc_cp</v>
          </cell>
          <cell r="M1596" t="str">
            <v>2010/12/1/8/A/0</v>
          </cell>
        </row>
        <row r="1597">
          <cell r="A1597" t="str">
            <v>1596</v>
          </cell>
          <cell r="B1597" t="str">
            <v>OM6_8156</v>
          </cell>
          <cell r="C1597" t="str">
            <v>156 - GCP Allocation O &amp; M Exp Amount</v>
          </cell>
          <cell r="D1597">
            <v>0</v>
          </cell>
          <cell r="F1597" t="str">
            <v>CALC</v>
          </cell>
          <cell r="H1597" t="str">
            <v>156</v>
          </cell>
          <cell r="I1597" t="str">
            <v>C</v>
          </cell>
          <cell r="J1597" t="str">
            <v>om_exp</v>
          </cell>
          <cell r="K1597" t="str">
            <v>alloc_gcp_amt</v>
          </cell>
          <cell r="M1597" t="str">
            <v>2010/12/1/8/A/0</v>
          </cell>
        </row>
        <row r="1598">
          <cell r="A1598" t="str">
            <v>1597</v>
          </cell>
          <cell r="B1598" t="str">
            <v>OM6_8156</v>
          </cell>
          <cell r="C1598" t="str">
            <v>156 - GCP Allocation O &amp; M Exp Amount</v>
          </cell>
          <cell r="D1598">
            <v>0</v>
          </cell>
          <cell r="F1598" t="str">
            <v>CALC</v>
          </cell>
          <cell r="H1598" t="str">
            <v>156</v>
          </cell>
          <cell r="I1598" t="str">
            <v>C</v>
          </cell>
          <cell r="J1598" t="str">
            <v>om_exp</v>
          </cell>
          <cell r="K1598" t="str">
            <v>alloc_gcp_amt</v>
          </cell>
          <cell r="M1598" t="str">
            <v>2010/12/1/8/A/0</v>
          </cell>
        </row>
        <row r="1599">
          <cell r="A1599" t="str">
            <v>1598</v>
          </cell>
          <cell r="B1599" t="str">
            <v>OM3_8156</v>
          </cell>
          <cell r="C1599" t="str">
            <v>156 - GCP Allocation Factor</v>
          </cell>
          <cell r="D1599">
            <v>0</v>
          </cell>
          <cell r="F1599" t="str">
            <v>CALC</v>
          </cell>
          <cell r="H1599" t="str">
            <v>156</v>
          </cell>
          <cell r="I1599" t="str">
            <v>C</v>
          </cell>
          <cell r="J1599" t="str">
            <v>om_exp</v>
          </cell>
          <cell r="K1599" t="str">
            <v>alloc_gcp</v>
          </cell>
          <cell r="M1599" t="str">
            <v>2010/12/1/8/A/0</v>
          </cell>
        </row>
        <row r="1600">
          <cell r="A1600" t="str">
            <v>1599</v>
          </cell>
          <cell r="B1600" t="str">
            <v>OM3_8156</v>
          </cell>
          <cell r="C1600" t="str">
            <v>156 - GCP Allocation Factor</v>
          </cell>
          <cell r="D1600">
            <v>0</v>
          </cell>
          <cell r="F1600" t="str">
            <v>CALC</v>
          </cell>
          <cell r="H1600" t="str">
            <v>156</v>
          </cell>
          <cell r="I1600" t="str">
            <v>C</v>
          </cell>
          <cell r="J1600" t="str">
            <v>om_exp</v>
          </cell>
          <cell r="K1600" t="str">
            <v>alloc_gcp</v>
          </cell>
          <cell r="M1600" t="str">
            <v>2010/12/1/8/A/0</v>
          </cell>
        </row>
        <row r="1601">
          <cell r="A1601" t="str">
            <v>1600</v>
          </cell>
          <cell r="B1601" t="str">
            <v>OMC_8156</v>
          </cell>
          <cell r="C1601" t="str">
            <v>156 - GCP Jurisdictional O &amp; M Exp Amount</v>
          </cell>
          <cell r="D1601">
            <v>0</v>
          </cell>
          <cell r="F1601" t="str">
            <v>CALC</v>
          </cell>
          <cell r="H1601" t="str">
            <v>156</v>
          </cell>
          <cell r="I1601" t="str">
            <v>C</v>
          </cell>
          <cell r="J1601" t="str">
            <v>om_exp</v>
          </cell>
          <cell r="K1601" t="str">
            <v>juris_gcp_amt</v>
          </cell>
          <cell r="M1601" t="str">
            <v>2010/12/1/8/A/0</v>
          </cell>
        </row>
        <row r="1602">
          <cell r="A1602" t="str">
            <v>1601</v>
          </cell>
          <cell r="B1602" t="str">
            <v>OMC_8156</v>
          </cell>
          <cell r="C1602" t="str">
            <v>156 - GCP Jurisdictional O &amp; M Exp Amount</v>
          </cell>
          <cell r="D1602">
            <v>0</v>
          </cell>
          <cell r="F1602" t="str">
            <v>CALC</v>
          </cell>
          <cell r="H1602" t="str">
            <v>156</v>
          </cell>
          <cell r="I1602" t="str">
            <v>C</v>
          </cell>
          <cell r="J1602" t="str">
            <v>om_exp</v>
          </cell>
          <cell r="K1602" t="str">
            <v>juris_gcp_amt</v>
          </cell>
          <cell r="M1602" t="str">
            <v>2010/12/1/8/A/0</v>
          </cell>
        </row>
        <row r="1603">
          <cell r="A1603" t="str">
            <v>1602</v>
          </cell>
          <cell r="B1603" t="str">
            <v>OM4_8156</v>
          </cell>
          <cell r="C1603" t="str">
            <v>156 - Energy Allocation Factor</v>
          </cell>
          <cell r="D1603">
            <v>0</v>
          </cell>
          <cell r="F1603" t="str">
            <v>CALC</v>
          </cell>
          <cell r="H1603" t="str">
            <v>156</v>
          </cell>
          <cell r="I1603" t="str">
            <v>C</v>
          </cell>
          <cell r="J1603" t="str">
            <v>om_exp</v>
          </cell>
          <cell r="K1603" t="str">
            <v>alloc_energy</v>
          </cell>
          <cell r="M1603" t="str">
            <v>2010/12/1/8/A/0</v>
          </cell>
        </row>
        <row r="1604">
          <cell r="A1604" t="str">
            <v>1603</v>
          </cell>
          <cell r="B1604" t="str">
            <v>OM4_8156</v>
          </cell>
          <cell r="C1604" t="str">
            <v>156 - Energy Allocation Factor</v>
          </cell>
          <cell r="D1604">
            <v>0</v>
          </cell>
          <cell r="F1604" t="str">
            <v>CALC</v>
          </cell>
          <cell r="H1604" t="str">
            <v>156</v>
          </cell>
          <cell r="I1604" t="str">
            <v>C</v>
          </cell>
          <cell r="J1604" t="str">
            <v>om_exp</v>
          </cell>
          <cell r="K1604" t="str">
            <v>alloc_energy</v>
          </cell>
          <cell r="M1604" t="str">
            <v>2010/12/1/8/A/0</v>
          </cell>
        </row>
        <row r="1605">
          <cell r="A1605" t="str">
            <v>1604</v>
          </cell>
          <cell r="B1605" t="str">
            <v>OM7_8156</v>
          </cell>
          <cell r="C1605" t="str">
            <v>156 - Energy Allocation O &amp; M Exp Amount</v>
          </cell>
          <cell r="D1605">
            <v>0</v>
          </cell>
          <cell r="F1605" t="str">
            <v>CALC</v>
          </cell>
          <cell r="H1605" t="str">
            <v>156</v>
          </cell>
          <cell r="I1605" t="str">
            <v>C</v>
          </cell>
          <cell r="J1605" t="str">
            <v>om_exp</v>
          </cell>
          <cell r="K1605" t="str">
            <v>alloc_energy_amt</v>
          </cell>
          <cell r="M1605" t="str">
            <v>2010/12/1/8/A/0</v>
          </cell>
        </row>
        <row r="1606">
          <cell r="A1606" t="str">
            <v>1605</v>
          </cell>
          <cell r="B1606" t="str">
            <v>OM7_8156</v>
          </cell>
          <cell r="C1606" t="str">
            <v>156 - Energy Allocation O &amp; M Exp Amount</v>
          </cell>
          <cell r="D1606">
            <v>0</v>
          </cell>
          <cell r="F1606" t="str">
            <v>CALC</v>
          </cell>
          <cell r="H1606" t="str">
            <v>156</v>
          </cell>
          <cell r="I1606" t="str">
            <v>C</v>
          </cell>
          <cell r="J1606" t="str">
            <v>om_exp</v>
          </cell>
          <cell r="K1606" t="str">
            <v>alloc_energy_amt</v>
          </cell>
          <cell r="M1606" t="str">
            <v>2010/12/1/8/A/0</v>
          </cell>
        </row>
        <row r="1607">
          <cell r="A1607" t="str">
            <v>1606</v>
          </cell>
          <cell r="B1607" t="str">
            <v>OMB_8156</v>
          </cell>
          <cell r="C1607" t="str">
            <v>156 - CP Jurisdictional O &amp; M Exp Amount</v>
          </cell>
          <cell r="D1607">
            <v>0</v>
          </cell>
          <cell r="F1607" t="str">
            <v>CALC</v>
          </cell>
          <cell r="H1607" t="str">
            <v>156</v>
          </cell>
          <cell r="I1607" t="str">
            <v>C</v>
          </cell>
          <cell r="J1607" t="str">
            <v>om_exp</v>
          </cell>
          <cell r="K1607" t="str">
            <v>juris_cp_amt</v>
          </cell>
          <cell r="M1607" t="str">
            <v>2010/12/1/8/A/0</v>
          </cell>
        </row>
        <row r="1608">
          <cell r="A1608" t="str">
            <v>1607</v>
          </cell>
          <cell r="B1608" t="str">
            <v>OMB_8156</v>
          </cell>
          <cell r="C1608" t="str">
            <v>156 - CP Jurisdictional O &amp; M Exp Amount</v>
          </cell>
          <cell r="D1608">
            <v>0</v>
          </cell>
          <cell r="F1608" t="str">
            <v>CALC</v>
          </cell>
          <cell r="H1608" t="str">
            <v>156</v>
          </cell>
          <cell r="I1608" t="str">
            <v>C</v>
          </cell>
          <cell r="J1608" t="str">
            <v>om_exp</v>
          </cell>
          <cell r="K1608" t="str">
            <v>juris_cp_amt</v>
          </cell>
          <cell r="M1608" t="str">
            <v>2010/12/1/8/A/0</v>
          </cell>
        </row>
        <row r="1609">
          <cell r="A1609" t="str">
            <v>1608</v>
          </cell>
          <cell r="B1609" t="str">
            <v>OM8_8156</v>
          </cell>
          <cell r="C1609" t="str">
            <v>156 - CP Jurisdictional Factor</v>
          </cell>
          <cell r="D1609">
            <v>0.98031049999999997</v>
          </cell>
          <cell r="F1609" t="str">
            <v>CALC</v>
          </cell>
          <cell r="H1609" t="str">
            <v>156</v>
          </cell>
          <cell r="I1609" t="str">
            <v>C</v>
          </cell>
          <cell r="J1609" t="str">
            <v>om_exp</v>
          </cell>
          <cell r="K1609" t="str">
            <v>juris_cp</v>
          </cell>
          <cell r="M1609" t="str">
            <v>2010/12/1/8/A/0</v>
          </cell>
        </row>
        <row r="1610">
          <cell r="A1610" t="str">
            <v>1609</v>
          </cell>
          <cell r="B1610" t="str">
            <v>OM8_8156</v>
          </cell>
          <cell r="C1610" t="str">
            <v>156 - CP Jurisdictional Factor</v>
          </cell>
          <cell r="D1610">
            <v>0.98031049999999997</v>
          </cell>
          <cell r="F1610" t="str">
            <v>CALC</v>
          </cell>
          <cell r="H1610" t="str">
            <v>156</v>
          </cell>
          <cell r="I1610" t="str">
            <v>C</v>
          </cell>
          <cell r="J1610" t="str">
            <v>om_exp</v>
          </cell>
          <cell r="K1610" t="str">
            <v>juris_cp</v>
          </cell>
          <cell r="M1610" t="str">
            <v>2010/12/1/8/A/0</v>
          </cell>
        </row>
        <row r="1611">
          <cell r="A1611" t="str">
            <v>1610</v>
          </cell>
          <cell r="B1611" t="str">
            <v>OMA_8156</v>
          </cell>
          <cell r="C1611" t="str">
            <v>156 - Energy Jurisdictional Factor</v>
          </cell>
          <cell r="D1611">
            <v>0.980271</v>
          </cell>
          <cell r="F1611" t="str">
            <v>CALC</v>
          </cell>
          <cell r="H1611" t="str">
            <v>156</v>
          </cell>
          <cell r="I1611" t="str">
            <v>C</v>
          </cell>
          <cell r="J1611" t="str">
            <v>om_exp</v>
          </cell>
          <cell r="K1611" t="str">
            <v>juris_energy</v>
          </cell>
          <cell r="M1611" t="str">
            <v>2010/12/1/8/A/0</v>
          </cell>
        </row>
        <row r="1612">
          <cell r="A1612" t="str">
            <v>1611</v>
          </cell>
          <cell r="B1612" t="str">
            <v>OMA_8156</v>
          </cell>
          <cell r="C1612" t="str">
            <v>156 - Energy Jurisdictional Factor</v>
          </cell>
          <cell r="D1612">
            <v>0.980271</v>
          </cell>
          <cell r="F1612" t="str">
            <v>CALC</v>
          </cell>
          <cell r="H1612" t="str">
            <v>156</v>
          </cell>
          <cell r="I1612" t="str">
            <v>C</v>
          </cell>
          <cell r="J1612" t="str">
            <v>om_exp</v>
          </cell>
          <cell r="K1612" t="str">
            <v>juris_energy</v>
          </cell>
          <cell r="M1612" t="str">
            <v>2010/12/1/8/A/0</v>
          </cell>
        </row>
        <row r="1613">
          <cell r="A1613" t="str">
            <v>1612</v>
          </cell>
          <cell r="B1613" t="str">
            <v>OM1_8156</v>
          </cell>
          <cell r="C1613" t="str">
            <v>156 - O &amp; M Expenses Amount</v>
          </cell>
          <cell r="D1613">
            <v>0</v>
          </cell>
          <cell r="F1613" t="str">
            <v>CALC</v>
          </cell>
          <cell r="H1613" t="str">
            <v>156</v>
          </cell>
          <cell r="I1613" t="str">
            <v>C</v>
          </cell>
          <cell r="J1613" t="str">
            <v>om_exp</v>
          </cell>
          <cell r="K1613" t="str">
            <v>beg_bal</v>
          </cell>
          <cell r="M1613" t="str">
            <v>2010/12/1/8/A/0</v>
          </cell>
        </row>
        <row r="1614">
          <cell r="A1614" t="str">
            <v>1613</v>
          </cell>
          <cell r="B1614" t="str">
            <v>OM1_8156</v>
          </cell>
          <cell r="C1614" t="str">
            <v>156 - O &amp; M Expenses Amount</v>
          </cell>
          <cell r="D1614">
            <v>0</v>
          </cell>
          <cell r="F1614" t="str">
            <v>CALC</v>
          </cell>
          <cell r="H1614" t="str">
            <v>156</v>
          </cell>
          <cell r="I1614" t="str">
            <v>C</v>
          </cell>
          <cell r="J1614" t="str">
            <v>om_exp</v>
          </cell>
          <cell r="K1614" t="str">
            <v>beg_bal</v>
          </cell>
          <cell r="M1614" t="str">
            <v>2010/12/1/8/A/0</v>
          </cell>
        </row>
        <row r="1615">
          <cell r="A1615" t="str">
            <v>1614</v>
          </cell>
          <cell r="B1615" t="str">
            <v>OM9_8156</v>
          </cell>
          <cell r="C1615" t="str">
            <v>156 - GCP Jurisdictional Factor</v>
          </cell>
          <cell r="D1615">
            <v>1</v>
          </cell>
          <cell r="F1615" t="str">
            <v>CALC</v>
          </cell>
          <cell r="H1615" t="str">
            <v>156</v>
          </cell>
          <cell r="I1615" t="str">
            <v>C</v>
          </cell>
          <cell r="J1615" t="str">
            <v>om_exp</v>
          </cell>
          <cell r="K1615" t="str">
            <v>juris_gcp</v>
          </cell>
          <cell r="M1615" t="str">
            <v>2010/12/1/8/A/0</v>
          </cell>
        </row>
        <row r="1616">
          <cell r="A1616" t="str">
            <v>1615</v>
          </cell>
          <cell r="B1616" t="str">
            <v>OM9_8156</v>
          </cell>
          <cell r="C1616" t="str">
            <v>156 - GCP Jurisdictional Factor</v>
          </cell>
          <cell r="D1616">
            <v>1</v>
          </cell>
          <cell r="F1616" t="str">
            <v>CALC</v>
          </cell>
          <cell r="H1616" t="str">
            <v>156</v>
          </cell>
          <cell r="I1616" t="str">
            <v>C</v>
          </cell>
          <cell r="J1616" t="str">
            <v>om_exp</v>
          </cell>
          <cell r="K1616" t="str">
            <v>juris_gcp</v>
          </cell>
          <cell r="M1616" t="str">
            <v>2010/12/1/8/A/0</v>
          </cell>
        </row>
        <row r="1617">
          <cell r="A1617" t="str">
            <v>1616</v>
          </cell>
          <cell r="B1617" t="str">
            <v>OMD_8156</v>
          </cell>
          <cell r="C1617" t="str">
            <v>156 - Energy Jurisdictional O &amp; M Exp Amount</v>
          </cell>
          <cell r="D1617">
            <v>0</v>
          </cell>
          <cell r="F1617" t="str">
            <v>CALC</v>
          </cell>
          <cell r="H1617" t="str">
            <v>156</v>
          </cell>
          <cell r="I1617" t="str">
            <v>C</v>
          </cell>
          <cell r="J1617" t="str">
            <v>om_exp</v>
          </cell>
          <cell r="K1617" t="str">
            <v>juris_energy_amt</v>
          </cell>
          <cell r="M1617" t="str">
            <v>2010/12/1/8/A/0</v>
          </cell>
        </row>
        <row r="1618">
          <cell r="A1618" t="str">
            <v>1617</v>
          </cell>
          <cell r="B1618" t="str">
            <v>OMD_8156</v>
          </cell>
          <cell r="C1618" t="str">
            <v>156 - Energy Jurisdictional O &amp; M Exp Amount</v>
          </cell>
          <cell r="D1618">
            <v>0</v>
          </cell>
          <cell r="F1618" t="str">
            <v>CALC</v>
          </cell>
          <cell r="H1618" t="str">
            <v>156</v>
          </cell>
          <cell r="I1618" t="str">
            <v>C</v>
          </cell>
          <cell r="J1618" t="str">
            <v>om_exp</v>
          </cell>
          <cell r="K1618" t="str">
            <v>juris_energy_amt</v>
          </cell>
          <cell r="M1618" t="str">
            <v>2010/12/1/8/A/0</v>
          </cell>
        </row>
        <row r="1619">
          <cell r="A1619" t="str">
            <v>1618</v>
          </cell>
          <cell r="B1619" t="str">
            <v>OME_8156</v>
          </cell>
          <cell r="C1619" t="str">
            <v>156 - Total Jurisdictional O &amp; M Exp Amount</v>
          </cell>
          <cell r="D1619">
            <v>0</v>
          </cell>
          <cell r="F1619" t="str">
            <v>CALC</v>
          </cell>
          <cell r="H1619" t="str">
            <v>156</v>
          </cell>
          <cell r="I1619" t="str">
            <v>C</v>
          </cell>
          <cell r="J1619" t="str">
            <v>om_exp</v>
          </cell>
          <cell r="K1619" t="str">
            <v>total_juris_amt</v>
          </cell>
          <cell r="M1619" t="str">
            <v>2010/12/1/8/A/0</v>
          </cell>
        </row>
        <row r="1620">
          <cell r="A1620" t="str">
            <v>1619</v>
          </cell>
          <cell r="B1620" t="str">
            <v>OME_8156</v>
          </cell>
          <cell r="C1620" t="str">
            <v>156 - Total Jurisdictional O &amp; M Exp Amount</v>
          </cell>
          <cell r="D1620">
            <v>0</v>
          </cell>
          <cell r="F1620" t="str">
            <v>CALC</v>
          </cell>
          <cell r="H1620" t="str">
            <v>156</v>
          </cell>
          <cell r="I1620" t="str">
            <v>C</v>
          </cell>
          <cell r="J1620" t="str">
            <v>om_exp</v>
          </cell>
          <cell r="K1620" t="str">
            <v>total_juris_amt</v>
          </cell>
          <cell r="M1620" t="str">
            <v>2010/12/1/8/A/0</v>
          </cell>
        </row>
        <row r="1621">
          <cell r="A1621" t="str">
            <v>1620</v>
          </cell>
          <cell r="B1621" t="str">
            <v>OM5_8157</v>
          </cell>
          <cell r="C1621" t="str">
            <v>157 - CP Allocation O &amp; M Exp Amount</v>
          </cell>
          <cell r="D1621">
            <v>0</v>
          </cell>
          <cell r="F1621" t="str">
            <v>CALC</v>
          </cell>
          <cell r="H1621" t="str">
            <v>157</v>
          </cell>
          <cell r="I1621" t="str">
            <v>C</v>
          </cell>
          <cell r="J1621" t="str">
            <v>om_exp</v>
          </cell>
          <cell r="K1621" t="str">
            <v>alloc_cp_amt</v>
          </cell>
          <cell r="M1621" t="str">
            <v>2010/12/1/8/A/0</v>
          </cell>
        </row>
        <row r="1622">
          <cell r="A1622" t="str">
            <v>1621</v>
          </cell>
          <cell r="B1622" t="str">
            <v>OM2_8157</v>
          </cell>
          <cell r="C1622" t="str">
            <v>157 - CP Allocation Factor</v>
          </cell>
          <cell r="D1622">
            <v>0.92307700000000004</v>
          </cell>
          <cell r="F1622" t="str">
            <v>CALC</v>
          </cell>
          <cell r="H1622" t="str">
            <v>157</v>
          </cell>
          <cell r="I1622" t="str">
            <v>C</v>
          </cell>
          <cell r="J1622" t="str">
            <v>om_exp</v>
          </cell>
          <cell r="K1622" t="str">
            <v>alloc_cp</v>
          </cell>
          <cell r="M1622" t="str">
            <v>2010/12/1/8/A/0</v>
          </cell>
        </row>
        <row r="1623">
          <cell r="A1623" t="str">
            <v>1622</v>
          </cell>
          <cell r="B1623" t="str">
            <v>OM6_8157</v>
          </cell>
          <cell r="C1623" t="str">
            <v>157 - GCP Allocation O &amp; M Exp Amount</v>
          </cell>
          <cell r="D1623">
            <v>0</v>
          </cell>
          <cell r="F1623" t="str">
            <v>CALC</v>
          </cell>
          <cell r="H1623" t="str">
            <v>157</v>
          </cell>
          <cell r="I1623" t="str">
            <v>C</v>
          </cell>
          <cell r="J1623" t="str">
            <v>om_exp</v>
          </cell>
          <cell r="K1623" t="str">
            <v>alloc_gcp_amt</v>
          </cell>
          <cell r="M1623" t="str">
            <v>2010/12/1/8/A/0</v>
          </cell>
        </row>
        <row r="1624">
          <cell r="A1624" t="str">
            <v>1623</v>
          </cell>
          <cell r="B1624" t="str">
            <v>OM3_8157</v>
          </cell>
          <cell r="C1624" t="str">
            <v>157 - GCP Allocation Factor</v>
          </cell>
          <cell r="D1624">
            <v>0</v>
          </cell>
          <cell r="F1624" t="str">
            <v>CALC</v>
          </cell>
          <cell r="H1624" t="str">
            <v>157</v>
          </cell>
          <cell r="I1624" t="str">
            <v>C</v>
          </cell>
          <cell r="J1624" t="str">
            <v>om_exp</v>
          </cell>
          <cell r="K1624" t="str">
            <v>alloc_gcp</v>
          </cell>
          <cell r="M1624" t="str">
            <v>2010/12/1/8/A/0</v>
          </cell>
        </row>
        <row r="1625">
          <cell r="A1625" t="str">
            <v>1624</v>
          </cell>
          <cell r="B1625" t="str">
            <v>OMC_8157</v>
          </cell>
          <cell r="C1625" t="str">
            <v>157 - GCP Jurisdictional O &amp; M Exp Amount</v>
          </cell>
          <cell r="D1625">
            <v>0</v>
          </cell>
          <cell r="F1625" t="str">
            <v>CALC</v>
          </cell>
          <cell r="H1625" t="str">
            <v>157</v>
          </cell>
          <cell r="I1625" t="str">
            <v>C</v>
          </cell>
          <cell r="J1625" t="str">
            <v>om_exp</v>
          </cell>
          <cell r="K1625" t="str">
            <v>juris_gcp_amt</v>
          </cell>
          <cell r="M1625" t="str">
            <v>2010/12/1/8/A/0</v>
          </cell>
        </row>
        <row r="1626">
          <cell r="A1626" t="str">
            <v>1625</v>
          </cell>
          <cell r="B1626" t="str">
            <v>OM4_8157</v>
          </cell>
          <cell r="C1626" t="str">
            <v>157 - Energy Allocation Factor</v>
          </cell>
          <cell r="D1626">
            <v>7.6923000000000005E-2</v>
          </cell>
          <cell r="F1626" t="str">
            <v>CALC</v>
          </cell>
          <cell r="H1626" t="str">
            <v>157</v>
          </cell>
          <cell r="I1626" t="str">
            <v>C</v>
          </cell>
          <cell r="J1626" t="str">
            <v>om_exp</v>
          </cell>
          <cell r="K1626" t="str">
            <v>alloc_energy</v>
          </cell>
          <cell r="M1626" t="str">
            <v>2010/12/1/8/A/0</v>
          </cell>
        </row>
        <row r="1627">
          <cell r="A1627" t="str">
            <v>1626</v>
          </cell>
          <cell r="B1627" t="str">
            <v>OM7_8157</v>
          </cell>
          <cell r="C1627" t="str">
            <v>157 - Energy Allocation O &amp; M Exp Amount</v>
          </cell>
          <cell r="D1627">
            <v>0</v>
          </cell>
          <cell r="F1627" t="str">
            <v>CALC</v>
          </cell>
          <cell r="H1627" t="str">
            <v>157</v>
          </cell>
          <cell r="I1627" t="str">
            <v>C</v>
          </cell>
          <cell r="J1627" t="str">
            <v>om_exp</v>
          </cell>
          <cell r="K1627" t="str">
            <v>alloc_energy_amt</v>
          </cell>
          <cell r="M1627" t="str">
            <v>2010/12/1/8/A/0</v>
          </cell>
        </row>
        <row r="1628">
          <cell r="A1628" t="str">
            <v>1627</v>
          </cell>
          <cell r="B1628" t="str">
            <v>OMB_8157</v>
          </cell>
          <cell r="C1628" t="str">
            <v>157 - CP Jurisdictional O &amp; M Exp Amount</v>
          </cell>
          <cell r="D1628">
            <v>0</v>
          </cell>
          <cell r="F1628" t="str">
            <v>CALC</v>
          </cell>
          <cell r="H1628" t="str">
            <v>157</v>
          </cell>
          <cell r="I1628" t="str">
            <v>C</v>
          </cell>
          <cell r="J1628" t="str">
            <v>om_exp</v>
          </cell>
          <cell r="K1628" t="str">
            <v>juris_cp_amt</v>
          </cell>
          <cell r="M1628" t="str">
            <v>2010/12/1/8/A/0</v>
          </cell>
        </row>
        <row r="1629">
          <cell r="A1629" t="str">
            <v>1628</v>
          </cell>
          <cell r="B1629" t="str">
            <v>OM8_8157</v>
          </cell>
          <cell r="C1629" t="str">
            <v>157 - CP Jurisdictional Factor</v>
          </cell>
          <cell r="D1629">
            <v>0.98031049999999997</v>
          </cell>
          <cell r="F1629" t="str">
            <v>CALC</v>
          </cell>
          <cell r="H1629" t="str">
            <v>157</v>
          </cell>
          <cell r="I1629" t="str">
            <v>C</v>
          </cell>
          <cell r="J1629" t="str">
            <v>om_exp</v>
          </cell>
          <cell r="K1629" t="str">
            <v>juris_cp</v>
          </cell>
          <cell r="M1629" t="str">
            <v>2010/12/1/8/A/0</v>
          </cell>
        </row>
        <row r="1630">
          <cell r="A1630" t="str">
            <v>1629</v>
          </cell>
          <cell r="B1630" t="str">
            <v>OMA_8157</v>
          </cell>
          <cell r="C1630" t="str">
            <v>157 - Energy Jurisdictional Factor</v>
          </cell>
          <cell r="D1630">
            <v>0.980271</v>
          </cell>
          <cell r="F1630" t="str">
            <v>CALC</v>
          </cell>
          <cell r="H1630" t="str">
            <v>157</v>
          </cell>
          <cell r="I1630" t="str">
            <v>C</v>
          </cell>
          <cell r="J1630" t="str">
            <v>om_exp</v>
          </cell>
          <cell r="K1630" t="str">
            <v>juris_energy</v>
          </cell>
          <cell r="M1630" t="str">
            <v>2010/12/1/8/A/0</v>
          </cell>
        </row>
        <row r="1631">
          <cell r="A1631" t="str">
            <v>1630</v>
          </cell>
          <cell r="B1631" t="str">
            <v>OM1_8157</v>
          </cell>
          <cell r="C1631" t="str">
            <v>157 - O &amp; M Expenses Amount</v>
          </cell>
          <cell r="D1631">
            <v>0</v>
          </cell>
          <cell r="F1631" t="str">
            <v>CALC</v>
          </cell>
          <cell r="H1631" t="str">
            <v>157</v>
          </cell>
          <cell r="I1631" t="str">
            <v>C</v>
          </cell>
          <cell r="J1631" t="str">
            <v>om_exp</v>
          </cell>
          <cell r="K1631" t="str">
            <v>beg_bal</v>
          </cell>
          <cell r="M1631" t="str">
            <v>2010/12/1/8/A/0</v>
          </cell>
        </row>
        <row r="1632">
          <cell r="A1632" t="str">
            <v>1631</v>
          </cell>
          <cell r="B1632" t="str">
            <v>OM9_8157</v>
          </cell>
          <cell r="C1632" t="str">
            <v>157 - GCP Jurisdictional Factor</v>
          </cell>
          <cell r="D1632">
            <v>1</v>
          </cell>
          <cell r="F1632" t="str">
            <v>CALC</v>
          </cell>
          <cell r="H1632" t="str">
            <v>157</v>
          </cell>
          <cell r="I1632" t="str">
            <v>C</v>
          </cell>
          <cell r="J1632" t="str">
            <v>om_exp</v>
          </cell>
          <cell r="K1632" t="str">
            <v>juris_gcp</v>
          </cell>
          <cell r="M1632" t="str">
            <v>2010/12/1/8/A/0</v>
          </cell>
        </row>
        <row r="1633">
          <cell r="A1633" t="str">
            <v>1632</v>
          </cell>
          <cell r="B1633" t="str">
            <v>OMD_8157</v>
          </cell>
          <cell r="C1633" t="str">
            <v>157 - Energy Jurisdictional O &amp; M Exp Amount</v>
          </cell>
          <cell r="D1633">
            <v>0</v>
          </cell>
          <cell r="F1633" t="str">
            <v>CALC</v>
          </cell>
          <cell r="H1633" t="str">
            <v>157</v>
          </cell>
          <cell r="I1633" t="str">
            <v>C</v>
          </cell>
          <cell r="J1633" t="str">
            <v>om_exp</v>
          </cell>
          <cell r="K1633" t="str">
            <v>juris_energy_amt</v>
          </cell>
          <cell r="M1633" t="str">
            <v>2010/12/1/8/A/0</v>
          </cell>
        </row>
        <row r="1634">
          <cell r="A1634" t="str">
            <v>1633</v>
          </cell>
          <cell r="B1634" t="str">
            <v>OME_8157</v>
          </cell>
          <cell r="C1634" t="str">
            <v>157 - Total Jurisdictional O &amp; M Exp Amount</v>
          </cell>
          <cell r="D1634">
            <v>0</v>
          </cell>
          <cell r="F1634" t="str">
            <v>CALC</v>
          </cell>
          <cell r="H1634" t="str">
            <v>157</v>
          </cell>
          <cell r="I1634" t="str">
            <v>C</v>
          </cell>
          <cell r="J1634" t="str">
            <v>om_exp</v>
          </cell>
          <cell r="K1634" t="str">
            <v>total_juris_amt</v>
          </cell>
          <cell r="M1634" t="str">
            <v>2010/12/1/8/A/0</v>
          </cell>
        </row>
        <row r="1635">
          <cell r="A1635" t="str">
            <v>1634</v>
          </cell>
          <cell r="B1635" t="str">
            <v>524_1490</v>
          </cell>
          <cell r="C1635" t="str">
            <v xml:space="preserve">MISC NUC PWR EXP-WATER PERMIT FEES-ECRC           </v>
          </cell>
          <cell r="D1635">
            <v>0</v>
          </cell>
          <cell r="E1635" t="str">
            <v>524149</v>
          </cell>
          <cell r="F1635" t="str">
            <v>WALKER</v>
          </cell>
          <cell r="G1635" t="str">
            <v>CM</v>
          </cell>
          <cell r="H1635" t="str">
            <v>135</v>
          </cell>
          <cell r="I1635" t="str">
            <v>W</v>
          </cell>
          <cell r="M1635" t="str">
            <v>2010/12/1/8/A/0</v>
          </cell>
        </row>
        <row r="1636">
          <cell r="A1636" t="str">
            <v>1635</v>
          </cell>
          <cell r="B1636" t="str">
            <v>529_3490</v>
          </cell>
          <cell r="C1636" t="str">
            <v xml:space="preserve">MAINT_STRUCTURE-PSL_COOLING_WATER-ECRC            </v>
          </cell>
          <cell r="D1636">
            <v>3854.75</v>
          </cell>
          <cell r="E1636" t="str">
            <v>529349</v>
          </cell>
          <cell r="F1636" t="str">
            <v>WALKER</v>
          </cell>
          <cell r="G1636" t="str">
            <v>CM</v>
          </cell>
          <cell r="H1636" t="str">
            <v>158</v>
          </cell>
          <cell r="I1636" t="str">
            <v>W</v>
          </cell>
          <cell r="M1636" t="str">
            <v>2010/12/1/8/A/0</v>
          </cell>
        </row>
        <row r="1637">
          <cell r="A1637" t="str">
            <v>1636</v>
          </cell>
          <cell r="B1637" t="str">
            <v>OM5_8158</v>
          </cell>
          <cell r="C1637" t="str">
            <v>158 - CP Allocation O &amp; M Exp Amount</v>
          </cell>
          <cell r="D1637">
            <v>3854.75</v>
          </cell>
          <cell r="F1637" t="str">
            <v>CALC</v>
          </cell>
          <cell r="H1637" t="str">
            <v>158</v>
          </cell>
          <cell r="I1637" t="str">
            <v>C</v>
          </cell>
          <cell r="J1637" t="str">
            <v>om_exp</v>
          </cell>
          <cell r="K1637" t="str">
            <v>alloc_cp_amt</v>
          </cell>
          <cell r="M1637" t="str">
            <v>2010/12/1/8/A/0</v>
          </cell>
        </row>
        <row r="1638">
          <cell r="A1638" t="str">
            <v>1637</v>
          </cell>
          <cell r="B1638" t="str">
            <v>OM2_8158</v>
          </cell>
          <cell r="C1638" t="str">
            <v>158 - CP Allocation Factor</v>
          </cell>
          <cell r="D1638">
            <v>1</v>
          </cell>
          <cell r="F1638" t="str">
            <v>CALC</v>
          </cell>
          <cell r="H1638" t="str">
            <v>158</v>
          </cell>
          <cell r="I1638" t="str">
            <v>C</v>
          </cell>
          <cell r="J1638" t="str">
            <v>om_exp</v>
          </cell>
          <cell r="K1638" t="str">
            <v>alloc_cp</v>
          </cell>
          <cell r="M1638" t="str">
            <v>2010/12/1/8/A/0</v>
          </cell>
        </row>
        <row r="1639">
          <cell r="A1639" t="str">
            <v>1638</v>
          </cell>
          <cell r="B1639" t="str">
            <v>OM6_8158</v>
          </cell>
          <cell r="C1639" t="str">
            <v>158 - GCP Allocation O &amp; M Exp Amount</v>
          </cell>
          <cell r="D1639">
            <v>0</v>
          </cell>
          <cell r="F1639" t="str">
            <v>CALC</v>
          </cell>
          <cell r="H1639" t="str">
            <v>158</v>
          </cell>
          <cell r="I1639" t="str">
            <v>C</v>
          </cell>
          <cell r="J1639" t="str">
            <v>om_exp</v>
          </cell>
          <cell r="K1639" t="str">
            <v>alloc_gcp_amt</v>
          </cell>
          <cell r="M1639" t="str">
            <v>2010/12/1/8/A/0</v>
          </cell>
        </row>
        <row r="1640">
          <cell r="A1640" t="str">
            <v>1639</v>
          </cell>
          <cell r="B1640" t="str">
            <v>OM3_8158</v>
          </cell>
          <cell r="C1640" t="str">
            <v>158 - GCP Allocation Factor</v>
          </cell>
          <cell r="D1640">
            <v>0</v>
          </cell>
          <cell r="F1640" t="str">
            <v>CALC</v>
          </cell>
          <cell r="H1640" t="str">
            <v>158</v>
          </cell>
          <cell r="I1640" t="str">
            <v>C</v>
          </cell>
          <cell r="J1640" t="str">
            <v>om_exp</v>
          </cell>
          <cell r="K1640" t="str">
            <v>alloc_gcp</v>
          </cell>
          <cell r="M1640" t="str">
            <v>2010/12/1/8/A/0</v>
          </cell>
        </row>
        <row r="1641">
          <cell r="A1641" t="str">
            <v>1640</v>
          </cell>
          <cell r="B1641" t="str">
            <v>OMC_8158</v>
          </cell>
          <cell r="C1641" t="str">
            <v>158 - GCP Jurisdictional O &amp; M Exp Amount</v>
          </cell>
          <cell r="D1641">
            <v>0</v>
          </cell>
          <cell r="F1641" t="str">
            <v>CALC</v>
          </cell>
          <cell r="H1641" t="str">
            <v>158</v>
          </cell>
          <cell r="I1641" t="str">
            <v>C</v>
          </cell>
          <cell r="J1641" t="str">
            <v>om_exp</v>
          </cell>
          <cell r="K1641" t="str">
            <v>juris_gcp_amt</v>
          </cell>
          <cell r="M1641" t="str">
            <v>2010/12/1/8/A/0</v>
          </cell>
        </row>
        <row r="1642">
          <cell r="A1642" t="str">
            <v>1641</v>
          </cell>
          <cell r="B1642" t="str">
            <v>OM4_8158</v>
          </cell>
          <cell r="C1642" t="str">
            <v>158 - Energy Allocation Factor</v>
          </cell>
          <cell r="D1642">
            <v>0</v>
          </cell>
          <cell r="F1642" t="str">
            <v>CALC</v>
          </cell>
          <cell r="H1642" t="str">
            <v>158</v>
          </cell>
          <cell r="I1642" t="str">
            <v>C</v>
          </cell>
          <cell r="J1642" t="str">
            <v>om_exp</v>
          </cell>
          <cell r="K1642" t="str">
            <v>alloc_energy</v>
          </cell>
          <cell r="M1642" t="str">
            <v>2010/12/1/8/A/0</v>
          </cell>
        </row>
        <row r="1643">
          <cell r="A1643" t="str">
            <v>1642</v>
          </cell>
          <cell r="B1643" t="str">
            <v>OM7_8158</v>
          </cell>
          <cell r="C1643" t="str">
            <v>158 - Energy Allocation O &amp; M Exp Amount</v>
          </cell>
          <cell r="D1643">
            <v>0</v>
          </cell>
          <cell r="F1643" t="str">
            <v>CALC</v>
          </cell>
          <cell r="H1643" t="str">
            <v>158</v>
          </cell>
          <cell r="I1643" t="str">
            <v>C</v>
          </cell>
          <cell r="J1643" t="str">
            <v>om_exp</v>
          </cell>
          <cell r="K1643" t="str">
            <v>alloc_energy_amt</v>
          </cell>
          <cell r="M1643" t="str">
            <v>2010/12/1/8/A/0</v>
          </cell>
        </row>
        <row r="1644">
          <cell r="A1644" t="str">
            <v>1643</v>
          </cell>
          <cell r="B1644" t="str">
            <v>OMB_8158</v>
          </cell>
          <cell r="C1644" t="str">
            <v>158 - CP Jurisdictional O &amp; M Exp Amount</v>
          </cell>
          <cell r="D1644">
            <v>3778.8518998750001</v>
          </cell>
          <cell r="F1644" t="str">
            <v>CALC</v>
          </cell>
          <cell r="H1644" t="str">
            <v>158</v>
          </cell>
          <cell r="I1644" t="str">
            <v>C</v>
          </cell>
          <cell r="J1644" t="str">
            <v>om_exp</v>
          </cell>
          <cell r="K1644" t="str">
            <v>juris_cp_amt</v>
          </cell>
          <cell r="M1644" t="str">
            <v>2010/12/1/8/A/0</v>
          </cell>
        </row>
        <row r="1645">
          <cell r="A1645" t="str">
            <v>1644</v>
          </cell>
          <cell r="B1645" t="str">
            <v>OM8_8158</v>
          </cell>
          <cell r="C1645" t="str">
            <v>158 - CP Jurisdictional Factor</v>
          </cell>
          <cell r="D1645">
            <v>0.98031049999999997</v>
          </cell>
          <cell r="F1645" t="str">
            <v>CALC</v>
          </cell>
          <cell r="H1645" t="str">
            <v>158</v>
          </cell>
          <cell r="I1645" t="str">
            <v>C</v>
          </cell>
          <cell r="J1645" t="str">
            <v>om_exp</v>
          </cell>
          <cell r="K1645" t="str">
            <v>juris_cp</v>
          </cell>
          <cell r="M1645" t="str">
            <v>2010/12/1/8/A/0</v>
          </cell>
        </row>
        <row r="1646">
          <cell r="A1646" t="str">
            <v>1645</v>
          </cell>
          <cell r="B1646" t="str">
            <v>OMA_8158</v>
          </cell>
          <cell r="C1646" t="str">
            <v>158 - Energy Jurisdictional Factor</v>
          </cell>
          <cell r="D1646">
            <v>0.980271</v>
          </cell>
          <cell r="F1646" t="str">
            <v>CALC</v>
          </cell>
          <cell r="H1646" t="str">
            <v>158</v>
          </cell>
          <cell r="I1646" t="str">
            <v>C</v>
          </cell>
          <cell r="J1646" t="str">
            <v>om_exp</v>
          </cell>
          <cell r="K1646" t="str">
            <v>juris_energy</v>
          </cell>
          <cell r="M1646" t="str">
            <v>2010/12/1/8/A/0</v>
          </cell>
        </row>
        <row r="1647">
          <cell r="A1647" t="str">
            <v>1646</v>
          </cell>
          <cell r="B1647" t="str">
            <v>OM1_8158</v>
          </cell>
          <cell r="C1647" t="str">
            <v>158 - O &amp; M Expenses Amount</v>
          </cell>
          <cell r="D1647">
            <v>3854.75</v>
          </cell>
          <cell r="F1647" t="str">
            <v>CALC</v>
          </cell>
          <cell r="H1647" t="str">
            <v>158</v>
          </cell>
          <cell r="I1647" t="str">
            <v>C</v>
          </cell>
          <cell r="J1647" t="str">
            <v>om_exp</v>
          </cell>
          <cell r="K1647" t="str">
            <v>beg_bal</v>
          </cell>
          <cell r="M1647" t="str">
            <v>2010/12/1/8/A/0</v>
          </cell>
        </row>
        <row r="1648">
          <cell r="A1648" t="str">
            <v>1647</v>
          </cell>
          <cell r="B1648" t="str">
            <v>OM9_8158</v>
          </cell>
          <cell r="C1648" t="str">
            <v>158 - GCP Jurisdictional Factor</v>
          </cell>
          <cell r="D1648">
            <v>1</v>
          </cell>
          <cell r="F1648" t="str">
            <v>CALC</v>
          </cell>
          <cell r="H1648" t="str">
            <v>158</v>
          </cell>
          <cell r="I1648" t="str">
            <v>C</v>
          </cell>
          <cell r="J1648" t="str">
            <v>om_exp</v>
          </cell>
          <cell r="K1648" t="str">
            <v>juris_gcp</v>
          </cell>
          <cell r="M1648" t="str">
            <v>2010/12/1/8/A/0</v>
          </cell>
        </row>
        <row r="1649">
          <cell r="A1649" t="str">
            <v>1648</v>
          </cell>
          <cell r="B1649" t="str">
            <v>OMD_8158</v>
          </cell>
          <cell r="C1649" t="str">
            <v>158 - Energy Jurisdictional O &amp; M Exp Amount</v>
          </cell>
          <cell r="D1649">
            <v>0</v>
          </cell>
          <cell r="F1649" t="str">
            <v>CALC</v>
          </cell>
          <cell r="H1649" t="str">
            <v>158</v>
          </cell>
          <cell r="I1649" t="str">
            <v>C</v>
          </cell>
          <cell r="J1649" t="str">
            <v>om_exp</v>
          </cell>
          <cell r="K1649" t="str">
            <v>juris_energy_amt</v>
          </cell>
          <cell r="M1649" t="str">
            <v>2010/12/1/8/A/0</v>
          </cell>
        </row>
        <row r="1650">
          <cell r="A1650" t="str">
            <v>1649</v>
          </cell>
          <cell r="B1650" t="str">
            <v>OME_8158</v>
          </cell>
          <cell r="C1650" t="str">
            <v>158 - Total Jurisdictional O &amp; M Exp Amount</v>
          </cell>
          <cell r="D1650">
            <v>3778.8518998750001</v>
          </cell>
          <cell r="F1650" t="str">
            <v>CALC</v>
          </cell>
          <cell r="H1650" t="str">
            <v>158</v>
          </cell>
          <cell r="I1650" t="str">
            <v>C</v>
          </cell>
          <cell r="J1650" t="str">
            <v>om_exp</v>
          </cell>
          <cell r="K1650" t="str">
            <v>total_juris_amt</v>
          </cell>
          <cell r="M1650" t="str">
            <v>2010/12/1/8/A/0</v>
          </cell>
        </row>
        <row r="1651">
          <cell r="A1651" t="str">
            <v>1650</v>
          </cell>
          <cell r="B1651" t="str">
            <v>552_0590</v>
          </cell>
          <cell r="C1651" t="str">
            <v xml:space="preserve">MAINT STRUCTURES-ABOVE GRND STORG-ECRC            </v>
          </cell>
          <cell r="D1651">
            <v>1016.06</v>
          </cell>
          <cell r="E1651" t="str">
            <v>552059</v>
          </cell>
          <cell r="F1651" t="str">
            <v>WALKER</v>
          </cell>
          <cell r="G1651" t="str">
            <v>CM</v>
          </cell>
          <cell r="H1651" t="str">
            <v>132</v>
          </cell>
          <cell r="I1651" t="str">
            <v>W</v>
          </cell>
          <cell r="M1651" t="str">
            <v>2010/12/1/8/A/0</v>
          </cell>
        </row>
        <row r="1652">
          <cell r="A1652" t="str">
            <v>1651</v>
          </cell>
          <cell r="B1652" t="str">
            <v>569_2390</v>
          </cell>
          <cell r="C1652" t="str">
            <v xml:space="preserve">MAINT OF STRUC-TRANSMN-SUBSTN-SPCC-ECRC           </v>
          </cell>
          <cell r="D1652">
            <v>22552.46</v>
          </cell>
          <cell r="E1652" t="str">
            <v>569239</v>
          </cell>
          <cell r="F1652" t="str">
            <v>WALKER</v>
          </cell>
          <cell r="G1652" t="str">
            <v>CM</v>
          </cell>
          <cell r="H1652" t="str">
            <v>140</v>
          </cell>
          <cell r="I1652" t="str">
            <v>W</v>
          </cell>
          <cell r="M1652" t="str">
            <v>2010/12/1/8/A/0</v>
          </cell>
        </row>
        <row r="1653">
          <cell r="A1653" t="str">
            <v>1652</v>
          </cell>
          <cell r="B1653" t="str">
            <v>591_2390</v>
          </cell>
          <cell r="C1653" t="str">
            <v xml:space="preserve">MAINT OF STRUC-DISTRIB-SUBSTN-SPCC-ECRC           </v>
          </cell>
          <cell r="D1653">
            <v>35421.360000000001</v>
          </cell>
          <cell r="E1653" t="str">
            <v>591239</v>
          </cell>
          <cell r="F1653" t="str">
            <v>WALKER</v>
          </cell>
          <cell r="G1653" t="str">
            <v>CM</v>
          </cell>
          <cell r="H1653" t="str">
            <v>140</v>
          </cell>
          <cell r="I1653" t="str">
            <v>W</v>
          </cell>
          <cell r="M1653" t="str">
            <v>2010/12/1/8/A/0</v>
          </cell>
        </row>
        <row r="1654">
          <cell r="A1654" t="str">
            <v>1653</v>
          </cell>
          <cell r="B1654" t="str">
            <v>RES_8PMO</v>
          </cell>
          <cell r="C1654" t="str">
            <v>Prior Month Reinstatement</v>
          </cell>
          <cell r="D1654">
            <v>0</v>
          </cell>
          <cell r="F1654" t="str">
            <v>CALC</v>
          </cell>
          <cell r="H1654" t="str">
            <v>SP_CALC_ENTRY_TO_GL</v>
          </cell>
          <cell r="I1654" t="str">
            <v>C</v>
          </cell>
          <cell r="J1654" t="str">
            <v>entry_to_gl</v>
          </cell>
          <cell r="K1654" t="str">
            <v>res_prior_month</v>
          </cell>
          <cell r="M1654" t="str">
            <v>2010/12/1/8/A/0</v>
          </cell>
        </row>
        <row r="1655">
          <cell r="A1655" t="str">
            <v>1654</v>
          </cell>
          <cell r="B1655" t="str">
            <v>CI1_8033</v>
          </cell>
          <cell r="C1655" t="str">
            <v>8033 - Depreciation Expense</v>
          </cell>
          <cell r="D1655">
            <v>229033.17</v>
          </cell>
          <cell r="F1655" t="str">
            <v>CATS</v>
          </cell>
          <cell r="H1655" t="str">
            <v>8033</v>
          </cell>
          <cell r="J1655" t="str">
            <v>cap_exp</v>
          </cell>
          <cell r="K1655" t="str">
            <v>depr_exp</v>
          </cell>
          <cell r="M1655" t="str">
            <v>2010/12/1/8/A/0</v>
          </cell>
        </row>
        <row r="1656">
          <cell r="A1656" t="str">
            <v>1655</v>
          </cell>
          <cell r="B1656" t="str">
            <v>CI5_8033</v>
          </cell>
          <cell r="C1656" t="str">
            <v>8033 - End of Month CWIP Balance</v>
          </cell>
          <cell r="D1656">
            <v>0.2</v>
          </cell>
          <cell r="F1656" t="str">
            <v>CALC</v>
          </cell>
          <cell r="H1656" t="str">
            <v>8033</v>
          </cell>
          <cell r="J1656" t="str">
            <v>cap_exp</v>
          </cell>
          <cell r="K1656" t="str">
            <v>end_cwip_bal</v>
          </cell>
          <cell r="M1656" t="str">
            <v>2010/12/1/8/A/0</v>
          </cell>
        </row>
        <row r="1657">
          <cell r="A1657" t="str">
            <v>1656</v>
          </cell>
          <cell r="B1657" t="str">
            <v>CI7_8033</v>
          </cell>
          <cell r="C1657" t="str">
            <v>8033 - Plant Additions</v>
          </cell>
          <cell r="D1657">
            <v>394871.4</v>
          </cell>
          <cell r="F1657" t="str">
            <v>CATS</v>
          </cell>
          <cell r="H1657" t="str">
            <v>8033</v>
          </cell>
          <cell r="J1657" t="str">
            <v>cap_exp</v>
          </cell>
          <cell r="K1657" t="str">
            <v>plt_add</v>
          </cell>
          <cell r="M1657" t="str">
            <v>2010/12/1/8/A/0</v>
          </cell>
        </row>
        <row r="1658">
          <cell r="A1658" t="str">
            <v>1657</v>
          </cell>
          <cell r="B1658" t="str">
            <v>CI8_8033</v>
          </cell>
          <cell r="C1658" t="str">
            <v>8033 - Retirements</v>
          </cell>
          <cell r="D1658">
            <v>0</v>
          </cell>
          <cell r="F1658" t="str">
            <v>CATS</v>
          </cell>
          <cell r="H1658" t="str">
            <v>8033</v>
          </cell>
          <cell r="J1658" t="str">
            <v>cap_exp</v>
          </cell>
          <cell r="K1658" t="str">
            <v>ret</v>
          </cell>
          <cell r="M1658" t="str">
            <v>2010/12/1/8/A/0</v>
          </cell>
        </row>
        <row r="1659">
          <cell r="A1659" t="str">
            <v>1658</v>
          </cell>
          <cell r="B1659" t="str">
            <v>CI9_8033</v>
          </cell>
          <cell r="C1659" t="str">
            <v>8033 - Plant Trans and Adjs</v>
          </cell>
          <cell r="D1659">
            <v>0</v>
          </cell>
          <cell r="F1659" t="str">
            <v>CATS</v>
          </cell>
          <cell r="H1659" t="str">
            <v>8033</v>
          </cell>
          <cell r="J1659" t="str">
            <v>cap_exp</v>
          </cell>
          <cell r="K1659" t="str">
            <v>plt_tradjs</v>
          </cell>
          <cell r="M1659" t="str">
            <v>2010/12/1/8/A/0</v>
          </cell>
        </row>
        <row r="1660">
          <cell r="A1660" t="str">
            <v>1659</v>
          </cell>
          <cell r="B1660" t="str">
            <v>CIA_8033</v>
          </cell>
          <cell r="C1660" t="str">
            <v>8033 - Reserve Removal Cost</v>
          </cell>
          <cell r="D1660">
            <v>0</v>
          </cell>
          <cell r="F1660" t="str">
            <v>CATS</v>
          </cell>
          <cell r="H1660" t="str">
            <v>8033</v>
          </cell>
          <cell r="J1660" t="str">
            <v>cap_exp</v>
          </cell>
          <cell r="K1660" t="str">
            <v>resv_rem_cost</v>
          </cell>
          <cell r="M1660" t="str">
            <v>2010/12/1/8/A/0</v>
          </cell>
        </row>
        <row r="1661">
          <cell r="A1661" t="str">
            <v>1660</v>
          </cell>
          <cell r="B1661" t="str">
            <v>CIB_8033</v>
          </cell>
          <cell r="C1661" t="str">
            <v>8033 - Reserve Salvage</v>
          </cell>
          <cell r="D1661">
            <v>0</v>
          </cell>
          <cell r="F1661" t="str">
            <v>CATS</v>
          </cell>
          <cell r="H1661" t="str">
            <v>8033</v>
          </cell>
          <cell r="J1661" t="str">
            <v>cap_exp</v>
          </cell>
          <cell r="K1661" t="str">
            <v>resv_salv</v>
          </cell>
          <cell r="M1661" t="str">
            <v>2010/12/1/8/A/0</v>
          </cell>
        </row>
        <row r="1662">
          <cell r="A1662" t="str">
            <v>1661</v>
          </cell>
          <cell r="B1662" t="str">
            <v>CIC_8033</v>
          </cell>
          <cell r="C1662" t="str">
            <v>8033 - Reserve Trans and Adjs</v>
          </cell>
          <cell r="D1662">
            <v>0</v>
          </cell>
          <cell r="F1662" t="str">
            <v>CATS</v>
          </cell>
          <cell r="H1662" t="str">
            <v>8033</v>
          </cell>
          <cell r="J1662" t="str">
            <v>cap_exp</v>
          </cell>
          <cell r="K1662" t="str">
            <v>resv_tradjs</v>
          </cell>
          <cell r="M1662" t="str">
            <v>2010/12/1/8/A/0</v>
          </cell>
        </row>
        <row r="1663">
          <cell r="A1663" t="str">
            <v>1662</v>
          </cell>
          <cell r="B1663" t="str">
            <v>CIP_8033</v>
          </cell>
          <cell r="C1663" t="str">
            <v>8033 - Beginning of Month Plant Balance</v>
          </cell>
          <cell r="D1663">
            <v>105510180.88</v>
          </cell>
          <cell r="F1663" t="str">
            <v>PRIOR_JV</v>
          </cell>
          <cell r="H1663" t="str">
            <v>8033</v>
          </cell>
          <cell r="I1663" t="str">
            <v>P</v>
          </cell>
          <cell r="J1663" t="str">
            <v>cap_exp</v>
          </cell>
          <cell r="K1663" t="str">
            <v>beg_plant_bal</v>
          </cell>
          <cell r="M1663" t="str">
            <v>2010/12/1/8/A/0</v>
          </cell>
        </row>
        <row r="1664">
          <cell r="A1664" t="str">
            <v>1663</v>
          </cell>
          <cell r="B1664" t="str">
            <v>CIQ_8033</v>
          </cell>
          <cell r="C1664" t="str">
            <v>8033 - Beginning of Month Reserve Balance</v>
          </cell>
          <cell r="D1664">
            <v>1653291.12</v>
          </cell>
          <cell r="F1664" t="str">
            <v>PRIOR_JV</v>
          </cell>
          <cell r="H1664" t="str">
            <v>8033</v>
          </cell>
          <cell r="I1664" t="str">
            <v>P</v>
          </cell>
          <cell r="J1664" t="str">
            <v>cap_exp</v>
          </cell>
          <cell r="K1664" t="str">
            <v>beg_resv_bal</v>
          </cell>
          <cell r="M1664" t="str">
            <v>2010/12/1/8/A/0</v>
          </cell>
        </row>
        <row r="1665">
          <cell r="A1665" t="str">
            <v>1664</v>
          </cell>
          <cell r="B1665" t="str">
            <v>CIR_8033</v>
          </cell>
          <cell r="C1665" t="str">
            <v>8033 - End of Month Plant Balance</v>
          </cell>
          <cell r="D1665">
            <v>105905052.28</v>
          </cell>
          <cell r="F1665" t="str">
            <v>CALC</v>
          </cell>
          <cell r="H1665" t="str">
            <v>8033</v>
          </cell>
          <cell r="J1665" t="str">
            <v>cap_exp</v>
          </cell>
          <cell r="K1665" t="str">
            <v>end_plant_bal</v>
          </cell>
          <cell r="M1665" t="str">
            <v>2010/12/1/8/A/0</v>
          </cell>
        </row>
        <row r="1666">
          <cell r="A1666" t="str">
            <v>1665</v>
          </cell>
          <cell r="B1666" t="str">
            <v>CIS_8033</v>
          </cell>
          <cell r="C1666" t="str">
            <v>8033 - End of Month Reserve Balance</v>
          </cell>
          <cell r="D1666">
            <v>1882324.29</v>
          </cell>
          <cell r="F1666" t="str">
            <v>CALC</v>
          </cell>
          <cell r="H1666" t="str">
            <v>8033</v>
          </cell>
          <cell r="J1666" t="str">
            <v>cap_exp</v>
          </cell>
          <cell r="K1666" t="str">
            <v>end_resv_bal</v>
          </cell>
          <cell r="M1666" t="str">
            <v>2010/12/1/8/A/0</v>
          </cell>
        </row>
        <row r="1667">
          <cell r="A1667" t="str">
            <v>1666</v>
          </cell>
          <cell r="B1667" t="str">
            <v>CO1_8033</v>
          </cell>
          <cell r="C1667" t="str">
            <v>8033 - Beginning of Month Net Book</v>
          </cell>
          <cell r="D1667">
            <v>103856889.95999999</v>
          </cell>
          <cell r="F1667" t="str">
            <v>CALC</v>
          </cell>
          <cell r="H1667" t="str">
            <v>8033</v>
          </cell>
          <cell r="J1667" t="str">
            <v>cap_exp</v>
          </cell>
          <cell r="K1667" t="str">
            <v>beg_net_book</v>
          </cell>
          <cell r="M1667" t="str">
            <v>2010/12/1/8/A/0</v>
          </cell>
        </row>
        <row r="1668">
          <cell r="A1668" t="str">
            <v>1667</v>
          </cell>
          <cell r="B1668" t="str">
            <v>CO2_8033</v>
          </cell>
          <cell r="C1668" t="str">
            <v>8033 - End of Month Net Book</v>
          </cell>
          <cell r="D1668">
            <v>104022728.19</v>
          </cell>
          <cell r="F1668" t="str">
            <v>CALC</v>
          </cell>
          <cell r="H1668" t="str">
            <v>8033</v>
          </cell>
          <cell r="J1668" t="str">
            <v>cap_exp</v>
          </cell>
          <cell r="K1668" t="str">
            <v>end_net_book</v>
          </cell>
          <cell r="M1668" t="str">
            <v>2010/12/1/8/A/0</v>
          </cell>
        </row>
        <row r="1669">
          <cell r="A1669" t="str">
            <v>1668</v>
          </cell>
          <cell r="B1669" t="str">
            <v>CO3_8033</v>
          </cell>
          <cell r="C1669" t="str">
            <v>8033 - Average Net Book</v>
          </cell>
          <cell r="D1669">
            <v>103939809.075</v>
          </cell>
          <cell r="F1669" t="str">
            <v>CALC</v>
          </cell>
          <cell r="H1669" t="str">
            <v>8033</v>
          </cell>
          <cell r="J1669" t="str">
            <v>cap_exp</v>
          </cell>
          <cell r="K1669" t="str">
            <v>avg_net_book</v>
          </cell>
          <cell r="M1669" t="str">
            <v>2010/12/1/8/A/0</v>
          </cell>
        </row>
        <row r="1670">
          <cell r="A1670" t="str">
            <v>1669</v>
          </cell>
          <cell r="B1670" t="str">
            <v>CO4_8033</v>
          </cell>
          <cell r="C1670" t="str">
            <v>8033 - Annual Equity Rate</v>
          </cell>
          <cell r="D1670">
            <v>4.7018999999999998E-2</v>
          </cell>
          <cell r="F1670" t="str">
            <v>CALC</v>
          </cell>
          <cell r="H1670" t="str">
            <v>8033</v>
          </cell>
          <cell r="J1670" t="str">
            <v>cap_exp</v>
          </cell>
          <cell r="K1670" t="str">
            <v>equity_ror</v>
          </cell>
          <cell r="M1670" t="str">
            <v>2010/12/1/8/A/0</v>
          </cell>
        </row>
        <row r="1671">
          <cell r="A1671" t="str">
            <v>1670</v>
          </cell>
          <cell r="B1671" t="str">
            <v>CO5_8033</v>
          </cell>
          <cell r="C1671" t="str">
            <v>8033 - Annual Debt Rate</v>
          </cell>
          <cell r="D1671">
            <v>1.9473000000000001E-2</v>
          </cell>
          <cell r="F1671" t="str">
            <v>CALC</v>
          </cell>
          <cell r="H1671" t="str">
            <v>8033</v>
          </cell>
          <cell r="J1671" t="str">
            <v>cap_exp</v>
          </cell>
          <cell r="K1671" t="str">
            <v>debt_ror</v>
          </cell>
          <cell r="M1671" t="str">
            <v>2010/12/1/8/A/0</v>
          </cell>
        </row>
        <row r="1672">
          <cell r="A1672" t="str">
            <v>1671</v>
          </cell>
          <cell r="B1672" t="str">
            <v>CO6_8033</v>
          </cell>
          <cell r="C1672" t="str">
            <v>8033 - State Tax Rate</v>
          </cell>
          <cell r="D1672">
            <v>5.5E-2</v>
          </cell>
          <cell r="F1672" t="str">
            <v>CALC</v>
          </cell>
          <cell r="H1672" t="str">
            <v>8033</v>
          </cell>
          <cell r="J1672" t="str">
            <v>cap_exp</v>
          </cell>
          <cell r="K1672" t="str">
            <v>state_tax_rate</v>
          </cell>
          <cell r="M1672" t="str">
            <v>2010/12/1/8/A/0</v>
          </cell>
        </row>
        <row r="1673">
          <cell r="A1673" t="str">
            <v>1672</v>
          </cell>
          <cell r="B1673" t="str">
            <v>CO7_8033</v>
          </cell>
          <cell r="C1673" t="str">
            <v>8033 - Federal Tax Rate</v>
          </cell>
          <cell r="D1673">
            <v>0.35</v>
          </cell>
          <cell r="F1673" t="str">
            <v>CALC</v>
          </cell>
          <cell r="H1673" t="str">
            <v>8033</v>
          </cell>
          <cell r="J1673" t="str">
            <v>cap_exp</v>
          </cell>
          <cell r="K1673" t="str">
            <v>fed_tax_rate</v>
          </cell>
          <cell r="M1673" t="str">
            <v>2010/12/1/8/A/0</v>
          </cell>
        </row>
        <row r="1674">
          <cell r="A1674" t="str">
            <v>1673</v>
          </cell>
          <cell r="B1674" t="str">
            <v>CO8_8033</v>
          </cell>
          <cell r="C1674" t="str">
            <v>8033 - Grossed State Tax Rate</v>
          </cell>
          <cell r="D1674">
            <v>5.8201058201058198E-2</v>
          </cell>
          <cell r="F1674" t="str">
            <v>CALC</v>
          </cell>
          <cell r="H1674" t="str">
            <v>8033</v>
          </cell>
          <cell r="J1674" t="str">
            <v>cap_exp</v>
          </cell>
          <cell r="K1674" t="str">
            <v>gross_state_tax_rate</v>
          </cell>
          <cell r="M1674" t="str">
            <v>2010/12/1/8/A/0</v>
          </cell>
        </row>
        <row r="1675">
          <cell r="A1675" t="str">
            <v>1674</v>
          </cell>
          <cell r="B1675" t="str">
            <v>CO9_8033</v>
          </cell>
          <cell r="C1675" t="str">
            <v>8033 - Grossed Federal Tax Rate</v>
          </cell>
          <cell r="D1675">
            <v>0.53846153846153799</v>
          </cell>
          <cell r="F1675" t="str">
            <v>CALC</v>
          </cell>
          <cell r="H1675" t="str">
            <v>8033</v>
          </cell>
          <cell r="J1675" t="str">
            <v>cap_exp</v>
          </cell>
          <cell r="K1675" t="str">
            <v>gross_fed_tax_rate</v>
          </cell>
          <cell r="M1675" t="str">
            <v>2010/12/1/8/A/0</v>
          </cell>
        </row>
        <row r="1676">
          <cell r="A1676" t="str">
            <v>1675</v>
          </cell>
          <cell r="B1676" t="str">
            <v>COA_8033</v>
          </cell>
          <cell r="C1676" t="str">
            <v>8033 - Return on Equity Amount</v>
          </cell>
          <cell r="D1676">
            <v>407267.35389857198</v>
          </cell>
          <cell r="F1676" t="str">
            <v>CALC</v>
          </cell>
          <cell r="H1676" t="str">
            <v>8033</v>
          </cell>
          <cell r="J1676" t="str">
            <v>cap_exp</v>
          </cell>
          <cell r="K1676" t="str">
            <v>equity_ror_amt</v>
          </cell>
          <cell r="M1676" t="str">
            <v>2010/12/1/8/A/0</v>
          </cell>
        </row>
        <row r="1677">
          <cell r="A1677" t="str">
            <v>1676</v>
          </cell>
          <cell r="B1677" t="str">
            <v>COB_8033</v>
          </cell>
          <cell r="C1677" t="str">
            <v>8033 - State Tax Amount</v>
          </cell>
          <cell r="D1677">
            <v>23703.390967641699</v>
          </cell>
          <cell r="F1677" t="str">
            <v>CALC</v>
          </cell>
          <cell r="H1677" t="str">
            <v>8033</v>
          </cell>
          <cell r="J1677" t="str">
            <v>cap_exp</v>
          </cell>
          <cell r="K1677" t="str">
            <v>state_tax_amt</v>
          </cell>
          <cell r="M1677" t="str">
            <v>2010/12/1/8/A/0</v>
          </cell>
        </row>
        <row r="1678">
          <cell r="A1678" t="str">
            <v>1677</v>
          </cell>
          <cell r="B1678" t="str">
            <v>COC_8033</v>
          </cell>
          <cell r="C1678" t="str">
            <v>8033 - Federal Tax Amount</v>
          </cell>
          <cell r="D1678">
            <v>232061.170312576</v>
          </cell>
          <cell r="F1678" t="str">
            <v>CALC</v>
          </cell>
          <cell r="H1678" t="str">
            <v>8033</v>
          </cell>
          <cell r="J1678" t="str">
            <v>cap_exp</v>
          </cell>
          <cell r="K1678" t="str">
            <v>fed_tax_amt</v>
          </cell>
          <cell r="M1678" t="str">
            <v>2010/12/1/8/A/0</v>
          </cell>
        </row>
        <row r="1679">
          <cell r="A1679" t="str">
            <v>1678</v>
          </cell>
          <cell r="B1679" t="str">
            <v>COD_8033</v>
          </cell>
          <cell r="C1679" t="str">
            <v>8033 - Return on Debt Amount</v>
          </cell>
          <cell r="D1679">
            <v>168673.52216691</v>
          </cell>
          <cell r="F1679" t="str">
            <v>CALC</v>
          </cell>
          <cell r="H1679" t="str">
            <v>8033</v>
          </cell>
          <cell r="J1679" t="str">
            <v>cap_exp</v>
          </cell>
          <cell r="K1679" t="str">
            <v>debt_ror_amt</v>
          </cell>
          <cell r="M1679" t="str">
            <v>2010/12/1/8/A/0</v>
          </cell>
        </row>
        <row r="1680">
          <cell r="A1680" t="str">
            <v>1679</v>
          </cell>
          <cell r="B1680" t="str">
            <v>COE_8033</v>
          </cell>
          <cell r="C1680" t="str">
            <v>8033 - Total Cap Exp Amount</v>
          </cell>
          <cell r="D1680">
            <v>1060738.6073457</v>
          </cell>
          <cell r="F1680" t="str">
            <v>CALC</v>
          </cell>
          <cell r="H1680" t="str">
            <v>8033</v>
          </cell>
          <cell r="J1680" t="str">
            <v>cap_exp</v>
          </cell>
          <cell r="K1680" t="str">
            <v>total_amt</v>
          </cell>
          <cell r="M1680" t="str">
            <v>2010/12/1/8/A/0</v>
          </cell>
        </row>
        <row r="1681">
          <cell r="A1681" t="str">
            <v>1680</v>
          </cell>
          <cell r="B1681" t="str">
            <v>COF_8033</v>
          </cell>
          <cell r="C1681" t="str">
            <v>8033 - CP Allocation Factor</v>
          </cell>
          <cell r="D1681">
            <v>0.92307692299999999</v>
          </cell>
          <cell r="F1681" t="str">
            <v>CALC</v>
          </cell>
          <cell r="H1681" t="str">
            <v>8033</v>
          </cell>
          <cell r="J1681" t="str">
            <v>cap_exp</v>
          </cell>
          <cell r="K1681" t="str">
            <v>alloc_cp</v>
          </cell>
          <cell r="M1681" t="str">
            <v>2010/12/1/8/A/0</v>
          </cell>
        </row>
        <row r="1682">
          <cell r="A1682" t="str">
            <v>1681</v>
          </cell>
          <cell r="B1682" t="str">
            <v>COG_8033</v>
          </cell>
          <cell r="C1682" t="str">
            <v>8033 - GCP Allocation Factor</v>
          </cell>
          <cell r="D1682">
            <v>0</v>
          </cell>
          <cell r="F1682" t="str">
            <v>CALC</v>
          </cell>
          <cell r="H1682" t="str">
            <v>8033</v>
          </cell>
          <cell r="J1682" t="str">
            <v>cap_exp</v>
          </cell>
          <cell r="K1682" t="str">
            <v>alloc_gcp</v>
          </cell>
          <cell r="M1682" t="str">
            <v>2010/12/1/8/A/0</v>
          </cell>
        </row>
        <row r="1683">
          <cell r="A1683" t="str">
            <v>1682</v>
          </cell>
          <cell r="B1683" t="str">
            <v>COH_8033</v>
          </cell>
          <cell r="C1683" t="str">
            <v>8033 - Energy Allocation Factor</v>
          </cell>
          <cell r="D1683">
            <v>7.6923077000000006E-2</v>
          </cell>
          <cell r="F1683" t="str">
            <v>CALC</v>
          </cell>
          <cell r="H1683" t="str">
            <v>8033</v>
          </cell>
          <cell r="J1683" t="str">
            <v>cap_exp</v>
          </cell>
          <cell r="K1683" t="str">
            <v>alloc_engy</v>
          </cell>
          <cell r="M1683" t="str">
            <v>2010/12/1/8/A/0</v>
          </cell>
        </row>
        <row r="1684">
          <cell r="A1684" t="str">
            <v>1683</v>
          </cell>
          <cell r="B1684" t="str">
            <v>COI_8033</v>
          </cell>
          <cell r="C1684" t="str">
            <v>8033 - CP Allocation Cap Exp Amount</v>
          </cell>
          <cell r="D1684">
            <v>979143.32977597497</v>
          </cell>
          <cell r="F1684" t="str">
            <v>CALC</v>
          </cell>
          <cell r="H1684" t="str">
            <v>8033</v>
          </cell>
          <cell r="J1684" t="str">
            <v>cap_exp</v>
          </cell>
          <cell r="K1684" t="str">
            <v>alloc_cp_amt</v>
          </cell>
          <cell r="M1684" t="str">
            <v>2010/12/1/8/A/0</v>
          </cell>
        </row>
        <row r="1685">
          <cell r="A1685" t="str">
            <v>1684</v>
          </cell>
          <cell r="B1685" t="str">
            <v>COJ_8033</v>
          </cell>
          <cell r="C1685" t="str">
            <v>8033 - GCP Allocation Cap Exp Amount</v>
          </cell>
          <cell r="D1685">
            <v>0</v>
          </cell>
          <cell r="F1685" t="str">
            <v>CALC</v>
          </cell>
          <cell r="H1685" t="str">
            <v>8033</v>
          </cell>
          <cell r="J1685" t="str">
            <v>cap_exp</v>
          </cell>
          <cell r="K1685" t="str">
            <v>alloc_gcp_amt</v>
          </cell>
          <cell r="M1685" t="str">
            <v>2010/12/1/8/A/0</v>
          </cell>
        </row>
        <row r="1686">
          <cell r="A1686" t="str">
            <v>1685</v>
          </cell>
          <cell r="B1686" t="str">
            <v>COK_8033</v>
          </cell>
          <cell r="C1686" t="str">
            <v>8033 - Energy Allocation Cap Exp Amount</v>
          </cell>
          <cell r="D1686">
            <v>81595.277569726095</v>
          </cell>
          <cell r="F1686" t="str">
            <v>CALC</v>
          </cell>
          <cell r="H1686" t="str">
            <v>8033</v>
          </cell>
          <cell r="J1686" t="str">
            <v>cap_exp</v>
          </cell>
          <cell r="K1686" t="str">
            <v>alloc_engy_amt</v>
          </cell>
          <cell r="M1686" t="str">
            <v>2010/12/1/8/A/0</v>
          </cell>
        </row>
        <row r="1687">
          <cell r="A1687" t="str">
            <v>1686</v>
          </cell>
          <cell r="B1687" t="str">
            <v>COL_8033</v>
          </cell>
          <cell r="C1687" t="str">
            <v>8033 - CP Jurisdictional Factor</v>
          </cell>
          <cell r="D1687">
            <v>0.98031049999999997</v>
          </cell>
          <cell r="F1687" t="str">
            <v>CALC</v>
          </cell>
          <cell r="H1687" t="str">
            <v>8033</v>
          </cell>
          <cell r="J1687" t="str">
            <v>cap_exp</v>
          </cell>
          <cell r="K1687" t="str">
            <v>juris_cp_factor</v>
          </cell>
          <cell r="M1687" t="str">
            <v>2010/12/1/8/A/0</v>
          </cell>
        </row>
        <row r="1688">
          <cell r="A1688" t="str">
            <v>1687</v>
          </cell>
          <cell r="B1688" t="str">
            <v>COM_8033</v>
          </cell>
          <cell r="C1688" t="str">
            <v>8033 - GCP Jurisdictional Factor</v>
          </cell>
          <cell r="D1688">
            <v>1</v>
          </cell>
          <cell r="F1688" t="str">
            <v>CALC</v>
          </cell>
          <cell r="H1688" t="str">
            <v>8033</v>
          </cell>
          <cell r="J1688" t="str">
            <v>cap_exp</v>
          </cell>
          <cell r="K1688" t="str">
            <v>juris_gcp_factor</v>
          </cell>
          <cell r="M1688" t="str">
            <v>2010/12/1/8/A/0</v>
          </cell>
        </row>
        <row r="1689">
          <cell r="A1689" t="str">
            <v>1688</v>
          </cell>
          <cell r="B1689" t="str">
            <v>CON_8033</v>
          </cell>
          <cell r="C1689" t="str">
            <v>8033 - Energy Jurisdictional Factor</v>
          </cell>
          <cell r="D1689">
            <v>0.980271</v>
          </cell>
          <cell r="F1689" t="str">
            <v>CALC</v>
          </cell>
          <cell r="H1689" t="str">
            <v>8033</v>
          </cell>
          <cell r="J1689" t="str">
            <v>cap_exp</v>
          </cell>
          <cell r="K1689" t="str">
            <v>juris_engy_factor</v>
          </cell>
          <cell r="M1689" t="str">
            <v>2010/12/1/8/A/0</v>
          </cell>
        </row>
        <row r="1690">
          <cell r="A1690" t="str">
            <v>1689</v>
          </cell>
          <cell r="B1690" t="str">
            <v>COO_8033</v>
          </cell>
          <cell r="C1690" t="str">
            <v>8033 - CP Jurisdictional Cap Exp Amount</v>
          </cell>
          <cell r="D1690">
            <v>959864.48718435096</v>
          </cell>
          <cell r="F1690" t="str">
            <v>CALC</v>
          </cell>
          <cell r="H1690" t="str">
            <v>8033</v>
          </cell>
          <cell r="J1690" t="str">
            <v>cap_exp</v>
          </cell>
          <cell r="K1690" t="str">
            <v>juris_cp_amt</v>
          </cell>
          <cell r="M1690" t="str">
            <v>2010/12/1/8/A/0</v>
          </cell>
        </row>
        <row r="1691">
          <cell r="A1691" t="str">
            <v>1690</v>
          </cell>
          <cell r="B1691" t="str">
            <v>COP_8033</v>
          </cell>
          <cell r="C1691" t="str">
            <v>8033 - GCP Jurisdictional Cap Exp Amount</v>
          </cell>
          <cell r="D1691">
            <v>0</v>
          </cell>
          <cell r="F1691" t="str">
            <v>CALC</v>
          </cell>
          <cell r="H1691" t="str">
            <v>8033</v>
          </cell>
          <cell r="J1691" t="str">
            <v>cap_exp</v>
          </cell>
          <cell r="K1691" t="str">
            <v>juris_gcp_amt</v>
          </cell>
          <cell r="M1691" t="str">
            <v>2010/12/1/8/A/0</v>
          </cell>
        </row>
        <row r="1692">
          <cell r="A1692" t="str">
            <v>1691</v>
          </cell>
          <cell r="B1692" t="str">
            <v>COQ_8033</v>
          </cell>
          <cell r="C1692" t="str">
            <v>8033 - Energy Jurisdictional Cap Exp Amount</v>
          </cell>
          <cell r="D1692">
            <v>79985.484338552997</v>
          </cell>
          <cell r="F1692" t="str">
            <v>CALC</v>
          </cell>
          <cell r="H1692" t="str">
            <v>8033</v>
          </cell>
          <cell r="J1692" t="str">
            <v>cap_exp</v>
          </cell>
          <cell r="K1692" t="str">
            <v>juris_engy_amt</v>
          </cell>
          <cell r="M1692" t="str">
            <v>2010/12/1/8/A/0</v>
          </cell>
        </row>
        <row r="1693">
          <cell r="A1693" t="str">
            <v>1692</v>
          </cell>
          <cell r="B1693" t="str">
            <v>COR_8033</v>
          </cell>
          <cell r="C1693" t="str">
            <v>8033 - Total Jurisdictional Cap Exp Amount</v>
          </cell>
          <cell r="D1693">
            <v>1039849.9715229</v>
          </cell>
          <cell r="F1693" t="str">
            <v>CALC</v>
          </cell>
          <cell r="H1693" t="str">
            <v>8033</v>
          </cell>
          <cell r="J1693" t="str">
            <v>cap_exp</v>
          </cell>
          <cell r="K1693" t="str">
            <v>total_juris_amt</v>
          </cell>
          <cell r="M1693" t="str">
            <v>2010/12/1/8/A/0</v>
          </cell>
        </row>
        <row r="1694">
          <cell r="A1694" t="str">
            <v>1693</v>
          </cell>
          <cell r="B1694" t="str">
            <v>MAN_8013</v>
          </cell>
          <cell r="C1694" t="str">
            <v>St.Lucie Ownership FPL %</v>
          </cell>
          <cell r="D1694">
            <v>0.85104489999999999</v>
          </cell>
          <cell r="F1694" t="str">
            <v>MANUAL</v>
          </cell>
          <cell r="I1694" t="str">
            <v>M</v>
          </cell>
          <cell r="L1694" t="str">
            <v>report_only</v>
          </cell>
          <cell r="M1694" t="str">
            <v>2010/12/1/8/A/0</v>
          </cell>
        </row>
        <row r="1695">
          <cell r="A1695" t="str">
            <v>1694</v>
          </cell>
          <cell r="B1695" t="str">
            <v>MAN_8014</v>
          </cell>
          <cell r="C1695" t="str">
            <v>St.Lucie Ownership Participant %</v>
          </cell>
          <cell r="D1695">
            <v>0.14895510000000001</v>
          </cell>
          <cell r="F1695" t="str">
            <v>MANUAL</v>
          </cell>
          <cell r="I1695" t="str">
            <v>M</v>
          </cell>
          <cell r="L1695" t="str">
            <v>report_only</v>
          </cell>
          <cell r="M1695" t="str">
            <v>2010/12/1/8/A/0</v>
          </cell>
        </row>
        <row r="1696">
          <cell r="A1696" t="str">
            <v>1695</v>
          </cell>
          <cell r="B1696" t="str">
            <v>CI6_8024</v>
          </cell>
          <cell r="C1696" t="str">
            <v>8024 - CWIP Closed</v>
          </cell>
          <cell r="D1696">
            <v>0</v>
          </cell>
          <cell r="F1696" t="str">
            <v>MANUAL</v>
          </cell>
          <cell r="I1696" t="str">
            <v>M</v>
          </cell>
          <cell r="J1696" t="str">
            <v>cap_exp</v>
          </cell>
          <cell r="K1696" t="str">
            <v>cwip_closed</v>
          </cell>
          <cell r="M1696" t="str">
            <v>2010/12/1/8/A/0</v>
          </cell>
        </row>
        <row r="1697">
          <cell r="A1697" t="str">
            <v>1696</v>
          </cell>
          <cell r="B1697" t="str">
            <v>CI6_8025</v>
          </cell>
          <cell r="C1697" t="str">
            <v>8025 - CWIP Closed</v>
          </cell>
          <cell r="D1697">
            <v>0</v>
          </cell>
          <cell r="F1697" t="str">
            <v>MANUAL</v>
          </cell>
          <cell r="I1697" t="str">
            <v>M</v>
          </cell>
          <cell r="J1697" t="str">
            <v>cap_exp</v>
          </cell>
          <cell r="K1697" t="str">
            <v>cwip_closed</v>
          </cell>
          <cell r="M1697" t="str">
            <v>2010/12/1/8/A/0</v>
          </cell>
        </row>
        <row r="1698">
          <cell r="A1698" t="str">
            <v>1697</v>
          </cell>
          <cell r="B1698" t="str">
            <v>CI6_8031</v>
          </cell>
          <cell r="C1698" t="str">
            <v>8031 - CWIP Closed</v>
          </cell>
          <cell r="D1698">
            <v>-4307616.1100000003</v>
          </cell>
          <cell r="F1698" t="str">
            <v>MANUAL</v>
          </cell>
          <cell r="I1698" t="str">
            <v>M</v>
          </cell>
          <cell r="J1698" t="str">
            <v>cap_exp</v>
          </cell>
          <cell r="K1698" t="str">
            <v>cwip_closed</v>
          </cell>
          <cell r="M1698" t="str">
            <v>2010/12/1/8/A/0</v>
          </cell>
        </row>
        <row r="1699">
          <cell r="A1699" t="str">
            <v>1698</v>
          </cell>
          <cell r="B1699" t="str">
            <v>CI6_8033</v>
          </cell>
          <cell r="C1699" t="str">
            <v>8033 - CWIP Closed</v>
          </cell>
          <cell r="D1699">
            <v>0</v>
          </cell>
          <cell r="F1699" t="str">
            <v>MANUAL</v>
          </cell>
          <cell r="I1699" t="str">
            <v>M</v>
          </cell>
          <cell r="J1699" t="str">
            <v>cap_exp</v>
          </cell>
          <cell r="K1699" t="str">
            <v>cwip_closed</v>
          </cell>
          <cell r="M1699" t="str">
            <v>2010/12/1/8/A/0</v>
          </cell>
        </row>
        <row r="1700">
          <cell r="A1700" t="str">
            <v>1699</v>
          </cell>
          <cell r="B1700" t="str">
            <v>CIN_8002</v>
          </cell>
          <cell r="C1700" t="str">
            <v>8002 - Beginning of Month CWIP Balance</v>
          </cell>
          <cell r="D1700">
            <v>50764.55</v>
          </cell>
          <cell r="F1700" t="str">
            <v>PRIOR_JV</v>
          </cell>
          <cell r="H1700" t="str">
            <v>8002</v>
          </cell>
          <cell r="I1700" t="str">
            <v>P</v>
          </cell>
          <cell r="J1700" t="str">
            <v>cap_exp</v>
          </cell>
          <cell r="K1700" t="str">
            <v>beg_cwip_bal</v>
          </cell>
          <cell r="M1700" t="str">
            <v>2010/12/1/8/A/0</v>
          </cell>
        </row>
        <row r="1701">
          <cell r="A1701" t="str">
            <v>1700</v>
          </cell>
          <cell r="B1701" t="str">
            <v>CIN_8003</v>
          </cell>
          <cell r="C1701" t="str">
            <v>8003 - Beginning of Month CWIP Balance</v>
          </cell>
          <cell r="D1701">
            <v>24196.59</v>
          </cell>
          <cell r="F1701" t="str">
            <v>PRIOR_JV</v>
          </cell>
          <cell r="H1701" t="str">
            <v>8003</v>
          </cell>
          <cell r="I1701" t="str">
            <v>P</v>
          </cell>
          <cell r="J1701" t="str">
            <v>cap_exp</v>
          </cell>
          <cell r="K1701" t="str">
            <v>beg_cwip_bal</v>
          </cell>
          <cell r="M1701" t="str">
            <v>2010/12/1/8/A/0</v>
          </cell>
        </row>
        <row r="1702">
          <cell r="A1702" t="str">
            <v>1701</v>
          </cell>
          <cell r="B1702" t="str">
            <v>CIN_8004</v>
          </cell>
          <cell r="C1702" t="str">
            <v>8004 - Beginning of Month CWIP Balance</v>
          </cell>
          <cell r="D1702">
            <v>0</v>
          </cell>
          <cell r="F1702" t="str">
            <v>PRIOR_JV</v>
          </cell>
          <cell r="H1702" t="str">
            <v>8004</v>
          </cell>
          <cell r="I1702" t="str">
            <v>P</v>
          </cell>
          <cell r="J1702" t="str">
            <v>cap_exp</v>
          </cell>
          <cell r="K1702" t="str">
            <v>beg_cwip_bal</v>
          </cell>
          <cell r="M1702" t="str">
            <v>2010/12/1/8/A/0</v>
          </cell>
        </row>
        <row r="1703">
          <cell r="A1703" t="str">
            <v>1702</v>
          </cell>
          <cell r="B1703" t="str">
            <v>CIN_8005</v>
          </cell>
          <cell r="C1703" t="str">
            <v>8005 - Beginning of Month CWIP Balance</v>
          </cell>
          <cell r="D1703">
            <v>55822.46</v>
          </cell>
          <cell r="F1703" t="str">
            <v>PRIOR_JV</v>
          </cell>
          <cell r="H1703" t="str">
            <v>8005</v>
          </cell>
          <cell r="I1703" t="str">
            <v>P</v>
          </cell>
          <cell r="J1703" t="str">
            <v>cap_exp</v>
          </cell>
          <cell r="K1703" t="str">
            <v>beg_cwip_bal</v>
          </cell>
          <cell r="M1703" t="str">
            <v>2010/12/1/8/A/0</v>
          </cell>
        </row>
        <row r="1704">
          <cell r="A1704" t="str">
            <v>1703</v>
          </cell>
          <cell r="B1704" t="str">
            <v>CIN_8007</v>
          </cell>
          <cell r="C1704" t="str">
            <v>8007 - Beginning of Month CWIP Balance</v>
          </cell>
          <cell r="D1704">
            <v>0</v>
          </cell>
          <cell r="F1704" t="str">
            <v>PRIOR_JV</v>
          </cell>
          <cell r="H1704" t="str">
            <v>8007</v>
          </cell>
          <cell r="I1704" t="str">
            <v>P</v>
          </cell>
          <cell r="J1704" t="str">
            <v>cap_exp</v>
          </cell>
          <cell r="K1704" t="str">
            <v>beg_cwip_bal</v>
          </cell>
          <cell r="M1704" t="str">
            <v>2010/12/1/8/A/0</v>
          </cell>
        </row>
        <row r="1705">
          <cell r="A1705" t="str">
            <v>1704</v>
          </cell>
          <cell r="B1705" t="str">
            <v>CIN_8008</v>
          </cell>
          <cell r="C1705" t="str">
            <v>8008 - Beginning of Month CWIP Balance</v>
          </cell>
          <cell r="D1705">
            <v>1287.5899999999999</v>
          </cell>
          <cell r="F1705" t="str">
            <v>PRIOR_JV</v>
          </cell>
          <cell r="H1705" t="str">
            <v>8008</v>
          </cell>
          <cell r="I1705" t="str">
            <v>P</v>
          </cell>
          <cell r="J1705" t="str">
            <v>cap_exp</v>
          </cell>
          <cell r="K1705" t="str">
            <v>beg_cwip_bal</v>
          </cell>
          <cell r="M1705" t="str">
            <v>2010/12/1/8/A/0</v>
          </cell>
        </row>
        <row r="1706">
          <cell r="A1706" t="str">
            <v>1705</v>
          </cell>
          <cell r="B1706" t="str">
            <v>CIN_8010</v>
          </cell>
          <cell r="C1706" t="str">
            <v>8010 - Beginning of Month CWIP Balance</v>
          </cell>
          <cell r="D1706">
            <v>0</v>
          </cell>
          <cell r="F1706" t="str">
            <v>PRIOR_JV</v>
          </cell>
          <cell r="H1706" t="str">
            <v>8010</v>
          </cell>
          <cell r="I1706" t="str">
            <v>P</v>
          </cell>
          <cell r="J1706" t="str">
            <v>cap_exp</v>
          </cell>
          <cell r="K1706" t="str">
            <v>beg_cwip_bal</v>
          </cell>
          <cell r="M1706" t="str">
            <v>2010/12/1/8/A/0</v>
          </cell>
        </row>
        <row r="1707">
          <cell r="A1707" t="str">
            <v>1706</v>
          </cell>
          <cell r="B1707" t="str">
            <v>CIN_8012</v>
          </cell>
          <cell r="C1707" t="str">
            <v>8012 - Beginning of Month CWIP Balance</v>
          </cell>
          <cell r="D1707">
            <v>0</v>
          </cell>
          <cell r="F1707" t="str">
            <v>PRIOR_JV</v>
          </cell>
          <cell r="H1707" t="str">
            <v>8012</v>
          </cell>
          <cell r="I1707" t="str">
            <v>P</v>
          </cell>
          <cell r="J1707" t="str">
            <v>cap_exp</v>
          </cell>
          <cell r="K1707" t="str">
            <v>beg_cwip_bal</v>
          </cell>
          <cell r="M1707" t="str">
            <v>2010/12/1/8/A/0</v>
          </cell>
        </row>
        <row r="1708">
          <cell r="A1708" t="str">
            <v>1707</v>
          </cell>
          <cell r="B1708" t="str">
            <v>CIN_8016</v>
          </cell>
          <cell r="C1708" t="str">
            <v>8016 - Beginning of Month CWIP Balance</v>
          </cell>
          <cell r="D1708">
            <v>1839546.57</v>
          </cell>
          <cell r="F1708" t="str">
            <v>PRIOR_JV</v>
          </cell>
          <cell r="H1708" t="str">
            <v>8016</v>
          </cell>
          <cell r="I1708" t="str">
            <v>P</v>
          </cell>
          <cell r="J1708" t="str">
            <v>cap_exp</v>
          </cell>
          <cell r="K1708" t="str">
            <v>beg_cwip_bal</v>
          </cell>
          <cell r="M1708" t="str">
            <v>2010/12/1/8/A/0</v>
          </cell>
        </row>
        <row r="1709">
          <cell r="A1709" t="str">
            <v>1708</v>
          </cell>
          <cell r="B1709" t="str">
            <v>CIN_8017</v>
          </cell>
          <cell r="C1709" t="str">
            <v>8017 - Beginning of Month CWIP Balance</v>
          </cell>
          <cell r="D1709">
            <v>0</v>
          </cell>
          <cell r="F1709" t="str">
            <v>PRIOR_JV</v>
          </cell>
          <cell r="H1709" t="str">
            <v>8017</v>
          </cell>
          <cell r="I1709" t="str">
            <v>P</v>
          </cell>
          <cell r="J1709" t="str">
            <v>cap_exp</v>
          </cell>
          <cell r="K1709" t="str">
            <v>beg_cwip_bal</v>
          </cell>
          <cell r="M1709" t="str">
            <v>2010/12/1/8/A/0</v>
          </cell>
        </row>
        <row r="1710">
          <cell r="A1710" t="str">
            <v>1709</v>
          </cell>
          <cell r="B1710" t="str">
            <v>CIN_8020</v>
          </cell>
          <cell r="C1710" t="str">
            <v>8020 - Beginning of Month CWIP Balance</v>
          </cell>
          <cell r="D1710">
            <v>342251.25</v>
          </cell>
          <cell r="F1710" t="str">
            <v>PRIOR_JV</v>
          </cell>
          <cell r="H1710" t="str">
            <v>8020</v>
          </cell>
          <cell r="I1710" t="str">
            <v>P</v>
          </cell>
          <cell r="J1710" t="str">
            <v>cap_exp</v>
          </cell>
          <cell r="K1710" t="str">
            <v>beg_cwip_bal</v>
          </cell>
          <cell r="M1710" t="str">
            <v>2010/12/1/8/A/0</v>
          </cell>
        </row>
        <row r="1711">
          <cell r="A1711" t="str">
            <v>1710</v>
          </cell>
          <cell r="B1711" t="str">
            <v>CIN_8022</v>
          </cell>
          <cell r="C1711" t="str">
            <v>8022 - Beginning of Month CWIP Balance</v>
          </cell>
          <cell r="D1711">
            <v>0</v>
          </cell>
          <cell r="F1711" t="str">
            <v>PRIOR_JV</v>
          </cell>
          <cell r="H1711" t="str">
            <v>8022</v>
          </cell>
          <cell r="I1711" t="str">
            <v>P</v>
          </cell>
          <cell r="J1711" t="str">
            <v>cap_exp</v>
          </cell>
          <cell r="K1711" t="str">
            <v>beg_cwip_bal</v>
          </cell>
          <cell r="M1711" t="str">
            <v>2010/12/1/8/A/0</v>
          </cell>
        </row>
        <row r="1712">
          <cell r="A1712" t="str">
            <v>1711</v>
          </cell>
          <cell r="B1712" t="str">
            <v>CIN_8023</v>
          </cell>
          <cell r="C1712" t="str">
            <v>8023 - Beginning of Month CWIP Balance</v>
          </cell>
          <cell r="D1712">
            <v>246101.44</v>
          </cell>
          <cell r="F1712" t="str">
            <v>PRIOR_JV</v>
          </cell>
          <cell r="H1712" t="str">
            <v>8023</v>
          </cell>
          <cell r="I1712" t="str">
            <v>P</v>
          </cell>
          <cell r="J1712" t="str">
            <v>cap_exp</v>
          </cell>
          <cell r="K1712" t="str">
            <v>beg_cwip_bal</v>
          </cell>
          <cell r="M1712" t="str">
            <v>2010/12/1/8/A/0</v>
          </cell>
        </row>
        <row r="1713">
          <cell r="A1713" t="str">
            <v>1712</v>
          </cell>
          <cell r="B1713" t="str">
            <v>CIN_8024</v>
          </cell>
          <cell r="C1713" t="str">
            <v>8024 - Beginning of Month CWIP Balance</v>
          </cell>
          <cell r="D1713">
            <v>0</v>
          </cell>
          <cell r="F1713" t="str">
            <v>PRIOR_JV</v>
          </cell>
          <cell r="H1713" t="str">
            <v>8024</v>
          </cell>
          <cell r="I1713" t="str">
            <v>P</v>
          </cell>
          <cell r="J1713" t="str">
            <v>cap_exp</v>
          </cell>
          <cell r="K1713" t="str">
            <v>beg_cwip_bal</v>
          </cell>
          <cell r="M1713" t="str">
            <v>2010/12/1/8/A/0</v>
          </cell>
        </row>
        <row r="1714">
          <cell r="A1714" t="str">
            <v>1713</v>
          </cell>
          <cell r="B1714" t="str">
            <v>CIN_8025</v>
          </cell>
          <cell r="C1714" t="str">
            <v>8025 - Beginning of Month CWIP Balance</v>
          </cell>
          <cell r="D1714">
            <v>0</v>
          </cell>
          <cell r="F1714" t="str">
            <v>PRIOR_JV</v>
          </cell>
          <cell r="H1714" t="str">
            <v>8025</v>
          </cell>
          <cell r="I1714" t="str">
            <v>P</v>
          </cell>
          <cell r="J1714" t="str">
            <v>cap_exp</v>
          </cell>
          <cell r="K1714" t="str">
            <v>beg_cwip_bal</v>
          </cell>
          <cell r="M1714" t="str">
            <v>2010/12/1/8/A/0</v>
          </cell>
        </row>
        <row r="1715">
          <cell r="A1715" t="str">
            <v>1714</v>
          </cell>
          <cell r="B1715" t="str">
            <v>CIN_8031</v>
          </cell>
          <cell r="C1715" t="str">
            <v>8031 - Beginning of Month CWIP Balance</v>
          </cell>
          <cell r="D1715">
            <v>244362583.88999999</v>
          </cell>
          <cell r="F1715" t="str">
            <v>PRIOR_JV</v>
          </cell>
          <cell r="H1715" t="str">
            <v>8031</v>
          </cell>
          <cell r="I1715" t="str">
            <v>P</v>
          </cell>
          <cell r="J1715" t="str">
            <v>cap_exp</v>
          </cell>
          <cell r="K1715" t="str">
            <v>beg_cwip_bal</v>
          </cell>
          <cell r="M1715" t="str">
            <v>2010/12/1/8/A/0</v>
          </cell>
        </row>
        <row r="1716">
          <cell r="A1716" t="str">
            <v>1715</v>
          </cell>
          <cell r="B1716" t="str">
            <v>CIN_8033</v>
          </cell>
          <cell r="C1716" t="str">
            <v>8033 - Beginning of Month CWIP Balance</v>
          </cell>
          <cell r="D1716">
            <v>0.2</v>
          </cell>
          <cell r="F1716" t="str">
            <v>PRIOR_JV</v>
          </cell>
          <cell r="H1716" t="str">
            <v>8033</v>
          </cell>
          <cell r="I1716" t="str">
            <v>P</v>
          </cell>
          <cell r="J1716" t="str">
            <v>cap_exp</v>
          </cell>
          <cell r="K1716" t="str">
            <v>beg_cwip_bal</v>
          </cell>
          <cell r="M1716" t="str">
            <v>2010/12/1/8/A/0</v>
          </cell>
        </row>
        <row r="1717">
          <cell r="A1717" t="str">
            <v>1716</v>
          </cell>
          <cell r="B1717" t="str">
            <v>CI1_8026</v>
          </cell>
          <cell r="C1717" t="str">
            <v>8026 - Depreciation Expense</v>
          </cell>
          <cell r="D1717">
            <v>862.61</v>
          </cell>
          <cell r="F1717" t="str">
            <v>CATS</v>
          </cell>
          <cell r="H1717" t="str">
            <v>8026</v>
          </cell>
          <cell r="I1717" t="str">
            <v>A</v>
          </cell>
          <cell r="J1717" t="str">
            <v>cap_exp</v>
          </cell>
          <cell r="K1717" t="str">
            <v>depr_exp</v>
          </cell>
          <cell r="M1717" t="str">
            <v>2010/12/1/8/A/0</v>
          </cell>
        </row>
        <row r="1718">
          <cell r="A1718" t="str">
            <v>1717</v>
          </cell>
          <cell r="B1718" t="str">
            <v>CI5_8026</v>
          </cell>
          <cell r="C1718" t="str">
            <v>8026 - End of Month CWIP Balance</v>
          </cell>
          <cell r="D1718">
            <v>0</v>
          </cell>
          <cell r="F1718" t="str">
            <v>CALC</v>
          </cell>
          <cell r="H1718" t="str">
            <v>8026</v>
          </cell>
          <cell r="J1718" t="str">
            <v>cap_exp</v>
          </cell>
          <cell r="K1718" t="str">
            <v>end_cwip_bal</v>
          </cell>
          <cell r="M1718" t="str">
            <v>2010/12/1/8/A/0</v>
          </cell>
        </row>
        <row r="1719">
          <cell r="A1719" t="str">
            <v>1718</v>
          </cell>
          <cell r="B1719" t="str">
            <v>CI7_8026</v>
          </cell>
          <cell r="C1719" t="str">
            <v>8026 - Plant Additions</v>
          </cell>
          <cell r="D1719">
            <v>0</v>
          </cell>
          <cell r="F1719" t="str">
            <v>CATS</v>
          </cell>
          <cell r="H1719" t="str">
            <v>8026</v>
          </cell>
          <cell r="I1719" t="str">
            <v>A</v>
          </cell>
          <cell r="J1719" t="str">
            <v>cap_exp</v>
          </cell>
          <cell r="K1719" t="str">
            <v>plt_add</v>
          </cell>
          <cell r="M1719" t="str">
            <v>2010/12/1/8/A/0</v>
          </cell>
        </row>
        <row r="1720">
          <cell r="A1720" t="str">
            <v>1719</v>
          </cell>
          <cell r="B1720" t="str">
            <v>CI8_8026</v>
          </cell>
          <cell r="C1720" t="str">
            <v>8026 - Retirements</v>
          </cell>
          <cell r="D1720">
            <v>0</v>
          </cell>
          <cell r="F1720" t="str">
            <v>CATS</v>
          </cell>
          <cell r="H1720" t="str">
            <v>8026</v>
          </cell>
          <cell r="I1720" t="str">
            <v>A</v>
          </cell>
          <cell r="J1720" t="str">
            <v>cap_exp</v>
          </cell>
          <cell r="K1720" t="str">
            <v>ret</v>
          </cell>
          <cell r="M1720" t="str">
            <v>2010/12/1/8/A/0</v>
          </cell>
        </row>
        <row r="1721">
          <cell r="A1721" t="str">
            <v>1720</v>
          </cell>
          <cell r="B1721" t="str">
            <v>CI9_8026</v>
          </cell>
          <cell r="C1721" t="str">
            <v>8026 - Plant Trans and Adjs</v>
          </cell>
          <cell r="D1721">
            <v>0</v>
          </cell>
          <cell r="F1721" t="str">
            <v>CATS</v>
          </cell>
          <cell r="H1721" t="str">
            <v>8026</v>
          </cell>
          <cell r="I1721" t="str">
            <v>A</v>
          </cell>
          <cell r="J1721" t="str">
            <v>cap_exp</v>
          </cell>
          <cell r="K1721" t="str">
            <v>plt_tradjs</v>
          </cell>
          <cell r="M1721" t="str">
            <v>2010/12/1/8/A/0</v>
          </cell>
        </row>
        <row r="1722">
          <cell r="A1722" t="str">
            <v>1721</v>
          </cell>
          <cell r="B1722" t="str">
            <v>CIA_8026</v>
          </cell>
          <cell r="C1722" t="str">
            <v>8026 - Reserve Removal Cost</v>
          </cell>
          <cell r="D1722">
            <v>0</v>
          </cell>
          <cell r="F1722" t="str">
            <v>CATS</v>
          </cell>
          <cell r="H1722" t="str">
            <v>8026</v>
          </cell>
          <cell r="I1722" t="str">
            <v>A</v>
          </cell>
          <cell r="J1722" t="str">
            <v>cap_exp</v>
          </cell>
          <cell r="K1722" t="str">
            <v>resv_rem_cost</v>
          </cell>
          <cell r="M1722" t="str">
            <v>2010/12/1/8/A/0</v>
          </cell>
        </row>
        <row r="1723">
          <cell r="A1723" t="str">
            <v>1722</v>
          </cell>
          <cell r="B1723" t="str">
            <v>CIB_8026</v>
          </cell>
          <cell r="C1723" t="str">
            <v>8026 - Reserve Salvage</v>
          </cell>
          <cell r="D1723">
            <v>0</v>
          </cell>
          <cell r="F1723" t="str">
            <v>CATS</v>
          </cell>
          <cell r="H1723" t="str">
            <v>8026</v>
          </cell>
          <cell r="I1723" t="str">
            <v>A</v>
          </cell>
          <cell r="J1723" t="str">
            <v>cap_exp</v>
          </cell>
          <cell r="K1723" t="str">
            <v>resv_salv</v>
          </cell>
          <cell r="M1723" t="str">
            <v>2010/12/1/8/A/0</v>
          </cell>
        </row>
        <row r="1724">
          <cell r="A1724" t="str">
            <v>1723</v>
          </cell>
          <cell r="B1724" t="str">
            <v>CIC_8026</v>
          </cell>
          <cell r="C1724" t="str">
            <v>8026 - Reserve Trans and Adjs</v>
          </cell>
          <cell r="D1724">
            <v>0</v>
          </cell>
          <cell r="F1724" t="str">
            <v>CATS</v>
          </cell>
          <cell r="H1724" t="str">
            <v>8026</v>
          </cell>
          <cell r="I1724" t="str">
            <v>A</v>
          </cell>
          <cell r="J1724" t="str">
            <v>cap_exp</v>
          </cell>
          <cell r="K1724" t="str">
            <v>resv_tradjs</v>
          </cell>
          <cell r="M1724" t="str">
            <v>2010/12/1/8/A/0</v>
          </cell>
        </row>
        <row r="1725">
          <cell r="A1725" t="str">
            <v>1724</v>
          </cell>
          <cell r="B1725" t="str">
            <v>CIP_8026</v>
          </cell>
          <cell r="C1725" t="str">
            <v>8026 - Beginning of Month Plant Balance</v>
          </cell>
          <cell r="D1725">
            <v>492916.42</v>
          </cell>
          <cell r="F1725" t="str">
            <v>PRIOR_JV</v>
          </cell>
          <cell r="H1725" t="str">
            <v>8026</v>
          </cell>
          <cell r="I1725" t="str">
            <v>P</v>
          </cell>
          <cell r="J1725" t="str">
            <v>cap_exp</v>
          </cell>
          <cell r="K1725" t="str">
            <v>beg_plant_bal</v>
          </cell>
          <cell r="M1725" t="str">
            <v>2010/12/1/8/A/0</v>
          </cell>
        </row>
        <row r="1726">
          <cell r="A1726" t="str">
            <v>1725</v>
          </cell>
          <cell r="B1726" t="str">
            <v>CIQ_8026</v>
          </cell>
          <cell r="C1726" t="str">
            <v>8026 - Beginning of Month Reserve Balance</v>
          </cell>
          <cell r="D1726">
            <v>38878.800000000003</v>
          </cell>
          <cell r="F1726" t="str">
            <v>PRIOR_JV</v>
          </cell>
          <cell r="H1726" t="str">
            <v>8026</v>
          </cell>
          <cell r="I1726" t="str">
            <v>P</v>
          </cell>
          <cell r="J1726" t="str">
            <v>cap_exp</v>
          </cell>
          <cell r="K1726" t="str">
            <v>beg_resv_bal</v>
          </cell>
          <cell r="M1726" t="str">
            <v>2010/12/1/8/A/0</v>
          </cell>
        </row>
        <row r="1727">
          <cell r="A1727" t="str">
            <v>1726</v>
          </cell>
          <cell r="B1727" t="str">
            <v>CIR_8026</v>
          </cell>
          <cell r="C1727" t="str">
            <v>8026 - End of Month Plant Balance</v>
          </cell>
          <cell r="D1727">
            <v>492916.42</v>
          </cell>
          <cell r="F1727" t="str">
            <v>CALC</v>
          </cell>
          <cell r="H1727" t="str">
            <v>8026</v>
          </cell>
          <cell r="J1727" t="str">
            <v>cap_exp</v>
          </cell>
          <cell r="K1727" t="str">
            <v>end_plant_bal</v>
          </cell>
          <cell r="M1727" t="str">
            <v>2010/12/1/8/A/0</v>
          </cell>
        </row>
        <row r="1728">
          <cell r="A1728" t="str">
            <v>1727</v>
          </cell>
          <cell r="B1728" t="str">
            <v>CIS_8026</v>
          </cell>
          <cell r="C1728" t="str">
            <v>8026 - End of Month Reserve Balance</v>
          </cell>
          <cell r="D1728">
            <v>39741.410000000003</v>
          </cell>
          <cell r="F1728" t="str">
            <v>CALC</v>
          </cell>
          <cell r="H1728" t="str">
            <v>8026</v>
          </cell>
          <cell r="J1728" t="str">
            <v>cap_exp</v>
          </cell>
          <cell r="K1728" t="str">
            <v>end_resv_bal</v>
          </cell>
          <cell r="M1728" t="str">
            <v>2010/12/1/8/A/0</v>
          </cell>
        </row>
        <row r="1729">
          <cell r="A1729" t="str">
            <v>1728</v>
          </cell>
          <cell r="B1729" t="str">
            <v>CO1_8026</v>
          </cell>
          <cell r="C1729" t="str">
            <v>8026 - Beginning of Month Net Book</v>
          </cell>
          <cell r="D1729">
            <v>454037.62</v>
          </cell>
          <cell r="F1729" t="str">
            <v>CALC</v>
          </cell>
          <cell r="H1729" t="str">
            <v>8026</v>
          </cell>
          <cell r="J1729" t="str">
            <v>cap_exp</v>
          </cell>
          <cell r="K1729" t="str">
            <v>beg_net_book</v>
          </cell>
          <cell r="M1729" t="str">
            <v>2010/12/1/8/A/0</v>
          </cell>
        </row>
        <row r="1730">
          <cell r="A1730" t="str">
            <v>1729</v>
          </cell>
          <cell r="B1730" t="str">
            <v>CO2_8026</v>
          </cell>
          <cell r="C1730" t="str">
            <v>8026 - End of Month Net Book</v>
          </cell>
          <cell r="D1730">
            <v>453175.01</v>
          </cell>
          <cell r="F1730" t="str">
            <v>CALC</v>
          </cell>
          <cell r="H1730" t="str">
            <v>8026</v>
          </cell>
          <cell r="J1730" t="str">
            <v>cap_exp</v>
          </cell>
          <cell r="K1730" t="str">
            <v>end_net_book</v>
          </cell>
          <cell r="M1730" t="str">
            <v>2010/12/1/8/A/0</v>
          </cell>
        </row>
        <row r="1731">
          <cell r="A1731" t="str">
            <v>1730</v>
          </cell>
          <cell r="B1731" t="str">
            <v>CO3_8026</v>
          </cell>
          <cell r="C1731" t="str">
            <v>8026 - Average Net Book</v>
          </cell>
          <cell r="D1731">
            <v>453606.315</v>
          </cell>
          <cell r="F1731" t="str">
            <v>CALC</v>
          </cell>
          <cell r="H1731" t="str">
            <v>8026</v>
          </cell>
          <cell r="J1731" t="str">
            <v>cap_exp</v>
          </cell>
          <cell r="K1731" t="str">
            <v>avg_net_book</v>
          </cell>
          <cell r="M1731" t="str">
            <v>2010/12/1/8/A/0</v>
          </cell>
        </row>
        <row r="1732">
          <cell r="A1732" t="str">
            <v>1731</v>
          </cell>
          <cell r="B1732" t="str">
            <v>CO4_8026</v>
          </cell>
          <cell r="C1732" t="str">
            <v>8026 - Annual Equity Rate</v>
          </cell>
          <cell r="D1732">
            <v>4.7018999999999998E-2</v>
          </cell>
          <cell r="F1732" t="str">
            <v>CALC</v>
          </cell>
          <cell r="H1732" t="str">
            <v>8026</v>
          </cell>
          <cell r="J1732" t="str">
            <v>cap_exp</v>
          </cell>
          <cell r="K1732" t="str">
            <v>equity_ror</v>
          </cell>
          <cell r="M1732" t="str">
            <v>2010/12/1/8/A/0</v>
          </cell>
        </row>
        <row r="1733">
          <cell r="A1733" t="str">
            <v>1732</v>
          </cell>
          <cell r="B1733" t="str">
            <v>CO5_8026</v>
          </cell>
          <cell r="C1733" t="str">
            <v>8026 - Annual Debt Rate</v>
          </cell>
          <cell r="D1733">
            <v>1.9473000000000001E-2</v>
          </cell>
          <cell r="F1733" t="str">
            <v>CALC</v>
          </cell>
          <cell r="H1733" t="str">
            <v>8026</v>
          </cell>
          <cell r="J1733" t="str">
            <v>cap_exp</v>
          </cell>
          <cell r="K1733" t="str">
            <v>debt_ror</v>
          </cell>
          <cell r="M1733" t="str">
            <v>2010/12/1/8/A/0</v>
          </cell>
        </row>
        <row r="1734">
          <cell r="A1734" t="str">
            <v>1733</v>
          </cell>
          <cell r="B1734" t="str">
            <v>CO6_8026</v>
          </cell>
          <cell r="C1734" t="str">
            <v>8026 - State Tax Rate</v>
          </cell>
          <cell r="D1734">
            <v>5.5E-2</v>
          </cell>
          <cell r="F1734" t="str">
            <v>CALC</v>
          </cell>
          <cell r="H1734" t="str">
            <v>8026</v>
          </cell>
          <cell r="J1734" t="str">
            <v>cap_exp</v>
          </cell>
          <cell r="K1734" t="str">
            <v>state_tax_rate</v>
          </cell>
          <cell r="M1734" t="str">
            <v>2010/12/1/8/A/0</v>
          </cell>
        </row>
        <row r="1735">
          <cell r="A1735" t="str">
            <v>1734</v>
          </cell>
          <cell r="B1735" t="str">
            <v>CO7_8026</v>
          </cell>
          <cell r="C1735" t="str">
            <v>8026 - Federal Tax Rate</v>
          </cell>
          <cell r="D1735">
            <v>0.35</v>
          </cell>
          <cell r="F1735" t="str">
            <v>CALC</v>
          </cell>
          <cell r="H1735" t="str">
            <v>8026</v>
          </cell>
          <cell r="J1735" t="str">
            <v>cap_exp</v>
          </cell>
          <cell r="K1735" t="str">
            <v>fed_tax_rate</v>
          </cell>
          <cell r="M1735" t="str">
            <v>2010/12/1/8/A/0</v>
          </cell>
        </row>
        <row r="1736">
          <cell r="A1736" t="str">
            <v>1735</v>
          </cell>
          <cell r="B1736" t="str">
            <v>CO8_8026</v>
          </cell>
          <cell r="C1736" t="str">
            <v>8026 - Grossed State Tax Rate</v>
          </cell>
          <cell r="D1736">
            <v>5.8201058201058198E-2</v>
          </cell>
          <cell r="F1736" t="str">
            <v>CALC</v>
          </cell>
          <cell r="H1736" t="str">
            <v>8026</v>
          </cell>
          <cell r="J1736" t="str">
            <v>cap_exp</v>
          </cell>
          <cell r="K1736" t="str">
            <v>gross_state_tax_rate</v>
          </cell>
          <cell r="M1736" t="str">
            <v>2010/12/1/8/A/0</v>
          </cell>
        </row>
        <row r="1737">
          <cell r="A1737" t="str">
            <v>1736</v>
          </cell>
          <cell r="B1737" t="str">
            <v>CO9_8026</v>
          </cell>
          <cell r="C1737" t="str">
            <v>8026 - Grossed Federal Tax Rate</v>
          </cell>
          <cell r="D1737">
            <v>0.53846153846153799</v>
          </cell>
          <cell r="F1737" t="str">
            <v>CALC</v>
          </cell>
          <cell r="H1737" t="str">
            <v>8026</v>
          </cell>
          <cell r="J1737" t="str">
            <v>cap_exp</v>
          </cell>
          <cell r="K1737" t="str">
            <v>gross_fed_tax_rate</v>
          </cell>
          <cell r="M1737" t="str">
            <v>2010/12/1/8/A/0</v>
          </cell>
        </row>
        <row r="1738">
          <cell r="A1738" t="str">
            <v>1737</v>
          </cell>
          <cell r="B1738" t="str">
            <v>COA_8026</v>
          </cell>
          <cell r="C1738" t="str">
            <v>8026 - Return on Equity Amount</v>
          </cell>
          <cell r="D1738">
            <v>1777.3656240645</v>
          </cell>
          <cell r="F1738" t="str">
            <v>CALC</v>
          </cell>
          <cell r="H1738" t="str">
            <v>8026</v>
          </cell>
          <cell r="J1738" t="str">
            <v>cap_exp</v>
          </cell>
          <cell r="K1738" t="str">
            <v>equity_ror_amt</v>
          </cell>
          <cell r="M1738" t="str">
            <v>2010/12/1/8/A/0</v>
          </cell>
        </row>
        <row r="1739">
          <cell r="A1739" t="str">
            <v>1738</v>
          </cell>
          <cell r="B1739" t="str">
            <v>COB_8026</v>
          </cell>
          <cell r="C1739" t="str">
            <v>8026 - State Tax Amount</v>
          </cell>
          <cell r="D1739">
            <v>103.444560130738</v>
          </cell>
          <cell r="F1739" t="str">
            <v>CALC</v>
          </cell>
          <cell r="H1739" t="str">
            <v>8026</v>
          </cell>
          <cell r="J1739" t="str">
            <v>cap_exp</v>
          </cell>
          <cell r="K1739" t="str">
            <v>state_tax_amt</v>
          </cell>
          <cell r="M1739" t="str">
            <v>2010/12/1/8/A/0</v>
          </cell>
        </row>
        <row r="1740">
          <cell r="A1740" t="str">
            <v>1739</v>
          </cell>
          <cell r="B1740" t="str">
            <v>COC_8026</v>
          </cell>
          <cell r="C1740" t="str">
            <v>8026 - Federal Tax Amount</v>
          </cell>
          <cell r="D1740">
            <v>1012.74394533589</v>
          </cell>
          <cell r="F1740" t="str">
            <v>CALC</v>
          </cell>
          <cell r="H1740" t="str">
            <v>8026</v>
          </cell>
          <cell r="J1740" t="str">
            <v>cap_exp</v>
          </cell>
          <cell r="K1740" t="str">
            <v>fed_tax_amt</v>
          </cell>
          <cell r="M1740" t="str">
            <v>2010/12/1/8/A/0</v>
          </cell>
        </row>
        <row r="1741">
          <cell r="A1741" t="str">
            <v>1740</v>
          </cell>
          <cell r="B1741" t="str">
            <v>COD_8026</v>
          </cell>
          <cell r="C1741" t="str">
            <v>8026 - Return on Debt Amount</v>
          </cell>
          <cell r="D1741">
            <v>736.11232798200001</v>
          </cell>
          <cell r="F1741" t="str">
            <v>CALC</v>
          </cell>
          <cell r="H1741" t="str">
            <v>8026</v>
          </cell>
          <cell r="J1741" t="str">
            <v>cap_exp</v>
          </cell>
          <cell r="K1741" t="str">
            <v>debt_ror_amt</v>
          </cell>
          <cell r="M1741" t="str">
            <v>2010/12/1/8/A/0</v>
          </cell>
        </row>
        <row r="1742">
          <cell r="A1742" t="str">
            <v>1741</v>
          </cell>
          <cell r="B1742" t="str">
            <v>COE_8026</v>
          </cell>
          <cell r="C1742" t="str">
            <v>8026 - Total Cap Exp Amount</v>
          </cell>
          <cell r="D1742">
            <v>4492.2764575131296</v>
          </cell>
          <cell r="F1742" t="str">
            <v>CALC</v>
          </cell>
          <cell r="H1742" t="str">
            <v>8026</v>
          </cell>
          <cell r="J1742" t="str">
            <v>cap_exp</v>
          </cell>
          <cell r="K1742" t="str">
            <v>total_amt</v>
          </cell>
          <cell r="M1742" t="str">
            <v>2010/12/1/8/A/0</v>
          </cell>
        </row>
        <row r="1743">
          <cell r="A1743" t="str">
            <v>1742</v>
          </cell>
          <cell r="B1743" t="str">
            <v>COF_8026</v>
          </cell>
          <cell r="C1743" t="str">
            <v>8026 - CP Allocation Factor</v>
          </cell>
          <cell r="D1743">
            <v>0.92307692299999999</v>
          </cell>
          <cell r="F1743" t="str">
            <v>CALC</v>
          </cell>
          <cell r="H1743" t="str">
            <v>8026</v>
          </cell>
          <cell r="J1743" t="str">
            <v>cap_exp</v>
          </cell>
          <cell r="K1743" t="str">
            <v>alloc_cp</v>
          </cell>
          <cell r="M1743" t="str">
            <v>2010/12/1/8/A/0</v>
          </cell>
        </row>
        <row r="1744">
          <cell r="A1744" t="str">
            <v>1743</v>
          </cell>
          <cell r="B1744" t="str">
            <v>COG_8026</v>
          </cell>
          <cell r="C1744" t="str">
            <v>8026 - GCP Allocation Factor</v>
          </cell>
          <cell r="D1744">
            <v>0</v>
          </cell>
          <cell r="F1744" t="str">
            <v>CALC</v>
          </cell>
          <cell r="H1744" t="str">
            <v>8026</v>
          </cell>
          <cell r="J1744" t="str">
            <v>cap_exp</v>
          </cell>
          <cell r="K1744" t="str">
            <v>alloc_gcp</v>
          </cell>
          <cell r="M1744" t="str">
            <v>2010/12/1/8/A/0</v>
          </cell>
        </row>
        <row r="1745">
          <cell r="A1745" t="str">
            <v>1744</v>
          </cell>
          <cell r="B1745" t="str">
            <v>COH_8026</v>
          </cell>
          <cell r="C1745" t="str">
            <v>8026 - Energy Allocation Factor</v>
          </cell>
          <cell r="D1745">
            <v>7.6923077000000006E-2</v>
          </cell>
          <cell r="F1745" t="str">
            <v>CALC</v>
          </cell>
          <cell r="H1745" t="str">
            <v>8026</v>
          </cell>
          <cell r="J1745" t="str">
            <v>cap_exp</v>
          </cell>
          <cell r="K1745" t="str">
            <v>alloc_engy</v>
          </cell>
          <cell r="M1745" t="str">
            <v>2010/12/1/8/A/0</v>
          </cell>
        </row>
        <row r="1746">
          <cell r="A1746" t="str">
            <v>1745</v>
          </cell>
          <cell r="B1746" t="str">
            <v>COI_8026</v>
          </cell>
          <cell r="C1746" t="str">
            <v>8026 - CP Allocation Cap Exp Amount</v>
          </cell>
          <cell r="D1746">
            <v>4146.7167296665602</v>
          </cell>
          <cell r="F1746" t="str">
            <v>CALC</v>
          </cell>
          <cell r="H1746" t="str">
            <v>8026</v>
          </cell>
          <cell r="J1746" t="str">
            <v>cap_exp</v>
          </cell>
          <cell r="K1746" t="str">
            <v>alloc_cp_amt</v>
          </cell>
          <cell r="M1746" t="str">
            <v>2010/12/1/8/A/0</v>
          </cell>
        </row>
        <row r="1747">
          <cell r="A1747" t="str">
            <v>1746</v>
          </cell>
          <cell r="B1747" t="str">
            <v>COJ_8026</v>
          </cell>
          <cell r="C1747" t="str">
            <v>8026 - GCP Allocation Cap Exp Amount</v>
          </cell>
          <cell r="D1747">
            <v>0</v>
          </cell>
          <cell r="F1747" t="str">
            <v>CALC</v>
          </cell>
          <cell r="H1747" t="str">
            <v>8026</v>
          </cell>
          <cell r="J1747" t="str">
            <v>cap_exp</v>
          </cell>
          <cell r="K1747" t="str">
            <v>alloc_gcp_amt</v>
          </cell>
          <cell r="M1747" t="str">
            <v>2010/12/1/8/A/0</v>
          </cell>
        </row>
        <row r="1748">
          <cell r="A1748" t="str">
            <v>1747</v>
          </cell>
          <cell r="B1748" t="str">
            <v>COK_8026</v>
          </cell>
          <cell r="C1748" t="str">
            <v>8026 - Energy Allocation Cap Exp Amount</v>
          </cell>
          <cell r="D1748">
            <v>345.55972784657001</v>
          </cell>
          <cell r="F1748" t="str">
            <v>CALC</v>
          </cell>
          <cell r="H1748" t="str">
            <v>8026</v>
          </cell>
          <cell r="J1748" t="str">
            <v>cap_exp</v>
          </cell>
          <cell r="K1748" t="str">
            <v>alloc_engy_amt</v>
          </cell>
          <cell r="M1748" t="str">
            <v>2010/12/1/8/A/0</v>
          </cell>
        </row>
        <row r="1749">
          <cell r="A1749" t="str">
            <v>1748</v>
          </cell>
          <cell r="B1749" t="str">
            <v>COL_8026</v>
          </cell>
          <cell r="C1749" t="str">
            <v>8026 - CP Jurisdictional Factor</v>
          </cell>
          <cell r="D1749">
            <v>0.98031049999999997</v>
          </cell>
          <cell r="F1749" t="str">
            <v>CALC</v>
          </cell>
          <cell r="H1749" t="str">
            <v>8026</v>
          </cell>
          <cell r="J1749" t="str">
            <v>cap_exp</v>
          </cell>
          <cell r="K1749" t="str">
            <v>juris_cp_factor</v>
          </cell>
          <cell r="M1749" t="str">
            <v>2010/12/1/8/A/0</v>
          </cell>
        </row>
        <row r="1750">
          <cell r="A1750" t="str">
            <v>1749</v>
          </cell>
          <cell r="B1750" t="str">
            <v>COM_8026</v>
          </cell>
          <cell r="C1750" t="str">
            <v>8026 - GCP Jurisdictional Factor</v>
          </cell>
          <cell r="D1750">
            <v>1</v>
          </cell>
          <cell r="F1750" t="str">
            <v>CALC</v>
          </cell>
          <cell r="H1750" t="str">
            <v>8026</v>
          </cell>
          <cell r="J1750" t="str">
            <v>cap_exp</v>
          </cell>
          <cell r="K1750" t="str">
            <v>juris_gcp_factor</v>
          </cell>
          <cell r="M1750" t="str">
            <v>2010/12/1/8/A/0</v>
          </cell>
        </row>
        <row r="1751">
          <cell r="A1751" t="str">
            <v>1750</v>
          </cell>
          <cell r="B1751" t="str">
            <v>CON_8026</v>
          </cell>
          <cell r="C1751" t="str">
            <v>8026 - Energy Jurisdictional Factor</v>
          </cell>
          <cell r="D1751">
            <v>0.980271</v>
          </cell>
          <cell r="F1751" t="str">
            <v>CALC</v>
          </cell>
          <cell r="H1751" t="str">
            <v>8026</v>
          </cell>
          <cell r="J1751" t="str">
            <v>cap_exp</v>
          </cell>
          <cell r="K1751" t="str">
            <v>juris_engy_factor</v>
          </cell>
          <cell r="M1751" t="str">
            <v>2010/12/1/8/A/0</v>
          </cell>
        </row>
        <row r="1752">
          <cell r="A1752" t="str">
            <v>1751</v>
          </cell>
          <cell r="B1752" t="str">
            <v>COO_8026</v>
          </cell>
          <cell r="C1752" t="str">
            <v>8026 - CP Jurisdictional Cap Exp Amount</v>
          </cell>
          <cell r="D1752">
            <v>4065.0699506177898</v>
          </cell>
          <cell r="F1752" t="str">
            <v>CALC</v>
          </cell>
          <cell r="H1752" t="str">
            <v>8026</v>
          </cell>
          <cell r="J1752" t="str">
            <v>cap_exp</v>
          </cell>
          <cell r="K1752" t="str">
            <v>juris_cp_amt</v>
          </cell>
          <cell r="M1752" t="str">
            <v>2010/12/1/8/A/0</v>
          </cell>
        </row>
        <row r="1753">
          <cell r="A1753" t="str">
            <v>1752</v>
          </cell>
          <cell r="B1753" t="str">
            <v>COP_8026</v>
          </cell>
          <cell r="C1753" t="str">
            <v>8026 - GCP Jurisdictional Cap Exp Amount</v>
          </cell>
          <cell r="D1753">
            <v>0</v>
          </cell>
          <cell r="F1753" t="str">
            <v>CALC</v>
          </cell>
          <cell r="H1753" t="str">
            <v>8026</v>
          </cell>
          <cell r="J1753" t="str">
            <v>cap_exp</v>
          </cell>
          <cell r="K1753" t="str">
            <v>juris_gcp_amt</v>
          </cell>
          <cell r="M1753" t="str">
            <v>2010/12/1/8/A/0</v>
          </cell>
        </row>
        <row r="1754">
          <cell r="A1754" t="str">
            <v>1753</v>
          </cell>
          <cell r="B1754" t="str">
            <v>COQ_8026</v>
          </cell>
          <cell r="C1754" t="str">
            <v>8026 - Energy Jurisdictional Cap Exp Amount</v>
          </cell>
          <cell r="D1754">
            <v>338.74217997588499</v>
          </cell>
          <cell r="F1754" t="str">
            <v>CALC</v>
          </cell>
          <cell r="H1754" t="str">
            <v>8026</v>
          </cell>
          <cell r="J1754" t="str">
            <v>cap_exp</v>
          </cell>
          <cell r="K1754" t="str">
            <v>juris_engy_amt</v>
          </cell>
          <cell r="M1754" t="str">
            <v>2010/12/1/8/A/0</v>
          </cell>
        </row>
        <row r="1755">
          <cell r="A1755" t="str">
            <v>1754</v>
          </cell>
          <cell r="B1755" t="str">
            <v>COR_8026</v>
          </cell>
          <cell r="C1755" t="str">
            <v>8026 - Total Jurisdictional Cap Exp Amount</v>
          </cell>
          <cell r="D1755">
            <v>4403.8121305936802</v>
          </cell>
          <cell r="F1755" t="str">
            <v>CALC</v>
          </cell>
          <cell r="H1755" t="str">
            <v>8026</v>
          </cell>
          <cell r="J1755" t="str">
            <v>cap_exp</v>
          </cell>
          <cell r="K1755" t="str">
            <v>total_juris_amt</v>
          </cell>
          <cell r="M1755" t="str">
            <v>2010/12/1/8/A/0</v>
          </cell>
        </row>
        <row r="1756">
          <cell r="A1756" t="str">
            <v>1755</v>
          </cell>
          <cell r="B1756" t="str">
            <v>CIN_8026</v>
          </cell>
          <cell r="C1756" t="str">
            <v>8026 - Beginning of Month CWIP Balance</v>
          </cell>
          <cell r="D1756">
            <v>0</v>
          </cell>
          <cell r="F1756" t="str">
            <v>PRIOR_JV</v>
          </cell>
          <cell r="H1756" t="str">
            <v>8026</v>
          </cell>
          <cell r="I1756" t="str">
            <v>P</v>
          </cell>
          <cell r="J1756" t="str">
            <v>cap_exp</v>
          </cell>
          <cell r="K1756" t="str">
            <v>beg_cwip_bal</v>
          </cell>
          <cell r="M1756" t="str">
            <v>2010/12/1/8/A/0</v>
          </cell>
        </row>
        <row r="1757">
          <cell r="A1757" t="str">
            <v>1756</v>
          </cell>
          <cell r="B1757" t="str">
            <v>403_0260</v>
          </cell>
          <cell r="C1757" t="str">
            <v xml:space="preserve">DEPR EXP-UST REPLACEMENT/REMOVAL ECRC             </v>
          </cell>
          <cell r="D1757">
            <v>0</v>
          </cell>
          <cell r="E1757" t="str">
            <v>403026</v>
          </cell>
          <cell r="F1757" t="str">
            <v>WALKER</v>
          </cell>
          <cell r="G1757" t="str">
            <v>CM</v>
          </cell>
          <cell r="M1757" t="str">
            <v>2010/12/1/8/A/0</v>
          </cell>
        </row>
        <row r="1758">
          <cell r="A1758" t="str">
            <v>1757</v>
          </cell>
          <cell r="B1758" t="str">
            <v>108_1260</v>
          </cell>
          <cell r="C1758" t="str">
            <v xml:space="preserve">ACCUM PROV DEPR-UST REPLACE/REMOVL ECRC           </v>
          </cell>
          <cell r="D1758">
            <v>-38878.800000000003</v>
          </cell>
          <cell r="E1758" t="str">
            <v>108126</v>
          </cell>
          <cell r="F1758" t="str">
            <v>WALKER</v>
          </cell>
          <cell r="G1758" t="str">
            <v>LTD</v>
          </cell>
          <cell r="M1758" t="str">
            <v>2010/12/1/8/A/0</v>
          </cell>
        </row>
        <row r="1759">
          <cell r="A1759" t="str">
            <v>1758</v>
          </cell>
          <cell r="B1759" t="str">
            <v>532_1390</v>
          </cell>
          <cell r="C1759" t="str">
            <v xml:space="preserve">MAINT MISC PLT-CORCT ACTN PRG RCRA-ECRC           </v>
          </cell>
          <cell r="D1759">
            <v>0</v>
          </cell>
          <cell r="E1759" t="str">
            <v>532139</v>
          </cell>
          <cell r="F1759" t="str">
            <v>WALKER</v>
          </cell>
          <cell r="G1759" t="str">
            <v>CM</v>
          </cell>
          <cell r="H1759" t="str">
            <v>134</v>
          </cell>
          <cell r="M1759" t="str">
            <v>2010/12/1/8/A/0</v>
          </cell>
        </row>
        <row r="1760">
          <cell r="A1760" t="str">
            <v>1759</v>
          </cell>
          <cell r="B1760" t="str">
            <v>403_0270</v>
          </cell>
          <cell r="C1760" t="str">
            <v xml:space="preserve">DEPR EXP-CLEAN AIR INTER RULE(CAIR)-ECRC          </v>
          </cell>
          <cell r="D1760">
            <v>0</v>
          </cell>
          <cell r="E1760" t="str">
            <v>403027</v>
          </cell>
          <cell r="F1760" t="str">
            <v>WALKER</v>
          </cell>
          <cell r="G1760" t="str">
            <v>CM</v>
          </cell>
          <cell r="M1760" t="str">
            <v>2010/12/1/8/A/0</v>
          </cell>
        </row>
        <row r="1761">
          <cell r="A1761" t="str">
            <v>1760</v>
          </cell>
          <cell r="B1761" t="str">
            <v>OM5_8163</v>
          </cell>
          <cell r="C1761" t="str">
            <v>163 - CP Allocation O &amp; M Exp Amount</v>
          </cell>
          <cell r="D1761">
            <v>0</v>
          </cell>
          <cell r="F1761" t="str">
            <v>CALC</v>
          </cell>
          <cell r="H1761" t="str">
            <v>163</v>
          </cell>
          <cell r="I1761" t="str">
            <v>C</v>
          </cell>
          <cell r="J1761" t="str">
            <v>om_exp</v>
          </cell>
          <cell r="K1761" t="str">
            <v>alloc_cp_amt</v>
          </cell>
          <cell r="M1761" t="str">
            <v>2010/12/1/8/A/0</v>
          </cell>
        </row>
        <row r="1762">
          <cell r="A1762" t="str">
            <v>1761</v>
          </cell>
          <cell r="B1762" t="str">
            <v>OM2_8163</v>
          </cell>
          <cell r="C1762" t="str">
            <v>163 - CP Allocation Factor</v>
          </cell>
          <cell r="D1762">
            <v>1</v>
          </cell>
          <cell r="F1762" t="str">
            <v>CALC</v>
          </cell>
          <cell r="H1762" t="str">
            <v>163</v>
          </cell>
          <cell r="I1762" t="str">
            <v>C</v>
          </cell>
          <cell r="J1762" t="str">
            <v>om_exp</v>
          </cell>
          <cell r="K1762" t="str">
            <v>alloc_cp</v>
          </cell>
          <cell r="M1762" t="str">
            <v>2010/12/1/8/A/0</v>
          </cell>
        </row>
        <row r="1763">
          <cell r="A1763" t="str">
            <v>1762</v>
          </cell>
          <cell r="B1763" t="str">
            <v>OM6_8163</v>
          </cell>
          <cell r="C1763" t="str">
            <v>163 - GCP Allocation O &amp; M Exp Amount</v>
          </cell>
          <cell r="D1763">
            <v>0</v>
          </cell>
          <cell r="F1763" t="str">
            <v>CALC</v>
          </cell>
          <cell r="H1763" t="str">
            <v>163</v>
          </cell>
          <cell r="I1763" t="str">
            <v>C</v>
          </cell>
          <cell r="J1763" t="str">
            <v>om_exp</v>
          </cell>
          <cell r="K1763" t="str">
            <v>alloc_gcp_amt</v>
          </cell>
          <cell r="M1763" t="str">
            <v>2010/12/1/8/A/0</v>
          </cell>
        </row>
        <row r="1764">
          <cell r="A1764" t="str">
            <v>1763</v>
          </cell>
          <cell r="B1764" t="str">
            <v>OM3_8163</v>
          </cell>
          <cell r="C1764" t="str">
            <v>163 - GCP Allocation Factor</v>
          </cell>
          <cell r="D1764">
            <v>0</v>
          </cell>
          <cell r="F1764" t="str">
            <v>CALC</v>
          </cell>
          <cell r="H1764" t="str">
            <v>163</v>
          </cell>
          <cell r="I1764" t="str">
            <v>C</v>
          </cell>
          <cell r="J1764" t="str">
            <v>om_exp</v>
          </cell>
          <cell r="K1764" t="str">
            <v>alloc_gcp</v>
          </cell>
          <cell r="M1764" t="str">
            <v>2010/12/1/8/A/0</v>
          </cell>
        </row>
        <row r="1765">
          <cell r="A1765" t="str">
            <v>1764</v>
          </cell>
          <cell r="B1765" t="str">
            <v>OMC_8163</v>
          </cell>
          <cell r="C1765" t="str">
            <v>163 - GCP Jurisdictional O &amp; M Exp Amount</v>
          </cell>
          <cell r="D1765">
            <v>0</v>
          </cell>
          <cell r="F1765" t="str">
            <v>CALC</v>
          </cell>
          <cell r="H1765" t="str">
            <v>163</v>
          </cell>
          <cell r="I1765" t="str">
            <v>C</v>
          </cell>
          <cell r="J1765" t="str">
            <v>om_exp</v>
          </cell>
          <cell r="K1765" t="str">
            <v>juris_gcp_amt</v>
          </cell>
          <cell r="M1765" t="str">
            <v>2010/12/1/8/A/0</v>
          </cell>
        </row>
        <row r="1766">
          <cell r="A1766" t="str">
            <v>1765</v>
          </cell>
          <cell r="B1766" t="str">
            <v>OM4_8163</v>
          </cell>
          <cell r="C1766" t="str">
            <v>163 - Energy Allocation Factor</v>
          </cell>
          <cell r="D1766">
            <v>0</v>
          </cell>
          <cell r="F1766" t="str">
            <v>CALC</v>
          </cell>
          <cell r="H1766" t="str">
            <v>163</v>
          </cell>
          <cell r="I1766" t="str">
            <v>C</v>
          </cell>
          <cell r="J1766" t="str">
            <v>om_exp</v>
          </cell>
          <cell r="K1766" t="str">
            <v>alloc_energy</v>
          </cell>
          <cell r="M1766" t="str">
            <v>2010/12/1/8/A/0</v>
          </cell>
        </row>
        <row r="1767">
          <cell r="A1767" t="str">
            <v>1766</v>
          </cell>
          <cell r="B1767" t="str">
            <v>OM7_8163</v>
          </cell>
          <cell r="C1767" t="str">
            <v>163 - Energy Allocation O &amp; M Exp Amount</v>
          </cell>
          <cell r="D1767">
            <v>0</v>
          </cell>
          <cell r="F1767" t="str">
            <v>CALC</v>
          </cell>
          <cell r="H1767" t="str">
            <v>163</v>
          </cell>
          <cell r="I1767" t="str">
            <v>C</v>
          </cell>
          <cell r="J1767" t="str">
            <v>om_exp</v>
          </cell>
          <cell r="K1767" t="str">
            <v>alloc_energy_amt</v>
          </cell>
          <cell r="M1767" t="str">
            <v>2010/12/1/8/A/0</v>
          </cell>
        </row>
        <row r="1768">
          <cell r="A1768" t="str">
            <v>1767</v>
          </cell>
          <cell r="B1768" t="str">
            <v>OMB_8163</v>
          </cell>
          <cell r="C1768" t="str">
            <v>163 - CP Jurisdictional O &amp; M Exp Amount</v>
          </cell>
          <cell r="D1768">
            <v>0</v>
          </cell>
          <cell r="F1768" t="str">
            <v>CALC</v>
          </cell>
          <cell r="H1768" t="str">
            <v>163</v>
          </cell>
          <cell r="I1768" t="str">
            <v>C</v>
          </cell>
          <cell r="J1768" t="str">
            <v>om_exp</v>
          </cell>
          <cell r="K1768" t="str">
            <v>juris_cp_amt</v>
          </cell>
          <cell r="M1768" t="str">
            <v>2010/12/1/8/A/0</v>
          </cell>
        </row>
        <row r="1769">
          <cell r="A1769" t="str">
            <v>1768</v>
          </cell>
          <cell r="B1769" t="str">
            <v>OM8_8163</v>
          </cell>
          <cell r="C1769" t="str">
            <v>163 - CP Jurisdictional Factor</v>
          </cell>
          <cell r="D1769">
            <v>0.98031049999999997</v>
          </cell>
          <cell r="F1769" t="str">
            <v>CALC</v>
          </cell>
          <cell r="H1769" t="str">
            <v>163</v>
          </cell>
          <cell r="I1769" t="str">
            <v>C</v>
          </cell>
          <cell r="J1769" t="str">
            <v>om_exp</v>
          </cell>
          <cell r="K1769" t="str">
            <v>juris_cp</v>
          </cell>
          <cell r="M1769" t="str">
            <v>2010/12/1/8/A/0</v>
          </cell>
        </row>
        <row r="1770">
          <cell r="A1770" t="str">
            <v>1769</v>
          </cell>
          <cell r="B1770" t="str">
            <v>OMA_8163</v>
          </cell>
          <cell r="C1770" t="str">
            <v>163 - Energy Jurisdictional Factor</v>
          </cell>
          <cell r="D1770">
            <v>0.980271</v>
          </cell>
          <cell r="F1770" t="str">
            <v>CALC</v>
          </cell>
          <cell r="H1770" t="str">
            <v>163</v>
          </cell>
          <cell r="I1770" t="str">
            <v>C</v>
          </cell>
          <cell r="J1770" t="str">
            <v>om_exp</v>
          </cell>
          <cell r="K1770" t="str">
            <v>juris_energy</v>
          </cell>
          <cell r="M1770" t="str">
            <v>2010/12/1/8/A/0</v>
          </cell>
        </row>
        <row r="1771">
          <cell r="A1771" t="str">
            <v>1770</v>
          </cell>
          <cell r="B1771" t="str">
            <v>OM1_8163</v>
          </cell>
          <cell r="C1771" t="str">
            <v>163 - O &amp; M Expenses Amount</v>
          </cell>
          <cell r="D1771">
            <v>0</v>
          </cell>
          <cell r="F1771" t="str">
            <v>CALC</v>
          </cell>
          <cell r="H1771" t="str">
            <v>163</v>
          </cell>
          <cell r="I1771" t="str">
            <v>C</v>
          </cell>
          <cell r="J1771" t="str">
            <v>om_exp</v>
          </cell>
          <cell r="K1771" t="str">
            <v>beg_bal</v>
          </cell>
          <cell r="M1771" t="str">
            <v>2010/12/1/8/A/0</v>
          </cell>
        </row>
        <row r="1772">
          <cell r="A1772" t="str">
            <v>1771</v>
          </cell>
          <cell r="B1772" t="str">
            <v>OM9_8163</v>
          </cell>
          <cell r="C1772" t="str">
            <v>163 - GCP Jurisdictional Factor</v>
          </cell>
          <cell r="D1772">
            <v>1</v>
          </cell>
          <cell r="F1772" t="str">
            <v>CALC</v>
          </cell>
          <cell r="H1772" t="str">
            <v>163</v>
          </cell>
          <cell r="I1772" t="str">
            <v>C</v>
          </cell>
          <cell r="J1772" t="str">
            <v>om_exp</v>
          </cell>
          <cell r="K1772" t="str">
            <v>juris_gcp</v>
          </cell>
          <cell r="M1772" t="str">
            <v>2010/12/1/8/A/0</v>
          </cell>
        </row>
        <row r="1773">
          <cell r="A1773" t="str">
            <v>1772</v>
          </cell>
          <cell r="B1773" t="str">
            <v>OMD_8163</v>
          </cell>
          <cell r="C1773" t="str">
            <v>163 - Energy Jurisdictional O &amp; M Exp Amount</v>
          </cell>
          <cell r="D1773">
            <v>0</v>
          </cell>
          <cell r="F1773" t="str">
            <v>CALC</v>
          </cell>
          <cell r="H1773" t="str">
            <v>163</v>
          </cell>
          <cell r="I1773" t="str">
            <v>C</v>
          </cell>
          <cell r="J1773" t="str">
            <v>om_exp</v>
          </cell>
          <cell r="K1773" t="str">
            <v>juris_energy_amt</v>
          </cell>
          <cell r="M1773" t="str">
            <v>2010/12/1/8/A/0</v>
          </cell>
        </row>
        <row r="1774">
          <cell r="A1774" t="str">
            <v>1773</v>
          </cell>
          <cell r="B1774" t="str">
            <v>OME_8163</v>
          </cell>
          <cell r="C1774" t="str">
            <v>163 - Total Jurisdictional O &amp; M Exp Amount</v>
          </cell>
          <cell r="D1774">
            <v>0</v>
          </cell>
          <cell r="F1774" t="str">
            <v>CALC</v>
          </cell>
          <cell r="H1774" t="str">
            <v>163</v>
          </cell>
          <cell r="I1774" t="str">
            <v>C</v>
          </cell>
          <cell r="J1774" t="str">
            <v>om_exp</v>
          </cell>
          <cell r="K1774" t="str">
            <v>total_juris_amt</v>
          </cell>
          <cell r="M1774" t="str">
            <v>2010/12/1/8/A/0</v>
          </cell>
        </row>
        <row r="1775">
          <cell r="A1775" t="str">
            <v>1774</v>
          </cell>
          <cell r="B1775" t="str">
            <v>OM5_8164</v>
          </cell>
          <cell r="C1775" t="str">
            <v>164 - CP Allocation O &amp; M Exp Amount</v>
          </cell>
          <cell r="D1775">
            <v>0</v>
          </cell>
          <cell r="F1775" t="str">
            <v>CALC</v>
          </cell>
          <cell r="H1775" t="str">
            <v>164</v>
          </cell>
          <cell r="I1775" t="str">
            <v>C</v>
          </cell>
          <cell r="J1775" t="str">
            <v>om_exp</v>
          </cell>
          <cell r="K1775" t="str">
            <v>alloc_cp_amt</v>
          </cell>
          <cell r="M1775" t="str">
            <v>2010/12/1/8/A/0</v>
          </cell>
        </row>
        <row r="1776">
          <cell r="A1776" t="str">
            <v>1775</v>
          </cell>
          <cell r="B1776" t="str">
            <v>OM2_8164</v>
          </cell>
          <cell r="C1776" t="str">
            <v>164 - CP Allocation Factor</v>
          </cell>
          <cell r="D1776">
            <v>0.92307700000000004</v>
          </cell>
          <cell r="F1776" t="str">
            <v>CALC</v>
          </cell>
          <cell r="H1776" t="str">
            <v>164</v>
          </cell>
          <cell r="I1776" t="str">
            <v>C</v>
          </cell>
          <cell r="J1776" t="str">
            <v>om_exp</v>
          </cell>
          <cell r="K1776" t="str">
            <v>alloc_cp</v>
          </cell>
          <cell r="M1776" t="str">
            <v>2010/12/1/8/A/0</v>
          </cell>
        </row>
        <row r="1777">
          <cell r="A1777" t="str">
            <v>1776</v>
          </cell>
          <cell r="B1777" t="str">
            <v>OM6_8164</v>
          </cell>
          <cell r="C1777" t="str">
            <v>164 - GCP Allocation O &amp; M Exp Amount</v>
          </cell>
          <cell r="D1777">
            <v>0</v>
          </cell>
          <cell r="F1777" t="str">
            <v>CALC</v>
          </cell>
          <cell r="H1777" t="str">
            <v>164</v>
          </cell>
          <cell r="I1777" t="str">
            <v>C</v>
          </cell>
          <cell r="J1777" t="str">
            <v>om_exp</v>
          </cell>
          <cell r="K1777" t="str">
            <v>alloc_gcp_amt</v>
          </cell>
          <cell r="M1777" t="str">
            <v>2010/12/1/8/A/0</v>
          </cell>
        </row>
        <row r="1778">
          <cell r="A1778" t="str">
            <v>1777</v>
          </cell>
          <cell r="B1778" t="str">
            <v>OM3_8164</v>
          </cell>
          <cell r="C1778" t="str">
            <v>164 - GCP Allocation Factor</v>
          </cell>
          <cell r="D1778">
            <v>0</v>
          </cell>
          <cell r="F1778" t="str">
            <v>CALC</v>
          </cell>
          <cell r="H1778" t="str">
            <v>164</v>
          </cell>
          <cell r="I1778" t="str">
            <v>C</v>
          </cell>
          <cell r="J1778" t="str">
            <v>om_exp</v>
          </cell>
          <cell r="K1778" t="str">
            <v>alloc_gcp</v>
          </cell>
          <cell r="M1778" t="str">
            <v>2010/12/1/8/A/0</v>
          </cell>
        </row>
        <row r="1779">
          <cell r="A1779" t="str">
            <v>1778</v>
          </cell>
          <cell r="B1779" t="str">
            <v>OMC_8164</v>
          </cell>
          <cell r="C1779" t="str">
            <v>164 - GCP Jurisdictional O &amp; M Exp Amount</v>
          </cell>
          <cell r="D1779">
            <v>0</v>
          </cell>
          <cell r="F1779" t="str">
            <v>CALC</v>
          </cell>
          <cell r="H1779" t="str">
            <v>164</v>
          </cell>
          <cell r="I1779" t="str">
            <v>C</v>
          </cell>
          <cell r="J1779" t="str">
            <v>om_exp</v>
          </cell>
          <cell r="K1779" t="str">
            <v>juris_gcp_amt</v>
          </cell>
          <cell r="M1779" t="str">
            <v>2010/12/1/8/A/0</v>
          </cell>
        </row>
        <row r="1780">
          <cell r="A1780" t="str">
            <v>1779</v>
          </cell>
          <cell r="B1780" t="str">
            <v>OM4_8164</v>
          </cell>
          <cell r="C1780" t="str">
            <v>164 - Energy Allocation Factor</v>
          </cell>
          <cell r="D1780">
            <v>7.6923000000000005E-2</v>
          </cell>
          <cell r="F1780" t="str">
            <v>CALC</v>
          </cell>
          <cell r="H1780" t="str">
            <v>164</v>
          </cell>
          <cell r="I1780" t="str">
            <v>C</v>
          </cell>
          <cell r="J1780" t="str">
            <v>om_exp</v>
          </cell>
          <cell r="K1780" t="str">
            <v>alloc_energy</v>
          </cell>
          <cell r="M1780" t="str">
            <v>2010/12/1/8/A/0</v>
          </cell>
        </row>
        <row r="1781">
          <cell r="A1781" t="str">
            <v>1780</v>
          </cell>
          <cell r="B1781" t="str">
            <v>OM7_8164</v>
          </cell>
          <cell r="C1781" t="str">
            <v>164 - Energy Allocation O &amp; M Exp Amount</v>
          </cell>
          <cell r="D1781">
            <v>0</v>
          </cell>
          <cell r="F1781" t="str">
            <v>CALC</v>
          </cell>
          <cell r="H1781" t="str">
            <v>164</v>
          </cell>
          <cell r="I1781" t="str">
            <v>C</v>
          </cell>
          <cell r="J1781" t="str">
            <v>om_exp</v>
          </cell>
          <cell r="K1781" t="str">
            <v>alloc_energy_amt</v>
          </cell>
          <cell r="M1781" t="str">
            <v>2010/12/1/8/A/0</v>
          </cell>
        </row>
        <row r="1782">
          <cell r="A1782" t="str">
            <v>1781</v>
          </cell>
          <cell r="B1782" t="str">
            <v>OMB_8164</v>
          </cell>
          <cell r="C1782" t="str">
            <v>164 - CP Jurisdictional O &amp; M Exp Amount</v>
          </cell>
          <cell r="D1782">
            <v>0</v>
          </cell>
          <cell r="F1782" t="str">
            <v>CALC</v>
          </cell>
          <cell r="H1782" t="str">
            <v>164</v>
          </cell>
          <cell r="I1782" t="str">
            <v>C</v>
          </cell>
          <cell r="J1782" t="str">
            <v>om_exp</v>
          </cell>
          <cell r="K1782" t="str">
            <v>juris_cp_amt</v>
          </cell>
          <cell r="M1782" t="str">
            <v>2010/12/1/8/A/0</v>
          </cell>
        </row>
        <row r="1783">
          <cell r="A1783" t="str">
            <v>1782</v>
          </cell>
          <cell r="B1783" t="str">
            <v>OM8_8164</v>
          </cell>
          <cell r="C1783" t="str">
            <v>164 - CP Jurisdictional Factor</v>
          </cell>
          <cell r="D1783">
            <v>0.98031049999999997</v>
          </cell>
          <cell r="F1783" t="str">
            <v>CALC</v>
          </cell>
          <cell r="H1783" t="str">
            <v>164</v>
          </cell>
          <cell r="I1783" t="str">
            <v>C</v>
          </cell>
          <cell r="J1783" t="str">
            <v>om_exp</v>
          </cell>
          <cell r="K1783" t="str">
            <v>juris_cp</v>
          </cell>
          <cell r="M1783" t="str">
            <v>2010/12/1/8/A/0</v>
          </cell>
        </row>
        <row r="1784">
          <cell r="A1784" t="str">
            <v>1783</v>
          </cell>
          <cell r="B1784" t="str">
            <v>OMA_8164</v>
          </cell>
          <cell r="C1784" t="str">
            <v>164 - Energy Jurisdictional Factor</v>
          </cell>
          <cell r="D1784">
            <v>0.980271</v>
          </cell>
          <cell r="F1784" t="str">
            <v>CALC</v>
          </cell>
          <cell r="H1784" t="str">
            <v>164</v>
          </cell>
          <cell r="I1784" t="str">
            <v>C</v>
          </cell>
          <cell r="J1784" t="str">
            <v>om_exp</v>
          </cell>
          <cell r="K1784" t="str">
            <v>juris_energy</v>
          </cell>
          <cell r="M1784" t="str">
            <v>2010/12/1/8/A/0</v>
          </cell>
        </row>
        <row r="1785">
          <cell r="A1785" t="str">
            <v>1784</v>
          </cell>
          <cell r="B1785" t="str">
            <v>OM1_8164</v>
          </cell>
          <cell r="C1785" t="str">
            <v>164 - O &amp; M Expenses Amount</v>
          </cell>
          <cell r="D1785">
            <v>0</v>
          </cell>
          <cell r="F1785" t="str">
            <v>CALC</v>
          </cell>
          <cell r="H1785" t="str">
            <v>164</v>
          </cell>
          <cell r="I1785" t="str">
            <v>C</v>
          </cell>
          <cell r="J1785" t="str">
            <v>om_exp</v>
          </cell>
          <cell r="K1785" t="str">
            <v>beg_bal</v>
          </cell>
          <cell r="M1785" t="str">
            <v>2010/12/1/8/A/0</v>
          </cell>
        </row>
        <row r="1786">
          <cell r="A1786" t="str">
            <v>1785</v>
          </cell>
          <cell r="B1786" t="str">
            <v>OM9_8164</v>
          </cell>
          <cell r="C1786" t="str">
            <v>164 - GCP Jurisdictional Factor</v>
          </cell>
          <cell r="D1786">
            <v>1</v>
          </cell>
          <cell r="F1786" t="str">
            <v>CALC</v>
          </cell>
          <cell r="H1786" t="str">
            <v>164</v>
          </cell>
          <cell r="I1786" t="str">
            <v>C</v>
          </cell>
          <cell r="J1786" t="str">
            <v>om_exp</v>
          </cell>
          <cell r="K1786" t="str">
            <v>juris_gcp</v>
          </cell>
          <cell r="M1786" t="str">
            <v>2010/12/1/8/A/0</v>
          </cell>
        </row>
        <row r="1787">
          <cell r="A1787" t="str">
            <v>1786</v>
          </cell>
          <cell r="B1787" t="str">
            <v>OMD_8164</v>
          </cell>
          <cell r="C1787" t="str">
            <v>164 - Energy Jurisdictional O &amp; M Exp Amount</v>
          </cell>
          <cell r="D1787">
            <v>0</v>
          </cell>
          <cell r="F1787" t="str">
            <v>CALC</v>
          </cell>
          <cell r="H1787" t="str">
            <v>164</v>
          </cell>
          <cell r="I1787" t="str">
            <v>C</v>
          </cell>
          <cell r="J1787" t="str">
            <v>om_exp</v>
          </cell>
          <cell r="K1787" t="str">
            <v>juris_energy_amt</v>
          </cell>
          <cell r="M1787" t="str">
            <v>2010/12/1/8/A/0</v>
          </cell>
        </row>
        <row r="1788">
          <cell r="A1788" t="str">
            <v>1787</v>
          </cell>
          <cell r="B1788" t="str">
            <v>OME_8164</v>
          </cell>
          <cell r="C1788" t="str">
            <v>164 - Total Jurisdictional O &amp; M Exp Amount</v>
          </cell>
          <cell r="D1788">
            <v>0</v>
          </cell>
          <cell r="F1788" t="str">
            <v>CALC</v>
          </cell>
          <cell r="H1788" t="str">
            <v>164</v>
          </cell>
          <cell r="I1788" t="str">
            <v>C</v>
          </cell>
          <cell r="J1788" t="str">
            <v>om_exp</v>
          </cell>
          <cell r="K1788" t="str">
            <v>total_juris_amt</v>
          </cell>
          <cell r="M1788" t="str">
            <v>2010/12/1/8/A/0</v>
          </cell>
        </row>
        <row r="1789">
          <cell r="A1789" t="str">
            <v>1788</v>
          </cell>
          <cell r="B1789" t="str">
            <v>CI1_8035</v>
          </cell>
          <cell r="C1789" t="str">
            <v>8035 - Depreciation Expense</v>
          </cell>
          <cell r="D1789">
            <v>411.94</v>
          </cell>
          <cell r="F1789" t="str">
            <v>CATS</v>
          </cell>
          <cell r="H1789" t="str">
            <v>8035</v>
          </cell>
          <cell r="I1789" t="str">
            <v>A</v>
          </cell>
          <cell r="J1789" t="str">
            <v>cap_exp</v>
          </cell>
          <cell r="K1789" t="str">
            <v>depr_exp</v>
          </cell>
          <cell r="M1789" t="str">
            <v>2010/12/1/8/A/0</v>
          </cell>
        </row>
        <row r="1790">
          <cell r="A1790" t="str">
            <v>1789</v>
          </cell>
          <cell r="B1790" t="str">
            <v>CI5_8035</v>
          </cell>
          <cell r="C1790" t="str">
            <v>8035 - End of Month CWIP Balance</v>
          </cell>
          <cell r="D1790">
            <v>187280.03</v>
          </cell>
          <cell r="F1790" t="str">
            <v>CALC</v>
          </cell>
          <cell r="H1790" t="str">
            <v>8035</v>
          </cell>
          <cell r="J1790" t="str">
            <v>cap_exp</v>
          </cell>
          <cell r="K1790" t="str">
            <v>end_cwip_bal</v>
          </cell>
          <cell r="M1790" t="str">
            <v>2010/12/1/8/A/0</v>
          </cell>
        </row>
        <row r="1791">
          <cell r="A1791" t="str">
            <v>1790</v>
          </cell>
          <cell r="B1791" t="str">
            <v>CI7_8035</v>
          </cell>
          <cell r="C1791" t="str">
            <v>8035 - Plant Additions</v>
          </cell>
          <cell r="D1791">
            <v>0</v>
          </cell>
          <cell r="F1791" t="str">
            <v>CATS</v>
          </cell>
          <cell r="H1791" t="str">
            <v>8035</v>
          </cell>
          <cell r="I1791" t="str">
            <v>A</v>
          </cell>
          <cell r="J1791" t="str">
            <v>cap_exp</v>
          </cell>
          <cell r="K1791" t="str">
            <v>plt_add</v>
          </cell>
          <cell r="M1791" t="str">
            <v>2010/12/1/8/A/0</v>
          </cell>
        </row>
        <row r="1792">
          <cell r="A1792" t="str">
            <v>1791</v>
          </cell>
          <cell r="B1792" t="str">
            <v>CI8_8035</v>
          </cell>
          <cell r="C1792" t="str">
            <v>8035 - Retirements</v>
          </cell>
          <cell r="D1792">
            <v>0</v>
          </cell>
          <cell r="F1792" t="str">
            <v>CATS</v>
          </cell>
          <cell r="H1792" t="str">
            <v>8035</v>
          </cell>
          <cell r="I1792" t="str">
            <v>A</v>
          </cell>
          <cell r="J1792" t="str">
            <v>cap_exp</v>
          </cell>
          <cell r="K1792" t="str">
            <v>ret</v>
          </cell>
          <cell r="M1792" t="str">
            <v>2010/12/1/8/A/0</v>
          </cell>
        </row>
        <row r="1793">
          <cell r="A1793" t="str">
            <v>1792</v>
          </cell>
          <cell r="B1793" t="str">
            <v>CI9_8035</v>
          </cell>
          <cell r="C1793" t="str">
            <v>8035 - Plant Trans and Adjs</v>
          </cell>
          <cell r="D1793">
            <v>0</v>
          </cell>
          <cell r="F1793" t="str">
            <v>CATS</v>
          </cell>
          <cell r="H1793" t="str">
            <v>8035</v>
          </cell>
          <cell r="I1793" t="str">
            <v>A</v>
          </cell>
          <cell r="J1793" t="str">
            <v>cap_exp</v>
          </cell>
          <cell r="K1793" t="str">
            <v>plt_tradjs</v>
          </cell>
          <cell r="M1793" t="str">
            <v>2010/12/1/8/A/0</v>
          </cell>
        </row>
        <row r="1794">
          <cell r="A1794" t="str">
            <v>1793</v>
          </cell>
          <cell r="B1794" t="str">
            <v>CIA_8035</v>
          </cell>
          <cell r="C1794" t="str">
            <v>8035 - Reserve Removal Cost</v>
          </cell>
          <cell r="D1794">
            <v>0</v>
          </cell>
          <cell r="F1794" t="str">
            <v>CATS</v>
          </cell>
          <cell r="H1794" t="str">
            <v>8035</v>
          </cell>
          <cell r="I1794" t="str">
            <v>A</v>
          </cell>
          <cell r="J1794" t="str">
            <v>cap_exp</v>
          </cell>
          <cell r="K1794" t="str">
            <v>resv_rem_cost</v>
          </cell>
          <cell r="M1794" t="str">
            <v>2010/12/1/8/A/0</v>
          </cell>
        </row>
        <row r="1795">
          <cell r="A1795" t="str">
            <v>1794</v>
          </cell>
          <cell r="B1795" t="str">
            <v>CIB_8035</v>
          </cell>
          <cell r="C1795" t="str">
            <v>8035 - Reserve Salvage</v>
          </cell>
          <cell r="D1795">
            <v>0</v>
          </cell>
          <cell r="F1795" t="str">
            <v>CATS</v>
          </cell>
          <cell r="H1795" t="str">
            <v>8035</v>
          </cell>
          <cell r="I1795" t="str">
            <v>A</v>
          </cell>
          <cell r="J1795" t="str">
            <v>cap_exp</v>
          </cell>
          <cell r="K1795" t="str">
            <v>resv_salv</v>
          </cell>
          <cell r="M1795" t="str">
            <v>2010/12/1/8/A/0</v>
          </cell>
        </row>
        <row r="1796">
          <cell r="A1796" t="str">
            <v>1795</v>
          </cell>
          <cell r="B1796" t="str">
            <v>CIC_8035</v>
          </cell>
          <cell r="C1796" t="str">
            <v>8035 - Reserve Trans and Adjs</v>
          </cell>
          <cell r="D1796">
            <v>0</v>
          </cell>
          <cell r="F1796" t="str">
            <v>CATS</v>
          </cell>
          <cell r="H1796" t="str">
            <v>8035</v>
          </cell>
          <cell r="I1796" t="str">
            <v>A</v>
          </cell>
          <cell r="J1796" t="str">
            <v>cap_exp</v>
          </cell>
          <cell r="K1796" t="str">
            <v>resv_tradjs</v>
          </cell>
          <cell r="M1796" t="str">
            <v>2010/12/1/8/A/0</v>
          </cell>
        </row>
        <row r="1797">
          <cell r="A1797" t="str">
            <v>1796</v>
          </cell>
          <cell r="B1797" t="str">
            <v>CIP_8035</v>
          </cell>
          <cell r="C1797" t="str">
            <v>8035 - Beginning of Month Plant Balance</v>
          </cell>
          <cell r="D1797">
            <v>235391.32</v>
          </cell>
          <cell r="F1797" t="str">
            <v>PRIOR_JV</v>
          </cell>
          <cell r="H1797" t="str">
            <v>8035</v>
          </cell>
          <cell r="I1797" t="str">
            <v>P</v>
          </cell>
          <cell r="J1797" t="str">
            <v>cap_exp</v>
          </cell>
          <cell r="K1797" t="str">
            <v>beg_plant_bal</v>
          </cell>
          <cell r="M1797" t="str">
            <v>2010/12/1/8/A/0</v>
          </cell>
        </row>
        <row r="1798">
          <cell r="A1798" t="str">
            <v>1797</v>
          </cell>
          <cell r="B1798" t="str">
            <v>CIQ_8035</v>
          </cell>
          <cell r="C1798" t="str">
            <v>8035 - Beginning of Month Reserve Balance</v>
          </cell>
          <cell r="D1798">
            <v>8298.36</v>
          </cell>
          <cell r="F1798" t="str">
            <v>PRIOR_JV</v>
          </cell>
          <cell r="H1798" t="str">
            <v>8035</v>
          </cell>
          <cell r="I1798" t="str">
            <v>P</v>
          </cell>
          <cell r="J1798" t="str">
            <v>cap_exp</v>
          </cell>
          <cell r="K1798" t="str">
            <v>beg_resv_bal</v>
          </cell>
          <cell r="M1798" t="str">
            <v>2010/12/1/8/A/0</v>
          </cell>
        </row>
        <row r="1799">
          <cell r="A1799" t="str">
            <v>1798</v>
          </cell>
          <cell r="B1799" t="str">
            <v>CIR_8035</v>
          </cell>
          <cell r="C1799" t="str">
            <v>8035 - End of Month Plant Balance</v>
          </cell>
          <cell r="D1799">
            <v>235391.32</v>
          </cell>
          <cell r="F1799" t="str">
            <v>CALC</v>
          </cell>
          <cell r="H1799" t="str">
            <v>8035</v>
          </cell>
          <cell r="J1799" t="str">
            <v>cap_exp</v>
          </cell>
          <cell r="K1799" t="str">
            <v>end_plant_bal</v>
          </cell>
          <cell r="M1799" t="str">
            <v>2010/12/1/8/A/0</v>
          </cell>
        </row>
        <row r="1800">
          <cell r="A1800" t="str">
            <v>1799</v>
          </cell>
          <cell r="B1800" t="str">
            <v>CIS_8035</v>
          </cell>
          <cell r="C1800" t="str">
            <v>8035 - End of Month Reserve Balance</v>
          </cell>
          <cell r="D1800">
            <v>8710.2999999999993</v>
          </cell>
          <cell r="F1800" t="str">
            <v>CALC</v>
          </cell>
          <cell r="H1800" t="str">
            <v>8035</v>
          </cell>
          <cell r="J1800" t="str">
            <v>cap_exp</v>
          </cell>
          <cell r="K1800" t="str">
            <v>end_resv_bal</v>
          </cell>
          <cell r="M1800" t="str">
            <v>2010/12/1/8/A/0</v>
          </cell>
        </row>
        <row r="1801">
          <cell r="A1801" t="str">
            <v>1800</v>
          </cell>
          <cell r="B1801" t="str">
            <v>CO1_8035</v>
          </cell>
          <cell r="C1801" t="str">
            <v>8035 - Beginning of Month Net Book</v>
          </cell>
          <cell r="D1801">
            <v>227092.96</v>
          </cell>
          <cell r="F1801" t="str">
            <v>CALC</v>
          </cell>
          <cell r="H1801" t="str">
            <v>8035</v>
          </cell>
          <cell r="J1801" t="str">
            <v>cap_exp</v>
          </cell>
          <cell r="K1801" t="str">
            <v>beg_net_book</v>
          </cell>
          <cell r="M1801" t="str">
            <v>2010/12/1/8/A/0</v>
          </cell>
        </row>
        <row r="1802">
          <cell r="A1802" t="str">
            <v>1801</v>
          </cell>
          <cell r="B1802" t="str">
            <v>CO2_8035</v>
          </cell>
          <cell r="C1802" t="str">
            <v>8035 - End of Month Net Book</v>
          </cell>
          <cell r="D1802">
            <v>226681.02</v>
          </cell>
          <cell r="F1802" t="str">
            <v>CALC</v>
          </cell>
          <cell r="H1802" t="str">
            <v>8035</v>
          </cell>
          <cell r="J1802" t="str">
            <v>cap_exp</v>
          </cell>
          <cell r="K1802" t="str">
            <v>end_net_book</v>
          </cell>
          <cell r="M1802" t="str">
            <v>2010/12/1/8/A/0</v>
          </cell>
        </row>
        <row r="1803">
          <cell r="A1803" t="str">
            <v>1802</v>
          </cell>
          <cell r="B1803" t="str">
            <v>CO3_8035</v>
          </cell>
          <cell r="C1803" t="str">
            <v>8035 - Average Net Book</v>
          </cell>
          <cell r="D1803">
            <v>226886.99</v>
          </cell>
          <cell r="F1803" t="str">
            <v>CALC</v>
          </cell>
          <cell r="H1803" t="str">
            <v>8035</v>
          </cell>
          <cell r="J1803" t="str">
            <v>cap_exp</v>
          </cell>
          <cell r="K1803" t="str">
            <v>avg_net_book</v>
          </cell>
          <cell r="M1803" t="str">
            <v>2010/12/1/8/A/0</v>
          </cell>
        </row>
        <row r="1804">
          <cell r="A1804" t="str">
            <v>1803</v>
          </cell>
          <cell r="B1804" t="str">
            <v>CO4_8035</v>
          </cell>
          <cell r="C1804" t="str">
            <v>8035 - Annual Equity Rate</v>
          </cell>
          <cell r="D1804">
            <v>4.7018999999999998E-2</v>
          </cell>
          <cell r="F1804" t="str">
            <v>CALC</v>
          </cell>
          <cell r="H1804" t="str">
            <v>8035</v>
          </cell>
          <cell r="J1804" t="str">
            <v>cap_exp</v>
          </cell>
          <cell r="K1804" t="str">
            <v>equity_ror</v>
          </cell>
          <cell r="M1804" t="str">
            <v>2010/12/1/8/A/0</v>
          </cell>
        </row>
        <row r="1805">
          <cell r="A1805" t="str">
            <v>1804</v>
          </cell>
          <cell r="B1805" t="str">
            <v>CO5_8035</v>
          </cell>
          <cell r="C1805" t="str">
            <v>8035 - Annual Debt Rate</v>
          </cell>
          <cell r="D1805">
            <v>1.9473000000000001E-2</v>
          </cell>
          <cell r="F1805" t="str">
            <v>CALC</v>
          </cell>
          <cell r="H1805" t="str">
            <v>8035</v>
          </cell>
          <cell r="J1805" t="str">
            <v>cap_exp</v>
          </cell>
          <cell r="K1805" t="str">
            <v>debt_ror</v>
          </cell>
          <cell r="M1805" t="str">
            <v>2010/12/1/8/A/0</v>
          </cell>
        </row>
        <row r="1806">
          <cell r="A1806" t="str">
            <v>1805</v>
          </cell>
          <cell r="B1806" t="str">
            <v>CO6_8035</v>
          </cell>
          <cell r="C1806" t="str">
            <v>8035 - State Tax Rate</v>
          </cell>
          <cell r="D1806">
            <v>5.5E-2</v>
          </cell>
          <cell r="F1806" t="str">
            <v>CALC</v>
          </cell>
          <cell r="H1806" t="str">
            <v>8035</v>
          </cell>
          <cell r="J1806" t="str">
            <v>cap_exp</v>
          </cell>
          <cell r="K1806" t="str">
            <v>state_tax_rate</v>
          </cell>
          <cell r="M1806" t="str">
            <v>2010/12/1/8/A/0</v>
          </cell>
        </row>
        <row r="1807">
          <cell r="A1807" t="str">
            <v>1806</v>
          </cell>
          <cell r="B1807" t="str">
            <v>CO7_8035</v>
          </cell>
          <cell r="C1807" t="str">
            <v>8035 - Federal Tax Rate</v>
          </cell>
          <cell r="D1807">
            <v>0.35</v>
          </cell>
          <cell r="F1807" t="str">
            <v>CALC</v>
          </cell>
          <cell r="H1807" t="str">
            <v>8035</v>
          </cell>
          <cell r="J1807" t="str">
            <v>cap_exp</v>
          </cell>
          <cell r="K1807" t="str">
            <v>fed_tax_rate</v>
          </cell>
          <cell r="M1807" t="str">
            <v>2010/12/1/8/A/0</v>
          </cell>
        </row>
        <row r="1808">
          <cell r="A1808" t="str">
            <v>1807</v>
          </cell>
          <cell r="B1808" t="str">
            <v>CO8_8035</v>
          </cell>
          <cell r="C1808" t="str">
            <v>8035 - Grossed State Tax Rate</v>
          </cell>
          <cell r="D1808">
            <v>5.8201058201058198E-2</v>
          </cell>
          <cell r="F1808" t="str">
            <v>CALC</v>
          </cell>
          <cell r="H1808" t="str">
            <v>8035</v>
          </cell>
          <cell r="J1808" t="str">
            <v>cap_exp</v>
          </cell>
          <cell r="K1808" t="str">
            <v>gross_state_tax_rate</v>
          </cell>
          <cell r="M1808" t="str">
            <v>2010/12/1/8/A/0</v>
          </cell>
        </row>
        <row r="1809">
          <cell r="A1809" t="str">
            <v>1808</v>
          </cell>
          <cell r="B1809" t="str">
            <v>CO9_8035</v>
          </cell>
          <cell r="C1809" t="str">
            <v>8035 - Grossed Federal Tax Rate</v>
          </cell>
          <cell r="D1809">
            <v>0.53846153846153799</v>
          </cell>
          <cell r="F1809" t="str">
            <v>CALC</v>
          </cell>
          <cell r="H1809" t="str">
            <v>8035</v>
          </cell>
          <cell r="J1809" t="str">
            <v>cap_exp</v>
          </cell>
          <cell r="K1809" t="str">
            <v>gross_fed_tax_rate</v>
          </cell>
          <cell r="M1809" t="str">
            <v>2010/12/1/8/A/0</v>
          </cell>
        </row>
        <row r="1810">
          <cell r="A1810" t="str">
            <v>1809</v>
          </cell>
          <cell r="B1810" t="str">
            <v>COA_8035</v>
          </cell>
          <cell r="C1810" t="str">
            <v>8035 - Return on Equity Amount</v>
          </cell>
          <cell r="D1810">
            <v>889.01129291699999</v>
          </cell>
          <cell r="F1810" t="str">
            <v>CALC</v>
          </cell>
          <cell r="H1810" t="str">
            <v>8035</v>
          </cell>
          <cell r="J1810" t="str">
            <v>cap_exp</v>
          </cell>
          <cell r="K1810" t="str">
            <v>equity_ror_amt</v>
          </cell>
          <cell r="M1810" t="str">
            <v>2010/12/1/8/A/0</v>
          </cell>
        </row>
        <row r="1811">
          <cell r="A1811" t="str">
            <v>1810</v>
          </cell>
          <cell r="B1811" t="str">
            <v>COB_8035</v>
          </cell>
          <cell r="C1811" t="str">
            <v>8035 - State Tax Amount</v>
          </cell>
          <cell r="D1811">
            <v>51.7413980004603</v>
          </cell>
          <cell r="F1811" t="str">
            <v>CALC</v>
          </cell>
          <cell r="H1811" t="str">
            <v>8035</v>
          </cell>
          <cell r="J1811" t="str">
            <v>cap_exp</v>
          </cell>
          <cell r="K1811" t="str">
            <v>state_tax_amt</v>
          </cell>
          <cell r="M1811" t="str">
            <v>2010/12/1/8/A/0</v>
          </cell>
        </row>
        <row r="1812">
          <cell r="A1812" t="str">
            <v>1811</v>
          </cell>
          <cell r="B1812" t="str">
            <v>COC_8035</v>
          </cell>
          <cell r="C1812" t="str">
            <v>8035 - Federal Tax Amount</v>
          </cell>
          <cell r="D1812">
            <v>506.559141263247</v>
          </cell>
          <cell r="F1812" t="str">
            <v>CALC</v>
          </cell>
          <cell r="H1812" t="str">
            <v>8035</v>
          </cell>
          <cell r="J1812" t="str">
            <v>cap_exp</v>
          </cell>
          <cell r="K1812" t="str">
            <v>fed_tax_amt</v>
          </cell>
          <cell r="M1812" t="str">
            <v>2010/12/1/8/A/0</v>
          </cell>
        </row>
        <row r="1813">
          <cell r="A1813" t="str">
            <v>1812</v>
          </cell>
          <cell r="B1813" t="str">
            <v>COD_8035</v>
          </cell>
          <cell r="C1813" t="str">
            <v>8035 - Return on Debt Amount</v>
          </cell>
          <cell r="D1813">
            <v>368.19220737199998</v>
          </cell>
          <cell r="F1813" t="str">
            <v>CALC</v>
          </cell>
          <cell r="H1813" t="str">
            <v>8035</v>
          </cell>
          <cell r="J1813" t="str">
            <v>cap_exp</v>
          </cell>
          <cell r="K1813" t="str">
            <v>debt_ror_amt</v>
          </cell>
          <cell r="M1813" t="str">
            <v>2010/12/1/8/A/0</v>
          </cell>
        </row>
        <row r="1814">
          <cell r="A1814" t="str">
            <v>1813</v>
          </cell>
          <cell r="B1814" t="str">
            <v>COE_8035</v>
          </cell>
          <cell r="C1814" t="str">
            <v>8035 - Total Cap Exp Amount</v>
          </cell>
          <cell r="D1814">
            <v>2227.4440395526999</v>
          </cell>
          <cell r="F1814" t="str">
            <v>CALC</v>
          </cell>
          <cell r="H1814" t="str">
            <v>8035</v>
          </cell>
          <cell r="J1814" t="str">
            <v>cap_exp</v>
          </cell>
          <cell r="K1814" t="str">
            <v>total_amt</v>
          </cell>
          <cell r="M1814" t="str">
            <v>2010/12/1/8/A/0</v>
          </cell>
        </row>
        <row r="1815">
          <cell r="A1815" t="str">
            <v>1814</v>
          </cell>
          <cell r="B1815" t="str">
            <v>COF_8035</v>
          </cell>
          <cell r="C1815" t="str">
            <v>8035 - CP Allocation Factor</v>
          </cell>
          <cell r="D1815">
            <v>0.92307692299999999</v>
          </cell>
          <cell r="F1815" t="str">
            <v>CALC</v>
          </cell>
          <cell r="H1815" t="str">
            <v>8035</v>
          </cell>
          <cell r="J1815" t="str">
            <v>cap_exp</v>
          </cell>
          <cell r="K1815" t="str">
            <v>alloc_cp</v>
          </cell>
          <cell r="M1815" t="str">
            <v>2010/12/1/8/A/0</v>
          </cell>
        </row>
        <row r="1816">
          <cell r="A1816" t="str">
            <v>1815</v>
          </cell>
          <cell r="B1816" t="str">
            <v>COG_8035</v>
          </cell>
          <cell r="C1816" t="str">
            <v>8035 - GCP Allocation Factor</v>
          </cell>
          <cell r="D1816">
            <v>0</v>
          </cell>
          <cell r="F1816" t="str">
            <v>CALC</v>
          </cell>
          <cell r="H1816" t="str">
            <v>8035</v>
          </cell>
          <cell r="J1816" t="str">
            <v>cap_exp</v>
          </cell>
          <cell r="K1816" t="str">
            <v>alloc_gcp</v>
          </cell>
          <cell r="M1816" t="str">
            <v>2010/12/1/8/A/0</v>
          </cell>
        </row>
        <row r="1817">
          <cell r="A1817" t="str">
            <v>1816</v>
          </cell>
          <cell r="B1817" t="str">
            <v>COH_8035</v>
          </cell>
          <cell r="C1817" t="str">
            <v>8035 - Energy Allocation Factor</v>
          </cell>
          <cell r="D1817">
            <v>7.6923077000000006E-2</v>
          </cell>
          <cell r="F1817" t="str">
            <v>CALC</v>
          </cell>
          <cell r="H1817" t="str">
            <v>8035</v>
          </cell>
          <cell r="J1817" t="str">
            <v>cap_exp</v>
          </cell>
          <cell r="K1817" t="str">
            <v>alloc_engy</v>
          </cell>
          <cell r="M1817" t="str">
            <v>2010/12/1/8/A/0</v>
          </cell>
        </row>
        <row r="1818">
          <cell r="A1818" t="str">
            <v>1817</v>
          </cell>
          <cell r="B1818" t="str">
            <v>COI_8035</v>
          </cell>
          <cell r="C1818" t="str">
            <v>8035 - CP Allocation Cap Exp Amount</v>
          </cell>
          <cell r="D1818">
            <v>2056.1021901849999</v>
          </cell>
          <cell r="F1818" t="str">
            <v>CALC</v>
          </cell>
          <cell r="H1818" t="str">
            <v>8035</v>
          </cell>
          <cell r="J1818" t="str">
            <v>cap_exp</v>
          </cell>
          <cell r="K1818" t="str">
            <v>alloc_cp_amt</v>
          </cell>
          <cell r="M1818" t="str">
            <v>2010/12/1/8/A/0</v>
          </cell>
        </row>
        <row r="1819">
          <cell r="A1819" t="str">
            <v>1818</v>
          </cell>
          <cell r="B1819" t="str">
            <v>COJ_8035</v>
          </cell>
          <cell r="C1819" t="str">
            <v>8035 - GCP Allocation Cap Exp Amount</v>
          </cell>
          <cell r="D1819">
            <v>0</v>
          </cell>
          <cell r="F1819" t="str">
            <v>CALC</v>
          </cell>
          <cell r="H1819" t="str">
            <v>8035</v>
          </cell>
          <cell r="J1819" t="str">
            <v>cap_exp</v>
          </cell>
          <cell r="K1819" t="str">
            <v>alloc_gcp_amt</v>
          </cell>
          <cell r="M1819" t="str">
            <v>2010/12/1/8/A/0</v>
          </cell>
        </row>
        <row r="1820">
          <cell r="A1820" t="str">
            <v>1819</v>
          </cell>
          <cell r="B1820" t="str">
            <v>COK_8035</v>
          </cell>
          <cell r="C1820" t="str">
            <v>8035 - Energy Allocation Cap Exp Amount</v>
          </cell>
          <cell r="D1820">
            <v>171.34184936770399</v>
          </cell>
          <cell r="F1820" t="str">
            <v>CALC</v>
          </cell>
          <cell r="H1820" t="str">
            <v>8035</v>
          </cell>
          <cell r="J1820" t="str">
            <v>cap_exp</v>
          </cell>
          <cell r="K1820" t="str">
            <v>alloc_engy_amt</v>
          </cell>
          <cell r="M1820" t="str">
            <v>2010/12/1/8/A/0</v>
          </cell>
        </row>
        <row r="1821">
          <cell r="A1821" t="str">
            <v>1820</v>
          </cell>
          <cell r="B1821" t="str">
            <v>COL_8035</v>
          </cell>
          <cell r="C1821" t="str">
            <v>8035 - CP Jurisdictional Factor</v>
          </cell>
          <cell r="D1821">
            <v>0.98031049999999997</v>
          </cell>
          <cell r="F1821" t="str">
            <v>CALC</v>
          </cell>
          <cell r="H1821" t="str">
            <v>8035</v>
          </cell>
          <cell r="J1821" t="str">
            <v>cap_exp</v>
          </cell>
          <cell r="K1821" t="str">
            <v>juris_cp_factor</v>
          </cell>
          <cell r="M1821" t="str">
            <v>2010/12/1/8/A/0</v>
          </cell>
        </row>
        <row r="1822">
          <cell r="A1822" t="str">
            <v>1821</v>
          </cell>
          <cell r="B1822" t="str">
            <v>COM_8035</v>
          </cell>
          <cell r="C1822" t="str">
            <v>8035 - GCP Jurisdictional Factor</v>
          </cell>
          <cell r="D1822">
            <v>1</v>
          </cell>
          <cell r="F1822" t="str">
            <v>CALC</v>
          </cell>
          <cell r="H1822" t="str">
            <v>8035</v>
          </cell>
          <cell r="J1822" t="str">
            <v>cap_exp</v>
          </cell>
          <cell r="K1822" t="str">
            <v>juris_gcp_factor</v>
          </cell>
          <cell r="M1822" t="str">
            <v>2010/12/1/8/A/0</v>
          </cell>
        </row>
        <row r="1823">
          <cell r="A1823" t="str">
            <v>1822</v>
          </cell>
          <cell r="B1823" t="str">
            <v>CON_8035</v>
          </cell>
          <cell r="C1823" t="str">
            <v>8035 - Energy Jurisdictional Factor</v>
          </cell>
          <cell r="D1823">
            <v>0.980271</v>
          </cell>
          <cell r="F1823" t="str">
            <v>CALC</v>
          </cell>
          <cell r="H1823" t="str">
            <v>8035</v>
          </cell>
          <cell r="J1823" t="str">
            <v>cap_exp</v>
          </cell>
          <cell r="K1823" t="str">
            <v>juris_engy_factor</v>
          </cell>
          <cell r="M1823" t="str">
            <v>2010/12/1/8/A/0</v>
          </cell>
        </row>
        <row r="1824">
          <cell r="A1824" t="str">
            <v>1823</v>
          </cell>
          <cell r="B1824" t="str">
            <v>COO_8035</v>
          </cell>
          <cell r="C1824" t="str">
            <v>8035 - CP Jurisdictional Cap Exp Amount</v>
          </cell>
          <cell r="D1824">
            <v>2015.61856611135</v>
          </cell>
          <cell r="F1824" t="str">
            <v>CALC</v>
          </cell>
          <cell r="H1824" t="str">
            <v>8035</v>
          </cell>
          <cell r="J1824" t="str">
            <v>cap_exp</v>
          </cell>
          <cell r="K1824" t="str">
            <v>juris_cp_amt</v>
          </cell>
          <cell r="M1824" t="str">
            <v>2010/12/1/8/A/0</v>
          </cell>
        </row>
        <row r="1825">
          <cell r="A1825" t="str">
            <v>1824</v>
          </cell>
          <cell r="B1825" t="str">
            <v>COP_8035</v>
          </cell>
          <cell r="C1825" t="str">
            <v>8035 - GCP Jurisdictional Cap Exp Amount</v>
          </cell>
          <cell r="D1825">
            <v>0</v>
          </cell>
          <cell r="F1825" t="str">
            <v>CALC</v>
          </cell>
          <cell r="H1825" t="str">
            <v>8035</v>
          </cell>
          <cell r="J1825" t="str">
            <v>cap_exp</v>
          </cell>
          <cell r="K1825" t="str">
            <v>juris_gcp_amt</v>
          </cell>
          <cell r="M1825" t="str">
            <v>2010/12/1/8/A/0</v>
          </cell>
        </row>
        <row r="1826">
          <cell r="A1826" t="str">
            <v>1825</v>
          </cell>
          <cell r="B1826" t="str">
            <v>COQ_8035</v>
          </cell>
          <cell r="C1826" t="str">
            <v>8035 - Energy Jurisdictional Cap Exp Amount</v>
          </cell>
          <cell r="D1826">
            <v>167.96144602152799</v>
          </cell>
          <cell r="F1826" t="str">
            <v>CALC</v>
          </cell>
          <cell r="H1826" t="str">
            <v>8035</v>
          </cell>
          <cell r="J1826" t="str">
            <v>cap_exp</v>
          </cell>
          <cell r="K1826" t="str">
            <v>juris_engy_amt</v>
          </cell>
          <cell r="M1826" t="str">
            <v>2010/12/1/8/A/0</v>
          </cell>
        </row>
        <row r="1827">
          <cell r="A1827" t="str">
            <v>1826</v>
          </cell>
          <cell r="B1827" t="str">
            <v>COR_8035</v>
          </cell>
          <cell r="C1827" t="str">
            <v>8035 - Total Jurisdictional Cap Exp Amount</v>
          </cell>
          <cell r="D1827">
            <v>2183.5800121328798</v>
          </cell>
          <cell r="F1827" t="str">
            <v>CALC</v>
          </cell>
          <cell r="H1827" t="str">
            <v>8035</v>
          </cell>
          <cell r="J1827" t="str">
            <v>cap_exp</v>
          </cell>
          <cell r="K1827" t="str">
            <v>total_juris_amt</v>
          </cell>
          <cell r="M1827" t="str">
            <v>2010/12/1/8/A/0</v>
          </cell>
        </row>
        <row r="1828">
          <cell r="A1828" t="str">
            <v>1827</v>
          </cell>
          <cell r="B1828" t="str">
            <v>CIN_8035</v>
          </cell>
          <cell r="C1828" t="str">
            <v>8035 - Beginning of Month CWIP Balance</v>
          </cell>
          <cell r="D1828">
            <v>187280.03</v>
          </cell>
          <cell r="F1828" t="str">
            <v>PRIOR_JV</v>
          </cell>
          <cell r="H1828" t="str">
            <v>8035</v>
          </cell>
          <cell r="I1828" t="str">
            <v>P</v>
          </cell>
          <cell r="J1828" t="str">
            <v>cap_exp</v>
          </cell>
          <cell r="K1828" t="str">
            <v>beg_cwip_bal</v>
          </cell>
          <cell r="M1828" t="str">
            <v>2010/12/1/8/A/0</v>
          </cell>
        </row>
        <row r="1829">
          <cell r="A1829" t="str">
            <v>1828</v>
          </cell>
          <cell r="B1829" t="str">
            <v>CI4_8036</v>
          </cell>
          <cell r="C1829" t="str">
            <v>8036 - CWIP Current Month</v>
          </cell>
          <cell r="D1829">
            <v>291080.86</v>
          </cell>
          <cell r="F1829" t="str">
            <v>CATS</v>
          </cell>
          <cell r="H1829" t="str">
            <v>8036</v>
          </cell>
          <cell r="I1829" t="str">
            <v>A</v>
          </cell>
          <cell r="J1829" t="str">
            <v>cap_exp</v>
          </cell>
          <cell r="K1829" t="str">
            <v>cwip_curr_mth</v>
          </cell>
          <cell r="M1829" t="str">
            <v>2010/12/1/8/A/0</v>
          </cell>
        </row>
        <row r="1830">
          <cell r="A1830" t="str">
            <v>1829</v>
          </cell>
          <cell r="B1830" t="str">
            <v>CI5_8036</v>
          </cell>
          <cell r="C1830" t="str">
            <v>8036 - End of Month CWIP Balance</v>
          </cell>
          <cell r="D1830">
            <v>3070281.7</v>
          </cell>
          <cell r="F1830" t="str">
            <v>CATS</v>
          </cell>
          <cell r="H1830" t="str">
            <v>8036</v>
          </cell>
          <cell r="J1830" t="str">
            <v>cap_exp</v>
          </cell>
          <cell r="K1830" t="str">
            <v>end_cwip_bal</v>
          </cell>
          <cell r="M1830" t="str">
            <v>2010/12/1/8/A/0</v>
          </cell>
        </row>
        <row r="1831">
          <cell r="A1831" t="str">
            <v>1830</v>
          </cell>
          <cell r="B1831" t="str">
            <v>CIP_8036</v>
          </cell>
          <cell r="C1831" t="str">
            <v>8036 - Beginning of Month Plant Balance</v>
          </cell>
          <cell r="D1831">
            <v>0</v>
          </cell>
          <cell r="F1831" t="str">
            <v>PRIOR_JV</v>
          </cell>
          <cell r="H1831" t="str">
            <v>8036</v>
          </cell>
          <cell r="I1831" t="str">
            <v>P</v>
          </cell>
          <cell r="J1831" t="str">
            <v>cap_exp</v>
          </cell>
          <cell r="K1831" t="str">
            <v>beg_plant_bal</v>
          </cell>
          <cell r="M1831" t="str">
            <v>2010/12/1/8/A/0</v>
          </cell>
        </row>
        <row r="1832">
          <cell r="A1832" t="str">
            <v>1831</v>
          </cell>
          <cell r="B1832" t="str">
            <v>CIQ_8036</v>
          </cell>
          <cell r="C1832" t="str">
            <v>8036 - Beginning of Month Reserve Balance</v>
          </cell>
          <cell r="D1832">
            <v>0</v>
          </cell>
          <cell r="F1832" t="str">
            <v>PRIOR_JV</v>
          </cell>
          <cell r="H1832" t="str">
            <v>8036</v>
          </cell>
          <cell r="I1832" t="str">
            <v>P</v>
          </cell>
          <cell r="J1832" t="str">
            <v>cap_exp</v>
          </cell>
          <cell r="K1832" t="str">
            <v>beg_resv_bal</v>
          </cell>
          <cell r="M1832" t="str">
            <v>2010/12/1/8/A/0</v>
          </cell>
        </row>
        <row r="1833">
          <cell r="A1833" t="str">
            <v>1832</v>
          </cell>
          <cell r="B1833" t="str">
            <v>CIR_8036</v>
          </cell>
          <cell r="C1833" t="str">
            <v>8036 - End of Month Plant Balance</v>
          </cell>
          <cell r="D1833">
            <v>0</v>
          </cell>
          <cell r="F1833" t="str">
            <v>CALC</v>
          </cell>
          <cell r="H1833" t="str">
            <v>8036</v>
          </cell>
          <cell r="J1833" t="str">
            <v>cap_exp</v>
          </cell>
          <cell r="K1833" t="str">
            <v>end_plant_bal</v>
          </cell>
          <cell r="M1833" t="str">
            <v>2010/12/1/8/A/0</v>
          </cell>
        </row>
        <row r="1834">
          <cell r="A1834" t="str">
            <v>1833</v>
          </cell>
          <cell r="B1834" t="str">
            <v>CIS_8036</v>
          </cell>
          <cell r="C1834" t="str">
            <v>8036 - End of Month Reserve Balance</v>
          </cell>
          <cell r="D1834">
            <v>0</v>
          </cell>
          <cell r="F1834" t="str">
            <v>CALC</v>
          </cell>
          <cell r="H1834" t="str">
            <v>8036</v>
          </cell>
          <cell r="J1834" t="str">
            <v>cap_exp</v>
          </cell>
          <cell r="K1834" t="str">
            <v>end_resv_bal</v>
          </cell>
          <cell r="M1834" t="str">
            <v>2010/12/1/8/A/0</v>
          </cell>
        </row>
        <row r="1835">
          <cell r="A1835" t="str">
            <v>1834</v>
          </cell>
          <cell r="B1835" t="str">
            <v>CO1_8036</v>
          </cell>
          <cell r="C1835" t="str">
            <v>8036 - Beginning of Month Net Book</v>
          </cell>
          <cell r="D1835">
            <v>0</v>
          </cell>
          <cell r="F1835" t="str">
            <v>CALC</v>
          </cell>
          <cell r="H1835" t="str">
            <v>8036</v>
          </cell>
          <cell r="J1835" t="str">
            <v>cap_exp</v>
          </cell>
          <cell r="K1835" t="str">
            <v>beg_net_book</v>
          </cell>
          <cell r="M1835" t="str">
            <v>2010/12/1/8/A/0</v>
          </cell>
        </row>
        <row r="1836">
          <cell r="A1836" t="str">
            <v>1835</v>
          </cell>
          <cell r="B1836" t="str">
            <v>CO2_8036</v>
          </cell>
          <cell r="C1836" t="str">
            <v>8036 - End of Month Net Book</v>
          </cell>
          <cell r="D1836">
            <v>0</v>
          </cell>
          <cell r="F1836" t="str">
            <v>CALC</v>
          </cell>
          <cell r="H1836" t="str">
            <v>8036</v>
          </cell>
          <cell r="J1836" t="str">
            <v>cap_exp</v>
          </cell>
          <cell r="K1836" t="str">
            <v>end_net_book</v>
          </cell>
          <cell r="M1836" t="str">
            <v>2010/12/1/8/A/0</v>
          </cell>
        </row>
        <row r="1837">
          <cell r="A1837" t="str">
            <v>1836</v>
          </cell>
          <cell r="B1837" t="str">
            <v>CO3_8036</v>
          </cell>
          <cell r="C1837" t="str">
            <v>8036 - Average Net Book</v>
          </cell>
          <cell r="D1837">
            <v>0</v>
          </cell>
          <cell r="F1837" t="str">
            <v>CALC</v>
          </cell>
          <cell r="H1837" t="str">
            <v>8036</v>
          </cell>
          <cell r="J1837" t="str">
            <v>cap_exp</v>
          </cell>
          <cell r="K1837" t="str">
            <v>avg_net_book</v>
          </cell>
          <cell r="M1837" t="str">
            <v>2010/12/1/8/A/0</v>
          </cell>
        </row>
        <row r="1838">
          <cell r="A1838" t="str">
            <v>1837</v>
          </cell>
          <cell r="B1838" t="str">
            <v>CO4_8036</v>
          </cell>
          <cell r="C1838" t="str">
            <v>8036 - Annual Equity Rate</v>
          </cell>
          <cell r="D1838">
            <v>4.7018999999999998E-2</v>
          </cell>
          <cell r="F1838" t="str">
            <v>CALC</v>
          </cell>
          <cell r="H1838" t="str">
            <v>8036</v>
          </cell>
          <cell r="J1838" t="str">
            <v>cap_exp</v>
          </cell>
          <cell r="K1838" t="str">
            <v>equity_ror</v>
          </cell>
          <cell r="M1838" t="str">
            <v>2010/12/1/8/A/0</v>
          </cell>
        </row>
        <row r="1839">
          <cell r="A1839" t="str">
            <v>1838</v>
          </cell>
          <cell r="B1839" t="str">
            <v>CO5_8036</v>
          </cell>
          <cell r="C1839" t="str">
            <v>8036 - Annual Debt Rate</v>
          </cell>
          <cell r="D1839">
            <v>1.9473000000000001E-2</v>
          </cell>
          <cell r="F1839" t="str">
            <v>CALC</v>
          </cell>
          <cell r="H1839" t="str">
            <v>8036</v>
          </cell>
          <cell r="J1839" t="str">
            <v>cap_exp</v>
          </cell>
          <cell r="K1839" t="str">
            <v>debt_ror</v>
          </cell>
          <cell r="M1839" t="str">
            <v>2010/12/1/8/A/0</v>
          </cell>
        </row>
        <row r="1840">
          <cell r="A1840" t="str">
            <v>1839</v>
          </cell>
          <cell r="B1840" t="str">
            <v>CO6_8036</v>
          </cell>
          <cell r="C1840" t="str">
            <v>8036 - State Tax Rate</v>
          </cell>
          <cell r="D1840">
            <v>5.5E-2</v>
          </cell>
          <cell r="F1840" t="str">
            <v>CALC</v>
          </cell>
          <cell r="H1840" t="str">
            <v>8036</v>
          </cell>
          <cell r="J1840" t="str">
            <v>cap_exp</v>
          </cell>
          <cell r="K1840" t="str">
            <v>state_tax_rate</v>
          </cell>
          <cell r="M1840" t="str">
            <v>2010/12/1/8/A/0</v>
          </cell>
        </row>
        <row r="1841">
          <cell r="A1841" t="str">
            <v>1840</v>
          </cell>
          <cell r="B1841" t="str">
            <v>CO7_8036</v>
          </cell>
          <cell r="C1841" t="str">
            <v>8036 - Federal Tax Rate</v>
          </cell>
          <cell r="D1841">
            <v>0.35</v>
          </cell>
          <cell r="F1841" t="str">
            <v>CALC</v>
          </cell>
          <cell r="H1841" t="str">
            <v>8036</v>
          </cell>
          <cell r="J1841" t="str">
            <v>cap_exp</v>
          </cell>
          <cell r="K1841" t="str">
            <v>fed_tax_rate</v>
          </cell>
          <cell r="M1841" t="str">
            <v>2010/12/1/8/A/0</v>
          </cell>
        </row>
        <row r="1842">
          <cell r="A1842" t="str">
            <v>1841</v>
          </cell>
          <cell r="B1842" t="str">
            <v>CO8_8036</v>
          </cell>
          <cell r="C1842" t="str">
            <v>8036 - Grossed State Tax Rate</v>
          </cell>
          <cell r="D1842">
            <v>5.8201058201058198E-2</v>
          </cell>
          <cell r="F1842" t="str">
            <v>CALC</v>
          </cell>
          <cell r="H1842" t="str">
            <v>8036</v>
          </cell>
          <cell r="J1842" t="str">
            <v>cap_exp</v>
          </cell>
          <cell r="K1842" t="str">
            <v>gross_state_tax_rate</v>
          </cell>
          <cell r="M1842" t="str">
            <v>2010/12/1/8/A/0</v>
          </cell>
        </row>
        <row r="1843">
          <cell r="A1843" t="str">
            <v>1842</v>
          </cell>
          <cell r="B1843" t="str">
            <v>CO9_8036</v>
          </cell>
          <cell r="C1843" t="str">
            <v>8036 - Grossed Federal Tax Rate</v>
          </cell>
          <cell r="D1843">
            <v>0.53846153846153799</v>
          </cell>
          <cell r="F1843" t="str">
            <v>CALC</v>
          </cell>
          <cell r="H1843" t="str">
            <v>8036</v>
          </cell>
          <cell r="J1843" t="str">
            <v>cap_exp</v>
          </cell>
          <cell r="K1843" t="str">
            <v>gross_fed_tax_rate</v>
          </cell>
          <cell r="M1843" t="str">
            <v>2010/12/1/8/A/0</v>
          </cell>
        </row>
        <row r="1844">
          <cell r="A1844" t="str">
            <v>1843</v>
          </cell>
          <cell r="B1844" t="str">
            <v>COA_8036</v>
          </cell>
          <cell r="C1844" t="str">
            <v>8036 - Return on Equity Amount</v>
          </cell>
          <cell r="D1844">
            <v>0</v>
          </cell>
          <cell r="F1844" t="str">
            <v>CALC</v>
          </cell>
          <cell r="H1844" t="str">
            <v>8036</v>
          </cell>
          <cell r="J1844" t="str">
            <v>cap_exp</v>
          </cell>
          <cell r="K1844" t="str">
            <v>equity_ror_amt</v>
          </cell>
          <cell r="M1844" t="str">
            <v>2010/12/1/8/A/0</v>
          </cell>
        </row>
        <row r="1845">
          <cell r="A1845" t="str">
            <v>1844</v>
          </cell>
          <cell r="B1845" t="str">
            <v>COB_8036</v>
          </cell>
          <cell r="C1845" t="str">
            <v>8036 - State Tax Amount</v>
          </cell>
          <cell r="D1845">
            <v>0</v>
          </cell>
          <cell r="F1845" t="str">
            <v>CALC</v>
          </cell>
          <cell r="H1845" t="str">
            <v>8036</v>
          </cell>
          <cell r="J1845" t="str">
            <v>cap_exp</v>
          </cell>
          <cell r="K1845" t="str">
            <v>state_tax_amt</v>
          </cell>
          <cell r="M1845" t="str">
            <v>2010/12/1/8/A/0</v>
          </cell>
        </row>
        <row r="1846">
          <cell r="A1846" t="str">
            <v>1845</v>
          </cell>
          <cell r="B1846" t="str">
            <v>COC_8036</v>
          </cell>
          <cell r="C1846" t="str">
            <v>8036 - Federal Tax Amount</v>
          </cell>
          <cell r="D1846">
            <v>0</v>
          </cell>
          <cell r="F1846" t="str">
            <v>CALC</v>
          </cell>
          <cell r="H1846" t="str">
            <v>8036</v>
          </cell>
          <cell r="J1846" t="str">
            <v>cap_exp</v>
          </cell>
          <cell r="K1846" t="str">
            <v>fed_tax_amt</v>
          </cell>
          <cell r="M1846" t="str">
            <v>2010/12/1/8/A/0</v>
          </cell>
        </row>
        <row r="1847">
          <cell r="A1847" t="str">
            <v>1846</v>
          </cell>
          <cell r="B1847" t="str">
            <v>COD_8036</v>
          </cell>
          <cell r="C1847" t="str">
            <v>8036 - Return on Debt Amount</v>
          </cell>
          <cell r="D1847">
            <v>0</v>
          </cell>
          <cell r="F1847" t="str">
            <v>CALC</v>
          </cell>
          <cell r="H1847" t="str">
            <v>8036</v>
          </cell>
          <cell r="J1847" t="str">
            <v>cap_exp</v>
          </cell>
          <cell r="K1847" t="str">
            <v>debt_ror_amt</v>
          </cell>
          <cell r="M1847" t="str">
            <v>2010/12/1/8/A/0</v>
          </cell>
        </row>
        <row r="1848">
          <cell r="A1848" t="str">
            <v>1847</v>
          </cell>
          <cell r="B1848" t="str">
            <v>COE_8036</v>
          </cell>
          <cell r="C1848" t="str">
            <v>8036 - Total Cap Exp Amount</v>
          </cell>
          <cell r="D1848">
            <v>0</v>
          </cell>
          <cell r="F1848" t="str">
            <v>CALC</v>
          </cell>
          <cell r="H1848" t="str">
            <v>8036</v>
          </cell>
          <cell r="J1848" t="str">
            <v>cap_exp</v>
          </cell>
          <cell r="K1848" t="str">
            <v>total_amt</v>
          </cell>
          <cell r="M1848" t="str">
            <v>2010/12/1/8/A/0</v>
          </cell>
        </row>
        <row r="1849">
          <cell r="A1849" t="str">
            <v>1848</v>
          </cell>
          <cell r="B1849" t="str">
            <v>COF_8036</v>
          </cell>
          <cell r="C1849" t="str">
            <v>8036 - CP Allocation Factor</v>
          </cell>
          <cell r="D1849">
            <v>0.92307692299999999</v>
          </cell>
          <cell r="F1849" t="str">
            <v>CALC</v>
          </cell>
          <cell r="H1849" t="str">
            <v>8036</v>
          </cell>
          <cell r="J1849" t="str">
            <v>cap_exp</v>
          </cell>
          <cell r="K1849" t="str">
            <v>alloc_cp</v>
          </cell>
          <cell r="M1849" t="str">
            <v>2010/12/1/8/A/0</v>
          </cell>
        </row>
        <row r="1850">
          <cell r="A1850" t="str">
            <v>1849</v>
          </cell>
          <cell r="B1850" t="str">
            <v>COG_8036</v>
          </cell>
          <cell r="C1850" t="str">
            <v>8036 - GCP Allocation Factor</v>
          </cell>
          <cell r="D1850">
            <v>0</v>
          </cell>
          <cell r="F1850" t="str">
            <v>CALC</v>
          </cell>
          <cell r="H1850" t="str">
            <v>8036</v>
          </cell>
          <cell r="J1850" t="str">
            <v>cap_exp</v>
          </cell>
          <cell r="K1850" t="str">
            <v>alloc_gcp</v>
          </cell>
          <cell r="M1850" t="str">
            <v>2010/12/1/8/A/0</v>
          </cell>
        </row>
        <row r="1851">
          <cell r="A1851" t="str">
            <v>1850</v>
          </cell>
          <cell r="B1851" t="str">
            <v>COH_8036</v>
          </cell>
          <cell r="C1851" t="str">
            <v>8036 - Energy Allocation Factor</v>
          </cell>
          <cell r="D1851">
            <v>7.6923077000000006E-2</v>
          </cell>
          <cell r="F1851" t="str">
            <v>CALC</v>
          </cell>
          <cell r="H1851" t="str">
            <v>8036</v>
          </cell>
          <cell r="J1851" t="str">
            <v>cap_exp</v>
          </cell>
          <cell r="K1851" t="str">
            <v>alloc_engy</v>
          </cell>
          <cell r="M1851" t="str">
            <v>2010/12/1/8/A/0</v>
          </cell>
        </row>
        <row r="1852">
          <cell r="A1852" t="str">
            <v>1851</v>
          </cell>
          <cell r="B1852" t="str">
            <v>COI_8036</v>
          </cell>
          <cell r="C1852" t="str">
            <v>8036 - CP Allocation Cap Exp Amount</v>
          </cell>
          <cell r="D1852">
            <v>0</v>
          </cell>
          <cell r="F1852" t="str">
            <v>CALC</v>
          </cell>
          <cell r="H1852" t="str">
            <v>8036</v>
          </cell>
          <cell r="J1852" t="str">
            <v>cap_exp</v>
          </cell>
          <cell r="K1852" t="str">
            <v>alloc_cp_amt</v>
          </cell>
          <cell r="M1852" t="str">
            <v>2010/12/1/8/A/0</v>
          </cell>
        </row>
        <row r="1853">
          <cell r="A1853" t="str">
            <v>1852</v>
          </cell>
          <cell r="B1853" t="str">
            <v>COJ_8036</v>
          </cell>
          <cell r="C1853" t="str">
            <v>8036 - GCP Allocation Cap Exp Amount</v>
          </cell>
          <cell r="D1853">
            <v>0</v>
          </cell>
          <cell r="F1853" t="str">
            <v>CALC</v>
          </cell>
          <cell r="H1853" t="str">
            <v>8036</v>
          </cell>
          <cell r="J1853" t="str">
            <v>cap_exp</v>
          </cell>
          <cell r="K1853" t="str">
            <v>alloc_gcp_amt</v>
          </cell>
          <cell r="M1853" t="str">
            <v>2010/12/1/8/A/0</v>
          </cell>
        </row>
        <row r="1854">
          <cell r="A1854" t="str">
            <v>1853</v>
          </cell>
          <cell r="B1854" t="str">
            <v>COK_8036</v>
          </cell>
          <cell r="C1854" t="str">
            <v>8036 - Energy Allocation Cap Exp Amount</v>
          </cell>
          <cell r="D1854">
            <v>0</v>
          </cell>
          <cell r="F1854" t="str">
            <v>CALC</v>
          </cell>
          <cell r="H1854" t="str">
            <v>8036</v>
          </cell>
          <cell r="J1854" t="str">
            <v>cap_exp</v>
          </cell>
          <cell r="K1854" t="str">
            <v>alloc_engy_amt</v>
          </cell>
          <cell r="M1854" t="str">
            <v>2010/12/1/8/A/0</v>
          </cell>
        </row>
        <row r="1855">
          <cell r="A1855" t="str">
            <v>1854</v>
          </cell>
          <cell r="B1855" t="str">
            <v>COL_8036</v>
          </cell>
          <cell r="C1855" t="str">
            <v>8036 - CP Jurisdictional Factor</v>
          </cell>
          <cell r="D1855">
            <v>0.98031049999999997</v>
          </cell>
          <cell r="F1855" t="str">
            <v>CALC</v>
          </cell>
          <cell r="H1855" t="str">
            <v>8036</v>
          </cell>
          <cell r="J1855" t="str">
            <v>cap_exp</v>
          </cell>
          <cell r="K1855" t="str">
            <v>juris_cp_factor</v>
          </cell>
          <cell r="M1855" t="str">
            <v>2010/12/1/8/A/0</v>
          </cell>
        </row>
        <row r="1856">
          <cell r="A1856" t="str">
            <v>1855</v>
          </cell>
          <cell r="B1856" t="str">
            <v>COM_8036</v>
          </cell>
          <cell r="C1856" t="str">
            <v>8036 - GCP Jurisdictional Factor</v>
          </cell>
          <cell r="D1856">
            <v>1</v>
          </cell>
          <cell r="F1856" t="str">
            <v>CALC</v>
          </cell>
          <cell r="H1856" t="str">
            <v>8036</v>
          </cell>
          <cell r="J1856" t="str">
            <v>cap_exp</v>
          </cell>
          <cell r="K1856" t="str">
            <v>juris_gcp_factor</v>
          </cell>
          <cell r="M1856" t="str">
            <v>2010/12/1/8/A/0</v>
          </cell>
        </row>
        <row r="1857">
          <cell r="A1857" t="str">
            <v>1856</v>
          </cell>
          <cell r="B1857" t="str">
            <v>CON_8036</v>
          </cell>
          <cell r="C1857" t="str">
            <v>8036 - Energy Jurisdictional Factor</v>
          </cell>
          <cell r="D1857">
            <v>0.980271</v>
          </cell>
          <cell r="F1857" t="str">
            <v>CALC</v>
          </cell>
          <cell r="H1857" t="str">
            <v>8036</v>
          </cell>
          <cell r="J1857" t="str">
            <v>cap_exp</v>
          </cell>
          <cell r="K1857" t="str">
            <v>juris_engy_factor</v>
          </cell>
          <cell r="M1857" t="str">
            <v>2010/12/1/8/A/0</v>
          </cell>
        </row>
        <row r="1858">
          <cell r="A1858" t="str">
            <v>1857</v>
          </cell>
          <cell r="B1858" t="str">
            <v>COO_8036</v>
          </cell>
          <cell r="C1858" t="str">
            <v>8036 - CP Jurisdictional Cap Exp Amount</v>
          </cell>
          <cell r="D1858">
            <v>0</v>
          </cell>
          <cell r="F1858" t="str">
            <v>CALC</v>
          </cell>
          <cell r="H1858" t="str">
            <v>8036</v>
          </cell>
          <cell r="J1858" t="str">
            <v>cap_exp</v>
          </cell>
          <cell r="K1858" t="str">
            <v>juris_cp_amt</v>
          </cell>
          <cell r="M1858" t="str">
            <v>2010/12/1/8/A/0</v>
          </cell>
        </row>
        <row r="1859">
          <cell r="A1859" t="str">
            <v>1858</v>
          </cell>
          <cell r="B1859" t="str">
            <v>COP_8036</v>
          </cell>
          <cell r="C1859" t="str">
            <v>8036 - GCP Jurisdictional Cap Exp Amount</v>
          </cell>
          <cell r="D1859">
            <v>0</v>
          </cell>
          <cell r="F1859" t="str">
            <v>CALC</v>
          </cell>
          <cell r="H1859" t="str">
            <v>8036</v>
          </cell>
          <cell r="J1859" t="str">
            <v>cap_exp</v>
          </cell>
          <cell r="K1859" t="str">
            <v>juris_gcp_amt</v>
          </cell>
          <cell r="M1859" t="str">
            <v>2010/12/1/8/A/0</v>
          </cell>
        </row>
        <row r="1860">
          <cell r="A1860" t="str">
            <v>1859</v>
          </cell>
          <cell r="B1860" t="str">
            <v>COQ_8036</v>
          </cell>
          <cell r="C1860" t="str">
            <v>8036 - Energy Jurisdictional Cap Exp Amount</v>
          </cell>
          <cell r="D1860">
            <v>0</v>
          </cell>
          <cell r="F1860" t="str">
            <v>CALC</v>
          </cell>
          <cell r="H1860" t="str">
            <v>8036</v>
          </cell>
          <cell r="J1860" t="str">
            <v>cap_exp</v>
          </cell>
          <cell r="K1860" t="str">
            <v>juris_engy_amt</v>
          </cell>
          <cell r="M1860" t="str">
            <v>2010/12/1/8/A/0</v>
          </cell>
        </row>
        <row r="1861">
          <cell r="A1861" t="str">
            <v>1860</v>
          </cell>
          <cell r="B1861" t="str">
            <v>COR_8036</v>
          </cell>
          <cell r="C1861" t="str">
            <v>8036 - Total Jurisdictional Cap Exp Amount</v>
          </cell>
          <cell r="D1861">
            <v>0</v>
          </cell>
          <cell r="F1861" t="str">
            <v>CALC</v>
          </cell>
          <cell r="H1861" t="str">
            <v>8036</v>
          </cell>
          <cell r="J1861" t="str">
            <v>cap_exp</v>
          </cell>
          <cell r="K1861" t="str">
            <v>total_juris_amt</v>
          </cell>
          <cell r="M1861" t="str">
            <v>2010/12/1/8/A/0</v>
          </cell>
        </row>
        <row r="1862">
          <cell r="A1862" t="str">
            <v>1861</v>
          </cell>
          <cell r="B1862" t="str">
            <v>CIN_8036</v>
          </cell>
          <cell r="C1862" t="str">
            <v>8036 - Beginning of Month CWIP Balance</v>
          </cell>
          <cell r="D1862">
            <v>2779200.84</v>
          </cell>
          <cell r="F1862" t="str">
            <v>PRIOR_JV</v>
          </cell>
          <cell r="H1862" t="str">
            <v>8036</v>
          </cell>
          <cell r="I1862" t="str">
            <v>P</v>
          </cell>
          <cell r="J1862" t="str">
            <v>cap_exp</v>
          </cell>
          <cell r="K1862" t="str">
            <v>beg_cwip_bal</v>
          </cell>
          <cell r="M1862" t="str">
            <v>2010/12/1/8/A/0</v>
          </cell>
        </row>
        <row r="1863">
          <cell r="A1863" t="str">
            <v>1862</v>
          </cell>
          <cell r="B1863" t="str">
            <v>CI1_8038</v>
          </cell>
          <cell r="C1863" t="str">
            <v>8038 - Depreciation Expense</v>
          </cell>
          <cell r="D1863">
            <v>193992.35</v>
          </cell>
          <cell r="F1863" t="str">
            <v>CATS</v>
          </cell>
          <cell r="H1863" t="str">
            <v>8038</v>
          </cell>
          <cell r="I1863" t="str">
            <v>A</v>
          </cell>
          <cell r="J1863" t="str">
            <v>cap_exp</v>
          </cell>
          <cell r="K1863" t="str">
            <v>depr_exp</v>
          </cell>
          <cell r="M1863" t="str">
            <v>2010/12/1/8/A/0</v>
          </cell>
        </row>
        <row r="1864">
          <cell r="A1864" t="str">
            <v>1863</v>
          </cell>
          <cell r="B1864" t="str">
            <v>CI5_8038</v>
          </cell>
          <cell r="C1864" t="str">
            <v>8038 - End of Month CWIP Balance</v>
          </cell>
          <cell r="D1864">
            <v>2.1000000000000002E-9</v>
          </cell>
          <cell r="F1864" t="str">
            <v>CALC</v>
          </cell>
          <cell r="H1864" t="str">
            <v>8038</v>
          </cell>
          <cell r="J1864" t="str">
            <v>cap_exp</v>
          </cell>
          <cell r="K1864" t="str">
            <v>end_cwip_bal</v>
          </cell>
          <cell r="M1864" t="str">
            <v>2010/12/1/8/A/0</v>
          </cell>
        </row>
        <row r="1865">
          <cell r="A1865" t="str">
            <v>1864</v>
          </cell>
          <cell r="B1865" t="str">
            <v>CI7_8038</v>
          </cell>
          <cell r="C1865" t="str">
            <v>8038 - Plant Additions</v>
          </cell>
          <cell r="D1865">
            <v>428360.95</v>
          </cell>
          <cell r="F1865" t="str">
            <v>CATS</v>
          </cell>
          <cell r="H1865" t="str">
            <v>8038</v>
          </cell>
          <cell r="I1865" t="str">
            <v>A</v>
          </cell>
          <cell r="J1865" t="str">
            <v>cap_exp</v>
          </cell>
          <cell r="K1865" t="str">
            <v>plt_add</v>
          </cell>
          <cell r="M1865" t="str">
            <v>2010/12/1/8/A/0</v>
          </cell>
        </row>
        <row r="1866">
          <cell r="A1866" t="str">
            <v>1865</v>
          </cell>
          <cell r="B1866" t="str">
            <v>CI8_8038</v>
          </cell>
          <cell r="C1866" t="str">
            <v>8038 - Retirements</v>
          </cell>
          <cell r="D1866">
            <v>0</v>
          </cell>
          <cell r="F1866" t="str">
            <v>CATS</v>
          </cell>
          <cell r="H1866" t="str">
            <v>8038</v>
          </cell>
          <cell r="I1866" t="str">
            <v>A</v>
          </cell>
          <cell r="J1866" t="str">
            <v>cap_exp</v>
          </cell>
          <cell r="K1866" t="str">
            <v>ret</v>
          </cell>
          <cell r="M1866" t="str">
            <v>2010/12/1/8/A/0</v>
          </cell>
        </row>
        <row r="1867">
          <cell r="A1867" t="str">
            <v>1866</v>
          </cell>
          <cell r="B1867" t="str">
            <v>CI9_8038</v>
          </cell>
          <cell r="C1867" t="str">
            <v>8038 - Plant Trans and Adjs</v>
          </cell>
          <cell r="D1867">
            <v>0</v>
          </cell>
          <cell r="F1867" t="str">
            <v>CATS</v>
          </cell>
          <cell r="H1867" t="str">
            <v>8038</v>
          </cell>
          <cell r="I1867" t="str">
            <v>A</v>
          </cell>
          <cell r="J1867" t="str">
            <v>cap_exp</v>
          </cell>
          <cell r="K1867" t="str">
            <v>plt_tradjs</v>
          </cell>
          <cell r="M1867" t="str">
            <v>2010/12/1/8/A/0</v>
          </cell>
        </row>
        <row r="1868">
          <cell r="A1868" t="str">
            <v>1867</v>
          </cell>
          <cell r="B1868" t="str">
            <v>CIA_8038</v>
          </cell>
          <cell r="C1868" t="str">
            <v>8038 - Reserve Removal Cost</v>
          </cell>
          <cell r="D1868">
            <v>0</v>
          </cell>
          <cell r="F1868" t="str">
            <v>CATS</v>
          </cell>
          <cell r="H1868" t="str">
            <v>8038</v>
          </cell>
          <cell r="I1868" t="str">
            <v>A</v>
          </cell>
          <cell r="J1868" t="str">
            <v>cap_exp</v>
          </cell>
          <cell r="K1868" t="str">
            <v>resv_rem_cost</v>
          </cell>
          <cell r="M1868" t="str">
            <v>2010/12/1/8/A/0</v>
          </cell>
        </row>
        <row r="1869">
          <cell r="A1869" t="str">
            <v>1868</v>
          </cell>
          <cell r="B1869" t="str">
            <v>CIB_8038</v>
          </cell>
          <cell r="C1869" t="str">
            <v>8038 - Reserve Salvage</v>
          </cell>
          <cell r="D1869">
            <v>0</v>
          </cell>
          <cell r="F1869" t="str">
            <v>CATS</v>
          </cell>
          <cell r="H1869" t="str">
            <v>8038</v>
          </cell>
          <cell r="I1869" t="str">
            <v>A</v>
          </cell>
          <cell r="J1869" t="str">
            <v>cap_exp</v>
          </cell>
          <cell r="K1869" t="str">
            <v>resv_salv</v>
          </cell>
          <cell r="M1869" t="str">
            <v>2010/12/1/8/A/0</v>
          </cell>
        </row>
        <row r="1870">
          <cell r="A1870" t="str">
            <v>1869</v>
          </cell>
          <cell r="B1870" t="str">
            <v>CIC_8038</v>
          </cell>
          <cell r="C1870" t="str">
            <v>8038 - Reserve Trans and Adjs</v>
          </cell>
          <cell r="D1870">
            <v>0</v>
          </cell>
          <cell r="F1870" t="str">
            <v>CATS</v>
          </cell>
          <cell r="H1870" t="str">
            <v>8038</v>
          </cell>
          <cell r="I1870" t="str">
            <v>A</v>
          </cell>
          <cell r="J1870" t="str">
            <v>cap_exp</v>
          </cell>
          <cell r="K1870" t="str">
            <v>resv_tradjs</v>
          </cell>
          <cell r="M1870" t="str">
            <v>2010/12/1/8/A/0</v>
          </cell>
        </row>
        <row r="1871">
          <cell r="A1871" t="str">
            <v>1870</v>
          </cell>
          <cell r="B1871" t="str">
            <v>CIP_8038</v>
          </cell>
          <cell r="C1871" t="str">
            <v>8038 - Beginning of Month Plant Balance</v>
          </cell>
          <cell r="D1871">
            <v>70155405.5</v>
          </cell>
          <cell r="F1871" t="str">
            <v>PRIOR_JV</v>
          </cell>
          <cell r="H1871" t="str">
            <v>8038</v>
          </cell>
          <cell r="I1871" t="str">
            <v>P</v>
          </cell>
          <cell r="J1871" t="str">
            <v>cap_exp</v>
          </cell>
          <cell r="K1871" t="str">
            <v>beg_plant_bal</v>
          </cell>
          <cell r="M1871" t="str">
            <v>2010/12/1/8/A/0</v>
          </cell>
        </row>
        <row r="1872">
          <cell r="A1872" t="str">
            <v>1871</v>
          </cell>
          <cell r="B1872" t="str">
            <v>CIQ_8038</v>
          </cell>
          <cell r="C1872" t="str">
            <v>8038 - Beginning of Month Reserve Balance</v>
          </cell>
          <cell r="D1872">
            <v>1481402.76</v>
          </cell>
          <cell r="F1872" t="str">
            <v>PRIOR_JV</v>
          </cell>
          <cell r="H1872" t="str">
            <v>8038</v>
          </cell>
          <cell r="I1872" t="str">
            <v>P</v>
          </cell>
          <cell r="J1872" t="str">
            <v>cap_exp</v>
          </cell>
          <cell r="K1872" t="str">
            <v>beg_resv_bal</v>
          </cell>
          <cell r="M1872" t="str">
            <v>2010/12/1/8/A/0</v>
          </cell>
        </row>
        <row r="1873">
          <cell r="A1873" t="str">
            <v>1872</v>
          </cell>
          <cell r="B1873" t="str">
            <v>CIR_8038</v>
          </cell>
          <cell r="C1873" t="str">
            <v>8038 - End of Month Plant Balance</v>
          </cell>
          <cell r="D1873">
            <v>70583766.450000003</v>
          </cell>
          <cell r="F1873" t="str">
            <v>CALC</v>
          </cell>
          <cell r="H1873" t="str">
            <v>8038</v>
          </cell>
          <cell r="J1873" t="str">
            <v>cap_exp</v>
          </cell>
          <cell r="K1873" t="str">
            <v>end_plant_bal</v>
          </cell>
          <cell r="M1873" t="str">
            <v>2010/12/1/8/A/0</v>
          </cell>
        </row>
        <row r="1874">
          <cell r="A1874" t="str">
            <v>1873</v>
          </cell>
          <cell r="B1874" t="str">
            <v>CIS_8038</v>
          </cell>
          <cell r="C1874" t="str">
            <v>8038 - End of Month Reserve Balance</v>
          </cell>
          <cell r="D1874">
            <v>1678307.11</v>
          </cell>
          <cell r="F1874" t="str">
            <v>CALC</v>
          </cell>
          <cell r="H1874" t="str">
            <v>8038</v>
          </cell>
          <cell r="J1874" t="str">
            <v>cap_exp</v>
          </cell>
          <cell r="K1874" t="str">
            <v>end_resv_bal</v>
          </cell>
          <cell r="M1874" t="str">
            <v>2010/12/1/8/A/0</v>
          </cell>
        </row>
        <row r="1875">
          <cell r="A1875" t="str">
            <v>1874</v>
          </cell>
          <cell r="B1875" t="str">
            <v>CO1_8038</v>
          </cell>
          <cell r="C1875" t="str">
            <v>8038 - Beginning of Month Net Book</v>
          </cell>
          <cell r="D1875">
            <v>68674002.739999995</v>
          </cell>
          <cell r="F1875" t="str">
            <v>CALC</v>
          </cell>
          <cell r="H1875" t="str">
            <v>8038</v>
          </cell>
          <cell r="J1875" t="str">
            <v>cap_exp</v>
          </cell>
          <cell r="K1875" t="str">
            <v>beg_net_book</v>
          </cell>
          <cell r="M1875" t="str">
            <v>2010/12/1/8/A/0</v>
          </cell>
        </row>
        <row r="1876">
          <cell r="A1876" t="str">
            <v>1875</v>
          </cell>
          <cell r="B1876" t="str">
            <v>CO2_8038</v>
          </cell>
          <cell r="C1876" t="str">
            <v>8038 - End of Month Net Book</v>
          </cell>
          <cell r="D1876">
            <v>68905459.340000004</v>
          </cell>
          <cell r="F1876" t="str">
            <v>CALC</v>
          </cell>
          <cell r="H1876" t="str">
            <v>8038</v>
          </cell>
          <cell r="J1876" t="str">
            <v>cap_exp</v>
          </cell>
          <cell r="K1876" t="str">
            <v>end_net_book</v>
          </cell>
          <cell r="M1876" t="str">
            <v>2010/12/1/8/A/0</v>
          </cell>
        </row>
        <row r="1877">
          <cell r="A1877" t="str">
            <v>1876</v>
          </cell>
          <cell r="B1877" t="str">
            <v>CO3_8038</v>
          </cell>
          <cell r="C1877" t="str">
            <v>8038 - Average Net Book</v>
          </cell>
          <cell r="D1877">
            <v>50771335.539999999</v>
          </cell>
          <cell r="F1877" t="str">
            <v>CALC</v>
          </cell>
          <cell r="H1877" t="str">
            <v>8038</v>
          </cell>
          <cell r="J1877" t="str">
            <v>cap_exp</v>
          </cell>
          <cell r="K1877" t="str">
            <v>avg_net_book</v>
          </cell>
          <cell r="M1877" t="str">
            <v>2010/12/1/8/A/0</v>
          </cell>
        </row>
        <row r="1878">
          <cell r="A1878" t="str">
            <v>1877</v>
          </cell>
          <cell r="B1878" t="str">
            <v>CO4_8038</v>
          </cell>
          <cell r="C1878" t="str">
            <v>8038 - Annual Equity Rate</v>
          </cell>
          <cell r="D1878">
            <v>4.7018999999999998E-2</v>
          </cell>
          <cell r="F1878" t="str">
            <v>CALC</v>
          </cell>
          <cell r="H1878" t="str">
            <v>8038</v>
          </cell>
          <cell r="J1878" t="str">
            <v>cap_exp</v>
          </cell>
          <cell r="K1878" t="str">
            <v>equity_ror</v>
          </cell>
          <cell r="M1878" t="str">
            <v>2010/12/1/8/A/0</v>
          </cell>
        </row>
        <row r="1879">
          <cell r="A1879" t="str">
            <v>1878</v>
          </cell>
          <cell r="B1879" t="str">
            <v>CO5_8038</v>
          </cell>
          <cell r="C1879" t="str">
            <v>8038 - Annual Debt Rate</v>
          </cell>
          <cell r="D1879">
            <v>1.9473000000000001E-2</v>
          </cell>
          <cell r="F1879" t="str">
            <v>CALC</v>
          </cell>
          <cell r="H1879" t="str">
            <v>8038</v>
          </cell>
          <cell r="J1879" t="str">
            <v>cap_exp</v>
          </cell>
          <cell r="K1879" t="str">
            <v>debt_ror</v>
          </cell>
          <cell r="M1879" t="str">
            <v>2010/12/1/8/A/0</v>
          </cell>
        </row>
        <row r="1880">
          <cell r="A1880" t="str">
            <v>1879</v>
          </cell>
          <cell r="B1880" t="str">
            <v>CO6_8038</v>
          </cell>
          <cell r="C1880" t="str">
            <v>8038 - State Tax Rate</v>
          </cell>
          <cell r="D1880">
            <v>5.5E-2</v>
          </cell>
          <cell r="F1880" t="str">
            <v>CALC</v>
          </cell>
          <cell r="H1880" t="str">
            <v>8038</v>
          </cell>
          <cell r="J1880" t="str">
            <v>cap_exp</v>
          </cell>
          <cell r="K1880" t="str">
            <v>state_tax_rate</v>
          </cell>
          <cell r="M1880" t="str">
            <v>2010/12/1/8/A/0</v>
          </cell>
        </row>
        <row r="1881">
          <cell r="A1881" t="str">
            <v>1880</v>
          </cell>
          <cell r="B1881" t="str">
            <v>CO7_8038</v>
          </cell>
          <cell r="C1881" t="str">
            <v>8038 - Federal Tax Rate</v>
          </cell>
          <cell r="D1881">
            <v>0.35</v>
          </cell>
          <cell r="F1881" t="str">
            <v>CALC</v>
          </cell>
          <cell r="H1881" t="str">
            <v>8038</v>
          </cell>
          <cell r="J1881" t="str">
            <v>cap_exp</v>
          </cell>
          <cell r="K1881" t="str">
            <v>fed_tax_rate</v>
          </cell>
          <cell r="M1881" t="str">
            <v>2010/12/1/8/A/0</v>
          </cell>
        </row>
        <row r="1882">
          <cell r="A1882" t="str">
            <v>1881</v>
          </cell>
          <cell r="B1882" t="str">
            <v>CO8_8038</v>
          </cell>
          <cell r="C1882" t="str">
            <v>8038 - Grossed State Tax Rate</v>
          </cell>
          <cell r="D1882">
            <v>5.8201058201058198E-2</v>
          </cell>
          <cell r="F1882" t="str">
            <v>CALC</v>
          </cell>
          <cell r="H1882" t="str">
            <v>8038</v>
          </cell>
          <cell r="J1882" t="str">
            <v>cap_exp</v>
          </cell>
          <cell r="K1882" t="str">
            <v>gross_state_tax_rate</v>
          </cell>
          <cell r="M1882" t="str">
            <v>2010/12/1/8/A/0</v>
          </cell>
        </row>
        <row r="1883">
          <cell r="A1883" t="str">
            <v>1882</v>
          </cell>
          <cell r="B1883" t="str">
            <v>CO9_8038</v>
          </cell>
          <cell r="C1883" t="str">
            <v>8038 - Grossed Federal Tax Rate</v>
          </cell>
          <cell r="D1883">
            <v>0.53846153846153799</v>
          </cell>
          <cell r="F1883" t="str">
            <v>CALC</v>
          </cell>
          <cell r="H1883" t="str">
            <v>8038</v>
          </cell>
          <cell r="J1883" t="str">
            <v>cap_exp</v>
          </cell>
          <cell r="K1883" t="str">
            <v>gross_fed_tax_rate</v>
          </cell>
          <cell r="M1883" t="str">
            <v>2010/12/1/8/A/0</v>
          </cell>
        </row>
        <row r="1884">
          <cell r="A1884" t="str">
            <v>1883</v>
          </cell>
          <cell r="B1884" t="str">
            <v>COA_8038</v>
          </cell>
          <cell r="C1884" t="str">
            <v>8038 - Return on Equity Amount</v>
          </cell>
          <cell r="D1884">
            <v>198937.32404638201</v>
          </cell>
          <cell r="F1884" t="str">
            <v>CALC</v>
          </cell>
          <cell r="H1884" t="str">
            <v>8038</v>
          </cell>
          <cell r="J1884" t="str">
            <v>cap_exp</v>
          </cell>
          <cell r="K1884" t="str">
            <v>equity_ror_amt</v>
          </cell>
          <cell r="M1884" t="str">
            <v>2010/12/1/8/A/0</v>
          </cell>
        </row>
        <row r="1885">
          <cell r="A1885" t="str">
            <v>1884</v>
          </cell>
          <cell r="B1885" t="str">
            <v>COB_8038</v>
          </cell>
          <cell r="C1885" t="str">
            <v>8038 - State Tax Amount</v>
          </cell>
          <cell r="D1885">
            <v>11578.3627751862</v>
          </cell>
          <cell r="F1885" t="str">
            <v>CALC</v>
          </cell>
          <cell r="H1885" t="str">
            <v>8038</v>
          </cell>
          <cell r="J1885" t="str">
            <v>cap_exp</v>
          </cell>
          <cell r="K1885" t="str">
            <v>state_tax_amt</v>
          </cell>
          <cell r="M1885" t="str">
            <v>2010/12/1/8/A/0</v>
          </cell>
        </row>
        <row r="1886">
          <cell r="A1886" t="str">
            <v>1885</v>
          </cell>
          <cell r="B1886" t="str">
            <v>COC_8038</v>
          </cell>
          <cell r="C1886" t="str">
            <v>8038 - Federal Tax Amount</v>
          </cell>
          <cell r="D1886">
            <v>113354.60059622899</v>
          </cell>
          <cell r="F1886" t="str">
            <v>CALC</v>
          </cell>
          <cell r="H1886" t="str">
            <v>8038</v>
          </cell>
          <cell r="J1886" t="str">
            <v>cap_exp</v>
          </cell>
          <cell r="K1886" t="str">
            <v>fed_tax_amt</v>
          </cell>
          <cell r="M1886" t="str">
            <v>2010/12/1/8/A/0</v>
          </cell>
        </row>
        <row r="1887">
          <cell r="A1887" t="str">
            <v>1886</v>
          </cell>
          <cell r="B1887" t="str">
            <v>COD_8038</v>
          </cell>
          <cell r="C1887" t="str">
            <v>8038 - Return on Debt Amount</v>
          </cell>
          <cell r="D1887">
            <v>82391.723314311996</v>
          </cell>
          <cell r="F1887" t="str">
            <v>CALC</v>
          </cell>
          <cell r="H1887" t="str">
            <v>8038</v>
          </cell>
          <cell r="J1887" t="str">
            <v>cap_exp</v>
          </cell>
          <cell r="K1887" t="str">
            <v>debt_ror_amt</v>
          </cell>
          <cell r="M1887" t="str">
            <v>2010/12/1/8/A/0</v>
          </cell>
        </row>
        <row r="1888">
          <cell r="A1888" t="str">
            <v>1887</v>
          </cell>
          <cell r="B1888" t="str">
            <v>COE_8038</v>
          </cell>
          <cell r="C1888" t="str">
            <v>8038 - Total Cap Exp Amount</v>
          </cell>
          <cell r="D1888">
            <v>603166.36073210905</v>
          </cell>
          <cell r="F1888" t="str">
            <v>CALC</v>
          </cell>
          <cell r="H1888" t="str">
            <v>8038</v>
          </cell>
          <cell r="J1888" t="str">
            <v>cap_exp</v>
          </cell>
          <cell r="K1888" t="str">
            <v>total_amt</v>
          </cell>
          <cell r="M1888" t="str">
            <v>2010/12/1/8/A/0</v>
          </cell>
        </row>
        <row r="1889">
          <cell r="A1889" t="str">
            <v>1888</v>
          </cell>
          <cell r="B1889" t="str">
            <v>COF_8038</v>
          </cell>
          <cell r="C1889" t="str">
            <v>8038 - CP Allocation Factor</v>
          </cell>
          <cell r="D1889">
            <v>0.92307692299999999</v>
          </cell>
          <cell r="F1889" t="str">
            <v>CALC</v>
          </cell>
          <cell r="H1889" t="str">
            <v>8038</v>
          </cell>
          <cell r="J1889" t="str">
            <v>cap_exp</v>
          </cell>
          <cell r="K1889" t="str">
            <v>alloc_cp</v>
          </cell>
          <cell r="M1889" t="str">
            <v>2010/12/1/8/A/0</v>
          </cell>
        </row>
        <row r="1890">
          <cell r="A1890" t="str">
            <v>1889</v>
          </cell>
          <cell r="B1890" t="str">
            <v>COG_8038</v>
          </cell>
          <cell r="C1890" t="str">
            <v>8038 - GCP Allocation Factor</v>
          </cell>
          <cell r="D1890">
            <v>0</v>
          </cell>
          <cell r="F1890" t="str">
            <v>CALC</v>
          </cell>
          <cell r="H1890" t="str">
            <v>8038</v>
          </cell>
          <cell r="J1890" t="str">
            <v>cap_exp</v>
          </cell>
          <cell r="K1890" t="str">
            <v>alloc_gcp</v>
          </cell>
          <cell r="M1890" t="str">
            <v>2010/12/1/8/A/0</v>
          </cell>
        </row>
        <row r="1891">
          <cell r="A1891" t="str">
            <v>1890</v>
          </cell>
          <cell r="B1891" t="str">
            <v>COH_8038</v>
          </cell>
          <cell r="C1891" t="str">
            <v>8038 - Energy Allocation Factor</v>
          </cell>
          <cell r="D1891">
            <v>7.6923077000000006E-2</v>
          </cell>
          <cell r="F1891" t="str">
            <v>CALC</v>
          </cell>
          <cell r="H1891" t="str">
            <v>8038</v>
          </cell>
          <cell r="J1891" t="str">
            <v>cap_exp</v>
          </cell>
          <cell r="K1891" t="str">
            <v>alloc_engy</v>
          </cell>
          <cell r="M1891" t="str">
            <v>2010/12/1/8/A/0</v>
          </cell>
        </row>
        <row r="1892">
          <cell r="A1892" t="str">
            <v>1891</v>
          </cell>
          <cell r="B1892" t="str">
            <v>COI_8038</v>
          </cell>
          <cell r="C1892" t="str">
            <v>8038 - CP Allocation Cap Exp Amount</v>
          </cell>
          <cell r="D1892">
            <v>556768.94832170301</v>
          </cell>
          <cell r="F1892" t="str">
            <v>CALC</v>
          </cell>
          <cell r="H1892" t="str">
            <v>8038</v>
          </cell>
          <cell r="J1892" t="str">
            <v>cap_exp</v>
          </cell>
          <cell r="K1892" t="str">
            <v>alloc_cp_amt</v>
          </cell>
          <cell r="M1892" t="str">
            <v>2010/12/1/8/A/0</v>
          </cell>
        </row>
        <row r="1893">
          <cell r="A1893" t="str">
            <v>1892</v>
          </cell>
          <cell r="B1893" t="str">
            <v>COJ_8038</v>
          </cell>
          <cell r="C1893" t="str">
            <v>8038 - GCP Allocation Cap Exp Amount</v>
          </cell>
          <cell r="D1893">
            <v>0</v>
          </cell>
          <cell r="F1893" t="str">
            <v>CALC</v>
          </cell>
          <cell r="H1893" t="str">
            <v>8038</v>
          </cell>
          <cell r="J1893" t="str">
            <v>cap_exp</v>
          </cell>
          <cell r="K1893" t="str">
            <v>alloc_gcp_amt</v>
          </cell>
          <cell r="M1893" t="str">
            <v>2010/12/1/8/A/0</v>
          </cell>
        </row>
        <row r="1894">
          <cell r="A1894" t="str">
            <v>1893</v>
          </cell>
          <cell r="B1894" t="str">
            <v>COK_8038</v>
          </cell>
          <cell r="C1894" t="str">
            <v>8038 - Energy Allocation Cap Exp Amount</v>
          </cell>
          <cell r="D1894">
            <v>46397.412410405799</v>
          </cell>
          <cell r="F1894" t="str">
            <v>CALC</v>
          </cell>
          <cell r="H1894" t="str">
            <v>8038</v>
          </cell>
          <cell r="J1894" t="str">
            <v>cap_exp</v>
          </cell>
          <cell r="K1894" t="str">
            <v>alloc_engy_amt</v>
          </cell>
          <cell r="M1894" t="str">
            <v>2010/12/1/8/A/0</v>
          </cell>
        </row>
        <row r="1895">
          <cell r="A1895" t="str">
            <v>1894</v>
          </cell>
          <cell r="B1895" t="str">
            <v>COL_8038</v>
          </cell>
          <cell r="C1895" t="str">
            <v>8038 - CP Jurisdictional Factor</v>
          </cell>
          <cell r="D1895">
            <v>0.98031049999999997</v>
          </cell>
          <cell r="F1895" t="str">
            <v>CALC</v>
          </cell>
          <cell r="H1895" t="str">
            <v>8038</v>
          </cell>
          <cell r="J1895" t="str">
            <v>cap_exp</v>
          </cell>
          <cell r="K1895" t="str">
            <v>juris_cp_factor</v>
          </cell>
          <cell r="M1895" t="str">
            <v>2010/12/1/8/A/0</v>
          </cell>
        </row>
        <row r="1896">
          <cell r="A1896" t="str">
            <v>1895</v>
          </cell>
          <cell r="B1896" t="str">
            <v>COM_8038</v>
          </cell>
          <cell r="C1896" t="str">
            <v>8038 - GCP Jurisdictional Factor</v>
          </cell>
          <cell r="D1896">
            <v>1</v>
          </cell>
          <cell r="F1896" t="str">
            <v>CALC</v>
          </cell>
          <cell r="H1896" t="str">
            <v>8038</v>
          </cell>
          <cell r="J1896" t="str">
            <v>cap_exp</v>
          </cell>
          <cell r="K1896" t="str">
            <v>juris_gcp_factor</v>
          </cell>
          <cell r="M1896" t="str">
            <v>2010/12/1/8/A/0</v>
          </cell>
        </row>
        <row r="1897">
          <cell r="A1897" t="str">
            <v>1896</v>
          </cell>
          <cell r="B1897" t="str">
            <v>CON_8038</v>
          </cell>
          <cell r="C1897" t="str">
            <v>8038 - Energy Jurisdictional Factor</v>
          </cell>
          <cell r="D1897">
            <v>0.980271</v>
          </cell>
          <cell r="F1897" t="str">
            <v>CALC</v>
          </cell>
          <cell r="H1897" t="str">
            <v>8038</v>
          </cell>
          <cell r="J1897" t="str">
            <v>cap_exp</v>
          </cell>
          <cell r="K1897" t="str">
            <v>juris_engy_factor</v>
          </cell>
          <cell r="M1897" t="str">
            <v>2010/12/1/8/A/0</v>
          </cell>
        </row>
        <row r="1898">
          <cell r="A1898" t="str">
            <v>1897</v>
          </cell>
          <cell r="B1898" t="str">
            <v>COO_8038</v>
          </cell>
          <cell r="C1898" t="str">
            <v>8038 - CP Jurisdictional Cap Exp Amount</v>
          </cell>
          <cell r="D1898">
            <v>545806.44611372298</v>
          </cell>
          <cell r="F1898" t="str">
            <v>CALC</v>
          </cell>
          <cell r="H1898" t="str">
            <v>8038</v>
          </cell>
          <cell r="J1898" t="str">
            <v>cap_exp</v>
          </cell>
          <cell r="K1898" t="str">
            <v>juris_cp_amt</v>
          </cell>
          <cell r="M1898" t="str">
            <v>2010/12/1/8/A/0</v>
          </cell>
        </row>
        <row r="1899">
          <cell r="A1899" t="str">
            <v>1898</v>
          </cell>
          <cell r="B1899" t="str">
            <v>COP_8038</v>
          </cell>
          <cell r="C1899" t="str">
            <v>8038 - GCP Jurisdictional Cap Exp Amount</v>
          </cell>
          <cell r="D1899">
            <v>0</v>
          </cell>
          <cell r="F1899" t="str">
            <v>CALC</v>
          </cell>
          <cell r="H1899" t="str">
            <v>8038</v>
          </cell>
          <cell r="J1899" t="str">
            <v>cap_exp</v>
          </cell>
          <cell r="K1899" t="str">
            <v>juris_gcp_amt</v>
          </cell>
          <cell r="M1899" t="str">
            <v>2010/12/1/8/A/0</v>
          </cell>
        </row>
        <row r="1900">
          <cell r="A1900" t="str">
            <v>1899</v>
          </cell>
          <cell r="B1900" t="str">
            <v>COQ_8038</v>
          </cell>
          <cell r="C1900" t="str">
            <v>8038 - Energy Jurisdictional Cap Exp Amount</v>
          </cell>
          <cell r="D1900">
            <v>45482.037860960903</v>
          </cell>
          <cell r="F1900" t="str">
            <v>CALC</v>
          </cell>
          <cell r="H1900" t="str">
            <v>8038</v>
          </cell>
          <cell r="J1900" t="str">
            <v>cap_exp</v>
          </cell>
          <cell r="K1900" t="str">
            <v>juris_engy_amt</v>
          </cell>
          <cell r="M1900" t="str">
            <v>2010/12/1/8/A/0</v>
          </cell>
        </row>
        <row r="1901">
          <cell r="A1901" t="str">
            <v>1900</v>
          </cell>
          <cell r="B1901" t="str">
            <v>COR_8038</v>
          </cell>
          <cell r="C1901" t="str">
            <v>8038 - Total Jurisdictional Cap Exp Amount</v>
          </cell>
          <cell r="D1901">
            <v>591288.48397468403</v>
          </cell>
          <cell r="F1901" t="str">
            <v>CALC</v>
          </cell>
          <cell r="H1901" t="str">
            <v>8038</v>
          </cell>
          <cell r="J1901" t="str">
            <v>cap_exp</v>
          </cell>
          <cell r="K1901" t="str">
            <v>total_juris_amt</v>
          </cell>
          <cell r="M1901" t="str">
            <v>2010/12/1/8/A/0</v>
          </cell>
        </row>
        <row r="1902">
          <cell r="A1902" t="str">
            <v>1901</v>
          </cell>
          <cell r="B1902" t="str">
            <v>CI6_8038</v>
          </cell>
          <cell r="C1902" t="str">
            <v>8038 - CWIP Closed</v>
          </cell>
          <cell r="D1902">
            <v>0</v>
          </cell>
          <cell r="F1902" t="str">
            <v>MANUAL</v>
          </cell>
          <cell r="I1902" t="str">
            <v>M</v>
          </cell>
          <cell r="J1902" t="str">
            <v>cap_exp</v>
          </cell>
          <cell r="K1902" t="str">
            <v>cwip_closed</v>
          </cell>
          <cell r="M1902" t="str">
            <v>2010/12/1/8/A/0</v>
          </cell>
        </row>
        <row r="1903">
          <cell r="A1903" t="str">
            <v>1902</v>
          </cell>
          <cell r="B1903" t="str">
            <v>CIN_8038</v>
          </cell>
          <cell r="C1903" t="str">
            <v>8038 - Beginning of Month CWIP Balance</v>
          </cell>
          <cell r="D1903">
            <v>2.1000000000000002E-9</v>
          </cell>
          <cell r="F1903" t="str">
            <v>PRIOR_JV</v>
          </cell>
          <cell r="H1903" t="str">
            <v>8038</v>
          </cell>
          <cell r="I1903" t="str">
            <v>P</v>
          </cell>
          <cell r="J1903" t="str">
            <v>cap_exp</v>
          </cell>
          <cell r="K1903" t="str">
            <v>beg_cwip_bal</v>
          </cell>
          <cell r="M1903" t="str">
            <v>2010/12/1/8/A/0</v>
          </cell>
        </row>
        <row r="1904">
          <cell r="A1904" t="str">
            <v>1903</v>
          </cell>
          <cell r="B1904" t="str">
            <v>CI1_8037</v>
          </cell>
          <cell r="C1904" t="str">
            <v>8037 - Depreciation Expense</v>
          </cell>
          <cell r="D1904">
            <v>413590.56</v>
          </cell>
          <cell r="F1904" t="str">
            <v>CATS</v>
          </cell>
          <cell r="H1904" t="str">
            <v>8037</v>
          </cell>
          <cell r="I1904" t="str">
            <v>A</v>
          </cell>
          <cell r="J1904" t="str">
            <v>cap_exp</v>
          </cell>
          <cell r="K1904" t="str">
            <v>depr_exp</v>
          </cell>
          <cell r="M1904" t="str">
            <v>2010/12/1/8/A/0</v>
          </cell>
        </row>
        <row r="1905">
          <cell r="A1905" t="str">
            <v>1904</v>
          </cell>
          <cell r="B1905" t="str">
            <v>CI5_8037</v>
          </cell>
          <cell r="C1905" t="str">
            <v>8037 - End of Month CWIP Balance</v>
          </cell>
          <cell r="D1905">
            <v>20831.310000000001</v>
          </cell>
          <cell r="F1905" t="str">
            <v>CATS</v>
          </cell>
          <cell r="H1905" t="str">
            <v>8037</v>
          </cell>
          <cell r="J1905" t="str">
            <v>cap_exp</v>
          </cell>
          <cell r="K1905" t="str">
            <v>end_cwip_bal</v>
          </cell>
          <cell r="M1905" t="str">
            <v>2010/12/1/8/A/0</v>
          </cell>
        </row>
        <row r="1906">
          <cell r="A1906" t="str">
            <v>1905</v>
          </cell>
          <cell r="B1906" t="str">
            <v>CI7_8037</v>
          </cell>
          <cell r="C1906" t="str">
            <v>8037 - Plant Additions</v>
          </cell>
          <cell r="D1906">
            <v>-39176.71</v>
          </cell>
          <cell r="F1906" t="str">
            <v>CATS</v>
          </cell>
          <cell r="H1906" t="str">
            <v>8037</v>
          </cell>
          <cell r="I1906" t="str">
            <v>A</v>
          </cell>
          <cell r="J1906" t="str">
            <v>cap_exp</v>
          </cell>
          <cell r="K1906" t="str">
            <v>plt_add</v>
          </cell>
          <cell r="M1906" t="str">
            <v>2010/12/1/8/A/0</v>
          </cell>
        </row>
        <row r="1907">
          <cell r="A1907" t="str">
            <v>1906</v>
          </cell>
          <cell r="B1907" t="str">
            <v>CI8_8037</v>
          </cell>
          <cell r="C1907" t="str">
            <v>8037 - Retirements</v>
          </cell>
          <cell r="D1907">
            <v>0</v>
          </cell>
          <cell r="F1907" t="str">
            <v>CATS</v>
          </cell>
          <cell r="H1907" t="str">
            <v>8037</v>
          </cell>
          <cell r="I1907" t="str">
            <v>A</v>
          </cell>
          <cell r="J1907" t="str">
            <v>cap_exp</v>
          </cell>
          <cell r="K1907" t="str">
            <v>ret</v>
          </cell>
          <cell r="M1907" t="str">
            <v>2010/12/1/8/A/0</v>
          </cell>
        </row>
        <row r="1908">
          <cell r="A1908" t="str">
            <v>1907</v>
          </cell>
          <cell r="B1908" t="str">
            <v>CI9_8037</v>
          </cell>
          <cell r="C1908" t="str">
            <v>8037 - Plant Trans and Adjs</v>
          </cell>
          <cell r="D1908">
            <v>0</v>
          </cell>
          <cell r="F1908" t="str">
            <v>CATS</v>
          </cell>
          <cell r="H1908" t="str">
            <v>8037</v>
          </cell>
          <cell r="I1908" t="str">
            <v>A</v>
          </cell>
          <cell r="J1908" t="str">
            <v>cap_exp</v>
          </cell>
          <cell r="K1908" t="str">
            <v>plt_tradjs</v>
          </cell>
          <cell r="M1908" t="str">
            <v>2010/12/1/8/A/0</v>
          </cell>
        </row>
        <row r="1909">
          <cell r="A1909" t="str">
            <v>1908</v>
          </cell>
          <cell r="B1909" t="str">
            <v>CIA_8037</v>
          </cell>
          <cell r="C1909" t="str">
            <v>8037 - Reserve Removal Cost</v>
          </cell>
          <cell r="D1909">
            <v>0</v>
          </cell>
          <cell r="F1909" t="str">
            <v>CATS</v>
          </cell>
          <cell r="H1909" t="str">
            <v>8037</v>
          </cell>
          <cell r="I1909" t="str">
            <v>A</v>
          </cell>
          <cell r="J1909" t="str">
            <v>cap_exp</v>
          </cell>
          <cell r="K1909" t="str">
            <v>resv_rem_cost</v>
          </cell>
          <cell r="M1909" t="str">
            <v>2010/12/1/8/A/0</v>
          </cell>
        </row>
        <row r="1910">
          <cell r="A1910" t="str">
            <v>1909</v>
          </cell>
          <cell r="B1910" t="str">
            <v>CIB_8037</v>
          </cell>
          <cell r="C1910" t="str">
            <v>8037 - Reserve Salvage</v>
          </cell>
          <cell r="D1910">
            <v>0</v>
          </cell>
          <cell r="F1910" t="str">
            <v>CATS</v>
          </cell>
          <cell r="H1910" t="str">
            <v>8037</v>
          </cell>
          <cell r="I1910" t="str">
            <v>A</v>
          </cell>
          <cell r="J1910" t="str">
            <v>cap_exp</v>
          </cell>
          <cell r="K1910" t="str">
            <v>resv_salv</v>
          </cell>
          <cell r="M1910" t="str">
            <v>2010/12/1/8/A/0</v>
          </cell>
        </row>
        <row r="1911">
          <cell r="A1911" t="str">
            <v>1910</v>
          </cell>
          <cell r="B1911" t="str">
            <v>CIC_8037</v>
          </cell>
          <cell r="C1911" t="str">
            <v>8037 - Reserve Trans and Adjs</v>
          </cell>
          <cell r="D1911">
            <v>0</v>
          </cell>
          <cell r="F1911" t="str">
            <v>CATS</v>
          </cell>
          <cell r="H1911" t="str">
            <v>8037</v>
          </cell>
          <cell r="I1911" t="str">
            <v>A</v>
          </cell>
          <cell r="J1911" t="str">
            <v>cap_exp</v>
          </cell>
          <cell r="K1911" t="str">
            <v>resv_tradjs</v>
          </cell>
          <cell r="M1911" t="str">
            <v>2010/12/1/8/A/0</v>
          </cell>
        </row>
        <row r="1912">
          <cell r="A1912" t="str">
            <v>1911</v>
          </cell>
          <cell r="B1912" t="str">
            <v>CIP_8037</v>
          </cell>
          <cell r="C1912" t="str">
            <v>8037 - Beginning of Month Plant Balance</v>
          </cell>
          <cell r="D1912">
            <v>151260594.74000001</v>
          </cell>
          <cell r="F1912" t="str">
            <v>PRIOR_JV</v>
          </cell>
          <cell r="H1912" t="str">
            <v>8037</v>
          </cell>
          <cell r="I1912" t="str">
            <v>P</v>
          </cell>
          <cell r="J1912" t="str">
            <v>cap_exp</v>
          </cell>
          <cell r="K1912" t="str">
            <v>beg_plant_bal</v>
          </cell>
          <cell r="M1912" t="str">
            <v>2010/12/1/8/A/0</v>
          </cell>
        </row>
        <row r="1913">
          <cell r="A1913" t="str">
            <v>1912</v>
          </cell>
          <cell r="B1913" t="str">
            <v>CIQ_8037</v>
          </cell>
          <cell r="C1913" t="str">
            <v>8037 - Beginning of Month Reserve Balance</v>
          </cell>
          <cell r="D1913">
            <v>5519804.4000000004</v>
          </cell>
          <cell r="F1913" t="str">
            <v>PRIOR_JV</v>
          </cell>
          <cell r="H1913" t="str">
            <v>8037</v>
          </cell>
          <cell r="I1913" t="str">
            <v>P</v>
          </cell>
          <cell r="J1913" t="str">
            <v>cap_exp</v>
          </cell>
          <cell r="K1913" t="str">
            <v>beg_resv_bal</v>
          </cell>
          <cell r="M1913" t="str">
            <v>2010/12/1/8/A/0</v>
          </cell>
        </row>
        <row r="1914">
          <cell r="A1914" t="str">
            <v>1913</v>
          </cell>
          <cell r="B1914" t="str">
            <v>CIR_8037</v>
          </cell>
          <cell r="C1914" t="str">
            <v>8037 - End of Month Plant Balance</v>
          </cell>
          <cell r="D1914">
            <v>151221418.03</v>
          </cell>
          <cell r="F1914" t="str">
            <v>CALC</v>
          </cell>
          <cell r="H1914" t="str">
            <v>8037</v>
          </cell>
          <cell r="J1914" t="str">
            <v>cap_exp</v>
          </cell>
          <cell r="K1914" t="str">
            <v>end_plant_bal</v>
          </cell>
          <cell r="M1914" t="str">
            <v>2010/12/1/8/A/0</v>
          </cell>
        </row>
        <row r="1915">
          <cell r="A1915" t="str">
            <v>1914</v>
          </cell>
          <cell r="B1915" t="str">
            <v>CIS_8037</v>
          </cell>
          <cell r="C1915" t="str">
            <v>8037 - End of Month Reserve Balance</v>
          </cell>
          <cell r="D1915">
            <v>5939453.96</v>
          </cell>
          <cell r="F1915" t="str">
            <v>CALC</v>
          </cell>
          <cell r="H1915" t="str">
            <v>8037</v>
          </cell>
          <cell r="J1915" t="str">
            <v>cap_exp</v>
          </cell>
          <cell r="K1915" t="str">
            <v>end_resv_bal</v>
          </cell>
          <cell r="M1915" t="str">
            <v>2010/12/1/8/A/0</v>
          </cell>
        </row>
        <row r="1916">
          <cell r="A1916" t="str">
            <v>1915</v>
          </cell>
          <cell r="B1916" t="str">
            <v>CO1_8037</v>
          </cell>
          <cell r="C1916" t="str">
            <v>8037 - Beginning of Month Net Book</v>
          </cell>
          <cell r="D1916">
            <v>145761621.65000001</v>
          </cell>
          <cell r="F1916" t="str">
            <v>CALC</v>
          </cell>
          <cell r="H1916" t="str">
            <v>8037</v>
          </cell>
          <cell r="J1916" t="str">
            <v>cap_exp</v>
          </cell>
          <cell r="K1916" t="str">
            <v>beg_net_book</v>
          </cell>
          <cell r="M1916" t="str">
            <v>2010/12/1/8/A/0</v>
          </cell>
        </row>
        <row r="1917">
          <cell r="A1917" t="str">
            <v>1916</v>
          </cell>
          <cell r="B1917" t="str">
            <v>CO2_8037</v>
          </cell>
          <cell r="C1917" t="str">
            <v>8037 - End of Month Net Book</v>
          </cell>
          <cell r="D1917">
            <v>145302795.38</v>
          </cell>
          <cell r="F1917" t="str">
            <v>CALC</v>
          </cell>
          <cell r="H1917" t="str">
            <v>8037</v>
          </cell>
          <cell r="J1917" t="str">
            <v>cap_exp</v>
          </cell>
          <cell r="K1917" t="str">
            <v>end_net_book</v>
          </cell>
          <cell r="M1917" t="str">
            <v>2010/12/1/8/A/0</v>
          </cell>
        </row>
        <row r="1918">
          <cell r="A1918" t="str">
            <v>1917</v>
          </cell>
          <cell r="B1918" t="str">
            <v>CO3_8037</v>
          </cell>
          <cell r="C1918" t="str">
            <v>8037 - Average Net Book</v>
          </cell>
          <cell r="D1918">
            <v>103236229.515</v>
          </cell>
          <cell r="F1918" t="str">
            <v>CALC</v>
          </cell>
          <cell r="H1918" t="str">
            <v>8037</v>
          </cell>
          <cell r="J1918" t="str">
            <v>cap_exp</v>
          </cell>
          <cell r="K1918" t="str">
            <v>avg_net_book</v>
          </cell>
          <cell r="M1918" t="str">
            <v>2010/12/1/8/A/0</v>
          </cell>
        </row>
        <row r="1919">
          <cell r="A1919" t="str">
            <v>1918</v>
          </cell>
          <cell r="B1919" t="str">
            <v>CO4_8037</v>
          </cell>
          <cell r="C1919" t="str">
            <v>8037 - Annual Equity Rate</v>
          </cell>
          <cell r="D1919">
            <v>4.7018999999999998E-2</v>
          </cell>
          <cell r="F1919" t="str">
            <v>CALC</v>
          </cell>
          <cell r="H1919" t="str">
            <v>8037</v>
          </cell>
          <cell r="J1919" t="str">
            <v>cap_exp</v>
          </cell>
          <cell r="K1919" t="str">
            <v>equity_ror</v>
          </cell>
          <cell r="M1919" t="str">
            <v>2010/12/1/8/A/0</v>
          </cell>
        </row>
        <row r="1920">
          <cell r="A1920" t="str">
            <v>1919</v>
          </cell>
          <cell r="B1920" t="str">
            <v>CO5_8037</v>
          </cell>
          <cell r="C1920" t="str">
            <v>8037 - Annual Debt Rate</v>
          </cell>
          <cell r="D1920">
            <v>1.9473000000000001E-2</v>
          </cell>
          <cell r="F1920" t="str">
            <v>CALC</v>
          </cell>
          <cell r="H1920" t="str">
            <v>8037</v>
          </cell>
          <cell r="J1920" t="str">
            <v>cap_exp</v>
          </cell>
          <cell r="K1920" t="str">
            <v>debt_ror</v>
          </cell>
          <cell r="M1920" t="str">
            <v>2010/12/1/8/A/0</v>
          </cell>
        </row>
        <row r="1921">
          <cell r="A1921" t="str">
            <v>1920</v>
          </cell>
          <cell r="B1921" t="str">
            <v>CO6_8037</v>
          </cell>
          <cell r="C1921" t="str">
            <v>8037 - State Tax Rate</v>
          </cell>
          <cell r="D1921">
            <v>5.5E-2</v>
          </cell>
          <cell r="F1921" t="str">
            <v>CALC</v>
          </cell>
          <cell r="H1921" t="str">
            <v>8037</v>
          </cell>
          <cell r="J1921" t="str">
            <v>cap_exp</v>
          </cell>
          <cell r="K1921" t="str">
            <v>state_tax_rate</v>
          </cell>
          <cell r="M1921" t="str">
            <v>2010/12/1/8/A/0</v>
          </cell>
        </row>
        <row r="1922">
          <cell r="A1922" t="str">
            <v>1921</v>
          </cell>
          <cell r="B1922" t="str">
            <v>CO7_8037</v>
          </cell>
          <cell r="C1922" t="str">
            <v>8037 - Federal Tax Rate</v>
          </cell>
          <cell r="D1922">
            <v>0.35</v>
          </cell>
          <cell r="F1922" t="str">
            <v>CALC</v>
          </cell>
          <cell r="H1922" t="str">
            <v>8037</v>
          </cell>
          <cell r="J1922" t="str">
            <v>cap_exp</v>
          </cell>
          <cell r="K1922" t="str">
            <v>fed_tax_rate</v>
          </cell>
          <cell r="M1922" t="str">
            <v>2010/12/1/8/A/0</v>
          </cell>
        </row>
        <row r="1923">
          <cell r="A1923" t="str">
            <v>1922</v>
          </cell>
          <cell r="B1923" t="str">
            <v>CO8_8037</v>
          </cell>
          <cell r="C1923" t="str">
            <v>8037 - Grossed State Tax Rate</v>
          </cell>
          <cell r="D1923">
            <v>5.8201058201058198E-2</v>
          </cell>
          <cell r="F1923" t="str">
            <v>CALC</v>
          </cell>
          <cell r="H1923" t="str">
            <v>8037</v>
          </cell>
          <cell r="J1923" t="str">
            <v>cap_exp</v>
          </cell>
          <cell r="K1923" t="str">
            <v>gross_state_tax_rate</v>
          </cell>
          <cell r="M1923" t="str">
            <v>2010/12/1/8/A/0</v>
          </cell>
        </row>
        <row r="1924">
          <cell r="A1924" t="str">
            <v>1923</v>
          </cell>
          <cell r="B1924" t="str">
            <v>CO9_8037</v>
          </cell>
          <cell r="C1924" t="str">
            <v>8037 - Grossed Federal Tax Rate</v>
          </cell>
          <cell r="D1924">
            <v>0.53846153846153799</v>
          </cell>
          <cell r="F1924" t="str">
            <v>CALC</v>
          </cell>
          <cell r="H1924" t="str">
            <v>8037</v>
          </cell>
          <cell r="J1924" t="str">
            <v>cap_exp</v>
          </cell>
          <cell r="K1924" t="str">
            <v>gross_fed_tax_rate</v>
          </cell>
          <cell r="M1924" t="str">
            <v>2010/12/1/8/A/0</v>
          </cell>
        </row>
        <row r="1925">
          <cell r="A1925" t="str">
            <v>1924</v>
          </cell>
          <cell r="B1925" t="str">
            <v>COA_8037</v>
          </cell>
          <cell r="C1925" t="str">
            <v>8037 - Return on Equity Amount</v>
          </cell>
          <cell r="D1925">
            <v>404510.51810862398</v>
          </cell>
          <cell r="F1925" t="str">
            <v>CALC</v>
          </cell>
          <cell r="H1925" t="str">
            <v>8037</v>
          </cell>
          <cell r="J1925" t="str">
            <v>cap_exp</v>
          </cell>
          <cell r="K1925" t="str">
            <v>equity_ror_amt</v>
          </cell>
          <cell r="M1925" t="str">
            <v>2010/12/1/8/A/0</v>
          </cell>
        </row>
        <row r="1926">
          <cell r="A1926" t="str">
            <v>1925</v>
          </cell>
          <cell r="B1926" t="str">
            <v>COB_8037</v>
          </cell>
          <cell r="C1926" t="str">
            <v>8037 - State Tax Amount</v>
          </cell>
          <cell r="D1926">
            <v>23542.940207380201</v>
          </cell>
          <cell r="F1926" t="str">
            <v>CALC</v>
          </cell>
          <cell r="H1926" t="str">
            <v>8037</v>
          </cell>
          <cell r="J1926" t="str">
            <v>cap_exp</v>
          </cell>
          <cell r="K1926" t="str">
            <v>state_tax_amt</v>
          </cell>
          <cell r="M1926" t="str">
            <v>2010/12/1/8/A/0</v>
          </cell>
        </row>
        <row r="1927">
          <cell r="A1927" t="str">
            <v>1926</v>
          </cell>
          <cell r="B1927" t="str">
            <v>COC_8037</v>
          </cell>
          <cell r="C1927" t="str">
            <v>8037 - Federal Tax Amount</v>
          </cell>
          <cell r="D1927">
            <v>230490.32370861701</v>
          </cell>
          <cell r="F1927" t="str">
            <v>CALC</v>
          </cell>
          <cell r="H1927" t="str">
            <v>8037</v>
          </cell>
          <cell r="J1927" t="str">
            <v>cap_exp</v>
          </cell>
          <cell r="K1927" t="str">
            <v>fed_tax_amt</v>
          </cell>
          <cell r="M1927" t="str">
            <v>2010/12/1/8/A/0</v>
          </cell>
        </row>
        <row r="1928">
          <cell r="A1928" t="str">
            <v>1927</v>
          </cell>
          <cell r="B1928" t="str">
            <v>COD_8037</v>
          </cell>
          <cell r="C1928" t="str">
            <v>8037 - Return on Debt Amount</v>
          </cell>
          <cell r="D1928">
            <v>167531.753256942</v>
          </cell>
          <cell r="F1928" t="str">
            <v>CALC</v>
          </cell>
          <cell r="H1928" t="str">
            <v>8037</v>
          </cell>
          <cell r="J1928" t="str">
            <v>cap_exp</v>
          </cell>
          <cell r="K1928" t="str">
            <v>debt_ror_amt</v>
          </cell>
          <cell r="M1928" t="str">
            <v>2010/12/1/8/A/0</v>
          </cell>
        </row>
        <row r="1929">
          <cell r="A1929" t="str">
            <v>1928</v>
          </cell>
          <cell r="B1929" t="str">
            <v>COE_8037</v>
          </cell>
          <cell r="C1929" t="str">
            <v>8037 - Total Cap Exp Amount</v>
          </cell>
          <cell r="D1929">
            <v>1245725.09528156</v>
          </cell>
          <cell r="F1929" t="str">
            <v>CALC</v>
          </cell>
          <cell r="H1929" t="str">
            <v>8037</v>
          </cell>
          <cell r="J1929" t="str">
            <v>cap_exp</v>
          </cell>
          <cell r="K1929" t="str">
            <v>total_amt</v>
          </cell>
          <cell r="M1929" t="str">
            <v>2010/12/1/8/A/0</v>
          </cell>
        </row>
        <row r="1930">
          <cell r="A1930" t="str">
            <v>1929</v>
          </cell>
          <cell r="B1930" t="str">
            <v>COF_8037</v>
          </cell>
          <cell r="C1930" t="str">
            <v>8037 - CP Allocation Factor</v>
          </cell>
          <cell r="D1930">
            <v>0.92307692299999999</v>
          </cell>
          <cell r="F1930" t="str">
            <v>CALC</v>
          </cell>
          <cell r="H1930" t="str">
            <v>8037</v>
          </cell>
          <cell r="J1930" t="str">
            <v>cap_exp</v>
          </cell>
          <cell r="K1930" t="str">
            <v>alloc_cp</v>
          </cell>
          <cell r="M1930" t="str">
            <v>2010/12/1/8/A/0</v>
          </cell>
        </row>
        <row r="1931">
          <cell r="A1931" t="str">
            <v>1930</v>
          </cell>
          <cell r="B1931" t="str">
            <v>COG_8037</v>
          </cell>
          <cell r="C1931" t="str">
            <v>8037 - GCP Allocation Factor</v>
          </cell>
          <cell r="D1931">
            <v>0</v>
          </cell>
          <cell r="F1931" t="str">
            <v>CALC</v>
          </cell>
          <cell r="H1931" t="str">
            <v>8037</v>
          </cell>
          <cell r="J1931" t="str">
            <v>cap_exp</v>
          </cell>
          <cell r="K1931" t="str">
            <v>alloc_gcp</v>
          </cell>
          <cell r="M1931" t="str">
            <v>2010/12/1/8/A/0</v>
          </cell>
        </row>
        <row r="1932">
          <cell r="A1932" t="str">
            <v>1931</v>
          </cell>
          <cell r="B1932" t="str">
            <v>COH_8037</v>
          </cell>
          <cell r="C1932" t="str">
            <v>8037 - Energy Allocation Factor</v>
          </cell>
          <cell r="D1932">
            <v>7.6923077000000006E-2</v>
          </cell>
          <cell r="F1932" t="str">
            <v>CALC</v>
          </cell>
          <cell r="H1932" t="str">
            <v>8037</v>
          </cell>
          <cell r="J1932" t="str">
            <v>cap_exp</v>
          </cell>
          <cell r="K1932" t="str">
            <v>alloc_engy</v>
          </cell>
          <cell r="M1932" t="str">
            <v>2010/12/1/8/A/0</v>
          </cell>
        </row>
        <row r="1933">
          <cell r="A1933" t="str">
            <v>1932</v>
          </cell>
          <cell r="B1933" t="str">
            <v>COI_8037</v>
          </cell>
          <cell r="C1933" t="str">
            <v>8037 - CP Allocation Cap Exp Amount</v>
          </cell>
          <cell r="D1933">
            <v>1149900.08785638</v>
          </cell>
          <cell r="F1933" t="str">
            <v>CALC</v>
          </cell>
          <cell r="H1933" t="str">
            <v>8037</v>
          </cell>
          <cell r="J1933" t="str">
            <v>cap_exp</v>
          </cell>
          <cell r="K1933" t="str">
            <v>alloc_cp_amt</v>
          </cell>
          <cell r="M1933" t="str">
            <v>2010/12/1/8/A/0</v>
          </cell>
        </row>
        <row r="1934">
          <cell r="A1934" t="str">
            <v>1933</v>
          </cell>
          <cell r="B1934" t="str">
            <v>COJ_8037</v>
          </cell>
          <cell r="C1934" t="str">
            <v>8037 - GCP Allocation Cap Exp Amount</v>
          </cell>
          <cell r="D1934">
            <v>0</v>
          </cell>
          <cell r="F1934" t="str">
            <v>CALC</v>
          </cell>
          <cell r="H1934" t="str">
            <v>8037</v>
          </cell>
          <cell r="J1934" t="str">
            <v>cap_exp</v>
          </cell>
          <cell r="K1934" t="str">
            <v>alloc_gcp_amt</v>
          </cell>
          <cell r="M1934" t="str">
            <v>2010/12/1/8/A/0</v>
          </cell>
        </row>
        <row r="1935">
          <cell r="A1935" t="str">
            <v>1934</v>
          </cell>
          <cell r="B1935" t="str">
            <v>COK_8037</v>
          </cell>
          <cell r="C1935" t="str">
            <v>8037 - Energy Allocation Cap Exp Amount</v>
          </cell>
          <cell r="D1935">
            <v>95825.007425176096</v>
          </cell>
          <cell r="F1935" t="str">
            <v>CALC</v>
          </cell>
          <cell r="H1935" t="str">
            <v>8037</v>
          </cell>
          <cell r="J1935" t="str">
            <v>cap_exp</v>
          </cell>
          <cell r="K1935" t="str">
            <v>alloc_engy_amt</v>
          </cell>
          <cell r="M1935" t="str">
            <v>2010/12/1/8/A/0</v>
          </cell>
        </row>
        <row r="1936">
          <cell r="A1936" t="str">
            <v>1935</v>
          </cell>
          <cell r="B1936" t="str">
            <v>COL_8037</v>
          </cell>
          <cell r="C1936" t="str">
            <v>8037 - CP Jurisdictional Factor</v>
          </cell>
          <cell r="D1936">
            <v>0.98031049999999997</v>
          </cell>
          <cell r="F1936" t="str">
            <v>CALC</v>
          </cell>
          <cell r="H1936" t="str">
            <v>8037</v>
          </cell>
          <cell r="J1936" t="str">
            <v>cap_exp</v>
          </cell>
          <cell r="K1936" t="str">
            <v>juris_cp_factor</v>
          </cell>
          <cell r="M1936" t="str">
            <v>2010/12/1/8/A/0</v>
          </cell>
        </row>
        <row r="1937">
          <cell r="A1937" t="str">
            <v>1936</v>
          </cell>
          <cell r="B1937" t="str">
            <v>COM_8037</v>
          </cell>
          <cell r="C1937" t="str">
            <v>8037 - GCP Jurisdictional Factor</v>
          </cell>
          <cell r="D1937">
            <v>1</v>
          </cell>
          <cell r="F1937" t="str">
            <v>CALC</v>
          </cell>
          <cell r="H1937" t="str">
            <v>8037</v>
          </cell>
          <cell r="J1937" t="str">
            <v>cap_exp</v>
          </cell>
          <cell r="K1937" t="str">
            <v>juris_gcp_factor</v>
          </cell>
          <cell r="M1937" t="str">
            <v>2010/12/1/8/A/0</v>
          </cell>
        </row>
        <row r="1938">
          <cell r="A1938" t="str">
            <v>1937</v>
          </cell>
          <cell r="B1938" t="str">
            <v>CON_8037</v>
          </cell>
          <cell r="C1938" t="str">
            <v>8037 - Energy Jurisdictional Factor</v>
          </cell>
          <cell r="D1938">
            <v>0.980271</v>
          </cell>
          <cell r="F1938" t="str">
            <v>CALC</v>
          </cell>
          <cell r="H1938" t="str">
            <v>8037</v>
          </cell>
          <cell r="J1938" t="str">
            <v>cap_exp</v>
          </cell>
          <cell r="K1938" t="str">
            <v>juris_engy_factor</v>
          </cell>
          <cell r="M1938" t="str">
            <v>2010/12/1/8/A/0</v>
          </cell>
        </row>
        <row r="1939">
          <cell r="A1939" t="str">
            <v>1938</v>
          </cell>
          <cell r="B1939" t="str">
            <v>COO_8037</v>
          </cell>
          <cell r="C1939" t="str">
            <v>8037 - CP Jurisdictional Cap Exp Amount</v>
          </cell>
          <cell r="D1939">
            <v>1127259.1300765399</v>
          </cell>
          <cell r="F1939" t="str">
            <v>CALC</v>
          </cell>
          <cell r="H1939" t="str">
            <v>8037</v>
          </cell>
          <cell r="J1939" t="str">
            <v>cap_exp</v>
          </cell>
          <cell r="K1939" t="str">
            <v>juris_cp_amt</v>
          </cell>
          <cell r="M1939" t="str">
            <v>2010/12/1/8/A/0</v>
          </cell>
        </row>
        <row r="1940">
          <cell r="A1940" t="str">
            <v>1939</v>
          </cell>
          <cell r="B1940" t="str">
            <v>COP_8037</v>
          </cell>
          <cell r="C1940" t="str">
            <v>8037 - GCP Jurisdictional Cap Exp Amount</v>
          </cell>
          <cell r="D1940">
            <v>0</v>
          </cell>
          <cell r="F1940" t="str">
            <v>CALC</v>
          </cell>
          <cell r="H1940" t="str">
            <v>8037</v>
          </cell>
          <cell r="J1940" t="str">
            <v>cap_exp</v>
          </cell>
          <cell r="K1940" t="str">
            <v>juris_gcp_amt</v>
          </cell>
          <cell r="M1940" t="str">
            <v>2010/12/1/8/A/0</v>
          </cell>
        </row>
        <row r="1941">
          <cell r="A1941" t="str">
            <v>1940</v>
          </cell>
          <cell r="B1941" t="str">
            <v>COQ_8037</v>
          </cell>
          <cell r="C1941" t="str">
            <v>8037 - Energy Jurisdictional Cap Exp Amount</v>
          </cell>
          <cell r="D1941">
            <v>93934.475853684795</v>
          </cell>
          <cell r="F1941" t="str">
            <v>CALC</v>
          </cell>
          <cell r="H1941" t="str">
            <v>8037</v>
          </cell>
          <cell r="J1941" t="str">
            <v>cap_exp</v>
          </cell>
          <cell r="K1941" t="str">
            <v>juris_engy_amt</v>
          </cell>
          <cell r="M1941" t="str">
            <v>2010/12/1/8/A/0</v>
          </cell>
        </row>
        <row r="1942">
          <cell r="A1942" t="str">
            <v>1941</v>
          </cell>
          <cell r="B1942" t="str">
            <v>COR_8037</v>
          </cell>
          <cell r="C1942" t="str">
            <v>8037 - Total Jurisdictional Cap Exp Amount</v>
          </cell>
          <cell r="D1942">
            <v>1221193.6059302201</v>
          </cell>
          <cell r="F1942" t="str">
            <v>CALC</v>
          </cell>
          <cell r="H1942" t="str">
            <v>8037</v>
          </cell>
          <cell r="J1942" t="str">
            <v>cap_exp</v>
          </cell>
          <cell r="K1942" t="str">
            <v>total_juris_amt</v>
          </cell>
          <cell r="M1942" t="str">
            <v>2010/12/1/8/A/0</v>
          </cell>
        </row>
        <row r="1943">
          <cell r="A1943" t="str">
            <v>1942</v>
          </cell>
          <cell r="B1943" t="str">
            <v>CI6_8037</v>
          </cell>
          <cell r="C1943" t="str">
            <v>8037 - CWIP Closed</v>
          </cell>
          <cell r="D1943">
            <v>0</v>
          </cell>
          <cell r="F1943" t="str">
            <v>MANUAL</v>
          </cell>
          <cell r="I1943" t="str">
            <v>M</v>
          </cell>
          <cell r="J1943" t="str">
            <v>cap_exp</v>
          </cell>
          <cell r="K1943" t="str">
            <v>cwip_closed</v>
          </cell>
          <cell r="M1943" t="str">
            <v>2010/12/1/8/A/0</v>
          </cell>
        </row>
        <row r="1944">
          <cell r="A1944" t="str">
            <v>1943</v>
          </cell>
          <cell r="B1944" t="str">
            <v>CIN_8037</v>
          </cell>
          <cell r="C1944" t="str">
            <v>8037 - Beginning of Month CWIP Balance</v>
          </cell>
          <cell r="D1944">
            <v>20831.310000000001</v>
          </cell>
          <cell r="F1944" t="str">
            <v>PRIOR_JV</v>
          </cell>
          <cell r="H1944" t="str">
            <v>8037</v>
          </cell>
          <cell r="I1944" t="str">
            <v>P</v>
          </cell>
          <cell r="J1944" t="str">
            <v>cap_exp</v>
          </cell>
          <cell r="K1944" t="str">
            <v>beg_cwip_bal</v>
          </cell>
          <cell r="M1944" t="str">
            <v>2010/12/1/8/A/0</v>
          </cell>
        </row>
        <row r="1945">
          <cell r="A1945" t="str">
            <v>1944</v>
          </cell>
          <cell r="B1945" t="str">
            <v>CI1_8039</v>
          </cell>
          <cell r="C1945" t="str">
            <v>8039 - Depreciation Expense</v>
          </cell>
          <cell r="D1945">
            <v>99598.8</v>
          </cell>
          <cell r="F1945" t="str">
            <v>ADJ</v>
          </cell>
          <cell r="H1945" t="str">
            <v>8039</v>
          </cell>
          <cell r="I1945" t="str">
            <v>A</v>
          </cell>
          <cell r="J1945" t="str">
            <v>cap_exp</v>
          </cell>
          <cell r="K1945" t="str">
            <v>depr_exp</v>
          </cell>
          <cell r="M1945" t="str">
            <v>2010/12/1/8/A/0</v>
          </cell>
        </row>
        <row r="1946">
          <cell r="A1946" t="str">
            <v>1945</v>
          </cell>
          <cell r="B1946" t="str">
            <v>CI1_8039</v>
          </cell>
          <cell r="C1946" t="str">
            <v>8039 - Depreciation Expense</v>
          </cell>
          <cell r="D1946">
            <v>662488.31999999995</v>
          </cell>
          <cell r="F1946" t="str">
            <v>CATS</v>
          </cell>
          <cell r="H1946" t="str">
            <v>8039</v>
          </cell>
          <cell r="I1946" t="str">
            <v>A</v>
          </cell>
          <cell r="J1946" t="str">
            <v>cap_exp</v>
          </cell>
          <cell r="K1946" t="str">
            <v>depr_exp</v>
          </cell>
          <cell r="M1946" t="str">
            <v>2010/12/1/8/A/0</v>
          </cell>
        </row>
        <row r="1947">
          <cell r="A1947" t="str">
            <v>1946</v>
          </cell>
          <cell r="B1947" t="str">
            <v>CI4_8039</v>
          </cell>
          <cell r="C1947" t="str">
            <v>8039 - CWIP Current Month</v>
          </cell>
          <cell r="D1947">
            <v>50525.78</v>
          </cell>
          <cell r="F1947" t="str">
            <v>CATS</v>
          </cell>
          <cell r="H1947" t="str">
            <v>8039</v>
          </cell>
          <cell r="I1947" t="str">
            <v>A</v>
          </cell>
          <cell r="J1947" t="str">
            <v>cap_exp</v>
          </cell>
          <cell r="K1947" t="str">
            <v>cwip_curr_mth</v>
          </cell>
          <cell r="M1947" t="str">
            <v>2010/12/1/8/A/0</v>
          </cell>
        </row>
        <row r="1948">
          <cell r="A1948" t="str">
            <v>1947</v>
          </cell>
          <cell r="B1948" t="str">
            <v>CI5_8039</v>
          </cell>
          <cell r="C1948" t="str">
            <v>8039 - End of Month CWIP Balance</v>
          </cell>
          <cell r="D1948">
            <v>375653.93</v>
          </cell>
          <cell r="F1948" t="str">
            <v>CATS</v>
          </cell>
          <cell r="H1948" t="str">
            <v>8039</v>
          </cell>
          <cell r="J1948" t="str">
            <v>cap_exp</v>
          </cell>
          <cell r="K1948" t="str">
            <v>end_cwip_bal</v>
          </cell>
          <cell r="M1948" t="str">
            <v>2010/12/1/8/A/0</v>
          </cell>
        </row>
        <row r="1949">
          <cell r="A1949" t="str">
            <v>1948</v>
          </cell>
          <cell r="B1949" t="str">
            <v>CI7_8039</v>
          </cell>
          <cell r="C1949" t="str">
            <v>8039 - Plant Additions</v>
          </cell>
          <cell r="D1949">
            <v>390784952.81999999</v>
          </cell>
          <cell r="F1949" t="str">
            <v>CATS</v>
          </cell>
          <cell r="H1949" t="str">
            <v>8039</v>
          </cell>
          <cell r="I1949" t="str">
            <v>A</v>
          </cell>
          <cell r="J1949" t="str">
            <v>cap_exp</v>
          </cell>
          <cell r="K1949" t="str">
            <v>plt_add</v>
          </cell>
          <cell r="M1949" t="str">
            <v>2010/12/1/8/A/0</v>
          </cell>
        </row>
        <row r="1950">
          <cell r="A1950" t="str">
            <v>1949</v>
          </cell>
          <cell r="B1950" t="str">
            <v>CI8_8039</v>
          </cell>
          <cell r="C1950" t="str">
            <v>8039 - Retirements</v>
          </cell>
          <cell r="D1950">
            <v>0</v>
          </cell>
          <cell r="F1950" t="str">
            <v>CATS</v>
          </cell>
          <cell r="H1950" t="str">
            <v>8039</v>
          </cell>
          <cell r="I1950" t="str">
            <v>A</v>
          </cell>
          <cell r="J1950" t="str">
            <v>cap_exp</v>
          </cell>
          <cell r="K1950" t="str">
            <v>ret</v>
          </cell>
          <cell r="M1950" t="str">
            <v>2010/12/1/8/A/0</v>
          </cell>
        </row>
        <row r="1951">
          <cell r="A1951" t="str">
            <v>1950</v>
          </cell>
          <cell r="B1951" t="str">
            <v>CI9_8039</v>
          </cell>
          <cell r="C1951" t="str">
            <v>8039 - Plant Trans and Adjs</v>
          </cell>
          <cell r="D1951">
            <v>0</v>
          </cell>
          <cell r="F1951" t="str">
            <v>CATS</v>
          </cell>
          <cell r="H1951" t="str">
            <v>8039</v>
          </cell>
          <cell r="I1951" t="str">
            <v>A</v>
          </cell>
          <cell r="J1951" t="str">
            <v>cap_exp</v>
          </cell>
          <cell r="K1951" t="str">
            <v>plt_tradjs</v>
          </cell>
          <cell r="M1951" t="str">
            <v>2010/12/1/8/A/0</v>
          </cell>
        </row>
        <row r="1952">
          <cell r="A1952" t="str">
            <v>1951</v>
          </cell>
          <cell r="B1952" t="str">
            <v>CIA_8039</v>
          </cell>
          <cell r="C1952" t="str">
            <v>8039 - Reserve Removal Cost</v>
          </cell>
          <cell r="D1952">
            <v>0</v>
          </cell>
          <cell r="F1952" t="str">
            <v>CATS</v>
          </cell>
          <cell r="H1952" t="str">
            <v>8039</v>
          </cell>
          <cell r="I1952" t="str">
            <v>A</v>
          </cell>
          <cell r="J1952" t="str">
            <v>cap_exp</v>
          </cell>
          <cell r="K1952" t="str">
            <v>resv_rem_cost</v>
          </cell>
          <cell r="M1952" t="str">
            <v>2010/12/1/8/A/0</v>
          </cell>
        </row>
        <row r="1953">
          <cell r="A1953" t="str">
            <v>1952</v>
          </cell>
          <cell r="B1953" t="str">
            <v>CIB_8039</v>
          </cell>
          <cell r="C1953" t="str">
            <v>8039 - Reserve Salvage</v>
          </cell>
          <cell r="D1953">
            <v>0</v>
          </cell>
          <cell r="F1953" t="str">
            <v>CATS</v>
          </cell>
          <cell r="H1953" t="str">
            <v>8039</v>
          </cell>
          <cell r="I1953" t="str">
            <v>A</v>
          </cell>
          <cell r="J1953" t="str">
            <v>cap_exp</v>
          </cell>
          <cell r="K1953" t="str">
            <v>resv_salv</v>
          </cell>
          <cell r="M1953" t="str">
            <v>2010/12/1/8/A/0</v>
          </cell>
        </row>
        <row r="1954">
          <cell r="A1954" t="str">
            <v>1953</v>
          </cell>
          <cell r="B1954" t="str">
            <v>CIC_8039</v>
          </cell>
          <cell r="C1954" t="str">
            <v>8039 - Reserve Trans and Adjs</v>
          </cell>
          <cell r="D1954">
            <v>0</v>
          </cell>
          <cell r="F1954" t="str">
            <v>CATS</v>
          </cell>
          <cell r="H1954" t="str">
            <v>8039</v>
          </cell>
          <cell r="I1954" t="str">
            <v>A</v>
          </cell>
          <cell r="J1954" t="str">
            <v>cap_exp</v>
          </cell>
          <cell r="K1954" t="str">
            <v>resv_tradjs</v>
          </cell>
          <cell r="M1954" t="str">
            <v>2010/12/1/8/A/0</v>
          </cell>
        </row>
        <row r="1955">
          <cell r="A1955" t="str">
            <v>1954</v>
          </cell>
          <cell r="B1955" t="str">
            <v>CIP_8039</v>
          </cell>
          <cell r="C1955" t="str">
            <v>8039 - Beginning of Month Plant Balance</v>
          </cell>
          <cell r="D1955">
            <v>1340735.78</v>
          </cell>
          <cell r="F1955" t="str">
            <v>PRIOR_JV</v>
          </cell>
          <cell r="H1955" t="str">
            <v>8039</v>
          </cell>
          <cell r="I1955" t="str">
            <v>P</v>
          </cell>
          <cell r="J1955" t="str">
            <v>cap_exp</v>
          </cell>
          <cell r="K1955" t="str">
            <v>beg_plant_bal</v>
          </cell>
          <cell r="M1955" t="str">
            <v>2010/12/1/8/A/0</v>
          </cell>
        </row>
        <row r="1956">
          <cell r="A1956" t="str">
            <v>1955</v>
          </cell>
          <cell r="B1956" t="str">
            <v>CIQ_8039</v>
          </cell>
          <cell r="C1956" t="str">
            <v>8039 - Beginning of Month Reserve Balance</v>
          </cell>
          <cell r="D1956">
            <v>63167.7</v>
          </cell>
          <cell r="F1956" t="str">
            <v>PRIOR_JV</v>
          </cell>
          <cell r="H1956" t="str">
            <v>8039</v>
          </cell>
          <cell r="I1956" t="str">
            <v>P</v>
          </cell>
          <cell r="J1956" t="str">
            <v>cap_exp</v>
          </cell>
          <cell r="K1956" t="str">
            <v>beg_resv_bal</v>
          </cell>
          <cell r="M1956" t="str">
            <v>2010/12/1/8/A/0</v>
          </cell>
        </row>
        <row r="1957">
          <cell r="A1957" t="str">
            <v>1956</v>
          </cell>
          <cell r="B1957" t="str">
            <v>CIR_8039</v>
          </cell>
          <cell r="C1957" t="str">
            <v>8039 - End of Month Plant Balance</v>
          </cell>
          <cell r="D1957">
            <v>392125688.60000002</v>
          </cell>
          <cell r="F1957" t="str">
            <v>CALC</v>
          </cell>
          <cell r="H1957" t="str">
            <v>8039</v>
          </cell>
          <cell r="J1957" t="str">
            <v>cap_exp</v>
          </cell>
          <cell r="K1957" t="str">
            <v>end_plant_bal</v>
          </cell>
          <cell r="M1957" t="str">
            <v>2010/12/1/8/A/0</v>
          </cell>
        </row>
        <row r="1958">
          <cell r="A1958" t="str">
            <v>1957</v>
          </cell>
          <cell r="B1958" t="str">
            <v>CIS_8039</v>
          </cell>
          <cell r="C1958" t="str">
            <v>8039 - End of Month Reserve Balance</v>
          </cell>
          <cell r="D1958">
            <v>854101.82</v>
          </cell>
          <cell r="F1958" t="str">
            <v>CALC</v>
          </cell>
          <cell r="H1958" t="str">
            <v>8039</v>
          </cell>
          <cell r="J1958" t="str">
            <v>cap_exp</v>
          </cell>
          <cell r="K1958" t="str">
            <v>end_resv_bal</v>
          </cell>
          <cell r="M1958" t="str">
            <v>2010/12/1/8/A/0</v>
          </cell>
        </row>
        <row r="1959">
          <cell r="A1959" t="str">
            <v>1958</v>
          </cell>
          <cell r="B1959" t="str">
            <v>CO1_8039</v>
          </cell>
          <cell r="C1959" t="str">
            <v>8039 - Beginning of Month Net Book</v>
          </cell>
          <cell r="D1959">
            <v>388673847.49000001</v>
          </cell>
          <cell r="F1959" t="str">
            <v>CALC</v>
          </cell>
          <cell r="H1959" t="str">
            <v>8039</v>
          </cell>
          <cell r="J1959" t="str">
            <v>cap_exp</v>
          </cell>
          <cell r="K1959" t="str">
            <v>beg_net_book</v>
          </cell>
          <cell r="M1959" t="str">
            <v>2010/12/1/8/A/0</v>
          </cell>
        </row>
        <row r="1960">
          <cell r="A1960" t="str">
            <v>1959</v>
          </cell>
          <cell r="B1960" t="str">
            <v>CO2_8039</v>
          </cell>
          <cell r="C1960" t="str">
            <v>8039 - End of Month Net Book</v>
          </cell>
          <cell r="D1960">
            <v>391666396.17000002</v>
          </cell>
          <cell r="F1960" t="str">
            <v>CALC</v>
          </cell>
          <cell r="H1960" t="str">
            <v>8039</v>
          </cell>
          <cell r="J1960" t="str">
            <v>cap_exp</v>
          </cell>
          <cell r="K1960" t="str">
            <v>end_net_book</v>
          </cell>
          <cell r="M1960" t="str">
            <v>2010/12/1/8/A/0</v>
          </cell>
        </row>
        <row r="1961">
          <cell r="A1961" t="str">
            <v>1960</v>
          </cell>
          <cell r="B1961" t="str">
            <v>CO3_8039</v>
          </cell>
          <cell r="C1961" t="str">
            <v>8039 - Average Net Book</v>
          </cell>
          <cell r="D1961">
            <v>266524844.83000001</v>
          </cell>
          <cell r="F1961" t="str">
            <v>CALC</v>
          </cell>
          <cell r="H1961" t="str">
            <v>8039</v>
          </cell>
          <cell r="J1961" t="str">
            <v>cap_exp</v>
          </cell>
          <cell r="K1961" t="str">
            <v>avg_net_book</v>
          </cell>
          <cell r="M1961" t="str">
            <v>2010/12/1/8/A/0</v>
          </cell>
        </row>
        <row r="1962">
          <cell r="A1962" t="str">
            <v>1961</v>
          </cell>
          <cell r="B1962" t="str">
            <v>CO4_8039</v>
          </cell>
          <cell r="C1962" t="str">
            <v>8039 - Annual Equity Rate</v>
          </cell>
          <cell r="D1962">
            <v>4.7018999999999998E-2</v>
          </cell>
          <cell r="F1962" t="str">
            <v>CALC</v>
          </cell>
          <cell r="H1962" t="str">
            <v>8039</v>
          </cell>
          <cell r="J1962" t="str">
            <v>cap_exp</v>
          </cell>
          <cell r="K1962" t="str">
            <v>equity_ror</v>
          </cell>
          <cell r="M1962" t="str">
            <v>2010/12/1/8/A/0</v>
          </cell>
        </row>
        <row r="1963">
          <cell r="A1963" t="str">
            <v>1962</v>
          </cell>
          <cell r="B1963" t="str">
            <v>CO5_8039</v>
          </cell>
          <cell r="C1963" t="str">
            <v>8039 - Annual Debt Rate</v>
          </cell>
          <cell r="D1963">
            <v>1.9473000000000001E-2</v>
          </cell>
          <cell r="F1963" t="str">
            <v>CALC</v>
          </cell>
          <cell r="H1963" t="str">
            <v>8039</v>
          </cell>
          <cell r="J1963" t="str">
            <v>cap_exp</v>
          </cell>
          <cell r="K1963" t="str">
            <v>debt_ror</v>
          </cell>
          <cell r="M1963" t="str">
            <v>2010/12/1/8/A/0</v>
          </cell>
        </row>
        <row r="1964">
          <cell r="A1964" t="str">
            <v>1963</v>
          </cell>
          <cell r="B1964" t="str">
            <v>CO6_8039</v>
          </cell>
          <cell r="C1964" t="str">
            <v>8039 - State Tax Rate</v>
          </cell>
          <cell r="D1964">
            <v>5.5E-2</v>
          </cell>
          <cell r="F1964" t="str">
            <v>CALC</v>
          </cell>
          <cell r="H1964" t="str">
            <v>8039</v>
          </cell>
          <cell r="J1964" t="str">
            <v>cap_exp</v>
          </cell>
          <cell r="K1964" t="str">
            <v>state_tax_rate</v>
          </cell>
          <cell r="M1964" t="str">
            <v>2010/12/1/8/A/0</v>
          </cell>
        </row>
        <row r="1965">
          <cell r="A1965" t="str">
            <v>1964</v>
          </cell>
          <cell r="B1965" t="str">
            <v>CO7_8039</v>
          </cell>
          <cell r="C1965" t="str">
            <v>8039 - Federal Tax Rate</v>
          </cell>
          <cell r="D1965">
            <v>0.35</v>
          </cell>
          <cell r="F1965" t="str">
            <v>CALC</v>
          </cell>
          <cell r="H1965" t="str">
            <v>8039</v>
          </cell>
          <cell r="J1965" t="str">
            <v>cap_exp</v>
          </cell>
          <cell r="K1965" t="str">
            <v>fed_tax_rate</v>
          </cell>
          <cell r="M1965" t="str">
            <v>2010/12/1/8/A/0</v>
          </cell>
        </row>
        <row r="1966">
          <cell r="A1966" t="str">
            <v>1965</v>
          </cell>
          <cell r="B1966" t="str">
            <v>CO8_8039</v>
          </cell>
          <cell r="C1966" t="str">
            <v>8039 - Grossed State Tax Rate</v>
          </cell>
          <cell r="D1966">
            <v>5.8201058201058198E-2</v>
          </cell>
          <cell r="F1966" t="str">
            <v>CALC</v>
          </cell>
          <cell r="H1966" t="str">
            <v>8039</v>
          </cell>
          <cell r="J1966" t="str">
            <v>cap_exp</v>
          </cell>
          <cell r="K1966" t="str">
            <v>gross_state_tax_rate</v>
          </cell>
          <cell r="M1966" t="str">
            <v>2010/12/1/8/A/0</v>
          </cell>
        </row>
        <row r="1967">
          <cell r="A1967" t="str">
            <v>1966</v>
          </cell>
          <cell r="B1967" t="str">
            <v>CO9_8039</v>
          </cell>
          <cell r="C1967" t="str">
            <v>8039 - Grossed Federal Tax Rate</v>
          </cell>
          <cell r="D1967">
            <v>0.53846153846153799</v>
          </cell>
          <cell r="F1967" t="str">
            <v>CALC</v>
          </cell>
          <cell r="H1967" t="str">
            <v>8039</v>
          </cell>
          <cell r="J1967" t="str">
            <v>cap_exp</v>
          </cell>
          <cell r="K1967" t="str">
            <v>gross_fed_tax_rate</v>
          </cell>
          <cell r="M1967" t="str">
            <v>2010/12/1/8/A/0</v>
          </cell>
        </row>
        <row r="1968">
          <cell r="A1968" t="str">
            <v>1967</v>
          </cell>
          <cell r="B1968" t="str">
            <v>COA_8039</v>
          </cell>
          <cell r="C1968" t="str">
            <v>8039 - Return on Equity Amount</v>
          </cell>
          <cell r="D1968">
            <v>1044324.29949738</v>
          </cell>
          <cell r="F1968" t="str">
            <v>CALC</v>
          </cell>
          <cell r="H1968" t="str">
            <v>8039</v>
          </cell>
          <cell r="J1968" t="str">
            <v>cap_exp</v>
          </cell>
          <cell r="K1968" t="str">
            <v>equity_ror_amt</v>
          </cell>
          <cell r="M1968" t="str">
            <v>2010/12/1/8/A/0</v>
          </cell>
        </row>
        <row r="1969">
          <cell r="A1969" t="str">
            <v>1968</v>
          </cell>
          <cell r="B1969" t="str">
            <v>COB_8039</v>
          </cell>
          <cell r="C1969" t="str">
            <v>8039 - State Tax Amount</v>
          </cell>
          <cell r="D1969">
            <v>60780.779335826803</v>
          </cell>
          <cell r="F1969" t="str">
            <v>CALC</v>
          </cell>
          <cell r="H1969" t="str">
            <v>8039</v>
          </cell>
          <cell r="J1969" t="str">
            <v>cap_exp</v>
          </cell>
          <cell r="K1969" t="str">
            <v>state_tax_amt</v>
          </cell>
          <cell r="M1969" t="str">
            <v>2010/12/1/8/A/0</v>
          </cell>
        </row>
        <row r="1970">
          <cell r="A1970" t="str">
            <v>1969</v>
          </cell>
          <cell r="B1970" t="str">
            <v>COC_8039</v>
          </cell>
          <cell r="C1970" t="str">
            <v>8039 - Federal Tax Amount</v>
          </cell>
          <cell r="D1970">
            <v>595056.58091019304</v>
          </cell>
          <cell r="F1970" t="str">
            <v>CALC</v>
          </cell>
          <cell r="H1970" t="str">
            <v>8039</v>
          </cell>
          <cell r="J1970" t="str">
            <v>cap_exp</v>
          </cell>
          <cell r="K1970" t="str">
            <v>fed_tax_amt</v>
          </cell>
          <cell r="M1970" t="str">
            <v>2010/12/1/8/A/0</v>
          </cell>
        </row>
        <row r="1971">
          <cell r="A1971" t="str">
            <v>1970</v>
          </cell>
          <cell r="B1971" t="str">
            <v>COD_8039</v>
          </cell>
          <cell r="C1971" t="str">
            <v>8039 - Return on Debt Amount</v>
          </cell>
          <cell r="D1971">
            <v>432516.51819012401</v>
          </cell>
          <cell r="F1971" t="str">
            <v>CALC</v>
          </cell>
          <cell r="H1971" t="str">
            <v>8039</v>
          </cell>
          <cell r="J1971" t="str">
            <v>cap_exp</v>
          </cell>
          <cell r="K1971" t="str">
            <v>debt_ror_amt</v>
          </cell>
          <cell r="M1971" t="str">
            <v>2010/12/1/8/A/0</v>
          </cell>
        </row>
        <row r="1972">
          <cell r="A1972" t="str">
            <v>1971</v>
          </cell>
          <cell r="B1972" t="str">
            <v>COE_8039</v>
          </cell>
          <cell r="C1972" t="str">
            <v>8039 - Total Cap Exp Amount</v>
          </cell>
          <cell r="D1972">
            <v>2923612.2979335301</v>
          </cell>
          <cell r="F1972" t="str">
            <v>CALC</v>
          </cell>
          <cell r="H1972" t="str">
            <v>8039</v>
          </cell>
          <cell r="J1972" t="str">
            <v>cap_exp</v>
          </cell>
          <cell r="K1972" t="str">
            <v>total_amt</v>
          </cell>
          <cell r="M1972" t="str">
            <v>2010/12/1/8/A/0</v>
          </cell>
        </row>
        <row r="1973">
          <cell r="A1973" t="str">
            <v>1972</v>
          </cell>
          <cell r="B1973" t="str">
            <v>COF_8039</v>
          </cell>
          <cell r="C1973" t="str">
            <v>8039 - CP Allocation Factor</v>
          </cell>
          <cell r="D1973">
            <v>0.92307692299999999</v>
          </cell>
          <cell r="F1973" t="str">
            <v>CALC</v>
          </cell>
          <cell r="H1973" t="str">
            <v>8039</v>
          </cell>
          <cell r="J1973" t="str">
            <v>cap_exp</v>
          </cell>
          <cell r="K1973" t="str">
            <v>alloc_cp</v>
          </cell>
          <cell r="M1973" t="str">
            <v>2010/12/1/8/A/0</v>
          </cell>
        </row>
        <row r="1974">
          <cell r="A1974" t="str">
            <v>1973</v>
          </cell>
          <cell r="B1974" t="str">
            <v>COG_8039</v>
          </cell>
          <cell r="C1974" t="str">
            <v>8039 - GCP Allocation Factor</v>
          </cell>
          <cell r="D1974">
            <v>0</v>
          </cell>
          <cell r="F1974" t="str">
            <v>CALC</v>
          </cell>
          <cell r="H1974" t="str">
            <v>8039</v>
          </cell>
          <cell r="J1974" t="str">
            <v>cap_exp</v>
          </cell>
          <cell r="K1974" t="str">
            <v>alloc_gcp</v>
          </cell>
          <cell r="M1974" t="str">
            <v>2010/12/1/8/A/0</v>
          </cell>
        </row>
        <row r="1975">
          <cell r="A1975" t="str">
            <v>1974</v>
          </cell>
          <cell r="B1975" t="str">
            <v>COH_8039</v>
          </cell>
          <cell r="C1975" t="str">
            <v>8039 - Energy Allocation Factor</v>
          </cell>
          <cell r="D1975">
            <v>7.6923077000000006E-2</v>
          </cell>
          <cell r="F1975" t="str">
            <v>CALC</v>
          </cell>
          <cell r="H1975" t="str">
            <v>8039</v>
          </cell>
          <cell r="J1975" t="str">
            <v>cap_exp</v>
          </cell>
          <cell r="K1975" t="str">
            <v>alloc_engy</v>
          </cell>
          <cell r="M1975" t="str">
            <v>2010/12/1/8/A/0</v>
          </cell>
        </row>
        <row r="1976">
          <cell r="A1976" t="str">
            <v>1975</v>
          </cell>
          <cell r="B1976" t="str">
            <v>COI_8039</v>
          </cell>
          <cell r="C1976" t="str">
            <v>8039 - CP Allocation Cap Exp Amount</v>
          </cell>
          <cell r="D1976">
            <v>2698719.0440214402</v>
          </cell>
          <cell r="F1976" t="str">
            <v>CALC</v>
          </cell>
          <cell r="H1976" t="str">
            <v>8039</v>
          </cell>
          <cell r="J1976" t="str">
            <v>cap_exp</v>
          </cell>
          <cell r="K1976" t="str">
            <v>alloc_cp_amt</v>
          </cell>
          <cell r="M1976" t="str">
            <v>2010/12/1/8/A/0</v>
          </cell>
        </row>
        <row r="1977">
          <cell r="A1977" t="str">
            <v>1976</v>
          </cell>
          <cell r="B1977" t="str">
            <v>COJ_8039</v>
          </cell>
          <cell r="C1977" t="str">
            <v>8039 - GCP Allocation Cap Exp Amount</v>
          </cell>
          <cell r="D1977">
            <v>0</v>
          </cell>
          <cell r="F1977" t="str">
            <v>CALC</v>
          </cell>
          <cell r="H1977" t="str">
            <v>8039</v>
          </cell>
          <cell r="J1977" t="str">
            <v>cap_exp</v>
          </cell>
          <cell r="K1977" t="str">
            <v>alloc_gcp_amt</v>
          </cell>
          <cell r="M1977" t="str">
            <v>2010/12/1/8/A/0</v>
          </cell>
        </row>
        <row r="1978">
          <cell r="A1978" t="str">
            <v>1977</v>
          </cell>
          <cell r="B1978" t="str">
            <v>COK_8039</v>
          </cell>
          <cell r="C1978" t="str">
            <v>8039 - Energy Allocation Cap Exp Amount</v>
          </cell>
          <cell r="D1978">
            <v>224893.253912088</v>
          </cell>
          <cell r="F1978" t="str">
            <v>CALC</v>
          </cell>
          <cell r="H1978" t="str">
            <v>8039</v>
          </cell>
          <cell r="J1978" t="str">
            <v>cap_exp</v>
          </cell>
          <cell r="K1978" t="str">
            <v>alloc_engy_amt</v>
          </cell>
          <cell r="M1978" t="str">
            <v>2010/12/1/8/A/0</v>
          </cell>
        </row>
        <row r="1979">
          <cell r="A1979" t="str">
            <v>1978</v>
          </cell>
          <cell r="B1979" t="str">
            <v>COL_8039</v>
          </cell>
          <cell r="C1979" t="str">
            <v>8039 - CP Jurisdictional Factor</v>
          </cell>
          <cell r="D1979">
            <v>0.98031049999999997</v>
          </cell>
          <cell r="F1979" t="str">
            <v>CALC</v>
          </cell>
          <cell r="H1979" t="str">
            <v>8039</v>
          </cell>
          <cell r="J1979" t="str">
            <v>cap_exp</v>
          </cell>
          <cell r="K1979" t="str">
            <v>juris_cp_factor</v>
          </cell>
          <cell r="M1979" t="str">
            <v>2010/12/1/8/A/0</v>
          </cell>
        </row>
        <row r="1980">
          <cell r="A1980" t="str">
            <v>1979</v>
          </cell>
          <cell r="B1980" t="str">
            <v>COM_8039</v>
          </cell>
          <cell r="C1980" t="str">
            <v>8039 - GCP Jurisdictional Factor</v>
          </cell>
          <cell r="D1980">
            <v>1</v>
          </cell>
          <cell r="F1980" t="str">
            <v>CALC</v>
          </cell>
          <cell r="H1980" t="str">
            <v>8039</v>
          </cell>
          <cell r="J1980" t="str">
            <v>cap_exp</v>
          </cell>
          <cell r="K1980" t="str">
            <v>juris_gcp_factor</v>
          </cell>
          <cell r="M1980" t="str">
            <v>2010/12/1/8/A/0</v>
          </cell>
        </row>
        <row r="1981">
          <cell r="A1981" t="str">
            <v>1980</v>
          </cell>
          <cell r="B1981" t="str">
            <v>CON_8039</v>
          </cell>
          <cell r="C1981" t="str">
            <v>8039 - Energy Jurisdictional Factor</v>
          </cell>
          <cell r="D1981">
            <v>0.980271</v>
          </cell>
          <cell r="F1981" t="str">
            <v>CALC</v>
          </cell>
          <cell r="H1981" t="str">
            <v>8039</v>
          </cell>
          <cell r="J1981" t="str">
            <v>cap_exp</v>
          </cell>
          <cell r="K1981" t="str">
            <v>juris_engy_factor</v>
          </cell>
          <cell r="M1981" t="str">
            <v>2010/12/1/8/A/0</v>
          </cell>
        </row>
        <row r="1982">
          <cell r="A1982" t="str">
            <v>1981</v>
          </cell>
          <cell r="B1982" t="str">
            <v>COO_8039</v>
          </cell>
          <cell r="C1982" t="str">
            <v>8039 - CP Jurisdictional Cap Exp Amount</v>
          </cell>
          <cell r="D1982">
            <v>2645582.6154041798</v>
          </cell>
          <cell r="F1982" t="str">
            <v>CALC</v>
          </cell>
          <cell r="H1982" t="str">
            <v>8039</v>
          </cell>
          <cell r="J1982" t="str">
            <v>cap_exp</v>
          </cell>
          <cell r="K1982" t="str">
            <v>juris_cp_amt</v>
          </cell>
          <cell r="M1982" t="str">
            <v>2010/12/1/8/A/0</v>
          </cell>
        </row>
        <row r="1983">
          <cell r="A1983" t="str">
            <v>1982</v>
          </cell>
          <cell r="B1983" t="str">
            <v>COP_8039</v>
          </cell>
          <cell r="C1983" t="str">
            <v>8039 - GCP Jurisdictional Cap Exp Amount</v>
          </cell>
          <cell r="D1983">
            <v>0</v>
          </cell>
          <cell r="F1983" t="str">
            <v>CALC</v>
          </cell>
          <cell r="H1983" t="str">
            <v>8039</v>
          </cell>
          <cell r="J1983" t="str">
            <v>cap_exp</v>
          </cell>
          <cell r="K1983" t="str">
            <v>juris_gcp_amt</v>
          </cell>
          <cell r="M1983" t="str">
            <v>2010/12/1/8/A/0</v>
          </cell>
        </row>
        <row r="1984">
          <cell r="A1984" t="str">
            <v>1983</v>
          </cell>
          <cell r="B1984" t="str">
            <v>COQ_8039</v>
          </cell>
          <cell r="C1984" t="str">
            <v>8039 - Energy Jurisdictional Cap Exp Amount</v>
          </cell>
          <cell r="D1984">
            <v>220456.334905656</v>
          </cell>
          <cell r="F1984" t="str">
            <v>CALC</v>
          </cell>
          <cell r="H1984" t="str">
            <v>8039</v>
          </cell>
          <cell r="J1984" t="str">
            <v>cap_exp</v>
          </cell>
          <cell r="K1984" t="str">
            <v>juris_engy_amt</v>
          </cell>
          <cell r="M1984" t="str">
            <v>2010/12/1/8/A/0</v>
          </cell>
        </row>
        <row r="1985">
          <cell r="A1985" t="str">
            <v>1984</v>
          </cell>
          <cell r="B1985" t="str">
            <v>COR_8039</v>
          </cell>
          <cell r="C1985" t="str">
            <v>8039 - Total Jurisdictional Cap Exp Amount</v>
          </cell>
          <cell r="D1985">
            <v>2866038.95030984</v>
          </cell>
          <cell r="F1985" t="str">
            <v>CALC</v>
          </cell>
          <cell r="H1985" t="str">
            <v>8039</v>
          </cell>
          <cell r="J1985" t="str">
            <v>cap_exp</v>
          </cell>
          <cell r="K1985" t="str">
            <v>total_juris_amt</v>
          </cell>
          <cell r="M1985" t="str">
            <v>2010/12/1/8/A/0</v>
          </cell>
        </row>
        <row r="1986">
          <cell r="A1986" t="str">
            <v>1985</v>
          </cell>
          <cell r="B1986" t="str">
            <v>CI6_8039</v>
          </cell>
          <cell r="C1986" t="str">
            <v>8039 - CWIP Closed</v>
          </cell>
          <cell r="D1986">
            <v>-387051995.80000001</v>
          </cell>
          <cell r="F1986" t="str">
            <v>MANUAL</v>
          </cell>
          <cell r="I1986" t="str">
            <v>M</v>
          </cell>
          <cell r="J1986" t="str">
            <v>cap_exp</v>
          </cell>
          <cell r="K1986" t="str">
            <v>cwip_closed</v>
          </cell>
          <cell r="M1986" t="str">
            <v>2010/12/1/8/A/0</v>
          </cell>
        </row>
        <row r="1987">
          <cell r="A1987" t="str">
            <v>1986</v>
          </cell>
          <cell r="B1987" t="str">
            <v>CIN_8039</v>
          </cell>
          <cell r="C1987" t="str">
            <v>8039 - Beginning of Month CWIP Balance</v>
          </cell>
          <cell r="D1987">
            <v>-374</v>
          </cell>
          <cell r="F1987" t="str">
            <v>PRIOR_JV</v>
          </cell>
          <cell r="H1987" t="str">
            <v>8039</v>
          </cell>
          <cell r="I1987" t="str">
            <v>P</v>
          </cell>
          <cell r="J1987" t="str">
            <v>cap_exp</v>
          </cell>
          <cell r="K1987" t="str">
            <v>beg_cwip_bal</v>
          </cell>
          <cell r="M1987" t="str">
            <v>2010/12/1/8/A/0</v>
          </cell>
        </row>
        <row r="1988">
          <cell r="A1988" t="str">
            <v>1987</v>
          </cell>
          <cell r="B1988" t="str">
            <v>CIN_8039</v>
          </cell>
          <cell r="C1988" t="str">
            <v>8039 - Beginning of Month CWIP Balance</v>
          </cell>
          <cell r="D1988">
            <v>387396653.41000003</v>
          </cell>
          <cell r="F1988" t="str">
            <v>PRIOR_JV</v>
          </cell>
          <cell r="H1988" t="str">
            <v>8039</v>
          </cell>
          <cell r="I1988" t="str">
            <v>P</v>
          </cell>
          <cell r="J1988" t="str">
            <v>cap_exp</v>
          </cell>
          <cell r="K1988" t="str">
            <v>beg_cwip_bal</v>
          </cell>
          <cell r="M1988" t="str">
            <v>2010/12/1/8/A/0</v>
          </cell>
        </row>
        <row r="1989">
          <cell r="A1989" t="str">
            <v>1988</v>
          </cell>
          <cell r="B1989" t="str">
            <v>OM5_8169</v>
          </cell>
          <cell r="C1989" t="str">
            <v>169 - CP Allocation O &amp; M Exp Amount</v>
          </cell>
          <cell r="D1989">
            <v>20096.22</v>
          </cell>
          <cell r="F1989" t="str">
            <v>CALC</v>
          </cell>
          <cell r="H1989" t="str">
            <v>169</v>
          </cell>
          <cell r="I1989" t="str">
            <v>C</v>
          </cell>
          <cell r="J1989" t="str">
            <v>om_exp</v>
          </cell>
          <cell r="K1989" t="str">
            <v>alloc_cp_amt</v>
          </cell>
          <cell r="M1989" t="str">
            <v>2010/12/1/8/A/0</v>
          </cell>
        </row>
        <row r="1990">
          <cell r="A1990" t="str">
            <v>1989</v>
          </cell>
          <cell r="B1990" t="str">
            <v>OM5_8169</v>
          </cell>
          <cell r="C1990" t="str">
            <v>169 - CP Allocation O &amp; M Exp Amount</v>
          </cell>
          <cell r="D1990">
            <v>26425.25</v>
          </cell>
          <cell r="F1990" t="str">
            <v>CALC</v>
          </cell>
          <cell r="H1990" t="str">
            <v>169</v>
          </cell>
          <cell r="I1990" t="str">
            <v>C</v>
          </cell>
          <cell r="J1990" t="str">
            <v>om_exp</v>
          </cell>
          <cell r="K1990" t="str">
            <v>alloc_cp_amt</v>
          </cell>
          <cell r="M1990" t="str">
            <v>2010/12/1/8/A/0</v>
          </cell>
        </row>
        <row r="1991">
          <cell r="A1991" t="str">
            <v>1990</v>
          </cell>
          <cell r="B1991" t="str">
            <v>OM5_8169</v>
          </cell>
          <cell r="C1991" t="str">
            <v>169 - CP Allocation O &amp; M Exp Amount</v>
          </cell>
          <cell r="D1991">
            <v>15637.59</v>
          </cell>
          <cell r="F1991" t="str">
            <v>CALC</v>
          </cell>
          <cell r="H1991" t="str">
            <v>169</v>
          </cell>
          <cell r="I1991" t="str">
            <v>C</v>
          </cell>
          <cell r="J1991" t="str">
            <v>om_exp</v>
          </cell>
          <cell r="K1991" t="str">
            <v>alloc_cp_amt</v>
          </cell>
          <cell r="M1991" t="str">
            <v>2010/12/1/8/A/0</v>
          </cell>
        </row>
        <row r="1992">
          <cell r="A1992" t="str">
            <v>1991</v>
          </cell>
          <cell r="B1992" t="str">
            <v>OM5_8169</v>
          </cell>
          <cell r="C1992" t="str">
            <v>169 - CP Allocation O &amp; M Exp Amount</v>
          </cell>
          <cell r="D1992">
            <v>12666.3</v>
          </cell>
          <cell r="F1992" t="str">
            <v>CALC</v>
          </cell>
          <cell r="H1992" t="str">
            <v>169</v>
          </cell>
          <cell r="I1992" t="str">
            <v>C</v>
          </cell>
          <cell r="J1992" t="str">
            <v>om_exp</v>
          </cell>
          <cell r="K1992" t="str">
            <v>alloc_cp_amt</v>
          </cell>
          <cell r="M1992" t="str">
            <v>2010/12/1/8/A/0</v>
          </cell>
        </row>
        <row r="1993">
          <cell r="A1993" t="str">
            <v>1992</v>
          </cell>
          <cell r="B1993" t="str">
            <v>OM5_8169</v>
          </cell>
          <cell r="C1993" t="str">
            <v>169 - CP Allocation O &amp; M Exp Amount</v>
          </cell>
          <cell r="D1993">
            <v>2747.91</v>
          </cell>
          <cell r="F1993" t="str">
            <v>CALC</v>
          </cell>
          <cell r="H1993" t="str">
            <v>169</v>
          </cell>
          <cell r="I1993" t="str">
            <v>C</v>
          </cell>
          <cell r="J1993" t="str">
            <v>om_exp</v>
          </cell>
          <cell r="K1993" t="str">
            <v>alloc_cp_amt</v>
          </cell>
          <cell r="M1993" t="str">
            <v>2010/12/1/8/A/0</v>
          </cell>
        </row>
        <row r="1994">
          <cell r="A1994" t="str">
            <v>1993</v>
          </cell>
          <cell r="B1994" t="str">
            <v>OM5_8169</v>
          </cell>
          <cell r="C1994" t="str">
            <v>169 - CP Allocation O &amp; M Exp Amount</v>
          </cell>
          <cell r="D1994">
            <v>1354.59</v>
          </cell>
          <cell r="F1994" t="str">
            <v>CALC</v>
          </cell>
          <cell r="H1994" t="str">
            <v>169</v>
          </cell>
          <cell r="I1994" t="str">
            <v>C</v>
          </cell>
          <cell r="J1994" t="str">
            <v>om_exp</v>
          </cell>
          <cell r="K1994" t="str">
            <v>alloc_cp_amt</v>
          </cell>
          <cell r="M1994" t="str">
            <v>2010/12/1/8/A/0</v>
          </cell>
        </row>
        <row r="1995">
          <cell r="A1995" t="str">
            <v>1994</v>
          </cell>
          <cell r="B1995" t="str">
            <v>OM5_8169</v>
          </cell>
          <cell r="C1995" t="str">
            <v>169 - CP Allocation O &amp; M Exp Amount</v>
          </cell>
          <cell r="D1995">
            <v>0</v>
          </cell>
          <cell r="F1995" t="str">
            <v>CALC</v>
          </cell>
          <cell r="H1995" t="str">
            <v>169</v>
          </cell>
          <cell r="I1995" t="str">
            <v>C</v>
          </cell>
          <cell r="J1995" t="str">
            <v>om_exp</v>
          </cell>
          <cell r="K1995" t="str">
            <v>alloc_cp_amt</v>
          </cell>
          <cell r="M1995" t="str">
            <v>2010/12/1/8/A/0</v>
          </cell>
        </row>
        <row r="1996">
          <cell r="A1996" t="str">
            <v>1995</v>
          </cell>
          <cell r="B1996" t="str">
            <v>OM2_8169</v>
          </cell>
          <cell r="C1996" t="str">
            <v>169 - CP Allocation Factor</v>
          </cell>
          <cell r="D1996">
            <v>1</v>
          </cell>
          <cell r="F1996" t="str">
            <v>CALC</v>
          </cell>
          <cell r="H1996" t="str">
            <v>169</v>
          </cell>
          <cell r="I1996" t="str">
            <v>C</v>
          </cell>
          <cell r="J1996" t="str">
            <v>om_exp</v>
          </cell>
          <cell r="K1996" t="str">
            <v>alloc_cp</v>
          </cell>
          <cell r="M1996" t="str">
            <v>2010/12/1/8/A/0</v>
          </cell>
        </row>
        <row r="1997">
          <cell r="A1997" t="str">
            <v>1996</v>
          </cell>
          <cell r="B1997" t="str">
            <v>OM2_8169</v>
          </cell>
          <cell r="C1997" t="str">
            <v>169 - CP Allocation Factor</v>
          </cell>
          <cell r="D1997">
            <v>1</v>
          </cell>
          <cell r="F1997" t="str">
            <v>CALC</v>
          </cell>
          <cell r="H1997" t="str">
            <v>169</v>
          </cell>
          <cell r="I1997" t="str">
            <v>C</v>
          </cell>
          <cell r="J1997" t="str">
            <v>om_exp</v>
          </cell>
          <cell r="K1997" t="str">
            <v>alloc_cp</v>
          </cell>
          <cell r="M1997" t="str">
            <v>2010/12/1/8/A/0</v>
          </cell>
        </row>
        <row r="1998">
          <cell r="A1998" t="str">
            <v>1997</v>
          </cell>
          <cell r="B1998" t="str">
            <v>OM2_8169</v>
          </cell>
          <cell r="C1998" t="str">
            <v>169 - CP Allocation Factor</v>
          </cell>
          <cell r="D1998">
            <v>1</v>
          </cell>
          <cell r="F1998" t="str">
            <v>CALC</v>
          </cell>
          <cell r="H1998" t="str">
            <v>169</v>
          </cell>
          <cell r="I1998" t="str">
            <v>C</v>
          </cell>
          <cell r="J1998" t="str">
            <v>om_exp</v>
          </cell>
          <cell r="K1998" t="str">
            <v>alloc_cp</v>
          </cell>
          <cell r="M1998" t="str">
            <v>2010/12/1/8/A/0</v>
          </cell>
        </row>
        <row r="1999">
          <cell r="A1999" t="str">
            <v>1998</v>
          </cell>
          <cell r="B1999" t="str">
            <v>OM2_8169</v>
          </cell>
          <cell r="C1999" t="str">
            <v>169 - CP Allocation Factor</v>
          </cell>
          <cell r="D1999">
            <v>1</v>
          </cell>
          <cell r="F1999" t="str">
            <v>CALC</v>
          </cell>
          <cell r="H1999" t="str">
            <v>169</v>
          </cell>
          <cell r="I1999" t="str">
            <v>C</v>
          </cell>
          <cell r="J1999" t="str">
            <v>om_exp</v>
          </cell>
          <cell r="K1999" t="str">
            <v>alloc_cp</v>
          </cell>
          <cell r="M1999" t="str">
            <v>2010/12/1/8/A/0</v>
          </cell>
        </row>
        <row r="2000">
          <cell r="A2000" t="str">
            <v>1999</v>
          </cell>
          <cell r="B2000" t="str">
            <v>OM2_8169</v>
          </cell>
          <cell r="C2000" t="str">
            <v>169 - CP Allocation Factor</v>
          </cell>
          <cell r="D2000">
            <v>1</v>
          </cell>
          <cell r="F2000" t="str">
            <v>CALC</v>
          </cell>
          <cell r="H2000" t="str">
            <v>169</v>
          </cell>
          <cell r="I2000" t="str">
            <v>C</v>
          </cell>
          <cell r="J2000" t="str">
            <v>om_exp</v>
          </cell>
          <cell r="K2000" t="str">
            <v>alloc_cp</v>
          </cell>
          <cell r="M2000" t="str">
            <v>2010/12/1/8/A/0</v>
          </cell>
        </row>
        <row r="2001">
          <cell r="A2001" t="str">
            <v>2000</v>
          </cell>
          <cell r="B2001" t="str">
            <v>OM2_8169</v>
          </cell>
          <cell r="C2001" t="str">
            <v>169 - CP Allocation Factor</v>
          </cell>
          <cell r="D2001">
            <v>1</v>
          </cell>
          <cell r="F2001" t="str">
            <v>CALC</v>
          </cell>
          <cell r="H2001" t="str">
            <v>169</v>
          </cell>
          <cell r="I2001" t="str">
            <v>C</v>
          </cell>
          <cell r="J2001" t="str">
            <v>om_exp</v>
          </cell>
          <cell r="K2001" t="str">
            <v>alloc_cp</v>
          </cell>
          <cell r="M2001" t="str">
            <v>2010/12/1/8/A/0</v>
          </cell>
        </row>
        <row r="2002">
          <cell r="A2002" t="str">
            <v>2001</v>
          </cell>
          <cell r="B2002" t="str">
            <v>OM2_8169</v>
          </cell>
          <cell r="C2002" t="str">
            <v>169 - CP Allocation Factor</v>
          </cell>
          <cell r="D2002">
            <v>1</v>
          </cell>
          <cell r="F2002" t="str">
            <v>CALC</v>
          </cell>
          <cell r="H2002" t="str">
            <v>169</v>
          </cell>
          <cell r="I2002" t="str">
            <v>C</v>
          </cell>
          <cell r="J2002" t="str">
            <v>om_exp</v>
          </cell>
          <cell r="K2002" t="str">
            <v>alloc_cp</v>
          </cell>
          <cell r="M2002" t="str">
            <v>2010/12/1/8/A/0</v>
          </cell>
        </row>
        <row r="2003">
          <cell r="A2003" t="str">
            <v>2002</v>
          </cell>
          <cell r="B2003" t="str">
            <v>OM6_8169</v>
          </cell>
          <cell r="C2003" t="str">
            <v>169 - GCP Allocation O &amp; M Exp Amount</v>
          </cell>
          <cell r="D2003">
            <v>0</v>
          </cell>
          <cell r="F2003" t="str">
            <v>CALC</v>
          </cell>
          <cell r="H2003" t="str">
            <v>169</v>
          </cell>
          <cell r="I2003" t="str">
            <v>C</v>
          </cell>
          <cell r="J2003" t="str">
            <v>om_exp</v>
          </cell>
          <cell r="K2003" t="str">
            <v>alloc_gcp_amt</v>
          </cell>
          <cell r="M2003" t="str">
            <v>2010/12/1/8/A/0</v>
          </cell>
        </row>
        <row r="2004">
          <cell r="A2004" t="str">
            <v>2003</v>
          </cell>
          <cell r="B2004" t="str">
            <v>OM6_8169</v>
          </cell>
          <cell r="C2004" t="str">
            <v>169 - GCP Allocation O &amp; M Exp Amount</v>
          </cell>
          <cell r="D2004">
            <v>0</v>
          </cell>
          <cell r="F2004" t="str">
            <v>CALC</v>
          </cell>
          <cell r="H2004" t="str">
            <v>169</v>
          </cell>
          <cell r="I2004" t="str">
            <v>C</v>
          </cell>
          <cell r="J2004" t="str">
            <v>om_exp</v>
          </cell>
          <cell r="K2004" t="str">
            <v>alloc_gcp_amt</v>
          </cell>
          <cell r="M2004" t="str">
            <v>2010/12/1/8/A/0</v>
          </cell>
        </row>
        <row r="2005">
          <cell r="A2005" t="str">
            <v>2004</v>
          </cell>
          <cell r="B2005" t="str">
            <v>OM6_8169</v>
          </cell>
          <cell r="C2005" t="str">
            <v>169 - GCP Allocation O &amp; M Exp Amount</v>
          </cell>
          <cell r="D2005">
            <v>0</v>
          </cell>
          <cell r="F2005" t="str">
            <v>CALC</v>
          </cell>
          <cell r="H2005" t="str">
            <v>169</v>
          </cell>
          <cell r="I2005" t="str">
            <v>C</v>
          </cell>
          <cell r="J2005" t="str">
            <v>om_exp</v>
          </cell>
          <cell r="K2005" t="str">
            <v>alloc_gcp_amt</v>
          </cell>
          <cell r="M2005" t="str">
            <v>2010/12/1/8/A/0</v>
          </cell>
        </row>
        <row r="2006">
          <cell r="A2006" t="str">
            <v>2005</v>
          </cell>
          <cell r="B2006" t="str">
            <v>OM6_8169</v>
          </cell>
          <cell r="C2006" t="str">
            <v>169 - GCP Allocation O &amp; M Exp Amount</v>
          </cell>
          <cell r="D2006">
            <v>0</v>
          </cell>
          <cell r="F2006" t="str">
            <v>CALC</v>
          </cell>
          <cell r="H2006" t="str">
            <v>169</v>
          </cell>
          <cell r="I2006" t="str">
            <v>C</v>
          </cell>
          <cell r="J2006" t="str">
            <v>om_exp</v>
          </cell>
          <cell r="K2006" t="str">
            <v>alloc_gcp_amt</v>
          </cell>
          <cell r="M2006" t="str">
            <v>2010/12/1/8/A/0</v>
          </cell>
        </row>
        <row r="2007">
          <cell r="A2007" t="str">
            <v>2006</v>
          </cell>
          <cell r="B2007" t="str">
            <v>OM6_8169</v>
          </cell>
          <cell r="C2007" t="str">
            <v>169 - GCP Allocation O &amp; M Exp Amount</v>
          </cell>
          <cell r="D2007">
            <v>0</v>
          </cell>
          <cell r="F2007" t="str">
            <v>CALC</v>
          </cell>
          <cell r="H2007" t="str">
            <v>169</v>
          </cell>
          <cell r="I2007" t="str">
            <v>C</v>
          </cell>
          <cell r="J2007" t="str">
            <v>om_exp</v>
          </cell>
          <cell r="K2007" t="str">
            <v>alloc_gcp_amt</v>
          </cell>
          <cell r="M2007" t="str">
            <v>2010/12/1/8/A/0</v>
          </cell>
        </row>
        <row r="2008">
          <cell r="A2008" t="str">
            <v>2007</v>
          </cell>
          <cell r="B2008" t="str">
            <v>OM6_8169</v>
          </cell>
          <cell r="C2008" t="str">
            <v>169 - GCP Allocation O &amp; M Exp Amount</v>
          </cell>
          <cell r="D2008">
            <v>0</v>
          </cell>
          <cell r="F2008" t="str">
            <v>CALC</v>
          </cell>
          <cell r="H2008" t="str">
            <v>169</v>
          </cell>
          <cell r="I2008" t="str">
            <v>C</v>
          </cell>
          <cell r="J2008" t="str">
            <v>om_exp</v>
          </cell>
          <cell r="K2008" t="str">
            <v>alloc_gcp_amt</v>
          </cell>
          <cell r="M2008" t="str">
            <v>2010/12/1/8/A/0</v>
          </cell>
        </row>
        <row r="2009">
          <cell r="A2009" t="str">
            <v>2008</v>
          </cell>
          <cell r="B2009" t="str">
            <v>OM6_8169</v>
          </cell>
          <cell r="C2009" t="str">
            <v>169 - GCP Allocation O &amp; M Exp Amount</v>
          </cell>
          <cell r="D2009">
            <v>0</v>
          </cell>
          <cell r="F2009" t="str">
            <v>CALC</v>
          </cell>
          <cell r="H2009" t="str">
            <v>169</v>
          </cell>
          <cell r="I2009" t="str">
            <v>C</v>
          </cell>
          <cell r="J2009" t="str">
            <v>om_exp</v>
          </cell>
          <cell r="K2009" t="str">
            <v>alloc_gcp_amt</v>
          </cell>
          <cell r="M2009" t="str">
            <v>2010/12/1/8/A/0</v>
          </cell>
        </row>
        <row r="2010">
          <cell r="A2010" t="str">
            <v>2009</v>
          </cell>
          <cell r="B2010" t="str">
            <v>OM3_8169</v>
          </cell>
          <cell r="C2010" t="str">
            <v>169 - GCP Allocation Factor</v>
          </cell>
          <cell r="D2010">
            <v>0</v>
          </cell>
          <cell r="F2010" t="str">
            <v>CALC</v>
          </cell>
          <cell r="H2010" t="str">
            <v>169</v>
          </cell>
          <cell r="I2010" t="str">
            <v>C</v>
          </cell>
          <cell r="J2010" t="str">
            <v>om_exp</v>
          </cell>
          <cell r="K2010" t="str">
            <v>alloc_gcp</v>
          </cell>
          <cell r="M2010" t="str">
            <v>2010/12/1/8/A/0</v>
          </cell>
        </row>
        <row r="2011">
          <cell r="A2011" t="str">
            <v>2010</v>
          </cell>
          <cell r="B2011" t="str">
            <v>OM3_8169</v>
          </cell>
          <cell r="C2011" t="str">
            <v>169 - GCP Allocation Factor</v>
          </cell>
          <cell r="D2011">
            <v>0</v>
          </cell>
          <cell r="F2011" t="str">
            <v>CALC</v>
          </cell>
          <cell r="H2011" t="str">
            <v>169</v>
          </cell>
          <cell r="I2011" t="str">
            <v>C</v>
          </cell>
          <cell r="J2011" t="str">
            <v>om_exp</v>
          </cell>
          <cell r="K2011" t="str">
            <v>alloc_gcp</v>
          </cell>
          <cell r="M2011" t="str">
            <v>2010/12/1/8/A/0</v>
          </cell>
        </row>
        <row r="2012">
          <cell r="A2012" t="str">
            <v>2011</v>
          </cell>
          <cell r="B2012" t="str">
            <v>OM3_8169</v>
          </cell>
          <cell r="C2012" t="str">
            <v>169 - GCP Allocation Factor</v>
          </cell>
          <cell r="D2012">
            <v>0</v>
          </cell>
          <cell r="F2012" t="str">
            <v>CALC</v>
          </cell>
          <cell r="H2012" t="str">
            <v>169</v>
          </cell>
          <cell r="I2012" t="str">
            <v>C</v>
          </cell>
          <cell r="J2012" t="str">
            <v>om_exp</v>
          </cell>
          <cell r="K2012" t="str">
            <v>alloc_gcp</v>
          </cell>
          <cell r="M2012" t="str">
            <v>2010/12/1/8/A/0</v>
          </cell>
        </row>
        <row r="2013">
          <cell r="A2013" t="str">
            <v>2012</v>
          </cell>
          <cell r="B2013" t="str">
            <v>OM3_8169</v>
          </cell>
          <cell r="C2013" t="str">
            <v>169 - GCP Allocation Factor</v>
          </cell>
          <cell r="D2013">
            <v>0</v>
          </cell>
          <cell r="F2013" t="str">
            <v>CALC</v>
          </cell>
          <cell r="H2013" t="str">
            <v>169</v>
          </cell>
          <cell r="I2013" t="str">
            <v>C</v>
          </cell>
          <cell r="J2013" t="str">
            <v>om_exp</v>
          </cell>
          <cell r="K2013" t="str">
            <v>alloc_gcp</v>
          </cell>
          <cell r="M2013" t="str">
            <v>2010/12/1/8/A/0</v>
          </cell>
        </row>
        <row r="2014">
          <cell r="A2014" t="str">
            <v>2013</v>
          </cell>
          <cell r="B2014" t="str">
            <v>OM3_8169</v>
          </cell>
          <cell r="C2014" t="str">
            <v>169 - GCP Allocation Factor</v>
          </cell>
          <cell r="D2014">
            <v>0</v>
          </cell>
          <cell r="F2014" t="str">
            <v>CALC</v>
          </cell>
          <cell r="H2014" t="str">
            <v>169</v>
          </cell>
          <cell r="I2014" t="str">
            <v>C</v>
          </cell>
          <cell r="J2014" t="str">
            <v>om_exp</v>
          </cell>
          <cell r="K2014" t="str">
            <v>alloc_gcp</v>
          </cell>
          <cell r="M2014" t="str">
            <v>2010/12/1/8/A/0</v>
          </cell>
        </row>
        <row r="2015">
          <cell r="A2015" t="str">
            <v>2014</v>
          </cell>
          <cell r="B2015" t="str">
            <v>OM3_8169</v>
          </cell>
          <cell r="C2015" t="str">
            <v>169 - GCP Allocation Factor</v>
          </cell>
          <cell r="D2015">
            <v>0</v>
          </cell>
          <cell r="F2015" t="str">
            <v>CALC</v>
          </cell>
          <cell r="H2015" t="str">
            <v>169</v>
          </cell>
          <cell r="I2015" t="str">
            <v>C</v>
          </cell>
          <cell r="J2015" t="str">
            <v>om_exp</v>
          </cell>
          <cell r="K2015" t="str">
            <v>alloc_gcp</v>
          </cell>
          <cell r="M2015" t="str">
            <v>2010/12/1/8/A/0</v>
          </cell>
        </row>
        <row r="2016">
          <cell r="A2016" t="str">
            <v>2015</v>
          </cell>
          <cell r="B2016" t="str">
            <v>OM3_8169</v>
          </cell>
          <cell r="C2016" t="str">
            <v>169 - GCP Allocation Factor</v>
          </cell>
          <cell r="D2016">
            <v>0</v>
          </cell>
          <cell r="F2016" t="str">
            <v>CALC</v>
          </cell>
          <cell r="H2016" t="str">
            <v>169</v>
          </cell>
          <cell r="I2016" t="str">
            <v>C</v>
          </cell>
          <cell r="J2016" t="str">
            <v>om_exp</v>
          </cell>
          <cell r="K2016" t="str">
            <v>alloc_gcp</v>
          </cell>
          <cell r="M2016" t="str">
            <v>2010/12/1/8/A/0</v>
          </cell>
        </row>
        <row r="2017">
          <cell r="A2017" t="str">
            <v>2016</v>
          </cell>
          <cell r="B2017" t="str">
            <v>OMC_8169</v>
          </cell>
          <cell r="C2017" t="str">
            <v>169 - GCP Jurisdictional O &amp; M Exp Amount</v>
          </cell>
          <cell r="D2017">
            <v>0</v>
          </cell>
          <cell r="F2017" t="str">
            <v>CALC</v>
          </cell>
          <cell r="H2017" t="str">
            <v>169</v>
          </cell>
          <cell r="I2017" t="str">
            <v>C</v>
          </cell>
          <cell r="J2017" t="str">
            <v>om_exp</v>
          </cell>
          <cell r="K2017" t="str">
            <v>juris_gcp_amt</v>
          </cell>
          <cell r="M2017" t="str">
            <v>2010/12/1/8/A/0</v>
          </cell>
        </row>
        <row r="2018">
          <cell r="A2018" t="str">
            <v>2017</v>
          </cell>
          <cell r="B2018" t="str">
            <v>OMC_8169</v>
          </cell>
          <cell r="C2018" t="str">
            <v>169 - GCP Jurisdictional O &amp; M Exp Amount</v>
          </cell>
          <cell r="D2018">
            <v>0</v>
          </cell>
          <cell r="F2018" t="str">
            <v>CALC</v>
          </cell>
          <cell r="H2018" t="str">
            <v>169</v>
          </cell>
          <cell r="I2018" t="str">
            <v>C</v>
          </cell>
          <cell r="J2018" t="str">
            <v>om_exp</v>
          </cell>
          <cell r="K2018" t="str">
            <v>juris_gcp_amt</v>
          </cell>
          <cell r="M2018" t="str">
            <v>2010/12/1/8/A/0</v>
          </cell>
        </row>
        <row r="2019">
          <cell r="A2019" t="str">
            <v>2018</v>
          </cell>
          <cell r="B2019" t="str">
            <v>OMC_8169</v>
          </cell>
          <cell r="C2019" t="str">
            <v>169 - GCP Jurisdictional O &amp; M Exp Amount</v>
          </cell>
          <cell r="D2019">
            <v>0</v>
          </cell>
          <cell r="F2019" t="str">
            <v>CALC</v>
          </cell>
          <cell r="H2019" t="str">
            <v>169</v>
          </cell>
          <cell r="I2019" t="str">
            <v>C</v>
          </cell>
          <cell r="J2019" t="str">
            <v>om_exp</v>
          </cell>
          <cell r="K2019" t="str">
            <v>juris_gcp_amt</v>
          </cell>
          <cell r="M2019" t="str">
            <v>2010/12/1/8/A/0</v>
          </cell>
        </row>
        <row r="2020">
          <cell r="A2020" t="str">
            <v>2019</v>
          </cell>
          <cell r="B2020" t="str">
            <v>OMC_8169</v>
          </cell>
          <cell r="C2020" t="str">
            <v>169 - GCP Jurisdictional O &amp; M Exp Amount</v>
          </cell>
          <cell r="D2020">
            <v>0</v>
          </cell>
          <cell r="F2020" t="str">
            <v>CALC</v>
          </cell>
          <cell r="H2020" t="str">
            <v>169</v>
          </cell>
          <cell r="I2020" t="str">
            <v>C</v>
          </cell>
          <cell r="J2020" t="str">
            <v>om_exp</v>
          </cell>
          <cell r="K2020" t="str">
            <v>juris_gcp_amt</v>
          </cell>
          <cell r="M2020" t="str">
            <v>2010/12/1/8/A/0</v>
          </cell>
        </row>
        <row r="2021">
          <cell r="A2021" t="str">
            <v>2020</v>
          </cell>
          <cell r="B2021" t="str">
            <v>OMC_8169</v>
          </cell>
          <cell r="C2021" t="str">
            <v>169 - GCP Jurisdictional O &amp; M Exp Amount</v>
          </cell>
          <cell r="D2021">
            <v>0</v>
          </cell>
          <cell r="F2021" t="str">
            <v>CALC</v>
          </cell>
          <cell r="H2021" t="str">
            <v>169</v>
          </cell>
          <cell r="I2021" t="str">
            <v>C</v>
          </cell>
          <cell r="J2021" t="str">
            <v>om_exp</v>
          </cell>
          <cell r="K2021" t="str">
            <v>juris_gcp_amt</v>
          </cell>
          <cell r="M2021" t="str">
            <v>2010/12/1/8/A/0</v>
          </cell>
        </row>
        <row r="2022">
          <cell r="A2022" t="str">
            <v>2021</v>
          </cell>
          <cell r="B2022" t="str">
            <v>OMC_8169</v>
          </cell>
          <cell r="C2022" t="str">
            <v>169 - GCP Jurisdictional O &amp; M Exp Amount</v>
          </cell>
          <cell r="D2022">
            <v>0</v>
          </cell>
          <cell r="F2022" t="str">
            <v>CALC</v>
          </cell>
          <cell r="H2022" t="str">
            <v>169</v>
          </cell>
          <cell r="I2022" t="str">
            <v>C</v>
          </cell>
          <cell r="J2022" t="str">
            <v>om_exp</v>
          </cell>
          <cell r="K2022" t="str">
            <v>juris_gcp_amt</v>
          </cell>
          <cell r="M2022" t="str">
            <v>2010/12/1/8/A/0</v>
          </cell>
        </row>
        <row r="2023">
          <cell r="A2023" t="str">
            <v>2022</v>
          </cell>
          <cell r="B2023" t="str">
            <v>OMC_8169</v>
          </cell>
          <cell r="C2023" t="str">
            <v>169 - GCP Jurisdictional O &amp; M Exp Amount</v>
          </cell>
          <cell r="D2023">
            <v>0</v>
          </cell>
          <cell r="F2023" t="str">
            <v>CALC</v>
          </cell>
          <cell r="H2023" t="str">
            <v>169</v>
          </cell>
          <cell r="I2023" t="str">
            <v>C</v>
          </cell>
          <cell r="J2023" t="str">
            <v>om_exp</v>
          </cell>
          <cell r="K2023" t="str">
            <v>juris_gcp_amt</v>
          </cell>
          <cell r="M2023" t="str">
            <v>2010/12/1/8/A/0</v>
          </cell>
        </row>
        <row r="2024">
          <cell r="A2024" t="str">
            <v>2023</v>
          </cell>
          <cell r="B2024" t="str">
            <v>OM4_8169</v>
          </cell>
          <cell r="C2024" t="str">
            <v>169 - Energy Allocation Factor</v>
          </cell>
          <cell r="D2024">
            <v>0</v>
          </cell>
          <cell r="F2024" t="str">
            <v>CALC</v>
          </cell>
          <cell r="H2024" t="str">
            <v>169</v>
          </cell>
          <cell r="I2024" t="str">
            <v>C</v>
          </cell>
          <cell r="J2024" t="str">
            <v>om_exp</v>
          </cell>
          <cell r="K2024" t="str">
            <v>alloc_energy</v>
          </cell>
          <cell r="M2024" t="str">
            <v>2010/12/1/8/A/0</v>
          </cell>
        </row>
        <row r="2025">
          <cell r="A2025" t="str">
            <v>2024</v>
          </cell>
          <cell r="B2025" t="str">
            <v>OM4_8169</v>
          </cell>
          <cell r="C2025" t="str">
            <v>169 - Energy Allocation Factor</v>
          </cell>
          <cell r="D2025">
            <v>0</v>
          </cell>
          <cell r="F2025" t="str">
            <v>CALC</v>
          </cell>
          <cell r="H2025" t="str">
            <v>169</v>
          </cell>
          <cell r="I2025" t="str">
            <v>C</v>
          </cell>
          <cell r="J2025" t="str">
            <v>om_exp</v>
          </cell>
          <cell r="K2025" t="str">
            <v>alloc_energy</v>
          </cell>
          <cell r="M2025" t="str">
            <v>2010/12/1/8/A/0</v>
          </cell>
        </row>
        <row r="2026">
          <cell r="A2026" t="str">
            <v>2025</v>
          </cell>
          <cell r="B2026" t="str">
            <v>OM4_8169</v>
          </cell>
          <cell r="C2026" t="str">
            <v>169 - Energy Allocation Factor</v>
          </cell>
          <cell r="D2026">
            <v>0</v>
          </cell>
          <cell r="F2026" t="str">
            <v>CALC</v>
          </cell>
          <cell r="H2026" t="str">
            <v>169</v>
          </cell>
          <cell r="I2026" t="str">
            <v>C</v>
          </cell>
          <cell r="J2026" t="str">
            <v>om_exp</v>
          </cell>
          <cell r="K2026" t="str">
            <v>alloc_energy</v>
          </cell>
          <cell r="M2026" t="str">
            <v>2010/12/1/8/A/0</v>
          </cell>
        </row>
        <row r="2027">
          <cell r="A2027" t="str">
            <v>2026</v>
          </cell>
          <cell r="B2027" t="str">
            <v>OM4_8169</v>
          </cell>
          <cell r="C2027" t="str">
            <v>169 - Energy Allocation Factor</v>
          </cell>
          <cell r="D2027">
            <v>0</v>
          </cell>
          <cell r="F2027" t="str">
            <v>CALC</v>
          </cell>
          <cell r="H2027" t="str">
            <v>169</v>
          </cell>
          <cell r="I2027" t="str">
            <v>C</v>
          </cell>
          <cell r="J2027" t="str">
            <v>om_exp</v>
          </cell>
          <cell r="K2027" t="str">
            <v>alloc_energy</v>
          </cell>
          <cell r="M2027" t="str">
            <v>2010/12/1/8/A/0</v>
          </cell>
        </row>
        <row r="2028">
          <cell r="A2028" t="str">
            <v>2027</v>
          </cell>
          <cell r="B2028" t="str">
            <v>OM4_8169</v>
          </cell>
          <cell r="C2028" t="str">
            <v>169 - Energy Allocation Factor</v>
          </cell>
          <cell r="D2028">
            <v>0</v>
          </cell>
          <cell r="F2028" t="str">
            <v>CALC</v>
          </cell>
          <cell r="H2028" t="str">
            <v>169</v>
          </cell>
          <cell r="I2028" t="str">
            <v>C</v>
          </cell>
          <cell r="J2028" t="str">
            <v>om_exp</v>
          </cell>
          <cell r="K2028" t="str">
            <v>alloc_energy</v>
          </cell>
          <cell r="M2028" t="str">
            <v>2010/12/1/8/A/0</v>
          </cell>
        </row>
        <row r="2029">
          <cell r="A2029" t="str">
            <v>2028</v>
          </cell>
          <cell r="B2029" t="str">
            <v>OM4_8169</v>
          </cell>
          <cell r="C2029" t="str">
            <v>169 - Energy Allocation Factor</v>
          </cell>
          <cell r="D2029">
            <v>0</v>
          </cell>
          <cell r="F2029" t="str">
            <v>CALC</v>
          </cell>
          <cell r="H2029" t="str">
            <v>169</v>
          </cell>
          <cell r="I2029" t="str">
            <v>C</v>
          </cell>
          <cell r="J2029" t="str">
            <v>om_exp</v>
          </cell>
          <cell r="K2029" t="str">
            <v>alloc_energy</v>
          </cell>
          <cell r="M2029" t="str">
            <v>2010/12/1/8/A/0</v>
          </cell>
        </row>
        <row r="2030">
          <cell r="A2030" t="str">
            <v>2029</v>
          </cell>
          <cell r="B2030" t="str">
            <v>OM4_8169</v>
          </cell>
          <cell r="C2030" t="str">
            <v>169 - Energy Allocation Factor</v>
          </cell>
          <cell r="D2030">
            <v>0</v>
          </cell>
          <cell r="F2030" t="str">
            <v>CALC</v>
          </cell>
          <cell r="H2030" t="str">
            <v>169</v>
          </cell>
          <cell r="I2030" t="str">
            <v>C</v>
          </cell>
          <cell r="J2030" t="str">
            <v>om_exp</v>
          </cell>
          <cell r="K2030" t="str">
            <v>alloc_energy</v>
          </cell>
          <cell r="M2030" t="str">
            <v>2010/12/1/8/A/0</v>
          </cell>
        </row>
        <row r="2031">
          <cell r="A2031" t="str">
            <v>2030</v>
          </cell>
          <cell r="B2031" t="str">
            <v>OM7_8169</v>
          </cell>
          <cell r="C2031" t="str">
            <v>169 - Energy Allocation O &amp; M Exp Amount</v>
          </cell>
          <cell r="D2031">
            <v>0</v>
          </cell>
          <cell r="F2031" t="str">
            <v>CALC</v>
          </cell>
          <cell r="H2031" t="str">
            <v>169</v>
          </cell>
          <cell r="I2031" t="str">
            <v>C</v>
          </cell>
          <cell r="J2031" t="str">
            <v>om_exp</v>
          </cell>
          <cell r="K2031" t="str">
            <v>alloc_energy_amt</v>
          </cell>
          <cell r="M2031" t="str">
            <v>2010/12/1/8/A/0</v>
          </cell>
        </row>
        <row r="2032">
          <cell r="A2032" t="str">
            <v>2031</v>
          </cell>
          <cell r="B2032" t="str">
            <v>OM7_8169</v>
          </cell>
          <cell r="C2032" t="str">
            <v>169 - Energy Allocation O &amp; M Exp Amount</v>
          </cell>
          <cell r="D2032">
            <v>0</v>
          </cell>
          <cell r="F2032" t="str">
            <v>CALC</v>
          </cell>
          <cell r="H2032" t="str">
            <v>169</v>
          </cell>
          <cell r="I2032" t="str">
            <v>C</v>
          </cell>
          <cell r="J2032" t="str">
            <v>om_exp</v>
          </cell>
          <cell r="K2032" t="str">
            <v>alloc_energy_amt</v>
          </cell>
          <cell r="M2032" t="str">
            <v>2010/12/1/8/A/0</v>
          </cell>
        </row>
        <row r="2033">
          <cell r="A2033" t="str">
            <v>2032</v>
          </cell>
          <cell r="B2033" t="str">
            <v>OM7_8169</v>
          </cell>
          <cell r="C2033" t="str">
            <v>169 - Energy Allocation O &amp; M Exp Amount</v>
          </cell>
          <cell r="D2033">
            <v>0</v>
          </cell>
          <cell r="F2033" t="str">
            <v>CALC</v>
          </cell>
          <cell r="H2033" t="str">
            <v>169</v>
          </cell>
          <cell r="I2033" t="str">
            <v>C</v>
          </cell>
          <cell r="J2033" t="str">
            <v>om_exp</v>
          </cell>
          <cell r="K2033" t="str">
            <v>alloc_energy_amt</v>
          </cell>
          <cell r="M2033" t="str">
            <v>2010/12/1/8/A/0</v>
          </cell>
        </row>
        <row r="2034">
          <cell r="A2034" t="str">
            <v>2033</v>
          </cell>
          <cell r="B2034" t="str">
            <v>OM7_8169</v>
          </cell>
          <cell r="C2034" t="str">
            <v>169 - Energy Allocation O &amp; M Exp Amount</v>
          </cell>
          <cell r="D2034">
            <v>0</v>
          </cell>
          <cell r="F2034" t="str">
            <v>CALC</v>
          </cell>
          <cell r="H2034" t="str">
            <v>169</v>
          </cell>
          <cell r="I2034" t="str">
            <v>C</v>
          </cell>
          <cell r="J2034" t="str">
            <v>om_exp</v>
          </cell>
          <cell r="K2034" t="str">
            <v>alloc_energy_amt</v>
          </cell>
          <cell r="M2034" t="str">
            <v>2010/12/1/8/A/0</v>
          </cell>
        </row>
        <row r="2035">
          <cell r="A2035" t="str">
            <v>2034</v>
          </cell>
          <cell r="B2035" t="str">
            <v>OM7_8169</v>
          </cell>
          <cell r="C2035" t="str">
            <v>169 - Energy Allocation O &amp; M Exp Amount</v>
          </cell>
          <cell r="D2035">
            <v>0</v>
          </cell>
          <cell r="F2035" t="str">
            <v>CALC</v>
          </cell>
          <cell r="H2035" t="str">
            <v>169</v>
          </cell>
          <cell r="I2035" t="str">
            <v>C</v>
          </cell>
          <cell r="J2035" t="str">
            <v>om_exp</v>
          </cell>
          <cell r="K2035" t="str">
            <v>alloc_energy_amt</v>
          </cell>
          <cell r="M2035" t="str">
            <v>2010/12/1/8/A/0</v>
          </cell>
        </row>
        <row r="2036">
          <cell r="A2036" t="str">
            <v>2035</v>
          </cell>
          <cell r="B2036" t="str">
            <v>OM7_8169</v>
          </cell>
          <cell r="C2036" t="str">
            <v>169 - Energy Allocation O &amp; M Exp Amount</v>
          </cell>
          <cell r="D2036">
            <v>0</v>
          </cell>
          <cell r="F2036" t="str">
            <v>CALC</v>
          </cell>
          <cell r="H2036" t="str">
            <v>169</v>
          </cell>
          <cell r="I2036" t="str">
            <v>C</v>
          </cell>
          <cell r="J2036" t="str">
            <v>om_exp</v>
          </cell>
          <cell r="K2036" t="str">
            <v>alloc_energy_amt</v>
          </cell>
          <cell r="M2036" t="str">
            <v>2010/12/1/8/A/0</v>
          </cell>
        </row>
        <row r="2037">
          <cell r="A2037" t="str">
            <v>2036</v>
          </cell>
          <cell r="B2037" t="str">
            <v>OM7_8169</v>
          </cell>
          <cell r="C2037" t="str">
            <v>169 - Energy Allocation O &amp; M Exp Amount</v>
          </cell>
          <cell r="D2037">
            <v>0</v>
          </cell>
          <cell r="F2037" t="str">
            <v>CALC</v>
          </cell>
          <cell r="H2037" t="str">
            <v>169</v>
          </cell>
          <cell r="I2037" t="str">
            <v>C</v>
          </cell>
          <cell r="J2037" t="str">
            <v>om_exp</v>
          </cell>
          <cell r="K2037" t="str">
            <v>alloc_energy_amt</v>
          </cell>
          <cell r="M2037" t="str">
            <v>2010/12/1/8/A/0</v>
          </cell>
        </row>
        <row r="2038">
          <cell r="A2038" t="str">
            <v>2037</v>
          </cell>
          <cell r="B2038" t="str">
            <v>OMB_8169</v>
          </cell>
          <cell r="C2038" t="str">
            <v>169 - CP Jurisdictional O &amp; M Exp Amount</v>
          </cell>
          <cell r="D2038">
            <v>19700.53547631</v>
          </cell>
          <cell r="F2038" t="str">
            <v>CALC</v>
          </cell>
          <cell r="H2038" t="str">
            <v>169</v>
          </cell>
          <cell r="I2038" t="str">
            <v>C</v>
          </cell>
          <cell r="J2038" t="str">
            <v>om_exp</v>
          </cell>
          <cell r="K2038" t="str">
            <v>juris_cp_amt</v>
          </cell>
          <cell r="M2038" t="str">
            <v>2010/12/1/8/A/0</v>
          </cell>
        </row>
        <row r="2039">
          <cell r="A2039" t="str">
            <v>2038</v>
          </cell>
          <cell r="B2039" t="str">
            <v>OMB_8169</v>
          </cell>
          <cell r="C2039" t="str">
            <v>169 - CP Jurisdictional O &amp; M Exp Amount</v>
          </cell>
          <cell r="D2039">
            <v>25904.950040125001</v>
          </cell>
          <cell r="F2039" t="str">
            <v>CALC</v>
          </cell>
          <cell r="H2039" t="str">
            <v>169</v>
          </cell>
          <cell r="I2039" t="str">
            <v>C</v>
          </cell>
          <cell r="J2039" t="str">
            <v>om_exp</v>
          </cell>
          <cell r="K2039" t="str">
            <v>juris_cp_amt</v>
          </cell>
          <cell r="M2039" t="str">
            <v>2010/12/1/8/A/0</v>
          </cell>
        </row>
        <row r="2040">
          <cell r="A2040" t="str">
            <v>2039</v>
          </cell>
          <cell r="B2040" t="str">
            <v>OMB_8169</v>
          </cell>
          <cell r="C2040" t="str">
            <v>169 - CP Jurisdictional O &amp; M Exp Amount</v>
          </cell>
          <cell r="D2040">
            <v>15329.693671695</v>
          </cell>
          <cell r="F2040" t="str">
            <v>CALC</v>
          </cell>
          <cell r="H2040" t="str">
            <v>169</v>
          </cell>
          <cell r="I2040" t="str">
            <v>C</v>
          </cell>
          <cell r="J2040" t="str">
            <v>om_exp</v>
          </cell>
          <cell r="K2040" t="str">
            <v>juris_cp_amt</v>
          </cell>
          <cell r="M2040" t="str">
            <v>2010/12/1/8/A/0</v>
          </cell>
        </row>
        <row r="2041">
          <cell r="A2041" t="str">
            <v>2040</v>
          </cell>
          <cell r="B2041" t="str">
            <v>OMB_8169</v>
          </cell>
          <cell r="C2041" t="str">
            <v>169 - CP Jurisdictional O &amp; M Exp Amount</v>
          </cell>
          <cell r="D2041">
            <v>12416.90688615</v>
          </cell>
          <cell r="F2041" t="str">
            <v>CALC</v>
          </cell>
          <cell r="H2041" t="str">
            <v>169</v>
          </cell>
          <cell r="I2041" t="str">
            <v>C</v>
          </cell>
          <cell r="J2041" t="str">
            <v>om_exp</v>
          </cell>
          <cell r="K2041" t="str">
            <v>juris_cp_amt</v>
          </cell>
          <cell r="M2041" t="str">
            <v>2010/12/1/8/A/0</v>
          </cell>
        </row>
        <row r="2042">
          <cell r="A2042" t="str">
            <v>2041</v>
          </cell>
          <cell r="B2042" t="str">
            <v>OMB_8169</v>
          </cell>
          <cell r="C2042" t="str">
            <v>169 - CP Jurisdictional O &amp; M Exp Amount</v>
          </cell>
          <cell r="D2042">
            <v>2693.8050260549999</v>
          </cell>
          <cell r="F2042" t="str">
            <v>CALC</v>
          </cell>
          <cell r="H2042" t="str">
            <v>169</v>
          </cell>
          <cell r="I2042" t="str">
            <v>C</v>
          </cell>
          <cell r="J2042" t="str">
            <v>om_exp</v>
          </cell>
          <cell r="K2042" t="str">
            <v>juris_cp_amt</v>
          </cell>
          <cell r="M2042" t="str">
            <v>2010/12/1/8/A/0</v>
          </cell>
        </row>
        <row r="2043">
          <cell r="A2043" t="str">
            <v>2042</v>
          </cell>
          <cell r="B2043" t="str">
            <v>OMB_8169</v>
          </cell>
          <cell r="C2043" t="str">
            <v>169 - CP Jurisdictional O &amp; M Exp Amount</v>
          </cell>
          <cell r="D2043">
            <v>1327.9188001949999</v>
          </cell>
          <cell r="F2043" t="str">
            <v>CALC</v>
          </cell>
          <cell r="H2043" t="str">
            <v>169</v>
          </cell>
          <cell r="I2043" t="str">
            <v>C</v>
          </cell>
          <cell r="J2043" t="str">
            <v>om_exp</v>
          </cell>
          <cell r="K2043" t="str">
            <v>juris_cp_amt</v>
          </cell>
          <cell r="M2043" t="str">
            <v>2010/12/1/8/A/0</v>
          </cell>
        </row>
        <row r="2044">
          <cell r="A2044" t="str">
            <v>2043</v>
          </cell>
          <cell r="B2044" t="str">
            <v>OMB_8169</v>
          </cell>
          <cell r="C2044" t="str">
            <v>169 - CP Jurisdictional O &amp; M Exp Amount</v>
          </cell>
          <cell r="D2044">
            <v>0</v>
          </cell>
          <cell r="F2044" t="str">
            <v>CALC</v>
          </cell>
          <cell r="H2044" t="str">
            <v>169</v>
          </cell>
          <cell r="I2044" t="str">
            <v>C</v>
          </cell>
          <cell r="J2044" t="str">
            <v>om_exp</v>
          </cell>
          <cell r="K2044" t="str">
            <v>juris_cp_amt</v>
          </cell>
          <cell r="M2044" t="str">
            <v>2010/12/1/8/A/0</v>
          </cell>
        </row>
        <row r="2045">
          <cell r="A2045" t="str">
            <v>2044</v>
          </cell>
          <cell r="B2045" t="str">
            <v>OM8_8169</v>
          </cell>
          <cell r="C2045" t="str">
            <v>169 - CP Jurisdictional Factor</v>
          </cell>
          <cell r="D2045">
            <v>0.98031049999999997</v>
          </cell>
          <cell r="F2045" t="str">
            <v>CALC</v>
          </cell>
          <cell r="H2045" t="str">
            <v>169</v>
          </cell>
          <cell r="I2045" t="str">
            <v>C</v>
          </cell>
          <cell r="J2045" t="str">
            <v>om_exp</v>
          </cell>
          <cell r="K2045" t="str">
            <v>juris_cp</v>
          </cell>
          <cell r="M2045" t="str">
            <v>2010/12/1/8/A/0</v>
          </cell>
        </row>
        <row r="2046">
          <cell r="A2046" t="str">
            <v>2045</v>
          </cell>
          <cell r="B2046" t="str">
            <v>OM8_8169</v>
          </cell>
          <cell r="C2046" t="str">
            <v>169 - CP Jurisdictional Factor</v>
          </cell>
          <cell r="D2046">
            <v>0.98031049999999997</v>
          </cell>
          <cell r="F2046" t="str">
            <v>CALC</v>
          </cell>
          <cell r="H2046" t="str">
            <v>169</v>
          </cell>
          <cell r="I2046" t="str">
            <v>C</v>
          </cell>
          <cell r="J2046" t="str">
            <v>om_exp</v>
          </cell>
          <cell r="K2046" t="str">
            <v>juris_cp</v>
          </cell>
          <cell r="M2046" t="str">
            <v>2010/12/1/8/A/0</v>
          </cell>
        </row>
        <row r="2047">
          <cell r="A2047" t="str">
            <v>2046</v>
          </cell>
          <cell r="B2047" t="str">
            <v>OM8_8169</v>
          </cell>
          <cell r="C2047" t="str">
            <v>169 - CP Jurisdictional Factor</v>
          </cell>
          <cell r="D2047">
            <v>0.98031049999999997</v>
          </cell>
          <cell r="F2047" t="str">
            <v>CALC</v>
          </cell>
          <cell r="H2047" t="str">
            <v>169</v>
          </cell>
          <cell r="I2047" t="str">
            <v>C</v>
          </cell>
          <cell r="J2047" t="str">
            <v>om_exp</v>
          </cell>
          <cell r="K2047" t="str">
            <v>juris_cp</v>
          </cell>
          <cell r="M2047" t="str">
            <v>2010/12/1/8/A/0</v>
          </cell>
        </row>
        <row r="2048">
          <cell r="A2048" t="str">
            <v>2047</v>
          </cell>
          <cell r="B2048" t="str">
            <v>OM8_8169</v>
          </cell>
          <cell r="C2048" t="str">
            <v>169 - CP Jurisdictional Factor</v>
          </cell>
          <cell r="D2048">
            <v>0.98031049999999997</v>
          </cell>
          <cell r="F2048" t="str">
            <v>CALC</v>
          </cell>
          <cell r="H2048" t="str">
            <v>169</v>
          </cell>
          <cell r="I2048" t="str">
            <v>C</v>
          </cell>
          <cell r="J2048" t="str">
            <v>om_exp</v>
          </cell>
          <cell r="K2048" t="str">
            <v>juris_cp</v>
          </cell>
          <cell r="M2048" t="str">
            <v>2010/12/1/8/A/0</v>
          </cell>
        </row>
        <row r="2049">
          <cell r="A2049" t="str">
            <v>2048</v>
          </cell>
          <cell r="B2049" t="str">
            <v>OM8_8169</v>
          </cell>
          <cell r="C2049" t="str">
            <v>169 - CP Jurisdictional Factor</v>
          </cell>
          <cell r="D2049">
            <v>0.98031049999999997</v>
          </cell>
          <cell r="F2049" t="str">
            <v>CALC</v>
          </cell>
          <cell r="H2049" t="str">
            <v>169</v>
          </cell>
          <cell r="I2049" t="str">
            <v>C</v>
          </cell>
          <cell r="J2049" t="str">
            <v>om_exp</v>
          </cell>
          <cell r="K2049" t="str">
            <v>juris_cp</v>
          </cell>
          <cell r="M2049" t="str">
            <v>2010/12/1/8/A/0</v>
          </cell>
        </row>
        <row r="2050">
          <cell r="A2050" t="str">
            <v>2049</v>
          </cell>
          <cell r="B2050" t="str">
            <v>OM8_8169</v>
          </cell>
          <cell r="C2050" t="str">
            <v>169 - CP Jurisdictional Factor</v>
          </cell>
          <cell r="D2050">
            <v>0.98031049999999997</v>
          </cell>
          <cell r="F2050" t="str">
            <v>CALC</v>
          </cell>
          <cell r="H2050" t="str">
            <v>169</v>
          </cell>
          <cell r="I2050" t="str">
            <v>C</v>
          </cell>
          <cell r="J2050" t="str">
            <v>om_exp</v>
          </cell>
          <cell r="K2050" t="str">
            <v>juris_cp</v>
          </cell>
          <cell r="M2050" t="str">
            <v>2010/12/1/8/A/0</v>
          </cell>
        </row>
        <row r="2051">
          <cell r="A2051" t="str">
            <v>2050</v>
          </cell>
          <cell r="B2051" t="str">
            <v>OM8_8169</v>
          </cell>
          <cell r="C2051" t="str">
            <v>169 - CP Jurisdictional Factor</v>
          </cell>
          <cell r="D2051">
            <v>0.98031049999999997</v>
          </cell>
          <cell r="F2051" t="str">
            <v>CALC</v>
          </cell>
          <cell r="H2051" t="str">
            <v>169</v>
          </cell>
          <cell r="I2051" t="str">
            <v>C</v>
          </cell>
          <cell r="J2051" t="str">
            <v>om_exp</v>
          </cell>
          <cell r="K2051" t="str">
            <v>juris_cp</v>
          </cell>
          <cell r="M2051" t="str">
            <v>2010/12/1/8/A/0</v>
          </cell>
        </row>
        <row r="2052">
          <cell r="A2052" t="str">
            <v>2051</v>
          </cell>
          <cell r="B2052" t="str">
            <v>OMA_8169</v>
          </cell>
          <cell r="C2052" t="str">
            <v>169 - Energy Jurisdictional Factor</v>
          </cell>
          <cell r="D2052">
            <v>0.980271</v>
          </cell>
          <cell r="F2052" t="str">
            <v>CALC</v>
          </cell>
          <cell r="H2052" t="str">
            <v>169</v>
          </cell>
          <cell r="I2052" t="str">
            <v>C</v>
          </cell>
          <cell r="J2052" t="str">
            <v>om_exp</v>
          </cell>
          <cell r="K2052" t="str">
            <v>juris_energy</v>
          </cell>
          <cell r="M2052" t="str">
            <v>2010/12/1/8/A/0</v>
          </cell>
        </row>
        <row r="2053">
          <cell r="A2053" t="str">
            <v>2052</v>
          </cell>
          <cell r="B2053" t="str">
            <v>OMA_8169</v>
          </cell>
          <cell r="C2053" t="str">
            <v>169 - Energy Jurisdictional Factor</v>
          </cell>
          <cell r="D2053">
            <v>0.980271</v>
          </cell>
          <cell r="F2053" t="str">
            <v>CALC</v>
          </cell>
          <cell r="H2053" t="str">
            <v>169</v>
          </cell>
          <cell r="I2053" t="str">
            <v>C</v>
          </cell>
          <cell r="J2053" t="str">
            <v>om_exp</v>
          </cell>
          <cell r="K2053" t="str">
            <v>juris_energy</v>
          </cell>
          <cell r="M2053" t="str">
            <v>2010/12/1/8/A/0</v>
          </cell>
        </row>
        <row r="2054">
          <cell r="A2054" t="str">
            <v>2053</v>
          </cell>
          <cell r="B2054" t="str">
            <v>OMA_8169</v>
          </cell>
          <cell r="C2054" t="str">
            <v>169 - Energy Jurisdictional Factor</v>
          </cell>
          <cell r="D2054">
            <v>0.980271</v>
          </cell>
          <cell r="F2054" t="str">
            <v>CALC</v>
          </cell>
          <cell r="H2054" t="str">
            <v>169</v>
          </cell>
          <cell r="I2054" t="str">
            <v>C</v>
          </cell>
          <cell r="J2054" t="str">
            <v>om_exp</v>
          </cell>
          <cell r="K2054" t="str">
            <v>juris_energy</v>
          </cell>
          <cell r="M2054" t="str">
            <v>2010/12/1/8/A/0</v>
          </cell>
        </row>
        <row r="2055">
          <cell r="A2055" t="str">
            <v>2054</v>
          </cell>
          <cell r="B2055" t="str">
            <v>OMA_8169</v>
          </cell>
          <cell r="C2055" t="str">
            <v>169 - Energy Jurisdictional Factor</v>
          </cell>
          <cell r="D2055">
            <v>0.980271</v>
          </cell>
          <cell r="F2055" t="str">
            <v>CALC</v>
          </cell>
          <cell r="H2055" t="str">
            <v>169</v>
          </cell>
          <cell r="I2055" t="str">
            <v>C</v>
          </cell>
          <cell r="J2055" t="str">
            <v>om_exp</v>
          </cell>
          <cell r="K2055" t="str">
            <v>juris_energy</v>
          </cell>
          <cell r="M2055" t="str">
            <v>2010/12/1/8/A/0</v>
          </cell>
        </row>
        <row r="2056">
          <cell r="A2056" t="str">
            <v>2055</v>
          </cell>
          <cell r="B2056" t="str">
            <v>OMA_8169</v>
          </cell>
          <cell r="C2056" t="str">
            <v>169 - Energy Jurisdictional Factor</v>
          </cell>
          <cell r="D2056">
            <v>0.980271</v>
          </cell>
          <cell r="F2056" t="str">
            <v>CALC</v>
          </cell>
          <cell r="H2056" t="str">
            <v>169</v>
          </cell>
          <cell r="I2056" t="str">
            <v>C</v>
          </cell>
          <cell r="J2056" t="str">
            <v>om_exp</v>
          </cell>
          <cell r="K2056" t="str">
            <v>juris_energy</v>
          </cell>
          <cell r="M2056" t="str">
            <v>2010/12/1/8/A/0</v>
          </cell>
        </row>
        <row r="2057">
          <cell r="A2057" t="str">
            <v>2056</v>
          </cell>
          <cell r="B2057" t="str">
            <v>OMA_8169</v>
          </cell>
          <cell r="C2057" t="str">
            <v>169 - Energy Jurisdictional Factor</v>
          </cell>
          <cell r="D2057">
            <v>0.980271</v>
          </cell>
          <cell r="F2057" t="str">
            <v>CALC</v>
          </cell>
          <cell r="H2057" t="str">
            <v>169</v>
          </cell>
          <cell r="I2057" t="str">
            <v>C</v>
          </cell>
          <cell r="J2057" t="str">
            <v>om_exp</v>
          </cell>
          <cell r="K2057" t="str">
            <v>juris_energy</v>
          </cell>
          <cell r="M2057" t="str">
            <v>2010/12/1/8/A/0</v>
          </cell>
        </row>
        <row r="2058">
          <cell r="A2058" t="str">
            <v>2057</v>
          </cell>
          <cell r="B2058" t="str">
            <v>OMA_8169</v>
          </cell>
          <cell r="C2058" t="str">
            <v>169 - Energy Jurisdictional Factor</v>
          </cell>
          <cell r="D2058">
            <v>0.980271</v>
          </cell>
          <cell r="F2058" t="str">
            <v>CALC</v>
          </cell>
          <cell r="H2058" t="str">
            <v>169</v>
          </cell>
          <cell r="I2058" t="str">
            <v>C</v>
          </cell>
          <cell r="J2058" t="str">
            <v>om_exp</v>
          </cell>
          <cell r="K2058" t="str">
            <v>juris_energy</v>
          </cell>
          <cell r="M2058" t="str">
            <v>2010/12/1/8/A/0</v>
          </cell>
        </row>
        <row r="2059">
          <cell r="A2059" t="str">
            <v>2058</v>
          </cell>
          <cell r="B2059" t="str">
            <v>OM1_8169</v>
          </cell>
          <cell r="C2059" t="str">
            <v>169 - O &amp; M Expenses Amount</v>
          </cell>
          <cell r="D2059">
            <v>20096.22</v>
          </cell>
          <cell r="F2059" t="str">
            <v>CALC</v>
          </cell>
          <cell r="H2059" t="str">
            <v>169</v>
          </cell>
          <cell r="I2059" t="str">
            <v>C</v>
          </cell>
          <cell r="J2059" t="str">
            <v>om_exp</v>
          </cell>
          <cell r="K2059" t="str">
            <v>beg_bal</v>
          </cell>
          <cell r="M2059" t="str">
            <v>2010/12/1/8/A/0</v>
          </cell>
        </row>
        <row r="2060">
          <cell r="A2060" t="str">
            <v>2059</v>
          </cell>
          <cell r="B2060" t="str">
            <v>OM1_8169</v>
          </cell>
          <cell r="C2060" t="str">
            <v>169 - O &amp; M Expenses Amount</v>
          </cell>
          <cell r="D2060">
            <v>26425.25</v>
          </cell>
          <cell r="F2060" t="str">
            <v>CALC</v>
          </cell>
          <cell r="H2060" t="str">
            <v>169</v>
          </cell>
          <cell r="I2060" t="str">
            <v>C</v>
          </cell>
          <cell r="J2060" t="str">
            <v>om_exp</v>
          </cell>
          <cell r="K2060" t="str">
            <v>beg_bal</v>
          </cell>
          <cell r="M2060" t="str">
            <v>2010/12/1/8/A/0</v>
          </cell>
        </row>
        <row r="2061">
          <cell r="A2061" t="str">
            <v>2060</v>
          </cell>
          <cell r="B2061" t="str">
            <v>OM1_8169</v>
          </cell>
          <cell r="C2061" t="str">
            <v>169 - O &amp; M Expenses Amount</v>
          </cell>
          <cell r="D2061">
            <v>15637.59</v>
          </cell>
          <cell r="F2061" t="str">
            <v>CALC</v>
          </cell>
          <cell r="H2061" t="str">
            <v>169</v>
          </cell>
          <cell r="I2061" t="str">
            <v>C</v>
          </cell>
          <cell r="J2061" t="str">
            <v>om_exp</v>
          </cell>
          <cell r="K2061" t="str">
            <v>beg_bal</v>
          </cell>
          <cell r="M2061" t="str">
            <v>2010/12/1/8/A/0</v>
          </cell>
        </row>
        <row r="2062">
          <cell r="A2062" t="str">
            <v>2061</v>
          </cell>
          <cell r="B2062" t="str">
            <v>OM1_8169</v>
          </cell>
          <cell r="C2062" t="str">
            <v>169 - O &amp; M Expenses Amount</v>
          </cell>
          <cell r="D2062">
            <v>12666.3</v>
          </cell>
          <cell r="F2062" t="str">
            <v>CALC</v>
          </cell>
          <cell r="H2062" t="str">
            <v>169</v>
          </cell>
          <cell r="I2062" t="str">
            <v>C</v>
          </cell>
          <cell r="J2062" t="str">
            <v>om_exp</v>
          </cell>
          <cell r="K2062" t="str">
            <v>beg_bal</v>
          </cell>
          <cell r="M2062" t="str">
            <v>2010/12/1/8/A/0</v>
          </cell>
        </row>
        <row r="2063">
          <cell r="A2063" t="str">
            <v>2062</v>
          </cell>
          <cell r="B2063" t="str">
            <v>OM1_8169</v>
          </cell>
          <cell r="C2063" t="str">
            <v>169 - O &amp; M Expenses Amount</v>
          </cell>
          <cell r="D2063">
            <v>2747.91</v>
          </cell>
          <cell r="F2063" t="str">
            <v>CALC</v>
          </cell>
          <cell r="H2063" t="str">
            <v>169</v>
          </cell>
          <cell r="I2063" t="str">
            <v>C</v>
          </cell>
          <cell r="J2063" t="str">
            <v>om_exp</v>
          </cell>
          <cell r="K2063" t="str">
            <v>beg_bal</v>
          </cell>
          <cell r="M2063" t="str">
            <v>2010/12/1/8/A/0</v>
          </cell>
        </row>
        <row r="2064">
          <cell r="A2064" t="str">
            <v>2063</v>
          </cell>
          <cell r="B2064" t="str">
            <v>OM1_8169</v>
          </cell>
          <cell r="C2064" t="str">
            <v>169 - O &amp; M Expenses Amount</v>
          </cell>
          <cell r="D2064">
            <v>1354.59</v>
          </cell>
          <cell r="F2064" t="str">
            <v>CALC</v>
          </cell>
          <cell r="H2064" t="str">
            <v>169</v>
          </cell>
          <cell r="I2064" t="str">
            <v>C</v>
          </cell>
          <cell r="J2064" t="str">
            <v>om_exp</v>
          </cell>
          <cell r="K2064" t="str">
            <v>beg_bal</v>
          </cell>
          <cell r="M2064" t="str">
            <v>2010/12/1/8/A/0</v>
          </cell>
        </row>
        <row r="2065">
          <cell r="A2065" t="str">
            <v>2064</v>
          </cell>
          <cell r="B2065" t="str">
            <v>OM1_8169</v>
          </cell>
          <cell r="C2065" t="str">
            <v>169 - O &amp; M Expenses Amount</v>
          </cell>
          <cell r="D2065">
            <v>0</v>
          </cell>
          <cell r="F2065" t="str">
            <v>CALC</v>
          </cell>
          <cell r="H2065" t="str">
            <v>169</v>
          </cell>
          <cell r="I2065" t="str">
            <v>C</v>
          </cell>
          <cell r="J2065" t="str">
            <v>om_exp</v>
          </cell>
          <cell r="K2065" t="str">
            <v>beg_bal</v>
          </cell>
          <cell r="M2065" t="str">
            <v>2010/12/1/8/A/0</v>
          </cell>
        </row>
        <row r="2066">
          <cell r="A2066" t="str">
            <v>2065</v>
          </cell>
          <cell r="B2066" t="str">
            <v>OM9_8169</v>
          </cell>
          <cell r="C2066" t="str">
            <v>169 - GCP Jurisdictional Factor</v>
          </cell>
          <cell r="D2066">
            <v>1</v>
          </cell>
          <cell r="F2066" t="str">
            <v>CALC</v>
          </cell>
          <cell r="H2066" t="str">
            <v>169</v>
          </cell>
          <cell r="I2066" t="str">
            <v>C</v>
          </cell>
          <cell r="J2066" t="str">
            <v>om_exp</v>
          </cell>
          <cell r="K2066" t="str">
            <v>juris_gcp</v>
          </cell>
          <cell r="M2066" t="str">
            <v>2010/12/1/8/A/0</v>
          </cell>
        </row>
        <row r="2067">
          <cell r="A2067" t="str">
            <v>2066</v>
          </cell>
          <cell r="B2067" t="str">
            <v>OM9_8169</v>
          </cell>
          <cell r="C2067" t="str">
            <v>169 - GCP Jurisdictional Factor</v>
          </cell>
          <cell r="D2067">
            <v>1</v>
          </cell>
          <cell r="F2067" t="str">
            <v>CALC</v>
          </cell>
          <cell r="H2067" t="str">
            <v>169</v>
          </cell>
          <cell r="I2067" t="str">
            <v>C</v>
          </cell>
          <cell r="J2067" t="str">
            <v>om_exp</v>
          </cell>
          <cell r="K2067" t="str">
            <v>juris_gcp</v>
          </cell>
          <cell r="M2067" t="str">
            <v>2010/12/1/8/A/0</v>
          </cell>
        </row>
        <row r="2068">
          <cell r="A2068" t="str">
            <v>2067</v>
          </cell>
          <cell r="B2068" t="str">
            <v>OM9_8169</v>
          </cell>
          <cell r="C2068" t="str">
            <v>169 - GCP Jurisdictional Factor</v>
          </cell>
          <cell r="D2068">
            <v>1</v>
          </cell>
          <cell r="F2068" t="str">
            <v>CALC</v>
          </cell>
          <cell r="H2068" t="str">
            <v>169</v>
          </cell>
          <cell r="I2068" t="str">
            <v>C</v>
          </cell>
          <cell r="J2068" t="str">
            <v>om_exp</v>
          </cell>
          <cell r="K2068" t="str">
            <v>juris_gcp</v>
          </cell>
          <cell r="M2068" t="str">
            <v>2010/12/1/8/A/0</v>
          </cell>
        </row>
        <row r="2069">
          <cell r="A2069" t="str">
            <v>2068</v>
          </cell>
          <cell r="B2069" t="str">
            <v>OM9_8169</v>
          </cell>
          <cell r="C2069" t="str">
            <v>169 - GCP Jurisdictional Factor</v>
          </cell>
          <cell r="D2069">
            <v>1</v>
          </cell>
          <cell r="F2069" t="str">
            <v>CALC</v>
          </cell>
          <cell r="H2069" t="str">
            <v>169</v>
          </cell>
          <cell r="I2069" t="str">
            <v>C</v>
          </cell>
          <cell r="J2069" t="str">
            <v>om_exp</v>
          </cell>
          <cell r="K2069" t="str">
            <v>juris_gcp</v>
          </cell>
          <cell r="M2069" t="str">
            <v>2010/12/1/8/A/0</v>
          </cell>
        </row>
        <row r="2070">
          <cell r="A2070" t="str">
            <v>2069</v>
          </cell>
          <cell r="B2070" t="str">
            <v>OM9_8169</v>
          </cell>
          <cell r="C2070" t="str">
            <v>169 - GCP Jurisdictional Factor</v>
          </cell>
          <cell r="D2070">
            <v>1</v>
          </cell>
          <cell r="F2070" t="str">
            <v>CALC</v>
          </cell>
          <cell r="H2070" t="str">
            <v>169</v>
          </cell>
          <cell r="I2070" t="str">
            <v>C</v>
          </cell>
          <cell r="J2070" t="str">
            <v>om_exp</v>
          </cell>
          <cell r="K2070" t="str">
            <v>juris_gcp</v>
          </cell>
          <cell r="M2070" t="str">
            <v>2010/12/1/8/A/0</v>
          </cell>
        </row>
        <row r="2071">
          <cell r="A2071" t="str">
            <v>2070</v>
          </cell>
          <cell r="B2071" t="str">
            <v>OM9_8169</v>
          </cell>
          <cell r="C2071" t="str">
            <v>169 - GCP Jurisdictional Factor</v>
          </cell>
          <cell r="D2071">
            <v>1</v>
          </cell>
          <cell r="F2071" t="str">
            <v>CALC</v>
          </cell>
          <cell r="H2071" t="str">
            <v>169</v>
          </cell>
          <cell r="I2071" t="str">
            <v>C</v>
          </cell>
          <cell r="J2071" t="str">
            <v>om_exp</v>
          </cell>
          <cell r="K2071" t="str">
            <v>juris_gcp</v>
          </cell>
          <cell r="M2071" t="str">
            <v>2010/12/1/8/A/0</v>
          </cell>
        </row>
        <row r="2072">
          <cell r="A2072" t="str">
            <v>2071</v>
          </cell>
          <cell r="B2072" t="str">
            <v>OM9_8169</v>
          </cell>
          <cell r="C2072" t="str">
            <v>169 - GCP Jurisdictional Factor</v>
          </cell>
          <cell r="D2072">
            <v>1</v>
          </cell>
          <cell r="F2072" t="str">
            <v>CALC</v>
          </cell>
          <cell r="H2072" t="str">
            <v>169</v>
          </cell>
          <cell r="I2072" t="str">
            <v>C</v>
          </cell>
          <cell r="J2072" t="str">
            <v>om_exp</v>
          </cell>
          <cell r="K2072" t="str">
            <v>juris_gcp</v>
          </cell>
          <cell r="M2072" t="str">
            <v>2010/12/1/8/A/0</v>
          </cell>
        </row>
        <row r="2073">
          <cell r="A2073" t="str">
            <v>2072</v>
          </cell>
          <cell r="B2073" t="str">
            <v>OMD_8169</v>
          </cell>
          <cell r="C2073" t="str">
            <v>169 - Energy Jurisdictional O &amp; M Exp Amount</v>
          </cell>
          <cell r="D2073">
            <v>0</v>
          </cell>
          <cell r="F2073" t="str">
            <v>CALC</v>
          </cell>
          <cell r="H2073" t="str">
            <v>169</v>
          </cell>
          <cell r="I2073" t="str">
            <v>C</v>
          </cell>
          <cell r="J2073" t="str">
            <v>om_exp</v>
          </cell>
          <cell r="K2073" t="str">
            <v>juris_energy_amt</v>
          </cell>
          <cell r="M2073" t="str">
            <v>2010/12/1/8/A/0</v>
          </cell>
        </row>
        <row r="2074">
          <cell r="A2074" t="str">
            <v>2073</v>
          </cell>
          <cell r="B2074" t="str">
            <v>OMD_8169</v>
          </cell>
          <cell r="C2074" t="str">
            <v>169 - Energy Jurisdictional O &amp; M Exp Amount</v>
          </cell>
          <cell r="D2074">
            <v>0</v>
          </cell>
          <cell r="F2074" t="str">
            <v>CALC</v>
          </cell>
          <cell r="H2074" t="str">
            <v>169</v>
          </cell>
          <cell r="I2074" t="str">
            <v>C</v>
          </cell>
          <cell r="J2074" t="str">
            <v>om_exp</v>
          </cell>
          <cell r="K2074" t="str">
            <v>juris_energy_amt</v>
          </cell>
          <cell r="M2074" t="str">
            <v>2010/12/1/8/A/0</v>
          </cell>
        </row>
        <row r="2075">
          <cell r="A2075" t="str">
            <v>2074</v>
          </cell>
          <cell r="B2075" t="str">
            <v>OMD_8169</v>
          </cell>
          <cell r="C2075" t="str">
            <v>169 - Energy Jurisdictional O &amp; M Exp Amount</v>
          </cell>
          <cell r="D2075">
            <v>0</v>
          </cell>
          <cell r="F2075" t="str">
            <v>CALC</v>
          </cell>
          <cell r="H2075" t="str">
            <v>169</v>
          </cell>
          <cell r="I2075" t="str">
            <v>C</v>
          </cell>
          <cell r="J2075" t="str">
            <v>om_exp</v>
          </cell>
          <cell r="K2075" t="str">
            <v>juris_energy_amt</v>
          </cell>
          <cell r="M2075" t="str">
            <v>2010/12/1/8/A/0</v>
          </cell>
        </row>
        <row r="2076">
          <cell r="A2076" t="str">
            <v>2075</v>
          </cell>
          <cell r="B2076" t="str">
            <v>OMD_8169</v>
          </cell>
          <cell r="C2076" t="str">
            <v>169 - Energy Jurisdictional O &amp; M Exp Amount</v>
          </cell>
          <cell r="D2076">
            <v>0</v>
          </cell>
          <cell r="F2076" t="str">
            <v>CALC</v>
          </cell>
          <cell r="H2076" t="str">
            <v>169</v>
          </cell>
          <cell r="I2076" t="str">
            <v>C</v>
          </cell>
          <cell r="J2076" t="str">
            <v>om_exp</v>
          </cell>
          <cell r="K2076" t="str">
            <v>juris_energy_amt</v>
          </cell>
          <cell r="M2076" t="str">
            <v>2010/12/1/8/A/0</v>
          </cell>
        </row>
        <row r="2077">
          <cell r="A2077" t="str">
            <v>2076</v>
          </cell>
          <cell r="B2077" t="str">
            <v>OMD_8169</v>
          </cell>
          <cell r="C2077" t="str">
            <v>169 - Energy Jurisdictional O &amp; M Exp Amount</v>
          </cell>
          <cell r="D2077">
            <v>0</v>
          </cell>
          <cell r="F2077" t="str">
            <v>CALC</v>
          </cell>
          <cell r="H2077" t="str">
            <v>169</v>
          </cell>
          <cell r="I2077" t="str">
            <v>C</v>
          </cell>
          <cell r="J2077" t="str">
            <v>om_exp</v>
          </cell>
          <cell r="K2077" t="str">
            <v>juris_energy_amt</v>
          </cell>
          <cell r="M2077" t="str">
            <v>2010/12/1/8/A/0</v>
          </cell>
        </row>
        <row r="2078">
          <cell r="A2078" t="str">
            <v>2077</v>
          </cell>
          <cell r="B2078" t="str">
            <v>OMD_8169</v>
          </cell>
          <cell r="C2078" t="str">
            <v>169 - Energy Jurisdictional O &amp; M Exp Amount</v>
          </cell>
          <cell r="D2078">
            <v>0</v>
          </cell>
          <cell r="F2078" t="str">
            <v>CALC</v>
          </cell>
          <cell r="H2078" t="str">
            <v>169</v>
          </cell>
          <cell r="I2078" t="str">
            <v>C</v>
          </cell>
          <cell r="J2078" t="str">
            <v>om_exp</v>
          </cell>
          <cell r="K2078" t="str">
            <v>juris_energy_amt</v>
          </cell>
          <cell r="M2078" t="str">
            <v>2010/12/1/8/A/0</v>
          </cell>
        </row>
        <row r="2079">
          <cell r="A2079" t="str">
            <v>2078</v>
          </cell>
          <cell r="B2079" t="str">
            <v>OMD_8169</v>
          </cell>
          <cell r="C2079" t="str">
            <v>169 - Energy Jurisdictional O &amp; M Exp Amount</v>
          </cell>
          <cell r="D2079">
            <v>0</v>
          </cell>
          <cell r="F2079" t="str">
            <v>CALC</v>
          </cell>
          <cell r="H2079" t="str">
            <v>169</v>
          </cell>
          <cell r="I2079" t="str">
            <v>C</v>
          </cell>
          <cell r="J2079" t="str">
            <v>om_exp</v>
          </cell>
          <cell r="K2079" t="str">
            <v>juris_energy_amt</v>
          </cell>
          <cell r="M2079" t="str">
            <v>2010/12/1/8/A/0</v>
          </cell>
        </row>
        <row r="2080">
          <cell r="A2080" t="str">
            <v>2079</v>
          </cell>
          <cell r="B2080" t="str">
            <v>OME_8169</v>
          </cell>
          <cell r="C2080" t="str">
            <v>169 - Total Jurisdictional O &amp; M Exp Amount</v>
          </cell>
          <cell r="D2080">
            <v>19700.53547631</v>
          </cell>
          <cell r="F2080" t="str">
            <v>CALC</v>
          </cell>
          <cell r="H2080" t="str">
            <v>169</v>
          </cell>
          <cell r="I2080" t="str">
            <v>C</v>
          </cell>
          <cell r="J2080" t="str">
            <v>om_exp</v>
          </cell>
          <cell r="K2080" t="str">
            <v>total_juris_amt</v>
          </cell>
          <cell r="M2080" t="str">
            <v>2010/12/1/8/A/0</v>
          </cell>
        </row>
        <row r="2081">
          <cell r="A2081" t="str">
            <v>2080</v>
          </cell>
          <cell r="B2081" t="str">
            <v>OME_8169</v>
          </cell>
          <cell r="C2081" t="str">
            <v>169 - Total Jurisdictional O &amp; M Exp Amount</v>
          </cell>
          <cell r="D2081">
            <v>25904.950040125001</v>
          </cell>
          <cell r="F2081" t="str">
            <v>CALC</v>
          </cell>
          <cell r="H2081" t="str">
            <v>169</v>
          </cell>
          <cell r="I2081" t="str">
            <v>C</v>
          </cell>
          <cell r="J2081" t="str">
            <v>om_exp</v>
          </cell>
          <cell r="K2081" t="str">
            <v>total_juris_amt</v>
          </cell>
          <cell r="M2081" t="str">
            <v>2010/12/1/8/A/0</v>
          </cell>
        </row>
        <row r="2082">
          <cell r="A2082" t="str">
            <v>2081</v>
          </cell>
          <cell r="B2082" t="str">
            <v>OME_8169</v>
          </cell>
          <cell r="C2082" t="str">
            <v>169 - Total Jurisdictional O &amp; M Exp Amount</v>
          </cell>
          <cell r="D2082">
            <v>15329.693671695</v>
          </cell>
          <cell r="F2082" t="str">
            <v>CALC</v>
          </cell>
          <cell r="H2082" t="str">
            <v>169</v>
          </cell>
          <cell r="I2082" t="str">
            <v>C</v>
          </cell>
          <cell r="J2082" t="str">
            <v>om_exp</v>
          </cell>
          <cell r="K2082" t="str">
            <v>total_juris_amt</v>
          </cell>
          <cell r="M2082" t="str">
            <v>2010/12/1/8/A/0</v>
          </cell>
        </row>
        <row r="2083">
          <cell r="A2083" t="str">
            <v>2082</v>
          </cell>
          <cell r="B2083" t="str">
            <v>OME_8169</v>
          </cell>
          <cell r="C2083" t="str">
            <v>169 - Total Jurisdictional O &amp; M Exp Amount</v>
          </cell>
          <cell r="D2083">
            <v>12416.90688615</v>
          </cell>
          <cell r="F2083" t="str">
            <v>CALC</v>
          </cell>
          <cell r="H2083" t="str">
            <v>169</v>
          </cell>
          <cell r="I2083" t="str">
            <v>C</v>
          </cell>
          <cell r="J2083" t="str">
            <v>om_exp</v>
          </cell>
          <cell r="K2083" t="str">
            <v>total_juris_amt</v>
          </cell>
          <cell r="M2083" t="str">
            <v>2010/12/1/8/A/0</v>
          </cell>
        </row>
        <row r="2084">
          <cell r="A2084" t="str">
            <v>2083</v>
          </cell>
          <cell r="B2084" t="str">
            <v>OME_8169</v>
          </cell>
          <cell r="C2084" t="str">
            <v>169 - Total Jurisdictional O &amp; M Exp Amount</v>
          </cell>
          <cell r="D2084">
            <v>2693.8050260549999</v>
          </cell>
          <cell r="F2084" t="str">
            <v>CALC</v>
          </cell>
          <cell r="H2084" t="str">
            <v>169</v>
          </cell>
          <cell r="I2084" t="str">
            <v>C</v>
          </cell>
          <cell r="J2084" t="str">
            <v>om_exp</v>
          </cell>
          <cell r="K2084" t="str">
            <v>total_juris_amt</v>
          </cell>
          <cell r="M2084" t="str">
            <v>2010/12/1/8/A/0</v>
          </cell>
        </row>
        <row r="2085">
          <cell r="A2085" t="str">
            <v>2084</v>
          </cell>
          <cell r="B2085" t="str">
            <v>OME_8169</v>
          </cell>
          <cell r="C2085" t="str">
            <v>169 - Total Jurisdictional O &amp; M Exp Amount</v>
          </cell>
          <cell r="D2085">
            <v>1327.9188001949999</v>
          </cell>
          <cell r="F2085" t="str">
            <v>CALC</v>
          </cell>
          <cell r="H2085" t="str">
            <v>169</v>
          </cell>
          <cell r="I2085" t="str">
            <v>C</v>
          </cell>
          <cell r="J2085" t="str">
            <v>om_exp</v>
          </cell>
          <cell r="K2085" t="str">
            <v>total_juris_amt</v>
          </cell>
          <cell r="M2085" t="str">
            <v>2010/12/1/8/A/0</v>
          </cell>
        </row>
        <row r="2086">
          <cell r="A2086" t="str">
            <v>2085</v>
          </cell>
          <cell r="B2086" t="str">
            <v>OME_8169</v>
          </cell>
          <cell r="C2086" t="str">
            <v>169 - Total Jurisdictional O &amp; M Exp Amount</v>
          </cell>
          <cell r="D2086">
            <v>0</v>
          </cell>
          <cell r="F2086" t="str">
            <v>CALC</v>
          </cell>
          <cell r="H2086" t="str">
            <v>169</v>
          </cell>
          <cell r="I2086" t="str">
            <v>C</v>
          </cell>
          <cell r="J2086" t="str">
            <v>om_exp</v>
          </cell>
          <cell r="K2086" t="str">
            <v>total_juris_amt</v>
          </cell>
          <cell r="M2086" t="str">
            <v>2010/12/1/8/A/0</v>
          </cell>
        </row>
        <row r="2087">
          <cell r="A2087" t="str">
            <v>2086</v>
          </cell>
          <cell r="B2087" t="str">
            <v>OM5_8170</v>
          </cell>
          <cell r="C2087" t="str">
            <v>170 - CP Allocation O &amp; M Exp Amount</v>
          </cell>
          <cell r="D2087">
            <v>12082.41</v>
          </cell>
          <cell r="F2087" t="str">
            <v>CALC</v>
          </cell>
          <cell r="H2087" t="str">
            <v>170</v>
          </cell>
          <cell r="I2087" t="str">
            <v>C</v>
          </cell>
          <cell r="J2087" t="str">
            <v>om_exp</v>
          </cell>
          <cell r="K2087" t="str">
            <v>alloc_cp_amt</v>
          </cell>
          <cell r="M2087" t="str">
            <v>2010/12/1/8/A/0</v>
          </cell>
        </row>
        <row r="2088">
          <cell r="A2088" t="str">
            <v>2087</v>
          </cell>
          <cell r="B2088" t="str">
            <v>OM5_8170</v>
          </cell>
          <cell r="C2088" t="str">
            <v>170 - CP Allocation O &amp; M Exp Amount</v>
          </cell>
          <cell r="D2088">
            <v>0</v>
          </cell>
          <cell r="F2088" t="str">
            <v>CALC</v>
          </cell>
          <cell r="H2088" t="str">
            <v>170</v>
          </cell>
          <cell r="I2088" t="str">
            <v>C</v>
          </cell>
          <cell r="J2088" t="str">
            <v>om_exp</v>
          </cell>
          <cell r="K2088" t="str">
            <v>alloc_cp_amt</v>
          </cell>
          <cell r="M2088" t="str">
            <v>2010/12/1/8/A/0</v>
          </cell>
        </row>
        <row r="2089">
          <cell r="A2089" t="str">
            <v>2088</v>
          </cell>
          <cell r="B2089" t="str">
            <v>OM5_8170</v>
          </cell>
          <cell r="C2089" t="str">
            <v>170 - CP Allocation O &amp; M Exp Amount</v>
          </cell>
          <cell r="D2089">
            <v>9228.6200000000008</v>
          </cell>
          <cell r="F2089" t="str">
            <v>CALC</v>
          </cell>
          <cell r="H2089" t="str">
            <v>170</v>
          </cell>
          <cell r="I2089" t="str">
            <v>C</v>
          </cell>
          <cell r="J2089" t="str">
            <v>om_exp</v>
          </cell>
          <cell r="K2089" t="str">
            <v>alloc_cp_amt</v>
          </cell>
          <cell r="M2089" t="str">
            <v>2010/12/1/8/A/0</v>
          </cell>
        </row>
        <row r="2090">
          <cell r="A2090" t="str">
            <v>2089</v>
          </cell>
          <cell r="B2090" t="str">
            <v>OM5_8170</v>
          </cell>
          <cell r="C2090" t="str">
            <v>170 - CP Allocation O &amp; M Exp Amount</v>
          </cell>
          <cell r="D2090">
            <v>2038.35</v>
          </cell>
          <cell r="F2090" t="str">
            <v>CALC</v>
          </cell>
          <cell r="H2090" t="str">
            <v>170</v>
          </cell>
          <cell r="I2090" t="str">
            <v>C</v>
          </cell>
          <cell r="J2090" t="str">
            <v>om_exp</v>
          </cell>
          <cell r="K2090" t="str">
            <v>alloc_cp_amt</v>
          </cell>
          <cell r="M2090" t="str">
            <v>2010/12/1/8/A/0</v>
          </cell>
        </row>
        <row r="2091">
          <cell r="A2091" t="str">
            <v>2090</v>
          </cell>
          <cell r="B2091" t="str">
            <v>OM5_8170</v>
          </cell>
          <cell r="C2091" t="str">
            <v>170 - CP Allocation O &amp; M Exp Amount</v>
          </cell>
          <cell r="D2091">
            <v>766.31</v>
          </cell>
          <cell r="F2091" t="str">
            <v>CALC</v>
          </cell>
          <cell r="H2091" t="str">
            <v>170</v>
          </cell>
          <cell r="I2091" t="str">
            <v>C</v>
          </cell>
          <cell r="J2091" t="str">
            <v>om_exp</v>
          </cell>
          <cell r="K2091" t="str">
            <v>alloc_cp_amt</v>
          </cell>
          <cell r="M2091" t="str">
            <v>2010/12/1/8/A/0</v>
          </cell>
        </row>
        <row r="2092">
          <cell r="A2092" t="str">
            <v>2091</v>
          </cell>
          <cell r="B2092" t="str">
            <v>OM5_8170</v>
          </cell>
          <cell r="C2092" t="str">
            <v>170 - CP Allocation O &amp; M Exp Amount</v>
          </cell>
          <cell r="D2092">
            <v>16466.990000000002</v>
          </cell>
          <cell r="F2092" t="str">
            <v>CALC</v>
          </cell>
          <cell r="H2092" t="str">
            <v>170</v>
          </cell>
          <cell r="I2092" t="str">
            <v>C</v>
          </cell>
          <cell r="J2092" t="str">
            <v>om_exp</v>
          </cell>
          <cell r="K2092" t="str">
            <v>alloc_cp_amt</v>
          </cell>
          <cell r="M2092" t="str">
            <v>2010/12/1/8/A/0</v>
          </cell>
        </row>
        <row r="2093">
          <cell r="A2093" t="str">
            <v>2092</v>
          </cell>
          <cell r="B2093" t="str">
            <v>OM5_8170</v>
          </cell>
          <cell r="C2093" t="str">
            <v>170 - CP Allocation O &amp; M Exp Amount</v>
          </cell>
          <cell r="D2093">
            <v>7363.56</v>
          </cell>
          <cell r="F2093" t="str">
            <v>CALC</v>
          </cell>
          <cell r="H2093" t="str">
            <v>170</v>
          </cell>
          <cell r="I2093" t="str">
            <v>C</v>
          </cell>
          <cell r="J2093" t="str">
            <v>om_exp</v>
          </cell>
          <cell r="K2093" t="str">
            <v>alloc_cp_amt</v>
          </cell>
          <cell r="M2093" t="str">
            <v>2010/12/1/8/A/0</v>
          </cell>
        </row>
        <row r="2094">
          <cell r="A2094" t="str">
            <v>2093</v>
          </cell>
          <cell r="B2094" t="str">
            <v>OM2_8170</v>
          </cell>
          <cell r="C2094" t="str">
            <v>170 - CP Allocation Factor</v>
          </cell>
          <cell r="D2094">
            <v>1</v>
          </cell>
          <cell r="F2094" t="str">
            <v>CALC</v>
          </cell>
          <cell r="H2094" t="str">
            <v>170</v>
          </cell>
          <cell r="I2094" t="str">
            <v>C</v>
          </cell>
          <cell r="J2094" t="str">
            <v>om_exp</v>
          </cell>
          <cell r="K2094" t="str">
            <v>alloc_cp</v>
          </cell>
          <cell r="M2094" t="str">
            <v>2010/12/1/8/A/0</v>
          </cell>
        </row>
        <row r="2095">
          <cell r="A2095" t="str">
            <v>2094</v>
          </cell>
          <cell r="B2095" t="str">
            <v>OM2_8170</v>
          </cell>
          <cell r="C2095" t="str">
            <v>170 - CP Allocation Factor</v>
          </cell>
          <cell r="D2095">
            <v>1</v>
          </cell>
          <cell r="F2095" t="str">
            <v>CALC</v>
          </cell>
          <cell r="H2095" t="str">
            <v>170</v>
          </cell>
          <cell r="I2095" t="str">
            <v>C</v>
          </cell>
          <cell r="J2095" t="str">
            <v>om_exp</v>
          </cell>
          <cell r="K2095" t="str">
            <v>alloc_cp</v>
          </cell>
          <cell r="M2095" t="str">
            <v>2010/12/1/8/A/0</v>
          </cell>
        </row>
        <row r="2096">
          <cell r="A2096" t="str">
            <v>2095</v>
          </cell>
          <cell r="B2096" t="str">
            <v>OM2_8170</v>
          </cell>
          <cell r="C2096" t="str">
            <v>170 - CP Allocation Factor</v>
          </cell>
          <cell r="D2096">
            <v>1</v>
          </cell>
          <cell r="F2096" t="str">
            <v>CALC</v>
          </cell>
          <cell r="H2096" t="str">
            <v>170</v>
          </cell>
          <cell r="I2096" t="str">
            <v>C</v>
          </cell>
          <cell r="J2096" t="str">
            <v>om_exp</v>
          </cell>
          <cell r="K2096" t="str">
            <v>alloc_cp</v>
          </cell>
          <cell r="M2096" t="str">
            <v>2010/12/1/8/A/0</v>
          </cell>
        </row>
        <row r="2097">
          <cell r="A2097" t="str">
            <v>2096</v>
          </cell>
          <cell r="B2097" t="str">
            <v>OM2_8170</v>
          </cell>
          <cell r="C2097" t="str">
            <v>170 - CP Allocation Factor</v>
          </cell>
          <cell r="D2097">
            <v>1</v>
          </cell>
          <cell r="F2097" t="str">
            <v>CALC</v>
          </cell>
          <cell r="H2097" t="str">
            <v>170</v>
          </cell>
          <cell r="I2097" t="str">
            <v>C</v>
          </cell>
          <cell r="J2097" t="str">
            <v>om_exp</v>
          </cell>
          <cell r="K2097" t="str">
            <v>alloc_cp</v>
          </cell>
          <cell r="M2097" t="str">
            <v>2010/12/1/8/A/0</v>
          </cell>
        </row>
        <row r="2098">
          <cell r="A2098" t="str">
            <v>2097</v>
          </cell>
          <cell r="B2098" t="str">
            <v>OM2_8170</v>
          </cell>
          <cell r="C2098" t="str">
            <v>170 - CP Allocation Factor</v>
          </cell>
          <cell r="D2098">
            <v>1</v>
          </cell>
          <cell r="F2098" t="str">
            <v>CALC</v>
          </cell>
          <cell r="H2098" t="str">
            <v>170</v>
          </cell>
          <cell r="I2098" t="str">
            <v>C</v>
          </cell>
          <cell r="J2098" t="str">
            <v>om_exp</v>
          </cell>
          <cell r="K2098" t="str">
            <v>alloc_cp</v>
          </cell>
          <cell r="M2098" t="str">
            <v>2010/12/1/8/A/0</v>
          </cell>
        </row>
        <row r="2099">
          <cell r="A2099" t="str">
            <v>2098</v>
          </cell>
          <cell r="B2099" t="str">
            <v>OM2_8170</v>
          </cell>
          <cell r="C2099" t="str">
            <v>170 - CP Allocation Factor</v>
          </cell>
          <cell r="D2099">
            <v>1</v>
          </cell>
          <cell r="F2099" t="str">
            <v>CALC</v>
          </cell>
          <cell r="H2099" t="str">
            <v>170</v>
          </cell>
          <cell r="I2099" t="str">
            <v>C</v>
          </cell>
          <cell r="J2099" t="str">
            <v>om_exp</v>
          </cell>
          <cell r="K2099" t="str">
            <v>alloc_cp</v>
          </cell>
          <cell r="M2099" t="str">
            <v>2010/12/1/8/A/0</v>
          </cell>
        </row>
        <row r="2100">
          <cell r="A2100" t="str">
            <v>2099</v>
          </cell>
          <cell r="B2100" t="str">
            <v>OM2_8170</v>
          </cell>
          <cell r="C2100" t="str">
            <v>170 - CP Allocation Factor</v>
          </cell>
          <cell r="D2100">
            <v>1</v>
          </cell>
          <cell r="F2100" t="str">
            <v>CALC</v>
          </cell>
          <cell r="H2100" t="str">
            <v>170</v>
          </cell>
          <cell r="I2100" t="str">
            <v>C</v>
          </cell>
          <cell r="J2100" t="str">
            <v>om_exp</v>
          </cell>
          <cell r="K2100" t="str">
            <v>alloc_cp</v>
          </cell>
          <cell r="M2100" t="str">
            <v>2010/12/1/8/A/0</v>
          </cell>
        </row>
        <row r="2101">
          <cell r="A2101" t="str">
            <v>2100</v>
          </cell>
          <cell r="B2101" t="str">
            <v>OM6_8170</v>
          </cell>
          <cell r="C2101" t="str">
            <v>170 - GCP Allocation O &amp; M Exp Amount</v>
          </cell>
          <cell r="D2101">
            <v>0</v>
          </cell>
          <cell r="F2101" t="str">
            <v>CALC</v>
          </cell>
          <cell r="H2101" t="str">
            <v>170</v>
          </cell>
          <cell r="I2101" t="str">
            <v>C</v>
          </cell>
          <cell r="J2101" t="str">
            <v>om_exp</v>
          </cell>
          <cell r="K2101" t="str">
            <v>alloc_gcp_amt</v>
          </cell>
          <cell r="M2101" t="str">
            <v>2010/12/1/8/A/0</v>
          </cell>
        </row>
        <row r="2102">
          <cell r="A2102" t="str">
            <v>2101</v>
          </cell>
          <cell r="B2102" t="str">
            <v>OM6_8170</v>
          </cell>
          <cell r="C2102" t="str">
            <v>170 - GCP Allocation O &amp; M Exp Amount</v>
          </cell>
          <cell r="D2102">
            <v>0</v>
          </cell>
          <cell r="F2102" t="str">
            <v>CALC</v>
          </cell>
          <cell r="H2102" t="str">
            <v>170</v>
          </cell>
          <cell r="I2102" t="str">
            <v>C</v>
          </cell>
          <cell r="J2102" t="str">
            <v>om_exp</v>
          </cell>
          <cell r="K2102" t="str">
            <v>alloc_gcp_amt</v>
          </cell>
          <cell r="M2102" t="str">
            <v>2010/12/1/8/A/0</v>
          </cell>
        </row>
        <row r="2103">
          <cell r="A2103" t="str">
            <v>2102</v>
          </cell>
          <cell r="B2103" t="str">
            <v>OM6_8170</v>
          </cell>
          <cell r="C2103" t="str">
            <v>170 - GCP Allocation O &amp; M Exp Amount</v>
          </cell>
          <cell r="D2103">
            <v>0</v>
          </cell>
          <cell r="F2103" t="str">
            <v>CALC</v>
          </cell>
          <cell r="H2103" t="str">
            <v>170</v>
          </cell>
          <cell r="I2103" t="str">
            <v>C</v>
          </cell>
          <cell r="J2103" t="str">
            <v>om_exp</v>
          </cell>
          <cell r="K2103" t="str">
            <v>alloc_gcp_amt</v>
          </cell>
          <cell r="M2103" t="str">
            <v>2010/12/1/8/A/0</v>
          </cell>
        </row>
        <row r="2104">
          <cell r="A2104" t="str">
            <v>2103</v>
          </cell>
          <cell r="B2104" t="str">
            <v>OM6_8170</v>
          </cell>
          <cell r="C2104" t="str">
            <v>170 - GCP Allocation O &amp; M Exp Amount</v>
          </cell>
          <cell r="D2104">
            <v>0</v>
          </cell>
          <cell r="F2104" t="str">
            <v>CALC</v>
          </cell>
          <cell r="H2104" t="str">
            <v>170</v>
          </cell>
          <cell r="I2104" t="str">
            <v>C</v>
          </cell>
          <cell r="J2104" t="str">
            <v>om_exp</v>
          </cell>
          <cell r="K2104" t="str">
            <v>alloc_gcp_amt</v>
          </cell>
          <cell r="M2104" t="str">
            <v>2010/12/1/8/A/0</v>
          </cell>
        </row>
        <row r="2105">
          <cell r="A2105" t="str">
            <v>2104</v>
          </cell>
          <cell r="B2105" t="str">
            <v>OM6_8170</v>
          </cell>
          <cell r="C2105" t="str">
            <v>170 - GCP Allocation O &amp; M Exp Amount</v>
          </cell>
          <cell r="D2105">
            <v>0</v>
          </cell>
          <cell r="F2105" t="str">
            <v>CALC</v>
          </cell>
          <cell r="H2105" t="str">
            <v>170</v>
          </cell>
          <cell r="I2105" t="str">
            <v>C</v>
          </cell>
          <cell r="J2105" t="str">
            <v>om_exp</v>
          </cell>
          <cell r="K2105" t="str">
            <v>alloc_gcp_amt</v>
          </cell>
          <cell r="M2105" t="str">
            <v>2010/12/1/8/A/0</v>
          </cell>
        </row>
        <row r="2106">
          <cell r="A2106" t="str">
            <v>2105</v>
          </cell>
          <cell r="B2106" t="str">
            <v>OM6_8170</v>
          </cell>
          <cell r="C2106" t="str">
            <v>170 - GCP Allocation O &amp; M Exp Amount</v>
          </cell>
          <cell r="D2106">
            <v>0</v>
          </cell>
          <cell r="F2106" t="str">
            <v>CALC</v>
          </cell>
          <cell r="H2106" t="str">
            <v>170</v>
          </cell>
          <cell r="I2106" t="str">
            <v>C</v>
          </cell>
          <cell r="J2106" t="str">
            <v>om_exp</v>
          </cell>
          <cell r="K2106" t="str">
            <v>alloc_gcp_amt</v>
          </cell>
          <cell r="M2106" t="str">
            <v>2010/12/1/8/A/0</v>
          </cell>
        </row>
        <row r="2107">
          <cell r="A2107" t="str">
            <v>2106</v>
          </cell>
          <cell r="B2107" t="str">
            <v>OM6_8170</v>
          </cell>
          <cell r="C2107" t="str">
            <v>170 - GCP Allocation O &amp; M Exp Amount</v>
          </cell>
          <cell r="D2107">
            <v>0</v>
          </cell>
          <cell r="F2107" t="str">
            <v>CALC</v>
          </cell>
          <cell r="H2107" t="str">
            <v>170</v>
          </cell>
          <cell r="I2107" t="str">
            <v>C</v>
          </cell>
          <cell r="J2107" t="str">
            <v>om_exp</v>
          </cell>
          <cell r="K2107" t="str">
            <v>alloc_gcp_amt</v>
          </cell>
          <cell r="M2107" t="str">
            <v>2010/12/1/8/A/0</v>
          </cell>
        </row>
        <row r="2108">
          <cell r="A2108" t="str">
            <v>2107</v>
          </cell>
          <cell r="B2108" t="str">
            <v>OM3_8170</v>
          </cell>
          <cell r="C2108" t="str">
            <v>170 - GCP Allocation Factor</v>
          </cell>
          <cell r="D2108">
            <v>0</v>
          </cell>
          <cell r="F2108" t="str">
            <v>CALC</v>
          </cell>
          <cell r="H2108" t="str">
            <v>170</v>
          </cell>
          <cell r="I2108" t="str">
            <v>C</v>
          </cell>
          <cell r="J2108" t="str">
            <v>om_exp</v>
          </cell>
          <cell r="K2108" t="str">
            <v>alloc_gcp</v>
          </cell>
          <cell r="M2108" t="str">
            <v>2010/12/1/8/A/0</v>
          </cell>
        </row>
        <row r="2109">
          <cell r="A2109" t="str">
            <v>2108</v>
          </cell>
          <cell r="B2109" t="str">
            <v>OM3_8170</v>
          </cell>
          <cell r="C2109" t="str">
            <v>170 - GCP Allocation Factor</v>
          </cell>
          <cell r="D2109">
            <v>0</v>
          </cell>
          <cell r="F2109" t="str">
            <v>CALC</v>
          </cell>
          <cell r="H2109" t="str">
            <v>170</v>
          </cell>
          <cell r="I2109" t="str">
            <v>C</v>
          </cell>
          <cell r="J2109" t="str">
            <v>om_exp</v>
          </cell>
          <cell r="K2109" t="str">
            <v>alloc_gcp</v>
          </cell>
          <cell r="M2109" t="str">
            <v>2010/12/1/8/A/0</v>
          </cell>
        </row>
        <row r="2110">
          <cell r="A2110" t="str">
            <v>2109</v>
          </cell>
          <cell r="B2110" t="str">
            <v>OM3_8170</v>
          </cell>
          <cell r="C2110" t="str">
            <v>170 - GCP Allocation Factor</v>
          </cell>
          <cell r="D2110">
            <v>0</v>
          </cell>
          <cell r="F2110" t="str">
            <v>CALC</v>
          </cell>
          <cell r="H2110" t="str">
            <v>170</v>
          </cell>
          <cell r="I2110" t="str">
            <v>C</v>
          </cell>
          <cell r="J2110" t="str">
            <v>om_exp</v>
          </cell>
          <cell r="K2110" t="str">
            <v>alloc_gcp</v>
          </cell>
          <cell r="M2110" t="str">
            <v>2010/12/1/8/A/0</v>
          </cell>
        </row>
        <row r="2111">
          <cell r="A2111" t="str">
            <v>2110</v>
          </cell>
          <cell r="B2111" t="str">
            <v>OM3_8170</v>
          </cell>
          <cell r="C2111" t="str">
            <v>170 - GCP Allocation Factor</v>
          </cell>
          <cell r="D2111">
            <v>0</v>
          </cell>
          <cell r="F2111" t="str">
            <v>CALC</v>
          </cell>
          <cell r="H2111" t="str">
            <v>170</v>
          </cell>
          <cell r="I2111" t="str">
            <v>C</v>
          </cell>
          <cell r="J2111" t="str">
            <v>om_exp</v>
          </cell>
          <cell r="K2111" t="str">
            <v>alloc_gcp</v>
          </cell>
          <cell r="M2111" t="str">
            <v>2010/12/1/8/A/0</v>
          </cell>
        </row>
        <row r="2112">
          <cell r="A2112" t="str">
            <v>2111</v>
          </cell>
          <cell r="B2112" t="str">
            <v>OM3_8170</v>
          </cell>
          <cell r="C2112" t="str">
            <v>170 - GCP Allocation Factor</v>
          </cell>
          <cell r="D2112">
            <v>0</v>
          </cell>
          <cell r="F2112" t="str">
            <v>CALC</v>
          </cell>
          <cell r="H2112" t="str">
            <v>170</v>
          </cell>
          <cell r="I2112" t="str">
            <v>C</v>
          </cell>
          <cell r="J2112" t="str">
            <v>om_exp</v>
          </cell>
          <cell r="K2112" t="str">
            <v>alloc_gcp</v>
          </cell>
          <cell r="M2112" t="str">
            <v>2010/12/1/8/A/0</v>
          </cell>
        </row>
        <row r="2113">
          <cell r="A2113" t="str">
            <v>2112</v>
          </cell>
          <cell r="B2113" t="str">
            <v>OM3_8170</v>
          </cell>
          <cell r="C2113" t="str">
            <v>170 - GCP Allocation Factor</v>
          </cell>
          <cell r="D2113">
            <v>0</v>
          </cell>
          <cell r="F2113" t="str">
            <v>CALC</v>
          </cell>
          <cell r="H2113" t="str">
            <v>170</v>
          </cell>
          <cell r="I2113" t="str">
            <v>C</v>
          </cell>
          <cell r="J2113" t="str">
            <v>om_exp</v>
          </cell>
          <cell r="K2113" t="str">
            <v>alloc_gcp</v>
          </cell>
          <cell r="M2113" t="str">
            <v>2010/12/1/8/A/0</v>
          </cell>
        </row>
        <row r="2114">
          <cell r="A2114" t="str">
            <v>2113</v>
          </cell>
          <cell r="B2114" t="str">
            <v>OM3_8170</v>
          </cell>
          <cell r="C2114" t="str">
            <v>170 - GCP Allocation Factor</v>
          </cell>
          <cell r="D2114">
            <v>0</v>
          </cell>
          <cell r="F2114" t="str">
            <v>CALC</v>
          </cell>
          <cell r="H2114" t="str">
            <v>170</v>
          </cell>
          <cell r="I2114" t="str">
            <v>C</v>
          </cell>
          <cell r="J2114" t="str">
            <v>om_exp</v>
          </cell>
          <cell r="K2114" t="str">
            <v>alloc_gcp</v>
          </cell>
          <cell r="M2114" t="str">
            <v>2010/12/1/8/A/0</v>
          </cell>
        </row>
        <row r="2115">
          <cell r="A2115" t="str">
            <v>2114</v>
          </cell>
          <cell r="B2115" t="str">
            <v>OMC_8170</v>
          </cell>
          <cell r="C2115" t="str">
            <v>170 - GCP Jurisdictional O &amp; M Exp Amount</v>
          </cell>
          <cell r="D2115">
            <v>0</v>
          </cell>
          <cell r="F2115" t="str">
            <v>CALC</v>
          </cell>
          <cell r="H2115" t="str">
            <v>170</v>
          </cell>
          <cell r="I2115" t="str">
            <v>C</v>
          </cell>
          <cell r="J2115" t="str">
            <v>om_exp</v>
          </cell>
          <cell r="K2115" t="str">
            <v>juris_gcp_amt</v>
          </cell>
          <cell r="M2115" t="str">
            <v>2010/12/1/8/A/0</v>
          </cell>
        </row>
        <row r="2116">
          <cell r="A2116" t="str">
            <v>2115</v>
          </cell>
          <cell r="B2116" t="str">
            <v>OMC_8170</v>
          </cell>
          <cell r="C2116" t="str">
            <v>170 - GCP Jurisdictional O &amp; M Exp Amount</v>
          </cell>
          <cell r="D2116">
            <v>0</v>
          </cell>
          <cell r="F2116" t="str">
            <v>CALC</v>
          </cell>
          <cell r="H2116" t="str">
            <v>170</v>
          </cell>
          <cell r="I2116" t="str">
            <v>C</v>
          </cell>
          <cell r="J2116" t="str">
            <v>om_exp</v>
          </cell>
          <cell r="K2116" t="str">
            <v>juris_gcp_amt</v>
          </cell>
          <cell r="M2116" t="str">
            <v>2010/12/1/8/A/0</v>
          </cell>
        </row>
        <row r="2117">
          <cell r="A2117" t="str">
            <v>2116</v>
          </cell>
          <cell r="B2117" t="str">
            <v>OMC_8170</v>
          </cell>
          <cell r="C2117" t="str">
            <v>170 - GCP Jurisdictional O &amp; M Exp Amount</v>
          </cell>
          <cell r="D2117">
            <v>0</v>
          </cell>
          <cell r="F2117" t="str">
            <v>CALC</v>
          </cell>
          <cell r="H2117" t="str">
            <v>170</v>
          </cell>
          <cell r="I2117" t="str">
            <v>C</v>
          </cell>
          <cell r="J2117" t="str">
            <v>om_exp</v>
          </cell>
          <cell r="K2117" t="str">
            <v>juris_gcp_amt</v>
          </cell>
          <cell r="M2117" t="str">
            <v>2010/12/1/8/A/0</v>
          </cell>
        </row>
        <row r="2118">
          <cell r="A2118" t="str">
            <v>2117</v>
          </cell>
          <cell r="B2118" t="str">
            <v>OMC_8170</v>
          </cell>
          <cell r="C2118" t="str">
            <v>170 - GCP Jurisdictional O &amp; M Exp Amount</v>
          </cell>
          <cell r="D2118">
            <v>0</v>
          </cell>
          <cell r="F2118" t="str">
            <v>CALC</v>
          </cell>
          <cell r="H2118" t="str">
            <v>170</v>
          </cell>
          <cell r="I2118" t="str">
            <v>C</v>
          </cell>
          <cell r="J2118" t="str">
            <v>om_exp</v>
          </cell>
          <cell r="K2118" t="str">
            <v>juris_gcp_amt</v>
          </cell>
          <cell r="M2118" t="str">
            <v>2010/12/1/8/A/0</v>
          </cell>
        </row>
        <row r="2119">
          <cell r="A2119" t="str">
            <v>2118</v>
          </cell>
          <cell r="B2119" t="str">
            <v>OMC_8170</v>
          </cell>
          <cell r="C2119" t="str">
            <v>170 - GCP Jurisdictional O &amp; M Exp Amount</v>
          </cell>
          <cell r="D2119">
            <v>0</v>
          </cell>
          <cell r="F2119" t="str">
            <v>CALC</v>
          </cell>
          <cell r="H2119" t="str">
            <v>170</v>
          </cell>
          <cell r="I2119" t="str">
            <v>C</v>
          </cell>
          <cell r="J2119" t="str">
            <v>om_exp</v>
          </cell>
          <cell r="K2119" t="str">
            <v>juris_gcp_amt</v>
          </cell>
          <cell r="M2119" t="str">
            <v>2010/12/1/8/A/0</v>
          </cell>
        </row>
        <row r="2120">
          <cell r="A2120" t="str">
            <v>2119</v>
          </cell>
          <cell r="B2120" t="str">
            <v>OMC_8170</v>
          </cell>
          <cell r="C2120" t="str">
            <v>170 - GCP Jurisdictional O &amp; M Exp Amount</v>
          </cell>
          <cell r="D2120">
            <v>0</v>
          </cell>
          <cell r="F2120" t="str">
            <v>CALC</v>
          </cell>
          <cell r="H2120" t="str">
            <v>170</v>
          </cell>
          <cell r="I2120" t="str">
            <v>C</v>
          </cell>
          <cell r="J2120" t="str">
            <v>om_exp</v>
          </cell>
          <cell r="K2120" t="str">
            <v>juris_gcp_amt</v>
          </cell>
          <cell r="M2120" t="str">
            <v>2010/12/1/8/A/0</v>
          </cell>
        </row>
        <row r="2121">
          <cell r="A2121" t="str">
            <v>2120</v>
          </cell>
          <cell r="B2121" t="str">
            <v>OMC_8170</v>
          </cell>
          <cell r="C2121" t="str">
            <v>170 - GCP Jurisdictional O &amp; M Exp Amount</v>
          </cell>
          <cell r="D2121">
            <v>0</v>
          </cell>
          <cell r="F2121" t="str">
            <v>CALC</v>
          </cell>
          <cell r="H2121" t="str">
            <v>170</v>
          </cell>
          <cell r="I2121" t="str">
            <v>C</v>
          </cell>
          <cell r="J2121" t="str">
            <v>om_exp</v>
          </cell>
          <cell r="K2121" t="str">
            <v>juris_gcp_amt</v>
          </cell>
          <cell r="M2121" t="str">
            <v>2010/12/1/8/A/0</v>
          </cell>
        </row>
        <row r="2122">
          <cell r="A2122" t="str">
            <v>2121</v>
          </cell>
          <cell r="B2122" t="str">
            <v>OM4_8170</v>
          </cell>
          <cell r="C2122" t="str">
            <v>170 - Energy Allocation Factor</v>
          </cell>
          <cell r="D2122">
            <v>0</v>
          </cell>
          <cell r="F2122" t="str">
            <v>CALC</v>
          </cell>
          <cell r="H2122" t="str">
            <v>170</v>
          </cell>
          <cell r="I2122" t="str">
            <v>C</v>
          </cell>
          <cell r="J2122" t="str">
            <v>om_exp</v>
          </cell>
          <cell r="K2122" t="str">
            <v>alloc_energy</v>
          </cell>
          <cell r="M2122" t="str">
            <v>2010/12/1/8/A/0</v>
          </cell>
        </row>
        <row r="2123">
          <cell r="A2123" t="str">
            <v>2122</v>
          </cell>
          <cell r="B2123" t="str">
            <v>OM4_8170</v>
          </cell>
          <cell r="C2123" t="str">
            <v>170 - Energy Allocation Factor</v>
          </cell>
          <cell r="D2123">
            <v>0</v>
          </cell>
          <cell r="F2123" t="str">
            <v>CALC</v>
          </cell>
          <cell r="H2123" t="str">
            <v>170</v>
          </cell>
          <cell r="I2123" t="str">
            <v>C</v>
          </cell>
          <cell r="J2123" t="str">
            <v>om_exp</v>
          </cell>
          <cell r="K2123" t="str">
            <v>alloc_energy</v>
          </cell>
          <cell r="M2123" t="str">
            <v>2010/12/1/8/A/0</v>
          </cell>
        </row>
        <row r="2124">
          <cell r="A2124" t="str">
            <v>2123</v>
          </cell>
          <cell r="B2124" t="str">
            <v>OM4_8170</v>
          </cell>
          <cell r="C2124" t="str">
            <v>170 - Energy Allocation Factor</v>
          </cell>
          <cell r="D2124">
            <v>0</v>
          </cell>
          <cell r="F2124" t="str">
            <v>CALC</v>
          </cell>
          <cell r="H2124" t="str">
            <v>170</v>
          </cell>
          <cell r="I2124" t="str">
            <v>C</v>
          </cell>
          <cell r="J2124" t="str">
            <v>om_exp</v>
          </cell>
          <cell r="K2124" t="str">
            <v>alloc_energy</v>
          </cell>
          <cell r="M2124" t="str">
            <v>2010/12/1/8/A/0</v>
          </cell>
        </row>
        <row r="2125">
          <cell r="A2125" t="str">
            <v>2124</v>
          </cell>
          <cell r="B2125" t="str">
            <v>OM4_8170</v>
          </cell>
          <cell r="C2125" t="str">
            <v>170 - Energy Allocation Factor</v>
          </cell>
          <cell r="D2125">
            <v>0</v>
          </cell>
          <cell r="F2125" t="str">
            <v>CALC</v>
          </cell>
          <cell r="H2125" t="str">
            <v>170</v>
          </cell>
          <cell r="I2125" t="str">
            <v>C</v>
          </cell>
          <cell r="J2125" t="str">
            <v>om_exp</v>
          </cell>
          <cell r="K2125" t="str">
            <v>alloc_energy</v>
          </cell>
          <cell r="M2125" t="str">
            <v>2010/12/1/8/A/0</v>
          </cell>
        </row>
        <row r="2126">
          <cell r="A2126" t="str">
            <v>2125</v>
          </cell>
          <cell r="B2126" t="str">
            <v>OM4_8170</v>
          </cell>
          <cell r="C2126" t="str">
            <v>170 - Energy Allocation Factor</v>
          </cell>
          <cell r="D2126">
            <v>0</v>
          </cell>
          <cell r="F2126" t="str">
            <v>CALC</v>
          </cell>
          <cell r="H2126" t="str">
            <v>170</v>
          </cell>
          <cell r="I2126" t="str">
            <v>C</v>
          </cell>
          <cell r="J2126" t="str">
            <v>om_exp</v>
          </cell>
          <cell r="K2126" t="str">
            <v>alloc_energy</v>
          </cell>
          <cell r="M2126" t="str">
            <v>2010/12/1/8/A/0</v>
          </cell>
        </row>
        <row r="2127">
          <cell r="A2127" t="str">
            <v>2126</v>
          </cell>
          <cell r="B2127" t="str">
            <v>OM4_8170</v>
          </cell>
          <cell r="C2127" t="str">
            <v>170 - Energy Allocation Factor</v>
          </cell>
          <cell r="D2127">
            <v>0</v>
          </cell>
          <cell r="F2127" t="str">
            <v>CALC</v>
          </cell>
          <cell r="H2127" t="str">
            <v>170</v>
          </cell>
          <cell r="I2127" t="str">
            <v>C</v>
          </cell>
          <cell r="J2127" t="str">
            <v>om_exp</v>
          </cell>
          <cell r="K2127" t="str">
            <v>alloc_energy</v>
          </cell>
          <cell r="M2127" t="str">
            <v>2010/12/1/8/A/0</v>
          </cell>
        </row>
        <row r="2128">
          <cell r="A2128" t="str">
            <v>2127</v>
          </cell>
          <cell r="B2128" t="str">
            <v>OM4_8170</v>
          </cell>
          <cell r="C2128" t="str">
            <v>170 - Energy Allocation Factor</v>
          </cell>
          <cell r="D2128">
            <v>0</v>
          </cell>
          <cell r="F2128" t="str">
            <v>CALC</v>
          </cell>
          <cell r="H2128" t="str">
            <v>170</v>
          </cell>
          <cell r="I2128" t="str">
            <v>C</v>
          </cell>
          <cell r="J2128" t="str">
            <v>om_exp</v>
          </cell>
          <cell r="K2128" t="str">
            <v>alloc_energy</v>
          </cell>
          <cell r="M2128" t="str">
            <v>2010/12/1/8/A/0</v>
          </cell>
        </row>
        <row r="2129">
          <cell r="A2129" t="str">
            <v>2128</v>
          </cell>
          <cell r="B2129" t="str">
            <v>OM7_8170</v>
          </cell>
          <cell r="C2129" t="str">
            <v>170 - Energy Allocation O &amp; M Exp Amount</v>
          </cell>
          <cell r="D2129">
            <v>0</v>
          </cell>
          <cell r="F2129" t="str">
            <v>CALC</v>
          </cell>
          <cell r="H2129" t="str">
            <v>170</v>
          </cell>
          <cell r="I2129" t="str">
            <v>C</v>
          </cell>
          <cell r="J2129" t="str">
            <v>om_exp</v>
          </cell>
          <cell r="K2129" t="str">
            <v>alloc_energy_amt</v>
          </cell>
          <cell r="M2129" t="str">
            <v>2010/12/1/8/A/0</v>
          </cell>
        </row>
        <row r="2130">
          <cell r="A2130" t="str">
            <v>2129</v>
          </cell>
          <cell r="B2130" t="str">
            <v>OM7_8170</v>
          </cell>
          <cell r="C2130" t="str">
            <v>170 - Energy Allocation O &amp; M Exp Amount</v>
          </cell>
          <cell r="D2130">
            <v>0</v>
          </cell>
          <cell r="F2130" t="str">
            <v>CALC</v>
          </cell>
          <cell r="H2130" t="str">
            <v>170</v>
          </cell>
          <cell r="I2130" t="str">
            <v>C</v>
          </cell>
          <cell r="J2130" t="str">
            <v>om_exp</v>
          </cell>
          <cell r="K2130" t="str">
            <v>alloc_energy_amt</v>
          </cell>
          <cell r="M2130" t="str">
            <v>2010/12/1/8/A/0</v>
          </cell>
        </row>
        <row r="2131">
          <cell r="A2131" t="str">
            <v>2130</v>
          </cell>
          <cell r="B2131" t="str">
            <v>OM7_8170</v>
          </cell>
          <cell r="C2131" t="str">
            <v>170 - Energy Allocation O &amp; M Exp Amount</v>
          </cell>
          <cell r="D2131">
            <v>0</v>
          </cell>
          <cell r="F2131" t="str">
            <v>CALC</v>
          </cell>
          <cell r="H2131" t="str">
            <v>170</v>
          </cell>
          <cell r="I2131" t="str">
            <v>C</v>
          </cell>
          <cell r="J2131" t="str">
            <v>om_exp</v>
          </cell>
          <cell r="K2131" t="str">
            <v>alloc_energy_amt</v>
          </cell>
          <cell r="M2131" t="str">
            <v>2010/12/1/8/A/0</v>
          </cell>
        </row>
        <row r="2132">
          <cell r="A2132" t="str">
            <v>2131</v>
          </cell>
          <cell r="B2132" t="str">
            <v>OM7_8170</v>
          </cell>
          <cell r="C2132" t="str">
            <v>170 - Energy Allocation O &amp; M Exp Amount</v>
          </cell>
          <cell r="D2132">
            <v>0</v>
          </cell>
          <cell r="F2132" t="str">
            <v>CALC</v>
          </cell>
          <cell r="H2132" t="str">
            <v>170</v>
          </cell>
          <cell r="I2132" t="str">
            <v>C</v>
          </cell>
          <cell r="J2132" t="str">
            <v>om_exp</v>
          </cell>
          <cell r="K2132" t="str">
            <v>alloc_energy_amt</v>
          </cell>
          <cell r="M2132" t="str">
            <v>2010/12/1/8/A/0</v>
          </cell>
        </row>
        <row r="2133">
          <cell r="A2133" t="str">
            <v>2132</v>
          </cell>
          <cell r="B2133" t="str">
            <v>OM7_8170</v>
          </cell>
          <cell r="C2133" t="str">
            <v>170 - Energy Allocation O &amp; M Exp Amount</v>
          </cell>
          <cell r="D2133">
            <v>0</v>
          </cell>
          <cell r="F2133" t="str">
            <v>CALC</v>
          </cell>
          <cell r="H2133" t="str">
            <v>170</v>
          </cell>
          <cell r="I2133" t="str">
            <v>C</v>
          </cell>
          <cell r="J2133" t="str">
            <v>om_exp</v>
          </cell>
          <cell r="K2133" t="str">
            <v>alloc_energy_amt</v>
          </cell>
          <cell r="M2133" t="str">
            <v>2010/12/1/8/A/0</v>
          </cell>
        </row>
        <row r="2134">
          <cell r="A2134" t="str">
            <v>2133</v>
          </cell>
          <cell r="B2134" t="str">
            <v>OM7_8170</v>
          </cell>
          <cell r="C2134" t="str">
            <v>170 - Energy Allocation O &amp; M Exp Amount</v>
          </cell>
          <cell r="D2134">
            <v>0</v>
          </cell>
          <cell r="F2134" t="str">
            <v>CALC</v>
          </cell>
          <cell r="H2134" t="str">
            <v>170</v>
          </cell>
          <cell r="I2134" t="str">
            <v>C</v>
          </cell>
          <cell r="J2134" t="str">
            <v>om_exp</v>
          </cell>
          <cell r="K2134" t="str">
            <v>alloc_energy_amt</v>
          </cell>
          <cell r="M2134" t="str">
            <v>2010/12/1/8/A/0</v>
          </cell>
        </row>
        <row r="2135">
          <cell r="A2135" t="str">
            <v>2134</v>
          </cell>
          <cell r="B2135" t="str">
            <v>OM7_8170</v>
          </cell>
          <cell r="C2135" t="str">
            <v>170 - Energy Allocation O &amp; M Exp Amount</v>
          </cell>
          <cell r="D2135">
            <v>0</v>
          </cell>
          <cell r="F2135" t="str">
            <v>CALC</v>
          </cell>
          <cell r="H2135" t="str">
            <v>170</v>
          </cell>
          <cell r="I2135" t="str">
            <v>C</v>
          </cell>
          <cell r="J2135" t="str">
            <v>om_exp</v>
          </cell>
          <cell r="K2135" t="str">
            <v>alloc_energy_amt</v>
          </cell>
          <cell r="M2135" t="str">
            <v>2010/12/1/8/A/0</v>
          </cell>
        </row>
        <row r="2136">
          <cell r="A2136" t="str">
            <v>2135</v>
          </cell>
          <cell r="B2136" t="str">
            <v>OMB_8170</v>
          </cell>
          <cell r="C2136" t="str">
            <v>170 - CP Jurisdictional O &amp; M Exp Amount</v>
          </cell>
          <cell r="D2136">
            <v>11844.513388305</v>
          </cell>
          <cell r="F2136" t="str">
            <v>CALC</v>
          </cell>
          <cell r="H2136" t="str">
            <v>170</v>
          </cell>
          <cell r="I2136" t="str">
            <v>C</v>
          </cell>
          <cell r="J2136" t="str">
            <v>om_exp</v>
          </cell>
          <cell r="K2136" t="str">
            <v>juris_cp_amt</v>
          </cell>
          <cell r="M2136" t="str">
            <v>2010/12/1/8/A/0</v>
          </cell>
        </row>
        <row r="2137">
          <cell r="A2137" t="str">
            <v>2136</v>
          </cell>
          <cell r="B2137" t="str">
            <v>OMB_8170</v>
          </cell>
          <cell r="C2137" t="str">
            <v>170 - CP Jurisdictional O &amp; M Exp Amount</v>
          </cell>
          <cell r="D2137">
            <v>0</v>
          </cell>
          <cell r="F2137" t="str">
            <v>CALC</v>
          </cell>
          <cell r="H2137" t="str">
            <v>170</v>
          </cell>
          <cell r="I2137" t="str">
            <v>C</v>
          </cell>
          <cell r="J2137" t="str">
            <v>om_exp</v>
          </cell>
          <cell r="K2137" t="str">
            <v>juris_cp_amt</v>
          </cell>
          <cell r="M2137" t="str">
            <v>2010/12/1/8/A/0</v>
          </cell>
        </row>
        <row r="2138">
          <cell r="A2138" t="str">
            <v>2137</v>
          </cell>
          <cell r="B2138" t="str">
            <v>OMB_8170</v>
          </cell>
          <cell r="C2138" t="str">
            <v>170 - CP Jurisdictional O &amp; M Exp Amount</v>
          </cell>
          <cell r="D2138">
            <v>9046.9130865099996</v>
          </cell>
          <cell r="F2138" t="str">
            <v>CALC</v>
          </cell>
          <cell r="H2138" t="str">
            <v>170</v>
          </cell>
          <cell r="I2138" t="str">
            <v>C</v>
          </cell>
          <cell r="J2138" t="str">
            <v>om_exp</v>
          </cell>
          <cell r="K2138" t="str">
            <v>juris_cp_amt</v>
          </cell>
          <cell r="M2138" t="str">
            <v>2010/12/1/8/A/0</v>
          </cell>
        </row>
        <row r="2139">
          <cell r="A2139" t="str">
            <v>2138</v>
          </cell>
          <cell r="B2139" t="str">
            <v>OMB_8170</v>
          </cell>
          <cell r="C2139" t="str">
            <v>170 - CP Jurisdictional O &amp; M Exp Amount</v>
          </cell>
          <cell r="D2139">
            <v>1998.2159076749999</v>
          </cell>
          <cell r="F2139" t="str">
            <v>CALC</v>
          </cell>
          <cell r="H2139" t="str">
            <v>170</v>
          </cell>
          <cell r="I2139" t="str">
            <v>C</v>
          </cell>
          <cell r="J2139" t="str">
            <v>om_exp</v>
          </cell>
          <cell r="K2139" t="str">
            <v>juris_cp_amt</v>
          </cell>
          <cell r="M2139" t="str">
            <v>2010/12/1/8/A/0</v>
          </cell>
        </row>
        <row r="2140">
          <cell r="A2140" t="str">
            <v>2139</v>
          </cell>
          <cell r="B2140" t="str">
            <v>OMB_8170</v>
          </cell>
          <cell r="C2140" t="str">
            <v>170 - CP Jurisdictional O &amp; M Exp Amount</v>
          </cell>
          <cell r="D2140">
            <v>751.22173925499999</v>
          </cell>
          <cell r="F2140" t="str">
            <v>CALC</v>
          </cell>
          <cell r="H2140" t="str">
            <v>170</v>
          </cell>
          <cell r="I2140" t="str">
            <v>C</v>
          </cell>
          <cell r="J2140" t="str">
            <v>om_exp</v>
          </cell>
          <cell r="K2140" t="str">
            <v>juris_cp_amt</v>
          </cell>
          <cell r="M2140" t="str">
            <v>2010/12/1/8/A/0</v>
          </cell>
        </row>
        <row r="2141">
          <cell r="A2141" t="str">
            <v>2140</v>
          </cell>
          <cell r="B2141" t="str">
            <v>OMB_8170</v>
          </cell>
          <cell r="C2141" t="str">
            <v>170 - CP Jurisdictional O &amp; M Exp Amount</v>
          </cell>
          <cell r="D2141">
            <v>16142.763200395</v>
          </cell>
          <cell r="F2141" t="str">
            <v>CALC</v>
          </cell>
          <cell r="H2141" t="str">
            <v>170</v>
          </cell>
          <cell r="I2141" t="str">
            <v>C</v>
          </cell>
          <cell r="J2141" t="str">
            <v>om_exp</v>
          </cell>
          <cell r="K2141" t="str">
            <v>juris_cp_amt</v>
          </cell>
          <cell r="M2141" t="str">
            <v>2010/12/1/8/A/0</v>
          </cell>
        </row>
        <row r="2142">
          <cell r="A2142" t="str">
            <v>2141</v>
          </cell>
          <cell r="B2142" t="str">
            <v>OMB_8170</v>
          </cell>
          <cell r="C2142" t="str">
            <v>170 - CP Jurisdictional O &amp; M Exp Amount</v>
          </cell>
          <cell r="D2142">
            <v>7218.5751853800002</v>
          </cell>
          <cell r="F2142" t="str">
            <v>CALC</v>
          </cell>
          <cell r="H2142" t="str">
            <v>170</v>
          </cell>
          <cell r="I2142" t="str">
            <v>C</v>
          </cell>
          <cell r="J2142" t="str">
            <v>om_exp</v>
          </cell>
          <cell r="K2142" t="str">
            <v>juris_cp_amt</v>
          </cell>
          <cell r="M2142" t="str">
            <v>2010/12/1/8/A/0</v>
          </cell>
        </row>
        <row r="2143">
          <cell r="A2143" t="str">
            <v>2142</v>
          </cell>
          <cell r="B2143" t="str">
            <v>OM8_8170</v>
          </cell>
          <cell r="C2143" t="str">
            <v>170 - CP Jurisdictional Factor</v>
          </cell>
          <cell r="D2143">
            <v>0.98031049999999997</v>
          </cell>
          <cell r="F2143" t="str">
            <v>CALC</v>
          </cell>
          <cell r="H2143" t="str">
            <v>170</v>
          </cell>
          <cell r="I2143" t="str">
            <v>C</v>
          </cell>
          <cell r="J2143" t="str">
            <v>om_exp</v>
          </cell>
          <cell r="K2143" t="str">
            <v>juris_cp</v>
          </cell>
          <cell r="M2143" t="str">
            <v>2010/12/1/8/A/0</v>
          </cell>
        </row>
        <row r="2144">
          <cell r="A2144" t="str">
            <v>2143</v>
          </cell>
          <cell r="B2144" t="str">
            <v>OM8_8170</v>
          </cell>
          <cell r="C2144" t="str">
            <v>170 - CP Jurisdictional Factor</v>
          </cell>
          <cell r="D2144">
            <v>0.98031049999999997</v>
          </cell>
          <cell r="F2144" t="str">
            <v>CALC</v>
          </cell>
          <cell r="H2144" t="str">
            <v>170</v>
          </cell>
          <cell r="I2144" t="str">
            <v>C</v>
          </cell>
          <cell r="J2144" t="str">
            <v>om_exp</v>
          </cell>
          <cell r="K2144" t="str">
            <v>juris_cp</v>
          </cell>
          <cell r="M2144" t="str">
            <v>2010/12/1/8/A/0</v>
          </cell>
        </row>
        <row r="2145">
          <cell r="A2145" t="str">
            <v>2144</v>
          </cell>
          <cell r="B2145" t="str">
            <v>OM8_8170</v>
          </cell>
          <cell r="C2145" t="str">
            <v>170 - CP Jurisdictional Factor</v>
          </cell>
          <cell r="D2145">
            <v>0.98031049999999997</v>
          </cell>
          <cell r="F2145" t="str">
            <v>CALC</v>
          </cell>
          <cell r="H2145" t="str">
            <v>170</v>
          </cell>
          <cell r="I2145" t="str">
            <v>C</v>
          </cell>
          <cell r="J2145" t="str">
            <v>om_exp</v>
          </cell>
          <cell r="K2145" t="str">
            <v>juris_cp</v>
          </cell>
          <cell r="M2145" t="str">
            <v>2010/12/1/8/A/0</v>
          </cell>
        </row>
        <row r="2146">
          <cell r="A2146" t="str">
            <v>2145</v>
          </cell>
          <cell r="B2146" t="str">
            <v>OM8_8170</v>
          </cell>
          <cell r="C2146" t="str">
            <v>170 - CP Jurisdictional Factor</v>
          </cell>
          <cell r="D2146">
            <v>0.98031049999999997</v>
          </cell>
          <cell r="F2146" t="str">
            <v>CALC</v>
          </cell>
          <cell r="H2146" t="str">
            <v>170</v>
          </cell>
          <cell r="I2146" t="str">
            <v>C</v>
          </cell>
          <cell r="J2146" t="str">
            <v>om_exp</v>
          </cell>
          <cell r="K2146" t="str">
            <v>juris_cp</v>
          </cell>
          <cell r="M2146" t="str">
            <v>2010/12/1/8/A/0</v>
          </cell>
        </row>
        <row r="2147">
          <cell r="A2147" t="str">
            <v>2146</v>
          </cell>
          <cell r="B2147" t="str">
            <v>OM8_8170</v>
          </cell>
          <cell r="C2147" t="str">
            <v>170 - CP Jurisdictional Factor</v>
          </cell>
          <cell r="D2147">
            <v>0.98031049999999997</v>
          </cell>
          <cell r="F2147" t="str">
            <v>CALC</v>
          </cell>
          <cell r="H2147" t="str">
            <v>170</v>
          </cell>
          <cell r="I2147" t="str">
            <v>C</v>
          </cell>
          <cell r="J2147" t="str">
            <v>om_exp</v>
          </cell>
          <cell r="K2147" t="str">
            <v>juris_cp</v>
          </cell>
          <cell r="M2147" t="str">
            <v>2010/12/1/8/A/0</v>
          </cell>
        </row>
        <row r="2148">
          <cell r="A2148" t="str">
            <v>2147</v>
          </cell>
          <cell r="B2148" t="str">
            <v>OM8_8170</v>
          </cell>
          <cell r="C2148" t="str">
            <v>170 - CP Jurisdictional Factor</v>
          </cell>
          <cell r="D2148">
            <v>0.98031049999999997</v>
          </cell>
          <cell r="F2148" t="str">
            <v>CALC</v>
          </cell>
          <cell r="H2148" t="str">
            <v>170</v>
          </cell>
          <cell r="I2148" t="str">
            <v>C</v>
          </cell>
          <cell r="J2148" t="str">
            <v>om_exp</v>
          </cell>
          <cell r="K2148" t="str">
            <v>juris_cp</v>
          </cell>
          <cell r="M2148" t="str">
            <v>2010/12/1/8/A/0</v>
          </cell>
        </row>
        <row r="2149">
          <cell r="A2149" t="str">
            <v>2148</v>
          </cell>
          <cell r="B2149" t="str">
            <v>OM8_8170</v>
          </cell>
          <cell r="C2149" t="str">
            <v>170 - CP Jurisdictional Factor</v>
          </cell>
          <cell r="D2149">
            <v>0.98031049999999997</v>
          </cell>
          <cell r="F2149" t="str">
            <v>CALC</v>
          </cell>
          <cell r="H2149" t="str">
            <v>170</v>
          </cell>
          <cell r="I2149" t="str">
            <v>C</v>
          </cell>
          <cell r="J2149" t="str">
            <v>om_exp</v>
          </cell>
          <cell r="K2149" t="str">
            <v>juris_cp</v>
          </cell>
          <cell r="M2149" t="str">
            <v>2010/12/1/8/A/0</v>
          </cell>
        </row>
        <row r="2150">
          <cell r="A2150" t="str">
            <v>2149</v>
          </cell>
          <cell r="B2150" t="str">
            <v>OMA_8170</v>
          </cell>
          <cell r="C2150" t="str">
            <v>170 - Energy Jurisdictional Factor</v>
          </cell>
          <cell r="D2150">
            <v>0.980271</v>
          </cell>
          <cell r="F2150" t="str">
            <v>CALC</v>
          </cell>
          <cell r="H2150" t="str">
            <v>170</v>
          </cell>
          <cell r="I2150" t="str">
            <v>C</v>
          </cell>
          <cell r="J2150" t="str">
            <v>om_exp</v>
          </cell>
          <cell r="K2150" t="str">
            <v>juris_energy</v>
          </cell>
          <cell r="M2150" t="str">
            <v>2010/12/1/8/A/0</v>
          </cell>
        </row>
        <row r="2151">
          <cell r="A2151" t="str">
            <v>2150</v>
          </cell>
          <cell r="B2151" t="str">
            <v>OMA_8170</v>
          </cell>
          <cell r="C2151" t="str">
            <v>170 - Energy Jurisdictional Factor</v>
          </cell>
          <cell r="D2151">
            <v>0.980271</v>
          </cell>
          <cell r="F2151" t="str">
            <v>CALC</v>
          </cell>
          <cell r="H2151" t="str">
            <v>170</v>
          </cell>
          <cell r="I2151" t="str">
            <v>C</v>
          </cell>
          <cell r="J2151" t="str">
            <v>om_exp</v>
          </cell>
          <cell r="K2151" t="str">
            <v>juris_energy</v>
          </cell>
          <cell r="M2151" t="str">
            <v>2010/12/1/8/A/0</v>
          </cell>
        </row>
        <row r="2152">
          <cell r="A2152" t="str">
            <v>2151</v>
          </cell>
          <cell r="B2152" t="str">
            <v>OMA_8170</v>
          </cell>
          <cell r="C2152" t="str">
            <v>170 - Energy Jurisdictional Factor</v>
          </cell>
          <cell r="D2152">
            <v>0.980271</v>
          </cell>
          <cell r="F2152" t="str">
            <v>CALC</v>
          </cell>
          <cell r="H2152" t="str">
            <v>170</v>
          </cell>
          <cell r="I2152" t="str">
            <v>C</v>
          </cell>
          <cell r="J2152" t="str">
            <v>om_exp</v>
          </cell>
          <cell r="K2152" t="str">
            <v>juris_energy</v>
          </cell>
          <cell r="M2152" t="str">
            <v>2010/12/1/8/A/0</v>
          </cell>
        </row>
        <row r="2153">
          <cell r="A2153" t="str">
            <v>2152</v>
          </cell>
          <cell r="B2153" t="str">
            <v>OMA_8170</v>
          </cell>
          <cell r="C2153" t="str">
            <v>170 - Energy Jurisdictional Factor</v>
          </cell>
          <cell r="D2153">
            <v>0.980271</v>
          </cell>
          <cell r="F2153" t="str">
            <v>CALC</v>
          </cell>
          <cell r="H2153" t="str">
            <v>170</v>
          </cell>
          <cell r="I2153" t="str">
            <v>C</v>
          </cell>
          <cell r="J2153" t="str">
            <v>om_exp</v>
          </cell>
          <cell r="K2153" t="str">
            <v>juris_energy</v>
          </cell>
          <cell r="M2153" t="str">
            <v>2010/12/1/8/A/0</v>
          </cell>
        </row>
        <row r="2154">
          <cell r="A2154" t="str">
            <v>2153</v>
          </cell>
          <cell r="B2154" t="str">
            <v>OMA_8170</v>
          </cell>
          <cell r="C2154" t="str">
            <v>170 - Energy Jurisdictional Factor</v>
          </cell>
          <cell r="D2154">
            <v>0.980271</v>
          </cell>
          <cell r="F2154" t="str">
            <v>CALC</v>
          </cell>
          <cell r="H2154" t="str">
            <v>170</v>
          </cell>
          <cell r="I2154" t="str">
            <v>C</v>
          </cell>
          <cell r="J2154" t="str">
            <v>om_exp</v>
          </cell>
          <cell r="K2154" t="str">
            <v>juris_energy</v>
          </cell>
          <cell r="M2154" t="str">
            <v>2010/12/1/8/A/0</v>
          </cell>
        </row>
        <row r="2155">
          <cell r="A2155" t="str">
            <v>2154</v>
          </cell>
          <cell r="B2155" t="str">
            <v>OMA_8170</v>
          </cell>
          <cell r="C2155" t="str">
            <v>170 - Energy Jurisdictional Factor</v>
          </cell>
          <cell r="D2155">
            <v>0.980271</v>
          </cell>
          <cell r="F2155" t="str">
            <v>CALC</v>
          </cell>
          <cell r="H2155" t="str">
            <v>170</v>
          </cell>
          <cell r="I2155" t="str">
            <v>C</v>
          </cell>
          <cell r="J2155" t="str">
            <v>om_exp</v>
          </cell>
          <cell r="K2155" t="str">
            <v>juris_energy</v>
          </cell>
          <cell r="M2155" t="str">
            <v>2010/12/1/8/A/0</v>
          </cell>
        </row>
        <row r="2156">
          <cell r="A2156" t="str">
            <v>2155</v>
          </cell>
          <cell r="B2156" t="str">
            <v>OMA_8170</v>
          </cell>
          <cell r="C2156" t="str">
            <v>170 - Energy Jurisdictional Factor</v>
          </cell>
          <cell r="D2156">
            <v>0.980271</v>
          </cell>
          <cell r="F2156" t="str">
            <v>CALC</v>
          </cell>
          <cell r="H2156" t="str">
            <v>170</v>
          </cell>
          <cell r="I2156" t="str">
            <v>C</v>
          </cell>
          <cell r="J2156" t="str">
            <v>om_exp</v>
          </cell>
          <cell r="K2156" t="str">
            <v>juris_energy</v>
          </cell>
          <cell r="M2156" t="str">
            <v>2010/12/1/8/A/0</v>
          </cell>
        </row>
        <row r="2157">
          <cell r="A2157" t="str">
            <v>2156</v>
          </cell>
          <cell r="B2157" t="str">
            <v>OM1_8170</v>
          </cell>
          <cell r="C2157" t="str">
            <v>170 - O &amp; M Expenses Amount</v>
          </cell>
          <cell r="D2157">
            <v>12082.41</v>
          </cell>
          <cell r="F2157" t="str">
            <v>CALC</v>
          </cell>
          <cell r="H2157" t="str">
            <v>170</v>
          </cell>
          <cell r="I2157" t="str">
            <v>C</v>
          </cell>
          <cell r="J2157" t="str">
            <v>om_exp</v>
          </cell>
          <cell r="K2157" t="str">
            <v>beg_bal</v>
          </cell>
          <cell r="M2157" t="str">
            <v>2010/12/1/8/A/0</v>
          </cell>
        </row>
        <row r="2158">
          <cell r="A2158" t="str">
            <v>2157</v>
          </cell>
          <cell r="B2158" t="str">
            <v>OM1_8170</v>
          </cell>
          <cell r="C2158" t="str">
            <v>170 - O &amp; M Expenses Amount</v>
          </cell>
          <cell r="D2158">
            <v>0</v>
          </cell>
          <cell r="F2158" t="str">
            <v>CALC</v>
          </cell>
          <cell r="H2158" t="str">
            <v>170</v>
          </cell>
          <cell r="I2158" t="str">
            <v>C</v>
          </cell>
          <cell r="J2158" t="str">
            <v>om_exp</v>
          </cell>
          <cell r="K2158" t="str">
            <v>beg_bal</v>
          </cell>
          <cell r="M2158" t="str">
            <v>2010/12/1/8/A/0</v>
          </cell>
        </row>
        <row r="2159">
          <cell r="A2159" t="str">
            <v>2158</v>
          </cell>
          <cell r="B2159" t="str">
            <v>OM1_8170</v>
          </cell>
          <cell r="C2159" t="str">
            <v>170 - O &amp; M Expenses Amount</v>
          </cell>
          <cell r="D2159">
            <v>9228.6200000000008</v>
          </cell>
          <cell r="F2159" t="str">
            <v>CALC</v>
          </cell>
          <cell r="H2159" t="str">
            <v>170</v>
          </cell>
          <cell r="I2159" t="str">
            <v>C</v>
          </cell>
          <cell r="J2159" t="str">
            <v>om_exp</v>
          </cell>
          <cell r="K2159" t="str">
            <v>beg_bal</v>
          </cell>
          <cell r="M2159" t="str">
            <v>2010/12/1/8/A/0</v>
          </cell>
        </row>
        <row r="2160">
          <cell r="A2160" t="str">
            <v>2159</v>
          </cell>
          <cell r="B2160" t="str">
            <v>OM1_8170</v>
          </cell>
          <cell r="C2160" t="str">
            <v>170 - O &amp; M Expenses Amount</v>
          </cell>
          <cell r="D2160">
            <v>2038.35</v>
          </cell>
          <cell r="F2160" t="str">
            <v>CALC</v>
          </cell>
          <cell r="H2160" t="str">
            <v>170</v>
          </cell>
          <cell r="I2160" t="str">
            <v>C</v>
          </cell>
          <cell r="J2160" t="str">
            <v>om_exp</v>
          </cell>
          <cell r="K2160" t="str">
            <v>beg_bal</v>
          </cell>
          <cell r="M2160" t="str">
            <v>2010/12/1/8/A/0</v>
          </cell>
        </row>
        <row r="2161">
          <cell r="A2161" t="str">
            <v>2160</v>
          </cell>
          <cell r="B2161" t="str">
            <v>OM1_8170</v>
          </cell>
          <cell r="C2161" t="str">
            <v>170 - O &amp; M Expenses Amount</v>
          </cell>
          <cell r="D2161">
            <v>766.31</v>
          </cell>
          <cell r="F2161" t="str">
            <v>CALC</v>
          </cell>
          <cell r="H2161" t="str">
            <v>170</v>
          </cell>
          <cell r="I2161" t="str">
            <v>C</v>
          </cell>
          <cell r="J2161" t="str">
            <v>om_exp</v>
          </cell>
          <cell r="K2161" t="str">
            <v>beg_bal</v>
          </cell>
          <cell r="M2161" t="str">
            <v>2010/12/1/8/A/0</v>
          </cell>
        </row>
        <row r="2162">
          <cell r="A2162" t="str">
            <v>2161</v>
          </cell>
          <cell r="B2162" t="str">
            <v>OM1_8170</v>
          </cell>
          <cell r="C2162" t="str">
            <v>170 - O &amp; M Expenses Amount</v>
          </cell>
          <cell r="D2162">
            <v>16466.990000000002</v>
          </cell>
          <cell r="F2162" t="str">
            <v>CALC</v>
          </cell>
          <cell r="H2162" t="str">
            <v>170</v>
          </cell>
          <cell r="I2162" t="str">
            <v>C</v>
          </cell>
          <cell r="J2162" t="str">
            <v>om_exp</v>
          </cell>
          <cell r="K2162" t="str">
            <v>beg_bal</v>
          </cell>
          <cell r="M2162" t="str">
            <v>2010/12/1/8/A/0</v>
          </cell>
        </row>
        <row r="2163">
          <cell r="A2163" t="str">
            <v>2162</v>
          </cell>
          <cell r="B2163" t="str">
            <v>OM1_8170</v>
          </cell>
          <cell r="C2163" t="str">
            <v>170 - O &amp; M Expenses Amount</v>
          </cell>
          <cell r="D2163">
            <v>7363.56</v>
          </cell>
          <cell r="F2163" t="str">
            <v>CALC</v>
          </cell>
          <cell r="H2163" t="str">
            <v>170</v>
          </cell>
          <cell r="I2163" t="str">
            <v>C</v>
          </cell>
          <cell r="J2163" t="str">
            <v>om_exp</v>
          </cell>
          <cell r="K2163" t="str">
            <v>beg_bal</v>
          </cell>
          <cell r="M2163" t="str">
            <v>2010/12/1/8/A/0</v>
          </cell>
        </row>
        <row r="2164">
          <cell r="A2164" t="str">
            <v>2163</v>
          </cell>
          <cell r="B2164" t="str">
            <v>OM9_8170</v>
          </cell>
          <cell r="C2164" t="str">
            <v>170 - GCP Jurisdictional Factor</v>
          </cell>
          <cell r="D2164">
            <v>1</v>
          </cell>
          <cell r="F2164" t="str">
            <v>CALC</v>
          </cell>
          <cell r="H2164" t="str">
            <v>170</v>
          </cell>
          <cell r="I2164" t="str">
            <v>C</v>
          </cell>
          <cell r="J2164" t="str">
            <v>om_exp</v>
          </cell>
          <cell r="K2164" t="str">
            <v>juris_gcp</v>
          </cell>
          <cell r="M2164" t="str">
            <v>2010/12/1/8/A/0</v>
          </cell>
        </row>
        <row r="2165">
          <cell r="A2165" t="str">
            <v>2164</v>
          </cell>
          <cell r="B2165" t="str">
            <v>OM9_8170</v>
          </cell>
          <cell r="C2165" t="str">
            <v>170 - GCP Jurisdictional Factor</v>
          </cell>
          <cell r="D2165">
            <v>1</v>
          </cell>
          <cell r="F2165" t="str">
            <v>CALC</v>
          </cell>
          <cell r="H2165" t="str">
            <v>170</v>
          </cell>
          <cell r="I2165" t="str">
            <v>C</v>
          </cell>
          <cell r="J2165" t="str">
            <v>om_exp</v>
          </cell>
          <cell r="K2165" t="str">
            <v>juris_gcp</v>
          </cell>
          <cell r="M2165" t="str">
            <v>2010/12/1/8/A/0</v>
          </cell>
        </row>
        <row r="2166">
          <cell r="A2166" t="str">
            <v>2165</v>
          </cell>
          <cell r="B2166" t="str">
            <v>OM9_8170</v>
          </cell>
          <cell r="C2166" t="str">
            <v>170 - GCP Jurisdictional Factor</v>
          </cell>
          <cell r="D2166">
            <v>1</v>
          </cell>
          <cell r="F2166" t="str">
            <v>CALC</v>
          </cell>
          <cell r="H2166" t="str">
            <v>170</v>
          </cell>
          <cell r="I2166" t="str">
            <v>C</v>
          </cell>
          <cell r="J2166" t="str">
            <v>om_exp</v>
          </cell>
          <cell r="K2166" t="str">
            <v>juris_gcp</v>
          </cell>
          <cell r="M2166" t="str">
            <v>2010/12/1/8/A/0</v>
          </cell>
        </row>
        <row r="2167">
          <cell r="A2167" t="str">
            <v>2166</v>
          </cell>
          <cell r="B2167" t="str">
            <v>OM9_8170</v>
          </cell>
          <cell r="C2167" t="str">
            <v>170 - GCP Jurisdictional Factor</v>
          </cell>
          <cell r="D2167">
            <v>1</v>
          </cell>
          <cell r="F2167" t="str">
            <v>CALC</v>
          </cell>
          <cell r="H2167" t="str">
            <v>170</v>
          </cell>
          <cell r="I2167" t="str">
            <v>C</v>
          </cell>
          <cell r="J2167" t="str">
            <v>om_exp</v>
          </cell>
          <cell r="K2167" t="str">
            <v>juris_gcp</v>
          </cell>
          <cell r="M2167" t="str">
            <v>2010/12/1/8/A/0</v>
          </cell>
        </row>
        <row r="2168">
          <cell r="A2168" t="str">
            <v>2167</v>
          </cell>
          <cell r="B2168" t="str">
            <v>OM9_8170</v>
          </cell>
          <cell r="C2168" t="str">
            <v>170 - GCP Jurisdictional Factor</v>
          </cell>
          <cell r="D2168">
            <v>1</v>
          </cell>
          <cell r="F2168" t="str">
            <v>CALC</v>
          </cell>
          <cell r="H2168" t="str">
            <v>170</v>
          </cell>
          <cell r="I2168" t="str">
            <v>C</v>
          </cell>
          <cell r="J2168" t="str">
            <v>om_exp</v>
          </cell>
          <cell r="K2168" t="str">
            <v>juris_gcp</v>
          </cell>
          <cell r="M2168" t="str">
            <v>2010/12/1/8/A/0</v>
          </cell>
        </row>
        <row r="2169">
          <cell r="A2169" t="str">
            <v>2168</v>
          </cell>
          <cell r="B2169" t="str">
            <v>OM9_8170</v>
          </cell>
          <cell r="C2169" t="str">
            <v>170 - GCP Jurisdictional Factor</v>
          </cell>
          <cell r="D2169">
            <v>1</v>
          </cell>
          <cell r="F2169" t="str">
            <v>CALC</v>
          </cell>
          <cell r="H2169" t="str">
            <v>170</v>
          </cell>
          <cell r="I2169" t="str">
            <v>C</v>
          </cell>
          <cell r="J2169" t="str">
            <v>om_exp</v>
          </cell>
          <cell r="K2169" t="str">
            <v>juris_gcp</v>
          </cell>
          <cell r="M2169" t="str">
            <v>2010/12/1/8/A/0</v>
          </cell>
        </row>
        <row r="2170">
          <cell r="A2170" t="str">
            <v>2169</v>
          </cell>
          <cell r="B2170" t="str">
            <v>OM9_8170</v>
          </cell>
          <cell r="C2170" t="str">
            <v>170 - GCP Jurisdictional Factor</v>
          </cell>
          <cell r="D2170">
            <v>1</v>
          </cell>
          <cell r="F2170" t="str">
            <v>CALC</v>
          </cell>
          <cell r="H2170" t="str">
            <v>170</v>
          </cell>
          <cell r="I2170" t="str">
            <v>C</v>
          </cell>
          <cell r="J2170" t="str">
            <v>om_exp</v>
          </cell>
          <cell r="K2170" t="str">
            <v>juris_gcp</v>
          </cell>
          <cell r="M2170" t="str">
            <v>2010/12/1/8/A/0</v>
          </cell>
        </row>
        <row r="2171">
          <cell r="A2171" t="str">
            <v>2170</v>
          </cell>
          <cell r="B2171" t="str">
            <v>OMD_8170</v>
          </cell>
          <cell r="C2171" t="str">
            <v>170 - Energy Jurisdictional O &amp; M Exp Amount</v>
          </cell>
          <cell r="D2171">
            <v>0</v>
          </cell>
          <cell r="F2171" t="str">
            <v>CALC</v>
          </cell>
          <cell r="H2171" t="str">
            <v>170</v>
          </cell>
          <cell r="I2171" t="str">
            <v>C</v>
          </cell>
          <cell r="J2171" t="str">
            <v>om_exp</v>
          </cell>
          <cell r="K2171" t="str">
            <v>juris_energy_amt</v>
          </cell>
          <cell r="M2171" t="str">
            <v>2010/12/1/8/A/0</v>
          </cell>
        </row>
        <row r="2172">
          <cell r="A2172" t="str">
            <v>2171</v>
          </cell>
          <cell r="B2172" t="str">
            <v>OMD_8170</v>
          </cell>
          <cell r="C2172" t="str">
            <v>170 - Energy Jurisdictional O &amp; M Exp Amount</v>
          </cell>
          <cell r="D2172">
            <v>0</v>
          </cell>
          <cell r="F2172" t="str">
            <v>CALC</v>
          </cell>
          <cell r="H2172" t="str">
            <v>170</v>
          </cell>
          <cell r="I2172" t="str">
            <v>C</v>
          </cell>
          <cell r="J2172" t="str">
            <v>om_exp</v>
          </cell>
          <cell r="K2172" t="str">
            <v>juris_energy_amt</v>
          </cell>
          <cell r="M2172" t="str">
            <v>2010/12/1/8/A/0</v>
          </cell>
        </row>
        <row r="2173">
          <cell r="A2173" t="str">
            <v>2172</v>
          </cell>
          <cell r="B2173" t="str">
            <v>OMD_8170</v>
          </cell>
          <cell r="C2173" t="str">
            <v>170 - Energy Jurisdictional O &amp; M Exp Amount</v>
          </cell>
          <cell r="D2173">
            <v>0</v>
          </cell>
          <cell r="F2173" t="str">
            <v>CALC</v>
          </cell>
          <cell r="H2173" t="str">
            <v>170</v>
          </cell>
          <cell r="I2173" t="str">
            <v>C</v>
          </cell>
          <cell r="J2173" t="str">
            <v>om_exp</v>
          </cell>
          <cell r="K2173" t="str">
            <v>juris_energy_amt</v>
          </cell>
          <cell r="M2173" t="str">
            <v>2010/12/1/8/A/0</v>
          </cell>
        </row>
        <row r="2174">
          <cell r="A2174" t="str">
            <v>2173</v>
          </cell>
          <cell r="B2174" t="str">
            <v>OMD_8170</v>
          </cell>
          <cell r="C2174" t="str">
            <v>170 - Energy Jurisdictional O &amp; M Exp Amount</v>
          </cell>
          <cell r="D2174">
            <v>0</v>
          </cell>
          <cell r="F2174" t="str">
            <v>CALC</v>
          </cell>
          <cell r="H2174" t="str">
            <v>170</v>
          </cell>
          <cell r="I2174" t="str">
            <v>C</v>
          </cell>
          <cell r="J2174" t="str">
            <v>om_exp</v>
          </cell>
          <cell r="K2174" t="str">
            <v>juris_energy_amt</v>
          </cell>
          <cell r="M2174" t="str">
            <v>2010/12/1/8/A/0</v>
          </cell>
        </row>
        <row r="2175">
          <cell r="A2175" t="str">
            <v>2174</v>
          </cell>
          <cell r="B2175" t="str">
            <v>OMD_8170</v>
          </cell>
          <cell r="C2175" t="str">
            <v>170 - Energy Jurisdictional O &amp; M Exp Amount</v>
          </cell>
          <cell r="D2175">
            <v>0</v>
          </cell>
          <cell r="F2175" t="str">
            <v>CALC</v>
          </cell>
          <cell r="H2175" t="str">
            <v>170</v>
          </cell>
          <cell r="I2175" t="str">
            <v>C</v>
          </cell>
          <cell r="J2175" t="str">
            <v>om_exp</v>
          </cell>
          <cell r="K2175" t="str">
            <v>juris_energy_amt</v>
          </cell>
          <cell r="M2175" t="str">
            <v>2010/12/1/8/A/0</v>
          </cell>
        </row>
        <row r="2176">
          <cell r="A2176" t="str">
            <v>2175</v>
          </cell>
          <cell r="B2176" t="str">
            <v>OMD_8170</v>
          </cell>
          <cell r="C2176" t="str">
            <v>170 - Energy Jurisdictional O &amp; M Exp Amount</v>
          </cell>
          <cell r="D2176">
            <v>0</v>
          </cell>
          <cell r="F2176" t="str">
            <v>CALC</v>
          </cell>
          <cell r="H2176" t="str">
            <v>170</v>
          </cell>
          <cell r="I2176" t="str">
            <v>C</v>
          </cell>
          <cell r="J2176" t="str">
            <v>om_exp</v>
          </cell>
          <cell r="K2176" t="str">
            <v>juris_energy_amt</v>
          </cell>
          <cell r="M2176" t="str">
            <v>2010/12/1/8/A/0</v>
          </cell>
        </row>
        <row r="2177">
          <cell r="A2177" t="str">
            <v>2176</v>
          </cell>
          <cell r="B2177" t="str">
            <v>OMD_8170</v>
          </cell>
          <cell r="C2177" t="str">
            <v>170 - Energy Jurisdictional O &amp; M Exp Amount</v>
          </cell>
          <cell r="D2177">
            <v>0</v>
          </cell>
          <cell r="F2177" t="str">
            <v>CALC</v>
          </cell>
          <cell r="H2177" t="str">
            <v>170</v>
          </cell>
          <cell r="I2177" t="str">
            <v>C</v>
          </cell>
          <cell r="J2177" t="str">
            <v>om_exp</v>
          </cell>
          <cell r="K2177" t="str">
            <v>juris_energy_amt</v>
          </cell>
          <cell r="M2177" t="str">
            <v>2010/12/1/8/A/0</v>
          </cell>
        </row>
        <row r="2178">
          <cell r="A2178" t="str">
            <v>2177</v>
          </cell>
          <cell r="B2178" t="str">
            <v>OME_8170</v>
          </cell>
          <cell r="C2178" t="str">
            <v>170 - Total Jurisdictional O &amp; M Exp Amount</v>
          </cell>
          <cell r="D2178">
            <v>11844.513388305</v>
          </cell>
          <cell r="F2178" t="str">
            <v>CALC</v>
          </cell>
          <cell r="H2178" t="str">
            <v>170</v>
          </cell>
          <cell r="I2178" t="str">
            <v>C</v>
          </cell>
          <cell r="J2178" t="str">
            <v>om_exp</v>
          </cell>
          <cell r="K2178" t="str">
            <v>total_juris_amt</v>
          </cell>
          <cell r="M2178" t="str">
            <v>2010/12/1/8/A/0</v>
          </cell>
        </row>
        <row r="2179">
          <cell r="A2179" t="str">
            <v>2178</v>
          </cell>
          <cell r="B2179" t="str">
            <v>OME_8170</v>
          </cell>
          <cell r="C2179" t="str">
            <v>170 - Total Jurisdictional O &amp; M Exp Amount</v>
          </cell>
          <cell r="D2179">
            <v>0</v>
          </cell>
          <cell r="F2179" t="str">
            <v>CALC</v>
          </cell>
          <cell r="H2179" t="str">
            <v>170</v>
          </cell>
          <cell r="I2179" t="str">
            <v>C</v>
          </cell>
          <cell r="J2179" t="str">
            <v>om_exp</v>
          </cell>
          <cell r="K2179" t="str">
            <v>total_juris_amt</v>
          </cell>
          <cell r="M2179" t="str">
            <v>2010/12/1/8/A/0</v>
          </cell>
        </row>
        <row r="2180">
          <cell r="A2180" t="str">
            <v>2179</v>
          </cell>
          <cell r="B2180" t="str">
            <v>OME_8170</v>
          </cell>
          <cell r="C2180" t="str">
            <v>170 - Total Jurisdictional O &amp; M Exp Amount</v>
          </cell>
          <cell r="D2180">
            <v>9046.9130865099996</v>
          </cell>
          <cell r="F2180" t="str">
            <v>CALC</v>
          </cell>
          <cell r="H2180" t="str">
            <v>170</v>
          </cell>
          <cell r="I2180" t="str">
            <v>C</v>
          </cell>
          <cell r="J2180" t="str">
            <v>om_exp</v>
          </cell>
          <cell r="K2180" t="str">
            <v>total_juris_amt</v>
          </cell>
          <cell r="M2180" t="str">
            <v>2010/12/1/8/A/0</v>
          </cell>
        </row>
        <row r="2181">
          <cell r="A2181" t="str">
            <v>2180</v>
          </cell>
          <cell r="B2181" t="str">
            <v>OME_8170</v>
          </cell>
          <cell r="C2181" t="str">
            <v>170 - Total Jurisdictional O &amp; M Exp Amount</v>
          </cell>
          <cell r="D2181">
            <v>1998.2159076749999</v>
          </cell>
          <cell r="F2181" t="str">
            <v>CALC</v>
          </cell>
          <cell r="H2181" t="str">
            <v>170</v>
          </cell>
          <cell r="I2181" t="str">
            <v>C</v>
          </cell>
          <cell r="J2181" t="str">
            <v>om_exp</v>
          </cell>
          <cell r="K2181" t="str">
            <v>total_juris_amt</v>
          </cell>
          <cell r="M2181" t="str">
            <v>2010/12/1/8/A/0</v>
          </cell>
        </row>
        <row r="2182">
          <cell r="A2182" t="str">
            <v>2181</v>
          </cell>
          <cell r="B2182" t="str">
            <v>OME_8170</v>
          </cell>
          <cell r="C2182" t="str">
            <v>170 - Total Jurisdictional O &amp; M Exp Amount</v>
          </cell>
          <cell r="D2182">
            <v>751.22173925499999</v>
          </cell>
          <cell r="F2182" t="str">
            <v>CALC</v>
          </cell>
          <cell r="H2182" t="str">
            <v>170</v>
          </cell>
          <cell r="I2182" t="str">
            <v>C</v>
          </cell>
          <cell r="J2182" t="str">
            <v>om_exp</v>
          </cell>
          <cell r="K2182" t="str">
            <v>total_juris_amt</v>
          </cell>
          <cell r="M2182" t="str">
            <v>2010/12/1/8/A/0</v>
          </cell>
        </row>
        <row r="2183">
          <cell r="A2183" t="str">
            <v>2182</v>
          </cell>
          <cell r="B2183" t="str">
            <v>OME_8170</v>
          </cell>
          <cell r="C2183" t="str">
            <v>170 - Total Jurisdictional O &amp; M Exp Amount</v>
          </cell>
          <cell r="D2183">
            <v>16142.763200395</v>
          </cell>
          <cell r="F2183" t="str">
            <v>CALC</v>
          </cell>
          <cell r="H2183" t="str">
            <v>170</v>
          </cell>
          <cell r="I2183" t="str">
            <v>C</v>
          </cell>
          <cell r="J2183" t="str">
            <v>om_exp</v>
          </cell>
          <cell r="K2183" t="str">
            <v>total_juris_amt</v>
          </cell>
          <cell r="M2183" t="str">
            <v>2010/12/1/8/A/0</v>
          </cell>
        </row>
        <row r="2184">
          <cell r="A2184" t="str">
            <v>2183</v>
          </cell>
          <cell r="B2184" t="str">
            <v>OME_8170</v>
          </cell>
          <cell r="C2184" t="str">
            <v>170 - Total Jurisdictional O &amp; M Exp Amount</v>
          </cell>
          <cell r="D2184">
            <v>7218.5751853800002</v>
          </cell>
          <cell r="F2184" t="str">
            <v>CALC</v>
          </cell>
          <cell r="H2184" t="str">
            <v>170</v>
          </cell>
          <cell r="I2184" t="str">
            <v>C</v>
          </cell>
          <cell r="J2184" t="str">
            <v>om_exp</v>
          </cell>
          <cell r="K2184" t="str">
            <v>total_juris_amt</v>
          </cell>
          <cell r="M2184" t="str">
            <v>2010/12/1/8/A/0</v>
          </cell>
        </row>
        <row r="2185">
          <cell r="A2185" t="str">
            <v>2184</v>
          </cell>
          <cell r="B2185" t="str">
            <v>OM5_8171</v>
          </cell>
          <cell r="C2185" t="str">
            <v>171 - CP Allocation O &amp; M Exp Amount</v>
          </cell>
          <cell r="D2185">
            <v>0</v>
          </cell>
          <cell r="F2185" t="str">
            <v>CALC</v>
          </cell>
          <cell r="H2185" t="str">
            <v>171</v>
          </cell>
          <cell r="I2185" t="str">
            <v>C</v>
          </cell>
          <cell r="J2185" t="str">
            <v>om_exp</v>
          </cell>
          <cell r="K2185" t="str">
            <v>alloc_cp_amt</v>
          </cell>
          <cell r="M2185" t="str">
            <v>2010/12/1/8/A/0</v>
          </cell>
        </row>
        <row r="2186">
          <cell r="A2186" t="str">
            <v>2185</v>
          </cell>
          <cell r="B2186" t="str">
            <v>OM5_8171</v>
          </cell>
          <cell r="C2186" t="str">
            <v>171 - CP Allocation O &amp; M Exp Amount</v>
          </cell>
          <cell r="D2186">
            <v>0</v>
          </cell>
          <cell r="F2186" t="str">
            <v>CALC</v>
          </cell>
          <cell r="H2186" t="str">
            <v>171</v>
          </cell>
          <cell r="I2186" t="str">
            <v>C</v>
          </cell>
          <cell r="J2186" t="str">
            <v>om_exp</v>
          </cell>
          <cell r="K2186" t="str">
            <v>alloc_cp_amt</v>
          </cell>
          <cell r="M2186" t="str">
            <v>2010/12/1/8/A/0</v>
          </cell>
        </row>
        <row r="2187">
          <cell r="A2187" t="str">
            <v>2186</v>
          </cell>
          <cell r="B2187" t="str">
            <v>OM5_8171</v>
          </cell>
          <cell r="C2187" t="str">
            <v>171 - CP Allocation O &amp; M Exp Amount</v>
          </cell>
          <cell r="D2187">
            <v>0</v>
          </cell>
          <cell r="F2187" t="str">
            <v>CALC</v>
          </cell>
          <cell r="H2187" t="str">
            <v>171</v>
          </cell>
          <cell r="I2187" t="str">
            <v>C</v>
          </cell>
          <cell r="J2187" t="str">
            <v>om_exp</v>
          </cell>
          <cell r="K2187" t="str">
            <v>alloc_cp_amt</v>
          </cell>
          <cell r="M2187" t="str">
            <v>2010/12/1/8/A/0</v>
          </cell>
        </row>
        <row r="2188">
          <cell r="A2188" t="str">
            <v>2187</v>
          </cell>
          <cell r="B2188" t="str">
            <v>OM5_8171</v>
          </cell>
          <cell r="C2188" t="str">
            <v>171 - CP Allocation O &amp; M Exp Amount</v>
          </cell>
          <cell r="D2188">
            <v>7840.92</v>
          </cell>
          <cell r="F2188" t="str">
            <v>CALC</v>
          </cell>
          <cell r="H2188" t="str">
            <v>171</v>
          </cell>
          <cell r="I2188" t="str">
            <v>C</v>
          </cell>
          <cell r="J2188" t="str">
            <v>om_exp</v>
          </cell>
          <cell r="K2188" t="str">
            <v>alloc_cp_amt</v>
          </cell>
          <cell r="M2188" t="str">
            <v>2010/12/1/8/A/0</v>
          </cell>
        </row>
        <row r="2189">
          <cell r="A2189" t="str">
            <v>2188</v>
          </cell>
          <cell r="B2189" t="str">
            <v>OM5_8171</v>
          </cell>
          <cell r="C2189" t="str">
            <v>171 - CP Allocation O &amp; M Exp Amount</v>
          </cell>
          <cell r="D2189">
            <v>0</v>
          </cell>
          <cell r="F2189" t="str">
            <v>CALC</v>
          </cell>
          <cell r="H2189" t="str">
            <v>171</v>
          </cell>
          <cell r="I2189" t="str">
            <v>C</v>
          </cell>
          <cell r="J2189" t="str">
            <v>om_exp</v>
          </cell>
          <cell r="K2189" t="str">
            <v>alloc_cp_amt</v>
          </cell>
          <cell r="M2189" t="str">
            <v>2010/12/1/8/A/0</v>
          </cell>
        </row>
        <row r="2190">
          <cell r="A2190" t="str">
            <v>2189</v>
          </cell>
          <cell r="B2190" t="str">
            <v>OM2_8171</v>
          </cell>
          <cell r="C2190" t="str">
            <v>171 - CP Allocation Factor</v>
          </cell>
          <cell r="D2190">
            <v>1</v>
          </cell>
          <cell r="F2190" t="str">
            <v>CALC</v>
          </cell>
          <cell r="H2190" t="str">
            <v>171</v>
          </cell>
          <cell r="I2190" t="str">
            <v>C</v>
          </cell>
          <cell r="J2190" t="str">
            <v>om_exp</v>
          </cell>
          <cell r="K2190" t="str">
            <v>alloc_cp</v>
          </cell>
          <cell r="M2190" t="str">
            <v>2010/12/1/8/A/0</v>
          </cell>
        </row>
        <row r="2191">
          <cell r="A2191" t="str">
            <v>2190</v>
          </cell>
          <cell r="B2191" t="str">
            <v>OM2_8171</v>
          </cell>
          <cell r="C2191" t="str">
            <v>171 - CP Allocation Factor</v>
          </cell>
          <cell r="D2191">
            <v>1</v>
          </cell>
          <cell r="F2191" t="str">
            <v>CALC</v>
          </cell>
          <cell r="H2191" t="str">
            <v>171</v>
          </cell>
          <cell r="I2191" t="str">
            <v>C</v>
          </cell>
          <cell r="J2191" t="str">
            <v>om_exp</v>
          </cell>
          <cell r="K2191" t="str">
            <v>alloc_cp</v>
          </cell>
          <cell r="M2191" t="str">
            <v>2010/12/1/8/A/0</v>
          </cell>
        </row>
        <row r="2192">
          <cell r="A2192" t="str">
            <v>2191</v>
          </cell>
          <cell r="B2192" t="str">
            <v>OM2_8171</v>
          </cell>
          <cell r="C2192" t="str">
            <v>171 - CP Allocation Factor</v>
          </cell>
          <cell r="D2192">
            <v>1</v>
          </cell>
          <cell r="F2192" t="str">
            <v>CALC</v>
          </cell>
          <cell r="H2192" t="str">
            <v>171</v>
          </cell>
          <cell r="I2192" t="str">
            <v>C</v>
          </cell>
          <cell r="J2192" t="str">
            <v>om_exp</v>
          </cell>
          <cell r="K2192" t="str">
            <v>alloc_cp</v>
          </cell>
          <cell r="M2192" t="str">
            <v>2010/12/1/8/A/0</v>
          </cell>
        </row>
        <row r="2193">
          <cell r="A2193" t="str">
            <v>2192</v>
          </cell>
          <cell r="B2193" t="str">
            <v>OM2_8171</v>
          </cell>
          <cell r="C2193" t="str">
            <v>171 - CP Allocation Factor</v>
          </cell>
          <cell r="D2193">
            <v>1</v>
          </cell>
          <cell r="F2193" t="str">
            <v>CALC</v>
          </cell>
          <cell r="H2193" t="str">
            <v>171</v>
          </cell>
          <cell r="I2193" t="str">
            <v>C</v>
          </cell>
          <cell r="J2193" t="str">
            <v>om_exp</v>
          </cell>
          <cell r="K2193" t="str">
            <v>alloc_cp</v>
          </cell>
          <cell r="M2193" t="str">
            <v>2010/12/1/8/A/0</v>
          </cell>
        </row>
        <row r="2194">
          <cell r="A2194" t="str">
            <v>2193</v>
          </cell>
          <cell r="B2194" t="str">
            <v>OM2_8171</v>
          </cell>
          <cell r="C2194" t="str">
            <v>171 - CP Allocation Factor</v>
          </cell>
          <cell r="D2194">
            <v>1</v>
          </cell>
          <cell r="F2194" t="str">
            <v>CALC</v>
          </cell>
          <cell r="H2194" t="str">
            <v>171</v>
          </cell>
          <cell r="I2194" t="str">
            <v>C</v>
          </cell>
          <cell r="J2194" t="str">
            <v>om_exp</v>
          </cell>
          <cell r="K2194" t="str">
            <v>alloc_cp</v>
          </cell>
          <cell r="M2194" t="str">
            <v>2010/12/1/8/A/0</v>
          </cell>
        </row>
        <row r="2195">
          <cell r="A2195" t="str">
            <v>2194</v>
          </cell>
          <cell r="B2195" t="str">
            <v>OM6_8171</v>
          </cell>
          <cell r="C2195" t="str">
            <v>171 - GCP Allocation O &amp; M Exp Amount</v>
          </cell>
          <cell r="D2195">
            <v>0</v>
          </cell>
          <cell r="F2195" t="str">
            <v>CALC</v>
          </cell>
          <cell r="H2195" t="str">
            <v>171</v>
          </cell>
          <cell r="I2195" t="str">
            <v>C</v>
          </cell>
          <cell r="J2195" t="str">
            <v>om_exp</v>
          </cell>
          <cell r="K2195" t="str">
            <v>alloc_gcp_amt</v>
          </cell>
          <cell r="M2195" t="str">
            <v>2010/12/1/8/A/0</v>
          </cell>
        </row>
        <row r="2196">
          <cell r="A2196" t="str">
            <v>2195</v>
          </cell>
          <cell r="B2196" t="str">
            <v>OM6_8171</v>
          </cell>
          <cell r="C2196" t="str">
            <v>171 - GCP Allocation O &amp; M Exp Amount</v>
          </cell>
          <cell r="D2196">
            <v>0</v>
          </cell>
          <cell r="F2196" t="str">
            <v>CALC</v>
          </cell>
          <cell r="H2196" t="str">
            <v>171</v>
          </cell>
          <cell r="I2196" t="str">
            <v>C</v>
          </cell>
          <cell r="J2196" t="str">
            <v>om_exp</v>
          </cell>
          <cell r="K2196" t="str">
            <v>alloc_gcp_amt</v>
          </cell>
          <cell r="M2196" t="str">
            <v>2010/12/1/8/A/0</v>
          </cell>
        </row>
        <row r="2197">
          <cell r="A2197" t="str">
            <v>2196</v>
          </cell>
          <cell r="B2197" t="str">
            <v>OM6_8171</v>
          </cell>
          <cell r="C2197" t="str">
            <v>171 - GCP Allocation O &amp; M Exp Amount</v>
          </cell>
          <cell r="D2197">
            <v>0</v>
          </cell>
          <cell r="F2197" t="str">
            <v>CALC</v>
          </cell>
          <cell r="H2197" t="str">
            <v>171</v>
          </cell>
          <cell r="I2197" t="str">
            <v>C</v>
          </cell>
          <cell r="J2197" t="str">
            <v>om_exp</v>
          </cell>
          <cell r="K2197" t="str">
            <v>alloc_gcp_amt</v>
          </cell>
          <cell r="M2197" t="str">
            <v>2010/12/1/8/A/0</v>
          </cell>
        </row>
        <row r="2198">
          <cell r="A2198" t="str">
            <v>2197</v>
          </cell>
          <cell r="B2198" t="str">
            <v>OM6_8171</v>
          </cell>
          <cell r="C2198" t="str">
            <v>171 - GCP Allocation O &amp; M Exp Amount</v>
          </cell>
          <cell r="D2198">
            <v>0</v>
          </cell>
          <cell r="F2198" t="str">
            <v>CALC</v>
          </cell>
          <cell r="H2198" t="str">
            <v>171</v>
          </cell>
          <cell r="I2198" t="str">
            <v>C</v>
          </cell>
          <cell r="J2198" t="str">
            <v>om_exp</v>
          </cell>
          <cell r="K2198" t="str">
            <v>alloc_gcp_amt</v>
          </cell>
          <cell r="M2198" t="str">
            <v>2010/12/1/8/A/0</v>
          </cell>
        </row>
        <row r="2199">
          <cell r="A2199" t="str">
            <v>2198</v>
          </cell>
          <cell r="B2199" t="str">
            <v>OM6_8171</v>
          </cell>
          <cell r="C2199" t="str">
            <v>171 - GCP Allocation O &amp; M Exp Amount</v>
          </cell>
          <cell r="D2199">
            <v>0</v>
          </cell>
          <cell r="F2199" t="str">
            <v>CALC</v>
          </cell>
          <cell r="H2199" t="str">
            <v>171</v>
          </cell>
          <cell r="I2199" t="str">
            <v>C</v>
          </cell>
          <cell r="J2199" t="str">
            <v>om_exp</v>
          </cell>
          <cell r="K2199" t="str">
            <v>alloc_gcp_amt</v>
          </cell>
          <cell r="M2199" t="str">
            <v>2010/12/1/8/A/0</v>
          </cell>
        </row>
        <row r="2200">
          <cell r="A2200" t="str">
            <v>2199</v>
          </cell>
          <cell r="B2200" t="str">
            <v>OM3_8171</v>
          </cell>
          <cell r="C2200" t="str">
            <v>171 - GCP Allocation Factor</v>
          </cell>
          <cell r="D2200">
            <v>0</v>
          </cell>
          <cell r="F2200" t="str">
            <v>CALC</v>
          </cell>
          <cell r="H2200" t="str">
            <v>171</v>
          </cell>
          <cell r="I2200" t="str">
            <v>C</v>
          </cell>
          <cell r="J2200" t="str">
            <v>om_exp</v>
          </cell>
          <cell r="K2200" t="str">
            <v>alloc_gcp</v>
          </cell>
          <cell r="M2200" t="str">
            <v>2010/12/1/8/A/0</v>
          </cell>
        </row>
        <row r="2201">
          <cell r="A2201" t="str">
            <v>2200</v>
          </cell>
          <cell r="B2201" t="str">
            <v>OM3_8171</v>
          </cell>
          <cell r="C2201" t="str">
            <v>171 - GCP Allocation Factor</v>
          </cell>
          <cell r="D2201">
            <v>0</v>
          </cell>
          <cell r="F2201" t="str">
            <v>CALC</v>
          </cell>
          <cell r="H2201" t="str">
            <v>171</v>
          </cell>
          <cell r="I2201" t="str">
            <v>C</v>
          </cell>
          <cell r="J2201" t="str">
            <v>om_exp</v>
          </cell>
          <cell r="K2201" t="str">
            <v>alloc_gcp</v>
          </cell>
          <cell r="M2201" t="str">
            <v>2010/12/1/8/A/0</v>
          </cell>
        </row>
        <row r="2202">
          <cell r="A2202" t="str">
            <v>2201</v>
          </cell>
          <cell r="B2202" t="str">
            <v>OM3_8171</v>
          </cell>
          <cell r="C2202" t="str">
            <v>171 - GCP Allocation Factor</v>
          </cell>
          <cell r="D2202">
            <v>0</v>
          </cell>
          <cell r="F2202" t="str">
            <v>CALC</v>
          </cell>
          <cell r="H2202" t="str">
            <v>171</v>
          </cell>
          <cell r="I2202" t="str">
            <v>C</v>
          </cell>
          <cell r="J2202" t="str">
            <v>om_exp</v>
          </cell>
          <cell r="K2202" t="str">
            <v>alloc_gcp</v>
          </cell>
          <cell r="M2202" t="str">
            <v>2010/12/1/8/A/0</v>
          </cell>
        </row>
        <row r="2203">
          <cell r="A2203" t="str">
            <v>2202</v>
          </cell>
          <cell r="B2203" t="str">
            <v>OM3_8171</v>
          </cell>
          <cell r="C2203" t="str">
            <v>171 - GCP Allocation Factor</v>
          </cell>
          <cell r="D2203">
            <v>0</v>
          </cell>
          <cell r="F2203" t="str">
            <v>CALC</v>
          </cell>
          <cell r="H2203" t="str">
            <v>171</v>
          </cell>
          <cell r="I2203" t="str">
            <v>C</v>
          </cell>
          <cell r="J2203" t="str">
            <v>om_exp</v>
          </cell>
          <cell r="K2203" t="str">
            <v>alloc_gcp</v>
          </cell>
          <cell r="M2203" t="str">
            <v>2010/12/1/8/A/0</v>
          </cell>
        </row>
        <row r="2204">
          <cell r="A2204" t="str">
            <v>2203</v>
          </cell>
          <cell r="B2204" t="str">
            <v>OM3_8171</v>
          </cell>
          <cell r="C2204" t="str">
            <v>171 - GCP Allocation Factor</v>
          </cell>
          <cell r="D2204">
            <v>0</v>
          </cell>
          <cell r="F2204" t="str">
            <v>CALC</v>
          </cell>
          <cell r="H2204" t="str">
            <v>171</v>
          </cell>
          <cell r="I2204" t="str">
            <v>C</v>
          </cell>
          <cell r="J2204" t="str">
            <v>om_exp</v>
          </cell>
          <cell r="K2204" t="str">
            <v>alloc_gcp</v>
          </cell>
          <cell r="M2204" t="str">
            <v>2010/12/1/8/A/0</v>
          </cell>
        </row>
        <row r="2205">
          <cell r="A2205" t="str">
            <v>2204</v>
          </cell>
          <cell r="B2205" t="str">
            <v>OMC_8171</v>
          </cell>
          <cell r="C2205" t="str">
            <v>171 - GCP Jurisdictional O &amp; M Exp Amount</v>
          </cell>
          <cell r="D2205">
            <v>0</v>
          </cell>
          <cell r="F2205" t="str">
            <v>CALC</v>
          </cell>
          <cell r="H2205" t="str">
            <v>171</v>
          </cell>
          <cell r="I2205" t="str">
            <v>C</v>
          </cell>
          <cell r="J2205" t="str">
            <v>om_exp</v>
          </cell>
          <cell r="K2205" t="str">
            <v>juris_gcp_amt</v>
          </cell>
          <cell r="M2205" t="str">
            <v>2010/12/1/8/A/0</v>
          </cell>
        </row>
        <row r="2206">
          <cell r="A2206" t="str">
            <v>2205</v>
          </cell>
          <cell r="B2206" t="str">
            <v>OMC_8171</v>
          </cell>
          <cell r="C2206" t="str">
            <v>171 - GCP Jurisdictional O &amp; M Exp Amount</v>
          </cell>
          <cell r="D2206">
            <v>0</v>
          </cell>
          <cell r="F2206" t="str">
            <v>CALC</v>
          </cell>
          <cell r="H2206" t="str">
            <v>171</v>
          </cell>
          <cell r="I2206" t="str">
            <v>C</v>
          </cell>
          <cell r="J2206" t="str">
            <v>om_exp</v>
          </cell>
          <cell r="K2206" t="str">
            <v>juris_gcp_amt</v>
          </cell>
          <cell r="M2206" t="str">
            <v>2010/12/1/8/A/0</v>
          </cell>
        </row>
        <row r="2207">
          <cell r="A2207" t="str">
            <v>2206</v>
          </cell>
          <cell r="B2207" t="str">
            <v>OMC_8171</v>
          </cell>
          <cell r="C2207" t="str">
            <v>171 - GCP Jurisdictional O &amp; M Exp Amount</v>
          </cell>
          <cell r="D2207">
            <v>0</v>
          </cell>
          <cell r="F2207" t="str">
            <v>CALC</v>
          </cell>
          <cell r="H2207" t="str">
            <v>171</v>
          </cell>
          <cell r="I2207" t="str">
            <v>C</v>
          </cell>
          <cell r="J2207" t="str">
            <v>om_exp</v>
          </cell>
          <cell r="K2207" t="str">
            <v>juris_gcp_amt</v>
          </cell>
          <cell r="M2207" t="str">
            <v>2010/12/1/8/A/0</v>
          </cell>
        </row>
        <row r="2208">
          <cell r="A2208" t="str">
            <v>2207</v>
          </cell>
          <cell r="B2208" t="str">
            <v>OMC_8171</v>
          </cell>
          <cell r="C2208" t="str">
            <v>171 - GCP Jurisdictional O &amp; M Exp Amount</v>
          </cell>
          <cell r="D2208">
            <v>0</v>
          </cell>
          <cell r="F2208" t="str">
            <v>CALC</v>
          </cell>
          <cell r="H2208" t="str">
            <v>171</v>
          </cell>
          <cell r="I2208" t="str">
            <v>C</v>
          </cell>
          <cell r="J2208" t="str">
            <v>om_exp</v>
          </cell>
          <cell r="K2208" t="str">
            <v>juris_gcp_amt</v>
          </cell>
          <cell r="M2208" t="str">
            <v>2010/12/1/8/A/0</v>
          </cell>
        </row>
        <row r="2209">
          <cell r="A2209" t="str">
            <v>2208</v>
          </cell>
          <cell r="B2209" t="str">
            <v>OMC_8171</v>
          </cell>
          <cell r="C2209" t="str">
            <v>171 - GCP Jurisdictional O &amp; M Exp Amount</v>
          </cell>
          <cell r="D2209">
            <v>0</v>
          </cell>
          <cell r="F2209" t="str">
            <v>CALC</v>
          </cell>
          <cell r="H2209" t="str">
            <v>171</v>
          </cell>
          <cell r="I2209" t="str">
            <v>C</v>
          </cell>
          <cell r="J2209" t="str">
            <v>om_exp</v>
          </cell>
          <cell r="K2209" t="str">
            <v>juris_gcp_amt</v>
          </cell>
          <cell r="M2209" t="str">
            <v>2010/12/1/8/A/0</v>
          </cell>
        </row>
        <row r="2210">
          <cell r="A2210" t="str">
            <v>2209</v>
          </cell>
          <cell r="B2210" t="str">
            <v>OM4_8171</v>
          </cell>
          <cell r="C2210" t="str">
            <v>171 - Energy Allocation Factor</v>
          </cell>
          <cell r="D2210">
            <v>0</v>
          </cell>
          <cell r="F2210" t="str">
            <v>CALC</v>
          </cell>
          <cell r="H2210" t="str">
            <v>171</v>
          </cell>
          <cell r="I2210" t="str">
            <v>C</v>
          </cell>
          <cell r="J2210" t="str">
            <v>om_exp</v>
          </cell>
          <cell r="K2210" t="str">
            <v>alloc_energy</v>
          </cell>
          <cell r="M2210" t="str">
            <v>2010/12/1/8/A/0</v>
          </cell>
        </row>
        <row r="2211">
          <cell r="A2211" t="str">
            <v>2210</v>
          </cell>
          <cell r="B2211" t="str">
            <v>OM4_8171</v>
          </cell>
          <cell r="C2211" t="str">
            <v>171 - Energy Allocation Factor</v>
          </cell>
          <cell r="D2211">
            <v>0</v>
          </cell>
          <cell r="F2211" t="str">
            <v>CALC</v>
          </cell>
          <cell r="H2211" t="str">
            <v>171</v>
          </cell>
          <cell r="I2211" t="str">
            <v>C</v>
          </cell>
          <cell r="J2211" t="str">
            <v>om_exp</v>
          </cell>
          <cell r="K2211" t="str">
            <v>alloc_energy</v>
          </cell>
          <cell r="M2211" t="str">
            <v>2010/12/1/8/A/0</v>
          </cell>
        </row>
        <row r="2212">
          <cell r="A2212" t="str">
            <v>2211</v>
          </cell>
          <cell r="B2212" t="str">
            <v>OM4_8171</v>
          </cell>
          <cell r="C2212" t="str">
            <v>171 - Energy Allocation Factor</v>
          </cell>
          <cell r="D2212">
            <v>0</v>
          </cell>
          <cell r="F2212" t="str">
            <v>CALC</v>
          </cell>
          <cell r="H2212" t="str">
            <v>171</v>
          </cell>
          <cell r="I2212" t="str">
            <v>C</v>
          </cell>
          <cell r="J2212" t="str">
            <v>om_exp</v>
          </cell>
          <cell r="K2212" t="str">
            <v>alloc_energy</v>
          </cell>
          <cell r="M2212" t="str">
            <v>2010/12/1/8/A/0</v>
          </cell>
        </row>
        <row r="2213">
          <cell r="A2213" t="str">
            <v>2212</v>
          </cell>
          <cell r="B2213" t="str">
            <v>OM4_8171</v>
          </cell>
          <cell r="C2213" t="str">
            <v>171 - Energy Allocation Factor</v>
          </cell>
          <cell r="D2213">
            <v>0</v>
          </cell>
          <cell r="F2213" t="str">
            <v>CALC</v>
          </cell>
          <cell r="H2213" t="str">
            <v>171</v>
          </cell>
          <cell r="I2213" t="str">
            <v>C</v>
          </cell>
          <cell r="J2213" t="str">
            <v>om_exp</v>
          </cell>
          <cell r="K2213" t="str">
            <v>alloc_energy</v>
          </cell>
          <cell r="M2213" t="str">
            <v>2010/12/1/8/A/0</v>
          </cell>
        </row>
        <row r="2214">
          <cell r="A2214" t="str">
            <v>2213</v>
          </cell>
          <cell r="B2214" t="str">
            <v>OM4_8171</v>
          </cell>
          <cell r="C2214" t="str">
            <v>171 - Energy Allocation Factor</v>
          </cell>
          <cell r="D2214">
            <v>0</v>
          </cell>
          <cell r="F2214" t="str">
            <v>CALC</v>
          </cell>
          <cell r="H2214" t="str">
            <v>171</v>
          </cell>
          <cell r="I2214" t="str">
            <v>C</v>
          </cell>
          <cell r="J2214" t="str">
            <v>om_exp</v>
          </cell>
          <cell r="K2214" t="str">
            <v>alloc_energy</v>
          </cell>
          <cell r="M2214" t="str">
            <v>2010/12/1/8/A/0</v>
          </cell>
        </row>
        <row r="2215">
          <cell r="A2215" t="str">
            <v>2214</v>
          </cell>
          <cell r="B2215" t="str">
            <v>OM7_8171</v>
          </cell>
          <cell r="C2215" t="str">
            <v>171 - Energy Allocation O &amp; M Exp Amount</v>
          </cell>
          <cell r="D2215">
            <v>0</v>
          </cell>
          <cell r="F2215" t="str">
            <v>CALC</v>
          </cell>
          <cell r="H2215" t="str">
            <v>171</v>
          </cell>
          <cell r="I2215" t="str">
            <v>C</v>
          </cell>
          <cell r="J2215" t="str">
            <v>om_exp</v>
          </cell>
          <cell r="K2215" t="str">
            <v>alloc_energy_amt</v>
          </cell>
          <cell r="M2215" t="str">
            <v>2010/12/1/8/A/0</v>
          </cell>
        </row>
        <row r="2216">
          <cell r="A2216" t="str">
            <v>2215</v>
          </cell>
          <cell r="B2216" t="str">
            <v>OM7_8171</v>
          </cell>
          <cell r="C2216" t="str">
            <v>171 - Energy Allocation O &amp; M Exp Amount</v>
          </cell>
          <cell r="D2216">
            <v>0</v>
          </cell>
          <cell r="F2216" t="str">
            <v>CALC</v>
          </cell>
          <cell r="H2216" t="str">
            <v>171</v>
          </cell>
          <cell r="I2216" t="str">
            <v>C</v>
          </cell>
          <cell r="J2216" t="str">
            <v>om_exp</v>
          </cell>
          <cell r="K2216" t="str">
            <v>alloc_energy_amt</v>
          </cell>
          <cell r="M2216" t="str">
            <v>2010/12/1/8/A/0</v>
          </cell>
        </row>
        <row r="2217">
          <cell r="A2217" t="str">
            <v>2216</v>
          </cell>
          <cell r="B2217" t="str">
            <v>OM7_8171</v>
          </cell>
          <cell r="C2217" t="str">
            <v>171 - Energy Allocation O &amp; M Exp Amount</v>
          </cell>
          <cell r="D2217">
            <v>0</v>
          </cell>
          <cell r="F2217" t="str">
            <v>CALC</v>
          </cell>
          <cell r="H2217" t="str">
            <v>171</v>
          </cell>
          <cell r="I2217" t="str">
            <v>C</v>
          </cell>
          <cell r="J2217" t="str">
            <v>om_exp</v>
          </cell>
          <cell r="K2217" t="str">
            <v>alloc_energy_amt</v>
          </cell>
          <cell r="M2217" t="str">
            <v>2010/12/1/8/A/0</v>
          </cell>
        </row>
        <row r="2218">
          <cell r="A2218" t="str">
            <v>2217</v>
          </cell>
          <cell r="B2218" t="str">
            <v>OM7_8171</v>
          </cell>
          <cell r="C2218" t="str">
            <v>171 - Energy Allocation O &amp; M Exp Amount</v>
          </cell>
          <cell r="D2218">
            <v>0</v>
          </cell>
          <cell r="F2218" t="str">
            <v>CALC</v>
          </cell>
          <cell r="H2218" t="str">
            <v>171</v>
          </cell>
          <cell r="I2218" t="str">
            <v>C</v>
          </cell>
          <cell r="J2218" t="str">
            <v>om_exp</v>
          </cell>
          <cell r="K2218" t="str">
            <v>alloc_energy_amt</v>
          </cell>
          <cell r="M2218" t="str">
            <v>2010/12/1/8/A/0</v>
          </cell>
        </row>
        <row r="2219">
          <cell r="A2219" t="str">
            <v>2218</v>
          </cell>
          <cell r="B2219" t="str">
            <v>OM7_8171</v>
          </cell>
          <cell r="C2219" t="str">
            <v>171 - Energy Allocation O &amp; M Exp Amount</v>
          </cell>
          <cell r="D2219">
            <v>0</v>
          </cell>
          <cell r="F2219" t="str">
            <v>CALC</v>
          </cell>
          <cell r="H2219" t="str">
            <v>171</v>
          </cell>
          <cell r="I2219" t="str">
            <v>C</v>
          </cell>
          <cell r="J2219" t="str">
            <v>om_exp</v>
          </cell>
          <cell r="K2219" t="str">
            <v>alloc_energy_amt</v>
          </cell>
          <cell r="M2219" t="str">
            <v>2010/12/1/8/A/0</v>
          </cell>
        </row>
        <row r="2220">
          <cell r="A2220" t="str">
            <v>2219</v>
          </cell>
          <cell r="B2220" t="str">
            <v>OMB_8171</v>
          </cell>
          <cell r="C2220" t="str">
            <v>171 - CP Jurisdictional O &amp; M Exp Amount</v>
          </cell>
          <cell r="D2220">
            <v>0</v>
          </cell>
          <cell r="F2220" t="str">
            <v>CALC</v>
          </cell>
          <cell r="H2220" t="str">
            <v>171</v>
          </cell>
          <cell r="I2220" t="str">
            <v>C</v>
          </cell>
          <cell r="J2220" t="str">
            <v>om_exp</v>
          </cell>
          <cell r="K2220" t="str">
            <v>juris_cp_amt</v>
          </cell>
          <cell r="M2220" t="str">
            <v>2010/12/1/8/A/0</v>
          </cell>
        </row>
        <row r="2221">
          <cell r="A2221" t="str">
            <v>2220</v>
          </cell>
          <cell r="B2221" t="str">
            <v>OMB_8171</v>
          </cell>
          <cell r="C2221" t="str">
            <v>171 - CP Jurisdictional O &amp; M Exp Amount</v>
          </cell>
          <cell r="D2221">
            <v>0</v>
          </cell>
          <cell r="F2221" t="str">
            <v>CALC</v>
          </cell>
          <cell r="H2221" t="str">
            <v>171</v>
          </cell>
          <cell r="I2221" t="str">
            <v>C</v>
          </cell>
          <cell r="J2221" t="str">
            <v>om_exp</v>
          </cell>
          <cell r="K2221" t="str">
            <v>juris_cp_amt</v>
          </cell>
          <cell r="M2221" t="str">
            <v>2010/12/1/8/A/0</v>
          </cell>
        </row>
        <row r="2222">
          <cell r="A2222" t="str">
            <v>2221</v>
          </cell>
          <cell r="B2222" t="str">
            <v>OMB_8171</v>
          </cell>
          <cell r="C2222" t="str">
            <v>171 - CP Jurisdictional O &amp; M Exp Amount</v>
          </cell>
          <cell r="D2222">
            <v>0</v>
          </cell>
          <cell r="F2222" t="str">
            <v>CALC</v>
          </cell>
          <cell r="H2222" t="str">
            <v>171</v>
          </cell>
          <cell r="I2222" t="str">
            <v>C</v>
          </cell>
          <cell r="J2222" t="str">
            <v>om_exp</v>
          </cell>
          <cell r="K2222" t="str">
            <v>juris_cp_amt</v>
          </cell>
          <cell r="M2222" t="str">
            <v>2010/12/1/8/A/0</v>
          </cell>
        </row>
        <row r="2223">
          <cell r="A2223" t="str">
            <v>2222</v>
          </cell>
          <cell r="B2223" t="str">
            <v>OMB_8171</v>
          </cell>
          <cell r="C2223" t="str">
            <v>171 - CP Jurisdictional O &amp; M Exp Amount</v>
          </cell>
          <cell r="D2223">
            <v>7686.5362056599997</v>
          </cell>
          <cell r="F2223" t="str">
            <v>CALC</v>
          </cell>
          <cell r="H2223" t="str">
            <v>171</v>
          </cell>
          <cell r="I2223" t="str">
            <v>C</v>
          </cell>
          <cell r="J2223" t="str">
            <v>om_exp</v>
          </cell>
          <cell r="K2223" t="str">
            <v>juris_cp_amt</v>
          </cell>
          <cell r="M2223" t="str">
            <v>2010/12/1/8/A/0</v>
          </cell>
        </row>
        <row r="2224">
          <cell r="A2224" t="str">
            <v>2223</v>
          </cell>
          <cell r="B2224" t="str">
            <v>OMB_8171</v>
          </cell>
          <cell r="C2224" t="str">
            <v>171 - CP Jurisdictional O &amp; M Exp Amount</v>
          </cell>
          <cell r="D2224">
            <v>0</v>
          </cell>
          <cell r="F2224" t="str">
            <v>CALC</v>
          </cell>
          <cell r="H2224" t="str">
            <v>171</v>
          </cell>
          <cell r="I2224" t="str">
            <v>C</v>
          </cell>
          <cell r="J2224" t="str">
            <v>om_exp</v>
          </cell>
          <cell r="K2224" t="str">
            <v>juris_cp_amt</v>
          </cell>
          <cell r="M2224" t="str">
            <v>2010/12/1/8/A/0</v>
          </cell>
        </row>
        <row r="2225">
          <cell r="A2225" t="str">
            <v>2224</v>
          </cell>
          <cell r="B2225" t="str">
            <v>OM8_8171</v>
          </cell>
          <cell r="C2225" t="str">
            <v>171 - CP Jurisdictional Factor</v>
          </cell>
          <cell r="D2225">
            <v>0.98031049999999997</v>
          </cell>
          <cell r="F2225" t="str">
            <v>CALC</v>
          </cell>
          <cell r="H2225" t="str">
            <v>171</v>
          </cell>
          <cell r="I2225" t="str">
            <v>C</v>
          </cell>
          <cell r="J2225" t="str">
            <v>om_exp</v>
          </cell>
          <cell r="K2225" t="str">
            <v>juris_cp</v>
          </cell>
          <cell r="M2225" t="str">
            <v>2010/12/1/8/A/0</v>
          </cell>
        </row>
        <row r="2226">
          <cell r="A2226" t="str">
            <v>2225</v>
          </cell>
          <cell r="B2226" t="str">
            <v>OM8_8171</v>
          </cell>
          <cell r="C2226" t="str">
            <v>171 - CP Jurisdictional Factor</v>
          </cell>
          <cell r="D2226">
            <v>0.98031049999999997</v>
          </cell>
          <cell r="F2226" t="str">
            <v>CALC</v>
          </cell>
          <cell r="H2226" t="str">
            <v>171</v>
          </cell>
          <cell r="I2226" t="str">
            <v>C</v>
          </cell>
          <cell r="J2226" t="str">
            <v>om_exp</v>
          </cell>
          <cell r="K2226" t="str">
            <v>juris_cp</v>
          </cell>
          <cell r="M2226" t="str">
            <v>2010/12/1/8/A/0</v>
          </cell>
        </row>
        <row r="2227">
          <cell r="A2227" t="str">
            <v>2226</v>
          </cell>
          <cell r="B2227" t="str">
            <v>OM8_8171</v>
          </cell>
          <cell r="C2227" t="str">
            <v>171 - CP Jurisdictional Factor</v>
          </cell>
          <cell r="D2227">
            <v>0.98031049999999997</v>
          </cell>
          <cell r="F2227" t="str">
            <v>CALC</v>
          </cell>
          <cell r="H2227" t="str">
            <v>171</v>
          </cell>
          <cell r="I2227" t="str">
            <v>C</v>
          </cell>
          <cell r="J2227" t="str">
            <v>om_exp</v>
          </cell>
          <cell r="K2227" t="str">
            <v>juris_cp</v>
          </cell>
          <cell r="M2227" t="str">
            <v>2010/12/1/8/A/0</v>
          </cell>
        </row>
        <row r="2228">
          <cell r="A2228" t="str">
            <v>2227</v>
          </cell>
          <cell r="B2228" t="str">
            <v>OM8_8171</v>
          </cell>
          <cell r="C2228" t="str">
            <v>171 - CP Jurisdictional Factor</v>
          </cell>
          <cell r="D2228">
            <v>0.98031049999999997</v>
          </cell>
          <cell r="F2228" t="str">
            <v>CALC</v>
          </cell>
          <cell r="H2228" t="str">
            <v>171</v>
          </cell>
          <cell r="I2228" t="str">
            <v>C</v>
          </cell>
          <cell r="J2228" t="str">
            <v>om_exp</v>
          </cell>
          <cell r="K2228" t="str">
            <v>juris_cp</v>
          </cell>
          <cell r="M2228" t="str">
            <v>2010/12/1/8/A/0</v>
          </cell>
        </row>
        <row r="2229">
          <cell r="A2229" t="str">
            <v>2228</v>
          </cell>
          <cell r="B2229" t="str">
            <v>OM8_8171</v>
          </cell>
          <cell r="C2229" t="str">
            <v>171 - CP Jurisdictional Factor</v>
          </cell>
          <cell r="D2229">
            <v>0.98031049999999997</v>
          </cell>
          <cell r="F2229" t="str">
            <v>CALC</v>
          </cell>
          <cell r="H2229" t="str">
            <v>171</v>
          </cell>
          <cell r="I2229" t="str">
            <v>C</v>
          </cell>
          <cell r="J2229" t="str">
            <v>om_exp</v>
          </cell>
          <cell r="K2229" t="str">
            <v>juris_cp</v>
          </cell>
          <cell r="M2229" t="str">
            <v>2010/12/1/8/A/0</v>
          </cell>
        </row>
        <row r="2230">
          <cell r="A2230" t="str">
            <v>2229</v>
          </cell>
          <cell r="B2230" t="str">
            <v>OMA_8171</v>
          </cell>
          <cell r="C2230" t="str">
            <v>171 - Energy Jurisdictional Factor</v>
          </cell>
          <cell r="D2230">
            <v>0.980271</v>
          </cell>
          <cell r="F2230" t="str">
            <v>CALC</v>
          </cell>
          <cell r="H2230" t="str">
            <v>171</v>
          </cell>
          <cell r="I2230" t="str">
            <v>C</v>
          </cell>
          <cell r="J2230" t="str">
            <v>om_exp</v>
          </cell>
          <cell r="K2230" t="str">
            <v>juris_energy</v>
          </cell>
          <cell r="M2230" t="str">
            <v>2010/12/1/8/A/0</v>
          </cell>
        </row>
        <row r="2231">
          <cell r="A2231" t="str">
            <v>2230</v>
          </cell>
          <cell r="B2231" t="str">
            <v>OMA_8171</v>
          </cell>
          <cell r="C2231" t="str">
            <v>171 - Energy Jurisdictional Factor</v>
          </cell>
          <cell r="D2231">
            <v>0.980271</v>
          </cell>
          <cell r="F2231" t="str">
            <v>CALC</v>
          </cell>
          <cell r="H2231" t="str">
            <v>171</v>
          </cell>
          <cell r="I2231" t="str">
            <v>C</v>
          </cell>
          <cell r="J2231" t="str">
            <v>om_exp</v>
          </cell>
          <cell r="K2231" t="str">
            <v>juris_energy</v>
          </cell>
          <cell r="M2231" t="str">
            <v>2010/12/1/8/A/0</v>
          </cell>
        </row>
        <row r="2232">
          <cell r="A2232" t="str">
            <v>2231</v>
          </cell>
          <cell r="B2232" t="str">
            <v>OMA_8171</v>
          </cell>
          <cell r="C2232" t="str">
            <v>171 - Energy Jurisdictional Factor</v>
          </cell>
          <cell r="D2232">
            <v>0.980271</v>
          </cell>
          <cell r="F2232" t="str">
            <v>CALC</v>
          </cell>
          <cell r="H2232" t="str">
            <v>171</v>
          </cell>
          <cell r="I2232" t="str">
            <v>C</v>
          </cell>
          <cell r="J2232" t="str">
            <v>om_exp</v>
          </cell>
          <cell r="K2232" t="str">
            <v>juris_energy</v>
          </cell>
          <cell r="M2232" t="str">
            <v>2010/12/1/8/A/0</v>
          </cell>
        </row>
        <row r="2233">
          <cell r="A2233" t="str">
            <v>2232</v>
          </cell>
          <cell r="B2233" t="str">
            <v>OMA_8171</v>
          </cell>
          <cell r="C2233" t="str">
            <v>171 - Energy Jurisdictional Factor</v>
          </cell>
          <cell r="D2233">
            <v>0.980271</v>
          </cell>
          <cell r="F2233" t="str">
            <v>CALC</v>
          </cell>
          <cell r="H2233" t="str">
            <v>171</v>
          </cell>
          <cell r="I2233" t="str">
            <v>C</v>
          </cell>
          <cell r="J2233" t="str">
            <v>om_exp</v>
          </cell>
          <cell r="K2233" t="str">
            <v>juris_energy</v>
          </cell>
          <cell r="M2233" t="str">
            <v>2010/12/1/8/A/0</v>
          </cell>
        </row>
        <row r="2234">
          <cell r="A2234" t="str">
            <v>2233</v>
          </cell>
          <cell r="B2234" t="str">
            <v>OMA_8171</v>
          </cell>
          <cell r="C2234" t="str">
            <v>171 - Energy Jurisdictional Factor</v>
          </cell>
          <cell r="D2234">
            <v>0.980271</v>
          </cell>
          <cell r="F2234" t="str">
            <v>CALC</v>
          </cell>
          <cell r="H2234" t="str">
            <v>171</v>
          </cell>
          <cell r="I2234" t="str">
            <v>C</v>
          </cell>
          <cell r="J2234" t="str">
            <v>om_exp</v>
          </cell>
          <cell r="K2234" t="str">
            <v>juris_energy</v>
          </cell>
          <cell r="M2234" t="str">
            <v>2010/12/1/8/A/0</v>
          </cell>
        </row>
        <row r="2235">
          <cell r="A2235" t="str">
            <v>2234</v>
          </cell>
          <cell r="B2235" t="str">
            <v>OM1_8171</v>
          </cell>
          <cell r="C2235" t="str">
            <v>171 - O &amp; M Expenses Amount</v>
          </cell>
          <cell r="D2235">
            <v>0</v>
          </cell>
          <cell r="F2235" t="str">
            <v>CALC</v>
          </cell>
          <cell r="H2235" t="str">
            <v>171</v>
          </cell>
          <cell r="I2235" t="str">
            <v>C</v>
          </cell>
          <cell r="J2235" t="str">
            <v>om_exp</v>
          </cell>
          <cell r="K2235" t="str">
            <v>beg_bal</v>
          </cell>
          <cell r="M2235" t="str">
            <v>2010/12/1/8/A/0</v>
          </cell>
        </row>
        <row r="2236">
          <cell r="A2236" t="str">
            <v>2235</v>
          </cell>
          <cell r="B2236" t="str">
            <v>OM1_8171</v>
          </cell>
          <cell r="C2236" t="str">
            <v>171 - O &amp; M Expenses Amount</v>
          </cell>
          <cell r="D2236">
            <v>0</v>
          </cell>
          <cell r="F2236" t="str">
            <v>CALC</v>
          </cell>
          <cell r="H2236" t="str">
            <v>171</v>
          </cell>
          <cell r="I2236" t="str">
            <v>C</v>
          </cell>
          <cell r="J2236" t="str">
            <v>om_exp</v>
          </cell>
          <cell r="K2236" t="str">
            <v>beg_bal</v>
          </cell>
          <cell r="M2236" t="str">
            <v>2010/12/1/8/A/0</v>
          </cell>
        </row>
        <row r="2237">
          <cell r="A2237" t="str">
            <v>2236</v>
          </cell>
          <cell r="B2237" t="str">
            <v>OM1_8171</v>
          </cell>
          <cell r="C2237" t="str">
            <v>171 - O &amp; M Expenses Amount</v>
          </cell>
          <cell r="D2237">
            <v>0</v>
          </cell>
          <cell r="F2237" t="str">
            <v>CALC</v>
          </cell>
          <cell r="H2237" t="str">
            <v>171</v>
          </cell>
          <cell r="I2237" t="str">
            <v>C</v>
          </cell>
          <cell r="J2237" t="str">
            <v>om_exp</v>
          </cell>
          <cell r="K2237" t="str">
            <v>beg_bal</v>
          </cell>
          <cell r="M2237" t="str">
            <v>2010/12/1/8/A/0</v>
          </cell>
        </row>
        <row r="2238">
          <cell r="A2238" t="str">
            <v>2237</v>
          </cell>
          <cell r="B2238" t="str">
            <v>OM1_8171</v>
          </cell>
          <cell r="C2238" t="str">
            <v>171 - O &amp; M Expenses Amount</v>
          </cell>
          <cell r="D2238">
            <v>7840.92</v>
          </cell>
          <cell r="F2238" t="str">
            <v>CALC</v>
          </cell>
          <cell r="H2238" t="str">
            <v>171</v>
          </cell>
          <cell r="I2238" t="str">
            <v>C</v>
          </cell>
          <cell r="J2238" t="str">
            <v>om_exp</v>
          </cell>
          <cell r="K2238" t="str">
            <v>beg_bal</v>
          </cell>
          <cell r="M2238" t="str">
            <v>2010/12/1/8/A/0</v>
          </cell>
        </row>
        <row r="2239">
          <cell r="A2239" t="str">
            <v>2238</v>
          </cell>
          <cell r="B2239" t="str">
            <v>OM1_8171</v>
          </cell>
          <cell r="C2239" t="str">
            <v>171 - O &amp; M Expenses Amount</v>
          </cell>
          <cell r="D2239">
            <v>0</v>
          </cell>
          <cell r="F2239" t="str">
            <v>CALC</v>
          </cell>
          <cell r="H2239" t="str">
            <v>171</v>
          </cell>
          <cell r="I2239" t="str">
            <v>C</v>
          </cell>
          <cell r="J2239" t="str">
            <v>om_exp</v>
          </cell>
          <cell r="K2239" t="str">
            <v>beg_bal</v>
          </cell>
          <cell r="M2239" t="str">
            <v>2010/12/1/8/A/0</v>
          </cell>
        </row>
        <row r="2240">
          <cell r="A2240" t="str">
            <v>2239</v>
          </cell>
          <cell r="B2240" t="str">
            <v>OM9_8171</v>
          </cell>
          <cell r="C2240" t="str">
            <v>171 - GCP Jurisdictional Factor</v>
          </cell>
          <cell r="D2240">
            <v>1</v>
          </cell>
          <cell r="F2240" t="str">
            <v>CALC</v>
          </cell>
          <cell r="H2240" t="str">
            <v>171</v>
          </cell>
          <cell r="I2240" t="str">
            <v>C</v>
          </cell>
          <cell r="J2240" t="str">
            <v>om_exp</v>
          </cell>
          <cell r="K2240" t="str">
            <v>juris_gcp</v>
          </cell>
          <cell r="M2240" t="str">
            <v>2010/12/1/8/A/0</v>
          </cell>
        </row>
        <row r="2241">
          <cell r="A2241" t="str">
            <v>2240</v>
          </cell>
          <cell r="B2241" t="str">
            <v>OM9_8171</v>
          </cell>
          <cell r="C2241" t="str">
            <v>171 - GCP Jurisdictional Factor</v>
          </cell>
          <cell r="D2241">
            <v>1</v>
          </cell>
          <cell r="F2241" t="str">
            <v>CALC</v>
          </cell>
          <cell r="H2241" t="str">
            <v>171</v>
          </cell>
          <cell r="I2241" t="str">
            <v>C</v>
          </cell>
          <cell r="J2241" t="str">
            <v>om_exp</v>
          </cell>
          <cell r="K2241" t="str">
            <v>juris_gcp</v>
          </cell>
          <cell r="M2241" t="str">
            <v>2010/12/1/8/A/0</v>
          </cell>
        </row>
        <row r="2242">
          <cell r="A2242" t="str">
            <v>2241</v>
          </cell>
          <cell r="B2242" t="str">
            <v>OM9_8171</v>
          </cell>
          <cell r="C2242" t="str">
            <v>171 - GCP Jurisdictional Factor</v>
          </cell>
          <cell r="D2242">
            <v>1</v>
          </cell>
          <cell r="F2242" t="str">
            <v>CALC</v>
          </cell>
          <cell r="H2242" t="str">
            <v>171</v>
          </cell>
          <cell r="I2242" t="str">
            <v>C</v>
          </cell>
          <cell r="J2242" t="str">
            <v>om_exp</v>
          </cell>
          <cell r="K2242" t="str">
            <v>juris_gcp</v>
          </cell>
          <cell r="M2242" t="str">
            <v>2010/12/1/8/A/0</v>
          </cell>
        </row>
        <row r="2243">
          <cell r="A2243" t="str">
            <v>2242</v>
          </cell>
          <cell r="B2243" t="str">
            <v>OM9_8171</v>
          </cell>
          <cell r="C2243" t="str">
            <v>171 - GCP Jurisdictional Factor</v>
          </cell>
          <cell r="D2243">
            <v>1</v>
          </cell>
          <cell r="F2243" t="str">
            <v>CALC</v>
          </cell>
          <cell r="H2243" t="str">
            <v>171</v>
          </cell>
          <cell r="I2243" t="str">
            <v>C</v>
          </cell>
          <cell r="J2243" t="str">
            <v>om_exp</v>
          </cell>
          <cell r="K2243" t="str">
            <v>juris_gcp</v>
          </cell>
          <cell r="M2243" t="str">
            <v>2010/12/1/8/A/0</v>
          </cell>
        </row>
        <row r="2244">
          <cell r="A2244" t="str">
            <v>2243</v>
          </cell>
          <cell r="B2244" t="str">
            <v>OM9_8171</v>
          </cell>
          <cell r="C2244" t="str">
            <v>171 - GCP Jurisdictional Factor</v>
          </cell>
          <cell r="D2244">
            <v>1</v>
          </cell>
          <cell r="F2244" t="str">
            <v>CALC</v>
          </cell>
          <cell r="H2244" t="str">
            <v>171</v>
          </cell>
          <cell r="I2244" t="str">
            <v>C</v>
          </cell>
          <cell r="J2244" t="str">
            <v>om_exp</v>
          </cell>
          <cell r="K2244" t="str">
            <v>juris_gcp</v>
          </cell>
          <cell r="M2244" t="str">
            <v>2010/12/1/8/A/0</v>
          </cell>
        </row>
        <row r="2245">
          <cell r="A2245" t="str">
            <v>2244</v>
          </cell>
          <cell r="B2245" t="str">
            <v>OMD_8171</v>
          </cell>
          <cell r="C2245" t="str">
            <v>171 - Energy Jurisdictional O &amp; M Exp Amount</v>
          </cell>
          <cell r="D2245">
            <v>0</v>
          </cell>
          <cell r="F2245" t="str">
            <v>CALC</v>
          </cell>
          <cell r="H2245" t="str">
            <v>171</v>
          </cell>
          <cell r="I2245" t="str">
            <v>C</v>
          </cell>
          <cell r="J2245" t="str">
            <v>om_exp</v>
          </cell>
          <cell r="K2245" t="str">
            <v>juris_energy_amt</v>
          </cell>
          <cell r="M2245" t="str">
            <v>2010/12/1/8/A/0</v>
          </cell>
        </row>
        <row r="2246">
          <cell r="A2246" t="str">
            <v>2245</v>
          </cell>
          <cell r="B2246" t="str">
            <v>OMD_8171</v>
          </cell>
          <cell r="C2246" t="str">
            <v>171 - Energy Jurisdictional O &amp; M Exp Amount</v>
          </cell>
          <cell r="D2246">
            <v>0</v>
          </cell>
          <cell r="F2246" t="str">
            <v>CALC</v>
          </cell>
          <cell r="H2246" t="str">
            <v>171</v>
          </cell>
          <cell r="I2246" t="str">
            <v>C</v>
          </cell>
          <cell r="J2246" t="str">
            <v>om_exp</v>
          </cell>
          <cell r="K2246" t="str">
            <v>juris_energy_amt</v>
          </cell>
          <cell r="M2246" t="str">
            <v>2010/12/1/8/A/0</v>
          </cell>
        </row>
        <row r="2247">
          <cell r="A2247" t="str">
            <v>2246</v>
          </cell>
          <cell r="B2247" t="str">
            <v>OMD_8171</v>
          </cell>
          <cell r="C2247" t="str">
            <v>171 - Energy Jurisdictional O &amp; M Exp Amount</v>
          </cell>
          <cell r="D2247">
            <v>0</v>
          </cell>
          <cell r="F2247" t="str">
            <v>CALC</v>
          </cell>
          <cell r="H2247" t="str">
            <v>171</v>
          </cell>
          <cell r="I2247" t="str">
            <v>C</v>
          </cell>
          <cell r="J2247" t="str">
            <v>om_exp</v>
          </cell>
          <cell r="K2247" t="str">
            <v>juris_energy_amt</v>
          </cell>
          <cell r="M2247" t="str">
            <v>2010/12/1/8/A/0</v>
          </cell>
        </row>
        <row r="2248">
          <cell r="A2248" t="str">
            <v>2247</v>
          </cell>
          <cell r="B2248" t="str">
            <v>OMD_8171</v>
          </cell>
          <cell r="C2248" t="str">
            <v>171 - Energy Jurisdictional O &amp; M Exp Amount</v>
          </cell>
          <cell r="D2248">
            <v>0</v>
          </cell>
          <cell r="F2248" t="str">
            <v>CALC</v>
          </cell>
          <cell r="H2248" t="str">
            <v>171</v>
          </cell>
          <cell r="I2248" t="str">
            <v>C</v>
          </cell>
          <cell r="J2248" t="str">
            <v>om_exp</v>
          </cell>
          <cell r="K2248" t="str">
            <v>juris_energy_amt</v>
          </cell>
          <cell r="M2248" t="str">
            <v>2010/12/1/8/A/0</v>
          </cell>
        </row>
        <row r="2249">
          <cell r="A2249" t="str">
            <v>2248</v>
          </cell>
          <cell r="B2249" t="str">
            <v>OMD_8171</v>
          </cell>
          <cell r="C2249" t="str">
            <v>171 - Energy Jurisdictional O &amp; M Exp Amount</v>
          </cell>
          <cell r="D2249">
            <v>0</v>
          </cell>
          <cell r="F2249" t="str">
            <v>CALC</v>
          </cell>
          <cell r="H2249" t="str">
            <v>171</v>
          </cell>
          <cell r="I2249" t="str">
            <v>C</v>
          </cell>
          <cell r="J2249" t="str">
            <v>om_exp</v>
          </cell>
          <cell r="K2249" t="str">
            <v>juris_energy_amt</v>
          </cell>
          <cell r="M2249" t="str">
            <v>2010/12/1/8/A/0</v>
          </cell>
        </row>
        <row r="2250">
          <cell r="A2250" t="str">
            <v>2249</v>
          </cell>
          <cell r="B2250" t="str">
            <v>OME_8171</v>
          </cell>
          <cell r="C2250" t="str">
            <v>171 - Total Jurisdictional O &amp; M Exp Amount</v>
          </cell>
          <cell r="D2250">
            <v>0</v>
          </cell>
          <cell r="F2250" t="str">
            <v>CALC</v>
          </cell>
          <cell r="H2250" t="str">
            <v>171</v>
          </cell>
          <cell r="I2250" t="str">
            <v>C</v>
          </cell>
          <cell r="J2250" t="str">
            <v>om_exp</v>
          </cell>
          <cell r="K2250" t="str">
            <v>total_juris_amt</v>
          </cell>
          <cell r="M2250" t="str">
            <v>2010/12/1/8/A/0</v>
          </cell>
        </row>
        <row r="2251">
          <cell r="A2251" t="str">
            <v>2250</v>
          </cell>
          <cell r="B2251" t="str">
            <v>OME_8171</v>
          </cell>
          <cell r="C2251" t="str">
            <v>171 - Total Jurisdictional O &amp; M Exp Amount</v>
          </cell>
          <cell r="D2251">
            <v>0</v>
          </cell>
          <cell r="F2251" t="str">
            <v>CALC</v>
          </cell>
          <cell r="H2251" t="str">
            <v>171</v>
          </cell>
          <cell r="I2251" t="str">
            <v>C</v>
          </cell>
          <cell r="J2251" t="str">
            <v>om_exp</v>
          </cell>
          <cell r="K2251" t="str">
            <v>total_juris_amt</v>
          </cell>
          <cell r="M2251" t="str">
            <v>2010/12/1/8/A/0</v>
          </cell>
        </row>
        <row r="2252">
          <cell r="A2252" t="str">
            <v>2251</v>
          </cell>
          <cell r="B2252" t="str">
            <v>OME_8171</v>
          </cell>
          <cell r="C2252" t="str">
            <v>171 - Total Jurisdictional O &amp; M Exp Amount</v>
          </cell>
          <cell r="D2252">
            <v>0</v>
          </cell>
          <cell r="F2252" t="str">
            <v>CALC</v>
          </cell>
          <cell r="H2252" t="str">
            <v>171</v>
          </cell>
          <cell r="I2252" t="str">
            <v>C</v>
          </cell>
          <cell r="J2252" t="str">
            <v>om_exp</v>
          </cell>
          <cell r="K2252" t="str">
            <v>total_juris_amt</v>
          </cell>
          <cell r="M2252" t="str">
            <v>2010/12/1/8/A/0</v>
          </cell>
        </row>
        <row r="2253">
          <cell r="A2253" t="str">
            <v>2252</v>
          </cell>
          <cell r="B2253" t="str">
            <v>OME_8171</v>
          </cell>
          <cell r="C2253" t="str">
            <v>171 - Total Jurisdictional O &amp; M Exp Amount</v>
          </cell>
          <cell r="D2253">
            <v>7686.5362056599997</v>
          </cell>
          <cell r="F2253" t="str">
            <v>CALC</v>
          </cell>
          <cell r="H2253" t="str">
            <v>171</v>
          </cell>
          <cell r="I2253" t="str">
            <v>C</v>
          </cell>
          <cell r="J2253" t="str">
            <v>om_exp</v>
          </cell>
          <cell r="K2253" t="str">
            <v>total_juris_amt</v>
          </cell>
          <cell r="M2253" t="str">
            <v>2010/12/1/8/A/0</v>
          </cell>
        </row>
        <row r="2254">
          <cell r="A2254" t="str">
            <v>2253</v>
          </cell>
          <cell r="B2254" t="str">
            <v>OME_8171</v>
          </cell>
          <cell r="C2254" t="str">
            <v>171 - Total Jurisdictional O &amp; M Exp Amount</v>
          </cell>
          <cell r="D2254">
            <v>0</v>
          </cell>
          <cell r="F2254" t="str">
            <v>CALC</v>
          </cell>
          <cell r="H2254" t="str">
            <v>171</v>
          </cell>
          <cell r="I2254" t="str">
            <v>C</v>
          </cell>
          <cell r="J2254" t="str">
            <v>om_exp</v>
          </cell>
          <cell r="K2254" t="str">
            <v>total_juris_amt</v>
          </cell>
          <cell r="M2254" t="str">
            <v>2010/12/1/8/A/0</v>
          </cell>
        </row>
        <row r="2255">
          <cell r="A2255" t="str">
            <v>2254</v>
          </cell>
          <cell r="B2255" t="str">
            <v>546_3790</v>
          </cell>
          <cell r="C2255" t="str">
            <v xml:space="preserve">OPER SUPV &amp; ENG-DESOTO NEXT GEN SOLAR             </v>
          </cell>
          <cell r="D2255">
            <v>20096.22</v>
          </cell>
          <cell r="E2255" t="str">
            <v>546379</v>
          </cell>
          <cell r="F2255" t="str">
            <v>WALKER</v>
          </cell>
          <cell r="G2255" t="str">
            <v>CM</v>
          </cell>
          <cell r="H2255" t="str">
            <v>169</v>
          </cell>
          <cell r="M2255" t="str">
            <v>2010/12/1/8/A/0</v>
          </cell>
        </row>
        <row r="2256">
          <cell r="A2256" t="str">
            <v>2255</v>
          </cell>
          <cell r="B2256" t="str">
            <v>549_3790</v>
          </cell>
          <cell r="C2256" t="str">
            <v xml:space="preserve">MISC OTH PWR GEN-DESOTO NEXT GEN SOLAR            </v>
          </cell>
          <cell r="D2256">
            <v>26425.25</v>
          </cell>
          <cell r="E2256" t="str">
            <v>549379</v>
          </cell>
          <cell r="F2256" t="str">
            <v>WALKER</v>
          </cell>
          <cell r="G2256" t="str">
            <v>CM</v>
          </cell>
          <cell r="H2256" t="str">
            <v>169</v>
          </cell>
          <cell r="M2256" t="str">
            <v>2010/12/1/8/A/0</v>
          </cell>
        </row>
        <row r="2257">
          <cell r="A2257" t="str">
            <v>2256</v>
          </cell>
          <cell r="B2257" t="str">
            <v>552_3790</v>
          </cell>
          <cell r="C2257" t="str">
            <v xml:space="preserve">MAINT STRUCTURES-DESOTO NEXT GEN SOLAR            </v>
          </cell>
          <cell r="D2257">
            <v>12666.3</v>
          </cell>
          <cell r="E2257" t="str">
            <v>552379</v>
          </cell>
          <cell r="F2257" t="str">
            <v>WALKER</v>
          </cell>
          <cell r="G2257" t="str">
            <v>CM</v>
          </cell>
          <cell r="H2257" t="str">
            <v>169</v>
          </cell>
          <cell r="M2257" t="str">
            <v>2010/12/1/8/A/0</v>
          </cell>
        </row>
        <row r="2258">
          <cell r="A2258" t="str">
            <v>2257</v>
          </cell>
          <cell r="B2258" t="str">
            <v>553_3790</v>
          </cell>
          <cell r="C2258" t="str">
            <v xml:space="preserve">MTC GEN &amp; ELC PLT-DESOTO NEXT GEN SOLAR           </v>
          </cell>
          <cell r="D2258">
            <v>2747.91</v>
          </cell>
          <cell r="E2258" t="str">
            <v>553379</v>
          </cell>
          <cell r="F2258" t="str">
            <v>WALKER</v>
          </cell>
          <cell r="G2258" t="str">
            <v>CM</v>
          </cell>
          <cell r="H2258" t="str">
            <v>169</v>
          </cell>
          <cell r="M2258" t="str">
            <v>2010/12/1/8/A/0</v>
          </cell>
        </row>
        <row r="2259">
          <cell r="A2259" t="str">
            <v>2258</v>
          </cell>
          <cell r="B2259" t="str">
            <v>554_3790</v>
          </cell>
          <cell r="C2259" t="str">
            <v xml:space="preserve">MTC MISC OTH PWR-DESOTO NEXT GEN SOLAR            </v>
          </cell>
          <cell r="D2259">
            <v>1354.59</v>
          </cell>
          <cell r="E2259" t="str">
            <v>554379</v>
          </cell>
          <cell r="F2259" t="str">
            <v>WALKER</v>
          </cell>
          <cell r="G2259" t="str">
            <v>CM</v>
          </cell>
          <cell r="H2259" t="str">
            <v>169</v>
          </cell>
          <cell r="M2259" t="str">
            <v>2010/12/1/8/A/0</v>
          </cell>
        </row>
        <row r="2260">
          <cell r="A2260" t="str">
            <v>2259</v>
          </cell>
          <cell r="B2260" t="str">
            <v>546_3890</v>
          </cell>
          <cell r="C2260" t="str">
            <v xml:space="preserve">OPER SUPV &amp; ENG-SPACE COAST SOLAR                 </v>
          </cell>
          <cell r="D2260">
            <v>12082.41</v>
          </cell>
          <cell r="E2260" t="str">
            <v>546389</v>
          </cell>
          <cell r="F2260" t="str">
            <v>WALKER</v>
          </cell>
          <cell r="G2260" t="str">
            <v>CM</v>
          </cell>
          <cell r="H2260" t="str">
            <v>170</v>
          </cell>
          <cell r="M2260" t="str">
            <v>2010/12/1/8/A/0</v>
          </cell>
        </row>
        <row r="2261">
          <cell r="A2261" t="str">
            <v>2260</v>
          </cell>
          <cell r="B2261" t="str">
            <v>551_3790</v>
          </cell>
          <cell r="C2261" t="str">
            <v xml:space="preserve">MTCE SUPV &amp; ENG-DESOTO NEXT GEN SOLAR             </v>
          </cell>
          <cell r="D2261">
            <v>15637.59</v>
          </cell>
          <cell r="E2261" t="str">
            <v>551379</v>
          </cell>
          <cell r="F2261" t="str">
            <v>WALKER</v>
          </cell>
          <cell r="G2261" t="str">
            <v>CM</v>
          </cell>
          <cell r="H2261" t="str">
            <v>169</v>
          </cell>
          <cell r="M2261" t="str">
            <v>2010/12/1/8/A/0</v>
          </cell>
        </row>
        <row r="2262">
          <cell r="A2262" t="str">
            <v>2261</v>
          </cell>
          <cell r="B2262" t="str">
            <v>551_3890</v>
          </cell>
          <cell r="C2262" t="str">
            <v xml:space="preserve">MTCE SUPV &amp; ENG-SPACE COAST SOLAR                 </v>
          </cell>
          <cell r="D2262">
            <v>9228.6200000000008</v>
          </cell>
          <cell r="E2262" t="str">
            <v>551389</v>
          </cell>
          <cell r="F2262" t="str">
            <v>WALKER</v>
          </cell>
          <cell r="G2262" t="str">
            <v>CM</v>
          </cell>
          <cell r="H2262" t="str">
            <v>170</v>
          </cell>
          <cell r="M2262" t="str">
            <v>2010/12/1/8/A/0</v>
          </cell>
        </row>
        <row r="2263">
          <cell r="A2263" t="str">
            <v>2262</v>
          </cell>
          <cell r="B2263" t="str">
            <v>552_3890</v>
          </cell>
          <cell r="C2263" t="str">
            <v xml:space="preserve">MAINT STRUCTURES-SPACE COAST SOLAR                </v>
          </cell>
          <cell r="D2263">
            <v>7363.56</v>
          </cell>
          <cell r="E2263" t="str">
            <v>552389</v>
          </cell>
          <cell r="F2263" t="str">
            <v>WALKER</v>
          </cell>
          <cell r="G2263" t="str">
            <v>CM</v>
          </cell>
          <cell r="H2263" t="str">
            <v>170</v>
          </cell>
          <cell r="M2263" t="str">
            <v>2010/12/1/8/A/0</v>
          </cell>
        </row>
        <row r="2264">
          <cell r="A2264" t="str">
            <v>2263</v>
          </cell>
          <cell r="B2264" t="str">
            <v>553_3890</v>
          </cell>
          <cell r="C2264" t="str">
            <v xml:space="preserve">MTC GEN &amp; ELC PLT-SPACE COAST SOLAR               </v>
          </cell>
          <cell r="D2264">
            <v>2038.35</v>
          </cell>
          <cell r="E2264" t="str">
            <v>553389</v>
          </cell>
          <cell r="F2264" t="str">
            <v>WALKER</v>
          </cell>
          <cell r="G2264" t="str">
            <v>CM</v>
          </cell>
          <cell r="H2264" t="str">
            <v>170</v>
          </cell>
          <cell r="M2264" t="str">
            <v>2010/12/1/8/A/0</v>
          </cell>
        </row>
        <row r="2265">
          <cell r="A2265" t="str">
            <v>2264</v>
          </cell>
          <cell r="B2265" t="str">
            <v>554_3890</v>
          </cell>
          <cell r="C2265" t="str">
            <v xml:space="preserve">MTC MISC OTH PWR-SPACE COAST SOLAR                </v>
          </cell>
          <cell r="D2265">
            <v>766.31</v>
          </cell>
          <cell r="E2265" t="str">
            <v>554389</v>
          </cell>
          <cell r="F2265" t="str">
            <v>WALKER</v>
          </cell>
          <cell r="G2265" t="str">
            <v>CM</v>
          </cell>
          <cell r="H2265" t="str">
            <v>170</v>
          </cell>
          <cell r="M2265" t="str">
            <v>2010/12/1/8/A/0</v>
          </cell>
        </row>
        <row r="2266">
          <cell r="A2266" t="str">
            <v>2265</v>
          </cell>
          <cell r="B2266" t="str">
            <v>553_3990</v>
          </cell>
          <cell r="C2266" t="str">
            <v xml:space="preserve">MTC GEN &amp; ELC PLT-MARTIN NEXT GEN SOLAR           </v>
          </cell>
          <cell r="D2266">
            <v>7840.92</v>
          </cell>
          <cell r="E2266" t="str">
            <v>553399</v>
          </cell>
          <cell r="F2266" t="str">
            <v>WALKER</v>
          </cell>
          <cell r="G2266" t="str">
            <v>CM</v>
          </cell>
          <cell r="H2266" t="str">
            <v>171</v>
          </cell>
          <cell r="M2266" t="str">
            <v>2010/12/1/8/A/0</v>
          </cell>
        </row>
        <row r="2267">
          <cell r="A2267" t="str">
            <v>2266</v>
          </cell>
          <cell r="B2267" t="str">
            <v>CI5_8040</v>
          </cell>
          <cell r="C2267" t="str">
            <v>8040 - End of Month CWIP Balance</v>
          </cell>
          <cell r="D2267">
            <v>289034.69</v>
          </cell>
          <cell r="F2267" t="str">
            <v>CALC</v>
          </cell>
          <cell r="H2267" t="str">
            <v>8040</v>
          </cell>
          <cell r="J2267" t="str">
            <v>cap_exp</v>
          </cell>
          <cell r="K2267" t="str">
            <v>end_cwip_bal</v>
          </cell>
          <cell r="M2267" t="str">
            <v>2010/12/1/8/A/0</v>
          </cell>
        </row>
        <row r="2268">
          <cell r="A2268" t="str">
            <v>2267</v>
          </cell>
          <cell r="B2268" t="str">
            <v>CIP_8040</v>
          </cell>
          <cell r="C2268" t="str">
            <v>8040 - Beginning of Month Plant Balance</v>
          </cell>
          <cell r="D2268">
            <v>0</v>
          </cell>
          <cell r="F2268" t="str">
            <v>PRIOR_JV</v>
          </cell>
          <cell r="H2268" t="str">
            <v>8040</v>
          </cell>
          <cell r="I2268" t="str">
            <v>P</v>
          </cell>
          <cell r="J2268" t="str">
            <v>cap_exp</v>
          </cell>
          <cell r="K2268" t="str">
            <v>beg_plant_bal</v>
          </cell>
          <cell r="M2268" t="str">
            <v>2010/12/1/8/A/0</v>
          </cell>
        </row>
        <row r="2269">
          <cell r="A2269" t="str">
            <v>2268</v>
          </cell>
          <cell r="B2269" t="str">
            <v>CIQ_8040</v>
          </cell>
          <cell r="C2269" t="str">
            <v>8040 - Beginning of Month Reserve Balance</v>
          </cell>
          <cell r="D2269">
            <v>0</v>
          </cell>
          <cell r="F2269" t="str">
            <v>PRIOR_JV</v>
          </cell>
          <cell r="H2269" t="str">
            <v>8040</v>
          </cell>
          <cell r="I2269" t="str">
            <v>P</v>
          </cell>
          <cell r="J2269" t="str">
            <v>cap_exp</v>
          </cell>
          <cell r="K2269" t="str">
            <v>beg_resv_bal</v>
          </cell>
          <cell r="M2269" t="str">
            <v>2010/12/1/8/A/0</v>
          </cell>
        </row>
        <row r="2270">
          <cell r="A2270" t="str">
            <v>2269</v>
          </cell>
          <cell r="B2270" t="str">
            <v>CIR_8040</v>
          </cell>
          <cell r="C2270" t="str">
            <v>8040 - End of Month Plant Balance</v>
          </cell>
          <cell r="D2270">
            <v>0</v>
          </cell>
          <cell r="F2270" t="str">
            <v>CALC</v>
          </cell>
          <cell r="H2270" t="str">
            <v>8040</v>
          </cell>
          <cell r="J2270" t="str">
            <v>cap_exp</v>
          </cell>
          <cell r="K2270" t="str">
            <v>end_plant_bal</v>
          </cell>
          <cell r="M2270" t="str">
            <v>2010/12/1/8/A/0</v>
          </cell>
        </row>
        <row r="2271">
          <cell r="A2271" t="str">
            <v>2270</v>
          </cell>
          <cell r="B2271" t="str">
            <v>CIS_8040</v>
          </cell>
          <cell r="C2271" t="str">
            <v>8040 - End of Month Reserve Balance</v>
          </cell>
          <cell r="D2271">
            <v>0</v>
          </cell>
          <cell r="F2271" t="str">
            <v>CALC</v>
          </cell>
          <cell r="H2271" t="str">
            <v>8040</v>
          </cell>
          <cell r="J2271" t="str">
            <v>cap_exp</v>
          </cell>
          <cell r="K2271" t="str">
            <v>end_resv_bal</v>
          </cell>
          <cell r="M2271" t="str">
            <v>2010/12/1/8/A/0</v>
          </cell>
        </row>
        <row r="2272">
          <cell r="A2272" t="str">
            <v>2271</v>
          </cell>
          <cell r="B2272" t="str">
            <v>CO1_8040</v>
          </cell>
          <cell r="C2272" t="str">
            <v>8040 - Beginning of Month Net Book</v>
          </cell>
          <cell r="D2272">
            <v>0</v>
          </cell>
          <cell r="F2272" t="str">
            <v>CALC</v>
          </cell>
          <cell r="H2272" t="str">
            <v>8040</v>
          </cell>
          <cell r="J2272" t="str">
            <v>cap_exp</v>
          </cell>
          <cell r="K2272" t="str">
            <v>beg_net_book</v>
          </cell>
          <cell r="M2272" t="str">
            <v>2010/12/1/8/A/0</v>
          </cell>
        </row>
        <row r="2273">
          <cell r="A2273" t="str">
            <v>2272</v>
          </cell>
          <cell r="B2273" t="str">
            <v>CO2_8040</v>
          </cell>
          <cell r="C2273" t="str">
            <v>8040 - End of Month Net Book</v>
          </cell>
          <cell r="D2273">
            <v>0</v>
          </cell>
          <cell r="F2273" t="str">
            <v>CALC</v>
          </cell>
          <cell r="H2273" t="str">
            <v>8040</v>
          </cell>
          <cell r="J2273" t="str">
            <v>cap_exp</v>
          </cell>
          <cell r="K2273" t="str">
            <v>end_net_book</v>
          </cell>
          <cell r="M2273" t="str">
            <v>2010/12/1/8/A/0</v>
          </cell>
        </row>
        <row r="2274">
          <cell r="A2274" t="str">
            <v>2273</v>
          </cell>
          <cell r="B2274" t="str">
            <v>CO3_8040</v>
          </cell>
          <cell r="C2274" t="str">
            <v>8040 - Average Net Book</v>
          </cell>
          <cell r="D2274">
            <v>0</v>
          </cell>
          <cell r="F2274" t="str">
            <v>CALC</v>
          </cell>
          <cell r="H2274" t="str">
            <v>8040</v>
          </cell>
          <cell r="J2274" t="str">
            <v>cap_exp</v>
          </cell>
          <cell r="K2274" t="str">
            <v>avg_net_book</v>
          </cell>
          <cell r="M2274" t="str">
            <v>2010/12/1/8/A/0</v>
          </cell>
        </row>
        <row r="2275">
          <cell r="A2275" t="str">
            <v>2274</v>
          </cell>
          <cell r="B2275" t="str">
            <v>CO4_8040</v>
          </cell>
          <cell r="C2275" t="str">
            <v>8040 - Annual Equity Rate</v>
          </cell>
          <cell r="D2275">
            <v>4.7018999999999998E-2</v>
          </cell>
          <cell r="F2275" t="str">
            <v>CALC</v>
          </cell>
          <cell r="H2275" t="str">
            <v>8040</v>
          </cell>
          <cell r="J2275" t="str">
            <v>cap_exp</v>
          </cell>
          <cell r="K2275" t="str">
            <v>equity_ror</v>
          </cell>
          <cell r="M2275" t="str">
            <v>2010/12/1/8/A/0</v>
          </cell>
        </row>
        <row r="2276">
          <cell r="A2276" t="str">
            <v>2275</v>
          </cell>
          <cell r="B2276" t="str">
            <v>CO5_8040</v>
          </cell>
          <cell r="C2276" t="str">
            <v>8040 - Annual Debt Rate</v>
          </cell>
          <cell r="D2276">
            <v>1.9473000000000001E-2</v>
          </cell>
          <cell r="F2276" t="str">
            <v>CALC</v>
          </cell>
          <cell r="H2276" t="str">
            <v>8040</v>
          </cell>
          <cell r="J2276" t="str">
            <v>cap_exp</v>
          </cell>
          <cell r="K2276" t="str">
            <v>debt_ror</v>
          </cell>
          <cell r="M2276" t="str">
            <v>2010/12/1/8/A/0</v>
          </cell>
        </row>
        <row r="2277">
          <cell r="A2277" t="str">
            <v>2276</v>
          </cell>
          <cell r="B2277" t="str">
            <v>CO6_8040</v>
          </cell>
          <cell r="C2277" t="str">
            <v>8040 - State Tax Rate</v>
          </cell>
          <cell r="D2277">
            <v>5.5E-2</v>
          </cell>
          <cell r="F2277" t="str">
            <v>CALC</v>
          </cell>
          <cell r="H2277" t="str">
            <v>8040</v>
          </cell>
          <cell r="J2277" t="str">
            <v>cap_exp</v>
          </cell>
          <cell r="K2277" t="str">
            <v>state_tax_rate</v>
          </cell>
          <cell r="M2277" t="str">
            <v>2010/12/1/8/A/0</v>
          </cell>
        </row>
        <row r="2278">
          <cell r="A2278" t="str">
            <v>2277</v>
          </cell>
          <cell r="B2278" t="str">
            <v>CO7_8040</v>
          </cell>
          <cell r="C2278" t="str">
            <v>8040 - Federal Tax Rate</v>
          </cell>
          <cell r="D2278">
            <v>0.35</v>
          </cell>
          <cell r="F2278" t="str">
            <v>CALC</v>
          </cell>
          <cell r="H2278" t="str">
            <v>8040</v>
          </cell>
          <cell r="J2278" t="str">
            <v>cap_exp</v>
          </cell>
          <cell r="K2278" t="str">
            <v>fed_tax_rate</v>
          </cell>
          <cell r="M2278" t="str">
            <v>2010/12/1/8/A/0</v>
          </cell>
        </row>
        <row r="2279">
          <cell r="A2279" t="str">
            <v>2278</v>
          </cell>
          <cell r="B2279" t="str">
            <v>CO8_8040</v>
          </cell>
          <cell r="C2279" t="str">
            <v>8040 - Grossed State Tax Rate</v>
          </cell>
          <cell r="D2279">
            <v>5.8201058201058198E-2</v>
          </cell>
          <cell r="F2279" t="str">
            <v>CALC</v>
          </cell>
          <cell r="H2279" t="str">
            <v>8040</v>
          </cell>
          <cell r="J2279" t="str">
            <v>cap_exp</v>
          </cell>
          <cell r="K2279" t="str">
            <v>gross_state_tax_rate</v>
          </cell>
          <cell r="M2279" t="str">
            <v>2010/12/1/8/A/0</v>
          </cell>
        </row>
        <row r="2280">
          <cell r="A2280" t="str">
            <v>2279</v>
          </cell>
          <cell r="B2280" t="str">
            <v>CO9_8040</v>
          </cell>
          <cell r="C2280" t="str">
            <v>8040 - Grossed Federal Tax Rate</v>
          </cell>
          <cell r="D2280">
            <v>0.53846153846153799</v>
          </cell>
          <cell r="F2280" t="str">
            <v>CALC</v>
          </cell>
          <cell r="H2280" t="str">
            <v>8040</v>
          </cell>
          <cell r="J2280" t="str">
            <v>cap_exp</v>
          </cell>
          <cell r="K2280" t="str">
            <v>gross_fed_tax_rate</v>
          </cell>
          <cell r="M2280" t="str">
            <v>2010/12/1/8/A/0</v>
          </cell>
        </row>
        <row r="2281">
          <cell r="A2281" t="str">
            <v>2280</v>
          </cell>
          <cell r="B2281" t="str">
            <v>COA_8040</v>
          </cell>
          <cell r="C2281" t="str">
            <v>8040 - Return on Equity Amount</v>
          </cell>
          <cell r="D2281">
            <v>0</v>
          </cell>
          <cell r="F2281" t="str">
            <v>CALC</v>
          </cell>
          <cell r="H2281" t="str">
            <v>8040</v>
          </cell>
          <cell r="J2281" t="str">
            <v>cap_exp</v>
          </cell>
          <cell r="K2281" t="str">
            <v>equity_ror_amt</v>
          </cell>
          <cell r="M2281" t="str">
            <v>2010/12/1/8/A/0</v>
          </cell>
        </row>
        <row r="2282">
          <cell r="A2282" t="str">
            <v>2281</v>
          </cell>
          <cell r="B2282" t="str">
            <v>COB_8040</v>
          </cell>
          <cell r="C2282" t="str">
            <v>8040 - State Tax Amount</v>
          </cell>
          <cell r="D2282">
            <v>0</v>
          </cell>
          <cell r="F2282" t="str">
            <v>CALC</v>
          </cell>
          <cell r="H2282" t="str">
            <v>8040</v>
          </cell>
          <cell r="J2282" t="str">
            <v>cap_exp</v>
          </cell>
          <cell r="K2282" t="str">
            <v>state_tax_amt</v>
          </cell>
          <cell r="M2282" t="str">
            <v>2010/12/1/8/A/0</v>
          </cell>
        </row>
        <row r="2283">
          <cell r="A2283" t="str">
            <v>2282</v>
          </cell>
          <cell r="B2283" t="str">
            <v>COC_8040</v>
          </cell>
          <cell r="C2283" t="str">
            <v>8040 - Federal Tax Amount</v>
          </cell>
          <cell r="D2283">
            <v>0</v>
          </cell>
          <cell r="F2283" t="str">
            <v>CALC</v>
          </cell>
          <cell r="H2283" t="str">
            <v>8040</v>
          </cell>
          <cell r="J2283" t="str">
            <v>cap_exp</v>
          </cell>
          <cell r="K2283" t="str">
            <v>fed_tax_amt</v>
          </cell>
          <cell r="M2283" t="str">
            <v>2010/12/1/8/A/0</v>
          </cell>
        </row>
        <row r="2284">
          <cell r="A2284" t="str">
            <v>2283</v>
          </cell>
          <cell r="B2284" t="str">
            <v>COD_8040</v>
          </cell>
          <cell r="C2284" t="str">
            <v>8040 - Return on Debt Amount</v>
          </cell>
          <cell r="D2284">
            <v>0</v>
          </cell>
          <cell r="F2284" t="str">
            <v>CALC</v>
          </cell>
          <cell r="H2284" t="str">
            <v>8040</v>
          </cell>
          <cell r="J2284" t="str">
            <v>cap_exp</v>
          </cell>
          <cell r="K2284" t="str">
            <v>debt_ror_amt</v>
          </cell>
          <cell r="M2284" t="str">
            <v>2010/12/1/8/A/0</v>
          </cell>
        </row>
        <row r="2285">
          <cell r="A2285" t="str">
            <v>2284</v>
          </cell>
          <cell r="B2285" t="str">
            <v>COE_8040</v>
          </cell>
          <cell r="C2285" t="str">
            <v>8040 - Total Cap Exp Amount</v>
          </cell>
          <cell r="D2285">
            <v>0</v>
          </cell>
          <cell r="F2285" t="str">
            <v>CALC</v>
          </cell>
          <cell r="H2285" t="str">
            <v>8040</v>
          </cell>
          <cell r="J2285" t="str">
            <v>cap_exp</v>
          </cell>
          <cell r="K2285" t="str">
            <v>total_amt</v>
          </cell>
          <cell r="M2285" t="str">
            <v>2010/12/1/8/A/0</v>
          </cell>
        </row>
        <row r="2286">
          <cell r="A2286" t="str">
            <v>2285</v>
          </cell>
          <cell r="B2286" t="str">
            <v>COF_8040</v>
          </cell>
          <cell r="C2286" t="str">
            <v>8040 - CP Allocation Factor</v>
          </cell>
          <cell r="D2286">
            <v>0.92307691999999997</v>
          </cell>
          <cell r="F2286" t="str">
            <v>CALC</v>
          </cell>
          <cell r="H2286" t="str">
            <v>8040</v>
          </cell>
          <cell r="J2286" t="str">
            <v>cap_exp</v>
          </cell>
          <cell r="K2286" t="str">
            <v>alloc_cp</v>
          </cell>
          <cell r="M2286" t="str">
            <v>2010/12/1/8/A/0</v>
          </cell>
        </row>
        <row r="2287">
          <cell r="A2287" t="str">
            <v>2286</v>
          </cell>
          <cell r="B2287" t="str">
            <v>COG_8040</v>
          </cell>
          <cell r="C2287" t="str">
            <v>8040 - GCP Allocation Factor</v>
          </cell>
          <cell r="D2287">
            <v>0</v>
          </cell>
          <cell r="F2287" t="str">
            <v>CALC</v>
          </cell>
          <cell r="H2287" t="str">
            <v>8040</v>
          </cell>
          <cell r="J2287" t="str">
            <v>cap_exp</v>
          </cell>
          <cell r="K2287" t="str">
            <v>alloc_gcp</v>
          </cell>
          <cell r="M2287" t="str">
            <v>2010/12/1/8/A/0</v>
          </cell>
        </row>
        <row r="2288">
          <cell r="A2288" t="str">
            <v>2287</v>
          </cell>
          <cell r="B2288" t="str">
            <v>COH_8040</v>
          </cell>
          <cell r="C2288" t="str">
            <v>8040 - Energy Allocation Factor</v>
          </cell>
          <cell r="D2288">
            <v>7.6923080000000005E-2</v>
          </cell>
          <cell r="F2288" t="str">
            <v>CALC</v>
          </cell>
          <cell r="H2288" t="str">
            <v>8040</v>
          </cell>
          <cell r="J2288" t="str">
            <v>cap_exp</v>
          </cell>
          <cell r="K2288" t="str">
            <v>alloc_engy</v>
          </cell>
          <cell r="M2288" t="str">
            <v>2010/12/1/8/A/0</v>
          </cell>
        </row>
        <row r="2289">
          <cell r="A2289" t="str">
            <v>2288</v>
          </cell>
          <cell r="B2289" t="str">
            <v>COI_8040</v>
          </cell>
          <cell r="C2289" t="str">
            <v>8040 - CP Allocation Cap Exp Amount</v>
          </cell>
          <cell r="D2289">
            <v>0</v>
          </cell>
          <cell r="F2289" t="str">
            <v>CALC</v>
          </cell>
          <cell r="H2289" t="str">
            <v>8040</v>
          </cell>
          <cell r="J2289" t="str">
            <v>cap_exp</v>
          </cell>
          <cell r="K2289" t="str">
            <v>alloc_cp_amt</v>
          </cell>
          <cell r="M2289" t="str">
            <v>2010/12/1/8/A/0</v>
          </cell>
        </row>
        <row r="2290">
          <cell r="A2290" t="str">
            <v>2289</v>
          </cell>
          <cell r="B2290" t="str">
            <v>COJ_8040</v>
          </cell>
          <cell r="C2290" t="str">
            <v>8040 - GCP Allocation Cap Exp Amount</v>
          </cell>
          <cell r="D2290">
            <v>0</v>
          </cell>
          <cell r="F2290" t="str">
            <v>CALC</v>
          </cell>
          <cell r="H2290" t="str">
            <v>8040</v>
          </cell>
          <cell r="J2290" t="str">
            <v>cap_exp</v>
          </cell>
          <cell r="K2290" t="str">
            <v>alloc_gcp_amt</v>
          </cell>
          <cell r="M2290" t="str">
            <v>2010/12/1/8/A/0</v>
          </cell>
        </row>
        <row r="2291">
          <cell r="A2291" t="str">
            <v>2290</v>
          </cell>
          <cell r="B2291" t="str">
            <v>COK_8040</v>
          </cell>
          <cell r="C2291" t="str">
            <v>8040 - Energy Allocation Cap Exp Amount</v>
          </cell>
          <cell r="D2291">
            <v>0</v>
          </cell>
          <cell r="F2291" t="str">
            <v>CALC</v>
          </cell>
          <cell r="H2291" t="str">
            <v>8040</v>
          </cell>
          <cell r="J2291" t="str">
            <v>cap_exp</v>
          </cell>
          <cell r="K2291" t="str">
            <v>alloc_engy_amt</v>
          </cell>
          <cell r="M2291" t="str">
            <v>2010/12/1/8/A/0</v>
          </cell>
        </row>
        <row r="2292">
          <cell r="A2292" t="str">
            <v>2291</v>
          </cell>
          <cell r="B2292" t="str">
            <v>COL_8040</v>
          </cell>
          <cell r="C2292" t="str">
            <v>8040 - CP Jurisdictional Factor</v>
          </cell>
          <cell r="D2292">
            <v>0.98031049999999997</v>
          </cell>
          <cell r="F2292" t="str">
            <v>CALC</v>
          </cell>
          <cell r="H2292" t="str">
            <v>8040</v>
          </cell>
          <cell r="J2292" t="str">
            <v>cap_exp</v>
          </cell>
          <cell r="K2292" t="str">
            <v>juris_cp_factor</v>
          </cell>
          <cell r="M2292" t="str">
            <v>2010/12/1/8/A/0</v>
          </cell>
        </row>
        <row r="2293">
          <cell r="A2293" t="str">
            <v>2292</v>
          </cell>
          <cell r="B2293" t="str">
            <v>COM_8040</v>
          </cell>
          <cell r="C2293" t="str">
            <v>8040 - GCP Jurisdictional Factor</v>
          </cell>
          <cell r="D2293">
            <v>1</v>
          </cell>
          <cell r="F2293" t="str">
            <v>CALC</v>
          </cell>
          <cell r="H2293" t="str">
            <v>8040</v>
          </cell>
          <cell r="J2293" t="str">
            <v>cap_exp</v>
          </cell>
          <cell r="K2293" t="str">
            <v>juris_gcp_factor</v>
          </cell>
          <cell r="M2293" t="str">
            <v>2010/12/1/8/A/0</v>
          </cell>
        </row>
        <row r="2294">
          <cell r="A2294" t="str">
            <v>2293</v>
          </cell>
          <cell r="B2294" t="str">
            <v>CON_8040</v>
          </cell>
          <cell r="C2294" t="str">
            <v>8040 - Energy Jurisdictional Factor</v>
          </cell>
          <cell r="D2294">
            <v>0.980271</v>
          </cell>
          <cell r="F2294" t="str">
            <v>CALC</v>
          </cell>
          <cell r="H2294" t="str">
            <v>8040</v>
          </cell>
          <cell r="J2294" t="str">
            <v>cap_exp</v>
          </cell>
          <cell r="K2294" t="str">
            <v>juris_engy_factor</v>
          </cell>
          <cell r="M2294" t="str">
            <v>2010/12/1/8/A/0</v>
          </cell>
        </row>
        <row r="2295">
          <cell r="A2295" t="str">
            <v>2294</v>
          </cell>
          <cell r="B2295" t="str">
            <v>COO_8040</v>
          </cell>
          <cell r="C2295" t="str">
            <v>8040 - CP Jurisdictional Cap Exp Amount</v>
          </cell>
          <cell r="D2295">
            <v>0</v>
          </cell>
          <cell r="F2295" t="str">
            <v>CALC</v>
          </cell>
          <cell r="H2295" t="str">
            <v>8040</v>
          </cell>
          <cell r="J2295" t="str">
            <v>cap_exp</v>
          </cell>
          <cell r="K2295" t="str">
            <v>juris_cp_amt</v>
          </cell>
          <cell r="M2295" t="str">
            <v>2010/12/1/8/A/0</v>
          </cell>
        </row>
        <row r="2296">
          <cell r="A2296" t="str">
            <v>2295</v>
          </cell>
          <cell r="B2296" t="str">
            <v>COP_8040</v>
          </cell>
          <cell r="C2296" t="str">
            <v>8040 - GCP Jurisdictional Cap Exp Amount</v>
          </cell>
          <cell r="D2296">
            <v>0</v>
          </cell>
          <cell r="F2296" t="str">
            <v>CALC</v>
          </cell>
          <cell r="H2296" t="str">
            <v>8040</v>
          </cell>
          <cell r="J2296" t="str">
            <v>cap_exp</v>
          </cell>
          <cell r="K2296" t="str">
            <v>juris_gcp_amt</v>
          </cell>
          <cell r="M2296" t="str">
            <v>2010/12/1/8/A/0</v>
          </cell>
        </row>
        <row r="2297">
          <cell r="A2297" t="str">
            <v>2296</v>
          </cell>
          <cell r="B2297" t="str">
            <v>COQ_8040</v>
          </cell>
          <cell r="C2297" t="str">
            <v>8040 - Energy Jurisdictional Cap Exp Amount</v>
          </cell>
          <cell r="D2297">
            <v>0</v>
          </cell>
          <cell r="F2297" t="str">
            <v>CALC</v>
          </cell>
          <cell r="H2297" t="str">
            <v>8040</v>
          </cell>
          <cell r="J2297" t="str">
            <v>cap_exp</v>
          </cell>
          <cell r="K2297" t="str">
            <v>juris_engy_amt</v>
          </cell>
          <cell r="M2297" t="str">
            <v>2010/12/1/8/A/0</v>
          </cell>
        </row>
        <row r="2298">
          <cell r="A2298" t="str">
            <v>2297</v>
          </cell>
          <cell r="B2298" t="str">
            <v>COR_8040</v>
          </cell>
          <cell r="C2298" t="str">
            <v>8040 - Total Jurisdictional Cap Exp Amount</v>
          </cell>
          <cell r="D2298">
            <v>0</v>
          </cell>
          <cell r="F2298" t="str">
            <v>CALC</v>
          </cell>
          <cell r="H2298" t="str">
            <v>8040</v>
          </cell>
          <cell r="J2298" t="str">
            <v>cap_exp</v>
          </cell>
          <cell r="K2298" t="str">
            <v>total_juris_amt</v>
          </cell>
          <cell r="M2298" t="str">
            <v>2010/12/1/8/A/0</v>
          </cell>
        </row>
        <row r="2299">
          <cell r="A2299" t="str">
            <v>2298</v>
          </cell>
          <cell r="B2299" t="str">
            <v>CIN_8040</v>
          </cell>
          <cell r="C2299" t="str">
            <v>8040 - Beginning of Month CWIP Balance</v>
          </cell>
          <cell r="D2299">
            <v>289034.69</v>
          </cell>
          <cell r="F2299" t="str">
            <v>PRIOR_JV</v>
          </cell>
          <cell r="H2299" t="str">
            <v>8040</v>
          </cell>
          <cell r="I2299" t="str">
            <v>P</v>
          </cell>
          <cell r="J2299" t="str">
            <v>cap_exp</v>
          </cell>
          <cell r="K2299" t="str">
            <v>beg_cwip_bal</v>
          </cell>
          <cell r="M2299" t="str">
            <v>2010/12/1/8/A/0</v>
          </cell>
        </row>
        <row r="2300">
          <cell r="A2300" t="str">
            <v>2299</v>
          </cell>
          <cell r="B2300" t="str">
            <v>549_3890</v>
          </cell>
          <cell r="C2300" t="str">
            <v xml:space="preserve">MISC OTH PWR GEN-SPACE COAST SOLAR                </v>
          </cell>
          <cell r="D2300">
            <v>16466.990000000002</v>
          </cell>
          <cell r="E2300" t="str">
            <v>549389</v>
          </cell>
          <cell r="F2300" t="str">
            <v>WALKER</v>
          </cell>
          <cell r="G2300" t="str">
            <v>CM</v>
          </cell>
          <cell r="H2300" t="str">
            <v>170</v>
          </cell>
          <cell r="M2300" t="str">
            <v>2010/12/1/8/A/0</v>
          </cell>
        </row>
        <row r="2301">
          <cell r="A2301" t="str">
            <v>2300</v>
          </cell>
          <cell r="B2301" t="str">
            <v>513_4190</v>
          </cell>
          <cell r="C2301" t="str">
            <v xml:space="preserve">MAINT ELEC PLT-MANATE TEMP HEAT SYS-ECRC          </v>
          </cell>
          <cell r="D2301">
            <v>581504.68999999994</v>
          </cell>
          <cell r="E2301" t="str">
            <v>513419</v>
          </cell>
          <cell r="F2301" t="str">
            <v>WALKER</v>
          </cell>
          <cell r="G2301" t="str">
            <v>CM</v>
          </cell>
          <cell r="H2301" t="str">
            <v>178</v>
          </cell>
          <cell r="M2301" t="str">
            <v>2010/12/1/8/A/0</v>
          </cell>
        </row>
        <row r="2302">
          <cell r="A2302" t="str">
            <v>2301</v>
          </cell>
          <cell r="B2302" t="str">
            <v>OM5_8178</v>
          </cell>
          <cell r="C2302" t="str">
            <v>178 - CP Allocation O &amp; M Exp Amount</v>
          </cell>
          <cell r="D2302">
            <v>0</v>
          </cell>
          <cell r="F2302" t="str">
            <v>CALC</v>
          </cell>
          <cell r="H2302" t="str">
            <v>178</v>
          </cell>
          <cell r="I2302" t="str">
            <v>C</v>
          </cell>
          <cell r="J2302" t="str">
            <v>om_exp</v>
          </cell>
          <cell r="K2302" t="str">
            <v>alloc_cp_amt</v>
          </cell>
          <cell r="M2302" t="str">
            <v>2010/12/1/8/A/0</v>
          </cell>
        </row>
        <row r="2303">
          <cell r="A2303" t="str">
            <v>2302</v>
          </cell>
          <cell r="B2303" t="str">
            <v>OM5_8178</v>
          </cell>
          <cell r="C2303" t="str">
            <v>178 - CP Allocation O &amp; M Exp Amount</v>
          </cell>
          <cell r="D2303">
            <v>0</v>
          </cell>
          <cell r="F2303" t="str">
            <v>CALC</v>
          </cell>
          <cell r="H2303" t="str">
            <v>178</v>
          </cell>
          <cell r="I2303" t="str">
            <v>C</v>
          </cell>
          <cell r="J2303" t="str">
            <v>om_exp</v>
          </cell>
          <cell r="K2303" t="str">
            <v>alloc_cp_amt</v>
          </cell>
          <cell r="M2303" t="str">
            <v>2010/12/1/8/A/0</v>
          </cell>
        </row>
        <row r="2304">
          <cell r="A2304" t="str">
            <v>2303</v>
          </cell>
          <cell r="B2304" t="str">
            <v>OM2_8178</v>
          </cell>
          <cell r="C2304" t="str">
            <v>178 - CP Allocation Factor</v>
          </cell>
          <cell r="D2304">
            <v>0</v>
          </cell>
          <cell r="F2304" t="str">
            <v>CALC</v>
          </cell>
          <cell r="H2304" t="str">
            <v>178</v>
          </cell>
          <cell r="I2304" t="str">
            <v>C</v>
          </cell>
          <cell r="J2304" t="str">
            <v>om_exp</v>
          </cell>
          <cell r="K2304" t="str">
            <v>alloc_cp</v>
          </cell>
          <cell r="M2304" t="str">
            <v>2010/12/1/8/A/0</v>
          </cell>
        </row>
        <row r="2305">
          <cell r="A2305" t="str">
            <v>2304</v>
          </cell>
          <cell r="B2305" t="str">
            <v>OM2_8178</v>
          </cell>
          <cell r="C2305" t="str">
            <v>178 - CP Allocation Factor</v>
          </cell>
          <cell r="D2305">
            <v>0</v>
          </cell>
          <cell r="F2305" t="str">
            <v>CALC</v>
          </cell>
          <cell r="H2305" t="str">
            <v>178</v>
          </cell>
          <cell r="I2305" t="str">
            <v>C</v>
          </cell>
          <cell r="J2305" t="str">
            <v>om_exp</v>
          </cell>
          <cell r="K2305" t="str">
            <v>alloc_cp</v>
          </cell>
          <cell r="M2305" t="str">
            <v>2010/12/1/8/A/0</v>
          </cell>
        </row>
        <row r="2306">
          <cell r="A2306" t="str">
            <v>2305</v>
          </cell>
          <cell r="B2306" t="str">
            <v>OM6_8178</v>
          </cell>
          <cell r="C2306" t="str">
            <v>178 - GCP Allocation O &amp; M Exp Amount</v>
          </cell>
          <cell r="D2306">
            <v>0</v>
          </cell>
          <cell r="F2306" t="str">
            <v>CALC</v>
          </cell>
          <cell r="H2306" t="str">
            <v>178</v>
          </cell>
          <cell r="I2306" t="str">
            <v>C</v>
          </cell>
          <cell r="J2306" t="str">
            <v>om_exp</v>
          </cell>
          <cell r="K2306" t="str">
            <v>alloc_gcp_amt</v>
          </cell>
          <cell r="M2306" t="str">
            <v>2010/12/1/8/A/0</v>
          </cell>
        </row>
        <row r="2307">
          <cell r="A2307" t="str">
            <v>2306</v>
          </cell>
          <cell r="B2307" t="str">
            <v>OM6_8178</v>
          </cell>
          <cell r="C2307" t="str">
            <v>178 - GCP Allocation O &amp; M Exp Amount</v>
          </cell>
          <cell r="D2307">
            <v>0</v>
          </cell>
          <cell r="F2307" t="str">
            <v>CALC</v>
          </cell>
          <cell r="H2307" t="str">
            <v>178</v>
          </cell>
          <cell r="I2307" t="str">
            <v>C</v>
          </cell>
          <cell r="J2307" t="str">
            <v>om_exp</v>
          </cell>
          <cell r="K2307" t="str">
            <v>alloc_gcp_amt</v>
          </cell>
          <cell r="M2307" t="str">
            <v>2010/12/1/8/A/0</v>
          </cell>
        </row>
        <row r="2308">
          <cell r="A2308" t="str">
            <v>2307</v>
          </cell>
          <cell r="B2308" t="str">
            <v>OM3_8178</v>
          </cell>
          <cell r="C2308" t="str">
            <v>178 - GCP Allocation Factor</v>
          </cell>
          <cell r="D2308">
            <v>0</v>
          </cell>
          <cell r="F2308" t="str">
            <v>CALC</v>
          </cell>
          <cell r="H2308" t="str">
            <v>178</v>
          </cell>
          <cell r="I2308" t="str">
            <v>C</v>
          </cell>
          <cell r="J2308" t="str">
            <v>om_exp</v>
          </cell>
          <cell r="K2308" t="str">
            <v>alloc_gcp</v>
          </cell>
          <cell r="M2308" t="str">
            <v>2010/12/1/8/A/0</v>
          </cell>
        </row>
        <row r="2309">
          <cell r="A2309" t="str">
            <v>2308</v>
          </cell>
          <cell r="B2309" t="str">
            <v>OM3_8178</v>
          </cell>
          <cell r="C2309" t="str">
            <v>178 - GCP Allocation Factor</v>
          </cell>
          <cell r="D2309">
            <v>0</v>
          </cell>
          <cell r="F2309" t="str">
            <v>CALC</v>
          </cell>
          <cell r="H2309" t="str">
            <v>178</v>
          </cell>
          <cell r="I2309" t="str">
            <v>C</v>
          </cell>
          <cell r="J2309" t="str">
            <v>om_exp</v>
          </cell>
          <cell r="K2309" t="str">
            <v>alloc_gcp</v>
          </cell>
          <cell r="M2309" t="str">
            <v>2010/12/1/8/A/0</v>
          </cell>
        </row>
        <row r="2310">
          <cell r="A2310" t="str">
            <v>2309</v>
          </cell>
          <cell r="B2310" t="str">
            <v>OMC_8178</v>
          </cell>
          <cell r="C2310" t="str">
            <v>178 - GCP Jurisdictional O &amp; M Exp Amount</v>
          </cell>
          <cell r="D2310">
            <v>0</v>
          </cell>
          <cell r="F2310" t="str">
            <v>CALC</v>
          </cell>
          <cell r="H2310" t="str">
            <v>178</v>
          </cell>
          <cell r="I2310" t="str">
            <v>C</v>
          </cell>
          <cell r="J2310" t="str">
            <v>om_exp</v>
          </cell>
          <cell r="K2310" t="str">
            <v>juris_gcp_amt</v>
          </cell>
          <cell r="M2310" t="str">
            <v>2010/12/1/8/A/0</v>
          </cell>
        </row>
        <row r="2311">
          <cell r="A2311" t="str">
            <v>2310</v>
          </cell>
          <cell r="B2311" t="str">
            <v>OMC_8178</v>
          </cell>
          <cell r="C2311" t="str">
            <v>178 - GCP Jurisdictional O &amp; M Exp Amount</v>
          </cell>
          <cell r="D2311">
            <v>0</v>
          </cell>
          <cell r="F2311" t="str">
            <v>CALC</v>
          </cell>
          <cell r="H2311" t="str">
            <v>178</v>
          </cell>
          <cell r="I2311" t="str">
            <v>C</v>
          </cell>
          <cell r="J2311" t="str">
            <v>om_exp</v>
          </cell>
          <cell r="K2311" t="str">
            <v>juris_gcp_amt</v>
          </cell>
          <cell r="M2311" t="str">
            <v>2010/12/1/8/A/0</v>
          </cell>
        </row>
        <row r="2312">
          <cell r="A2312" t="str">
            <v>2311</v>
          </cell>
          <cell r="B2312" t="str">
            <v>OM4_8178</v>
          </cell>
          <cell r="C2312" t="str">
            <v>178 - Energy Allocation Factor</v>
          </cell>
          <cell r="D2312">
            <v>1</v>
          </cell>
          <cell r="F2312" t="str">
            <v>CALC</v>
          </cell>
          <cell r="H2312" t="str">
            <v>178</v>
          </cell>
          <cell r="I2312" t="str">
            <v>C</v>
          </cell>
          <cell r="J2312" t="str">
            <v>om_exp</v>
          </cell>
          <cell r="K2312" t="str">
            <v>alloc_energy</v>
          </cell>
          <cell r="M2312" t="str">
            <v>2010/12/1/8/A/0</v>
          </cell>
        </row>
        <row r="2313">
          <cell r="A2313" t="str">
            <v>2312</v>
          </cell>
          <cell r="B2313" t="str">
            <v>OM4_8178</v>
          </cell>
          <cell r="C2313" t="str">
            <v>178 - Energy Allocation Factor</v>
          </cell>
          <cell r="D2313">
            <v>1</v>
          </cell>
          <cell r="F2313" t="str">
            <v>CALC</v>
          </cell>
          <cell r="H2313" t="str">
            <v>178</v>
          </cell>
          <cell r="I2313" t="str">
            <v>C</v>
          </cell>
          <cell r="J2313" t="str">
            <v>om_exp</v>
          </cell>
          <cell r="K2313" t="str">
            <v>alloc_energy</v>
          </cell>
          <cell r="M2313" t="str">
            <v>2010/12/1/8/A/0</v>
          </cell>
        </row>
        <row r="2314">
          <cell r="A2314" t="str">
            <v>2313</v>
          </cell>
          <cell r="B2314" t="str">
            <v>OM7_8178</v>
          </cell>
          <cell r="C2314" t="str">
            <v>178 - Energy Allocation O &amp; M Exp Amount</v>
          </cell>
          <cell r="D2314">
            <v>581504.68999999994</v>
          </cell>
          <cell r="F2314" t="str">
            <v>CALC</v>
          </cell>
          <cell r="H2314" t="str">
            <v>178</v>
          </cell>
          <cell r="I2314" t="str">
            <v>C</v>
          </cell>
          <cell r="J2314" t="str">
            <v>om_exp</v>
          </cell>
          <cell r="K2314" t="str">
            <v>alloc_energy_amt</v>
          </cell>
          <cell r="M2314" t="str">
            <v>2010/12/1/8/A/0</v>
          </cell>
        </row>
        <row r="2315">
          <cell r="A2315" t="str">
            <v>2314</v>
          </cell>
          <cell r="B2315" t="str">
            <v>OM7_8178</v>
          </cell>
          <cell r="C2315" t="str">
            <v>178 - Energy Allocation O &amp; M Exp Amount</v>
          </cell>
          <cell r="D2315">
            <v>0</v>
          </cell>
          <cell r="F2315" t="str">
            <v>CALC</v>
          </cell>
          <cell r="H2315" t="str">
            <v>178</v>
          </cell>
          <cell r="I2315" t="str">
            <v>C</v>
          </cell>
          <cell r="J2315" t="str">
            <v>om_exp</v>
          </cell>
          <cell r="K2315" t="str">
            <v>alloc_energy_amt</v>
          </cell>
          <cell r="M2315" t="str">
            <v>2010/12/1/8/A/0</v>
          </cell>
        </row>
        <row r="2316">
          <cell r="A2316" t="str">
            <v>2315</v>
          </cell>
          <cell r="B2316" t="str">
            <v>OMB_8178</v>
          </cell>
          <cell r="C2316" t="str">
            <v>178 - CP Jurisdictional O &amp; M Exp Amount</v>
          </cell>
          <cell r="D2316">
            <v>0</v>
          </cell>
          <cell r="F2316" t="str">
            <v>CALC</v>
          </cell>
          <cell r="H2316" t="str">
            <v>178</v>
          </cell>
          <cell r="I2316" t="str">
            <v>C</v>
          </cell>
          <cell r="J2316" t="str">
            <v>om_exp</v>
          </cell>
          <cell r="K2316" t="str">
            <v>juris_cp_amt</v>
          </cell>
          <cell r="M2316" t="str">
            <v>2010/12/1/8/A/0</v>
          </cell>
        </row>
        <row r="2317">
          <cell r="A2317" t="str">
            <v>2316</v>
          </cell>
          <cell r="B2317" t="str">
            <v>OMB_8178</v>
          </cell>
          <cell r="C2317" t="str">
            <v>178 - CP Jurisdictional O &amp; M Exp Amount</v>
          </cell>
          <cell r="D2317">
            <v>0</v>
          </cell>
          <cell r="F2317" t="str">
            <v>CALC</v>
          </cell>
          <cell r="H2317" t="str">
            <v>178</v>
          </cell>
          <cell r="I2317" t="str">
            <v>C</v>
          </cell>
          <cell r="J2317" t="str">
            <v>om_exp</v>
          </cell>
          <cell r="K2317" t="str">
            <v>juris_cp_amt</v>
          </cell>
          <cell r="M2317" t="str">
            <v>2010/12/1/8/A/0</v>
          </cell>
        </row>
        <row r="2318">
          <cell r="A2318" t="str">
            <v>2317</v>
          </cell>
          <cell r="B2318" t="str">
            <v>OM8_8178</v>
          </cell>
          <cell r="C2318" t="str">
            <v>178 - CP Jurisdictional Factor</v>
          </cell>
          <cell r="D2318">
            <v>0.98031049999999997</v>
          </cell>
          <cell r="F2318" t="str">
            <v>CALC</v>
          </cell>
          <cell r="H2318" t="str">
            <v>178</v>
          </cell>
          <cell r="I2318" t="str">
            <v>C</v>
          </cell>
          <cell r="J2318" t="str">
            <v>om_exp</v>
          </cell>
          <cell r="K2318" t="str">
            <v>juris_cp</v>
          </cell>
          <cell r="M2318" t="str">
            <v>2010/12/1/8/A/0</v>
          </cell>
        </row>
        <row r="2319">
          <cell r="A2319" t="str">
            <v>2318</v>
          </cell>
          <cell r="B2319" t="str">
            <v>OM8_8178</v>
          </cell>
          <cell r="C2319" t="str">
            <v>178 - CP Jurisdictional Factor</v>
          </cell>
          <cell r="D2319">
            <v>0.98031049999999997</v>
          </cell>
          <cell r="F2319" t="str">
            <v>CALC</v>
          </cell>
          <cell r="H2319" t="str">
            <v>178</v>
          </cell>
          <cell r="I2319" t="str">
            <v>C</v>
          </cell>
          <cell r="J2319" t="str">
            <v>om_exp</v>
          </cell>
          <cell r="K2319" t="str">
            <v>juris_cp</v>
          </cell>
          <cell r="M2319" t="str">
            <v>2010/12/1/8/A/0</v>
          </cell>
        </row>
        <row r="2320">
          <cell r="A2320" t="str">
            <v>2319</v>
          </cell>
          <cell r="B2320" t="str">
            <v>OMA_8178</v>
          </cell>
          <cell r="C2320" t="str">
            <v>178 - Energy Jurisdictional Factor</v>
          </cell>
          <cell r="D2320">
            <v>0.980271</v>
          </cell>
          <cell r="F2320" t="str">
            <v>CALC</v>
          </cell>
          <cell r="H2320" t="str">
            <v>178</v>
          </cell>
          <cell r="I2320" t="str">
            <v>C</v>
          </cell>
          <cell r="J2320" t="str">
            <v>om_exp</v>
          </cell>
          <cell r="K2320" t="str">
            <v>juris_energy</v>
          </cell>
          <cell r="M2320" t="str">
            <v>2010/12/1/8/A/0</v>
          </cell>
        </row>
        <row r="2321">
          <cell r="A2321" t="str">
            <v>2320</v>
          </cell>
          <cell r="B2321" t="str">
            <v>OMA_8178</v>
          </cell>
          <cell r="C2321" t="str">
            <v>178 - Energy Jurisdictional Factor</v>
          </cell>
          <cell r="D2321">
            <v>0.980271</v>
          </cell>
          <cell r="F2321" t="str">
            <v>CALC</v>
          </cell>
          <cell r="H2321" t="str">
            <v>178</v>
          </cell>
          <cell r="I2321" t="str">
            <v>C</v>
          </cell>
          <cell r="J2321" t="str">
            <v>om_exp</v>
          </cell>
          <cell r="K2321" t="str">
            <v>juris_energy</v>
          </cell>
          <cell r="M2321" t="str">
            <v>2010/12/1/8/A/0</v>
          </cell>
        </row>
        <row r="2322">
          <cell r="A2322" t="str">
            <v>2321</v>
          </cell>
          <cell r="B2322" t="str">
            <v>OM1_8178</v>
          </cell>
          <cell r="C2322" t="str">
            <v>178 - O &amp; M Expenses Amount</v>
          </cell>
          <cell r="D2322">
            <v>581504.68999999994</v>
          </cell>
          <cell r="F2322" t="str">
            <v>CALC</v>
          </cell>
          <cell r="H2322" t="str">
            <v>178</v>
          </cell>
          <cell r="I2322" t="str">
            <v>C</v>
          </cell>
          <cell r="J2322" t="str">
            <v>om_exp</v>
          </cell>
          <cell r="K2322" t="str">
            <v>beg_bal</v>
          </cell>
          <cell r="M2322" t="str">
            <v>2010/12/1/8/A/0</v>
          </cell>
        </row>
        <row r="2323">
          <cell r="A2323" t="str">
            <v>2322</v>
          </cell>
          <cell r="B2323" t="str">
            <v>OM1_8178</v>
          </cell>
          <cell r="C2323" t="str">
            <v>178 - O &amp; M Expenses Amount</v>
          </cell>
          <cell r="D2323">
            <v>0</v>
          </cell>
          <cell r="F2323" t="str">
            <v>CALC</v>
          </cell>
          <cell r="H2323" t="str">
            <v>178</v>
          </cell>
          <cell r="I2323" t="str">
            <v>C</v>
          </cell>
          <cell r="J2323" t="str">
            <v>om_exp</v>
          </cell>
          <cell r="K2323" t="str">
            <v>beg_bal</v>
          </cell>
          <cell r="M2323" t="str">
            <v>2010/12/1/8/A/0</v>
          </cell>
        </row>
        <row r="2324">
          <cell r="A2324" t="str">
            <v>2323</v>
          </cell>
          <cell r="B2324" t="str">
            <v>OM9_8178</v>
          </cell>
          <cell r="C2324" t="str">
            <v>178 - GCP Jurisdictional Factor</v>
          </cell>
          <cell r="D2324">
            <v>1</v>
          </cell>
          <cell r="F2324" t="str">
            <v>CALC</v>
          </cell>
          <cell r="H2324" t="str">
            <v>178</v>
          </cell>
          <cell r="I2324" t="str">
            <v>C</v>
          </cell>
          <cell r="J2324" t="str">
            <v>om_exp</v>
          </cell>
          <cell r="K2324" t="str">
            <v>juris_gcp</v>
          </cell>
          <cell r="M2324" t="str">
            <v>2010/12/1/8/A/0</v>
          </cell>
        </row>
        <row r="2325">
          <cell r="A2325" t="str">
            <v>2324</v>
          </cell>
          <cell r="B2325" t="str">
            <v>OM9_8178</v>
          </cell>
          <cell r="C2325" t="str">
            <v>178 - GCP Jurisdictional Factor</v>
          </cell>
          <cell r="D2325">
            <v>1</v>
          </cell>
          <cell r="F2325" t="str">
            <v>CALC</v>
          </cell>
          <cell r="H2325" t="str">
            <v>178</v>
          </cell>
          <cell r="I2325" t="str">
            <v>C</v>
          </cell>
          <cell r="J2325" t="str">
            <v>om_exp</v>
          </cell>
          <cell r="K2325" t="str">
            <v>juris_gcp</v>
          </cell>
          <cell r="M2325" t="str">
            <v>2010/12/1/8/A/0</v>
          </cell>
        </row>
        <row r="2326">
          <cell r="A2326" t="str">
            <v>2325</v>
          </cell>
          <cell r="B2326" t="str">
            <v>OMD_8178</v>
          </cell>
          <cell r="C2326" t="str">
            <v>178 - Energy Jurisdictional O &amp; M Exp Amount</v>
          </cell>
          <cell r="D2326">
            <v>570032.18397099001</v>
          </cell>
          <cell r="F2326" t="str">
            <v>CALC</v>
          </cell>
          <cell r="H2326" t="str">
            <v>178</v>
          </cell>
          <cell r="I2326" t="str">
            <v>C</v>
          </cell>
          <cell r="J2326" t="str">
            <v>om_exp</v>
          </cell>
          <cell r="K2326" t="str">
            <v>juris_energy_amt</v>
          </cell>
          <cell r="M2326" t="str">
            <v>2010/12/1/8/A/0</v>
          </cell>
        </row>
        <row r="2327">
          <cell r="A2327" t="str">
            <v>2326</v>
          </cell>
          <cell r="B2327" t="str">
            <v>OMD_8178</v>
          </cell>
          <cell r="C2327" t="str">
            <v>178 - Energy Jurisdictional O &amp; M Exp Amount</v>
          </cell>
          <cell r="D2327">
            <v>0</v>
          </cell>
          <cell r="F2327" t="str">
            <v>CALC</v>
          </cell>
          <cell r="H2327" t="str">
            <v>178</v>
          </cell>
          <cell r="I2327" t="str">
            <v>C</v>
          </cell>
          <cell r="J2327" t="str">
            <v>om_exp</v>
          </cell>
          <cell r="K2327" t="str">
            <v>juris_energy_amt</v>
          </cell>
          <cell r="M2327" t="str">
            <v>2010/12/1/8/A/0</v>
          </cell>
        </row>
        <row r="2328">
          <cell r="A2328" t="str">
            <v>2327</v>
          </cell>
          <cell r="B2328" t="str">
            <v>OME_8178</v>
          </cell>
          <cell r="C2328" t="str">
            <v>178 - Total Jurisdictional O &amp; M Exp Amount</v>
          </cell>
          <cell r="D2328">
            <v>570032.18397099001</v>
          </cell>
          <cell r="F2328" t="str">
            <v>CALC</v>
          </cell>
          <cell r="H2328" t="str">
            <v>178</v>
          </cell>
          <cell r="I2328" t="str">
            <v>C</v>
          </cell>
          <cell r="J2328" t="str">
            <v>om_exp</v>
          </cell>
          <cell r="K2328" t="str">
            <v>total_juris_amt</v>
          </cell>
          <cell r="M2328" t="str">
            <v>2010/12/1/8/A/0</v>
          </cell>
        </row>
        <row r="2329">
          <cell r="A2329" t="str">
            <v>2328</v>
          </cell>
          <cell r="B2329" t="str">
            <v>OME_8178</v>
          </cell>
          <cell r="C2329" t="str">
            <v>178 - Total Jurisdictional O &amp; M Exp Amount</v>
          </cell>
          <cell r="D2329">
            <v>0</v>
          </cell>
          <cell r="F2329" t="str">
            <v>CALC</v>
          </cell>
          <cell r="H2329" t="str">
            <v>178</v>
          </cell>
          <cell r="I2329" t="str">
            <v>C</v>
          </cell>
          <cell r="J2329" t="str">
            <v>om_exp</v>
          </cell>
          <cell r="K2329" t="str">
            <v>total_juris_amt</v>
          </cell>
          <cell r="M2329" t="str">
            <v>2010/12/1/8/A/0</v>
          </cell>
        </row>
        <row r="2330">
          <cell r="A2330" t="str">
            <v>2329</v>
          </cell>
          <cell r="B2330" t="str">
            <v>511_3590</v>
          </cell>
          <cell r="C2330" t="str">
            <v xml:space="preserve">MAINT OF STRUC-PMN DRINKING WATER-ECRC            </v>
          </cell>
          <cell r="D2330">
            <v>10532.87</v>
          </cell>
          <cell r="E2330" t="str">
            <v>511359</v>
          </cell>
          <cell r="F2330" t="str">
            <v>WALKER</v>
          </cell>
          <cell r="G2330" t="str">
            <v>CM</v>
          </cell>
          <cell r="H2330" t="str">
            <v>180</v>
          </cell>
          <cell r="M2330" t="str">
            <v>2010/12/1/8/A/0</v>
          </cell>
        </row>
        <row r="2331">
          <cell r="A2331" t="str">
            <v>2330</v>
          </cell>
          <cell r="B2331" t="str">
            <v>OM5_8180</v>
          </cell>
          <cell r="C2331" t="str">
            <v>180 - CP Allocation O &amp; M Exp Amount</v>
          </cell>
          <cell r="D2331">
            <v>10532.87</v>
          </cell>
          <cell r="F2331" t="str">
            <v>CALC</v>
          </cell>
          <cell r="H2331" t="str">
            <v>180</v>
          </cell>
          <cell r="I2331" t="str">
            <v>C</v>
          </cell>
          <cell r="J2331" t="str">
            <v>om_exp</v>
          </cell>
          <cell r="K2331" t="str">
            <v>alloc_cp_amt</v>
          </cell>
          <cell r="M2331" t="str">
            <v>2010/12/1/8/A/0</v>
          </cell>
        </row>
        <row r="2332">
          <cell r="A2332" t="str">
            <v>2331</v>
          </cell>
          <cell r="B2332" t="str">
            <v>OM2_8180</v>
          </cell>
          <cell r="C2332" t="str">
            <v>180 - CP Allocation Factor</v>
          </cell>
          <cell r="D2332">
            <v>1</v>
          </cell>
          <cell r="F2332" t="str">
            <v>CALC</v>
          </cell>
          <cell r="H2332" t="str">
            <v>180</v>
          </cell>
          <cell r="I2332" t="str">
            <v>C</v>
          </cell>
          <cell r="J2332" t="str">
            <v>om_exp</v>
          </cell>
          <cell r="K2332" t="str">
            <v>alloc_cp</v>
          </cell>
          <cell r="M2332" t="str">
            <v>2010/12/1/8/A/0</v>
          </cell>
        </row>
        <row r="2333">
          <cell r="A2333" t="str">
            <v>2332</v>
          </cell>
          <cell r="B2333" t="str">
            <v>OM6_8180</v>
          </cell>
          <cell r="C2333" t="str">
            <v>180 - GCP Allocation O &amp; M Exp Amount</v>
          </cell>
          <cell r="D2333">
            <v>0</v>
          </cell>
          <cell r="F2333" t="str">
            <v>CALC</v>
          </cell>
          <cell r="H2333" t="str">
            <v>180</v>
          </cell>
          <cell r="I2333" t="str">
            <v>C</v>
          </cell>
          <cell r="J2333" t="str">
            <v>om_exp</v>
          </cell>
          <cell r="K2333" t="str">
            <v>alloc_gcp_amt</v>
          </cell>
          <cell r="M2333" t="str">
            <v>2010/12/1/8/A/0</v>
          </cell>
        </row>
        <row r="2334">
          <cell r="A2334" t="str">
            <v>2333</v>
          </cell>
          <cell r="B2334" t="str">
            <v>OM3_8180</v>
          </cell>
          <cell r="C2334" t="str">
            <v>180 - GCP Allocation Factor</v>
          </cell>
          <cell r="D2334">
            <v>0</v>
          </cell>
          <cell r="F2334" t="str">
            <v>CALC</v>
          </cell>
          <cell r="H2334" t="str">
            <v>180</v>
          </cell>
          <cell r="I2334" t="str">
            <v>C</v>
          </cell>
          <cell r="J2334" t="str">
            <v>om_exp</v>
          </cell>
          <cell r="K2334" t="str">
            <v>alloc_gcp</v>
          </cell>
          <cell r="M2334" t="str">
            <v>2010/12/1/8/A/0</v>
          </cell>
        </row>
        <row r="2335">
          <cell r="A2335" t="str">
            <v>2334</v>
          </cell>
          <cell r="B2335" t="str">
            <v>OMC_8180</v>
          </cell>
          <cell r="C2335" t="str">
            <v>180 - GCP Jurisdictional O &amp; M Exp Amount</v>
          </cell>
          <cell r="D2335">
            <v>0</v>
          </cell>
          <cell r="F2335" t="str">
            <v>CALC</v>
          </cell>
          <cell r="H2335" t="str">
            <v>180</v>
          </cell>
          <cell r="I2335" t="str">
            <v>C</v>
          </cell>
          <cell r="J2335" t="str">
            <v>om_exp</v>
          </cell>
          <cell r="K2335" t="str">
            <v>juris_gcp_amt</v>
          </cell>
          <cell r="M2335" t="str">
            <v>2010/12/1/8/A/0</v>
          </cell>
        </row>
        <row r="2336">
          <cell r="A2336" t="str">
            <v>2335</v>
          </cell>
          <cell r="B2336" t="str">
            <v>OM4_8180</v>
          </cell>
          <cell r="C2336" t="str">
            <v>180 - Energy Allocation Factor</v>
          </cell>
          <cell r="D2336">
            <v>0</v>
          </cell>
          <cell r="F2336" t="str">
            <v>CALC</v>
          </cell>
          <cell r="H2336" t="str">
            <v>180</v>
          </cell>
          <cell r="I2336" t="str">
            <v>C</v>
          </cell>
          <cell r="J2336" t="str">
            <v>om_exp</v>
          </cell>
          <cell r="K2336" t="str">
            <v>alloc_energy</v>
          </cell>
          <cell r="M2336" t="str">
            <v>2010/12/1/8/A/0</v>
          </cell>
        </row>
        <row r="2337">
          <cell r="A2337" t="str">
            <v>2336</v>
          </cell>
          <cell r="B2337" t="str">
            <v>OM7_8180</v>
          </cell>
          <cell r="C2337" t="str">
            <v>180 - Energy Allocation O &amp; M Exp Amount</v>
          </cell>
          <cell r="D2337">
            <v>0</v>
          </cell>
          <cell r="F2337" t="str">
            <v>CALC</v>
          </cell>
          <cell r="H2337" t="str">
            <v>180</v>
          </cell>
          <cell r="I2337" t="str">
            <v>C</v>
          </cell>
          <cell r="J2337" t="str">
            <v>om_exp</v>
          </cell>
          <cell r="K2337" t="str">
            <v>alloc_energy_amt</v>
          </cell>
          <cell r="M2337" t="str">
            <v>2010/12/1/8/A/0</v>
          </cell>
        </row>
        <row r="2338">
          <cell r="A2338" t="str">
            <v>2337</v>
          </cell>
          <cell r="B2338" t="str">
            <v>OMB_8180</v>
          </cell>
          <cell r="C2338" t="str">
            <v>180 - CP Jurisdictional O &amp; M Exp Amount</v>
          </cell>
          <cell r="D2338">
            <v>10325.483056135001</v>
          </cell>
          <cell r="F2338" t="str">
            <v>CALC</v>
          </cell>
          <cell r="H2338" t="str">
            <v>180</v>
          </cell>
          <cell r="I2338" t="str">
            <v>C</v>
          </cell>
          <cell r="J2338" t="str">
            <v>om_exp</v>
          </cell>
          <cell r="K2338" t="str">
            <v>juris_cp_amt</v>
          </cell>
          <cell r="M2338" t="str">
            <v>2010/12/1/8/A/0</v>
          </cell>
        </row>
        <row r="2339">
          <cell r="A2339" t="str">
            <v>2338</v>
          </cell>
          <cell r="B2339" t="str">
            <v>OM8_8180</v>
          </cell>
          <cell r="C2339" t="str">
            <v>180 - CP Jurisdictional Factor</v>
          </cell>
          <cell r="D2339">
            <v>0.98031049999999997</v>
          </cell>
          <cell r="F2339" t="str">
            <v>CALC</v>
          </cell>
          <cell r="H2339" t="str">
            <v>180</v>
          </cell>
          <cell r="I2339" t="str">
            <v>C</v>
          </cell>
          <cell r="J2339" t="str">
            <v>om_exp</v>
          </cell>
          <cell r="K2339" t="str">
            <v>juris_cp</v>
          </cell>
          <cell r="M2339" t="str">
            <v>2010/12/1/8/A/0</v>
          </cell>
        </row>
        <row r="2340">
          <cell r="A2340" t="str">
            <v>2339</v>
          </cell>
          <cell r="B2340" t="str">
            <v>OMA_8180</v>
          </cell>
          <cell r="C2340" t="str">
            <v>180 - Energy Jurisdictional Factor</v>
          </cell>
          <cell r="D2340">
            <v>0.980271</v>
          </cell>
          <cell r="F2340" t="str">
            <v>CALC</v>
          </cell>
          <cell r="H2340" t="str">
            <v>180</v>
          </cell>
          <cell r="I2340" t="str">
            <v>C</v>
          </cell>
          <cell r="J2340" t="str">
            <v>om_exp</v>
          </cell>
          <cell r="K2340" t="str">
            <v>juris_energy</v>
          </cell>
          <cell r="M2340" t="str">
            <v>2010/12/1/8/A/0</v>
          </cell>
        </row>
        <row r="2341">
          <cell r="A2341" t="str">
            <v>2340</v>
          </cell>
          <cell r="B2341" t="str">
            <v>OM1_8180</v>
          </cell>
          <cell r="C2341" t="str">
            <v>180 - O &amp; M Expenses Amount</v>
          </cell>
          <cell r="D2341">
            <v>10532.87</v>
          </cell>
          <cell r="F2341" t="str">
            <v>CALC</v>
          </cell>
          <cell r="H2341" t="str">
            <v>180</v>
          </cell>
          <cell r="I2341" t="str">
            <v>C</v>
          </cell>
          <cell r="J2341" t="str">
            <v>om_exp</v>
          </cell>
          <cell r="K2341" t="str">
            <v>beg_bal</v>
          </cell>
          <cell r="M2341" t="str">
            <v>2010/12/1/8/A/0</v>
          </cell>
        </row>
        <row r="2342">
          <cell r="A2342" t="str">
            <v>2341</v>
          </cell>
          <cell r="B2342" t="str">
            <v>OM9_8180</v>
          </cell>
          <cell r="C2342" t="str">
            <v>180 - GCP Jurisdictional Factor</v>
          </cell>
          <cell r="D2342">
            <v>1</v>
          </cell>
          <cell r="F2342" t="str">
            <v>CALC</v>
          </cell>
          <cell r="H2342" t="str">
            <v>180</v>
          </cell>
          <cell r="I2342" t="str">
            <v>C</v>
          </cell>
          <cell r="J2342" t="str">
            <v>om_exp</v>
          </cell>
          <cell r="K2342" t="str">
            <v>juris_gcp</v>
          </cell>
          <cell r="M2342" t="str">
            <v>2010/12/1/8/A/0</v>
          </cell>
        </row>
        <row r="2343">
          <cell r="A2343" t="str">
            <v>2342</v>
          </cell>
          <cell r="B2343" t="str">
            <v>OMD_8180</v>
          </cell>
          <cell r="C2343" t="str">
            <v>180 - Energy Jurisdictional O &amp; M Exp Amount</v>
          </cell>
          <cell r="D2343">
            <v>0</v>
          </cell>
          <cell r="F2343" t="str">
            <v>CALC</v>
          </cell>
          <cell r="H2343" t="str">
            <v>180</v>
          </cell>
          <cell r="I2343" t="str">
            <v>C</v>
          </cell>
          <cell r="J2343" t="str">
            <v>om_exp</v>
          </cell>
          <cell r="K2343" t="str">
            <v>juris_energy_amt</v>
          </cell>
          <cell r="M2343" t="str">
            <v>2010/12/1/8/A/0</v>
          </cell>
        </row>
        <row r="2344">
          <cell r="A2344" t="str">
            <v>2343</v>
          </cell>
          <cell r="B2344" t="str">
            <v>OME_8180</v>
          </cell>
          <cell r="C2344" t="str">
            <v>180 - Total Jurisdictional O &amp; M Exp Amount</v>
          </cell>
          <cell r="D2344">
            <v>10325.483056135001</v>
          </cell>
          <cell r="F2344" t="str">
            <v>CALC</v>
          </cell>
          <cell r="H2344" t="str">
            <v>180</v>
          </cell>
          <cell r="I2344" t="str">
            <v>C</v>
          </cell>
          <cell r="J2344" t="str">
            <v>om_exp</v>
          </cell>
          <cell r="K2344" t="str">
            <v>total_juris_amt</v>
          </cell>
          <cell r="M2344" t="str">
            <v>2010/12/1/8/A/0</v>
          </cell>
        </row>
        <row r="2345">
          <cell r="A2345" t="str">
            <v>2344</v>
          </cell>
          <cell r="B2345" t="str">
            <v>CI1_8041</v>
          </cell>
          <cell r="C2345" t="str">
            <v>8041 - Depreciation Expense</v>
          </cell>
          <cell r="D2345">
            <v>6639.98</v>
          </cell>
          <cell r="F2345" t="str">
            <v>CATS</v>
          </cell>
          <cell r="H2345" t="str">
            <v>8041</v>
          </cell>
          <cell r="I2345" t="str">
            <v>A</v>
          </cell>
          <cell r="J2345" t="str">
            <v>cap_exp</v>
          </cell>
          <cell r="K2345" t="str">
            <v>depr_exp</v>
          </cell>
          <cell r="M2345" t="str">
            <v>2010/12/1/8/A/0</v>
          </cell>
        </row>
        <row r="2346">
          <cell r="A2346" t="str">
            <v>2345</v>
          </cell>
          <cell r="B2346" t="str">
            <v>CI4_8041</v>
          </cell>
          <cell r="C2346" t="str">
            <v>8041 - CWIP Current Month</v>
          </cell>
          <cell r="D2346">
            <v>41940.54</v>
          </cell>
          <cell r="F2346" t="str">
            <v>CATS</v>
          </cell>
          <cell r="H2346" t="str">
            <v>8041</v>
          </cell>
          <cell r="I2346" t="str">
            <v>A</v>
          </cell>
          <cell r="J2346" t="str">
            <v>cap_exp</v>
          </cell>
          <cell r="K2346" t="str">
            <v>cwip_curr_mth</v>
          </cell>
          <cell r="M2346" t="str">
            <v>2010/12/1/8/A/0</v>
          </cell>
        </row>
        <row r="2347">
          <cell r="A2347" t="str">
            <v>2346</v>
          </cell>
          <cell r="B2347" t="str">
            <v>CI5_8041</v>
          </cell>
          <cell r="C2347" t="str">
            <v>8041 - End of Month CWIP Balance</v>
          </cell>
          <cell r="D2347">
            <v>160319.51999999999</v>
          </cell>
          <cell r="F2347" t="str">
            <v>CATS</v>
          </cell>
          <cell r="H2347" t="str">
            <v>8041</v>
          </cell>
          <cell r="J2347" t="str">
            <v>cap_exp</v>
          </cell>
          <cell r="K2347" t="str">
            <v>end_cwip_bal</v>
          </cell>
          <cell r="M2347" t="str">
            <v>2010/12/1/8/A/0</v>
          </cell>
        </row>
        <row r="2348">
          <cell r="A2348" t="str">
            <v>2347</v>
          </cell>
          <cell r="B2348" t="str">
            <v>CI7_8041</v>
          </cell>
          <cell r="C2348" t="str">
            <v>8041 - Plant Additions</v>
          </cell>
          <cell r="D2348">
            <v>47751.99</v>
          </cell>
          <cell r="F2348" t="str">
            <v>CATS</v>
          </cell>
          <cell r="H2348" t="str">
            <v>8041</v>
          </cell>
          <cell r="I2348" t="str">
            <v>A</v>
          </cell>
          <cell r="J2348" t="str">
            <v>cap_exp</v>
          </cell>
          <cell r="K2348" t="str">
            <v>plt_add</v>
          </cell>
          <cell r="M2348" t="str">
            <v>2010/12/1/8/A/0</v>
          </cell>
        </row>
        <row r="2349">
          <cell r="A2349" t="str">
            <v>2348</v>
          </cell>
          <cell r="B2349" t="str">
            <v>CI8_8041</v>
          </cell>
          <cell r="C2349" t="str">
            <v>8041 - Retirements</v>
          </cell>
          <cell r="D2349">
            <v>0</v>
          </cell>
          <cell r="F2349" t="str">
            <v>CATS</v>
          </cell>
          <cell r="H2349" t="str">
            <v>8041</v>
          </cell>
          <cell r="I2349" t="str">
            <v>A</v>
          </cell>
          <cell r="J2349" t="str">
            <v>cap_exp</v>
          </cell>
          <cell r="K2349" t="str">
            <v>ret</v>
          </cell>
          <cell r="M2349" t="str">
            <v>2010/12/1/8/A/0</v>
          </cell>
        </row>
        <row r="2350">
          <cell r="A2350" t="str">
            <v>2349</v>
          </cell>
          <cell r="B2350" t="str">
            <v>CI9_8041</v>
          </cell>
          <cell r="C2350" t="str">
            <v>8041 - Plant Trans and Adjs</v>
          </cell>
          <cell r="D2350">
            <v>0</v>
          </cell>
          <cell r="F2350" t="str">
            <v>CATS</v>
          </cell>
          <cell r="H2350" t="str">
            <v>8041</v>
          </cell>
          <cell r="I2350" t="str">
            <v>A</v>
          </cell>
          <cell r="J2350" t="str">
            <v>cap_exp</v>
          </cell>
          <cell r="K2350" t="str">
            <v>plt_tradjs</v>
          </cell>
          <cell r="M2350" t="str">
            <v>2010/12/1/8/A/0</v>
          </cell>
        </row>
        <row r="2351">
          <cell r="A2351" t="str">
            <v>2350</v>
          </cell>
          <cell r="B2351" t="str">
            <v>CIA_8041</v>
          </cell>
          <cell r="C2351" t="str">
            <v>8041 - Reserve Removal Cost</v>
          </cell>
          <cell r="D2351">
            <v>0</v>
          </cell>
          <cell r="F2351" t="str">
            <v>CATS</v>
          </cell>
          <cell r="H2351" t="str">
            <v>8041</v>
          </cell>
          <cell r="I2351" t="str">
            <v>A</v>
          </cell>
          <cell r="J2351" t="str">
            <v>cap_exp</v>
          </cell>
          <cell r="K2351" t="str">
            <v>resv_rem_cost</v>
          </cell>
          <cell r="M2351" t="str">
            <v>2010/12/1/8/A/0</v>
          </cell>
        </row>
        <row r="2352">
          <cell r="A2352" t="str">
            <v>2351</v>
          </cell>
          <cell r="B2352" t="str">
            <v>CIB_8041</v>
          </cell>
          <cell r="C2352" t="str">
            <v>8041 - Reserve Salvage</v>
          </cell>
          <cell r="D2352">
            <v>0</v>
          </cell>
          <cell r="F2352" t="str">
            <v>CATS</v>
          </cell>
          <cell r="H2352" t="str">
            <v>8041</v>
          </cell>
          <cell r="I2352" t="str">
            <v>A</v>
          </cell>
          <cell r="J2352" t="str">
            <v>cap_exp</v>
          </cell>
          <cell r="K2352" t="str">
            <v>resv_salv</v>
          </cell>
          <cell r="M2352" t="str">
            <v>2010/12/1/8/A/0</v>
          </cell>
        </row>
        <row r="2353">
          <cell r="A2353" t="str">
            <v>2352</v>
          </cell>
          <cell r="B2353" t="str">
            <v>CIC_8041</v>
          </cell>
          <cell r="C2353" t="str">
            <v>8041 - Reserve Trans and Adjs</v>
          </cell>
          <cell r="D2353">
            <v>0</v>
          </cell>
          <cell r="F2353" t="str">
            <v>CATS</v>
          </cell>
          <cell r="H2353" t="str">
            <v>8041</v>
          </cell>
          <cell r="I2353" t="str">
            <v>A</v>
          </cell>
          <cell r="J2353" t="str">
            <v>cap_exp</v>
          </cell>
          <cell r="K2353" t="str">
            <v>resv_tradjs</v>
          </cell>
          <cell r="M2353" t="str">
            <v>2010/12/1/8/A/0</v>
          </cell>
        </row>
        <row r="2354">
          <cell r="A2354" t="str">
            <v>2353</v>
          </cell>
          <cell r="B2354" t="str">
            <v>CIP_8041</v>
          </cell>
          <cell r="C2354" t="str">
            <v>8041 - Beginning of Month Plant Balance</v>
          </cell>
          <cell r="D2354">
            <v>7365099.46</v>
          </cell>
          <cell r="F2354" t="str">
            <v>PRIOR_JV</v>
          </cell>
          <cell r="H2354" t="str">
            <v>8041</v>
          </cell>
          <cell r="I2354" t="str">
            <v>P</v>
          </cell>
          <cell r="J2354" t="str">
            <v>cap_exp</v>
          </cell>
          <cell r="K2354" t="str">
            <v>beg_plant_bal</v>
          </cell>
          <cell r="M2354" t="str">
            <v>2010/12/1/8/A/0</v>
          </cell>
        </row>
        <row r="2355">
          <cell r="A2355" t="str">
            <v>2354</v>
          </cell>
          <cell r="B2355" t="str">
            <v>CIQ_8041</v>
          </cell>
          <cell r="C2355" t="str">
            <v>8041 - Beginning of Month Reserve Balance</v>
          </cell>
          <cell r="D2355">
            <v>38135.99</v>
          </cell>
          <cell r="F2355" t="str">
            <v>PRIOR_JV</v>
          </cell>
          <cell r="H2355" t="str">
            <v>8041</v>
          </cell>
          <cell r="I2355" t="str">
            <v>P</v>
          </cell>
          <cell r="J2355" t="str">
            <v>cap_exp</v>
          </cell>
          <cell r="K2355" t="str">
            <v>beg_resv_bal</v>
          </cell>
          <cell r="M2355" t="str">
            <v>2010/12/1/8/A/0</v>
          </cell>
        </row>
        <row r="2356">
          <cell r="A2356" t="str">
            <v>2355</v>
          </cell>
          <cell r="B2356" t="str">
            <v>CIR_8041</v>
          </cell>
          <cell r="C2356" t="str">
            <v>8041 - End of Month Plant Balance</v>
          </cell>
          <cell r="D2356">
            <v>7412851.4500000002</v>
          </cell>
          <cell r="F2356" t="str">
            <v>CALC</v>
          </cell>
          <cell r="H2356" t="str">
            <v>8041</v>
          </cell>
          <cell r="J2356" t="str">
            <v>cap_exp</v>
          </cell>
          <cell r="K2356" t="str">
            <v>end_plant_bal</v>
          </cell>
          <cell r="M2356" t="str">
            <v>2010/12/1/8/A/0</v>
          </cell>
        </row>
        <row r="2357">
          <cell r="A2357" t="str">
            <v>2356</v>
          </cell>
          <cell r="B2357" t="str">
            <v>CIS_8041</v>
          </cell>
          <cell r="C2357" t="str">
            <v>8041 - End of Month Reserve Balance</v>
          </cell>
          <cell r="D2357">
            <v>44775.97</v>
          </cell>
          <cell r="F2357" t="str">
            <v>CALC</v>
          </cell>
          <cell r="H2357" t="str">
            <v>8041</v>
          </cell>
          <cell r="J2357" t="str">
            <v>cap_exp</v>
          </cell>
          <cell r="K2357" t="str">
            <v>end_resv_bal</v>
          </cell>
          <cell r="M2357" t="str">
            <v>2010/12/1/8/A/0</v>
          </cell>
        </row>
        <row r="2358">
          <cell r="A2358" t="str">
            <v>2357</v>
          </cell>
          <cell r="B2358" t="str">
            <v>CO1_8041</v>
          </cell>
          <cell r="C2358" t="str">
            <v>8041 - Beginning of Month Net Book</v>
          </cell>
          <cell r="D2358">
            <v>7326963.4699999997</v>
          </cell>
          <cell r="F2358" t="str">
            <v>CALC</v>
          </cell>
          <cell r="H2358" t="str">
            <v>8041</v>
          </cell>
          <cell r="J2358" t="str">
            <v>cap_exp</v>
          </cell>
          <cell r="K2358" t="str">
            <v>beg_net_book</v>
          </cell>
          <cell r="M2358" t="str">
            <v>2010/12/1/8/A/0</v>
          </cell>
        </row>
        <row r="2359">
          <cell r="A2359" t="str">
            <v>2358</v>
          </cell>
          <cell r="B2359" t="str">
            <v>CO2_8041</v>
          </cell>
          <cell r="C2359" t="str">
            <v>8041 - End of Month Net Book</v>
          </cell>
          <cell r="D2359">
            <v>7368075.4800000004</v>
          </cell>
          <cell r="F2359" t="str">
            <v>CALC</v>
          </cell>
          <cell r="H2359" t="str">
            <v>8041</v>
          </cell>
          <cell r="J2359" t="str">
            <v>cap_exp</v>
          </cell>
          <cell r="K2359" t="str">
            <v>end_net_book</v>
          </cell>
          <cell r="M2359" t="str">
            <v>2010/12/1/8/A/0</v>
          </cell>
        </row>
        <row r="2360">
          <cell r="A2360" t="str">
            <v>2359</v>
          </cell>
          <cell r="B2360" t="str">
            <v>CO3_8041</v>
          </cell>
          <cell r="C2360" t="str">
            <v>8041 - Average Net Book</v>
          </cell>
          <cell r="D2360">
            <v>7347519.4749999996</v>
          </cell>
          <cell r="F2360" t="str">
            <v>CALC</v>
          </cell>
          <cell r="H2360" t="str">
            <v>8041</v>
          </cell>
          <cell r="J2360" t="str">
            <v>cap_exp</v>
          </cell>
          <cell r="K2360" t="str">
            <v>avg_net_book</v>
          </cell>
          <cell r="M2360" t="str">
            <v>2010/12/1/8/A/0</v>
          </cell>
        </row>
        <row r="2361">
          <cell r="A2361" t="str">
            <v>2360</v>
          </cell>
          <cell r="B2361" t="str">
            <v>CO4_8041</v>
          </cell>
          <cell r="C2361" t="str">
            <v>8041 - Annual Equity Rate</v>
          </cell>
          <cell r="D2361">
            <v>4.7018999999999998E-2</v>
          </cell>
          <cell r="F2361" t="str">
            <v>CALC</v>
          </cell>
          <cell r="H2361" t="str">
            <v>8041</v>
          </cell>
          <cell r="J2361" t="str">
            <v>cap_exp</v>
          </cell>
          <cell r="K2361" t="str">
            <v>equity_ror</v>
          </cell>
          <cell r="M2361" t="str">
            <v>2010/12/1/8/A/0</v>
          </cell>
        </row>
        <row r="2362">
          <cell r="A2362" t="str">
            <v>2361</v>
          </cell>
          <cell r="B2362" t="str">
            <v>CO5_8041</v>
          </cell>
          <cell r="C2362" t="str">
            <v>8041 - Annual Debt Rate</v>
          </cell>
          <cell r="D2362">
            <v>1.9473000000000001E-2</v>
          </cell>
          <cell r="F2362" t="str">
            <v>CALC</v>
          </cell>
          <cell r="H2362" t="str">
            <v>8041</v>
          </cell>
          <cell r="J2362" t="str">
            <v>cap_exp</v>
          </cell>
          <cell r="K2362" t="str">
            <v>debt_ror</v>
          </cell>
          <cell r="M2362" t="str">
            <v>2010/12/1/8/A/0</v>
          </cell>
        </row>
        <row r="2363">
          <cell r="A2363" t="str">
            <v>2362</v>
          </cell>
          <cell r="B2363" t="str">
            <v>CO6_8041</v>
          </cell>
          <cell r="C2363" t="str">
            <v>8041 - State Tax Rate</v>
          </cell>
          <cell r="D2363">
            <v>5.5E-2</v>
          </cell>
          <cell r="F2363" t="str">
            <v>CALC</v>
          </cell>
          <cell r="H2363" t="str">
            <v>8041</v>
          </cell>
          <cell r="J2363" t="str">
            <v>cap_exp</v>
          </cell>
          <cell r="K2363" t="str">
            <v>state_tax_rate</v>
          </cell>
          <cell r="M2363" t="str">
            <v>2010/12/1/8/A/0</v>
          </cell>
        </row>
        <row r="2364">
          <cell r="A2364" t="str">
            <v>2363</v>
          </cell>
          <cell r="B2364" t="str">
            <v>CO7_8041</v>
          </cell>
          <cell r="C2364" t="str">
            <v>8041 - Federal Tax Rate</v>
          </cell>
          <cell r="D2364">
            <v>0.35</v>
          </cell>
          <cell r="F2364" t="str">
            <v>CALC</v>
          </cell>
          <cell r="H2364" t="str">
            <v>8041</v>
          </cell>
          <cell r="J2364" t="str">
            <v>cap_exp</v>
          </cell>
          <cell r="K2364" t="str">
            <v>fed_tax_rate</v>
          </cell>
          <cell r="M2364" t="str">
            <v>2010/12/1/8/A/0</v>
          </cell>
        </row>
        <row r="2365">
          <cell r="A2365" t="str">
            <v>2364</v>
          </cell>
          <cell r="B2365" t="str">
            <v>CO8_8041</v>
          </cell>
          <cell r="C2365" t="str">
            <v>8041 - Grossed State Tax Rate</v>
          </cell>
          <cell r="D2365">
            <v>5.8201058201058198E-2</v>
          </cell>
          <cell r="F2365" t="str">
            <v>CALC</v>
          </cell>
          <cell r="H2365" t="str">
            <v>8041</v>
          </cell>
          <cell r="J2365" t="str">
            <v>cap_exp</v>
          </cell>
          <cell r="K2365" t="str">
            <v>gross_state_tax_rate</v>
          </cell>
          <cell r="M2365" t="str">
            <v>2010/12/1/8/A/0</v>
          </cell>
        </row>
        <row r="2366">
          <cell r="A2366" t="str">
            <v>2365</v>
          </cell>
          <cell r="B2366" t="str">
            <v>CO9_8041</v>
          </cell>
          <cell r="C2366" t="str">
            <v>8041 - Grossed Federal Tax Rate</v>
          </cell>
          <cell r="D2366">
            <v>0.53846153846153799</v>
          </cell>
          <cell r="F2366" t="str">
            <v>CALC</v>
          </cell>
          <cell r="H2366" t="str">
            <v>8041</v>
          </cell>
          <cell r="J2366" t="str">
            <v>cap_exp</v>
          </cell>
          <cell r="K2366" t="str">
            <v>gross_fed_tax_rate</v>
          </cell>
          <cell r="M2366" t="str">
            <v>2010/12/1/8/A/0</v>
          </cell>
        </row>
        <row r="2367">
          <cell r="A2367" t="str">
            <v>2366</v>
          </cell>
          <cell r="B2367" t="str">
            <v>COA_8041</v>
          </cell>
          <cell r="C2367" t="str">
            <v>8041 - Return on Equity Amount</v>
          </cell>
          <cell r="D2367">
            <v>28789.785558892501</v>
          </cell>
          <cell r="F2367" t="str">
            <v>CALC</v>
          </cell>
          <cell r="H2367" t="str">
            <v>8041</v>
          </cell>
          <cell r="J2367" t="str">
            <v>cap_exp</v>
          </cell>
          <cell r="K2367" t="str">
            <v>equity_ror_amt</v>
          </cell>
          <cell r="M2367" t="str">
            <v>2010/12/1/8/A/0</v>
          </cell>
        </row>
        <row r="2368">
          <cell r="A2368" t="str">
            <v>2367</v>
          </cell>
          <cell r="B2368" t="str">
            <v>COB_8041</v>
          </cell>
          <cell r="C2368" t="str">
            <v>8041 - State Tax Amount</v>
          </cell>
          <cell r="D2368">
            <v>1675.59598490908</v>
          </cell>
          <cell r="F2368" t="str">
            <v>CALC</v>
          </cell>
          <cell r="H2368" t="str">
            <v>8041</v>
          </cell>
          <cell r="J2368" t="str">
            <v>cap_exp</v>
          </cell>
          <cell r="K2368" t="str">
            <v>state_tax_amt</v>
          </cell>
          <cell r="M2368" t="str">
            <v>2010/12/1/8/A/0</v>
          </cell>
        </row>
        <row r="2369">
          <cell r="A2369" t="str">
            <v>2368</v>
          </cell>
          <cell r="B2369" t="str">
            <v>COC_8041</v>
          </cell>
          <cell r="C2369" t="str">
            <v>8041 - Federal Tax Amount</v>
          </cell>
          <cell r="D2369">
            <v>16404.4362158931</v>
          </cell>
          <cell r="F2369" t="str">
            <v>CALC</v>
          </cell>
          <cell r="H2369" t="str">
            <v>8041</v>
          </cell>
          <cell r="J2369" t="str">
            <v>cap_exp</v>
          </cell>
          <cell r="K2369" t="str">
            <v>fed_tax_amt</v>
          </cell>
          <cell r="M2369" t="str">
            <v>2010/12/1/8/A/0</v>
          </cell>
        </row>
        <row r="2370">
          <cell r="A2370" t="str">
            <v>2369</v>
          </cell>
          <cell r="B2370" t="str">
            <v>COD_8041</v>
          </cell>
          <cell r="C2370" t="str">
            <v>8041 - Return on Debt Amount</v>
          </cell>
          <cell r="D2370">
            <v>11923.55460403</v>
          </cell>
          <cell r="F2370" t="str">
            <v>CALC</v>
          </cell>
          <cell r="H2370" t="str">
            <v>8041</v>
          </cell>
          <cell r="J2370" t="str">
            <v>cap_exp</v>
          </cell>
          <cell r="K2370" t="str">
            <v>debt_ror_amt</v>
          </cell>
          <cell r="M2370" t="str">
            <v>2010/12/1/8/A/0</v>
          </cell>
        </row>
        <row r="2371">
          <cell r="A2371" t="str">
            <v>2370</v>
          </cell>
          <cell r="B2371" t="str">
            <v>COE_8041</v>
          </cell>
          <cell r="C2371" t="str">
            <v>8041 - Total Cap Exp Amount</v>
          </cell>
          <cell r="D2371">
            <v>65433.352363724698</v>
          </cell>
          <cell r="F2371" t="str">
            <v>CALC</v>
          </cell>
          <cell r="H2371" t="str">
            <v>8041</v>
          </cell>
          <cell r="J2371" t="str">
            <v>cap_exp</v>
          </cell>
          <cell r="K2371" t="str">
            <v>total_amt</v>
          </cell>
          <cell r="M2371" t="str">
            <v>2010/12/1/8/A/0</v>
          </cell>
        </row>
        <row r="2372">
          <cell r="A2372" t="str">
            <v>2371</v>
          </cell>
          <cell r="B2372" t="str">
            <v>COF_8041</v>
          </cell>
          <cell r="C2372" t="str">
            <v>8041 - CP Allocation Factor</v>
          </cell>
          <cell r="D2372">
            <v>0.92307691999999997</v>
          </cell>
          <cell r="F2372" t="str">
            <v>CALC</v>
          </cell>
          <cell r="H2372" t="str">
            <v>8041</v>
          </cell>
          <cell r="J2372" t="str">
            <v>cap_exp</v>
          </cell>
          <cell r="K2372" t="str">
            <v>alloc_cp</v>
          </cell>
          <cell r="M2372" t="str">
            <v>2010/12/1/8/A/0</v>
          </cell>
        </row>
        <row r="2373">
          <cell r="A2373" t="str">
            <v>2372</v>
          </cell>
          <cell r="B2373" t="str">
            <v>COG_8041</v>
          </cell>
          <cell r="C2373" t="str">
            <v>8041 - GCP Allocation Factor</v>
          </cell>
          <cell r="D2373">
            <v>0</v>
          </cell>
          <cell r="F2373" t="str">
            <v>CALC</v>
          </cell>
          <cell r="H2373" t="str">
            <v>8041</v>
          </cell>
          <cell r="J2373" t="str">
            <v>cap_exp</v>
          </cell>
          <cell r="K2373" t="str">
            <v>alloc_gcp</v>
          </cell>
          <cell r="M2373" t="str">
            <v>2010/12/1/8/A/0</v>
          </cell>
        </row>
        <row r="2374">
          <cell r="A2374" t="str">
            <v>2373</v>
          </cell>
          <cell r="B2374" t="str">
            <v>COH_8041</v>
          </cell>
          <cell r="C2374" t="str">
            <v>8041 - Energy Allocation Factor</v>
          </cell>
          <cell r="D2374">
            <v>7.6923080000000005E-2</v>
          </cell>
          <cell r="F2374" t="str">
            <v>CALC</v>
          </cell>
          <cell r="H2374" t="str">
            <v>8041</v>
          </cell>
          <cell r="J2374" t="str">
            <v>cap_exp</v>
          </cell>
          <cell r="K2374" t="str">
            <v>alloc_engy</v>
          </cell>
          <cell r="M2374" t="str">
            <v>2010/12/1/8/A/0</v>
          </cell>
        </row>
        <row r="2375">
          <cell r="A2375" t="str">
            <v>2374</v>
          </cell>
          <cell r="B2375" t="str">
            <v>COI_8041</v>
          </cell>
          <cell r="C2375" t="str">
            <v>8041 - CP Allocation Cap Exp Amount</v>
          </cell>
          <cell r="D2375">
            <v>60400.017365181702</v>
          </cell>
          <cell r="F2375" t="str">
            <v>CALC</v>
          </cell>
          <cell r="H2375" t="str">
            <v>8041</v>
          </cell>
          <cell r="J2375" t="str">
            <v>cap_exp</v>
          </cell>
          <cell r="K2375" t="str">
            <v>alloc_cp_amt</v>
          </cell>
          <cell r="M2375" t="str">
            <v>2010/12/1/8/A/0</v>
          </cell>
        </row>
        <row r="2376">
          <cell r="A2376" t="str">
            <v>2375</v>
          </cell>
          <cell r="B2376" t="str">
            <v>COJ_8041</v>
          </cell>
          <cell r="C2376" t="str">
            <v>8041 - GCP Allocation Cap Exp Amount</v>
          </cell>
          <cell r="D2376">
            <v>0</v>
          </cell>
          <cell r="F2376" t="str">
            <v>CALC</v>
          </cell>
          <cell r="H2376" t="str">
            <v>8041</v>
          </cell>
          <cell r="J2376" t="str">
            <v>cap_exp</v>
          </cell>
          <cell r="K2376" t="str">
            <v>alloc_gcp_amt</v>
          </cell>
          <cell r="M2376" t="str">
            <v>2010/12/1/8/A/0</v>
          </cell>
        </row>
        <row r="2377">
          <cell r="A2377" t="str">
            <v>2376</v>
          </cell>
          <cell r="B2377" t="str">
            <v>COK_8041</v>
          </cell>
          <cell r="C2377" t="str">
            <v>8041 - Energy Allocation Cap Exp Amount</v>
          </cell>
          <cell r="D2377">
            <v>5033.3349985429804</v>
          </cell>
          <cell r="F2377" t="str">
            <v>CALC</v>
          </cell>
          <cell r="H2377" t="str">
            <v>8041</v>
          </cell>
          <cell r="J2377" t="str">
            <v>cap_exp</v>
          </cell>
          <cell r="K2377" t="str">
            <v>alloc_engy_amt</v>
          </cell>
          <cell r="M2377" t="str">
            <v>2010/12/1/8/A/0</v>
          </cell>
        </row>
        <row r="2378">
          <cell r="A2378" t="str">
            <v>2377</v>
          </cell>
          <cell r="B2378" t="str">
            <v>COL_8041</v>
          </cell>
          <cell r="C2378" t="str">
            <v>8041 - CP Jurisdictional Factor</v>
          </cell>
          <cell r="D2378">
            <v>0.98031049999999997</v>
          </cell>
          <cell r="F2378" t="str">
            <v>CALC</v>
          </cell>
          <cell r="H2378" t="str">
            <v>8041</v>
          </cell>
          <cell r="J2378" t="str">
            <v>cap_exp</v>
          </cell>
          <cell r="K2378" t="str">
            <v>juris_cp_factor</v>
          </cell>
          <cell r="M2378" t="str">
            <v>2010/12/1/8/A/0</v>
          </cell>
        </row>
        <row r="2379">
          <cell r="A2379" t="str">
            <v>2378</v>
          </cell>
          <cell r="B2379" t="str">
            <v>COM_8041</v>
          </cell>
          <cell r="C2379" t="str">
            <v>8041 - GCP Jurisdictional Factor</v>
          </cell>
          <cell r="D2379">
            <v>1</v>
          </cell>
          <cell r="F2379" t="str">
            <v>CALC</v>
          </cell>
          <cell r="H2379" t="str">
            <v>8041</v>
          </cell>
          <cell r="J2379" t="str">
            <v>cap_exp</v>
          </cell>
          <cell r="K2379" t="str">
            <v>juris_gcp_factor</v>
          </cell>
          <cell r="M2379" t="str">
            <v>2010/12/1/8/A/0</v>
          </cell>
        </row>
        <row r="2380">
          <cell r="A2380" t="str">
            <v>2379</v>
          </cell>
          <cell r="B2380" t="str">
            <v>CON_8041</v>
          </cell>
          <cell r="C2380" t="str">
            <v>8041 - Energy Jurisdictional Factor</v>
          </cell>
          <cell r="D2380">
            <v>0.980271</v>
          </cell>
          <cell r="F2380" t="str">
            <v>CALC</v>
          </cell>
          <cell r="H2380" t="str">
            <v>8041</v>
          </cell>
          <cell r="J2380" t="str">
            <v>cap_exp</v>
          </cell>
          <cell r="K2380" t="str">
            <v>juris_engy_factor</v>
          </cell>
          <cell r="M2380" t="str">
            <v>2010/12/1/8/A/0</v>
          </cell>
        </row>
        <row r="2381">
          <cell r="A2381" t="str">
            <v>2380</v>
          </cell>
          <cell r="B2381" t="str">
            <v>COO_8041</v>
          </cell>
          <cell r="C2381" t="str">
            <v>8041 - CP Jurisdictional Cap Exp Amount</v>
          </cell>
          <cell r="D2381">
            <v>59210.77122327</v>
          </cell>
          <cell r="F2381" t="str">
            <v>CALC</v>
          </cell>
          <cell r="H2381" t="str">
            <v>8041</v>
          </cell>
          <cell r="J2381" t="str">
            <v>cap_exp</v>
          </cell>
          <cell r="K2381" t="str">
            <v>juris_cp_amt</v>
          </cell>
          <cell r="M2381" t="str">
            <v>2010/12/1/8/A/0</v>
          </cell>
        </row>
        <row r="2382">
          <cell r="A2382" t="str">
            <v>2381</v>
          </cell>
          <cell r="B2382" t="str">
            <v>COP_8041</v>
          </cell>
          <cell r="C2382" t="str">
            <v>8041 - GCP Jurisdictional Cap Exp Amount</v>
          </cell>
          <cell r="D2382">
            <v>0</v>
          </cell>
          <cell r="F2382" t="str">
            <v>CALC</v>
          </cell>
          <cell r="H2382" t="str">
            <v>8041</v>
          </cell>
          <cell r="J2382" t="str">
            <v>cap_exp</v>
          </cell>
          <cell r="K2382" t="str">
            <v>juris_gcp_amt</v>
          </cell>
          <cell r="M2382" t="str">
            <v>2010/12/1/8/A/0</v>
          </cell>
        </row>
        <row r="2383">
          <cell r="A2383" t="str">
            <v>2382</v>
          </cell>
          <cell r="B2383" t="str">
            <v>COQ_8041</v>
          </cell>
          <cell r="C2383" t="str">
            <v>8041 - Energy Jurisdictional Cap Exp Amount</v>
          </cell>
          <cell r="D2383">
            <v>4934.03233235673</v>
          </cell>
          <cell r="F2383" t="str">
            <v>CALC</v>
          </cell>
          <cell r="H2383" t="str">
            <v>8041</v>
          </cell>
          <cell r="J2383" t="str">
            <v>cap_exp</v>
          </cell>
          <cell r="K2383" t="str">
            <v>juris_engy_amt</v>
          </cell>
          <cell r="M2383" t="str">
            <v>2010/12/1/8/A/0</v>
          </cell>
        </row>
        <row r="2384">
          <cell r="A2384" t="str">
            <v>2383</v>
          </cell>
          <cell r="B2384" t="str">
            <v>COR_8041</v>
          </cell>
          <cell r="C2384" t="str">
            <v>8041 - Total Jurisdictional Cap Exp Amount</v>
          </cell>
          <cell r="D2384">
            <v>64144.803555626699</v>
          </cell>
          <cell r="F2384" t="str">
            <v>CALC</v>
          </cell>
          <cell r="H2384" t="str">
            <v>8041</v>
          </cell>
          <cell r="J2384" t="str">
            <v>cap_exp</v>
          </cell>
          <cell r="K2384" t="str">
            <v>total_juris_amt</v>
          </cell>
          <cell r="M2384" t="str">
            <v>2010/12/1/8/A/0</v>
          </cell>
        </row>
        <row r="2385">
          <cell r="A2385" t="str">
            <v>2384</v>
          </cell>
          <cell r="B2385" t="str">
            <v>CIN_8041</v>
          </cell>
          <cell r="C2385" t="str">
            <v>8041 - Beginning of Month CWIP Balance</v>
          </cell>
          <cell r="D2385">
            <v>118378.98</v>
          </cell>
          <cell r="F2385" t="str">
            <v>PRIOR_JV</v>
          </cell>
          <cell r="H2385" t="str">
            <v>8041</v>
          </cell>
          <cell r="I2385" t="str">
            <v>P</v>
          </cell>
          <cell r="J2385" t="str">
            <v>cap_exp</v>
          </cell>
          <cell r="K2385" t="str">
            <v>beg_cwip_bal</v>
          </cell>
          <cell r="M2385" t="str">
            <v>2010/12/1/8/A/0</v>
          </cell>
        </row>
        <row r="2386">
          <cell r="A2386" t="str">
            <v>2385</v>
          </cell>
          <cell r="B2386" t="str">
            <v>529_4290</v>
          </cell>
          <cell r="C2386" t="str">
            <v xml:space="preserve">MAINT STRUCS-COOLING CANAL MONITOR-ECRC           </v>
          </cell>
          <cell r="D2386">
            <v>254324.5</v>
          </cell>
          <cell r="E2386" t="str">
            <v>529429</v>
          </cell>
          <cell r="F2386" t="str">
            <v>WALKER</v>
          </cell>
          <cell r="G2386" t="str">
            <v>CM</v>
          </cell>
          <cell r="H2386" t="str">
            <v>181</v>
          </cell>
          <cell r="M2386" t="str">
            <v>2010/12/1/8/A/0</v>
          </cell>
        </row>
        <row r="2387">
          <cell r="A2387" t="str">
            <v>2386</v>
          </cell>
          <cell r="B2387" t="str">
            <v>OM5_8181</v>
          </cell>
          <cell r="C2387" t="str">
            <v>181 - CP Allocation O &amp; M Exp Amount</v>
          </cell>
          <cell r="D2387">
            <v>0</v>
          </cell>
          <cell r="F2387" t="str">
            <v>CALC</v>
          </cell>
          <cell r="H2387" t="str">
            <v>181</v>
          </cell>
          <cell r="I2387" t="str">
            <v>C</v>
          </cell>
          <cell r="J2387" t="str">
            <v>om_exp</v>
          </cell>
          <cell r="K2387" t="str">
            <v>alloc_cp_amt</v>
          </cell>
          <cell r="M2387" t="str">
            <v>2010/12/1/8/A/0</v>
          </cell>
        </row>
        <row r="2388">
          <cell r="A2388" t="str">
            <v>2387</v>
          </cell>
          <cell r="B2388" t="str">
            <v>OM2_8181</v>
          </cell>
          <cell r="C2388" t="str">
            <v>181 - CP Allocation Factor</v>
          </cell>
          <cell r="D2388">
            <v>0</v>
          </cell>
          <cell r="F2388" t="str">
            <v>CALC</v>
          </cell>
          <cell r="H2388" t="str">
            <v>181</v>
          </cell>
          <cell r="I2388" t="str">
            <v>C</v>
          </cell>
          <cell r="J2388" t="str">
            <v>om_exp</v>
          </cell>
          <cell r="K2388" t="str">
            <v>alloc_cp</v>
          </cell>
          <cell r="M2388" t="str">
            <v>2010/12/1/8/A/0</v>
          </cell>
        </row>
        <row r="2389">
          <cell r="A2389" t="str">
            <v>2388</v>
          </cell>
          <cell r="B2389" t="str">
            <v>OM6_8181</v>
          </cell>
          <cell r="C2389" t="str">
            <v>181 - GCP Allocation O &amp; M Exp Amount</v>
          </cell>
          <cell r="D2389">
            <v>0</v>
          </cell>
          <cell r="F2389" t="str">
            <v>CALC</v>
          </cell>
          <cell r="H2389" t="str">
            <v>181</v>
          </cell>
          <cell r="I2389" t="str">
            <v>C</v>
          </cell>
          <cell r="J2389" t="str">
            <v>om_exp</v>
          </cell>
          <cell r="K2389" t="str">
            <v>alloc_gcp_amt</v>
          </cell>
          <cell r="M2389" t="str">
            <v>2010/12/1/8/A/0</v>
          </cell>
        </row>
        <row r="2390">
          <cell r="A2390" t="str">
            <v>2389</v>
          </cell>
          <cell r="B2390" t="str">
            <v>OM3_8181</v>
          </cell>
          <cell r="C2390" t="str">
            <v>181 - GCP Allocation Factor</v>
          </cell>
          <cell r="D2390">
            <v>0</v>
          </cell>
          <cell r="F2390" t="str">
            <v>CALC</v>
          </cell>
          <cell r="H2390" t="str">
            <v>181</v>
          </cell>
          <cell r="I2390" t="str">
            <v>C</v>
          </cell>
          <cell r="J2390" t="str">
            <v>om_exp</v>
          </cell>
          <cell r="K2390" t="str">
            <v>alloc_gcp</v>
          </cell>
          <cell r="M2390" t="str">
            <v>2010/12/1/8/A/0</v>
          </cell>
        </row>
        <row r="2391">
          <cell r="A2391" t="str">
            <v>2390</v>
          </cell>
          <cell r="B2391" t="str">
            <v>OMC_8181</v>
          </cell>
          <cell r="C2391" t="str">
            <v>181 - GCP Jurisdictional O &amp; M Exp Amount</v>
          </cell>
          <cell r="D2391">
            <v>0</v>
          </cell>
          <cell r="F2391" t="str">
            <v>CALC</v>
          </cell>
          <cell r="H2391" t="str">
            <v>181</v>
          </cell>
          <cell r="I2391" t="str">
            <v>C</v>
          </cell>
          <cell r="J2391" t="str">
            <v>om_exp</v>
          </cell>
          <cell r="K2391" t="str">
            <v>juris_gcp_amt</v>
          </cell>
          <cell r="M2391" t="str">
            <v>2010/12/1/8/A/0</v>
          </cell>
        </row>
        <row r="2392">
          <cell r="A2392" t="str">
            <v>2391</v>
          </cell>
          <cell r="B2392" t="str">
            <v>OM4_8181</v>
          </cell>
          <cell r="C2392" t="str">
            <v>181 - Energy Allocation Factor</v>
          </cell>
          <cell r="D2392">
            <v>1</v>
          </cell>
          <cell r="F2392" t="str">
            <v>CALC</v>
          </cell>
          <cell r="H2392" t="str">
            <v>181</v>
          </cell>
          <cell r="I2392" t="str">
            <v>C</v>
          </cell>
          <cell r="J2392" t="str">
            <v>om_exp</v>
          </cell>
          <cell r="K2392" t="str">
            <v>alloc_energy</v>
          </cell>
          <cell r="M2392" t="str">
            <v>2010/12/1/8/A/0</v>
          </cell>
        </row>
        <row r="2393">
          <cell r="A2393" t="str">
            <v>2392</v>
          </cell>
          <cell r="B2393" t="str">
            <v>OM7_8181</v>
          </cell>
          <cell r="C2393" t="str">
            <v>181 - Energy Allocation O &amp; M Exp Amount</v>
          </cell>
          <cell r="D2393">
            <v>254324.5</v>
          </cell>
          <cell r="F2393" t="str">
            <v>CALC</v>
          </cell>
          <cell r="H2393" t="str">
            <v>181</v>
          </cell>
          <cell r="I2393" t="str">
            <v>C</v>
          </cell>
          <cell r="J2393" t="str">
            <v>om_exp</v>
          </cell>
          <cell r="K2393" t="str">
            <v>alloc_energy_amt</v>
          </cell>
          <cell r="M2393" t="str">
            <v>2010/12/1/8/A/0</v>
          </cell>
        </row>
        <row r="2394">
          <cell r="A2394" t="str">
            <v>2393</v>
          </cell>
          <cell r="B2394" t="str">
            <v>OMB_8181</v>
          </cell>
          <cell r="C2394" t="str">
            <v>181 - CP Jurisdictional O &amp; M Exp Amount</v>
          </cell>
          <cell r="D2394">
            <v>0</v>
          </cell>
          <cell r="F2394" t="str">
            <v>CALC</v>
          </cell>
          <cell r="H2394" t="str">
            <v>181</v>
          </cell>
          <cell r="I2394" t="str">
            <v>C</v>
          </cell>
          <cell r="J2394" t="str">
            <v>om_exp</v>
          </cell>
          <cell r="K2394" t="str">
            <v>juris_cp_amt</v>
          </cell>
          <cell r="M2394" t="str">
            <v>2010/12/1/8/A/0</v>
          </cell>
        </row>
        <row r="2395">
          <cell r="A2395" t="str">
            <v>2394</v>
          </cell>
          <cell r="B2395" t="str">
            <v>OM8_8181</v>
          </cell>
          <cell r="C2395" t="str">
            <v>181 - CP Jurisdictional Factor</v>
          </cell>
          <cell r="D2395">
            <v>0.98031049999999997</v>
          </cell>
          <cell r="F2395" t="str">
            <v>CALC</v>
          </cell>
          <cell r="H2395" t="str">
            <v>181</v>
          </cell>
          <cell r="I2395" t="str">
            <v>C</v>
          </cell>
          <cell r="J2395" t="str">
            <v>om_exp</v>
          </cell>
          <cell r="K2395" t="str">
            <v>juris_cp</v>
          </cell>
          <cell r="M2395" t="str">
            <v>2010/12/1/8/A/0</v>
          </cell>
        </row>
        <row r="2396">
          <cell r="A2396" t="str">
            <v>2395</v>
          </cell>
          <cell r="B2396" t="str">
            <v>OMA_8181</v>
          </cell>
          <cell r="C2396" t="str">
            <v>181 - Energy Jurisdictional Factor</v>
          </cell>
          <cell r="D2396">
            <v>0.980271</v>
          </cell>
          <cell r="F2396" t="str">
            <v>CALC</v>
          </cell>
          <cell r="H2396" t="str">
            <v>181</v>
          </cell>
          <cell r="I2396" t="str">
            <v>C</v>
          </cell>
          <cell r="J2396" t="str">
            <v>om_exp</v>
          </cell>
          <cell r="K2396" t="str">
            <v>juris_energy</v>
          </cell>
          <cell r="M2396" t="str">
            <v>2010/12/1/8/A/0</v>
          </cell>
        </row>
        <row r="2397">
          <cell r="A2397" t="str">
            <v>2396</v>
          </cell>
          <cell r="B2397" t="str">
            <v>OM1_8181</v>
          </cell>
          <cell r="C2397" t="str">
            <v>181 - O &amp; M Expenses Amount</v>
          </cell>
          <cell r="D2397">
            <v>254324.5</v>
          </cell>
          <cell r="F2397" t="str">
            <v>CALC</v>
          </cell>
          <cell r="H2397" t="str">
            <v>181</v>
          </cell>
          <cell r="I2397" t="str">
            <v>C</v>
          </cell>
          <cell r="J2397" t="str">
            <v>om_exp</v>
          </cell>
          <cell r="K2397" t="str">
            <v>beg_bal</v>
          </cell>
          <cell r="M2397" t="str">
            <v>2010/12/1/8/A/0</v>
          </cell>
        </row>
        <row r="2398">
          <cell r="A2398" t="str">
            <v>2397</v>
          </cell>
          <cell r="B2398" t="str">
            <v>OM9_8181</v>
          </cell>
          <cell r="C2398" t="str">
            <v>181 - GCP Jurisdictional Factor</v>
          </cell>
          <cell r="D2398">
            <v>1</v>
          </cell>
          <cell r="F2398" t="str">
            <v>CALC</v>
          </cell>
          <cell r="H2398" t="str">
            <v>181</v>
          </cell>
          <cell r="I2398" t="str">
            <v>C</v>
          </cell>
          <cell r="J2398" t="str">
            <v>om_exp</v>
          </cell>
          <cell r="K2398" t="str">
            <v>juris_gcp</v>
          </cell>
          <cell r="M2398" t="str">
            <v>2010/12/1/8/A/0</v>
          </cell>
        </row>
        <row r="2399">
          <cell r="A2399" t="str">
            <v>2398</v>
          </cell>
          <cell r="B2399" t="str">
            <v>OMD_8181</v>
          </cell>
          <cell r="C2399" t="str">
            <v>181 - Energy Jurisdictional O &amp; M Exp Amount</v>
          </cell>
          <cell r="D2399">
            <v>249306.93193950001</v>
          </cell>
          <cell r="F2399" t="str">
            <v>CALC</v>
          </cell>
          <cell r="H2399" t="str">
            <v>181</v>
          </cell>
          <cell r="I2399" t="str">
            <v>C</v>
          </cell>
          <cell r="J2399" t="str">
            <v>om_exp</v>
          </cell>
          <cell r="K2399" t="str">
            <v>juris_energy_amt</v>
          </cell>
          <cell r="M2399" t="str">
            <v>2010/12/1/8/A/0</v>
          </cell>
        </row>
        <row r="2400">
          <cell r="A2400" t="str">
            <v>2399</v>
          </cell>
          <cell r="B2400" t="str">
            <v>OME_8181</v>
          </cell>
          <cell r="C2400" t="str">
            <v>181 - Total Jurisdictional O &amp; M Exp Amount</v>
          </cell>
          <cell r="D2400">
            <v>249306.93193950001</v>
          </cell>
          <cell r="F2400" t="str">
            <v>CALC</v>
          </cell>
          <cell r="H2400" t="str">
            <v>181</v>
          </cell>
          <cell r="I2400" t="str">
            <v>C</v>
          </cell>
          <cell r="J2400" t="str">
            <v>om_exp</v>
          </cell>
          <cell r="K2400" t="str">
            <v>total_juris_amt</v>
          </cell>
          <cell r="M2400" t="str">
            <v>2010/12/1/8/A/0</v>
          </cell>
        </row>
        <row r="2401">
          <cell r="A2401" t="str">
            <v>2400</v>
          </cell>
          <cell r="B2401" t="str">
            <v>509_3190</v>
          </cell>
          <cell r="C2401" t="str">
            <v xml:space="preserve">MAINT SUPV &amp; ENGR-NOX ALLOWANCES-ECRC             </v>
          </cell>
          <cell r="D2401">
            <v>0</v>
          </cell>
          <cell r="E2401" t="str">
            <v>509319</v>
          </cell>
          <cell r="F2401" t="str">
            <v>WALKER</v>
          </cell>
          <cell r="G2401" t="str">
            <v>CM</v>
          </cell>
          <cell r="H2401" t="str">
            <v>147</v>
          </cell>
          <cell r="M2401" t="str">
            <v>2010/12/1/8/A/0</v>
          </cell>
        </row>
        <row r="2402">
          <cell r="A2402" t="str">
            <v>2401</v>
          </cell>
          <cell r="B2402" t="str">
            <v>407_3730</v>
          </cell>
          <cell r="C2402" t="str">
            <v xml:space="preserve">AMORT REG ASSET-CONV ITC DEPR LOSS                </v>
          </cell>
          <cell r="D2402">
            <v>38329</v>
          </cell>
          <cell r="E2402" t="str">
            <v>407373</v>
          </cell>
          <cell r="F2402" t="str">
            <v>WALKER</v>
          </cell>
          <cell r="G2402" t="str">
            <v>CM</v>
          </cell>
          <cell r="H2402" t="str">
            <v>183</v>
          </cell>
          <cell r="I2402" t="str">
            <v>W</v>
          </cell>
          <cell r="M2402" t="str">
            <v>2010/12/1/8/A/0</v>
          </cell>
        </row>
        <row r="2403">
          <cell r="A2403" t="str">
            <v>2402</v>
          </cell>
          <cell r="B2403" t="str">
            <v>407_4040</v>
          </cell>
          <cell r="C2403" t="str">
            <v xml:space="preserve">AMORT REG LIAB-CONVERTIBLE ITC G/U                </v>
          </cell>
          <cell r="D2403">
            <v>-76658</v>
          </cell>
          <cell r="E2403" t="str">
            <v>407404</v>
          </cell>
          <cell r="F2403" t="str">
            <v>WALKER</v>
          </cell>
          <cell r="G2403" t="str">
            <v>CM</v>
          </cell>
          <cell r="H2403" t="str">
            <v>183</v>
          </cell>
          <cell r="I2403" t="str">
            <v>W</v>
          </cell>
          <cell r="M2403" t="str">
            <v>2010/12/1/8/A/0</v>
          </cell>
        </row>
        <row r="2404">
          <cell r="A2404" t="str">
            <v>2403</v>
          </cell>
          <cell r="B2404" t="str">
            <v>407_4020</v>
          </cell>
          <cell r="C2404" t="str">
            <v xml:space="preserve">AMORT REG LIAB CONVERTIBLE ITC                    </v>
          </cell>
          <cell r="D2404">
            <v>-122066</v>
          </cell>
          <cell r="E2404" t="str">
            <v>407402</v>
          </cell>
          <cell r="F2404" t="str">
            <v>WALKER</v>
          </cell>
          <cell r="G2404" t="str">
            <v>CM</v>
          </cell>
          <cell r="H2404" t="str">
            <v>183</v>
          </cell>
          <cell r="M2404" t="str">
            <v>2010/12/1/8/A/0</v>
          </cell>
        </row>
        <row r="2405">
          <cell r="A2405" t="str">
            <v>2404</v>
          </cell>
          <cell r="B2405" t="str">
            <v>CID_8037</v>
          </cell>
          <cell r="C2405" t="str">
            <v xml:space="preserve">AMORT REG ASSET-CONV ITC DEPR LOSS                </v>
          </cell>
          <cell r="D2405">
            <v>38329</v>
          </cell>
          <cell r="E2405" t="str">
            <v>407373</v>
          </cell>
          <cell r="F2405" t="str">
            <v>COPY</v>
          </cell>
          <cell r="G2405" t="str">
            <v>CM</v>
          </cell>
          <cell r="H2405" t="str">
            <v>183</v>
          </cell>
          <cell r="I2405" t="str">
            <v>Y</v>
          </cell>
          <cell r="J2405" t="str">
            <v>cap_exp</v>
          </cell>
          <cell r="K2405" t="str">
            <v>not_used</v>
          </cell>
          <cell r="M2405" t="str">
            <v>2010/12/1/8/A/0</v>
          </cell>
        </row>
        <row r="2406">
          <cell r="A2406" t="str">
            <v>2405</v>
          </cell>
          <cell r="B2406" t="str">
            <v>CIE_8037</v>
          </cell>
          <cell r="D2406">
            <v>-76658</v>
          </cell>
          <cell r="E2406" t="str">
            <v>407404</v>
          </cell>
          <cell r="F2406" t="str">
            <v>COPY</v>
          </cell>
          <cell r="G2406" t="str">
            <v>CM</v>
          </cell>
          <cell r="H2406" t="str">
            <v>183</v>
          </cell>
          <cell r="I2406" t="str">
            <v>Y</v>
          </cell>
          <cell r="J2406" t="str">
            <v>cap_exp</v>
          </cell>
          <cell r="K2406" t="str">
            <v>not_used</v>
          </cell>
          <cell r="M2406" t="str">
            <v>2010/12/1/8/A/0</v>
          </cell>
        </row>
        <row r="2407">
          <cell r="A2407" t="str">
            <v>2406</v>
          </cell>
          <cell r="B2407" t="str">
            <v>OM5_8183</v>
          </cell>
          <cell r="C2407" t="str">
            <v>183 - CP Allocation O &amp; M Exp Amount</v>
          </cell>
          <cell r="D2407">
            <v>-112676.30731672001</v>
          </cell>
          <cell r="F2407" t="str">
            <v>CALC</v>
          </cell>
          <cell r="H2407" t="str">
            <v>183</v>
          </cell>
          <cell r="I2407" t="str">
            <v>C</v>
          </cell>
          <cell r="J2407" t="str">
            <v>om_exp</v>
          </cell>
          <cell r="K2407" t="str">
            <v>alloc_cp_amt</v>
          </cell>
          <cell r="M2407" t="str">
            <v>2010/12/1/8/A/0</v>
          </cell>
        </row>
        <row r="2408">
          <cell r="A2408" t="str">
            <v>2407</v>
          </cell>
          <cell r="B2408" t="str">
            <v>OM5_8183</v>
          </cell>
          <cell r="C2408" t="str">
            <v>183 - CP Allocation O &amp; M Exp Amount</v>
          </cell>
          <cell r="D2408">
            <v>-70761.230533359994</v>
          </cell>
          <cell r="F2408" t="str">
            <v>CALC</v>
          </cell>
          <cell r="H2408" t="str">
            <v>183</v>
          </cell>
          <cell r="I2408" t="str">
            <v>C</v>
          </cell>
          <cell r="J2408" t="str">
            <v>om_exp</v>
          </cell>
          <cell r="K2408" t="str">
            <v>alloc_cp_amt</v>
          </cell>
          <cell r="M2408" t="str">
            <v>2010/12/1/8/A/0</v>
          </cell>
        </row>
        <row r="2409">
          <cell r="A2409" t="str">
            <v>2408</v>
          </cell>
          <cell r="B2409" t="str">
            <v>OM5_8183</v>
          </cell>
          <cell r="C2409" t="str">
            <v>183 - CP Allocation O &amp; M Exp Amount</v>
          </cell>
          <cell r="D2409">
            <v>35380.615266679997</v>
          </cell>
          <cell r="F2409" t="str">
            <v>CALC</v>
          </cell>
          <cell r="H2409" t="str">
            <v>183</v>
          </cell>
          <cell r="I2409" t="str">
            <v>C</v>
          </cell>
          <cell r="J2409" t="str">
            <v>om_exp</v>
          </cell>
          <cell r="K2409" t="str">
            <v>alloc_cp_amt</v>
          </cell>
          <cell r="M2409" t="str">
            <v>2010/12/1/8/A/0</v>
          </cell>
        </row>
        <row r="2410">
          <cell r="A2410" t="str">
            <v>2409</v>
          </cell>
          <cell r="B2410" t="str">
            <v>OM2_8183</v>
          </cell>
          <cell r="C2410" t="str">
            <v>183 - CP Allocation Factor</v>
          </cell>
          <cell r="D2410">
            <v>0.92307691999999997</v>
          </cell>
          <cell r="F2410" t="str">
            <v>CALC</v>
          </cell>
          <cell r="H2410" t="str">
            <v>183</v>
          </cell>
          <cell r="I2410" t="str">
            <v>C</v>
          </cell>
          <cell r="J2410" t="str">
            <v>om_exp</v>
          </cell>
          <cell r="K2410" t="str">
            <v>alloc_cp</v>
          </cell>
          <cell r="M2410" t="str">
            <v>2010/12/1/8/A/0</v>
          </cell>
        </row>
        <row r="2411">
          <cell r="A2411" t="str">
            <v>2410</v>
          </cell>
          <cell r="B2411" t="str">
            <v>OM2_8183</v>
          </cell>
          <cell r="C2411" t="str">
            <v>183 - CP Allocation Factor</v>
          </cell>
          <cell r="D2411">
            <v>0.92307691999999997</v>
          </cell>
          <cell r="F2411" t="str">
            <v>CALC</v>
          </cell>
          <cell r="H2411" t="str">
            <v>183</v>
          </cell>
          <cell r="I2411" t="str">
            <v>C</v>
          </cell>
          <cell r="J2411" t="str">
            <v>om_exp</v>
          </cell>
          <cell r="K2411" t="str">
            <v>alloc_cp</v>
          </cell>
          <cell r="M2411" t="str">
            <v>2010/12/1/8/A/0</v>
          </cell>
        </row>
        <row r="2412">
          <cell r="A2412" t="str">
            <v>2411</v>
          </cell>
          <cell r="B2412" t="str">
            <v>OM2_8183</v>
          </cell>
          <cell r="C2412" t="str">
            <v>183 - CP Allocation Factor</v>
          </cell>
          <cell r="D2412">
            <v>0.92307691999999997</v>
          </cell>
          <cell r="F2412" t="str">
            <v>CALC</v>
          </cell>
          <cell r="H2412" t="str">
            <v>183</v>
          </cell>
          <cell r="I2412" t="str">
            <v>C</v>
          </cell>
          <cell r="J2412" t="str">
            <v>om_exp</v>
          </cell>
          <cell r="K2412" t="str">
            <v>alloc_cp</v>
          </cell>
          <cell r="M2412" t="str">
            <v>2010/12/1/8/A/0</v>
          </cell>
        </row>
        <row r="2413">
          <cell r="A2413" t="str">
            <v>2412</v>
          </cell>
          <cell r="B2413" t="str">
            <v>OM6_8183</v>
          </cell>
          <cell r="C2413" t="str">
            <v>183 - GCP Allocation O &amp; M Exp Amount</v>
          </cell>
          <cell r="D2413">
            <v>0</v>
          </cell>
          <cell r="F2413" t="str">
            <v>CALC</v>
          </cell>
          <cell r="H2413" t="str">
            <v>183</v>
          </cell>
          <cell r="I2413" t="str">
            <v>C</v>
          </cell>
          <cell r="J2413" t="str">
            <v>om_exp</v>
          </cell>
          <cell r="K2413" t="str">
            <v>alloc_gcp_amt</v>
          </cell>
          <cell r="M2413" t="str">
            <v>2010/12/1/8/A/0</v>
          </cell>
        </row>
        <row r="2414">
          <cell r="A2414" t="str">
            <v>2413</v>
          </cell>
          <cell r="B2414" t="str">
            <v>OM6_8183</v>
          </cell>
          <cell r="C2414" t="str">
            <v>183 - GCP Allocation O &amp; M Exp Amount</v>
          </cell>
          <cell r="D2414">
            <v>0</v>
          </cell>
          <cell r="F2414" t="str">
            <v>CALC</v>
          </cell>
          <cell r="H2414" t="str">
            <v>183</v>
          </cell>
          <cell r="I2414" t="str">
            <v>C</v>
          </cell>
          <cell r="J2414" t="str">
            <v>om_exp</v>
          </cell>
          <cell r="K2414" t="str">
            <v>alloc_gcp_amt</v>
          </cell>
          <cell r="M2414" t="str">
            <v>2010/12/1/8/A/0</v>
          </cell>
        </row>
        <row r="2415">
          <cell r="A2415" t="str">
            <v>2414</v>
          </cell>
          <cell r="B2415" t="str">
            <v>OM6_8183</v>
          </cell>
          <cell r="C2415" t="str">
            <v>183 - GCP Allocation O &amp; M Exp Amount</v>
          </cell>
          <cell r="D2415">
            <v>0</v>
          </cell>
          <cell r="F2415" t="str">
            <v>CALC</v>
          </cell>
          <cell r="H2415" t="str">
            <v>183</v>
          </cell>
          <cell r="I2415" t="str">
            <v>C</v>
          </cell>
          <cell r="J2415" t="str">
            <v>om_exp</v>
          </cell>
          <cell r="K2415" t="str">
            <v>alloc_gcp_amt</v>
          </cell>
          <cell r="M2415" t="str">
            <v>2010/12/1/8/A/0</v>
          </cell>
        </row>
        <row r="2416">
          <cell r="A2416" t="str">
            <v>2415</v>
          </cell>
          <cell r="B2416" t="str">
            <v>OM3_8183</v>
          </cell>
          <cell r="C2416" t="str">
            <v>183 - GCP Allocation Factor</v>
          </cell>
          <cell r="D2416">
            <v>0</v>
          </cell>
          <cell r="F2416" t="str">
            <v>CALC</v>
          </cell>
          <cell r="H2416" t="str">
            <v>183</v>
          </cell>
          <cell r="I2416" t="str">
            <v>C</v>
          </cell>
          <cell r="J2416" t="str">
            <v>om_exp</v>
          </cell>
          <cell r="K2416" t="str">
            <v>alloc_gcp</v>
          </cell>
          <cell r="M2416" t="str">
            <v>2010/12/1/8/A/0</v>
          </cell>
        </row>
        <row r="2417">
          <cell r="A2417" t="str">
            <v>2416</v>
          </cell>
          <cell r="B2417" t="str">
            <v>OM3_8183</v>
          </cell>
          <cell r="C2417" t="str">
            <v>183 - GCP Allocation Factor</v>
          </cell>
          <cell r="D2417">
            <v>0</v>
          </cell>
          <cell r="F2417" t="str">
            <v>CALC</v>
          </cell>
          <cell r="H2417" t="str">
            <v>183</v>
          </cell>
          <cell r="I2417" t="str">
            <v>C</v>
          </cell>
          <cell r="J2417" t="str">
            <v>om_exp</v>
          </cell>
          <cell r="K2417" t="str">
            <v>alloc_gcp</v>
          </cell>
          <cell r="M2417" t="str">
            <v>2010/12/1/8/A/0</v>
          </cell>
        </row>
        <row r="2418">
          <cell r="A2418" t="str">
            <v>2417</v>
          </cell>
          <cell r="B2418" t="str">
            <v>OM3_8183</v>
          </cell>
          <cell r="C2418" t="str">
            <v>183 - GCP Allocation Factor</v>
          </cell>
          <cell r="D2418">
            <v>0</v>
          </cell>
          <cell r="F2418" t="str">
            <v>CALC</v>
          </cell>
          <cell r="H2418" t="str">
            <v>183</v>
          </cell>
          <cell r="I2418" t="str">
            <v>C</v>
          </cell>
          <cell r="J2418" t="str">
            <v>om_exp</v>
          </cell>
          <cell r="K2418" t="str">
            <v>alloc_gcp</v>
          </cell>
          <cell r="M2418" t="str">
            <v>2010/12/1/8/A/0</v>
          </cell>
        </row>
        <row r="2419">
          <cell r="A2419" t="str">
            <v>2418</v>
          </cell>
          <cell r="B2419" t="str">
            <v>OMC_8183</v>
          </cell>
          <cell r="C2419" t="str">
            <v>183 - GCP Jurisdictional O &amp; M Exp Amount</v>
          </cell>
          <cell r="D2419">
            <v>0</v>
          </cell>
          <cell r="F2419" t="str">
            <v>CALC</v>
          </cell>
          <cell r="H2419" t="str">
            <v>183</v>
          </cell>
          <cell r="I2419" t="str">
            <v>C</v>
          </cell>
          <cell r="J2419" t="str">
            <v>om_exp</v>
          </cell>
          <cell r="K2419" t="str">
            <v>juris_gcp_amt</v>
          </cell>
          <cell r="M2419" t="str">
            <v>2010/12/1/8/A/0</v>
          </cell>
        </row>
        <row r="2420">
          <cell r="A2420" t="str">
            <v>2419</v>
          </cell>
          <cell r="B2420" t="str">
            <v>OMC_8183</v>
          </cell>
          <cell r="C2420" t="str">
            <v>183 - GCP Jurisdictional O &amp; M Exp Amount</v>
          </cell>
          <cell r="D2420">
            <v>0</v>
          </cell>
          <cell r="F2420" t="str">
            <v>CALC</v>
          </cell>
          <cell r="H2420" t="str">
            <v>183</v>
          </cell>
          <cell r="I2420" t="str">
            <v>C</v>
          </cell>
          <cell r="J2420" t="str">
            <v>om_exp</v>
          </cell>
          <cell r="K2420" t="str">
            <v>juris_gcp_amt</v>
          </cell>
          <cell r="M2420" t="str">
            <v>2010/12/1/8/A/0</v>
          </cell>
        </row>
        <row r="2421">
          <cell r="A2421" t="str">
            <v>2420</v>
          </cell>
          <cell r="B2421" t="str">
            <v>OMC_8183</v>
          </cell>
          <cell r="C2421" t="str">
            <v>183 - GCP Jurisdictional O &amp; M Exp Amount</v>
          </cell>
          <cell r="D2421">
            <v>0</v>
          </cell>
          <cell r="F2421" t="str">
            <v>CALC</v>
          </cell>
          <cell r="H2421" t="str">
            <v>183</v>
          </cell>
          <cell r="I2421" t="str">
            <v>C</v>
          </cell>
          <cell r="J2421" t="str">
            <v>om_exp</v>
          </cell>
          <cell r="K2421" t="str">
            <v>juris_gcp_amt</v>
          </cell>
          <cell r="M2421" t="str">
            <v>2010/12/1/8/A/0</v>
          </cell>
        </row>
        <row r="2422">
          <cell r="A2422" t="str">
            <v>2421</v>
          </cell>
          <cell r="B2422" t="str">
            <v>OM4_8183</v>
          </cell>
          <cell r="C2422" t="str">
            <v>183 - Energy Allocation Factor</v>
          </cell>
          <cell r="D2422">
            <v>7.6923080000000005E-2</v>
          </cell>
          <cell r="F2422" t="str">
            <v>CALC</v>
          </cell>
          <cell r="H2422" t="str">
            <v>183</v>
          </cell>
          <cell r="I2422" t="str">
            <v>C</v>
          </cell>
          <cell r="J2422" t="str">
            <v>om_exp</v>
          </cell>
          <cell r="K2422" t="str">
            <v>alloc_energy</v>
          </cell>
          <cell r="M2422" t="str">
            <v>2010/12/1/8/A/0</v>
          </cell>
        </row>
        <row r="2423">
          <cell r="A2423" t="str">
            <v>2422</v>
          </cell>
          <cell r="B2423" t="str">
            <v>OM4_8183</v>
          </cell>
          <cell r="C2423" t="str">
            <v>183 - Energy Allocation Factor</v>
          </cell>
          <cell r="D2423">
            <v>7.6923080000000005E-2</v>
          </cell>
          <cell r="F2423" t="str">
            <v>CALC</v>
          </cell>
          <cell r="H2423" t="str">
            <v>183</v>
          </cell>
          <cell r="I2423" t="str">
            <v>C</v>
          </cell>
          <cell r="J2423" t="str">
            <v>om_exp</v>
          </cell>
          <cell r="K2423" t="str">
            <v>alloc_energy</v>
          </cell>
          <cell r="M2423" t="str">
            <v>2010/12/1/8/A/0</v>
          </cell>
        </row>
        <row r="2424">
          <cell r="A2424" t="str">
            <v>2423</v>
          </cell>
          <cell r="B2424" t="str">
            <v>OM4_8183</v>
          </cell>
          <cell r="C2424" t="str">
            <v>183 - Energy Allocation Factor</v>
          </cell>
          <cell r="D2424">
            <v>7.6923080000000005E-2</v>
          </cell>
          <cell r="F2424" t="str">
            <v>CALC</v>
          </cell>
          <cell r="H2424" t="str">
            <v>183</v>
          </cell>
          <cell r="I2424" t="str">
            <v>C</v>
          </cell>
          <cell r="J2424" t="str">
            <v>om_exp</v>
          </cell>
          <cell r="K2424" t="str">
            <v>alloc_energy</v>
          </cell>
          <cell r="M2424" t="str">
            <v>2010/12/1/8/A/0</v>
          </cell>
        </row>
        <row r="2425">
          <cell r="A2425" t="str">
            <v>2424</v>
          </cell>
          <cell r="B2425" t="str">
            <v>OM7_8183</v>
          </cell>
          <cell r="C2425" t="str">
            <v>183 - Energy Allocation O &amp; M Exp Amount</v>
          </cell>
          <cell r="D2425">
            <v>-9389.69268328</v>
          </cell>
          <cell r="F2425" t="str">
            <v>CALC</v>
          </cell>
          <cell r="H2425" t="str">
            <v>183</v>
          </cell>
          <cell r="I2425" t="str">
            <v>C</v>
          </cell>
          <cell r="J2425" t="str">
            <v>om_exp</v>
          </cell>
          <cell r="K2425" t="str">
            <v>alloc_energy_amt</v>
          </cell>
          <cell r="M2425" t="str">
            <v>2010/12/1/8/A/0</v>
          </cell>
        </row>
        <row r="2426">
          <cell r="A2426" t="str">
            <v>2425</v>
          </cell>
          <cell r="B2426" t="str">
            <v>OM7_8183</v>
          </cell>
          <cell r="C2426" t="str">
            <v>183 - Energy Allocation O &amp; M Exp Amount</v>
          </cell>
          <cell r="D2426">
            <v>-5896.7694666400002</v>
          </cell>
          <cell r="F2426" t="str">
            <v>CALC</v>
          </cell>
          <cell r="H2426" t="str">
            <v>183</v>
          </cell>
          <cell r="I2426" t="str">
            <v>C</v>
          </cell>
          <cell r="J2426" t="str">
            <v>om_exp</v>
          </cell>
          <cell r="K2426" t="str">
            <v>alloc_energy_amt</v>
          </cell>
          <cell r="M2426" t="str">
            <v>2010/12/1/8/A/0</v>
          </cell>
        </row>
        <row r="2427">
          <cell r="A2427" t="str">
            <v>2426</v>
          </cell>
          <cell r="B2427" t="str">
            <v>OM7_8183</v>
          </cell>
          <cell r="C2427" t="str">
            <v>183 - Energy Allocation O &amp; M Exp Amount</v>
          </cell>
          <cell r="D2427">
            <v>2948.3847333200001</v>
          </cell>
          <cell r="F2427" t="str">
            <v>CALC</v>
          </cell>
          <cell r="H2427" t="str">
            <v>183</v>
          </cell>
          <cell r="I2427" t="str">
            <v>C</v>
          </cell>
          <cell r="J2427" t="str">
            <v>om_exp</v>
          </cell>
          <cell r="K2427" t="str">
            <v>alloc_energy_amt</v>
          </cell>
          <cell r="M2427" t="str">
            <v>2010/12/1/8/A/0</v>
          </cell>
        </row>
        <row r="2428">
          <cell r="A2428" t="str">
            <v>2427</v>
          </cell>
          <cell r="B2428" t="str">
            <v>OMB_8183</v>
          </cell>
          <cell r="C2428" t="str">
            <v>183 - CP Jurisdictional O &amp; M Exp Amount</v>
          </cell>
          <cell r="D2428">
            <v>-110457.767163807</v>
          </cell>
          <cell r="F2428" t="str">
            <v>CALC</v>
          </cell>
          <cell r="H2428" t="str">
            <v>183</v>
          </cell>
          <cell r="I2428" t="str">
            <v>C</v>
          </cell>
          <cell r="J2428" t="str">
            <v>om_exp</v>
          </cell>
          <cell r="K2428" t="str">
            <v>juris_cp_amt</v>
          </cell>
          <cell r="M2428" t="str">
            <v>2010/12/1/8/A/0</v>
          </cell>
        </row>
        <row r="2429">
          <cell r="A2429" t="str">
            <v>2428</v>
          </cell>
          <cell r="B2429" t="str">
            <v>OMB_8183</v>
          </cell>
          <cell r="C2429" t="str">
            <v>183 - CP Jurisdictional O &amp; M Exp Amount</v>
          </cell>
          <cell r="D2429">
            <v>-69367.977284773398</v>
          </cell>
          <cell r="F2429" t="str">
            <v>CALC</v>
          </cell>
          <cell r="H2429" t="str">
            <v>183</v>
          </cell>
          <cell r="I2429" t="str">
            <v>C</v>
          </cell>
          <cell r="J2429" t="str">
            <v>om_exp</v>
          </cell>
          <cell r="K2429" t="str">
            <v>juris_cp_amt</v>
          </cell>
          <cell r="M2429" t="str">
            <v>2010/12/1/8/A/0</v>
          </cell>
        </row>
        <row r="2430">
          <cell r="A2430" t="str">
            <v>2429</v>
          </cell>
          <cell r="B2430" t="str">
            <v>OMB_8183</v>
          </cell>
          <cell r="C2430" t="str">
            <v>183 - CP Jurisdictional O &amp; M Exp Amount</v>
          </cell>
          <cell r="D2430">
            <v>34683.988642386699</v>
          </cell>
          <cell r="F2430" t="str">
            <v>CALC</v>
          </cell>
          <cell r="H2430" t="str">
            <v>183</v>
          </cell>
          <cell r="I2430" t="str">
            <v>C</v>
          </cell>
          <cell r="J2430" t="str">
            <v>om_exp</v>
          </cell>
          <cell r="K2430" t="str">
            <v>juris_cp_amt</v>
          </cell>
          <cell r="M2430" t="str">
            <v>2010/12/1/8/A/0</v>
          </cell>
        </row>
        <row r="2431">
          <cell r="A2431" t="str">
            <v>2430</v>
          </cell>
          <cell r="B2431" t="str">
            <v>OM8_8183</v>
          </cell>
          <cell r="C2431" t="str">
            <v>183 - CP Jurisdictional Factor</v>
          </cell>
          <cell r="D2431">
            <v>0.98031049999999997</v>
          </cell>
          <cell r="F2431" t="str">
            <v>CALC</v>
          </cell>
          <cell r="H2431" t="str">
            <v>183</v>
          </cell>
          <cell r="I2431" t="str">
            <v>C</v>
          </cell>
          <cell r="J2431" t="str">
            <v>om_exp</v>
          </cell>
          <cell r="K2431" t="str">
            <v>juris_cp</v>
          </cell>
          <cell r="M2431" t="str">
            <v>2010/12/1/8/A/0</v>
          </cell>
        </row>
        <row r="2432">
          <cell r="A2432" t="str">
            <v>2431</v>
          </cell>
          <cell r="B2432" t="str">
            <v>OM8_8183</v>
          </cell>
          <cell r="C2432" t="str">
            <v>183 - CP Jurisdictional Factor</v>
          </cell>
          <cell r="D2432">
            <v>0.98031049999999997</v>
          </cell>
          <cell r="F2432" t="str">
            <v>CALC</v>
          </cell>
          <cell r="H2432" t="str">
            <v>183</v>
          </cell>
          <cell r="I2432" t="str">
            <v>C</v>
          </cell>
          <cell r="J2432" t="str">
            <v>om_exp</v>
          </cell>
          <cell r="K2432" t="str">
            <v>juris_cp</v>
          </cell>
          <cell r="M2432" t="str">
            <v>2010/12/1/8/A/0</v>
          </cell>
        </row>
        <row r="2433">
          <cell r="A2433" t="str">
            <v>2432</v>
          </cell>
          <cell r="B2433" t="str">
            <v>OM8_8183</v>
          </cell>
          <cell r="C2433" t="str">
            <v>183 - CP Jurisdictional Factor</v>
          </cell>
          <cell r="D2433">
            <v>0.98031049999999997</v>
          </cell>
          <cell r="F2433" t="str">
            <v>CALC</v>
          </cell>
          <cell r="H2433" t="str">
            <v>183</v>
          </cell>
          <cell r="I2433" t="str">
            <v>C</v>
          </cell>
          <cell r="J2433" t="str">
            <v>om_exp</v>
          </cell>
          <cell r="K2433" t="str">
            <v>juris_cp</v>
          </cell>
          <cell r="M2433" t="str">
            <v>2010/12/1/8/A/0</v>
          </cell>
        </row>
        <row r="2434">
          <cell r="A2434" t="str">
            <v>2433</v>
          </cell>
          <cell r="B2434" t="str">
            <v>OMA_8183</v>
          </cell>
          <cell r="C2434" t="str">
            <v>183 - Energy Jurisdictional Factor</v>
          </cell>
          <cell r="D2434">
            <v>0.980271</v>
          </cell>
          <cell r="F2434" t="str">
            <v>CALC</v>
          </cell>
          <cell r="H2434" t="str">
            <v>183</v>
          </cell>
          <cell r="I2434" t="str">
            <v>C</v>
          </cell>
          <cell r="J2434" t="str">
            <v>om_exp</v>
          </cell>
          <cell r="K2434" t="str">
            <v>juris_energy</v>
          </cell>
          <cell r="M2434" t="str">
            <v>2010/12/1/8/A/0</v>
          </cell>
        </row>
        <row r="2435">
          <cell r="A2435" t="str">
            <v>2434</v>
          </cell>
          <cell r="B2435" t="str">
            <v>OMA_8183</v>
          </cell>
          <cell r="C2435" t="str">
            <v>183 - Energy Jurisdictional Factor</v>
          </cell>
          <cell r="D2435">
            <v>0.980271</v>
          </cell>
          <cell r="F2435" t="str">
            <v>CALC</v>
          </cell>
          <cell r="H2435" t="str">
            <v>183</v>
          </cell>
          <cell r="I2435" t="str">
            <v>C</v>
          </cell>
          <cell r="J2435" t="str">
            <v>om_exp</v>
          </cell>
          <cell r="K2435" t="str">
            <v>juris_energy</v>
          </cell>
          <cell r="M2435" t="str">
            <v>2010/12/1/8/A/0</v>
          </cell>
        </row>
        <row r="2436">
          <cell r="A2436" t="str">
            <v>2435</v>
          </cell>
          <cell r="B2436" t="str">
            <v>OMA_8183</v>
          </cell>
          <cell r="C2436" t="str">
            <v>183 - Energy Jurisdictional Factor</v>
          </cell>
          <cell r="D2436">
            <v>0.980271</v>
          </cell>
          <cell r="F2436" t="str">
            <v>CALC</v>
          </cell>
          <cell r="H2436" t="str">
            <v>183</v>
          </cell>
          <cell r="I2436" t="str">
            <v>C</v>
          </cell>
          <cell r="J2436" t="str">
            <v>om_exp</v>
          </cell>
          <cell r="K2436" t="str">
            <v>juris_energy</v>
          </cell>
          <cell r="M2436" t="str">
            <v>2010/12/1/8/A/0</v>
          </cell>
        </row>
        <row r="2437">
          <cell r="A2437" t="str">
            <v>2436</v>
          </cell>
          <cell r="B2437" t="str">
            <v>OM1_8183</v>
          </cell>
          <cell r="C2437" t="str">
            <v>183 - O &amp; M Expenses Amount</v>
          </cell>
          <cell r="D2437">
            <v>-122066</v>
          </cell>
          <cell r="F2437" t="str">
            <v>CALC</v>
          </cell>
          <cell r="H2437" t="str">
            <v>183</v>
          </cell>
          <cell r="I2437" t="str">
            <v>C</v>
          </cell>
          <cell r="J2437" t="str">
            <v>om_exp</v>
          </cell>
          <cell r="K2437" t="str">
            <v>beg_bal</v>
          </cell>
          <cell r="M2437" t="str">
            <v>2010/12/1/8/A/0</v>
          </cell>
        </row>
        <row r="2438">
          <cell r="A2438" t="str">
            <v>2437</v>
          </cell>
          <cell r="B2438" t="str">
            <v>OM1_8183</v>
          </cell>
          <cell r="C2438" t="str">
            <v>183 - O &amp; M Expenses Amount</v>
          </cell>
          <cell r="D2438">
            <v>-76658</v>
          </cell>
          <cell r="F2438" t="str">
            <v>CALC</v>
          </cell>
          <cell r="H2438" t="str">
            <v>183</v>
          </cell>
          <cell r="I2438" t="str">
            <v>C</v>
          </cell>
          <cell r="J2438" t="str">
            <v>om_exp</v>
          </cell>
          <cell r="K2438" t="str">
            <v>beg_bal</v>
          </cell>
          <cell r="M2438" t="str">
            <v>2010/12/1/8/A/0</v>
          </cell>
        </row>
        <row r="2439">
          <cell r="A2439" t="str">
            <v>2438</v>
          </cell>
          <cell r="B2439" t="str">
            <v>OM1_8183</v>
          </cell>
          <cell r="C2439" t="str">
            <v>183 - O &amp; M Expenses Amount</v>
          </cell>
          <cell r="D2439">
            <v>38329</v>
          </cell>
          <cell r="F2439" t="str">
            <v>CALC</v>
          </cell>
          <cell r="H2439" t="str">
            <v>183</v>
          </cell>
          <cell r="I2439" t="str">
            <v>C</v>
          </cell>
          <cell r="J2439" t="str">
            <v>om_exp</v>
          </cell>
          <cell r="K2439" t="str">
            <v>beg_bal</v>
          </cell>
          <cell r="M2439" t="str">
            <v>2010/12/1/8/A/0</v>
          </cell>
        </row>
        <row r="2440">
          <cell r="A2440" t="str">
            <v>2439</v>
          </cell>
          <cell r="B2440" t="str">
            <v>OM9_8183</v>
          </cell>
          <cell r="C2440" t="str">
            <v>183 - GCP Jurisdictional Factor</v>
          </cell>
          <cell r="D2440">
            <v>1</v>
          </cell>
          <cell r="F2440" t="str">
            <v>CALC</v>
          </cell>
          <cell r="H2440" t="str">
            <v>183</v>
          </cell>
          <cell r="I2440" t="str">
            <v>C</v>
          </cell>
          <cell r="J2440" t="str">
            <v>om_exp</v>
          </cell>
          <cell r="K2440" t="str">
            <v>juris_gcp</v>
          </cell>
          <cell r="M2440" t="str">
            <v>2010/12/1/8/A/0</v>
          </cell>
        </row>
        <row r="2441">
          <cell r="A2441" t="str">
            <v>2440</v>
          </cell>
          <cell r="B2441" t="str">
            <v>OM9_8183</v>
          </cell>
          <cell r="C2441" t="str">
            <v>183 - GCP Jurisdictional Factor</v>
          </cell>
          <cell r="D2441">
            <v>1</v>
          </cell>
          <cell r="F2441" t="str">
            <v>CALC</v>
          </cell>
          <cell r="H2441" t="str">
            <v>183</v>
          </cell>
          <cell r="I2441" t="str">
            <v>C</v>
          </cell>
          <cell r="J2441" t="str">
            <v>om_exp</v>
          </cell>
          <cell r="K2441" t="str">
            <v>juris_gcp</v>
          </cell>
          <cell r="M2441" t="str">
            <v>2010/12/1/8/A/0</v>
          </cell>
        </row>
        <row r="2442">
          <cell r="A2442" t="str">
            <v>2441</v>
          </cell>
          <cell r="B2442" t="str">
            <v>OM9_8183</v>
          </cell>
          <cell r="C2442" t="str">
            <v>183 - GCP Jurisdictional Factor</v>
          </cell>
          <cell r="D2442">
            <v>1</v>
          </cell>
          <cell r="F2442" t="str">
            <v>CALC</v>
          </cell>
          <cell r="H2442" t="str">
            <v>183</v>
          </cell>
          <cell r="I2442" t="str">
            <v>C</v>
          </cell>
          <cell r="J2442" t="str">
            <v>om_exp</v>
          </cell>
          <cell r="K2442" t="str">
            <v>juris_gcp</v>
          </cell>
          <cell r="M2442" t="str">
            <v>2010/12/1/8/A/0</v>
          </cell>
        </row>
        <row r="2443">
          <cell r="A2443" t="str">
            <v>2442</v>
          </cell>
          <cell r="B2443" t="str">
            <v>OMD_8183</v>
          </cell>
          <cell r="C2443" t="str">
            <v>183 - Energy Jurisdictional O &amp; M Exp Amount</v>
          </cell>
          <cell r="D2443">
            <v>-9204.4434363315595</v>
          </cell>
          <cell r="F2443" t="str">
            <v>CALC</v>
          </cell>
          <cell r="H2443" t="str">
            <v>183</v>
          </cell>
          <cell r="I2443" t="str">
            <v>C</v>
          </cell>
          <cell r="J2443" t="str">
            <v>om_exp</v>
          </cell>
          <cell r="K2443" t="str">
            <v>juris_energy_amt</v>
          </cell>
          <cell r="M2443" t="str">
            <v>2010/12/1/8/A/0</v>
          </cell>
        </row>
        <row r="2444">
          <cell r="A2444" t="str">
            <v>2443</v>
          </cell>
          <cell r="B2444" t="str">
            <v>OMD_8183</v>
          </cell>
          <cell r="C2444" t="str">
            <v>183 - Energy Jurisdictional O &amp; M Exp Amount</v>
          </cell>
          <cell r="D2444">
            <v>-5780.43210183265</v>
          </cell>
          <cell r="F2444" t="str">
            <v>CALC</v>
          </cell>
          <cell r="H2444" t="str">
            <v>183</v>
          </cell>
          <cell r="I2444" t="str">
            <v>C</v>
          </cell>
          <cell r="J2444" t="str">
            <v>om_exp</v>
          </cell>
          <cell r="K2444" t="str">
            <v>juris_energy_amt</v>
          </cell>
          <cell r="M2444" t="str">
            <v>2010/12/1/8/A/0</v>
          </cell>
        </row>
        <row r="2445">
          <cell r="A2445" t="str">
            <v>2444</v>
          </cell>
          <cell r="B2445" t="str">
            <v>OMD_8183</v>
          </cell>
          <cell r="C2445" t="str">
            <v>183 - Energy Jurisdictional O &amp; M Exp Amount</v>
          </cell>
          <cell r="D2445">
            <v>2890.21605091632</v>
          </cell>
          <cell r="F2445" t="str">
            <v>CALC</v>
          </cell>
          <cell r="H2445" t="str">
            <v>183</v>
          </cell>
          <cell r="I2445" t="str">
            <v>C</v>
          </cell>
          <cell r="J2445" t="str">
            <v>om_exp</v>
          </cell>
          <cell r="K2445" t="str">
            <v>juris_energy_amt</v>
          </cell>
          <cell r="M2445" t="str">
            <v>2010/12/1/8/A/0</v>
          </cell>
        </row>
        <row r="2446">
          <cell r="A2446" t="str">
            <v>2445</v>
          </cell>
          <cell r="B2446" t="str">
            <v>OME_8183</v>
          </cell>
          <cell r="C2446" t="str">
            <v>183 - Total Jurisdictional O &amp; M Exp Amount</v>
          </cell>
          <cell r="D2446">
            <v>-119662.21060013901</v>
          </cell>
          <cell r="F2446" t="str">
            <v>CALC</v>
          </cell>
          <cell r="H2446" t="str">
            <v>183</v>
          </cell>
          <cell r="I2446" t="str">
            <v>C</v>
          </cell>
          <cell r="J2446" t="str">
            <v>om_exp</v>
          </cell>
          <cell r="K2446" t="str">
            <v>total_juris_amt</v>
          </cell>
          <cell r="M2446" t="str">
            <v>2010/12/1/8/A/0</v>
          </cell>
        </row>
        <row r="2447">
          <cell r="A2447" t="str">
            <v>2446</v>
          </cell>
          <cell r="B2447" t="str">
            <v>OME_8183</v>
          </cell>
          <cell r="C2447" t="str">
            <v>183 - Total Jurisdictional O &amp; M Exp Amount</v>
          </cell>
          <cell r="D2447">
            <v>-75148.409386605999</v>
          </cell>
          <cell r="F2447" t="str">
            <v>CALC</v>
          </cell>
          <cell r="H2447" t="str">
            <v>183</v>
          </cell>
          <cell r="I2447" t="str">
            <v>C</v>
          </cell>
          <cell r="J2447" t="str">
            <v>om_exp</v>
          </cell>
          <cell r="K2447" t="str">
            <v>total_juris_amt</v>
          </cell>
          <cell r="M2447" t="str">
            <v>2010/12/1/8/A/0</v>
          </cell>
        </row>
        <row r="2448">
          <cell r="A2448" t="str">
            <v>2447</v>
          </cell>
          <cell r="B2448" t="str">
            <v>OME_8183</v>
          </cell>
          <cell r="C2448" t="str">
            <v>183 - Total Jurisdictional O &amp; M Exp Amount</v>
          </cell>
          <cell r="D2448">
            <v>37574.204693303</v>
          </cell>
          <cell r="F2448" t="str">
            <v>CALC</v>
          </cell>
          <cell r="H2448" t="str">
            <v>183</v>
          </cell>
          <cell r="I2448" t="str">
            <v>C</v>
          </cell>
          <cell r="J2448" t="str">
            <v>om_exp</v>
          </cell>
          <cell r="K2448" t="str">
            <v>total_juris_amt</v>
          </cell>
          <cell r="M2448" t="str">
            <v>2010/12/1/8/A/0</v>
          </cell>
        </row>
        <row r="2449">
          <cell r="A2449" t="str">
            <v>2448</v>
          </cell>
          <cell r="B2449" t="str">
            <v>506_4390</v>
          </cell>
          <cell r="C2449" t="str">
            <v xml:space="preserve">MISC OTH PWR EXP-CAIR COMPLIANCE-ECRC             </v>
          </cell>
          <cell r="D2449">
            <v>4440</v>
          </cell>
          <cell r="E2449" t="str">
            <v>506439</v>
          </cell>
          <cell r="F2449" t="str">
            <v>WALKER</v>
          </cell>
          <cell r="G2449" t="str">
            <v>CM</v>
          </cell>
          <cell r="H2449" t="str">
            <v>189</v>
          </cell>
          <cell r="M2449" t="str">
            <v>2010/12/1/8/A/0</v>
          </cell>
        </row>
        <row r="2450">
          <cell r="A2450" t="str">
            <v>2449</v>
          </cell>
          <cell r="B2450" t="str">
            <v>531_2390</v>
          </cell>
          <cell r="C2450" t="str">
            <v xml:space="preserve">MAINTENANCE-SPCC_ECRC_PROJECT                     </v>
          </cell>
          <cell r="D2450">
            <v>82753.259999999995</v>
          </cell>
          <cell r="E2450" t="str">
            <v>531239</v>
          </cell>
          <cell r="F2450" t="str">
            <v>WALKER</v>
          </cell>
          <cell r="G2450" t="str">
            <v>CM</v>
          </cell>
          <cell r="H2450" t="str">
            <v>140</v>
          </cell>
          <cell r="M2450" t="str">
            <v>2010/12/1/8/A/0</v>
          </cell>
        </row>
        <row r="2451">
          <cell r="A2451" t="str">
            <v>2450</v>
          </cell>
          <cell r="B2451" t="str">
            <v>552_2390</v>
          </cell>
          <cell r="C2451" t="str">
            <v xml:space="preserve">MAINT STRUCT-SPILL PREVENT/COUNTER-ECRC           </v>
          </cell>
          <cell r="D2451">
            <v>12695</v>
          </cell>
          <cell r="E2451" t="str">
            <v>552239</v>
          </cell>
          <cell r="F2451" t="str">
            <v>WALKER</v>
          </cell>
          <cell r="G2451" t="str">
            <v>CM</v>
          </cell>
          <cell r="H2451" t="str">
            <v>140</v>
          </cell>
          <cell r="M2451" t="str">
            <v>2010/12/1/8/A/0</v>
          </cell>
        </row>
        <row r="2452">
          <cell r="A2452" t="str">
            <v>2451</v>
          </cell>
          <cell r="B2452" t="str">
            <v>MAN_8015</v>
          </cell>
          <cell r="C2452" t="str">
            <v>ITC Annual Rate of Return for Debt</v>
          </cell>
          <cell r="D2452">
            <v>2.2100000000000002E-2</v>
          </cell>
          <cell r="F2452" t="str">
            <v>MANUAL</v>
          </cell>
          <cell r="I2452" t="str">
            <v>M</v>
          </cell>
          <cell r="L2452" t="str">
            <v>itc_debt_ror</v>
          </cell>
          <cell r="M2452" t="str">
            <v>2010/12/1/8/A/0</v>
          </cell>
        </row>
        <row r="2453">
          <cell r="A2453" t="str">
            <v>2452</v>
          </cell>
          <cell r="B2453" t="str">
            <v>MAN_8016</v>
          </cell>
          <cell r="C2453" t="str">
            <v>ITC Annual Rate of Return for Equity</v>
          </cell>
          <cell r="D2453">
            <v>5.9799999999999999E-2</v>
          </cell>
          <cell r="F2453" t="str">
            <v>MANUAL</v>
          </cell>
          <cell r="I2453" t="str">
            <v>M</v>
          </cell>
          <cell r="L2453" t="str">
            <v>itc_equity_ror</v>
          </cell>
          <cell r="M2453" t="str">
            <v>2010/12/1/8/A/0</v>
          </cell>
        </row>
        <row r="2454">
          <cell r="A2454" t="str">
            <v>2453</v>
          </cell>
          <cell r="B2454" t="str">
            <v>255_3020</v>
          </cell>
          <cell r="C2454" t="str">
            <v xml:space="preserve">ACCUM DEF CONVERTIBLE ITC                         </v>
          </cell>
          <cell r="D2454">
            <v>-43943870</v>
          </cell>
          <cell r="E2454" t="str">
            <v>255302</v>
          </cell>
          <cell r="F2454" t="str">
            <v>WALKER</v>
          </cell>
          <cell r="G2454" t="str">
            <v>LTD</v>
          </cell>
          <cell r="H2454" t="str">
            <v>184</v>
          </cell>
          <cell r="M2454" t="str">
            <v>2010/12/1/8/A/0</v>
          </cell>
        </row>
        <row r="2455">
          <cell r="A2455" t="str">
            <v>2454</v>
          </cell>
          <cell r="B2455" t="str">
            <v>RR5_8184</v>
          </cell>
          <cell r="C2455" t="str">
            <v>184 - Annual Equity Rate</v>
          </cell>
          <cell r="D2455">
            <v>5.9799999999999999E-2</v>
          </cell>
          <cell r="F2455" t="str">
            <v>CALC</v>
          </cell>
          <cell r="H2455" t="str">
            <v>184</v>
          </cell>
          <cell r="I2455" t="str">
            <v>C</v>
          </cell>
          <cell r="J2455" t="str">
            <v>ret_req</v>
          </cell>
          <cell r="K2455" t="str">
            <v>equity_ror</v>
          </cell>
          <cell r="M2455" t="str">
            <v>2010/12/1/8/A/0</v>
          </cell>
        </row>
        <row r="2456">
          <cell r="A2456" t="str">
            <v>2455</v>
          </cell>
          <cell r="B2456" t="str">
            <v>RR2_8184</v>
          </cell>
          <cell r="C2456" t="str">
            <v>184 - Current Month Activity</v>
          </cell>
          <cell r="D2456">
            <v>0</v>
          </cell>
          <cell r="F2456" t="str">
            <v>CALC</v>
          </cell>
          <cell r="H2456" t="str">
            <v>184</v>
          </cell>
          <cell r="I2456" t="str">
            <v>C</v>
          </cell>
          <cell r="J2456" t="str">
            <v>ret_req</v>
          </cell>
          <cell r="K2456" t="str">
            <v>curr_mth</v>
          </cell>
          <cell r="M2456" t="str">
            <v>2010/12/1/8/A/0</v>
          </cell>
        </row>
        <row r="2457">
          <cell r="A2457" t="str">
            <v>2456</v>
          </cell>
          <cell r="B2457" t="str">
            <v>RR6_8184</v>
          </cell>
          <cell r="C2457" t="str">
            <v>184 - Annual Debt Rate</v>
          </cell>
          <cell r="D2457">
            <v>2.2100000000000002E-2</v>
          </cell>
          <cell r="F2457" t="str">
            <v>CALC</v>
          </cell>
          <cell r="H2457" t="str">
            <v>184</v>
          </cell>
          <cell r="I2457" t="str">
            <v>C</v>
          </cell>
          <cell r="J2457" t="str">
            <v>ret_req</v>
          </cell>
          <cell r="K2457" t="str">
            <v>debt_ror</v>
          </cell>
          <cell r="M2457" t="str">
            <v>2010/12/1/8/A/0</v>
          </cell>
        </row>
        <row r="2458">
          <cell r="A2458" t="str">
            <v>2457</v>
          </cell>
          <cell r="B2458" t="str">
            <v>RR3_8184</v>
          </cell>
          <cell r="C2458" t="str">
            <v>184 - End of Month Balance</v>
          </cell>
          <cell r="D2458">
            <v>42234946</v>
          </cell>
          <cell r="F2458" t="str">
            <v>CALC</v>
          </cell>
          <cell r="H2458" t="str">
            <v>184</v>
          </cell>
          <cell r="I2458" t="str">
            <v>C</v>
          </cell>
          <cell r="J2458" t="str">
            <v>ret_req</v>
          </cell>
          <cell r="K2458" t="str">
            <v>end_bal</v>
          </cell>
          <cell r="M2458" t="str">
            <v>2010/12/1/8/A/0</v>
          </cell>
        </row>
        <row r="2459">
          <cell r="A2459" t="str">
            <v>2458</v>
          </cell>
          <cell r="B2459" t="str">
            <v>RRC_8184</v>
          </cell>
          <cell r="C2459" t="str">
            <v>184 - State Tax Amount</v>
          </cell>
          <cell r="D2459">
            <v>12267.243775966601</v>
          </cell>
          <cell r="F2459" t="str">
            <v>CALC</v>
          </cell>
          <cell r="H2459" t="str">
            <v>184</v>
          </cell>
          <cell r="I2459" t="str">
            <v>C</v>
          </cell>
          <cell r="J2459" t="str">
            <v>ret_req</v>
          </cell>
          <cell r="K2459" t="str">
            <v>state_tax_amt</v>
          </cell>
          <cell r="M2459" t="str">
            <v>2010/12/1/8/A/0</v>
          </cell>
        </row>
        <row r="2460">
          <cell r="A2460" t="str">
            <v>2459</v>
          </cell>
          <cell r="B2460" t="str">
            <v>RR4_8184</v>
          </cell>
          <cell r="C2460" t="str">
            <v>184 - Average Balance</v>
          </cell>
          <cell r="D2460">
            <v>42295979</v>
          </cell>
          <cell r="F2460" t="str">
            <v>CALC</v>
          </cell>
          <cell r="H2460" t="str">
            <v>184</v>
          </cell>
          <cell r="I2460" t="str">
            <v>C</v>
          </cell>
          <cell r="J2460" t="str">
            <v>ret_req</v>
          </cell>
          <cell r="K2460" t="str">
            <v>avg_bal</v>
          </cell>
          <cell r="M2460" t="str">
            <v>2010/12/1/8/A/0</v>
          </cell>
        </row>
        <row r="2461">
          <cell r="A2461" t="str">
            <v>2460</v>
          </cell>
          <cell r="B2461" t="str">
            <v>RR7_8184</v>
          </cell>
          <cell r="C2461" t="str">
            <v>184 - State Tax Rate</v>
          </cell>
          <cell r="D2461">
            <v>5.5E-2</v>
          </cell>
          <cell r="F2461" t="str">
            <v>CALC</v>
          </cell>
          <cell r="H2461" t="str">
            <v>184</v>
          </cell>
          <cell r="I2461" t="str">
            <v>C</v>
          </cell>
          <cell r="J2461" t="str">
            <v>ret_req</v>
          </cell>
          <cell r="K2461" t="str">
            <v>state_tax_rate</v>
          </cell>
          <cell r="M2461" t="str">
            <v>2010/12/1/8/A/0</v>
          </cell>
        </row>
        <row r="2462">
          <cell r="A2462" t="str">
            <v>2461</v>
          </cell>
          <cell r="B2462" t="str">
            <v>RRB_8184</v>
          </cell>
          <cell r="C2462" t="str">
            <v>184 - Return on Equity Amount</v>
          </cell>
          <cell r="D2462">
            <v>210773.55215070001</v>
          </cell>
          <cell r="F2462" t="str">
            <v>CALC</v>
          </cell>
          <cell r="H2462" t="str">
            <v>184</v>
          </cell>
          <cell r="I2462" t="str">
            <v>C</v>
          </cell>
          <cell r="J2462" t="str">
            <v>ret_req</v>
          </cell>
          <cell r="K2462" t="str">
            <v>equity_ror_amt</v>
          </cell>
          <cell r="M2462" t="str">
            <v>2010/12/1/8/A/0</v>
          </cell>
        </row>
        <row r="2463">
          <cell r="A2463" t="str">
            <v>2462</v>
          </cell>
          <cell r="B2463" t="str">
            <v>RR8_8184</v>
          </cell>
          <cell r="C2463" t="str">
            <v>184 - Federal Tax Rate</v>
          </cell>
          <cell r="D2463">
            <v>0.35</v>
          </cell>
          <cell r="F2463" t="str">
            <v>CALC</v>
          </cell>
          <cell r="H2463" t="str">
            <v>184</v>
          </cell>
          <cell r="I2463" t="str">
            <v>C</v>
          </cell>
          <cell r="J2463" t="str">
            <v>ret_req</v>
          </cell>
          <cell r="K2463" t="str">
            <v>fed_tax_rate</v>
          </cell>
          <cell r="M2463" t="str">
            <v>2010/12/1/8/A/0</v>
          </cell>
        </row>
        <row r="2464">
          <cell r="A2464" t="str">
            <v>2463</v>
          </cell>
          <cell r="B2464" t="str">
            <v>RRA_8184</v>
          </cell>
          <cell r="C2464" t="str">
            <v>184 - Grossed Federal Tax Rate</v>
          </cell>
          <cell r="D2464">
            <v>0.53846153846153799</v>
          </cell>
          <cell r="F2464" t="str">
            <v>CALC</v>
          </cell>
          <cell r="H2464" t="str">
            <v>184</v>
          </cell>
          <cell r="I2464" t="str">
            <v>C</v>
          </cell>
          <cell r="J2464" t="str">
            <v>ret_req</v>
          </cell>
          <cell r="K2464" t="str">
            <v>gross_fed_tax_rate</v>
          </cell>
          <cell r="M2464" t="str">
            <v>2010/12/1/8/A/0</v>
          </cell>
        </row>
        <row r="2465">
          <cell r="A2465" t="str">
            <v>2464</v>
          </cell>
          <cell r="B2465" t="str">
            <v>RR1_8184</v>
          </cell>
          <cell r="C2465" t="str">
            <v>184 - Beginning of Month Balance</v>
          </cell>
          <cell r="D2465">
            <v>42357012</v>
          </cell>
          <cell r="F2465" t="str">
            <v>PRIOR_JV</v>
          </cell>
          <cell r="H2465" t="str">
            <v>184</v>
          </cell>
          <cell r="I2465" t="str">
            <v>P</v>
          </cell>
          <cell r="J2465" t="str">
            <v>ret_req</v>
          </cell>
          <cell r="K2465" t="str">
            <v>beg_bal</v>
          </cell>
          <cell r="M2465" t="str">
            <v>2010/12/1/8/A/0</v>
          </cell>
        </row>
        <row r="2466">
          <cell r="A2466" t="str">
            <v>2465</v>
          </cell>
          <cell r="B2466" t="str">
            <v>RR9_8184</v>
          </cell>
          <cell r="C2466" t="str">
            <v>184 - Grossed State Tax Rate</v>
          </cell>
          <cell r="D2466">
            <v>5.8201058201058198E-2</v>
          </cell>
          <cell r="F2466" t="str">
            <v>CALC</v>
          </cell>
          <cell r="H2466" t="str">
            <v>184</v>
          </cell>
          <cell r="I2466" t="str">
            <v>C</v>
          </cell>
          <cell r="J2466" t="str">
            <v>ret_req</v>
          </cell>
          <cell r="K2466" t="str">
            <v>gross_state_tax_rate</v>
          </cell>
          <cell r="M2466" t="str">
            <v>2010/12/1/8/A/0</v>
          </cell>
        </row>
        <row r="2467">
          <cell r="A2467" t="str">
            <v>2466</v>
          </cell>
          <cell r="B2467" t="str">
            <v>RRD_8184</v>
          </cell>
          <cell r="C2467" t="str">
            <v>184 - Federal Tax Amount</v>
          </cell>
          <cell r="D2467">
            <v>120098.890114358</v>
          </cell>
          <cell r="F2467" t="str">
            <v>CALC</v>
          </cell>
          <cell r="H2467" t="str">
            <v>184</v>
          </cell>
          <cell r="I2467" t="str">
            <v>C</v>
          </cell>
          <cell r="J2467" t="str">
            <v>ret_req</v>
          </cell>
          <cell r="K2467" t="str">
            <v>fed_tax_amt</v>
          </cell>
          <cell r="M2467" t="str">
            <v>2010/12/1/8/A/0</v>
          </cell>
        </row>
        <row r="2468">
          <cell r="A2468" t="str">
            <v>2467</v>
          </cell>
          <cell r="B2468" t="str">
            <v>RRE_8184</v>
          </cell>
          <cell r="C2468" t="str">
            <v>184 - Return on Debt Amount</v>
          </cell>
          <cell r="D2468">
            <v>77896.504524300006</v>
          </cell>
          <cell r="F2468" t="str">
            <v>CALC</v>
          </cell>
          <cell r="H2468" t="str">
            <v>184</v>
          </cell>
          <cell r="I2468" t="str">
            <v>C</v>
          </cell>
          <cell r="J2468" t="str">
            <v>ret_req</v>
          </cell>
          <cell r="K2468" t="str">
            <v>debt_ror_amt</v>
          </cell>
          <cell r="M2468" t="str">
            <v>2010/12/1/8/A/0</v>
          </cell>
        </row>
        <row r="2469">
          <cell r="A2469" t="str">
            <v>2468</v>
          </cell>
          <cell r="B2469" t="str">
            <v>RRF_8184</v>
          </cell>
          <cell r="C2469" t="str">
            <v>184 - Total Ret Req Amount</v>
          </cell>
          <cell r="D2469">
            <v>421036.19056532503</v>
          </cell>
          <cell r="F2469" t="str">
            <v>CALC</v>
          </cell>
          <cell r="H2469" t="str">
            <v>184</v>
          </cell>
          <cell r="I2469" t="str">
            <v>C</v>
          </cell>
          <cell r="J2469" t="str">
            <v>ret_req</v>
          </cell>
          <cell r="K2469" t="str">
            <v>total_ret_req_amt</v>
          </cell>
          <cell r="M2469" t="str">
            <v>2010/12/1/8/A/0</v>
          </cell>
        </row>
        <row r="2470">
          <cell r="A2470" t="str">
            <v>2469</v>
          </cell>
          <cell r="B2470" t="str">
            <v>RRG_8184</v>
          </cell>
          <cell r="C2470" t="str">
            <v>184 - CP Allocation Factor</v>
          </cell>
          <cell r="D2470">
            <v>0.92307691999999997</v>
          </cell>
          <cell r="F2470" t="str">
            <v>CALC</v>
          </cell>
          <cell r="H2470" t="str">
            <v>184</v>
          </cell>
          <cell r="I2470" t="str">
            <v>C</v>
          </cell>
          <cell r="J2470" t="str">
            <v>ret_req</v>
          </cell>
          <cell r="K2470" t="str">
            <v>alloc_cp</v>
          </cell>
          <cell r="M2470" t="str">
            <v>2010/12/1/8/A/0</v>
          </cell>
        </row>
        <row r="2471">
          <cell r="A2471" t="str">
            <v>2470</v>
          </cell>
          <cell r="B2471" t="str">
            <v>RRH_8184</v>
          </cell>
          <cell r="C2471" t="str">
            <v>184 - GCP Allocation Factor</v>
          </cell>
          <cell r="D2471">
            <v>0</v>
          </cell>
          <cell r="F2471" t="str">
            <v>CALC</v>
          </cell>
          <cell r="H2471" t="str">
            <v>184</v>
          </cell>
          <cell r="I2471" t="str">
            <v>C</v>
          </cell>
          <cell r="J2471" t="str">
            <v>ret_req</v>
          </cell>
          <cell r="K2471" t="str">
            <v>alloc_gcp</v>
          </cell>
          <cell r="M2471" t="str">
            <v>2010/12/1/8/A/0</v>
          </cell>
        </row>
        <row r="2472">
          <cell r="A2472" t="str">
            <v>2471</v>
          </cell>
          <cell r="B2472" t="str">
            <v>RRJ_8184</v>
          </cell>
          <cell r="C2472" t="str">
            <v>184 - CP Allocation Ret Req Amount</v>
          </cell>
          <cell r="D2472">
            <v>388648.789995573</v>
          </cell>
          <cell r="F2472" t="str">
            <v>CALC</v>
          </cell>
          <cell r="H2472" t="str">
            <v>184</v>
          </cell>
          <cell r="I2472" t="str">
            <v>C</v>
          </cell>
          <cell r="J2472" t="str">
            <v>ret_req</v>
          </cell>
          <cell r="K2472" t="str">
            <v>alloc_cp_amt</v>
          </cell>
          <cell r="M2472" t="str">
            <v>2010/12/1/8/A/0</v>
          </cell>
        </row>
        <row r="2473">
          <cell r="A2473" t="str">
            <v>2472</v>
          </cell>
          <cell r="B2473" t="str">
            <v>RRK_8184</v>
          </cell>
          <cell r="C2473" t="str">
            <v>184 - GCP Allocation Ret Req Amount</v>
          </cell>
          <cell r="D2473">
            <v>0</v>
          </cell>
          <cell r="F2473" t="str">
            <v>CALC</v>
          </cell>
          <cell r="H2473" t="str">
            <v>184</v>
          </cell>
          <cell r="I2473" t="str">
            <v>C</v>
          </cell>
          <cell r="J2473" t="str">
            <v>ret_req</v>
          </cell>
          <cell r="K2473" t="str">
            <v>alloc_gcp_amt</v>
          </cell>
          <cell r="M2473" t="str">
            <v>2010/12/1/8/A/0</v>
          </cell>
        </row>
        <row r="2474">
          <cell r="A2474" t="str">
            <v>2473</v>
          </cell>
          <cell r="B2474" t="str">
            <v>RRL_8184</v>
          </cell>
          <cell r="C2474" t="str">
            <v>184 - Energy Allocation Ret Req Amount</v>
          </cell>
          <cell r="D2474">
            <v>32387.400569751699</v>
          </cell>
          <cell r="F2474" t="str">
            <v>CALC</v>
          </cell>
          <cell r="H2474" t="str">
            <v>184</v>
          </cell>
          <cell r="I2474" t="str">
            <v>C</v>
          </cell>
          <cell r="J2474" t="str">
            <v>ret_req</v>
          </cell>
          <cell r="K2474" t="str">
            <v>alloc_engy_amt</v>
          </cell>
          <cell r="M2474" t="str">
            <v>2010/12/1/8/A/0</v>
          </cell>
        </row>
        <row r="2475">
          <cell r="A2475" t="str">
            <v>2474</v>
          </cell>
          <cell r="B2475" t="str">
            <v>RRI_8184</v>
          </cell>
          <cell r="C2475" t="str">
            <v>184 - Energy Allocation Factor</v>
          </cell>
          <cell r="D2475">
            <v>7.6923080000000005E-2</v>
          </cell>
          <cell r="F2475" t="str">
            <v>CALC</v>
          </cell>
          <cell r="H2475" t="str">
            <v>184</v>
          </cell>
          <cell r="I2475" t="str">
            <v>C</v>
          </cell>
          <cell r="J2475" t="str">
            <v>ret_req</v>
          </cell>
          <cell r="K2475" t="str">
            <v>alloc_energy</v>
          </cell>
          <cell r="M2475" t="str">
            <v>2010/12/1/8/A/0</v>
          </cell>
        </row>
        <row r="2476">
          <cell r="A2476" t="str">
            <v>2475</v>
          </cell>
          <cell r="B2476" t="str">
            <v>RRM_8184</v>
          </cell>
          <cell r="C2476" t="str">
            <v>184 - CP Jurisdictional Factor</v>
          </cell>
          <cell r="D2476">
            <v>0.98031049999999997</v>
          </cell>
          <cell r="F2476" t="str">
            <v>CALC</v>
          </cell>
          <cell r="H2476" t="str">
            <v>184</v>
          </cell>
          <cell r="I2476" t="str">
            <v>C</v>
          </cell>
          <cell r="J2476" t="str">
            <v>ret_req</v>
          </cell>
          <cell r="K2476" t="str">
            <v>juris_cp</v>
          </cell>
          <cell r="M2476" t="str">
            <v>2010/12/1/8/A/0</v>
          </cell>
        </row>
        <row r="2477">
          <cell r="A2477" t="str">
            <v>2476</v>
          </cell>
          <cell r="B2477" t="str">
            <v>RRN_8184</v>
          </cell>
          <cell r="C2477" t="str">
            <v>184 - GCP Jurisdictional Factor</v>
          </cell>
          <cell r="D2477">
            <v>1</v>
          </cell>
          <cell r="F2477" t="str">
            <v>CALC</v>
          </cell>
          <cell r="H2477" t="str">
            <v>184</v>
          </cell>
          <cell r="I2477" t="str">
            <v>C</v>
          </cell>
          <cell r="J2477" t="str">
            <v>ret_req</v>
          </cell>
          <cell r="K2477" t="str">
            <v>juris_gcp</v>
          </cell>
          <cell r="M2477" t="str">
            <v>2010/12/1/8/A/0</v>
          </cell>
        </row>
        <row r="2478">
          <cell r="A2478" t="str">
            <v>2477</v>
          </cell>
          <cell r="B2478" t="str">
            <v>RRO_8184</v>
          </cell>
          <cell r="C2478" t="str">
            <v>184 - Energy Jurisdictional Factor</v>
          </cell>
          <cell r="D2478">
            <v>0.980271</v>
          </cell>
          <cell r="F2478" t="str">
            <v>CALC</v>
          </cell>
          <cell r="H2478" t="str">
            <v>184</v>
          </cell>
          <cell r="I2478" t="str">
            <v>C</v>
          </cell>
          <cell r="J2478" t="str">
            <v>ret_req</v>
          </cell>
          <cell r="K2478" t="str">
            <v>juris_energy</v>
          </cell>
          <cell r="M2478" t="str">
            <v>2010/12/1/8/A/0</v>
          </cell>
        </row>
        <row r="2479">
          <cell r="A2479" t="str">
            <v>2478</v>
          </cell>
          <cell r="B2479" t="str">
            <v>RRP_8184</v>
          </cell>
          <cell r="C2479" t="str">
            <v>184 - CP Jurisdictional Ret Req Amount</v>
          </cell>
          <cell r="D2479">
            <v>380996.48964495602</v>
          </cell>
          <cell r="F2479" t="str">
            <v>CALC</v>
          </cell>
          <cell r="H2479" t="str">
            <v>184</v>
          </cell>
          <cell r="I2479" t="str">
            <v>C</v>
          </cell>
          <cell r="J2479" t="str">
            <v>ret_req</v>
          </cell>
          <cell r="K2479" t="str">
            <v>juris_cp_amt</v>
          </cell>
          <cell r="M2479" t="str">
            <v>2010/12/1/8/A/0</v>
          </cell>
        </row>
        <row r="2480">
          <cell r="A2480" t="str">
            <v>2479</v>
          </cell>
          <cell r="B2480" t="str">
            <v>RRQ_8184</v>
          </cell>
          <cell r="C2480" t="str">
            <v>184 - GCP Jurisdictional Ret Req Amount</v>
          </cell>
          <cell r="D2480">
            <v>0</v>
          </cell>
          <cell r="F2480" t="str">
            <v>CALC</v>
          </cell>
          <cell r="H2480" t="str">
            <v>184</v>
          </cell>
          <cell r="I2480" t="str">
            <v>C</v>
          </cell>
          <cell r="J2480" t="str">
            <v>ret_req</v>
          </cell>
          <cell r="K2480" t="str">
            <v>juris_gcp_amt</v>
          </cell>
          <cell r="M2480" t="str">
            <v>2010/12/1/8/A/0</v>
          </cell>
        </row>
        <row r="2481">
          <cell r="A2481" t="str">
            <v>2480</v>
          </cell>
          <cell r="B2481" t="str">
            <v>RRR_8184</v>
          </cell>
          <cell r="C2481" t="str">
            <v>184 - Energy Jurisdictional Ret Req Amount</v>
          </cell>
          <cell r="D2481">
            <v>31748.429543911101</v>
          </cell>
          <cell r="F2481" t="str">
            <v>CALC</v>
          </cell>
          <cell r="H2481" t="str">
            <v>184</v>
          </cell>
          <cell r="I2481" t="str">
            <v>C</v>
          </cell>
          <cell r="J2481" t="str">
            <v>ret_req</v>
          </cell>
          <cell r="K2481" t="str">
            <v>juris_energy_amt</v>
          </cell>
          <cell r="M2481" t="str">
            <v>2010/12/1/8/A/0</v>
          </cell>
        </row>
        <row r="2482">
          <cell r="A2482" t="str">
            <v>2481</v>
          </cell>
          <cell r="B2482" t="str">
            <v>RRS_8184</v>
          </cell>
          <cell r="C2482" t="str">
            <v>184 - Total Jurisdictional Ret Req Amount</v>
          </cell>
          <cell r="D2482">
            <v>412744.91918886697</v>
          </cell>
          <cell r="F2482" t="str">
            <v>CALC</v>
          </cell>
          <cell r="H2482" t="str">
            <v>184</v>
          </cell>
          <cell r="I2482" t="str">
            <v>C</v>
          </cell>
          <cell r="J2482" t="str">
            <v>ret_req</v>
          </cell>
          <cell r="K2482" t="str">
            <v>total_juris_amt</v>
          </cell>
          <cell r="M2482" t="str">
            <v>2010/12/1/8/A/0</v>
          </cell>
        </row>
        <row r="2483">
          <cell r="A2483" t="str">
            <v>2482</v>
          </cell>
          <cell r="B2483" t="str">
            <v>255_3120</v>
          </cell>
          <cell r="C2483" t="str">
            <v xml:space="preserve">ACCUM AMORT CONVERTIBLE ITC                       </v>
          </cell>
          <cell r="D2483">
            <v>1708924</v>
          </cell>
          <cell r="E2483" t="str">
            <v>255312</v>
          </cell>
          <cell r="F2483" t="str">
            <v>WALKER</v>
          </cell>
          <cell r="G2483" t="str">
            <v>LTD</v>
          </cell>
          <cell r="H2483" t="str">
            <v>184</v>
          </cell>
          <cell r="M2483" t="str">
            <v>2010/12/1/8/A/0</v>
          </cell>
        </row>
        <row r="2484">
          <cell r="A2484" t="str">
            <v>2483</v>
          </cell>
          <cell r="B2484" t="str">
            <v>DIS_8037</v>
          </cell>
          <cell r="C2484" t="str">
            <v>8037 - Dismantlement for Desoto</v>
          </cell>
          <cell r="D2484">
            <v>6059</v>
          </cell>
          <cell r="F2484" t="str">
            <v>MANUAL</v>
          </cell>
          <cell r="I2484" t="str">
            <v>M</v>
          </cell>
          <cell r="J2484" t="str">
            <v>cap_exp</v>
          </cell>
          <cell r="K2484" t="str">
            <v>depr_exp</v>
          </cell>
          <cell r="M2484" t="str">
            <v>2010/12/1/8/A/0</v>
          </cell>
        </row>
        <row r="2485">
          <cell r="A2485" t="str">
            <v>2484</v>
          </cell>
          <cell r="B2485" t="str">
            <v>CI1_8042</v>
          </cell>
          <cell r="C2485" t="str">
            <v>8042 - Depreciation Expense</v>
          </cell>
          <cell r="D2485">
            <v>2695.16</v>
          </cell>
          <cell r="F2485" t="str">
            <v>CATS</v>
          </cell>
          <cell r="H2485" t="str">
            <v>8042</v>
          </cell>
          <cell r="I2485" t="str">
            <v>A</v>
          </cell>
          <cell r="J2485" t="str">
            <v>cap_exp</v>
          </cell>
          <cell r="K2485" t="str">
            <v>depr_exp</v>
          </cell>
          <cell r="M2485" t="str">
            <v>2010/12/1/8/A/0</v>
          </cell>
        </row>
        <row r="2486">
          <cell r="A2486" t="str">
            <v>2485</v>
          </cell>
          <cell r="B2486" t="str">
            <v>CI4_8042</v>
          </cell>
          <cell r="C2486" t="str">
            <v>8042 - CWIP Current Month</v>
          </cell>
          <cell r="D2486">
            <v>76567.25</v>
          </cell>
          <cell r="F2486" t="str">
            <v>CATS</v>
          </cell>
          <cell r="H2486" t="str">
            <v>8042</v>
          </cell>
          <cell r="I2486" t="str">
            <v>A</v>
          </cell>
          <cell r="J2486" t="str">
            <v>cap_exp</v>
          </cell>
          <cell r="K2486" t="str">
            <v>cwip_curr_mth</v>
          </cell>
          <cell r="M2486" t="str">
            <v>2010/12/1/8/A/0</v>
          </cell>
        </row>
        <row r="2487">
          <cell r="A2487" t="str">
            <v>2486</v>
          </cell>
          <cell r="B2487" t="str">
            <v>CI5_8042</v>
          </cell>
          <cell r="C2487" t="str">
            <v>8042 - End of Month CWIP Balance</v>
          </cell>
          <cell r="D2487">
            <v>-5.35</v>
          </cell>
          <cell r="F2487" t="str">
            <v>CATS</v>
          </cell>
          <cell r="H2487" t="str">
            <v>8042</v>
          </cell>
          <cell r="J2487" t="str">
            <v>cap_exp</v>
          </cell>
          <cell r="K2487" t="str">
            <v>end_cwip_bal</v>
          </cell>
          <cell r="M2487" t="str">
            <v>2010/12/1/8/A/0</v>
          </cell>
        </row>
        <row r="2488">
          <cell r="A2488" t="str">
            <v>2487</v>
          </cell>
          <cell r="B2488" t="str">
            <v>CI7_8042</v>
          </cell>
          <cell r="C2488" t="str">
            <v>8042 - Plant Additions</v>
          </cell>
          <cell r="D2488">
            <v>3593540.81</v>
          </cell>
          <cell r="F2488" t="str">
            <v>CATS</v>
          </cell>
          <cell r="H2488" t="str">
            <v>8042</v>
          </cell>
          <cell r="I2488" t="str">
            <v>A</v>
          </cell>
          <cell r="J2488" t="str">
            <v>cap_exp</v>
          </cell>
          <cell r="K2488" t="str">
            <v>plt_add</v>
          </cell>
          <cell r="M2488" t="str">
            <v>2010/12/1/8/A/0</v>
          </cell>
        </row>
        <row r="2489">
          <cell r="A2489" t="str">
            <v>2488</v>
          </cell>
          <cell r="B2489" t="str">
            <v>CI8_8042</v>
          </cell>
          <cell r="C2489" t="str">
            <v>8042 - Retirements</v>
          </cell>
          <cell r="D2489">
            <v>0</v>
          </cell>
          <cell r="F2489" t="str">
            <v>CATS</v>
          </cell>
          <cell r="H2489" t="str">
            <v>8042</v>
          </cell>
          <cell r="I2489" t="str">
            <v>A</v>
          </cell>
          <cell r="J2489" t="str">
            <v>cap_exp</v>
          </cell>
          <cell r="K2489" t="str">
            <v>ret</v>
          </cell>
          <cell r="M2489" t="str">
            <v>2010/12/1/8/A/0</v>
          </cell>
        </row>
        <row r="2490">
          <cell r="A2490" t="str">
            <v>2489</v>
          </cell>
          <cell r="B2490" t="str">
            <v>CI9_8042</v>
          </cell>
          <cell r="C2490" t="str">
            <v>8042 - Plant Trans and Adjs</v>
          </cell>
          <cell r="D2490">
            <v>0</v>
          </cell>
          <cell r="F2490" t="str">
            <v>CATS</v>
          </cell>
          <cell r="H2490" t="str">
            <v>8042</v>
          </cell>
          <cell r="I2490" t="str">
            <v>A</v>
          </cell>
          <cell r="J2490" t="str">
            <v>cap_exp</v>
          </cell>
          <cell r="K2490" t="str">
            <v>plt_tradjs</v>
          </cell>
          <cell r="M2490" t="str">
            <v>2010/12/1/8/A/0</v>
          </cell>
        </row>
        <row r="2491">
          <cell r="A2491" t="str">
            <v>2490</v>
          </cell>
          <cell r="B2491" t="str">
            <v>CIA_8042</v>
          </cell>
          <cell r="C2491" t="str">
            <v>8042 - Reserve Removal Cost</v>
          </cell>
          <cell r="D2491">
            <v>0</v>
          </cell>
          <cell r="F2491" t="str">
            <v>CATS</v>
          </cell>
          <cell r="H2491" t="str">
            <v>8042</v>
          </cell>
          <cell r="I2491" t="str">
            <v>A</v>
          </cell>
          <cell r="J2491" t="str">
            <v>cap_exp</v>
          </cell>
          <cell r="K2491" t="str">
            <v>resv_rem_cost</v>
          </cell>
          <cell r="M2491" t="str">
            <v>2010/12/1/8/A/0</v>
          </cell>
        </row>
        <row r="2492">
          <cell r="A2492" t="str">
            <v>2491</v>
          </cell>
          <cell r="B2492" t="str">
            <v>CIB_8042</v>
          </cell>
          <cell r="C2492" t="str">
            <v>8042 - Reserve Salvage</v>
          </cell>
          <cell r="D2492">
            <v>0</v>
          </cell>
          <cell r="F2492" t="str">
            <v>CATS</v>
          </cell>
          <cell r="H2492" t="str">
            <v>8042</v>
          </cell>
          <cell r="I2492" t="str">
            <v>A</v>
          </cell>
          <cell r="J2492" t="str">
            <v>cap_exp</v>
          </cell>
          <cell r="K2492" t="str">
            <v>resv_salv</v>
          </cell>
          <cell r="M2492" t="str">
            <v>2010/12/1/8/A/0</v>
          </cell>
        </row>
        <row r="2493">
          <cell r="A2493" t="str">
            <v>2492</v>
          </cell>
          <cell r="B2493" t="str">
            <v>CIC_8042</v>
          </cell>
          <cell r="C2493" t="str">
            <v>8042 - Reserve Trans and Adjs</v>
          </cell>
          <cell r="D2493">
            <v>0</v>
          </cell>
          <cell r="F2493" t="str">
            <v>CATS</v>
          </cell>
          <cell r="H2493" t="str">
            <v>8042</v>
          </cell>
          <cell r="I2493" t="str">
            <v>A</v>
          </cell>
          <cell r="J2493" t="str">
            <v>cap_exp</v>
          </cell>
          <cell r="K2493" t="str">
            <v>resv_tradjs</v>
          </cell>
          <cell r="M2493" t="str">
            <v>2010/12/1/8/A/0</v>
          </cell>
        </row>
        <row r="2494">
          <cell r="A2494" t="str">
            <v>2493</v>
          </cell>
          <cell r="B2494" t="str">
            <v>CIP_8042</v>
          </cell>
          <cell r="C2494" t="str">
            <v>8042 - Beginning of Month Plant Balance</v>
          </cell>
          <cell r="D2494">
            <v>0</v>
          </cell>
          <cell r="F2494" t="str">
            <v>PRIOR_JV</v>
          </cell>
          <cell r="H2494" t="str">
            <v>8042</v>
          </cell>
          <cell r="I2494" t="str">
            <v>P</v>
          </cell>
          <cell r="J2494" t="str">
            <v>cap_exp</v>
          </cell>
          <cell r="K2494" t="str">
            <v>beg_plant_bal</v>
          </cell>
          <cell r="M2494" t="str">
            <v>2010/12/1/8/A/0</v>
          </cell>
        </row>
        <row r="2495">
          <cell r="A2495" t="str">
            <v>2494</v>
          </cell>
          <cell r="B2495" t="str">
            <v>CIQ_8042</v>
          </cell>
          <cell r="C2495" t="str">
            <v>8042 - Beginning of Month Reserve Balance</v>
          </cell>
          <cell r="D2495">
            <v>0</v>
          </cell>
          <cell r="F2495" t="str">
            <v>PRIOR_JV</v>
          </cell>
          <cell r="H2495" t="str">
            <v>8042</v>
          </cell>
          <cell r="I2495" t="str">
            <v>P</v>
          </cell>
          <cell r="J2495" t="str">
            <v>cap_exp</v>
          </cell>
          <cell r="K2495" t="str">
            <v>beg_resv_bal</v>
          </cell>
          <cell r="M2495" t="str">
            <v>2010/12/1/8/A/0</v>
          </cell>
        </row>
        <row r="2496">
          <cell r="A2496" t="str">
            <v>2495</v>
          </cell>
          <cell r="B2496" t="str">
            <v>CIR_8042</v>
          </cell>
          <cell r="C2496" t="str">
            <v>8042 - End of Month Plant Balance</v>
          </cell>
          <cell r="D2496">
            <v>3593540.81</v>
          </cell>
          <cell r="F2496" t="str">
            <v>CALC</v>
          </cell>
          <cell r="H2496" t="str">
            <v>8042</v>
          </cell>
          <cell r="J2496" t="str">
            <v>cap_exp</v>
          </cell>
          <cell r="K2496" t="str">
            <v>end_plant_bal</v>
          </cell>
          <cell r="M2496" t="str">
            <v>2010/12/1/8/A/0</v>
          </cell>
        </row>
        <row r="2497">
          <cell r="A2497" t="str">
            <v>2496</v>
          </cell>
          <cell r="B2497" t="str">
            <v>CIS_8042</v>
          </cell>
          <cell r="C2497" t="str">
            <v>8042 - End of Month Reserve Balance</v>
          </cell>
          <cell r="D2497">
            <v>2695.16</v>
          </cell>
          <cell r="F2497" t="str">
            <v>CALC</v>
          </cell>
          <cell r="H2497" t="str">
            <v>8042</v>
          </cell>
          <cell r="J2497" t="str">
            <v>cap_exp</v>
          </cell>
          <cell r="K2497" t="str">
            <v>end_resv_bal</v>
          </cell>
          <cell r="M2497" t="str">
            <v>2010/12/1/8/A/0</v>
          </cell>
        </row>
        <row r="2498">
          <cell r="A2498" t="str">
            <v>2497</v>
          </cell>
          <cell r="B2498" t="str">
            <v>CO1_8042</v>
          </cell>
          <cell r="C2498" t="str">
            <v>8042 - Beginning of Month Net Book</v>
          </cell>
          <cell r="D2498">
            <v>0</v>
          </cell>
          <cell r="F2498" t="str">
            <v>CALC</v>
          </cell>
          <cell r="H2498" t="str">
            <v>8042</v>
          </cell>
          <cell r="J2498" t="str">
            <v>cap_exp</v>
          </cell>
          <cell r="K2498" t="str">
            <v>beg_net_book</v>
          </cell>
          <cell r="M2498" t="str">
            <v>2010/12/1/8/A/0</v>
          </cell>
        </row>
        <row r="2499">
          <cell r="A2499" t="str">
            <v>2498</v>
          </cell>
          <cell r="B2499" t="str">
            <v>CO2_8042</v>
          </cell>
          <cell r="C2499" t="str">
            <v>8042 - End of Month Net Book</v>
          </cell>
          <cell r="D2499">
            <v>3590845.65</v>
          </cell>
          <cell r="F2499" t="str">
            <v>CALC</v>
          </cell>
          <cell r="H2499" t="str">
            <v>8042</v>
          </cell>
          <cell r="J2499" t="str">
            <v>cap_exp</v>
          </cell>
          <cell r="K2499" t="str">
            <v>end_net_book</v>
          </cell>
          <cell r="M2499" t="str">
            <v>2010/12/1/8/A/0</v>
          </cell>
        </row>
        <row r="2500">
          <cell r="A2500" t="str">
            <v>2499</v>
          </cell>
          <cell r="B2500" t="str">
            <v>CO3_8042</v>
          </cell>
          <cell r="C2500" t="str">
            <v>8042 - Average Net Book</v>
          </cell>
          <cell r="D2500">
            <v>1795422.825</v>
          </cell>
          <cell r="F2500" t="str">
            <v>CALC</v>
          </cell>
          <cell r="H2500" t="str">
            <v>8042</v>
          </cell>
          <cell r="J2500" t="str">
            <v>cap_exp</v>
          </cell>
          <cell r="K2500" t="str">
            <v>avg_net_book</v>
          </cell>
          <cell r="M2500" t="str">
            <v>2010/12/1/8/A/0</v>
          </cell>
        </row>
        <row r="2501">
          <cell r="A2501" t="str">
            <v>2500</v>
          </cell>
          <cell r="B2501" t="str">
            <v>CO4_8042</v>
          </cell>
          <cell r="C2501" t="str">
            <v>8042 - Annual Equity Rate</v>
          </cell>
          <cell r="D2501">
            <v>4.7018999999999998E-2</v>
          </cell>
          <cell r="F2501" t="str">
            <v>CALC</v>
          </cell>
          <cell r="H2501" t="str">
            <v>8042</v>
          </cell>
          <cell r="J2501" t="str">
            <v>cap_exp</v>
          </cell>
          <cell r="K2501" t="str">
            <v>equity_ror</v>
          </cell>
          <cell r="M2501" t="str">
            <v>2010/12/1/8/A/0</v>
          </cell>
        </row>
        <row r="2502">
          <cell r="A2502" t="str">
            <v>2501</v>
          </cell>
          <cell r="B2502" t="str">
            <v>CO5_8042</v>
          </cell>
          <cell r="C2502" t="str">
            <v>8042 - Annual Debt Rate</v>
          </cell>
          <cell r="D2502">
            <v>1.9473000000000001E-2</v>
          </cell>
          <cell r="F2502" t="str">
            <v>CALC</v>
          </cell>
          <cell r="H2502" t="str">
            <v>8042</v>
          </cell>
          <cell r="J2502" t="str">
            <v>cap_exp</v>
          </cell>
          <cell r="K2502" t="str">
            <v>debt_ror</v>
          </cell>
          <cell r="M2502" t="str">
            <v>2010/12/1/8/A/0</v>
          </cell>
        </row>
        <row r="2503">
          <cell r="A2503" t="str">
            <v>2502</v>
          </cell>
          <cell r="B2503" t="str">
            <v>CO6_8042</v>
          </cell>
          <cell r="C2503" t="str">
            <v>8042 - State Tax Rate</v>
          </cell>
          <cell r="D2503">
            <v>5.5E-2</v>
          </cell>
          <cell r="F2503" t="str">
            <v>CALC</v>
          </cell>
          <cell r="H2503" t="str">
            <v>8042</v>
          </cell>
          <cell r="J2503" t="str">
            <v>cap_exp</v>
          </cell>
          <cell r="K2503" t="str">
            <v>state_tax_rate</v>
          </cell>
          <cell r="M2503" t="str">
            <v>2010/12/1/8/A/0</v>
          </cell>
        </row>
        <row r="2504">
          <cell r="A2504" t="str">
            <v>2503</v>
          </cell>
          <cell r="B2504" t="str">
            <v>CO7_8042</v>
          </cell>
          <cell r="C2504" t="str">
            <v>8042 - Federal Tax Rate</v>
          </cell>
          <cell r="D2504">
            <v>0.35</v>
          </cell>
          <cell r="F2504" t="str">
            <v>CALC</v>
          </cell>
          <cell r="H2504" t="str">
            <v>8042</v>
          </cell>
          <cell r="J2504" t="str">
            <v>cap_exp</v>
          </cell>
          <cell r="K2504" t="str">
            <v>fed_tax_rate</v>
          </cell>
          <cell r="M2504" t="str">
            <v>2010/12/1/8/A/0</v>
          </cell>
        </row>
        <row r="2505">
          <cell r="A2505" t="str">
            <v>2504</v>
          </cell>
          <cell r="B2505" t="str">
            <v>CO8_8042</v>
          </cell>
          <cell r="C2505" t="str">
            <v>8042 - Grossed State Tax Rate</v>
          </cell>
          <cell r="D2505">
            <v>5.8201058201058198E-2</v>
          </cell>
          <cell r="F2505" t="str">
            <v>CALC</v>
          </cell>
          <cell r="H2505" t="str">
            <v>8042</v>
          </cell>
          <cell r="J2505" t="str">
            <v>cap_exp</v>
          </cell>
          <cell r="K2505" t="str">
            <v>gross_state_tax_rate</v>
          </cell>
          <cell r="M2505" t="str">
            <v>2010/12/1/8/A/0</v>
          </cell>
        </row>
        <row r="2506">
          <cell r="A2506" t="str">
            <v>2505</v>
          </cell>
          <cell r="B2506" t="str">
            <v>CO9_8042</v>
          </cell>
          <cell r="C2506" t="str">
            <v>8042 - Grossed Federal Tax Rate</v>
          </cell>
          <cell r="D2506">
            <v>0.53846153846153799</v>
          </cell>
          <cell r="F2506" t="str">
            <v>CALC</v>
          </cell>
          <cell r="H2506" t="str">
            <v>8042</v>
          </cell>
          <cell r="J2506" t="str">
            <v>cap_exp</v>
          </cell>
          <cell r="K2506" t="str">
            <v>gross_fed_tax_rate</v>
          </cell>
          <cell r="M2506" t="str">
            <v>2010/12/1/8/A/0</v>
          </cell>
        </row>
        <row r="2507">
          <cell r="A2507" t="str">
            <v>2506</v>
          </cell>
          <cell r="B2507" t="str">
            <v>COA_8042</v>
          </cell>
          <cell r="C2507" t="str">
            <v>8042 - Return on Equity Amount</v>
          </cell>
          <cell r="D2507">
            <v>7035.0052551975004</v>
          </cell>
          <cell r="F2507" t="str">
            <v>CALC</v>
          </cell>
          <cell r="H2507" t="str">
            <v>8042</v>
          </cell>
          <cell r="J2507" t="str">
            <v>cap_exp</v>
          </cell>
          <cell r="K2507" t="str">
            <v>equity_ror_amt</v>
          </cell>
          <cell r="M2507" t="str">
            <v>2010/12/1/8/A/0</v>
          </cell>
        </row>
        <row r="2508">
          <cell r="A2508" t="str">
            <v>2507</v>
          </cell>
          <cell r="B2508" t="str">
            <v>COB_8042</v>
          </cell>
          <cell r="C2508" t="str">
            <v>8042 - State Tax Amount</v>
          </cell>
          <cell r="D2508">
            <v>409.44475030249902</v>
          </cell>
          <cell r="F2508" t="str">
            <v>CALC</v>
          </cell>
          <cell r="H2508" t="str">
            <v>8042</v>
          </cell>
          <cell r="J2508" t="str">
            <v>cap_exp</v>
          </cell>
          <cell r="K2508" t="str">
            <v>state_tax_amt</v>
          </cell>
          <cell r="M2508" t="str">
            <v>2010/12/1/8/A/0</v>
          </cell>
        </row>
        <row r="2509">
          <cell r="A2509" t="str">
            <v>2508</v>
          </cell>
          <cell r="B2509" t="str">
            <v>COC_8042</v>
          </cell>
          <cell r="C2509" t="str">
            <v>8042 - Federal Tax Amount</v>
          </cell>
          <cell r="D2509">
            <v>4008.55000296153</v>
          </cell>
          <cell r="F2509" t="str">
            <v>CALC</v>
          </cell>
          <cell r="H2509" t="str">
            <v>8042</v>
          </cell>
          <cell r="J2509" t="str">
            <v>cap_exp</v>
          </cell>
          <cell r="K2509" t="str">
            <v>fed_tax_amt</v>
          </cell>
          <cell r="M2509" t="str">
            <v>2010/12/1/8/A/0</v>
          </cell>
        </row>
        <row r="2510">
          <cell r="A2510" t="str">
            <v>2509</v>
          </cell>
          <cell r="B2510" t="str">
            <v>COD_8042</v>
          </cell>
          <cell r="C2510" t="str">
            <v>8042 - Return on Debt Amount</v>
          </cell>
          <cell r="D2510">
            <v>2913.6121604099999</v>
          </cell>
          <cell r="F2510" t="str">
            <v>CALC</v>
          </cell>
          <cell r="H2510" t="str">
            <v>8042</v>
          </cell>
          <cell r="J2510" t="str">
            <v>cap_exp</v>
          </cell>
          <cell r="K2510" t="str">
            <v>debt_ror_amt</v>
          </cell>
          <cell r="M2510" t="str">
            <v>2010/12/1/8/A/0</v>
          </cell>
        </row>
        <row r="2511">
          <cell r="A2511" t="str">
            <v>2510</v>
          </cell>
          <cell r="B2511" t="str">
            <v>COE_8042</v>
          </cell>
          <cell r="C2511" t="str">
            <v>8042 - Total Cap Exp Amount</v>
          </cell>
          <cell r="D2511">
            <v>17061.772168871499</v>
          </cell>
          <cell r="F2511" t="str">
            <v>CALC</v>
          </cell>
          <cell r="H2511" t="str">
            <v>8042</v>
          </cell>
          <cell r="J2511" t="str">
            <v>cap_exp</v>
          </cell>
          <cell r="K2511" t="str">
            <v>total_amt</v>
          </cell>
          <cell r="M2511" t="str">
            <v>2010/12/1/8/A/0</v>
          </cell>
        </row>
        <row r="2512">
          <cell r="A2512" t="str">
            <v>2511</v>
          </cell>
          <cell r="B2512" t="str">
            <v>COF_8042</v>
          </cell>
          <cell r="C2512" t="str">
            <v>8042 - CP Allocation Factor</v>
          </cell>
          <cell r="D2512">
            <v>0.92307691999999997</v>
          </cell>
          <cell r="F2512" t="str">
            <v>CALC</v>
          </cell>
          <cell r="H2512" t="str">
            <v>8042</v>
          </cell>
          <cell r="J2512" t="str">
            <v>cap_exp</v>
          </cell>
          <cell r="K2512" t="str">
            <v>alloc_cp</v>
          </cell>
          <cell r="M2512" t="str">
            <v>2010/12/1/8/A/0</v>
          </cell>
        </row>
        <row r="2513">
          <cell r="A2513" t="str">
            <v>2512</v>
          </cell>
          <cell r="B2513" t="str">
            <v>COG_8042</v>
          </cell>
          <cell r="C2513" t="str">
            <v>8042 - GCP Allocation Factor</v>
          </cell>
          <cell r="D2513">
            <v>0</v>
          </cell>
          <cell r="F2513" t="str">
            <v>CALC</v>
          </cell>
          <cell r="H2513" t="str">
            <v>8042</v>
          </cell>
          <cell r="J2513" t="str">
            <v>cap_exp</v>
          </cell>
          <cell r="K2513" t="str">
            <v>alloc_gcp</v>
          </cell>
          <cell r="M2513" t="str">
            <v>2010/12/1/8/A/0</v>
          </cell>
        </row>
        <row r="2514">
          <cell r="A2514" t="str">
            <v>2513</v>
          </cell>
          <cell r="B2514" t="str">
            <v>COH_8042</v>
          </cell>
          <cell r="C2514" t="str">
            <v>8042 - Energy Allocation Factor</v>
          </cell>
          <cell r="D2514">
            <v>7.6923080000000005E-2</v>
          </cell>
          <cell r="F2514" t="str">
            <v>CALC</v>
          </cell>
          <cell r="H2514" t="str">
            <v>8042</v>
          </cell>
          <cell r="J2514" t="str">
            <v>cap_exp</v>
          </cell>
          <cell r="K2514" t="str">
            <v>alloc_engy</v>
          </cell>
          <cell r="M2514" t="str">
            <v>2010/12/1/8/A/0</v>
          </cell>
        </row>
        <row r="2515">
          <cell r="A2515" t="str">
            <v>2514</v>
          </cell>
          <cell r="B2515" t="str">
            <v>COI_8042</v>
          </cell>
          <cell r="C2515" t="str">
            <v>8042 - CP Allocation Cap Exp Amount</v>
          </cell>
          <cell r="D2515">
            <v>15749.328103383599</v>
          </cell>
          <cell r="F2515" t="str">
            <v>CALC</v>
          </cell>
          <cell r="H2515" t="str">
            <v>8042</v>
          </cell>
          <cell r="J2515" t="str">
            <v>cap_exp</v>
          </cell>
          <cell r="K2515" t="str">
            <v>alloc_cp_amt</v>
          </cell>
          <cell r="M2515" t="str">
            <v>2010/12/1/8/A/0</v>
          </cell>
        </row>
        <row r="2516">
          <cell r="A2516" t="str">
            <v>2515</v>
          </cell>
          <cell r="B2516" t="str">
            <v>COJ_8042</v>
          </cell>
          <cell r="C2516" t="str">
            <v>8042 - GCP Allocation Cap Exp Amount</v>
          </cell>
          <cell r="D2516">
            <v>0</v>
          </cell>
          <cell r="F2516" t="str">
            <v>CALC</v>
          </cell>
          <cell r="H2516" t="str">
            <v>8042</v>
          </cell>
          <cell r="J2516" t="str">
            <v>cap_exp</v>
          </cell>
          <cell r="K2516" t="str">
            <v>alloc_gcp_amt</v>
          </cell>
          <cell r="M2516" t="str">
            <v>2010/12/1/8/A/0</v>
          </cell>
        </row>
        <row r="2517">
          <cell r="A2517" t="str">
            <v>2516</v>
          </cell>
          <cell r="B2517" t="str">
            <v>COK_8042</v>
          </cell>
          <cell r="C2517" t="str">
            <v>8042 - Energy Allocation Cap Exp Amount</v>
          </cell>
          <cell r="D2517">
            <v>1312.4440654878699</v>
          </cell>
          <cell r="F2517" t="str">
            <v>CALC</v>
          </cell>
          <cell r="H2517" t="str">
            <v>8042</v>
          </cell>
          <cell r="J2517" t="str">
            <v>cap_exp</v>
          </cell>
          <cell r="K2517" t="str">
            <v>alloc_engy_amt</v>
          </cell>
          <cell r="M2517" t="str">
            <v>2010/12/1/8/A/0</v>
          </cell>
        </row>
        <row r="2518">
          <cell r="A2518" t="str">
            <v>2517</v>
          </cell>
          <cell r="B2518" t="str">
            <v>COL_8042</v>
          </cell>
          <cell r="C2518" t="str">
            <v>8042 - CP Jurisdictional Factor</v>
          </cell>
          <cell r="D2518">
            <v>0.98031049999999997</v>
          </cell>
          <cell r="F2518" t="str">
            <v>CALC</v>
          </cell>
          <cell r="H2518" t="str">
            <v>8042</v>
          </cell>
          <cell r="J2518" t="str">
            <v>cap_exp</v>
          </cell>
          <cell r="K2518" t="str">
            <v>juris_cp_factor</v>
          </cell>
          <cell r="M2518" t="str">
            <v>2010/12/1/8/A/0</v>
          </cell>
        </row>
        <row r="2519">
          <cell r="A2519" t="str">
            <v>2518</v>
          </cell>
          <cell r="B2519" t="str">
            <v>COM_8042</v>
          </cell>
          <cell r="C2519" t="str">
            <v>8042 - GCP Jurisdictional Factor</v>
          </cell>
          <cell r="D2519">
            <v>1</v>
          </cell>
          <cell r="F2519" t="str">
            <v>CALC</v>
          </cell>
          <cell r="H2519" t="str">
            <v>8042</v>
          </cell>
          <cell r="J2519" t="str">
            <v>cap_exp</v>
          </cell>
          <cell r="K2519" t="str">
            <v>juris_gcp_factor</v>
          </cell>
          <cell r="M2519" t="str">
            <v>2010/12/1/8/A/0</v>
          </cell>
        </row>
        <row r="2520">
          <cell r="A2520" t="str">
            <v>2519</v>
          </cell>
          <cell r="B2520" t="str">
            <v>CON_8042</v>
          </cell>
          <cell r="C2520" t="str">
            <v>8042 - Energy Jurisdictional Factor</v>
          </cell>
          <cell r="D2520">
            <v>0.980271</v>
          </cell>
          <cell r="F2520" t="str">
            <v>CALC</v>
          </cell>
          <cell r="H2520" t="str">
            <v>8042</v>
          </cell>
          <cell r="J2520" t="str">
            <v>cap_exp</v>
          </cell>
          <cell r="K2520" t="str">
            <v>juris_engy_factor</v>
          </cell>
          <cell r="M2520" t="str">
            <v>2010/12/1/8/A/0</v>
          </cell>
        </row>
        <row r="2521">
          <cell r="A2521" t="str">
            <v>2520</v>
          </cell>
          <cell r="B2521" t="str">
            <v>COO_8042</v>
          </cell>
          <cell r="C2521" t="str">
            <v>8042 - CP Jurisdictional Cap Exp Amount</v>
          </cell>
          <cell r="D2521">
            <v>15439.231707692001</v>
          </cell>
          <cell r="F2521" t="str">
            <v>CALC</v>
          </cell>
          <cell r="H2521" t="str">
            <v>8042</v>
          </cell>
          <cell r="J2521" t="str">
            <v>cap_exp</v>
          </cell>
          <cell r="K2521" t="str">
            <v>juris_cp_amt</v>
          </cell>
          <cell r="M2521" t="str">
            <v>2010/12/1/8/A/0</v>
          </cell>
        </row>
        <row r="2522">
          <cell r="A2522" t="str">
            <v>2521</v>
          </cell>
          <cell r="B2522" t="str">
            <v>COP_8042</v>
          </cell>
          <cell r="C2522" t="str">
            <v>8042 - GCP Jurisdictional Cap Exp Amount</v>
          </cell>
          <cell r="D2522">
            <v>0</v>
          </cell>
          <cell r="F2522" t="str">
            <v>CALC</v>
          </cell>
          <cell r="H2522" t="str">
            <v>8042</v>
          </cell>
          <cell r="J2522" t="str">
            <v>cap_exp</v>
          </cell>
          <cell r="K2522" t="str">
            <v>juris_gcp_amt</v>
          </cell>
          <cell r="M2522" t="str">
            <v>2010/12/1/8/A/0</v>
          </cell>
        </row>
        <row r="2523">
          <cell r="A2523" t="str">
            <v>2522</v>
          </cell>
          <cell r="B2523" t="str">
            <v>COQ_8042</v>
          </cell>
          <cell r="C2523" t="str">
            <v>8042 - Energy Jurisdictional Cap Exp Amount</v>
          </cell>
          <cell r="D2523">
            <v>1286.55085651986</v>
          </cell>
          <cell r="F2523" t="str">
            <v>CALC</v>
          </cell>
          <cell r="H2523" t="str">
            <v>8042</v>
          </cell>
          <cell r="J2523" t="str">
            <v>cap_exp</v>
          </cell>
          <cell r="K2523" t="str">
            <v>juris_engy_amt</v>
          </cell>
          <cell r="M2523" t="str">
            <v>2010/12/1/8/A/0</v>
          </cell>
        </row>
        <row r="2524">
          <cell r="A2524" t="str">
            <v>2523</v>
          </cell>
          <cell r="B2524" t="str">
            <v>COR_8042</v>
          </cell>
          <cell r="C2524" t="str">
            <v>8042 - Total Jurisdictional Cap Exp Amount</v>
          </cell>
          <cell r="D2524">
            <v>16725.782564211899</v>
          </cell>
          <cell r="F2524" t="str">
            <v>CALC</v>
          </cell>
          <cell r="H2524" t="str">
            <v>8042</v>
          </cell>
          <cell r="J2524" t="str">
            <v>cap_exp</v>
          </cell>
          <cell r="K2524" t="str">
            <v>total_juris_amt</v>
          </cell>
          <cell r="M2524" t="str">
            <v>2010/12/1/8/A/0</v>
          </cell>
        </row>
        <row r="2525">
          <cell r="A2525" t="str">
            <v>2524</v>
          </cell>
          <cell r="B2525" t="str">
            <v>CIN_8042</v>
          </cell>
          <cell r="C2525" t="str">
            <v>8042 - Beginning of Month CWIP Balance</v>
          </cell>
          <cell r="D2525">
            <v>3536470.4</v>
          </cell>
          <cell r="F2525" t="str">
            <v>PRIOR_JV</v>
          </cell>
          <cell r="H2525" t="str">
            <v>8042</v>
          </cell>
          <cell r="I2525" t="str">
            <v>P</v>
          </cell>
          <cell r="J2525" t="str">
            <v>cap_exp</v>
          </cell>
          <cell r="K2525" t="str">
            <v>beg_cwip_bal</v>
          </cell>
          <cell r="M2525" t="str">
            <v>2010/12/1/8/A/0</v>
          </cell>
        </row>
        <row r="2526">
          <cell r="A2526" t="str">
            <v>2525</v>
          </cell>
          <cell r="B2526" t="str">
            <v>DIS_8038</v>
          </cell>
          <cell r="C2526" t="str">
            <v>8038 - Dismantlement for NASA</v>
          </cell>
          <cell r="D2526">
            <v>2912</v>
          </cell>
          <cell r="F2526" t="str">
            <v>MANUAL</v>
          </cell>
          <cell r="I2526" t="str">
            <v>M</v>
          </cell>
          <cell r="J2526" t="str">
            <v>cap_exp</v>
          </cell>
          <cell r="K2526" t="str">
            <v>depr_exp</v>
          </cell>
          <cell r="M2526" t="str">
            <v>2010/12/1/8/A/0</v>
          </cell>
        </row>
        <row r="2527">
          <cell r="A2527" t="str">
            <v>2526</v>
          </cell>
          <cell r="B2527" t="str">
            <v>407_3740</v>
          </cell>
          <cell r="C2527" t="str">
            <v xml:space="preserve">AMORT REG ASST-SPACE COAST ITC DEPR LOS           </v>
          </cell>
          <cell r="D2527">
            <v>16073</v>
          </cell>
          <cell r="E2527" t="str">
            <v>407374</v>
          </cell>
          <cell r="F2527" t="str">
            <v>WALKER</v>
          </cell>
          <cell r="G2527" t="str">
            <v>CM</v>
          </cell>
          <cell r="H2527" t="str">
            <v>186</v>
          </cell>
          <cell r="M2527" t="str">
            <v>2010/12/1/8/A/0</v>
          </cell>
        </row>
        <row r="2528">
          <cell r="A2528" t="str">
            <v>2527</v>
          </cell>
          <cell r="B2528" t="str">
            <v>OM5_8186</v>
          </cell>
          <cell r="C2528" t="str">
            <v>186 - CP Allocation O &amp; M Exp Amount</v>
          </cell>
          <cell r="D2528">
            <v>14836.615335160001</v>
          </cell>
          <cell r="F2528" t="str">
            <v>CALC</v>
          </cell>
          <cell r="H2528" t="str">
            <v>186</v>
          </cell>
          <cell r="I2528" t="str">
            <v>C</v>
          </cell>
          <cell r="J2528" t="str">
            <v>om_exp</v>
          </cell>
          <cell r="K2528" t="str">
            <v>alloc_cp_amt</v>
          </cell>
          <cell r="M2528" t="str">
            <v>2010/12/1/8/A/0</v>
          </cell>
        </row>
        <row r="2529">
          <cell r="A2529" t="str">
            <v>2528</v>
          </cell>
          <cell r="B2529" t="str">
            <v>OM5_8186</v>
          </cell>
          <cell r="C2529" t="str">
            <v>186 - CP Allocation O &amp; M Exp Amount</v>
          </cell>
          <cell r="D2529">
            <v>-47251.384457879998</v>
          </cell>
          <cell r="F2529" t="str">
            <v>CALC</v>
          </cell>
          <cell r="H2529" t="str">
            <v>186</v>
          </cell>
          <cell r="I2529" t="str">
            <v>C</v>
          </cell>
          <cell r="J2529" t="str">
            <v>om_exp</v>
          </cell>
          <cell r="K2529" t="str">
            <v>alloc_cp_amt</v>
          </cell>
          <cell r="M2529" t="str">
            <v>2010/12/1/8/A/0</v>
          </cell>
        </row>
        <row r="2530">
          <cell r="A2530" t="str">
            <v>2529</v>
          </cell>
          <cell r="B2530" t="str">
            <v>OM5_8186</v>
          </cell>
          <cell r="C2530" t="str">
            <v>186 - CP Allocation O &amp; M Exp Amount</v>
          </cell>
          <cell r="D2530">
            <v>-29674.153747240001</v>
          </cell>
          <cell r="F2530" t="str">
            <v>CALC</v>
          </cell>
          <cell r="H2530" t="str">
            <v>186</v>
          </cell>
          <cell r="I2530" t="str">
            <v>C</v>
          </cell>
          <cell r="J2530" t="str">
            <v>om_exp</v>
          </cell>
          <cell r="K2530" t="str">
            <v>alloc_cp_amt</v>
          </cell>
          <cell r="M2530" t="str">
            <v>2010/12/1/8/A/0</v>
          </cell>
        </row>
        <row r="2531">
          <cell r="A2531" t="str">
            <v>2530</v>
          </cell>
          <cell r="B2531" t="str">
            <v>OM2_8186</v>
          </cell>
          <cell r="C2531" t="str">
            <v>186 - CP Allocation Factor</v>
          </cell>
          <cell r="D2531">
            <v>0.92307691999999997</v>
          </cell>
          <cell r="F2531" t="str">
            <v>CALC</v>
          </cell>
          <cell r="H2531" t="str">
            <v>186</v>
          </cell>
          <cell r="I2531" t="str">
            <v>C</v>
          </cell>
          <cell r="J2531" t="str">
            <v>om_exp</v>
          </cell>
          <cell r="K2531" t="str">
            <v>alloc_cp</v>
          </cell>
          <cell r="M2531" t="str">
            <v>2010/12/1/8/A/0</v>
          </cell>
        </row>
        <row r="2532">
          <cell r="A2532" t="str">
            <v>2531</v>
          </cell>
          <cell r="B2532" t="str">
            <v>OM2_8186</v>
          </cell>
          <cell r="C2532" t="str">
            <v>186 - CP Allocation Factor</v>
          </cell>
          <cell r="D2532">
            <v>0.92307691999999997</v>
          </cell>
          <cell r="F2532" t="str">
            <v>CALC</v>
          </cell>
          <cell r="H2532" t="str">
            <v>186</v>
          </cell>
          <cell r="I2532" t="str">
            <v>C</v>
          </cell>
          <cell r="J2532" t="str">
            <v>om_exp</v>
          </cell>
          <cell r="K2532" t="str">
            <v>alloc_cp</v>
          </cell>
          <cell r="M2532" t="str">
            <v>2010/12/1/8/A/0</v>
          </cell>
        </row>
        <row r="2533">
          <cell r="A2533" t="str">
            <v>2532</v>
          </cell>
          <cell r="B2533" t="str">
            <v>OM2_8186</v>
          </cell>
          <cell r="C2533" t="str">
            <v>186 - CP Allocation Factor</v>
          </cell>
          <cell r="D2533">
            <v>0.92307691999999997</v>
          </cell>
          <cell r="F2533" t="str">
            <v>CALC</v>
          </cell>
          <cell r="H2533" t="str">
            <v>186</v>
          </cell>
          <cell r="I2533" t="str">
            <v>C</v>
          </cell>
          <cell r="J2533" t="str">
            <v>om_exp</v>
          </cell>
          <cell r="K2533" t="str">
            <v>alloc_cp</v>
          </cell>
          <cell r="M2533" t="str">
            <v>2010/12/1/8/A/0</v>
          </cell>
        </row>
        <row r="2534">
          <cell r="A2534" t="str">
            <v>2533</v>
          </cell>
          <cell r="B2534" t="str">
            <v>OM6_8186</v>
          </cell>
          <cell r="C2534" t="str">
            <v>186 - GCP Allocation O &amp; M Exp Amount</v>
          </cell>
          <cell r="D2534">
            <v>0</v>
          </cell>
          <cell r="F2534" t="str">
            <v>CALC</v>
          </cell>
          <cell r="H2534" t="str">
            <v>186</v>
          </cell>
          <cell r="I2534" t="str">
            <v>C</v>
          </cell>
          <cell r="J2534" t="str">
            <v>om_exp</v>
          </cell>
          <cell r="K2534" t="str">
            <v>alloc_gcp_amt</v>
          </cell>
          <cell r="M2534" t="str">
            <v>2010/12/1/8/A/0</v>
          </cell>
        </row>
        <row r="2535">
          <cell r="A2535" t="str">
            <v>2534</v>
          </cell>
          <cell r="B2535" t="str">
            <v>OM6_8186</v>
          </cell>
          <cell r="C2535" t="str">
            <v>186 - GCP Allocation O &amp; M Exp Amount</v>
          </cell>
          <cell r="D2535">
            <v>0</v>
          </cell>
          <cell r="F2535" t="str">
            <v>CALC</v>
          </cell>
          <cell r="H2535" t="str">
            <v>186</v>
          </cell>
          <cell r="I2535" t="str">
            <v>C</v>
          </cell>
          <cell r="J2535" t="str">
            <v>om_exp</v>
          </cell>
          <cell r="K2535" t="str">
            <v>alloc_gcp_amt</v>
          </cell>
          <cell r="M2535" t="str">
            <v>2010/12/1/8/A/0</v>
          </cell>
        </row>
        <row r="2536">
          <cell r="A2536" t="str">
            <v>2535</v>
          </cell>
          <cell r="B2536" t="str">
            <v>OM6_8186</v>
          </cell>
          <cell r="C2536" t="str">
            <v>186 - GCP Allocation O &amp; M Exp Amount</v>
          </cell>
          <cell r="D2536">
            <v>0</v>
          </cell>
          <cell r="F2536" t="str">
            <v>CALC</v>
          </cell>
          <cell r="H2536" t="str">
            <v>186</v>
          </cell>
          <cell r="I2536" t="str">
            <v>C</v>
          </cell>
          <cell r="J2536" t="str">
            <v>om_exp</v>
          </cell>
          <cell r="K2536" t="str">
            <v>alloc_gcp_amt</v>
          </cell>
          <cell r="M2536" t="str">
            <v>2010/12/1/8/A/0</v>
          </cell>
        </row>
        <row r="2537">
          <cell r="A2537" t="str">
            <v>2536</v>
          </cell>
          <cell r="B2537" t="str">
            <v>OM3_8186</v>
          </cell>
          <cell r="C2537" t="str">
            <v>186 - GCP Allocation Factor</v>
          </cell>
          <cell r="D2537">
            <v>0</v>
          </cell>
          <cell r="F2537" t="str">
            <v>CALC</v>
          </cell>
          <cell r="H2537" t="str">
            <v>186</v>
          </cell>
          <cell r="I2537" t="str">
            <v>C</v>
          </cell>
          <cell r="J2537" t="str">
            <v>om_exp</v>
          </cell>
          <cell r="K2537" t="str">
            <v>alloc_gcp</v>
          </cell>
          <cell r="M2537" t="str">
            <v>2010/12/1/8/A/0</v>
          </cell>
        </row>
        <row r="2538">
          <cell r="A2538" t="str">
            <v>2537</v>
          </cell>
          <cell r="B2538" t="str">
            <v>OM3_8186</v>
          </cell>
          <cell r="C2538" t="str">
            <v>186 - GCP Allocation Factor</v>
          </cell>
          <cell r="D2538">
            <v>0</v>
          </cell>
          <cell r="F2538" t="str">
            <v>CALC</v>
          </cell>
          <cell r="H2538" t="str">
            <v>186</v>
          </cell>
          <cell r="I2538" t="str">
            <v>C</v>
          </cell>
          <cell r="J2538" t="str">
            <v>om_exp</v>
          </cell>
          <cell r="K2538" t="str">
            <v>alloc_gcp</v>
          </cell>
          <cell r="M2538" t="str">
            <v>2010/12/1/8/A/0</v>
          </cell>
        </row>
        <row r="2539">
          <cell r="A2539" t="str">
            <v>2538</v>
          </cell>
          <cell r="B2539" t="str">
            <v>OM3_8186</v>
          </cell>
          <cell r="C2539" t="str">
            <v>186 - GCP Allocation Factor</v>
          </cell>
          <cell r="D2539">
            <v>0</v>
          </cell>
          <cell r="F2539" t="str">
            <v>CALC</v>
          </cell>
          <cell r="H2539" t="str">
            <v>186</v>
          </cell>
          <cell r="I2539" t="str">
            <v>C</v>
          </cell>
          <cell r="J2539" t="str">
            <v>om_exp</v>
          </cell>
          <cell r="K2539" t="str">
            <v>alloc_gcp</v>
          </cell>
          <cell r="M2539" t="str">
            <v>2010/12/1/8/A/0</v>
          </cell>
        </row>
        <row r="2540">
          <cell r="A2540" t="str">
            <v>2539</v>
          </cell>
          <cell r="B2540" t="str">
            <v>OMC_8186</v>
          </cell>
          <cell r="C2540" t="str">
            <v>186 - GCP Jurisdictional O &amp; M Exp Amount</v>
          </cell>
          <cell r="D2540">
            <v>0</v>
          </cell>
          <cell r="F2540" t="str">
            <v>CALC</v>
          </cell>
          <cell r="H2540" t="str">
            <v>186</v>
          </cell>
          <cell r="I2540" t="str">
            <v>C</v>
          </cell>
          <cell r="J2540" t="str">
            <v>om_exp</v>
          </cell>
          <cell r="K2540" t="str">
            <v>juris_gcp_amt</v>
          </cell>
          <cell r="M2540" t="str">
            <v>2010/12/1/8/A/0</v>
          </cell>
        </row>
        <row r="2541">
          <cell r="A2541" t="str">
            <v>2540</v>
          </cell>
          <cell r="B2541" t="str">
            <v>OMC_8186</v>
          </cell>
          <cell r="C2541" t="str">
            <v>186 - GCP Jurisdictional O &amp; M Exp Amount</v>
          </cell>
          <cell r="D2541">
            <v>0</v>
          </cell>
          <cell r="F2541" t="str">
            <v>CALC</v>
          </cell>
          <cell r="H2541" t="str">
            <v>186</v>
          </cell>
          <cell r="I2541" t="str">
            <v>C</v>
          </cell>
          <cell r="J2541" t="str">
            <v>om_exp</v>
          </cell>
          <cell r="K2541" t="str">
            <v>juris_gcp_amt</v>
          </cell>
          <cell r="M2541" t="str">
            <v>2010/12/1/8/A/0</v>
          </cell>
        </row>
        <row r="2542">
          <cell r="A2542" t="str">
            <v>2541</v>
          </cell>
          <cell r="B2542" t="str">
            <v>OMC_8186</v>
          </cell>
          <cell r="C2542" t="str">
            <v>186 - GCP Jurisdictional O &amp; M Exp Amount</v>
          </cell>
          <cell r="D2542">
            <v>0</v>
          </cell>
          <cell r="F2542" t="str">
            <v>CALC</v>
          </cell>
          <cell r="H2542" t="str">
            <v>186</v>
          </cell>
          <cell r="I2542" t="str">
            <v>C</v>
          </cell>
          <cell r="J2542" t="str">
            <v>om_exp</v>
          </cell>
          <cell r="K2542" t="str">
            <v>juris_gcp_amt</v>
          </cell>
          <cell r="M2542" t="str">
            <v>2010/12/1/8/A/0</v>
          </cell>
        </row>
        <row r="2543">
          <cell r="A2543" t="str">
            <v>2542</v>
          </cell>
          <cell r="B2543" t="str">
            <v>OM4_8186</v>
          </cell>
          <cell r="C2543" t="str">
            <v>186 - Energy Allocation Factor</v>
          </cell>
          <cell r="D2543">
            <v>7.6923080000000005E-2</v>
          </cell>
          <cell r="F2543" t="str">
            <v>CALC</v>
          </cell>
          <cell r="H2543" t="str">
            <v>186</v>
          </cell>
          <cell r="I2543" t="str">
            <v>C</v>
          </cell>
          <cell r="J2543" t="str">
            <v>om_exp</v>
          </cell>
          <cell r="K2543" t="str">
            <v>alloc_energy</v>
          </cell>
          <cell r="M2543" t="str">
            <v>2010/12/1/8/A/0</v>
          </cell>
        </row>
        <row r="2544">
          <cell r="A2544" t="str">
            <v>2543</v>
          </cell>
          <cell r="B2544" t="str">
            <v>OM4_8186</v>
          </cell>
          <cell r="C2544" t="str">
            <v>186 - Energy Allocation Factor</v>
          </cell>
          <cell r="D2544">
            <v>7.6923080000000005E-2</v>
          </cell>
          <cell r="F2544" t="str">
            <v>CALC</v>
          </cell>
          <cell r="H2544" t="str">
            <v>186</v>
          </cell>
          <cell r="I2544" t="str">
            <v>C</v>
          </cell>
          <cell r="J2544" t="str">
            <v>om_exp</v>
          </cell>
          <cell r="K2544" t="str">
            <v>alloc_energy</v>
          </cell>
          <cell r="M2544" t="str">
            <v>2010/12/1/8/A/0</v>
          </cell>
        </row>
        <row r="2545">
          <cell r="A2545" t="str">
            <v>2544</v>
          </cell>
          <cell r="B2545" t="str">
            <v>OM4_8186</v>
          </cell>
          <cell r="C2545" t="str">
            <v>186 - Energy Allocation Factor</v>
          </cell>
          <cell r="D2545">
            <v>7.6923080000000005E-2</v>
          </cell>
          <cell r="F2545" t="str">
            <v>CALC</v>
          </cell>
          <cell r="H2545" t="str">
            <v>186</v>
          </cell>
          <cell r="I2545" t="str">
            <v>C</v>
          </cell>
          <cell r="J2545" t="str">
            <v>om_exp</v>
          </cell>
          <cell r="K2545" t="str">
            <v>alloc_energy</v>
          </cell>
          <cell r="M2545" t="str">
            <v>2010/12/1/8/A/0</v>
          </cell>
        </row>
        <row r="2546">
          <cell r="A2546" t="str">
            <v>2545</v>
          </cell>
          <cell r="B2546" t="str">
            <v>OM7_8186</v>
          </cell>
          <cell r="C2546" t="str">
            <v>186 - Energy Allocation O &amp; M Exp Amount</v>
          </cell>
          <cell r="D2546">
            <v>1236.3846648399999</v>
          </cell>
          <cell r="F2546" t="str">
            <v>CALC</v>
          </cell>
          <cell r="H2546" t="str">
            <v>186</v>
          </cell>
          <cell r="I2546" t="str">
            <v>C</v>
          </cell>
          <cell r="J2546" t="str">
            <v>om_exp</v>
          </cell>
          <cell r="K2546" t="str">
            <v>alloc_energy_amt</v>
          </cell>
          <cell r="M2546" t="str">
            <v>2010/12/1/8/A/0</v>
          </cell>
        </row>
        <row r="2547">
          <cell r="A2547" t="str">
            <v>2546</v>
          </cell>
          <cell r="B2547" t="str">
            <v>OM7_8186</v>
          </cell>
          <cell r="C2547" t="str">
            <v>186 - Energy Allocation O &amp; M Exp Amount</v>
          </cell>
          <cell r="D2547">
            <v>-3937.6155421200001</v>
          </cell>
          <cell r="F2547" t="str">
            <v>CALC</v>
          </cell>
          <cell r="H2547" t="str">
            <v>186</v>
          </cell>
          <cell r="I2547" t="str">
            <v>C</v>
          </cell>
          <cell r="J2547" t="str">
            <v>om_exp</v>
          </cell>
          <cell r="K2547" t="str">
            <v>alloc_energy_amt</v>
          </cell>
          <cell r="M2547" t="str">
            <v>2010/12/1/8/A/0</v>
          </cell>
        </row>
        <row r="2548">
          <cell r="A2548" t="str">
            <v>2547</v>
          </cell>
          <cell r="B2548" t="str">
            <v>OM7_8186</v>
          </cell>
          <cell r="C2548" t="str">
            <v>186 - Energy Allocation O &amp; M Exp Amount</v>
          </cell>
          <cell r="D2548">
            <v>-2472.84625276</v>
          </cell>
          <cell r="F2548" t="str">
            <v>CALC</v>
          </cell>
          <cell r="H2548" t="str">
            <v>186</v>
          </cell>
          <cell r="I2548" t="str">
            <v>C</v>
          </cell>
          <cell r="J2548" t="str">
            <v>om_exp</v>
          </cell>
          <cell r="K2548" t="str">
            <v>alloc_energy_amt</v>
          </cell>
          <cell r="M2548" t="str">
            <v>2010/12/1/8/A/0</v>
          </cell>
        </row>
        <row r="2549">
          <cell r="A2549" t="str">
            <v>2548</v>
          </cell>
          <cell r="B2549" t="str">
            <v>OMB_8186</v>
          </cell>
          <cell r="C2549" t="str">
            <v>186 - CP Jurisdictional O &amp; M Exp Amount</v>
          </cell>
          <cell r="D2549">
            <v>14544.489797518299</v>
          </cell>
          <cell r="F2549" t="str">
            <v>CALC</v>
          </cell>
          <cell r="H2549" t="str">
            <v>186</v>
          </cell>
          <cell r="I2549" t="str">
            <v>C</v>
          </cell>
          <cell r="J2549" t="str">
            <v>om_exp</v>
          </cell>
          <cell r="K2549" t="str">
            <v>juris_cp_amt</v>
          </cell>
          <cell r="M2549" t="str">
            <v>2010/12/1/8/A/0</v>
          </cell>
        </row>
        <row r="2550">
          <cell r="A2550" t="str">
            <v>2549</v>
          </cell>
          <cell r="B2550" t="str">
            <v>OMB_8186</v>
          </cell>
          <cell r="C2550" t="str">
            <v>186 - CP Jurisdictional O &amp; M Exp Amount</v>
          </cell>
          <cell r="D2550">
            <v>-46321.028323596503</v>
          </cell>
          <cell r="F2550" t="str">
            <v>CALC</v>
          </cell>
          <cell r="H2550" t="str">
            <v>186</v>
          </cell>
          <cell r="I2550" t="str">
            <v>C</v>
          </cell>
          <cell r="J2550" t="str">
            <v>om_exp</v>
          </cell>
          <cell r="K2550" t="str">
            <v>juris_cp_amt</v>
          </cell>
          <cell r="M2550" t="str">
            <v>2010/12/1/8/A/0</v>
          </cell>
        </row>
        <row r="2551">
          <cell r="A2551" t="str">
            <v>2550</v>
          </cell>
          <cell r="B2551" t="str">
            <v>OMB_8186</v>
          </cell>
          <cell r="C2551" t="str">
            <v>186 - CP Jurisdictional O &amp; M Exp Amount</v>
          </cell>
          <cell r="D2551">
            <v>-29089.884497033701</v>
          </cell>
          <cell r="F2551" t="str">
            <v>CALC</v>
          </cell>
          <cell r="H2551" t="str">
            <v>186</v>
          </cell>
          <cell r="I2551" t="str">
            <v>C</v>
          </cell>
          <cell r="J2551" t="str">
            <v>om_exp</v>
          </cell>
          <cell r="K2551" t="str">
            <v>juris_cp_amt</v>
          </cell>
          <cell r="M2551" t="str">
            <v>2010/12/1/8/A/0</v>
          </cell>
        </row>
        <row r="2552">
          <cell r="A2552" t="str">
            <v>2551</v>
          </cell>
          <cell r="B2552" t="str">
            <v>OM8_8186</v>
          </cell>
          <cell r="C2552" t="str">
            <v>186 - CP Jurisdictional Factor</v>
          </cell>
          <cell r="D2552">
            <v>0.98031049999999997</v>
          </cell>
          <cell r="F2552" t="str">
            <v>CALC</v>
          </cell>
          <cell r="H2552" t="str">
            <v>186</v>
          </cell>
          <cell r="I2552" t="str">
            <v>C</v>
          </cell>
          <cell r="J2552" t="str">
            <v>om_exp</v>
          </cell>
          <cell r="K2552" t="str">
            <v>juris_cp</v>
          </cell>
          <cell r="M2552" t="str">
            <v>2010/12/1/8/A/0</v>
          </cell>
        </row>
        <row r="2553">
          <cell r="A2553" t="str">
            <v>2552</v>
          </cell>
          <cell r="B2553" t="str">
            <v>OM8_8186</v>
          </cell>
          <cell r="C2553" t="str">
            <v>186 - CP Jurisdictional Factor</v>
          </cell>
          <cell r="D2553">
            <v>0.98031049999999997</v>
          </cell>
          <cell r="F2553" t="str">
            <v>CALC</v>
          </cell>
          <cell r="H2553" t="str">
            <v>186</v>
          </cell>
          <cell r="I2553" t="str">
            <v>C</v>
          </cell>
          <cell r="J2553" t="str">
            <v>om_exp</v>
          </cell>
          <cell r="K2553" t="str">
            <v>juris_cp</v>
          </cell>
          <cell r="M2553" t="str">
            <v>2010/12/1/8/A/0</v>
          </cell>
        </row>
        <row r="2554">
          <cell r="A2554" t="str">
            <v>2553</v>
          </cell>
          <cell r="B2554" t="str">
            <v>OM8_8186</v>
          </cell>
          <cell r="C2554" t="str">
            <v>186 - CP Jurisdictional Factor</v>
          </cell>
          <cell r="D2554">
            <v>0.98031049999999997</v>
          </cell>
          <cell r="F2554" t="str">
            <v>CALC</v>
          </cell>
          <cell r="H2554" t="str">
            <v>186</v>
          </cell>
          <cell r="I2554" t="str">
            <v>C</v>
          </cell>
          <cell r="J2554" t="str">
            <v>om_exp</v>
          </cell>
          <cell r="K2554" t="str">
            <v>juris_cp</v>
          </cell>
          <cell r="M2554" t="str">
            <v>2010/12/1/8/A/0</v>
          </cell>
        </row>
        <row r="2555">
          <cell r="A2555" t="str">
            <v>2554</v>
          </cell>
          <cell r="B2555" t="str">
            <v>OMA_8186</v>
          </cell>
          <cell r="C2555" t="str">
            <v>186 - Energy Jurisdictional Factor</v>
          </cell>
          <cell r="D2555">
            <v>0.980271</v>
          </cell>
          <cell r="F2555" t="str">
            <v>CALC</v>
          </cell>
          <cell r="H2555" t="str">
            <v>186</v>
          </cell>
          <cell r="I2555" t="str">
            <v>C</v>
          </cell>
          <cell r="J2555" t="str">
            <v>om_exp</v>
          </cell>
          <cell r="K2555" t="str">
            <v>juris_energy</v>
          </cell>
          <cell r="M2555" t="str">
            <v>2010/12/1/8/A/0</v>
          </cell>
        </row>
        <row r="2556">
          <cell r="A2556" t="str">
            <v>2555</v>
          </cell>
          <cell r="B2556" t="str">
            <v>OMA_8186</v>
          </cell>
          <cell r="C2556" t="str">
            <v>186 - Energy Jurisdictional Factor</v>
          </cell>
          <cell r="D2556">
            <v>0.980271</v>
          </cell>
          <cell r="F2556" t="str">
            <v>CALC</v>
          </cell>
          <cell r="H2556" t="str">
            <v>186</v>
          </cell>
          <cell r="I2556" t="str">
            <v>C</v>
          </cell>
          <cell r="J2556" t="str">
            <v>om_exp</v>
          </cell>
          <cell r="K2556" t="str">
            <v>juris_energy</v>
          </cell>
          <cell r="M2556" t="str">
            <v>2010/12/1/8/A/0</v>
          </cell>
        </row>
        <row r="2557">
          <cell r="A2557" t="str">
            <v>2556</v>
          </cell>
          <cell r="B2557" t="str">
            <v>OMA_8186</v>
          </cell>
          <cell r="C2557" t="str">
            <v>186 - Energy Jurisdictional Factor</v>
          </cell>
          <cell r="D2557">
            <v>0.980271</v>
          </cell>
          <cell r="F2557" t="str">
            <v>CALC</v>
          </cell>
          <cell r="H2557" t="str">
            <v>186</v>
          </cell>
          <cell r="I2557" t="str">
            <v>C</v>
          </cell>
          <cell r="J2557" t="str">
            <v>om_exp</v>
          </cell>
          <cell r="K2557" t="str">
            <v>juris_energy</v>
          </cell>
          <cell r="M2557" t="str">
            <v>2010/12/1/8/A/0</v>
          </cell>
        </row>
        <row r="2558">
          <cell r="A2558" t="str">
            <v>2557</v>
          </cell>
          <cell r="B2558" t="str">
            <v>OM1_8186</v>
          </cell>
          <cell r="C2558" t="str">
            <v>186 - O &amp; M Expenses Amount</v>
          </cell>
          <cell r="D2558">
            <v>16073</v>
          </cell>
          <cell r="F2558" t="str">
            <v>CALC</v>
          </cell>
          <cell r="H2558" t="str">
            <v>186</v>
          </cell>
          <cell r="I2558" t="str">
            <v>C</v>
          </cell>
          <cell r="J2558" t="str">
            <v>om_exp</v>
          </cell>
          <cell r="K2558" t="str">
            <v>beg_bal</v>
          </cell>
          <cell r="M2558" t="str">
            <v>2010/12/1/8/A/0</v>
          </cell>
        </row>
        <row r="2559">
          <cell r="A2559" t="str">
            <v>2558</v>
          </cell>
          <cell r="B2559" t="str">
            <v>OM1_8186</v>
          </cell>
          <cell r="C2559" t="str">
            <v>186 - O &amp; M Expenses Amount</v>
          </cell>
          <cell r="D2559">
            <v>-51189</v>
          </cell>
          <cell r="F2559" t="str">
            <v>CALC</v>
          </cell>
          <cell r="H2559" t="str">
            <v>186</v>
          </cell>
          <cell r="I2559" t="str">
            <v>C</v>
          </cell>
          <cell r="J2559" t="str">
            <v>om_exp</v>
          </cell>
          <cell r="K2559" t="str">
            <v>beg_bal</v>
          </cell>
          <cell r="M2559" t="str">
            <v>2010/12/1/8/A/0</v>
          </cell>
        </row>
        <row r="2560">
          <cell r="A2560" t="str">
            <v>2559</v>
          </cell>
          <cell r="B2560" t="str">
            <v>OM1_8186</v>
          </cell>
          <cell r="C2560" t="str">
            <v>186 - O &amp; M Expenses Amount</v>
          </cell>
          <cell r="D2560">
            <v>-32147</v>
          </cell>
          <cell r="F2560" t="str">
            <v>CALC</v>
          </cell>
          <cell r="H2560" t="str">
            <v>186</v>
          </cell>
          <cell r="I2560" t="str">
            <v>C</v>
          </cell>
          <cell r="J2560" t="str">
            <v>om_exp</v>
          </cell>
          <cell r="K2560" t="str">
            <v>beg_bal</v>
          </cell>
          <cell r="M2560" t="str">
            <v>2010/12/1/8/A/0</v>
          </cell>
        </row>
        <row r="2561">
          <cell r="A2561" t="str">
            <v>2560</v>
          </cell>
          <cell r="B2561" t="str">
            <v>OM9_8186</v>
          </cell>
          <cell r="C2561" t="str">
            <v>186 - GCP Jurisdictional Factor</v>
          </cell>
          <cell r="D2561">
            <v>1</v>
          </cell>
          <cell r="F2561" t="str">
            <v>CALC</v>
          </cell>
          <cell r="H2561" t="str">
            <v>186</v>
          </cell>
          <cell r="I2561" t="str">
            <v>C</v>
          </cell>
          <cell r="J2561" t="str">
            <v>om_exp</v>
          </cell>
          <cell r="K2561" t="str">
            <v>juris_gcp</v>
          </cell>
          <cell r="M2561" t="str">
            <v>2010/12/1/8/A/0</v>
          </cell>
        </row>
        <row r="2562">
          <cell r="A2562" t="str">
            <v>2561</v>
          </cell>
          <cell r="B2562" t="str">
            <v>OM9_8186</v>
          </cell>
          <cell r="C2562" t="str">
            <v>186 - GCP Jurisdictional Factor</v>
          </cell>
          <cell r="D2562">
            <v>1</v>
          </cell>
          <cell r="F2562" t="str">
            <v>CALC</v>
          </cell>
          <cell r="H2562" t="str">
            <v>186</v>
          </cell>
          <cell r="I2562" t="str">
            <v>C</v>
          </cell>
          <cell r="J2562" t="str">
            <v>om_exp</v>
          </cell>
          <cell r="K2562" t="str">
            <v>juris_gcp</v>
          </cell>
          <cell r="M2562" t="str">
            <v>2010/12/1/8/A/0</v>
          </cell>
        </row>
        <row r="2563">
          <cell r="A2563" t="str">
            <v>2562</v>
          </cell>
          <cell r="B2563" t="str">
            <v>OM9_8186</v>
          </cell>
          <cell r="C2563" t="str">
            <v>186 - GCP Jurisdictional Factor</v>
          </cell>
          <cell r="D2563">
            <v>1</v>
          </cell>
          <cell r="F2563" t="str">
            <v>CALC</v>
          </cell>
          <cell r="H2563" t="str">
            <v>186</v>
          </cell>
          <cell r="I2563" t="str">
            <v>C</v>
          </cell>
          <cell r="J2563" t="str">
            <v>om_exp</v>
          </cell>
          <cell r="K2563" t="str">
            <v>juris_gcp</v>
          </cell>
          <cell r="M2563" t="str">
            <v>2010/12/1/8/A/0</v>
          </cell>
        </row>
        <row r="2564">
          <cell r="A2564" t="str">
            <v>2563</v>
          </cell>
          <cell r="B2564" t="str">
            <v>OMD_8186</v>
          </cell>
          <cell r="C2564" t="str">
            <v>186 - Energy Jurisdictional O &amp; M Exp Amount</v>
          </cell>
          <cell r="D2564">
            <v>1211.99203178737</v>
          </cell>
          <cell r="F2564" t="str">
            <v>CALC</v>
          </cell>
          <cell r="H2564" t="str">
            <v>186</v>
          </cell>
          <cell r="I2564" t="str">
            <v>C</v>
          </cell>
          <cell r="J2564" t="str">
            <v>om_exp</v>
          </cell>
          <cell r="K2564" t="str">
            <v>juris_energy_amt</v>
          </cell>
          <cell r="M2564" t="str">
            <v>2010/12/1/8/A/0</v>
          </cell>
        </row>
        <row r="2565">
          <cell r="A2565" t="str">
            <v>2564</v>
          </cell>
          <cell r="B2565" t="str">
            <v>OMD_8186</v>
          </cell>
          <cell r="C2565" t="str">
            <v>186 - Energy Jurisdictional O &amp; M Exp Amount</v>
          </cell>
          <cell r="D2565">
            <v>-3859.93032508951</v>
          </cell>
          <cell r="F2565" t="str">
            <v>CALC</v>
          </cell>
          <cell r="H2565" t="str">
            <v>186</v>
          </cell>
          <cell r="I2565" t="str">
            <v>C</v>
          </cell>
          <cell r="J2565" t="str">
            <v>om_exp</v>
          </cell>
          <cell r="K2565" t="str">
            <v>juris_energy_amt</v>
          </cell>
          <cell r="M2565" t="str">
            <v>2010/12/1/8/A/0</v>
          </cell>
        </row>
        <row r="2566">
          <cell r="A2566" t="str">
            <v>2565</v>
          </cell>
          <cell r="B2566" t="str">
            <v>OMD_8186</v>
          </cell>
          <cell r="C2566" t="str">
            <v>186 - Energy Jurisdictional O &amp; M Exp Amount</v>
          </cell>
          <cell r="D2566">
            <v>-2424.05946903929</v>
          </cell>
          <cell r="F2566" t="str">
            <v>CALC</v>
          </cell>
          <cell r="H2566" t="str">
            <v>186</v>
          </cell>
          <cell r="I2566" t="str">
            <v>C</v>
          </cell>
          <cell r="J2566" t="str">
            <v>om_exp</v>
          </cell>
          <cell r="K2566" t="str">
            <v>juris_energy_amt</v>
          </cell>
          <cell r="M2566" t="str">
            <v>2010/12/1/8/A/0</v>
          </cell>
        </row>
        <row r="2567">
          <cell r="A2567" t="str">
            <v>2566</v>
          </cell>
          <cell r="B2567" t="str">
            <v>OME_8186</v>
          </cell>
          <cell r="C2567" t="str">
            <v>186 - Total Jurisdictional O &amp; M Exp Amount</v>
          </cell>
          <cell r="D2567">
            <v>15756.4818293057</v>
          </cell>
          <cell r="F2567" t="str">
            <v>CALC</v>
          </cell>
          <cell r="H2567" t="str">
            <v>186</v>
          </cell>
          <cell r="I2567" t="str">
            <v>C</v>
          </cell>
          <cell r="J2567" t="str">
            <v>om_exp</v>
          </cell>
          <cell r="K2567" t="str">
            <v>total_juris_amt</v>
          </cell>
          <cell r="M2567" t="str">
            <v>2010/12/1/8/A/0</v>
          </cell>
        </row>
        <row r="2568">
          <cell r="A2568" t="str">
            <v>2567</v>
          </cell>
          <cell r="B2568" t="str">
            <v>OME_8186</v>
          </cell>
          <cell r="C2568" t="str">
            <v>186 - Total Jurisdictional O &amp; M Exp Amount</v>
          </cell>
          <cell r="D2568">
            <v>-50180.958648685999</v>
          </cell>
          <cell r="F2568" t="str">
            <v>CALC</v>
          </cell>
          <cell r="H2568" t="str">
            <v>186</v>
          </cell>
          <cell r="I2568" t="str">
            <v>C</v>
          </cell>
          <cell r="J2568" t="str">
            <v>om_exp</v>
          </cell>
          <cell r="K2568" t="str">
            <v>total_juris_amt</v>
          </cell>
          <cell r="M2568" t="str">
            <v>2010/12/1/8/A/0</v>
          </cell>
        </row>
        <row r="2569">
          <cell r="A2569" t="str">
            <v>2568</v>
          </cell>
          <cell r="B2569" t="str">
            <v>OME_8186</v>
          </cell>
          <cell r="C2569" t="str">
            <v>186 - Total Jurisdictional O &amp; M Exp Amount</v>
          </cell>
          <cell r="D2569">
            <v>-31513.943966072999</v>
          </cell>
          <cell r="F2569" t="str">
            <v>CALC</v>
          </cell>
          <cell r="H2569" t="str">
            <v>186</v>
          </cell>
          <cell r="I2569" t="str">
            <v>C</v>
          </cell>
          <cell r="J2569" t="str">
            <v>om_exp</v>
          </cell>
          <cell r="K2569" t="str">
            <v>total_juris_amt</v>
          </cell>
          <cell r="M2569" t="str">
            <v>2010/12/1/8/A/0</v>
          </cell>
        </row>
        <row r="2570">
          <cell r="A2570" t="str">
            <v>2569</v>
          </cell>
          <cell r="B2570" t="str">
            <v>407_4030</v>
          </cell>
          <cell r="C2570" t="str">
            <v xml:space="preserve">AMORT REG LIAB-SPACE COAST ITC                    </v>
          </cell>
          <cell r="D2570">
            <v>-51189</v>
          </cell>
          <cell r="E2570" t="str">
            <v>407403</v>
          </cell>
          <cell r="F2570" t="str">
            <v>WALKER</v>
          </cell>
          <cell r="G2570" t="str">
            <v>CM</v>
          </cell>
          <cell r="H2570" t="str">
            <v>186</v>
          </cell>
          <cell r="M2570" t="str">
            <v>2010/12/1/8/A/0</v>
          </cell>
        </row>
        <row r="2571">
          <cell r="A2571" t="str">
            <v>2570</v>
          </cell>
          <cell r="B2571" t="str">
            <v>407_4050</v>
          </cell>
          <cell r="C2571" t="str">
            <v xml:space="preserve">AMORT REG LIAB-SPACE COAST ITC G/U                </v>
          </cell>
          <cell r="D2571">
            <v>-32147</v>
          </cell>
          <cell r="E2571" t="str">
            <v>407405</v>
          </cell>
          <cell r="F2571" t="str">
            <v>WALKER</v>
          </cell>
          <cell r="G2571" t="str">
            <v>CM</v>
          </cell>
          <cell r="H2571" t="str">
            <v>186</v>
          </cell>
          <cell r="M2571" t="str">
            <v>2010/12/1/8/A/0</v>
          </cell>
        </row>
        <row r="2572">
          <cell r="A2572" t="str">
            <v>2571</v>
          </cell>
          <cell r="B2572" t="str">
            <v>255_3030</v>
          </cell>
          <cell r="C2572" t="str">
            <v xml:space="preserve">ACCUM DEF-SPACE COAST ITC                         </v>
          </cell>
          <cell r="D2572">
            <v>-18427907</v>
          </cell>
          <cell r="E2572" t="str">
            <v>255303</v>
          </cell>
          <cell r="F2572" t="str">
            <v>WALKER</v>
          </cell>
          <cell r="G2572" t="str">
            <v>LTD</v>
          </cell>
          <cell r="H2572" t="str">
            <v>187</v>
          </cell>
          <cell r="M2572" t="str">
            <v>2010/12/1/8/A/0</v>
          </cell>
        </row>
        <row r="2573">
          <cell r="A2573" t="str">
            <v>2572</v>
          </cell>
          <cell r="B2573" t="str">
            <v>RR5_8187</v>
          </cell>
          <cell r="C2573" t="str">
            <v>187 - Annual Equity Rate</v>
          </cell>
          <cell r="D2573">
            <v>5.9799999999999999E-2</v>
          </cell>
          <cell r="F2573" t="str">
            <v>CALC</v>
          </cell>
          <cell r="H2573" t="str">
            <v>187</v>
          </cell>
          <cell r="I2573" t="str">
            <v>C</v>
          </cell>
          <cell r="J2573" t="str">
            <v>ret_req</v>
          </cell>
          <cell r="K2573" t="str">
            <v>equity_ror</v>
          </cell>
          <cell r="M2573" t="str">
            <v>2010/12/1/8/A/0</v>
          </cell>
        </row>
        <row r="2574">
          <cell r="A2574" t="str">
            <v>2573</v>
          </cell>
          <cell r="B2574" t="str">
            <v>RR2_8187</v>
          </cell>
          <cell r="C2574" t="str">
            <v>187 - Current Month Activity</v>
          </cell>
          <cell r="D2574">
            <v>0</v>
          </cell>
          <cell r="F2574" t="str">
            <v>CALC</v>
          </cell>
          <cell r="H2574" t="str">
            <v>187</v>
          </cell>
          <cell r="I2574" t="str">
            <v>C</v>
          </cell>
          <cell r="J2574" t="str">
            <v>ret_req</v>
          </cell>
          <cell r="K2574" t="str">
            <v>curr_mth</v>
          </cell>
          <cell r="M2574" t="str">
            <v>2010/12/1/8/A/0</v>
          </cell>
        </row>
        <row r="2575">
          <cell r="A2575" t="str">
            <v>2574</v>
          </cell>
          <cell r="B2575" t="str">
            <v>RR6_8187</v>
          </cell>
          <cell r="C2575" t="str">
            <v>187 - Annual Debt Rate</v>
          </cell>
          <cell r="D2575">
            <v>2.2100000000000002E-2</v>
          </cell>
          <cell r="F2575" t="str">
            <v>CALC</v>
          </cell>
          <cell r="H2575" t="str">
            <v>187</v>
          </cell>
          <cell r="I2575" t="str">
            <v>C</v>
          </cell>
          <cell r="J2575" t="str">
            <v>ret_req</v>
          </cell>
          <cell r="K2575" t="str">
            <v>debt_ror</v>
          </cell>
          <cell r="M2575" t="str">
            <v>2010/12/1/8/A/0</v>
          </cell>
        </row>
        <row r="2576">
          <cell r="A2576" t="str">
            <v>2575</v>
          </cell>
          <cell r="B2576" t="str">
            <v>RR3_8187</v>
          </cell>
          <cell r="C2576" t="str">
            <v>187 - End of Month Balance</v>
          </cell>
          <cell r="D2576">
            <v>17992801</v>
          </cell>
          <cell r="F2576" t="str">
            <v>CALC</v>
          </cell>
          <cell r="H2576" t="str">
            <v>187</v>
          </cell>
          <cell r="I2576" t="str">
            <v>C</v>
          </cell>
          <cell r="J2576" t="str">
            <v>ret_req</v>
          </cell>
          <cell r="K2576" t="str">
            <v>end_bal</v>
          </cell>
          <cell r="M2576" t="str">
            <v>2010/12/1/8/A/0</v>
          </cell>
        </row>
        <row r="2577">
          <cell r="A2577" t="str">
            <v>2576</v>
          </cell>
          <cell r="B2577" t="str">
            <v>RRC_8187</v>
          </cell>
          <cell r="C2577" t="str">
            <v>187 - State Tax Amount</v>
          </cell>
          <cell r="D2577">
            <v>5225.9353081833297</v>
          </cell>
          <cell r="F2577" t="str">
            <v>CALC</v>
          </cell>
          <cell r="H2577" t="str">
            <v>187</v>
          </cell>
          <cell r="I2577" t="str">
            <v>C</v>
          </cell>
          <cell r="J2577" t="str">
            <v>ret_req</v>
          </cell>
          <cell r="K2577" t="str">
            <v>state_tax_amt</v>
          </cell>
          <cell r="M2577" t="str">
            <v>2010/12/1/8/A/0</v>
          </cell>
        </row>
        <row r="2578">
          <cell r="A2578" t="str">
            <v>2577</v>
          </cell>
          <cell r="B2578" t="str">
            <v>RR4_8187</v>
          </cell>
          <cell r="C2578" t="str">
            <v>187 - Average Balance</v>
          </cell>
          <cell r="D2578">
            <v>18018395.5</v>
          </cell>
          <cell r="F2578" t="str">
            <v>CALC</v>
          </cell>
          <cell r="H2578" t="str">
            <v>187</v>
          </cell>
          <cell r="I2578" t="str">
            <v>C</v>
          </cell>
          <cell r="J2578" t="str">
            <v>ret_req</v>
          </cell>
          <cell r="K2578" t="str">
            <v>avg_bal</v>
          </cell>
          <cell r="M2578" t="str">
            <v>2010/12/1/8/A/0</v>
          </cell>
        </row>
        <row r="2579">
          <cell r="A2579" t="str">
            <v>2578</v>
          </cell>
          <cell r="B2579" t="str">
            <v>RR7_8187</v>
          </cell>
          <cell r="C2579" t="str">
            <v>187 - State Tax Rate</v>
          </cell>
          <cell r="D2579">
            <v>5.5E-2</v>
          </cell>
          <cell r="F2579" t="str">
            <v>CALC</v>
          </cell>
          <cell r="H2579" t="str">
            <v>187</v>
          </cell>
          <cell r="I2579" t="str">
            <v>C</v>
          </cell>
          <cell r="J2579" t="str">
            <v>ret_req</v>
          </cell>
          <cell r="K2579" t="str">
            <v>state_tax_rate</v>
          </cell>
          <cell r="M2579" t="str">
            <v>2010/12/1/8/A/0</v>
          </cell>
        </row>
        <row r="2580">
          <cell r="A2580" t="str">
            <v>2579</v>
          </cell>
          <cell r="B2580" t="str">
            <v>RRB_8187</v>
          </cell>
          <cell r="C2580" t="str">
            <v>187 - Return on Equity Amount</v>
          </cell>
          <cell r="D2580">
            <v>89791.070295149999</v>
          </cell>
          <cell r="F2580" t="str">
            <v>CALC</v>
          </cell>
          <cell r="H2580" t="str">
            <v>187</v>
          </cell>
          <cell r="I2580" t="str">
            <v>C</v>
          </cell>
          <cell r="J2580" t="str">
            <v>ret_req</v>
          </cell>
          <cell r="K2580" t="str">
            <v>equity_ror_amt</v>
          </cell>
          <cell r="M2580" t="str">
            <v>2010/12/1/8/A/0</v>
          </cell>
        </row>
        <row r="2581">
          <cell r="A2581" t="str">
            <v>2580</v>
          </cell>
          <cell r="B2581" t="str">
            <v>RR8_8187</v>
          </cell>
          <cell r="C2581" t="str">
            <v>187 - Federal Tax Rate</v>
          </cell>
          <cell r="D2581">
            <v>0.35</v>
          </cell>
          <cell r="F2581" t="str">
            <v>CALC</v>
          </cell>
          <cell r="H2581" t="str">
            <v>187</v>
          </cell>
          <cell r="I2581" t="str">
            <v>C</v>
          </cell>
          <cell r="J2581" t="str">
            <v>ret_req</v>
          </cell>
          <cell r="K2581" t="str">
            <v>fed_tax_rate</v>
          </cell>
          <cell r="M2581" t="str">
            <v>2010/12/1/8/A/0</v>
          </cell>
        </row>
        <row r="2582">
          <cell r="A2582" t="str">
            <v>2581</v>
          </cell>
          <cell r="B2582" t="str">
            <v>RRA_8187</v>
          </cell>
          <cell r="C2582" t="str">
            <v>187 - Grossed Federal Tax Rate</v>
          </cell>
          <cell r="D2582">
            <v>0.53846153846153799</v>
          </cell>
          <cell r="F2582" t="str">
            <v>CALC</v>
          </cell>
          <cell r="H2582" t="str">
            <v>187</v>
          </cell>
          <cell r="I2582" t="str">
            <v>C</v>
          </cell>
          <cell r="J2582" t="str">
            <v>ret_req</v>
          </cell>
          <cell r="K2582" t="str">
            <v>gross_fed_tax_rate</v>
          </cell>
          <cell r="M2582" t="str">
            <v>2010/12/1/8/A/0</v>
          </cell>
        </row>
        <row r="2583">
          <cell r="A2583" t="str">
            <v>2582</v>
          </cell>
          <cell r="B2583" t="str">
            <v>RR1_8187</v>
          </cell>
          <cell r="C2583" t="str">
            <v>187 - Beginning of Month Balance</v>
          </cell>
          <cell r="D2583">
            <v>18043990</v>
          </cell>
          <cell r="F2583" t="str">
            <v>PRIOR_JV</v>
          </cell>
          <cell r="H2583" t="str">
            <v>187</v>
          </cell>
          <cell r="I2583" t="str">
            <v>P</v>
          </cell>
          <cell r="J2583" t="str">
            <v>ret_req</v>
          </cell>
          <cell r="K2583" t="str">
            <v>beg_bal</v>
          </cell>
          <cell r="M2583" t="str">
            <v>2010/12/1/8/A/0</v>
          </cell>
        </row>
        <row r="2584">
          <cell r="A2584" t="str">
            <v>2583</v>
          </cell>
          <cell r="B2584" t="str">
            <v>RR9_8187</v>
          </cell>
          <cell r="C2584" t="str">
            <v>187 - Grossed State Tax Rate</v>
          </cell>
          <cell r="D2584">
            <v>5.8201058201058198E-2</v>
          </cell>
          <cell r="F2584" t="str">
            <v>CALC</v>
          </cell>
          <cell r="H2584" t="str">
            <v>187</v>
          </cell>
          <cell r="I2584" t="str">
            <v>C</v>
          </cell>
          <cell r="J2584" t="str">
            <v>ret_req</v>
          </cell>
          <cell r="K2584" t="str">
            <v>gross_state_tax_rate</v>
          </cell>
          <cell r="M2584" t="str">
            <v>2010/12/1/8/A/0</v>
          </cell>
        </row>
        <row r="2585">
          <cell r="A2585" t="str">
            <v>2584</v>
          </cell>
          <cell r="B2585" t="str">
            <v>RRD_8187</v>
          </cell>
          <cell r="C2585" t="str">
            <v>187 - Federal Tax Amount</v>
          </cell>
          <cell r="D2585">
            <v>51163.003017179399</v>
          </cell>
          <cell r="F2585" t="str">
            <v>CALC</v>
          </cell>
          <cell r="H2585" t="str">
            <v>187</v>
          </cell>
          <cell r="I2585" t="str">
            <v>C</v>
          </cell>
          <cell r="J2585" t="str">
            <v>ret_req</v>
          </cell>
          <cell r="K2585" t="str">
            <v>fed_tax_amt</v>
          </cell>
          <cell r="M2585" t="str">
            <v>2010/12/1/8/A/0</v>
          </cell>
        </row>
        <row r="2586">
          <cell r="A2586" t="str">
            <v>2585</v>
          </cell>
          <cell r="B2586" t="str">
            <v>RRE_8187</v>
          </cell>
          <cell r="C2586" t="str">
            <v>187 - Return on Debt Amount</v>
          </cell>
          <cell r="D2586">
            <v>33184.478992349999</v>
          </cell>
          <cell r="F2586" t="str">
            <v>CALC</v>
          </cell>
          <cell r="H2586" t="str">
            <v>187</v>
          </cell>
          <cell r="I2586" t="str">
            <v>C</v>
          </cell>
          <cell r="J2586" t="str">
            <v>ret_req</v>
          </cell>
          <cell r="K2586" t="str">
            <v>debt_ror_amt</v>
          </cell>
          <cell r="M2586" t="str">
            <v>2010/12/1/8/A/0</v>
          </cell>
        </row>
        <row r="2587">
          <cell r="A2587" t="str">
            <v>2586</v>
          </cell>
          <cell r="B2587" t="str">
            <v>RRF_8187</v>
          </cell>
          <cell r="C2587" t="str">
            <v>187 - Total Ret Req Amount</v>
          </cell>
          <cell r="D2587">
            <v>179364.48761286199</v>
          </cell>
          <cell r="F2587" t="str">
            <v>CALC</v>
          </cell>
          <cell r="H2587" t="str">
            <v>187</v>
          </cell>
          <cell r="I2587" t="str">
            <v>C</v>
          </cell>
          <cell r="J2587" t="str">
            <v>ret_req</v>
          </cell>
          <cell r="K2587" t="str">
            <v>total_ret_req_amt</v>
          </cell>
          <cell r="M2587" t="str">
            <v>2010/12/1/8/A/0</v>
          </cell>
        </row>
        <row r="2588">
          <cell r="A2588" t="str">
            <v>2587</v>
          </cell>
          <cell r="B2588" t="str">
            <v>RRG_8187</v>
          </cell>
          <cell r="C2588" t="str">
            <v>187 - CP Allocation Factor</v>
          </cell>
          <cell r="D2588">
            <v>0.92307691999999997</v>
          </cell>
          <cell r="F2588" t="str">
            <v>CALC</v>
          </cell>
          <cell r="H2588" t="str">
            <v>187</v>
          </cell>
          <cell r="I2588" t="str">
            <v>C</v>
          </cell>
          <cell r="J2588" t="str">
            <v>ret_req</v>
          </cell>
          <cell r="K2588" t="str">
            <v>alloc_cp</v>
          </cell>
          <cell r="M2588" t="str">
            <v>2010/12/1/8/A/0</v>
          </cell>
        </row>
        <row r="2589">
          <cell r="A2589" t="str">
            <v>2588</v>
          </cell>
          <cell r="B2589" t="str">
            <v>RRH_8187</v>
          </cell>
          <cell r="C2589" t="str">
            <v>187 - GCP Allocation Factor</v>
          </cell>
          <cell r="D2589">
            <v>0</v>
          </cell>
          <cell r="F2589" t="str">
            <v>CALC</v>
          </cell>
          <cell r="H2589" t="str">
            <v>187</v>
          </cell>
          <cell r="I2589" t="str">
            <v>C</v>
          </cell>
          <cell r="J2589" t="str">
            <v>ret_req</v>
          </cell>
          <cell r="K2589" t="str">
            <v>alloc_gcp</v>
          </cell>
          <cell r="M2589" t="str">
            <v>2010/12/1/8/A/0</v>
          </cell>
        </row>
        <row r="2590">
          <cell r="A2590" t="str">
            <v>2589</v>
          </cell>
          <cell r="B2590" t="str">
            <v>RRJ_8187</v>
          </cell>
          <cell r="C2590" t="str">
            <v>187 - CP Allocation Ret Req Amount</v>
          </cell>
          <cell r="D2590">
            <v>165567.21878305901</v>
          </cell>
          <cell r="F2590" t="str">
            <v>CALC</v>
          </cell>
          <cell r="H2590" t="str">
            <v>187</v>
          </cell>
          <cell r="I2590" t="str">
            <v>C</v>
          </cell>
          <cell r="J2590" t="str">
            <v>ret_req</v>
          </cell>
          <cell r="K2590" t="str">
            <v>alloc_cp_amt</v>
          </cell>
          <cell r="M2590" t="str">
            <v>2010/12/1/8/A/0</v>
          </cell>
        </row>
        <row r="2591">
          <cell r="A2591" t="str">
            <v>2590</v>
          </cell>
          <cell r="B2591" t="str">
            <v>RRK_8187</v>
          </cell>
          <cell r="C2591" t="str">
            <v>187 - GCP Allocation Ret Req Amount</v>
          </cell>
          <cell r="D2591">
            <v>0</v>
          </cell>
          <cell r="F2591" t="str">
            <v>CALC</v>
          </cell>
          <cell r="H2591" t="str">
            <v>187</v>
          </cell>
          <cell r="I2591" t="str">
            <v>C</v>
          </cell>
          <cell r="J2591" t="str">
            <v>ret_req</v>
          </cell>
          <cell r="K2591" t="str">
            <v>alloc_gcp_amt</v>
          </cell>
          <cell r="M2591" t="str">
            <v>2010/12/1/8/A/0</v>
          </cell>
        </row>
        <row r="2592">
          <cell r="A2592" t="str">
            <v>2591</v>
          </cell>
          <cell r="B2592" t="str">
            <v>RRL_8187</v>
          </cell>
          <cell r="C2592" t="str">
            <v>187 - Energy Allocation Ret Req Amount</v>
          </cell>
          <cell r="D2592">
            <v>13797.268829803201</v>
          </cell>
          <cell r="F2592" t="str">
            <v>CALC</v>
          </cell>
          <cell r="H2592" t="str">
            <v>187</v>
          </cell>
          <cell r="I2592" t="str">
            <v>C</v>
          </cell>
          <cell r="J2592" t="str">
            <v>ret_req</v>
          </cell>
          <cell r="K2592" t="str">
            <v>alloc_engy_amt</v>
          </cell>
          <cell r="M2592" t="str">
            <v>2010/12/1/8/A/0</v>
          </cell>
        </row>
        <row r="2593">
          <cell r="A2593" t="str">
            <v>2592</v>
          </cell>
          <cell r="B2593" t="str">
            <v>RRI_8187</v>
          </cell>
          <cell r="C2593" t="str">
            <v>187 - Energy Allocation Factor</v>
          </cell>
          <cell r="D2593">
            <v>7.6923080000000005E-2</v>
          </cell>
          <cell r="F2593" t="str">
            <v>CALC</v>
          </cell>
          <cell r="H2593" t="str">
            <v>187</v>
          </cell>
          <cell r="I2593" t="str">
            <v>C</v>
          </cell>
          <cell r="J2593" t="str">
            <v>ret_req</v>
          </cell>
          <cell r="K2593" t="str">
            <v>alloc_energy</v>
          </cell>
          <cell r="M2593" t="str">
            <v>2010/12/1/8/A/0</v>
          </cell>
        </row>
        <row r="2594">
          <cell r="A2594" t="str">
            <v>2593</v>
          </cell>
          <cell r="B2594" t="str">
            <v>RRM_8187</v>
          </cell>
          <cell r="C2594" t="str">
            <v>187 - CP Jurisdictional Factor</v>
          </cell>
          <cell r="D2594">
            <v>0.98031049999999997</v>
          </cell>
          <cell r="F2594" t="str">
            <v>CALC</v>
          </cell>
          <cell r="H2594" t="str">
            <v>187</v>
          </cell>
          <cell r="I2594" t="str">
            <v>C</v>
          </cell>
          <cell r="J2594" t="str">
            <v>ret_req</v>
          </cell>
          <cell r="K2594" t="str">
            <v>juris_cp</v>
          </cell>
          <cell r="M2594" t="str">
            <v>2010/12/1/8/A/0</v>
          </cell>
        </row>
        <row r="2595">
          <cell r="A2595" t="str">
            <v>2594</v>
          </cell>
          <cell r="B2595" t="str">
            <v>RRN_8187</v>
          </cell>
          <cell r="C2595" t="str">
            <v>187 - GCP Jurisdictional Factor</v>
          </cell>
          <cell r="D2595">
            <v>1</v>
          </cell>
          <cell r="F2595" t="str">
            <v>CALC</v>
          </cell>
          <cell r="H2595" t="str">
            <v>187</v>
          </cell>
          <cell r="I2595" t="str">
            <v>C</v>
          </cell>
          <cell r="J2595" t="str">
            <v>ret_req</v>
          </cell>
          <cell r="K2595" t="str">
            <v>juris_gcp</v>
          </cell>
          <cell r="M2595" t="str">
            <v>2010/12/1/8/A/0</v>
          </cell>
        </row>
        <row r="2596">
          <cell r="A2596" t="str">
            <v>2595</v>
          </cell>
          <cell r="B2596" t="str">
            <v>RRO_8187</v>
          </cell>
          <cell r="C2596" t="str">
            <v>187 - Energy Jurisdictional Factor</v>
          </cell>
          <cell r="D2596">
            <v>0.980271</v>
          </cell>
          <cell r="F2596" t="str">
            <v>CALC</v>
          </cell>
          <cell r="H2596" t="str">
            <v>187</v>
          </cell>
          <cell r="I2596" t="str">
            <v>C</v>
          </cell>
          <cell r="J2596" t="str">
            <v>ret_req</v>
          </cell>
          <cell r="K2596" t="str">
            <v>juris_energy</v>
          </cell>
          <cell r="M2596" t="str">
            <v>2010/12/1/8/A/0</v>
          </cell>
        </row>
        <row r="2597">
          <cell r="A2597" t="str">
            <v>2596</v>
          </cell>
          <cell r="B2597" t="str">
            <v>RRP_8187</v>
          </cell>
          <cell r="C2597" t="str">
            <v>187 - CP Jurisdictional Ret Req Amount</v>
          </cell>
          <cell r="D2597">
            <v>162307.28302882999</v>
          </cell>
          <cell r="F2597" t="str">
            <v>CALC</v>
          </cell>
          <cell r="H2597" t="str">
            <v>187</v>
          </cell>
          <cell r="I2597" t="str">
            <v>C</v>
          </cell>
          <cell r="J2597" t="str">
            <v>ret_req</v>
          </cell>
          <cell r="K2597" t="str">
            <v>juris_cp_amt</v>
          </cell>
          <cell r="M2597" t="str">
            <v>2010/12/1/8/A/0</v>
          </cell>
        </row>
        <row r="2598">
          <cell r="A2598" t="str">
            <v>2597</v>
          </cell>
          <cell r="B2598" t="str">
            <v>RRQ_8187</v>
          </cell>
          <cell r="C2598" t="str">
            <v>187 - GCP Jurisdictional Ret Req Amount</v>
          </cell>
          <cell r="D2598">
            <v>0</v>
          </cell>
          <cell r="F2598" t="str">
            <v>CALC</v>
          </cell>
          <cell r="H2598" t="str">
            <v>187</v>
          </cell>
          <cell r="I2598" t="str">
            <v>C</v>
          </cell>
          <cell r="J2598" t="str">
            <v>ret_req</v>
          </cell>
          <cell r="K2598" t="str">
            <v>juris_gcp_amt</v>
          </cell>
          <cell r="M2598" t="str">
            <v>2010/12/1/8/A/0</v>
          </cell>
        </row>
        <row r="2599">
          <cell r="A2599" t="str">
            <v>2598</v>
          </cell>
          <cell r="B2599" t="str">
            <v>RRR_8187</v>
          </cell>
          <cell r="C2599" t="str">
            <v>187 - Energy Jurisdictional Ret Req Amount</v>
          </cell>
          <cell r="D2599">
            <v>13525.06251306</v>
          </cell>
          <cell r="F2599" t="str">
            <v>CALC</v>
          </cell>
          <cell r="H2599" t="str">
            <v>187</v>
          </cell>
          <cell r="I2599" t="str">
            <v>C</v>
          </cell>
          <cell r="J2599" t="str">
            <v>ret_req</v>
          </cell>
          <cell r="K2599" t="str">
            <v>juris_energy_amt</v>
          </cell>
          <cell r="M2599" t="str">
            <v>2010/12/1/8/A/0</v>
          </cell>
        </row>
        <row r="2600">
          <cell r="A2600" t="str">
            <v>2599</v>
          </cell>
          <cell r="B2600" t="str">
            <v>RRS_8187</v>
          </cell>
          <cell r="C2600" t="str">
            <v>187 - Total Jurisdictional Ret Req Amount</v>
          </cell>
          <cell r="D2600">
            <v>175832.34554189001</v>
          </cell>
          <cell r="F2600" t="str">
            <v>CALC</v>
          </cell>
          <cell r="H2600" t="str">
            <v>187</v>
          </cell>
          <cell r="I2600" t="str">
            <v>C</v>
          </cell>
          <cell r="J2600" t="str">
            <v>ret_req</v>
          </cell>
          <cell r="K2600" t="str">
            <v>total_juris_amt</v>
          </cell>
          <cell r="M2600" t="str">
            <v>2010/12/1/8/A/0</v>
          </cell>
        </row>
        <row r="2601">
          <cell r="A2601" t="str">
            <v>2600</v>
          </cell>
          <cell r="B2601" t="str">
            <v>255_3140</v>
          </cell>
          <cell r="C2601" t="str">
            <v xml:space="preserve">ACCUM AMORT SPACE COAST ITC                       </v>
          </cell>
          <cell r="D2601">
            <v>435106</v>
          </cell>
          <cell r="E2601" t="str">
            <v>255314</v>
          </cell>
          <cell r="F2601" t="str">
            <v>WALKER</v>
          </cell>
          <cell r="G2601" t="str">
            <v>LTD</v>
          </cell>
          <cell r="H2601" t="str">
            <v>187</v>
          </cell>
          <cell r="M2601" t="str">
            <v>2010/12/1/8/A/0</v>
          </cell>
        </row>
        <row r="2602">
          <cell r="A2602" t="str">
            <v>2601</v>
          </cell>
          <cell r="B2602" t="str">
            <v>506_3390</v>
          </cell>
          <cell r="C2602" t="str">
            <v xml:space="preserve">MSC STM PWR EXP-CLEAN AIR MERC RULE-ECRC          </v>
          </cell>
          <cell r="D2602">
            <v>172.23</v>
          </cell>
          <cell r="E2602" t="str">
            <v>506339</v>
          </cell>
          <cell r="F2602" t="str">
            <v>WALKER</v>
          </cell>
          <cell r="G2602" t="str">
            <v>CM</v>
          </cell>
          <cell r="H2602" t="str">
            <v>188</v>
          </cell>
          <cell r="M2602" t="str">
            <v>2010/12/1/8/A/0</v>
          </cell>
        </row>
        <row r="2603">
          <cell r="A2603" t="str">
            <v>2602</v>
          </cell>
          <cell r="B2603" t="str">
            <v>OM5_8188</v>
          </cell>
          <cell r="C2603" t="str">
            <v>188 - CP Allocation O &amp; M Exp Amount</v>
          </cell>
          <cell r="D2603">
            <v>0</v>
          </cell>
          <cell r="F2603" t="str">
            <v>CALC</v>
          </cell>
          <cell r="H2603" t="str">
            <v>188</v>
          </cell>
          <cell r="I2603" t="str">
            <v>C</v>
          </cell>
          <cell r="J2603" t="str">
            <v>om_exp</v>
          </cell>
          <cell r="K2603" t="str">
            <v>alloc_cp_amt</v>
          </cell>
          <cell r="M2603" t="str">
            <v>2010/12/1/8/A/0</v>
          </cell>
        </row>
        <row r="2604">
          <cell r="A2604" t="str">
            <v>2603</v>
          </cell>
          <cell r="B2604" t="str">
            <v>OM5_8188</v>
          </cell>
          <cell r="C2604" t="str">
            <v>188 - CP Allocation O &amp; M Exp Amount</v>
          </cell>
          <cell r="D2604">
            <v>0</v>
          </cell>
          <cell r="F2604" t="str">
            <v>CALC</v>
          </cell>
          <cell r="H2604" t="str">
            <v>188</v>
          </cell>
          <cell r="I2604" t="str">
            <v>C</v>
          </cell>
          <cell r="J2604" t="str">
            <v>om_exp</v>
          </cell>
          <cell r="K2604" t="str">
            <v>alloc_cp_amt</v>
          </cell>
          <cell r="M2604" t="str">
            <v>2010/12/1/8/A/0</v>
          </cell>
        </row>
        <row r="2605">
          <cell r="A2605" t="str">
            <v>2604</v>
          </cell>
          <cell r="B2605" t="str">
            <v>OM5_8188</v>
          </cell>
          <cell r="C2605" t="str">
            <v>188 - CP Allocation O &amp; M Exp Amount</v>
          </cell>
          <cell r="D2605">
            <v>0</v>
          </cell>
          <cell r="F2605" t="str">
            <v>CALC</v>
          </cell>
          <cell r="H2605" t="str">
            <v>188</v>
          </cell>
          <cell r="I2605" t="str">
            <v>C</v>
          </cell>
          <cell r="J2605" t="str">
            <v>om_exp</v>
          </cell>
          <cell r="K2605" t="str">
            <v>alloc_cp_amt</v>
          </cell>
          <cell r="M2605" t="str">
            <v>2010/12/1/8/A/0</v>
          </cell>
        </row>
        <row r="2606">
          <cell r="A2606" t="str">
            <v>2605</v>
          </cell>
          <cell r="B2606" t="str">
            <v>OM5_8188</v>
          </cell>
          <cell r="C2606" t="str">
            <v>188 - CP Allocation O &amp; M Exp Amount</v>
          </cell>
          <cell r="D2606">
            <v>0</v>
          </cell>
          <cell r="F2606" t="str">
            <v>CALC</v>
          </cell>
          <cell r="H2606" t="str">
            <v>188</v>
          </cell>
          <cell r="I2606" t="str">
            <v>C</v>
          </cell>
          <cell r="J2606" t="str">
            <v>om_exp</v>
          </cell>
          <cell r="K2606" t="str">
            <v>alloc_cp_amt</v>
          </cell>
          <cell r="M2606" t="str">
            <v>2010/12/1/8/A/0</v>
          </cell>
        </row>
        <row r="2607">
          <cell r="A2607" t="str">
            <v>2606</v>
          </cell>
          <cell r="B2607" t="str">
            <v>OM5_8188</v>
          </cell>
          <cell r="C2607" t="str">
            <v>188 - CP Allocation O &amp; M Exp Amount</v>
          </cell>
          <cell r="D2607">
            <v>0</v>
          </cell>
          <cell r="F2607" t="str">
            <v>CALC</v>
          </cell>
          <cell r="H2607" t="str">
            <v>188</v>
          </cell>
          <cell r="I2607" t="str">
            <v>C</v>
          </cell>
          <cell r="J2607" t="str">
            <v>om_exp</v>
          </cell>
          <cell r="K2607" t="str">
            <v>alloc_cp_amt</v>
          </cell>
          <cell r="M2607" t="str">
            <v>2010/12/1/8/A/0</v>
          </cell>
        </row>
        <row r="2608">
          <cell r="A2608" t="str">
            <v>2607</v>
          </cell>
          <cell r="B2608" t="str">
            <v>OM2_8188</v>
          </cell>
          <cell r="C2608" t="str">
            <v>188 - CP Allocation Factor</v>
          </cell>
          <cell r="D2608">
            <v>0</v>
          </cell>
          <cell r="F2608" t="str">
            <v>CALC</v>
          </cell>
          <cell r="H2608" t="str">
            <v>188</v>
          </cell>
          <cell r="I2608" t="str">
            <v>C</v>
          </cell>
          <cell r="J2608" t="str">
            <v>om_exp</v>
          </cell>
          <cell r="K2608" t="str">
            <v>alloc_cp</v>
          </cell>
          <cell r="M2608" t="str">
            <v>2010/12/1/8/A/0</v>
          </cell>
        </row>
        <row r="2609">
          <cell r="A2609" t="str">
            <v>2608</v>
          </cell>
          <cell r="B2609" t="str">
            <v>OM2_8188</v>
          </cell>
          <cell r="C2609" t="str">
            <v>188 - CP Allocation Factor</v>
          </cell>
          <cell r="D2609">
            <v>0</v>
          </cell>
          <cell r="F2609" t="str">
            <v>CALC</v>
          </cell>
          <cell r="H2609" t="str">
            <v>188</v>
          </cell>
          <cell r="I2609" t="str">
            <v>C</v>
          </cell>
          <cell r="J2609" t="str">
            <v>om_exp</v>
          </cell>
          <cell r="K2609" t="str">
            <v>alloc_cp</v>
          </cell>
          <cell r="M2609" t="str">
            <v>2010/12/1/8/A/0</v>
          </cell>
        </row>
        <row r="2610">
          <cell r="A2610" t="str">
            <v>2609</v>
          </cell>
          <cell r="B2610" t="str">
            <v>OM2_8188</v>
          </cell>
          <cell r="C2610" t="str">
            <v>188 - CP Allocation Factor</v>
          </cell>
          <cell r="D2610">
            <v>0</v>
          </cell>
          <cell r="F2610" t="str">
            <v>CALC</v>
          </cell>
          <cell r="H2610" t="str">
            <v>188</v>
          </cell>
          <cell r="I2610" t="str">
            <v>C</v>
          </cell>
          <cell r="J2610" t="str">
            <v>om_exp</v>
          </cell>
          <cell r="K2610" t="str">
            <v>alloc_cp</v>
          </cell>
          <cell r="M2610" t="str">
            <v>2010/12/1/8/A/0</v>
          </cell>
        </row>
        <row r="2611">
          <cell r="A2611" t="str">
            <v>2610</v>
          </cell>
          <cell r="B2611" t="str">
            <v>OM2_8188</v>
          </cell>
          <cell r="C2611" t="str">
            <v>188 - CP Allocation Factor</v>
          </cell>
          <cell r="D2611">
            <v>0</v>
          </cell>
          <cell r="F2611" t="str">
            <v>CALC</v>
          </cell>
          <cell r="H2611" t="str">
            <v>188</v>
          </cell>
          <cell r="I2611" t="str">
            <v>C</v>
          </cell>
          <cell r="J2611" t="str">
            <v>om_exp</v>
          </cell>
          <cell r="K2611" t="str">
            <v>alloc_cp</v>
          </cell>
          <cell r="M2611" t="str">
            <v>2010/12/1/8/A/0</v>
          </cell>
        </row>
        <row r="2612">
          <cell r="A2612" t="str">
            <v>2611</v>
          </cell>
          <cell r="B2612" t="str">
            <v>OM2_8188</v>
          </cell>
          <cell r="C2612" t="str">
            <v>188 - CP Allocation Factor</v>
          </cell>
          <cell r="D2612">
            <v>0</v>
          </cell>
          <cell r="F2612" t="str">
            <v>CALC</v>
          </cell>
          <cell r="H2612" t="str">
            <v>188</v>
          </cell>
          <cell r="I2612" t="str">
            <v>C</v>
          </cell>
          <cell r="J2612" t="str">
            <v>om_exp</v>
          </cell>
          <cell r="K2612" t="str">
            <v>alloc_cp</v>
          </cell>
          <cell r="M2612" t="str">
            <v>2010/12/1/8/A/0</v>
          </cell>
        </row>
        <row r="2613">
          <cell r="A2613" t="str">
            <v>2612</v>
          </cell>
          <cell r="B2613" t="str">
            <v>OM6_8188</v>
          </cell>
          <cell r="C2613" t="str">
            <v>188 - GCP Allocation O &amp; M Exp Amount</v>
          </cell>
          <cell r="D2613">
            <v>0</v>
          </cell>
          <cell r="F2613" t="str">
            <v>CALC</v>
          </cell>
          <cell r="H2613" t="str">
            <v>188</v>
          </cell>
          <cell r="I2613" t="str">
            <v>C</v>
          </cell>
          <cell r="J2613" t="str">
            <v>om_exp</v>
          </cell>
          <cell r="K2613" t="str">
            <v>alloc_gcp_amt</v>
          </cell>
          <cell r="M2613" t="str">
            <v>2010/12/1/8/A/0</v>
          </cell>
        </row>
        <row r="2614">
          <cell r="A2614" t="str">
            <v>2613</v>
          </cell>
          <cell r="B2614" t="str">
            <v>OM6_8188</v>
          </cell>
          <cell r="C2614" t="str">
            <v>188 - GCP Allocation O &amp; M Exp Amount</v>
          </cell>
          <cell r="D2614">
            <v>0</v>
          </cell>
          <cell r="F2614" t="str">
            <v>CALC</v>
          </cell>
          <cell r="H2614" t="str">
            <v>188</v>
          </cell>
          <cell r="I2614" t="str">
            <v>C</v>
          </cell>
          <cell r="J2614" t="str">
            <v>om_exp</v>
          </cell>
          <cell r="K2614" t="str">
            <v>alloc_gcp_amt</v>
          </cell>
          <cell r="M2614" t="str">
            <v>2010/12/1/8/A/0</v>
          </cell>
        </row>
        <row r="2615">
          <cell r="A2615" t="str">
            <v>2614</v>
          </cell>
          <cell r="B2615" t="str">
            <v>OM6_8188</v>
          </cell>
          <cell r="C2615" t="str">
            <v>188 - GCP Allocation O &amp; M Exp Amount</v>
          </cell>
          <cell r="D2615">
            <v>0</v>
          </cell>
          <cell r="F2615" t="str">
            <v>CALC</v>
          </cell>
          <cell r="H2615" t="str">
            <v>188</v>
          </cell>
          <cell r="I2615" t="str">
            <v>C</v>
          </cell>
          <cell r="J2615" t="str">
            <v>om_exp</v>
          </cell>
          <cell r="K2615" t="str">
            <v>alloc_gcp_amt</v>
          </cell>
          <cell r="M2615" t="str">
            <v>2010/12/1/8/A/0</v>
          </cell>
        </row>
        <row r="2616">
          <cell r="A2616" t="str">
            <v>2615</v>
          </cell>
          <cell r="B2616" t="str">
            <v>OM6_8188</v>
          </cell>
          <cell r="C2616" t="str">
            <v>188 - GCP Allocation O &amp; M Exp Amount</v>
          </cell>
          <cell r="D2616">
            <v>0</v>
          </cell>
          <cell r="F2616" t="str">
            <v>CALC</v>
          </cell>
          <cell r="H2616" t="str">
            <v>188</v>
          </cell>
          <cell r="I2616" t="str">
            <v>C</v>
          </cell>
          <cell r="J2616" t="str">
            <v>om_exp</v>
          </cell>
          <cell r="K2616" t="str">
            <v>alloc_gcp_amt</v>
          </cell>
          <cell r="M2616" t="str">
            <v>2010/12/1/8/A/0</v>
          </cell>
        </row>
        <row r="2617">
          <cell r="A2617" t="str">
            <v>2616</v>
          </cell>
          <cell r="B2617" t="str">
            <v>OM6_8188</v>
          </cell>
          <cell r="C2617" t="str">
            <v>188 - GCP Allocation O &amp; M Exp Amount</v>
          </cell>
          <cell r="D2617">
            <v>0</v>
          </cell>
          <cell r="F2617" t="str">
            <v>CALC</v>
          </cell>
          <cell r="H2617" t="str">
            <v>188</v>
          </cell>
          <cell r="I2617" t="str">
            <v>C</v>
          </cell>
          <cell r="J2617" t="str">
            <v>om_exp</v>
          </cell>
          <cell r="K2617" t="str">
            <v>alloc_gcp_amt</v>
          </cell>
          <cell r="M2617" t="str">
            <v>2010/12/1/8/A/0</v>
          </cell>
        </row>
        <row r="2618">
          <cell r="A2618" t="str">
            <v>2617</v>
          </cell>
          <cell r="B2618" t="str">
            <v>OM3_8188</v>
          </cell>
          <cell r="C2618" t="str">
            <v>188 - GCP Allocation Factor</v>
          </cell>
          <cell r="D2618">
            <v>0</v>
          </cell>
          <cell r="F2618" t="str">
            <v>CALC</v>
          </cell>
          <cell r="H2618" t="str">
            <v>188</v>
          </cell>
          <cell r="I2618" t="str">
            <v>C</v>
          </cell>
          <cell r="J2618" t="str">
            <v>om_exp</v>
          </cell>
          <cell r="K2618" t="str">
            <v>alloc_gcp</v>
          </cell>
          <cell r="M2618" t="str">
            <v>2010/12/1/8/A/0</v>
          </cell>
        </row>
        <row r="2619">
          <cell r="A2619" t="str">
            <v>2618</v>
          </cell>
          <cell r="B2619" t="str">
            <v>OM3_8188</v>
          </cell>
          <cell r="C2619" t="str">
            <v>188 - GCP Allocation Factor</v>
          </cell>
          <cell r="D2619">
            <v>0</v>
          </cell>
          <cell r="F2619" t="str">
            <v>CALC</v>
          </cell>
          <cell r="H2619" t="str">
            <v>188</v>
          </cell>
          <cell r="I2619" t="str">
            <v>C</v>
          </cell>
          <cell r="J2619" t="str">
            <v>om_exp</v>
          </cell>
          <cell r="K2619" t="str">
            <v>alloc_gcp</v>
          </cell>
          <cell r="M2619" t="str">
            <v>2010/12/1/8/A/0</v>
          </cell>
        </row>
        <row r="2620">
          <cell r="A2620" t="str">
            <v>2619</v>
          </cell>
          <cell r="B2620" t="str">
            <v>OM3_8188</v>
          </cell>
          <cell r="C2620" t="str">
            <v>188 - GCP Allocation Factor</v>
          </cell>
          <cell r="D2620">
            <v>0</v>
          </cell>
          <cell r="F2620" t="str">
            <v>CALC</v>
          </cell>
          <cell r="H2620" t="str">
            <v>188</v>
          </cell>
          <cell r="I2620" t="str">
            <v>C</v>
          </cell>
          <cell r="J2620" t="str">
            <v>om_exp</v>
          </cell>
          <cell r="K2620" t="str">
            <v>alloc_gcp</v>
          </cell>
          <cell r="M2620" t="str">
            <v>2010/12/1/8/A/0</v>
          </cell>
        </row>
        <row r="2621">
          <cell r="A2621" t="str">
            <v>2620</v>
          </cell>
          <cell r="B2621" t="str">
            <v>OM3_8188</v>
          </cell>
          <cell r="C2621" t="str">
            <v>188 - GCP Allocation Factor</v>
          </cell>
          <cell r="D2621">
            <v>0</v>
          </cell>
          <cell r="F2621" t="str">
            <v>CALC</v>
          </cell>
          <cell r="H2621" t="str">
            <v>188</v>
          </cell>
          <cell r="I2621" t="str">
            <v>C</v>
          </cell>
          <cell r="J2621" t="str">
            <v>om_exp</v>
          </cell>
          <cell r="K2621" t="str">
            <v>alloc_gcp</v>
          </cell>
          <cell r="M2621" t="str">
            <v>2010/12/1/8/A/0</v>
          </cell>
        </row>
        <row r="2622">
          <cell r="A2622" t="str">
            <v>2621</v>
          </cell>
          <cell r="B2622" t="str">
            <v>OM3_8188</v>
          </cell>
          <cell r="C2622" t="str">
            <v>188 - GCP Allocation Factor</v>
          </cell>
          <cell r="D2622">
            <v>0</v>
          </cell>
          <cell r="F2622" t="str">
            <v>CALC</v>
          </cell>
          <cell r="H2622" t="str">
            <v>188</v>
          </cell>
          <cell r="I2622" t="str">
            <v>C</v>
          </cell>
          <cell r="J2622" t="str">
            <v>om_exp</v>
          </cell>
          <cell r="K2622" t="str">
            <v>alloc_gcp</v>
          </cell>
          <cell r="M2622" t="str">
            <v>2010/12/1/8/A/0</v>
          </cell>
        </row>
        <row r="2623">
          <cell r="A2623" t="str">
            <v>2622</v>
          </cell>
          <cell r="B2623" t="str">
            <v>OMC_8188</v>
          </cell>
          <cell r="C2623" t="str">
            <v>188 - GCP Jurisdictional O &amp; M Exp Amount</v>
          </cell>
          <cell r="D2623">
            <v>0</v>
          </cell>
          <cell r="F2623" t="str">
            <v>CALC</v>
          </cell>
          <cell r="H2623" t="str">
            <v>188</v>
          </cell>
          <cell r="I2623" t="str">
            <v>C</v>
          </cell>
          <cell r="J2623" t="str">
            <v>om_exp</v>
          </cell>
          <cell r="K2623" t="str">
            <v>juris_gcp_amt</v>
          </cell>
          <cell r="M2623" t="str">
            <v>2010/12/1/8/A/0</v>
          </cell>
        </row>
        <row r="2624">
          <cell r="A2624" t="str">
            <v>2623</v>
          </cell>
          <cell r="B2624" t="str">
            <v>OMC_8188</v>
          </cell>
          <cell r="C2624" t="str">
            <v>188 - GCP Jurisdictional O &amp; M Exp Amount</v>
          </cell>
          <cell r="D2624">
            <v>0</v>
          </cell>
          <cell r="F2624" t="str">
            <v>CALC</v>
          </cell>
          <cell r="H2624" t="str">
            <v>188</v>
          </cell>
          <cell r="I2624" t="str">
            <v>C</v>
          </cell>
          <cell r="J2624" t="str">
            <v>om_exp</v>
          </cell>
          <cell r="K2624" t="str">
            <v>juris_gcp_amt</v>
          </cell>
          <cell r="M2624" t="str">
            <v>2010/12/1/8/A/0</v>
          </cell>
        </row>
        <row r="2625">
          <cell r="A2625" t="str">
            <v>2624</v>
          </cell>
          <cell r="B2625" t="str">
            <v>OMC_8188</v>
          </cell>
          <cell r="C2625" t="str">
            <v>188 - GCP Jurisdictional O &amp; M Exp Amount</v>
          </cell>
          <cell r="D2625">
            <v>0</v>
          </cell>
          <cell r="F2625" t="str">
            <v>CALC</v>
          </cell>
          <cell r="H2625" t="str">
            <v>188</v>
          </cell>
          <cell r="I2625" t="str">
            <v>C</v>
          </cell>
          <cell r="J2625" t="str">
            <v>om_exp</v>
          </cell>
          <cell r="K2625" t="str">
            <v>juris_gcp_amt</v>
          </cell>
          <cell r="M2625" t="str">
            <v>2010/12/1/8/A/0</v>
          </cell>
        </row>
        <row r="2626">
          <cell r="A2626" t="str">
            <v>2625</v>
          </cell>
          <cell r="B2626" t="str">
            <v>OMC_8188</v>
          </cell>
          <cell r="C2626" t="str">
            <v>188 - GCP Jurisdictional O &amp; M Exp Amount</v>
          </cell>
          <cell r="D2626">
            <v>0</v>
          </cell>
          <cell r="F2626" t="str">
            <v>CALC</v>
          </cell>
          <cell r="H2626" t="str">
            <v>188</v>
          </cell>
          <cell r="I2626" t="str">
            <v>C</v>
          </cell>
          <cell r="J2626" t="str">
            <v>om_exp</v>
          </cell>
          <cell r="K2626" t="str">
            <v>juris_gcp_amt</v>
          </cell>
          <cell r="M2626" t="str">
            <v>2010/12/1/8/A/0</v>
          </cell>
        </row>
        <row r="2627">
          <cell r="A2627" t="str">
            <v>2626</v>
          </cell>
          <cell r="B2627" t="str">
            <v>OMC_8188</v>
          </cell>
          <cell r="C2627" t="str">
            <v>188 - GCP Jurisdictional O &amp; M Exp Amount</v>
          </cell>
          <cell r="D2627">
            <v>0</v>
          </cell>
          <cell r="F2627" t="str">
            <v>CALC</v>
          </cell>
          <cell r="H2627" t="str">
            <v>188</v>
          </cell>
          <cell r="I2627" t="str">
            <v>C</v>
          </cell>
          <cell r="J2627" t="str">
            <v>om_exp</v>
          </cell>
          <cell r="K2627" t="str">
            <v>juris_gcp_amt</v>
          </cell>
          <cell r="M2627" t="str">
            <v>2010/12/1/8/A/0</v>
          </cell>
        </row>
        <row r="2628">
          <cell r="A2628" t="str">
            <v>2627</v>
          </cell>
          <cell r="B2628" t="str">
            <v>OM4_8188</v>
          </cell>
          <cell r="C2628" t="str">
            <v>188 - Energy Allocation Factor</v>
          </cell>
          <cell r="D2628">
            <v>1</v>
          </cell>
          <cell r="F2628" t="str">
            <v>CALC</v>
          </cell>
          <cell r="H2628" t="str">
            <v>188</v>
          </cell>
          <cell r="I2628" t="str">
            <v>C</v>
          </cell>
          <cell r="J2628" t="str">
            <v>om_exp</v>
          </cell>
          <cell r="K2628" t="str">
            <v>alloc_energy</v>
          </cell>
          <cell r="M2628" t="str">
            <v>2010/12/1/8/A/0</v>
          </cell>
        </row>
        <row r="2629">
          <cell r="A2629" t="str">
            <v>2628</v>
          </cell>
          <cell r="B2629" t="str">
            <v>OM4_8188</v>
          </cell>
          <cell r="C2629" t="str">
            <v>188 - Energy Allocation Factor</v>
          </cell>
          <cell r="D2629">
            <v>1</v>
          </cell>
          <cell r="F2629" t="str">
            <v>CALC</v>
          </cell>
          <cell r="H2629" t="str">
            <v>188</v>
          </cell>
          <cell r="I2629" t="str">
            <v>C</v>
          </cell>
          <cell r="J2629" t="str">
            <v>om_exp</v>
          </cell>
          <cell r="K2629" t="str">
            <v>alloc_energy</v>
          </cell>
          <cell r="M2629" t="str">
            <v>2010/12/1/8/A/0</v>
          </cell>
        </row>
        <row r="2630">
          <cell r="A2630" t="str">
            <v>2629</v>
          </cell>
          <cell r="B2630" t="str">
            <v>OM4_8188</v>
          </cell>
          <cell r="C2630" t="str">
            <v>188 - Energy Allocation Factor</v>
          </cell>
          <cell r="D2630">
            <v>1</v>
          </cell>
          <cell r="F2630" t="str">
            <v>CALC</v>
          </cell>
          <cell r="H2630" t="str">
            <v>188</v>
          </cell>
          <cell r="I2630" t="str">
            <v>C</v>
          </cell>
          <cell r="J2630" t="str">
            <v>om_exp</v>
          </cell>
          <cell r="K2630" t="str">
            <v>alloc_energy</v>
          </cell>
          <cell r="M2630" t="str">
            <v>2010/12/1/8/A/0</v>
          </cell>
        </row>
        <row r="2631">
          <cell r="A2631" t="str">
            <v>2630</v>
          </cell>
          <cell r="B2631" t="str">
            <v>OM4_8188</v>
          </cell>
          <cell r="C2631" t="str">
            <v>188 - Energy Allocation Factor</v>
          </cell>
          <cell r="D2631">
            <v>1</v>
          </cell>
          <cell r="F2631" t="str">
            <v>CALC</v>
          </cell>
          <cell r="H2631" t="str">
            <v>188</v>
          </cell>
          <cell r="I2631" t="str">
            <v>C</v>
          </cell>
          <cell r="J2631" t="str">
            <v>om_exp</v>
          </cell>
          <cell r="K2631" t="str">
            <v>alloc_energy</v>
          </cell>
          <cell r="M2631" t="str">
            <v>2010/12/1/8/A/0</v>
          </cell>
        </row>
        <row r="2632">
          <cell r="A2632" t="str">
            <v>2631</v>
          </cell>
          <cell r="B2632" t="str">
            <v>OM4_8188</v>
          </cell>
          <cell r="C2632" t="str">
            <v>188 - Energy Allocation Factor</v>
          </cell>
          <cell r="D2632">
            <v>1</v>
          </cell>
          <cell r="F2632" t="str">
            <v>CALC</v>
          </cell>
          <cell r="H2632" t="str">
            <v>188</v>
          </cell>
          <cell r="I2632" t="str">
            <v>C</v>
          </cell>
          <cell r="J2632" t="str">
            <v>om_exp</v>
          </cell>
          <cell r="K2632" t="str">
            <v>alloc_energy</v>
          </cell>
          <cell r="M2632" t="str">
            <v>2010/12/1/8/A/0</v>
          </cell>
        </row>
        <row r="2633">
          <cell r="A2633" t="str">
            <v>2632</v>
          </cell>
          <cell r="B2633" t="str">
            <v>OM7_8188</v>
          </cell>
          <cell r="C2633" t="str">
            <v>188 - Energy Allocation O &amp; M Exp Amount</v>
          </cell>
          <cell r="D2633">
            <v>0</v>
          </cell>
          <cell r="F2633" t="str">
            <v>CALC</v>
          </cell>
          <cell r="H2633" t="str">
            <v>188</v>
          </cell>
          <cell r="I2633" t="str">
            <v>C</v>
          </cell>
          <cell r="J2633" t="str">
            <v>om_exp</v>
          </cell>
          <cell r="K2633" t="str">
            <v>alloc_energy_amt</v>
          </cell>
          <cell r="M2633" t="str">
            <v>2010/12/1/8/A/0</v>
          </cell>
        </row>
        <row r="2634">
          <cell r="A2634" t="str">
            <v>2633</v>
          </cell>
          <cell r="B2634" t="str">
            <v>OM7_8188</v>
          </cell>
          <cell r="C2634" t="str">
            <v>188 - Energy Allocation O &amp; M Exp Amount</v>
          </cell>
          <cell r="D2634">
            <v>172.23</v>
          </cell>
          <cell r="F2634" t="str">
            <v>CALC</v>
          </cell>
          <cell r="H2634" t="str">
            <v>188</v>
          </cell>
          <cell r="I2634" t="str">
            <v>C</v>
          </cell>
          <cell r="J2634" t="str">
            <v>om_exp</v>
          </cell>
          <cell r="K2634" t="str">
            <v>alloc_energy_amt</v>
          </cell>
          <cell r="M2634" t="str">
            <v>2010/12/1/8/A/0</v>
          </cell>
        </row>
        <row r="2635">
          <cell r="A2635" t="str">
            <v>2634</v>
          </cell>
          <cell r="B2635" t="str">
            <v>OM7_8188</v>
          </cell>
          <cell r="C2635" t="str">
            <v>188 - Energy Allocation O &amp; M Exp Amount</v>
          </cell>
          <cell r="D2635">
            <v>0</v>
          </cell>
          <cell r="F2635" t="str">
            <v>CALC</v>
          </cell>
          <cell r="H2635" t="str">
            <v>188</v>
          </cell>
          <cell r="I2635" t="str">
            <v>C</v>
          </cell>
          <cell r="J2635" t="str">
            <v>om_exp</v>
          </cell>
          <cell r="K2635" t="str">
            <v>alloc_energy_amt</v>
          </cell>
          <cell r="M2635" t="str">
            <v>2010/12/1/8/A/0</v>
          </cell>
        </row>
        <row r="2636">
          <cell r="A2636" t="str">
            <v>2635</v>
          </cell>
          <cell r="B2636" t="str">
            <v>OM7_8188</v>
          </cell>
          <cell r="C2636" t="str">
            <v>188 - Energy Allocation O &amp; M Exp Amount</v>
          </cell>
          <cell r="D2636">
            <v>0</v>
          </cell>
          <cell r="F2636" t="str">
            <v>CALC</v>
          </cell>
          <cell r="H2636" t="str">
            <v>188</v>
          </cell>
          <cell r="I2636" t="str">
            <v>C</v>
          </cell>
          <cell r="J2636" t="str">
            <v>om_exp</v>
          </cell>
          <cell r="K2636" t="str">
            <v>alloc_energy_amt</v>
          </cell>
          <cell r="M2636" t="str">
            <v>2010/12/1/8/A/0</v>
          </cell>
        </row>
        <row r="2637">
          <cell r="A2637" t="str">
            <v>2636</v>
          </cell>
          <cell r="B2637" t="str">
            <v>OM7_8188</v>
          </cell>
          <cell r="C2637" t="str">
            <v>188 - Energy Allocation O &amp; M Exp Amount</v>
          </cell>
          <cell r="D2637">
            <v>169480.43</v>
          </cell>
          <cell r="F2637" t="str">
            <v>CALC</v>
          </cell>
          <cell r="H2637" t="str">
            <v>188</v>
          </cell>
          <cell r="I2637" t="str">
            <v>C</v>
          </cell>
          <cell r="J2637" t="str">
            <v>om_exp</v>
          </cell>
          <cell r="K2637" t="str">
            <v>alloc_energy_amt</v>
          </cell>
          <cell r="M2637" t="str">
            <v>2010/12/1/8/A/0</v>
          </cell>
        </row>
        <row r="2638">
          <cell r="A2638" t="str">
            <v>2637</v>
          </cell>
          <cell r="B2638" t="str">
            <v>OMB_8188</v>
          </cell>
          <cell r="C2638" t="str">
            <v>188 - CP Jurisdictional O &amp; M Exp Amount</v>
          </cell>
          <cell r="D2638">
            <v>0</v>
          </cell>
          <cell r="F2638" t="str">
            <v>CALC</v>
          </cell>
          <cell r="H2638" t="str">
            <v>188</v>
          </cell>
          <cell r="I2638" t="str">
            <v>C</v>
          </cell>
          <cell r="J2638" t="str">
            <v>om_exp</v>
          </cell>
          <cell r="K2638" t="str">
            <v>juris_cp_amt</v>
          </cell>
          <cell r="M2638" t="str">
            <v>2010/12/1/8/A/0</v>
          </cell>
        </row>
        <row r="2639">
          <cell r="A2639" t="str">
            <v>2638</v>
          </cell>
          <cell r="B2639" t="str">
            <v>OMB_8188</v>
          </cell>
          <cell r="C2639" t="str">
            <v>188 - CP Jurisdictional O &amp; M Exp Amount</v>
          </cell>
          <cell r="D2639">
            <v>0</v>
          </cell>
          <cell r="F2639" t="str">
            <v>CALC</v>
          </cell>
          <cell r="H2639" t="str">
            <v>188</v>
          </cell>
          <cell r="I2639" t="str">
            <v>C</v>
          </cell>
          <cell r="J2639" t="str">
            <v>om_exp</v>
          </cell>
          <cell r="K2639" t="str">
            <v>juris_cp_amt</v>
          </cell>
          <cell r="M2639" t="str">
            <v>2010/12/1/8/A/0</v>
          </cell>
        </row>
        <row r="2640">
          <cell r="A2640" t="str">
            <v>2639</v>
          </cell>
          <cell r="B2640" t="str">
            <v>OMB_8188</v>
          </cell>
          <cell r="C2640" t="str">
            <v>188 - CP Jurisdictional O &amp; M Exp Amount</v>
          </cell>
          <cell r="D2640">
            <v>0</v>
          </cell>
          <cell r="F2640" t="str">
            <v>CALC</v>
          </cell>
          <cell r="H2640" t="str">
            <v>188</v>
          </cell>
          <cell r="I2640" t="str">
            <v>C</v>
          </cell>
          <cell r="J2640" t="str">
            <v>om_exp</v>
          </cell>
          <cell r="K2640" t="str">
            <v>juris_cp_amt</v>
          </cell>
          <cell r="M2640" t="str">
            <v>2010/12/1/8/A/0</v>
          </cell>
        </row>
        <row r="2641">
          <cell r="A2641" t="str">
            <v>2640</v>
          </cell>
          <cell r="B2641" t="str">
            <v>OMB_8188</v>
          </cell>
          <cell r="C2641" t="str">
            <v>188 - CP Jurisdictional O &amp; M Exp Amount</v>
          </cell>
          <cell r="D2641">
            <v>0</v>
          </cell>
          <cell r="F2641" t="str">
            <v>CALC</v>
          </cell>
          <cell r="H2641" t="str">
            <v>188</v>
          </cell>
          <cell r="I2641" t="str">
            <v>C</v>
          </cell>
          <cell r="J2641" t="str">
            <v>om_exp</v>
          </cell>
          <cell r="K2641" t="str">
            <v>juris_cp_amt</v>
          </cell>
          <cell r="M2641" t="str">
            <v>2010/12/1/8/A/0</v>
          </cell>
        </row>
        <row r="2642">
          <cell r="A2642" t="str">
            <v>2641</v>
          </cell>
          <cell r="B2642" t="str">
            <v>OMB_8188</v>
          </cell>
          <cell r="C2642" t="str">
            <v>188 - CP Jurisdictional O &amp; M Exp Amount</v>
          </cell>
          <cell r="D2642">
            <v>0</v>
          </cell>
          <cell r="F2642" t="str">
            <v>CALC</v>
          </cell>
          <cell r="H2642" t="str">
            <v>188</v>
          </cell>
          <cell r="I2642" t="str">
            <v>C</v>
          </cell>
          <cell r="J2642" t="str">
            <v>om_exp</v>
          </cell>
          <cell r="K2642" t="str">
            <v>juris_cp_amt</v>
          </cell>
          <cell r="M2642" t="str">
            <v>2010/12/1/8/A/0</v>
          </cell>
        </row>
        <row r="2643">
          <cell r="A2643" t="str">
            <v>2642</v>
          </cell>
          <cell r="B2643" t="str">
            <v>OM8_8188</v>
          </cell>
          <cell r="C2643" t="str">
            <v>188 - CP Jurisdictional Factor</v>
          </cell>
          <cell r="D2643">
            <v>0.98031049999999997</v>
          </cell>
          <cell r="F2643" t="str">
            <v>CALC</v>
          </cell>
          <cell r="H2643" t="str">
            <v>188</v>
          </cell>
          <cell r="I2643" t="str">
            <v>C</v>
          </cell>
          <cell r="J2643" t="str">
            <v>om_exp</v>
          </cell>
          <cell r="K2643" t="str">
            <v>juris_cp</v>
          </cell>
          <cell r="M2643" t="str">
            <v>2010/12/1/8/A/0</v>
          </cell>
        </row>
        <row r="2644">
          <cell r="A2644" t="str">
            <v>2643</v>
          </cell>
          <cell r="B2644" t="str">
            <v>OM8_8188</v>
          </cell>
          <cell r="C2644" t="str">
            <v>188 - CP Jurisdictional Factor</v>
          </cell>
          <cell r="D2644">
            <v>0.98031049999999997</v>
          </cell>
          <cell r="F2644" t="str">
            <v>CALC</v>
          </cell>
          <cell r="H2644" t="str">
            <v>188</v>
          </cell>
          <cell r="I2644" t="str">
            <v>C</v>
          </cell>
          <cell r="J2644" t="str">
            <v>om_exp</v>
          </cell>
          <cell r="K2644" t="str">
            <v>juris_cp</v>
          </cell>
          <cell r="M2644" t="str">
            <v>2010/12/1/8/A/0</v>
          </cell>
        </row>
        <row r="2645">
          <cell r="A2645" t="str">
            <v>2644</v>
          </cell>
          <cell r="B2645" t="str">
            <v>OM8_8188</v>
          </cell>
          <cell r="C2645" t="str">
            <v>188 - CP Jurisdictional Factor</v>
          </cell>
          <cell r="D2645">
            <v>0.98031049999999997</v>
          </cell>
          <cell r="F2645" t="str">
            <v>CALC</v>
          </cell>
          <cell r="H2645" t="str">
            <v>188</v>
          </cell>
          <cell r="I2645" t="str">
            <v>C</v>
          </cell>
          <cell r="J2645" t="str">
            <v>om_exp</v>
          </cell>
          <cell r="K2645" t="str">
            <v>juris_cp</v>
          </cell>
          <cell r="M2645" t="str">
            <v>2010/12/1/8/A/0</v>
          </cell>
        </row>
        <row r="2646">
          <cell r="A2646" t="str">
            <v>2645</v>
          </cell>
          <cell r="B2646" t="str">
            <v>OM8_8188</v>
          </cell>
          <cell r="C2646" t="str">
            <v>188 - CP Jurisdictional Factor</v>
          </cell>
          <cell r="D2646">
            <v>0.98031049999999997</v>
          </cell>
          <cell r="F2646" t="str">
            <v>CALC</v>
          </cell>
          <cell r="H2646" t="str">
            <v>188</v>
          </cell>
          <cell r="I2646" t="str">
            <v>C</v>
          </cell>
          <cell r="J2646" t="str">
            <v>om_exp</v>
          </cell>
          <cell r="K2646" t="str">
            <v>juris_cp</v>
          </cell>
          <cell r="M2646" t="str">
            <v>2010/12/1/8/A/0</v>
          </cell>
        </row>
        <row r="2647">
          <cell r="A2647" t="str">
            <v>2646</v>
          </cell>
          <cell r="B2647" t="str">
            <v>OM8_8188</v>
          </cell>
          <cell r="C2647" t="str">
            <v>188 - CP Jurisdictional Factor</v>
          </cell>
          <cell r="D2647">
            <v>0.98031049999999997</v>
          </cell>
          <cell r="F2647" t="str">
            <v>CALC</v>
          </cell>
          <cell r="H2647" t="str">
            <v>188</v>
          </cell>
          <cell r="I2647" t="str">
            <v>C</v>
          </cell>
          <cell r="J2647" t="str">
            <v>om_exp</v>
          </cell>
          <cell r="K2647" t="str">
            <v>juris_cp</v>
          </cell>
          <cell r="M2647" t="str">
            <v>2010/12/1/8/A/0</v>
          </cell>
        </row>
        <row r="2648">
          <cell r="A2648" t="str">
            <v>2647</v>
          </cell>
          <cell r="B2648" t="str">
            <v>OMA_8188</v>
          </cell>
          <cell r="C2648" t="str">
            <v>188 - Energy Jurisdictional Factor</v>
          </cell>
          <cell r="D2648">
            <v>0.980271</v>
          </cell>
          <cell r="F2648" t="str">
            <v>CALC</v>
          </cell>
          <cell r="H2648" t="str">
            <v>188</v>
          </cell>
          <cell r="I2648" t="str">
            <v>C</v>
          </cell>
          <cell r="J2648" t="str">
            <v>om_exp</v>
          </cell>
          <cell r="K2648" t="str">
            <v>juris_energy</v>
          </cell>
          <cell r="M2648" t="str">
            <v>2010/12/1/8/A/0</v>
          </cell>
        </row>
        <row r="2649">
          <cell r="A2649" t="str">
            <v>2648</v>
          </cell>
          <cell r="B2649" t="str">
            <v>OMA_8188</v>
          </cell>
          <cell r="C2649" t="str">
            <v>188 - Energy Jurisdictional Factor</v>
          </cell>
          <cell r="D2649">
            <v>0.980271</v>
          </cell>
          <cell r="F2649" t="str">
            <v>CALC</v>
          </cell>
          <cell r="H2649" t="str">
            <v>188</v>
          </cell>
          <cell r="I2649" t="str">
            <v>C</v>
          </cell>
          <cell r="J2649" t="str">
            <v>om_exp</v>
          </cell>
          <cell r="K2649" t="str">
            <v>juris_energy</v>
          </cell>
          <cell r="M2649" t="str">
            <v>2010/12/1/8/A/0</v>
          </cell>
        </row>
        <row r="2650">
          <cell r="A2650" t="str">
            <v>2649</v>
          </cell>
          <cell r="B2650" t="str">
            <v>OMA_8188</v>
          </cell>
          <cell r="C2650" t="str">
            <v>188 - Energy Jurisdictional Factor</v>
          </cell>
          <cell r="D2650">
            <v>0.980271</v>
          </cell>
          <cell r="F2650" t="str">
            <v>CALC</v>
          </cell>
          <cell r="H2650" t="str">
            <v>188</v>
          </cell>
          <cell r="I2650" t="str">
            <v>C</v>
          </cell>
          <cell r="J2650" t="str">
            <v>om_exp</v>
          </cell>
          <cell r="K2650" t="str">
            <v>juris_energy</v>
          </cell>
          <cell r="M2650" t="str">
            <v>2010/12/1/8/A/0</v>
          </cell>
        </row>
        <row r="2651">
          <cell r="A2651" t="str">
            <v>2650</v>
          </cell>
          <cell r="B2651" t="str">
            <v>OMA_8188</v>
          </cell>
          <cell r="C2651" t="str">
            <v>188 - Energy Jurisdictional Factor</v>
          </cell>
          <cell r="D2651">
            <v>0.980271</v>
          </cell>
          <cell r="F2651" t="str">
            <v>CALC</v>
          </cell>
          <cell r="H2651" t="str">
            <v>188</v>
          </cell>
          <cell r="I2651" t="str">
            <v>C</v>
          </cell>
          <cell r="J2651" t="str">
            <v>om_exp</v>
          </cell>
          <cell r="K2651" t="str">
            <v>juris_energy</v>
          </cell>
          <cell r="M2651" t="str">
            <v>2010/12/1/8/A/0</v>
          </cell>
        </row>
        <row r="2652">
          <cell r="A2652" t="str">
            <v>2651</v>
          </cell>
          <cell r="B2652" t="str">
            <v>OMA_8188</v>
          </cell>
          <cell r="C2652" t="str">
            <v>188 - Energy Jurisdictional Factor</v>
          </cell>
          <cell r="D2652">
            <v>0.980271</v>
          </cell>
          <cell r="F2652" t="str">
            <v>CALC</v>
          </cell>
          <cell r="H2652" t="str">
            <v>188</v>
          </cell>
          <cell r="I2652" t="str">
            <v>C</v>
          </cell>
          <cell r="J2652" t="str">
            <v>om_exp</v>
          </cell>
          <cell r="K2652" t="str">
            <v>juris_energy</v>
          </cell>
          <cell r="M2652" t="str">
            <v>2010/12/1/8/A/0</v>
          </cell>
        </row>
        <row r="2653">
          <cell r="A2653" t="str">
            <v>2652</v>
          </cell>
          <cell r="B2653" t="str">
            <v>OM1_8188</v>
          </cell>
          <cell r="C2653" t="str">
            <v>188 - O &amp; M Expenses Amount</v>
          </cell>
          <cell r="D2653">
            <v>0</v>
          </cell>
          <cell r="F2653" t="str">
            <v>CALC</v>
          </cell>
          <cell r="H2653" t="str">
            <v>188</v>
          </cell>
          <cell r="I2653" t="str">
            <v>C</v>
          </cell>
          <cell r="J2653" t="str">
            <v>om_exp</v>
          </cell>
          <cell r="K2653" t="str">
            <v>beg_bal</v>
          </cell>
          <cell r="M2653" t="str">
            <v>2010/12/1/8/A/0</v>
          </cell>
        </row>
        <row r="2654">
          <cell r="A2654" t="str">
            <v>2653</v>
          </cell>
          <cell r="B2654" t="str">
            <v>OM1_8188</v>
          </cell>
          <cell r="C2654" t="str">
            <v>188 - O &amp; M Expenses Amount</v>
          </cell>
          <cell r="D2654">
            <v>172.23</v>
          </cell>
          <cell r="F2654" t="str">
            <v>CALC</v>
          </cell>
          <cell r="H2654" t="str">
            <v>188</v>
          </cell>
          <cell r="I2654" t="str">
            <v>C</v>
          </cell>
          <cell r="J2654" t="str">
            <v>om_exp</v>
          </cell>
          <cell r="K2654" t="str">
            <v>beg_bal</v>
          </cell>
          <cell r="M2654" t="str">
            <v>2010/12/1/8/A/0</v>
          </cell>
        </row>
        <row r="2655">
          <cell r="A2655" t="str">
            <v>2654</v>
          </cell>
          <cell r="B2655" t="str">
            <v>OM1_8188</v>
          </cell>
          <cell r="C2655" t="str">
            <v>188 - O &amp; M Expenses Amount</v>
          </cell>
          <cell r="D2655">
            <v>0</v>
          </cell>
          <cell r="F2655" t="str">
            <v>CALC</v>
          </cell>
          <cell r="H2655" t="str">
            <v>188</v>
          </cell>
          <cell r="I2655" t="str">
            <v>C</v>
          </cell>
          <cell r="J2655" t="str">
            <v>om_exp</v>
          </cell>
          <cell r="K2655" t="str">
            <v>beg_bal</v>
          </cell>
          <cell r="M2655" t="str">
            <v>2010/12/1/8/A/0</v>
          </cell>
        </row>
        <row r="2656">
          <cell r="A2656" t="str">
            <v>2655</v>
          </cell>
          <cell r="B2656" t="str">
            <v>OM1_8188</v>
          </cell>
          <cell r="C2656" t="str">
            <v>188 - O &amp; M Expenses Amount</v>
          </cell>
          <cell r="D2656">
            <v>0</v>
          </cell>
          <cell r="F2656" t="str">
            <v>CALC</v>
          </cell>
          <cell r="H2656" t="str">
            <v>188</v>
          </cell>
          <cell r="I2656" t="str">
            <v>C</v>
          </cell>
          <cell r="J2656" t="str">
            <v>om_exp</v>
          </cell>
          <cell r="K2656" t="str">
            <v>beg_bal</v>
          </cell>
          <cell r="M2656" t="str">
            <v>2010/12/1/8/A/0</v>
          </cell>
        </row>
        <row r="2657">
          <cell r="A2657" t="str">
            <v>2656</v>
          </cell>
          <cell r="B2657" t="str">
            <v>OM1_8188</v>
          </cell>
          <cell r="C2657" t="str">
            <v>188 - O &amp; M Expenses Amount</v>
          </cell>
          <cell r="D2657">
            <v>169480.43</v>
          </cell>
          <cell r="F2657" t="str">
            <v>CALC</v>
          </cell>
          <cell r="H2657" t="str">
            <v>188</v>
          </cell>
          <cell r="I2657" t="str">
            <v>C</v>
          </cell>
          <cell r="J2657" t="str">
            <v>om_exp</v>
          </cell>
          <cell r="K2657" t="str">
            <v>beg_bal</v>
          </cell>
          <cell r="M2657" t="str">
            <v>2010/12/1/8/A/0</v>
          </cell>
        </row>
        <row r="2658">
          <cell r="A2658" t="str">
            <v>2657</v>
          </cell>
          <cell r="B2658" t="str">
            <v>OM9_8188</v>
          </cell>
          <cell r="C2658" t="str">
            <v>188 - GCP Jurisdictional Factor</v>
          </cell>
          <cell r="D2658">
            <v>1</v>
          </cell>
          <cell r="F2658" t="str">
            <v>CALC</v>
          </cell>
          <cell r="H2658" t="str">
            <v>188</v>
          </cell>
          <cell r="I2658" t="str">
            <v>C</v>
          </cell>
          <cell r="J2658" t="str">
            <v>om_exp</v>
          </cell>
          <cell r="K2658" t="str">
            <v>juris_gcp</v>
          </cell>
          <cell r="M2658" t="str">
            <v>2010/12/1/8/A/0</v>
          </cell>
        </row>
        <row r="2659">
          <cell r="A2659" t="str">
            <v>2658</v>
          </cell>
          <cell r="B2659" t="str">
            <v>OM9_8188</v>
          </cell>
          <cell r="C2659" t="str">
            <v>188 - GCP Jurisdictional Factor</v>
          </cell>
          <cell r="D2659">
            <v>1</v>
          </cell>
          <cell r="F2659" t="str">
            <v>CALC</v>
          </cell>
          <cell r="H2659" t="str">
            <v>188</v>
          </cell>
          <cell r="I2659" t="str">
            <v>C</v>
          </cell>
          <cell r="J2659" t="str">
            <v>om_exp</v>
          </cell>
          <cell r="K2659" t="str">
            <v>juris_gcp</v>
          </cell>
          <cell r="M2659" t="str">
            <v>2010/12/1/8/A/0</v>
          </cell>
        </row>
        <row r="2660">
          <cell r="A2660" t="str">
            <v>2659</v>
          </cell>
          <cell r="B2660" t="str">
            <v>OM9_8188</v>
          </cell>
          <cell r="C2660" t="str">
            <v>188 - GCP Jurisdictional Factor</v>
          </cell>
          <cell r="D2660">
            <v>1</v>
          </cell>
          <cell r="F2660" t="str">
            <v>CALC</v>
          </cell>
          <cell r="H2660" t="str">
            <v>188</v>
          </cell>
          <cell r="I2660" t="str">
            <v>C</v>
          </cell>
          <cell r="J2660" t="str">
            <v>om_exp</v>
          </cell>
          <cell r="K2660" t="str">
            <v>juris_gcp</v>
          </cell>
          <cell r="M2660" t="str">
            <v>2010/12/1/8/A/0</v>
          </cell>
        </row>
        <row r="2661">
          <cell r="A2661" t="str">
            <v>2660</v>
          </cell>
          <cell r="B2661" t="str">
            <v>OM9_8188</v>
          </cell>
          <cell r="C2661" t="str">
            <v>188 - GCP Jurisdictional Factor</v>
          </cell>
          <cell r="D2661">
            <v>1</v>
          </cell>
          <cell r="F2661" t="str">
            <v>CALC</v>
          </cell>
          <cell r="H2661" t="str">
            <v>188</v>
          </cell>
          <cell r="I2661" t="str">
            <v>C</v>
          </cell>
          <cell r="J2661" t="str">
            <v>om_exp</v>
          </cell>
          <cell r="K2661" t="str">
            <v>juris_gcp</v>
          </cell>
          <cell r="M2661" t="str">
            <v>2010/12/1/8/A/0</v>
          </cell>
        </row>
        <row r="2662">
          <cell r="A2662" t="str">
            <v>2661</v>
          </cell>
          <cell r="B2662" t="str">
            <v>OM9_8188</v>
          </cell>
          <cell r="C2662" t="str">
            <v>188 - GCP Jurisdictional Factor</v>
          </cell>
          <cell r="D2662">
            <v>1</v>
          </cell>
          <cell r="F2662" t="str">
            <v>CALC</v>
          </cell>
          <cell r="H2662" t="str">
            <v>188</v>
          </cell>
          <cell r="I2662" t="str">
            <v>C</v>
          </cell>
          <cell r="J2662" t="str">
            <v>om_exp</v>
          </cell>
          <cell r="K2662" t="str">
            <v>juris_gcp</v>
          </cell>
          <cell r="M2662" t="str">
            <v>2010/12/1/8/A/0</v>
          </cell>
        </row>
        <row r="2663">
          <cell r="A2663" t="str">
            <v>2662</v>
          </cell>
          <cell r="B2663" t="str">
            <v>OMD_8188</v>
          </cell>
          <cell r="C2663" t="str">
            <v>188 - Energy Jurisdictional O &amp; M Exp Amount</v>
          </cell>
          <cell r="D2663">
            <v>0</v>
          </cell>
          <cell r="F2663" t="str">
            <v>CALC</v>
          </cell>
          <cell r="H2663" t="str">
            <v>188</v>
          </cell>
          <cell r="I2663" t="str">
            <v>C</v>
          </cell>
          <cell r="J2663" t="str">
            <v>om_exp</v>
          </cell>
          <cell r="K2663" t="str">
            <v>juris_energy_amt</v>
          </cell>
          <cell r="M2663" t="str">
            <v>2010/12/1/8/A/0</v>
          </cell>
        </row>
        <row r="2664">
          <cell r="A2664" t="str">
            <v>2663</v>
          </cell>
          <cell r="B2664" t="str">
            <v>OMD_8188</v>
          </cell>
          <cell r="C2664" t="str">
            <v>188 - Energy Jurisdictional O &amp; M Exp Amount</v>
          </cell>
          <cell r="D2664">
            <v>168.83207433000001</v>
          </cell>
          <cell r="F2664" t="str">
            <v>CALC</v>
          </cell>
          <cell r="H2664" t="str">
            <v>188</v>
          </cell>
          <cell r="I2664" t="str">
            <v>C</v>
          </cell>
          <cell r="J2664" t="str">
            <v>om_exp</v>
          </cell>
          <cell r="K2664" t="str">
            <v>juris_energy_amt</v>
          </cell>
          <cell r="M2664" t="str">
            <v>2010/12/1/8/A/0</v>
          </cell>
        </row>
        <row r="2665">
          <cell r="A2665" t="str">
            <v>2664</v>
          </cell>
          <cell r="B2665" t="str">
            <v>OMD_8188</v>
          </cell>
          <cell r="C2665" t="str">
            <v>188 - Energy Jurisdictional O &amp; M Exp Amount</v>
          </cell>
          <cell r="D2665">
            <v>0</v>
          </cell>
          <cell r="F2665" t="str">
            <v>CALC</v>
          </cell>
          <cell r="H2665" t="str">
            <v>188</v>
          </cell>
          <cell r="I2665" t="str">
            <v>C</v>
          </cell>
          <cell r="J2665" t="str">
            <v>om_exp</v>
          </cell>
          <cell r="K2665" t="str">
            <v>juris_energy_amt</v>
          </cell>
          <cell r="M2665" t="str">
            <v>2010/12/1/8/A/0</v>
          </cell>
        </row>
        <row r="2666">
          <cell r="A2666" t="str">
            <v>2665</v>
          </cell>
          <cell r="B2666" t="str">
            <v>OMD_8188</v>
          </cell>
          <cell r="C2666" t="str">
            <v>188 - Energy Jurisdictional O &amp; M Exp Amount</v>
          </cell>
          <cell r="D2666">
            <v>0</v>
          </cell>
          <cell r="F2666" t="str">
            <v>CALC</v>
          </cell>
          <cell r="H2666" t="str">
            <v>188</v>
          </cell>
          <cell r="I2666" t="str">
            <v>C</v>
          </cell>
          <cell r="J2666" t="str">
            <v>om_exp</v>
          </cell>
          <cell r="K2666" t="str">
            <v>juris_energy_amt</v>
          </cell>
          <cell r="M2666" t="str">
            <v>2010/12/1/8/A/0</v>
          </cell>
        </row>
        <row r="2667">
          <cell r="A2667" t="str">
            <v>2666</v>
          </cell>
          <cell r="B2667" t="str">
            <v>OMD_8188</v>
          </cell>
          <cell r="C2667" t="str">
            <v>188 - Energy Jurisdictional O &amp; M Exp Amount</v>
          </cell>
          <cell r="D2667">
            <v>166136.75059653001</v>
          </cell>
          <cell r="F2667" t="str">
            <v>CALC</v>
          </cell>
          <cell r="H2667" t="str">
            <v>188</v>
          </cell>
          <cell r="I2667" t="str">
            <v>C</v>
          </cell>
          <cell r="J2667" t="str">
            <v>om_exp</v>
          </cell>
          <cell r="K2667" t="str">
            <v>juris_energy_amt</v>
          </cell>
          <cell r="M2667" t="str">
            <v>2010/12/1/8/A/0</v>
          </cell>
        </row>
        <row r="2668">
          <cell r="A2668" t="str">
            <v>2667</v>
          </cell>
          <cell r="B2668" t="str">
            <v>OME_8188</v>
          </cell>
          <cell r="C2668" t="str">
            <v>188 - Total Jurisdictional O &amp; M Exp Amount</v>
          </cell>
          <cell r="D2668">
            <v>0</v>
          </cell>
          <cell r="F2668" t="str">
            <v>CALC</v>
          </cell>
          <cell r="H2668" t="str">
            <v>188</v>
          </cell>
          <cell r="I2668" t="str">
            <v>C</v>
          </cell>
          <cell r="J2668" t="str">
            <v>om_exp</v>
          </cell>
          <cell r="K2668" t="str">
            <v>total_juris_amt</v>
          </cell>
          <cell r="M2668" t="str">
            <v>2010/12/1/8/A/0</v>
          </cell>
        </row>
        <row r="2669">
          <cell r="A2669" t="str">
            <v>2668</v>
          </cell>
          <cell r="B2669" t="str">
            <v>OME_8188</v>
          </cell>
          <cell r="C2669" t="str">
            <v>188 - Total Jurisdictional O &amp; M Exp Amount</v>
          </cell>
          <cell r="D2669">
            <v>168.83207433000001</v>
          </cell>
          <cell r="F2669" t="str">
            <v>CALC</v>
          </cell>
          <cell r="H2669" t="str">
            <v>188</v>
          </cell>
          <cell r="I2669" t="str">
            <v>C</v>
          </cell>
          <cell r="J2669" t="str">
            <v>om_exp</v>
          </cell>
          <cell r="K2669" t="str">
            <v>total_juris_amt</v>
          </cell>
          <cell r="M2669" t="str">
            <v>2010/12/1/8/A/0</v>
          </cell>
        </row>
        <row r="2670">
          <cell r="A2670" t="str">
            <v>2669</v>
          </cell>
          <cell r="B2670" t="str">
            <v>OME_8188</v>
          </cell>
          <cell r="C2670" t="str">
            <v>188 - Total Jurisdictional O &amp; M Exp Amount</v>
          </cell>
          <cell r="D2670">
            <v>0</v>
          </cell>
          <cell r="F2670" t="str">
            <v>CALC</v>
          </cell>
          <cell r="H2670" t="str">
            <v>188</v>
          </cell>
          <cell r="I2670" t="str">
            <v>C</v>
          </cell>
          <cell r="J2670" t="str">
            <v>om_exp</v>
          </cell>
          <cell r="K2670" t="str">
            <v>total_juris_amt</v>
          </cell>
          <cell r="M2670" t="str">
            <v>2010/12/1/8/A/0</v>
          </cell>
        </row>
        <row r="2671">
          <cell r="A2671" t="str">
            <v>2670</v>
          </cell>
          <cell r="B2671" t="str">
            <v>OME_8188</v>
          </cell>
          <cell r="C2671" t="str">
            <v>188 - Total Jurisdictional O &amp; M Exp Amount</v>
          </cell>
          <cell r="D2671">
            <v>0</v>
          </cell>
          <cell r="F2671" t="str">
            <v>CALC</v>
          </cell>
          <cell r="H2671" t="str">
            <v>188</v>
          </cell>
          <cell r="I2671" t="str">
            <v>C</v>
          </cell>
          <cell r="J2671" t="str">
            <v>om_exp</v>
          </cell>
          <cell r="K2671" t="str">
            <v>total_juris_amt</v>
          </cell>
          <cell r="M2671" t="str">
            <v>2010/12/1/8/A/0</v>
          </cell>
        </row>
        <row r="2672">
          <cell r="A2672" t="str">
            <v>2671</v>
          </cell>
          <cell r="B2672" t="str">
            <v>OME_8188</v>
          </cell>
          <cell r="C2672" t="str">
            <v>188 - Total Jurisdictional O &amp; M Exp Amount</v>
          </cell>
          <cell r="D2672">
            <v>166136.75059653001</v>
          </cell>
          <cell r="F2672" t="str">
            <v>CALC</v>
          </cell>
          <cell r="H2672" t="str">
            <v>188</v>
          </cell>
          <cell r="I2672" t="str">
            <v>C</v>
          </cell>
          <cell r="J2672" t="str">
            <v>om_exp</v>
          </cell>
          <cell r="K2672" t="str">
            <v>total_juris_amt</v>
          </cell>
          <cell r="M2672" t="str">
            <v>2010/12/1/8/A/0</v>
          </cell>
        </row>
        <row r="2673">
          <cell r="A2673" t="str">
            <v>2672</v>
          </cell>
          <cell r="B2673" t="str">
            <v>512_3390</v>
          </cell>
          <cell r="C2673" t="str">
            <v xml:space="preserve">MNT BOILER PLT-CLEAN AIR MERC RULE-ECRC           </v>
          </cell>
          <cell r="D2673">
            <v>169480.43</v>
          </cell>
          <cell r="E2673" t="str">
            <v>512339</v>
          </cell>
          <cell r="F2673" t="str">
            <v>WALKER</v>
          </cell>
          <cell r="G2673" t="str">
            <v>CM</v>
          </cell>
          <cell r="H2673" t="str">
            <v>188</v>
          </cell>
          <cell r="M2673" t="str">
            <v>2010/12/1/8/A/0</v>
          </cell>
        </row>
        <row r="2674">
          <cell r="A2674" t="str">
            <v>2673</v>
          </cell>
          <cell r="B2674" t="str">
            <v>512_3190</v>
          </cell>
          <cell r="C2674" t="str">
            <v xml:space="preserve">MNT BOIL PLT-CLN AIR INTERSTAT RULE-ECRC          </v>
          </cell>
          <cell r="D2674">
            <v>902.96</v>
          </cell>
          <cell r="E2674" t="str">
            <v>512319</v>
          </cell>
          <cell r="F2674" t="str">
            <v>WALKER</v>
          </cell>
          <cell r="G2674" t="str">
            <v>CM</v>
          </cell>
          <cell r="H2674" t="str">
            <v>147</v>
          </cell>
          <cell r="M2674" t="str">
            <v>2010/12/1/8/A/0</v>
          </cell>
        </row>
        <row r="2675">
          <cell r="A2675" t="str">
            <v>2674</v>
          </cell>
          <cell r="B2675" t="str">
            <v>158_1000</v>
          </cell>
          <cell r="C2675" t="str">
            <v xml:space="preserve">ALLOWANCES INVENTORY                              </v>
          </cell>
          <cell r="D2675">
            <v>0</v>
          </cell>
          <cell r="E2675" t="str">
            <v>158100</v>
          </cell>
          <cell r="F2675" t="str">
            <v>WALKER</v>
          </cell>
          <cell r="G2675" t="str">
            <v>CM</v>
          </cell>
          <cell r="M2675" t="str">
            <v>2010/12/1/8/A/0</v>
          </cell>
        </row>
        <row r="2676">
          <cell r="A2676" t="str">
            <v>2675</v>
          </cell>
          <cell r="B2676" t="str">
            <v>OM5_8189</v>
          </cell>
          <cell r="C2676" t="str">
            <v>189 - CP Allocation O &amp; M Exp Amount</v>
          </cell>
          <cell r="D2676">
            <v>0</v>
          </cell>
          <cell r="F2676" t="str">
            <v>CALC</v>
          </cell>
          <cell r="H2676" t="str">
            <v>189</v>
          </cell>
          <cell r="I2676" t="str">
            <v>C</v>
          </cell>
          <cell r="J2676" t="str">
            <v>om_exp</v>
          </cell>
          <cell r="K2676" t="str">
            <v>alloc_cp_amt</v>
          </cell>
          <cell r="M2676" t="str">
            <v>2010/12/1/8/A/0</v>
          </cell>
        </row>
        <row r="2677">
          <cell r="A2677" t="str">
            <v>2676</v>
          </cell>
          <cell r="B2677" t="str">
            <v>OM2_8189</v>
          </cell>
          <cell r="C2677" t="str">
            <v>189 - CP Allocation Factor</v>
          </cell>
          <cell r="D2677">
            <v>0</v>
          </cell>
          <cell r="F2677" t="str">
            <v>CALC</v>
          </cell>
          <cell r="H2677" t="str">
            <v>189</v>
          </cell>
          <cell r="I2677" t="str">
            <v>C</v>
          </cell>
          <cell r="J2677" t="str">
            <v>om_exp</v>
          </cell>
          <cell r="K2677" t="str">
            <v>alloc_cp</v>
          </cell>
          <cell r="M2677" t="str">
            <v>2010/12/1/8/A/0</v>
          </cell>
        </row>
        <row r="2678">
          <cell r="A2678" t="str">
            <v>2677</v>
          </cell>
          <cell r="B2678" t="str">
            <v>OM6_8189</v>
          </cell>
          <cell r="C2678" t="str">
            <v>189 - GCP Allocation O &amp; M Exp Amount</v>
          </cell>
          <cell r="D2678">
            <v>0</v>
          </cell>
          <cell r="F2678" t="str">
            <v>CALC</v>
          </cell>
          <cell r="H2678" t="str">
            <v>189</v>
          </cell>
          <cell r="I2678" t="str">
            <v>C</v>
          </cell>
          <cell r="J2678" t="str">
            <v>om_exp</v>
          </cell>
          <cell r="K2678" t="str">
            <v>alloc_gcp_amt</v>
          </cell>
          <cell r="M2678" t="str">
            <v>2010/12/1/8/A/0</v>
          </cell>
        </row>
        <row r="2679">
          <cell r="A2679" t="str">
            <v>2678</v>
          </cell>
          <cell r="B2679" t="str">
            <v>OM3_8189</v>
          </cell>
          <cell r="C2679" t="str">
            <v>189 - GCP Allocation Factor</v>
          </cell>
          <cell r="D2679">
            <v>0</v>
          </cell>
          <cell r="F2679" t="str">
            <v>CALC</v>
          </cell>
          <cell r="H2679" t="str">
            <v>189</v>
          </cell>
          <cell r="I2679" t="str">
            <v>C</v>
          </cell>
          <cell r="J2679" t="str">
            <v>om_exp</v>
          </cell>
          <cell r="K2679" t="str">
            <v>alloc_gcp</v>
          </cell>
          <cell r="M2679" t="str">
            <v>2010/12/1/8/A/0</v>
          </cell>
        </row>
        <row r="2680">
          <cell r="A2680" t="str">
            <v>2679</v>
          </cell>
          <cell r="B2680" t="str">
            <v>OMC_8189</v>
          </cell>
          <cell r="C2680" t="str">
            <v>189 - GCP Jurisdictional O &amp; M Exp Amount</v>
          </cell>
          <cell r="D2680">
            <v>0</v>
          </cell>
          <cell r="F2680" t="str">
            <v>CALC</v>
          </cell>
          <cell r="H2680" t="str">
            <v>189</v>
          </cell>
          <cell r="I2680" t="str">
            <v>C</v>
          </cell>
          <cell r="J2680" t="str">
            <v>om_exp</v>
          </cell>
          <cell r="K2680" t="str">
            <v>juris_gcp_amt</v>
          </cell>
          <cell r="M2680" t="str">
            <v>2010/12/1/8/A/0</v>
          </cell>
        </row>
        <row r="2681">
          <cell r="A2681" t="str">
            <v>2680</v>
          </cell>
          <cell r="B2681" t="str">
            <v>OM4_8189</v>
          </cell>
          <cell r="C2681" t="str">
            <v>189 - Energy Allocation Factor</v>
          </cell>
          <cell r="D2681">
            <v>1</v>
          </cell>
          <cell r="F2681" t="str">
            <v>CALC</v>
          </cell>
          <cell r="H2681" t="str">
            <v>189</v>
          </cell>
          <cell r="I2681" t="str">
            <v>C</v>
          </cell>
          <cell r="J2681" t="str">
            <v>om_exp</v>
          </cell>
          <cell r="K2681" t="str">
            <v>alloc_energy</v>
          </cell>
          <cell r="M2681" t="str">
            <v>2010/12/1/8/A/0</v>
          </cell>
        </row>
        <row r="2682">
          <cell r="A2682" t="str">
            <v>2681</v>
          </cell>
          <cell r="B2682" t="str">
            <v>OM7_8189</v>
          </cell>
          <cell r="C2682" t="str">
            <v>189 - Energy Allocation O &amp; M Exp Amount</v>
          </cell>
          <cell r="D2682">
            <v>4440</v>
          </cell>
          <cell r="F2682" t="str">
            <v>CALC</v>
          </cell>
          <cell r="H2682" t="str">
            <v>189</v>
          </cell>
          <cell r="I2682" t="str">
            <v>C</v>
          </cell>
          <cell r="J2682" t="str">
            <v>om_exp</v>
          </cell>
          <cell r="K2682" t="str">
            <v>alloc_energy_amt</v>
          </cell>
          <cell r="M2682" t="str">
            <v>2010/12/1/8/A/0</v>
          </cell>
        </row>
        <row r="2683">
          <cell r="A2683" t="str">
            <v>2682</v>
          </cell>
          <cell r="B2683" t="str">
            <v>OMB_8189</v>
          </cell>
          <cell r="C2683" t="str">
            <v>189 - CP Jurisdictional O &amp; M Exp Amount</v>
          </cell>
          <cell r="D2683">
            <v>0</v>
          </cell>
          <cell r="F2683" t="str">
            <v>CALC</v>
          </cell>
          <cell r="H2683" t="str">
            <v>189</v>
          </cell>
          <cell r="I2683" t="str">
            <v>C</v>
          </cell>
          <cell r="J2683" t="str">
            <v>om_exp</v>
          </cell>
          <cell r="K2683" t="str">
            <v>juris_cp_amt</v>
          </cell>
          <cell r="M2683" t="str">
            <v>2010/12/1/8/A/0</v>
          </cell>
        </row>
        <row r="2684">
          <cell r="A2684" t="str">
            <v>2683</v>
          </cell>
          <cell r="B2684" t="str">
            <v>OM8_8189</v>
          </cell>
          <cell r="C2684" t="str">
            <v>189 - CP Jurisdictional Factor</v>
          </cell>
          <cell r="D2684">
            <v>0.98031049999999997</v>
          </cell>
          <cell r="F2684" t="str">
            <v>CALC</v>
          </cell>
          <cell r="H2684" t="str">
            <v>189</v>
          </cell>
          <cell r="I2684" t="str">
            <v>C</v>
          </cell>
          <cell r="J2684" t="str">
            <v>om_exp</v>
          </cell>
          <cell r="K2684" t="str">
            <v>juris_cp</v>
          </cell>
          <cell r="M2684" t="str">
            <v>2010/12/1/8/A/0</v>
          </cell>
        </row>
        <row r="2685">
          <cell r="A2685" t="str">
            <v>2684</v>
          </cell>
          <cell r="B2685" t="str">
            <v>OMA_8189</v>
          </cell>
          <cell r="C2685" t="str">
            <v>189 - Energy Jurisdictional Factor</v>
          </cell>
          <cell r="D2685">
            <v>0.980271</v>
          </cell>
          <cell r="F2685" t="str">
            <v>CALC</v>
          </cell>
          <cell r="H2685" t="str">
            <v>189</v>
          </cell>
          <cell r="I2685" t="str">
            <v>C</v>
          </cell>
          <cell r="J2685" t="str">
            <v>om_exp</v>
          </cell>
          <cell r="K2685" t="str">
            <v>juris_energy</v>
          </cell>
          <cell r="M2685" t="str">
            <v>2010/12/1/8/A/0</v>
          </cell>
        </row>
        <row r="2686">
          <cell r="A2686" t="str">
            <v>2685</v>
          </cell>
          <cell r="B2686" t="str">
            <v>OM1_8189</v>
          </cell>
          <cell r="C2686" t="str">
            <v>189 - O &amp; M Expenses Amount</v>
          </cell>
          <cell r="D2686">
            <v>4440</v>
          </cell>
          <cell r="F2686" t="str">
            <v>CALC</v>
          </cell>
          <cell r="H2686" t="str">
            <v>189</v>
          </cell>
          <cell r="I2686" t="str">
            <v>C</v>
          </cell>
          <cell r="J2686" t="str">
            <v>om_exp</v>
          </cell>
          <cell r="K2686" t="str">
            <v>beg_bal</v>
          </cell>
          <cell r="M2686" t="str">
            <v>2010/12/1/8/A/0</v>
          </cell>
        </row>
        <row r="2687">
          <cell r="A2687" t="str">
            <v>2686</v>
          </cell>
          <cell r="B2687" t="str">
            <v>OM9_8189</v>
          </cell>
          <cell r="C2687" t="str">
            <v>189 - GCP Jurisdictional Factor</v>
          </cell>
          <cell r="D2687">
            <v>1</v>
          </cell>
          <cell r="F2687" t="str">
            <v>CALC</v>
          </cell>
          <cell r="H2687" t="str">
            <v>189</v>
          </cell>
          <cell r="I2687" t="str">
            <v>C</v>
          </cell>
          <cell r="J2687" t="str">
            <v>om_exp</v>
          </cell>
          <cell r="K2687" t="str">
            <v>juris_gcp</v>
          </cell>
          <cell r="M2687" t="str">
            <v>2010/12/1/8/A/0</v>
          </cell>
        </row>
        <row r="2688">
          <cell r="A2688" t="str">
            <v>2687</v>
          </cell>
          <cell r="B2688" t="str">
            <v>OMD_8189</v>
          </cell>
          <cell r="C2688" t="str">
            <v>189 - Energy Jurisdictional O &amp; M Exp Amount</v>
          </cell>
          <cell r="D2688">
            <v>4352.4032399999996</v>
          </cell>
          <cell r="F2688" t="str">
            <v>CALC</v>
          </cell>
          <cell r="H2688" t="str">
            <v>189</v>
          </cell>
          <cell r="I2688" t="str">
            <v>C</v>
          </cell>
          <cell r="J2688" t="str">
            <v>om_exp</v>
          </cell>
          <cell r="K2688" t="str">
            <v>juris_energy_amt</v>
          </cell>
          <cell r="M2688" t="str">
            <v>2010/12/1/8/A/0</v>
          </cell>
        </row>
        <row r="2689">
          <cell r="A2689" t="str">
            <v>2688</v>
          </cell>
          <cell r="B2689" t="str">
            <v>OME_8189</v>
          </cell>
          <cell r="C2689" t="str">
            <v>189 - Total Jurisdictional O &amp; M Exp Amount</v>
          </cell>
          <cell r="D2689">
            <v>4352.4032399999996</v>
          </cell>
          <cell r="F2689" t="str">
            <v>CALC</v>
          </cell>
          <cell r="H2689" t="str">
            <v>189</v>
          </cell>
          <cell r="I2689" t="str">
            <v>C</v>
          </cell>
          <cell r="J2689" t="str">
            <v>om_exp</v>
          </cell>
          <cell r="K2689" t="str">
            <v>total_juris_amt</v>
          </cell>
          <cell r="M2689" t="str">
            <v>2010/12/1/8/A/0</v>
          </cell>
        </row>
        <row r="2690">
          <cell r="A2690" t="str">
            <v>2689</v>
          </cell>
          <cell r="B2690" t="str">
            <v>255_3040</v>
          </cell>
          <cell r="C2690" t="str">
            <v xml:space="preserve">ACCUM DEF-MARTIN SOLAR ITC                        </v>
          </cell>
          <cell r="D2690">
            <v>-123767270</v>
          </cell>
          <cell r="E2690" t="str">
            <v>255304</v>
          </cell>
          <cell r="F2690" t="str">
            <v>WALKER</v>
          </cell>
          <cell r="G2690" t="str">
            <v>LTD</v>
          </cell>
          <cell r="H2690" t="str">
            <v>190</v>
          </cell>
          <cell r="M2690" t="str">
            <v>2010/12/1/8/A/0</v>
          </cell>
        </row>
        <row r="2691">
          <cell r="A2691" t="str">
            <v>2690</v>
          </cell>
          <cell r="B2691" t="str">
            <v>RRL_8190</v>
          </cell>
          <cell r="C2691" t="str">
            <v>190 - Energy Allocation Ret Req Amount</v>
          </cell>
          <cell r="D2691">
            <v>94679.191957157804</v>
          </cell>
          <cell r="F2691" t="str">
            <v>CALC</v>
          </cell>
          <cell r="H2691" t="str">
            <v>190</v>
          </cell>
          <cell r="I2691" t="str">
            <v>C</v>
          </cell>
          <cell r="J2691" t="str">
            <v>ret_req</v>
          </cell>
          <cell r="K2691" t="str">
            <v>alloc_engy_amt</v>
          </cell>
          <cell r="M2691" t="str">
            <v>2010/12/1/8/A/0</v>
          </cell>
        </row>
        <row r="2692">
          <cell r="A2692" t="str">
            <v>2691</v>
          </cell>
          <cell r="B2692" t="str">
            <v>RRA_8190</v>
          </cell>
          <cell r="C2692" t="str">
            <v>190 - Grossed Federal Tax Rate</v>
          </cell>
          <cell r="D2692">
            <v>0.53846153846153799</v>
          </cell>
          <cell r="F2692" t="str">
            <v>CALC</v>
          </cell>
          <cell r="H2692" t="str">
            <v>190</v>
          </cell>
          <cell r="I2692" t="str">
            <v>C</v>
          </cell>
          <cell r="J2692" t="str">
            <v>ret_req</v>
          </cell>
          <cell r="K2692" t="str">
            <v>gross_fed_tax_rate</v>
          </cell>
          <cell r="M2692" t="str">
            <v>2010/12/1/8/A/0</v>
          </cell>
        </row>
        <row r="2693">
          <cell r="A2693" t="str">
            <v>2692</v>
          </cell>
          <cell r="B2693" t="str">
            <v>RRO_8190</v>
          </cell>
          <cell r="C2693" t="str">
            <v>190 - Energy Jurisdictional Factor</v>
          </cell>
          <cell r="D2693">
            <v>0.980271</v>
          </cell>
          <cell r="F2693" t="str">
            <v>CALC</v>
          </cell>
          <cell r="H2693" t="str">
            <v>190</v>
          </cell>
          <cell r="I2693" t="str">
            <v>C</v>
          </cell>
          <cell r="J2693" t="str">
            <v>ret_req</v>
          </cell>
          <cell r="K2693" t="str">
            <v>juris_energy</v>
          </cell>
          <cell r="M2693" t="str">
            <v>2010/12/1/8/A/0</v>
          </cell>
        </row>
        <row r="2694">
          <cell r="A2694" t="str">
            <v>2693</v>
          </cell>
          <cell r="B2694" t="str">
            <v>RR6_8190</v>
          </cell>
          <cell r="C2694" t="str">
            <v>190 - Annual Debt Rate</v>
          </cell>
          <cell r="D2694">
            <v>2.2100000000000002E-2</v>
          </cell>
          <cell r="F2694" t="str">
            <v>CALC</v>
          </cell>
          <cell r="H2694" t="str">
            <v>190</v>
          </cell>
          <cell r="I2694" t="str">
            <v>C</v>
          </cell>
          <cell r="J2694" t="str">
            <v>ret_req</v>
          </cell>
          <cell r="K2694" t="str">
            <v>debt_ror</v>
          </cell>
          <cell r="M2694" t="str">
            <v>2010/12/1/8/A/0</v>
          </cell>
        </row>
        <row r="2695">
          <cell r="A2695" t="str">
            <v>2694</v>
          </cell>
          <cell r="B2695" t="str">
            <v>RR2_8190</v>
          </cell>
          <cell r="C2695" t="str">
            <v>190 - Current Month Activity</v>
          </cell>
          <cell r="D2695">
            <v>0</v>
          </cell>
          <cell r="F2695" t="str">
            <v>CALC</v>
          </cell>
          <cell r="H2695" t="str">
            <v>190</v>
          </cell>
          <cell r="I2695" t="str">
            <v>C</v>
          </cell>
          <cell r="J2695" t="str">
            <v>ret_req</v>
          </cell>
          <cell r="K2695" t="str">
            <v>curr_mth</v>
          </cell>
          <cell r="M2695" t="str">
            <v>2010/12/1/8/A/0</v>
          </cell>
        </row>
        <row r="2696">
          <cell r="A2696" t="str">
            <v>2695</v>
          </cell>
          <cell r="B2696" t="str">
            <v>RRR_8190</v>
          </cell>
          <cell r="C2696" t="str">
            <v>190 - Energy Jurisdictional Ret Req Amount</v>
          </cell>
          <cell r="D2696">
            <v>92811.266179034996</v>
          </cell>
          <cell r="F2696" t="str">
            <v>CALC</v>
          </cell>
          <cell r="H2696" t="str">
            <v>190</v>
          </cell>
          <cell r="I2696" t="str">
            <v>C</v>
          </cell>
          <cell r="J2696" t="str">
            <v>ret_req</v>
          </cell>
          <cell r="K2696" t="str">
            <v>juris_energy_amt</v>
          </cell>
          <cell r="M2696" t="str">
            <v>2010/12/1/8/A/0</v>
          </cell>
        </row>
        <row r="2697">
          <cell r="A2697" t="str">
            <v>2696</v>
          </cell>
          <cell r="B2697" t="str">
            <v>RR4_8190</v>
          </cell>
          <cell r="C2697" t="str">
            <v>190 - Average Balance</v>
          </cell>
          <cell r="D2697">
            <v>123645277</v>
          </cell>
          <cell r="F2697" t="str">
            <v>CALC</v>
          </cell>
          <cell r="H2697" t="str">
            <v>190</v>
          </cell>
          <cell r="I2697" t="str">
            <v>C</v>
          </cell>
          <cell r="J2697" t="str">
            <v>ret_req</v>
          </cell>
          <cell r="K2697" t="str">
            <v>avg_bal</v>
          </cell>
          <cell r="M2697" t="str">
            <v>2010/12/1/8/A/0</v>
          </cell>
        </row>
        <row r="2698">
          <cell r="A2698" t="str">
            <v>2697</v>
          </cell>
          <cell r="B2698" t="str">
            <v>RR7_8190</v>
          </cell>
          <cell r="C2698" t="str">
            <v>190 - State Tax Rate</v>
          </cell>
          <cell r="D2698">
            <v>5.5E-2</v>
          </cell>
          <cell r="F2698" t="str">
            <v>CALC</v>
          </cell>
          <cell r="H2698" t="str">
            <v>190</v>
          </cell>
          <cell r="I2698" t="str">
            <v>C</v>
          </cell>
          <cell r="J2698" t="str">
            <v>ret_req</v>
          </cell>
          <cell r="K2698" t="str">
            <v>state_tax_rate</v>
          </cell>
          <cell r="M2698" t="str">
            <v>2010/12/1/8/A/0</v>
          </cell>
        </row>
        <row r="2699">
          <cell r="A2699" t="str">
            <v>2698</v>
          </cell>
          <cell r="B2699" t="str">
            <v>RR3_8190</v>
          </cell>
          <cell r="C2699" t="str">
            <v>190 - End of Month Balance</v>
          </cell>
          <cell r="D2699">
            <v>123523284</v>
          </cell>
          <cell r="F2699" t="str">
            <v>CALC</v>
          </cell>
          <cell r="H2699" t="str">
            <v>190</v>
          </cell>
          <cell r="I2699" t="str">
            <v>C</v>
          </cell>
          <cell r="J2699" t="str">
            <v>ret_req</v>
          </cell>
          <cell r="K2699" t="str">
            <v>end_bal</v>
          </cell>
          <cell r="M2699" t="str">
            <v>2010/12/1/8/A/0</v>
          </cell>
        </row>
        <row r="2700">
          <cell r="A2700" t="str">
            <v>2699</v>
          </cell>
          <cell r="B2700" t="str">
            <v>RRE_8190</v>
          </cell>
          <cell r="C2700" t="str">
            <v>190 - Return on Debt Amount</v>
          </cell>
          <cell r="D2700">
            <v>227717.5066509</v>
          </cell>
          <cell r="F2700" t="str">
            <v>CALC</v>
          </cell>
          <cell r="H2700" t="str">
            <v>190</v>
          </cell>
          <cell r="I2700" t="str">
            <v>C</v>
          </cell>
          <cell r="J2700" t="str">
            <v>ret_req</v>
          </cell>
          <cell r="K2700" t="str">
            <v>debt_ror_amt</v>
          </cell>
          <cell r="M2700" t="str">
            <v>2010/12/1/8/A/0</v>
          </cell>
        </row>
        <row r="2701">
          <cell r="A2701" t="str">
            <v>2700</v>
          </cell>
          <cell r="B2701" t="str">
            <v>RR9_8190</v>
          </cell>
          <cell r="C2701" t="str">
            <v>190 - Grossed State Tax Rate</v>
          </cell>
          <cell r="D2701">
            <v>5.8201058201058198E-2</v>
          </cell>
          <cell r="F2701" t="str">
            <v>CALC</v>
          </cell>
          <cell r="H2701" t="str">
            <v>190</v>
          </cell>
          <cell r="I2701" t="str">
            <v>C</v>
          </cell>
          <cell r="J2701" t="str">
            <v>ret_req</v>
          </cell>
          <cell r="K2701" t="str">
            <v>gross_state_tax_rate</v>
          </cell>
          <cell r="M2701" t="str">
            <v>2010/12/1/8/A/0</v>
          </cell>
        </row>
        <row r="2702">
          <cell r="A2702" t="str">
            <v>2701</v>
          </cell>
          <cell r="B2702" t="str">
            <v>RRN_8190</v>
          </cell>
          <cell r="C2702" t="str">
            <v>190 - GCP Jurisdictional Factor</v>
          </cell>
          <cell r="D2702">
            <v>1</v>
          </cell>
          <cell r="F2702" t="str">
            <v>CALC</v>
          </cell>
          <cell r="H2702" t="str">
            <v>190</v>
          </cell>
          <cell r="I2702" t="str">
            <v>C</v>
          </cell>
          <cell r="J2702" t="str">
            <v>ret_req</v>
          </cell>
          <cell r="K2702" t="str">
            <v>juris_gcp</v>
          </cell>
          <cell r="M2702" t="str">
            <v>2010/12/1/8/A/0</v>
          </cell>
        </row>
        <row r="2703">
          <cell r="A2703" t="str">
            <v>2702</v>
          </cell>
          <cell r="B2703" t="str">
            <v>RRB_8190</v>
          </cell>
          <cell r="C2703" t="str">
            <v>190 - Return on Equity Amount</v>
          </cell>
          <cell r="D2703">
            <v>616161.50887410005</v>
          </cell>
          <cell r="F2703" t="str">
            <v>CALC</v>
          </cell>
          <cell r="H2703" t="str">
            <v>190</v>
          </cell>
          <cell r="I2703" t="str">
            <v>C</v>
          </cell>
          <cell r="J2703" t="str">
            <v>ret_req</v>
          </cell>
          <cell r="K2703" t="str">
            <v>equity_ror_amt</v>
          </cell>
          <cell r="M2703" t="str">
            <v>2010/12/1/8/A/0</v>
          </cell>
        </row>
        <row r="2704">
          <cell r="A2704" t="str">
            <v>2703</v>
          </cell>
          <cell r="B2704" t="str">
            <v>RRI_8190</v>
          </cell>
          <cell r="C2704" t="str">
            <v>190 - Energy Allocation Factor</v>
          </cell>
          <cell r="D2704">
            <v>7.6923080000000005E-2</v>
          </cell>
          <cell r="F2704" t="str">
            <v>CALC</v>
          </cell>
          <cell r="H2704" t="str">
            <v>190</v>
          </cell>
          <cell r="I2704" t="str">
            <v>C</v>
          </cell>
          <cell r="J2704" t="str">
            <v>ret_req</v>
          </cell>
          <cell r="K2704" t="str">
            <v>alloc_energy</v>
          </cell>
          <cell r="M2704" t="str">
            <v>2010/12/1/8/A/0</v>
          </cell>
        </row>
        <row r="2705">
          <cell r="A2705" t="str">
            <v>2704</v>
          </cell>
          <cell r="B2705" t="str">
            <v>RRF_8190</v>
          </cell>
          <cell r="C2705" t="str">
            <v>190 - Total Ret Req Amount</v>
          </cell>
          <cell r="D2705">
            <v>1230829.44620987</v>
          </cell>
          <cell r="F2705" t="str">
            <v>CALC</v>
          </cell>
          <cell r="H2705" t="str">
            <v>190</v>
          </cell>
          <cell r="I2705" t="str">
            <v>C</v>
          </cell>
          <cell r="J2705" t="str">
            <v>ret_req</v>
          </cell>
          <cell r="K2705" t="str">
            <v>total_ret_req_amt</v>
          </cell>
          <cell r="M2705" t="str">
            <v>2010/12/1/8/A/0</v>
          </cell>
        </row>
        <row r="2706">
          <cell r="A2706" t="str">
            <v>2705</v>
          </cell>
          <cell r="B2706" t="str">
            <v>RR5_8190</v>
          </cell>
          <cell r="C2706" t="str">
            <v>190 - Annual Equity Rate</v>
          </cell>
          <cell r="D2706">
            <v>5.9799999999999999E-2</v>
          </cell>
          <cell r="F2706" t="str">
            <v>CALC</v>
          </cell>
          <cell r="H2706" t="str">
            <v>190</v>
          </cell>
          <cell r="I2706" t="str">
            <v>C</v>
          </cell>
          <cell r="J2706" t="str">
            <v>ret_req</v>
          </cell>
          <cell r="K2706" t="str">
            <v>equity_ror</v>
          </cell>
          <cell r="M2706" t="str">
            <v>2010/12/1/8/A/0</v>
          </cell>
        </row>
        <row r="2707">
          <cell r="A2707" t="str">
            <v>2706</v>
          </cell>
          <cell r="B2707" t="str">
            <v>RRH_8190</v>
          </cell>
          <cell r="C2707" t="str">
            <v>190 - GCP Allocation Factor</v>
          </cell>
          <cell r="D2707">
            <v>0</v>
          </cell>
          <cell r="F2707" t="str">
            <v>CALC</v>
          </cell>
          <cell r="H2707" t="str">
            <v>190</v>
          </cell>
          <cell r="I2707" t="str">
            <v>C</v>
          </cell>
          <cell r="J2707" t="str">
            <v>ret_req</v>
          </cell>
          <cell r="K2707" t="str">
            <v>alloc_gcp</v>
          </cell>
          <cell r="M2707" t="str">
            <v>2010/12/1/8/A/0</v>
          </cell>
        </row>
        <row r="2708">
          <cell r="A2708" t="str">
            <v>2707</v>
          </cell>
          <cell r="B2708" t="str">
            <v>RR8_8190</v>
          </cell>
          <cell r="C2708" t="str">
            <v>190 - Federal Tax Rate</v>
          </cell>
          <cell r="D2708">
            <v>0.35</v>
          </cell>
          <cell r="F2708" t="str">
            <v>CALC</v>
          </cell>
          <cell r="H2708" t="str">
            <v>190</v>
          </cell>
          <cell r="I2708" t="str">
            <v>C</v>
          </cell>
          <cell r="J2708" t="str">
            <v>ret_req</v>
          </cell>
          <cell r="K2708" t="str">
            <v>fed_tax_rate</v>
          </cell>
          <cell r="M2708" t="str">
            <v>2010/12/1/8/A/0</v>
          </cell>
        </row>
        <row r="2709">
          <cell r="A2709" t="str">
            <v>2708</v>
          </cell>
          <cell r="B2709" t="str">
            <v>RRP_8190</v>
          </cell>
          <cell r="C2709" t="str">
            <v>190 - CP Jurisdictional Ret Req Amount</v>
          </cell>
          <cell r="D2709">
            <v>1113780.0238216</v>
          </cell>
          <cell r="F2709" t="str">
            <v>CALC</v>
          </cell>
          <cell r="H2709" t="str">
            <v>190</v>
          </cell>
          <cell r="I2709" t="str">
            <v>C</v>
          </cell>
          <cell r="J2709" t="str">
            <v>ret_req</v>
          </cell>
          <cell r="K2709" t="str">
            <v>juris_cp_amt</v>
          </cell>
          <cell r="M2709" t="str">
            <v>2010/12/1/8/A/0</v>
          </cell>
        </row>
        <row r="2710">
          <cell r="A2710" t="str">
            <v>2709</v>
          </cell>
          <cell r="B2710" t="str">
            <v>RR1_8190</v>
          </cell>
          <cell r="C2710" t="str">
            <v>190 - Beginning of Month Balance</v>
          </cell>
          <cell r="D2710">
            <v>123767270</v>
          </cell>
          <cell r="F2710" t="str">
            <v>PRIOR_JV</v>
          </cell>
          <cell r="H2710" t="str">
            <v>190</v>
          </cell>
          <cell r="I2710" t="str">
            <v>P</v>
          </cell>
          <cell r="J2710" t="str">
            <v>ret_req</v>
          </cell>
          <cell r="K2710" t="str">
            <v>beg_bal</v>
          </cell>
          <cell r="M2710" t="str">
            <v>2010/12/1/8/A/0</v>
          </cell>
        </row>
        <row r="2711">
          <cell r="A2711" t="str">
            <v>2710</v>
          </cell>
          <cell r="B2711" t="str">
            <v>RRG_8190</v>
          </cell>
          <cell r="C2711" t="str">
            <v>190 - CP Allocation Factor</v>
          </cell>
          <cell r="D2711">
            <v>0.92307691999999997</v>
          </cell>
          <cell r="F2711" t="str">
            <v>CALC</v>
          </cell>
          <cell r="H2711" t="str">
            <v>190</v>
          </cell>
          <cell r="I2711" t="str">
            <v>C</v>
          </cell>
          <cell r="J2711" t="str">
            <v>ret_req</v>
          </cell>
          <cell r="K2711" t="str">
            <v>alloc_cp</v>
          </cell>
          <cell r="M2711" t="str">
            <v>2010/12/1/8/A/0</v>
          </cell>
        </row>
        <row r="2712">
          <cell r="A2712" t="str">
            <v>2711</v>
          </cell>
          <cell r="B2712" t="str">
            <v>RRK_8190</v>
          </cell>
          <cell r="C2712" t="str">
            <v>190 - GCP Allocation Ret Req Amount</v>
          </cell>
          <cell r="D2712">
            <v>0</v>
          </cell>
          <cell r="F2712" t="str">
            <v>CALC</v>
          </cell>
          <cell r="H2712" t="str">
            <v>190</v>
          </cell>
          <cell r="I2712" t="str">
            <v>C</v>
          </cell>
          <cell r="J2712" t="str">
            <v>ret_req</v>
          </cell>
          <cell r="K2712" t="str">
            <v>alloc_gcp_amt</v>
          </cell>
          <cell r="M2712" t="str">
            <v>2010/12/1/8/A/0</v>
          </cell>
        </row>
        <row r="2713">
          <cell r="A2713" t="str">
            <v>2712</v>
          </cell>
          <cell r="B2713" t="str">
            <v>RRM_8190</v>
          </cell>
          <cell r="C2713" t="str">
            <v>190 - CP Jurisdictional Factor</v>
          </cell>
          <cell r="D2713">
            <v>0.98031049999999997</v>
          </cell>
          <cell r="F2713" t="str">
            <v>CALC</v>
          </cell>
          <cell r="H2713" t="str">
            <v>190</v>
          </cell>
          <cell r="I2713" t="str">
            <v>C</v>
          </cell>
          <cell r="J2713" t="str">
            <v>ret_req</v>
          </cell>
          <cell r="K2713" t="str">
            <v>juris_cp</v>
          </cell>
          <cell r="M2713" t="str">
            <v>2010/12/1/8/A/0</v>
          </cell>
        </row>
        <row r="2714">
          <cell r="A2714" t="str">
            <v>2713</v>
          </cell>
          <cell r="B2714" t="str">
            <v>RRQ_8190</v>
          </cell>
          <cell r="C2714" t="str">
            <v>190 - GCP Jurisdictional Ret Req Amount</v>
          </cell>
          <cell r="D2714">
            <v>0</v>
          </cell>
          <cell r="F2714" t="str">
            <v>CALC</v>
          </cell>
          <cell r="H2714" t="str">
            <v>190</v>
          </cell>
          <cell r="I2714" t="str">
            <v>C</v>
          </cell>
          <cell r="J2714" t="str">
            <v>ret_req</v>
          </cell>
          <cell r="K2714" t="str">
            <v>juris_gcp_amt</v>
          </cell>
          <cell r="M2714" t="str">
            <v>2010/12/1/8/A/0</v>
          </cell>
        </row>
        <row r="2715">
          <cell r="A2715" t="str">
            <v>2714</v>
          </cell>
          <cell r="B2715" t="str">
            <v>RRJ_8190</v>
          </cell>
          <cell r="C2715" t="str">
            <v>190 - CP Allocation Ret Req Amount</v>
          </cell>
          <cell r="D2715">
            <v>1136150.2542527099</v>
          </cell>
          <cell r="F2715" t="str">
            <v>CALC</v>
          </cell>
          <cell r="H2715" t="str">
            <v>190</v>
          </cell>
          <cell r="I2715" t="str">
            <v>C</v>
          </cell>
          <cell r="J2715" t="str">
            <v>ret_req</v>
          </cell>
          <cell r="K2715" t="str">
            <v>alloc_cp_amt</v>
          </cell>
          <cell r="M2715" t="str">
            <v>2010/12/1/8/A/0</v>
          </cell>
        </row>
        <row r="2716">
          <cell r="A2716" t="str">
            <v>2715</v>
          </cell>
          <cell r="B2716" t="str">
            <v>RRD_8190</v>
          </cell>
          <cell r="C2716" t="str">
            <v>190 - Federal Tax Amount</v>
          </cell>
          <cell r="D2716">
            <v>351089.17884564103</v>
          </cell>
          <cell r="F2716" t="str">
            <v>CALC</v>
          </cell>
          <cell r="H2716" t="str">
            <v>190</v>
          </cell>
          <cell r="I2716" t="str">
            <v>C</v>
          </cell>
          <cell r="J2716" t="str">
            <v>ret_req</v>
          </cell>
          <cell r="K2716" t="str">
            <v>fed_tax_amt</v>
          </cell>
          <cell r="M2716" t="str">
            <v>2010/12/1/8/A/0</v>
          </cell>
        </row>
        <row r="2717">
          <cell r="A2717" t="str">
            <v>2716</v>
          </cell>
          <cell r="B2717" t="str">
            <v>RRC_8190</v>
          </cell>
          <cell r="C2717" t="str">
            <v>190 - State Tax Amount</v>
          </cell>
          <cell r="D2717">
            <v>35861.2518392333</v>
          </cell>
          <cell r="F2717" t="str">
            <v>CALC</v>
          </cell>
          <cell r="H2717" t="str">
            <v>190</v>
          </cell>
          <cell r="I2717" t="str">
            <v>C</v>
          </cell>
          <cell r="J2717" t="str">
            <v>ret_req</v>
          </cell>
          <cell r="K2717" t="str">
            <v>state_tax_amt</v>
          </cell>
          <cell r="M2717" t="str">
            <v>2010/12/1/8/A/0</v>
          </cell>
        </row>
        <row r="2718">
          <cell r="A2718" t="str">
            <v>2717</v>
          </cell>
          <cell r="B2718" t="str">
            <v>RRS_8190</v>
          </cell>
          <cell r="C2718" t="str">
            <v>190 - Total Jurisdictional Ret Req Amount</v>
          </cell>
          <cell r="D2718">
            <v>1206591.2900006401</v>
          </cell>
          <cell r="F2718" t="str">
            <v>CALC</v>
          </cell>
          <cell r="H2718" t="str">
            <v>190</v>
          </cell>
          <cell r="I2718" t="str">
            <v>C</v>
          </cell>
          <cell r="J2718" t="str">
            <v>ret_req</v>
          </cell>
          <cell r="K2718" t="str">
            <v>total_juris_amt</v>
          </cell>
          <cell r="M2718" t="str">
            <v>2010/12/1/8/A/0</v>
          </cell>
        </row>
        <row r="2719">
          <cell r="A2719" t="str">
            <v>2718</v>
          </cell>
          <cell r="B2719" t="str">
            <v>407_3750</v>
          </cell>
          <cell r="C2719" t="str">
            <v xml:space="preserve">AMORT REG ASSET - MARTIN ITC DEPR                 </v>
          </cell>
          <cell r="D2719">
            <v>76612</v>
          </cell>
          <cell r="E2719" t="str">
            <v>407375</v>
          </cell>
          <cell r="F2719" t="str">
            <v>WALKER</v>
          </cell>
          <cell r="G2719" t="str">
            <v>CM</v>
          </cell>
          <cell r="H2719" t="str">
            <v>192</v>
          </cell>
          <cell r="M2719" t="str">
            <v>2010/12/1/8/A/0</v>
          </cell>
        </row>
        <row r="2720">
          <cell r="A2720" t="str">
            <v>2719</v>
          </cell>
          <cell r="B2720" t="str">
            <v>OM8_8192</v>
          </cell>
          <cell r="C2720" t="str">
            <v>192 - CP Jurisdictional Factor</v>
          </cell>
          <cell r="D2720">
            <v>0.98031049999999997</v>
          </cell>
          <cell r="F2720" t="str">
            <v>CALC</v>
          </cell>
          <cell r="H2720" t="str">
            <v>192</v>
          </cell>
          <cell r="I2720" t="str">
            <v>C</v>
          </cell>
          <cell r="J2720" t="str">
            <v>om_exp</v>
          </cell>
          <cell r="K2720" t="str">
            <v>juris_cp</v>
          </cell>
          <cell r="M2720" t="str">
            <v>2010/12/1/8/A/0</v>
          </cell>
        </row>
        <row r="2721">
          <cell r="A2721" t="str">
            <v>2720</v>
          </cell>
          <cell r="B2721" t="str">
            <v>OM8_8192</v>
          </cell>
          <cell r="C2721" t="str">
            <v>192 - CP Jurisdictional Factor</v>
          </cell>
          <cell r="D2721">
            <v>0.98031049999999997</v>
          </cell>
          <cell r="F2721" t="str">
            <v>CALC</v>
          </cell>
          <cell r="H2721" t="str">
            <v>192</v>
          </cell>
          <cell r="I2721" t="str">
            <v>C</v>
          </cell>
          <cell r="J2721" t="str">
            <v>om_exp</v>
          </cell>
          <cell r="K2721" t="str">
            <v>juris_cp</v>
          </cell>
          <cell r="M2721" t="str">
            <v>2010/12/1/8/A/0</v>
          </cell>
        </row>
        <row r="2722">
          <cell r="A2722" t="str">
            <v>2721</v>
          </cell>
          <cell r="B2722" t="str">
            <v>OM8_8192</v>
          </cell>
          <cell r="C2722" t="str">
            <v>192 - CP Jurisdictional Factor</v>
          </cell>
          <cell r="D2722">
            <v>0.98031049999999997</v>
          </cell>
          <cell r="F2722" t="str">
            <v>CALC</v>
          </cell>
          <cell r="H2722" t="str">
            <v>192</v>
          </cell>
          <cell r="I2722" t="str">
            <v>C</v>
          </cell>
          <cell r="J2722" t="str">
            <v>om_exp</v>
          </cell>
          <cell r="K2722" t="str">
            <v>juris_cp</v>
          </cell>
          <cell r="M2722" t="str">
            <v>2010/12/1/8/A/0</v>
          </cell>
        </row>
        <row r="2723">
          <cell r="A2723" t="str">
            <v>2722</v>
          </cell>
          <cell r="B2723" t="str">
            <v>OM7_8192</v>
          </cell>
          <cell r="C2723" t="str">
            <v>192 - Energy Allocation O &amp; M Exp Amount</v>
          </cell>
          <cell r="D2723">
            <v>5893.2310049600001</v>
          </cell>
          <cell r="F2723" t="str">
            <v>CALC</v>
          </cell>
          <cell r="H2723" t="str">
            <v>192</v>
          </cell>
          <cell r="I2723" t="str">
            <v>C</v>
          </cell>
          <cell r="J2723" t="str">
            <v>om_exp</v>
          </cell>
          <cell r="K2723" t="str">
            <v>alloc_energy_amt</v>
          </cell>
          <cell r="M2723" t="str">
            <v>2010/12/1/8/A/0</v>
          </cell>
        </row>
        <row r="2724">
          <cell r="A2724" t="str">
            <v>2723</v>
          </cell>
          <cell r="B2724" t="str">
            <v>OM7_8192</v>
          </cell>
          <cell r="C2724" t="str">
            <v>192 - Energy Allocation O &amp; M Exp Amount</v>
          </cell>
          <cell r="D2724">
            <v>-18768.154596879998</v>
          </cell>
          <cell r="F2724" t="str">
            <v>CALC</v>
          </cell>
          <cell r="H2724" t="str">
            <v>192</v>
          </cell>
          <cell r="I2724" t="str">
            <v>C</v>
          </cell>
          <cell r="J2724" t="str">
            <v>om_exp</v>
          </cell>
          <cell r="K2724" t="str">
            <v>alloc_energy_amt</v>
          </cell>
          <cell r="M2724" t="str">
            <v>2010/12/1/8/A/0</v>
          </cell>
        </row>
        <row r="2725">
          <cell r="A2725" t="str">
            <v>2724</v>
          </cell>
          <cell r="B2725" t="str">
            <v>OM7_8192</v>
          </cell>
          <cell r="C2725" t="str">
            <v>192 - Energy Allocation O &amp; M Exp Amount</v>
          </cell>
          <cell r="D2725">
            <v>-11786.38508684</v>
          </cell>
          <cell r="F2725" t="str">
            <v>CALC</v>
          </cell>
          <cell r="H2725" t="str">
            <v>192</v>
          </cell>
          <cell r="I2725" t="str">
            <v>C</v>
          </cell>
          <cell r="J2725" t="str">
            <v>om_exp</v>
          </cell>
          <cell r="K2725" t="str">
            <v>alloc_energy_amt</v>
          </cell>
          <cell r="M2725" t="str">
            <v>2010/12/1/8/A/0</v>
          </cell>
        </row>
        <row r="2726">
          <cell r="A2726" t="str">
            <v>2725</v>
          </cell>
          <cell r="B2726" t="str">
            <v>OME_8192</v>
          </cell>
          <cell r="C2726" t="str">
            <v>192 - Total Jurisdictional O &amp; M Exp Amount</v>
          </cell>
          <cell r="D2726">
            <v>75103.315243375298</v>
          </cell>
          <cell r="F2726" t="str">
            <v>CALC</v>
          </cell>
          <cell r="H2726" t="str">
            <v>192</v>
          </cell>
          <cell r="I2726" t="str">
            <v>C</v>
          </cell>
          <cell r="J2726" t="str">
            <v>om_exp</v>
          </cell>
          <cell r="K2726" t="str">
            <v>total_juris_amt</v>
          </cell>
          <cell r="M2726" t="str">
            <v>2010/12/1/8/A/0</v>
          </cell>
        </row>
        <row r="2727">
          <cell r="A2727" t="str">
            <v>2726</v>
          </cell>
          <cell r="B2727" t="str">
            <v>OME_8192</v>
          </cell>
          <cell r="C2727" t="str">
            <v>192 - Total Jurisdictional O &amp; M Exp Amount</v>
          </cell>
          <cell r="D2727">
            <v>-239181.296310893</v>
          </cell>
          <cell r="F2727" t="str">
            <v>CALC</v>
          </cell>
          <cell r="H2727" t="str">
            <v>192</v>
          </cell>
          <cell r="I2727" t="str">
            <v>C</v>
          </cell>
          <cell r="J2727" t="str">
            <v>om_exp</v>
          </cell>
          <cell r="K2727" t="str">
            <v>total_juris_amt</v>
          </cell>
          <cell r="M2727" t="str">
            <v>2010/12/1/8/A/0</v>
          </cell>
        </row>
        <row r="2728">
          <cell r="A2728" t="str">
            <v>2727</v>
          </cell>
          <cell r="B2728" t="str">
            <v>OME_8192</v>
          </cell>
          <cell r="C2728" t="str">
            <v>192 - Total Jurisdictional O &amp; M Exp Amount</v>
          </cell>
          <cell r="D2728">
            <v>-150205.65017928899</v>
          </cell>
          <cell r="F2728" t="str">
            <v>CALC</v>
          </cell>
          <cell r="H2728" t="str">
            <v>192</v>
          </cell>
          <cell r="I2728" t="str">
            <v>C</v>
          </cell>
          <cell r="J2728" t="str">
            <v>om_exp</v>
          </cell>
          <cell r="K2728" t="str">
            <v>total_juris_amt</v>
          </cell>
          <cell r="M2728" t="str">
            <v>2010/12/1/8/A/0</v>
          </cell>
        </row>
        <row r="2729">
          <cell r="A2729" t="str">
            <v>2728</v>
          </cell>
          <cell r="B2729" t="str">
            <v>OMA_8192</v>
          </cell>
          <cell r="C2729" t="str">
            <v>192 - Energy Jurisdictional Factor</v>
          </cell>
          <cell r="D2729">
            <v>0.980271</v>
          </cell>
          <cell r="F2729" t="str">
            <v>CALC</v>
          </cell>
          <cell r="H2729" t="str">
            <v>192</v>
          </cell>
          <cell r="I2729" t="str">
            <v>C</v>
          </cell>
          <cell r="J2729" t="str">
            <v>om_exp</v>
          </cell>
          <cell r="K2729" t="str">
            <v>juris_energy</v>
          </cell>
          <cell r="M2729" t="str">
            <v>2010/12/1/8/A/0</v>
          </cell>
        </row>
        <row r="2730">
          <cell r="A2730" t="str">
            <v>2729</v>
          </cell>
          <cell r="B2730" t="str">
            <v>OMA_8192</v>
          </cell>
          <cell r="C2730" t="str">
            <v>192 - Energy Jurisdictional Factor</v>
          </cell>
          <cell r="D2730">
            <v>0.980271</v>
          </cell>
          <cell r="F2730" t="str">
            <v>CALC</v>
          </cell>
          <cell r="H2730" t="str">
            <v>192</v>
          </cell>
          <cell r="I2730" t="str">
            <v>C</v>
          </cell>
          <cell r="J2730" t="str">
            <v>om_exp</v>
          </cell>
          <cell r="K2730" t="str">
            <v>juris_energy</v>
          </cell>
          <cell r="M2730" t="str">
            <v>2010/12/1/8/A/0</v>
          </cell>
        </row>
        <row r="2731">
          <cell r="A2731" t="str">
            <v>2730</v>
          </cell>
          <cell r="B2731" t="str">
            <v>OMA_8192</v>
          </cell>
          <cell r="C2731" t="str">
            <v>192 - Energy Jurisdictional Factor</v>
          </cell>
          <cell r="D2731">
            <v>0.980271</v>
          </cell>
          <cell r="F2731" t="str">
            <v>CALC</v>
          </cell>
          <cell r="H2731" t="str">
            <v>192</v>
          </cell>
          <cell r="I2731" t="str">
            <v>C</v>
          </cell>
          <cell r="J2731" t="str">
            <v>om_exp</v>
          </cell>
          <cell r="K2731" t="str">
            <v>juris_energy</v>
          </cell>
          <cell r="M2731" t="str">
            <v>2010/12/1/8/A/0</v>
          </cell>
        </row>
        <row r="2732">
          <cell r="A2732" t="str">
            <v>2731</v>
          </cell>
          <cell r="B2732" t="str">
            <v>OMC_8192</v>
          </cell>
          <cell r="C2732" t="str">
            <v>192 - GCP Jurisdictional O &amp; M Exp Amount</v>
          </cell>
          <cell r="D2732">
            <v>0</v>
          </cell>
          <cell r="F2732" t="str">
            <v>CALC</v>
          </cell>
          <cell r="H2732" t="str">
            <v>192</v>
          </cell>
          <cell r="I2732" t="str">
            <v>C</v>
          </cell>
          <cell r="J2732" t="str">
            <v>om_exp</v>
          </cell>
          <cell r="K2732" t="str">
            <v>juris_gcp_amt</v>
          </cell>
          <cell r="M2732" t="str">
            <v>2010/12/1/8/A/0</v>
          </cell>
        </row>
        <row r="2733">
          <cell r="A2733" t="str">
            <v>2732</v>
          </cell>
          <cell r="B2733" t="str">
            <v>OMC_8192</v>
          </cell>
          <cell r="C2733" t="str">
            <v>192 - GCP Jurisdictional O &amp; M Exp Amount</v>
          </cell>
          <cell r="D2733">
            <v>0</v>
          </cell>
          <cell r="F2733" t="str">
            <v>CALC</v>
          </cell>
          <cell r="H2733" t="str">
            <v>192</v>
          </cell>
          <cell r="I2733" t="str">
            <v>C</v>
          </cell>
          <cell r="J2733" t="str">
            <v>om_exp</v>
          </cell>
          <cell r="K2733" t="str">
            <v>juris_gcp_amt</v>
          </cell>
          <cell r="M2733" t="str">
            <v>2010/12/1/8/A/0</v>
          </cell>
        </row>
        <row r="2734">
          <cell r="A2734" t="str">
            <v>2733</v>
          </cell>
          <cell r="B2734" t="str">
            <v>OMC_8192</v>
          </cell>
          <cell r="C2734" t="str">
            <v>192 - GCP Jurisdictional O &amp; M Exp Amount</v>
          </cell>
          <cell r="D2734">
            <v>0</v>
          </cell>
          <cell r="F2734" t="str">
            <v>CALC</v>
          </cell>
          <cell r="H2734" t="str">
            <v>192</v>
          </cell>
          <cell r="I2734" t="str">
            <v>C</v>
          </cell>
          <cell r="J2734" t="str">
            <v>om_exp</v>
          </cell>
          <cell r="K2734" t="str">
            <v>juris_gcp_amt</v>
          </cell>
          <cell r="M2734" t="str">
            <v>2010/12/1/8/A/0</v>
          </cell>
        </row>
        <row r="2735">
          <cell r="A2735" t="str">
            <v>2734</v>
          </cell>
          <cell r="B2735" t="str">
            <v>OM4_8192</v>
          </cell>
          <cell r="C2735" t="str">
            <v>192 - Energy Allocation Factor</v>
          </cell>
          <cell r="D2735">
            <v>7.6923080000000005E-2</v>
          </cell>
          <cell r="F2735" t="str">
            <v>CALC</v>
          </cell>
          <cell r="H2735" t="str">
            <v>192</v>
          </cell>
          <cell r="I2735" t="str">
            <v>C</v>
          </cell>
          <cell r="J2735" t="str">
            <v>om_exp</v>
          </cell>
          <cell r="K2735" t="str">
            <v>alloc_energy</v>
          </cell>
          <cell r="M2735" t="str">
            <v>2010/12/1/8/A/0</v>
          </cell>
        </row>
        <row r="2736">
          <cell r="A2736" t="str">
            <v>2735</v>
          </cell>
          <cell r="B2736" t="str">
            <v>OM4_8192</v>
          </cell>
          <cell r="C2736" t="str">
            <v>192 - Energy Allocation Factor</v>
          </cell>
          <cell r="D2736">
            <v>7.6923080000000005E-2</v>
          </cell>
          <cell r="F2736" t="str">
            <v>CALC</v>
          </cell>
          <cell r="H2736" t="str">
            <v>192</v>
          </cell>
          <cell r="I2736" t="str">
            <v>C</v>
          </cell>
          <cell r="J2736" t="str">
            <v>om_exp</v>
          </cell>
          <cell r="K2736" t="str">
            <v>alloc_energy</v>
          </cell>
          <cell r="M2736" t="str">
            <v>2010/12/1/8/A/0</v>
          </cell>
        </row>
        <row r="2737">
          <cell r="A2737" t="str">
            <v>2736</v>
          </cell>
          <cell r="B2737" t="str">
            <v>OM4_8192</v>
          </cell>
          <cell r="C2737" t="str">
            <v>192 - Energy Allocation Factor</v>
          </cell>
          <cell r="D2737">
            <v>7.6923080000000005E-2</v>
          </cell>
          <cell r="F2737" t="str">
            <v>CALC</v>
          </cell>
          <cell r="H2737" t="str">
            <v>192</v>
          </cell>
          <cell r="I2737" t="str">
            <v>C</v>
          </cell>
          <cell r="J2737" t="str">
            <v>om_exp</v>
          </cell>
          <cell r="K2737" t="str">
            <v>alloc_energy</v>
          </cell>
          <cell r="M2737" t="str">
            <v>2010/12/1/8/A/0</v>
          </cell>
        </row>
        <row r="2738">
          <cell r="A2738" t="str">
            <v>2737</v>
          </cell>
          <cell r="B2738" t="str">
            <v>OM3_8192</v>
          </cell>
          <cell r="C2738" t="str">
            <v>192 - GCP Allocation Factor</v>
          </cell>
          <cell r="D2738">
            <v>0</v>
          </cell>
          <cell r="F2738" t="str">
            <v>CALC</v>
          </cell>
          <cell r="H2738" t="str">
            <v>192</v>
          </cell>
          <cell r="I2738" t="str">
            <v>C</v>
          </cell>
          <cell r="J2738" t="str">
            <v>om_exp</v>
          </cell>
          <cell r="K2738" t="str">
            <v>alloc_gcp</v>
          </cell>
          <cell r="M2738" t="str">
            <v>2010/12/1/8/A/0</v>
          </cell>
        </row>
        <row r="2739">
          <cell r="A2739" t="str">
            <v>2738</v>
          </cell>
          <cell r="B2739" t="str">
            <v>OM3_8192</v>
          </cell>
          <cell r="C2739" t="str">
            <v>192 - GCP Allocation Factor</v>
          </cell>
          <cell r="D2739">
            <v>0</v>
          </cell>
          <cell r="F2739" t="str">
            <v>CALC</v>
          </cell>
          <cell r="H2739" t="str">
            <v>192</v>
          </cell>
          <cell r="I2739" t="str">
            <v>C</v>
          </cell>
          <cell r="J2739" t="str">
            <v>om_exp</v>
          </cell>
          <cell r="K2739" t="str">
            <v>alloc_gcp</v>
          </cell>
          <cell r="M2739" t="str">
            <v>2010/12/1/8/A/0</v>
          </cell>
        </row>
        <row r="2740">
          <cell r="A2740" t="str">
            <v>2739</v>
          </cell>
          <cell r="B2740" t="str">
            <v>OM3_8192</v>
          </cell>
          <cell r="C2740" t="str">
            <v>192 - GCP Allocation Factor</v>
          </cell>
          <cell r="D2740">
            <v>0</v>
          </cell>
          <cell r="F2740" t="str">
            <v>CALC</v>
          </cell>
          <cell r="H2740" t="str">
            <v>192</v>
          </cell>
          <cell r="I2740" t="str">
            <v>C</v>
          </cell>
          <cell r="J2740" t="str">
            <v>om_exp</v>
          </cell>
          <cell r="K2740" t="str">
            <v>alloc_gcp</v>
          </cell>
          <cell r="M2740" t="str">
            <v>2010/12/1/8/A/0</v>
          </cell>
        </row>
        <row r="2741">
          <cell r="A2741" t="str">
            <v>2740</v>
          </cell>
          <cell r="B2741" t="str">
            <v>OM6_8192</v>
          </cell>
          <cell r="C2741" t="str">
            <v>192 - GCP Allocation O &amp; M Exp Amount</v>
          </cell>
          <cell r="D2741">
            <v>0</v>
          </cell>
          <cell r="F2741" t="str">
            <v>CALC</v>
          </cell>
          <cell r="H2741" t="str">
            <v>192</v>
          </cell>
          <cell r="I2741" t="str">
            <v>C</v>
          </cell>
          <cell r="J2741" t="str">
            <v>om_exp</v>
          </cell>
          <cell r="K2741" t="str">
            <v>alloc_gcp_amt</v>
          </cell>
          <cell r="M2741" t="str">
            <v>2010/12/1/8/A/0</v>
          </cell>
        </row>
        <row r="2742">
          <cell r="A2742" t="str">
            <v>2741</v>
          </cell>
          <cell r="B2742" t="str">
            <v>OM6_8192</v>
          </cell>
          <cell r="C2742" t="str">
            <v>192 - GCP Allocation O &amp; M Exp Amount</v>
          </cell>
          <cell r="D2742">
            <v>0</v>
          </cell>
          <cell r="F2742" t="str">
            <v>CALC</v>
          </cell>
          <cell r="H2742" t="str">
            <v>192</v>
          </cell>
          <cell r="I2742" t="str">
            <v>C</v>
          </cell>
          <cell r="J2742" t="str">
            <v>om_exp</v>
          </cell>
          <cell r="K2742" t="str">
            <v>alloc_gcp_amt</v>
          </cell>
          <cell r="M2742" t="str">
            <v>2010/12/1/8/A/0</v>
          </cell>
        </row>
        <row r="2743">
          <cell r="A2743" t="str">
            <v>2742</v>
          </cell>
          <cell r="B2743" t="str">
            <v>OM6_8192</v>
          </cell>
          <cell r="C2743" t="str">
            <v>192 - GCP Allocation O &amp; M Exp Amount</v>
          </cell>
          <cell r="D2743">
            <v>0</v>
          </cell>
          <cell r="F2743" t="str">
            <v>CALC</v>
          </cell>
          <cell r="H2743" t="str">
            <v>192</v>
          </cell>
          <cell r="I2743" t="str">
            <v>C</v>
          </cell>
          <cell r="J2743" t="str">
            <v>om_exp</v>
          </cell>
          <cell r="K2743" t="str">
            <v>alloc_gcp_amt</v>
          </cell>
          <cell r="M2743" t="str">
            <v>2010/12/1/8/A/0</v>
          </cell>
        </row>
        <row r="2744">
          <cell r="A2744" t="str">
            <v>2743</v>
          </cell>
          <cell r="B2744" t="str">
            <v>OM2_8192</v>
          </cell>
          <cell r="C2744" t="str">
            <v>192 - CP Allocation Factor</v>
          </cell>
          <cell r="D2744">
            <v>0.92307691999999997</v>
          </cell>
          <cell r="F2744" t="str">
            <v>CALC</v>
          </cell>
          <cell r="H2744" t="str">
            <v>192</v>
          </cell>
          <cell r="I2744" t="str">
            <v>C</v>
          </cell>
          <cell r="J2744" t="str">
            <v>om_exp</v>
          </cell>
          <cell r="K2744" t="str">
            <v>alloc_cp</v>
          </cell>
          <cell r="M2744" t="str">
            <v>2010/12/1/8/A/0</v>
          </cell>
        </row>
        <row r="2745">
          <cell r="A2745" t="str">
            <v>2744</v>
          </cell>
          <cell r="B2745" t="str">
            <v>OM2_8192</v>
          </cell>
          <cell r="C2745" t="str">
            <v>192 - CP Allocation Factor</v>
          </cell>
          <cell r="D2745">
            <v>0.92307691999999997</v>
          </cell>
          <cell r="F2745" t="str">
            <v>CALC</v>
          </cell>
          <cell r="H2745" t="str">
            <v>192</v>
          </cell>
          <cell r="I2745" t="str">
            <v>C</v>
          </cell>
          <cell r="J2745" t="str">
            <v>om_exp</v>
          </cell>
          <cell r="K2745" t="str">
            <v>alloc_cp</v>
          </cell>
          <cell r="M2745" t="str">
            <v>2010/12/1/8/A/0</v>
          </cell>
        </row>
        <row r="2746">
          <cell r="A2746" t="str">
            <v>2745</v>
          </cell>
          <cell r="B2746" t="str">
            <v>OM2_8192</v>
          </cell>
          <cell r="C2746" t="str">
            <v>192 - CP Allocation Factor</v>
          </cell>
          <cell r="D2746">
            <v>0.92307691999999997</v>
          </cell>
          <cell r="F2746" t="str">
            <v>CALC</v>
          </cell>
          <cell r="H2746" t="str">
            <v>192</v>
          </cell>
          <cell r="I2746" t="str">
            <v>C</v>
          </cell>
          <cell r="J2746" t="str">
            <v>om_exp</v>
          </cell>
          <cell r="K2746" t="str">
            <v>alloc_cp</v>
          </cell>
          <cell r="M2746" t="str">
            <v>2010/12/1/8/A/0</v>
          </cell>
        </row>
        <row r="2747">
          <cell r="A2747" t="str">
            <v>2746</v>
          </cell>
          <cell r="B2747" t="str">
            <v>OM9_8192</v>
          </cell>
          <cell r="C2747" t="str">
            <v>192 - GCP Jurisdictional Factor</v>
          </cell>
          <cell r="D2747">
            <v>1</v>
          </cell>
          <cell r="F2747" t="str">
            <v>CALC</v>
          </cell>
          <cell r="H2747" t="str">
            <v>192</v>
          </cell>
          <cell r="I2747" t="str">
            <v>C</v>
          </cell>
          <cell r="J2747" t="str">
            <v>om_exp</v>
          </cell>
          <cell r="K2747" t="str">
            <v>juris_gcp</v>
          </cell>
          <cell r="M2747" t="str">
            <v>2010/12/1/8/A/0</v>
          </cell>
        </row>
        <row r="2748">
          <cell r="A2748" t="str">
            <v>2747</v>
          </cell>
          <cell r="B2748" t="str">
            <v>OM9_8192</v>
          </cell>
          <cell r="C2748" t="str">
            <v>192 - GCP Jurisdictional Factor</v>
          </cell>
          <cell r="D2748">
            <v>1</v>
          </cell>
          <cell r="F2748" t="str">
            <v>CALC</v>
          </cell>
          <cell r="H2748" t="str">
            <v>192</v>
          </cell>
          <cell r="I2748" t="str">
            <v>C</v>
          </cell>
          <cell r="J2748" t="str">
            <v>om_exp</v>
          </cell>
          <cell r="K2748" t="str">
            <v>juris_gcp</v>
          </cell>
          <cell r="M2748" t="str">
            <v>2010/12/1/8/A/0</v>
          </cell>
        </row>
        <row r="2749">
          <cell r="A2749" t="str">
            <v>2748</v>
          </cell>
          <cell r="B2749" t="str">
            <v>OM9_8192</v>
          </cell>
          <cell r="C2749" t="str">
            <v>192 - GCP Jurisdictional Factor</v>
          </cell>
          <cell r="D2749">
            <v>1</v>
          </cell>
          <cell r="F2749" t="str">
            <v>CALC</v>
          </cell>
          <cell r="H2749" t="str">
            <v>192</v>
          </cell>
          <cell r="I2749" t="str">
            <v>C</v>
          </cell>
          <cell r="J2749" t="str">
            <v>om_exp</v>
          </cell>
          <cell r="K2749" t="str">
            <v>juris_gcp</v>
          </cell>
          <cell r="M2749" t="str">
            <v>2010/12/1/8/A/0</v>
          </cell>
        </row>
        <row r="2750">
          <cell r="A2750" t="str">
            <v>2749</v>
          </cell>
          <cell r="B2750" t="str">
            <v>OMB_8192</v>
          </cell>
          <cell r="C2750" t="str">
            <v>192 - CP Jurisdictional O &amp; M Exp Amount</v>
          </cell>
          <cell r="D2750">
            <v>69326.351792912101</v>
          </cell>
          <cell r="F2750" t="str">
            <v>CALC</v>
          </cell>
          <cell r="H2750" t="str">
            <v>192</v>
          </cell>
          <cell r="I2750" t="str">
            <v>C</v>
          </cell>
          <cell r="J2750" t="str">
            <v>om_exp</v>
          </cell>
          <cell r="K2750" t="str">
            <v>juris_cp_amt</v>
          </cell>
          <cell r="M2750" t="str">
            <v>2010/12/1/8/A/0</v>
          </cell>
        </row>
        <row r="2751">
          <cell r="A2751" t="str">
            <v>2750</v>
          </cell>
          <cell r="B2751" t="str">
            <v>OMB_8192</v>
          </cell>
          <cell r="C2751" t="str">
            <v>192 - CP Jurisdictional O &amp; M Exp Amount</v>
          </cell>
          <cell r="D2751">
            <v>-220783.41863605499</v>
          </cell>
          <cell r="F2751" t="str">
            <v>CALC</v>
          </cell>
          <cell r="H2751" t="str">
            <v>192</v>
          </cell>
          <cell r="I2751" t="str">
            <v>C</v>
          </cell>
          <cell r="J2751" t="str">
            <v>om_exp</v>
          </cell>
          <cell r="K2751" t="str">
            <v>juris_cp_amt</v>
          </cell>
          <cell r="M2751" t="str">
            <v>2010/12/1/8/A/0</v>
          </cell>
        </row>
        <row r="2752">
          <cell r="A2752" t="str">
            <v>2751</v>
          </cell>
          <cell r="B2752" t="str">
            <v>OMB_8192</v>
          </cell>
          <cell r="C2752" t="str">
            <v>192 - CP Jurisdictional O &amp; M Exp Amount</v>
          </cell>
          <cell r="D2752">
            <v>-138651.79868382699</v>
          </cell>
          <cell r="F2752" t="str">
            <v>CALC</v>
          </cell>
          <cell r="H2752" t="str">
            <v>192</v>
          </cell>
          <cell r="I2752" t="str">
            <v>C</v>
          </cell>
          <cell r="J2752" t="str">
            <v>om_exp</v>
          </cell>
          <cell r="K2752" t="str">
            <v>juris_cp_amt</v>
          </cell>
          <cell r="M2752" t="str">
            <v>2010/12/1/8/A/0</v>
          </cell>
        </row>
        <row r="2753">
          <cell r="A2753" t="str">
            <v>2752</v>
          </cell>
          <cell r="B2753" t="str">
            <v>OM5_8192</v>
          </cell>
          <cell r="C2753" t="str">
            <v>192 - CP Allocation O &amp; M Exp Amount</v>
          </cell>
          <cell r="D2753">
            <v>70718.768995039994</v>
          </cell>
          <cell r="F2753" t="str">
            <v>CALC</v>
          </cell>
          <cell r="H2753" t="str">
            <v>192</v>
          </cell>
          <cell r="I2753" t="str">
            <v>C</v>
          </cell>
          <cell r="J2753" t="str">
            <v>om_exp</v>
          </cell>
          <cell r="K2753" t="str">
            <v>alloc_cp_amt</v>
          </cell>
          <cell r="M2753" t="str">
            <v>2010/12/1/8/A/0</v>
          </cell>
        </row>
        <row r="2754">
          <cell r="A2754" t="str">
            <v>2753</v>
          </cell>
          <cell r="B2754" t="str">
            <v>OM5_8192</v>
          </cell>
          <cell r="C2754" t="str">
            <v>192 - CP Allocation O &amp; M Exp Amount</v>
          </cell>
          <cell r="D2754">
            <v>-225217.84540312001</v>
          </cell>
          <cell r="F2754" t="str">
            <v>CALC</v>
          </cell>
          <cell r="H2754" t="str">
            <v>192</v>
          </cell>
          <cell r="I2754" t="str">
            <v>C</v>
          </cell>
          <cell r="J2754" t="str">
            <v>om_exp</v>
          </cell>
          <cell r="K2754" t="str">
            <v>alloc_cp_amt</v>
          </cell>
          <cell r="M2754" t="str">
            <v>2010/12/1/8/A/0</v>
          </cell>
        </row>
        <row r="2755">
          <cell r="A2755" t="str">
            <v>2754</v>
          </cell>
          <cell r="B2755" t="str">
            <v>OM5_8192</v>
          </cell>
          <cell r="C2755" t="str">
            <v>192 - CP Allocation O &amp; M Exp Amount</v>
          </cell>
          <cell r="D2755">
            <v>-141436.61491316001</v>
          </cell>
          <cell r="F2755" t="str">
            <v>CALC</v>
          </cell>
          <cell r="H2755" t="str">
            <v>192</v>
          </cell>
          <cell r="I2755" t="str">
            <v>C</v>
          </cell>
          <cell r="J2755" t="str">
            <v>om_exp</v>
          </cell>
          <cell r="K2755" t="str">
            <v>alloc_cp_amt</v>
          </cell>
          <cell r="M2755" t="str">
            <v>2010/12/1/8/A/0</v>
          </cell>
        </row>
        <row r="2756">
          <cell r="A2756" t="str">
            <v>2755</v>
          </cell>
          <cell r="B2756" t="str">
            <v>OM1_8192</v>
          </cell>
          <cell r="C2756" t="str">
            <v>192 - O &amp; M Expenses Amount</v>
          </cell>
          <cell r="D2756">
            <v>76612</v>
          </cell>
          <cell r="F2756" t="str">
            <v>CALC</v>
          </cell>
          <cell r="H2756" t="str">
            <v>192</v>
          </cell>
          <cell r="I2756" t="str">
            <v>C</v>
          </cell>
          <cell r="J2756" t="str">
            <v>om_exp</v>
          </cell>
          <cell r="K2756" t="str">
            <v>beg_bal</v>
          </cell>
          <cell r="M2756" t="str">
            <v>2010/12/1/8/A/0</v>
          </cell>
        </row>
        <row r="2757">
          <cell r="A2757" t="str">
            <v>2756</v>
          </cell>
          <cell r="B2757" t="str">
            <v>OM1_8192</v>
          </cell>
          <cell r="C2757" t="str">
            <v>192 - O &amp; M Expenses Amount</v>
          </cell>
          <cell r="D2757">
            <v>-243986</v>
          </cell>
          <cell r="F2757" t="str">
            <v>CALC</v>
          </cell>
          <cell r="H2757" t="str">
            <v>192</v>
          </cell>
          <cell r="I2757" t="str">
            <v>C</v>
          </cell>
          <cell r="J2757" t="str">
            <v>om_exp</v>
          </cell>
          <cell r="K2757" t="str">
            <v>beg_bal</v>
          </cell>
          <cell r="M2757" t="str">
            <v>2010/12/1/8/A/0</v>
          </cell>
        </row>
        <row r="2758">
          <cell r="A2758" t="str">
            <v>2757</v>
          </cell>
          <cell r="B2758" t="str">
            <v>OM1_8192</v>
          </cell>
          <cell r="C2758" t="str">
            <v>192 - O &amp; M Expenses Amount</v>
          </cell>
          <cell r="D2758">
            <v>-153223</v>
          </cell>
          <cell r="F2758" t="str">
            <v>CALC</v>
          </cell>
          <cell r="H2758" t="str">
            <v>192</v>
          </cell>
          <cell r="I2758" t="str">
            <v>C</v>
          </cell>
          <cell r="J2758" t="str">
            <v>om_exp</v>
          </cell>
          <cell r="K2758" t="str">
            <v>beg_bal</v>
          </cell>
          <cell r="M2758" t="str">
            <v>2010/12/1/8/A/0</v>
          </cell>
        </row>
        <row r="2759">
          <cell r="A2759" t="str">
            <v>2758</v>
          </cell>
          <cell r="B2759" t="str">
            <v>OMD_8192</v>
          </cell>
          <cell r="C2759" t="str">
            <v>192 - Energy Jurisdictional O &amp; M Exp Amount</v>
          </cell>
          <cell r="D2759">
            <v>5776.9634504631404</v>
          </cell>
          <cell r="F2759" t="str">
            <v>CALC</v>
          </cell>
          <cell r="H2759" t="str">
            <v>192</v>
          </cell>
          <cell r="I2759" t="str">
            <v>C</v>
          </cell>
          <cell r="J2759" t="str">
            <v>om_exp</v>
          </cell>
          <cell r="K2759" t="str">
            <v>juris_energy_amt</v>
          </cell>
          <cell r="M2759" t="str">
            <v>2010/12/1/8/A/0</v>
          </cell>
        </row>
        <row r="2760">
          <cell r="A2760" t="str">
            <v>2759</v>
          </cell>
          <cell r="B2760" t="str">
            <v>OMD_8192</v>
          </cell>
          <cell r="C2760" t="str">
            <v>192 - Energy Jurisdictional O &amp; M Exp Amount</v>
          </cell>
          <cell r="D2760">
            <v>-18397.877674838099</v>
          </cell>
          <cell r="F2760" t="str">
            <v>CALC</v>
          </cell>
          <cell r="H2760" t="str">
            <v>192</v>
          </cell>
          <cell r="I2760" t="str">
            <v>C</v>
          </cell>
          <cell r="J2760" t="str">
            <v>om_exp</v>
          </cell>
          <cell r="K2760" t="str">
            <v>juris_energy_amt</v>
          </cell>
          <cell r="M2760" t="str">
            <v>2010/12/1/8/A/0</v>
          </cell>
        </row>
        <row r="2761">
          <cell r="A2761" t="str">
            <v>2760</v>
          </cell>
          <cell r="B2761" t="str">
            <v>OMD_8192</v>
          </cell>
          <cell r="C2761" t="str">
            <v>192 - Energy Jurisdictional O &amp; M Exp Amount</v>
          </cell>
          <cell r="D2761">
            <v>-11553.8514954617</v>
          </cell>
          <cell r="F2761" t="str">
            <v>CALC</v>
          </cell>
          <cell r="H2761" t="str">
            <v>192</v>
          </cell>
          <cell r="I2761" t="str">
            <v>C</v>
          </cell>
          <cell r="J2761" t="str">
            <v>om_exp</v>
          </cell>
          <cell r="K2761" t="str">
            <v>juris_energy_amt</v>
          </cell>
          <cell r="M2761" t="str">
            <v>2010/12/1/8/A/0</v>
          </cell>
        </row>
        <row r="2762">
          <cell r="A2762" t="str">
            <v>2761</v>
          </cell>
          <cell r="B2762" t="str">
            <v>407_4060</v>
          </cell>
          <cell r="C2762" t="str">
            <v xml:space="preserve">AMORT REG LIAB - MARTIN ITC                       </v>
          </cell>
          <cell r="D2762">
            <v>-243986</v>
          </cell>
          <cell r="E2762" t="str">
            <v>407406</v>
          </cell>
          <cell r="F2762" t="str">
            <v>WALKER</v>
          </cell>
          <cell r="G2762" t="str">
            <v>CM</v>
          </cell>
          <cell r="H2762" t="str">
            <v>192</v>
          </cell>
          <cell r="M2762" t="str">
            <v>2010/12/1/8/A/0</v>
          </cell>
        </row>
        <row r="2763">
          <cell r="A2763" t="str">
            <v>2762</v>
          </cell>
          <cell r="B2763" t="str">
            <v>407_4070</v>
          </cell>
          <cell r="C2763" t="str">
            <v xml:space="preserve">AMORT REG LIAB - MARTIN ITC G/U                   </v>
          </cell>
          <cell r="D2763">
            <v>-153223</v>
          </cell>
          <cell r="E2763" t="str">
            <v>407407</v>
          </cell>
          <cell r="F2763" t="str">
            <v>WALKER</v>
          </cell>
          <cell r="G2763" t="str">
            <v>CM</v>
          </cell>
          <cell r="H2763" t="str">
            <v>192</v>
          </cell>
          <cell r="M2763" t="str">
            <v>2010/12/1/8/A/0</v>
          </cell>
        </row>
        <row r="2764">
          <cell r="A2764" t="str">
            <v>2763</v>
          </cell>
          <cell r="B2764" t="str">
            <v>255_3160</v>
          </cell>
          <cell r="C2764" t="str">
            <v xml:space="preserve">ACUM AMORT - MARTIN ITC                           </v>
          </cell>
          <cell r="D2764">
            <v>243986</v>
          </cell>
          <cell r="E2764" t="str">
            <v>255316</v>
          </cell>
          <cell r="F2764" t="str">
            <v>WALKER</v>
          </cell>
          <cell r="G2764" t="str">
            <v>LTD</v>
          </cell>
          <cell r="H2764" t="str">
            <v>190</v>
          </cell>
          <cell r="M2764" t="str">
            <v>2010/12/1/8/A/0</v>
          </cell>
        </row>
        <row r="2765">
          <cell r="A2765" t="str">
            <v>2764</v>
          </cell>
          <cell r="B2765" t="str">
            <v>DIS_8039</v>
          </cell>
          <cell r="C2765" t="str">
            <v>8039 - Dismantlement for MARTIN</v>
          </cell>
          <cell r="D2765">
            <v>28847</v>
          </cell>
          <cell r="F2765" t="str">
            <v>MANUAL</v>
          </cell>
          <cell r="I2765" t="str">
            <v>M</v>
          </cell>
          <cell r="J2765" t="str">
            <v>cap_exp</v>
          </cell>
          <cell r="K2765" t="str">
            <v>depr_exp</v>
          </cell>
          <cell r="M2765" t="str">
            <v>2010/12/1/8/A/0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liminary"/>
      <sheetName val="Prel Pgm-O&amp;M "/>
      <sheetName val="Prel Pgm-Cap"/>
      <sheetName val="Final"/>
      <sheetName val="Final Pgm-O&amp;M"/>
      <sheetName val="FinalPgm-Cap 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Cost of Capital Worksheet"/>
      <sheetName val="Adjusted Gen &amp; Fuel$"/>
      <sheetName val="Prop Tax"/>
      <sheetName val="Inventory 2001"/>
      <sheetName val="BASE TARGETS"/>
      <sheetName val="Staff Targets 2002-2003"/>
      <sheetName val="Project &amp; ECRC Targets"/>
      <sheetName val="2001 Bud for Distribution"/>
      <sheetName val="Assigned &amp; Other Corp Costs"/>
      <sheetName val="Headcount"/>
      <sheetName val="Statement Fin Pos 00"/>
      <sheetName val="Rev Requirements 00"/>
      <sheetName val="Plant Millage"/>
      <sheetName val="Tax &amp; In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FIN DEC99 VAR"/>
      <sheetName val="FIN DEC99 TU"/>
      <sheetName val="ESTACT VAR99 (OCT 99 FILING) "/>
      <sheetName val="DEC98 TU"/>
      <sheetName val="DEC98 VAR"/>
      <sheetName val="SEP98 VAR"/>
      <sheetName val="DEC98 TU (OCT FLNG)"/>
      <sheetName val="MAR98 VAR"/>
      <sheetName val="MAR98 TU "/>
      <sheetName val="SEP97 TU FLNG"/>
      <sheetName val="OCT96SEP97 E_A FLNG "/>
      <sheetName val="APRSEP97 E_A FLNG"/>
      <sheetName val="MAR97 VAR"/>
      <sheetName val="MAR97 TU FLNG"/>
      <sheetName val="MAR97 TU BKS"/>
      <sheetName val="SEP96 TU FLNG "/>
      <sheetName val="SEP96 TU BKS"/>
      <sheetName val="JUN96 TU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onstruction Costs"/>
      <sheetName val="Carrying Costs"/>
      <sheetName val="Monthly Expenditures"/>
      <sheetName val="Feasibility of Completing"/>
      <sheetName val="Technology Selected"/>
    </sheetNames>
    <sheetDataSet>
      <sheetData sheetId="0" refreshError="1"/>
      <sheetData sheetId="1" refreshError="1"/>
      <sheetData sheetId="2" refreshError="1">
        <row r="2">
          <cell r="A2" t="str">
            <v xml:space="preserve"> </v>
          </cell>
          <cell r="F2" t="str">
            <v>Monthly Expenditures</v>
          </cell>
          <cell r="O2" t="str">
            <v>[Section (8)(e)]</v>
          </cell>
          <cell r="Q2" t="str">
            <v xml:space="preserve"> </v>
          </cell>
        </row>
        <row r="3">
          <cell r="A3" t="str">
            <v>Schedule P-3</v>
          </cell>
        </row>
        <row r="5">
          <cell r="A5" t="str">
            <v>FLORIDA PUBLIC SERVICE COMMISSION</v>
          </cell>
          <cell r="F5" t="str">
            <v xml:space="preserve">EXPLANATION: </v>
          </cell>
          <cell r="H5" t="str">
            <v>Provide the projected monthly expenditures by major tasks performed</v>
          </cell>
          <cell r="O5" t="str">
            <v xml:space="preserve"> </v>
          </cell>
        </row>
        <row r="6">
          <cell r="H6" t="str">
            <v>within Site Selection, Preconstruction and Construction categories</v>
          </cell>
          <cell r="O6" t="str">
            <v xml:space="preserve"> </v>
          </cell>
        </row>
        <row r="7">
          <cell r="A7" t="str">
            <v>COMPANY:</v>
          </cell>
          <cell r="H7" t="str">
            <v>for the subsequent year.</v>
          </cell>
          <cell r="O7" t="str">
            <v>For the Year Ended __/__/__</v>
          </cell>
        </row>
        <row r="8">
          <cell r="O8" t="str">
            <v xml:space="preserve"> </v>
          </cell>
        </row>
        <row r="9">
          <cell r="A9" t="str">
            <v>DOCKET NO.:</v>
          </cell>
          <cell r="O9" t="str">
            <v xml:space="preserve"> </v>
          </cell>
        </row>
        <row r="12">
          <cell r="A12" t="str">
            <v xml:space="preserve"> </v>
          </cell>
          <cell r="B12" t="str">
            <v xml:space="preserve"> </v>
          </cell>
          <cell r="C12" t="str">
            <v xml:space="preserve"> </v>
          </cell>
          <cell r="E12" t="str">
            <v>Projected</v>
          </cell>
          <cell r="F12" t="str">
            <v>Projected</v>
          </cell>
          <cell r="G12" t="str">
            <v>Projected</v>
          </cell>
          <cell r="H12" t="str">
            <v>Projected</v>
          </cell>
          <cell r="I12" t="str">
            <v>Projected</v>
          </cell>
          <cell r="J12" t="str">
            <v>Projected</v>
          </cell>
          <cell r="K12" t="str">
            <v>Projected</v>
          </cell>
          <cell r="L12" t="str">
            <v>Projected</v>
          </cell>
          <cell r="M12" t="str">
            <v>Projected</v>
          </cell>
          <cell r="N12" t="str">
            <v>Projected</v>
          </cell>
          <cell r="O12" t="str">
            <v>Projected</v>
          </cell>
          <cell r="P12" t="str">
            <v>Projected</v>
          </cell>
          <cell r="Q12" t="str">
            <v>12 Month</v>
          </cell>
        </row>
        <row r="13">
          <cell r="B13" t="str">
            <v>Description</v>
          </cell>
          <cell r="E13" t="str">
            <v>January</v>
          </cell>
          <cell r="F13" t="str">
            <v>February</v>
          </cell>
          <cell r="G13" t="str">
            <v>March</v>
          </cell>
          <cell r="H13" t="str">
            <v>April</v>
          </cell>
          <cell r="I13" t="str">
            <v>May</v>
          </cell>
          <cell r="J13" t="str">
            <v>June</v>
          </cell>
          <cell r="K13" t="str">
            <v>July</v>
          </cell>
          <cell r="L13" t="str">
            <v>August</v>
          </cell>
          <cell r="M13" t="str">
            <v>September</v>
          </cell>
          <cell r="N13" t="str">
            <v>October</v>
          </cell>
          <cell r="O13" t="str">
            <v>November</v>
          </cell>
          <cell r="P13" t="str">
            <v>December</v>
          </cell>
          <cell r="Q13" t="str">
            <v>Total</v>
          </cell>
        </row>
        <row r="15">
          <cell r="A15" t="str">
            <v>Site Selection:</v>
          </cell>
        </row>
        <row r="19">
          <cell r="A19" t="str">
            <v>Preconstruction:</v>
          </cell>
        </row>
        <row r="21">
          <cell r="A21" t="str">
            <v xml:space="preserve">  Generation:</v>
          </cell>
        </row>
        <row r="22">
          <cell r="B22" t="str">
            <v>Licensing/Permits/Authorizations/Legal</v>
          </cell>
        </row>
        <row r="23">
          <cell r="B23" t="str">
            <v>Site/Site Preparation</v>
          </cell>
        </row>
        <row r="24">
          <cell r="B24" t="str">
            <v>Related Facilities</v>
          </cell>
        </row>
        <row r="25">
          <cell r="B25" t="str">
            <v>Plant</v>
          </cell>
        </row>
        <row r="26">
          <cell r="B26" t="str">
            <v xml:space="preserve">  Total Generation Costs</v>
          </cell>
        </row>
        <row r="28">
          <cell r="B28" t="str">
            <v>Jurisdictional Factor</v>
          </cell>
        </row>
        <row r="30">
          <cell r="B30" t="str">
            <v>Total Jurisdictional Generation Costs</v>
          </cell>
        </row>
        <row r="32">
          <cell r="A32" t="str">
            <v xml:space="preserve">  Transmission:</v>
          </cell>
        </row>
        <row r="33">
          <cell r="B33" t="str">
            <v>Transmission Costs</v>
          </cell>
        </row>
        <row r="35">
          <cell r="B35" t="str">
            <v>Jurisdictional Factor</v>
          </cell>
        </row>
        <row r="37">
          <cell r="B37" t="str">
            <v>Total Jurisdictional Transmission Costs</v>
          </cell>
        </row>
        <row r="39">
          <cell r="B39" t="str">
            <v>Total Jurisdictional Preconstruction Costs</v>
          </cell>
        </row>
        <row r="41">
          <cell r="A41" t="str">
            <v>Construction:</v>
          </cell>
        </row>
        <row r="43">
          <cell r="A43" t="str">
            <v xml:space="preserve">  Generation:</v>
          </cell>
        </row>
        <row r="44">
          <cell r="B44" t="str">
            <v>Licensing/Permits/Authorizations/Legal</v>
          </cell>
        </row>
        <row r="45">
          <cell r="B45" t="str">
            <v>Site/Site Preparation</v>
          </cell>
        </row>
        <row r="46">
          <cell r="B46" t="str">
            <v>Related Facilities</v>
          </cell>
        </row>
        <row r="47">
          <cell r="B47" t="str">
            <v>Plant</v>
          </cell>
        </row>
        <row r="48">
          <cell r="B48" t="str">
            <v xml:space="preserve">  Total Generation Costs</v>
          </cell>
        </row>
        <row r="50">
          <cell r="B50" t="str">
            <v>Jurisdictional Factor</v>
          </cell>
        </row>
        <row r="52">
          <cell r="B52" t="str">
            <v>Total Jurisdictional Generation Costs</v>
          </cell>
        </row>
        <row r="54">
          <cell r="A54" t="str">
            <v xml:space="preserve">  Transmission:</v>
          </cell>
        </row>
        <row r="55">
          <cell r="B55" t="str">
            <v>Transmission Costs</v>
          </cell>
        </row>
        <row r="57">
          <cell r="B57" t="str">
            <v>Jurisdictional Factor</v>
          </cell>
        </row>
        <row r="59">
          <cell r="B59" t="str">
            <v>Total Jurisdictional Transmission Costs</v>
          </cell>
        </row>
        <row r="61">
          <cell r="B61" t="str">
            <v>Total Jurisdictional Construction Costs</v>
          </cell>
        </row>
        <row r="65">
          <cell r="A65" t="str">
            <v xml:space="preserve"> </v>
          </cell>
          <cell r="C65" t="str">
            <v xml:space="preserve"> </v>
          </cell>
          <cell r="L65" t="str">
            <v xml:space="preserve"> </v>
          </cell>
          <cell r="N65" t="str">
            <v xml:space="preserve"> </v>
          </cell>
        </row>
      </sheetData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im FERC Map"/>
      <sheetName val="Jim FERC Desc"/>
      <sheetName val="BAL"/>
      <sheetName val="INC"/>
      <sheetName val="eac review"/>
      <sheetName val="Accts for FERC History Only"/>
      <sheetName val="SAP COA"/>
      <sheetName val="New Accounts Needed BS"/>
      <sheetName val="New Accounts Needed IS"/>
      <sheetName val="1500 COA"/>
      <sheetName val="Sheet2"/>
      <sheetName val="B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I2" t="str">
            <v>N/A</v>
          </cell>
        </row>
      </sheetData>
      <sheetData sheetId="10">
        <row r="2">
          <cell r="A2" t="str">
            <v>A01-Base</v>
          </cell>
          <cell r="K2" t="str">
            <v>Yes</v>
          </cell>
        </row>
        <row r="3">
          <cell r="K3" t="str">
            <v>No</v>
          </cell>
        </row>
        <row r="4">
          <cell r="K4" t="str">
            <v>Add Mult. Accts</v>
          </cell>
        </row>
      </sheetData>
      <sheetData sheetId="1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94OBF.XLS"/>
    </sheetNames>
    <sheetDataSet>
      <sheetData sheetId="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KEX Jul2011-Dec2012"/>
      <sheetName val="Inputs"/>
      <sheetName val="GY Spreadsheet"/>
    </sheetNames>
    <sheetDataSet>
      <sheetData sheetId="0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Fuel Var 2001 "/>
      <sheetName val="Final Fuel Sch 2001"/>
    </sheetNames>
    <sheetDataSet>
      <sheetData sheetId="0" refreshError="1"/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(2016)"/>
      <sheetName val="Summary (2017)"/>
      <sheetName val="2016-2017 Pivot (HC)"/>
      <sheetName val="Summary (2017STRAT)"/>
      <sheetName val="2016-2017 Pivot (HC)STRAT"/>
      <sheetName val="2016-2017 Pivot"/>
      <sheetName val="Plant Balance"/>
      <sheetName val="All"/>
      <sheetName val="StrataPer Tim"/>
      <sheetName val="UnitClassPivot"/>
      <sheetName val="STRATAKEY"/>
      <sheetName val="stratadata"/>
      <sheetName val="TYSPsch1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G2" t="str">
            <v>002-LOW NOX BURNER TECHNOLOGYTurkey Pt U102 - Steam Generation Plant</v>
          </cell>
          <cell r="H2" t="str">
            <v>PEAKING</v>
          </cell>
        </row>
        <row r="3">
          <cell r="G3" t="str">
            <v>003-CONTINUOUS EMISSION MONITORINGFtLauderdale Comm05 - Other Generation Plant</v>
          </cell>
          <cell r="H3" t="str">
            <v>INTERMEDIATE</v>
          </cell>
        </row>
        <row r="4">
          <cell r="G4" t="str">
            <v>003-CONTINUOUS EMISSION MONITORINGFtLauderdale GTs05 - Other Generation Plant</v>
          </cell>
          <cell r="H4" t="str">
            <v>PEAKING</v>
          </cell>
        </row>
        <row r="5">
          <cell r="G5" t="str">
            <v>003-CONTINUOUS EMISSION MONITORINGFtLauderdale U405 - Other Generation Plant</v>
          </cell>
          <cell r="H5" t="str">
            <v>INTERMEDIATE</v>
          </cell>
        </row>
        <row r="6">
          <cell r="G6" t="str">
            <v>003-CONTINUOUS EMISSION MONITORINGFtLauderdale U505 - Other Generation Plant</v>
          </cell>
          <cell r="H6" t="str">
            <v>INTERMEDIATE</v>
          </cell>
        </row>
        <row r="7">
          <cell r="G7" t="str">
            <v>003-CONTINUOUS EMISSION MONITORINGFtMyers U205 - Other Generation Plant</v>
          </cell>
          <cell r="H7" t="str">
            <v>INTERMEDIATE</v>
          </cell>
        </row>
        <row r="8">
          <cell r="G8" t="str">
            <v>003-CONTINUOUS EMISSION MONITORINGFtMyers U305 - Other Generation Plant</v>
          </cell>
          <cell r="H8" t="str">
            <v>PEAKING</v>
          </cell>
        </row>
        <row r="9">
          <cell r="G9" t="str">
            <v>003-CONTINUOUS EMISSION MONITORINGManatee Comm02 - Steam Generation Plant</v>
          </cell>
          <cell r="H9" t="str">
            <v>PEAKING</v>
          </cell>
        </row>
        <row r="10">
          <cell r="G10" t="str">
            <v>003-CONTINUOUS EMISSION MONITORINGManatee U102 - Steam Generation Plant</v>
          </cell>
          <cell r="H10" t="str">
            <v>PEAKING</v>
          </cell>
        </row>
        <row r="11">
          <cell r="G11" t="str">
            <v>003-CONTINUOUS EMISSION MONITORINGManatee U202 - Steam Generation Plant</v>
          </cell>
          <cell r="H11" t="str">
            <v>PEAKING</v>
          </cell>
        </row>
        <row r="12">
          <cell r="G12" t="str">
            <v>003-CONTINUOUS EMISSION MONITORINGManatee U305 - Other Generation Plant</v>
          </cell>
          <cell r="H12" t="str">
            <v>INTERMEDIATE</v>
          </cell>
        </row>
        <row r="13">
          <cell r="G13" t="str">
            <v>003-CONTINUOUS EMISSION MONITORINGMartin Comm02 - Steam Generation Plant</v>
          </cell>
          <cell r="H13" t="str">
            <v>PEAKING</v>
          </cell>
        </row>
        <row r="14">
          <cell r="G14" t="str">
            <v>003-CONTINUOUS EMISSION MONITORINGMartin Comm05 - Other Generation Plant</v>
          </cell>
          <cell r="H14" t="str">
            <v>INTERMEDIATE</v>
          </cell>
        </row>
        <row r="15">
          <cell r="G15" t="str">
            <v>003-CONTINUOUS EMISSION MONITORINGMartin U102 - Steam Generation Plant</v>
          </cell>
          <cell r="H15" t="str">
            <v>PEAKING</v>
          </cell>
        </row>
        <row r="16">
          <cell r="G16" t="str">
            <v>003-CONTINUOUS EMISSION MONITORINGMartin U202 - Steam Generation Plant</v>
          </cell>
          <cell r="H16" t="str">
            <v>PEAKING</v>
          </cell>
        </row>
        <row r="17">
          <cell r="G17" t="str">
            <v>003-CONTINUOUS EMISSION MONITORINGMartin U305 - Other Generation Plant</v>
          </cell>
          <cell r="H17" t="str">
            <v>INTERMEDIATE</v>
          </cell>
        </row>
        <row r="18">
          <cell r="G18" t="str">
            <v>003-CONTINUOUS EMISSION MONITORINGMartin U405 - Other Generation Plant</v>
          </cell>
          <cell r="H18" t="str">
            <v>INTERMEDIATE</v>
          </cell>
        </row>
        <row r="19">
          <cell r="G19" t="str">
            <v>003-CONTINUOUS EMISSION MONITORINGMartin U805 - Other Generation Plant</v>
          </cell>
          <cell r="H19" t="str">
            <v>INTERMEDIATE</v>
          </cell>
        </row>
        <row r="20">
          <cell r="G20" t="str">
            <v>003-CONTINUOUS EMISSION MONITORINGPutnam Comm05 - Other Generation Plant</v>
          </cell>
          <cell r="H20" t="str">
            <v>PEAKING</v>
          </cell>
        </row>
        <row r="21">
          <cell r="G21" t="str">
            <v>003-CONTINUOUS EMISSION MONITORINGPutnam U105 - Other Generation Plant</v>
          </cell>
          <cell r="H21" t="str">
            <v>PEAKING</v>
          </cell>
        </row>
        <row r="22">
          <cell r="G22" t="str">
            <v>003-CONTINUOUS EMISSION MONITORINGPutnam U205 - Other Generation Plant</v>
          </cell>
          <cell r="H22" t="str">
            <v>PEAKING</v>
          </cell>
        </row>
        <row r="23">
          <cell r="G23" t="str">
            <v>003-CONTINUOUS EMISSION MONITORINGSanford Comm05 - Other Generation Plant</v>
          </cell>
          <cell r="H23" t="str">
            <v>INTERMEDIATE</v>
          </cell>
        </row>
        <row r="24">
          <cell r="G24" t="str">
            <v>003-CONTINUOUS EMISSION MONITORINGSanford U405 - Other Generation Plant</v>
          </cell>
          <cell r="H24" t="str">
            <v>INTERMEDIATE</v>
          </cell>
        </row>
        <row r="25">
          <cell r="G25" t="str">
            <v>003-CONTINUOUS EMISSION MONITORINGSanford U505 - Other Generation Plant</v>
          </cell>
          <cell r="H25" t="str">
            <v>INTERMEDIATE</v>
          </cell>
        </row>
        <row r="26">
          <cell r="G26" t="str">
            <v>003-CONTINUOUS EMISSION MONITORINGScherer U402 - Steam Generation Plant</v>
          </cell>
          <cell r="H26" t="str">
            <v>BASE</v>
          </cell>
        </row>
        <row r="27">
          <cell r="G27" t="str">
            <v>003-CONTINUOUS EMISSION MONITORINGSJRPP - Comm02 - Steam Generation Plant</v>
          </cell>
          <cell r="H27" t="str">
            <v>BASE</v>
          </cell>
        </row>
        <row r="28">
          <cell r="G28" t="str">
            <v>003-CONTINUOUS EMISSION MONITORINGSJRPP U102 - Steam Generation Plant</v>
          </cell>
          <cell r="H28" t="str">
            <v>BASE</v>
          </cell>
        </row>
        <row r="29">
          <cell r="G29" t="str">
            <v>003-CONTINUOUS EMISSION MONITORINGSJRPP U202 - Steam Generation Plant</v>
          </cell>
          <cell r="H29" t="str">
            <v>BASE</v>
          </cell>
        </row>
        <row r="30">
          <cell r="G30" t="str">
            <v>003-CONTINUOUS EMISSION MONITORINGTurkey Pt Comm02 - Steam Generation Plant</v>
          </cell>
          <cell r="H30" t="str">
            <v>PEAKING</v>
          </cell>
        </row>
        <row r="31">
          <cell r="G31" t="str">
            <v>003-CONTINUOUS EMISSION MONITORINGTurkey Pt U102 - Steam Generation Plant</v>
          </cell>
          <cell r="H31" t="str">
            <v>PEAKING</v>
          </cell>
        </row>
        <row r="32">
          <cell r="G32" t="str">
            <v>004-CLEAN CLOSURE EQUIVALENCY DEMONSTRATIONTurkey Pt Comm02 - Steam Generation Plant</v>
          </cell>
          <cell r="H32" t="str">
            <v>PEAKING</v>
          </cell>
        </row>
        <row r="33">
          <cell r="G33" t="str">
            <v>005-MAINTENANCE OF ABOVE GROUND FUEL TANKSFtLauderdale Comm05 - Other Generation Plant</v>
          </cell>
          <cell r="H33" t="str">
            <v>INTERMEDIATE</v>
          </cell>
        </row>
        <row r="34">
          <cell r="G34" t="str">
            <v>005-MAINTENANCE OF ABOVE GROUND FUEL TANKSFtLauderdale GTs05 - Other Generation Plant</v>
          </cell>
          <cell r="H34" t="str">
            <v>PEAKING</v>
          </cell>
        </row>
        <row r="35">
          <cell r="G35" t="str">
            <v>005-MAINTENANCE OF ABOVE GROUND FUEL TANKSFtMyers GTs05 - Other Generation Plant</v>
          </cell>
          <cell r="H35" t="str">
            <v>PEAKING</v>
          </cell>
        </row>
        <row r="36">
          <cell r="G36" t="str">
            <v>005-MAINTENANCE OF ABOVE GROUND FUEL TANKSFtMyers U305 - Other Generation Plant</v>
          </cell>
          <cell r="H36" t="str">
            <v>PEAKING</v>
          </cell>
        </row>
        <row r="37">
          <cell r="G37" t="str">
            <v>005-MAINTENANCE OF ABOVE GROUND FUEL TANKSGeneral Plant08 - General Plant</v>
          </cell>
          <cell r="H37" t="str">
            <v>GENERAL</v>
          </cell>
        </row>
        <row r="38">
          <cell r="G38" t="str">
            <v>005-MAINTENANCE OF ABOVE GROUND FUEL TANKSManatee Comm02 - Steam Generation Plant</v>
          </cell>
          <cell r="H38" t="str">
            <v>PEAKING</v>
          </cell>
        </row>
        <row r="39">
          <cell r="G39" t="str">
            <v>005-MAINTENANCE OF ABOVE GROUND FUEL TANKSManatee U102 - Steam Generation Plant</v>
          </cell>
          <cell r="H39" t="str">
            <v>PEAKING</v>
          </cell>
        </row>
        <row r="40">
          <cell r="G40" t="str">
            <v>005-MAINTENANCE OF ABOVE GROUND FUEL TANKSManatee U202 - Steam Generation Plant</v>
          </cell>
          <cell r="H40" t="str">
            <v>PEAKING</v>
          </cell>
        </row>
        <row r="41">
          <cell r="G41" t="str">
            <v>005-MAINTENANCE OF ABOVE GROUND FUEL TANKSMartin Comm02 - Steam Generation Plant</v>
          </cell>
          <cell r="H41" t="str">
            <v>PEAKING</v>
          </cell>
        </row>
        <row r="42">
          <cell r="G42" t="str">
            <v>005-MAINTENANCE OF ABOVE GROUND FUEL TANKSMartin Comm05 - Other Generation Plant</v>
          </cell>
          <cell r="H42" t="str">
            <v>INTERMEDIATE</v>
          </cell>
        </row>
        <row r="43">
          <cell r="G43" t="str">
            <v>005-MAINTENANCE OF ABOVE GROUND FUEL TANKSMartin U102 - Steam Generation Plant</v>
          </cell>
          <cell r="H43" t="str">
            <v>PEAKING</v>
          </cell>
        </row>
        <row r="44">
          <cell r="G44" t="str">
            <v>005-MAINTENANCE OF ABOVE GROUND FUEL TANKSMartin U202 - Steam Generation Plant</v>
          </cell>
          <cell r="H44" t="str">
            <v>PEAKING</v>
          </cell>
        </row>
        <row r="45">
          <cell r="G45" t="str">
            <v>005-MAINTENANCE OF ABOVE GROUND FUEL TANKSPtEverglades GTs05 - Other Generation Plant</v>
          </cell>
          <cell r="H45" t="str">
            <v>PEAKING</v>
          </cell>
        </row>
        <row r="46">
          <cell r="G46" t="str">
            <v>005-MAINTENANCE OF ABOVE GROUND FUEL TANKSPutnam Comm05 - Other Generation Plant</v>
          </cell>
          <cell r="H46" t="str">
            <v>PEAKING</v>
          </cell>
        </row>
        <row r="47">
          <cell r="G47" t="str">
            <v>005-MAINTENANCE OF ABOVE GROUND FUEL TANKSSJRPP - Comm02 - Steam Generation Plant</v>
          </cell>
          <cell r="H47" t="str">
            <v>BASE</v>
          </cell>
        </row>
        <row r="48">
          <cell r="G48" t="str">
            <v>005-MAINTENANCE OF ABOVE GROUND FUEL TANKSTurkey Pt Comm02 - Steam Generation Plant</v>
          </cell>
          <cell r="H48" t="str">
            <v>PEAKING</v>
          </cell>
        </row>
        <row r="49">
          <cell r="G49" t="str">
            <v>007-RELOCATE TURBINE LUBE OIL PIPINGStLucie U103 - Nuclear Generation Plant</v>
          </cell>
          <cell r="H49" t="str">
            <v>BASE</v>
          </cell>
        </row>
        <row r="50">
          <cell r="G50" t="str">
            <v>008-OIL SPILL CLEANUP/RESPONSE EQUIPMENTCapeCanaveral U1CC05 - Other Generation Plant</v>
          </cell>
          <cell r="H50" t="str">
            <v>INTERMEDIATE</v>
          </cell>
        </row>
        <row r="51">
          <cell r="G51" t="str">
            <v>008-OIL SPILL CLEANUP/RESPONSE EQUIPMENTFtLauderdale Comm05 - Other Generation Plant</v>
          </cell>
          <cell r="H51" t="str">
            <v>INTERMEDIATE</v>
          </cell>
        </row>
        <row r="52">
          <cell r="G52" t="str">
            <v>008-OIL SPILL CLEANUP/RESPONSE EQUIPMENTFtMyers Comm05 - Other Generation Plant</v>
          </cell>
          <cell r="H52" t="str">
            <v>PEAKING</v>
          </cell>
        </row>
        <row r="53">
          <cell r="G53" t="str">
            <v>008-OIL SPILL CLEANUP/RESPONSE EQUIPMENTGeneral Plant08 - General Plant</v>
          </cell>
          <cell r="H53" t="str">
            <v>GENERAL</v>
          </cell>
        </row>
        <row r="54">
          <cell r="G54" t="str">
            <v>008-OIL SPILL CLEANUP/RESPONSE EQUIPMENTManatee Comm02 - Steam Generation Plant</v>
          </cell>
          <cell r="H54" t="str">
            <v>PEAKING</v>
          </cell>
        </row>
        <row r="55">
          <cell r="G55" t="str">
            <v>008-OIL SPILL CLEANUP/RESPONSE EQUIPMENTMartin Comm02 - Steam Generation Plant</v>
          </cell>
          <cell r="H55" t="str">
            <v>PEAKING</v>
          </cell>
        </row>
        <row r="56">
          <cell r="G56" t="str">
            <v>008-OIL SPILL CLEANUP/RESPONSE EQUIPMENTMass Distribution Plant07 - Distribution Plant - Electric</v>
          </cell>
          <cell r="H56" t="str">
            <v>DISTRIBUTION</v>
          </cell>
        </row>
        <row r="57">
          <cell r="G57" t="str">
            <v>008-OIL SPILL CLEANUP/RESPONSE EQUIPMENTPtEverglades Comm02 - Steam Generation Plant</v>
          </cell>
          <cell r="H57" t="str">
            <v>PEAKING</v>
          </cell>
        </row>
        <row r="58">
          <cell r="G58" t="str">
            <v>008-OIL SPILL CLEANUP/RESPONSE EQUIPMENTPutnam Comm05 - Other Generation Plant</v>
          </cell>
          <cell r="H58" t="str">
            <v>PEAKING</v>
          </cell>
        </row>
        <row r="59">
          <cell r="G59" t="str">
            <v>008-OIL SPILL CLEANUP/RESPONSE EQUIPMENTRiviera U1 Comm CC05 - Other Generation Plant</v>
          </cell>
          <cell r="H59" t="str">
            <v>INTERMEDIATE</v>
          </cell>
        </row>
        <row r="60">
          <cell r="G60" t="str">
            <v>008-OIL SPILL CLEANUP/RESPONSE EQUIPMENTSanford Comm05 - Other Generation Plant</v>
          </cell>
          <cell r="H60" t="str">
            <v>INTERMEDIATE</v>
          </cell>
        </row>
        <row r="61">
          <cell r="G61" t="str">
            <v>008-OIL SPILL CLEANUP/RESPONSE EQUIPMENTTurkey Pt Comm02 - Steam Generation Plant</v>
          </cell>
          <cell r="H61" t="str">
            <v>PEAKING</v>
          </cell>
        </row>
        <row r="62">
          <cell r="G62" t="str">
            <v>010-REROUTE STORMWATER RUNOFFStLucie Comm03 - Nuclear Generation Plant</v>
          </cell>
          <cell r="H62" t="str">
            <v>BASE</v>
          </cell>
        </row>
        <row r="63">
          <cell r="G63" t="str">
            <v>012-SCHERER DISCHARGE PIPELINEScherer Comm02 - Steam Generation Plant</v>
          </cell>
          <cell r="H63" t="str">
            <v>BASE</v>
          </cell>
        </row>
        <row r="64">
          <cell r="G64" t="str">
            <v>016-ST.LUCIE TURTLE NETSStLucie Comm03 - Nuclear Generation Plant</v>
          </cell>
          <cell r="H64" t="str">
            <v>BASE</v>
          </cell>
        </row>
        <row r="65">
          <cell r="G65" t="str">
            <v>020-WASTEWATER/STORMWATER DISCH ELIMINATIONMartin U102 - Steam Generation Plant</v>
          </cell>
          <cell r="H65" t="str">
            <v>PEAKING</v>
          </cell>
        </row>
        <row r="66">
          <cell r="G66" t="str">
            <v>020-WASTEWATER/STORMWATER DISCH ELIMINATIONMartin U202 - Steam Generation Plant</v>
          </cell>
          <cell r="H66" t="str">
            <v>PEAKING</v>
          </cell>
        </row>
        <row r="67">
          <cell r="G67" t="str">
            <v>022-PIPELINE INTEGRITY MANAGEMENTManatee Comm02 - Steam Generation Plant</v>
          </cell>
          <cell r="H67" t="str">
            <v>PEAKING</v>
          </cell>
        </row>
        <row r="68">
          <cell r="G68" t="str">
            <v>022-PIPELINE INTEGRITY MANAGEMENTMartin Comm02 - Steam Generation Plant</v>
          </cell>
          <cell r="H68" t="str">
            <v>PEAKING</v>
          </cell>
        </row>
        <row r="69">
          <cell r="G69" t="str">
            <v>023-SPILL PREVENTION CLEAN-UP &amp; COUNTERMEASURESFtLauderdale Comm05 - Other Generation Plant</v>
          </cell>
          <cell r="H69" t="str">
            <v>INTERMEDIATE</v>
          </cell>
        </row>
        <row r="70">
          <cell r="G70" t="str">
            <v>023-SPILL PREVENTION CLEAN-UP &amp; COUNTERMEASURESFtLauderdale GTs05 - Other Generation Plant</v>
          </cell>
          <cell r="H70" t="str">
            <v>PEAKING</v>
          </cell>
        </row>
        <row r="71">
          <cell r="G71" t="str">
            <v>023-SPILL PREVENTION CLEAN-UP &amp; COUNTERMEASURESFtMyers GTs05 - Other Generation Plant</v>
          </cell>
          <cell r="H71" t="str">
            <v>PEAKING</v>
          </cell>
        </row>
        <row r="72">
          <cell r="G72" t="str">
            <v>023-SPILL PREVENTION CLEAN-UP &amp; COUNTERMEASURESFtMyers U205 - Other Generation Plant</v>
          </cell>
          <cell r="H72" t="str">
            <v>INTERMEDIATE</v>
          </cell>
        </row>
        <row r="73">
          <cell r="G73" t="str">
            <v>023-SPILL PREVENTION CLEAN-UP &amp; COUNTERMEASURESFtMyers U305 - Other Generation Plant</v>
          </cell>
          <cell r="H73" t="str">
            <v>PEAKING</v>
          </cell>
        </row>
        <row r="74">
          <cell r="G74" t="str">
            <v>023-SPILL PREVENTION CLEAN-UP &amp; COUNTERMEASURESGeneral Plant08 - General Plant</v>
          </cell>
          <cell r="H74" t="str">
            <v>GENERAL</v>
          </cell>
        </row>
        <row r="75">
          <cell r="G75" t="str">
            <v>023-SPILL PREVENTION CLEAN-UP &amp; COUNTERMEASURESManatee Comm02 - Steam Generation Plant</v>
          </cell>
          <cell r="H75" t="str">
            <v>PEAKING</v>
          </cell>
        </row>
        <row r="76">
          <cell r="G76" t="str">
            <v>023-SPILL PREVENTION CLEAN-UP &amp; COUNTERMEASURESManatee U102 - Steam Generation Plant</v>
          </cell>
          <cell r="H76" t="str">
            <v>PEAKING</v>
          </cell>
        </row>
        <row r="77">
          <cell r="G77" t="str">
            <v>023-SPILL PREVENTION CLEAN-UP &amp; COUNTERMEASURESManatee U202 - Steam Generation Plant</v>
          </cell>
          <cell r="H77" t="str">
            <v>PEAKING</v>
          </cell>
        </row>
        <row r="78">
          <cell r="G78" t="str">
            <v>023-SPILL PREVENTION CLEAN-UP &amp; COUNTERMEASURESMartin Comm02 - Steam Generation Plant</v>
          </cell>
          <cell r="H78" t="str">
            <v>PEAKING</v>
          </cell>
        </row>
        <row r="79">
          <cell r="G79" t="str">
            <v>023-SPILL PREVENTION CLEAN-UP &amp; COUNTERMEASURESMartin Comm05 - Other Generation Plant</v>
          </cell>
          <cell r="H79" t="str">
            <v>INTERMEDIATE</v>
          </cell>
        </row>
        <row r="80">
          <cell r="G80" t="str">
            <v>023-SPILL PREVENTION CLEAN-UP &amp; COUNTERMEASURESMartin U805 - Other Generation Plant</v>
          </cell>
          <cell r="H80" t="str">
            <v>INTERMEDIATE</v>
          </cell>
        </row>
        <row r="81">
          <cell r="G81" t="str">
            <v>023-SPILL PREVENTION CLEAN-UP &amp; COUNTERMEASURESMass Distribution Plant07 - Distribution Plant - Electric</v>
          </cell>
          <cell r="H81" t="str">
            <v>DISTRIBUTION</v>
          </cell>
        </row>
        <row r="82">
          <cell r="G82" t="str">
            <v>023-SPILL PREVENTION CLEAN-UP &amp; COUNTERMEASURESPtEverglades Comm02 - Steam Generation Plant</v>
          </cell>
          <cell r="H82" t="str">
            <v>PEAKING</v>
          </cell>
        </row>
        <row r="83">
          <cell r="G83" t="str">
            <v>023-SPILL PREVENTION CLEAN-UP &amp; COUNTERMEASURESPtEverglades Comm05 - Other Generation Plant</v>
          </cell>
          <cell r="H83" t="str">
            <v>INTERMEDIATE</v>
          </cell>
        </row>
        <row r="84">
          <cell r="G84" t="str">
            <v>023-SPILL PREVENTION CLEAN-UP &amp; COUNTERMEASURESPtEverglades GTs05 - Other Generation Plant</v>
          </cell>
          <cell r="H84" t="str">
            <v>PEAKING</v>
          </cell>
        </row>
        <row r="85">
          <cell r="G85" t="str">
            <v>023-SPILL PREVENTION CLEAN-UP &amp; COUNTERMEASURESPutnam Comm05 - Other Generation Plant</v>
          </cell>
          <cell r="H85" t="str">
            <v>PEAKING</v>
          </cell>
        </row>
        <row r="86">
          <cell r="G86" t="str">
            <v>023-SPILL PREVENTION CLEAN-UP &amp; COUNTERMEASURESRadial06 - Transmission Plant - Electric</v>
          </cell>
          <cell r="H86" t="str">
            <v>TRANSMISSION</v>
          </cell>
        </row>
        <row r="87">
          <cell r="G87" t="str">
            <v>023-SPILL PREVENTION CLEAN-UP &amp; COUNTERMEASURESSanford Comm05 - Other Generation Plant</v>
          </cell>
          <cell r="H87" t="str">
            <v>INTERMEDIATE</v>
          </cell>
        </row>
        <row r="88">
          <cell r="G88" t="str">
            <v>023-SPILL PREVENTION CLEAN-UP &amp; COUNTERMEASURESStLucie U103 - Nuclear Generation Plant</v>
          </cell>
          <cell r="H88" t="str">
            <v>BASE</v>
          </cell>
        </row>
        <row r="89">
          <cell r="G89" t="str">
            <v>023-SPILL PREVENTION CLEAN-UP &amp; COUNTERMEASURESStLucie U203 - Nuclear Generation Plant</v>
          </cell>
          <cell r="H89" t="str">
            <v>BASE</v>
          </cell>
        </row>
        <row r="90">
          <cell r="G90" t="str">
            <v>023-SPILL PREVENTION CLEAN-UP &amp; COUNTERMEASURESTransmission Plant - Electric06 - Transmission Plant - Electric</v>
          </cell>
          <cell r="H90" t="str">
            <v>TRANSMISSION</v>
          </cell>
        </row>
        <row r="91">
          <cell r="G91" t="str">
            <v>023-SPILL PREVENTION CLEAN-UP &amp; COUNTERMEASURESTurkey Pt Comm02 - Steam Generation Plant</v>
          </cell>
          <cell r="H91" t="str">
            <v>PEAKING</v>
          </cell>
        </row>
        <row r="92">
          <cell r="G92" t="str">
            <v>023-SPILL PREVENTION CLEAN-UP &amp; COUNTERMEASURESTurkey Pt Comm03 - Nuclear Generation Plant</v>
          </cell>
          <cell r="H92" t="str">
            <v>BASE</v>
          </cell>
        </row>
        <row r="93">
          <cell r="G93" t="str">
            <v>024-GAS REBURNManatee U102 - Steam Generation Plant</v>
          </cell>
          <cell r="H93" t="str">
            <v>PEAKING</v>
          </cell>
        </row>
        <row r="94">
          <cell r="G94" t="str">
            <v>024-GAS REBURNManatee U202 - Steam Generation Plant</v>
          </cell>
          <cell r="H94" t="str">
            <v>PEAKING</v>
          </cell>
        </row>
        <row r="95">
          <cell r="G95" t="str">
            <v>025-PPE ESP TECHNOLOGYPtEverglades U102 - Steam Generation Plant</v>
          </cell>
          <cell r="H95" t="str">
            <v>PEAKING</v>
          </cell>
        </row>
        <row r="96">
          <cell r="G96" t="str">
            <v>025-PPE ESP TECHNOLOGYPtEverglades U202 - Steam Generation Plant</v>
          </cell>
          <cell r="H96" t="str">
            <v>PEAKING</v>
          </cell>
        </row>
        <row r="97">
          <cell r="G97" t="str">
            <v>025-PPE ESP TECHNOLOGYPtEverglades U302 - Steam Generation Plant</v>
          </cell>
          <cell r="H97" t="str">
            <v>PEAKING</v>
          </cell>
        </row>
        <row r="98">
          <cell r="G98" t="str">
            <v>025-PPE ESP TECHNOLOGYPtEverglades U402 - Steam Generation Plant</v>
          </cell>
          <cell r="H98" t="str">
            <v>PEAKING</v>
          </cell>
        </row>
        <row r="99">
          <cell r="G99" t="str">
            <v>026-UST REPLACEMENT/REMOVALGeneral Plant08 - General Plant</v>
          </cell>
          <cell r="H99" t="str">
            <v>GENERAL</v>
          </cell>
        </row>
        <row r="100">
          <cell r="G100" t="str">
            <v>031-CLEAN AIR INTERSTATE RULE-CAIRFtLauderdale GTs05 - Other Generation Plant</v>
          </cell>
          <cell r="H100" t="str">
            <v>PEAKING</v>
          </cell>
        </row>
        <row r="101">
          <cell r="G101" t="str">
            <v>031-CLEAN AIR INTERSTATE RULE-CAIRFtMyers GTs05 - Other Generation Plant</v>
          </cell>
          <cell r="H101" t="str">
            <v>PEAKING</v>
          </cell>
        </row>
        <row r="102">
          <cell r="G102" t="str">
            <v>031-CLEAN AIR INTERSTATE RULE-CAIRManatee Comm02 - Steam Generation Plant</v>
          </cell>
          <cell r="H102" t="str">
            <v>PEAKING</v>
          </cell>
        </row>
        <row r="103">
          <cell r="G103" t="str">
            <v>031-CLEAN AIR INTERSTATE RULE-CAIRManatee U102 - Steam Generation Plant</v>
          </cell>
          <cell r="H103" t="str">
            <v>PEAKING</v>
          </cell>
        </row>
        <row r="104">
          <cell r="G104" t="str">
            <v>031-CLEAN AIR INTERSTATE RULE-CAIRManatee U202 - Steam Generation Plant</v>
          </cell>
          <cell r="H104" t="str">
            <v>PEAKING</v>
          </cell>
        </row>
        <row r="105">
          <cell r="G105" t="str">
            <v>031-CLEAN AIR INTERSTATE RULE-CAIRMartin Comm02 - Steam Generation Plant</v>
          </cell>
          <cell r="H105" t="str">
            <v>PEAKING</v>
          </cell>
        </row>
        <row r="106">
          <cell r="G106" t="str">
            <v>031-CLEAN AIR INTERSTATE RULE-CAIRMartin Comm05 - Other Generation Plant</v>
          </cell>
          <cell r="H106" t="str">
            <v>INTERMEDIATE</v>
          </cell>
        </row>
        <row r="107">
          <cell r="G107" t="str">
            <v>031-CLEAN AIR INTERSTATE RULE-CAIRMartin U102 - Steam Generation Plant</v>
          </cell>
          <cell r="H107" t="str">
            <v>PEAKING</v>
          </cell>
        </row>
        <row r="108">
          <cell r="G108" t="str">
            <v>031-CLEAN AIR INTERSTATE RULE-CAIRMartin U202 - Steam Generation Plant</v>
          </cell>
          <cell r="H108" t="str">
            <v>PEAKING</v>
          </cell>
        </row>
        <row r="109">
          <cell r="G109" t="str">
            <v>031-CLEAN AIR INTERSTATE RULE-CAIRMass Distribution Plant07 - Distribution Plant - Electric</v>
          </cell>
          <cell r="H109" t="str">
            <v>DISTRIBUTION</v>
          </cell>
        </row>
        <row r="110">
          <cell r="G110" t="str">
            <v>031-CLEAN AIR INTERSTATE RULE-CAIRPtEverglades GTs05 - Other Generation Plant</v>
          </cell>
          <cell r="H110" t="str">
            <v>PEAKING</v>
          </cell>
        </row>
        <row r="111">
          <cell r="G111" t="str">
            <v>031-CLEAN AIR INTERSTATE RULE-CAIRScherer Comm02 - Steam Generation Plant</v>
          </cell>
          <cell r="H111" t="str">
            <v>BASE</v>
          </cell>
        </row>
        <row r="112">
          <cell r="G112" t="str">
            <v>031-CLEAN AIR INTERSTATE RULE-CAIRScherer Comm U3&amp;402 - Steam Generation Plant</v>
          </cell>
          <cell r="H112" t="str">
            <v>BASE</v>
          </cell>
        </row>
        <row r="113">
          <cell r="G113" t="str">
            <v>031-CLEAN AIR INTERSTATE RULE-CAIRScherer U402 - Steam Generation Plant</v>
          </cell>
          <cell r="H113" t="str">
            <v>BASE</v>
          </cell>
        </row>
        <row r="114">
          <cell r="G114" t="str">
            <v>031-CLEAN AIR INTERSTATE RULE-CAIRSJRPP - Comm02 - Steam Generation Plant</v>
          </cell>
          <cell r="H114" t="str">
            <v>BASE</v>
          </cell>
        </row>
        <row r="115">
          <cell r="G115" t="str">
            <v>031-CLEAN AIR INTERSTATE RULE-CAIRSJRPP U102 - Steam Generation Plant</v>
          </cell>
          <cell r="H115" t="str">
            <v>BASE</v>
          </cell>
        </row>
        <row r="116">
          <cell r="G116" t="str">
            <v>031-CLEAN AIR INTERSTATE RULE-CAIRSJRPP U202 - Steam Generation Plant</v>
          </cell>
          <cell r="H116" t="str">
            <v>BASE</v>
          </cell>
        </row>
        <row r="117">
          <cell r="G117" t="str">
            <v>033-CLEAN AIR MERCURY RULE-CAMR -Scherer Comm02 - Steam Generation Plant</v>
          </cell>
          <cell r="H117" t="str">
            <v>BASE</v>
          </cell>
        </row>
        <row r="118">
          <cell r="G118" t="str">
            <v>033-CLEAN AIR MERCURY RULE-CAMR -Scherer Comm U3&amp;402 - Steam Generation Plant</v>
          </cell>
          <cell r="H118" t="str">
            <v>BASE</v>
          </cell>
        </row>
        <row r="119">
          <cell r="G119" t="str">
            <v>033-CLEAN AIR MERCURY RULE-CAMR -Scherer U402 - Steam Generation Plant</v>
          </cell>
          <cell r="H119" t="str">
            <v>BASE</v>
          </cell>
        </row>
        <row r="120">
          <cell r="G120" t="str">
            <v>033-CLEAN AIR MERCURY RULE-CAMR -SJRPP U102 - Steam Generation Plant</v>
          </cell>
          <cell r="H120" t="str">
            <v>BASE</v>
          </cell>
        </row>
        <row r="121">
          <cell r="G121" t="str">
            <v>034-PSL COOLING WATER SYSTEM INSPECTION &amp; MAINTENANCEStLucie Comm03 - Nuclear Generation Plant</v>
          </cell>
          <cell r="H121" t="str">
            <v>BASE</v>
          </cell>
        </row>
        <row r="122">
          <cell r="G122" t="str">
            <v>035-MARTIN PLANT DRINKING WATER COMPMartin Comm02 - Steam Generation Plant</v>
          </cell>
          <cell r="H122" t="str">
            <v>PEAKING</v>
          </cell>
        </row>
        <row r="123">
          <cell r="G123" t="str">
            <v>036-LOW LEV RADI WSTE-LLWStLucie Comm03 - Nuclear Generation Plant</v>
          </cell>
          <cell r="H123" t="str">
            <v>BASE</v>
          </cell>
        </row>
        <row r="124">
          <cell r="G124" t="str">
            <v>036-LOW LEV RADI WSTE-LLWTurkey Pt Comm03 - Nuclear Generation Plant</v>
          </cell>
          <cell r="H124" t="str">
            <v>BASE</v>
          </cell>
        </row>
        <row r="125">
          <cell r="G125" t="str">
            <v>037-DE SOTO SOLAR PROJECTDesoto Solar05 - Other Generation Plant</v>
          </cell>
          <cell r="H125" t="str">
            <v>Solar</v>
          </cell>
        </row>
        <row r="126">
          <cell r="G126" t="str">
            <v>037-DE SOTO SOLAR PROJECTGeneral Plant08 - General Plant</v>
          </cell>
          <cell r="H126" t="str">
            <v>Solar</v>
          </cell>
        </row>
        <row r="127">
          <cell r="G127" t="str">
            <v>037-DE SOTO SOLAR PROJECTMass Distribution Plant07 - Distribution Plant - Electric</v>
          </cell>
          <cell r="H127" t="str">
            <v>Solar</v>
          </cell>
        </row>
        <row r="128">
          <cell r="G128" t="str">
            <v>037-DE SOTO SOLAR PROJECTTransmission Plant - Electric06 - Transmission Plant - Electric</v>
          </cell>
          <cell r="H128" t="str">
            <v>Solar</v>
          </cell>
        </row>
        <row r="129">
          <cell r="G129" t="str">
            <v>038-SPACE COAST SOLAR PROJECTGeneral Plant08 - General Plant</v>
          </cell>
          <cell r="H129" t="str">
            <v>Solar</v>
          </cell>
        </row>
        <row r="130">
          <cell r="G130" t="str">
            <v>038-SPACE COAST SOLAR PROJECTIntangible Plant01 - Intangible Plant</v>
          </cell>
          <cell r="H130" t="str">
            <v>Solar</v>
          </cell>
        </row>
        <row r="131">
          <cell r="G131" t="str">
            <v>038-SPACE COAST SOLAR PROJECTMass Distribution Plant07 - Distribution Plant - Electric</v>
          </cell>
          <cell r="H131" t="str">
            <v>Solar</v>
          </cell>
        </row>
        <row r="132">
          <cell r="G132" t="str">
            <v>038-SPACE COAST SOLAR PROJECTSpace Coast Solar05 - Other Generation Plant</v>
          </cell>
          <cell r="H132" t="str">
            <v>Solar</v>
          </cell>
        </row>
        <row r="133">
          <cell r="G133" t="str">
            <v>038-SPACE COAST SOLAR PROJECTTransmission Plant - Electric06 - Transmission Plant - Electric</v>
          </cell>
          <cell r="H133" t="str">
            <v>Solar</v>
          </cell>
        </row>
        <row r="134">
          <cell r="G134" t="str">
            <v>039-MARTIN SOLAR PROJECTGeneral Plant08 - General Plant</v>
          </cell>
          <cell r="H134" t="str">
            <v>INTERMEDIATE</v>
          </cell>
        </row>
        <row r="135">
          <cell r="G135" t="str">
            <v>039-MARTIN SOLAR PROJECTMartin Solar05 - Other Generation Plant</v>
          </cell>
          <cell r="H135" t="str">
            <v>INTERMEDIATE</v>
          </cell>
        </row>
        <row r="136">
          <cell r="G136" t="str">
            <v>039-MARTIN SOLAR PROJECTMartin U805 - Other Generation Plant</v>
          </cell>
          <cell r="H136" t="str">
            <v>INTERMEDIATE</v>
          </cell>
        </row>
        <row r="137">
          <cell r="G137" t="str">
            <v>039-MARTIN SOLAR PROJECTMass Distribution Plant07 - Distribution Plant - Electric</v>
          </cell>
          <cell r="H137" t="str">
            <v>INTERMEDIATE</v>
          </cell>
        </row>
        <row r="138">
          <cell r="G138" t="str">
            <v>039-MARTIN SOLAR PROJECTTransmission Plant - Electric06 - Transmission Plant - Electric</v>
          </cell>
          <cell r="H138" t="str">
            <v>INTERMEDIATE</v>
          </cell>
        </row>
        <row r="139">
          <cell r="G139" t="str">
            <v>041-PRV MANATEE HEATING SYSTEMCapeCanaveral Comm05 - Other Generation Plant</v>
          </cell>
          <cell r="H139" t="str">
            <v>INTERMEDIATE</v>
          </cell>
        </row>
        <row r="140">
          <cell r="G140" t="str">
            <v>041-PRV MANATEE HEATING SYSTEMGeneral Plant08 - General Plant</v>
          </cell>
          <cell r="H140" t="str">
            <v>INTERMEDIATE</v>
          </cell>
        </row>
        <row r="141">
          <cell r="G141" t="str">
            <v>041-PRV MANATEE HEATING SYSTEMMass Distribution Plant07 - Distribution Plant - Electric</v>
          </cell>
          <cell r="H141" t="str">
            <v>INTERMEDIATE</v>
          </cell>
        </row>
        <row r="142">
          <cell r="G142" t="str">
            <v>041-PRV MANATEE HEATING SYSTEMPtEverglades Comm02 - Steam Generation Plant</v>
          </cell>
          <cell r="H142" t="str">
            <v>INTERMEDIATE</v>
          </cell>
        </row>
        <row r="143">
          <cell r="G143" t="str">
            <v>041-PRV MANATEE HEATING SYSTEMTransmission Plant - Electric06 - Transmission Plant - Electric</v>
          </cell>
          <cell r="H143" t="str">
            <v>INTERMEDIATE</v>
          </cell>
        </row>
        <row r="144">
          <cell r="G144" t="str">
            <v>042-PTN COOLING CANAL MONITORING SYSTurkey Pt Comm03 - Nuclear Generation Plant</v>
          </cell>
          <cell r="H144" t="str">
            <v>BASE</v>
          </cell>
        </row>
        <row r="145">
          <cell r="G145" t="str">
            <v>044-Barley Barber Swamp Iron MitigaMartin Comm02 - Steam Generation Plant</v>
          </cell>
          <cell r="H145" t="str">
            <v>PEAKING</v>
          </cell>
        </row>
        <row r="146">
          <cell r="G146" t="str">
            <v>045-800 MW UNIT ESP PROJECTManatee Comm02 - Steam Generation Plant</v>
          </cell>
          <cell r="H146" t="str">
            <v>PEAKING</v>
          </cell>
        </row>
        <row r="147">
          <cell r="G147" t="str">
            <v>045-800 MW UNIT ESP PROJECTManatee U102 - Steam Generation Plant</v>
          </cell>
          <cell r="H147" t="str">
            <v>PEAKING</v>
          </cell>
        </row>
        <row r="148">
          <cell r="G148" t="str">
            <v>045-800 MW UNIT ESP PROJECTManatee U202 - Steam Generation Plant</v>
          </cell>
          <cell r="H148" t="str">
            <v>PEAKING</v>
          </cell>
        </row>
        <row r="149">
          <cell r="G149" t="str">
            <v>045-800 MW UNIT ESP PROJECTMartin U102 - Steam Generation Plant</v>
          </cell>
          <cell r="H149" t="str">
            <v>PEAKING</v>
          </cell>
        </row>
        <row r="150">
          <cell r="G150" t="str">
            <v>045-800 MW UNIT ESP PROJECTMartin U202 - Steam Generation Plant</v>
          </cell>
          <cell r="H150" t="str">
            <v>PEAKING</v>
          </cell>
        </row>
        <row r="151">
          <cell r="G151" t="str">
            <v>28 - CWA 316(b) Phase II RuleCapeCanaveral Comm CC05 - Other Generation Plant</v>
          </cell>
          <cell r="H151" t="str">
            <v>INTERMEDIATE</v>
          </cell>
        </row>
        <row r="152">
          <cell r="G152" t="str">
            <v>28 - CWA 316(b) Phase II RuleCapeCanaveral U1CC05 - Other Generation Plant</v>
          </cell>
          <cell r="H152" t="str">
            <v>INTERMEDIATE</v>
          </cell>
        </row>
        <row r="153">
          <cell r="G153" t="str">
            <v>54-COAL COMBUSTION RESIDUALSScherer Comm02 - Steam Generation Plant</v>
          </cell>
          <cell r="H153" t="str">
            <v>BASE</v>
          </cell>
        </row>
        <row r="154">
          <cell r="G154" t="str">
            <v>54-COAL COMBUSTION RESIDUALSScherer Comm U3&amp;402 - Steam Generation Plant</v>
          </cell>
          <cell r="H154" t="str">
            <v>BASE</v>
          </cell>
        </row>
        <row r="155">
          <cell r="G155" t="str">
            <v>54-COAL COMBUSTION RESIDUALSSJRPP - Comm02 - Steam Generation Plant</v>
          </cell>
          <cell r="H155" t="str">
            <v>BASE</v>
          </cell>
        </row>
      </sheetData>
      <sheetData sheetId="11" refreshError="1">
        <row r="2">
          <cell r="A2" t="str">
            <v>002-LOW NOX BURNER TECHNOLOGY</v>
          </cell>
          <cell r="B2" t="str">
            <v>PEAKING</v>
          </cell>
          <cell r="G2" t="str">
            <v>CapeCanaveral U1CC05 - Other Generation Plant</v>
          </cell>
          <cell r="H2" t="str">
            <v>INTERMEDIATE</v>
          </cell>
        </row>
        <row r="3">
          <cell r="A3" t="str">
            <v>004-CLEAN CLOSURE EQUIVALENCY DEMONSTRATION</v>
          </cell>
          <cell r="B3" t="str">
            <v>PEAKING</v>
          </cell>
          <cell r="G3" t="str">
            <v>Desoto Solar05 - Other Generation Plant</v>
          </cell>
          <cell r="H3" t="str">
            <v>Solar</v>
          </cell>
        </row>
        <row r="4">
          <cell r="A4" t="str">
            <v>007-RELOCATE TURBINE LUBE OIL PIPING</v>
          </cell>
          <cell r="B4" t="str">
            <v>BASE</v>
          </cell>
          <cell r="G4" t="str">
            <v>FtLauderdale GTs05 - Other Generation Plant</v>
          </cell>
          <cell r="H4" t="str">
            <v>PEAKING</v>
          </cell>
        </row>
        <row r="5">
          <cell r="A5" t="str">
            <v>010-REROUTE STORMWATER RUNOFF</v>
          </cell>
          <cell r="B5" t="str">
            <v>BASE</v>
          </cell>
          <cell r="G5" t="str">
            <v>FtLauderdale U405 - Other Generation Plant</v>
          </cell>
          <cell r="H5" t="str">
            <v>INTERMEDIATE</v>
          </cell>
        </row>
        <row r="6">
          <cell r="A6" t="str">
            <v>012-SCHERER DISCHARGE PIPELINE</v>
          </cell>
          <cell r="B6" t="str">
            <v>BASE</v>
          </cell>
          <cell r="G6" t="str">
            <v>FtLauderdale U505 - Other Generation Plant</v>
          </cell>
          <cell r="H6" t="str">
            <v>INTERMEDIATE</v>
          </cell>
        </row>
        <row r="7">
          <cell r="A7" t="str">
            <v>016-ST.LUCIE TURTLE NETS</v>
          </cell>
          <cell r="B7" t="str">
            <v>BASE</v>
          </cell>
          <cell r="G7" t="str">
            <v>FtMyers GTs05 - Other Generation Plant</v>
          </cell>
          <cell r="H7" t="str">
            <v>PEAKING</v>
          </cell>
        </row>
        <row r="8">
          <cell r="A8" t="str">
            <v>020-WASTEWATER/STORMWATER DISCH ELIMINATION</v>
          </cell>
          <cell r="B8" t="str">
            <v>PEAKING</v>
          </cell>
          <cell r="G8" t="str">
            <v>FtMyers U205 - Other Generation Plant</v>
          </cell>
          <cell r="H8" t="str">
            <v>INTERMEDIATE</v>
          </cell>
        </row>
        <row r="9">
          <cell r="A9" t="str">
            <v>022-PIPELINE INTEGRITY MANAGEMENT</v>
          </cell>
          <cell r="B9" t="str">
            <v>PEAKING</v>
          </cell>
          <cell r="G9" t="str">
            <v>FtMyers U305 - Other Generation Plant</v>
          </cell>
          <cell r="H9" t="str">
            <v>PEAKING</v>
          </cell>
        </row>
        <row r="10">
          <cell r="A10" t="str">
            <v>024-GAS REBURN</v>
          </cell>
          <cell r="B10" t="str">
            <v>PEAKING</v>
          </cell>
          <cell r="G10" t="str">
            <v>GENERAL Plant08 - GENERAL Plant</v>
          </cell>
          <cell r="H10" t="str">
            <v>GENERAL</v>
          </cell>
        </row>
        <row r="11">
          <cell r="A11" t="str">
            <v>025-PPE ESP TECHNOLOGY</v>
          </cell>
          <cell r="B11" t="str">
            <v>PEAKING</v>
          </cell>
          <cell r="G11" t="str">
            <v>Intangible Plant01 - Intangible Plant</v>
          </cell>
          <cell r="H11" t="str">
            <v>GENERAL</v>
          </cell>
        </row>
        <row r="12">
          <cell r="A12" t="str">
            <v>026-UST REPLACEMENT/REMOVAL</v>
          </cell>
          <cell r="B12" t="str">
            <v>GENERAL</v>
          </cell>
          <cell r="G12" t="str">
            <v>Manatee U102 - Steam Generation Plant</v>
          </cell>
          <cell r="H12" t="str">
            <v>PEAKING</v>
          </cell>
        </row>
        <row r="13">
          <cell r="A13" t="str">
            <v>033-CLEAN AIR MERCURY RULE-CAMR -</v>
          </cell>
          <cell r="B13" t="str">
            <v>BASE</v>
          </cell>
          <cell r="G13" t="str">
            <v>Manatee U202 - Steam Generation Plant</v>
          </cell>
          <cell r="H13" t="str">
            <v>PEAKING</v>
          </cell>
        </row>
        <row r="14">
          <cell r="A14" t="str">
            <v>034-PSL COOLING WATER SYSTEM INSPECTION &amp; MAINTENANCE</v>
          </cell>
          <cell r="B14" t="str">
            <v>BASE</v>
          </cell>
          <cell r="G14" t="str">
            <v>Manatee U305 - Other Generation Plant</v>
          </cell>
          <cell r="H14" t="str">
            <v>INTERMEDIATE</v>
          </cell>
        </row>
        <row r="15">
          <cell r="A15" t="str">
            <v>035-MARTIN PLANT DRINKING WATER COMP</v>
          </cell>
          <cell r="B15" t="str">
            <v>PEAKING</v>
          </cell>
          <cell r="G15" t="str">
            <v>Martin Solar05 - Other Generation Plant</v>
          </cell>
          <cell r="H15" t="str">
            <v>INTERMEDIATE</v>
          </cell>
        </row>
        <row r="16">
          <cell r="A16" t="str">
            <v>036-LOW LEV RADI WSTE-LLW</v>
          </cell>
          <cell r="B16" t="str">
            <v>BASE</v>
          </cell>
          <cell r="G16" t="str">
            <v>Martin U102 - Steam Generation Plant</v>
          </cell>
          <cell r="H16" t="str">
            <v>PEAKING</v>
          </cell>
        </row>
        <row r="17">
          <cell r="A17" t="str">
            <v>037-DE SOTO SOLAR PROJECT</v>
          </cell>
          <cell r="B17" t="str">
            <v>Solar</v>
          </cell>
          <cell r="G17" t="str">
            <v>Martin U202 - Steam Generation Plant</v>
          </cell>
          <cell r="H17" t="str">
            <v>PEAKING</v>
          </cell>
        </row>
        <row r="18">
          <cell r="A18" t="str">
            <v>038-SPACE COAST SOLAR PROJECT</v>
          </cell>
          <cell r="B18" t="str">
            <v>Solar</v>
          </cell>
          <cell r="G18" t="str">
            <v>Martin U305 - Other Generation Plant</v>
          </cell>
          <cell r="H18" t="str">
            <v>INTERMEDIATE</v>
          </cell>
        </row>
        <row r="19">
          <cell r="A19" t="str">
            <v>039-MARTIN SOLAR PROJECT</v>
          </cell>
          <cell r="B19" t="str">
            <v>INTERMEDIATE</v>
          </cell>
          <cell r="G19" t="str">
            <v>Martin U405 - Other Generation Plant</v>
          </cell>
          <cell r="H19" t="str">
            <v>INTERMEDIATE</v>
          </cell>
        </row>
        <row r="20">
          <cell r="A20" t="str">
            <v>041-PRV MANATEE HEATING SYSTEM</v>
          </cell>
          <cell r="B20" t="str">
            <v>INTERMEDIATE</v>
          </cell>
          <cell r="G20" t="str">
            <v>Martin U805 - Other Generation Plant</v>
          </cell>
          <cell r="H20" t="str">
            <v>INTERMEDIATE</v>
          </cell>
        </row>
        <row r="21">
          <cell r="A21" t="str">
            <v>042-PTN COOLING CANAL MONITORING SYS</v>
          </cell>
          <cell r="B21" t="str">
            <v>BASE</v>
          </cell>
          <cell r="G21" t="str">
            <v>Mass DISTRIBUTION Plant07 - DISTRIBUTION Plant - Electric</v>
          </cell>
          <cell r="H21" t="str">
            <v>DISTRIBUTION</v>
          </cell>
        </row>
        <row r="22">
          <cell r="A22" t="str">
            <v>044-Barley Barber Swamp Iron Mitiga</v>
          </cell>
          <cell r="B22" t="str">
            <v>PEAKING</v>
          </cell>
          <cell r="G22" t="str">
            <v>PtEverglades GTs05 - Other Generation Plant</v>
          </cell>
          <cell r="H22" t="str">
            <v>PEAKING</v>
          </cell>
        </row>
        <row r="23">
          <cell r="A23" t="str">
            <v>045-800 MW UNIT ESP PROJECT</v>
          </cell>
          <cell r="B23" t="str">
            <v>PEAKING</v>
          </cell>
          <cell r="G23" t="str">
            <v>PtEverglades U102 - Steam Generation Plant</v>
          </cell>
          <cell r="H23" t="str">
            <v>PEAKING</v>
          </cell>
        </row>
        <row r="24">
          <cell r="A24" t="str">
            <v>28 - CWA 316(b) Phase II Rule</v>
          </cell>
          <cell r="B24" t="str">
            <v>INTERMEDIATE</v>
          </cell>
          <cell r="G24" t="str">
            <v>PtEverglades U202 - Steam Generation Plant</v>
          </cell>
          <cell r="H24" t="str">
            <v>PEAKING</v>
          </cell>
        </row>
        <row r="25">
          <cell r="A25" t="str">
            <v>54-COAL COMBUSTION RESIDUALS</v>
          </cell>
          <cell r="B25" t="str">
            <v>BASE</v>
          </cell>
          <cell r="G25" t="str">
            <v>PtEverglades U302 - Steam Generation Plant</v>
          </cell>
          <cell r="H25" t="str">
            <v>PEAKING</v>
          </cell>
        </row>
        <row r="26">
          <cell r="G26" t="str">
            <v>PtEverglades U402 - Steam Generation Plant</v>
          </cell>
          <cell r="H26" t="str">
            <v>PEAKING</v>
          </cell>
        </row>
        <row r="27">
          <cell r="G27" t="str">
            <v>Putnam U105 - Other Generation Plant</v>
          </cell>
          <cell r="H27" t="str">
            <v>PEAKING</v>
          </cell>
        </row>
        <row r="28">
          <cell r="G28" t="str">
            <v>Putnam U205 - Other Generation Plant</v>
          </cell>
          <cell r="H28" t="str">
            <v>PEAKING</v>
          </cell>
        </row>
        <row r="29">
          <cell r="G29" t="str">
            <v>Radial06 - TRANSMISSION Plant - Electric</v>
          </cell>
          <cell r="H29" t="str">
            <v>TRANSMISSION</v>
          </cell>
        </row>
        <row r="30">
          <cell r="G30" t="str">
            <v>Sanford U405 - Other Generation Plant</v>
          </cell>
          <cell r="H30" t="str">
            <v>INTERMEDIATE</v>
          </cell>
        </row>
        <row r="31">
          <cell r="G31" t="str">
            <v>Sanford U505 - Other Generation Plant</v>
          </cell>
          <cell r="H31" t="str">
            <v>INTERMEDIATE</v>
          </cell>
        </row>
        <row r="32">
          <cell r="G32" t="str">
            <v>Scherer U402 - Steam Generation Plant</v>
          </cell>
          <cell r="H32" t="str">
            <v>BASE</v>
          </cell>
        </row>
        <row r="33">
          <cell r="G33" t="str">
            <v>SJRPP U102 - Steam Generation Plant</v>
          </cell>
          <cell r="H33" t="str">
            <v>BASE</v>
          </cell>
        </row>
        <row r="34">
          <cell r="G34" t="str">
            <v>SJRPP U202 - Steam Generation Plant</v>
          </cell>
          <cell r="H34" t="str">
            <v>BASE</v>
          </cell>
        </row>
        <row r="35">
          <cell r="G35" t="str">
            <v>Space Coast Solar05 - Other Generation Plant</v>
          </cell>
          <cell r="H35" t="str">
            <v>Solar</v>
          </cell>
        </row>
        <row r="36">
          <cell r="G36" t="str">
            <v>StLucie U103 - Nuclear Generation Plant</v>
          </cell>
          <cell r="H36" t="str">
            <v>BASE</v>
          </cell>
        </row>
        <row r="37">
          <cell r="G37" t="str">
            <v>StLucie U203 - Nuclear Generation Plant</v>
          </cell>
          <cell r="H37" t="str">
            <v>BASE</v>
          </cell>
        </row>
        <row r="38">
          <cell r="G38" t="str">
            <v>TRANSMISSION Plant - Electric06 - TRANSMISSION Plant - Electric</v>
          </cell>
          <cell r="H38" t="str">
            <v>TRANSMISSION</v>
          </cell>
        </row>
        <row r="39">
          <cell r="G39" t="str">
            <v>Turkey Pt U102 - Steam Generation Plant</v>
          </cell>
          <cell r="H39" t="str">
            <v>PEAKING</v>
          </cell>
        </row>
        <row r="40">
          <cell r="G40" t="str">
            <v>CapeCanaveral Comm05 - Other Generation Plant</v>
          </cell>
          <cell r="H40" t="str">
            <v>INTERMEDIATE</v>
          </cell>
        </row>
        <row r="41">
          <cell r="G41" t="str">
            <v>CapeCanaveral Comm CC05 - Other Generation Plant</v>
          </cell>
          <cell r="H41" t="str">
            <v>INTERMEDIATE</v>
          </cell>
        </row>
        <row r="42">
          <cell r="G42" t="str">
            <v>FtLauderdale Comm05 - Other Generation Plant</v>
          </cell>
          <cell r="H42" t="str">
            <v>INTERMEDIATE</v>
          </cell>
        </row>
        <row r="43">
          <cell r="G43" t="str">
            <v>FtMyers Comm05 - Other Generation Plant</v>
          </cell>
          <cell r="H43" t="str">
            <v>PEAKING</v>
          </cell>
        </row>
        <row r="44">
          <cell r="G44" t="str">
            <v>Manatee Comm02 - Steam Generation Plant</v>
          </cell>
          <cell r="H44" t="str">
            <v>PEAKING</v>
          </cell>
        </row>
        <row r="45">
          <cell r="G45" t="str">
            <v>Martin Comm02 - Steam Generation Plant</v>
          </cell>
          <cell r="H45" t="str">
            <v>PEAKING</v>
          </cell>
        </row>
        <row r="46">
          <cell r="G46" t="str">
            <v>Martin Comm05 - Other Generation Plant</v>
          </cell>
          <cell r="H46" t="str">
            <v>INTERMEDIATE</v>
          </cell>
        </row>
        <row r="47">
          <cell r="G47" t="str">
            <v>PtEverglades Comm02 - Steam Generation Plant</v>
          </cell>
          <cell r="H47" t="str">
            <v>PEAKING</v>
          </cell>
        </row>
        <row r="48">
          <cell r="G48" t="str">
            <v>PtEverglades Comm05 - Other Generation Plant</v>
          </cell>
          <cell r="H48" t="str">
            <v>INTERMEDIATE</v>
          </cell>
        </row>
        <row r="49">
          <cell r="G49" t="str">
            <v>Putnam Comm05 - Other Generation Plant</v>
          </cell>
          <cell r="H49" t="str">
            <v>PEAKING</v>
          </cell>
        </row>
        <row r="50">
          <cell r="G50" t="str">
            <v>Riviera U1 Comm CC05 - Other Generation Plant</v>
          </cell>
          <cell r="H50" t="str">
            <v>INTERMEDIATE</v>
          </cell>
        </row>
        <row r="51">
          <cell r="G51" t="str">
            <v>Sanford Comm05 - Other Generation Plant</v>
          </cell>
          <cell r="H51" t="str">
            <v>INTERMEDIATE</v>
          </cell>
        </row>
        <row r="52">
          <cell r="G52" t="str">
            <v>Scherer Comm02 - Steam Generation Plant</v>
          </cell>
          <cell r="H52" t="str">
            <v>BASE</v>
          </cell>
        </row>
        <row r="53">
          <cell r="G53" t="str">
            <v>Scherer Comm U3&amp;402 - Steam Generation Plant</v>
          </cell>
          <cell r="H53" t="str">
            <v>BASE</v>
          </cell>
        </row>
        <row r="54">
          <cell r="G54" t="str">
            <v>SJRPP - Comm02 - Steam Generation Plant</v>
          </cell>
          <cell r="H54" t="str">
            <v>BASE</v>
          </cell>
        </row>
        <row r="55">
          <cell r="G55" t="str">
            <v>StLucie Comm03 - Nuclear Generation Plant</v>
          </cell>
          <cell r="H55" t="str">
            <v>BASE</v>
          </cell>
        </row>
        <row r="56">
          <cell r="G56" t="str">
            <v>Turkey Pt Comm02 - Steam Generation Plant</v>
          </cell>
          <cell r="H56" t="str">
            <v>PEAKING</v>
          </cell>
        </row>
        <row r="57">
          <cell r="G57" t="str">
            <v>Turkey Pt Comm03 - Nuclear Generation Plant</v>
          </cell>
          <cell r="H57" t="str">
            <v>BASE</v>
          </cell>
        </row>
      </sheetData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 refreshError="1">
        <row r="1">
          <cell r="A1" t="str">
            <v>SCHEDULE C-6</v>
          </cell>
          <cell r="J1" t="str">
            <v>BUDGETED VERSUS ACTUAL OPERATING REVENUES AND EXPENSES</v>
          </cell>
        </row>
        <row r="4">
          <cell r="A4" t="str">
            <v>FLORIDA PUBLIC SERVICE COMMISSION</v>
          </cell>
          <cell r="J4" t="str">
            <v xml:space="preserve">EXPLANATION: </v>
          </cell>
          <cell r="L4" t="str">
            <v xml:space="preserve">IF THE TEST YEAR IS PROJECTED, PROVIDE THE BUDGETED VERSUS ACTUAL OPERATING REVENUES AND EXPENSES BY PRIMARY ACCOUNT ACTUAL OPERATING REVENUES AND EXPENSES BY PRIMARY ACCOUNT FOR A HISTORICAL FIVE YEAR PERIOD AND THE FORECASTED DATA FOR THE TEST YEAR AND </v>
          </cell>
          <cell r="Y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Y8" t="str">
            <v>WITNESS:</v>
          </cell>
        </row>
        <row r="11">
          <cell r="F11" t="str">
            <v>_______</v>
          </cell>
          <cell r="J11" t="str">
            <v>_______</v>
          </cell>
          <cell r="N11" t="str">
            <v>_______</v>
          </cell>
          <cell r="R11" t="str">
            <v>_______</v>
          </cell>
          <cell r="V11" t="str">
            <v>_______</v>
          </cell>
          <cell r="Z11" t="str">
            <v>_________</v>
          </cell>
          <cell r="AB11" t="str">
            <v>_________</v>
          </cell>
        </row>
        <row r="12">
          <cell r="A12" t="str">
            <v>Line</v>
          </cell>
          <cell r="B12" t="str">
            <v>Account</v>
          </cell>
          <cell r="D12" t="str">
            <v>Account</v>
          </cell>
          <cell r="F12" t="str">
            <v>Year 1</v>
          </cell>
          <cell r="J12" t="str">
            <v>Year 2</v>
          </cell>
          <cell r="N12" t="str">
            <v>Year 3</v>
          </cell>
          <cell r="R12" t="str">
            <v>Year 4</v>
          </cell>
          <cell r="V12" t="str">
            <v>Year 5</v>
          </cell>
          <cell r="Z12" t="str">
            <v>Prior Year</v>
          </cell>
          <cell r="AB12" t="str">
            <v>Test Year</v>
          </cell>
        </row>
        <row r="13">
          <cell r="A13" t="str">
            <v>No.</v>
          </cell>
          <cell r="B13" t="str">
            <v>No.</v>
          </cell>
          <cell r="D13" t="str">
            <v>Title</v>
          </cell>
          <cell r="F13" t="str">
            <v>Budget</v>
          </cell>
          <cell r="H13" t="str">
            <v>Actual</v>
          </cell>
          <cell r="J13" t="str">
            <v>Budget</v>
          </cell>
          <cell r="L13" t="str">
            <v>Actual</v>
          </cell>
          <cell r="N13" t="str">
            <v>Budget</v>
          </cell>
          <cell r="P13" t="str">
            <v>Actual</v>
          </cell>
          <cell r="R13" t="str">
            <v>Budget</v>
          </cell>
          <cell r="T13" t="str">
            <v>Actual</v>
          </cell>
          <cell r="V13" t="str">
            <v>Budget</v>
          </cell>
          <cell r="X13" t="str">
            <v>Actual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X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_header"/>
      <sheetName val="sys_desc"/>
      <sheetName val="sys_proj"/>
      <sheetName val="sys_data"/>
      <sheetName val="FERC - OTHER"/>
      <sheetName val="CKW &amp; FKEC"/>
      <sheetName val="Form 27 - MWH JAN DEC 07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R&amp;R Rpt (FEB)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Compare R&amp;R Rpt to W. Log"/>
      <sheetName val="R&amp;R Rpt (SEP)"/>
      <sheetName val="R&amp;R Rpt (OCT)"/>
      <sheetName val="R&amp;R Rpt (NOV)"/>
      <sheetName val="R&amp;R Rpt (DEC)"/>
      <sheetName val="A2 (JAN)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Lauderdale"/>
      <sheetName val="Martin"/>
      <sheetName val="SJRPP"/>
      <sheetName val=" Okeelanta"/>
      <sheetName val="A SCH INPUT"/>
      <sheetName val="R_INPUT"/>
      <sheetName val="RECON"/>
      <sheetName val="Prelim_Variance"/>
      <sheetName val="Summary"/>
      <sheetName val="Variance_Est-Act"/>
      <sheetName val="TU w $121 Rec"/>
      <sheetName val="TU no $121"/>
      <sheetName val="PROJ_EST_ACT"/>
      <sheetName val="Incr Hedg"/>
      <sheetName val="NF Disp"/>
      <sheetName val="Scherer"/>
      <sheetName val="E3 Rev3"/>
      <sheetName val="E3 Est2"/>
      <sheetName val="E3"/>
      <sheetName val="E6 Pro2"/>
      <sheetName val="E7 Pro2"/>
      <sheetName val="E8 Pro2"/>
      <sheetName val="E8 "/>
      <sheetName val="E9 Pro2"/>
      <sheetName val="A Sch Recon"/>
      <sheetName val="Income Data"/>
      <sheetName val="PROJECTIONS"/>
      <sheetName val="E1b 2008 (4&amp;8)"/>
      <sheetName val="E1b 2008 (4&amp;8)w_recov-KORY"/>
      <sheetName val="E1b 2008 (4&amp;8)w_recov"/>
      <sheetName val="E1b 2008 (5&amp;7)"/>
      <sheetName val="Var E1b 2008 (5&amp;7)"/>
      <sheetName val="Scherer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_header"/>
      <sheetName val="sys_desc"/>
      <sheetName val="sys_proj"/>
      <sheetName val="sys_data"/>
      <sheetName val="FERC - OTHER"/>
      <sheetName val="CKW &amp; FKEC"/>
      <sheetName val="Form 27 - MWH JAN DEC 07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R&amp;R Rpt (FEB)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Compare R&amp;R Rpt to W. Log"/>
      <sheetName val="R&amp;R Rpt (SEP)"/>
      <sheetName val="R&amp;R Rpt (OCT)"/>
      <sheetName val="R&amp;R Rpt (NOV)"/>
      <sheetName val="R&amp;R Rpt (DEC)"/>
      <sheetName val="A2 (JAN)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Lauderdale"/>
      <sheetName val="Martin"/>
      <sheetName val="SJRPP"/>
      <sheetName val=" Okeelanta"/>
      <sheetName val="A SCH INPUT"/>
      <sheetName val="R_INPUT"/>
      <sheetName val="RECON"/>
      <sheetName val="Prelim_Variance"/>
      <sheetName val="Summary"/>
      <sheetName val="Variance_Est-Act"/>
      <sheetName val="TU w $121 Rec"/>
      <sheetName val="TU no $121"/>
      <sheetName val="PROJ_EST_ACT"/>
      <sheetName val="Incr Hedg"/>
      <sheetName val="NF Disp"/>
      <sheetName val="Scherer"/>
      <sheetName val="E3 Rev3"/>
      <sheetName val="E3 Est2"/>
      <sheetName val="E3"/>
      <sheetName val="E6 Pro2"/>
      <sheetName val="E7 Pro2"/>
      <sheetName val="E8 Pro2"/>
      <sheetName val="E8 "/>
      <sheetName val="E9 Pro2"/>
      <sheetName val="A Sch Recon"/>
      <sheetName val="Income Data"/>
      <sheetName val="PROJECTIONS"/>
      <sheetName val="E1b 2008 (4&amp;8)"/>
      <sheetName val="E1b 2008 (4&amp;8)w_recov-KORY"/>
      <sheetName val="E1b 2008 (4&amp;8)w_recov"/>
      <sheetName val="E1b 2008 (5&amp;7)"/>
      <sheetName val="Var E1b 2008 (5&amp;7)"/>
      <sheetName val="Scherer_OLD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Fuel Var 2001 "/>
      <sheetName val="Final Fuel Sch 2001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_header"/>
      <sheetName val="sys_desc"/>
      <sheetName val="sys_proj"/>
      <sheetName val="sys_data"/>
      <sheetName val="true_up"/>
      <sheetName val="om_sum"/>
      <sheetName val="cap_sum"/>
      <sheetName val="Expense Variance"/>
      <sheetName val="ECRC VAR 01"/>
      <sheetName val="ECRC VAR 02"/>
      <sheetName val="ECRC VAR 03"/>
      <sheetName val="ECRC VAR 04"/>
      <sheetName val="ECRC VAR 05"/>
      <sheetName val="ECRC VAR 06"/>
      <sheetName val="ECRC VAR 07"/>
      <sheetName val="ECRC VAR 08"/>
      <sheetName val="TU 2012"/>
      <sheetName val="O&amp;M 2012"/>
      <sheetName val="CAP 2012"/>
      <sheetName val="FINALTU SUM 2012"/>
      <sheetName val="Low NOx_P1"/>
      <sheetName val="Low NOx_P2"/>
      <sheetName val="ContEmis_P1"/>
      <sheetName val="ContEmis_P2"/>
      <sheetName val="ClnClos_P1"/>
      <sheetName val="ClnClos_P2"/>
      <sheetName val="StorTks_P1"/>
      <sheetName val="StorTks_P2"/>
      <sheetName val="RelPip_P1"/>
      <sheetName val="RelPip_P2"/>
      <sheetName val="OilSpill_P1"/>
      <sheetName val="OilSpill_P2"/>
      <sheetName val="RelStorm_P1"/>
      <sheetName val="RelStorm_P2"/>
      <sheetName val="Scherer_P1"/>
      <sheetName val="Scherer_P2"/>
      <sheetName val="Ncontlw_P1"/>
      <sheetName val="Ncontlw_P2"/>
      <sheetName val="Wastewater_P1"/>
      <sheetName val="Wastewater_P2"/>
      <sheetName val="Turtlenet_P1"/>
      <sheetName val="Turtlenet_P2"/>
      <sheetName val="Pipeline Intg_P1"/>
      <sheetName val="Pipeline Intg_P2"/>
      <sheetName val="Spill Prevent_P1"/>
      <sheetName val="Spill Prevent_P2"/>
      <sheetName val="Manatee Reburn_P1"/>
      <sheetName val="Manatee Reburn_P2"/>
      <sheetName val="Everglades ESP_P1"/>
      <sheetName val="Everglades ESP_P2"/>
      <sheetName val="RUST_P1"/>
      <sheetName val="RUST_P2"/>
      <sheetName val="CAIR_P1"/>
      <sheetName val="CAIR_P2"/>
      <sheetName val="CAMR_P1"/>
      <sheetName val="CAMR_P2"/>
      <sheetName val="Martin Water_P1"/>
      <sheetName val="Martin Water_P2"/>
      <sheetName val="LL Rad Waste_P1"/>
      <sheetName val="LL Rad Waste_P2"/>
      <sheetName val="Solar-Desoto_P1"/>
      <sheetName val="Solar-Desoto_P2"/>
      <sheetName val="Solar-NASA_P1"/>
      <sheetName val="Solar-NASA_P2"/>
      <sheetName val="Solar-Martin_P1"/>
      <sheetName val="Solar-Martin_P2"/>
      <sheetName val="Grhs Gas Red_P1"/>
      <sheetName val="Grhs Gas Red_P2"/>
      <sheetName val="PRV Manatee_P1"/>
      <sheetName val="PRV Manatee_P2"/>
      <sheetName val="PTN Cooling Canal_P1"/>
      <sheetName val="PTN Cooling Canal_P2"/>
      <sheetName val="Barley Barber_P1"/>
      <sheetName val="Barley Barber_P2"/>
      <sheetName val="800 MW_P1"/>
      <sheetName val="800 MW_P2"/>
      <sheetName val="DefGain_P1"/>
      <sheetName val="DefGain_P2"/>
      <sheetName val="sys_template"/>
      <sheetName val="FINAL 1210 42_1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3">
          <cell r="B43" t="str">
            <v>(A)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1">
          <cell r="A1" t="str">
            <v>Form 42-8A</v>
          </cell>
        </row>
        <row r="3">
          <cell r="A3" t="str">
            <v>Florida Power &amp; Light Company</v>
          </cell>
        </row>
        <row r="7">
          <cell r="A7" t="str">
            <v>Return on Capital Investments, Depreciation and Taxes</v>
          </cell>
        </row>
        <row r="9">
          <cell r="A9" t="str">
            <v>(in Dollars)</v>
          </cell>
        </row>
        <row r="13">
          <cell r="A13" t="str">
            <v>Line</v>
          </cell>
        </row>
        <row r="14">
          <cell r="A14" t="str">
            <v>1.</v>
          </cell>
        </row>
        <row r="20">
          <cell r="A20" t="str">
            <v>2.</v>
          </cell>
          <cell r="L20" t="str">
            <v>n/a</v>
          </cell>
        </row>
        <row r="21">
          <cell r="A21" t="str">
            <v>3.</v>
          </cell>
          <cell r="L21" t="str">
            <v>n/a</v>
          </cell>
        </row>
        <row r="22">
          <cell r="A22" t="str">
            <v>4.</v>
          </cell>
          <cell r="L22" t="str">
            <v>n/a</v>
          </cell>
        </row>
        <row r="24">
          <cell r="A24" t="str">
            <v>5.</v>
          </cell>
          <cell r="L24" t="str">
            <v>n/a</v>
          </cell>
        </row>
        <row r="26">
          <cell r="L26" t="str">
            <v>n/a</v>
          </cell>
        </row>
        <row r="42">
          <cell r="A42" t="str">
            <v>Notes:</v>
          </cell>
        </row>
        <row r="51">
          <cell r="A51" t="str">
            <v>Totals may not add due to rounding.</v>
          </cell>
        </row>
      </sheetData>
      <sheetData sheetId="79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_header"/>
      <sheetName val="sys_desc"/>
      <sheetName val="sys_proj"/>
      <sheetName val="sys_data"/>
      <sheetName val="Income Data"/>
      <sheetName val="Summary (2017)"/>
      <sheetName val="TRUE_UP"/>
      <sheetName val="Sheet1"/>
      <sheetName val="CAP VAR 03"/>
      <sheetName val="CAP VAR 04"/>
      <sheetName val="CAP VAR 05"/>
      <sheetName val="CAP VAR 06"/>
      <sheetName val="CAP VAR 07"/>
      <sheetName val="CAP VAR 08"/>
      <sheetName val="CAP VAR 09"/>
      <sheetName val="CAP VAR 10"/>
      <sheetName val="CAP VAR 11"/>
      <sheetName val="CAP VAR 12"/>
      <sheetName val="FINALTU SUM 2016"/>
      <sheetName val="NRC P1"/>
      <sheetName val="WC3"/>
      <sheetName val="NRC P2"/>
      <sheetName val="Incremental Security P1"/>
      <sheetName val="Incremental Security P2"/>
      <sheetName val="SJRPP"/>
      <sheetName val="NCR"/>
      <sheetName val="CAP VAR 01"/>
      <sheetName val="Indiantown reg assets 2017"/>
      <sheetName val="Cedar bay reg assets 2017"/>
      <sheetName val="Cedar bay reg liab 2017 "/>
      <sheetName val="CAP VAR 0815"/>
      <sheetName val="TU 2014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21">
          <cell r="K21">
            <v>89775494.450000033</v>
          </cell>
        </row>
        <row r="22">
          <cell r="K22">
            <v>7473429.5900000017</v>
          </cell>
        </row>
        <row r="23">
          <cell r="K23">
            <v>1289027.8600000003</v>
          </cell>
        </row>
      </sheetData>
      <sheetData sheetId="22" refreshError="1"/>
      <sheetData sheetId="23" refreshError="1"/>
      <sheetData sheetId="24">
        <row r="16">
          <cell r="T16">
            <v>-9904593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_header"/>
      <sheetName val="sys_desc"/>
      <sheetName val="sys_proj"/>
      <sheetName val="sys_data"/>
      <sheetName val="Income Data"/>
      <sheetName val="TRUE_UP"/>
      <sheetName val="Incremental NRC Compliance  P1"/>
      <sheetName val="Incremental NRC Compliance P2"/>
      <sheetName val="Incremental Security 2014 P1 "/>
      <sheetName val="Incremental Security 2014 P2"/>
      <sheetName val="Sheet1"/>
      <sheetName val="CAP VAR 01"/>
      <sheetName val="CAP VAR 02"/>
      <sheetName val="CAP VAR 03"/>
      <sheetName val="CAP VAR 04"/>
      <sheetName val="CAP VAR 05"/>
      <sheetName val="CAP VAR 06"/>
      <sheetName val="CAP VAR 07"/>
      <sheetName val="CAP VAR 08"/>
      <sheetName val="CAP VAR 09"/>
      <sheetName val="CAP VAR 10"/>
      <sheetName val="CAP VAR 11"/>
      <sheetName val="CAP VAR 12"/>
      <sheetName val="TU 2013"/>
      <sheetName val="WC3"/>
      <sheetName val="SJRPP"/>
      <sheetName val="NCR"/>
      <sheetName val="FINALTU SUM 2013"/>
      <sheetName val="FINAL VAR 2012"/>
      <sheetName val="Est-Act 7-5 2012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38">
          <cell r="L3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_header"/>
      <sheetName val="sys_desc"/>
      <sheetName val="sys_proj"/>
      <sheetName val="sys_data"/>
      <sheetName val="Income Data"/>
      <sheetName val="Summary (2017)"/>
      <sheetName val="TRUE_UP"/>
      <sheetName val="Sheet1"/>
      <sheetName val="CAP VAR 03"/>
      <sheetName val="CAP VAR 04"/>
      <sheetName val="CAP VAR 05"/>
      <sheetName val="CAP VAR 06"/>
      <sheetName val="CAP VAR 07"/>
      <sheetName val="CAP VAR 08"/>
      <sheetName val="CAP VAR 09"/>
      <sheetName val="CAP VAR 10"/>
      <sheetName val="CAP VAR 11"/>
      <sheetName val="CAP VAR 12"/>
      <sheetName val="FINALTU SUM 2016"/>
      <sheetName val="Summary (2018) STRATA"/>
      <sheetName val="NRC P1 Base"/>
      <sheetName val="WC3"/>
      <sheetName val="NRC P2 Base"/>
      <sheetName val="Incremental Security P1 Base"/>
      <sheetName val="Incremental Security P2 Base"/>
      <sheetName val="Incremental Security P1 Inter"/>
      <sheetName val="Incremental Security P2 Inter"/>
      <sheetName val="Incremental Security P1 Peak"/>
      <sheetName val="Incremental Security P2 Peak"/>
      <sheetName val="SJRPP"/>
      <sheetName val="NCR"/>
      <sheetName val="CAP VAR 01"/>
      <sheetName val="Indiantown reg assets 2018"/>
      <sheetName val="Cedar bay reg assets 2018"/>
      <sheetName val="Cedar bay reg liab 2018 "/>
      <sheetName val="CAP VAR 0815"/>
      <sheetName val="TU 2014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30">
          <cell r="F30">
            <v>546076.84702050814</v>
          </cell>
          <cell r="G30">
            <v>543850.64776758756</v>
          </cell>
          <cell r="H30">
            <v>541624.44851466687</v>
          </cell>
          <cell r="I30">
            <v>539398.24926174618</v>
          </cell>
          <cell r="J30">
            <v>537172.05000882561</v>
          </cell>
          <cell r="K30">
            <v>534945.85075590503</v>
          </cell>
        </row>
        <row r="31">
          <cell r="F31">
            <v>93248.050617774032</v>
          </cell>
          <cell r="G31">
            <v>92867.904962901026</v>
          </cell>
          <cell r="H31">
            <v>92487.759308028035</v>
          </cell>
          <cell r="I31">
            <v>92107.613653155029</v>
          </cell>
          <cell r="J31">
            <v>91727.467998282023</v>
          </cell>
          <cell r="K31">
            <v>91347.322343409032</v>
          </cell>
        </row>
        <row r="34">
          <cell r="F34">
            <v>340083.77999999997</v>
          </cell>
          <cell r="G34">
            <v>340083.79</v>
          </cell>
          <cell r="H34">
            <v>340083.77999999997</v>
          </cell>
          <cell r="I34">
            <v>340083.79</v>
          </cell>
          <cell r="J34">
            <v>340083.77999999997</v>
          </cell>
          <cell r="K34">
            <v>340083.79</v>
          </cell>
        </row>
      </sheetData>
      <sheetData sheetId="21" refreshError="1"/>
      <sheetData sheetId="22">
        <row r="30">
          <cell r="F30">
            <v>532719.65150298446</v>
          </cell>
          <cell r="G30">
            <v>530493.45225006377</v>
          </cell>
          <cell r="H30">
            <v>528267.25299714308</v>
          </cell>
          <cell r="I30">
            <v>526041.0537442225</v>
          </cell>
          <cell r="J30">
            <v>523814.85449130187</v>
          </cell>
          <cell r="K30">
            <v>521582.38666019082</v>
          </cell>
        </row>
        <row r="31">
          <cell r="F31">
            <v>90967.176688536041</v>
          </cell>
          <cell r="G31">
            <v>90587.031033663035</v>
          </cell>
          <cell r="H31">
            <v>90206.885378790044</v>
          </cell>
          <cell r="I31">
            <v>89826.739723917053</v>
          </cell>
          <cell r="J31">
            <v>89446.594069044033</v>
          </cell>
          <cell r="K31">
            <v>89065.377992124049</v>
          </cell>
        </row>
        <row r="34">
          <cell r="F34">
            <v>340083.77999999997</v>
          </cell>
          <cell r="G34">
            <v>340083.79</v>
          </cell>
          <cell r="H34">
            <v>340083.77999999997</v>
          </cell>
          <cell r="I34">
            <v>340083.79</v>
          </cell>
          <cell r="J34">
            <v>340083.77999999997</v>
          </cell>
          <cell r="K34">
            <v>341999.0199999999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R_Actual_Estimated_True_up"/>
      <sheetName val="CCR_Actual_Estimated_Variance"/>
      <sheetName val="NRC P1"/>
      <sheetName val="NRC P2"/>
      <sheetName val="Incremental Security P1"/>
      <sheetName val="Incremental Security P2"/>
      <sheetName val="Indiantown reg assets 2017"/>
      <sheetName val="Cedar bay reg assets 2017"/>
      <sheetName val="Cedar bay reg liab 2017 "/>
    </sheetNames>
    <sheetDataSet>
      <sheetData sheetId="0"/>
      <sheetData sheetId="1"/>
      <sheetData sheetId="2"/>
      <sheetData sheetId="3"/>
      <sheetData sheetId="4"/>
      <sheetData sheetId="5"/>
      <sheetData sheetId="6">
        <row r="14">
          <cell r="T14">
            <v>401333333.27999997</v>
          </cell>
        </row>
      </sheetData>
      <sheetData sheetId="7">
        <row r="14">
          <cell r="T14">
            <v>390375045</v>
          </cell>
        </row>
        <row r="22">
          <cell r="T22">
            <v>245156101</v>
          </cell>
        </row>
      </sheetData>
      <sheetData sheetId="8">
        <row r="14">
          <cell r="T14">
            <v>-4853737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_header"/>
      <sheetName val="sys_desc"/>
      <sheetName val="sys_proj"/>
      <sheetName val="sys_data"/>
      <sheetName val="Income Data"/>
      <sheetName val="TRUE_UP"/>
      <sheetName val="Sheet1"/>
      <sheetName val="CAP VAR 03"/>
      <sheetName val="CAP VAR 04"/>
      <sheetName val="CAP VAR 05"/>
      <sheetName val="CAP VAR 06"/>
      <sheetName val="CAP VAR 07"/>
      <sheetName val="CAP VAR 08"/>
      <sheetName val="CAP VAR 09"/>
      <sheetName val="CAP VAR 10"/>
      <sheetName val="CAP VAR 11"/>
      <sheetName val="CAP VAR 12"/>
      <sheetName val="Cedar bay reg assets  2015 "/>
      <sheetName val="Cedar bay reg liab 2015 "/>
      <sheetName val="Cedar bay reg assets  2016"/>
      <sheetName val="Cedar bay reg liab 2016"/>
      <sheetName val="NRC P1"/>
      <sheetName val="WC3"/>
      <sheetName val="NRC P2"/>
      <sheetName val="Incremental Security P1"/>
      <sheetName val="Incremental Security P2"/>
      <sheetName val="SJRPP"/>
      <sheetName val="NCR"/>
      <sheetName val="CAP VAR 01"/>
      <sheetName val="CAP VAR 0815"/>
      <sheetName val="TU 2014"/>
      <sheetName val="FINALTU SUM 2014"/>
      <sheetName val="Sheet2"/>
    </sheetNames>
    <sheetDataSet>
      <sheetData sheetId="0">
        <row r="2">
          <cell r="G2">
            <v>2015</v>
          </cell>
        </row>
      </sheetData>
      <sheetData sheetId="1">
        <row r="1">
          <cell r="B1" t="str">
            <v>CLAUSE_ACCT</v>
          </cell>
        </row>
      </sheetData>
      <sheetData sheetId="2">
        <row r="1">
          <cell r="C1" t="str">
            <v>PROJECT_ID</v>
          </cell>
        </row>
      </sheetData>
      <sheetData sheetId="3">
        <row r="2">
          <cell r="A2">
            <v>2015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5">
          <cell r="F35">
            <v>177065.48346540172</v>
          </cell>
          <cell r="G35">
            <v>193544.54615217095</v>
          </cell>
          <cell r="H35">
            <v>214299.05655066666</v>
          </cell>
          <cell r="I35">
            <v>246547.56981275213</v>
          </cell>
          <cell r="J35">
            <v>271665.59257709398</v>
          </cell>
          <cell r="K35">
            <v>289581.83472082054</v>
          </cell>
        </row>
        <row r="36">
          <cell r="F36">
            <v>32784.490296614502</v>
          </cell>
          <cell r="G36">
            <v>35835.664699316505</v>
          </cell>
          <cell r="H36">
            <v>39678.4579498905</v>
          </cell>
          <cell r="I36">
            <v>45649.4188025045</v>
          </cell>
          <cell r="J36">
            <v>50300.136477519998</v>
          </cell>
          <cell r="K36">
            <v>53617.411280136002</v>
          </cell>
        </row>
        <row r="39">
          <cell r="F39">
            <v>3251.4</v>
          </cell>
          <cell r="G39">
            <v>7083.75</v>
          </cell>
          <cell r="H39">
            <v>10856.28</v>
          </cell>
          <cell r="I39">
            <v>25976.55</v>
          </cell>
          <cell r="J39">
            <v>33120.379999999997</v>
          </cell>
          <cell r="K39">
            <v>36896.54</v>
          </cell>
        </row>
      </sheetData>
      <sheetData sheetId="22"/>
      <sheetData sheetId="23">
        <row r="35">
          <cell r="F35">
            <v>303923.58265121368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57723.273580770008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9">
          <cell r="F39">
            <v>41593.72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 refreshError="1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 refreshError="1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  <sheetName val="Assump"/>
      <sheetName val="PickList"/>
      <sheetName val="LookUp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9"/>
      <sheetName val="1999 W-pcc @18"/>
    </sheetNames>
    <sheetDataSet>
      <sheetData sheetId="0" refreshError="1">
        <row r="9">
          <cell r="D9" t="str">
            <v>OPEN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1 ptd"/>
      <sheetName val="A2 Page 1 and 2"/>
      <sheetName val="A3"/>
      <sheetName val="A4"/>
      <sheetName val="A5"/>
      <sheetName val="A5NotesPg5"/>
      <sheetName val="A5NotesPg2"/>
      <sheetName val="A5NotesPg3"/>
      <sheetName val="A6"/>
      <sheetName val="A6A"/>
      <sheetName val="A7"/>
      <sheetName val="A8"/>
      <sheetName val="A9"/>
      <sheetName val="A12pg1"/>
      <sheetName val="A12p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9"/>
      <sheetName val="A6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P14"/>
  <sheetViews>
    <sheetView workbookViewId="0">
      <selection activeCell="D55" sqref="D55"/>
    </sheetView>
  </sheetViews>
  <sheetFormatPr defaultColWidth="9.33203125" defaultRowHeight="15"/>
  <cols>
    <col min="1" max="1" width="9.83203125" style="299" bestFit="1" customWidth="1"/>
    <col min="2" max="2" width="15.6640625" style="299" bestFit="1" customWidth="1"/>
    <col min="3" max="3" width="12.33203125" style="299" bestFit="1" customWidth="1"/>
    <col min="4" max="4" width="16" style="299" bestFit="1" customWidth="1"/>
    <col min="5" max="5" width="17.5" style="299" bestFit="1" customWidth="1"/>
    <col min="6" max="6" width="8.83203125" style="299" bestFit="1" customWidth="1"/>
    <col min="7" max="7" width="6.5" style="299" bestFit="1" customWidth="1"/>
    <col min="8" max="8" width="9.33203125" style="299"/>
    <col min="9" max="9" width="15.83203125" style="299" bestFit="1" customWidth="1"/>
    <col min="10" max="10" width="15" style="299" bestFit="1" customWidth="1"/>
    <col min="11" max="11" width="14.33203125" style="299" bestFit="1" customWidth="1"/>
    <col min="12" max="12" width="20.83203125" style="299" bestFit="1" customWidth="1"/>
    <col min="13" max="13" width="10.33203125" style="299" bestFit="1" customWidth="1"/>
    <col min="14" max="14" width="19.33203125" style="299" bestFit="1" customWidth="1"/>
    <col min="15" max="15" width="18.5" style="299" bestFit="1" customWidth="1"/>
    <col min="16" max="16" width="31.1640625" style="299" bestFit="1" customWidth="1"/>
    <col min="17" max="16384" width="9.33203125" style="299"/>
  </cols>
  <sheetData>
    <row r="1" spans="1:16" s="302" customFormat="1">
      <c r="A1" s="301" t="s">
        <v>30</v>
      </c>
      <c r="B1" s="301" t="s">
        <v>31</v>
      </c>
      <c r="C1" s="301" t="s">
        <v>32</v>
      </c>
      <c r="D1" s="301" t="s">
        <v>33</v>
      </c>
      <c r="E1" s="301" t="s">
        <v>34</v>
      </c>
      <c r="F1" s="301" t="s">
        <v>35</v>
      </c>
      <c r="G1" s="302" t="s">
        <v>144</v>
      </c>
      <c r="H1" s="302" t="s">
        <v>145</v>
      </c>
      <c r="I1" s="301" t="s">
        <v>36</v>
      </c>
      <c r="J1" s="301" t="s">
        <v>37</v>
      </c>
      <c r="K1" s="301" t="s">
        <v>38</v>
      </c>
      <c r="L1" s="301" t="s">
        <v>146</v>
      </c>
      <c r="M1" s="301" t="s">
        <v>39</v>
      </c>
      <c r="N1" s="301" t="s">
        <v>40</v>
      </c>
      <c r="O1" s="301" t="s">
        <v>157</v>
      </c>
      <c r="P1" s="301" t="s">
        <v>41</v>
      </c>
    </row>
    <row r="2" spans="1:16">
      <c r="A2" s="298" t="s">
        <v>2065</v>
      </c>
      <c r="B2" s="298" t="s">
        <v>2020</v>
      </c>
      <c r="C2" s="298" t="s">
        <v>808</v>
      </c>
      <c r="D2" s="300" t="s">
        <v>2057</v>
      </c>
      <c r="E2" s="300" t="s">
        <v>2058</v>
      </c>
      <c r="F2" s="300" t="s">
        <v>2066</v>
      </c>
      <c r="G2" s="299">
        <v>2016</v>
      </c>
      <c r="H2" s="299">
        <v>12</v>
      </c>
      <c r="I2" s="300" t="s">
        <v>2067</v>
      </c>
      <c r="J2" s="300" t="s">
        <v>42</v>
      </c>
      <c r="K2" s="300" t="s">
        <v>978</v>
      </c>
      <c r="L2" s="300" t="s">
        <v>2061</v>
      </c>
      <c r="M2" s="298" t="s">
        <v>678</v>
      </c>
      <c r="N2" s="300" t="s">
        <v>2062</v>
      </c>
      <c r="O2" s="300" t="s">
        <v>2068</v>
      </c>
      <c r="P2" s="300" t="s">
        <v>2063</v>
      </c>
    </row>
    <row r="3" spans="1:16">
      <c r="A3" s="298" t="s">
        <v>2717</v>
      </c>
      <c r="B3" s="298" t="s">
        <v>2020</v>
      </c>
      <c r="C3" s="298" t="s">
        <v>808</v>
      </c>
      <c r="D3" s="300" t="s">
        <v>2057</v>
      </c>
      <c r="E3" s="300" t="s">
        <v>2058</v>
      </c>
      <c r="F3" s="300" t="s">
        <v>2718</v>
      </c>
      <c r="G3" s="299">
        <v>2017</v>
      </c>
      <c r="H3" s="299">
        <v>6</v>
      </c>
      <c r="I3" s="300" t="s">
        <v>633</v>
      </c>
      <c r="J3" s="300" t="s">
        <v>48</v>
      </c>
      <c r="K3" s="300" t="s">
        <v>978</v>
      </c>
      <c r="L3" s="300" t="s">
        <v>2061</v>
      </c>
      <c r="M3" s="298" t="s">
        <v>678</v>
      </c>
      <c r="N3" s="300" t="s">
        <v>2062</v>
      </c>
      <c r="O3" s="300" t="s">
        <v>2716</v>
      </c>
      <c r="P3" s="300" t="s">
        <v>2063</v>
      </c>
    </row>
    <row r="4" spans="1:16">
      <c r="A4" s="298" t="s">
        <v>2712</v>
      </c>
      <c r="B4" s="298" t="s">
        <v>2020</v>
      </c>
      <c r="C4" s="298" t="s">
        <v>808</v>
      </c>
      <c r="D4" s="300" t="s">
        <v>2057</v>
      </c>
      <c r="E4" s="300" t="s">
        <v>2058</v>
      </c>
      <c r="F4" s="300" t="s">
        <v>2713</v>
      </c>
      <c r="G4" s="299">
        <v>2017</v>
      </c>
      <c r="H4" s="299">
        <v>5</v>
      </c>
      <c r="I4" s="300" t="s">
        <v>47</v>
      </c>
      <c r="J4" s="300" t="s">
        <v>47</v>
      </c>
      <c r="K4" s="300" t="s">
        <v>978</v>
      </c>
      <c r="L4" s="300" t="s">
        <v>2061</v>
      </c>
      <c r="M4" s="298" t="s">
        <v>678</v>
      </c>
      <c r="N4" s="300" t="s">
        <v>2062</v>
      </c>
      <c r="O4" s="300" t="s">
        <v>2711</v>
      </c>
      <c r="P4" s="300" t="s">
        <v>2063</v>
      </c>
    </row>
    <row r="5" spans="1:16">
      <c r="A5" s="298" t="s">
        <v>2708</v>
      </c>
      <c r="B5" s="298" t="s">
        <v>2020</v>
      </c>
      <c r="C5" s="298" t="s">
        <v>808</v>
      </c>
      <c r="D5" s="300" t="s">
        <v>2057</v>
      </c>
      <c r="E5" s="300" t="s">
        <v>2058</v>
      </c>
      <c r="F5" s="300" t="s">
        <v>2709</v>
      </c>
      <c r="G5" s="299">
        <v>2017</v>
      </c>
      <c r="H5" s="299">
        <v>4</v>
      </c>
      <c r="I5" s="300" t="s">
        <v>634</v>
      </c>
      <c r="J5" s="300" t="s">
        <v>46</v>
      </c>
      <c r="K5" s="300" t="s">
        <v>978</v>
      </c>
      <c r="L5" s="300" t="s">
        <v>2061</v>
      </c>
      <c r="M5" s="298" t="s">
        <v>678</v>
      </c>
      <c r="N5" s="300" t="s">
        <v>2062</v>
      </c>
      <c r="O5" s="300" t="s">
        <v>2707</v>
      </c>
      <c r="P5" s="300" t="s">
        <v>2063</v>
      </c>
    </row>
    <row r="6" spans="1:16">
      <c r="A6" s="298" t="s">
        <v>2692</v>
      </c>
      <c r="B6" s="298" t="s">
        <v>2020</v>
      </c>
      <c r="C6" s="298" t="s">
        <v>808</v>
      </c>
      <c r="D6" s="300" t="s">
        <v>2057</v>
      </c>
      <c r="E6" s="300" t="s">
        <v>2058</v>
      </c>
      <c r="F6" s="300" t="s">
        <v>2693</v>
      </c>
      <c r="G6" s="299">
        <v>2017</v>
      </c>
      <c r="H6" s="299">
        <v>3</v>
      </c>
      <c r="I6" s="300" t="s">
        <v>635</v>
      </c>
      <c r="J6" s="300" t="s">
        <v>45</v>
      </c>
      <c r="K6" s="300" t="s">
        <v>978</v>
      </c>
      <c r="L6" s="300" t="s">
        <v>2061</v>
      </c>
      <c r="M6" s="298" t="s">
        <v>678</v>
      </c>
      <c r="N6" s="300" t="s">
        <v>2062</v>
      </c>
      <c r="O6" s="300" t="s">
        <v>2679</v>
      </c>
      <c r="P6" s="300" t="s">
        <v>2063</v>
      </c>
    </row>
    <row r="7" spans="1:16">
      <c r="A7" s="298" t="s">
        <v>2694</v>
      </c>
      <c r="B7" s="298" t="s">
        <v>2020</v>
      </c>
      <c r="C7" s="298" t="s">
        <v>808</v>
      </c>
      <c r="D7" s="300" t="s">
        <v>2057</v>
      </c>
      <c r="E7" s="300" t="s">
        <v>2058</v>
      </c>
      <c r="F7" s="300" t="s">
        <v>2064</v>
      </c>
      <c r="G7" s="299">
        <v>2017</v>
      </c>
      <c r="H7" s="299">
        <v>2</v>
      </c>
      <c r="I7" s="300" t="s">
        <v>636</v>
      </c>
      <c r="J7" s="300" t="s">
        <v>44</v>
      </c>
      <c r="K7" s="300" t="s">
        <v>978</v>
      </c>
      <c r="L7" s="300" t="s">
        <v>2061</v>
      </c>
      <c r="M7" s="298" t="s">
        <v>2695</v>
      </c>
      <c r="N7" s="300" t="s">
        <v>2696</v>
      </c>
      <c r="O7" s="300" t="s">
        <v>2697</v>
      </c>
      <c r="P7" s="300" t="s">
        <v>2698</v>
      </c>
    </row>
    <row r="8" spans="1:16">
      <c r="A8" s="298" t="s">
        <v>2699</v>
      </c>
      <c r="B8" s="298" t="s">
        <v>2020</v>
      </c>
      <c r="C8" s="298" t="s">
        <v>808</v>
      </c>
      <c r="D8" s="300" t="s">
        <v>2057</v>
      </c>
      <c r="E8" s="300" t="s">
        <v>2058</v>
      </c>
      <c r="F8" s="300" t="s">
        <v>2059</v>
      </c>
      <c r="G8" s="299">
        <v>2017</v>
      </c>
      <c r="H8" s="299">
        <v>1</v>
      </c>
      <c r="I8" s="300" t="s">
        <v>2060</v>
      </c>
      <c r="J8" s="300" t="s">
        <v>43</v>
      </c>
      <c r="K8" s="300" t="s">
        <v>978</v>
      </c>
      <c r="L8" s="300" t="s">
        <v>2061</v>
      </c>
      <c r="M8" s="298" t="s">
        <v>2695</v>
      </c>
      <c r="N8" s="300" t="s">
        <v>2696</v>
      </c>
      <c r="O8" s="300" t="s">
        <v>2700</v>
      </c>
      <c r="P8" s="300" t="s">
        <v>2701</v>
      </c>
    </row>
    <row r="9" spans="1:16">
      <c r="A9" s="298"/>
      <c r="B9" s="298"/>
      <c r="C9" s="298"/>
      <c r="D9" s="300"/>
      <c r="E9" s="300"/>
      <c r="F9" s="300"/>
      <c r="I9" s="300"/>
      <c r="J9" s="300"/>
      <c r="K9" s="300"/>
      <c r="L9" s="300"/>
      <c r="M9" s="298"/>
      <c r="N9" s="300"/>
      <c r="O9" s="300"/>
      <c r="P9" s="300"/>
    </row>
    <row r="10" spans="1:16">
      <c r="A10" s="298"/>
      <c r="B10" s="298"/>
      <c r="C10" s="298"/>
      <c r="D10" s="300"/>
      <c r="E10" s="300"/>
      <c r="F10" s="300"/>
      <c r="I10" s="300"/>
      <c r="J10" s="300"/>
      <c r="K10" s="300"/>
      <c r="L10" s="300"/>
      <c r="M10" s="298"/>
      <c r="N10" s="300"/>
      <c r="O10" s="300"/>
      <c r="P10" s="300"/>
    </row>
    <row r="11" spans="1:16">
      <c r="A11" s="298"/>
      <c r="B11" s="298"/>
      <c r="C11" s="298"/>
      <c r="D11" s="300"/>
      <c r="E11" s="300"/>
      <c r="F11" s="300"/>
      <c r="I11" s="300"/>
      <c r="J11" s="300"/>
      <c r="K11" s="300"/>
      <c r="L11" s="300"/>
      <c r="M11" s="298"/>
      <c r="N11" s="300"/>
      <c r="O11" s="300"/>
      <c r="P11" s="300"/>
    </row>
    <row r="12" spans="1:16">
      <c r="A12" s="298"/>
      <c r="B12" s="298"/>
      <c r="C12" s="298"/>
      <c r="D12" s="300"/>
      <c r="E12" s="300"/>
      <c r="F12" s="300"/>
      <c r="I12" s="300"/>
      <c r="J12" s="300"/>
      <c r="K12" s="300"/>
      <c r="L12" s="300"/>
      <c r="M12" s="298"/>
      <c r="N12" s="300"/>
      <c r="O12" s="300"/>
      <c r="P12" s="300"/>
    </row>
    <row r="13" spans="1:16">
      <c r="A13" s="298"/>
      <c r="B13" s="298"/>
      <c r="C13" s="298"/>
      <c r="D13" s="300"/>
      <c r="E13" s="300"/>
      <c r="F13" s="300"/>
      <c r="I13" s="300"/>
      <c r="J13" s="300"/>
      <c r="K13" s="300"/>
      <c r="L13" s="300"/>
      <c r="M13" s="298"/>
      <c r="N13" s="300"/>
      <c r="O13" s="300"/>
      <c r="P13" s="300"/>
    </row>
    <row r="14" spans="1:16">
      <c r="A14" s="298"/>
      <c r="B14" s="298"/>
      <c r="C14" s="298"/>
      <c r="D14" s="300"/>
      <c r="E14" s="300"/>
      <c r="F14" s="300"/>
      <c r="I14" s="300"/>
      <c r="J14" s="300"/>
      <c r="K14" s="300"/>
      <c r="L14" s="300"/>
      <c r="M14" s="298"/>
      <c r="N14" s="300"/>
      <c r="O14" s="300"/>
      <c r="P14" s="300"/>
    </row>
  </sheetData>
  <dataConsolidate/>
  <phoneticPr fontId="8" type="noConversion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5"/>
  <sheetViews>
    <sheetView zoomScaleNormal="100" zoomScaleSheetLayoutView="78" workbookViewId="0">
      <selection activeCell="D8" sqref="D8"/>
    </sheetView>
  </sheetViews>
  <sheetFormatPr defaultColWidth="9.33203125" defaultRowHeight="12.75"/>
  <cols>
    <col min="1" max="1" width="12.33203125" style="411" customWidth="1"/>
    <col min="2" max="2" width="9.1640625" style="411" bestFit="1" customWidth="1"/>
    <col min="3" max="4" width="18.83203125" style="412" customWidth="1"/>
    <col min="5" max="5" width="18.83203125" style="411" customWidth="1"/>
    <col min="6" max="6" width="2" style="411" customWidth="1"/>
    <col min="7" max="7" width="14" style="411" bestFit="1" customWidth="1"/>
    <col min="8" max="8" width="15.6640625" style="411" customWidth="1"/>
    <col min="9" max="9" width="5.83203125" style="411" customWidth="1"/>
    <col min="10" max="10" width="3.1640625" style="411" customWidth="1"/>
    <col min="11" max="11" width="54.33203125" style="438" bestFit="1" customWidth="1"/>
    <col min="12" max="13" width="17.1640625" style="411" customWidth="1"/>
    <col min="14" max="14" width="16.1640625" style="411" bestFit="1" customWidth="1"/>
    <col min="15" max="15" width="16.5" style="411" bestFit="1" customWidth="1"/>
    <col min="16" max="16" width="16.83203125" style="411" bestFit="1" customWidth="1"/>
    <col min="17" max="17" width="15.5" style="411" bestFit="1" customWidth="1"/>
    <col min="18" max="18" width="15.1640625" style="411" bestFit="1" customWidth="1"/>
    <col min="19" max="16384" width="9.33203125" style="411"/>
  </cols>
  <sheetData>
    <row r="1" spans="1:15">
      <c r="A1" s="464" t="s">
        <v>482</v>
      </c>
      <c r="B1" s="462"/>
      <c r="E1" s="462"/>
      <c r="F1" s="462"/>
      <c r="G1" s="462"/>
      <c r="H1" s="462"/>
      <c r="I1" s="462"/>
      <c r="J1" s="462"/>
      <c r="K1" s="413"/>
      <c r="L1" s="415">
        <f>C4</f>
        <v>2017</v>
      </c>
      <c r="M1" s="415">
        <f>D4</f>
        <v>0</v>
      </c>
      <c r="N1" s="478" t="s">
        <v>122</v>
      </c>
      <c r="O1" s="462"/>
    </row>
    <row r="2" spans="1:15" ht="13.5" thickBot="1">
      <c r="A2" s="464"/>
      <c r="B2" s="462"/>
      <c r="E2" s="462"/>
      <c r="F2" s="462"/>
      <c r="G2" s="462"/>
      <c r="H2" s="462"/>
      <c r="I2" s="462"/>
      <c r="J2" s="462"/>
      <c r="K2" s="512" t="s">
        <v>488</v>
      </c>
      <c r="L2" s="478" t="str">
        <f>C5</f>
        <v>APR</v>
      </c>
      <c r="M2" s="478" t="str">
        <f>D5</f>
        <v>APR</v>
      </c>
      <c r="N2" s="478"/>
      <c r="O2" s="462"/>
    </row>
    <row r="3" spans="1:15">
      <c r="A3" s="1016" t="s">
        <v>461</v>
      </c>
      <c r="B3" s="1017"/>
      <c r="C3" s="1017"/>
      <c r="D3" s="1017"/>
      <c r="E3" s="1018"/>
      <c r="F3" s="463"/>
      <c r="G3" s="414" t="s">
        <v>462</v>
      </c>
      <c r="H3" s="462"/>
      <c r="I3" s="462"/>
      <c r="J3" s="462"/>
      <c r="K3" s="308" t="s">
        <v>341</v>
      </c>
      <c r="L3" s="479">
        <f>TRUE_UP!K10</f>
        <v>6885778.7199999997</v>
      </c>
      <c r="M3" s="479">
        <f>'TU 2014'!K10</f>
        <v>16555579.700000001</v>
      </c>
      <c r="N3" s="479">
        <f>L3-M3</f>
        <v>-9669800.9800000004</v>
      </c>
      <c r="O3" s="462"/>
    </row>
    <row r="4" spans="1:15">
      <c r="A4" s="464" t="s">
        <v>477</v>
      </c>
      <c r="B4" s="465"/>
      <c r="C4" s="415">
        <f>TRUE_UP!I129</f>
        <v>2017</v>
      </c>
      <c r="D4" s="415">
        <f>'TU 2014'!H111</f>
        <v>0</v>
      </c>
      <c r="E4" s="466"/>
      <c r="F4" s="467"/>
      <c r="G4" s="416" t="str">
        <f>C5</f>
        <v>APR</v>
      </c>
      <c r="H4" s="415">
        <f>C4</f>
        <v>2017</v>
      </c>
      <c r="I4" s="462"/>
      <c r="J4" s="462"/>
      <c r="K4" s="308" t="s">
        <v>342</v>
      </c>
      <c r="L4" s="480">
        <f>TRUE_UP!K12</f>
        <v>110600</v>
      </c>
      <c r="M4" s="480">
        <f>'TU 2014'!K12</f>
        <v>23628645.460000001</v>
      </c>
      <c r="N4" s="480">
        <f t="shared" ref="N4:N9" si="0">L4-M4</f>
        <v>-23518045.460000001</v>
      </c>
      <c r="O4" s="462"/>
    </row>
    <row r="5" spans="1:15">
      <c r="A5" s="588">
        <v>5111000</v>
      </c>
      <c r="B5" s="589" t="s">
        <v>478</v>
      </c>
      <c r="C5" s="416" t="str">
        <f>TRUE_UP!K7</f>
        <v>APR</v>
      </c>
      <c r="D5" s="416" t="str">
        <f>C5</f>
        <v>APR</v>
      </c>
      <c r="E5" s="417" t="s">
        <v>122</v>
      </c>
      <c r="F5" s="418"/>
      <c r="G5" s="414" t="s">
        <v>463</v>
      </c>
      <c r="H5" s="414"/>
      <c r="I5" s="419" t="e">
        <f>C10/1000000</f>
        <v>#REF!</v>
      </c>
      <c r="J5" s="462" t="s">
        <v>401</v>
      </c>
      <c r="K5" s="308" t="s">
        <v>99</v>
      </c>
      <c r="L5" s="480" t="e">
        <f>TRUE_UP!K20</f>
        <v>#REF!</v>
      </c>
      <c r="M5" s="480">
        <f>'TU 2014'!K14</f>
        <v>-681721</v>
      </c>
      <c r="N5" s="480" t="e">
        <f t="shared" si="0"/>
        <v>#REF!</v>
      </c>
      <c r="O5" s="462"/>
    </row>
    <row r="6" spans="1:15">
      <c r="A6" s="468">
        <v>4174100</v>
      </c>
      <c r="B6" s="469" t="s">
        <v>479</v>
      </c>
      <c r="C6" s="418"/>
      <c r="D6" s="418"/>
      <c r="E6" s="466"/>
      <c r="F6" s="467"/>
      <c r="G6" s="414" t="s">
        <v>464</v>
      </c>
      <c r="H6" s="414"/>
      <c r="I6" s="419" t="e">
        <f>C9/1000000</f>
        <v>#REF!</v>
      </c>
      <c r="J6" s="462" t="s">
        <v>401</v>
      </c>
      <c r="K6" s="308" t="s">
        <v>139</v>
      </c>
      <c r="L6" s="480" t="e">
        <f>TRUE_UP!K22</f>
        <v>#REF!</v>
      </c>
      <c r="M6" s="480">
        <f>'TU 2014'!K16</f>
        <v>-346834.81406654121</v>
      </c>
      <c r="N6" s="480" t="e">
        <f t="shared" si="0"/>
        <v>#REF!</v>
      </c>
      <c r="O6" s="462"/>
    </row>
    <row r="7" spans="1:15">
      <c r="A7" s="420" t="s">
        <v>459</v>
      </c>
      <c r="B7" s="421"/>
      <c r="C7" s="422">
        <f>TRUE_UP!K49</f>
        <v>21654415.886824001</v>
      </c>
      <c r="D7" s="422">
        <f>'TU 2014'!K37</f>
        <v>0</v>
      </c>
      <c r="E7" s="423">
        <f>C7-D7</f>
        <v>21654415.886824001</v>
      </c>
      <c r="F7" s="422"/>
      <c r="G7" s="414" t="s">
        <v>465</v>
      </c>
      <c r="H7" s="414"/>
      <c r="I7" s="419">
        <f>C7/1000000</f>
        <v>21.654415886824001</v>
      </c>
      <c r="J7" s="462" t="s">
        <v>401</v>
      </c>
      <c r="K7" s="308" t="s">
        <v>140</v>
      </c>
      <c r="L7" s="480">
        <f>TRUE_UP!K26</f>
        <v>3417605.2837829255</v>
      </c>
      <c r="M7" s="480">
        <f>'TU 2014'!K20</f>
        <v>2578588.8762543821</v>
      </c>
      <c r="N7" s="480">
        <f t="shared" si="0"/>
        <v>839016.40752854338</v>
      </c>
      <c r="O7" s="462"/>
    </row>
    <row r="8" spans="1:15">
      <c r="A8" s="420"/>
      <c r="B8" s="421"/>
      <c r="C8" s="465"/>
      <c r="D8" s="465"/>
      <c r="E8" s="470"/>
      <c r="F8" s="422"/>
      <c r="G8" s="414"/>
      <c r="H8" s="414"/>
      <c r="I8" s="424"/>
      <c r="J8" s="462"/>
      <c r="K8" s="308" t="s">
        <v>141</v>
      </c>
      <c r="L8" s="480">
        <f>TRUE_UP!K32</f>
        <v>233.66</v>
      </c>
      <c r="M8" s="480">
        <f>'TU 2014'!K22</f>
        <v>57564.41</v>
      </c>
      <c r="N8" s="480">
        <f t="shared" si="0"/>
        <v>-57330.75</v>
      </c>
      <c r="O8" s="462"/>
    </row>
    <row r="9" spans="1:15">
      <c r="A9" s="420" t="s">
        <v>460</v>
      </c>
      <c r="B9" s="421"/>
      <c r="C9" s="422" t="e">
        <f>TRUE_UP!K47</f>
        <v>#REF!</v>
      </c>
      <c r="D9" s="422">
        <f>'TU 2014'!K35</f>
        <v>0</v>
      </c>
      <c r="E9" s="423" t="e">
        <f>C9-D9</f>
        <v>#REF!</v>
      </c>
      <c r="F9" s="422"/>
      <c r="G9" s="414" t="s">
        <v>466</v>
      </c>
      <c r="H9" s="414"/>
      <c r="I9" s="424"/>
      <c r="J9" s="462"/>
      <c r="K9" s="308" t="s">
        <v>142</v>
      </c>
      <c r="L9" s="480">
        <f>TRUE_UP!K34</f>
        <v>-404918.83999999997</v>
      </c>
      <c r="M9" s="480">
        <f>'TU 2014'!K24</f>
        <v>44185.510561877367</v>
      </c>
      <c r="N9" s="480">
        <f t="shared" si="0"/>
        <v>-449104.35056187736</v>
      </c>
      <c r="O9" s="462"/>
    </row>
    <row r="10" spans="1:15">
      <c r="A10" s="420" t="s">
        <v>467</v>
      </c>
      <c r="B10" s="421"/>
      <c r="C10" s="425" t="e">
        <f>C7-C9</f>
        <v>#REF!</v>
      </c>
      <c r="D10" s="425">
        <f>D7-D9</f>
        <v>0</v>
      </c>
      <c r="E10" s="426" t="e">
        <f>E7-E9</f>
        <v>#REF!</v>
      </c>
      <c r="F10" s="422"/>
      <c r="G10" s="416" t="str">
        <f>D5</f>
        <v>APR</v>
      </c>
      <c r="H10" s="415">
        <f>D4</f>
        <v>0</v>
      </c>
      <c r="I10" s="462"/>
      <c r="J10" s="462"/>
      <c r="K10" s="316" t="s">
        <v>475</v>
      </c>
      <c r="L10" s="481" t="e">
        <f>SUM(L3:L9)</f>
        <v>#REF!</v>
      </c>
      <c r="M10" s="481">
        <f>SUM(M3:M9)</f>
        <v>41836008.142749712</v>
      </c>
      <c r="N10" s="481" t="e">
        <f>SUM(N3:N9)</f>
        <v>#REF!</v>
      </c>
      <c r="O10" s="462"/>
    </row>
    <row r="11" spans="1:15">
      <c r="A11" s="420" t="s">
        <v>205</v>
      </c>
      <c r="B11" s="421"/>
      <c r="C11" s="422" t="e">
        <f>TRUE_UP!K62</f>
        <v>#REF!</v>
      </c>
      <c r="D11" s="422">
        <f>'TU 2014'!K50</f>
        <v>0</v>
      </c>
      <c r="E11" s="423" t="e">
        <f t="shared" ref="E11:E12" si="1">C11-D11</f>
        <v>#REF!</v>
      </c>
      <c r="F11" s="422"/>
      <c r="G11" s="414" t="str">
        <f>G5</f>
        <v>Current Month Over/(Under) of</v>
      </c>
      <c r="H11" s="414"/>
      <c r="I11" s="419">
        <f>D10/1000000</f>
        <v>0</v>
      </c>
      <c r="J11" s="462" t="s">
        <v>401</v>
      </c>
      <c r="K11" s="378" t="s">
        <v>182</v>
      </c>
      <c r="L11" s="482">
        <f>TRUE_UP!K40</f>
        <v>0.95046580000000003</v>
      </c>
      <c r="M11" s="483">
        <f>'TU 2014'!K28</f>
        <v>-190942.65</v>
      </c>
      <c r="N11" s="483"/>
      <c r="O11" s="462"/>
    </row>
    <row r="12" spans="1:15">
      <c r="A12" s="420" t="s">
        <v>468</v>
      </c>
      <c r="B12" s="421"/>
      <c r="C12" s="427" t="e">
        <f>SUM(C10:C11)</f>
        <v>#REF!</v>
      </c>
      <c r="D12" s="427">
        <f>SUM(D10:D11)</f>
        <v>0</v>
      </c>
      <c r="E12" s="428" t="e">
        <f t="shared" si="1"/>
        <v>#REF!</v>
      </c>
      <c r="F12" s="422"/>
      <c r="G12" s="414" t="s">
        <v>464</v>
      </c>
      <c r="H12" s="414"/>
      <c r="I12" s="419">
        <f>D9/1000000</f>
        <v>0</v>
      </c>
      <c r="J12" s="462" t="s">
        <v>401</v>
      </c>
      <c r="K12" s="389" t="s">
        <v>476</v>
      </c>
      <c r="L12" s="484" t="e">
        <f>L10*L11</f>
        <v>#REF!</v>
      </c>
      <c r="M12" s="484">
        <f>M10*M11</f>
        <v>-7988278260198.208</v>
      </c>
      <c r="N12" s="484" t="e">
        <f>L12-M12</f>
        <v>#REF!</v>
      </c>
      <c r="O12" s="462"/>
    </row>
    <row r="13" spans="1:15">
      <c r="A13" s="420"/>
      <c r="B13" s="421"/>
      <c r="C13" s="431"/>
      <c r="D13" s="431"/>
      <c r="E13" s="459"/>
      <c r="F13" s="462"/>
      <c r="G13" s="414" t="s">
        <v>465</v>
      </c>
      <c r="H13" s="414"/>
      <c r="I13" s="419">
        <f>D7/1000000</f>
        <v>0</v>
      </c>
      <c r="J13" s="462" t="s">
        <v>401</v>
      </c>
      <c r="K13" s="471"/>
      <c r="L13" s="480"/>
      <c r="M13" s="480"/>
      <c r="N13" s="480"/>
      <c r="O13" s="462"/>
    </row>
    <row r="14" spans="1:15" ht="12.75" customHeight="1" thickBot="1">
      <c r="A14" s="458"/>
      <c r="B14" s="418"/>
      <c r="C14" s="431"/>
      <c r="D14" s="431"/>
      <c r="E14" s="459"/>
      <c r="F14" s="431"/>
      <c r="G14" s="1019" t="s">
        <v>487</v>
      </c>
      <c r="H14" s="1020"/>
      <c r="I14" s="1020"/>
      <c r="J14" s="1020"/>
      <c r="K14" s="389" t="s">
        <v>126</v>
      </c>
      <c r="L14" s="480">
        <f>TRUE_UP!K44</f>
        <v>0</v>
      </c>
      <c r="M14" s="480">
        <f>'TU 2014'!K32</f>
        <v>0.95206884000000003</v>
      </c>
      <c r="N14" s="480">
        <f>L14-M14</f>
        <v>-0.95206884000000003</v>
      </c>
    </row>
    <row r="15" spans="1:15">
      <c r="A15" s="472"/>
      <c r="B15" s="467"/>
      <c r="C15" s="460"/>
      <c r="D15" s="460"/>
      <c r="E15" s="466"/>
      <c r="F15" s="462"/>
      <c r="G15" s="1020"/>
      <c r="H15" s="1020"/>
      <c r="I15" s="1020"/>
      <c r="J15" s="1020"/>
      <c r="L15" s="489"/>
      <c r="M15" s="490"/>
      <c r="N15" s="491"/>
      <c r="O15" s="485" t="s">
        <v>473</v>
      </c>
    </row>
    <row r="16" spans="1:15" ht="12.75" customHeight="1" thickBot="1">
      <c r="A16" s="472"/>
      <c r="B16" s="467"/>
      <c r="C16" s="460"/>
      <c r="D16" s="460"/>
      <c r="E16" s="466"/>
      <c r="F16" s="462"/>
      <c r="G16" s="1020"/>
      <c r="H16" s="1020"/>
      <c r="I16" s="1020"/>
      <c r="J16" s="1020"/>
      <c r="K16" s="378" t="s">
        <v>104</v>
      </c>
      <c r="L16" s="486" t="e">
        <f>L12+L14</f>
        <v>#REF!</v>
      </c>
      <c r="M16" s="486">
        <f>M12+M14</f>
        <v>-7988278260197.2559</v>
      </c>
      <c r="N16" s="486" t="e">
        <f>N12+N14</f>
        <v>#REF!</v>
      </c>
      <c r="O16" s="487" t="e">
        <f>E9</f>
        <v>#REF!</v>
      </c>
    </row>
    <row r="17" spans="1:15" ht="13.5" thickBot="1">
      <c r="A17" s="473"/>
      <c r="B17" s="474"/>
      <c r="C17" s="461"/>
      <c r="D17" s="461"/>
      <c r="E17" s="475"/>
      <c r="F17" s="462"/>
      <c r="G17" s="1020"/>
      <c r="H17" s="1020"/>
      <c r="I17" s="1020"/>
      <c r="J17" s="1020"/>
      <c r="K17" s="471"/>
      <c r="L17" s="398"/>
      <c r="M17" s="398"/>
      <c r="N17" s="398"/>
      <c r="O17" s="488" t="e">
        <f>ROUND(N16,0)=ROUND(O16,0)</f>
        <v>#REF!</v>
      </c>
    </row>
    <row r="18" spans="1:15">
      <c r="A18" s="462"/>
      <c r="B18" s="462"/>
      <c r="E18" s="462"/>
      <c r="F18" s="462"/>
      <c r="G18" s="462"/>
      <c r="H18" s="462"/>
      <c r="I18" s="462"/>
      <c r="J18" s="462"/>
      <c r="K18" s="367"/>
      <c r="L18" s="398"/>
      <c r="M18" s="398"/>
      <c r="N18" s="398"/>
      <c r="O18" s="462"/>
    </row>
    <row r="19" spans="1:15" ht="13.5" thickBot="1">
      <c r="A19" s="462"/>
      <c r="B19" s="462"/>
      <c r="E19" s="462"/>
      <c r="F19" s="462"/>
      <c r="G19" s="462"/>
      <c r="H19" s="462"/>
      <c r="I19" s="462"/>
      <c r="J19" s="462"/>
      <c r="K19" s="471"/>
      <c r="L19" s="398"/>
      <c r="M19" s="398"/>
      <c r="N19" s="398"/>
      <c r="O19" s="398"/>
    </row>
    <row r="20" spans="1:15">
      <c r="A20" s="1016" t="s">
        <v>469</v>
      </c>
      <c r="B20" s="1021"/>
      <c r="C20" s="1021"/>
      <c r="D20" s="1021"/>
      <c r="E20" s="1022"/>
      <c r="F20" s="432"/>
      <c r="G20" s="414" t="s">
        <v>470</v>
      </c>
      <c r="H20" s="462"/>
      <c r="I20" s="476"/>
      <c r="J20" s="462"/>
      <c r="K20" s="367"/>
      <c r="L20" s="398"/>
      <c r="M20" s="398"/>
      <c r="N20" s="398"/>
      <c r="O20" s="462"/>
    </row>
    <row r="21" spans="1:15">
      <c r="A21" s="464" t="s">
        <v>477</v>
      </c>
      <c r="B21" s="465"/>
      <c r="C21" s="415">
        <f>C4</f>
        <v>2017</v>
      </c>
      <c r="D21" s="415">
        <f>TRUE_UP!H8</f>
        <v>2017</v>
      </c>
      <c r="E21" s="466"/>
      <c r="F21" s="463"/>
      <c r="G21" s="414" t="s">
        <v>471</v>
      </c>
      <c r="H21" s="414"/>
      <c r="I21" s="424"/>
      <c r="J21" s="462"/>
      <c r="K21" s="471"/>
      <c r="L21" s="398"/>
      <c r="M21" s="398"/>
      <c r="N21" s="398"/>
      <c r="O21" s="462"/>
    </row>
    <row r="22" spans="1:15">
      <c r="A22" s="588">
        <v>2510500</v>
      </c>
      <c r="B22" s="589" t="s">
        <v>480</v>
      </c>
      <c r="C22" s="418" t="str">
        <f>C5</f>
        <v>APR</v>
      </c>
      <c r="D22" s="418" t="str">
        <f>TRUE_UP!J7</f>
        <v>MAR</v>
      </c>
      <c r="E22" s="417" t="s">
        <v>122</v>
      </c>
      <c r="F22" s="467"/>
      <c r="G22" s="414" t="str">
        <f>G5</f>
        <v>Current Month Over/(Under) of</v>
      </c>
      <c r="H22" s="462"/>
      <c r="I22" s="419" t="e">
        <f>I5</f>
        <v>#REF!</v>
      </c>
      <c r="J22" s="462" t="s">
        <v>401</v>
      </c>
      <c r="K22" s="367"/>
      <c r="L22" s="462"/>
      <c r="M22" s="462"/>
      <c r="N22" s="462"/>
      <c r="O22" s="462"/>
    </row>
    <row r="23" spans="1:15">
      <c r="A23" s="468">
        <v>3327200</v>
      </c>
      <c r="B23" s="469" t="s">
        <v>481</v>
      </c>
      <c r="C23" s="418"/>
      <c r="D23" s="418"/>
      <c r="E23" s="466"/>
      <c r="F23" s="418"/>
      <c r="G23" s="414" t="str">
        <f>G6</f>
        <v>due to expenses of</v>
      </c>
      <c r="H23" s="414"/>
      <c r="I23" s="419" t="e">
        <f>I6</f>
        <v>#REF!</v>
      </c>
      <c r="J23" s="462" t="s">
        <v>401</v>
      </c>
      <c r="K23" s="378"/>
      <c r="L23" s="462"/>
      <c r="M23" s="462"/>
      <c r="N23" s="462"/>
      <c r="O23" s="462"/>
    </row>
    <row r="24" spans="1:15">
      <c r="A24" s="420" t="s">
        <v>472</v>
      </c>
      <c r="B24" s="421"/>
      <c r="C24" s="422" t="e">
        <f>D28</f>
        <v>#REF!</v>
      </c>
      <c r="D24" s="422" t="e">
        <f>TRUE_UP!I75</f>
        <v>#REF!</v>
      </c>
      <c r="E24" s="433" t="s">
        <v>102</v>
      </c>
      <c r="F24" s="467"/>
      <c r="G24" s="414" t="str">
        <f>G7</f>
        <v xml:space="preserve">compared to billed revenues of </v>
      </c>
      <c r="H24" s="414"/>
      <c r="I24" s="419">
        <f>I7</f>
        <v>21.654415886824001</v>
      </c>
      <c r="J24" s="462" t="s">
        <v>401</v>
      </c>
      <c r="K24" s="378"/>
      <c r="L24" s="477"/>
      <c r="M24" s="462"/>
      <c r="N24" s="462"/>
      <c r="O24" s="462"/>
    </row>
    <row r="25" spans="1:15">
      <c r="A25" s="420"/>
      <c r="B25" s="421"/>
      <c r="C25" s="422"/>
      <c r="D25" s="422"/>
      <c r="E25" s="423"/>
      <c r="F25" s="422"/>
      <c r="G25" s="462"/>
      <c r="H25" s="462"/>
      <c r="I25" s="476"/>
      <c r="J25" s="462"/>
      <c r="K25" s="471"/>
      <c r="L25" s="462"/>
      <c r="M25" s="462"/>
      <c r="N25" s="462"/>
      <c r="O25" s="462"/>
    </row>
    <row r="26" spans="1:15">
      <c r="A26" s="420" t="s">
        <v>468</v>
      </c>
      <c r="B26" s="421"/>
      <c r="C26" s="434" t="e">
        <f>C12</f>
        <v>#REF!</v>
      </c>
      <c r="D26" s="422" t="e">
        <f>TRUE_UP!J76</f>
        <v>#REF!</v>
      </c>
      <c r="E26" s="435"/>
      <c r="F26" s="422"/>
      <c r="G26" s="462"/>
      <c r="H26" s="462"/>
      <c r="I26" s="462"/>
      <c r="J26" s="462"/>
      <c r="K26" s="367"/>
      <c r="L26" s="462"/>
      <c r="M26" s="462"/>
      <c r="N26" s="462"/>
      <c r="O26" s="462"/>
    </row>
    <row r="27" spans="1:15">
      <c r="A27" s="420"/>
      <c r="B27" s="421"/>
      <c r="C27" s="422"/>
      <c r="D27" s="422"/>
      <c r="E27" s="423"/>
      <c r="F27" s="434"/>
      <c r="G27" s="462"/>
      <c r="H27" s="462"/>
      <c r="I27" s="462"/>
      <c r="J27" s="462"/>
      <c r="K27" s="367"/>
      <c r="L27" s="462"/>
      <c r="M27" s="462"/>
      <c r="N27" s="462"/>
      <c r="O27" s="462"/>
    </row>
    <row r="28" spans="1:15" ht="13.5" thickBot="1">
      <c r="A28" s="429" t="s">
        <v>474</v>
      </c>
      <c r="B28" s="430"/>
      <c r="C28" s="436" t="e">
        <f>C24+C26</f>
        <v>#REF!</v>
      </c>
      <c r="D28" s="436" t="e">
        <f>D24+D26</f>
        <v>#REF!</v>
      </c>
      <c r="E28" s="437" t="e">
        <f>C28-D28</f>
        <v>#REF!</v>
      </c>
      <c r="F28" s="422"/>
      <c r="G28" s="462"/>
      <c r="H28" s="462"/>
      <c r="I28" s="462"/>
      <c r="J28" s="462"/>
      <c r="K28" s="471"/>
      <c r="L28" s="462"/>
      <c r="M28" s="462"/>
      <c r="N28" s="462"/>
      <c r="O28" s="462"/>
    </row>
    <row r="29" spans="1:15">
      <c r="A29" s="462"/>
      <c r="B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</row>
    <row r="30" spans="1:15" s="511" customFormat="1">
      <c r="A30" s="509"/>
      <c r="B30" s="509"/>
      <c r="C30" s="510"/>
      <c r="D30" s="510"/>
      <c r="E30" s="509"/>
      <c r="F30" s="509"/>
      <c r="G30" s="509"/>
      <c r="H30" s="509"/>
      <c r="I30" s="509"/>
      <c r="J30" s="509"/>
      <c r="K30" s="509"/>
      <c r="L30" s="509"/>
      <c r="M30" s="509"/>
      <c r="N30" s="509"/>
      <c r="O30" s="509"/>
    </row>
    <row r="31" spans="1:15">
      <c r="A31" s="462"/>
      <c r="B31" s="462"/>
      <c r="E31" s="462"/>
      <c r="F31" s="462"/>
      <c r="G31" s="462"/>
      <c r="H31" s="462"/>
      <c r="I31" s="462"/>
      <c r="J31" s="462"/>
      <c r="K31" s="413"/>
      <c r="L31" s="415">
        <f>C34</f>
        <v>2017</v>
      </c>
      <c r="M31" s="415">
        <f>D34</f>
        <v>0</v>
      </c>
      <c r="N31" s="478" t="s">
        <v>122</v>
      </c>
      <c r="O31" s="462"/>
    </row>
    <row r="32" spans="1:15" customFormat="1" ht="13.5" thickBot="1">
      <c r="A32" s="492" t="str">
        <f>A1</f>
        <v>CAPACITY COST RECOVERY</v>
      </c>
      <c r="C32" s="412"/>
      <c r="D32" s="492" t="s">
        <v>483</v>
      </c>
      <c r="K32" s="513" t="s">
        <v>489</v>
      </c>
      <c r="L32" s="478" t="str">
        <f>C35</f>
        <v>APR</v>
      </c>
      <c r="M32" s="478" t="str">
        <f>D35</f>
        <v>APR</v>
      </c>
      <c r="N32" s="478"/>
      <c r="O32" s="462"/>
    </row>
    <row r="33" spans="1:15" customFormat="1" ht="12.75" customHeight="1">
      <c r="A33" s="1023" t="s">
        <v>484</v>
      </c>
      <c r="B33" s="1024"/>
      <c r="C33" s="1024"/>
      <c r="D33" s="1024"/>
      <c r="E33" s="1025"/>
      <c r="G33" s="414" t="s">
        <v>462</v>
      </c>
      <c r="H33" s="462"/>
      <c r="I33" s="462"/>
      <c r="J33" s="462"/>
      <c r="K33" s="308" t="s">
        <v>341</v>
      </c>
      <c r="L33" s="479">
        <f>SUM(TRUE_UP!H10:K10)</f>
        <v>26091943.509999998</v>
      </c>
      <c r="M33" s="479">
        <f>SUM('TU 2014'!H10:K10)</f>
        <v>65129426.240000002</v>
      </c>
      <c r="N33" s="479">
        <f>L33-M33</f>
        <v>-39037482.730000004</v>
      </c>
      <c r="O33" s="462"/>
    </row>
    <row r="34" spans="1:15" customFormat="1" ht="12.75" customHeight="1">
      <c r="A34" s="464" t="s">
        <v>477</v>
      </c>
      <c r="B34" s="465"/>
      <c r="C34" s="415">
        <f>C4</f>
        <v>2017</v>
      </c>
      <c r="D34" s="415">
        <f>D4</f>
        <v>0</v>
      </c>
      <c r="E34" s="470"/>
      <c r="G34" s="416" t="str">
        <f>C35</f>
        <v>APR</v>
      </c>
      <c r="H34" s="415">
        <f>C34</f>
        <v>2017</v>
      </c>
      <c r="I34" s="462"/>
      <c r="J34" s="462"/>
      <c r="K34" s="308" t="s">
        <v>342</v>
      </c>
      <c r="L34" s="480">
        <f>SUM(TRUE_UP!H12:K12)</f>
        <v>1652840.0300000012</v>
      </c>
      <c r="M34" s="480">
        <f>SUM('TU 2014'!H12:K12)</f>
        <v>94119659.330000013</v>
      </c>
      <c r="N34" s="480">
        <f t="shared" ref="N34:N39" si="2">L34-M34</f>
        <v>-92466819.300000012</v>
      </c>
      <c r="O34" s="462"/>
    </row>
    <row r="35" spans="1:15" customFormat="1" ht="12.75" customHeight="1">
      <c r="A35" s="588">
        <f>A5</f>
        <v>5111000</v>
      </c>
      <c r="B35" s="589" t="str">
        <f>B5</f>
        <v>Def Exp</v>
      </c>
      <c r="C35" s="418" t="str">
        <f>C5</f>
        <v>APR</v>
      </c>
      <c r="D35" s="418" t="str">
        <f>C35</f>
        <v>APR</v>
      </c>
      <c r="E35" s="417" t="s">
        <v>122</v>
      </c>
      <c r="G35" s="414" t="s">
        <v>493</v>
      </c>
      <c r="H35" s="414"/>
      <c r="I35" s="419" t="e">
        <f>C40/1000000</f>
        <v>#REF!</v>
      </c>
      <c r="J35" s="462" t="s">
        <v>401</v>
      </c>
      <c r="K35" s="308" t="s">
        <v>99</v>
      </c>
      <c r="L35" s="480" t="e">
        <f>SUM(TRUE_UP!H20:K20)</f>
        <v>#REF!</v>
      </c>
      <c r="M35" s="480">
        <f>SUM('TU 2014'!H14:K14)</f>
        <v>-2973004</v>
      </c>
      <c r="N35" s="480" t="e">
        <f t="shared" si="2"/>
        <v>#REF!</v>
      </c>
      <c r="O35" s="462"/>
    </row>
    <row r="36" spans="1:15" customFormat="1" ht="12.75" customHeight="1">
      <c r="A36" s="468">
        <f>A6</f>
        <v>4174100</v>
      </c>
      <c r="B36" s="469" t="str">
        <f>B6</f>
        <v>Def Rev</v>
      </c>
      <c r="C36" s="418"/>
      <c r="D36" s="418"/>
      <c r="E36" s="470"/>
      <c r="G36" s="414" t="s">
        <v>464</v>
      </c>
      <c r="H36" s="414"/>
      <c r="I36" s="419" t="e">
        <f>C39/1000000</f>
        <v>#REF!</v>
      </c>
      <c r="J36" s="462" t="s">
        <v>401</v>
      </c>
      <c r="K36" s="308" t="s">
        <v>139</v>
      </c>
      <c r="L36" s="480" t="e">
        <f>SUM(TRUE_UP!H22:K22)</f>
        <v>#REF!</v>
      </c>
      <c r="M36" s="480">
        <f>SUM('TU 2014'!H16:K16)</f>
        <v>-1422942.5103176753</v>
      </c>
      <c r="N36" s="480" t="e">
        <f t="shared" si="2"/>
        <v>#REF!</v>
      </c>
      <c r="O36" s="462"/>
    </row>
    <row r="37" spans="1:15" customFormat="1" ht="12.75" customHeight="1">
      <c r="A37" s="420" t="s">
        <v>459</v>
      </c>
      <c r="B37" s="421"/>
      <c r="C37" s="422">
        <f>SUM(TRUE_UP!H49:K49)</f>
        <v>82232859.281087995</v>
      </c>
      <c r="D37" s="422">
        <f>SUM('TU 2014'!H37:K37)</f>
        <v>0</v>
      </c>
      <c r="E37" s="423">
        <f>C37-D37</f>
        <v>82232859.281087995</v>
      </c>
      <c r="G37" s="414" t="s">
        <v>465</v>
      </c>
      <c r="H37" s="414"/>
      <c r="I37" s="419">
        <f>C37/1000000</f>
        <v>82.232859281087997</v>
      </c>
      <c r="J37" s="462" t="s">
        <v>401</v>
      </c>
      <c r="K37" s="308" t="s">
        <v>140</v>
      </c>
      <c r="L37" s="480">
        <f>SUM(TRUE_UP!H26:K26)</f>
        <v>12874927.675318414</v>
      </c>
      <c r="M37" s="480">
        <f>SUM('TU 2014'!H20:K20)</f>
        <v>10873787.322128383</v>
      </c>
      <c r="N37" s="480">
        <f t="shared" si="2"/>
        <v>2001140.3531900309</v>
      </c>
      <c r="O37" s="462"/>
    </row>
    <row r="38" spans="1:15" customFormat="1" ht="12.75" customHeight="1">
      <c r="A38" s="420"/>
      <c r="B38" s="421"/>
      <c r="C38" s="422"/>
      <c r="D38" s="422"/>
      <c r="E38" s="423"/>
      <c r="G38" s="414"/>
      <c r="H38" s="414"/>
      <c r="I38" s="424"/>
      <c r="J38" s="462"/>
      <c r="K38" s="308" t="s">
        <v>141</v>
      </c>
      <c r="L38" s="480">
        <f>SUM(TRUE_UP!H32:K32)</f>
        <v>43799.950000000004</v>
      </c>
      <c r="M38" s="480">
        <f>SUM('TU 2014'!H22:K22)</f>
        <v>475016.76</v>
      </c>
      <c r="N38" s="480">
        <f t="shared" si="2"/>
        <v>-431216.81</v>
      </c>
      <c r="O38" s="462"/>
    </row>
    <row r="39" spans="1:15" customFormat="1" ht="12.75" customHeight="1">
      <c r="A39" s="420" t="s">
        <v>460</v>
      </c>
      <c r="B39" s="421"/>
      <c r="C39" s="422" t="e">
        <f>SUM(TRUE_UP!H47:K47)</f>
        <v>#REF!</v>
      </c>
      <c r="D39" s="422">
        <f>SUM('TU 2014'!H35:K35)</f>
        <v>0</v>
      </c>
      <c r="E39" s="423" t="e">
        <f t="shared" ref="E39" si="3">C39-D39</f>
        <v>#REF!</v>
      </c>
      <c r="G39" s="414" t="s">
        <v>466</v>
      </c>
      <c r="H39" s="414"/>
      <c r="I39" s="424"/>
      <c r="J39" s="462"/>
      <c r="K39" s="308" t="s">
        <v>142</v>
      </c>
      <c r="L39" s="480">
        <f>SUM(TRUE_UP!H34:K34)</f>
        <v>-3378086.1499999994</v>
      </c>
      <c r="M39" s="480">
        <f>SUM('TU 2014'!H24:K24)</f>
        <v>134393.03910653206</v>
      </c>
      <c r="N39" s="480">
        <f t="shared" si="2"/>
        <v>-3512479.1891065314</v>
      </c>
      <c r="O39" s="462"/>
    </row>
    <row r="40" spans="1:15" customFormat="1" ht="12.75" customHeight="1">
      <c r="A40" s="420" t="s">
        <v>467</v>
      </c>
      <c r="B40" s="421"/>
      <c r="C40" s="425" t="e">
        <f>C37-C39</f>
        <v>#REF!</v>
      </c>
      <c r="D40" s="425">
        <f>D37-D39</f>
        <v>0</v>
      </c>
      <c r="E40" s="426" t="e">
        <f t="shared" ref="E40" si="4">E38-E39</f>
        <v>#REF!</v>
      </c>
      <c r="G40" s="416" t="str">
        <f>D35</f>
        <v>APR</v>
      </c>
      <c r="H40" s="415">
        <f>D34</f>
        <v>0</v>
      </c>
      <c r="I40" s="462"/>
      <c r="J40" s="462"/>
      <c r="K40" s="316" t="s">
        <v>475</v>
      </c>
      <c r="L40" s="481" t="e">
        <f>SUM(L33:L39)</f>
        <v>#REF!</v>
      </c>
      <c r="M40" s="481">
        <f>SUM(M33:M39)</f>
        <v>166336336.18091723</v>
      </c>
      <c r="N40" s="481" t="e">
        <f>SUM(N33:N39)</f>
        <v>#REF!</v>
      </c>
      <c r="O40" s="462"/>
    </row>
    <row r="41" spans="1:15" customFormat="1" ht="12.75" customHeight="1">
      <c r="A41" s="420" t="s">
        <v>205</v>
      </c>
      <c r="B41" s="421"/>
      <c r="C41" s="422" t="e">
        <f>SUM(TRUE_UP!H62:K62)</f>
        <v>#REF!</v>
      </c>
      <c r="D41" s="422">
        <f>SUM('TU 2014'!H50:K50)</f>
        <v>0</v>
      </c>
      <c r="E41" s="423" t="e">
        <f t="shared" ref="E41:E42" si="5">C41-D41</f>
        <v>#REF!</v>
      </c>
      <c r="G41" s="414" t="str">
        <f>G35</f>
        <v>YTD Over/(Under) of</v>
      </c>
      <c r="H41" s="414"/>
      <c r="I41" s="419">
        <f>D40/1000000</f>
        <v>0</v>
      </c>
      <c r="J41" s="462" t="s">
        <v>401</v>
      </c>
      <c r="K41" s="378" t="s">
        <v>182</v>
      </c>
      <c r="L41" s="482">
        <f>L11</f>
        <v>0.95046580000000003</v>
      </c>
      <c r="M41" s="482">
        <f>M11</f>
        <v>-190942.65</v>
      </c>
      <c r="N41" s="483"/>
      <c r="O41" s="462"/>
    </row>
    <row r="42" spans="1:15" customFormat="1" ht="12.75" customHeight="1">
      <c r="A42" s="420" t="s">
        <v>468</v>
      </c>
      <c r="B42" s="421"/>
      <c r="C42" s="427" t="e">
        <f>SUM(C40:C41)</f>
        <v>#REF!</v>
      </c>
      <c r="D42" s="427">
        <f>SUM(D40:D41)</f>
        <v>0</v>
      </c>
      <c r="E42" s="428" t="e">
        <f t="shared" si="5"/>
        <v>#REF!</v>
      </c>
      <c r="G42" s="414" t="s">
        <v>464</v>
      </c>
      <c r="H42" s="414"/>
      <c r="I42" s="419">
        <f>D39/1000000</f>
        <v>0</v>
      </c>
      <c r="J42" s="462" t="s">
        <v>401</v>
      </c>
      <c r="K42" s="389" t="s">
        <v>476</v>
      </c>
      <c r="L42" s="484" t="e">
        <f>L40*L41</f>
        <v>#REF!</v>
      </c>
      <c r="M42" s="484">
        <f>M40*M41</f>
        <v>-31760700821675.215</v>
      </c>
      <c r="N42" s="484" t="e">
        <f>L42-M42</f>
        <v>#REF!</v>
      </c>
      <c r="O42" s="462"/>
    </row>
    <row r="43" spans="1:15" customFormat="1" ht="12.75" customHeight="1">
      <c r="A43" s="420"/>
      <c r="B43" s="421"/>
      <c r="C43" s="431"/>
      <c r="D43" s="431"/>
      <c r="E43" s="459"/>
      <c r="G43" s="414" t="s">
        <v>465</v>
      </c>
      <c r="H43" s="414"/>
      <c r="I43" s="419">
        <f>D37/1000000</f>
        <v>0</v>
      </c>
      <c r="J43" s="462" t="s">
        <v>401</v>
      </c>
      <c r="K43" s="471"/>
      <c r="L43" s="480"/>
      <c r="M43" s="480"/>
      <c r="N43" s="480"/>
      <c r="O43" s="462"/>
    </row>
    <row r="44" spans="1:15" customFormat="1" ht="12.75" customHeight="1" thickBot="1">
      <c r="A44" s="458"/>
      <c r="B44" s="418"/>
      <c r="C44" s="431"/>
      <c r="D44" s="431"/>
      <c r="E44" s="459"/>
      <c r="G44" s="1019" t="s">
        <v>487</v>
      </c>
      <c r="H44" s="1020"/>
      <c r="I44" s="1020"/>
      <c r="J44" s="1020"/>
      <c r="K44" s="389" t="s">
        <v>126</v>
      </c>
      <c r="L44" s="480">
        <f>SUM(TRUE_UP!H44:K44)</f>
        <v>0</v>
      </c>
      <c r="M44" s="480">
        <f>SUM('TU 2014'!H32:K32)</f>
        <v>3.8082753600000001</v>
      </c>
      <c r="N44" s="480">
        <f>L44-M44</f>
        <v>-3.8082753600000001</v>
      </c>
      <c r="O44" s="411"/>
    </row>
    <row r="45" spans="1:15" customFormat="1" ht="12.75" customHeight="1">
      <c r="A45" s="522"/>
      <c r="B45" s="465"/>
      <c r="C45" s="460"/>
      <c r="D45" s="460"/>
      <c r="E45" s="470"/>
      <c r="G45" s="1020"/>
      <c r="H45" s="1020"/>
      <c r="I45" s="1020"/>
      <c r="J45" s="1020"/>
      <c r="K45" s="438"/>
      <c r="L45" s="489"/>
      <c r="M45" s="490"/>
      <c r="N45" s="491"/>
      <c r="O45" s="485" t="s">
        <v>473</v>
      </c>
    </row>
    <row r="46" spans="1:15" customFormat="1" ht="12.75" customHeight="1" thickBot="1">
      <c r="A46" s="516"/>
      <c r="B46" s="517"/>
      <c r="C46" s="460"/>
      <c r="D46" s="460"/>
      <c r="E46" s="518"/>
      <c r="G46" s="1020"/>
      <c r="H46" s="1020"/>
      <c r="I46" s="1020"/>
      <c r="J46" s="1020"/>
      <c r="K46" s="378" t="s">
        <v>104</v>
      </c>
      <c r="L46" s="486" t="e">
        <f>L42+L44</f>
        <v>#REF!</v>
      </c>
      <c r="M46" s="486">
        <f>M42+M44</f>
        <v>-31760700821671.406</v>
      </c>
      <c r="N46" s="486" t="e">
        <f>N42+N44</f>
        <v>#REF!</v>
      </c>
      <c r="O46" s="591" t="e">
        <f>E39</f>
        <v>#REF!</v>
      </c>
    </row>
    <row r="47" spans="1:15" customFormat="1" ht="13.5" thickBot="1">
      <c r="A47" s="516"/>
      <c r="B47" s="517"/>
      <c r="C47" s="460"/>
      <c r="D47" s="460"/>
      <c r="E47" s="518"/>
      <c r="G47" s="1020"/>
      <c r="H47" s="1020"/>
      <c r="I47" s="1020"/>
      <c r="J47" s="1020"/>
      <c r="K47" s="471"/>
      <c r="L47" s="398"/>
      <c r="M47" s="398"/>
      <c r="N47" s="398"/>
      <c r="O47" s="488" t="e">
        <f>ROUND(N46,0)=ROUND(O46,0)</f>
        <v>#REF!</v>
      </c>
    </row>
    <row r="48" spans="1:15" customFormat="1" ht="12.75" customHeight="1" thickBot="1">
      <c r="A48" s="519"/>
      <c r="B48" s="520"/>
      <c r="C48" s="461"/>
      <c r="D48" s="461"/>
      <c r="E48" s="521"/>
      <c r="F48" s="493"/>
      <c r="G48" s="414"/>
      <c r="I48" s="494"/>
      <c r="K48" s="495"/>
      <c r="L48" s="514"/>
      <c r="M48" s="514"/>
      <c r="N48" s="514"/>
      <c r="O48" s="515"/>
    </row>
    <row r="49" spans="1:11" customFormat="1">
      <c r="A49" s="411"/>
      <c r="B49" s="411"/>
      <c r="C49" s="412"/>
      <c r="D49" s="412"/>
      <c r="E49" s="411"/>
      <c r="G49" s="414"/>
      <c r="H49" s="414"/>
      <c r="I49" s="424"/>
    </row>
    <row r="50" spans="1:11" ht="13.5" thickBot="1">
      <c r="A50" s="531" t="s">
        <v>495</v>
      </c>
      <c r="K50" s="411"/>
    </row>
    <row r="51" spans="1:11">
      <c r="A51" s="1023" t="s">
        <v>469</v>
      </c>
      <c r="B51" s="1024"/>
      <c r="C51" s="1024"/>
      <c r="D51" s="1024"/>
      <c r="E51" s="1025"/>
      <c r="G51" s="414" t="str">
        <f>G33</f>
        <v>The variance is due to the following:</v>
      </c>
      <c r="H51"/>
      <c r="I51" s="494"/>
      <c r="J51"/>
      <c r="K51" s="411"/>
    </row>
    <row r="52" spans="1:11">
      <c r="A52" s="464" t="s">
        <v>477</v>
      </c>
      <c r="B52" s="465"/>
      <c r="C52" s="415">
        <f>C21</f>
        <v>2017</v>
      </c>
      <c r="D52" s="549">
        <f>D34</f>
        <v>0</v>
      </c>
      <c r="E52" s="470"/>
      <c r="G52" s="414"/>
      <c r="H52" s="414"/>
      <c r="I52" s="424"/>
      <c r="J52"/>
    </row>
    <row r="53" spans="1:11">
      <c r="A53" s="588">
        <f>A22</f>
        <v>2510500</v>
      </c>
      <c r="B53" s="589" t="str">
        <f>B22</f>
        <v>Under</v>
      </c>
      <c r="C53" s="418" t="str">
        <f>C22</f>
        <v>APR</v>
      </c>
      <c r="D53" s="550" t="str">
        <f>'TU 2014'!S7</f>
        <v>DEC</v>
      </c>
      <c r="E53" s="417" t="s">
        <v>122</v>
      </c>
      <c r="G53" s="414" t="str">
        <f>A55</f>
        <v>Prior Periods</v>
      </c>
      <c r="H53" s="1026" t="s">
        <v>497</v>
      </c>
      <c r="I53" s="419" t="e">
        <f>E55/1000000</f>
        <v>#REF!</v>
      </c>
      <c r="J53" s="523" t="s">
        <v>401</v>
      </c>
      <c r="K53" s="411"/>
    </row>
    <row r="54" spans="1:11">
      <c r="A54" s="468">
        <f>A23</f>
        <v>3327200</v>
      </c>
      <c r="B54" s="469" t="str">
        <f>B23</f>
        <v>Over</v>
      </c>
      <c r="C54" s="418"/>
      <c r="D54" s="550"/>
      <c r="E54" s="470"/>
      <c r="G54" s="414"/>
      <c r="H54" s="1027"/>
      <c r="I54" s="419"/>
      <c r="J54" s="523"/>
      <c r="K54" s="411"/>
    </row>
    <row r="55" spans="1:11" ht="12.75" customHeight="1">
      <c r="A55" s="420" t="s">
        <v>485</v>
      </c>
      <c r="B55" s="421"/>
      <c r="C55" s="422" t="e">
        <f>SUM(TRUE_UP!K64:K72)</f>
        <v>#REF!</v>
      </c>
      <c r="D55" s="551">
        <f>SUM('TU 2014'!S52:S58)</f>
        <v>4575482.4875247404</v>
      </c>
      <c r="E55" s="435" t="e">
        <f>C55-D55</f>
        <v>#REF!</v>
      </c>
      <c r="G55" s="414" t="str">
        <f>A57</f>
        <v>Current Month</v>
      </c>
      <c r="H55" s="1027" t="s">
        <v>498</v>
      </c>
      <c r="I55" s="419"/>
      <c r="J55" s="523"/>
      <c r="K55" s="411"/>
    </row>
    <row r="56" spans="1:11">
      <c r="A56" s="420"/>
      <c r="B56" s="421"/>
      <c r="C56" s="422"/>
      <c r="D56" s="551"/>
      <c r="E56" s="423"/>
      <c r="G56"/>
      <c r="H56" s="1028"/>
      <c r="I56" s="419" t="e">
        <f>E57/1000000</f>
        <v>#REF!</v>
      </c>
      <c r="J56" s="398" t="s">
        <v>401</v>
      </c>
    </row>
    <row r="57" spans="1:11">
      <c r="A57" s="420" t="s">
        <v>486</v>
      </c>
      <c r="B57" s="421"/>
      <c r="C57" s="434" t="e">
        <f>SUM(TRUE_UP!K60:K62)</f>
        <v>#REF!</v>
      </c>
      <c r="D57" s="551">
        <f>SUM('TU 2014'!S48:S50)</f>
        <v>39389635.819081597</v>
      </c>
      <c r="E57" s="435" t="e">
        <f>C57-D57</f>
        <v>#REF!</v>
      </c>
      <c r="I57" s="419"/>
    </row>
    <row r="58" spans="1:11">
      <c r="A58" s="420"/>
      <c r="B58" s="421"/>
      <c r="C58" s="434"/>
      <c r="D58" s="551"/>
      <c r="E58" s="435"/>
      <c r="G58" s="524" t="s">
        <v>5</v>
      </c>
      <c r="I58" s="419" t="e">
        <f>SUM(I53:I56)</f>
        <v>#REF!</v>
      </c>
      <c r="J58" s="524" t="s">
        <v>401</v>
      </c>
    </row>
    <row r="59" spans="1:11" ht="13.5" thickBot="1">
      <c r="A59" s="429" t="s">
        <v>474</v>
      </c>
      <c r="B59" s="430"/>
      <c r="C59" s="436" t="e">
        <f>C55+C57</f>
        <v>#REF!</v>
      </c>
      <c r="D59" s="436">
        <f>D55+D57</f>
        <v>43965118.306606337</v>
      </c>
      <c r="E59" s="437" t="e">
        <f>C59-D59</f>
        <v>#REF!</v>
      </c>
    </row>
    <row r="60" spans="1:11" s="438" customFormat="1">
      <c r="C60" s="532"/>
      <c r="D60" s="532"/>
    </row>
    <row r="61" spans="1:11" s="438" customFormat="1" hidden="1">
      <c r="C61" s="532"/>
      <c r="D61" s="532"/>
    </row>
    <row r="62" spans="1:11" hidden="1"/>
    <row r="63" spans="1:11" hidden="1"/>
    <row r="64" spans="1:11" hidden="1"/>
    <row r="65" spans="1:10" hidden="1"/>
    <row r="66" spans="1:10" hidden="1"/>
    <row r="67" spans="1:10" hidden="1"/>
    <row r="68" spans="1:10" hidden="1"/>
    <row r="69" spans="1:10" hidden="1"/>
    <row r="70" spans="1:10" hidden="1"/>
    <row r="71" spans="1:10" hidden="1"/>
    <row r="72" spans="1:10" ht="13.5" thickBot="1">
      <c r="A72" s="524" t="s">
        <v>496</v>
      </c>
    </row>
    <row r="73" spans="1:10">
      <c r="A73" s="1023" t="s">
        <v>469</v>
      </c>
      <c r="B73" s="1024"/>
      <c r="C73" s="1024"/>
      <c r="D73" s="1024"/>
      <c r="E73" s="1025"/>
      <c r="G73" s="414" t="str">
        <f>G102</f>
        <v>The variance is due to the following:</v>
      </c>
      <c r="H73"/>
      <c r="I73" s="494"/>
      <c r="J73"/>
    </row>
    <row r="74" spans="1:10">
      <c r="A74" s="464" t="s">
        <v>477</v>
      </c>
      <c r="B74" s="465"/>
      <c r="C74" s="415">
        <f>C103</f>
        <v>2017</v>
      </c>
      <c r="D74" s="415">
        <f>TRUE_UP!H8</f>
        <v>2017</v>
      </c>
      <c r="E74" s="470"/>
      <c r="G74" s="414"/>
      <c r="H74" s="414"/>
      <c r="I74" s="424"/>
      <c r="J74"/>
    </row>
    <row r="75" spans="1:10">
      <c r="A75" s="588">
        <f>A104</f>
        <v>2510500</v>
      </c>
      <c r="B75" s="589" t="str">
        <f>B104</f>
        <v>Under</v>
      </c>
      <c r="C75" s="415" t="str">
        <f>C104</f>
        <v>APR</v>
      </c>
      <c r="D75" s="418" t="str">
        <f>D22</f>
        <v>MAR</v>
      </c>
      <c r="E75" s="417" t="s">
        <v>122</v>
      </c>
      <c r="G75" s="414" t="str">
        <f>A77</f>
        <v>Prior Periods</v>
      </c>
      <c r="H75" s="1026" t="s">
        <v>497</v>
      </c>
      <c r="I75" s="419" t="e">
        <f>E77/1000000</f>
        <v>#REF!</v>
      </c>
      <c r="J75" s="523" t="s">
        <v>401</v>
      </c>
    </row>
    <row r="76" spans="1:10">
      <c r="A76" s="468">
        <f>A105</f>
        <v>3327200</v>
      </c>
      <c r="B76" s="469" t="str">
        <f>B105</f>
        <v>Over</v>
      </c>
      <c r="C76" s="418"/>
      <c r="D76" s="418"/>
      <c r="E76" s="470"/>
      <c r="G76" s="414"/>
      <c r="H76" s="1027"/>
      <c r="I76" s="419"/>
      <c r="J76" s="523"/>
    </row>
    <row r="77" spans="1:10">
      <c r="A77" s="420" t="s">
        <v>485</v>
      </c>
      <c r="B77" s="421"/>
      <c r="C77" s="422" t="e">
        <f>SUM(TRUE_UP!K64:K72)</f>
        <v>#REF!</v>
      </c>
      <c r="D77" s="422" t="e">
        <f>SUM(TRUE_UP!J64:J72)</f>
        <v>#REF!</v>
      </c>
      <c r="E77" s="435" t="e">
        <f>C77-D77</f>
        <v>#REF!</v>
      </c>
      <c r="G77" s="414" t="str">
        <f>A79</f>
        <v>Current Month</v>
      </c>
      <c r="H77" s="1027" t="s">
        <v>498</v>
      </c>
      <c r="I77" s="419"/>
      <c r="J77" s="523"/>
    </row>
    <row r="78" spans="1:10">
      <c r="A78" s="420"/>
      <c r="B78" s="421"/>
      <c r="C78" s="422"/>
      <c r="D78" s="422"/>
      <c r="E78" s="423"/>
      <c r="G78"/>
      <c r="H78" s="1028"/>
      <c r="I78" s="419" t="e">
        <f>E79/1000000</f>
        <v>#REF!</v>
      </c>
      <c r="J78" s="398" t="s">
        <v>401</v>
      </c>
    </row>
    <row r="79" spans="1:10">
      <c r="A79" s="420" t="s">
        <v>486</v>
      </c>
      <c r="B79" s="421"/>
      <c r="C79" s="434" t="e">
        <f>SUM(TRUE_UP!K60:K62)</f>
        <v>#REF!</v>
      </c>
      <c r="D79" s="422" t="e">
        <f>SUM(TRUE_UP!J60:J62)</f>
        <v>#REF!</v>
      </c>
      <c r="E79" s="435" t="e">
        <f>C79-D79</f>
        <v>#REF!</v>
      </c>
      <c r="I79" s="419"/>
    </row>
    <row r="80" spans="1:10">
      <c r="A80" s="420"/>
      <c r="B80" s="421"/>
      <c r="C80" s="434"/>
      <c r="D80" s="422"/>
      <c r="E80" s="435"/>
      <c r="G80" s="524" t="s">
        <v>5</v>
      </c>
      <c r="I80" s="419" t="e">
        <f>SUM(I75:I78)</f>
        <v>#REF!</v>
      </c>
      <c r="J80" s="524" t="s">
        <v>401</v>
      </c>
    </row>
    <row r="81" spans="1:15" ht="13.5" thickBot="1">
      <c r="A81" s="429" t="s">
        <v>474</v>
      </c>
      <c r="B81" s="430"/>
      <c r="C81" s="436" t="e">
        <f>C77+C79</f>
        <v>#REF!</v>
      </c>
      <c r="D81" s="436" t="e">
        <f>D77+D79</f>
        <v>#REF!</v>
      </c>
      <c r="E81" s="437" t="e">
        <f>C81-D81</f>
        <v>#REF!</v>
      </c>
    </row>
    <row r="82" spans="1:15">
      <c r="A82" s="421"/>
      <c r="B82" s="421"/>
      <c r="C82" s="533"/>
      <c r="D82" s="533"/>
      <c r="E82" s="533"/>
    </row>
    <row r="83" spans="1:15" s="511" customFormat="1">
      <c r="A83" s="524" t="s">
        <v>492</v>
      </c>
      <c r="C83" s="510"/>
      <c r="D83" s="510"/>
    </row>
    <row r="84" spans="1:15" ht="13.5" hidden="1" thickBot="1">
      <c r="K84" s="534"/>
      <c r="L84" s="535">
        <f>L1</f>
        <v>2017</v>
      </c>
      <c r="M84" s="535">
        <f>M1</f>
        <v>0</v>
      </c>
      <c r="N84" s="536" t="s">
        <v>122</v>
      </c>
      <c r="O84" s="536" t="s">
        <v>499</v>
      </c>
    </row>
    <row r="85" spans="1:15" ht="13.5" hidden="1" thickBot="1">
      <c r="A85" s="1016" t="s">
        <v>490</v>
      </c>
      <c r="B85" s="1017"/>
      <c r="C85" s="1017"/>
      <c r="D85" s="1017"/>
      <c r="E85" s="1018"/>
      <c r="F85" s="463"/>
      <c r="G85" s="414" t="s">
        <v>462</v>
      </c>
      <c r="H85" s="462"/>
      <c r="I85" s="462"/>
      <c r="J85" s="462"/>
      <c r="K85" s="513" t="s">
        <v>491</v>
      </c>
      <c r="L85" s="478" t="str">
        <f>L32</f>
        <v>APR</v>
      </c>
      <c r="M85" s="478" t="str">
        <f>M32</f>
        <v>APR</v>
      </c>
      <c r="N85" s="478"/>
      <c r="O85" s="462"/>
    </row>
    <row r="86" spans="1:15" hidden="1">
      <c r="A86" s="464" t="s">
        <v>477</v>
      </c>
      <c r="B86" s="465"/>
      <c r="C86" s="415">
        <f>C34</f>
        <v>2017</v>
      </c>
      <c r="D86" s="415">
        <f>D34</f>
        <v>0</v>
      </c>
      <c r="E86" s="466"/>
      <c r="F86" s="467"/>
      <c r="G86" s="416" t="str">
        <f>C87</f>
        <v>APR</v>
      </c>
      <c r="H86" s="415">
        <f>C86</f>
        <v>2017</v>
      </c>
      <c r="I86" s="462"/>
      <c r="J86" s="462"/>
      <c r="K86" s="308" t="s">
        <v>341</v>
      </c>
      <c r="L86" s="479">
        <f>SUM(TRUE_UP!K10:M10)</f>
        <v>19913837.16</v>
      </c>
      <c r="M86" s="479">
        <f>SUM('TU 2014'!K10:M10)</f>
        <v>48913398.700000003</v>
      </c>
      <c r="N86" s="479">
        <f>L86-M86</f>
        <v>-28999561.540000003</v>
      </c>
      <c r="O86" s="462"/>
    </row>
    <row r="87" spans="1:15" hidden="1">
      <c r="A87" s="588">
        <v>5111000</v>
      </c>
      <c r="B87" s="589" t="s">
        <v>478</v>
      </c>
      <c r="C87" s="415" t="str">
        <f>C35</f>
        <v>APR</v>
      </c>
      <c r="D87" s="415" t="str">
        <f>D35</f>
        <v>APR</v>
      </c>
      <c r="E87" s="417" t="s">
        <v>122</v>
      </c>
      <c r="F87" s="418"/>
      <c r="G87" s="414" t="s">
        <v>463</v>
      </c>
      <c r="H87" s="414"/>
      <c r="I87" s="419" t="e">
        <f>C92/1000000</f>
        <v>#REF!</v>
      </c>
      <c r="J87" s="462" t="s">
        <v>401</v>
      </c>
      <c r="K87" s="308" t="s">
        <v>342</v>
      </c>
      <c r="L87" s="480">
        <f>SUM(TRUE_UP!K12:M12)</f>
        <v>331800</v>
      </c>
      <c r="M87" s="480">
        <f>SUM('TU 2014'!K12:M12)</f>
        <v>70874792.200000003</v>
      </c>
      <c r="N87" s="480">
        <f t="shared" ref="N87:N92" si="6">L87-M87</f>
        <v>-70542992.200000003</v>
      </c>
      <c r="O87" s="462"/>
    </row>
    <row r="88" spans="1:15" hidden="1">
      <c r="A88" s="468">
        <v>4174100</v>
      </c>
      <c r="B88" s="469" t="s">
        <v>479</v>
      </c>
      <c r="C88" s="418"/>
      <c r="D88" s="418"/>
      <c r="E88" s="466"/>
      <c r="F88" s="467"/>
      <c r="G88" s="414" t="s">
        <v>464</v>
      </c>
      <c r="H88" s="414"/>
      <c r="I88" s="419" t="e">
        <f>C91/1000000</f>
        <v>#REF!</v>
      </c>
      <c r="J88" s="462" t="s">
        <v>401</v>
      </c>
      <c r="K88" s="308" t="s">
        <v>99</v>
      </c>
      <c r="L88" s="480" t="e">
        <f>SUM(TRUE_UP!K20:M20)</f>
        <v>#REF!</v>
      </c>
      <c r="M88" s="480">
        <f>SUM('TU 2014'!K14:M14)</f>
        <v>-2168223</v>
      </c>
      <c r="N88" s="480" t="e">
        <f t="shared" si="6"/>
        <v>#REF!</v>
      </c>
      <c r="O88" s="462"/>
    </row>
    <row r="89" spans="1:15" hidden="1">
      <c r="A89" s="420" t="s">
        <v>459</v>
      </c>
      <c r="B89" s="421"/>
      <c r="C89" s="422">
        <f>SUM(TRUE_UP!K49:M49)</f>
        <v>72279887.574055195</v>
      </c>
      <c r="D89" s="422">
        <f>SUM('TU 2014'!K37:M37)</f>
        <v>0</v>
      </c>
      <c r="E89" s="423">
        <f>C89-D89</f>
        <v>72279887.574055195</v>
      </c>
      <c r="F89" s="422"/>
      <c r="G89" s="414" t="s">
        <v>465</v>
      </c>
      <c r="H89" s="414"/>
      <c r="I89" s="419">
        <f>C89/1000000</f>
        <v>72.279887574055195</v>
      </c>
      <c r="J89" s="462" t="s">
        <v>401</v>
      </c>
      <c r="K89" s="308" t="s">
        <v>139</v>
      </c>
      <c r="L89" s="480" t="e">
        <f>SUM(TRUE_UP!K22:M22)</f>
        <v>#REF!</v>
      </c>
      <c r="M89" s="480">
        <f>SUM('TU 2014'!K16:M16)</f>
        <v>-1023194.0507999195</v>
      </c>
      <c r="N89" s="480" t="e">
        <f t="shared" si="6"/>
        <v>#REF!</v>
      </c>
      <c r="O89" s="462"/>
    </row>
    <row r="90" spans="1:15" hidden="1">
      <c r="A90" s="420"/>
      <c r="B90" s="421"/>
      <c r="C90" s="465"/>
      <c r="D90" s="422"/>
      <c r="E90" s="470"/>
      <c r="F90" s="422"/>
      <c r="G90" s="414"/>
      <c r="H90" s="414"/>
      <c r="I90" s="424"/>
      <c r="J90" s="462"/>
      <c r="K90" s="308" t="s">
        <v>140</v>
      </c>
      <c r="L90" s="480">
        <f>SUM(TRUE_UP!K26:M26)</f>
        <v>9195207.4725311995</v>
      </c>
      <c r="M90" s="480">
        <f>SUM('TU 2014'!K20:M20)</f>
        <v>9111663.2198954895</v>
      </c>
      <c r="N90" s="480">
        <f t="shared" si="6"/>
        <v>83544.252635709941</v>
      </c>
      <c r="O90" s="462"/>
    </row>
    <row r="91" spans="1:15" hidden="1">
      <c r="A91" s="420" t="s">
        <v>460</v>
      </c>
      <c r="B91" s="421"/>
      <c r="C91" s="422" t="e">
        <f>SUM(TRUE_UP!K47:M47)</f>
        <v>#REF!</v>
      </c>
      <c r="D91" s="422">
        <f>SUM('TU 2014'!K35:M35)</f>
        <v>0</v>
      </c>
      <c r="E91" s="423" t="e">
        <f>C91-D91</f>
        <v>#REF!</v>
      </c>
      <c r="F91" s="422"/>
      <c r="G91" s="414" t="s">
        <v>466</v>
      </c>
      <c r="H91" s="414"/>
      <c r="I91" s="424"/>
      <c r="J91" s="462"/>
      <c r="K91" s="308" t="s">
        <v>141</v>
      </c>
      <c r="L91" s="480">
        <f>SUM(TRUE_UP!K32:M32)</f>
        <v>886496.52</v>
      </c>
      <c r="M91" s="480">
        <f>SUM('TU 2014'!K22:M22)</f>
        <v>189671.46000000002</v>
      </c>
      <c r="N91" s="480">
        <f t="shared" si="6"/>
        <v>696825.06</v>
      </c>
      <c r="O91" s="462"/>
    </row>
    <row r="92" spans="1:15" hidden="1">
      <c r="A92" s="420" t="s">
        <v>467</v>
      </c>
      <c r="B92" s="421"/>
      <c r="C92" s="425" t="e">
        <f>C89-C91</f>
        <v>#REF!</v>
      </c>
      <c r="D92" s="425">
        <f>D89-D91</f>
        <v>0</v>
      </c>
      <c r="E92" s="426" t="e">
        <f>E89-E91</f>
        <v>#REF!</v>
      </c>
      <c r="F92" s="422"/>
      <c r="G92" s="416" t="str">
        <f>D87</f>
        <v>APR</v>
      </c>
      <c r="H92" s="415">
        <f>D86</f>
        <v>0</v>
      </c>
      <c r="I92" s="462"/>
      <c r="J92" s="462"/>
      <c r="K92" s="308" t="s">
        <v>142</v>
      </c>
      <c r="L92" s="480">
        <f>SUM(TRUE_UP!K34:M34)</f>
        <v>-1509060.97</v>
      </c>
      <c r="M92" s="480">
        <f>SUM('TU 2014'!K24:M24)</f>
        <v>161484.60739963764</v>
      </c>
      <c r="N92" s="480">
        <f t="shared" si="6"/>
        <v>-1670545.5773996376</v>
      </c>
      <c r="O92" s="462"/>
    </row>
    <row r="93" spans="1:15" hidden="1">
      <c r="A93" s="420" t="s">
        <v>205</v>
      </c>
      <c r="B93" s="421"/>
      <c r="C93" s="422" t="e">
        <f>SUM(TRUE_UP!K62:M62)</f>
        <v>#REF!</v>
      </c>
      <c r="D93" s="422">
        <f>SUM('TU 2014'!K50:M50)</f>
        <v>0</v>
      </c>
      <c r="E93" s="423" t="e">
        <f t="shared" ref="E93:E94" si="7">C93-D93</f>
        <v>#REF!</v>
      </c>
      <c r="F93" s="422"/>
      <c r="G93" s="414" t="str">
        <f>G87</f>
        <v>Current Month Over/(Under) of</v>
      </c>
      <c r="H93" s="414"/>
      <c r="I93" s="419">
        <f>D92/1000000</f>
        <v>0</v>
      </c>
      <c r="J93" s="462" t="s">
        <v>401</v>
      </c>
      <c r="K93" s="316" t="s">
        <v>475</v>
      </c>
      <c r="L93" s="481" t="e">
        <f>SUM(L86:L92)</f>
        <v>#REF!</v>
      </c>
      <c r="M93" s="481">
        <f>SUM(M86:M92)</f>
        <v>126059593.13649522</v>
      </c>
      <c r="N93" s="481" t="e">
        <f>SUM(N86:N92)</f>
        <v>#REF!</v>
      </c>
      <c r="O93" s="462"/>
    </row>
    <row r="94" spans="1:15" hidden="1">
      <c r="A94" s="420" t="s">
        <v>468</v>
      </c>
      <c r="B94" s="421"/>
      <c r="C94" s="427" t="e">
        <f>SUM(C92:C93)</f>
        <v>#REF!</v>
      </c>
      <c r="D94" s="427">
        <f>SUM(D92:D93)</f>
        <v>0</v>
      </c>
      <c r="E94" s="428" t="e">
        <f t="shared" si="7"/>
        <v>#REF!</v>
      </c>
      <c r="F94" s="422"/>
      <c r="G94" s="414" t="s">
        <v>464</v>
      </c>
      <c r="H94" s="414"/>
      <c r="I94" s="419">
        <f>D91/1000000</f>
        <v>0</v>
      </c>
      <c r="J94" s="462" t="s">
        <v>401</v>
      </c>
      <c r="K94" s="378" t="s">
        <v>182</v>
      </c>
      <c r="L94" s="482">
        <f>L11</f>
        <v>0.95046580000000003</v>
      </c>
      <c r="M94" s="482">
        <f>M11</f>
        <v>-190942.65</v>
      </c>
      <c r="N94" s="483"/>
      <c r="O94" s="462"/>
    </row>
    <row r="95" spans="1:15" hidden="1">
      <c r="A95" s="420"/>
      <c r="B95" s="421"/>
      <c r="C95" s="431"/>
      <c r="D95" s="431"/>
      <c r="E95" s="459"/>
      <c r="F95" s="462"/>
      <c r="G95" s="414" t="s">
        <v>465</v>
      </c>
      <c r="H95" s="414"/>
      <c r="I95" s="419">
        <f>D89/1000000</f>
        <v>0</v>
      </c>
      <c r="J95" s="462" t="s">
        <v>401</v>
      </c>
      <c r="K95" s="389" t="s">
        <v>476</v>
      </c>
      <c r="L95" s="480" t="e">
        <f>L93*L94</f>
        <v>#REF!</v>
      </c>
      <c r="M95" s="484">
        <f>M93*M94</f>
        <v>-24070152771404.207</v>
      </c>
      <c r="N95" s="484" t="e">
        <f>L95-M95</f>
        <v>#REF!</v>
      </c>
      <c r="O95" s="462"/>
    </row>
    <row r="96" spans="1:15" hidden="1">
      <c r="A96" s="458"/>
      <c r="B96" s="418"/>
      <c r="C96" s="431"/>
      <c r="D96" s="431"/>
      <c r="E96" s="459"/>
      <c r="F96" s="431"/>
      <c r="G96" s="1019" t="s">
        <v>487</v>
      </c>
      <c r="H96" s="1020"/>
      <c r="I96" s="1020"/>
      <c r="J96" s="1020"/>
      <c r="K96" s="471"/>
      <c r="L96" s="480"/>
      <c r="M96" s="480"/>
      <c r="N96" s="480"/>
      <c r="O96" s="462"/>
    </row>
    <row r="97" spans="1:15" ht="13.5" hidden="1" thickBot="1">
      <c r="A97" s="472"/>
      <c r="B97" s="467"/>
      <c r="C97" s="460"/>
      <c r="D97" s="460"/>
      <c r="E97" s="466"/>
      <c r="F97" s="462"/>
      <c r="G97" s="1020"/>
      <c r="H97" s="1020"/>
      <c r="I97" s="1020"/>
      <c r="J97" s="1020"/>
      <c r="K97" s="389" t="s">
        <v>126</v>
      </c>
      <c r="L97" s="480">
        <f>SUM(TRUE_UP!K44:M44)</f>
        <v>0</v>
      </c>
      <c r="M97" s="480">
        <f>SUM('TU 2014'!K32:M32)</f>
        <v>2.8562065200000002</v>
      </c>
      <c r="N97" s="480">
        <f>L97-M97</f>
        <v>-2.8562065200000002</v>
      </c>
    </row>
    <row r="98" spans="1:15" hidden="1">
      <c r="A98" s="472"/>
      <c r="B98" s="467"/>
      <c r="C98" s="460"/>
      <c r="D98" s="460"/>
      <c r="E98" s="466"/>
      <c r="F98" s="462"/>
      <c r="G98" s="1020"/>
      <c r="H98" s="1020"/>
      <c r="I98" s="1020"/>
      <c r="J98" s="1020"/>
      <c r="L98" s="489"/>
      <c r="M98" s="490"/>
      <c r="N98" s="491"/>
      <c r="O98" s="485" t="s">
        <v>473</v>
      </c>
    </row>
    <row r="99" spans="1:15" ht="13.5" hidden="1" thickBot="1">
      <c r="A99" s="473"/>
      <c r="B99" s="474"/>
      <c r="C99" s="461"/>
      <c r="D99" s="461"/>
      <c r="E99" s="475"/>
      <c r="F99" s="462"/>
      <c r="G99" s="1020"/>
      <c r="H99" s="1020"/>
      <c r="I99" s="1020"/>
      <c r="J99" s="1020"/>
      <c r="K99" s="378" t="s">
        <v>104</v>
      </c>
      <c r="L99" s="486" t="e">
        <f>L95+L97</f>
        <v>#REF!</v>
      </c>
      <c r="M99" s="486">
        <f>M95+M97</f>
        <v>-24070152771401.352</v>
      </c>
      <c r="N99" s="486" t="e">
        <f>N95+N97</f>
        <v>#REF!</v>
      </c>
      <c r="O99" s="487" t="e">
        <f>E91</f>
        <v>#REF!</v>
      </c>
    </row>
    <row r="100" spans="1:15" ht="13.5" hidden="1" thickBot="1">
      <c r="O100" s="488" t="e">
        <f>ROUND(N99,0)=ROUND(O99,0)</f>
        <v>#REF!</v>
      </c>
    </row>
    <row r="101" spans="1:15" ht="13.5" hidden="1" thickBot="1"/>
    <row r="102" spans="1:15" hidden="1">
      <c r="A102" s="1023" t="s">
        <v>469</v>
      </c>
      <c r="B102" s="1024"/>
      <c r="C102" s="1024"/>
      <c r="D102" s="1024"/>
      <c r="E102" s="1025"/>
      <c r="G102" s="414" t="str">
        <f>G51</f>
        <v>The variance is due to the following:</v>
      </c>
      <c r="H102"/>
      <c r="I102" s="494"/>
      <c r="J102"/>
    </row>
    <row r="103" spans="1:15" hidden="1">
      <c r="A103" s="464" t="s">
        <v>477</v>
      </c>
      <c r="B103" s="465"/>
      <c r="C103" s="415">
        <f>C52</f>
        <v>2017</v>
      </c>
      <c r="D103" s="549">
        <f>D52</f>
        <v>0</v>
      </c>
      <c r="E103" s="470"/>
      <c r="G103" s="414"/>
      <c r="H103" s="414"/>
      <c r="I103" s="424"/>
      <c r="J103"/>
    </row>
    <row r="104" spans="1:15" hidden="1">
      <c r="A104" s="588">
        <f>A53</f>
        <v>2510500</v>
      </c>
      <c r="B104" s="589" t="str">
        <f>B53</f>
        <v>Under</v>
      </c>
      <c r="C104" s="415" t="str">
        <f>C53</f>
        <v>APR</v>
      </c>
      <c r="D104" s="550" t="str">
        <f>D53</f>
        <v>DEC</v>
      </c>
      <c r="E104" s="417" t="s">
        <v>122</v>
      </c>
      <c r="G104" s="414" t="str">
        <f>A106</f>
        <v>Prior Periods</v>
      </c>
      <c r="H104" s="1026" t="s">
        <v>497</v>
      </c>
      <c r="I104" s="419" t="e">
        <f>E106/1000000</f>
        <v>#REF!</v>
      </c>
      <c r="J104" s="523" t="s">
        <v>401</v>
      </c>
    </row>
    <row r="105" spans="1:15" hidden="1">
      <c r="A105" s="468">
        <f>A54</f>
        <v>3327200</v>
      </c>
      <c r="B105" s="469" t="str">
        <f>B54</f>
        <v>Over</v>
      </c>
      <c r="C105" s="418"/>
      <c r="D105" s="550"/>
      <c r="E105" s="470"/>
      <c r="G105" s="414"/>
      <c r="H105" s="1027"/>
      <c r="I105" s="419"/>
      <c r="J105" s="523"/>
    </row>
    <row r="106" spans="1:15" hidden="1">
      <c r="A106" s="420" t="s">
        <v>485</v>
      </c>
      <c r="B106" s="421"/>
      <c r="C106" s="422" t="e">
        <f>C55</f>
        <v>#REF!</v>
      </c>
      <c r="D106" s="551">
        <f>D55</f>
        <v>4575482.4875247404</v>
      </c>
      <c r="E106" s="435" t="e">
        <f>C106-D106</f>
        <v>#REF!</v>
      </c>
      <c r="G106" s="414" t="str">
        <f>A108</f>
        <v>Current Month</v>
      </c>
      <c r="H106" s="1027" t="s">
        <v>498</v>
      </c>
      <c r="I106" s="419"/>
      <c r="J106" s="523"/>
    </row>
    <row r="107" spans="1:15" hidden="1">
      <c r="A107" s="420"/>
      <c r="B107" s="421"/>
      <c r="C107" s="422"/>
      <c r="D107" s="551"/>
      <c r="E107" s="423"/>
      <c r="G107"/>
      <c r="H107" s="1028"/>
      <c r="I107" s="419" t="e">
        <f>E108/1000000</f>
        <v>#REF!</v>
      </c>
      <c r="J107" s="398" t="s">
        <v>401</v>
      </c>
    </row>
    <row r="108" spans="1:15" hidden="1">
      <c r="A108" s="420" t="s">
        <v>486</v>
      </c>
      <c r="B108" s="421"/>
      <c r="C108" s="434" t="e">
        <f>C57</f>
        <v>#REF!</v>
      </c>
      <c r="D108" s="551">
        <f>D57</f>
        <v>39389635.819081597</v>
      </c>
      <c r="E108" s="435" t="e">
        <f>C108-D108</f>
        <v>#REF!</v>
      </c>
      <c r="I108" s="419"/>
    </row>
    <row r="109" spans="1:15" hidden="1">
      <c r="A109" s="420"/>
      <c r="B109" s="421"/>
      <c r="C109" s="434"/>
      <c r="D109" s="551"/>
      <c r="E109" s="435"/>
      <c r="G109" s="524" t="s">
        <v>5</v>
      </c>
      <c r="I109" s="419" t="e">
        <f>SUM(I104:I107)</f>
        <v>#REF!</v>
      </c>
      <c r="J109" s="524" t="s">
        <v>401</v>
      </c>
    </row>
    <row r="110" spans="1:15" ht="13.5" hidden="1" thickBot="1">
      <c r="A110" s="429" t="s">
        <v>474</v>
      </c>
      <c r="B110" s="430"/>
      <c r="C110" s="436" t="e">
        <f>C106+C108</f>
        <v>#REF!</v>
      </c>
      <c r="D110" s="570">
        <f>D106+D108</f>
        <v>43965118.306606337</v>
      </c>
      <c r="E110" s="437" t="e">
        <f>C110-D110</f>
        <v>#REF!</v>
      </c>
    </row>
    <row r="111" spans="1:15" hidden="1"/>
    <row r="112" spans="1:15" hidden="1"/>
    <row r="113" spans="1:18" ht="12.75" hidden="1" customHeight="1">
      <c r="A113"/>
      <c r="B113"/>
      <c r="C113"/>
      <c r="D113"/>
      <c r="E113"/>
    </row>
    <row r="114" spans="1:18" ht="13.5" hidden="1" thickBot="1">
      <c r="A114"/>
      <c r="B114"/>
      <c r="C114"/>
      <c r="D114"/>
      <c r="E114"/>
      <c r="G114" s="414"/>
      <c r="H114" s="462"/>
      <c r="I114" s="462"/>
      <c r="J114" s="462"/>
      <c r="K114" s="414" t="s">
        <v>462</v>
      </c>
    </row>
    <row r="115" spans="1:18" hidden="1">
      <c r="A115"/>
      <c r="B115"/>
      <c r="C115"/>
      <c r="D115"/>
      <c r="E115"/>
      <c r="G115" s="416"/>
      <c r="H115" s="415"/>
      <c r="I115" s="462"/>
      <c r="J115" s="462"/>
      <c r="L115" s="557">
        <v>41306</v>
      </c>
      <c r="M115" s="558">
        <v>41275</v>
      </c>
      <c r="N115" s="559" t="s">
        <v>88</v>
      </c>
    </row>
    <row r="116" spans="1:18" hidden="1">
      <c r="A116"/>
      <c r="B116"/>
      <c r="C116"/>
      <c r="D116"/>
      <c r="E116"/>
      <c r="H116" s="414"/>
      <c r="J116" s="462"/>
      <c r="K116" s="414" t="s">
        <v>463</v>
      </c>
      <c r="L116" s="560" t="e">
        <f>I22</f>
        <v>#REF!</v>
      </c>
      <c r="M116" s="556" t="e">
        <f>#REF!</f>
        <v>#REF!</v>
      </c>
      <c r="N116" s="561" t="e">
        <f>SUM(L116:M116)</f>
        <v>#REF!</v>
      </c>
    </row>
    <row r="117" spans="1:18" hidden="1">
      <c r="A117"/>
      <c r="B117"/>
      <c r="C117"/>
      <c r="D117"/>
      <c r="E117"/>
      <c r="H117" s="414"/>
      <c r="J117" s="462"/>
      <c r="K117" s="414" t="s">
        <v>464</v>
      </c>
      <c r="L117" s="565" t="e">
        <f>I23</f>
        <v>#REF!</v>
      </c>
      <c r="M117" s="566" t="e">
        <f>#REF!</f>
        <v>#REF!</v>
      </c>
      <c r="N117" s="567" t="e">
        <f t="shared" ref="N117:N118" si="8">SUM(L117:M117)</f>
        <v>#REF!</v>
      </c>
    </row>
    <row r="118" spans="1:18" ht="13.5" hidden="1" thickBot="1">
      <c r="A118"/>
      <c r="B118"/>
      <c r="C118"/>
      <c r="D118"/>
      <c r="E118"/>
      <c r="H118" s="414"/>
      <c r="J118" s="462"/>
      <c r="K118" s="414" t="s">
        <v>465</v>
      </c>
      <c r="L118" s="562">
        <f>I24</f>
        <v>21.654415886824001</v>
      </c>
      <c r="M118" s="563" t="e">
        <f>#REF!</f>
        <v>#REF!</v>
      </c>
      <c r="N118" s="564" t="e">
        <f t="shared" si="8"/>
        <v>#REF!</v>
      </c>
    </row>
    <row r="119" spans="1:18" hidden="1">
      <c r="A119"/>
      <c r="B119"/>
      <c r="C119"/>
      <c r="D119"/>
      <c r="E119"/>
      <c r="G119" s="414"/>
      <c r="H119" s="414"/>
      <c r="I119" s="424"/>
      <c r="J119" s="462"/>
      <c r="L119" s="415" t="s">
        <v>500</v>
      </c>
      <c r="M119" s="415" t="s">
        <v>500</v>
      </c>
      <c r="N119" s="415"/>
      <c r="O119" s="415" t="s">
        <v>501</v>
      </c>
      <c r="P119" s="415" t="s">
        <v>501</v>
      </c>
      <c r="Q119" s="415"/>
      <c r="R119" s="415" t="s">
        <v>502</v>
      </c>
    </row>
    <row r="120" spans="1:18" ht="13.5" hidden="1" thickBot="1">
      <c r="A120"/>
      <c r="B120"/>
      <c r="C120"/>
      <c r="D120"/>
      <c r="E120"/>
      <c r="G120" s="414"/>
      <c r="H120" s="414"/>
      <c r="I120" s="424"/>
      <c r="J120" s="462"/>
      <c r="K120" s="512" t="s">
        <v>488</v>
      </c>
      <c r="L120" s="478" t="s">
        <v>134</v>
      </c>
      <c r="M120" s="478" t="s">
        <v>133</v>
      </c>
      <c r="N120" s="478" t="s">
        <v>88</v>
      </c>
      <c r="O120" s="478" t="s">
        <v>134</v>
      </c>
      <c r="P120" s="478" t="s">
        <v>133</v>
      </c>
      <c r="Q120" s="478" t="s">
        <v>88</v>
      </c>
      <c r="R120" s="524" t="s">
        <v>122</v>
      </c>
    </row>
    <row r="121" spans="1:18" hidden="1">
      <c r="A121"/>
      <c r="B121"/>
      <c r="C121"/>
      <c r="D121"/>
      <c r="E121"/>
      <c r="G121" s="416"/>
      <c r="H121" s="415"/>
      <c r="I121" s="462"/>
      <c r="J121" s="462"/>
      <c r="K121" s="308" t="s">
        <v>341</v>
      </c>
      <c r="L121" s="479">
        <v>16618239.52</v>
      </c>
      <c r="M121" s="479">
        <v>16437512.75</v>
      </c>
      <c r="N121" s="479">
        <f>L121+M121</f>
        <v>33055752.27</v>
      </c>
      <c r="O121" s="479">
        <v>16669791</v>
      </c>
      <c r="P121" s="479">
        <v>16669791</v>
      </c>
      <c r="Q121" s="479">
        <f>O121+P121</f>
        <v>33339582</v>
      </c>
      <c r="R121" s="479">
        <f>N121-Q121</f>
        <v>-283829.73000000045</v>
      </c>
    </row>
    <row r="122" spans="1:18" hidden="1">
      <c r="A122"/>
      <c r="B122"/>
      <c r="C122"/>
      <c r="D122"/>
      <c r="E122"/>
      <c r="G122" s="414"/>
      <c r="H122" s="414"/>
      <c r="I122" s="419"/>
      <c r="J122" s="462"/>
      <c r="K122" s="308" t="s">
        <v>342</v>
      </c>
      <c r="L122" s="480">
        <v>25205916.640000001</v>
      </c>
      <c r="M122" s="480">
        <v>25038297.390000001</v>
      </c>
      <c r="N122" s="480">
        <f t="shared" ref="N122:N127" si="9">L122+M122</f>
        <v>50244214.030000001</v>
      </c>
      <c r="O122" s="480">
        <v>22550118</v>
      </c>
      <c r="P122" s="480">
        <v>22550118</v>
      </c>
      <c r="Q122" s="480">
        <f t="shared" ref="Q122:Q127" si="10">O122+P122</f>
        <v>45100236</v>
      </c>
      <c r="R122" s="480">
        <f t="shared" ref="R122:R127" si="11">N122-Q122</f>
        <v>5143978.0300000012</v>
      </c>
    </row>
    <row r="123" spans="1:18" hidden="1">
      <c r="A123"/>
      <c r="B123"/>
      <c r="C123"/>
      <c r="D123"/>
      <c r="E123"/>
      <c r="G123" s="414"/>
      <c r="H123" s="414"/>
      <c r="I123" s="419"/>
      <c r="J123" s="462"/>
      <c r="K123" s="308" t="s">
        <v>99</v>
      </c>
      <c r="L123" s="480">
        <v>0</v>
      </c>
      <c r="M123" s="480">
        <v>0</v>
      </c>
      <c r="N123" s="480">
        <f t="shared" si="9"/>
        <v>0</v>
      </c>
      <c r="O123" s="480"/>
      <c r="P123" s="480"/>
      <c r="Q123" s="480">
        <f t="shared" si="10"/>
        <v>0</v>
      </c>
      <c r="R123" s="480">
        <f t="shared" si="11"/>
        <v>0</v>
      </c>
    </row>
    <row r="124" spans="1:18" hidden="1">
      <c r="A124"/>
      <c r="B124"/>
      <c r="C124"/>
      <c r="D124"/>
      <c r="E124"/>
      <c r="G124" s="414"/>
      <c r="H124" s="414"/>
      <c r="I124" s="419"/>
      <c r="J124" s="462"/>
      <c r="K124" s="308" t="s">
        <v>139</v>
      </c>
      <c r="L124" s="480">
        <v>-445444.26822702214</v>
      </c>
      <c r="M124" s="480">
        <v>-445444.26822702214</v>
      </c>
      <c r="N124" s="480">
        <f t="shared" si="9"/>
        <v>-890888.53645404428</v>
      </c>
      <c r="O124" s="480">
        <f>77987-439311</f>
        <v>-361324</v>
      </c>
      <c r="P124" s="480">
        <f>77987-438705</f>
        <v>-360718</v>
      </c>
      <c r="Q124" s="480">
        <f t="shared" si="10"/>
        <v>-722042</v>
      </c>
      <c r="R124" s="480">
        <f t="shared" si="11"/>
        <v>-168846.53645404428</v>
      </c>
    </row>
    <row r="125" spans="1:18" hidden="1">
      <c r="A125"/>
      <c r="B125"/>
      <c r="C125"/>
      <c r="D125"/>
      <c r="E125"/>
      <c r="G125" s="1019"/>
      <c r="H125" s="1020"/>
      <c r="I125" s="1020"/>
      <c r="J125" s="1020"/>
      <c r="K125" s="308" t="s">
        <v>140</v>
      </c>
      <c r="L125" s="480">
        <v>3070331.64</v>
      </c>
      <c r="M125" s="480">
        <v>2742107.21</v>
      </c>
      <c r="N125" s="480">
        <f t="shared" si="9"/>
        <v>5812438.8499999996</v>
      </c>
      <c r="O125" s="480">
        <v>2796760</v>
      </c>
      <c r="P125" s="480">
        <v>3079631</v>
      </c>
      <c r="Q125" s="480">
        <f t="shared" si="10"/>
        <v>5876391</v>
      </c>
      <c r="R125" s="480">
        <f t="shared" si="11"/>
        <v>-63952.150000000373</v>
      </c>
    </row>
    <row r="126" spans="1:18" hidden="1">
      <c r="A126"/>
      <c r="B126"/>
      <c r="C126"/>
      <c r="D126"/>
      <c r="E126"/>
      <c r="G126" s="1020"/>
      <c r="H126" s="1020"/>
      <c r="I126" s="1020"/>
      <c r="J126" s="1020"/>
      <c r="K126" s="308" t="s">
        <v>141</v>
      </c>
      <c r="L126" s="480">
        <v>2203511.87</v>
      </c>
      <c r="M126" s="480">
        <v>2270836.0299999998</v>
      </c>
      <c r="N126" s="480">
        <f t="shared" si="9"/>
        <v>4474347.9000000004</v>
      </c>
      <c r="O126" s="480">
        <v>1864767</v>
      </c>
      <c r="P126" s="480">
        <v>1662581</v>
      </c>
      <c r="Q126" s="480">
        <f t="shared" si="10"/>
        <v>3527348</v>
      </c>
      <c r="R126" s="480">
        <f t="shared" si="11"/>
        <v>946999.90000000037</v>
      </c>
    </row>
    <row r="127" spans="1:18" hidden="1">
      <c r="A127"/>
      <c r="B127"/>
      <c r="C127"/>
      <c r="D127"/>
      <c r="E127"/>
      <c r="G127" s="1020"/>
      <c r="H127" s="1020"/>
      <c r="I127" s="1020"/>
      <c r="J127" s="1020"/>
      <c r="K127" s="308" t="s">
        <v>142</v>
      </c>
      <c r="L127" s="480">
        <v>-578808.68000000005</v>
      </c>
      <c r="M127" s="480">
        <v>-329135.21999999997</v>
      </c>
      <c r="N127" s="480">
        <f t="shared" si="9"/>
        <v>-907943.9</v>
      </c>
      <c r="O127" s="480">
        <v>-173824</v>
      </c>
      <c r="P127" s="480">
        <v>-226444</v>
      </c>
      <c r="Q127" s="480">
        <f t="shared" si="10"/>
        <v>-400268</v>
      </c>
      <c r="R127" s="480">
        <f t="shared" si="11"/>
        <v>-507675.9</v>
      </c>
    </row>
    <row r="128" spans="1:18" hidden="1">
      <c r="G128" s="1020"/>
      <c r="H128" s="1020"/>
      <c r="I128" s="1020"/>
      <c r="J128" s="1020"/>
      <c r="K128" s="316" t="s">
        <v>475</v>
      </c>
      <c r="L128" s="481">
        <f>SUM(L121:L127)</f>
        <v>46073746.721772969</v>
      </c>
      <c r="M128" s="481">
        <f t="shared" ref="M128:N128" si="12">SUM(M121:M127)</f>
        <v>45714173.891772978</v>
      </c>
      <c r="N128" s="481">
        <f t="shared" si="12"/>
        <v>91787920.613545954</v>
      </c>
      <c r="O128" s="481">
        <f>SUM(O121:O127)</f>
        <v>43346288</v>
      </c>
      <c r="P128" s="481">
        <f>SUM(P121:P127)</f>
        <v>43374959</v>
      </c>
      <c r="Q128" s="481">
        <f>SUM(Q121:Q127)</f>
        <v>86721247</v>
      </c>
      <c r="R128" s="481">
        <f>SUM(R121:R127)</f>
        <v>5066673.6135459561</v>
      </c>
    </row>
    <row r="129" spans="11:18" hidden="1">
      <c r="K129" s="378" t="s">
        <v>182</v>
      </c>
      <c r="L129" s="482">
        <v>0.9797032</v>
      </c>
      <c r="M129" s="482">
        <v>0.9797032</v>
      </c>
      <c r="N129" s="482"/>
      <c r="O129" s="482">
        <v>0.9797032</v>
      </c>
      <c r="P129" s="482">
        <v>0.9797032</v>
      </c>
    </row>
    <row r="130" spans="11:18" hidden="1">
      <c r="K130" s="389" t="s">
        <v>476</v>
      </c>
      <c r="L130" s="484">
        <v>45138597.099310488</v>
      </c>
      <c r="M130" s="484">
        <v>44786322.447126441</v>
      </c>
      <c r="N130" s="484">
        <f t="shared" ref="N130" si="13">L130+M130</f>
        <v>89924919.546436936</v>
      </c>
      <c r="O130" s="484">
        <f>O128*O129</f>
        <v>42466497.061721601</v>
      </c>
      <c r="P130" s="484">
        <f>P128*P129</f>
        <v>42494586.1321688</v>
      </c>
      <c r="Q130" s="484">
        <f>O130+P130</f>
        <v>84961083.193890393</v>
      </c>
      <c r="R130" s="484">
        <f t="shared" ref="R130" si="14">N130-Q130</f>
        <v>4963836.3525465429</v>
      </c>
    </row>
    <row r="131" spans="11:18" hidden="1">
      <c r="K131" s="471"/>
      <c r="L131" s="480"/>
      <c r="M131" s="480"/>
      <c r="N131" s="480"/>
      <c r="O131" s="480"/>
      <c r="P131" s="480"/>
      <c r="Q131" s="480"/>
      <c r="R131" s="480"/>
    </row>
    <row r="132" spans="11:18" hidden="1">
      <c r="K132" s="389" t="s">
        <v>126</v>
      </c>
      <c r="L132" s="480">
        <v>14229198.630000001</v>
      </c>
      <c r="M132" s="480">
        <v>12249674.02</v>
      </c>
      <c r="N132" s="480">
        <f t="shared" ref="N132" si="15">L132+M132</f>
        <v>26478872.649999999</v>
      </c>
      <c r="O132" s="480">
        <f>L132</f>
        <v>14229198.630000001</v>
      </c>
      <c r="P132" s="480">
        <f>M132</f>
        <v>12249674.02</v>
      </c>
      <c r="Q132" s="480">
        <f>O132+P132</f>
        <v>26478872.649999999</v>
      </c>
      <c r="R132" s="480">
        <f t="shared" ref="R132" si="16">N132-Q132</f>
        <v>0</v>
      </c>
    </row>
    <row r="133" spans="11:18" hidden="1">
      <c r="L133" s="489"/>
      <c r="M133" s="489"/>
      <c r="N133" s="489"/>
      <c r="O133" s="489"/>
      <c r="P133" s="489"/>
      <c r="Q133" s="489"/>
      <c r="R133" s="489"/>
    </row>
    <row r="134" spans="11:18" ht="13.5" hidden="1" thickBot="1">
      <c r="K134" s="438" t="s">
        <v>104</v>
      </c>
      <c r="L134" s="486">
        <f>L130+L132</f>
        <v>59367795.72931049</v>
      </c>
      <c r="M134" s="486">
        <f t="shared" ref="M134:Q134" si="17">M130+M132</f>
        <v>57035996.467126444</v>
      </c>
      <c r="N134" s="486">
        <f t="shared" si="17"/>
        <v>116403792.19643694</v>
      </c>
      <c r="O134" s="486">
        <f t="shared" si="17"/>
        <v>56695695.691721603</v>
      </c>
      <c r="P134" s="486">
        <f t="shared" si="17"/>
        <v>54744260.152168795</v>
      </c>
      <c r="Q134" s="486">
        <f t="shared" si="17"/>
        <v>111439955.8438904</v>
      </c>
      <c r="R134" s="486">
        <f t="shared" ref="R134" si="18">N134-Q134</f>
        <v>4963836.3525465429</v>
      </c>
    </row>
    <row r="135" spans="11:18" hidden="1"/>
    <row r="136" spans="11:18" hidden="1"/>
    <row r="137" spans="11:18" hidden="1"/>
    <row r="138" spans="11:18" hidden="1"/>
    <row r="139" spans="11:18" hidden="1"/>
    <row r="140" spans="11:18" hidden="1"/>
    <row r="141" spans="11:18" hidden="1"/>
    <row r="142" spans="11:18" hidden="1"/>
    <row r="143" spans="11:18" hidden="1"/>
    <row r="144" spans="11:18" hidden="1"/>
    <row r="145" hidden="1"/>
  </sheetData>
  <mergeCells count="17">
    <mergeCell ref="G96:J99"/>
    <mergeCell ref="A102:E102"/>
    <mergeCell ref="H104:H105"/>
    <mergeCell ref="H106:H107"/>
    <mergeCell ref="G125:J128"/>
    <mergeCell ref="A85:E85"/>
    <mergeCell ref="A3:E3"/>
    <mergeCell ref="G14:J17"/>
    <mergeCell ref="A20:E20"/>
    <mergeCell ref="A33:E33"/>
    <mergeCell ref="G44:J47"/>
    <mergeCell ref="A51:E51"/>
    <mergeCell ref="H53:H54"/>
    <mergeCell ref="H55:H56"/>
    <mergeCell ref="A73:E73"/>
    <mergeCell ref="H75:H76"/>
    <mergeCell ref="H77:H78"/>
  </mergeCells>
  <printOptions horizontalCentered="1"/>
  <pageMargins left="0.45" right="0.45" top="0.75" bottom="0.75" header="0.3" footer="0.3"/>
  <pageSetup paperSize="5" scale="75" orientation="landscape" r:id="rId1"/>
  <headerFooter>
    <oddHeader xml:space="preserve">&amp;CMonthly P/L and BS Variances
</oddHeader>
    <oddFooter>&amp;CCapacity&amp;RPage &amp;P of &amp;N</oddFooter>
  </headerFooter>
  <rowBreaks count="2" manualBreakCount="2">
    <brk id="29" max="16383" man="1"/>
    <brk id="8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5"/>
  <sheetViews>
    <sheetView zoomScaleNormal="100" zoomScaleSheetLayoutView="78" workbookViewId="0">
      <selection activeCell="D8" sqref="D8"/>
    </sheetView>
  </sheetViews>
  <sheetFormatPr defaultColWidth="9.33203125" defaultRowHeight="12.75"/>
  <cols>
    <col min="1" max="1" width="12.33203125" style="411" customWidth="1"/>
    <col min="2" max="2" width="9.1640625" style="411" bestFit="1" customWidth="1"/>
    <col min="3" max="4" width="18.83203125" style="412" customWidth="1"/>
    <col min="5" max="5" width="18.83203125" style="411" customWidth="1"/>
    <col min="6" max="6" width="2" style="411" customWidth="1"/>
    <col min="7" max="7" width="14" style="411" bestFit="1" customWidth="1"/>
    <col min="8" max="8" width="17.5" style="411" customWidth="1"/>
    <col min="9" max="9" width="5.83203125" style="411" customWidth="1"/>
    <col min="10" max="10" width="3.1640625" style="411" customWidth="1"/>
    <col min="11" max="11" width="54.33203125" style="438" bestFit="1" customWidth="1"/>
    <col min="12" max="13" width="17.1640625" style="411" customWidth="1"/>
    <col min="14" max="14" width="16.1640625" style="411" bestFit="1" customWidth="1"/>
    <col min="15" max="15" width="16.5" style="411" bestFit="1" customWidth="1"/>
    <col min="16" max="16" width="16.83203125" style="411" bestFit="1" customWidth="1"/>
    <col min="17" max="17" width="15.5" style="411" bestFit="1" customWidth="1"/>
    <col min="18" max="18" width="15.1640625" style="411" bestFit="1" customWidth="1"/>
    <col min="19" max="16384" width="9.33203125" style="411"/>
  </cols>
  <sheetData>
    <row r="1" spans="1:15">
      <c r="A1" s="464" t="s">
        <v>482</v>
      </c>
      <c r="B1" s="462"/>
      <c r="E1" s="462"/>
      <c r="F1" s="462"/>
      <c r="G1" s="462"/>
      <c r="H1" s="462"/>
      <c r="I1" s="462"/>
      <c r="J1" s="462"/>
      <c r="K1" s="413"/>
      <c r="L1" s="415">
        <f>C4</f>
        <v>2017</v>
      </c>
      <c r="M1" s="415">
        <f>D4</f>
        <v>0</v>
      </c>
      <c r="N1" s="478" t="s">
        <v>122</v>
      </c>
      <c r="O1" s="462"/>
    </row>
    <row r="2" spans="1:15" ht="13.5" thickBot="1">
      <c r="A2" s="464"/>
      <c r="B2" s="462"/>
      <c r="E2" s="462"/>
      <c r="F2" s="462"/>
      <c r="G2" s="462"/>
      <c r="H2" s="462"/>
      <c r="I2" s="462"/>
      <c r="J2" s="462"/>
      <c r="K2" s="512" t="s">
        <v>488</v>
      </c>
      <c r="L2" s="478" t="str">
        <f>C5</f>
        <v>MAY</v>
      </c>
      <c r="M2" s="478" t="str">
        <f>D5</f>
        <v>MAY</v>
      </c>
      <c r="N2" s="478"/>
      <c r="O2" s="462"/>
    </row>
    <row r="3" spans="1:15">
      <c r="A3" s="1016" t="s">
        <v>461</v>
      </c>
      <c r="B3" s="1017"/>
      <c r="C3" s="1017"/>
      <c r="D3" s="1017"/>
      <c r="E3" s="1018"/>
      <c r="F3" s="463"/>
      <c r="G3" s="414" t="s">
        <v>462</v>
      </c>
      <c r="H3" s="462"/>
      <c r="I3" s="462"/>
      <c r="J3" s="462"/>
      <c r="K3" s="308" t="s">
        <v>341</v>
      </c>
      <c r="L3" s="479">
        <f>TRUE_UP!L10</f>
        <v>7218840.0999999996</v>
      </c>
      <c r="M3" s="479">
        <f>'TU 2014'!L10</f>
        <v>16366781.600000001</v>
      </c>
      <c r="N3" s="479">
        <f>L3-M3</f>
        <v>-9147941.5000000019</v>
      </c>
      <c r="O3" s="462"/>
    </row>
    <row r="4" spans="1:15">
      <c r="A4" s="464" t="s">
        <v>477</v>
      </c>
      <c r="B4" s="465"/>
      <c r="C4" s="415">
        <f>TRUE_UP!I129</f>
        <v>2017</v>
      </c>
      <c r="D4" s="415">
        <f>'TU 2014'!H111</f>
        <v>0</v>
      </c>
      <c r="E4" s="466"/>
      <c r="F4" s="467"/>
      <c r="G4" s="416" t="str">
        <f>C5</f>
        <v>MAY</v>
      </c>
      <c r="H4" s="415">
        <f>C4</f>
        <v>2017</v>
      </c>
      <c r="I4" s="462"/>
      <c r="J4" s="462"/>
      <c r="K4" s="308" t="s">
        <v>342</v>
      </c>
      <c r="L4" s="480">
        <f>TRUE_UP!L12</f>
        <v>110600</v>
      </c>
      <c r="M4" s="480">
        <f>'TU 2014'!L12</f>
        <v>23617296.16</v>
      </c>
      <c r="N4" s="480">
        <f t="shared" ref="N4:N9" si="0">L4-M4</f>
        <v>-23506696.16</v>
      </c>
      <c r="O4" s="462"/>
    </row>
    <row r="5" spans="1:15">
      <c r="A5" s="588">
        <v>5111000</v>
      </c>
      <c r="B5" s="589" t="s">
        <v>478</v>
      </c>
      <c r="C5" s="416" t="str">
        <f>TRUE_UP!L7</f>
        <v>MAY</v>
      </c>
      <c r="D5" s="416" t="str">
        <f>C5</f>
        <v>MAY</v>
      </c>
      <c r="E5" s="417" t="s">
        <v>122</v>
      </c>
      <c r="F5" s="418"/>
      <c r="G5" s="414" t="s">
        <v>463</v>
      </c>
      <c r="H5" s="414"/>
      <c r="I5" s="419" t="e">
        <f>C10/1000000</f>
        <v>#REF!</v>
      </c>
      <c r="J5" s="462" t="s">
        <v>401</v>
      </c>
      <c r="K5" s="308" t="s">
        <v>99</v>
      </c>
      <c r="L5" s="480" t="e">
        <f>TRUE_UP!L20</f>
        <v>#REF!</v>
      </c>
      <c r="M5" s="480">
        <f>'TU 2014'!L14</f>
        <v>-743251</v>
      </c>
      <c r="N5" s="480" t="e">
        <f t="shared" si="0"/>
        <v>#REF!</v>
      </c>
      <c r="O5" s="462"/>
    </row>
    <row r="6" spans="1:15">
      <c r="A6" s="468">
        <v>4174100</v>
      </c>
      <c r="B6" s="469" t="s">
        <v>479</v>
      </c>
      <c r="C6" s="418"/>
      <c r="D6" s="418"/>
      <c r="E6" s="466"/>
      <c r="F6" s="467"/>
      <c r="G6" s="414" t="s">
        <v>464</v>
      </c>
      <c r="H6" s="414"/>
      <c r="I6" s="419" t="e">
        <f>C9/1000000</f>
        <v>#REF!</v>
      </c>
      <c r="J6" s="462" t="s">
        <v>401</v>
      </c>
      <c r="K6" s="308" t="s">
        <v>139</v>
      </c>
      <c r="L6" s="480" t="e">
        <f>TRUE_UP!L22</f>
        <v>#REF!</v>
      </c>
      <c r="M6" s="480">
        <f>'TU 2014'!L16</f>
        <v>-341146.55620431504</v>
      </c>
      <c r="N6" s="480" t="e">
        <f t="shared" si="0"/>
        <v>#REF!</v>
      </c>
      <c r="O6" s="462"/>
    </row>
    <row r="7" spans="1:15">
      <c r="A7" s="420" t="s">
        <v>459</v>
      </c>
      <c r="B7" s="421"/>
      <c r="C7" s="422">
        <f>TRUE_UP!L49</f>
        <v>24189773.56402</v>
      </c>
      <c r="D7" s="422">
        <f>'TU 2014'!L37</f>
        <v>0</v>
      </c>
      <c r="E7" s="423">
        <f>C7-D7</f>
        <v>24189773.56402</v>
      </c>
      <c r="F7" s="422"/>
      <c r="G7" s="414" t="s">
        <v>465</v>
      </c>
      <c r="H7" s="414"/>
      <c r="I7" s="419">
        <f>C7/1000000</f>
        <v>24.189773564020001</v>
      </c>
      <c r="J7" s="462" t="s">
        <v>401</v>
      </c>
      <c r="K7" s="308" t="s">
        <v>140</v>
      </c>
      <c r="L7" s="480">
        <f>TRUE_UP!L26</f>
        <v>3198170.6750442367</v>
      </c>
      <c r="M7" s="480">
        <f>'TU 2014'!L20</f>
        <v>3025097.3513139249</v>
      </c>
      <c r="N7" s="480">
        <f t="shared" si="0"/>
        <v>173073.32373031182</v>
      </c>
      <c r="O7" s="462"/>
    </row>
    <row r="8" spans="1:15">
      <c r="A8" s="420"/>
      <c r="B8" s="421"/>
      <c r="C8" s="465"/>
      <c r="D8" s="465"/>
      <c r="E8" s="470"/>
      <c r="F8" s="422"/>
      <c r="G8" s="414"/>
      <c r="H8" s="414"/>
      <c r="I8" s="424"/>
      <c r="J8" s="462"/>
      <c r="K8" s="308" t="s">
        <v>141</v>
      </c>
      <c r="L8" s="480">
        <f>TRUE_UP!L32</f>
        <v>-346.63</v>
      </c>
      <c r="M8" s="480">
        <f>'TU 2014'!L22</f>
        <v>86790.010000000009</v>
      </c>
      <c r="N8" s="480">
        <f t="shared" si="0"/>
        <v>-87136.640000000014</v>
      </c>
      <c r="O8" s="462"/>
    </row>
    <row r="9" spans="1:15">
      <c r="A9" s="420" t="s">
        <v>460</v>
      </c>
      <c r="B9" s="421"/>
      <c r="C9" s="422" t="e">
        <f>TRUE_UP!L47</f>
        <v>#REF!</v>
      </c>
      <c r="D9" s="422">
        <f>'TU 2014'!L35</f>
        <v>0</v>
      </c>
      <c r="E9" s="423" t="e">
        <f>C9-D9</f>
        <v>#REF!</v>
      </c>
      <c r="F9" s="422"/>
      <c r="G9" s="414" t="s">
        <v>466</v>
      </c>
      <c r="H9" s="414"/>
      <c r="I9" s="424"/>
      <c r="J9" s="462"/>
      <c r="K9" s="308" t="s">
        <v>142</v>
      </c>
      <c r="L9" s="480">
        <f>TRUE_UP!L34</f>
        <v>-568743.23</v>
      </c>
      <c r="M9" s="480">
        <f>'TU 2014'!L24</f>
        <v>53653.032789514313</v>
      </c>
      <c r="N9" s="480">
        <f t="shared" si="0"/>
        <v>-622396.26278951427</v>
      </c>
      <c r="O9" s="462"/>
    </row>
    <row r="10" spans="1:15">
      <c r="A10" s="420" t="s">
        <v>467</v>
      </c>
      <c r="B10" s="421"/>
      <c r="C10" s="425" t="e">
        <f>C7-C9</f>
        <v>#REF!</v>
      </c>
      <c r="D10" s="425">
        <f>D7-D9</f>
        <v>0</v>
      </c>
      <c r="E10" s="426" t="e">
        <f>E7-E9</f>
        <v>#REF!</v>
      </c>
      <c r="F10" s="422"/>
      <c r="G10" s="416" t="str">
        <f>D5</f>
        <v>MAY</v>
      </c>
      <c r="H10" s="415">
        <f>D4</f>
        <v>0</v>
      </c>
      <c r="I10" s="462"/>
      <c r="J10" s="462"/>
      <c r="K10" s="316" t="s">
        <v>475</v>
      </c>
      <c r="L10" s="481" t="e">
        <f>SUM(L3:L9)</f>
        <v>#REF!</v>
      </c>
      <c r="M10" s="481">
        <f>SUM(M3:M9)</f>
        <v>42065220.597899131</v>
      </c>
      <c r="N10" s="481" t="e">
        <f>SUM(N3:N9)</f>
        <v>#REF!</v>
      </c>
      <c r="O10" s="462"/>
    </row>
    <row r="11" spans="1:15">
      <c r="A11" s="420" t="s">
        <v>205</v>
      </c>
      <c r="B11" s="421"/>
      <c r="C11" s="422" t="e">
        <f>TRUE_UP!L62</f>
        <v>#REF!</v>
      </c>
      <c r="D11" s="422">
        <f>'TU 2014'!L50</f>
        <v>0</v>
      </c>
      <c r="E11" s="423" t="e">
        <f t="shared" ref="E11" si="1">C11-D11</f>
        <v>#REF!</v>
      </c>
      <c r="F11" s="422"/>
      <c r="G11" s="414" t="str">
        <f>G5</f>
        <v>Current Month Over/(Under) of</v>
      </c>
      <c r="H11" s="414"/>
      <c r="I11" s="419">
        <f>D10/1000000</f>
        <v>0</v>
      </c>
      <c r="J11" s="462" t="s">
        <v>401</v>
      </c>
      <c r="K11" s="378" t="s">
        <v>182</v>
      </c>
      <c r="L11" s="482">
        <f>TRUE_UP!L40</f>
        <v>0.95046580000000003</v>
      </c>
      <c r="M11" s="483">
        <f>'TU 2014'!L28</f>
        <v>-283539.45</v>
      </c>
      <c r="N11" s="483"/>
      <c r="O11" s="462"/>
    </row>
    <row r="12" spans="1:15">
      <c r="A12" s="420" t="s">
        <v>468</v>
      </c>
      <c r="B12" s="421"/>
      <c r="C12" s="427" t="e">
        <f>SUM(C10:C11)</f>
        <v>#REF!</v>
      </c>
      <c r="D12" s="427">
        <f>SUM(D10:D11)</f>
        <v>0</v>
      </c>
      <c r="E12" s="428" t="e">
        <f>C12-D12</f>
        <v>#REF!</v>
      </c>
      <c r="F12" s="422"/>
      <c r="G12" s="414" t="s">
        <v>464</v>
      </c>
      <c r="H12" s="414"/>
      <c r="I12" s="419">
        <f>D9/1000000</f>
        <v>0</v>
      </c>
      <c r="J12" s="462" t="s">
        <v>401</v>
      </c>
      <c r="K12" s="389" t="s">
        <v>476</v>
      </c>
      <c r="L12" s="484" t="e">
        <f>L10*L11</f>
        <v>#REF!</v>
      </c>
      <c r="M12" s="484">
        <f>M10*M11</f>
        <v>-11927149512456.992</v>
      </c>
      <c r="N12" s="484" t="e">
        <f>L12-M12</f>
        <v>#REF!</v>
      </c>
      <c r="O12" s="462"/>
    </row>
    <row r="13" spans="1:15">
      <c r="A13" s="420"/>
      <c r="B13" s="421"/>
      <c r="C13" s="431"/>
      <c r="D13" s="431"/>
      <c r="E13" s="459"/>
      <c r="F13" s="462"/>
      <c r="G13" s="414" t="s">
        <v>465</v>
      </c>
      <c r="H13" s="414"/>
      <c r="I13" s="419">
        <f>D7/1000000</f>
        <v>0</v>
      </c>
      <c r="J13" s="462" t="s">
        <v>401</v>
      </c>
      <c r="K13" s="471"/>
      <c r="L13" s="480"/>
      <c r="M13" s="480"/>
      <c r="N13" s="480"/>
      <c r="O13" s="462"/>
    </row>
    <row r="14" spans="1:15" ht="12.75" customHeight="1" thickBot="1">
      <c r="A14" s="458"/>
      <c r="B14" s="418"/>
      <c r="C14" s="431"/>
      <c r="D14" s="431"/>
      <c r="E14" s="459"/>
      <c r="F14" s="431"/>
      <c r="G14" s="1019" t="s">
        <v>487</v>
      </c>
      <c r="H14" s="1020"/>
      <c r="I14" s="1020"/>
      <c r="J14" s="1020"/>
      <c r="K14" s="389" t="s">
        <v>126</v>
      </c>
      <c r="L14" s="480">
        <f>TRUE_UP!L44</f>
        <v>0</v>
      </c>
      <c r="M14" s="480">
        <f>'TU 2014'!L32</f>
        <v>0.95206884000000003</v>
      </c>
      <c r="N14" s="480">
        <f>L14-M14</f>
        <v>-0.95206884000000003</v>
      </c>
    </row>
    <row r="15" spans="1:15">
      <c r="A15" s="472"/>
      <c r="B15" s="467"/>
      <c r="C15" s="460"/>
      <c r="D15" s="460"/>
      <c r="E15" s="466"/>
      <c r="F15" s="462"/>
      <c r="G15" s="1020"/>
      <c r="H15" s="1020"/>
      <c r="I15" s="1020"/>
      <c r="J15" s="1020"/>
      <c r="L15" s="489"/>
      <c r="M15" s="490"/>
      <c r="N15" s="491"/>
      <c r="O15" s="485" t="s">
        <v>473</v>
      </c>
    </row>
    <row r="16" spans="1:15" ht="12.75" customHeight="1" thickBot="1">
      <c r="A16" s="472"/>
      <c r="B16" s="467"/>
      <c r="C16" s="460"/>
      <c r="D16" s="460"/>
      <c r="E16" s="466"/>
      <c r="F16" s="462"/>
      <c r="G16" s="1020"/>
      <c r="H16" s="1020"/>
      <c r="I16" s="1020"/>
      <c r="J16" s="1020"/>
      <c r="K16" s="378" t="s">
        <v>104</v>
      </c>
      <c r="L16" s="486" t="e">
        <f>L12+L14</f>
        <v>#REF!</v>
      </c>
      <c r="M16" s="486">
        <f>M12+M14</f>
        <v>-11927149512456.041</v>
      </c>
      <c r="N16" s="486" t="e">
        <f>N12+N14</f>
        <v>#REF!</v>
      </c>
      <c r="O16" s="487" t="e">
        <f>E9</f>
        <v>#REF!</v>
      </c>
    </row>
    <row r="17" spans="1:15" ht="13.5" thickBot="1">
      <c r="A17" s="473"/>
      <c r="B17" s="474"/>
      <c r="C17" s="461"/>
      <c r="D17" s="461"/>
      <c r="E17" s="475"/>
      <c r="F17" s="462"/>
      <c r="G17" s="1020"/>
      <c r="H17" s="1020"/>
      <c r="I17" s="1020"/>
      <c r="J17" s="1020"/>
      <c r="K17" s="471"/>
      <c r="L17" s="398"/>
      <c r="M17" s="398"/>
      <c r="N17" s="398"/>
      <c r="O17" s="488" t="e">
        <f>ROUND(N16,0)=ROUND(O16,0)</f>
        <v>#REF!</v>
      </c>
    </row>
    <row r="18" spans="1:15">
      <c r="A18" s="462"/>
      <c r="B18" s="462"/>
      <c r="E18" s="462"/>
      <c r="F18" s="462"/>
      <c r="G18" s="462"/>
      <c r="H18" s="462"/>
      <c r="I18" s="462"/>
      <c r="J18" s="462"/>
      <c r="K18" s="367"/>
      <c r="L18" s="398"/>
      <c r="M18" s="398"/>
      <c r="N18" s="398"/>
      <c r="O18" s="462"/>
    </row>
    <row r="19" spans="1:15" ht="13.5" thickBot="1">
      <c r="A19" s="462"/>
      <c r="B19" s="462"/>
      <c r="E19" s="462"/>
      <c r="F19" s="462"/>
      <c r="G19" s="462"/>
      <c r="H19" s="462"/>
      <c r="I19" s="462"/>
      <c r="J19" s="462"/>
      <c r="K19" s="471"/>
      <c r="L19" s="398"/>
      <c r="M19" s="398"/>
      <c r="N19" s="398"/>
      <c r="O19" s="398"/>
    </row>
    <row r="20" spans="1:15">
      <c r="A20" s="1016" t="s">
        <v>469</v>
      </c>
      <c r="B20" s="1021"/>
      <c r="C20" s="1021"/>
      <c r="D20" s="1021"/>
      <c r="E20" s="1022"/>
      <c r="F20" s="432"/>
      <c r="G20" s="414" t="s">
        <v>470</v>
      </c>
      <c r="H20" s="462"/>
      <c r="I20" s="476"/>
      <c r="J20" s="462"/>
      <c r="K20" s="367"/>
      <c r="L20" s="398"/>
      <c r="M20" s="398"/>
      <c r="N20" s="398"/>
      <c r="O20" s="462"/>
    </row>
    <row r="21" spans="1:15">
      <c r="A21" s="464" t="s">
        <v>477</v>
      </c>
      <c r="B21" s="465"/>
      <c r="C21" s="415">
        <f>C4</f>
        <v>2017</v>
      </c>
      <c r="D21" s="415">
        <f>TRUE_UP!H8</f>
        <v>2017</v>
      </c>
      <c r="E21" s="466"/>
      <c r="F21" s="463"/>
      <c r="G21" s="414" t="s">
        <v>471</v>
      </c>
      <c r="H21" s="414"/>
      <c r="I21" s="424"/>
      <c r="J21" s="462"/>
      <c r="K21" s="471"/>
      <c r="L21" s="398"/>
      <c r="M21" s="398"/>
      <c r="N21" s="398"/>
      <c r="O21" s="462"/>
    </row>
    <row r="22" spans="1:15">
      <c r="A22" s="588">
        <v>2510500</v>
      </c>
      <c r="B22" s="589" t="s">
        <v>480</v>
      </c>
      <c r="C22" s="418" t="str">
        <f>C5</f>
        <v>MAY</v>
      </c>
      <c r="D22" s="418" t="str">
        <f>TRUE_UP!K7</f>
        <v>APR</v>
      </c>
      <c r="E22" s="417" t="s">
        <v>122</v>
      </c>
      <c r="F22" s="467"/>
      <c r="G22" s="414" t="str">
        <f>G5</f>
        <v>Current Month Over/(Under) of</v>
      </c>
      <c r="H22" s="462"/>
      <c r="I22" s="419" t="e">
        <f>I5</f>
        <v>#REF!</v>
      </c>
      <c r="J22" s="462" t="s">
        <v>401</v>
      </c>
      <c r="K22" s="367"/>
      <c r="L22" s="462"/>
      <c r="M22" s="462"/>
      <c r="N22" s="462"/>
      <c r="O22" s="462"/>
    </row>
    <row r="23" spans="1:15">
      <c r="A23" s="468">
        <v>3327200</v>
      </c>
      <c r="B23" s="469" t="s">
        <v>481</v>
      </c>
      <c r="C23" s="418"/>
      <c r="D23" s="418"/>
      <c r="E23" s="466"/>
      <c r="F23" s="418"/>
      <c r="G23" s="414" t="str">
        <f>G6</f>
        <v>due to expenses of</v>
      </c>
      <c r="H23" s="414"/>
      <c r="I23" s="419" t="e">
        <f>I6</f>
        <v>#REF!</v>
      </c>
      <c r="J23" s="462" t="s">
        <v>401</v>
      </c>
      <c r="K23" s="378"/>
      <c r="L23" s="462"/>
      <c r="M23" s="462"/>
      <c r="N23" s="462"/>
      <c r="O23" s="462"/>
    </row>
    <row r="24" spans="1:15">
      <c r="A24" s="420" t="s">
        <v>472</v>
      </c>
      <c r="B24" s="421"/>
      <c r="C24" s="422" t="e">
        <f>D28</f>
        <v>#REF!</v>
      </c>
      <c r="D24" s="422" t="e">
        <f>TRUE_UP!J75</f>
        <v>#REF!</v>
      </c>
      <c r="E24" s="433" t="s">
        <v>102</v>
      </c>
      <c r="F24" s="467"/>
      <c r="G24" s="414" t="str">
        <f>G7</f>
        <v xml:space="preserve">compared to billed revenues of </v>
      </c>
      <c r="H24" s="414"/>
      <c r="I24" s="419">
        <f>I7</f>
        <v>24.189773564020001</v>
      </c>
      <c r="J24" s="462" t="s">
        <v>401</v>
      </c>
      <c r="K24" s="378"/>
      <c r="L24" s="477"/>
      <c r="M24" s="462"/>
      <c r="N24" s="462"/>
      <c r="O24" s="462"/>
    </row>
    <row r="25" spans="1:15">
      <c r="A25" s="420"/>
      <c r="B25" s="421"/>
      <c r="C25" s="422"/>
      <c r="D25" s="422"/>
      <c r="E25" s="423"/>
      <c r="F25" s="422"/>
      <c r="G25" s="462"/>
      <c r="H25" s="462"/>
      <c r="I25" s="476"/>
      <c r="J25" s="462"/>
      <c r="K25" s="471"/>
      <c r="L25" s="462"/>
      <c r="M25" s="462"/>
      <c r="N25" s="462"/>
      <c r="O25" s="462"/>
    </row>
    <row r="26" spans="1:15">
      <c r="A26" s="420" t="s">
        <v>468</v>
      </c>
      <c r="B26" s="421"/>
      <c r="C26" s="434" t="e">
        <f>C12</f>
        <v>#REF!</v>
      </c>
      <c r="D26" s="422" t="e">
        <f>TRUE_UP!K76</f>
        <v>#REF!</v>
      </c>
      <c r="E26" s="435"/>
      <c r="F26" s="422"/>
      <c r="G26" s="462"/>
      <c r="H26" s="462"/>
      <c r="I26" s="462"/>
      <c r="J26" s="462"/>
      <c r="K26" s="367"/>
      <c r="L26" s="462"/>
      <c r="M26" s="462"/>
      <c r="N26" s="462"/>
      <c r="O26" s="462"/>
    </row>
    <row r="27" spans="1:15">
      <c r="A27" s="420"/>
      <c r="B27" s="421"/>
      <c r="C27" s="422"/>
      <c r="D27" s="422"/>
      <c r="E27" s="423"/>
      <c r="F27" s="434"/>
      <c r="G27" s="462"/>
      <c r="H27" s="462"/>
      <c r="I27" s="462"/>
      <c r="J27" s="462"/>
      <c r="K27" s="367"/>
      <c r="L27" s="462"/>
      <c r="M27" s="462"/>
      <c r="N27" s="462"/>
      <c r="O27" s="462"/>
    </row>
    <row r="28" spans="1:15" ht="13.5" thickBot="1">
      <c r="A28" s="429" t="s">
        <v>474</v>
      </c>
      <c r="B28" s="430"/>
      <c r="C28" s="436" t="e">
        <f>C24+C26</f>
        <v>#REF!</v>
      </c>
      <c r="D28" s="436" t="e">
        <f>D24+D26</f>
        <v>#REF!</v>
      </c>
      <c r="E28" s="437" t="e">
        <f>C28-D28</f>
        <v>#REF!</v>
      </c>
      <c r="F28" s="422"/>
      <c r="G28" s="462"/>
      <c r="H28" s="462"/>
      <c r="I28" s="462"/>
      <c r="J28" s="462"/>
      <c r="K28" s="471"/>
      <c r="L28" s="462"/>
      <c r="M28" s="462"/>
      <c r="N28" s="462"/>
      <c r="O28" s="462"/>
    </row>
    <row r="29" spans="1:15">
      <c r="A29" s="462"/>
      <c r="B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</row>
    <row r="30" spans="1:15" s="511" customFormat="1">
      <c r="A30" s="509"/>
      <c r="B30" s="509"/>
      <c r="C30" s="510"/>
      <c r="D30" s="510"/>
      <c r="E30" s="509"/>
      <c r="F30" s="509"/>
      <c r="G30" s="509"/>
      <c r="H30" s="509"/>
      <c r="I30" s="509"/>
      <c r="J30" s="509"/>
      <c r="K30" s="509"/>
      <c r="L30" s="509"/>
      <c r="M30" s="509"/>
      <c r="N30" s="509"/>
      <c r="O30" s="509"/>
    </row>
    <row r="31" spans="1:15">
      <c r="A31" s="462"/>
      <c r="B31" s="462"/>
      <c r="E31" s="462"/>
      <c r="F31" s="462"/>
      <c r="G31" s="462"/>
      <c r="H31" s="462"/>
      <c r="I31" s="462"/>
      <c r="J31" s="462"/>
      <c r="K31" s="413"/>
      <c r="L31" s="415">
        <f>C34</f>
        <v>2017</v>
      </c>
      <c r="M31" s="415">
        <f>D34</f>
        <v>0</v>
      </c>
      <c r="N31" s="478" t="s">
        <v>122</v>
      </c>
      <c r="O31" s="462"/>
    </row>
    <row r="32" spans="1:15" customFormat="1" ht="13.5" thickBot="1">
      <c r="A32" s="492" t="str">
        <f>A1</f>
        <v>CAPACITY COST RECOVERY</v>
      </c>
      <c r="C32" s="412"/>
      <c r="D32" s="492" t="s">
        <v>483</v>
      </c>
      <c r="K32" s="513" t="s">
        <v>489</v>
      </c>
      <c r="L32" s="478" t="str">
        <f>C35</f>
        <v>MAY</v>
      </c>
      <c r="M32" s="478" t="str">
        <f>D35</f>
        <v>MAY</v>
      </c>
      <c r="N32" s="478"/>
      <c r="O32" s="462"/>
    </row>
    <row r="33" spans="1:15" customFormat="1" ht="12.75" customHeight="1">
      <c r="A33" s="1023" t="s">
        <v>484</v>
      </c>
      <c r="B33" s="1024"/>
      <c r="C33" s="1024"/>
      <c r="D33" s="1024"/>
      <c r="E33" s="1025"/>
      <c r="G33" s="414" t="s">
        <v>462</v>
      </c>
      <c r="H33" s="462"/>
      <c r="I33" s="462"/>
      <c r="J33" s="462"/>
      <c r="K33" s="308" t="s">
        <v>341</v>
      </c>
      <c r="L33" s="479">
        <f>SUM(TRUE_UP!H10:L10)</f>
        <v>33310783.609999999</v>
      </c>
      <c r="M33" s="479">
        <f>SUM('TU 2014'!H10:L10)</f>
        <v>81496207.840000004</v>
      </c>
      <c r="N33" s="479">
        <f>L33-M33</f>
        <v>-48185424.230000004</v>
      </c>
      <c r="O33" s="462"/>
    </row>
    <row r="34" spans="1:15" customFormat="1" ht="12.75" customHeight="1">
      <c r="A34" s="464" t="s">
        <v>477</v>
      </c>
      <c r="B34" s="465"/>
      <c r="C34" s="415">
        <f>C4</f>
        <v>2017</v>
      </c>
      <c r="D34" s="415">
        <f>D4</f>
        <v>0</v>
      </c>
      <c r="E34" s="470"/>
      <c r="G34" s="416" t="str">
        <f>C35</f>
        <v>MAY</v>
      </c>
      <c r="H34" s="415">
        <f>C34</f>
        <v>2017</v>
      </c>
      <c r="I34" s="462"/>
      <c r="J34" s="462"/>
      <c r="K34" s="308" t="s">
        <v>342</v>
      </c>
      <c r="L34" s="480">
        <f>SUM(TRUE_UP!H12:L12)</f>
        <v>1763440.0300000012</v>
      </c>
      <c r="M34" s="480">
        <f>SUM('TU 2014'!H12:L12)</f>
        <v>117736955.49000001</v>
      </c>
      <c r="N34" s="480">
        <f t="shared" ref="N34:N39" si="2">L34-M34</f>
        <v>-115973515.46000001</v>
      </c>
      <c r="O34" s="462"/>
    </row>
    <row r="35" spans="1:15" customFormat="1" ht="12.75" customHeight="1">
      <c r="A35" s="588">
        <f>A5</f>
        <v>5111000</v>
      </c>
      <c r="B35" s="589" t="str">
        <f>B5</f>
        <v>Def Exp</v>
      </c>
      <c r="C35" s="418" t="str">
        <f>C5</f>
        <v>MAY</v>
      </c>
      <c r="D35" s="418" t="str">
        <f>C35</f>
        <v>MAY</v>
      </c>
      <c r="E35" s="417" t="s">
        <v>122</v>
      </c>
      <c r="G35" s="414" t="s">
        <v>493</v>
      </c>
      <c r="H35" s="414"/>
      <c r="I35" s="419" t="e">
        <f>C40/1000000</f>
        <v>#REF!</v>
      </c>
      <c r="J35" s="462" t="s">
        <v>401</v>
      </c>
      <c r="K35" s="308" t="s">
        <v>99</v>
      </c>
      <c r="L35" s="480" t="e">
        <f>SUM(TRUE_UP!H20:L20)</f>
        <v>#REF!</v>
      </c>
      <c r="M35" s="480">
        <f>SUM('TU 2014'!H14:L14)</f>
        <v>-3716255</v>
      </c>
      <c r="N35" s="480" t="e">
        <f t="shared" si="2"/>
        <v>#REF!</v>
      </c>
      <c r="O35" s="462"/>
    </row>
    <row r="36" spans="1:15" customFormat="1" ht="12.75" customHeight="1">
      <c r="A36" s="468">
        <f>A6</f>
        <v>4174100</v>
      </c>
      <c r="B36" s="469" t="str">
        <f>B6</f>
        <v>Def Rev</v>
      </c>
      <c r="C36" s="418"/>
      <c r="D36" s="418"/>
      <c r="E36" s="470"/>
      <c r="G36" s="414" t="s">
        <v>464</v>
      </c>
      <c r="H36" s="414"/>
      <c r="I36" s="419" t="e">
        <f>C39/1000000</f>
        <v>#REF!</v>
      </c>
      <c r="J36" s="462" t="s">
        <v>401</v>
      </c>
      <c r="K36" s="308" t="s">
        <v>139</v>
      </c>
      <c r="L36" s="480" t="e">
        <f>SUM(TRUE_UP!H22:L22)</f>
        <v>#REF!</v>
      </c>
      <c r="M36" s="480">
        <f>SUM('TU 2014'!H16:L16)</f>
        <v>-1764089.0665219903</v>
      </c>
      <c r="N36" s="480" t="e">
        <f t="shared" si="2"/>
        <v>#REF!</v>
      </c>
      <c r="O36" s="462"/>
    </row>
    <row r="37" spans="1:15" customFormat="1" ht="12.75" customHeight="1">
      <c r="A37" s="420" t="s">
        <v>459</v>
      </c>
      <c r="B37" s="421"/>
      <c r="C37" s="422">
        <f>SUM(TRUE_UP!H49:L49)</f>
        <v>106422632.845108</v>
      </c>
      <c r="D37" s="422">
        <f>SUM('TU 2014'!H37:L37)</f>
        <v>0</v>
      </c>
      <c r="E37" s="423">
        <f>C37-D37</f>
        <v>106422632.845108</v>
      </c>
      <c r="G37" s="414" t="s">
        <v>465</v>
      </c>
      <c r="H37" s="414"/>
      <c r="I37" s="419">
        <f>C37/1000000</f>
        <v>106.422632845108</v>
      </c>
      <c r="J37" s="462" t="s">
        <v>401</v>
      </c>
      <c r="K37" s="308" t="s">
        <v>140</v>
      </c>
      <c r="L37" s="480">
        <f>SUM(TRUE_UP!H26:L26)</f>
        <v>16073098.350362651</v>
      </c>
      <c r="M37" s="480">
        <f>SUM('TU 2014'!H20:L20)</f>
        <v>13898884.673442308</v>
      </c>
      <c r="N37" s="480">
        <f t="shared" si="2"/>
        <v>2174213.6769203432</v>
      </c>
      <c r="O37" s="462"/>
    </row>
    <row r="38" spans="1:15" customFormat="1" ht="12.75" customHeight="1">
      <c r="A38" s="420"/>
      <c r="B38" s="421"/>
      <c r="C38" s="422"/>
      <c r="D38" s="422"/>
      <c r="E38" s="423"/>
      <c r="G38" s="414"/>
      <c r="H38" s="414"/>
      <c r="I38" s="424"/>
      <c r="J38" s="462"/>
      <c r="K38" s="308" t="s">
        <v>141</v>
      </c>
      <c r="L38" s="480">
        <f>SUM(TRUE_UP!H32:L32)</f>
        <v>43453.320000000007</v>
      </c>
      <c r="M38" s="480">
        <f>SUM('TU 2014'!H22:L22)</f>
        <v>561806.77</v>
      </c>
      <c r="N38" s="480">
        <f t="shared" si="2"/>
        <v>-518353.45</v>
      </c>
      <c r="O38" s="462"/>
    </row>
    <row r="39" spans="1:15" customFormat="1" ht="12.75" customHeight="1">
      <c r="A39" s="420" t="s">
        <v>460</v>
      </c>
      <c r="B39" s="421"/>
      <c r="C39" s="422" t="e">
        <f>SUM(TRUE_UP!H47:L47)</f>
        <v>#REF!</v>
      </c>
      <c r="D39" s="422">
        <f>SUM('TU 2014'!H35:L35)</f>
        <v>0</v>
      </c>
      <c r="E39" s="423" t="e">
        <f t="shared" ref="E39" si="3">C39-D39</f>
        <v>#REF!</v>
      </c>
      <c r="G39" s="414" t="s">
        <v>466</v>
      </c>
      <c r="H39" s="414"/>
      <c r="I39" s="424"/>
      <c r="J39" s="462"/>
      <c r="K39" s="308" t="s">
        <v>142</v>
      </c>
      <c r="L39" s="480">
        <f>SUM(TRUE_UP!H34:L34)</f>
        <v>-3946829.3799999994</v>
      </c>
      <c r="M39" s="480">
        <f>SUM('TU 2014'!H24:L24)</f>
        <v>188046.07189604637</v>
      </c>
      <c r="N39" s="480">
        <f t="shared" si="2"/>
        <v>-4134875.4518960458</v>
      </c>
      <c r="O39" s="462"/>
    </row>
    <row r="40" spans="1:15" customFormat="1" ht="12.75" customHeight="1">
      <c r="A40" s="420" t="s">
        <v>467</v>
      </c>
      <c r="B40" s="421"/>
      <c r="C40" s="425" t="e">
        <f>C37-C39</f>
        <v>#REF!</v>
      </c>
      <c r="D40" s="425">
        <f>D37-D39</f>
        <v>0</v>
      </c>
      <c r="E40" s="426" t="e">
        <f t="shared" ref="E40" si="4">E38-E39</f>
        <v>#REF!</v>
      </c>
      <c r="G40" s="416" t="str">
        <f>D35</f>
        <v>MAY</v>
      </c>
      <c r="H40" s="415">
        <f>D34</f>
        <v>0</v>
      </c>
      <c r="I40" s="462"/>
      <c r="J40" s="462"/>
      <c r="K40" s="316" t="s">
        <v>475</v>
      </c>
      <c r="L40" s="481" t="e">
        <f>SUM(L33:L39)</f>
        <v>#REF!</v>
      </c>
      <c r="M40" s="481">
        <f>SUM(M33:M39)</f>
        <v>208401556.77881637</v>
      </c>
      <c r="N40" s="481" t="e">
        <f>SUM(N33:N39)</f>
        <v>#REF!</v>
      </c>
      <c r="O40" s="462"/>
    </row>
    <row r="41" spans="1:15" customFormat="1" ht="12.75" customHeight="1">
      <c r="A41" s="420" t="s">
        <v>205</v>
      </c>
      <c r="B41" s="421"/>
      <c r="C41" s="422" t="e">
        <f>SUM(TRUE_UP!H62:L62)</f>
        <v>#REF!</v>
      </c>
      <c r="D41" s="422">
        <f>SUM('TU 2014'!H50:L50)</f>
        <v>0</v>
      </c>
      <c r="E41" s="423" t="e">
        <f t="shared" ref="E41:E42" si="5">C41-D41</f>
        <v>#REF!</v>
      </c>
      <c r="G41" s="414" t="str">
        <f>G35</f>
        <v>YTD Over/(Under) of</v>
      </c>
      <c r="H41" s="414"/>
      <c r="I41" s="419">
        <f>D40/1000000</f>
        <v>0</v>
      </c>
      <c r="J41" s="462" t="s">
        <v>401</v>
      </c>
      <c r="K41" s="378" t="s">
        <v>182</v>
      </c>
      <c r="L41" s="482">
        <f>L11</f>
        <v>0.95046580000000003</v>
      </c>
      <c r="M41" s="482">
        <f>M11</f>
        <v>-283539.45</v>
      </c>
      <c r="N41" s="483"/>
      <c r="O41" s="462"/>
    </row>
    <row r="42" spans="1:15" customFormat="1" ht="12.75" customHeight="1">
      <c r="A42" s="420" t="s">
        <v>468</v>
      </c>
      <c r="B42" s="421"/>
      <c r="C42" s="427" t="e">
        <f>SUM(C40:C41)</f>
        <v>#REF!</v>
      </c>
      <c r="D42" s="427">
        <f>SUM(D40:D41)</f>
        <v>0</v>
      </c>
      <c r="E42" s="428" t="e">
        <f t="shared" si="5"/>
        <v>#REF!</v>
      </c>
      <c r="G42" s="414" t="s">
        <v>464</v>
      </c>
      <c r="H42" s="414"/>
      <c r="I42" s="419">
        <f>D39/1000000</f>
        <v>0</v>
      </c>
      <c r="J42" s="462" t="s">
        <v>401</v>
      </c>
      <c r="K42" s="389" t="s">
        <v>476</v>
      </c>
      <c r="L42" s="484" t="e">
        <f>L40*L41</f>
        <v>#REF!</v>
      </c>
      <c r="M42" s="484">
        <f>M40*M41</f>
        <v>-59090062788209.367</v>
      </c>
      <c r="N42" s="484" t="e">
        <f>L42-M42</f>
        <v>#REF!</v>
      </c>
      <c r="O42" s="462"/>
    </row>
    <row r="43" spans="1:15" customFormat="1" ht="12.75" customHeight="1">
      <c r="A43" s="420"/>
      <c r="B43" s="421"/>
      <c r="C43" s="431"/>
      <c r="D43" s="431"/>
      <c r="E43" s="459"/>
      <c r="G43" s="414" t="s">
        <v>465</v>
      </c>
      <c r="H43" s="414"/>
      <c r="I43" s="419">
        <f>D37/1000000</f>
        <v>0</v>
      </c>
      <c r="J43" s="462" t="s">
        <v>401</v>
      </c>
      <c r="K43" s="471"/>
      <c r="L43" s="480"/>
      <c r="M43" s="480"/>
      <c r="N43" s="480"/>
      <c r="O43" s="462"/>
    </row>
    <row r="44" spans="1:15" customFormat="1" ht="12.75" customHeight="1" thickBot="1">
      <c r="A44" s="458"/>
      <c r="B44" s="418"/>
      <c r="C44" s="431"/>
      <c r="D44" s="431"/>
      <c r="E44" s="459"/>
      <c r="G44" s="1019" t="s">
        <v>487</v>
      </c>
      <c r="H44" s="1020"/>
      <c r="I44" s="1020"/>
      <c r="J44" s="1020"/>
      <c r="K44" s="389" t="s">
        <v>126</v>
      </c>
      <c r="L44" s="480">
        <f>SUM(TRUE_UP!H44:L44)</f>
        <v>0</v>
      </c>
      <c r="M44" s="480">
        <f>SUM('TU 2014'!H32:L32)</f>
        <v>4.7603442000000005</v>
      </c>
      <c r="N44" s="480">
        <f>L44-M44</f>
        <v>-4.7603442000000005</v>
      </c>
      <c r="O44" s="411"/>
    </row>
    <row r="45" spans="1:15" customFormat="1" ht="12.75" customHeight="1">
      <c r="A45" s="522"/>
      <c r="B45" s="465"/>
      <c r="C45" s="460"/>
      <c r="D45" s="460"/>
      <c r="E45" s="470"/>
      <c r="G45" s="1020"/>
      <c r="H45" s="1020"/>
      <c r="I45" s="1020"/>
      <c r="J45" s="1020"/>
      <c r="K45" s="438"/>
      <c r="L45" s="489"/>
      <c r="M45" s="490"/>
      <c r="N45" s="491"/>
      <c r="O45" s="485" t="s">
        <v>473</v>
      </c>
    </row>
    <row r="46" spans="1:15" customFormat="1" ht="12.75" customHeight="1" thickBot="1">
      <c r="A46" s="516"/>
      <c r="B46" s="517"/>
      <c r="C46" s="460"/>
      <c r="D46" s="460"/>
      <c r="E46" s="518"/>
      <c r="G46" s="1020"/>
      <c r="H46" s="1020"/>
      <c r="I46" s="1020"/>
      <c r="J46" s="1020"/>
      <c r="K46" s="378" t="s">
        <v>104</v>
      </c>
      <c r="L46" s="486" t="e">
        <f>L42+L44</f>
        <v>#REF!</v>
      </c>
      <c r="M46" s="486">
        <f>M42+M44</f>
        <v>-59090062788204.609</v>
      </c>
      <c r="N46" s="486" t="e">
        <f>N42+N44</f>
        <v>#REF!</v>
      </c>
      <c r="O46" s="591" t="e">
        <f>E39</f>
        <v>#REF!</v>
      </c>
    </row>
    <row r="47" spans="1:15" customFormat="1" ht="13.5" thickBot="1">
      <c r="A47" s="516"/>
      <c r="B47" s="517"/>
      <c r="C47" s="460"/>
      <c r="D47" s="460"/>
      <c r="E47" s="518"/>
      <c r="G47" s="1020"/>
      <c r="H47" s="1020"/>
      <c r="I47" s="1020"/>
      <c r="J47" s="1020"/>
      <c r="K47" s="471"/>
      <c r="L47" s="398"/>
      <c r="M47" s="398"/>
      <c r="N47" s="398"/>
      <c r="O47" s="488" t="e">
        <f>ROUND(N46,0)=ROUND(O46,0)</f>
        <v>#REF!</v>
      </c>
    </row>
    <row r="48" spans="1:15" customFormat="1" ht="12.75" customHeight="1" thickBot="1">
      <c r="A48" s="519"/>
      <c r="B48" s="520"/>
      <c r="C48" s="461"/>
      <c r="D48" s="461"/>
      <c r="E48" s="521"/>
      <c r="F48" s="493"/>
      <c r="G48" s="414"/>
      <c r="I48" s="494"/>
      <c r="K48" s="495"/>
      <c r="L48" s="514"/>
      <c r="M48" s="514"/>
      <c r="N48" s="514"/>
      <c r="O48" s="515"/>
    </row>
    <row r="49" spans="1:11" customFormat="1">
      <c r="A49" s="411"/>
      <c r="B49" s="411"/>
      <c r="C49" s="412"/>
      <c r="D49" s="412"/>
      <c r="E49" s="411"/>
      <c r="G49" s="414"/>
      <c r="H49" s="414"/>
      <c r="I49" s="424"/>
    </row>
    <row r="50" spans="1:11" ht="13.5" thickBot="1">
      <c r="A50" s="531" t="s">
        <v>495</v>
      </c>
      <c r="K50" s="411"/>
    </row>
    <row r="51" spans="1:11">
      <c r="A51" s="1023" t="s">
        <v>469</v>
      </c>
      <c r="B51" s="1024"/>
      <c r="C51" s="1024"/>
      <c r="D51" s="1024"/>
      <c r="E51" s="1025"/>
      <c r="G51" s="414" t="str">
        <f>G33</f>
        <v>The variance is due to the following:</v>
      </c>
      <c r="H51"/>
      <c r="I51" s="494"/>
      <c r="J51"/>
      <c r="K51" s="411"/>
    </row>
    <row r="52" spans="1:11">
      <c r="A52" s="464" t="s">
        <v>477</v>
      </c>
      <c r="B52" s="465"/>
      <c r="C52" s="415">
        <f>C21</f>
        <v>2017</v>
      </c>
      <c r="D52" s="549">
        <f>D34</f>
        <v>0</v>
      </c>
      <c r="E52" s="470"/>
      <c r="G52" s="414"/>
      <c r="H52" s="414"/>
      <c r="I52" s="424"/>
      <c r="J52"/>
    </row>
    <row r="53" spans="1:11">
      <c r="A53" s="588">
        <f>A22</f>
        <v>2510500</v>
      </c>
      <c r="B53" s="589" t="str">
        <f>B22</f>
        <v>Under</v>
      </c>
      <c r="C53" s="418" t="str">
        <f>C22</f>
        <v>MAY</v>
      </c>
      <c r="D53" s="550" t="str">
        <f>'TU 2014'!S7</f>
        <v>DEC</v>
      </c>
      <c r="E53" s="417" t="s">
        <v>122</v>
      </c>
      <c r="G53" s="414" t="str">
        <f>A55</f>
        <v>Prior Periods</v>
      </c>
      <c r="H53" s="1026" t="s">
        <v>543</v>
      </c>
      <c r="I53" s="419" t="e">
        <f>E55/1000000</f>
        <v>#REF!</v>
      </c>
      <c r="J53" s="523" t="s">
        <v>401</v>
      </c>
      <c r="K53" s="411"/>
    </row>
    <row r="54" spans="1:11">
      <c r="A54" s="468">
        <f>A23</f>
        <v>3327200</v>
      </c>
      <c r="B54" s="469" t="str">
        <f>B23</f>
        <v>Over</v>
      </c>
      <c r="C54" s="418"/>
      <c r="D54" s="550"/>
      <c r="E54" s="470"/>
      <c r="G54" s="414"/>
      <c r="H54" s="1027"/>
      <c r="I54" s="419"/>
      <c r="J54" s="523"/>
      <c r="K54" s="411"/>
    </row>
    <row r="55" spans="1:11" ht="12.75" customHeight="1">
      <c r="A55" s="420" t="s">
        <v>485</v>
      </c>
      <c r="B55" s="421"/>
      <c r="C55" s="422" t="e">
        <f>SUM(TRUE_UP!L64:L72)</f>
        <v>#REF!</v>
      </c>
      <c r="D55" s="551">
        <f>SUM('TU 2014'!S52:S58)</f>
        <v>4575482.4875247404</v>
      </c>
      <c r="E55" s="435" t="e">
        <f>C55-D55</f>
        <v>#REF!</v>
      </c>
      <c r="G55" s="414" t="str">
        <f>A57</f>
        <v>Current Month</v>
      </c>
      <c r="H55" s="1027" t="s">
        <v>544</v>
      </c>
      <c r="I55" s="419"/>
      <c r="J55" s="523"/>
      <c r="K55" s="411"/>
    </row>
    <row r="56" spans="1:11">
      <c r="A56" s="420"/>
      <c r="B56" s="421"/>
      <c r="C56" s="422"/>
      <c r="D56" s="551"/>
      <c r="E56" s="423"/>
      <c r="G56"/>
      <c r="H56" s="1028"/>
      <c r="I56" s="419" t="e">
        <f>E57/1000000</f>
        <v>#REF!</v>
      </c>
      <c r="J56" s="398" t="s">
        <v>401</v>
      </c>
    </row>
    <row r="57" spans="1:11">
      <c r="A57" s="420" t="s">
        <v>486</v>
      </c>
      <c r="B57" s="421"/>
      <c r="C57" s="434" t="e">
        <f>SUM(TRUE_UP!L60:L62)</f>
        <v>#REF!</v>
      </c>
      <c r="D57" s="551">
        <f>SUM('TU 2014'!S48:S50)</f>
        <v>39389635.819081597</v>
      </c>
      <c r="E57" s="435" t="e">
        <f>C57-D57</f>
        <v>#REF!</v>
      </c>
      <c r="I57" s="419"/>
    </row>
    <row r="58" spans="1:11">
      <c r="A58" s="420"/>
      <c r="B58" s="421"/>
      <c r="C58" s="434"/>
      <c r="D58" s="551"/>
      <c r="E58" s="435"/>
      <c r="G58" s="524" t="s">
        <v>5</v>
      </c>
      <c r="I58" s="419" t="e">
        <f>SUM(I53:I56)</f>
        <v>#REF!</v>
      </c>
      <c r="J58" s="524" t="s">
        <v>401</v>
      </c>
    </row>
    <row r="59" spans="1:11" ht="13.5" thickBot="1">
      <c r="A59" s="429" t="s">
        <v>474</v>
      </c>
      <c r="B59" s="430"/>
      <c r="C59" s="436" t="e">
        <f>C55+C57</f>
        <v>#REF!</v>
      </c>
      <c r="D59" s="436">
        <f>D55+D57</f>
        <v>43965118.306606337</v>
      </c>
      <c r="E59" s="437" t="e">
        <f>C59-D59</f>
        <v>#REF!</v>
      </c>
    </row>
    <row r="60" spans="1:11" s="438" customFormat="1">
      <c r="C60" s="532"/>
      <c r="D60" s="532"/>
    </row>
    <row r="61" spans="1:11" s="438" customFormat="1" hidden="1">
      <c r="C61" s="532"/>
      <c r="D61" s="532"/>
    </row>
    <row r="62" spans="1:11" hidden="1"/>
    <row r="63" spans="1:11" hidden="1"/>
    <row r="64" spans="1:11" hidden="1"/>
    <row r="65" spans="1:10" hidden="1"/>
    <row r="66" spans="1:10" hidden="1"/>
    <row r="67" spans="1:10" hidden="1"/>
    <row r="68" spans="1:10" hidden="1"/>
    <row r="69" spans="1:10" hidden="1"/>
    <row r="70" spans="1:10" hidden="1"/>
    <row r="71" spans="1:10" hidden="1"/>
    <row r="72" spans="1:10" ht="13.5" thickBot="1">
      <c r="A72" s="524" t="s">
        <v>496</v>
      </c>
    </row>
    <row r="73" spans="1:10">
      <c r="A73" s="1023" t="s">
        <v>469</v>
      </c>
      <c r="B73" s="1024"/>
      <c r="C73" s="1024"/>
      <c r="D73" s="1024"/>
      <c r="E73" s="1025"/>
      <c r="G73" s="414" t="str">
        <f>G102</f>
        <v>The variance is due to the following:</v>
      </c>
      <c r="H73"/>
      <c r="I73" s="494"/>
      <c r="J73"/>
    </row>
    <row r="74" spans="1:10">
      <c r="A74" s="464" t="s">
        <v>477</v>
      </c>
      <c r="B74" s="465"/>
      <c r="C74" s="415">
        <f>C103</f>
        <v>2017</v>
      </c>
      <c r="D74" s="415">
        <f>TRUE_UP!H8</f>
        <v>2017</v>
      </c>
      <c r="E74" s="470"/>
      <c r="G74" s="414"/>
      <c r="H74" s="414"/>
      <c r="I74" s="424"/>
      <c r="J74"/>
    </row>
    <row r="75" spans="1:10">
      <c r="A75" s="588">
        <f>A104</f>
        <v>2510500</v>
      </c>
      <c r="B75" s="589" t="str">
        <f>B104</f>
        <v>Under</v>
      </c>
      <c r="C75" s="415" t="str">
        <f>C104</f>
        <v>MAY</v>
      </c>
      <c r="D75" s="418" t="str">
        <f>D22</f>
        <v>APR</v>
      </c>
      <c r="E75" s="417" t="s">
        <v>122</v>
      </c>
      <c r="G75" s="414" t="str">
        <f>A77</f>
        <v>Prior Periods</v>
      </c>
      <c r="H75" s="1026" t="s">
        <v>543</v>
      </c>
      <c r="I75" s="419" t="e">
        <f>E77/1000000</f>
        <v>#REF!</v>
      </c>
      <c r="J75" s="523" t="s">
        <v>401</v>
      </c>
    </row>
    <row r="76" spans="1:10">
      <c r="A76" s="468">
        <f>A105</f>
        <v>3327200</v>
      </c>
      <c r="B76" s="469" t="str">
        <f>B105</f>
        <v>Over</v>
      </c>
      <c r="C76" s="418"/>
      <c r="D76" s="418"/>
      <c r="E76" s="470"/>
      <c r="G76" s="414"/>
      <c r="H76" s="1027"/>
      <c r="I76" s="419"/>
      <c r="J76" s="523"/>
    </row>
    <row r="77" spans="1:10">
      <c r="A77" s="420" t="s">
        <v>485</v>
      </c>
      <c r="B77" s="421"/>
      <c r="C77" s="422" t="e">
        <f>SUM(TRUE_UP!L64:L72)</f>
        <v>#REF!</v>
      </c>
      <c r="D77" s="422" t="e">
        <f>SUM(TRUE_UP!K64:K72)</f>
        <v>#REF!</v>
      </c>
      <c r="E77" s="435" t="e">
        <f>C77-D77</f>
        <v>#REF!</v>
      </c>
      <c r="G77" s="414" t="str">
        <f>A79</f>
        <v>Current Month</v>
      </c>
      <c r="H77" s="1027" t="s">
        <v>545</v>
      </c>
      <c r="I77" s="419"/>
      <c r="J77" s="523"/>
    </row>
    <row r="78" spans="1:10">
      <c r="A78" s="420"/>
      <c r="B78" s="421"/>
      <c r="C78" s="422"/>
      <c r="D78" s="422"/>
      <c r="E78" s="423"/>
      <c r="G78"/>
      <c r="H78" s="1028"/>
      <c r="I78" s="419" t="e">
        <f>E79/1000000</f>
        <v>#REF!</v>
      </c>
      <c r="J78" s="398" t="s">
        <v>401</v>
      </c>
    </row>
    <row r="79" spans="1:10">
      <c r="A79" s="420" t="s">
        <v>486</v>
      </c>
      <c r="B79" s="421"/>
      <c r="C79" s="434" t="e">
        <f>SUM(TRUE_UP!L60:L62)</f>
        <v>#REF!</v>
      </c>
      <c r="D79" s="422" t="e">
        <f>SUM(TRUE_UP!K60:K62)</f>
        <v>#REF!</v>
      </c>
      <c r="E79" s="435" t="e">
        <f>C79-D79</f>
        <v>#REF!</v>
      </c>
      <c r="I79" s="419"/>
    </row>
    <row r="80" spans="1:10">
      <c r="A80" s="420"/>
      <c r="B80" s="421"/>
      <c r="C80" s="434"/>
      <c r="D80" s="422"/>
      <c r="E80" s="435"/>
      <c r="G80" s="524" t="s">
        <v>5</v>
      </c>
      <c r="I80" s="419" t="e">
        <f>SUM(I75:I78)</f>
        <v>#REF!</v>
      </c>
      <c r="J80" s="524" t="s">
        <v>401</v>
      </c>
    </row>
    <row r="81" spans="1:15" ht="13.5" thickBot="1">
      <c r="A81" s="429" t="s">
        <v>474</v>
      </c>
      <c r="B81" s="430"/>
      <c r="C81" s="436" t="e">
        <f>C77+C79</f>
        <v>#REF!</v>
      </c>
      <c r="D81" s="436" t="e">
        <f>D77+D79</f>
        <v>#REF!</v>
      </c>
      <c r="E81" s="437" t="e">
        <f>C81-D81</f>
        <v>#REF!</v>
      </c>
    </row>
    <row r="82" spans="1:15">
      <c r="A82" s="421"/>
      <c r="B82" s="421"/>
      <c r="C82" s="533"/>
      <c r="D82" s="533"/>
      <c r="E82" s="533"/>
    </row>
    <row r="83" spans="1:15" s="511" customFormat="1">
      <c r="A83" s="524" t="s">
        <v>492</v>
      </c>
      <c r="C83" s="510"/>
      <c r="D83" s="510"/>
    </row>
    <row r="84" spans="1:15" hidden="1">
      <c r="K84" s="534"/>
      <c r="L84" s="535">
        <f>L1</f>
        <v>2017</v>
      </c>
      <c r="M84" s="535">
        <f>M1</f>
        <v>0</v>
      </c>
      <c r="N84" s="536" t="s">
        <v>122</v>
      </c>
      <c r="O84" s="536" t="s">
        <v>499</v>
      </c>
    </row>
    <row r="85" spans="1:15" hidden="1">
      <c r="A85" s="1016" t="s">
        <v>490</v>
      </c>
      <c r="B85" s="1017"/>
      <c r="C85" s="1017"/>
      <c r="D85" s="1017"/>
      <c r="E85" s="1018"/>
      <c r="F85" s="463"/>
      <c r="G85" s="414" t="s">
        <v>462</v>
      </c>
      <c r="H85" s="462"/>
      <c r="I85" s="462"/>
      <c r="J85" s="462"/>
      <c r="K85" s="513" t="s">
        <v>491</v>
      </c>
      <c r="L85" s="478" t="str">
        <f>L32</f>
        <v>MAY</v>
      </c>
      <c r="M85" s="478" t="str">
        <f>M32</f>
        <v>MAY</v>
      </c>
      <c r="N85" s="478"/>
      <c r="O85" s="462"/>
    </row>
    <row r="86" spans="1:15" hidden="1">
      <c r="A86" s="464" t="s">
        <v>477</v>
      </c>
      <c r="B86" s="465"/>
      <c r="C86" s="415">
        <f>C34</f>
        <v>2017</v>
      </c>
      <c r="D86" s="415">
        <f>D34</f>
        <v>0</v>
      </c>
      <c r="E86" s="466"/>
      <c r="F86" s="467"/>
      <c r="G86" s="416" t="str">
        <f>C87</f>
        <v>MAY</v>
      </c>
      <c r="H86" s="415">
        <f>C86</f>
        <v>2017</v>
      </c>
      <c r="I86" s="462"/>
      <c r="J86" s="462"/>
      <c r="K86" s="308" t="s">
        <v>341</v>
      </c>
      <c r="L86" s="479">
        <f>SUM(TRUE_UP!K10:M10)</f>
        <v>19913837.16</v>
      </c>
      <c r="M86" s="479">
        <f>SUM('TU 2014'!K10:M10)</f>
        <v>48913398.700000003</v>
      </c>
      <c r="N86" s="479">
        <f>L86-M86</f>
        <v>-28999561.540000003</v>
      </c>
      <c r="O86" s="462"/>
    </row>
    <row r="87" spans="1:15" hidden="1">
      <c r="A87" s="588">
        <v>5111000</v>
      </c>
      <c r="B87" s="589" t="s">
        <v>478</v>
      </c>
      <c r="C87" s="415" t="str">
        <f>C35</f>
        <v>MAY</v>
      </c>
      <c r="D87" s="415" t="str">
        <f>D35</f>
        <v>MAY</v>
      </c>
      <c r="E87" s="417" t="s">
        <v>122</v>
      </c>
      <c r="F87" s="418"/>
      <c r="G87" s="414" t="s">
        <v>463</v>
      </c>
      <c r="H87" s="414"/>
      <c r="I87" s="419" t="e">
        <f>C92/1000000</f>
        <v>#REF!</v>
      </c>
      <c r="J87" s="462" t="s">
        <v>401</v>
      </c>
      <c r="K87" s="308" t="s">
        <v>342</v>
      </c>
      <c r="L87" s="480">
        <f>SUM(TRUE_UP!K12:M12)</f>
        <v>331800</v>
      </c>
      <c r="M87" s="480">
        <f>SUM('TU 2014'!K12:M12)</f>
        <v>70874792.200000003</v>
      </c>
      <c r="N87" s="480">
        <f t="shared" ref="N87:N92" si="6">L87-M87</f>
        <v>-70542992.200000003</v>
      </c>
      <c r="O87" s="462"/>
    </row>
    <row r="88" spans="1:15" hidden="1">
      <c r="A88" s="468">
        <v>4174100</v>
      </c>
      <c r="B88" s="469" t="s">
        <v>479</v>
      </c>
      <c r="C88" s="418"/>
      <c r="D88" s="418"/>
      <c r="E88" s="466"/>
      <c r="F88" s="467"/>
      <c r="G88" s="414" t="s">
        <v>464</v>
      </c>
      <c r="H88" s="414"/>
      <c r="I88" s="419" t="e">
        <f>C91/1000000</f>
        <v>#REF!</v>
      </c>
      <c r="J88" s="462" t="s">
        <v>401</v>
      </c>
      <c r="K88" s="308" t="s">
        <v>99</v>
      </c>
      <c r="L88" s="480" t="e">
        <f>SUM(TRUE_UP!K20:M20)</f>
        <v>#REF!</v>
      </c>
      <c r="M88" s="480">
        <f>SUM('TU 2014'!K14:M14)</f>
        <v>-2168223</v>
      </c>
      <c r="N88" s="480" t="e">
        <f t="shared" si="6"/>
        <v>#REF!</v>
      </c>
      <c r="O88" s="462"/>
    </row>
    <row r="89" spans="1:15" hidden="1">
      <c r="A89" s="420" t="s">
        <v>459</v>
      </c>
      <c r="B89" s="421"/>
      <c r="C89" s="422">
        <f>SUM(TRUE_UP!K49:M49)</f>
        <v>72279887.574055195</v>
      </c>
      <c r="D89" s="422">
        <f>SUM('TU 2014'!K37:M37)</f>
        <v>0</v>
      </c>
      <c r="E89" s="423">
        <f>C89-D89</f>
        <v>72279887.574055195</v>
      </c>
      <c r="F89" s="422"/>
      <c r="G89" s="414" t="s">
        <v>465</v>
      </c>
      <c r="H89" s="414"/>
      <c r="I89" s="419">
        <f>C89/1000000</f>
        <v>72.279887574055195</v>
      </c>
      <c r="J89" s="462" t="s">
        <v>401</v>
      </c>
      <c r="K89" s="308" t="s">
        <v>139</v>
      </c>
      <c r="L89" s="480" t="e">
        <f>SUM(TRUE_UP!K22:M22)</f>
        <v>#REF!</v>
      </c>
      <c r="M89" s="480">
        <f>SUM('TU 2014'!K16:M16)</f>
        <v>-1023194.0507999195</v>
      </c>
      <c r="N89" s="480" t="e">
        <f t="shared" si="6"/>
        <v>#REF!</v>
      </c>
      <c r="O89" s="462"/>
    </row>
    <row r="90" spans="1:15" hidden="1">
      <c r="A90" s="420"/>
      <c r="B90" s="421"/>
      <c r="C90" s="465"/>
      <c r="D90" s="422"/>
      <c r="E90" s="470"/>
      <c r="F90" s="422"/>
      <c r="G90" s="414"/>
      <c r="H90" s="414"/>
      <c r="I90" s="424"/>
      <c r="J90" s="462"/>
      <c r="K90" s="308" t="s">
        <v>140</v>
      </c>
      <c r="L90" s="480">
        <f>SUM(TRUE_UP!K26:M26)</f>
        <v>9195207.4725311995</v>
      </c>
      <c r="M90" s="480">
        <f>SUM('TU 2014'!K20:M20)</f>
        <v>9111663.2198954895</v>
      </c>
      <c r="N90" s="480">
        <f t="shared" si="6"/>
        <v>83544.252635709941</v>
      </c>
      <c r="O90" s="462"/>
    </row>
    <row r="91" spans="1:15" hidden="1">
      <c r="A91" s="420" t="s">
        <v>460</v>
      </c>
      <c r="B91" s="421"/>
      <c r="C91" s="422" t="e">
        <f>SUM(TRUE_UP!K47:M47)</f>
        <v>#REF!</v>
      </c>
      <c r="D91" s="422">
        <f>SUM('TU 2014'!K35:M35)</f>
        <v>0</v>
      </c>
      <c r="E91" s="423" t="e">
        <f>C91-D91</f>
        <v>#REF!</v>
      </c>
      <c r="F91" s="422"/>
      <c r="G91" s="414" t="s">
        <v>466</v>
      </c>
      <c r="H91" s="414"/>
      <c r="I91" s="424"/>
      <c r="J91" s="462"/>
      <c r="K91" s="308" t="s">
        <v>141</v>
      </c>
      <c r="L91" s="480">
        <f>SUM(TRUE_UP!K32:M32)</f>
        <v>886496.52</v>
      </c>
      <c r="M91" s="480">
        <f>SUM('TU 2014'!K22:M22)</f>
        <v>189671.46000000002</v>
      </c>
      <c r="N91" s="480">
        <f t="shared" si="6"/>
        <v>696825.06</v>
      </c>
      <c r="O91" s="462"/>
    </row>
    <row r="92" spans="1:15" hidden="1">
      <c r="A92" s="420" t="s">
        <v>467</v>
      </c>
      <c r="B92" s="421"/>
      <c r="C92" s="425" t="e">
        <f>C89-C91</f>
        <v>#REF!</v>
      </c>
      <c r="D92" s="425">
        <f>D89-D91</f>
        <v>0</v>
      </c>
      <c r="E92" s="426" t="e">
        <f>E89-E91</f>
        <v>#REF!</v>
      </c>
      <c r="F92" s="422"/>
      <c r="G92" s="416" t="str">
        <f>D87</f>
        <v>MAY</v>
      </c>
      <c r="H92" s="415">
        <f>D86</f>
        <v>0</v>
      </c>
      <c r="I92" s="462"/>
      <c r="J92" s="462"/>
      <c r="K92" s="308" t="s">
        <v>142</v>
      </c>
      <c r="L92" s="480">
        <f>SUM(TRUE_UP!K34:M34)</f>
        <v>-1509060.97</v>
      </c>
      <c r="M92" s="480">
        <f>SUM('TU 2014'!K24:M24)</f>
        <v>161484.60739963764</v>
      </c>
      <c r="N92" s="480">
        <f t="shared" si="6"/>
        <v>-1670545.5773996376</v>
      </c>
      <c r="O92" s="462"/>
    </row>
    <row r="93" spans="1:15" hidden="1">
      <c r="A93" s="420" t="s">
        <v>205</v>
      </c>
      <c r="B93" s="421"/>
      <c r="C93" s="422" t="e">
        <f>SUM(TRUE_UP!K62:M62)</f>
        <v>#REF!</v>
      </c>
      <c r="D93" s="422">
        <f>SUM('TU 2014'!K50:M50)</f>
        <v>0</v>
      </c>
      <c r="E93" s="423" t="e">
        <f t="shared" ref="E93:E94" si="7">C93-D93</f>
        <v>#REF!</v>
      </c>
      <c r="F93" s="422"/>
      <c r="G93" s="414" t="str">
        <f>G87</f>
        <v>Current Month Over/(Under) of</v>
      </c>
      <c r="H93" s="414"/>
      <c r="I93" s="419">
        <f>D92/1000000</f>
        <v>0</v>
      </c>
      <c r="J93" s="462" t="s">
        <v>401</v>
      </c>
      <c r="K93" s="316" t="s">
        <v>475</v>
      </c>
      <c r="L93" s="481" t="e">
        <f>SUM(L86:L92)</f>
        <v>#REF!</v>
      </c>
      <c r="M93" s="481">
        <f>SUM(M86:M92)</f>
        <v>126059593.13649522</v>
      </c>
      <c r="N93" s="481" t="e">
        <f>SUM(N86:N92)</f>
        <v>#REF!</v>
      </c>
      <c r="O93" s="462"/>
    </row>
    <row r="94" spans="1:15" hidden="1">
      <c r="A94" s="420" t="s">
        <v>468</v>
      </c>
      <c r="B94" s="421"/>
      <c r="C94" s="427" t="e">
        <f>SUM(C92:C93)</f>
        <v>#REF!</v>
      </c>
      <c r="D94" s="427">
        <f>SUM(D92:D93)</f>
        <v>0</v>
      </c>
      <c r="E94" s="428" t="e">
        <f t="shared" si="7"/>
        <v>#REF!</v>
      </c>
      <c r="F94" s="422"/>
      <c r="G94" s="414" t="s">
        <v>464</v>
      </c>
      <c r="H94" s="414"/>
      <c r="I94" s="419">
        <f>D91/1000000</f>
        <v>0</v>
      </c>
      <c r="J94" s="462" t="s">
        <v>401</v>
      </c>
      <c r="K94" s="378" t="s">
        <v>182</v>
      </c>
      <c r="L94" s="482">
        <f>L11</f>
        <v>0.95046580000000003</v>
      </c>
      <c r="M94" s="482">
        <f>M11</f>
        <v>-283539.45</v>
      </c>
      <c r="N94" s="483"/>
      <c r="O94" s="462"/>
    </row>
    <row r="95" spans="1:15" hidden="1">
      <c r="A95" s="420"/>
      <c r="B95" s="421"/>
      <c r="C95" s="431"/>
      <c r="D95" s="431"/>
      <c r="E95" s="459"/>
      <c r="F95" s="462"/>
      <c r="G95" s="414" t="s">
        <v>465</v>
      </c>
      <c r="H95" s="414"/>
      <c r="I95" s="419">
        <f>D89/1000000</f>
        <v>0</v>
      </c>
      <c r="J95" s="462" t="s">
        <v>401</v>
      </c>
      <c r="K95" s="389" t="s">
        <v>476</v>
      </c>
      <c r="L95" s="480" t="e">
        <f>L93*L94</f>
        <v>#REF!</v>
      </c>
      <c r="M95" s="484">
        <f>M93*M94</f>
        <v>-35742867705145.633</v>
      </c>
      <c r="N95" s="484" t="e">
        <f>L95-M95</f>
        <v>#REF!</v>
      </c>
      <c r="O95" s="462"/>
    </row>
    <row r="96" spans="1:15" hidden="1">
      <c r="A96" s="458"/>
      <c r="B96" s="418"/>
      <c r="C96" s="431"/>
      <c r="D96" s="431"/>
      <c r="E96" s="459"/>
      <c r="F96" s="431"/>
      <c r="G96" s="1019" t="s">
        <v>487</v>
      </c>
      <c r="H96" s="1020"/>
      <c r="I96" s="1020"/>
      <c r="J96" s="1020"/>
      <c r="K96" s="471"/>
      <c r="L96" s="480"/>
      <c r="M96" s="480"/>
      <c r="N96" s="480"/>
      <c r="O96" s="462"/>
    </row>
    <row r="97" spans="1:15" hidden="1">
      <c r="A97" s="472"/>
      <c r="B97" s="467"/>
      <c r="C97" s="460"/>
      <c r="D97" s="460"/>
      <c r="E97" s="466"/>
      <c r="F97" s="462"/>
      <c r="G97" s="1020"/>
      <c r="H97" s="1020"/>
      <c r="I97" s="1020"/>
      <c r="J97" s="1020"/>
      <c r="K97" s="389" t="s">
        <v>126</v>
      </c>
      <c r="L97" s="480">
        <f>SUM(TRUE_UP!K44:M44)</f>
        <v>0</v>
      </c>
      <c r="M97" s="480">
        <f>SUM('TU 2014'!K32:M32)</f>
        <v>2.8562065200000002</v>
      </c>
      <c r="N97" s="480">
        <f>L97-M97</f>
        <v>-2.8562065200000002</v>
      </c>
    </row>
    <row r="98" spans="1:15" hidden="1">
      <c r="A98" s="472"/>
      <c r="B98" s="467"/>
      <c r="C98" s="460"/>
      <c r="D98" s="460"/>
      <c r="E98" s="466"/>
      <c r="F98" s="462"/>
      <c r="G98" s="1020"/>
      <c r="H98" s="1020"/>
      <c r="I98" s="1020"/>
      <c r="J98" s="1020"/>
      <c r="L98" s="489"/>
      <c r="M98" s="490"/>
      <c r="N98" s="491"/>
      <c r="O98" s="485" t="s">
        <v>473</v>
      </c>
    </row>
    <row r="99" spans="1:15" ht="13.5" hidden="1" thickBot="1">
      <c r="A99" s="473"/>
      <c r="B99" s="474"/>
      <c r="C99" s="461"/>
      <c r="D99" s="461"/>
      <c r="E99" s="475"/>
      <c r="F99" s="462"/>
      <c r="G99" s="1020"/>
      <c r="H99" s="1020"/>
      <c r="I99" s="1020"/>
      <c r="J99" s="1020"/>
      <c r="K99" s="378" t="s">
        <v>104</v>
      </c>
      <c r="L99" s="486" t="e">
        <f>L95+L97</f>
        <v>#REF!</v>
      </c>
      <c r="M99" s="486">
        <f>M95+M97</f>
        <v>-35742867705142.773</v>
      </c>
      <c r="N99" s="486" t="e">
        <f>N95+N97</f>
        <v>#REF!</v>
      </c>
      <c r="O99" s="487" t="e">
        <f>E91</f>
        <v>#REF!</v>
      </c>
    </row>
    <row r="100" spans="1:15" ht="13.5" hidden="1" thickBot="1">
      <c r="O100" s="488" t="e">
        <f>ROUND(N99,0)=ROUND(O99,0)</f>
        <v>#REF!</v>
      </c>
    </row>
    <row r="101" spans="1:15" hidden="1"/>
    <row r="102" spans="1:15" hidden="1">
      <c r="A102" s="1023" t="s">
        <v>469</v>
      </c>
      <c r="B102" s="1024"/>
      <c r="C102" s="1024"/>
      <c r="D102" s="1024"/>
      <c r="E102" s="1025"/>
      <c r="G102" s="414" t="str">
        <f>G51</f>
        <v>The variance is due to the following:</v>
      </c>
      <c r="H102"/>
      <c r="I102" s="494"/>
      <c r="J102"/>
    </row>
    <row r="103" spans="1:15" hidden="1">
      <c r="A103" s="464" t="s">
        <v>477</v>
      </c>
      <c r="B103" s="465"/>
      <c r="C103" s="415">
        <f>C52</f>
        <v>2017</v>
      </c>
      <c r="D103" s="549">
        <f>D52</f>
        <v>0</v>
      </c>
      <c r="E103" s="470"/>
      <c r="G103" s="414"/>
      <c r="H103" s="414"/>
      <c r="I103" s="424"/>
      <c r="J103"/>
    </row>
    <row r="104" spans="1:15" hidden="1">
      <c r="A104" s="588">
        <f>A53</f>
        <v>2510500</v>
      </c>
      <c r="B104" s="589" t="str">
        <f>B53</f>
        <v>Under</v>
      </c>
      <c r="C104" s="415" t="str">
        <f>C53</f>
        <v>MAY</v>
      </c>
      <c r="D104" s="550" t="str">
        <f>D53</f>
        <v>DEC</v>
      </c>
      <c r="E104" s="417" t="s">
        <v>122</v>
      </c>
      <c r="G104" s="414" t="str">
        <f>A106</f>
        <v>Prior Periods</v>
      </c>
      <c r="H104" s="1026" t="s">
        <v>497</v>
      </c>
      <c r="I104" s="419" t="e">
        <f>E106/1000000</f>
        <v>#REF!</v>
      </c>
      <c r="J104" s="523" t="s">
        <v>401</v>
      </c>
    </row>
    <row r="105" spans="1:15" hidden="1">
      <c r="A105" s="468">
        <f>A54</f>
        <v>3327200</v>
      </c>
      <c r="B105" s="469" t="str">
        <f>B54</f>
        <v>Over</v>
      </c>
      <c r="C105" s="418"/>
      <c r="D105" s="550"/>
      <c r="E105" s="470"/>
      <c r="G105" s="414"/>
      <c r="H105" s="1027"/>
      <c r="I105" s="419"/>
      <c r="J105" s="523"/>
    </row>
    <row r="106" spans="1:15" hidden="1">
      <c r="A106" s="420" t="s">
        <v>485</v>
      </c>
      <c r="B106" s="421"/>
      <c r="C106" s="422" t="e">
        <f>C55</f>
        <v>#REF!</v>
      </c>
      <c r="D106" s="551">
        <f>D55</f>
        <v>4575482.4875247404</v>
      </c>
      <c r="E106" s="435" t="e">
        <f>C106-D106</f>
        <v>#REF!</v>
      </c>
      <c r="G106" s="414" t="str">
        <f>A108</f>
        <v>Current Month</v>
      </c>
      <c r="H106" s="1027" t="s">
        <v>498</v>
      </c>
      <c r="I106" s="419"/>
      <c r="J106" s="523"/>
    </row>
    <row r="107" spans="1:15" hidden="1">
      <c r="A107" s="420"/>
      <c r="B107" s="421"/>
      <c r="C107" s="422"/>
      <c r="D107" s="551"/>
      <c r="E107" s="423"/>
      <c r="G107"/>
      <c r="H107" s="1028"/>
      <c r="I107" s="419" t="e">
        <f>E108/1000000</f>
        <v>#REF!</v>
      </c>
      <c r="J107" s="398" t="s">
        <v>401</v>
      </c>
    </row>
    <row r="108" spans="1:15" hidden="1">
      <c r="A108" s="420" t="s">
        <v>486</v>
      </c>
      <c r="B108" s="421"/>
      <c r="C108" s="434" t="e">
        <f>C57</f>
        <v>#REF!</v>
      </c>
      <c r="D108" s="551">
        <f>D57</f>
        <v>39389635.819081597</v>
      </c>
      <c r="E108" s="435" t="e">
        <f>C108-D108</f>
        <v>#REF!</v>
      </c>
      <c r="I108" s="419"/>
    </row>
    <row r="109" spans="1:15" hidden="1">
      <c r="A109" s="420"/>
      <c r="B109" s="421"/>
      <c r="C109" s="434"/>
      <c r="D109" s="551"/>
      <c r="E109" s="435"/>
      <c r="G109" s="524" t="s">
        <v>5</v>
      </c>
      <c r="I109" s="419" t="e">
        <f>SUM(I104:I107)</f>
        <v>#REF!</v>
      </c>
      <c r="J109" s="524" t="s">
        <v>401</v>
      </c>
    </row>
    <row r="110" spans="1:15" ht="13.5" hidden="1" thickBot="1">
      <c r="A110" s="429" t="s">
        <v>474</v>
      </c>
      <c r="B110" s="430"/>
      <c r="C110" s="436" t="e">
        <f>C106+C108</f>
        <v>#REF!</v>
      </c>
      <c r="D110" s="570">
        <f>D106+D108</f>
        <v>43965118.306606337</v>
      </c>
      <c r="E110" s="437" t="e">
        <f>C110-D110</f>
        <v>#REF!</v>
      </c>
    </row>
    <row r="111" spans="1:15" hidden="1"/>
    <row r="112" spans="1:15" hidden="1"/>
    <row r="113" spans="1:18" ht="12.75" hidden="1" customHeight="1">
      <c r="A113"/>
      <c r="B113"/>
      <c r="C113"/>
      <c r="D113"/>
      <c r="E113"/>
    </row>
    <row r="114" spans="1:18" hidden="1">
      <c r="A114"/>
      <c r="B114"/>
      <c r="C114"/>
      <c r="D114"/>
      <c r="E114"/>
      <c r="G114" s="414"/>
      <c r="H114" s="462"/>
      <c r="I114" s="462"/>
      <c r="J114" s="462"/>
      <c r="K114" s="414" t="s">
        <v>462</v>
      </c>
    </row>
    <row r="115" spans="1:18" hidden="1">
      <c r="A115"/>
      <c r="B115"/>
      <c r="C115"/>
      <c r="D115"/>
      <c r="E115"/>
      <c r="G115" s="416"/>
      <c r="H115" s="415"/>
      <c r="I115" s="462"/>
      <c r="J115" s="462"/>
      <c r="L115" s="557">
        <v>41306</v>
      </c>
      <c r="M115" s="558">
        <v>41275</v>
      </c>
      <c r="N115" s="559" t="s">
        <v>88</v>
      </c>
    </row>
    <row r="116" spans="1:18" hidden="1">
      <c r="A116"/>
      <c r="B116"/>
      <c r="C116"/>
      <c r="D116"/>
      <c r="E116"/>
      <c r="H116" s="414"/>
      <c r="J116" s="462"/>
      <c r="K116" s="414" t="s">
        <v>463</v>
      </c>
      <c r="L116" s="560" t="e">
        <f>I22</f>
        <v>#REF!</v>
      </c>
      <c r="M116" s="556" t="e">
        <f>#REF!</f>
        <v>#REF!</v>
      </c>
      <c r="N116" s="561" t="e">
        <f>SUM(L116:M116)</f>
        <v>#REF!</v>
      </c>
    </row>
    <row r="117" spans="1:18" hidden="1">
      <c r="A117"/>
      <c r="B117"/>
      <c r="C117"/>
      <c r="D117"/>
      <c r="E117"/>
      <c r="H117" s="414"/>
      <c r="J117" s="462"/>
      <c r="K117" s="414" t="s">
        <v>464</v>
      </c>
      <c r="L117" s="565" t="e">
        <f>I23</f>
        <v>#REF!</v>
      </c>
      <c r="M117" s="566" t="e">
        <f>#REF!</f>
        <v>#REF!</v>
      </c>
      <c r="N117" s="567" t="e">
        <f t="shared" ref="N117:N118" si="8">SUM(L117:M117)</f>
        <v>#REF!</v>
      </c>
    </row>
    <row r="118" spans="1:18" ht="13.5" hidden="1" thickBot="1">
      <c r="A118"/>
      <c r="B118"/>
      <c r="C118"/>
      <c r="D118"/>
      <c r="E118"/>
      <c r="H118" s="414"/>
      <c r="J118" s="462"/>
      <c r="K118" s="414" t="s">
        <v>465</v>
      </c>
      <c r="L118" s="562">
        <f>I24</f>
        <v>24.189773564020001</v>
      </c>
      <c r="M118" s="563" t="e">
        <f>#REF!</f>
        <v>#REF!</v>
      </c>
      <c r="N118" s="564" t="e">
        <f t="shared" si="8"/>
        <v>#REF!</v>
      </c>
    </row>
    <row r="119" spans="1:18" hidden="1">
      <c r="A119"/>
      <c r="B119"/>
      <c r="C119"/>
      <c r="D119"/>
      <c r="E119"/>
      <c r="G119" s="414"/>
      <c r="H119" s="414"/>
      <c r="I119" s="424"/>
      <c r="J119" s="462"/>
      <c r="L119" s="415" t="s">
        <v>500</v>
      </c>
      <c r="M119" s="415" t="s">
        <v>500</v>
      </c>
      <c r="N119" s="415"/>
      <c r="O119" s="415" t="s">
        <v>501</v>
      </c>
      <c r="P119" s="415" t="s">
        <v>501</v>
      </c>
      <c r="Q119" s="415"/>
      <c r="R119" s="415" t="s">
        <v>502</v>
      </c>
    </row>
    <row r="120" spans="1:18" hidden="1">
      <c r="A120"/>
      <c r="B120"/>
      <c r="C120"/>
      <c r="D120"/>
      <c r="E120"/>
      <c r="G120" s="414"/>
      <c r="H120" s="414"/>
      <c r="I120" s="424"/>
      <c r="J120" s="462"/>
      <c r="K120" s="512" t="s">
        <v>488</v>
      </c>
      <c r="L120" s="478" t="s">
        <v>134</v>
      </c>
      <c r="M120" s="478" t="s">
        <v>133</v>
      </c>
      <c r="N120" s="478" t="s">
        <v>88</v>
      </c>
      <c r="O120" s="478" t="s">
        <v>134</v>
      </c>
      <c r="P120" s="478" t="s">
        <v>133</v>
      </c>
      <c r="Q120" s="478" t="s">
        <v>88</v>
      </c>
      <c r="R120" s="524" t="s">
        <v>122</v>
      </c>
    </row>
    <row r="121" spans="1:18" hidden="1">
      <c r="A121"/>
      <c r="B121"/>
      <c r="C121"/>
      <c r="D121"/>
      <c r="E121"/>
      <c r="G121" s="416"/>
      <c r="H121" s="415"/>
      <c r="I121" s="462"/>
      <c r="J121" s="462"/>
      <c r="K121" s="308" t="s">
        <v>341</v>
      </c>
      <c r="L121" s="479">
        <v>16618239.52</v>
      </c>
      <c r="M121" s="479">
        <v>16437512.75</v>
      </c>
      <c r="N121" s="479">
        <f>L121+M121</f>
        <v>33055752.27</v>
      </c>
      <c r="O121" s="479">
        <v>16669791</v>
      </c>
      <c r="P121" s="479">
        <v>16669791</v>
      </c>
      <c r="Q121" s="479">
        <f>O121+P121</f>
        <v>33339582</v>
      </c>
      <c r="R121" s="479">
        <f>N121-Q121</f>
        <v>-283829.73000000045</v>
      </c>
    </row>
    <row r="122" spans="1:18" hidden="1">
      <c r="A122"/>
      <c r="B122"/>
      <c r="C122"/>
      <c r="D122"/>
      <c r="E122"/>
      <c r="G122" s="414"/>
      <c r="H122" s="414"/>
      <c r="I122" s="419"/>
      <c r="J122" s="462"/>
      <c r="K122" s="308" t="s">
        <v>342</v>
      </c>
      <c r="L122" s="480">
        <v>25205916.640000001</v>
      </c>
      <c r="M122" s="480">
        <v>25038297.390000001</v>
      </c>
      <c r="N122" s="480">
        <f t="shared" ref="N122:N127" si="9">L122+M122</f>
        <v>50244214.030000001</v>
      </c>
      <c r="O122" s="480">
        <v>22550118</v>
      </c>
      <c r="P122" s="480">
        <v>22550118</v>
      </c>
      <c r="Q122" s="480">
        <f t="shared" ref="Q122:Q127" si="10">O122+P122</f>
        <v>45100236</v>
      </c>
      <c r="R122" s="480">
        <f t="shared" ref="R122:R127" si="11">N122-Q122</f>
        <v>5143978.0300000012</v>
      </c>
    </row>
    <row r="123" spans="1:18" hidden="1">
      <c r="A123"/>
      <c r="B123"/>
      <c r="C123"/>
      <c r="D123"/>
      <c r="E123"/>
      <c r="G123" s="414"/>
      <c r="H123" s="414"/>
      <c r="I123" s="419"/>
      <c r="J123" s="462"/>
      <c r="K123" s="308" t="s">
        <v>99</v>
      </c>
      <c r="L123" s="480">
        <v>0</v>
      </c>
      <c r="M123" s="480">
        <v>0</v>
      </c>
      <c r="N123" s="480">
        <f t="shared" si="9"/>
        <v>0</v>
      </c>
      <c r="O123" s="480"/>
      <c r="P123" s="480"/>
      <c r="Q123" s="480">
        <f t="shared" si="10"/>
        <v>0</v>
      </c>
      <c r="R123" s="480">
        <f t="shared" si="11"/>
        <v>0</v>
      </c>
    </row>
    <row r="124" spans="1:18" hidden="1">
      <c r="A124"/>
      <c r="B124"/>
      <c r="C124"/>
      <c r="D124"/>
      <c r="E124"/>
      <c r="G124" s="414"/>
      <c r="H124" s="414"/>
      <c r="I124" s="419"/>
      <c r="J124" s="462"/>
      <c r="K124" s="308" t="s">
        <v>139</v>
      </c>
      <c r="L124" s="480">
        <v>-445444.26822702214</v>
      </c>
      <c r="M124" s="480">
        <v>-445444.26822702214</v>
      </c>
      <c r="N124" s="480">
        <f t="shared" si="9"/>
        <v>-890888.53645404428</v>
      </c>
      <c r="O124" s="480">
        <f>77987-439311</f>
        <v>-361324</v>
      </c>
      <c r="P124" s="480">
        <f>77987-438705</f>
        <v>-360718</v>
      </c>
      <c r="Q124" s="480">
        <f t="shared" si="10"/>
        <v>-722042</v>
      </c>
      <c r="R124" s="480">
        <f t="shared" si="11"/>
        <v>-168846.53645404428</v>
      </c>
    </row>
    <row r="125" spans="1:18" hidden="1">
      <c r="A125"/>
      <c r="B125"/>
      <c r="C125"/>
      <c r="D125"/>
      <c r="E125"/>
      <c r="G125" s="1019"/>
      <c r="H125" s="1020"/>
      <c r="I125" s="1020"/>
      <c r="J125" s="1020"/>
      <c r="K125" s="308" t="s">
        <v>140</v>
      </c>
      <c r="L125" s="480">
        <v>3070331.64</v>
      </c>
      <c r="M125" s="480">
        <v>2742107.21</v>
      </c>
      <c r="N125" s="480">
        <f t="shared" si="9"/>
        <v>5812438.8499999996</v>
      </c>
      <c r="O125" s="480">
        <v>2796760</v>
      </c>
      <c r="P125" s="480">
        <v>3079631</v>
      </c>
      <c r="Q125" s="480">
        <f t="shared" si="10"/>
        <v>5876391</v>
      </c>
      <c r="R125" s="480">
        <f t="shared" si="11"/>
        <v>-63952.150000000373</v>
      </c>
    </row>
    <row r="126" spans="1:18" hidden="1">
      <c r="A126"/>
      <c r="B126"/>
      <c r="C126"/>
      <c r="D126"/>
      <c r="E126"/>
      <c r="G126" s="1020"/>
      <c r="H126" s="1020"/>
      <c r="I126" s="1020"/>
      <c r="J126" s="1020"/>
      <c r="K126" s="308" t="s">
        <v>141</v>
      </c>
      <c r="L126" s="480">
        <v>2203511.87</v>
      </c>
      <c r="M126" s="480">
        <v>2270836.0299999998</v>
      </c>
      <c r="N126" s="480">
        <f t="shared" si="9"/>
        <v>4474347.9000000004</v>
      </c>
      <c r="O126" s="480">
        <v>1864767</v>
      </c>
      <c r="P126" s="480">
        <v>1662581</v>
      </c>
      <c r="Q126" s="480">
        <f t="shared" si="10"/>
        <v>3527348</v>
      </c>
      <c r="R126" s="480">
        <f t="shared" si="11"/>
        <v>946999.90000000037</v>
      </c>
    </row>
    <row r="127" spans="1:18" hidden="1">
      <c r="A127"/>
      <c r="B127"/>
      <c r="C127"/>
      <c r="D127"/>
      <c r="E127"/>
      <c r="G127" s="1020"/>
      <c r="H127" s="1020"/>
      <c r="I127" s="1020"/>
      <c r="J127" s="1020"/>
      <c r="K127" s="308" t="s">
        <v>142</v>
      </c>
      <c r="L127" s="480">
        <v>-578808.68000000005</v>
      </c>
      <c r="M127" s="480">
        <v>-329135.21999999997</v>
      </c>
      <c r="N127" s="480">
        <f t="shared" si="9"/>
        <v>-907943.9</v>
      </c>
      <c r="O127" s="480">
        <v>-173824</v>
      </c>
      <c r="P127" s="480">
        <v>-226444</v>
      </c>
      <c r="Q127" s="480">
        <f t="shared" si="10"/>
        <v>-400268</v>
      </c>
      <c r="R127" s="480">
        <f t="shared" si="11"/>
        <v>-507675.9</v>
      </c>
    </row>
    <row r="128" spans="1:18" hidden="1">
      <c r="G128" s="1020"/>
      <c r="H128" s="1020"/>
      <c r="I128" s="1020"/>
      <c r="J128" s="1020"/>
      <c r="K128" s="316" t="s">
        <v>475</v>
      </c>
      <c r="L128" s="481">
        <f>SUM(L121:L127)</f>
        <v>46073746.721772969</v>
      </c>
      <c r="M128" s="481">
        <f t="shared" ref="M128:N128" si="12">SUM(M121:M127)</f>
        <v>45714173.891772978</v>
      </c>
      <c r="N128" s="481">
        <f t="shared" si="12"/>
        <v>91787920.613545954</v>
      </c>
      <c r="O128" s="481">
        <f>SUM(O121:O127)</f>
        <v>43346288</v>
      </c>
      <c r="P128" s="481">
        <f>SUM(P121:P127)</f>
        <v>43374959</v>
      </c>
      <c r="Q128" s="481">
        <f>SUM(Q121:Q127)</f>
        <v>86721247</v>
      </c>
      <c r="R128" s="481">
        <f>SUM(R121:R127)</f>
        <v>5066673.6135459561</v>
      </c>
    </row>
    <row r="129" spans="11:18" hidden="1">
      <c r="K129" s="378" t="s">
        <v>182</v>
      </c>
      <c r="L129" s="482">
        <v>0.9797032</v>
      </c>
      <c r="M129" s="482">
        <v>0.9797032</v>
      </c>
      <c r="N129" s="482"/>
      <c r="O129" s="482">
        <v>0.9797032</v>
      </c>
      <c r="P129" s="482">
        <v>0.9797032</v>
      </c>
    </row>
    <row r="130" spans="11:18" hidden="1">
      <c r="K130" s="389" t="s">
        <v>476</v>
      </c>
      <c r="L130" s="484">
        <v>45138597.099310488</v>
      </c>
      <c r="M130" s="484">
        <v>44786322.447126441</v>
      </c>
      <c r="N130" s="484">
        <f t="shared" ref="N130" si="13">L130+M130</f>
        <v>89924919.546436936</v>
      </c>
      <c r="O130" s="484">
        <f>O128*O129</f>
        <v>42466497.061721601</v>
      </c>
      <c r="P130" s="484">
        <f>P128*P129</f>
        <v>42494586.1321688</v>
      </c>
      <c r="Q130" s="484">
        <f>O130+P130</f>
        <v>84961083.193890393</v>
      </c>
      <c r="R130" s="484">
        <f t="shared" ref="R130" si="14">N130-Q130</f>
        <v>4963836.3525465429</v>
      </c>
    </row>
    <row r="131" spans="11:18" hidden="1">
      <c r="K131" s="471"/>
      <c r="L131" s="480"/>
      <c r="M131" s="480"/>
      <c r="N131" s="480"/>
      <c r="O131" s="480"/>
      <c r="P131" s="480"/>
      <c r="Q131" s="480"/>
      <c r="R131" s="480"/>
    </row>
    <row r="132" spans="11:18" hidden="1">
      <c r="K132" s="389" t="s">
        <v>126</v>
      </c>
      <c r="L132" s="480">
        <v>14229198.630000001</v>
      </c>
      <c r="M132" s="480">
        <v>12249674.02</v>
      </c>
      <c r="N132" s="480">
        <f t="shared" ref="N132" si="15">L132+M132</f>
        <v>26478872.649999999</v>
      </c>
      <c r="O132" s="480">
        <f>L132</f>
        <v>14229198.630000001</v>
      </c>
      <c r="P132" s="480">
        <f>M132</f>
        <v>12249674.02</v>
      </c>
      <c r="Q132" s="480">
        <f>O132+P132</f>
        <v>26478872.649999999</v>
      </c>
      <c r="R132" s="480">
        <f t="shared" ref="R132" si="16">N132-Q132</f>
        <v>0</v>
      </c>
    </row>
    <row r="133" spans="11:18" hidden="1">
      <c r="L133" s="489"/>
      <c r="M133" s="489"/>
      <c r="N133" s="489"/>
      <c r="O133" s="489"/>
      <c r="P133" s="489"/>
      <c r="Q133" s="489"/>
      <c r="R133" s="489"/>
    </row>
    <row r="134" spans="11:18" ht="13.5" hidden="1" thickBot="1">
      <c r="K134" s="438" t="s">
        <v>104</v>
      </c>
      <c r="L134" s="486">
        <f>L130+L132</f>
        <v>59367795.72931049</v>
      </c>
      <c r="M134" s="486">
        <f t="shared" ref="M134:Q134" si="17">M130+M132</f>
        <v>57035996.467126444</v>
      </c>
      <c r="N134" s="486">
        <f t="shared" si="17"/>
        <v>116403792.19643694</v>
      </c>
      <c r="O134" s="486">
        <f t="shared" si="17"/>
        <v>56695695.691721603</v>
      </c>
      <c r="P134" s="486">
        <f t="shared" si="17"/>
        <v>54744260.152168795</v>
      </c>
      <c r="Q134" s="486">
        <f t="shared" si="17"/>
        <v>111439955.8438904</v>
      </c>
      <c r="R134" s="486">
        <f t="shared" ref="R134" si="18">N134-Q134</f>
        <v>4963836.3525465429</v>
      </c>
    </row>
    <row r="135" spans="11:18" hidden="1"/>
    <row r="136" spans="11:18" hidden="1"/>
    <row r="137" spans="11:18" hidden="1"/>
    <row r="138" spans="11:18" hidden="1"/>
    <row r="139" spans="11:18" hidden="1"/>
    <row r="140" spans="11:18" hidden="1"/>
    <row r="141" spans="11:18" hidden="1"/>
    <row r="142" spans="11:18" hidden="1"/>
    <row r="143" spans="11:18" hidden="1"/>
    <row r="144" spans="11:18" hidden="1"/>
    <row r="145" hidden="1"/>
  </sheetData>
  <mergeCells count="17">
    <mergeCell ref="G96:J99"/>
    <mergeCell ref="A102:E102"/>
    <mergeCell ref="H104:H105"/>
    <mergeCell ref="H106:H107"/>
    <mergeCell ref="G125:J128"/>
    <mergeCell ref="A85:E85"/>
    <mergeCell ref="A3:E3"/>
    <mergeCell ref="G14:J17"/>
    <mergeCell ref="A20:E20"/>
    <mergeCell ref="A33:E33"/>
    <mergeCell ref="G44:J47"/>
    <mergeCell ref="A51:E51"/>
    <mergeCell ref="H53:H54"/>
    <mergeCell ref="H55:H56"/>
    <mergeCell ref="A73:E73"/>
    <mergeCell ref="H75:H76"/>
    <mergeCell ref="H77:H78"/>
  </mergeCells>
  <printOptions horizontalCentered="1"/>
  <pageMargins left="0.45" right="0.45" top="0.75" bottom="0.75" header="0.3" footer="0.3"/>
  <pageSetup paperSize="5" scale="75" orientation="landscape" r:id="rId1"/>
  <headerFooter>
    <oddHeader xml:space="preserve">&amp;CMonthly P/L and BS Variances
</oddHeader>
    <oddFooter>&amp;CCapacity&amp;RPage &amp;P of &amp;N</oddFooter>
  </headerFooter>
  <rowBreaks count="2" manualBreakCount="2">
    <brk id="29" max="16383" man="1"/>
    <brk id="8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4"/>
  <sheetViews>
    <sheetView zoomScaleNormal="100" zoomScaleSheetLayoutView="78" workbookViewId="0">
      <selection activeCell="D8" sqref="D8"/>
    </sheetView>
  </sheetViews>
  <sheetFormatPr defaultColWidth="9.33203125" defaultRowHeight="12.75"/>
  <cols>
    <col min="1" max="1" width="12.33203125" style="411" customWidth="1"/>
    <col min="2" max="2" width="9.1640625" style="411" bestFit="1" customWidth="1"/>
    <col min="3" max="4" width="18.83203125" style="412" customWidth="1"/>
    <col min="5" max="5" width="18.83203125" style="411" customWidth="1"/>
    <col min="6" max="6" width="2" style="411" customWidth="1"/>
    <col min="7" max="7" width="14" style="411" bestFit="1" customWidth="1"/>
    <col min="8" max="8" width="17.5" style="411" customWidth="1"/>
    <col min="9" max="9" width="5.83203125" style="411" customWidth="1"/>
    <col min="10" max="10" width="3.1640625" style="411" customWidth="1"/>
    <col min="11" max="11" width="54.33203125" style="438" bestFit="1" customWidth="1"/>
    <col min="12" max="13" width="17.1640625" style="411" customWidth="1"/>
    <col min="14" max="14" width="16.1640625" style="411" bestFit="1" customWidth="1"/>
    <col min="15" max="15" width="18.33203125" style="411" bestFit="1" customWidth="1"/>
    <col min="16" max="16" width="16.83203125" style="411" bestFit="1" customWidth="1"/>
    <col min="17" max="17" width="15.5" style="411" bestFit="1" customWidth="1"/>
    <col min="18" max="18" width="15.1640625" style="411" bestFit="1" customWidth="1"/>
    <col min="19" max="16384" width="9.33203125" style="411"/>
  </cols>
  <sheetData>
    <row r="1" spans="1:15">
      <c r="A1" s="464" t="s">
        <v>482</v>
      </c>
      <c r="B1" s="462"/>
      <c r="E1" s="462"/>
      <c r="F1" s="462"/>
      <c r="G1" s="462"/>
      <c r="H1" s="462"/>
      <c r="I1" s="462"/>
      <c r="J1" s="462"/>
      <c r="K1" s="413"/>
      <c r="L1" s="415">
        <f>C4</f>
        <v>2017</v>
      </c>
      <c r="M1" s="415">
        <f>D4</f>
        <v>0</v>
      </c>
      <c r="N1" s="478" t="s">
        <v>122</v>
      </c>
      <c r="O1" s="462"/>
    </row>
    <row r="2" spans="1:15" ht="13.5" thickBot="1">
      <c r="A2" s="464"/>
      <c r="B2" s="462"/>
      <c r="E2" s="462"/>
      <c r="F2" s="462"/>
      <c r="G2" s="462"/>
      <c r="H2" s="462"/>
      <c r="I2" s="462"/>
      <c r="J2" s="462"/>
      <c r="K2" s="512" t="s">
        <v>488</v>
      </c>
      <c r="L2" s="478" t="str">
        <f>C5</f>
        <v>JUNE</v>
      </c>
      <c r="M2" s="478" t="str">
        <f>D5</f>
        <v>JUNE</v>
      </c>
      <c r="N2" s="478"/>
      <c r="O2" s="462"/>
    </row>
    <row r="3" spans="1:15">
      <c r="A3" s="1016" t="s">
        <v>461</v>
      </c>
      <c r="B3" s="1017"/>
      <c r="C3" s="1017"/>
      <c r="D3" s="1017"/>
      <c r="E3" s="1018"/>
      <c r="F3" s="463"/>
      <c r="G3" s="414" t="s">
        <v>462</v>
      </c>
      <c r="H3" s="462"/>
      <c r="I3" s="462"/>
      <c r="J3" s="462"/>
      <c r="K3" s="308" t="s">
        <v>341</v>
      </c>
      <c r="L3" s="479">
        <f>TRUE_UP!M10</f>
        <v>5809218.3399999999</v>
      </c>
      <c r="M3" s="479">
        <f>'TU 2014'!M10</f>
        <v>15991037.399999999</v>
      </c>
      <c r="N3" s="479">
        <f>L3-M3</f>
        <v>-10181819.059999999</v>
      </c>
      <c r="O3" s="462"/>
    </row>
    <row r="4" spans="1:15">
      <c r="A4" s="464" t="s">
        <v>477</v>
      </c>
      <c r="B4" s="465"/>
      <c r="C4" s="415">
        <f>TRUE_UP!I129</f>
        <v>2017</v>
      </c>
      <c r="D4" s="415">
        <f>'TU 2014'!H111</f>
        <v>0</v>
      </c>
      <c r="E4" s="466"/>
      <c r="F4" s="467"/>
      <c r="G4" s="416" t="str">
        <f>C5</f>
        <v>JUNE</v>
      </c>
      <c r="H4" s="415">
        <f>C4</f>
        <v>2017</v>
      </c>
      <c r="I4" s="462"/>
      <c r="J4" s="462"/>
      <c r="K4" s="308" t="s">
        <v>342</v>
      </c>
      <c r="L4" s="480">
        <f>TRUE_UP!M12</f>
        <v>110600</v>
      </c>
      <c r="M4" s="480">
        <f>'TU 2014'!M12</f>
        <v>23628850.579999998</v>
      </c>
      <c r="N4" s="480">
        <f t="shared" ref="N4:N9" si="0">L4-M4</f>
        <v>-23518250.579999998</v>
      </c>
      <c r="O4" s="462"/>
    </row>
    <row r="5" spans="1:15">
      <c r="A5" s="588">
        <v>5111000</v>
      </c>
      <c r="B5" s="589" t="s">
        <v>478</v>
      </c>
      <c r="C5" s="416" t="s">
        <v>546</v>
      </c>
      <c r="D5" s="416" t="str">
        <f>C5</f>
        <v>JUNE</v>
      </c>
      <c r="E5" s="417" t="s">
        <v>122</v>
      </c>
      <c r="F5" s="418"/>
      <c r="G5" s="414" t="s">
        <v>463</v>
      </c>
      <c r="H5" s="414"/>
      <c r="I5" s="599" t="e">
        <f>C10/1000000</f>
        <v>#REF!</v>
      </c>
      <c r="J5" s="462" t="s">
        <v>401</v>
      </c>
      <c r="K5" s="308" t="s">
        <v>99</v>
      </c>
      <c r="L5" s="480" t="e">
        <f>TRUE_UP!M20</f>
        <v>#REF!</v>
      </c>
      <c r="M5" s="480">
        <f>'TU 2014'!M14</f>
        <v>-743251</v>
      </c>
      <c r="N5" s="480" t="e">
        <f t="shared" si="0"/>
        <v>#REF!</v>
      </c>
      <c r="O5" s="462"/>
    </row>
    <row r="6" spans="1:15">
      <c r="A6" s="468">
        <v>4174100</v>
      </c>
      <c r="B6" s="469" t="s">
        <v>479</v>
      </c>
      <c r="C6" s="418"/>
      <c r="D6" s="418"/>
      <c r="E6" s="466"/>
      <c r="F6" s="467"/>
      <c r="G6" s="414" t="s">
        <v>464</v>
      </c>
      <c r="H6" s="414"/>
      <c r="I6" s="419" t="e">
        <f>C9/1000000</f>
        <v>#REF!</v>
      </c>
      <c r="J6" s="462" t="s">
        <v>401</v>
      </c>
      <c r="K6" s="308" t="s">
        <v>139</v>
      </c>
      <c r="L6" s="480" t="e">
        <f>TRUE_UP!M22</f>
        <v>#REF!</v>
      </c>
      <c r="M6" s="480">
        <f>'TU 2014'!M16</f>
        <v>-335212.68052906328</v>
      </c>
      <c r="N6" s="480" t="e">
        <f t="shared" si="0"/>
        <v>#REF!</v>
      </c>
      <c r="O6" s="462"/>
    </row>
    <row r="7" spans="1:15">
      <c r="A7" s="420" t="s">
        <v>459</v>
      </c>
      <c r="B7" s="421"/>
      <c r="C7" s="422">
        <f>TRUE_UP!M49</f>
        <v>26435698.123211198</v>
      </c>
      <c r="D7" s="422">
        <f>'TU 2014'!M37</f>
        <v>0</v>
      </c>
      <c r="E7" s="423">
        <f>C7-D7</f>
        <v>26435698.123211198</v>
      </c>
      <c r="F7" s="422"/>
      <c r="G7" s="414" t="s">
        <v>465</v>
      </c>
      <c r="H7" s="414"/>
      <c r="I7" s="419">
        <f>C7/1000000</f>
        <v>26.435698123211196</v>
      </c>
      <c r="J7" s="462" t="s">
        <v>401</v>
      </c>
      <c r="K7" s="308" t="s">
        <v>140</v>
      </c>
      <c r="L7" s="480">
        <f>TRUE_UP!M26</f>
        <v>2579431.5137040373</v>
      </c>
      <c r="M7" s="480">
        <f>'TU 2014'!M20</f>
        <v>3507976.9923271821</v>
      </c>
      <c r="N7" s="480">
        <f t="shared" si="0"/>
        <v>-928545.47862314479</v>
      </c>
      <c r="O7" s="462"/>
    </row>
    <row r="8" spans="1:15">
      <c r="A8" s="420"/>
      <c r="B8" s="421"/>
      <c r="C8" s="465"/>
      <c r="D8" s="465"/>
      <c r="E8" s="470"/>
      <c r="F8" s="422"/>
      <c r="G8" s="414"/>
      <c r="H8" s="414"/>
      <c r="I8" s="424"/>
      <c r="J8" s="462"/>
      <c r="K8" s="308" t="s">
        <v>141</v>
      </c>
      <c r="L8" s="480">
        <f>TRUE_UP!M32</f>
        <v>886609.49</v>
      </c>
      <c r="M8" s="480">
        <f>'TU 2014'!M22</f>
        <v>45317.04</v>
      </c>
      <c r="N8" s="480">
        <f t="shared" si="0"/>
        <v>841292.45</v>
      </c>
      <c r="O8" s="462"/>
    </row>
    <row r="9" spans="1:15">
      <c r="A9" s="420" t="s">
        <v>460</v>
      </c>
      <c r="B9" s="421"/>
      <c r="C9" s="422" t="e">
        <f>TRUE_UP!M47</f>
        <v>#REF!</v>
      </c>
      <c r="D9" s="422">
        <f>'TU 2014'!M35</f>
        <v>0</v>
      </c>
      <c r="E9" s="423" t="e">
        <f>C9-D9</f>
        <v>#REF!</v>
      </c>
      <c r="F9" s="422"/>
      <c r="G9" s="414" t="s">
        <v>466</v>
      </c>
      <c r="H9" s="414"/>
      <c r="I9" s="424"/>
      <c r="J9" s="462"/>
      <c r="K9" s="308" t="s">
        <v>142</v>
      </c>
      <c r="L9" s="480">
        <f>TRUE_UP!M34</f>
        <v>-535398.9</v>
      </c>
      <c r="M9" s="480">
        <f>'TU 2014'!M24</f>
        <v>63646.064048245971</v>
      </c>
      <c r="N9" s="480">
        <f t="shared" si="0"/>
        <v>-599044.96404824604</v>
      </c>
      <c r="O9" s="462"/>
    </row>
    <row r="10" spans="1:15">
      <c r="A10" s="420" t="s">
        <v>467</v>
      </c>
      <c r="B10" s="421"/>
      <c r="C10" s="425" t="e">
        <f>C7-C9</f>
        <v>#REF!</v>
      </c>
      <c r="D10" s="425">
        <f>D7-D9</f>
        <v>0</v>
      </c>
      <c r="E10" s="426" t="e">
        <f>E7-E9</f>
        <v>#REF!</v>
      </c>
      <c r="F10" s="422"/>
      <c r="G10" s="416" t="str">
        <f>D5</f>
        <v>JUNE</v>
      </c>
      <c r="H10" s="415">
        <f>D4</f>
        <v>0</v>
      </c>
      <c r="I10" s="462"/>
      <c r="J10" s="462"/>
      <c r="K10" s="316" t="s">
        <v>475</v>
      </c>
      <c r="L10" s="481" t="e">
        <f>SUM(L3:L9)</f>
        <v>#REF!</v>
      </c>
      <c r="M10" s="481">
        <f>SUM(M3:M9)</f>
        <v>42158364.395846359</v>
      </c>
      <c r="N10" s="481" t="e">
        <f>SUM(N3:N9)</f>
        <v>#REF!</v>
      </c>
      <c r="O10" s="462"/>
    </row>
    <row r="11" spans="1:15">
      <c r="A11" s="420" t="s">
        <v>205</v>
      </c>
      <c r="B11" s="421"/>
      <c r="C11" s="422" t="e">
        <f>TRUE_UP!M62</f>
        <v>#REF!</v>
      </c>
      <c r="D11" s="422">
        <f>'TU 2014'!M50</f>
        <v>0</v>
      </c>
      <c r="E11" s="423" t="e">
        <f>C11-D11</f>
        <v>#REF!</v>
      </c>
      <c r="F11" s="422"/>
      <c r="G11" s="414" t="str">
        <f>G5</f>
        <v>Current Month Over/(Under) of</v>
      </c>
      <c r="H11" s="414"/>
      <c r="I11" s="419">
        <f>D10/1000000</f>
        <v>0</v>
      </c>
      <c r="J11" s="462" t="s">
        <v>401</v>
      </c>
      <c r="K11" s="378" t="s">
        <v>182</v>
      </c>
      <c r="L11" s="482">
        <f>TRUE_UP!M40</f>
        <v>0.95046580000000003</v>
      </c>
      <c r="M11" s="483">
        <f>'TU 2014'!M28</f>
        <v>-273310.96000000002</v>
      </c>
      <c r="N11" s="483"/>
      <c r="O11" s="462"/>
    </row>
    <row r="12" spans="1:15">
      <c r="A12" s="420" t="s">
        <v>468</v>
      </c>
      <c r="B12" s="421"/>
      <c r="C12" s="427" t="e">
        <f>SUM(C10:C11)</f>
        <v>#REF!</v>
      </c>
      <c r="D12" s="427">
        <f>SUM(D10:D11)</f>
        <v>0</v>
      </c>
      <c r="E12" s="428" t="e">
        <f>C12-D12</f>
        <v>#REF!</v>
      </c>
      <c r="F12" s="422"/>
      <c r="G12" s="414" t="s">
        <v>464</v>
      </c>
      <c r="H12" s="414"/>
      <c r="I12" s="419">
        <f>D9/1000000</f>
        <v>0</v>
      </c>
      <c r="J12" s="462" t="s">
        <v>401</v>
      </c>
      <c r="K12" s="389" t="s">
        <v>476</v>
      </c>
      <c r="L12" s="484" t="e">
        <f>L10*L11</f>
        <v>#REF!</v>
      </c>
      <c r="M12" s="484">
        <f>M10*M11</f>
        <v>-11522343045058.59</v>
      </c>
      <c r="N12" s="484" t="e">
        <f>L12-M12</f>
        <v>#REF!</v>
      </c>
      <c r="O12" s="462"/>
    </row>
    <row r="13" spans="1:15">
      <c r="A13" s="420"/>
      <c r="B13" s="421"/>
      <c r="C13" s="431"/>
      <c r="D13" s="431"/>
      <c r="E13" s="459"/>
      <c r="F13" s="462"/>
      <c r="G13" s="414" t="s">
        <v>465</v>
      </c>
      <c r="H13" s="414"/>
      <c r="I13" s="419">
        <f>D7/1000000</f>
        <v>0</v>
      </c>
      <c r="J13" s="462" t="s">
        <v>401</v>
      </c>
      <c r="K13" s="471"/>
      <c r="L13" s="480"/>
      <c r="M13" s="480"/>
      <c r="N13" s="480"/>
      <c r="O13" s="462"/>
    </row>
    <row r="14" spans="1:15" ht="12.75" customHeight="1" thickBot="1">
      <c r="A14" s="458"/>
      <c r="B14" s="418"/>
      <c r="C14" s="431"/>
      <c r="D14" s="431"/>
      <c r="E14" s="459"/>
      <c r="F14" s="431"/>
      <c r="G14" s="1019" t="s">
        <v>487</v>
      </c>
      <c r="H14" s="1020"/>
      <c r="I14" s="1020"/>
      <c r="J14" s="1020"/>
      <c r="K14" s="389" t="s">
        <v>126</v>
      </c>
      <c r="L14" s="480">
        <f>TRUE_UP!M44</f>
        <v>0</v>
      </c>
      <c r="M14" s="480">
        <f>'TU 2014'!M32</f>
        <v>0.95206884000000003</v>
      </c>
      <c r="N14" s="480">
        <f>L14-M14</f>
        <v>-0.95206884000000003</v>
      </c>
    </row>
    <row r="15" spans="1:15">
      <c r="A15" s="472"/>
      <c r="B15" s="467"/>
      <c r="C15" s="460"/>
      <c r="D15" s="460"/>
      <c r="E15" s="466"/>
      <c r="F15" s="462"/>
      <c r="G15" s="1020"/>
      <c r="H15" s="1020"/>
      <c r="I15" s="1020"/>
      <c r="J15" s="1020"/>
      <c r="L15" s="489"/>
      <c r="M15" s="490"/>
      <c r="N15" s="491"/>
      <c r="O15" s="485" t="s">
        <v>473</v>
      </c>
    </row>
    <row r="16" spans="1:15" ht="12.75" customHeight="1" thickBot="1">
      <c r="A16" s="472"/>
      <c r="B16" s="467"/>
      <c r="C16" s="460"/>
      <c r="D16" s="460"/>
      <c r="E16" s="466"/>
      <c r="F16" s="462"/>
      <c r="G16" s="1020"/>
      <c r="H16" s="1020"/>
      <c r="I16" s="1020"/>
      <c r="J16" s="1020"/>
      <c r="K16" s="378" t="s">
        <v>104</v>
      </c>
      <c r="L16" s="486" t="e">
        <f>L12+L14</f>
        <v>#REF!</v>
      </c>
      <c r="M16" s="486">
        <f>M12+M14</f>
        <v>-11522343045057.639</v>
      </c>
      <c r="N16" s="486" t="e">
        <f>N12+N14</f>
        <v>#REF!</v>
      </c>
      <c r="O16" s="487" t="e">
        <f>E9</f>
        <v>#REF!</v>
      </c>
    </row>
    <row r="17" spans="1:15" ht="13.5" thickBot="1">
      <c r="A17" s="473"/>
      <c r="B17" s="474"/>
      <c r="C17" s="461"/>
      <c r="D17" s="461"/>
      <c r="E17" s="475"/>
      <c r="F17" s="462"/>
      <c r="G17" s="1020"/>
      <c r="H17" s="1020"/>
      <c r="I17" s="1020"/>
      <c r="J17" s="1020"/>
      <c r="K17" s="471"/>
      <c r="L17" s="398"/>
      <c r="M17" s="398"/>
      <c r="N17" s="398"/>
      <c r="O17" s="488" t="e">
        <f>ROUND(N16,0)=ROUND(O16,0)</f>
        <v>#REF!</v>
      </c>
    </row>
    <row r="18" spans="1:15">
      <c r="A18" s="462"/>
      <c r="B18" s="462"/>
      <c r="E18" s="462"/>
      <c r="F18" s="462"/>
      <c r="G18" s="462"/>
      <c r="H18" s="462"/>
      <c r="I18" s="462"/>
      <c r="J18" s="462"/>
      <c r="K18" s="367"/>
      <c r="L18" s="398"/>
      <c r="M18" s="398"/>
      <c r="N18" s="398"/>
      <c r="O18" s="462"/>
    </row>
    <row r="19" spans="1:15" ht="13.5" thickBot="1">
      <c r="A19" s="462"/>
      <c r="B19" s="462"/>
      <c r="E19" s="462"/>
      <c r="F19" s="462"/>
      <c r="G19" s="462"/>
      <c r="H19" s="462"/>
      <c r="I19" s="462"/>
      <c r="J19" s="462"/>
      <c r="K19" s="471"/>
      <c r="L19" s="398"/>
      <c r="M19" s="398"/>
      <c r="N19" s="398"/>
      <c r="O19" s="398"/>
    </row>
    <row r="20" spans="1:15">
      <c r="A20" s="1016" t="s">
        <v>469</v>
      </c>
      <c r="B20" s="1021"/>
      <c r="C20" s="1021"/>
      <c r="D20" s="1021"/>
      <c r="E20" s="1022"/>
      <c r="F20" s="432"/>
      <c r="G20" s="414" t="s">
        <v>470</v>
      </c>
      <c r="H20" s="462"/>
      <c r="I20" s="476"/>
      <c r="J20" s="462"/>
      <c r="K20" s="367"/>
      <c r="L20" s="398"/>
      <c r="M20" s="398"/>
      <c r="N20" s="398"/>
      <c r="O20" s="462"/>
    </row>
    <row r="21" spans="1:15">
      <c r="A21" s="464" t="s">
        <v>477</v>
      </c>
      <c r="B21" s="465"/>
      <c r="C21" s="415">
        <f>C4</f>
        <v>2017</v>
      </c>
      <c r="D21" s="415">
        <f>TRUE_UP!H8</f>
        <v>2017</v>
      </c>
      <c r="E21" s="466"/>
      <c r="F21" s="463"/>
      <c r="G21" s="414" t="s">
        <v>471</v>
      </c>
      <c r="H21" s="414"/>
      <c r="I21" s="424"/>
      <c r="J21" s="462"/>
      <c r="K21" s="471"/>
      <c r="L21" s="398"/>
      <c r="M21" s="398"/>
      <c r="N21" s="398"/>
      <c r="O21" s="462"/>
    </row>
    <row r="22" spans="1:15">
      <c r="A22" s="588">
        <v>2510500</v>
      </c>
      <c r="B22" s="589" t="s">
        <v>480</v>
      </c>
      <c r="C22" s="418" t="str">
        <f>C5</f>
        <v>JUNE</v>
      </c>
      <c r="D22" s="418" t="str">
        <f>TRUE_UP!L7</f>
        <v>MAY</v>
      </c>
      <c r="E22" s="417" t="s">
        <v>122</v>
      </c>
      <c r="F22" s="467"/>
      <c r="G22" s="414" t="str">
        <f>G5</f>
        <v>Current Month Over/(Under) of</v>
      </c>
      <c r="H22" s="462"/>
      <c r="I22" s="419" t="e">
        <f>I5</f>
        <v>#REF!</v>
      </c>
      <c r="J22" s="462" t="s">
        <v>401</v>
      </c>
      <c r="K22" s="367"/>
      <c r="L22" s="462"/>
      <c r="M22" s="462"/>
      <c r="N22" s="462"/>
      <c r="O22" s="462"/>
    </row>
    <row r="23" spans="1:15">
      <c r="A23" s="468">
        <v>3327200</v>
      </c>
      <c r="B23" s="469" t="s">
        <v>481</v>
      </c>
      <c r="C23" s="418"/>
      <c r="D23" s="418"/>
      <c r="E23" s="466"/>
      <c r="F23" s="418"/>
      <c r="G23" s="414" t="str">
        <f>G6</f>
        <v>due to expenses of</v>
      </c>
      <c r="H23" s="414"/>
      <c r="I23" s="419" t="e">
        <f>I6</f>
        <v>#REF!</v>
      </c>
      <c r="J23" s="462" t="s">
        <v>401</v>
      </c>
      <c r="K23" s="378"/>
      <c r="L23" s="462"/>
      <c r="M23" s="462"/>
      <c r="N23" s="462"/>
      <c r="O23" s="462"/>
    </row>
    <row r="24" spans="1:15">
      <c r="A24" s="420" t="s">
        <v>472</v>
      </c>
      <c r="B24" s="421"/>
      <c r="C24" s="422" t="e">
        <f>D28</f>
        <v>#REF!</v>
      </c>
      <c r="D24" s="422" t="e">
        <f>TRUE_UP!K75</f>
        <v>#REF!</v>
      </c>
      <c r="E24" s="433" t="s">
        <v>102</v>
      </c>
      <c r="F24" s="467"/>
      <c r="G24" s="414" t="str">
        <f>G7</f>
        <v xml:space="preserve">compared to billed revenues of </v>
      </c>
      <c r="H24" s="414"/>
      <c r="I24" s="419">
        <f>I7</f>
        <v>26.435698123211196</v>
      </c>
      <c r="J24" s="462" t="s">
        <v>401</v>
      </c>
      <c r="K24" s="378"/>
      <c r="L24" s="477"/>
      <c r="M24" s="462"/>
      <c r="N24" s="462"/>
      <c r="O24" s="462"/>
    </row>
    <row r="25" spans="1:15">
      <c r="A25" s="420"/>
      <c r="B25" s="421"/>
      <c r="C25" s="422"/>
      <c r="D25" s="422"/>
      <c r="E25" s="423"/>
      <c r="F25" s="422"/>
      <c r="G25" s="462"/>
      <c r="H25" s="462"/>
      <c r="I25" s="476"/>
      <c r="J25" s="462"/>
      <c r="K25" s="471"/>
      <c r="L25" s="462"/>
      <c r="M25" s="462"/>
      <c r="N25" s="462"/>
      <c r="O25" s="462"/>
    </row>
    <row r="26" spans="1:15">
      <c r="A26" s="420" t="s">
        <v>468</v>
      </c>
      <c r="B26" s="421"/>
      <c r="C26" s="434" t="e">
        <f>C12</f>
        <v>#REF!</v>
      </c>
      <c r="D26" s="422" t="e">
        <f>TRUE_UP!L76</f>
        <v>#REF!</v>
      </c>
      <c r="E26" s="435"/>
      <c r="F26" s="422"/>
      <c r="G26" s="462"/>
      <c r="H26" s="593"/>
      <c r="I26" s="462"/>
      <c r="J26" s="462"/>
      <c r="K26" s="367"/>
      <c r="L26" s="462"/>
      <c r="M26" s="462"/>
      <c r="N26" s="462"/>
      <c r="O26" s="462"/>
    </row>
    <row r="27" spans="1:15">
      <c r="A27" s="420"/>
      <c r="B27" s="421"/>
      <c r="C27" s="422"/>
      <c r="D27" s="422"/>
      <c r="E27" s="423"/>
      <c r="F27" s="434"/>
      <c r="G27" s="462"/>
      <c r="H27" s="593"/>
      <c r="I27" s="462"/>
      <c r="J27" s="462"/>
      <c r="K27" s="367"/>
      <c r="L27" s="462"/>
      <c r="M27" s="462"/>
      <c r="N27" s="462"/>
      <c r="O27" s="462"/>
    </row>
    <row r="28" spans="1:15" ht="13.5" thickBot="1">
      <c r="A28" s="429" t="s">
        <v>474</v>
      </c>
      <c r="B28" s="430"/>
      <c r="C28" s="436" t="e">
        <f>C24+C26</f>
        <v>#REF!</v>
      </c>
      <c r="D28" s="436" t="e">
        <f>D24+D26</f>
        <v>#REF!</v>
      </c>
      <c r="E28" s="437" t="e">
        <f>C28-D28</f>
        <v>#REF!</v>
      </c>
      <c r="F28" s="422"/>
      <c r="G28" s="462"/>
      <c r="H28" s="593"/>
      <c r="I28" s="462"/>
      <c r="J28" s="462"/>
      <c r="K28" s="471"/>
      <c r="L28" s="462"/>
      <c r="M28" s="462"/>
      <c r="N28" s="462"/>
      <c r="O28" s="462"/>
    </row>
    <row r="29" spans="1:15">
      <c r="A29" s="462"/>
      <c r="B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</row>
    <row r="30" spans="1:15" s="511" customFormat="1">
      <c r="A30" s="509"/>
      <c r="B30" s="509"/>
      <c r="C30" s="510"/>
      <c r="D30" s="510"/>
      <c r="E30" s="509"/>
      <c r="F30" s="509"/>
      <c r="G30" s="509"/>
      <c r="H30" s="509"/>
      <c r="I30" s="509"/>
      <c r="J30" s="509"/>
      <c r="K30" s="509"/>
      <c r="L30" s="509"/>
      <c r="M30" s="509"/>
      <c r="N30" s="509"/>
      <c r="O30" s="509"/>
    </row>
    <row r="31" spans="1:15">
      <c r="A31" s="462"/>
      <c r="B31" s="462"/>
      <c r="E31" s="462"/>
      <c r="F31" s="462"/>
      <c r="G31" s="462"/>
      <c r="H31" s="462"/>
      <c r="I31" s="462"/>
      <c r="J31" s="462"/>
      <c r="K31" s="413"/>
      <c r="L31" s="415">
        <f>C34</f>
        <v>2017</v>
      </c>
      <c r="M31" s="415">
        <f>D34</f>
        <v>0</v>
      </c>
      <c r="N31" s="478" t="s">
        <v>122</v>
      </c>
      <c r="O31" s="462"/>
    </row>
    <row r="32" spans="1:15" customFormat="1" ht="13.5" thickBot="1">
      <c r="A32" s="492" t="str">
        <f>A1</f>
        <v>CAPACITY COST RECOVERY</v>
      </c>
      <c r="C32" s="412"/>
      <c r="D32" s="492" t="s">
        <v>483</v>
      </c>
      <c r="K32" s="513" t="s">
        <v>489</v>
      </c>
      <c r="L32" s="478" t="str">
        <f>C35</f>
        <v>JUNE</v>
      </c>
      <c r="M32" s="478" t="str">
        <f>D35</f>
        <v>JUNE</v>
      </c>
      <c r="N32" s="478"/>
      <c r="O32" s="462"/>
    </row>
    <row r="33" spans="1:15" customFormat="1" ht="12.75" customHeight="1">
      <c r="A33" s="1023" t="s">
        <v>484</v>
      </c>
      <c r="B33" s="1024"/>
      <c r="C33" s="1024"/>
      <c r="D33" s="1024"/>
      <c r="E33" s="1025"/>
      <c r="G33" s="414" t="s">
        <v>462</v>
      </c>
      <c r="H33" s="462"/>
      <c r="I33" s="462"/>
      <c r="J33" s="462"/>
      <c r="K33" s="308" t="s">
        <v>341</v>
      </c>
      <c r="L33" s="479">
        <f>SUM(TRUE_UP!H10:M10)</f>
        <v>39120001.950000003</v>
      </c>
      <c r="M33" s="479">
        <f>SUM('TU 2014'!H10:M10)</f>
        <v>97487245.24000001</v>
      </c>
      <c r="N33" s="479">
        <f>L33-M33</f>
        <v>-58367243.290000007</v>
      </c>
      <c r="O33" s="462"/>
    </row>
    <row r="34" spans="1:15" customFormat="1" ht="12.75" customHeight="1">
      <c r="A34" s="464" t="s">
        <v>477</v>
      </c>
      <c r="B34" s="465"/>
      <c r="C34" s="415">
        <f>C4</f>
        <v>2017</v>
      </c>
      <c r="D34" s="415">
        <f>D4</f>
        <v>0</v>
      </c>
      <c r="E34" s="470"/>
      <c r="G34" s="416" t="str">
        <f>C35</f>
        <v>JUNE</v>
      </c>
      <c r="H34" s="415">
        <f>C34</f>
        <v>2017</v>
      </c>
      <c r="I34" s="462"/>
      <c r="J34" s="462"/>
      <c r="K34" s="308" t="s">
        <v>342</v>
      </c>
      <c r="L34" s="480">
        <f>SUM(TRUE_UP!H12:M12)</f>
        <v>1874040.0300000012</v>
      </c>
      <c r="M34" s="480">
        <f>SUM('TU 2014'!H12:M12)</f>
        <v>141365806.06999999</v>
      </c>
      <c r="N34" s="480">
        <f t="shared" ref="N34:N39" si="1">L34-M34</f>
        <v>-139491766.03999999</v>
      </c>
      <c r="O34" s="462"/>
    </row>
    <row r="35" spans="1:15" customFormat="1" ht="12.75" customHeight="1">
      <c r="A35" s="588">
        <f>A5</f>
        <v>5111000</v>
      </c>
      <c r="B35" s="589" t="str">
        <f>B5</f>
        <v>Def Exp</v>
      </c>
      <c r="C35" s="418" t="str">
        <f>C5</f>
        <v>JUNE</v>
      </c>
      <c r="D35" s="418" t="str">
        <f>C35</f>
        <v>JUNE</v>
      </c>
      <c r="E35" s="417" t="s">
        <v>122</v>
      </c>
      <c r="G35" s="414" t="s">
        <v>493</v>
      </c>
      <c r="H35" s="414"/>
      <c r="I35" s="419" t="e">
        <f>C40/1000000</f>
        <v>#REF!</v>
      </c>
      <c r="J35" s="462" t="s">
        <v>401</v>
      </c>
      <c r="K35" s="308" t="s">
        <v>99</v>
      </c>
      <c r="L35" s="480" t="e">
        <f>SUM(TRUE_UP!H20:M20)</f>
        <v>#REF!</v>
      </c>
      <c r="M35" s="480">
        <f>SUM('TU 2014'!H14:M14)</f>
        <v>-4459506</v>
      </c>
      <c r="N35" s="480" t="e">
        <f t="shared" si="1"/>
        <v>#REF!</v>
      </c>
      <c r="O35" s="462"/>
    </row>
    <row r="36" spans="1:15" customFormat="1" ht="12.75" customHeight="1">
      <c r="A36" s="468">
        <f>A6</f>
        <v>4174100</v>
      </c>
      <c r="B36" s="469" t="str">
        <f>B6</f>
        <v>Def Rev</v>
      </c>
      <c r="C36" s="418"/>
      <c r="D36" s="418"/>
      <c r="E36" s="470"/>
      <c r="G36" s="414" t="s">
        <v>464</v>
      </c>
      <c r="H36" s="414"/>
      <c r="I36" s="419" t="e">
        <f>C39/1000000</f>
        <v>#REF!</v>
      </c>
      <c r="J36" s="462" t="s">
        <v>401</v>
      </c>
      <c r="K36" s="308" t="s">
        <v>139</v>
      </c>
      <c r="L36" s="480" t="e">
        <f>SUM(TRUE_UP!H22:M22)</f>
        <v>#REF!</v>
      </c>
      <c r="M36" s="480">
        <f>SUM('TU 2014'!H16:M16)</f>
        <v>-2099301.7470510537</v>
      </c>
      <c r="N36" s="480" t="e">
        <f t="shared" si="1"/>
        <v>#REF!</v>
      </c>
      <c r="O36" s="462"/>
    </row>
    <row r="37" spans="1:15" customFormat="1" ht="12.75" customHeight="1">
      <c r="A37" s="420" t="s">
        <v>459</v>
      </c>
      <c r="B37" s="421"/>
      <c r="C37" s="422">
        <f>SUM(TRUE_UP!H49:M49)</f>
        <v>132858330.96831921</v>
      </c>
      <c r="D37" s="422">
        <f>SUM('TU 2014'!H37:M37)</f>
        <v>0</v>
      </c>
      <c r="E37" s="423">
        <f>C37-D37</f>
        <v>132858330.96831921</v>
      </c>
      <c r="G37" s="414" t="s">
        <v>465</v>
      </c>
      <c r="H37" s="414"/>
      <c r="I37" s="419">
        <f>C37/1000000</f>
        <v>132.85833096831919</v>
      </c>
      <c r="J37" s="462" t="s">
        <v>401</v>
      </c>
      <c r="K37" s="308" t="s">
        <v>140</v>
      </c>
      <c r="L37" s="480">
        <f>SUM(TRUE_UP!H26:M26)</f>
        <v>18652529.86406669</v>
      </c>
      <c r="M37" s="480">
        <f>SUM('TU 2014'!H20:M20)</f>
        <v>17406861.665769491</v>
      </c>
      <c r="N37" s="480">
        <f t="shared" si="1"/>
        <v>1245668.1982971989</v>
      </c>
      <c r="O37" s="462"/>
    </row>
    <row r="38" spans="1:15" customFormat="1" ht="12.75" customHeight="1">
      <c r="A38" s="420"/>
      <c r="B38" s="421"/>
      <c r="C38" s="422"/>
      <c r="D38" s="422"/>
      <c r="E38" s="423"/>
      <c r="G38" s="414"/>
      <c r="H38" s="414"/>
      <c r="I38" s="424"/>
      <c r="J38" s="462"/>
      <c r="K38" s="308" t="s">
        <v>141</v>
      </c>
      <c r="L38" s="480">
        <f>SUM(TRUE_UP!H32:M32)</f>
        <v>930062.81</v>
      </c>
      <c r="M38" s="480">
        <f>SUM('TU 2014'!H22:M22)</f>
        <v>607123.81000000006</v>
      </c>
      <c r="N38" s="480">
        <f t="shared" si="1"/>
        <v>322939</v>
      </c>
      <c r="O38" s="462"/>
    </row>
    <row r="39" spans="1:15" customFormat="1" ht="12.75" customHeight="1">
      <c r="A39" s="420" t="s">
        <v>460</v>
      </c>
      <c r="B39" s="421"/>
      <c r="C39" s="422" t="e">
        <f>SUM(TRUE_UP!H47:M47)</f>
        <v>#REF!</v>
      </c>
      <c r="D39" s="422">
        <f>SUM('TU 2014'!H35:M35)</f>
        <v>0</v>
      </c>
      <c r="E39" s="423" t="e">
        <f>C39-D39</f>
        <v>#REF!</v>
      </c>
      <c r="G39" s="414" t="s">
        <v>466</v>
      </c>
      <c r="H39" s="414"/>
      <c r="I39" s="424"/>
      <c r="J39" s="462"/>
      <c r="K39" s="308" t="s">
        <v>142</v>
      </c>
      <c r="L39" s="480">
        <f>SUM(TRUE_UP!H34:M34)</f>
        <v>-4482228.2799999993</v>
      </c>
      <c r="M39" s="480">
        <f>SUM('TU 2014'!H24:M24)</f>
        <v>251692.13594429236</v>
      </c>
      <c r="N39" s="480">
        <f t="shared" si="1"/>
        <v>-4733920.4159442913</v>
      </c>
      <c r="O39" s="462"/>
    </row>
    <row r="40" spans="1:15" customFormat="1" ht="12.75" customHeight="1">
      <c r="A40" s="420" t="s">
        <v>467</v>
      </c>
      <c r="B40" s="421"/>
      <c r="C40" s="425" t="e">
        <f>C37-C39</f>
        <v>#REF!</v>
      </c>
      <c r="D40" s="425">
        <f>D37-D39</f>
        <v>0</v>
      </c>
      <c r="E40" s="426" t="e">
        <f>E38-E39</f>
        <v>#REF!</v>
      </c>
      <c r="G40" s="416" t="str">
        <f>D35</f>
        <v>JUNE</v>
      </c>
      <c r="H40" s="415">
        <f>D34</f>
        <v>0</v>
      </c>
      <c r="I40" s="462"/>
      <c r="J40" s="462"/>
      <c r="K40" s="316" t="s">
        <v>475</v>
      </c>
      <c r="L40" s="481" t="e">
        <f>SUM(L33:L39)</f>
        <v>#REF!</v>
      </c>
      <c r="M40" s="481">
        <f>SUM(M33:M39)</f>
        <v>250559921.17466274</v>
      </c>
      <c r="N40" s="481" t="e">
        <f>SUM(N33:N39)</f>
        <v>#REF!</v>
      </c>
      <c r="O40" s="462"/>
    </row>
    <row r="41" spans="1:15" customFormat="1" ht="12.75" customHeight="1">
      <c r="A41" s="420" t="s">
        <v>205</v>
      </c>
      <c r="B41" s="421"/>
      <c r="C41" s="422" t="e">
        <f>SUM(TRUE_UP!H62:M62)</f>
        <v>#REF!</v>
      </c>
      <c r="D41" s="422">
        <f>SUM('TU 2014'!H50:M50)</f>
        <v>0</v>
      </c>
      <c r="E41" s="423" t="e">
        <f>C41-D41</f>
        <v>#REF!</v>
      </c>
      <c r="G41" s="414" t="str">
        <f>G35</f>
        <v>YTD Over/(Under) of</v>
      </c>
      <c r="H41" s="414"/>
      <c r="I41" s="419">
        <f>D40/1000000</f>
        <v>0</v>
      </c>
      <c r="J41" s="462" t="s">
        <v>401</v>
      </c>
      <c r="K41" s="378" t="s">
        <v>182</v>
      </c>
      <c r="L41" s="482">
        <f>L11</f>
        <v>0.95046580000000003</v>
      </c>
      <c r="M41" s="482">
        <f>M11</f>
        <v>-273310.96000000002</v>
      </c>
      <c r="N41" s="483"/>
      <c r="O41" s="462"/>
    </row>
    <row r="42" spans="1:15" customFormat="1" ht="12.75" customHeight="1">
      <c r="A42" s="420" t="s">
        <v>468</v>
      </c>
      <c r="B42" s="421"/>
      <c r="C42" s="427" t="e">
        <f>SUM(C40:C41)</f>
        <v>#REF!</v>
      </c>
      <c r="D42" s="427">
        <f>SUM(D40:D41)</f>
        <v>0</v>
      </c>
      <c r="E42" s="428" t="e">
        <f>C42-D42</f>
        <v>#REF!</v>
      </c>
      <c r="G42" s="414" t="s">
        <v>464</v>
      </c>
      <c r="H42" s="414"/>
      <c r="I42" s="419">
        <f>D39/1000000</f>
        <v>0</v>
      </c>
      <c r="J42" s="462" t="s">
        <v>401</v>
      </c>
      <c r="K42" s="389" t="s">
        <v>476</v>
      </c>
      <c r="L42" s="484" t="e">
        <f>L40*L41</f>
        <v>#REF!</v>
      </c>
      <c r="M42" s="484">
        <f>M40*M41</f>
        <v>-68480772593771.406</v>
      </c>
      <c r="N42" s="484" t="e">
        <f>L42-M42</f>
        <v>#REF!</v>
      </c>
      <c r="O42" s="462"/>
    </row>
    <row r="43" spans="1:15" customFormat="1" ht="12.75" customHeight="1">
      <c r="A43" s="420"/>
      <c r="B43" s="421"/>
      <c r="C43" s="431"/>
      <c r="D43" s="431"/>
      <c r="E43" s="459"/>
      <c r="G43" s="414" t="s">
        <v>465</v>
      </c>
      <c r="H43" s="414"/>
      <c r="I43" s="419">
        <f>D37/1000000</f>
        <v>0</v>
      </c>
      <c r="J43" s="462" t="s">
        <v>401</v>
      </c>
      <c r="K43" s="471"/>
      <c r="L43" s="480"/>
      <c r="M43" s="480"/>
      <c r="N43" s="480"/>
      <c r="O43" s="462"/>
    </row>
    <row r="44" spans="1:15" customFormat="1" ht="12.75" customHeight="1" thickBot="1">
      <c r="A44" s="458"/>
      <c r="B44" s="418"/>
      <c r="C44" s="431"/>
      <c r="D44" s="431"/>
      <c r="E44" s="459"/>
      <c r="G44" s="1019" t="s">
        <v>487</v>
      </c>
      <c r="H44" s="1020"/>
      <c r="I44" s="1020"/>
      <c r="J44" s="1020"/>
      <c r="K44" s="389" t="s">
        <v>126</v>
      </c>
      <c r="L44" s="480">
        <f>SUM(TRUE_UP!H44:M44)</f>
        <v>0</v>
      </c>
      <c r="M44" s="480">
        <f>SUM('TU 2014'!H32:M32)</f>
        <v>5.7124130400000004</v>
      </c>
      <c r="N44" s="480">
        <f>L44-M44</f>
        <v>-5.7124130400000004</v>
      </c>
      <c r="O44" s="411"/>
    </row>
    <row r="45" spans="1:15" customFormat="1" ht="12.75" customHeight="1">
      <c r="A45" s="522"/>
      <c r="B45" s="465"/>
      <c r="C45" s="460"/>
      <c r="D45" s="460"/>
      <c r="E45" s="470"/>
      <c r="G45" s="1020"/>
      <c r="H45" s="1020"/>
      <c r="I45" s="1020"/>
      <c r="J45" s="1020"/>
      <c r="K45" s="438"/>
      <c r="L45" s="489"/>
      <c r="M45" s="490"/>
      <c r="N45" s="491"/>
      <c r="O45" s="485" t="s">
        <v>473</v>
      </c>
    </row>
    <row r="46" spans="1:15" customFormat="1" ht="12.75" customHeight="1" thickBot="1">
      <c r="A46" s="516"/>
      <c r="B46" s="517"/>
      <c r="C46" s="460"/>
      <c r="D46" s="460"/>
      <c r="E46" s="518"/>
      <c r="G46" s="1020"/>
      <c r="H46" s="1020"/>
      <c r="I46" s="1020"/>
      <c r="J46" s="1020"/>
      <c r="K46" s="378" t="s">
        <v>104</v>
      </c>
      <c r="L46" s="486" t="e">
        <f>L42+L44</f>
        <v>#REF!</v>
      </c>
      <c r="M46" s="486">
        <f>M42+M44</f>
        <v>-68480772593765.695</v>
      </c>
      <c r="N46" s="486" t="e">
        <f>N42+N44</f>
        <v>#REF!</v>
      </c>
      <c r="O46" s="591" t="e">
        <f>E39</f>
        <v>#REF!</v>
      </c>
    </row>
    <row r="47" spans="1:15" customFormat="1" ht="13.5" thickBot="1">
      <c r="A47" s="516"/>
      <c r="B47" s="517"/>
      <c r="C47" s="460"/>
      <c r="D47" s="460"/>
      <c r="E47" s="518"/>
      <c r="G47" s="1020"/>
      <c r="H47" s="1020"/>
      <c r="I47" s="1020"/>
      <c r="J47" s="1020"/>
      <c r="K47" s="471"/>
      <c r="L47" s="398"/>
      <c r="M47" s="398"/>
      <c r="N47" s="398"/>
      <c r="O47" s="488" t="e">
        <f>ROUND(N46,0)=ROUND(O46,0)</f>
        <v>#REF!</v>
      </c>
    </row>
    <row r="48" spans="1:15" customFormat="1" ht="12.75" customHeight="1" thickBot="1">
      <c r="A48" s="519"/>
      <c r="B48" s="520"/>
      <c r="C48" s="461"/>
      <c r="D48" s="461"/>
      <c r="E48" s="521"/>
      <c r="F48" s="493"/>
      <c r="G48" s="414"/>
      <c r="I48" s="494"/>
      <c r="K48" s="495"/>
      <c r="L48" s="514"/>
      <c r="M48" s="514"/>
      <c r="N48" s="514"/>
      <c r="O48" s="515"/>
    </row>
    <row r="49" spans="1:14" customFormat="1">
      <c r="A49" s="411"/>
      <c r="B49" s="411"/>
      <c r="C49" s="412"/>
      <c r="D49" s="412"/>
      <c r="E49" s="411"/>
      <c r="G49" s="414"/>
      <c r="H49" s="414"/>
      <c r="I49" s="424"/>
    </row>
    <row r="50" spans="1:14" ht="13.5" thickBot="1">
      <c r="A50" s="531" t="s">
        <v>495</v>
      </c>
      <c r="K50" s="411"/>
      <c r="N50" s="592"/>
    </row>
    <row r="51" spans="1:14">
      <c r="A51" s="1023" t="s">
        <v>469</v>
      </c>
      <c r="B51" s="1024"/>
      <c r="C51" s="1024"/>
      <c r="D51" s="1024"/>
      <c r="E51" s="1025"/>
      <c r="G51" s="414" t="str">
        <f>G33</f>
        <v>The variance is due to the following:</v>
      </c>
      <c r="H51"/>
      <c r="I51" s="494"/>
      <c r="J51"/>
      <c r="K51" s="411"/>
    </row>
    <row r="52" spans="1:14">
      <c r="A52" s="464" t="s">
        <v>477</v>
      </c>
      <c r="B52" s="465"/>
      <c r="C52" s="415">
        <f>C21</f>
        <v>2017</v>
      </c>
      <c r="D52" s="549">
        <f>D34</f>
        <v>0</v>
      </c>
      <c r="E52" s="470"/>
      <c r="G52" s="414"/>
      <c r="H52" s="414"/>
      <c r="I52" s="424"/>
      <c r="J52"/>
    </row>
    <row r="53" spans="1:14" ht="12.75" customHeight="1">
      <c r="A53" s="588">
        <f>A22</f>
        <v>2510500</v>
      </c>
      <c r="B53" s="589" t="str">
        <f>B22</f>
        <v>Under</v>
      </c>
      <c r="C53" s="418" t="str">
        <f>C22</f>
        <v>JUNE</v>
      </c>
      <c r="D53" s="550" t="str">
        <f>'TU 2014'!S7</f>
        <v>DEC</v>
      </c>
      <c r="E53" s="417" t="s">
        <v>122</v>
      </c>
      <c r="G53" s="414" t="str">
        <f>A55</f>
        <v>Prior Periods</v>
      </c>
      <c r="H53" s="1026" t="s">
        <v>543</v>
      </c>
      <c r="I53" s="419" t="e">
        <f>E55/1000000</f>
        <v>#REF!</v>
      </c>
      <c r="J53" s="523" t="s">
        <v>401</v>
      </c>
      <c r="K53" s="411"/>
    </row>
    <row r="54" spans="1:14">
      <c r="A54" s="468">
        <f>A23</f>
        <v>3327200</v>
      </c>
      <c r="B54" s="469" t="str">
        <f>B23</f>
        <v>Over</v>
      </c>
      <c r="C54" s="418"/>
      <c r="D54" s="550"/>
      <c r="E54" s="470"/>
      <c r="G54" s="414"/>
      <c r="H54" s="1027"/>
      <c r="I54" s="419"/>
      <c r="J54" s="523"/>
      <c r="K54" s="411"/>
    </row>
    <row r="55" spans="1:14" ht="12.75" customHeight="1">
      <c r="A55" s="420" t="s">
        <v>485</v>
      </c>
      <c r="B55" s="421"/>
      <c r="C55" s="422" t="e">
        <f>SUM(TRUE_UP!M64:M72)</f>
        <v>#REF!</v>
      </c>
      <c r="D55" s="551">
        <f>SUM('TU 2014'!S52:S58)</f>
        <v>4575482.4875247404</v>
      </c>
      <c r="E55" s="435" t="e">
        <f>C55-D55</f>
        <v>#REF!</v>
      </c>
      <c r="G55" s="414" t="str">
        <f>A57</f>
        <v>Current Month</v>
      </c>
      <c r="H55" s="1027" t="s">
        <v>544</v>
      </c>
      <c r="I55" s="419"/>
      <c r="J55" s="523"/>
      <c r="K55" s="411"/>
    </row>
    <row r="56" spans="1:14">
      <c r="A56" s="420"/>
      <c r="B56" s="421"/>
      <c r="C56" s="422"/>
      <c r="D56" s="551"/>
      <c r="E56" s="423"/>
      <c r="G56"/>
      <c r="H56" s="1028"/>
      <c r="I56" s="419" t="e">
        <f>E57/1000000</f>
        <v>#REF!</v>
      </c>
      <c r="J56" s="398" t="s">
        <v>401</v>
      </c>
    </row>
    <row r="57" spans="1:14">
      <c r="A57" s="420" t="s">
        <v>486</v>
      </c>
      <c r="B57" s="421"/>
      <c r="C57" s="434" t="e">
        <f>SUM(TRUE_UP!M60:M62)</f>
        <v>#REF!</v>
      </c>
      <c r="D57" s="551">
        <f>SUM('TU 2014'!S48:S50)</f>
        <v>39389635.819081597</v>
      </c>
      <c r="E57" s="435" t="e">
        <f>C57-D57</f>
        <v>#REF!</v>
      </c>
      <c r="I57" s="419"/>
    </row>
    <row r="58" spans="1:14">
      <c r="A58" s="420"/>
      <c r="B58" s="421"/>
      <c r="C58" s="434"/>
      <c r="D58" s="551"/>
      <c r="E58" s="435"/>
      <c r="G58" s="524" t="s">
        <v>5</v>
      </c>
      <c r="I58" s="419" t="e">
        <f>SUM(I53:I56)</f>
        <v>#REF!</v>
      </c>
      <c r="J58" s="524" t="s">
        <v>401</v>
      </c>
    </row>
    <row r="59" spans="1:14" ht="13.5" thickBot="1">
      <c r="A59" s="429" t="s">
        <v>474</v>
      </c>
      <c r="B59" s="430"/>
      <c r="C59" s="436" t="e">
        <f>C55+C57</f>
        <v>#REF!</v>
      </c>
      <c r="D59" s="436">
        <f>D55+D57</f>
        <v>43965118.306606337</v>
      </c>
      <c r="E59" s="437" t="e">
        <f>C59-D59</f>
        <v>#REF!</v>
      </c>
    </row>
    <row r="60" spans="1:14" s="438" customFormat="1">
      <c r="C60" s="532"/>
      <c r="D60" s="532"/>
    </row>
    <row r="61" spans="1:14" s="438" customFormat="1" hidden="1">
      <c r="C61" s="532"/>
      <c r="D61" s="532"/>
    </row>
    <row r="62" spans="1:14" hidden="1"/>
    <row r="63" spans="1:14" hidden="1"/>
    <row r="64" spans="1:14" hidden="1"/>
    <row r="65" spans="1:10" hidden="1"/>
    <row r="66" spans="1:10" hidden="1"/>
    <row r="67" spans="1:10" hidden="1"/>
    <row r="68" spans="1:10" hidden="1"/>
    <row r="69" spans="1:10" hidden="1"/>
    <row r="70" spans="1:10" hidden="1"/>
    <row r="71" spans="1:10" hidden="1"/>
    <row r="72" spans="1:10" ht="13.5" thickBot="1">
      <c r="A72" s="524" t="s">
        <v>496</v>
      </c>
    </row>
    <row r="73" spans="1:10">
      <c r="A73" s="1023" t="s">
        <v>469</v>
      </c>
      <c r="B73" s="1024"/>
      <c r="C73" s="1024"/>
      <c r="D73" s="1024"/>
      <c r="E73" s="1025"/>
      <c r="G73" s="414" t="str">
        <f>G102</f>
        <v>The variance is due to the following:</v>
      </c>
      <c r="H73"/>
      <c r="I73" s="494"/>
      <c r="J73"/>
    </row>
    <row r="74" spans="1:10">
      <c r="A74" s="464" t="s">
        <v>477</v>
      </c>
      <c r="B74" s="465"/>
      <c r="C74" s="415">
        <f>C103</f>
        <v>2017</v>
      </c>
      <c r="D74" s="415">
        <f>TRUE_UP!H8</f>
        <v>2017</v>
      </c>
      <c r="E74" s="470"/>
      <c r="G74" s="414"/>
      <c r="H74" s="414"/>
      <c r="I74" s="424"/>
      <c r="J74"/>
    </row>
    <row r="75" spans="1:10">
      <c r="A75" s="588">
        <f>A104</f>
        <v>2510500</v>
      </c>
      <c r="B75" s="589" t="str">
        <f>B104</f>
        <v>Under</v>
      </c>
      <c r="C75" s="415" t="str">
        <f>C104</f>
        <v>JUNE</v>
      </c>
      <c r="D75" s="418" t="str">
        <f>D22</f>
        <v>MAY</v>
      </c>
      <c r="E75" s="417" t="s">
        <v>122</v>
      </c>
      <c r="G75" s="414" t="str">
        <f>A77</f>
        <v>Prior Periods</v>
      </c>
      <c r="H75" s="1026" t="s">
        <v>544</v>
      </c>
      <c r="I75" s="419" t="e">
        <f>E77/1000000</f>
        <v>#REF!</v>
      </c>
      <c r="J75" s="523" t="s">
        <v>401</v>
      </c>
    </row>
    <row r="76" spans="1:10">
      <c r="A76" s="468">
        <f>A105</f>
        <v>3327200</v>
      </c>
      <c r="B76" s="469" t="str">
        <f>B105</f>
        <v>Over</v>
      </c>
      <c r="C76" s="418"/>
      <c r="D76" s="418"/>
      <c r="E76" s="470"/>
      <c r="G76" s="414"/>
      <c r="H76" s="1027"/>
      <c r="I76" s="419"/>
      <c r="J76" s="523"/>
    </row>
    <row r="77" spans="1:10">
      <c r="A77" s="420" t="s">
        <v>485</v>
      </c>
      <c r="B77" s="421"/>
      <c r="C77" s="422" t="e">
        <f>SUM(TRUE_UP!M64:M72)</f>
        <v>#REF!</v>
      </c>
      <c r="D77" s="422" t="e">
        <f>SUM(TRUE_UP!L64:L72)</f>
        <v>#REF!</v>
      </c>
      <c r="E77" s="435" t="e">
        <f>C77-D77</f>
        <v>#REF!</v>
      </c>
      <c r="G77" s="414" t="str">
        <f>A79</f>
        <v>Current Month</v>
      </c>
      <c r="H77" s="1027" t="s">
        <v>544</v>
      </c>
      <c r="I77" s="419"/>
      <c r="J77" s="523"/>
    </row>
    <row r="78" spans="1:10">
      <c r="A78" s="420"/>
      <c r="B78" s="421"/>
      <c r="C78" s="422"/>
      <c r="D78" s="422"/>
      <c r="E78" s="423"/>
      <c r="G78"/>
      <c r="H78" s="1028"/>
      <c r="I78" s="419" t="e">
        <f>E79/1000000</f>
        <v>#REF!</v>
      </c>
      <c r="J78" s="398" t="s">
        <v>401</v>
      </c>
    </row>
    <row r="79" spans="1:10">
      <c r="A79" s="420" t="s">
        <v>486</v>
      </c>
      <c r="B79" s="421"/>
      <c r="C79" s="434" t="e">
        <f>SUM(TRUE_UP!M60:M62)</f>
        <v>#REF!</v>
      </c>
      <c r="D79" s="422" t="e">
        <f>SUM(TRUE_UP!L60:L62)</f>
        <v>#REF!</v>
      </c>
      <c r="E79" s="435" t="e">
        <f>C79-D79</f>
        <v>#REF!</v>
      </c>
      <c r="I79" s="419"/>
    </row>
    <row r="80" spans="1:10">
      <c r="A80" s="420"/>
      <c r="B80" s="421"/>
      <c r="C80" s="434"/>
      <c r="D80" s="422"/>
      <c r="E80" s="435"/>
      <c r="G80" s="524" t="s">
        <v>5</v>
      </c>
      <c r="I80" s="419" t="e">
        <f>SUM(I75:I78)</f>
        <v>#REF!</v>
      </c>
      <c r="J80" s="524" t="s">
        <v>401</v>
      </c>
    </row>
    <row r="81" spans="1:15" ht="13.5" thickBot="1">
      <c r="A81" s="429" t="s">
        <v>474</v>
      </c>
      <c r="B81" s="430"/>
      <c r="C81" s="436" t="e">
        <f>C77+C79</f>
        <v>#REF!</v>
      </c>
      <c r="D81" s="436" t="e">
        <f>D77+D79</f>
        <v>#REF!</v>
      </c>
      <c r="E81" s="437" t="e">
        <f>C81-D81</f>
        <v>#REF!</v>
      </c>
    </row>
    <row r="82" spans="1:15">
      <c r="A82" s="421"/>
      <c r="B82" s="421"/>
      <c r="C82" s="533"/>
      <c r="D82" s="533"/>
      <c r="E82" s="533"/>
    </row>
    <row r="83" spans="1:15" s="511" customFormat="1">
      <c r="A83" s="524" t="s">
        <v>492</v>
      </c>
      <c r="C83" s="510"/>
      <c r="D83" s="510"/>
    </row>
    <row r="84" spans="1:15" ht="13.5" thickBot="1">
      <c r="K84" s="534"/>
      <c r="L84" s="535">
        <f>L1</f>
        <v>2017</v>
      </c>
      <c r="M84" s="535">
        <f>M1</f>
        <v>0</v>
      </c>
      <c r="N84" s="536" t="s">
        <v>122</v>
      </c>
      <c r="O84" s="536" t="s">
        <v>499</v>
      </c>
    </row>
    <row r="85" spans="1:15" ht="13.5" thickBot="1">
      <c r="A85" s="1016" t="s">
        <v>490</v>
      </c>
      <c r="B85" s="1017"/>
      <c r="C85" s="1017"/>
      <c r="D85" s="1017"/>
      <c r="E85" s="1018"/>
      <c r="F85" s="463"/>
      <c r="G85" s="414" t="s">
        <v>462</v>
      </c>
      <c r="H85" s="462"/>
      <c r="I85" s="462"/>
      <c r="J85" s="462"/>
      <c r="K85" s="513" t="s">
        <v>491</v>
      </c>
      <c r="L85" s="478" t="str">
        <f>L32</f>
        <v>JUNE</v>
      </c>
      <c r="M85" s="478" t="str">
        <f>M32</f>
        <v>JUNE</v>
      </c>
      <c r="N85" s="478"/>
      <c r="O85" s="462"/>
    </row>
    <row r="86" spans="1:15">
      <c r="A86" s="464" t="s">
        <v>477</v>
      </c>
      <c r="B86" s="465"/>
      <c r="C86" s="415">
        <f>C34</f>
        <v>2017</v>
      </c>
      <c r="D86" s="415">
        <f>D34</f>
        <v>0</v>
      </c>
      <c r="E86" s="466"/>
      <c r="F86" s="467"/>
      <c r="G86" s="416" t="str">
        <f>C87</f>
        <v>JUNE</v>
      </c>
      <c r="H86" s="415">
        <f>C86</f>
        <v>2017</v>
      </c>
      <c r="I86" s="462"/>
      <c r="J86" s="462"/>
      <c r="K86" s="308" t="s">
        <v>341</v>
      </c>
      <c r="L86" s="479">
        <f>SUM(TRUE_UP!K10:M10)</f>
        <v>19913837.16</v>
      </c>
      <c r="M86" s="479">
        <f>SUM('TU 2014'!K10:M10)</f>
        <v>48913398.700000003</v>
      </c>
      <c r="N86" s="479">
        <f>L86-M86</f>
        <v>-28999561.540000003</v>
      </c>
      <c r="O86" s="462"/>
    </row>
    <row r="87" spans="1:15">
      <c r="A87" s="588">
        <v>5111000</v>
      </c>
      <c r="B87" s="589" t="s">
        <v>478</v>
      </c>
      <c r="C87" s="415" t="str">
        <f>C35</f>
        <v>JUNE</v>
      </c>
      <c r="D87" s="415" t="str">
        <f>D35</f>
        <v>JUNE</v>
      </c>
      <c r="E87" s="417" t="s">
        <v>122</v>
      </c>
      <c r="F87" s="418"/>
      <c r="G87" s="414" t="s">
        <v>463</v>
      </c>
      <c r="H87" s="414"/>
      <c r="I87" s="419" t="e">
        <f>C92/1000000</f>
        <v>#REF!</v>
      </c>
      <c r="J87" s="462" t="s">
        <v>401</v>
      </c>
      <c r="K87" s="308" t="s">
        <v>342</v>
      </c>
      <c r="L87" s="480">
        <f>SUM(TRUE_UP!K12:M12)</f>
        <v>331800</v>
      </c>
      <c r="M87" s="480">
        <f>SUM('TU 2014'!K12:M12)</f>
        <v>70874792.200000003</v>
      </c>
      <c r="N87" s="480">
        <f t="shared" ref="N87:N92" si="2">L87-M87</f>
        <v>-70542992.200000003</v>
      </c>
      <c r="O87" s="462"/>
    </row>
    <row r="88" spans="1:15">
      <c r="A88" s="468">
        <v>4174100</v>
      </c>
      <c r="B88" s="469" t="s">
        <v>479</v>
      </c>
      <c r="C88" s="418"/>
      <c r="D88" s="418"/>
      <c r="E88" s="466"/>
      <c r="F88" s="467"/>
      <c r="G88" s="414" t="s">
        <v>464</v>
      </c>
      <c r="H88" s="414"/>
      <c r="I88" s="419" t="e">
        <f>C91/1000000</f>
        <v>#REF!</v>
      </c>
      <c r="J88" s="462" t="s">
        <v>401</v>
      </c>
      <c r="K88" s="308" t="s">
        <v>99</v>
      </c>
      <c r="L88" s="480" t="e">
        <f>SUM(TRUE_UP!K20:M20)</f>
        <v>#REF!</v>
      </c>
      <c r="M88" s="480">
        <f>SUM('TU 2014'!K14:M14)</f>
        <v>-2168223</v>
      </c>
      <c r="N88" s="480" t="e">
        <f t="shared" si="2"/>
        <v>#REF!</v>
      </c>
      <c r="O88" s="462"/>
    </row>
    <row r="89" spans="1:15">
      <c r="A89" s="420" t="s">
        <v>459</v>
      </c>
      <c r="B89" s="421"/>
      <c r="C89" s="422">
        <f>SUM(TRUE_UP!K49:M49)</f>
        <v>72279887.574055195</v>
      </c>
      <c r="D89" s="422">
        <f>SUM('TU 2014'!K37:M37)</f>
        <v>0</v>
      </c>
      <c r="E89" s="423">
        <f>C89-D89</f>
        <v>72279887.574055195</v>
      </c>
      <c r="F89" s="422"/>
      <c r="G89" s="414" t="s">
        <v>465</v>
      </c>
      <c r="H89" s="414"/>
      <c r="I89" s="419">
        <f>C89/1000000</f>
        <v>72.279887574055195</v>
      </c>
      <c r="J89" s="462" t="s">
        <v>401</v>
      </c>
      <c r="K89" s="308" t="s">
        <v>139</v>
      </c>
      <c r="L89" s="480" t="e">
        <f>SUM(TRUE_UP!K22:M22)</f>
        <v>#REF!</v>
      </c>
      <c r="M89" s="480">
        <f>SUM('TU 2014'!K16:M16)</f>
        <v>-1023194.0507999195</v>
      </c>
      <c r="N89" s="480" t="e">
        <f t="shared" si="2"/>
        <v>#REF!</v>
      </c>
      <c r="O89" s="462"/>
    </row>
    <row r="90" spans="1:15">
      <c r="A90" s="420"/>
      <c r="B90" s="421"/>
      <c r="C90" s="465"/>
      <c r="D90" s="422"/>
      <c r="E90" s="470"/>
      <c r="F90" s="422"/>
      <c r="G90" s="414"/>
      <c r="H90" s="414"/>
      <c r="I90" s="424"/>
      <c r="J90" s="462"/>
      <c r="K90" s="308" t="s">
        <v>140</v>
      </c>
      <c r="L90" s="480">
        <f>SUM(TRUE_UP!K26:M26)</f>
        <v>9195207.4725311995</v>
      </c>
      <c r="M90" s="480">
        <f>SUM('TU 2014'!K20:M20)</f>
        <v>9111663.2198954895</v>
      </c>
      <c r="N90" s="480">
        <f t="shared" si="2"/>
        <v>83544.252635709941</v>
      </c>
      <c r="O90" s="462"/>
    </row>
    <row r="91" spans="1:15">
      <c r="A91" s="420" t="s">
        <v>460</v>
      </c>
      <c r="B91" s="421"/>
      <c r="C91" s="422" t="e">
        <f>SUM(TRUE_UP!K47:M47)</f>
        <v>#REF!</v>
      </c>
      <c r="D91" s="422">
        <f>SUM('TU 2014'!K35:M35)</f>
        <v>0</v>
      </c>
      <c r="E91" s="423" t="e">
        <f>C91-D91</f>
        <v>#REF!</v>
      </c>
      <c r="F91" s="422"/>
      <c r="G91" s="414" t="s">
        <v>466</v>
      </c>
      <c r="H91" s="414"/>
      <c r="I91" s="424"/>
      <c r="J91" s="462"/>
      <c r="K91" s="308" t="s">
        <v>141</v>
      </c>
      <c r="L91" s="480">
        <f>SUM(TRUE_UP!K32:M32)</f>
        <v>886496.52</v>
      </c>
      <c r="M91" s="480">
        <f>SUM('TU 2014'!K22:M22)</f>
        <v>189671.46000000002</v>
      </c>
      <c r="N91" s="480">
        <f t="shared" si="2"/>
        <v>696825.06</v>
      </c>
      <c r="O91" s="462"/>
    </row>
    <row r="92" spans="1:15">
      <c r="A92" s="420" t="s">
        <v>467</v>
      </c>
      <c r="B92" s="421"/>
      <c r="C92" s="425" t="e">
        <f>C89-C91</f>
        <v>#REF!</v>
      </c>
      <c r="D92" s="425">
        <f>D89-D91</f>
        <v>0</v>
      </c>
      <c r="E92" s="426" t="e">
        <f>E89-E91</f>
        <v>#REF!</v>
      </c>
      <c r="F92" s="422"/>
      <c r="G92" s="416" t="str">
        <f>D87</f>
        <v>JUNE</v>
      </c>
      <c r="H92" s="415">
        <f>D86</f>
        <v>0</v>
      </c>
      <c r="I92" s="462"/>
      <c r="J92" s="462"/>
      <c r="K92" s="308" t="s">
        <v>142</v>
      </c>
      <c r="L92" s="480">
        <f>SUM(TRUE_UP!K34:M34)</f>
        <v>-1509060.97</v>
      </c>
      <c r="M92" s="480">
        <f>SUM('TU 2014'!K24:M24)</f>
        <v>161484.60739963764</v>
      </c>
      <c r="N92" s="480">
        <f t="shared" si="2"/>
        <v>-1670545.5773996376</v>
      </c>
      <c r="O92" s="462"/>
    </row>
    <row r="93" spans="1:15">
      <c r="A93" s="420" t="s">
        <v>205</v>
      </c>
      <c r="B93" s="421"/>
      <c r="C93" s="422" t="e">
        <f>SUM(TRUE_UP!K62:M62)</f>
        <v>#REF!</v>
      </c>
      <c r="D93" s="422">
        <f>SUM('TU 2014'!K50:M50)</f>
        <v>0</v>
      </c>
      <c r="E93" s="423" t="e">
        <f t="shared" ref="E93:E94" si="3">C93-D93</f>
        <v>#REF!</v>
      </c>
      <c r="F93" s="422"/>
      <c r="G93" s="414" t="str">
        <f>G87</f>
        <v>Current Month Over/(Under) of</v>
      </c>
      <c r="H93" s="414"/>
      <c r="I93" s="419">
        <f>D92/1000000</f>
        <v>0</v>
      </c>
      <c r="J93" s="462" t="s">
        <v>401</v>
      </c>
      <c r="K93" s="316" t="s">
        <v>475</v>
      </c>
      <c r="L93" s="481" t="e">
        <f>SUM(L86:L92)</f>
        <v>#REF!</v>
      </c>
      <c r="M93" s="481">
        <f>SUM(M86:M92)</f>
        <v>126059593.13649522</v>
      </c>
      <c r="N93" s="481" t="e">
        <f>SUM(N86:N92)</f>
        <v>#REF!</v>
      </c>
      <c r="O93" s="462"/>
    </row>
    <row r="94" spans="1:15">
      <c r="A94" s="420" t="s">
        <v>468</v>
      </c>
      <c r="B94" s="421"/>
      <c r="C94" s="427" t="e">
        <f>SUM(C92:C93)</f>
        <v>#REF!</v>
      </c>
      <c r="D94" s="427">
        <f>SUM(D92:D93)</f>
        <v>0</v>
      </c>
      <c r="E94" s="428" t="e">
        <f t="shared" si="3"/>
        <v>#REF!</v>
      </c>
      <c r="F94" s="422"/>
      <c r="G94" s="414" t="s">
        <v>464</v>
      </c>
      <c r="H94" s="414"/>
      <c r="I94" s="419">
        <f>D91/1000000</f>
        <v>0</v>
      </c>
      <c r="J94" s="462" t="s">
        <v>401</v>
      </c>
      <c r="K94" s="378" t="s">
        <v>182</v>
      </c>
      <c r="L94" s="482">
        <f>L11</f>
        <v>0.95046580000000003</v>
      </c>
      <c r="M94" s="482">
        <f>M11</f>
        <v>-273310.96000000002</v>
      </c>
      <c r="N94" s="483"/>
      <c r="O94" s="462"/>
    </row>
    <row r="95" spans="1:15">
      <c r="A95" s="420"/>
      <c r="B95" s="421"/>
      <c r="C95" s="431"/>
      <c r="D95" s="431"/>
      <c r="E95" s="459"/>
      <c r="F95" s="462"/>
      <c r="G95" s="414" t="s">
        <v>465</v>
      </c>
      <c r="H95" s="414"/>
      <c r="I95" s="419">
        <f>D89/1000000</f>
        <v>0</v>
      </c>
      <c r="J95" s="462" t="s">
        <v>401</v>
      </c>
      <c r="K95" s="389" t="s">
        <v>476</v>
      </c>
      <c r="L95" s="484" t="e">
        <f>L93*L94</f>
        <v>#REF!</v>
      </c>
      <c r="M95" s="484">
        <f>M93*M94</f>
        <v>-34453468417344.922</v>
      </c>
      <c r="N95" s="484" t="e">
        <f>L95-M95</f>
        <v>#REF!</v>
      </c>
      <c r="O95" s="462"/>
    </row>
    <row r="96" spans="1:15">
      <c r="A96" s="458"/>
      <c r="B96" s="418"/>
      <c r="C96" s="431"/>
      <c r="D96" s="431"/>
      <c r="E96" s="459"/>
      <c r="F96" s="431"/>
      <c r="G96" s="1019" t="s">
        <v>487</v>
      </c>
      <c r="H96" s="1020"/>
      <c r="I96" s="1020"/>
      <c r="J96" s="1020"/>
      <c r="K96" s="471"/>
      <c r="L96" s="480"/>
      <c r="M96" s="480"/>
      <c r="N96" s="480"/>
      <c r="O96" s="462"/>
    </row>
    <row r="97" spans="1:15" ht="13.5" thickBot="1">
      <c r="A97" s="472"/>
      <c r="B97" s="467"/>
      <c r="C97" s="460"/>
      <c r="D97" s="460"/>
      <c r="E97" s="466"/>
      <c r="F97" s="462"/>
      <c r="G97" s="1020"/>
      <c r="H97" s="1020"/>
      <c r="I97" s="1020"/>
      <c r="J97" s="1020"/>
      <c r="K97" s="389" t="s">
        <v>126</v>
      </c>
      <c r="L97" s="480">
        <f>SUM(TRUE_UP!K44:M44)</f>
        <v>0</v>
      </c>
      <c r="M97" s="480">
        <f>SUM('TU 2014'!K32:M32)</f>
        <v>2.8562065200000002</v>
      </c>
      <c r="N97" s="480">
        <f>L97-M97</f>
        <v>-2.8562065200000002</v>
      </c>
    </row>
    <row r="98" spans="1:15">
      <c r="A98" s="472"/>
      <c r="B98" s="467"/>
      <c r="C98" s="460"/>
      <c r="D98" s="460"/>
      <c r="E98" s="466"/>
      <c r="F98" s="462"/>
      <c r="G98" s="1020"/>
      <c r="H98" s="1020"/>
      <c r="I98" s="1020"/>
      <c r="J98" s="1020"/>
      <c r="L98" s="480"/>
      <c r="M98" s="480"/>
      <c r="N98" s="491"/>
      <c r="O98" s="485" t="s">
        <v>473</v>
      </c>
    </row>
    <row r="99" spans="1:15" ht="13.5" thickBot="1">
      <c r="A99" s="473"/>
      <c r="B99" s="474"/>
      <c r="C99" s="461"/>
      <c r="D99" s="461"/>
      <c r="E99" s="475"/>
      <c r="F99" s="462"/>
      <c r="G99" s="1020"/>
      <c r="H99" s="1020"/>
      <c r="I99" s="1020"/>
      <c r="J99" s="1020"/>
      <c r="K99" s="378" t="s">
        <v>104</v>
      </c>
      <c r="L99" s="486" t="e">
        <f>L95+L97</f>
        <v>#REF!</v>
      </c>
      <c r="M99" s="486">
        <f>M95+M97</f>
        <v>-34453468417342.066</v>
      </c>
      <c r="N99" s="486" t="e">
        <f>N95+N97</f>
        <v>#REF!</v>
      </c>
      <c r="O99" s="487" t="e">
        <f>E91</f>
        <v>#REF!</v>
      </c>
    </row>
    <row r="100" spans="1:15" ht="13.5" thickBot="1">
      <c r="O100" s="488" t="e">
        <f>ROUND(N99,0)=ROUND(O99,0)</f>
        <v>#REF!</v>
      </c>
    </row>
    <row r="101" spans="1:15" ht="13.5" thickBot="1"/>
    <row r="102" spans="1:15">
      <c r="A102" s="1023" t="s">
        <v>469</v>
      </c>
      <c r="B102" s="1024"/>
      <c r="C102" s="1024"/>
      <c r="D102" s="1024"/>
      <c r="E102" s="1025"/>
      <c r="G102" s="414" t="str">
        <f>G51</f>
        <v>The variance is due to the following:</v>
      </c>
      <c r="H102"/>
      <c r="I102" s="494"/>
      <c r="J102"/>
    </row>
    <row r="103" spans="1:15">
      <c r="A103" s="464" t="s">
        <v>477</v>
      </c>
      <c r="B103" s="465"/>
      <c r="C103" s="415">
        <f>C52</f>
        <v>2017</v>
      </c>
      <c r="D103" s="549">
        <f>D52</f>
        <v>0</v>
      </c>
      <c r="E103" s="470"/>
      <c r="G103" s="414"/>
      <c r="H103" s="414"/>
      <c r="I103" s="424"/>
      <c r="J103"/>
    </row>
    <row r="104" spans="1:15">
      <c r="A104" s="588">
        <f>A53</f>
        <v>2510500</v>
      </c>
      <c r="B104" s="589" t="str">
        <f>B53</f>
        <v>Under</v>
      </c>
      <c r="C104" s="415" t="str">
        <f>C53</f>
        <v>JUNE</v>
      </c>
      <c r="D104" s="550" t="str">
        <f>D53</f>
        <v>DEC</v>
      </c>
      <c r="E104" s="417" t="s">
        <v>122</v>
      </c>
      <c r="G104" s="414" t="str">
        <f>A106</f>
        <v>Prior Periods</v>
      </c>
      <c r="H104" s="1026" t="s">
        <v>497</v>
      </c>
      <c r="I104" s="419" t="e">
        <f>E106/1000000</f>
        <v>#REF!</v>
      </c>
      <c r="J104" s="523" t="s">
        <v>401</v>
      </c>
    </row>
    <row r="105" spans="1:15">
      <c r="A105" s="468">
        <f>A54</f>
        <v>3327200</v>
      </c>
      <c r="B105" s="469" t="str">
        <f>B54</f>
        <v>Over</v>
      </c>
      <c r="C105" s="418"/>
      <c r="D105" s="550"/>
      <c r="E105" s="470"/>
      <c r="G105" s="414"/>
      <c r="H105" s="1027"/>
      <c r="I105" s="419"/>
      <c r="J105" s="523"/>
    </row>
    <row r="106" spans="1:15">
      <c r="A106" s="420" t="s">
        <v>485</v>
      </c>
      <c r="B106" s="421"/>
      <c r="C106" s="422" t="e">
        <f>C55</f>
        <v>#REF!</v>
      </c>
      <c r="D106" s="551">
        <f>D55</f>
        <v>4575482.4875247404</v>
      </c>
      <c r="E106" s="435" t="e">
        <f>C106-D106</f>
        <v>#REF!</v>
      </c>
      <c r="G106" s="414" t="str">
        <f>A108</f>
        <v>Current Month</v>
      </c>
      <c r="H106" s="1027" t="s">
        <v>498</v>
      </c>
      <c r="I106" s="419"/>
      <c r="J106" s="523"/>
    </row>
    <row r="107" spans="1:15">
      <c r="A107" s="420"/>
      <c r="B107" s="421"/>
      <c r="C107" s="422"/>
      <c r="D107" s="551"/>
      <c r="E107" s="423"/>
      <c r="G107"/>
      <c r="H107" s="1028"/>
      <c r="I107" s="419" t="e">
        <f>E108/1000000</f>
        <v>#REF!</v>
      </c>
      <c r="J107" s="398" t="s">
        <v>401</v>
      </c>
    </row>
    <row r="108" spans="1:15">
      <c r="A108" s="420" t="s">
        <v>486</v>
      </c>
      <c r="B108" s="421"/>
      <c r="C108" s="434" t="e">
        <f>C57</f>
        <v>#REF!</v>
      </c>
      <c r="D108" s="551">
        <f>D57</f>
        <v>39389635.819081597</v>
      </c>
      <c r="E108" s="435" t="e">
        <f>C108-D108</f>
        <v>#REF!</v>
      </c>
      <c r="I108" s="419"/>
    </row>
    <row r="109" spans="1:15">
      <c r="A109" s="420"/>
      <c r="B109" s="421"/>
      <c r="C109" s="434"/>
      <c r="D109" s="551"/>
      <c r="E109" s="435"/>
      <c r="G109" s="524" t="s">
        <v>5</v>
      </c>
      <c r="I109" s="419" t="e">
        <f>SUM(I104:I107)</f>
        <v>#REF!</v>
      </c>
      <c r="J109" s="524" t="s">
        <v>401</v>
      </c>
    </row>
    <row r="110" spans="1:15" ht="13.5" thickBot="1">
      <c r="A110" s="429" t="s">
        <v>474</v>
      </c>
      <c r="B110" s="430"/>
      <c r="C110" s="436" t="e">
        <f>C106+C108</f>
        <v>#REF!</v>
      </c>
      <c r="D110" s="570">
        <f>D106+D108</f>
        <v>43965118.306606337</v>
      </c>
      <c r="E110" s="437" t="e">
        <f>C110-D110</f>
        <v>#REF!</v>
      </c>
    </row>
    <row r="113" spans="1:18" ht="12.75" customHeight="1">
      <c r="A113"/>
      <c r="B113"/>
      <c r="C113"/>
      <c r="D113"/>
      <c r="E113"/>
    </row>
    <row r="114" spans="1:18" ht="13.5" thickBot="1">
      <c r="A114"/>
      <c r="B114"/>
      <c r="C114"/>
      <c r="D114"/>
      <c r="E114"/>
      <c r="G114" s="414"/>
      <c r="H114" s="462"/>
      <c r="I114" s="462"/>
      <c r="J114" s="462"/>
      <c r="K114" s="414" t="s">
        <v>462</v>
      </c>
    </row>
    <row r="115" spans="1:18">
      <c r="A115"/>
      <c r="B115"/>
      <c r="C115"/>
      <c r="D115"/>
      <c r="E115"/>
      <c r="G115" s="416"/>
      <c r="H115" s="415"/>
      <c r="I115" s="462"/>
      <c r="J115" s="462"/>
      <c r="L115" s="557">
        <v>41306</v>
      </c>
      <c r="M115" s="558">
        <v>41275</v>
      </c>
      <c r="N115" s="559" t="s">
        <v>88</v>
      </c>
    </row>
    <row r="116" spans="1:18">
      <c r="A116"/>
      <c r="B116"/>
      <c r="C116"/>
      <c r="D116"/>
      <c r="E116"/>
      <c r="H116" s="414"/>
      <c r="J116" s="462"/>
      <c r="K116" s="414" t="s">
        <v>463</v>
      </c>
      <c r="L116" s="560" t="e">
        <f>I22</f>
        <v>#REF!</v>
      </c>
      <c r="M116" s="556" t="e">
        <f>#REF!</f>
        <v>#REF!</v>
      </c>
      <c r="N116" s="561" t="e">
        <f>SUM(L116:M116)</f>
        <v>#REF!</v>
      </c>
    </row>
    <row r="117" spans="1:18">
      <c r="A117"/>
      <c r="B117"/>
      <c r="C117"/>
      <c r="D117"/>
      <c r="E117"/>
      <c r="H117" s="414"/>
      <c r="J117" s="462"/>
      <c r="K117" s="414" t="s">
        <v>464</v>
      </c>
      <c r="L117" s="565" t="e">
        <f>I23</f>
        <v>#REF!</v>
      </c>
      <c r="M117" s="566" t="e">
        <f>#REF!</f>
        <v>#REF!</v>
      </c>
      <c r="N117" s="567" t="e">
        <f t="shared" ref="N117:N118" si="4">SUM(L117:M117)</f>
        <v>#REF!</v>
      </c>
    </row>
    <row r="118" spans="1:18" ht="13.5" thickBot="1">
      <c r="A118"/>
      <c r="B118"/>
      <c r="C118"/>
      <c r="D118"/>
      <c r="E118"/>
      <c r="H118" s="414"/>
      <c r="J118" s="462"/>
      <c r="K118" s="414" t="s">
        <v>465</v>
      </c>
      <c r="L118" s="562">
        <f>I24</f>
        <v>26.435698123211196</v>
      </c>
      <c r="M118" s="563" t="e">
        <f>#REF!</f>
        <v>#REF!</v>
      </c>
      <c r="N118" s="564" t="e">
        <f t="shared" si="4"/>
        <v>#REF!</v>
      </c>
    </row>
    <row r="119" spans="1:18">
      <c r="A119"/>
      <c r="B119"/>
      <c r="C119"/>
      <c r="D119"/>
      <c r="E119"/>
      <c r="G119" s="414"/>
      <c r="H119" s="414"/>
      <c r="I119" s="424"/>
      <c r="J119" s="462"/>
      <c r="L119" s="415" t="s">
        <v>500</v>
      </c>
      <c r="M119" s="415" t="s">
        <v>500</v>
      </c>
      <c r="N119" s="415"/>
      <c r="O119" s="415" t="s">
        <v>501</v>
      </c>
      <c r="P119" s="415" t="s">
        <v>501</v>
      </c>
      <c r="Q119" s="415"/>
      <c r="R119" s="415" t="s">
        <v>502</v>
      </c>
    </row>
    <row r="120" spans="1:18" ht="13.5" thickBot="1">
      <c r="A120"/>
      <c r="B120"/>
      <c r="C120"/>
      <c r="D120"/>
      <c r="E120"/>
      <c r="G120" s="414"/>
      <c r="H120" s="414"/>
      <c r="I120" s="424"/>
      <c r="J120" s="462"/>
      <c r="K120" s="512" t="s">
        <v>488</v>
      </c>
      <c r="L120" s="478" t="s">
        <v>134</v>
      </c>
      <c r="M120" s="478" t="s">
        <v>133</v>
      </c>
      <c r="N120" s="478" t="s">
        <v>88</v>
      </c>
      <c r="O120" s="478" t="s">
        <v>134</v>
      </c>
      <c r="P120" s="478" t="s">
        <v>133</v>
      </c>
      <c r="Q120" s="478" t="s">
        <v>88</v>
      </c>
      <c r="R120" s="524" t="s">
        <v>122</v>
      </c>
    </row>
    <row r="121" spans="1:18">
      <c r="A121"/>
      <c r="B121"/>
      <c r="C121"/>
      <c r="D121"/>
      <c r="E121"/>
      <c r="G121" s="416"/>
      <c r="H121" s="415"/>
      <c r="I121" s="462"/>
      <c r="J121" s="462"/>
      <c r="K121" s="308" t="s">
        <v>341</v>
      </c>
      <c r="L121" s="479">
        <v>16618239.52</v>
      </c>
      <c r="M121" s="479">
        <v>16437512.75</v>
      </c>
      <c r="N121" s="479">
        <f>L121+M121</f>
        <v>33055752.27</v>
      </c>
      <c r="O121" s="479">
        <v>16669791</v>
      </c>
      <c r="P121" s="479">
        <v>16669791</v>
      </c>
      <c r="Q121" s="479">
        <f>O121+P121</f>
        <v>33339582</v>
      </c>
      <c r="R121" s="479">
        <f>N121-Q121</f>
        <v>-283829.73000000045</v>
      </c>
    </row>
    <row r="122" spans="1:18">
      <c r="A122"/>
      <c r="B122"/>
      <c r="C122"/>
      <c r="D122"/>
      <c r="E122"/>
      <c r="G122" s="414"/>
      <c r="H122" s="414"/>
      <c r="I122" s="419"/>
      <c r="J122" s="462"/>
      <c r="K122" s="308" t="s">
        <v>342</v>
      </c>
      <c r="L122" s="480">
        <v>25205916.640000001</v>
      </c>
      <c r="M122" s="480">
        <v>25038297.390000001</v>
      </c>
      <c r="N122" s="480">
        <f t="shared" ref="N122:N127" si="5">L122+M122</f>
        <v>50244214.030000001</v>
      </c>
      <c r="O122" s="480">
        <v>22550118</v>
      </c>
      <c r="P122" s="480">
        <v>22550118</v>
      </c>
      <c r="Q122" s="480">
        <f t="shared" ref="Q122:Q127" si="6">O122+P122</f>
        <v>45100236</v>
      </c>
      <c r="R122" s="480">
        <f t="shared" ref="R122:R127" si="7">N122-Q122</f>
        <v>5143978.0300000012</v>
      </c>
    </row>
    <row r="123" spans="1:18">
      <c r="A123"/>
      <c r="B123"/>
      <c r="C123"/>
      <c r="D123"/>
      <c r="E123"/>
      <c r="G123" s="414"/>
      <c r="H123" s="414"/>
      <c r="I123" s="419"/>
      <c r="J123" s="462"/>
      <c r="K123" s="308" t="s">
        <v>99</v>
      </c>
      <c r="L123" s="480">
        <v>0</v>
      </c>
      <c r="M123" s="480">
        <v>0</v>
      </c>
      <c r="N123" s="480">
        <f t="shared" si="5"/>
        <v>0</v>
      </c>
      <c r="O123" s="480"/>
      <c r="P123" s="480"/>
      <c r="Q123" s="480">
        <f t="shared" si="6"/>
        <v>0</v>
      </c>
      <c r="R123" s="480">
        <f t="shared" si="7"/>
        <v>0</v>
      </c>
    </row>
    <row r="124" spans="1:18">
      <c r="A124"/>
      <c r="B124"/>
      <c r="C124"/>
      <c r="D124"/>
      <c r="E124"/>
      <c r="G124" s="414"/>
      <c r="H124" s="414"/>
      <c r="I124" s="419"/>
      <c r="J124" s="462"/>
      <c r="K124" s="308" t="s">
        <v>139</v>
      </c>
      <c r="L124" s="480">
        <v>-445444.26822702214</v>
      </c>
      <c r="M124" s="480">
        <v>-445444.26822702214</v>
      </c>
      <c r="N124" s="480">
        <f t="shared" si="5"/>
        <v>-890888.53645404428</v>
      </c>
      <c r="O124" s="480">
        <f>77987-439311</f>
        <v>-361324</v>
      </c>
      <c r="P124" s="480">
        <f>77987-438705</f>
        <v>-360718</v>
      </c>
      <c r="Q124" s="480">
        <f t="shared" si="6"/>
        <v>-722042</v>
      </c>
      <c r="R124" s="480">
        <f t="shared" si="7"/>
        <v>-168846.53645404428</v>
      </c>
    </row>
    <row r="125" spans="1:18">
      <c r="A125"/>
      <c r="B125"/>
      <c r="C125"/>
      <c r="D125"/>
      <c r="E125"/>
      <c r="G125" s="1019"/>
      <c r="H125" s="1020"/>
      <c r="I125" s="1020"/>
      <c r="J125" s="1020"/>
      <c r="K125" s="308" t="s">
        <v>140</v>
      </c>
      <c r="L125" s="480">
        <v>3070331.64</v>
      </c>
      <c r="M125" s="480">
        <v>2742107.21</v>
      </c>
      <c r="N125" s="480">
        <f t="shared" si="5"/>
        <v>5812438.8499999996</v>
      </c>
      <c r="O125" s="480">
        <v>2796760</v>
      </c>
      <c r="P125" s="480">
        <v>3079631</v>
      </c>
      <c r="Q125" s="480">
        <f t="shared" si="6"/>
        <v>5876391</v>
      </c>
      <c r="R125" s="480">
        <f t="shared" si="7"/>
        <v>-63952.150000000373</v>
      </c>
    </row>
    <row r="126" spans="1:18">
      <c r="A126"/>
      <c r="B126"/>
      <c r="C126"/>
      <c r="D126"/>
      <c r="E126"/>
      <c r="G126" s="1020"/>
      <c r="H126" s="1020"/>
      <c r="I126" s="1020"/>
      <c r="J126" s="1020"/>
      <c r="K126" s="308" t="s">
        <v>141</v>
      </c>
      <c r="L126" s="480">
        <v>2203511.87</v>
      </c>
      <c r="M126" s="480">
        <v>2270836.0299999998</v>
      </c>
      <c r="N126" s="480">
        <f t="shared" si="5"/>
        <v>4474347.9000000004</v>
      </c>
      <c r="O126" s="480">
        <v>1864767</v>
      </c>
      <c r="P126" s="480">
        <v>1662581</v>
      </c>
      <c r="Q126" s="480">
        <f t="shared" si="6"/>
        <v>3527348</v>
      </c>
      <c r="R126" s="480">
        <f t="shared" si="7"/>
        <v>946999.90000000037</v>
      </c>
    </row>
    <row r="127" spans="1:18">
      <c r="A127"/>
      <c r="B127"/>
      <c r="C127"/>
      <c r="D127"/>
      <c r="E127"/>
      <c r="G127" s="1020"/>
      <c r="H127" s="1020"/>
      <c r="I127" s="1020"/>
      <c r="J127" s="1020"/>
      <c r="K127" s="308" t="s">
        <v>142</v>
      </c>
      <c r="L127" s="480">
        <v>-578808.68000000005</v>
      </c>
      <c r="M127" s="480">
        <v>-329135.21999999997</v>
      </c>
      <c r="N127" s="480">
        <f t="shared" si="5"/>
        <v>-907943.9</v>
      </c>
      <c r="O127" s="480">
        <v>-173824</v>
      </c>
      <c r="P127" s="480">
        <v>-226444</v>
      </c>
      <c r="Q127" s="480">
        <f t="shared" si="6"/>
        <v>-400268</v>
      </c>
      <c r="R127" s="480">
        <f t="shared" si="7"/>
        <v>-507675.9</v>
      </c>
    </row>
    <row r="128" spans="1:18">
      <c r="G128" s="1020"/>
      <c r="H128" s="1020"/>
      <c r="I128" s="1020"/>
      <c r="J128" s="1020"/>
      <c r="K128" s="316" t="s">
        <v>475</v>
      </c>
      <c r="L128" s="481">
        <f>SUM(L121:L127)</f>
        <v>46073746.721772969</v>
      </c>
      <c r="M128" s="481">
        <f t="shared" ref="M128:N128" si="8">SUM(M121:M127)</f>
        <v>45714173.891772978</v>
      </c>
      <c r="N128" s="481">
        <f t="shared" si="8"/>
        <v>91787920.613545954</v>
      </c>
      <c r="O128" s="481">
        <f>SUM(O121:O127)</f>
        <v>43346288</v>
      </c>
      <c r="P128" s="481">
        <f>SUM(P121:P127)</f>
        <v>43374959</v>
      </c>
      <c r="Q128" s="481">
        <f>SUM(Q121:Q127)</f>
        <v>86721247</v>
      </c>
      <c r="R128" s="481">
        <f>SUM(R121:R127)</f>
        <v>5066673.6135459561</v>
      </c>
    </row>
    <row r="129" spans="11:18">
      <c r="K129" s="378" t="s">
        <v>182</v>
      </c>
      <c r="L129" s="482">
        <v>0.9797032</v>
      </c>
      <c r="M129" s="482">
        <v>0.9797032</v>
      </c>
      <c r="N129" s="482"/>
      <c r="O129" s="482">
        <v>0.9797032</v>
      </c>
      <c r="P129" s="482">
        <v>0.9797032</v>
      </c>
    </row>
    <row r="130" spans="11:18">
      <c r="K130" s="389" t="s">
        <v>476</v>
      </c>
      <c r="L130" s="484">
        <v>45138597.099310488</v>
      </c>
      <c r="M130" s="484">
        <v>44786322.447126403</v>
      </c>
      <c r="N130" s="484">
        <f t="shared" ref="N130" si="9">L130+M130</f>
        <v>89924919.546436891</v>
      </c>
      <c r="O130" s="484">
        <f>O128*O129</f>
        <v>42466497.061721601</v>
      </c>
      <c r="P130" s="484">
        <f>P128*P129</f>
        <v>42494586.1321688</v>
      </c>
      <c r="Q130" s="484">
        <f>O130+P130</f>
        <v>84961083.193890393</v>
      </c>
      <c r="R130" s="484">
        <f t="shared" ref="R130" si="10">N130-Q130</f>
        <v>4963836.3525464982</v>
      </c>
    </row>
    <row r="131" spans="11:18">
      <c r="K131" s="471"/>
      <c r="L131" s="480"/>
      <c r="M131" s="480"/>
      <c r="N131" s="480"/>
      <c r="O131" s="480"/>
      <c r="P131" s="480"/>
      <c r="Q131" s="480"/>
      <c r="R131" s="480"/>
    </row>
    <row r="132" spans="11:18">
      <c r="K132" s="389" t="s">
        <v>126</v>
      </c>
      <c r="L132" s="480">
        <v>14229198.630000001</v>
      </c>
      <c r="M132" s="480">
        <v>12249674.02</v>
      </c>
      <c r="N132" s="480">
        <f t="shared" ref="N132" si="11">L132+M132</f>
        <v>26478872.649999999</v>
      </c>
      <c r="O132" s="480">
        <f>L132</f>
        <v>14229198.630000001</v>
      </c>
      <c r="P132" s="480">
        <f>M132</f>
        <v>12249674.02</v>
      </c>
      <c r="Q132" s="480">
        <f>O132+P132</f>
        <v>26478872.649999999</v>
      </c>
      <c r="R132" s="480">
        <f t="shared" ref="R132" si="12">N132-Q132</f>
        <v>0</v>
      </c>
    </row>
    <row r="133" spans="11:18">
      <c r="L133" s="489"/>
      <c r="M133" s="489"/>
      <c r="N133" s="489"/>
      <c r="O133" s="489"/>
      <c r="P133" s="489"/>
      <c r="Q133" s="489"/>
      <c r="R133" s="489"/>
    </row>
    <row r="134" spans="11:18" ht="13.5" thickBot="1">
      <c r="K134" s="438" t="s">
        <v>104</v>
      </c>
      <c r="L134" s="486">
        <f>L130+L132</f>
        <v>59367795.72931049</v>
      </c>
      <c r="M134" s="486">
        <f t="shared" ref="M134:Q134" si="13">M130+M132</f>
        <v>57035996.467126399</v>
      </c>
      <c r="N134" s="486">
        <f t="shared" si="13"/>
        <v>116403792.19643688</v>
      </c>
      <c r="O134" s="486">
        <f t="shared" si="13"/>
        <v>56695695.691721603</v>
      </c>
      <c r="P134" s="486">
        <f t="shared" si="13"/>
        <v>54744260.152168795</v>
      </c>
      <c r="Q134" s="486">
        <f t="shared" si="13"/>
        <v>111439955.8438904</v>
      </c>
      <c r="R134" s="486">
        <f t="shared" ref="R134" si="14">N134-Q134</f>
        <v>4963836.3525464833</v>
      </c>
    </row>
  </sheetData>
  <mergeCells count="17">
    <mergeCell ref="A85:E85"/>
    <mergeCell ref="A3:E3"/>
    <mergeCell ref="G14:J17"/>
    <mergeCell ref="A20:E20"/>
    <mergeCell ref="A33:E33"/>
    <mergeCell ref="G44:J47"/>
    <mergeCell ref="A51:E51"/>
    <mergeCell ref="H53:H54"/>
    <mergeCell ref="H55:H56"/>
    <mergeCell ref="A73:E73"/>
    <mergeCell ref="H75:H76"/>
    <mergeCell ref="H77:H78"/>
    <mergeCell ref="G96:J99"/>
    <mergeCell ref="A102:E102"/>
    <mergeCell ref="H104:H105"/>
    <mergeCell ref="H106:H107"/>
    <mergeCell ref="G125:J128"/>
  </mergeCells>
  <printOptions horizontalCentered="1"/>
  <pageMargins left="0.45" right="0.45" top="0.75" bottom="0.75" header="0.3" footer="0.3"/>
  <pageSetup paperSize="5" scale="75" orientation="landscape" r:id="rId1"/>
  <headerFooter>
    <oddHeader xml:space="preserve">&amp;CMonthly P/L and BS Variances
</oddHeader>
    <oddFooter>&amp;CCapacity&amp;RPage &amp;P of &amp;N</oddFooter>
  </headerFooter>
  <rowBreaks count="2" manualBreakCount="2">
    <brk id="29" max="16383" man="1"/>
    <brk id="8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5"/>
  <sheetViews>
    <sheetView zoomScaleNormal="100" zoomScaleSheetLayoutView="78" workbookViewId="0">
      <selection activeCell="D8" sqref="D8"/>
    </sheetView>
  </sheetViews>
  <sheetFormatPr defaultColWidth="9.33203125" defaultRowHeight="12.75"/>
  <cols>
    <col min="1" max="1" width="12.33203125" style="411" customWidth="1"/>
    <col min="2" max="2" width="9.1640625" style="411" bestFit="1" customWidth="1"/>
    <col min="3" max="4" width="18.83203125" style="412" customWidth="1"/>
    <col min="5" max="5" width="18.83203125" style="411" customWidth="1"/>
    <col min="6" max="6" width="2" style="411" customWidth="1"/>
    <col min="7" max="7" width="14" style="411" bestFit="1" customWidth="1"/>
    <col min="8" max="8" width="17.5" style="411" customWidth="1"/>
    <col min="9" max="9" width="6.33203125" style="411" bestFit="1" customWidth="1"/>
    <col min="10" max="10" width="3.1640625" style="411" customWidth="1"/>
    <col min="11" max="11" width="54.33203125" style="438" bestFit="1" customWidth="1"/>
    <col min="12" max="13" width="17.1640625" style="411" customWidth="1"/>
    <col min="14" max="14" width="16.1640625" style="411" bestFit="1" customWidth="1"/>
    <col min="15" max="15" width="18.33203125" style="411" bestFit="1" customWidth="1"/>
    <col min="16" max="16" width="16.83203125" style="411" bestFit="1" customWidth="1"/>
    <col min="17" max="17" width="15.5" style="411" bestFit="1" customWidth="1"/>
    <col min="18" max="18" width="15.1640625" style="411" bestFit="1" customWidth="1"/>
    <col min="19" max="16384" width="9.33203125" style="411"/>
  </cols>
  <sheetData>
    <row r="1" spans="1:15">
      <c r="A1" s="464" t="s">
        <v>482</v>
      </c>
      <c r="B1" s="462"/>
      <c r="E1" s="462"/>
      <c r="F1" s="462"/>
      <c r="G1" s="462"/>
      <c r="H1" s="462"/>
      <c r="I1" s="462"/>
      <c r="J1" s="462"/>
      <c r="K1" s="413"/>
      <c r="L1" s="415">
        <f>C4</f>
        <v>2017</v>
      </c>
      <c r="M1" s="415">
        <f>D4</f>
        <v>0</v>
      </c>
      <c r="N1" s="478" t="s">
        <v>122</v>
      </c>
      <c r="O1" s="462"/>
    </row>
    <row r="2" spans="1:15" ht="13.5" thickBot="1">
      <c r="A2" s="464"/>
      <c r="B2" s="462"/>
      <c r="E2" s="462"/>
      <c r="F2" s="462"/>
      <c r="G2" s="462"/>
      <c r="H2" s="462"/>
      <c r="I2" s="462"/>
      <c r="J2" s="462"/>
      <c r="K2" s="512" t="s">
        <v>488</v>
      </c>
      <c r="L2" s="478" t="str">
        <f>C5</f>
        <v xml:space="preserve">JULY </v>
      </c>
      <c r="M2" s="478" t="str">
        <f>D5</f>
        <v xml:space="preserve">JULY </v>
      </c>
      <c r="N2" s="478"/>
      <c r="O2" s="462"/>
    </row>
    <row r="3" spans="1:15">
      <c r="A3" s="1016" t="s">
        <v>461</v>
      </c>
      <c r="B3" s="1017"/>
      <c r="C3" s="1017"/>
      <c r="D3" s="1017"/>
      <c r="E3" s="1018"/>
      <c r="F3" s="463"/>
      <c r="G3" s="414" t="s">
        <v>462</v>
      </c>
      <c r="H3" s="462"/>
      <c r="I3" s="462"/>
      <c r="J3" s="462"/>
      <c r="K3" s="308" t="s">
        <v>341</v>
      </c>
      <c r="L3" s="479">
        <f>TRUE_UP!N10</f>
        <v>0</v>
      </c>
      <c r="M3" s="479">
        <f>'TU 2014'!N10</f>
        <v>16262201.48</v>
      </c>
      <c r="N3" s="479">
        <f>L3-M3</f>
        <v>-16262201.48</v>
      </c>
      <c r="O3" s="462"/>
    </row>
    <row r="4" spans="1:15">
      <c r="A4" s="464" t="s">
        <v>477</v>
      </c>
      <c r="B4" s="465"/>
      <c r="C4" s="415">
        <f>TRUE_UP!I129</f>
        <v>2017</v>
      </c>
      <c r="D4" s="415">
        <f>'TU 2014'!H111</f>
        <v>0</v>
      </c>
      <c r="E4" s="466"/>
      <c r="F4" s="467"/>
      <c r="G4" s="416" t="str">
        <f>C5</f>
        <v xml:space="preserve">JULY </v>
      </c>
      <c r="H4" s="415">
        <f>C4</f>
        <v>2017</v>
      </c>
      <c r="I4" s="462"/>
      <c r="J4" s="462"/>
      <c r="K4" s="308" t="s">
        <v>342</v>
      </c>
      <c r="L4" s="480">
        <f>TRUE_UP!N12</f>
        <v>0</v>
      </c>
      <c r="M4" s="480">
        <f>'TU 2014'!N12</f>
        <v>23625996.16</v>
      </c>
      <c r="N4" s="480">
        <f t="shared" ref="N4:N9" si="0">L4-M4</f>
        <v>-23625996.16</v>
      </c>
      <c r="O4" s="462"/>
    </row>
    <row r="5" spans="1:15">
      <c r="A5" s="588">
        <v>5111000</v>
      </c>
      <c r="B5" s="589" t="s">
        <v>478</v>
      </c>
      <c r="C5" s="416" t="s">
        <v>548</v>
      </c>
      <c r="D5" s="416" t="str">
        <f>C5</f>
        <v xml:space="preserve">JULY </v>
      </c>
      <c r="E5" s="417" t="s">
        <v>122</v>
      </c>
      <c r="F5" s="418"/>
      <c r="G5" s="414" t="s">
        <v>463</v>
      </c>
      <c r="H5" s="414"/>
      <c r="I5" s="599" t="e">
        <f>C10/1000000</f>
        <v>#REF!</v>
      </c>
      <c r="J5" s="462" t="s">
        <v>401</v>
      </c>
      <c r="K5" s="308" t="s">
        <v>99</v>
      </c>
      <c r="L5" s="480" t="e">
        <f>TRUE_UP!N20</f>
        <v>#REF!</v>
      </c>
      <c r="M5" s="480">
        <f>'TU 2014'!N14</f>
        <v>-743251</v>
      </c>
      <c r="N5" s="480" t="e">
        <f t="shared" si="0"/>
        <v>#REF!</v>
      </c>
      <c r="O5" s="462"/>
    </row>
    <row r="6" spans="1:15">
      <c r="A6" s="468">
        <v>4174100</v>
      </c>
      <c r="B6" s="469" t="s">
        <v>479</v>
      </c>
      <c r="C6" s="418"/>
      <c r="D6" s="418"/>
      <c r="E6" s="466"/>
      <c r="F6" s="467"/>
      <c r="G6" s="414" t="s">
        <v>464</v>
      </c>
      <c r="H6" s="414"/>
      <c r="I6" s="419" t="e">
        <f>C9/1000000</f>
        <v>#REF!</v>
      </c>
      <c r="J6" s="462" t="s">
        <v>401</v>
      </c>
      <c r="K6" s="308" t="s">
        <v>139</v>
      </c>
      <c r="L6" s="480" t="e">
        <f>TRUE_UP!N22</f>
        <v>#REF!</v>
      </c>
      <c r="M6" s="480">
        <f>'TU 2014'!N16</f>
        <v>-324533.25145174831</v>
      </c>
      <c r="N6" s="480" t="e">
        <f t="shared" si="0"/>
        <v>#REF!</v>
      </c>
      <c r="O6" s="462"/>
    </row>
    <row r="7" spans="1:15">
      <c r="A7" s="420" t="s">
        <v>459</v>
      </c>
      <c r="B7" s="421"/>
      <c r="C7" s="422">
        <f>TRUE_UP!N49</f>
        <v>0</v>
      </c>
      <c r="D7" s="422">
        <f>'TU 2014'!N37</f>
        <v>0</v>
      </c>
      <c r="E7" s="423">
        <f>C7-D7</f>
        <v>0</v>
      </c>
      <c r="F7" s="422"/>
      <c r="G7" s="414" t="s">
        <v>465</v>
      </c>
      <c r="H7" s="414"/>
      <c r="I7" s="419">
        <f>C7/1000000</f>
        <v>0</v>
      </c>
      <c r="J7" s="462" t="s">
        <v>401</v>
      </c>
      <c r="K7" s="308" t="s">
        <v>140</v>
      </c>
      <c r="L7" s="480">
        <f>TRUE_UP!N26</f>
        <v>296902.5771282987</v>
      </c>
      <c r="M7" s="480">
        <f>'TU 2014'!N20</f>
        <v>2781554.6875074664</v>
      </c>
      <c r="N7" s="480">
        <f t="shared" si="0"/>
        <v>-2484652.1103791678</v>
      </c>
      <c r="O7" s="462"/>
    </row>
    <row r="8" spans="1:15">
      <c r="A8" s="420"/>
      <c r="B8" s="421"/>
      <c r="C8" s="465"/>
      <c r="D8" s="465"/>
      <c r="E8" s="470"/>
      <c r="F8" s="422"/>
      <c r="G8" s="414"/>
      <c r="H8" s="414"/>
      <c r="I8" s="424"/>
      <c r="J8" s="462"/>
      <c r="K8" s="308" t="s">
        <v>141</v>
      </c>
      <c r="L8" s="480">
        <f>TRUE_UP!N32</f>
        <v>0</v>
      </c>
      <c r="M8" s="480">
        <f>'TU 2014'!N22</f>
        <v>8880.4800000000032</v>
      </c>
      <c r="N8" s="480">
        <f t="shared" si="0"/>
        <v>-8880.4800000000032</v>
      </c>
      <c r="O8" s="462"/>
    </row>
    <row r="9" spans="1:15">
      <c r="A9" s="420" t="s">
        <v>460</v>
      </c>
      <c r="B9" s="421"/>
      <c r="C9" s="422" t="e">
        <f>TRUE_UP!N47</f>
        <v>#REF!</v>
      </c>
      <c r="D9" s="422">
        <f>'TU 2014'!N35</f>
        <v>0</v>
      </c>
      <c r="E9" s="423" t="e">
        <f>C9-D9</f>
        <v>#REF!</v>
      </c>
      <c r="F9" s="422"/>
      <c r="G9" s="414" t="s">
        <v>466</v>
      </c>
      <c r="H9" s="414"/>
      <c r="I9" s="424"/>
      <c r="J9" s="462"/>
      <c r="K9" s="308" t="s">
        <v>142</v>
      </c>
      <c r="L9" s="480">
        <f>TRUE_UP!N34</f>
        <v>0</v>
      </c>
      <c r="M9" s="480">
        <f>'TU 2014'!N24</f>
        <v>79725.983898524748</v>
      </c>
      <c r="N9" s="480">
        <f t="shared" si="0"/>
        <v>-79725.983898524748</v>
      </c>
      <c r="O9" s="462"/>
    </row>
    <row r="10" spans="1:15">
      <c r="A10" s="420" t="s">
        <v>467</v>
      </c>
      <c r="B10" s="421"/>
      <c r="C10" s="425" t="e">
        <f>C7-C9</f>
        <v>#REF!</v>
      </c>
      <c r="D10" s="425">
        <f>D7-D9</f>
        <v>0</v>
      </c>
      <c r="E10" s="426" t="e">
        <f>E7-E9</f>
        <v>#REF!</v>
      </c>
      <c r="F10" s="422"/>
      <c r="G10" s="416" t="str">
        <f>D5</f>
        <v xml:space="preserve">JULY </v>
      </c>
      <c r="H10" s="415">
        <f>D4</f>
        <v>0</v>
      </c>
      <c r="I10" s="462"/>
      <c r="J10" s="462"/>
      <c r="K10" s="316" t="s">
        <v>475</v>
      </c>
      <c r="L10" s="481" t="e">
        <f>SUM(L3:L9)</f>
        <v>#REF!</v>
      </c>
      <c r="M10" s="481" t="e">
        <f>SUM(M3:N9)</f>
        <v>#REF!</v>
      </c>
      <c r="N10" s="481" t="e">
        <f>SUM(N3:N9)</f>
        <v>#REF!</v>
      </c>
      <c r="O10" s="462"/>
    </row>
    <row r="11" spans="1:15">
      <c r="A11" s="420" t="s">
        <v>205</v>
      </c>
      <c r="B11" s="421"/>
      <c r="C11" s="422" t="e">
        <f>TRUE_UP!N62</f>
        <v>#REF!</v>
      </c>
      <c r="D11" s="422">
        <f>'TU 2014'!N50</f>
        <v>0</v>
      </c>
      <c r="E11" s="423" t="e">
        <f>C11-D11</f>
        <v>#REF!</v>
      </c>
      <c r="F11" s="422"/>
      <c r="G11" s="414" t="str">
        <f>G5</f>
        <v>Current Month Over/(Under) of</v>
      </c>
      <c r="H11" s="414"/>
      <c r="I11" s="419">
        <f>D10/1000000</f>
        <v>0</v>
      </c>
      <c r="J11" s="462" t="s">
        <v>401</v>
      </c>
      <c r="K11" s="378" t="s">
        <v>182</v>
      </c>
      <c r="L11" s="482">
        <f>TRUE_UP!N40</f>
        <v>0</v>
      </c>
      <c r="M11" s="483">
        <f>'TU 2014'!N28</f>
        <v>-219499.23</v>
      </c>
      <c r="N11" s="483"/>
      <c r="O11" s="462"/>
    </row>
    <row r="12" spans="1:15">
      <c r="A12" s="420" t="s">
        <v>468</v>
      </c>
      <c r="B12" s="421"/>
      <c r="C12" s="427" t="e">
        <f>SUM(C10:C11)</f>
        <v>#REF!</v>
      </c>
      <c r="D12" s="427">
        <f>SUM(D10:D11)</f>
        <v>0</v>
      </c>
      <c r="E12" s="428" t="e">
        <f>C12-D12</f>
        <v>#REF!</v>
      </c>
      <c r="F12" s="422"/>
      <c r="G12" s="414" t="s">
        <v>464</v>
      </c>
      <c r="H12" s="414"/>
      <c r="I12" s="419">
        <f>D9/1000000</f>
        <v>0</v>
      </c>
      <c r="J12" s="462" t="s">
        <v>401</v>
      </c>
      <c r="K12" s="389" t="s">
        <v>476</v>
      </c>
      <c r="L12" s="484" t="e">
        <f>L10*L11</f>
        <v>#REF!</v>
      </c>
      <c r="M12" s="484" t="e">
        <f>M10*M11</f>
        <v>#REF!</v>
      </c>
      <c r="N12" s="484" t="e">
        <f>L12-M12</f>
        <v>#REF!</v>
      </c>
      <c r="O12" s="462"/>
    </row>
    <row r="13" spans="1:15">
      <c r="A13" s="420"/>
      <c r="B13" s="421"/>
      <c r="C13" s="431"/>
      <c r="D13" s="431"/>
      <c r="E13" s="459"/>
      <c r="F13" s="462"/>
      <c r="G13" s="414" t="s">
        <v>465</v>
      </c>
      <c r="H13" s="414"/>
      <c r="I13" s="419">
        <f>D7/1000000</f>
        <v>0</v>
      </c>
      <c r="J13" s="462" t="s">
        <v>401</v>
      </c>
      <c r="K13" s="471"/>
      <c r="L13" s="480"/>
      <c r="M13" s="480"/>
      <c r="N13" s="480"/>
      <c r="O13" s="462"/>
    </row>
    <row r="14" spans="1:15" ht="12.75" customHeight="1" thickBot="1">
      <c r="A14" s="458"/>
      <c r="B14" s="418"/>
      <c r="C14" s="431"/>
      <c r="D14" s="431"/>
      <c r="E14" s="459"/>
      <c r="F14" s="431"/>
      <c r="G14" s="1019" t="s">
        <v>487</v>
      </c>
      <c r="H14" s="1020"/>
      <c r="I14" s="1020"/>
      <c r="J14" s="1020"/>
      <c r="K14" s="389" t="s">
        <v>126</v>
      </c>
      <c r="L14" s="480">
        <f>TRUE_UP!N44</f>
        <v>0</v>
      </c>
      <c r="M14" s="480">
        <f>'TU 2014'!N32</f>
        <v>0.95206884000000003</v>
      </c>
      <c r="N14" s="480">
        <f>L14-M14</f>
        <v>-0.95206884000000003</v>
      </c>
    </row>
    <row r="15" spans="1:15">
      <c r="A15" s="472"/>
      <c r="B15" s="467"/>
      <c r="C15" s="460"/>
      <c r="D15" s="460"/>
      <c r="E15" s="466"/>
      <c r="F15" s="462"/>
      <c r="G15" s="1020"/>
      <c r="H15" s="1020"/>
      <c r="I15" s="1020"/>
      <c r="J15" s="1020"/>
      <c r="L15" s="489"/>
      <c r="M15" s="490"/>
      <c r="N15" s="491"/>
      <c r="O15" s="485" t="s">
        <v>473</v>
      </c>
    </row>
    <row r="16" spans="1:15" ht="12.75" customHeight="1" thickBot="1">
      <c r="A16" s="472"/>
      <c r="B16" s="467"/>
      <c r="C16" s="460"/>
      <c r="D16" s="460"/>
      <c r="E16" s="466"/>
      <c r="F16" s="462"/>
      <c r="G16" s="1020"/>
      <c r="H16" s="1020"/>
      <c r="I16" s="1020"/>
      <c r="J16" s="1020"/>
      <c r="K16" s="378" t="s">
        <v>104</v>
      </c>
      <c r="L16" s="486" t="e">
        <f>L12+L14</f>
        <v>#REF!</v>
      </c>
      <c r="M16" s="486" t="e">
        <f>M12+M14</f>
        <v>#REF!</v>
      </c>
      <c r="N16" s="486" t="e">
        <f>N12+N14</f>
        <v>#REF!</v>
      </c>
      <c r="O16" s="487" t="e">
        <f>E9</f>
        <v>#REF!</v>
      </c>
    </row>
    <row r="17" spans="1:15" ht="13.5" thickBot="1">
      <c r="A17" s="473"/>
      <c r="B17" s="474"/>
      <c r="C17" s="461"/>
      <c r="D17" s="461"/>
      <c r="E17" s="475"/>
      <c r="F17" s="462"/>
      <c r="G17" s="1020"/>
      <c r="H17" s="1020"/>
      <c r="I17" s="1020"/>
      <c r="J17" s="1020"/>
      <c r="K17" s="471"/>
      <c r="L17" s="398"/>
      <c r="M17" s="398"/>
      <c r="N17" s="398"/>
      <c r="O17" s="488" t="e">
        <f>ROUND(N16,0)=ROUND(O16,0)</f>
        <v>#REF!</v>
      </c>
    </row>
    <row r="18" spans="1:15">
      <c r="A18" s="462"/>
      <c r="B18" s="462"/>
      <c r="E18" s="462"/>
      <c r="F18" s="462"/>
      <c r="G18" s="462"/>
      <c r="H18" s="462"/>
      <c r="I18" s="462"/>
      <c r="J18" s="462"/>
      <c r="K18" s="367"/>
      <c r="L18" s="398"/>
      <c r="M18" s="398"/>
      <c r="N18" s="398"/>
      <c r="O18" s="462"/>
    </row>
    <row r="19" spans="1:15" ht="13.5" thickBot="1">
      <c r="A19" s="462"/>
      <c r="B19" s="462"/>
      <c r="E19" s="462"/>
      <c r="F19" s="462"/>
      <c r="G19" s="462"/>
      <c r="H19" s="462"/>
      <c r="I19" s="462"/>
      <c r="J19" s="462"/>
      <c r="K19" s="471"/>
      <c r="L19" s="398"/>
      <c r="M19" s="398"/>
      <c r="N19" s="398"/>
      <c r="O19" s="398"/>
    </row>
    <row r="20" spans="1:15">
      <c r="A20" s="1016" t="s">
        <v>469</v>
      </c>
      <c r="B20" s="1021"/>
      <c r="C20" s="1021"/>
      <c r="D20" s="1021"/>
      <c r="E20" s="1022"/>
      <c r="F20" s="432"/>
      <c r="G20" s="414" t="s">
        <v>470</v>
      </c>
      <c r="H20" s="462"/>
      <c r="I20" s="476"/>
      <c r="J20" s="462"/>
      <c r="K20" s="367"/>
      <c r="L20" s="398"/>
      <c r="M20" s="398"/>
      <c r="N20" s="398"/>
      <c r="O20" s="462"/>
    </row>
    <row r="21" spans="1:15">
      <c r="A21" s="464" t="s">
        <v>477</v>
      </c>
      <c r="B21" s="465"/>
      <c r="C21" s="415">
        <f>C4</f>
        <v>2017</v>
      </c>
      <c r="D21" s="415">
        <f>TRUE_UP!H8</f>
        <v>2017</v>
      </c>
      <c r="E21" s="466"/>
      <c r="F21" s="463"/>
      <c r="G21" s="414" t="s">
        <v>471</v>
      </c>
      <c r="H21" s="414"/>
      <c r="I21" s="424"/>
      <c r="J21" s="462"/>
      <c r="K21" s="471"/>
      <c r="L21" s="398"/>
      <c r="M21" s="398"/>
      <c r="N21" s="398"/>
      <c r="O21" s="462"/>
    </row>
    <row r="22" spans="1:15">
      <c r="A22" s="588">
        <v>2510500</v>
      </c>
      <c r="B22" s="589" t="s">
        <v>480</v>
      </c>
      <c r="C22" s="418" t="str">
        <f>C5</f>
        <v xml:space="preserve">JULY </v>
      </c>
      <c r="D22" s="418" t="s">
        <v>546</v>
      </c>
      <c r="E22" s="417" t="s">
        <v>122</v>
      </c>
      <c r="F22" s="467"/>
      <c r="G22" s="414" t="str">
        <f>G5</f>
        <v>Current Month Over/(Under) of</v>
      </c>
      <c r="H22" s="462"/>
      <c r="I22" s="419" t="e">
        <f>I5</f>
        <v>#REF!</v>
      </c>
      <c r="J22" s="462" t="s">
        <v>401</v>
      </c>
      <c r="K22" s="367"/>
      <c r="L22" s="462"/>
      <c r="M22" s="462"/>
      <c r="N22" s="462"/>
      <c r="O22" s="462"/>
    </row>
    <row r="23" spans="1:15">
      <c r="A23" s="468">
        <v>3327200</v>
      </c>
      <c r="B23" s="469" t="s">
        <v>481</v>
      </c>
      <c r="C23" s="418"/>
      <c r="D23" s="418"/>
      <c r="E23" s="466"/>
      <c r="F23" s="418"/>
      <c r="G23" s="414" t="str">
        <f>G6</f>
        <v>due to expenses of</v>
      </c>
      <c r="H23" s="414"/>
      <c r="I23" s="419" t="e">
        <f>I6</f>
        <v>#REF!</v>
      </c>
      <c r="J23" s="462" t="s">
        <v>401</v>
      </c>
      <c r="K23" s="378"/>
      <c r="L23" s="462"/>
      <c r="M23" s="462"/>
      <c r="N23" s="462"/>
      <c r="O23" s="462"/>
    </row>
    <row r="24" spans="1:15">
      <c r="A24" s="420" t="s">
        <v>472</v>
      </c>
      <c r="B24" s="421"/>
      <c r="C24" s="422" t="e">
        <f>D28</f>
        <v>#REF!</v>
      </c>
      <c r="D24" s="422" t="e">
        <f>TRUE_UP!L75</f>
        <v>#REF!</v>
      </c>
      <c r="E24" s="433" t="s">
        <v>102</v>
      </c>
      <c r="F24" s="467"/>
      <c r="G24" s="414" t="str">
        <f>G7</f>
        <v xml:space="preserve">compared to billed revenues of </v>
      </c>
      <c r="H24" s="414"/>
      <c r="I24" s="419">
        <f>I7</f>
        <v>0</v>
      </c>
      <c r="J24" s="462" t="s">
        <v>401</v>
      </c>
      <c r="K24" s="378"/>
      <c r="L24" s="477"/>
      <c r="M24" s="462"/>
      <c r="N24" s="462"/>
      <c r="O24" s="462"/>
    </row>
    <row r="25" spans="1:15">
      <c r="A25" s="420"/>
      <c r="B25" s="421"/>
      <c r="C25" s="422"/>
      <c r="D25" s="422"/>
      <c r="E25" s="423"/>
      <c r="F25" s="422"/>
      <c r="G25" s="462"/>
      <c r="H25" s="462"/>
      <c r="I25" s="476"/>
      <c r="J25" s="462"/>
      <c r="K25" s="471"/>
      <c r="L25" s="462"/>
      <c r="M25" s="462"/>
      <c r="N25" s="462"/>
      <c r="O25" s="462"/>
    </row>
    <row r="26" spans="1:15">
      <c r="A26" s="420" t="s">
        <v>468</v>
      </c>
      <c r="B26" s="421"/>
      <c r="C26" s="434" t="e">
        <f>C12</f>
        <v>#REF!</v>
      </c>
      <c r="D26" s="422" t="e">
        <f>TRUE_UP!M76</f>
        <v>#REF!</v>
      </c>
      <c r="E26" s="435"/>
      <c r="F26" s="422"/>
      <c r="G26" s="462"/>
      <c r="H26" s="593"/>
      <c r="I26" s="462"/>
      <c r="J26" s="462"/>
      <c r="K26" s="367"/>
      <c r="L26" s="462"/>
      <c r="M26" s="462"/>
      <c r="N26" s="462"/>
      <c r="O26" s="462"/>
    </row>
    <row r="27" spans="1:15">
      <c r="A27" s="420"/>
      <c r="B27" s="421"/>
      <c r="C27" s="422"/>
      <c r="D27" s="422"/>
      <c r="E27" s="423"/>
      <c r="F27" s="434"/>
      <c r="G27" s="462"/>
      <c r="H27" s="593"/>
      <c r="I27" s="462"/>
      <c r="J27" s="462"/>
      <c r="K27" s="367"/>
      <c r="L27" s="462"/>
      <c r="M27" s="462"/>
      <c r="N27" s="462"/>
      <c r="O27" s="462"/>
    </row>
    <row r="28" spans="1:15" ht="13.5" thickBot="1">
      <c r="A28" s="429" t="s">
        <v>474</v>
      </c>
      <c r="B28" s="430"/>
      <c r="C28" s="436" t="e">
        <f>C24+C26</f>
        <v>#REF!</v>
      </c>
      <c r="D28" s="436" t="e">
        <f>D24+D26</f>
        <v>#REF!</v>
      </c>
      <c r="E28" s="437" t="e">
        <f>C28-D28</f>
        <v>#REF!</v>
      </c>
      <c r="F28" s="422"/>
      <c r="G28" s="462"/>
      <c r="H28" s="593"/>
      <c r="I28" s="462"/>
      <c r="J28" s="462"/>
      <c r="K28" s="471"/>
      <c r="L28" s="462"/>
      <c r="M28" s="462"/>
      <c r="N28" s="462"/>
      <c r="O28" s="462"/>
    </row>
    <row r="29" spans="1:15">
      <c r="A29" s="462"/>
      <c r="B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</row>
    <row r="30" spans="1:15" s="511" customFormat="1">
      <c r="A30" s="509"/>
      <c r="B30" s="509"/>
      <c r="C30" s="510"/>
      <c r="D30" s="510"/>
      <c r="E30" s="509"/>
      <c r="F30" s="509"/>
      <c r="G30" s="509"/>
      <c r="H30" s="509"/>
      <c r="I30" s="509"/>
      <c r="J30" s="509"/>
      <c r="K30" s="509"/>
      <c r="L30" s="509"/>
      <c r="M30" s="509"/>
      <c r="N30" s="509"/>
      <c r="O30" s="509"/>
    </row>
    <row r="31" spans="1:15">
      <c r="A31" s="462"/>
      <c r="B31" s="462"/>
      <c r="E31" s="462"/>
      <c r="F31" s="462"/>
      <c r="G31" s="462"/>
      <c r="H31" s="462"/>
      <c r="I31" s="462"/>
      <c r="J31" s="462"/>
      <c r="K31" s="413"/>
      <c r="L31" s="415">
        <f>C34</f>
        <v>2017</v>
      </c>
      <c r="M31" s="415">
        <f>D34</f>
        <v>0</v>
      </c>
      <c r="N31" s="478" t="s">
        <v>122</v>
      </c>
      <c r="O31" s="462"/>
    </row>
    <row r="32" spans="1:15" customFormat="1" ht="13.5" thickBot="1">
      <c r="A32" s="492" t="str">
        <f>A1</f>
        <v>CAPACITY COST RECOVERY</v>
      </c>
      <c r="C32" s="412"/>
      <c r="D32" s="492" t="s">
        <v>483</v>
      </c>
      <c r="K32" s="513" t="s">
        <v>489</v>
      </c>
      <c r="L32" s="478" t="str">
        <f>C35</f>
        <v xml:space="preserve">JULY </v>
      </c>
      <c r="M32" s="478" t="str">
        <f>D35</f>
        <v xml:space="preserve">JULY </v>
      </c>
      <c r="N32" s="478"/>
      <c r="O32" s="462"/>
    </row>
    <row r="33" spans="1:15" customFormat="1" ht="12.75" customHeight="1">
      <c r="A33" s="1023" t="s">
        <v>484</v>
      </c>
      <c r="B33" s="1024"/>
      <c r="C33" s="1024"/>
      <c r="D33" s="1024"/>
      <c r="E33" s="1025"/>
      <c r="G33" s="414" t="s">
        <v>462</v>
      </c>
      <c r="H33" s="462"/>
      <c r="I33" s="462"/>
      <c r="J33" s="462"/>
      <c r="K33" s="308" t="s">
        <v>341</v>
      </c>
      <c r="L33" s="479">
        <f>SUM(TRUE_UP!H10:N10)</f>
        <v>39120001.950000003</v>
      </c>
      <c r="M33" s="479">
        <f>SUM('TU 2014'!H10:N10)</f>
        <v>113749446.72000001</v>
      </c>
      <c r="N33" s="479">
        <f>L33-M33</f>
        <v>-74629444.770000011</v>
      </c>
      <c r="O33" s="462"/>
    </row>
    <row r="34" spans="1:15" customFormat="1" ht="12.75" customHeight="1">
      <c r="A34" s="464" t="s">
        <v>477</v>
      </c>
      <c r="B34" s="465"/>
      <c r="C34" s="415">
        <f>C4</f>
        <v>2017</v>
      </c>
      <c r="D34" s="415">
        <f>D4</f>
        <v>0</v>
      </c>
      <c r="E34" s="470"/>
      <c r="G34" s="416" t="str">
        <f>C35</f>
        <v xml:space="preserve">JULY </v>
      </c>
      <c r="H34" s="415">
        <f>C34</f>
        <v>2017</v>
      </c>
      <c r="I34" s="462"/>
      <c r="J34" s="462"/>
      <c r="K34" s="308" t="s">
        <v>342</v>
      </c>
      <c r="L34" s="480">
        <f>SUM(TRUE_UP!H12:N12)</f>
        <v>1874040.0300000012</v>
      </c>
      <c r="M34" s="480">
        <f>SUM('TU 2014'!H12:N12)</f>
        <v>164991802.22999999</v>
      </c>
      <c r="N34" s="480">
        <f t="shared" ref="N34:N39" si="1">L34-M34</f>
        <v>-163117762.19999999</v>
      </c>
      <c r="O34" s="462"/>
    </row>
    <row r="35" spans="1:15" customFormat="1" ht="12.75" customHeight="1">
      <c r="A35" s="588">
        <f>A5</f>
        <v>5111000</v>
      </c>
      <c r="B35" s="589" t="str">
        <f>B5</f>
        <v>Def Exp</v>
      </c>
      <c r="C35" s="418" t="str">
        <f>C5</f>
        <v xml:space="preserve">JULY </v>
      </c>
      <c r="D35" s="418" t="str">
        <f>C35</f>
        <v xml:space="preserve">JULY </v>
      </c>
      <c r="E35" s="417" t="s">
        <v>122</v>
      </c>
      <c r="G35" s="414" t="s">
        <v>493</v>
      </c>
      <c r="H35" s="414"/>
      <c r="I35" s="419" t="e">
        <f>C40/1000000</f>
        <v>#REF!</v>
      </c>
      <c r="J35" s="462" t="s">
        <v>401</v>
      </c>
      <c r="K35" s="308" t="s">
        <v>99</v>
      </c>
      <c r="L35" s="480" t="e">
        <f>SUM(TRUE_UP!H20:N20)</f>
        <v>#REF!</v>
      </c>
      <c r="M35" s="480">
        <f>SUM('TU 2014'!H14:N14)</f>
        <v>-5202757</v>
      </c>
      <c r="N35" s="480" t="e">
        <f t="shared" si="1"/>
        <v>#REF!</v>
      </c>
      <c r="O35" s="462"/>
    </row>
    <row r="36" spans="1:15" customFormat="1" ht="12.75" customHeight="1">
      <c r="A36" s="468">
        <f>A6</f>
        <v>4174100</v>
      </c>
      <c r="B36" s="469" t="str">
        <f>B6</f>
        <v>Def Rev</v>
      </c>
      <c r="C36" s="418"/>
      <c r="D36" s="418"/>
      <c r="E36" s="470"/>
      <c r="G36" s="414" t="s">
        <v>464</v>
      </c>
      <c r="H36" s="414"/>
      <c r="I36" s="419" t="e">
        <f>C39/1000000</f>
        <v>#REF!</v>
      </c>
      <c r="J36" s="462" t="s">
        <v>401</v>
      </c>
      <c r="K36" s="308" t="s">
        <v>139</v>
      </c>
      <c r="L36" s="480" t="e">
        <f>SUM(TRUE_UP!H22:N22)</f>
        <v>#REF!</v>
      </c>
      <c r="M36" s="480">
        <f>SUM('TU 2014'!H16:N16)</f>
        <v>-2423834.9985028021</v>
      </c>
      <c r="N36" s="480" t="e">
        <f t="shared" si="1"/>
        <v>#REF!</v>
      </c>
      <c r="O36" s="462"/>
    </row>
    <row r="37" spans="1:15" customFormat="1" ht="12.75" customHeight="1">
      <c r="A37" s="420" t="s">
        <v>459</v>
      </c>
      <c r="B37" s="421"/>
      <c r="C37" s="422">
        <f>SUM(TRUE_UP!H49:N49)</f>
        <v>132858330.96831921</v>
      </c>
      <c r="D37" s="422">
        <f>SUM('TU 2014'!H37:N37)</f>
        <v>0</v>
      </c>
      <c r="E37" s="423">
        <f>C37-D37</f>
        <v>132858330.96831921</v>
      </c>
      <c r="G37" s="414" t="s">
        <v>465</v>
      </c>
      <c r="H37" s="414"/>
      <c r="I37" s="419">
        <f>C37/1000000</f>
        <v>132.85833096831919</v>
      </c>
      <c r="J37" s="462" t="s">
        <v>401</v>
      </c>
      <c r="K37" s="308" t="s">
        <v>140</v>
      </c>
      <c r="L37" s="480">
        <f>SUM(TRUE_UP!H26:N26)</f>
        <v>18949432.441194989</v>
      </c>
      <c r="M37" s="480">
        <f>SUM('TU 2014'!H20:N20)</f>
        <v>20188416.353276957</v>
      </c>
      <c r="N37" s="480">
        <f t="shared" si="1"/>
        <v>-1238983.912081968</v>
      </c>
      <c r="O37" s="462"/>
    </row>
    <row r="38" spans="1:15" customFormat="1" ht="12.75" customHeight="1">
      <c r="A38" s="420"/>
      <c r="B38" s="421"/>
      <c r="C38" s="422"/>
      <c r="D38" s="422"/>
      <c r="E38" s="423"/>
      <c r="G38" s="414"/>
      <c r="H38" s="414"/>
      <c r="I38" s="424"/>
      <c r="J38" s="462"/>
      <c r="K38" s="308" t="s">
        <v>141</v>
      </c>
      <c r="L38" s="480">
        <f>SUM(TRUE_UP!H32:N32)</f>
        <v>930062.81</v>
      </c>
      <c r="M38" s="480">
        <f>SUM('TU 2014'!H22:N22)</f>
        <v>616004.29</v>
      </c>
      <c r="N38" s="480">
        <f t="shared" si="1"/>
        <v>314058.52</v>
      </c>
      <c r="O38" s="462"/>
    </row>
    <row r="39" spans="1:15" customFormat="1" ht="12.75" customHeight="1">
      <c r="A39" s="420" t="s">
        <v>460</v>
      </c>
      <c r="B39" s="421"/>
      <c r="C39" s="422" t="e">
        <f>SUM(TRUE_UP!H47:N47)</f>
        <v>#REF!</v>
      </c>
      <c r="D39" s="422">
        <f>SUM('TU 2014'!H35:N35)</f>
        <v>0</v>
      </c>
      <c r="E39" s="423" t="e">
        <f>C39-D39</f>
        <v>#REF!</v>
      </c>
      <c r="G39" s="414" t="s">
        <v>466</v>
      </c>
      <c r="H39" s="414"/>
      <c r="I39" s="424"/>
      <c r="J39" s="462"/>
      <c r="K39" s="308" t="s">
        <v>142</v>
      </c>
      <c r="L39" s="480">
        <f>SUM(TRUE_UP!H34:N34)</f>
        <v>-4482228.2799999993</v>
      </c>
      <c r="M39" s="480">
        <f>SUM('TU 2014'!H24:N24)</f>
        <v>331418.11984281708</v>
      </c>
      <c r="N39" s="480">
        <f t="shared" si="1"/>
        <v>-4813646.3998428164</v>
      </c>
      <c r="O39" s="462"/>
    </row>
    <row r="40" spans="1:15" customFormat="1" ht="12.75" customHeight="1">
      <c r="A40" s="420" t="s">
        <v>467</v>
      </c>
      <c r="B40" s="421"/>
      <c r="C40" s="425" t="e">
        <f>C37-C39</f>
        <v>#REF!</v>
      </c>
      <c r="D40" s="425">
        <f>D37-D39</f>
        <v>0</v>
      </c>
      <c r="E40" s="426" t="e">
        <f>E38-E39</f>
        <v>#REF!</v>
      </c>
      <c r="G40" s="416" t="str">
        <f>D35</f>
        <v xml:space="preserve">JULY </v>
      </c>
      <c r="H40" s="415">
        <f>D34</f>
        <v>0</v>
      </c>
      <c r="I40" s="462"/>
      <c r="J40" s="462"/>
      <c r="K40" s="316" t="s">
        <v>475</v>
      </c>
      <c r="L40" s="481" t="e">
        <f>SUM(L33:L39)</f>
        <v>#REF!</v>
      </c>
      <c r="M40" s="481" t="e">
        <f>SUM(M33:N39)</f>
        <v>#REF!</v>
      </c>
      <c r="N40" s="481" t="e">
        <f>SUM(N33:N39)</f>
        <v>#REF!</v>
      </c>
      <c r="O40" s="462"/>
    </row>
    <row r="41" spans="1:15" customFormat="1" ht="12.75" customHeight="1">
      <c r="A41" s="420" t="s">
        <v>205</v>
      </c>
      <c r="B41" s="421"/>
      <c r="C41" s="422" t="e">
        <f>SUM(TRUE_UP!H62:N62)</f>
        <v>#REF!</v>
      </c>
      <c r="D41" s="422">
        <f>SUM('TU 2014'!H50:N50)</f>
        <v>0</v>
      </c>
      <c r="E41" s="423" t="e">
        <f>C41-D41</f>
        <v>#REF!</v>
      </c>
      <c r="G41" s="414" t="str">
        <f>G35</f>
        <v>YTD Over/(Under) of</v>
      </c>
      <c r="H41" s="414"/>
      <c r="I41" s="419">
        <f>D40/1000000</f>
        <v>0</v>
      </c>
      <c r="J41" s="462" t="s">
        <v>401</v>
      </c>
      <c r="K41" s="378" t="s">
        <v>182</v>
      </c>
      <c r="L41" s="482">
        <f>L11</f>
        <v>0</v>
      </c>
      <c r="M41" s="482">
        <f>M11</f>
        <v>-219499.23</v>
      </c>
      <c r="N41" s="483"/>
      <c r="O41" s="462"/>
    </row>
    <row r="42" spans="1:15" customFormat="1" ht="12.75" customHeight="1">
      <c r="A42" s="420" t="s">
        <v>468</v>
      </c>
      <c r="B42" s="421"/>
      <c r="C42" s="427" t="e">
        <f>SUM(C40:C41)</f>
        <v>#REF!</v>
      </c>
      <c r="D42" s="427">
        <f>SUM(D40:D41)</f>
        <v>0</v>
      </c>
      <c r="E42" s="428" t="e">
        <f>C42-D42</f>
        <v>#REF!</v>
      </c>
      <c r="G42" s="414" t="s">
        <v>464</v>
      </c>
      <c r="H42" s="414"/>
      <c r="I42" s="419">
        <f>D39/1000000</f>
        <v>0</v>
      </c>
      <c r="J42" s="462" t="s">
        <v>401</v>
      </c>
      <c r="K42" s="389" t="s">
        <v>476</v>
      </c>
      <c r="L42" s="484" t="e">
        <f>L40*L41</f>
        <v>#REF!</v>
      </c>
      <c r="M42" s="484" t="e">
        <f>M40*M41</f>
        <v>#REF!</v>
      </c>
      <c r="N42" s="484" t="e">
        <f>L42-M42</f>
        <v>#REF!</v>
      </c>
      <c r="O42" s="462"/>
    </row>
    <row r="43" spans="1:15" customFormat="1" ht="12.75" customHeight="1">
      <c r="A43" s="420"/>
      <c r="B43" s="421"/>
      <c r="C43" s="431"/>
      <c r="D43" s="431"/>
      <c r="E43" s="459"/>
      <c r="G43" s="414" t="s">
        <v>465</v>
      </c>
      <c r="H43" s="414"/>
      <c r="I43" s="419">
        <f>D37/1000000</f>
        <v>0</v>
      </c>
      <c r="J43" s="462" t="s">
        <v>401</v>
      </c>
      <c r="K43" s="471"/>
      <c r="L43" s="480"/>
      <c r="M43" s="480"/>
      <c r="N43" s="480"/>
      <c r="O43" s="462"/>
    </row>
    <row r="44" spans="1:15" customFormat="1" ht="12.75" customHeight="1" thickBot="1">
      <c r="A44" s="458"/>
      <c r="B44" s="418"/>
      <c r="C44" s="431"/>
      <c r="D44" s="431"/>
      <c r="E44" s="459"/>
      <c r="G44" s="1019" t="s">
        <v>487</v>
      </c>
      <c r="H44" s="1020"/>
      <c r="I44" s="1020"/>
      <c r="J44" s="1020"/>
      <c r="K44" s="389" t="s">
        <v>126</v>
      </c>
      <c r="L44" s="480">
        <f>SUM(TRUE_UP!H44:N44)</f>
        <v>0</v>
      </c>
      <c r="M44" s="480">
        <f>SUM('TU 2014'!H32:N32)</f>
        <v>6.6644818800000003</v>
      </c>
      <c r="N44" s="480">
        <f>L44-M44</f>
        <v>-6.6644818800000003</v>
      </c>
      <c r="O44" s="411"/>
    </row>
    <row r="45" spans="1:15" customFormat="1" ht="12.75" customHeight="1">
      <c r="A45" s="522"/>
      <c r="B45" s="465"/>
      <c r="C45" s="460"/>
      <c r="D45" s="460"/>
      <c r="E45" s="470"/>
      <c r="G45" s="1020"/>
      <c r="H45" s="1020"/>
      <c r="I45" s="1020"/>
      <c r="J45" s="1020"/>
      <c r="K45" s="438"/>
      <c r="L45" s="489"/>
      <c r="M45" s="490"/>
      <c r="N45" s="491"/>
      <c r="O45" s="485" t="s">
        <v>473</v>
      </c>
    </row>
    <row r="46" spans="1:15" customFormat="1" ht="12.75" customHeight="1" thickBot="1">
      <c r="A46" s="516"/>
      <c r="B46" s="517"/>
      <c r="C46" s="460"/>
      <c r="D46" s="460"/>
      <c r="E46" s="518"/>
      <c r="G46" s="1020"/>
      <c r="H46" s="1020"/>
      <c r="I46" s="1020"/>
      <c r="J46" s="1020"/>
      <c r="K46" s="378" t="s">
        <v>104</v>
      </c>
      <c r="L46" s="486" t="e">
        <f>L42+L44</f>
        <v>#REF!</v>
      </c>
      <c r="M46" s="486" t="e">
        <f>M42+M44</f>
        <v>#REF!</v>
      </c>
      <c r="N46" s="486" t="e">
        <f>N42+N44</f>
        <v>#REF!</v>
      </c>
      <c r="O46" s="591" t="e">
        <f>E39</f>
        <v>#REF!</v>
      </c>
    </row>
    <row r="47" spans="1:15" customFormat="1" ht="13.5" thickBot="1">
      <c r="A47" s="516"/>
      <c r="B47" s="517"/>
      <c r="C47" s="460"/>
      <c r="D47" s="460"/>
      <c r="E47" s="518"/>
      <c r="G47" s="1020"/>
      <c r="H47" s="1020"/>
      <c r="I47" s="1020"/>
      <c r="J47" s="1020"/>
      <c r="K47" s="471"/>
      <c r="L47" s="398"/>
      <c r="M47" s="398"/>
      <c r="N47" s="398"/>
      <c r="O47" s="488" t="e">
        <f>ROUND(N46,0)=ROUND(O46,0)</f>
        <v>#REF!</v>
      </c>
    </row>
    <row r="48" spans="1:15" customFormat="1" ht="12.75" customHeight="1" thickBot="1">
      <c r="A48" s="519"/>
      <c r="B48" s="520"/>
      <c r="C48" s="461"/>
      <c r="D48" s="461"/>
      <c r="E48" s="521"/>
      <c r="F48" s="493"/>
      <c r="G48" s="414"/>
      <c r="I48" s="494"/>
      <c r="K48" s="495"/>
      <c r="L48" s="514"/>
      <c r="M48" s="514"/>
      <c r="N48" s="514"/>
      <c r="O48" s="515"/>
    </row>
    <row r="49" spans="1:14" customFormat="1">
      <c r="A49" s="411"/>
      <c r="B49" s="411"/>
      <c r="C49" s="412"/>
      <c r="D49" s="412"/>
      <c r="E49" s="411"/>
      <c r="G49" s="414"/>
      <c r="H49" s="414"/>
      <c r="I49" s="424"/>
    </row>
    <row r="50" spans="1:14" ht="13.5" thickBot="1">
      <c r="A50" s="531" t="s">
        <v>495</v>
      </c>
      <c r="K50" s="411"/>
      <c r="N50" s="592"/>
    </row>
    <row r="51" spans="1:14">
      <c r="A51" s="1023" t="s">
        <v>469</v>
      </c>
      <c r="B51" s="1024"/>
      <c r="C51" s="1024"/>
      <c r="D51" s="1024"/>
      <c r="E51" s="1025"/>
      <c r="G51" s="414" t="str">
        <f>G33</f>
        <v>The variance is due to the following:</v>
      </c>
      <c r="H51"/>
      <c r="I51" s="494"/>
      <c r="J51"/>
      <c r="K51" s="411"/>
    </row>
    <row r="52" spans="1:14">
      <c r="A52" s="464" t="s">
        <v>477</v>
      </c>
      <c r="B52" s="465"/>
      <c r="C52" s="415">
        <f>C21</f>
        <v>2017</v>
      </c>
      <c r="D52" s="549">
        <f>D34</f>
        <v>0</v>
      </c>
      <c r="E52" s="470"/>
      <c r="G52" s="414"/>
      <c r="H52" s="414"/>
      <c r="I52" s="424"/>
      <c r="J52"/>
    </row>
    <row r="53" spans="1:14" ht="12.75" customHeight="1">
      <c r="A53" s="588">
        <f>A22</f>
        <v>2510500</v>
      </c>
      <c r="B53" s="589" t="str">
        <f>B22</f>
        <v>Under</v>
      </c>
      <c r="C53" s="418" t="str">
        <f>C22</f>
        <v xml:space="preserve">JULY </v>
      </c>
      <c r="D53" s="550" t="str">
        <f>'TU 2014'!S7</f>
        <v>DEC</v>
      </c>
      <c r="E53" s="417" t="s">
        <v>122</v>
      </c>
      <c r="G53" s="414" t="str">
        <f>A55</f>
        <v>Prior Periods</v>
      </c>
      <c r="H53" s="1026" t="s">
        <v>543</v>
      </c>
      <c r="I53" s="419" t="e">
        <f>E55/1000000</f>
        <v>#REF!</v>
      </c>
      <c r="J53" s="523" t="s">
        <v>401</v>
      </c>
      <c r="K53" s="411"/>
    </row>
    <row r="54" spans="1:14">
      <c r="A54" s="468">
        <f>A23</f>
        <v>3327200</v>
      </c>
      <c r="B54" s="469" t="str">
        <f>B23</f>
        <v>Over</v>
      </c>
      <c r="C54" s="418"/>
      <c r="D54" s="550"/>
      <c r="E54" s="470"/>
      <c r="G54" s="414"/>
      <c r="H54" s="1027"/>
      <c r="I54" s="419"/>
      <c r="J54" s="523"/>
      <c r="K54" s="411"/>
    </row>
    <row r="55" spans="1:14" ht="12.75" customHeight="1">
      <c r="A55" s="420" t="s">
        <v>485</v>
      </c>
      <c r="B55" s="421"/>
      <c r="C55" s="422" t="e">
        <f>SUM(TRUE_UP!N64:N72)</f>
        <v>#REF!</v>
      </c>
      <c r="D55" s="551">
        <f>SUM('TU 2014'!S52:S58)</f>
        <v>4575482.4875247404</v>
      </c>
      <c r="E55" s="435" t="e">
        <f>C55-D55</f>
        <v>#REF!</v>
      </c>
      <c r="G55" s="414" t="str">
        <f>A57</f>
        <v>Current Month</v>
      </c>
      <c r="H55" s="1027" t="s">
        <v>544</v>
      </c>
      <c r="I55" s="419"/>
      <c r="J55" s="523"/>
      <c r="K55" s="411"/>
    </row>
    <row r="56" spans="1:14">
      <c r="A56" s="420"/>
      <c r="B56" s="421"/>
      <c r="C56" s="422"/>
      <c r="D56" s="551"/>
      <c r="E56" s="423"/>
      <c r="G56"/>
      <c r="H56" s="1028"/>
      <c r="I56" s="419" t="e">
        <f>E57/1000000</f>
        <v>#REF!</v>
      </c>
      <c r="J56" s="398" t="s">
        <v>401</v>
      </c>
    </row>
    <row r="57" spans="1:14">
      <c r="A57" s="420" t="s">
        <v>486</v>
      </c>
      <c r="B57" s="421"/>
      <c r="C57" s="434" t="e">
        <f>SUM(TRUE_UP!N60:N62)</f>
        <v>#REF!</v>
      </c>
      <c r="D57" s="551">
        <f>SUM('TU 2014'!S48:S50)</f>
        <v>39389635.819081597</v>
      </c>
      <c r="E57" s="435" t="e">
        <f>C57-D57</f>
        <v>#REF!</v>
      </c>
      <c r="I57" s="419"/>
    </row>
    <row r="58" spans="1:14">
      <c r="A58" s="420"/>
      <c r="B58" s="421"/>
      <c r="C58" s="434"/>
      <c r="D58" s="551"/>
      <c r="E58" s="435"/>
      <c r="G58" s="524" t="s">
        <v>5</v>
      </c>
      <c r="I58" s="419" t="e">
        <f>SUM(I53:I56)</f>
        <v>#REF!</v>
      </c>
      <c r="J58" s="524" t="s">
        <v>401</v>
      </c>
    </row>
    <row r="59" spans="1:14" ht="13.5" thickBot="1">
      <c r="A59" s="429" t="s">
        <v>474</v>
      </c>
      <c r="B59" s="430"/>
      <c r="C59" s="436" t="e">
        <f>C55+C57</f>
        <v>#REF!</v>
      </c>
      <c r="D59" s="436">
        <f>D55+D57</f>
        <v>43965118.306606337</v>
      </c>
      <c r="E59" s="437" t="e">
        <f>C59-D59</f>
        <v>#REF!</v>
      </c>
    </row>
    <row r="60" spans="1:14" s="438" customFormat="1">
      <c r="C60" s="532"/>
      <c r="D60" s="532"/>
    </row>
    <row r="61" spans="1:14" s="438" customFormat="1" hidden="1">
      <c r="C61" s="532"/>
      <c r="D61" s="532"/>
    </row>
    <row r="62" spans="1:14" hidden="1"/>
    <row r="63" spans="1:14" hidden="1"/>
    <row r="64" spans="1:14" hidden="1"/>
    <row r="65" spans="1:10" hidden="1"/>
    <row r="66" spans="1:10" hidden="1"/>
    <row r="67" spans="1:10" hidden="1"/>
    <row r="68" spans="1:10" hidden="1"/>
    <row r="69" spans="1:10" hidden="1"/>
    <row r="70" spans="1:10" hidden="1"/>
    <row r="71" spans="1:10" hidden="1"/>
    <row r="72" spans="1:10" ht="13.5" thickBot="1">
      <c r="A72" s="524" t="s">
        <v>496</v>
      </c>
    </row>
    <row r="73" spans="1:10">
      <c r="A73" s="1023" t="s">
        <v>469</v>
      </c>
      <c r="B73" s="1024"/>
      <c r="C73" s="1024"/>
      <c r="D73" s="1024"/>
      <c r="E73" s="1025"/>
      <c r="G73" s="414" t="str">
        <f>G102</f>
        <v>The variance is due to the following:</v>
      </c>
      <c r="H73"/>
      <c r="I73" s="494"/>
      <c r="J73"/>
    </row>
    <row r="74" spans="1:10">
      <c r="A74" s="464" t="s">
        <v>477</v>
      </c>
      <c r="B74" s="465"/>
      <c r="C74" s="415">
        <f>C103</f>
        <v>2017</v>
      </c>
      <c r="D74" s="415">
        <f>TRUE_UP!H8</f>
        <v>2017</v>
      </c>
      <c r="E74" s="470"/>
      <c r="G74" s="414"/>
      <c r="H74" s="414"/>
      <c r="I74" s="424"/>
      <c r="J74"/>
    </row>
    <row r="75" spans="1:10">
      <c r="A75" s="588">
        <f>A104</f>
        <v>2510500</v>
      </c>
      <c r="B75" s="589" t="str">
        <f>B104</f>
        <v>Under</v>
      </c>
      <c r="C75" s="415" t="str">
        <f>C104</f>
        <v xml:space="preserve">JULY </v>
      </c>
      <c r="D75" s="418" t="str">
        <f>D22</f>
        <v>JUNE</v>
      </c>
      <c r="E75" s="417" t="s">
        <v>122</v>
      </c>
      <c r="G75" s="414" t="str">
        <f>A77</f>
        <v>Prior Periods</v>
      </c>
      <c r="H75" s="1026" t="s">
        <v>544</v>
      </c>
      <c r="I75" s="419" t="e">
        <f>E77/1000000</f>
        <v>#REF!</v>
      </c>
      <c r="J75" s="523" t="s">
        <v>401</v>
      </c>
    </row>
    <row r="76" spans="1:10">
      <c r="A76" s="468">
        <f>A105</f>
        <v>3327200</v>
      </c>
      <c r="B76" s="469" t="str">
        <f>B105</f>
        <v>Over</v>
      </c>
      <c r="C76" s="418"/>
      <c r="D76" s="418"/>
      <c r="E76" s="470"/>
      <c r="G76" s="414"/>
      <c r="H76" s="1027"/>
      <c r="I76" s="419"/>
      <c r="J76" s="523"/>
    </row>
    <row r="77" spans="1:10">
      <c r="A77" s="420" t="s">
        <v>485</v>
      </c>
      <c r="B77" s="421"/>
      <c r="C77" s="422" t="e">
        <f>SUM(TRUE_UP!N64:N72)</f>
        <v>#REF!</v>
      </c>
      <c r="D77" s="422" t="e">
        <f>SUM(TRUE_UP!M64:M72)</f>
        <v>#REF!</v>
      </c>
      <c r="E77" s="435" t="e">
        <f>C77-D77</f>
        <v>#REF!</v>
      </c>
      <c r="G77" s="414" t="str">
        <f>A79</f>
        <v>Current Month</v>
      </c>
      <c r="H77" s="1027" t="s">
        <v>544</v>
      </c>
      <c r="I77" s="419"/>
      <c r="J77" s="523"/>
    </row>
    <row r="78" spans="1:10">
      <c r="A78" s="420"/>
      <c r="B78" s="421"/>
      <c r="C78" s="422"/>
      <c r="D78" s="422"/>
      <c r="E78" s="423"/>
      <c r="G78"/>
      <c r="H78" s="1028"/>
      <c r="I78" s="419" t="e">
        <f>E79/1000000</f>
        <v>#REF!</v>
      </c>
      <c r="J78" s="398" t="s">
        <v>401</v>
      </c>
    </row>
    <row r="79" spans="1:10">
      <c r="A79" s="420" t="s">
        <v>486</v>
      </c>
      <c r="B79" s="421"/>
      <c r="C79" s="434" t="e">
        <f>SUM(TRUE_UP!N60:N62)</f>
        <v>#REF!</v>
      </c>
      <c r="D79" s="422" t="e">
        <f>SUM(TRUE_UP!M60:M62)</f>
        <v>#REF!</v>
      </c>
      <c r="E79" s="435" t="e">
        <f>C79-D79</f>
        <v>#REF!</v>
      </c>
      <c r="I79" s="419"/>
    </row>
    <row r="80" spans="1:10">
      <c r="A80" s="420"/>
      <c r="B80" s="421"/>
      <c r="C80" s="434"/>
      <c r="D80" s="422"/>
      <c r="E80" s="435"/>
      <c r="G80" s="524" t="s">
        <v>5</v>
      </c>
      <c r="I80" s="419" t="e">
        <f>SUM(I75:I78)</f>
        <v>#REF!</v>
      </c>
      <c r="J80" s="524" t="s">
        <v>401</v>
      </c>
    </row>
    <row r="81" spans="1:15" ht="13.5" thickBot="1">
      <c r="A81" s="429" t="s">
        <v>474</v>
      </c>
      <c r="B81" s="430"/>
      <c r="C81" s="436" t="e">
        <f>C77+C79</f>
        <v>#REF!</v>
      </c>
      <c r="D81" s="436" t="e">
        <f>D77+D79</f>
        <v>#REF!</v>
      </c>
      <c r="E81" s="437" t="e">
        <f>C81-D81</f>
        <v>#REF!</v>
      </c>
    </row>
    <row r="82" spans="1:15">
      <c r="A82" s="421"/>
      <c r="B82" s="421"/>
      <c r="C82" s="533"/>
      <c r="D82" s="533"/>
      <c r="E82" s="533"/>
    </row>
    <row r="83" spans="1:15" s="511" customFormat="1">
      <c r="A83" s="524" t="s">
        <v>492</v>
      </c>
      <c r="C83" s="510"/>
      <c r="D83" s="510"/>
    </row>
    <row r="84" spans="1:15" ht="13.5" hidden="1" thickBot="1">
      <c r="K84" s="534"/>
      <c r="L84" s="535">
        <f>L1</f>
        <v>2017</v>
      </c>
      <c r="M84" s="535">
        <f>M1</f>
        <v>0</v>
      </c>
      <c r="N84" s="536" t="s">
        <v>122</v>
      </c>
      <c r="O84" s="536" t="s">
        <v>499</v>
      </c>
    </row>
    <row r="85" spans="1:15" ht="13.5" hidden="1" thickBot="1">
      <c r="A85" s="1016" t="s">
        <v>490</v>
      </c>
      <c r="B85" s="1017"/>
      <c r="C85" s="1017"/>
      <c r="D85" s="1017"/>
      <c r="E85" s="1018"/>
      <c r="F85" s="463"/>
      <c r="G85" s="414" t="s">
        <v>462</v>
      </c>
      <c r="H85" s="462"/>
      <c r="I85" s="462"/>
      <c r="J85" s="462"/>
      <c r="K85" s="513" t="s">
        <v>491</v>
      </c>
      <c r="L85" s="478" t="str">
        <f>L32</f>
        <v xml:space="preserve">JULY </v>
      </c>
      <c r="M85" s="478" t="str">
        <f>M32</f>
        <v xml:space="preserve">JULY </v>
      </c>
      <c r="N85" s="478"/>
      <c r="O85" s="462"/>
    </row>
    <row r="86" spans="1:15" hidden="1">
      <c r="A86" s="464" t="s">
        <v>477</v>
      </c>
      <c r="B86" s="465"/>
      <c r="C86" s="415">
        <f>C34</f>
        <v>2017</v>
      </c>
      <c r="D86" s="415">
        <f>D34</f>
        <v>0</v>
      </c>
      <c r="E86" s="466"/>
      <c r="F86" s="467"/>
      <c r="G86" s="416" t="str">
        <f>C87</f>
        <v xml:space="preserve">JULY </v>
      </c>
      <c r="H86" s="415">
        <f>C86</f>
        <v>2017</v>
      </c>
      <c r="I86" s="462"/>
      <c r="J86" s="462"/>
      <c r="K86" s="308" t="s">
        <v>341</v>
      </c>
      <c r="L86" s="479">
        <f>SUM(TRUE_UP!K10:M10)</f>
        <v>19913837.16</v>
      </c>
      <c r="M86" s="479">
        <f>SUM('TU 2014'!K10:M10)</f>
        <v>48913398.700000003</v>
      </c>
      <c r="N86" s="479">
        <f>L86-M86</f>
        <v>-28999561.540000003</v>
      </c>
      <c r="O86" s="462"/>
    </row>
    <row r="87" spans="1:15" hidden="1">
      <c r="A87" s="588">
        <v>5111000</v>
      </c>
      <c r="B87" s="589" t="s">
        <v>478</v>
      </c>
      <c r="C87" s="415" t="str">
        <f>C35</f>
        <v xml:space="preserve">JULY </v>
      </c>
      <c r="D87" s="415" t="str">
        <f>D35</f>
        <v xml:space="preserve">JULY </v>
      </c>
      <c r="E87" s="417" t="s">
        <v>122</v>
      </c>
      <c r="F87" s="418"/>
      <c r="G87" s="414" t="s">
        <v>463</v>
      </c>
      <c r="H87" s="414"/>
      <c r="I87" s="419" t="e">
        <f>C92/1000000</f>
        <v>#REF!</v>
      </c>
      <c r="J87" s="462" t="s">
        <v>401</v>
      </c>
      <c r="K87" s="308" t="s">
        <v>342</v>
      </c>
      <c r="L87" s="480">
        <f>SUM(TRUE_UP!K12:M12)</f>
        <v>331800</v>
      </c>
      <c r="M87" s="480">
        <f>SUM('TU 2014'!K12:M12)</f>
        <v>70874792.200000003</v>
      </c>
      <c r="N87" s="480">
        <f t="shared" ref="N87:N92" si="2">L87-M87</f>
        <v>-70542992.200000003</v>
      </c>
      <c r="O87" s="462"/>
    </row>
    <row r="88" spans="1:15" hidden="1">
      <c r="A88" s="468">
        <v>4174100</v>
      </c>
      <c r="B88" s="469" t="s">
        <v>479</v>
      </c>
      <c r="C88" s="418"/>
      <c r="D88" s="418"/>
      <c r="E88" s="466"/>
      <c r="F88" s="467"/>
      <c r="G88" s="414" t="s">
        <v>464</v>
      </c>
      <c r="H88" s="414"/>
      <c r="I88" s="419" t="e">
        <f>C91/1000000</f>
        <v>#REF!</v>
      </c>
      <c r="J88" s="462" t="s">
        <v>401</v>
      </c>
      <c r="K88" s="308" t="s">
        <v>99</v>
      </c>
      <c r="L88" s="480" t="e">
        <f>SUM(TRUE_UP!K20:M20)</f>
        <v>#REF!</v>
      </c>
      <c r="M88" s="480">
        <f>SUM('TU 2014'!K14:M14)</f>
        <v>-2168223</v>
      </c>
      <c r="N88" s="480" t="e">
        <f t="shared" si="2"/>
        <v>#REF!</v>
      </c>
      <c r="O88" s="462"/>
    </row>
    <row r="89" spans="1:15" hidden="1">
      <c r="A89" s="420" t="s">
        <v>459</v>
      </c>
      <c r="B89" s="421"/>
      <c r="C89" s="422">
        <f>SUM(TRUE_UP!K49:M49)</f>
        <v>72279887.574055195</v>
      </c>
      <c r="D89" s="422">
        <f>SUM('TU 2014'!K37:M37)</f>
        <v>0</v>
      </c>
      <c r="E89" s="423">
        <f>C89-D89</f>
        <v>72279887.574055195</v>
      </c>
      <c r="F89" s="422"/>
      <c r="G89" s="414" t="s">
        <v>465</v>
      </c>
      <c r="H89" s="414"/>
      <c r="I89" s="419">
        <f>C89/1000000</f>
        <v>72.279887574055195</v>
      </c>
      <c r="J89" s="462" t="s">
        <v>401</v>
      </c>
      <c r="K89" s="308" t="s">
        <v>139</v>
      </c>
      <c r="L89" s="480" t="e">
        <f>SUM(TRUE_UP!K22:M22)</f>
        <v>#REF!</v>
      </c>
      <c r="M89" s="480">
        <f>SUM('TU 2014'!K16:M16)</f>
        <v>-1023194.0507999195</v>
      </c>
      <c r="N89" s="480" t="e">
        <f t="shared" si="2"/>
        <v>#REF!</v>
      </c>
      <c r="O89" s="462"/>
    </row>
    <row r="90" spans="1:15" hidden="1">
      <c r="A90" s="420"/>
      <c r="B90" s="421"/>
      <c r="C90" s="465"/>
      <c r="D90" s="422"/>
      <c r="E90" s="470"/>
      <c r="F90" s="422"/>
      <c r="G90" s="414"/>
      <c r="H90" s="414"/>
      <c r="I90" s="424"/>
      <c r="J90" s="462"/>
      <c r="K90" s="308" t="s">
        <v>140</v>
      </c>
      <c r="L90" s="480">
        <f>SUM(TRUE_UP!K26:M26)</f>
        <v>9195207.4725311995</v>
      </c>
      <c r="M90" s="480">
        <f>SUM('TU 2014'!K20:M20)</f>
        <v>9111663.2198954895</v>
      </c>
      <c r="N90" s="480">
        <f t="shared" si="2"/>
        <v>83544.252635709941</v>
      </c>
      <c r="O90" s="462"/>
    </row>
    <row r="91" spans="1:15" hidden="1">
      <c r="A91" s="420" t="s">
        <v>460</v>
      </c>
      <c r="B91" s="421"/>
      <c r="C91" s="422" t="e">
        <f>SUM(TRUE_UP!K47:M47)</f>
        <v>#REF!</v>
      </c>
      <c r="D91" s="422">
        <f>SUM('TU 2014'!K35:M35)</f>
        <v>0</v>
      </c>
      <c r="E91" s="423" t="e">
        <f>C91-D91</f>
        <v>#REF!</v>
      </c>
      <c r="F91" s="422"/>
      <c r="G91" s="414" t="s">
        <v>466</v>
      </c>
      <c r="H91" s="414"/>
      <c r="I91" s="424"/>
      <c r="J91" s="462"/>
      <c r="K91" s="308" t="s">
        <v>141</v>
      </c>
      <c r="L91" s="480">
        <f>SUM(TRUE_UP!K32:M32)</f>
        <v>886496.52</v>
      </c>
      <c r="M91" s="480">
        <f>SUM('TU 2014'!K22:M22)</f>
        <v>189671.46000000002</v>
      </c>
      <c r="N91" s="480">
        <f t="shared" si="2"/>
        <v>696825.06</v>
      </c>
      <c r="O91" s="462"/>
    </row>
    <row r="92" spans="1:15" hidden="1">
      <c r="A92" s="420" t="s">
        <v>467</v>
      </c>
      <c r="B92" s="421"/>
      <c r="C92" s="425" t="e">
        <f>C89-C91</f>
        <v>#REF!</v>
      </c>
      <c r="D92" s="425">
        <f>D89-D91</f>
        <v>0</v>
      </c>
      <c r="E92" s="426" t="e">
        <f>E89-E91</f>
        <v>#REF!</v>
      </c>
      <c r="F92" s="422"/>
      <c r="G92" s="416" t="str">
        <f>D87</f>
        <v xml:space="preserve">JULY </v>
      </c>
      <c r="H92" s="415">
        <f>D86</f>
        <v>0</v>
      </c>
      <c r="I92" s="462"/>
      <c r="J92" s="462"/>
      <c r="K92" s="308" t="s">
        <v>142</v>
      </c>
      <c r="L92" s="480">
        <f>SUM(TRUE_UP!K34:M34)</f>
        <v>-1509060.97</v>
      </c>
      <c r="M92" s="480">
        <f>SUM('TU 2014'!K24:M24)</f>
        <v>161484.60739963764</v>
      </c>
      <c r="N92" s="480">
        <f t="shared" si="2"/>
        <v>-1670545.5773996376</v>
      </c>
      <c r="O92" s="462"/>
    </row>
    <row r="93" spans="1:15" hidden="1">
      <c r="A93" s="420" t="s">
        <v>205</v>
      </c>
      <c r="B93" s="421"/>
      <c r="C93" s="422" t="e">
        <f>SUM(TRUE_UP!K62:M62)</f>
        <v>#REF!</v>
      </c>
      <c r="D93" s="422">
        <f>SUM('TU 2014'!K50:M50)</f>
        <v>0</v>
      </c>
      <c r="E93" s="423" t="e">
        <f t="shared" ref="E93:E94" si="3">C93-D93</f>
        <v>#REF!</v>
      </c>
      <c r="F93" s="422"/>
      <c r="G93" s="414" t="str">
        <f>G87</f>
        <v>Current Month Over/(Under) of</v>
      </c>
      <c r="H93" s="414"/>
      <c r="I93" s="419">
        <f>D92/1000000</f>
        <v>0</v>
      </c>
      <c r="J93" s="462" t="s">
        <v>401</v>
      </c>
      <c r="K93" s="316" t="s">
        <v>475</v>
      </c>
      <c r="L93" s="481" t="e">
        <f>SUM(L86:L92)</f>
        <v>#REF!</v>
      </c>
      <c r="M93" s="481">
        <f>SUM(M86:M92)</f>
        <v>126059593.13649522</v>
      </c>
      <c r="N93" s="481" t="e">
        <f>SUM(N86:N92)</f>
        <v>#REF!</v>
      </c>
      <c r="O93" s="462"/>
    </row>
    <row r="94" spans="1:15" hidden="1">
      <c r="A94" s="420" t="s">
        <v>468</v>
      </c>
      <c r="B94" s="421"/>
      <c r="C94" s="427" t="e">
        <f>SUM(C92:C93)</f>
        <v>#REF!</v>
      </c>
      <c r="D94" s="427">
        <f>SUM(D92:D93)</f>
        <v>0</v>
      </c>
      <c r="E94" s="428" t="e">
        <f t="shared" si="3"/>
        <v>#REF!</v>
      </c>
      <c r="F94" s="422"/>
      <c r="G94" s="414" t="s">
        <v>464</v>
      </c>
      <c r="H94" s="414"/>
      <c r="I94" s="419">
        <f>D91/1000000</f>
        <v>0</v>
      </c>
      <c r="J94" s="462" t="s">
        <v>401</v>
      </c>
      <c r="K94" s="378" t="s">
        <v>182</v>
      </c>
      <c r="L94" s="482">
        <f>L11</f>
        <v>0</v>
      </c>
      <c r="M94" s="482">
        <f>M11</f>
        <v>-219499.23</v>
      </c>
      <c r="N94" s="483"/>
      <c r="O94" s="462"/>
    </row>
    <row r="95" spans="1:15" hidden="1">
      <c r="A95" s="420"/>
      <c r="B95" s="421"/>
      <c r="C95" s="431"/>
      <c r="D95" s="431"/>
      <c r="E95" s="459"/>
      <c r="F95" s="462"/>
      <c r="G95" s="414" t="s">
        <v>465</v>
      </c>
      <c r="H95" s="414"/>
      <c r="I95" s="419">
        <f>D89/1000000</f>
        <v>0</v>
      </c>
      <c r="J95" s="462" t="s">
        <v>401</v>
      </c>
      <c r="K95" s="389" t="s">
        <v>476</v>
      </c>
      <c r="L95" s="484" t="e">
        <f>L93*L94</f>
        <v>#REF!</v>
      </c>
      <c r="M95" s="484">
        <f>M93*M94</f>
        <v>-27669983627573.988</v>
      </c>
      <c r="N95" s="484" t="e">
        <f>L95-M95</f>
        <v>#REF!</v>
      </c>
      <c r="O95" s="462"/>
    </row>
    <row r="96" spans="1:15" hidden="1">
      <c r="A96" s="458"/>
      <c r="B96" s="418"/>
      <c r="C96" s="431"/>
      <c r="D96" s="431"/>
      <c r="E96" s="459"/>
      <c r="F96" s="431"/>
      <c r="G96" s="1019" t="s">
        <v>487</v>
      </c>
      <c r="H96" s="1020"/>
      <c r="I96" s="1020"/>
      <c r="J96" s="1020"/>
      <c r="K96" s="471"/>
      <c r="L96" s="480"/>
      <c r="M96" s="480"/>
      <c r="N96" s="480"/>
      <c r="O96" s="462"/>
    </row>
    <row r="97" spans="1:15" ht="13.5" hidden="1" thickBot="1">
      <c r="A97" s="472"/>
      <c r="B97" s="467"/>
      <c r="C97" s="460"/>
      <c r="D97" s="460"/>
      <c r="E97" s="466"/>
      <c r="F97" s="462"/>
      <c r="G97" s="1020"/>
      <c r="H97" s="1020"/>
      <c r="I97" s="1020"/>
      <c r="J97" s="1020"/>
      <c r="K97" s="389" t="s">
        <v>126</v>
      </c>
      <c r="L97" s="480">
        <f>SUM(TRUE_UP!K44:M44)</f>
        <v>0</v>
      </c>
      <c r="M97" s="480">
        <f>SUM('TU 2014'!K32:M32)</f>
        <v>2.8562065200000002</v>
      </c>
      <c r="N97" s="480">
        <f>L97-M97</f>
        <v>-2.8562065200000002</v>
      </c>
    </row>
    <row r="98" spans="1:15" hidden="1">
      <c r="A98" s="472"/>
      <c r="B98" s="467"/>
      <c r="C98" s="460"/>
      <c r="D98" s="460"/>
      <c r="E98" s="466"/>
      <c r="F98" s="462"/>
      <c r="G98" s="1020"/>
      <c r="H98" s="1020"/>
      <c r="I98" s="1020"/>
      <c r="J98" s="1020"/>
      <c r="L98" s="480"/>
      <c r="M98" s="480"/>
      <c r="N98" s="491"/>
      <c r="O98" s="485" t="s">
        <v>473</v>
      </c>
    </row>
    <row r="99" spans="1:15" ht="13.5" hidden="1" thickBot="1">
      <c r="A99" s="473"/>
      <c r="B99" s="474"/>
      <c r="C99" s="461"/>
      <c r="D99" s="461"/>
      <c r="E99" s="475"/>
      <c r="F99" s="462"/>
      <c r="G99" s="1020"/>
      <c r="H99" s="1020"/>
      <c r="I99" s="1020"/>
      <c r="J99" s="1020"/>
      <c r="K99" s="378" t="s">
        <v>104</v>
      </c>
      <c r="L99" s="486" t="e">
        <f>L95+L97</f>
        <v>#REF!</v>
      </c>
      <c r="M99" s="486">
        <f>M95+M97</f>
        <v>-27669983627571.133</v>
      </c>
      <c r="N99" s="486" t="e">
        <f>N95+N97</f>
        <v>#REF!</v>
      </c>
      <c r="O99" s="487" t="e">
        <f>E91</f>
        <v>#REF!</v>
      </c>
    </row>
    <row r="100" spans="1:15" ht="13.5" hidden="1" thickBot="1">
      <c r="O100" s="488" t="e">
        <f>ROUND(N99,0)=ROUND(O99,0)</f>
        <v>#REF!</v>
      </c>
    </row>
    <row r="101" spans="1:15" ht="13.5" hidden="1" thickBot="1"/>
    <row r="102" spans="1:15" hidden="1">
      <c r="A102" s="1023" t="s">
        <v>469</v>
      </c>
      <c r="B102" s="1024"/>
      <c r="C102" s="1024"/>
      <c r="D102" s="1024"/>
      <c r="E102" s="1025"/>
      <c r="G102" s="414" t="str">
        <f>G51</f>
        <v>The variance is due to the following:</v>
      </c>
      <c r="H102"/>
      <c r="I102" s="494"/>
      <c r="J102"/>
    </row>
    <row r="103" spans="1:15" hidden="1">
      <c r="A103" s="464" t="s">
        <v>477</v>
      </c>
      <c r="B103" s="465"/>
      <c r="C103" s="415">
        <f>C52</f>
        <v>2017</v>
      </c>
      <c r="D103" s="549">
        <f>D52</f>
        <v>0</v>
      </c>
      <c r="E103" s="470"/>
      <c r="G103" s="414"/>
      <c r="H103" s="414"/>
      <c r="I103" s="424"/>
      <c r="J103"/>
    </row>
    <row r="104" spans="1:15" hidden="1">
      <c r="A104" s="588">
        <f>A53</f>
        <v>2510500</v>
      </c>
      <c r="B104" s="589" t="str">
        <f>B53</f>
        <v>Under</v>
      </c>
      <c r="C104" s="415" t="str">
        <f>C53</f>
        <v xml:space="preserve">JULY </v>
      </c>
      <c r="D104" s="550" t="str">
        <f>D53</f>
        <v>DEC</v>
      </c>
      <c r="E104" s="417" t="s">
        <v>122</v>
      </c>
      <c r="G104" s="414" t="str">
        <f>A106</f>
        <v>Prior Periods</v>
      </c>
      <c r="H104" s="1026" t="s">
        <v>497</v>
      </c>
      <c r="I104" s="419" t="e">
        <f>E106/1000000</f>
        <v>#REF!</v>
      </c>
      <c r="J104" s="523" t="s">
        <v>401</v>
      </c>
    </row>
    <row r="105" spans="1:15" hidden="1">
      <c r="A105" s="468">
        <f>A54</f>
        <v>3327200</v>
      </c>
      <c r="B105" s="469" t="str">
        <f>B54</f>
        <v>Over</v>
      </c>
      <c r="C105" s="418"/>
      <c r="D105" s="550"/>
      <c r="E105" s="470"/>
      <c r="G105" s="414"/>
      <c r="H105" s="1027"/>
      <c r="I105" s="419"/>
      <c r="J105" s="523"/>
    </row>
    <row r="106" spans="1:15" hidden="1">
      <c r="A106" s="420" t="s">
        <v>485</v>
      </c>
      <c r="B106" s="421"/>
      <c r="C106" s="422" t="e">
        <f>C55</f>
        <v>#REF!</v>
      </c>
      <c r="D106" s="551">
        <f>D55</f>
        <v>4575482.4875247404</v>
      </c>
      <c r="E106" s="435" t="e">
        <f>C106-D106</f>
        <v>#REF!</v>
      </c>
      <c r="G106" s="414" t="str">
        <f>A108</f>
        <v>Current Month</v>
      </c>
      <c r="H106" s="1027" t="s">
        <v>498</v>
      </c>
      <c r="I106" s="419"/>
      <c r="J106" s="523"/>
    </row>
    <row r="107" spans="1:15" hidden="1">
      <c r="A107" s="420"/>
      <c r="B107" s="421"/>
      <c r="C107" s="422"/>
      <c r="D107" s="551"/>
      <c r="E107" s="423"/>
      <c r="G107"/>
      <c r="H107" s="1028"/>
      <c r="I107" s="419" t="e">
        <f>E108/1000000</f>
        <v>#REF!</v>
      </c>
      <c r="J107" s="398" t="s">
        <v>401</v>
      </c>
    </row>
    <row r="108" spans="1:15" hidden="1">
      <c r="A108" s="420" t="s">
        <v>486</v>
      </c>
      <c r="B108" s="421"/>
      <c r="C108" s="434" t="e">
        <f>C57</f>
        <v>#REF!</v>
      </c>
      <c r="D108" s="551">
        <f>D57</f>
        <v>39389635.819081597</v>
      </c>
      <c r="E108" s="435" t="e">
        <f>C108-D108</f>
        <v>#REF!</v>
      </c>
      <c r="I108" s="419"/>
    </row>
    <row r="109" spans="1:15" hidden="1">
      <c r="A109" s="420"/>
      <c r="B109" s="421"/>
      <c r="C109" s="434"/>
      <c r="D109" s="551"/>
      <c r="E109" s="435"/>
      <c r="G109" s="524" t="s">
        <v>5</v>
      </c>
      <c r="I109" s="419" t="e">
        <f>SUM(I104:I107)</f>
        <v>#REF!</v>
      </c>
      <c r="J109" s="524" t="s">
        <v>401</v>
      </c>
    </row>
    <row r="110" spans="1:15" ht="13.5" hidden="1" thickBot="1">
      <c r="A110" s="429" t="s">
        <v>474</v>
      </c>
      <c r="B110" s="430"/>
      <c r="C110" s="436" t="e">
        <f>C106+C108</f>
        <v>#REF!</v>
      </c>
      <c r="D110" s="570">
        <f>D106+D108</f>
        <v>43965118.306606337</v>
      </c>
      <c r="E110" s="437" t="e">
        <f>C110-D110</f>
        <v>#REF!</v>
      </c>
    </row>
    <row r="111" spans="1:15" hidden="1"/>
    <row r="112" spans="1:15" hidden="1"/>
    <row r="113" spans="1:18" ht="12.75" hidden="1" customHeight="1">
      <c r="A113"/>
      <c r="B113"/>
      <c r="C113"/>
      <c r="D113"/>
      <c r="E113"/>
    </row>
    <row r="114" spans="1:18" ht="13.5" hidden="1" thickBot="1">
      <c r="A114"/>
      <c r="B114"/>
      <c r="C114"/>
      <c r="D114"/>
      <c r="E114"/>
      <c r="G114" s="414"/>
      <c r="H114" s="462"/>
      <c r="I114" s="462"/>
      <c r="J114" s="462"/>
      <c r="K114" s="414" t="s">
        <v>462</v>
      </c>
    </row>
    <row r="115" spans="1:18" hidden="1">
      <c r="A115"/>
      <c r="B115"/>
      <c r="C115"/>
      <c r="D115"/>
      <c r="E115"/>
      <c r="G115" s="416"/>
      <c r="H115" s="415"/>
      <c r="I115" s="462"/>
      <c r="J115" s="462"/>
      <c r="L115" s="557">
        <v>41306</v>
      </c>
      <c r="M115" s="558">
        <v>41275</v>
      </c>
      <c r="N115" s="559" t="s">
        <v>88</v>
      </c>
    </row>
    <row r="116" spans="1:18" hidden="1">
      <c r="A116"/>
      <c r="B116"/>
      <c r="C116"/>
      <c r="D116"/>
      <c r="E116"/>
      <c r="H116" s="414"/>
      <c r="J116" s="462"/>
      <c r="K116" s="414" t="s">
        <v>463</v>
      </c>
      <c r="L116" s="560" t="e">
        <f>I22</f>
        <v>#REF!</v>
      </c>
      <c r="M116" s="556" t="e">
        <f>#REF!</f>
        <v>#REF!</v>
      </c>
      <c r="N116" s="561" t="e">
        <f>SUM(L116:M116)</f>
        <v>#REF!</v>
      </c>
    </row>
    <row r="117" spans="1:18" hidden="1">
      <c r="A117"/>
      <c r="B117"/>
      <c r="C117"/>
      <c r="D117"/>
      <c r="E117"/>
      <c r="H117" s="414"/>
      <c r="J117" s="462"/>
      <c r="K117" s="414" t="s">
        <v>464</v>
      </c>
      <c r="L117" s="565" t="e">
        <f>I23</f>
        <v>#REF!</v>
      </c>
      <c r="M117" s="566" t="e">
        <f>#REF!</f>
        <v>#REF!</v>
      </c>
      <c r="N117" s="567" t="e">
        <f t="shared" ref="N117:N118" si="4">SUM(L117:M117)</f>
        <v>#REF!</v>
      </c>
    </row>
    <row r="118" spans="1:18" ht="13.5" hidden="1" thickBot="1">
      <c r="A118"/>
      <c r="B118"/>
      <c r="C118"/>
      <c r="D118"/>
      <c r="E118"/>
      <c r="H118" s="414"/>
      <c r="J118" s="462"/>
      <c r="K118" s="414" t="s">
        <v>465</v>
      </c>
      <c r="L118" s="562">
        <f>I24</f>
        <v>0</v>
      </c>
      <c r="M118" s="563" t="e">
        <f>#REF!</f>
        <v>#REF!</v>
      </c>
      <c r="N118" s="564" t="e">
        <f t="shared" si="4"/>
        <v>#REF!</v>
      </c>
    </row>
    <row r="119" spans="1:18" hidden="1">
      <c r="A119"/>
      <c r="B119"/>
      <c r="C119"/>
      <c r="D119"/>
      <c r="E119"/>
      <c r="G119" s="414"/>
      <c r="H119" s="414"/>
      <c r="I119" s="424"/>
      <c r="J119" s="462"/>
      <c r="L119" s="415" t="s">
        <v>500</v>
      </c>
      <c r="M119" s="415" t="s">
        <v>500</v>
      </c>
      <c r="N119" s="415"/>
      <c r="O119" s="415" t="s">
        <v>501</v>
      </c>
      <c r="P119" s="415" t="s">
        <v>501</v>
      </c>
      <c r="Q119" s="415"/>
      <c r="R119" s="415" t="s">
        <v>502</v>
      </c>
    </row>
    <row r="120" spans="1:18" ht="13.5" hidden="1" thickBot="1">
      <c r="A120"/>
      <c r="B120"/>
      <c r="C120"/>
      <c r="D120"/>
      <c r="E120"/>
      <c r="G120" s="414"/>
      <c r="H120" s="414"/>
      <c r="I120" s="424"/>
      <c r="J120" s="462"/>
      <c r="K120" s="512" t="s">
        <v>488</v>
      </c>
      <c r="L120" s="478" t="s">
        <v>134</v>
      </c>
      <c r="M120" s="478" t="s">
        <v>133</v>
      </c>
      <c r="N120" s="478" t="s">
        <v>88</v>
      </c>
      <c r="O120" s="478" t="s">
        <v>134</v>
      </c>
      <c r="P120" s="478" t="s">
        <v>133</v>
      </c>
      <c r="Q120" s="478" t="s">
        <v>88</v>
      </c>
      <c r="R120" s="524" t="s">
        <v>122</v>
      </c>
    </row>
    <row r="121" spans="1:18" hidden="1">
      <c r="A121"/>
      <c r="B121"/>
      <c r="C121"/>
      <c r="D121"/>
      <c r="E121"/>
      <c r="G121" s="416"/>
      <c r="H121" s="415"/>
      <c r="I121" s="462"/>
      <c r="J121" s="462"/>
      <c r="K121" s="308" t="s">
        <v>341</v>
      </c>
      <c r="L121" s="479">
        <v>16618239.52</v>
      </c>
      <c r="M121" s="479">
        <v>16437512.75</v>
      </c>
      <c r="N121" s="479">
        <f>L121+M121</f>
        <v>33055752.27</v>
      </c>
      <c r="O121" s="479">
        <v>16669791</v>
      </c>
      <c r="P121" s="479">
        <v>16669791</v>
      </c>
      <c r="Q121" s="479">
        <f>O121+P121</f>
        <v>33339582</v>
      </c>
      <c r="R121" s="479">
        <f>N121-Q121</f>
        <v>-283829.73000000045</v>
      </c>
    </row>
    <row r="122" spans="1:18" hidden="1">
      <c r="A122"/>
      <c r="B122"/>
      <c r="C122"/>
      <c r="D122"/>
      <c r="E122"/>
      <c r="G122" s="414"/>
      <c r="H122" s="414"/>
      <c r="I122" s="419"/>
      <c r="J122" s="462"/>
      <c r="K122" s="308" t="s">
        <v>342</v>
      </c>
      <c r="L122" s="480">
        <v>25205916.640000001</v>
      </c>
      <c r="M122" s="480">
        <v>25038297.390000001</v>
      </c>
      <c r="N122" s="480">
        <f t="shared" ref="N122:N127" si="5">L122+M122</f>
        <v>50244214.030000001</v>
      </c>
      <c r="O122" s="480">
        <v>22550118</v>
      </c>
      <c r="P122" s="480">
        <v>22550118</v>
      </c>
      <c r="Q122" s="480">
        <f t="shared" ref="Q122:Q127" si="6">O122+P122</f>
        <v>45100236</v>
      </c>
      <c r="R122" s="480">
        <f t="shared" ref="R122:R127" si="7">N122-Q122</f>
        <v>5143978.0300000012</v>
      </c>
    </row>
    <row r="123" spans="1:18" hidden="1">
      <c r="A123"/>
      <c r="B123"/>
      <c r="C123"/>
      <c r="D123"/>
      <c r="E123"/>
      <c r="G123" s="414"/>
      <c r="H123" s="414"/>
      <c r="I123" s="419"/>
      <c r="J123" s="462"/>
      <c r="K123" s="308" t="s">
        <v>99</v>
      </c>
      <c r="L123" s="480">
        <v>0</v>
      </c>
      <c r="M123" s="480">
        <v>0</v>
      </c>
      <c r="N123" s="480">
        <f t="shared" si="5"/>
        <v>0</v>
      </c>
      <c r="O123" s="480"/>
      <c r="P123" s="480"/>
      <c r="Q123" s="480">
        <f t="shared" si="6"/>
        <v>0</v>
      </c>
      <c r="R123" s="480">
        <f t="shared" si="7"/>
        <v>0</v>
      </c>
    </row>
    <row r="124" spans="1:18" hidden="1">
      <c r="A124"/>
      <c r="B124"/>
      <c r="C124"/>
      <c r="D124"/>
      <c r="E124"/>
      <c r="G124" s="414"/>
      <c r="H124" s="414"/>
      <c r="I124" s="419"/>
      <c r="J124" s="462"/>
      <c r="K124" s="308" t="s">
        <v>139</v>
      </c>
      <c r="L124" s="480">
        <v>-445444.26822702214</v>
      </c>
      <c r="M124" s="480">
        <v>-445444.26822702214</v>
      </c>
      <c r="N124" s="480">
        <f t="shared" si="5"/>
        <v>-890888.53645404428</v>
      </c>
      <c r="O124" s="480">
        <f>77987-439311</f>
        <v>-361324</v>
      </c>
      <c r="P124" s="480">
        <f>77987-438705</f>
        <v>-360718</v>
      </c>
      <c r="Q124" s="480">
        <f t="shared" si="6"/>
        <v>-722042</v>
      </c>
      <c r="R124" s="480">
        <f t="shared" si="7"/>
        <v>-168846.53645404428</v>
      </c>
    </row>
    <row r="125" spans="1:18" hidden="1">
      <c r="A125"/>
      <c r="B125"/>
      <c r="C125"/>
      <c r="D125"/>
      <c r="E125"/>
      <c r="G125" s="1019"/>
      <c r="H125" s="1020"/>
      <c r="I125" s="1020"/>
      <c r="J125" s="1020"/>
      <c r="K125" s="308" t="s">
        <v>140</v>
      </c>
      <c r="L125" s="480">
        <v>3070331.64</v>
      </c>
      <c r="M125" s="480">
        <v>2742107.21</v>
      </c>
      <c r="N125" s="480">
        <f t="shared" si="5"/>
        <v>5812438.8499999996</v>
      </c>
      <c r="O125" s="480">
        <v>2796760</v>
      </c>
      <c r="P125" s="480">
        <v>3079631</v>
      </c>
      <c r="Q125" s="480">
        <f t="shared" si="6"/>
        <v>5876391</v>
      </c>
      <c r="R125" s="480">
        <f t="shared" si="7"/>
        <v>-63952.150000000373</v>
      </c>
    </row>
    <row r="126" spans="1:18" hidden="1">
      <c r="A126"/>
      <c r="B126"/>
      <c r="C126"/>
      <c r="D126"/>
      <c r="E126"/>
      <c r="G126" s="1020"/>
      <c r="H126" s="1020"/>
      <c r="I126" s="1020"/>
      <c r="J126" s="1020"/>
      <c r="K126" s="308" t="s">
        <v>141</v>
      </c>
      <c r="L126" s="480">
        <v>2203511.87</v>
      </c>
      <c r="M126" s="480">
        <v>2270836.0299999998</v>
      </c>
      <c r="N126" s="480">
        <f t="shared" si="5"/>
        <v>4474347.9000000004</v>
      </c>
      <c r="O126" s="480">
        <v>1864767</v>
      </c>
      <c r="P126" s="480">
        <v>1662581</v>
      </c>
      <c r="Q126" s="480">
        <f t="shared" si="6"/>
        <v>3527348</v>
      </c>
      <c r="R126" s="480">
        <f t="shared" si="7"/>
        <v>946999.90000000037</v>
      </c>
    </row>
    <row r="127" spans="1:18" hidden="1">
      <c r="A127"/>
      <c r="B127"/>
      <c r="C127"/>
      <c r="D127"/>
      <c r="E127"/>
      <c r="G127" s="1020"/>
      <c r="H127" s="1020"/>
      <c r="I127" s="1020"/>
      <c r="J127" s="1020"/>
      <c r="K127" s="308" t="s">
        <v>142</v>
      </c>
      <c r="L127" s="480">
        <v>-578808.68000000005</v>
      </c>
      <c r="M127" s="480">
        <v>-329135.21999999997</v>
      </c>
      <c r="N127" s="480">
        <f t="shared" si="5"/>
        <v>-907943.9</v>
      </c>
      <c r="O127" s="480">
        <v>-173824</v>
      </c>
      <c r="P127" s="480">
        <v>-226444</v>
      </c>
      <c r="Q127" s="480">
        <f t="shared" si="6"/>
        <v>-400268</v>
      </c>
      <c r="R127" s="480">
        <f t="shared" si="7"/>
        <v>-507675.9</v>
      </c>
    </row>
    <row r="128" spans="1:18" hidden="1">
      <c r="G128" s="1020"/>
      <c r="H128" s="1020"/>
      <c r="I128" s="1020"/>
      <c r="J128" s="1020"/>
      <c r="K128" s="316" t="s">
        <v>475</v>
      </c>
      <c r="L128" s="481">
        <f>SUM(L121:L127)</f>
        <v>46073746.721772969</v>
      </c>
      <c r="M128" s="481">
        <f t="shared" ref="M128:N128" si="8">SUM(M121:M127)</f>
        <v>45714173.891772978</v>
      </c>
      <c r="N128" s="481">
        <f t="shared" si="8"/>
        <v>91787920.613545954</v>
      </c>
      <c r="O128" s="481">
        <f>SUM(O121:O127)</f>
        <v>43346288</v>
      </c>
      <c r="P128" s="481">
        <f>SUM(P121:P127)</f>
        <v>43374959</v>
      </c>
      <c r="Q128" s="481">
        <f>SUM(Q121:Q127)</f>
        <v>86721247</v>
      </c>
      <c r="R128" s="481">
        <f>SUM(R121:R127)</f>
        <v>5066673.6135459561</v>
      </c>
    </row>
    <row r="129" spans="11:18" hidden="1">
      <c r="K129" s="378" t="s">
        <v>182</v>
      </c>
      <c r="L129" s="482">
        <v>0.9797032</v>
      </c>
      <c r="M129" s="482">
        <v>0.9797032</v>
      </c>
      <c r="N129" s="482"/>
      <c r="O129" s="482">
        <v>0.9797032</v>
      </c>
      <c r="P129" s="482">
        <v>0.9797032</v>
      </c>
    </row>
    <row r="130" spans="11:18" hidden="1">
      <c r="K130" s="389" t="s">
        <v>476</v>
      </c>
      <c r="L130" s="484">
        <v>45138597.099310488</v>
      </c>
      <c r="M130" s="484">
        <v>44786322.447126403</v>
      </c>
      <c r="N130" s="484">
        <f t="shared" ref="N130" si="9">L130+M130</f>
        <v>89924919.546436891</v>
      </c>
      <c r="O130" s="484">
        <f>O128*O129</f>
        <v>42466497.061721601</v>
      </c>
      <c r="P130" s="484">
        <f>P128*P129</f>
        <v>42494586.1321688</v>
      </c>
      <c r="Q130" s="484">
        <f>O130+P130</f>
        <v>84961083.193890393</v>
      </c>
      <c r="R130" s="484">
        <f t="shared" ref="R130" si="10">N130-Q130</f>
        <v>4963836.3525464982</v>
      </c>
    </row>
    <row r="131" spans="11:18" hidden="1">
      <c r="K131" s="471"/>
      <c r="L131" s="480"/>
      <c r="M131" s="480"/>
      <c r="N131" s="480"/>
      <c r="O131" s="480"/>
      <c r="P131" s="480"/>
      <c r="Q131" s="480"/>
      <c r="R131" s="480"/>
    </row>
    <row r="132" spans="11:18" hidden="1">
      <c r="K132" s="389" t="s">
        <v>126</v>
      </c>
      <c r="L132" s="480">
        <v>14229198.630000001</v>
      </c>
      <c r="M132" s="480">
        <v>12249674.02</v>
      </c>
      <c r="N132" s="480">
        <f t="shared" ref="N132" si="11">L132+M132</f>
        <v>26478872.649999999</v>
      </c>
      <c r="O132" s="480">
        <f>L132</f>
        <v>14229198.630000001</v>
      </c>
      <c r="P132" s="480">
        <f>M132</f>
        <v>12249674.02</v>
      </c>
      <c r="Q132" s="480">
        <f>O132+P132</f>
        <v>26478872.649999999</v>
      </c>
      <c r="R132" s="480">
        <f t="shared" ref="R132" si="12">N132-Q132</f>
        <v>0</v>
      </c>
    </row>
    <row r="133" spans="11:18" hidden="1">
      <c r="L133" s="489"/>
      <c r="M133" s="489"/>
      <c r="N133" s="489"/>
      <c r="O133" s="489"/>
      <c r="P133" s="489"/>
      <c r="Q133" s="489"/>
      <c r="R133" s="489"/>
    </row>
    <row r="134" spans="11:18" ht="13.5" hidden="1" thickBot="1">
      <c r="K134" s="438" t="s">
        <v>104</v>
      </c>
      <c r="L134" s="486">
        <f>L130+L132</f>
        <v>59367795.72931049</v>
      </c>
      <c r="M134" s="486">
        <f t="shared" ref="M134:Q134" si="13">M130+M132</f>
        <v>57035996.467126399</v>
      </c>
      <c r="N134" s="486">
        <f t="shared" si="13"/>
        <v>116403792.19643688</v>
      </c>
      <c r="O134" s="486">
        <f t="shared" si="13"/>
        <v>56695695.691721603</v>
      </c>
      <c r="P134" s="486">
        <f t="shared" si="13"/>
        <v>54744260.152168795</v>
      </c>
      <c r="Q134" s="486">
        <f t="shared" si="13"/>
        <v>111439955.8438904</v>
      </c>
      <c r="R134" s="486">
        <f t="shared" ref="R134" si="14">N134-Q134</f>
        <v>4963836.3525464833</v>
      </c>
    </row>
    <row r="135" spans="11:18" hidden="1"/>
    <row r="136" spans="11:18" hidden="1"/>
    <row r="137" spans="11:18" hidden="1"/>
    <row r="138" spans="11:18" hidden="1"/>
    <row r="139" spans="11:18" hidden="1"/>
    <row r="140" spans="11:18" hidden="1"/>
    <row r="141" spans="11:18" hidden="1"/>
    <row r="142" spans="11:18" hidden="1"/>
    <row r="143" spans="11:18" hidden="1"/>
    <row r="144" spans="11:18" hidden="1"/>
    <row r="145" hidden="1"/>
  </sheetData>
  <mergeCells count="17">
    <mergeCell ref="A85:E85"/>
    <mergeCell ref="A3:E3"/>
    <mergeCell ref="G14:J17"/>
    <mergeCell ref="A20:E20"/>
    <mergeCell ref="A33:E33"/>
    <mergeCell ref="G44:J47"/>
    <mergeCell ref="A51:E51"/>
    <mergeCell ref="H53:H54"/>
    <mergeCell ref="H55:H56"/>
    <mergeCell ref="A73:E73"/>
    <mergeCell ref="H75:H76"/>
    <mergeCell ref="H77:H78"/>
    <mergeCell ref="G96:J99"/>
    <mergeCell ref="A102:E102"/>
    <mergeCell ref="H104:H105"/>
    <mergeCell ref="H106:H107"/>
    <mergeCell ref="G125:J128"/>
  </mergeCells>
  <printOptions horizontalCentered="1"/>
  <pageMargins left="0.45" right="0.45" top="0.75" bottom="0.75" header="0.3" footer="0.3"/>
  <pageSetup paperSize="5" scale="75" orientation="landscape" r:id="rId1"/>
  <headerFooter>
    <oddHeader xml:space="preserve">&amp;CMonthly P/L and BS Variances
</oddHeader>
    <oddFooter>&amp;CCapacity&amp;RPage &amp;P of &amp;N</oddFooter>
  </headerFooter>
  <rowBreaks count="2" manualBreakCount="2">
    <brk id="29" max="16383" man="1"/>
    <brk id="8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5"/>
  <sheetViews>
    <sheetView zoomScaleNormal="100" zoomScaleSheetLayoutView="78" workbookViewId="0">
      <selection activeCell="D8" sqref="D8"/>
    </sheetView>
  </sheetViews>
  <sheetFormatPr defaultColWidth="9.33203125" defaultRowHeight="12.75"/>
  <cols>
    <col min="1" max="1" width="12.33203125" style="411" customWidth="1"/>
    <col min="2" max="2" width="9.1640625" style="411" bestFit="1" customWidth="1"/>
    <col min="3" max="4" width="18.83203125" style="412" customWidth="1"/>
    <col min="5" max="5" width="18.83203125" style="411" customWidth="1"/>
    <col min="6" max="6" width="2" style="411" customWidth="1"/>
    <col min="7" max="7" width="14" style="411" bestFit="1" customWidth="1"/>
    <col min="8" max="8" width="17.5" style="411" customWidth="1"/>
    <col min="9" max="9" width="6.33203125" style="411" bestFit="1" customWidth="1"/>
    <col min="10" max="10" width="3.1640625" style="411" customWidth="1"/>
    <col min="11" max="11" width="54.33203125" style="438" bestFit="1" customWidth="1"/>
    <col min="12" max="13" width="17.1640625" style="411" customWidth="1"/>
    <col min="14" max="14" width="16.1640625" style="411" bestFit="1" customWidth="1"/>
    <col min="15" max="15" width="18.33203125" style="411" bestFit="1" customWidth="1"/>
    <col min="16" max="16" width="16.83203125" style="411" bestFit="1" customWidth="1"/>
    <col min="17" max="17" width="15.5" style="411" bestFit="1" customWidth="1"/>
    <col min="18" max="18" width="15.1640625" style="411" bestFit="1" customWidth="1"/>
    <col min="19" max="16384" width="9.33203125" style="411"/>
  </cols>
  <sheetData>
    <row r="1" spans="1:15">
      <c r="A1" s="464" t="s">
        <v>482</v>
      </c>
      <c r="B1" s="462"/>
      <c r="E1" s="462"/>
      <c r="F1" s="462"/>
      <c r="G1" s="462"/>
      <c r="H1" s="462"/>
      <c r="I1" s="462"/>
      <c r="J1" s="462"/>
      <c r="K1" s="413"/>
      <c r="L1" s="415">
        <f>C4</f>
        <v>2017</v>
      </c>
      <c r="M1" s="415">
        <f>D4</f>
        <v>0</v>
      </c>
      <c r="N1" s="478" t="s">
        <v>122</v>
      </c>
      <c r="O1" s="462"/>
    </row>
    <row r="2" spans="1:15" ht="13.5" thickBot="1">
      <c r="A2" s="464"/>
      <c r="B2" s="462"/>
      <c r="E2" s="462"/>
      <c r="F2" s="462"/>
      <c r="G2" s="462"/>
      <c r="H2" s="462"/>
      <c r="I2" s="462"/>
      <c r="J2" s="462"/>
      <c r="K2" s="512" t="s">
        <v>488</v>
      </c>
      <c r="L2" s="478" t="str">
        <f>C5</f>
        <v xml:space="preserve">JULY </v>
      </c>
      <c r="M2" s="478" t="str">
        <f>D5</f>
        <v xml:space="preserve">JULY </v>
      </c>
      <c r="N2" s="478"/>
      <c r="O2" s="462"/>
    </row>
    <row r="3" spans="1:15">
      <c r="A3" s="1016" t="s">
        <v>461</v>
      </c>
      <c r="B3" s="1017"/>
      <c r="C3" s="1017"/>
      <c r="D3" s="1017"/>
      <c r="E3" s="1018"/>
      <c r="F3" s="463"/>
      <c r="G3" s="414" t="s">
        <v>462</v>
      </c>
      <c r="H3" s="462"/>
      <c r="I3" s="462"/>
      <c r="J3" s="462"/>
      <c r="K3" s="308" t="s">
        <v>341</v>
      </c>
      <c r="L3" s="479">
        <f>TRUE_UP!O10</f>
        <v>0</v>
      </c>
      <c r="M3" s="479">
        <f>'TU 2014'!O10</f>
        <v>16357769.59</v>
      </c>
      <c r="N3" s="479">
        <f>L3-M3</f>
        <v>-16357769.59</v>
      </c>
      <c r="O3" s="462"/>
    </row>
    <row r="4" spans="1:15">
      <c r="A4" s="464" t="s">
        <v>477</v>
      </c>
      <c r="B4" s="465"/>
      <c r="C4" s="415">
        <f>TRUE_UP!I129</f>
        <v>2017</v>
      </c>
      <c r="D4" s="415">
        <f>'TU 2014'!H111</f>
        <v>0</v>
      </c>
      <c r="E4" s="466"/>
      <c r="F4" s="467"/>
      <c r="G4" s="416" t="str">
        <f>C5</f>
        <v xml:space="preserve">JULY </v>
      </c>
      <c r="H4" s="415">
        <f>C4</f>
        <v>2017</v>
      </c>
      <c r="I4" s="462"/>
      <c r="J4" s="462"/>
      <c r="K4" s="308" t="s">
        <v>342</v>
      </c>
      <c r="L4" s="480">
        <f>TRUE_UP!O12</f>
        <v>0</v>
      </c>
      <c r="M4" s="480">
        <f>'TU 2014'!O12</f>
        <v>23636728.670000002</v>
      </c>
      <c r="N4" s="480">
        <f t="shared" ref="N4:N9" si="0">L4-M4</f>
        <v>-23636728.670000002</v>
      </c>
      <c r="O4" s="462"/>
    </row>
    <row r="5" spans="1:15">
      <c r="A5" s="588">
        <v>5111000</v>
      </c>
      <c r="B5" s="589" t="s">
        <v>478</v>
      </c>
      <c r="C5" s="416" t="s">
        <v>548</v>
      </c>
      <c r="D5" s="416" t="str">
        <f>C5</f>
        <v xml:space="preserve">JULY </v>
      </c>
      <c r="E5" s="417" t="s">
        <v>122</v>
      </c>
      <c r="F5" s="418"/>
      <c r="G5" s="414" t="s">
        <v>463</v>
      </c>
      <c r="H5" s="414"/>
      <c r="I5" s="599" t="e">
        <f>C10/1000000</f>
        <v>#REF!</v>
      </c>
      <c r="J5" s="462" t="s">
        <v>401</v>
      </c>
      <c r="K5" s="308" t="s">
        <v>99</v>
      </c>
      <c r="L5" s="480" t="e">
        <f>TRUE_UP!O20</f>
        <v>#REF!</v>
      </c>
      <c r="M5" s="480">
        <f>'TU 2014'!O14</f>
        <v>-743251</v>
      </c>
      <c r="N5" s="480" t="e">
        <f t="shared" si="0"/>
        <v>#REF!</v>
      </c>
      <c r="O5" s="462"/>
    </row>
    <row r="6" spans="1:15">
      <c r="A6" s="468">
        <v>4174100</v>
      </c>
      <c r="B6" s="469" t="s">
        <v>479</v>
      </c>
      <c r="C6" s="418"/>
      <c r="D6" s="418"/>
      <c r="E6" s="466"/>
      <c r="F6" s="467"/>
      <c r="G6" s="414" t="s">
        <v>464</v>
      </c>
      <c r="H6" s="414"/>
      <c r="I6" s="419" t="e">
        <f>C9/1000000</f>
        <v>#REF!</v>
      </c>
      <c r="J6" s="462" t="s">
        <v>401</v>
      </c>
      <c r="K6" s="308" t="s">
        <v>139</v>
      </c>
      <c r="L6" s="480" t="e">
        <f>TRUE_UP!O22</f>
        <v>#REF!</v>
      </c>
      <c r="M6" s="480">
        <f>'TU 2014'!O16</f>
        <v>-318684.89456326026</v>
      </c>
      <c r="N6" s="480" t="e">
        <f t="shared" si="0"/>
        <v>#REF!</v>
      </c>
      <c r="O6" s="462"/>
    </row>
    <row r="7" spans="1:15">
      <c r="A7" s="420" t="s">
        <v>459</v>
      </c>
      <c r="B7" s="421"/>
      <c r="C7" s="422">
        <f>TRUE_UP!O49</f>
        <v>0</v>
      </c>
      <c r="D7" s="422">
        <f>'TU 2014'!O37</f>
        <v>0</v>
      </c>
      <c r="E7" s="423">
        <f>C7-D7</f>
        <v>0</v>
      </c>
      <c r="F7" s="422"/>
      <c r="G7" s="414" t="s">
        <v>465</v>
      </c>
      <c r="H7" s="414"/>
      <c r="I7" s="419">
        <f>C7/1000000</f>
        <v>0</v>
      </c>
      <c r="J7" s="462" t="s">
        <v>401</v>
      </c>
      <c r="K7" s="308" t="s">
        <v>140</v>
      </c>
      <c r="L7" s="480">
        <f>TRUE_UP!O26</f>
        <v>299845.97791853145</v>
      </c>
      <c r="M7" s="480">
        <f>'TU 2014'!O20</f>
        <v>3297806.8015585658</v>
      </c>
      <c r="N7" s="480">
        <f t="shared" si="0"/>
        <v>-2997960.8236400345</v>
      </c>
      <c r="O7" s="462"/>
    </row>
    <row r="8" spans="1:15">
      <c r="A8" s="420"/>
      <c r="B8" s="421"/>
      <c r="C8" s="465"/>
      <c r="D8" s="465"/>
      <c r="E8" s="470"/>
      <c r="F8" s="422"/>
      <c r="G8" s="414"/>
      <c r="H8" s="414"/>
      <c r="I8" s="424"/>
      <c r="J8" s="462"/>
      <c r="K8" s="308" t="s">
        <v>141</v>
      </c>
      <c r="L8" s="480">
        <f>TRUE_UP!O32</f>
        <v>0</v>
      </c>
      <c r="M8" s="480">
        <f>'TU 2014'!O22</f>
        <v>71185.989999999991</v>
      </c>
      <c r="N8" s="480">
        <f t="shared" si="0"/>
        <v>-71185.989999999991</v>
      </c>
      <c r="O8" s="462"/>
    </row>
    <row r="9" spans="1:15">
      <c r="A9" s="420" t="s">
        <v>460</v>
      </c>
      <c r="B9" s="421"/>
      <c r="C9" s="422" t="e">
        <f>TRUE_UP!O47</f>
        <v>#REF!</v>
      </c>
      <c r="D9" s="422">
        <f>'TU 2014'!O35</f>
        <v>0</v>
      </c>
      <c r="E9" s="423" t="e">
        <f>C9-D9</f>
        <v>#REF!</v>
      </c>
      <c r="F9" s="422"/>
      <c r="G9" s="414" t="s">
        <v>466</v>
      </c>
      <c r="H9" s="414"/>
      <c r="I9" s="424"/>
      <c r="J9" s="462"/>
      <c r="K9" s="308" t="s">
        <v>142</v>
      </c>
      <c r="L9" s="480">
        <f>TRUE_UP!O34</f>
        <v>0</v>
      </c>
      <c r="M9" s="480">
        <f>'TU 2014'!O24</f>
        <v>101207.56499130312</v>
      </c>
      <c r="N9" s="480">
        <f t="shared" si="0"/>
        <v>-101207.56499130312</v>
      </c>
      <c r="O9" s="462"/>
    </row>
    <row r="10" spans="1:15">
      <c r="A10" s="420" t="s">
        <v>467</v>
      </c>
      <c r="B10" s="421"/>
      <c r="C10" s="425" t="e">
        <f>C7-C9</f>
        <v>#REF!</v>
      </c>
      <c r="D10" s="425">
        <f>D7-D9</f>
        <v>0</v>
      </c>
      <c r="E10" s="426" t="e">
        <f>E7-E9</f>
        <v>#REF!</v>
      </c>
      <c r="F10" s="422"/>
      <c r="G10" s="416" t="str">
        <f>D5</f>
        <v xml:space="preserve">JULY </v>
      </c>
      <c r="H10" s="415">
        <f>D4</f>
        <v>0</v>
      </c>
      <c r="I10" s="462"/>
      <c r="J10" s="462"/>
      <c r="K10" s="316" t="s">
        <v>475</v>
      </c>
      <c r="L10" s="481" t="e">
        <f>SUM(L3:L9)</f>
        <v>#REF!</v>
      </c>
      <c r="M10" s="481" t="e">
        <f>SUM(M3:O9)</f>
        <v>#REF!</v>
      </c>
      <c r="N10" s="481" t="e">
        <f>SUM(N3:O9)</f>
        <v>#REF!</v>
      </c>
      <c r="O10" s="462"/>
    </row>
    <row r="11" spans="1:15">
      <c r="A11" s="420" t="s">
        <v>205</v>
      </c>
      <c r="B11" s="421"/>
      <c r="C11" s="422" t="e">
        <f>TRUE_UP!O62</f>
        <v>#REF!</v>
      </c>
      <c r="D11" s="422">
        <f>'TU 2014'!O50</f>
        <v>0</v>
      </c>
      <c r="E11" s="423" t="e">
        <f>C11-D11</f>
        <v>#REF!</v>
      </c>
      <c r="F11" s="422"/>
      <c r="G11" s="414" t="str">
        <f>G5</f>
        <v>Current Month Over/(Under) of</v>
      </c>
      <c r="H11" s="414"/>
      <c r="I11" s="419">
        <f>D10/1000000</f>
        <v>0</v>
      </c>
      <c r="J11" s="462" t="s">
        <v>401</v>
      </c>
      <c r="K11" s="378" t="s">
        <v>182</v>
      </c>
      <c r="L11" s="482">
        <f>TRUE_UP!O40</f>
        <v>0</v>
      </c>
      <c r="M11" s="483">
        <f>'TU 2014'!O28</f>
        <v>-148036.12</v>
      </c>
      <c r="N11" s="483"/>
      <c r="O11" s="462"/>
    </row>
    <row r="12" spans="1:15">
      <c r="A12" s="420" t="s">
        <v>468</v>
      </c>
      <c r="B12" s="421"/>
      <c r="C12" s="427" t="e">
        <f>SUM(C10:C11)</f>
        <v>#REF!</v>
      </c>
      <c r="D12" s="427">
        <f>SUM(D10:D11)</f>
        <v>0</v>
      </c>
      <c r="E12" s="428" t="e">
        <f>C12-D12</f>
        <v>#REF!</v>
      </c>
      <c r="F12" s="422"/>
      <c r="G12" s="414" t="s">
        <v>464</v>
      </c>
      <c r="H12" s="414"/>
      <c r="I12" s="419">
        <f>D9/1000000</f>
        <v>0</v>
      </c>
      <c r="J12" s="462" t="s">
        <v>401</v>
      </c>
      <c r="K12" s="389" t="s">
        <v>476</v>
      </c>
      <c r="L12" s="484" t="e">
        <f>L10*L11</f>
        <v>#REF!</v>
      </c>
      <c r="M12" s="484" t="e">
        <f>M10*M11</f>
        <v>#REF!</v>
      </c>
      <c r="N12" s="484" t="e">
        <f>L12-M12</f>
        <v>#REF!</v>
      </c>
      <c r="O12" s="462"/>
    </row>
    <row r="13" spans="1:15">
      <c r="A13" s="420"/>
      <c r="B13" s="421"/>
      <c r="C13" s="431"/>
      <c r="D13" s="431"/>
      <c r="E13" s="459"/>
      <c r="F13" s="462"/>
      <c r="G13" s="414" t="s">
        <v>465</v>
      </c>
      <c r="H13" s="414"/>
      <c r="I13" s="419">
        <f>D7/1000000</f>
        <v>0</v>
      </c>
      <c r="J13" s="462" t="s">
        <v>401</v>
      </c>
      <c r="K13" s="471"/>
      <c r="L13" s="480"/>
      <c r="M13" s="480"/>
      <c r="N13" s="480"/>
      <c r="O13" s="462"/>
    </row>
    <row r="14" spans="1:15" ht="12.75" customHeight="1" thickBot="1">
      <c r="A14" s="458"/>
      <c r="B14" s="418"/>
      <c r="C14" s="431"/>
      <c r="D14" s="431"/>
      <c r="E14" s="459"/>
      <c r="F14" s="431"/>
      <c r="G14" s="1019" t="s">
        <v>487</v>
      </c>
      <c r="H14" s="1020"/>
      <c r="I14" s="1020"/>
      <c r="J14" s="1020"/>
      <c r="K14" s="389" t="s">
        <v>126</v>
      </c>
      <c r="L14" s="480">
        <f>TRUE_UP!O44</f>
        <v>0</v>
      </c>
      <c r="M14" s="480">
        <f>'TU 2014'!O32</f>
        <v>0.95206884000000003</v>
      </c>
      <c r="N14" s="480">
        <f>L14-M14</f>
        <v>-0.95206884000000003</v>
      </c>
    </row>
    <row r="15" spans="1:15">
      <c r="A15" s="472"/>
      <c r="B15" s="467"/>
      <c r="C15" s="460"/>
      <c r="D15" s="460"/>
      <c r="E15" s="466"/>
      <c r="F15" s="462"/>
      <c r="G15" s="1020"/>
      <c r="H15" s="1020"/>
      <c r="I15" s="1020"/>
      <c r="J15" s="1020"/>
      <c r="L15" s="489"/>
      <c r="M15" s="490"/>
      <c r="N15" s="491"/>
      <c r="O15" s="485" t="s">
        <v>473</v>
      </c>
    </row>
    <row r="16" spans="1:15" ht="12.75" customHeight="1" thickBot="1">
      <c r="A16" s="472"/>
      <c r="B16" s="467"/>
      <c r="C16" s="460"/>
      <c r="D16" s="460"/>
      <c r="E16" s="466"/>
      <c r="F16" s="462"/>
      <c r="G16" s="1020"/>
      <c r="H16" s="1020"/>
      <c r="I16" s="1020"/>
      <c r="J16" s="1020"/>
      <c r="K16" s="378" t="s">
        <v>104</v>
      </c>
      <c r="L16" s="486" t="e">
        <f>L12+L14</f>
        <v>#REF!</v>
      </c>
      <c r="M16" s="486" t="e">
        <f>M12+M14</f>
        <v>#REF!</v>
      </c>
      <c r="N16" s="486" t="e">
        <f>N12+N14</f>
        <v>#REF!</v>
      </c>
      <c r="O16" s="487" t="e">
        <f>E9</f>
        <v>#REF!</v>
      </c>
    </row>
    <row r="17" spans="1:15" ht="13.5" thickBot="1">
      <c r="A17" s="473"/>
      <c r="B17" s="474"/>
      <c r="C17" s="461"/>
      <c r="D17" s="461"/>
      <c r="E17" s="475"/>
      <c r="F17" s="462"/>
      <c r="G17" s="1020"/>
      <c r="H17" s="1020"/>
      <c r="I17" s="1020"/>
      <c r="J17" s="1020"/>
      <c r="K17" s="471"/>
      <c r="L17" s="398"/>
      <c r="M17" s="398"/>
      <c r="N17" s="398"/>
      <c r="O17" s="488" t="e">
        <f>ROUND(N16,0)=ROUND(O16,0)</f>
        <v>#REF!</v>
      </c>
    </row>
    <row r="18" spans="1:15">
      <c r="A18" s="462"/>
      <c r="B18" s="462"/>
      <c r="E18" s="462"/>
      <c r="F18" s="462"/>
      <c r="G18" s="462"/>
      <c r="H18" s="462"/>
      <c r="I18" s="462"/>
      <c r="J18" s="462"/>
      <c r="K18" s="367"/>
      <c r="L18" s="398"/>
      <c r="M18" s="398"/>
      <c r="N18" s="398"/>
      <c r="O18" s="462"/>
    </row>
    <row r="19" spans="1:15" ht="13.5" thickBot="1">
      <c r="A19" s="462"/>
      <c r="B19" s="462"/>
      <c r="E19" s="462"/>
      <c r="F19" s="462"/>
      <c r="G19" s="462"/>
      <c r="H19" s="462"/>
      <c r="I19" s="462"/>
      <c r="J19" s="462"/>
      <c r="K19" s="471"/>
      <c r="L19" s="398"/>
      <c r="M19" s="398"/>
      <c r="N19" s="398"/>
      <c r="O19" s="398"/>
    </row>
    <row r="20" spans="1:15">
      <c r="A20" s="1016" t="s">
        <v>469</v>
      </c>
      <c r="B20" s="1021"/>
      <c r="C20" s="1021"/>
      <c r="D20" s="1021"/>
      <c r="E20" s="1022"/>
      <c r="F20" s="432"/>
      <c r="G20" s="414" t="s">
        <v>470</v>
      </c>
      <c r="H20" s="462"/>
      <c r="I20" s="476"/>
      <c r="J20" s="462"/>
      <c r="K20" s="367"/>
      <c r="L20" s="398"/>
      <c r="M20" s="398"/>
      <c r="N20" s="398"/>
      <c r="O20" s="462"/>
    </row>
    <row r="21" spans="1:15">
      <c r="A21" s="464" t="s">
        <v>477</v>
      </c>
      <c r="B21" s="465"/>
      <c r="C21" s="415">
        <f>C4</f>
        <v>2017</v>
      </c>
      <c r="D21" s="415">
        <f>TRUE_UP!H8</f>
        <v>2017</v>
      </c>
      <c r="E21" s="466"/>
      <c r="F21" s="463"/>
      <c r="G21" s="414" t="s">
        <v>471</v>
      </c>
      <c r="H21" s="414"/>
      <c r="I21" s="424"/>
      <c r="J21" s="462"/>
      <c r="K21" s="471"/>
      <c r="L21" s="398"/>
      <c r="M21" s="398"/>
      <c r="N21" s="398"/>
      <c r="O21" s="462"/>
    </row>
    <row r="22" spans="1:15">
      <c r="A22" s="588">
        <v>2510500</v>
      </c>
      <c r="B22" s="589" t="s">
        <v>480</v>
      </c>
      <c r="C22" s="418" t="str">
        <f>C5</f>
        <v xml:space="preserve">JULY </v>
      </c>
      <c r="D22" s="418" t="s">
        <v>546</v>
      </c>
      <c r="E22" s="417" t="s">
        <v>122</v>
      </c>
      <c r="F22" s="467"/>
      <c r="G22" s="414" t="str">
        <f>G5</f>
        <v>Current Month Over/(Under) of</v>
      </c>
      <c r="H22" s="462"/>
      <c r="I22" s="419" t="e">
        <f>I5</f>
        <v>#REF!</v>
      </c>
      <c r="J22" s="462" t="s">
        <v>401</v>
      </c>
      <c r="K22" s="367"/>
      <c r="L22" s="462"/>
      <c r="M22" s="462"/>
      <c r="N22" s="462"/>
      <c r="O22" s="462"/>
    </row>
    <row r="23" spans="1:15">
      <c r="A23" s="468">
        <v>3327200</v>
      </c>
      <c r="B23" s="469" t="s">
        <v>481</v>
      </c>
      <c r="C23" s="418"/>
      <c r="D23" s="418"/>
      <c r="E23" s="466"/>
      <c r="F23" s="418"/>
      <c r="G23" s="414" t="str">
        <f>G6</f>
        <v>due to expenses of</v>
      </c>
      <c r="H23" s="414"/>
      <c r="I23" s="419" t="e">
        <f>I6</f>
        <v>#REF!</v>
      </c>
      <c r="J23" s="462" t="s">
        <v>401</v>
      </c>
      <c r="K23" s="378"/>
      <c r="L23" s="462"/>
      <c r="M23" s="462"/>
      <c r="N23" s="462"/>
      <c r="O23" s="462"/>
    </row>
    <row r="24" spans="1:15">
      <c r="A24" s="420" t="s">
        <v>472</v>
      </c>
      <c r="B24" s="421"/>
      <c r="C24" s="422" t="e">
        <f>D28</f>
        <v>#REF!</v>
      </c>
      <c r="D24" s="422" t="e">
        <f>TRUE_UP!M75</f>
        <v>#REF!</v>
      </c>
      <c r="E24" s="433" t="s">
        <v>102</v>
      </c>
      <c r="F24" s="467"/>
      <c r="G24" s="414" t="str">
        <f>G7</f>
        <v xml:space="preserve">compared to billed revenues of </v>
      </c>
      <c r="H24" s="414"/>
      <c r="I24" s="419">
        <f>I7</f>
        <v>0</v>
      </c>
      <c r="J24" s="462" t="s">
        <v>401</v>
      </c>
      <c r="K24" s="378"/>
      <c r="L24" s="477"/>
      <c r="M24" s="462"/>
      <c r="N24" s="462"/>
      <c r="O24" s="462"/>
    </row>
    <row r="25" spans="1:15">
      <c r="A25" s="420"/>
      <c r="B25" s="421"/>
      <c r="C25" s="422"/>
      <c r="D25" s="422"/>
      <c r="E25" s="423"/>
      <c r="F25" s="422"/>
      <c r="G25" s="462"/>
      <c r="H25" s="462"/>
      <c r="I25" s="476"/>
      <c r="J25" s="462"/>
      <c r="K25" s="471"/>
      <c r="L25" s="462"/>
      <c r="M25" s="462"/>
      <c r="N25" s="462"/>
      <c r="O25" s="462"/>
    </row>
    <row r="26" spans="1:15">
      <c r="A26" s="420" t="s">
        <v>468</v>
      </c>
      <c r="B26" s="421"/>
      <c r="C26" s="434" t="e">
        <f>C12</f>
        <v>#REF!</v>
      </c>
      <c r="D26" s="422" t="e">
        <f>TRUE_UP!N76</f>
        <v>#REF!</v>
      </c>
      <c r="E26" s="435"/>
      <c r="F26" s="422"/>
      <c r="G26" s="462"/>
      <c r="H26" s="593"/>
      <c r="I26" s="462"/>
      <c r="J26" s="462"/>
      <c r="K26" s="367"/>
      <c r="L26" s="462"/>
      <c r="M26" s="462"/>
      <c r="N26" s="462"/>
      <c r="O26" s="462"/>
    </row>
    <row r="27" spans="1:15">
      <c r="A27" s="420"/>
      <c r="B27" s="421"/>
      <c r="C27" s="422"/>
      <c r="D27" s="422"/>
      <c r="E27" s="423"/>
      <c r="F27" s="434"/>
      <c r="G27" s="462"/>
      <c r="H27" s="593"/>
      <c r="I27" s="462"/>
      <c r="J27" s="462"/>
      <c r="K27" s="367"/>
      <c r="L27" s="462"/>
      <c r="M27" s="462"/>
      <c r="N27" s="462"/>
      <c r="O27" s="462"/>
    </row>
    <row r="28" spans="1:15" ht="13.5" thickBot="1">
      <c r="A28" s="429" t="s">
        <v>474</v>
      </c>
      <c r="B28" s="430"/>
      <c r="C28" s="436" t="e">
        <f>C24+C26</f>
        <v>#REF!</v>
      </c>
      <c r="D28" s="436" t="e">
        <f>D24+D26</f>
        <v>#REF!</v>
      </c>
      <c r="E28" s="437" t="e">
        <f>C28-D28</f>
        <v>#REF!</v>
      </c>
      <c r="F28" s="422"/>
      <c r="G28" s="462"/>
      <c r="H28" s="593"/>
      <c r="I28" s="462"/>
      <c r="J28" s="462"/>
      <c r="K28" s="471"/>
      <c r="L28" s="462"/>
      <c r="M28" s="462"/>
      <c r="N28" s="462"/>
      <c r="O28" s="462"/>
    </row>
    <row r="29" spans="1:15">
      <c r="A29" s="462"/>
      <c r="B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</row>
    <row r="30" spans="1:15" s="511" customFormat="1">
      <c r="A30" s="509"/>
      <c r="B30" s="509"/>
      <c r="C30" s="510"/>
      <c r="D30" s="510"/>
      <c r="E30" s="509"/>
      <c r="F30" s="509"/>
      <c r="G30" s="509"/>
      <c r="H30" s="509"/>
      <c r="I30" s="509"/>
      <c r="J30" s="509"/>
      <c r="K30" s="509"/>
      <c r="L30" s="509"/>
      <c r="M30" s="509"/>
      <c r="N30" s="509"/>
      <c r="O30" s="509"/>
    </row>
    <row r="31" spans="1:15">
      <c r="A31" s="462"/>
      <c r="B31" s="462"/>
      <c r="E31" s="462"/>
      <c r="F31" s="462"/>
      <c r="G31" s="462"/>
      <c r="H31" s="462"/>
      <c r="I31" s="462"/>
      <c r="J31" s="462"/>
      <c r="K31" s="413"/>
      <c r="L31" s="415">
        <f>C34</f>
        <v>2017</v>
      </c>
      <c r="M31" s="415">
        <f>D34</f>
        <v>0</v>
      </c>
      <c r="N31" s="478" t="s">
        <v>122</v>
      </c>
      <c r="O31" s="462"/>
    </row>
    <row r="32" spans="1:15" customFormat="1" ht="13.5" thickBot="1">
      <c r="A32" s="492" t="str">
        <f>A1</f>
        <v>CAPACITY COST RECOVERY</v>
      </c>
      <c r="C32" s="412"/>
      <c r="D32" s="492" t="s">
        <v>483</v>
      </c>
      <c r="K32" s="513" t="s">
        <v>489</v>
      </c>
      <c r="L32" s="478" t="str">
        <f>C35</f>
        <v xml:space="preserve">JULY </v>
      </c>
      <c r="M32" s="478" t="str">
        <f>D35</f>
        <v xml:space="preserve">JULY </v>
      </c>
      <c r="N32" s="478"/>
      <c r="O32" s="462"/>
    </row>
    <row r="33" spans="1:15" customFormat="1" ht="12.75" customHeight="1">
      <c r="A33" s="1023" t="s">
        <v>484</v>
      </c>
      <c r="B33" s="1024"/>
      <c r="C33" s="1024"/>
      <c r="D33" s="1024"/>
      <c r="E33" s="1025"/>
      <c r="G33" s="414" t="s">
        <v>462</v>
      </c>
      <c r="H33" s="462"/>
      <c r="I33" s="462"/>
      <c r="J33" s="462"/>
      <c r="K33" s="308" t="s">
        <v>341</v>
      </c>
      <c r="L33" s="479">
        <f>SUM(TRUE_UP!H10:O10)</f>
        <v>39120001.950000003</v>
      </c>
      <c r="M33" s="479">
        <f>SUM('TU 2014'!H10:O10)</f>
        <v>130107216.31000002</v>
      </c>
      <c r="N33" s="479">
        <f>L33-M33</f>
        <v>-90987214.360000014</v>
      </c>
      <c r="O33" s="462"/>
    </row>
    <row r="34" spans="1:15" customFormat="1" ht="12.75" customHeight="1">
      <c r="A34" s="464" t="s">
        <v>477</v>
      </c>
      <c r="B34" s="465"/>
      <c r="C34" s="415">
        <f>C4</f>
        <v>2017</v>
      </c>
      <c r="D34" s="415">
        <f>D4</f>
        <v>0</v>
      </c>
      <c r="E34" s="470"/>
      <c r="G34" s="416" t="str">
        <f>C35</f>
        <v xml:space="preserve">JULY </v>
      </c>
      <c r="H34" s="415">
        <f>C34</f>
        <v>2017</v>
      </c>
      <c r="I34" s="462"/>
      <c r="J34" s="462"/>
      <c r="K34" s="308" t="s">
        <v>342</v>
      </c>
      <c r="L34" s="480">
        <f>SUM(TRUE_UP!H12:O12)</f>
        <v>1874040.0300000012</v>
      </c>
      <c r="M34" s="480">
        <f>SUM('TU 2014'!H12:O12)</f>
        <v>188628530.89999998</v>
      </c>
      <c r="N34" s="480">
        <f t="shared" ref="N34:N39" si="1">L34-M34</f>
        <v>-186754490.86999997</v>
      </c>
      <c r="O34" s="462"/>
    </row>
    <row r="35" spans="1:15" customFormat="1" ht="12.75" customHeight="1">
      <c r="A35" s="588">
        <f>A5</f>
        <v>5111000</v>
      </c>
      <c r="B35" s="589" t="str">
        <f>B5</f>
        <v>Def Exp</v>
      </c>
      <c r="C35" s="418" t="str">
        <f>C5</f>
        <v xml:space="preserve">JULY </v>
      </c>
      <c r="D35" s="418" t="str">
        <f>C35</f>
        <v xml:space="preserve">JULY </v>
      </c>
      <c r="E35" s="417" t="s">
        <v>122</v>
      </c>
      <c r="G35" s="414" t="s">
        <v>493</v>
      </c>
      <c r="H35" s="414"/>
      <c r="I35" s="419" t="e">
        <f>C40/1000000</f>
        <v>#REF!</v>
      </c>
      <c r="J35" s="462" t="s">
        <v>401</v>
      </c>
      <c r="K35" s="308" t="s">
        <v>99</v>
      </c>
      <c r="L35" s="480" t="e">
        <f>SUM(TRUE_UP!H20:O20)</f>
        <v>#REF!</v>
      </c>
      <c r="M35" s="480">
        <f>SUM('TU 2014'!H14:O14)</f>
        <v>-5946008</v>
      </c>
      <c r="N35" s="480" t="e">
        <f t="shared" si="1"/>
        <v>#REF!</v>
      </c>
      <c r="O35" s="462"/>
    </row>
    <row r="36" spans="1:15" customFormat="1" ht="12.75" customHeight="1">
      <c r="A36" s="468">
        <f>A6</f>
        <v>4174100</v>
      </c>
      <c r="B36" s="469" t="str">
        <f>B6</f>
        <v>Def Rev</v>
      </c>
      <c r="C36" s="418"/>
      <c r="D36" s="418"/>
      <c r="E36" s="470"/>
      <c r="G36" s="414" t="s">
        <v>464</v>
      </c>
      <c r="H36" s="414"/>
      <c r="I36" s="419" t="e">
        <f>C39/1000000</f>
        <v>#REF!</v>
      </c>
      <c r="J36" s="462" t="s">
        <v>401</v>
      </c>
      <c r="K36" s="308" t="s">
        <v>139</v>
      </c>
      <c r="L36" s="480" t="e">
        <f>SUM(TRUE_UP!H22:O22)</f>
        <v>#REF!</v>
      </c>
      <c r="M36" s="480">
        <f>SUM('TU 2014'!H16:O16)</f>
        <v>-2742519.8930660626</v>
      </c>
      <c r="N36" s="480" t="e">
        <f t="shared" si="1"/>
        <v>#REF!</v>
      </c>
      <c r="O36" s="462"/>
    </row>
    <row r="37" spans="1:15" customFormat="1" ht="12.75" customHeight="1">
      <c r="A37" s="420" t="s">
        <v>459</v>
      </c>
      <c r="B37" s="421"/>
      <c r="C37" s="422">
        <f>SUM(TRUE_UP!H49:O49)</f>
        <v>132858330.96831921</v>
      </c>
      <c r="D37" s="422">
        <f>SUM('TU 2014'!H37:O37)</f>
        <v>0</v>
      </c>
      <c r="E37" s="423">
        <f>C37-D37</f>
        <v>132858330.96831921</v>
      </c>
      <c r="G37" s="414" t="s">
        <v>465</v>
      </c>
      <c r="H37" s="414"/>
      <c r="I37" s="419">
        <f>C37/1000000</f>
        <v>132.85833096831919</v>
      </c>
      <c r="J37" s="462" t="s">
        <v>401</v>
      </c>
      <c r="K37" s="308" t="s">
        <v>140</v>
      </c>
      <c r="L37" s="480">
        <f>SUM(TRUE_UP!H26:O26)</f>
        <v>19249278.419113521</v>
      </c>
      <c r="M37" s="480">
        <f>SUM('TU 2014'!H20:O20)</f>
        <v>23486223.154835522</v>
      </c>
      <c r="N37" s="480">
        <f t="shared" si="1"/>
        <v>-4236944.7357220016</v>
      </c>
      <c r="O37" s="462"/>
    </row>
    <row r="38" spans="1:15" customFormat="1" ht="12.75" customHeight="1">
      <c r="A38" s="420"/>
      <c r="B38" s="421"/>
      <c r="C38" s="422"/>
      <c r="D38" s="422"/>
      <c r="E38" s="423"/>
      <c r="G38" s="414"/>
      <c r="H38" s="414"/>
      <c r="I38" s="424"/>
      <c r="J38" s="462"/>
      <c r="K38" s="308" t="s">
        <v>141</v>
      </c>
      <c r="L38" s="480">
        <f>SUM(TRUE_UP!H32:O32)</f>
        <v>930062.81</v>
      </c>
      <c r="M38" s="480">
        <f>SUM('TU 2014'!H22:O22)</f>
        <v>687190.28</v>
      </c>
      <c r="N38" s="480">
        <f t="shared" si="1"/>
        <v>242872.53000000003</v>
      </c>
      <c r="O38" s="462"/>
    </row>
    <row r="39" spans="1:15" customFormat="1" ht="12.75" customHeight="1">
      <c r="A39" s="420" t="s">
        <v>460</v>
      </c>
      <c r="B39" s="421"/>
      <c r="C39" s="422" t="e">
        <f>SUM(TRUE_UP!H47:O47)</f>
        <v>#REF!</v>
      </c>
      <c r="D39" s="422">
        <f>SUM('TU 2014'!H35:O35)</f>
        <v>0</v>
      </c>
      <c r="E39" s="423" t="e">
        <f>C39-D39</f>
        <v>#REF!</v>
      </c>
      <c r="G39" s="414" t="s">
        <v>466</v>
      </c>
      <c r="H39" s="414"/>
      <c r="I39" s="424"/>
      <c r="J39" s="462"/>
      <c r="K39" s="308" t="s">
        <v>142</v>
      </c>
      <c r="L39" s="480">
        <f>SUM(TRUE_UP!H34:O34)</f>
        <v>-4482228.2799999993</v>
      </c>
      <c r="M39" s="480">
        <f>SUM('TU 2014'!H24:O24)</f>
        <v>432625.68483412021</v>
      </c>
      <c r="N39" s="480">
        <f t="shared" si="1"/>
        <v>-4914853.9648341192</v>
      </c>
      <c r="O39" s="462"/>
    </row>
    <row r="40" spans="1:15" customFormat="1" ht="12.75" customHeight="1">
      <c r="A40" s="420" t="s">
        <v>467</v>
      </c>
      <c r="B40" s="421"/>
      <c r="C40" s="425" t="e">
        <f>C37-C39</f>
        <v>#REF!</v>
      </c>
      <c r="D40" s="425">
        <f>D37-D39</f>
        <v>0</v>
      </c>
      <c r="E40" s="426" t="e">
        <f>E38-E39</f>
        <v>#REF!</v>
      </c>
      <c r="G40" s="416" t="str">
        <f>D35</f>
        <v xml:space="preserve">JULY </v>
      </c>
      <c r="H40" s="415">
        <f>D34</f>
        <v>0</v>
      </c>
      <c r="I40" s="462"/>
      <c r="J40" s="462"/>
      <c r="K40" s="316" t="s">
        <v>475</v>
      </c>
      <c r="L40" s="481" t="e">
        <f>SUM(L33:L39)</f>
        <v>#REF!</v>
      </c>
      <c r="M40" s="481" t="e">
        <f>SUM(M33:O39)</f>
        <v>#REF!</v>
      </c>
      <c r="N40" s="481" t="e">
        <f>SUM(N33:O39)</f>
        <v>#REF!</v>
      </c>
      <c r="O40" s="462"/>
    </row>
    <row r="41" spans="1:15" customFormat="1" ht="12.75" customHeight="1">
      <c r="A41" s="420" t="s">
        <v>205</v>
      </c>
      <c r="B41" s="421"/>
      <c r="C41" s="422" t="e">
        <f>SUM(TRUE_UP!H62:O62)</f>
        <v>#REF!</v>
      </c>
      <c r="D41" s="422">
        <f>SUM('TU 2014'!H50:O50)</f>
        <v>0</v>
      </c>
      <c r="E41" s="423" t="e">
        <f>C41-D41</f>
        <v>#REF!</v>
      </c>
      <c r="G41" s="414" t="str">
        <f>G35</f>
        <v>YTD Over/(Under) of</v>
      </c>
      <c r="H41" s="414"/>
      <c r="I41" s="419">
        <f>D40/1000000</f>
        <v>0</v>
      </c>
      <c r="J41" s="462" t="s">
        <v>401</v>
      </c>
      <c r="K41" s="378" t="s">
        <v>182</v>
      </c>
      <c r="L41" s="482">
        <f>L11</f>
        <v>0</v>
      </c>
      <c r="M41" s="482">
        <f>M11</f>
        <v>-148036.12</v>
      </c>
      <c r="N41" s="483"/>
      <c r="O41" s="462"/>
    </row>
    <row r="42" spans="1:15" customFormat="1" ht="12.75" customHeight="1">
      <c r="A42" s="420" t="s">
        <v>468</v>
      </c>
      <c r="B42" s="421"/>
      <c r="C42" s="427" t="e">
        <f>SUM(C40:C41)</f>
        <v>#REF!</v>
      </c>
      <c r="D42" s="427">
        <f>SUM(D40:D41)</f>
        <v>0</v>
      </c>
      <c r="E42" s="428" t="e">
        <f>C42-D42</f>
        <v>#REF!</v>
      </c>
      <c r="G42" s="414" t="s">
        <v>464</v>
      </c>
      <c r="H42" s="414"/>
      <c r="I42" s="419">
        <f>D39/1000000</f>
        <v>0</v>
      </c>
      <c r="J42" s="462" t="s">
        <v>401</v>
      </c>
      <c r="K42" s="389" t="s">
        <v>476</v>
      </c>
      <c r="L42" s="484" t="e">
        <f>L40*L41</f>
        <v>#REF!</v>
      </c>
      <c r="M42" s="484" t="e">
        <f>M40*M41</f>
        <v>#REF!</v>
      </c>
      <c r="N42" s="484" t="e">
        <f>L42-M42</f>
        <v>#REF!</v>
      </c>
      <c r="O42" s="462"/>
    </row>
    <row r="43" spans="1:15" customFormat="1" ht="12.75" customHeight="1">
      <c r="A43" s="420"/>
      <c r="B43" s="421"/>
      <c r="C43" s="431"/>
      <c r="D43" s="431"/>
      <c r="E43" s="459"/>
      <c r="G43" s="414" t="s">
        <v>465</v>
      </c>
      <c r="H43" s="414"/>
      <c r="I43" s="419">
        <f>D37/1000000</f>
        <v>0</v>
      </c>
      <c r="J43" s="462" t="s">
        <v>401</v>
      </c>
      <c r="K43" s="471"/>
      <c r="L43" s="480"/>
      <c r="M43" s="480"/>
      <c r="N43" s="480"/>
      <c r="O43" s="462"/>
    </row>
    <row r="44" spans="1:15" customFormat="1" ht="12.75" customHeight="1" thickBot="1">
      <c r="A44" s="458"/>
      <c r="B44" s="418"/>
      <c r="C44" s="431"/>
      <c r="D44" s="431"/>
      <c r="E44" s="459"/>
      <c r="G44" s="1019" t="s">
        <v>487</v>
      </c>
      <c r="H44" s="1020"/>
      <c r="I44" s="1020"/>
      <c r="J44" s="1020"/>
      <c r="K44" s="389" t="s">
        <v>126</v>
      </c>
      <c r="L44" s="480">
        <f>SUM(TRUE_UP!H44:O44)</f>
        <v>0</v>
      </c>
      <c r="M44" s="480">
        <f>SUM('TU 2014'!H32:O32)</f>
        <v>7.6165507200000002</v>
      </c>
      <c r="N44" s="480">
        <f>L44-M44</f>
        <v>-7.6165507200000002</v>
      </c>
      <c r="O44" s="411"/>
    </row>
    <row r="45" spans="1:15" customFormat="1" ht="12.75" customHeight="1">
      <c r="A45" s="522"/>
      <c r="B45" s="465"/>
      <c r="C45" s="460"/>
      <c r="D45" s="460"/>
      <c r="E45" s="470"/>
      <c r="G45" s="1020"/>
      <c r="H45" s="1020"/>
      <c r="I45" s="1020"/>
      <c r="J45" s="1020"/>
      <c r="K45" s="438"/>
      <c r="L45" s="489"/>
      <c r="M45" s="490"/>
      <c r="N45" s="491"/>
      <c r="O45" s="485" t="s">
        <v>473</v>
      </c>
    </row>
    <row r="46" spans="1:15" customFormat="1" ht="12.75" customHeight="1" thickBot="1">
      <c r="A46" s="516"/>
      <c r="B46" s="517"/>
      <c r="C46" s="460"/>
      <c r="D46" s="460"/>
      <c r="E46" s="518"/>
      <c r="G46" s="1020"/>
      <c r="H46" s="1020"/>
      <c r="I46" s="1020"/>
      <c r="J46" s="1020"/>
      <c r="K46" s="378" t="s">
        <v>104</v>
      </c>
      <c r="L46" s="486" t="e">
        <f>L42+L44</f>
        <v>#REF!</v>
      </c>
      <c r="M46" s="486" t="e">
        <f>M42+M44</f>
        <v>#REF!</v>
      </c>
      <c r="N46" s="486" t="e">
        <f>N42+N44</f>
        <v>#REF!</v>
      </c>
      <c r="O46" s="591" t="e">
        <f>E39</f>
        <v>#REF!</v>
      </c>
    </row>
    <row r="47" spans="1:15" customFormat="1" ht="13.5" thickBot="1">
      <c r="A47" s="516"/>
      <c r="B47" s="517"/>
      <c r="C47" s="460"/>
      <c r="D47" s="460"/>
      <c r="E47" s="518"/>
      <c r="G47" s="1020"/>
      <c r="H47" s="1020"/>
      <c r="I47" s="1020"/>
      <c r="J47" s="1020"/>
      <c r="K47" s="471"/>
      <c r="L47" s="398"/>
      <c r="M47" s="398"/>
      <c r="N47" s="398"/>
      <c r="O47" s="488" t="e">
        <f>ROUND(N46,0)=ROUND(O46,0)</f>
        <v>#REF!</v>
      </c>
    </row>
    <row r="48" spans="1:15" customFormat="1" ht="12.75" customHeight="1" thickBot="1">
      <c r="A48" s="519"/>
      <c r="B48" s="520"/>
      <c r="C48" s="461"/>
      <c r="D48" s="461"/>
      <c r="E48" s="521"/>
      <c r="F48" s="493"/>
      <c r="G48" s="414"/>
      <c r="I48" s="494"/>
      <c r="K48" s="495"/>
      <c r="L48" s="514"/>
      <c r="M48" s="514"/>
      <c r="N48" s="514"/>
      <c r="O48" s="515"/>
    </row>
    <row r="49" spans="1:14" customFormat="1">
      <c r="A49" s="411"/>
      <c r="B49" s="411"/>
      <c r="C49" s="412"/>
      <c r="D49" s="412"/>
      <c r="E49" s="411"/>
      <c r="G49" s="414"/>
      <c r="H49" s="414"/>
      <c r="I49" s="424"/>
    </row>
    <row r="50" spans="1:14" ht="13.5" thickBot="1">
      <c r="A50" s="531" t="s">
        <v>495</v>
      </c>
      <c r="K50" s="411"/>
      <c r="N50" s="592"/>
    </row>
    <row r="51" spans="1:14">
      <c r="A51" s="1023" t="s">
        <v>469</v>
      </c>
      <c r="B51" s="1024"/>
      <c r="C51" s="1024"/>
      <c r="D51" s="1024"/>
      <c r="E51" s="1025"/>
      <c r="G51" s="414" t="str">
        <f>G33</f>
        <v>The variance is due to the following:</v>
      </c>
      <c r="H51"/>
      <c r="I51" s="494"/>
      <c r="J51"/>
      <c r="K51" s="411"/>
    </row>
    <row r="52" spans="1:14">
      <c r="A52" s="464" t="s">
        <v>477</v>
      </c>
      <c r="B52" s="465"/>
      <c r="C52" s="415">
        <f>C21</f>
        <v>2017</v>
      </c>
      <c r="D52" s="549">
        <f>D34</f>
        <v>0</v>
      </c>
      <c r="E52" s="470"/>
      <c r="G52" s="414"/>
      <c r="H52" s="414"/>
      <c r="I52" s="424"/>
      <c r="J52"/>
    </row>
    <row r="53" spans="1:14" ht="12.75" customHeight="1">
      <c r="A53" s="588">
        <f>A22</f>
        <v>2510500</v>
      </c>
      <c r="B53" s="589" t="str">
        <f>B22</f>
        <v>Under</v>
      </c>
      <c r="C53" s="418" t="str">
        <f>C22</f>
        <v xml:space="preserve">JULY </v>
      </c>
      <c r="D53" s="550" t="str">
        <f>'TU 2014'!S7</f>
        <v>DEC</v>
      </c>
      <c r="E53" s="417" t="s">
        <v>122</v>
      </c>
      <c r="G53" s="414" t="str">
        <f>A55</f>
        <v>Prior Periods</v>
      </c>
      <c r="H53" s="1026" t="s">
        <v>543</v>
      </c>
      <c r="I53" s="419" t="e">
        <f>E55/1000000</f>
        <v>#REF!</v>
      </c>
      <c r="J53" s="523" t="s">
        <v>401</v>
      </c>
      <c r="K53" s="411"/>
    </row>
    <row r="54" spans="1:14">
      <c r="A54" s="468">
        <f>A23</f>
        <v>3327200</v>
      </c>
      <c r="B54" s="469" t="str">
        <f>B23</f>
        <v>Over</v>
      </c>
      <c r="C54" s="418"/>
      <c r="D54" s="550"/>
      <c r="E54" s="470"/>
      <c r="G54" s="414"/>
      <c r="H54" s="1027"/>
      <c r="I54" s="419"/>
      <c r="J54" s="523"/>
      <c r="K54" s="411"/>
    </row>
    <row r="55" spans="1:14" ht="12.75" customHeight="1">
      <c r="A55" s="420" t="s">
        <v>485</v>
      </c>
      <c r="B55" s="421"/>
      <c r="C55" s="422" t="e">
        <f>SUM(TRUE_UP!N64:O72)</f>
        <v>#REF!</v>
      </c>
      <c r="D55" s="551">
        <f>SUM('TU 2014'!S52:S58)</f>
        <v>4575482.4875247404</v>
      </c>
      <c r="E55" s="435" t="e">
        <f>C55-D55</f>
        <v>#REF!</v>
      </c>
      <c r="G55" s="414" t="str">
        <f>A57</f>
        <v>Current Month</v>
      </c>
      <c r="H55" s="1027" t="s">
        <v>544</v>
      </c>
      <c r="I55" s="419"/>
      <c r="J55" s="523"/>
      <c r="K55" s="411"/>
    </row>
    <row r="56" spans="1:14">
      <c r="A56" s="420"/>
      <c r="B56" s="421"/>
      <c r="C56" s="422"/>
      <c r="D56" s="551"/>
      <c r="E56" s="423"/>
      <c r="G56"/>
      <c r="H56" s="1028"/>
      <c r="I56" s="419" t="e">
        <f>E57/1000000</f>
        <v>#REF!</v>
      </c>
      <c r="J56" s="398" t="s">
        <v>401</v>
      </c>
    </row>
    <row r="57" spans="1:14">
      <c r="A57" s="420" t="s">
        <v>486</v>
      </c>
      <c r="B57" s="421"/>
      <c r="C57" s="434" t="e">
        <f>SUM(TRUE_UP!N60:O62)</f>
        <v>#REF!</v>
      </c>
      <c r="D57" s="551">
        <f>SUM('TU 2014'!S48:S50)</f>
        <v>39389635.819081597</v>
      </c>
      <c r="E57" s="435" t="e">
        <f>C57-D57</f>
        <v>#REF!</v>
      </c>
      <c r="I57" s="419"/>
    </row>
    <row r="58" spans="1:14">
      <c r="A58" s="420"/>
      <c r="B58" s="421"/>
      <c r="C58" s="434"/>
      <c r="D58" s="551"/>
      <c r="E58" s="435"/>
      <c r="G58" s="524" t="s">
        <v>5</v>
      </c>
      <c r="I58" s="419" t="e">
        <f>SUM(I53:I56)</f>
        <v>#REF!</v>
      </c>
      <c r="J58" s="524" t="s">
        <v>401</v>
      </c>
    </row>
    <row r="59" spans="1:14" ht="13.5" thickBot="1">
      <c r="A59" s="429" t="s">
        <v>474</v>
      </c>
      <c r="B59" s="430"/>
      <c r="C59" s="436" t="e">
        <f>C55+C57</f>
        <v>#REF!</v>
      </c>
      <c r="D59" s="436">
        <f>D55+D57</f>
        <v>43965118.306606337</v>
      </c>
      <c r="E59" s="437" t="e">
        <f>C59-D59</f>
        <v>#REF!</v>
      </c>
    </row>
    <row r="60" spans="1:14" s="438" customFormat="1">
      <c r="C60" s="532"/>
      <c r="D60" s="532"/>
    </row>
    <row r="61" spans="1:14" s="438" customFormat="1" hidden="1">
      <c r="C61" s="532"/>
      <c r="D61" s="532"/>
    </row>
    <row r="62" spans="1:14" hidden="1"/>
    <row r="63" spans="1:14" hidden="1"/>
    <row r="64" spans="1:14" hidden="1"/>
    <row r="65" spans="1:10" hidden="1"/>
    <row r="66" spans="1:10" hidden="1"/>
    <row r="67" spans="1:10" hidden="1"/>
    <row r="68" spans="1:10" hidden="1"/>
    <row r="69" spans="1:10" hidden="1"/>
    <row r="70" spans="1:10" hidden="1"/>
    <row r="71" spans="1:10" hidden="1"/>
    <row r="72" spans="1:10" ht="13.5" thickBot="1">
      <c r="A72" s="524" t="s">
        <v>496</v>
      </c>
    </row>
    <row r="73" spans="1:10">
      <c r="A73" s="1023" t="s">
        <v>469</v>
      </c>
      <c r="B73" s="1024"/>
      <c r="C73" s="1024"/>
      <c r="D73" s="1024"/>
      <c r="E73" s="1025"/>
      <c r="G73" s="414" t="str">
        <f>G102</f>
        <v>The variance is due to the following:</v>
      </c>
      <c r="H73"/>
      <c r="I73" s="494"/>
      <c r="J73"/>
    </row>
    <row r="74" spans="1:10">
      <c r="A74" s="464" t="s">
        <v>477</v>
      </c>
      <c r="B74" s="465"/>
      <c r="C74" s="415">
        <f>C103</f>
        <v>2017</v>
      </c>
      <c r="D74" s="415">
        <f>TRUE_UP!H8</f>
        <v>2017</v>
      </c>
      <c r="E74" s="470"/>
      <c r="G74" s="414"/>
      <c r="H74" s="414"/>
      <c r="I74" s="424"/>
      <c r="J74"/>
    </row>
    <row r="75" spans="1:10">
      <c r="A75" s="588">
        <f>A104</f>
        <v>2510500</v>
      </c>
      <c r="B75" s="589" t="str">
        <f>B104</f>
        <v>Under</v>
      </c>
      <c r="C75" s="415" t="str">
        <f>C104</f>
        <v xml:space="preserve">JULY </v>
      </c>
      <c r="D75" s="418" t="str">
        <f>D22</f>
        <v>JUNE</v>
      </c>
      <c r="E75" s="417" t="s">
        <v>122</v>
      </c>
      <c r="G75" s="414" t="str">
        <f>A77</f>
        <v>Prior Periods</v>
      </c>
      <c r="H75" s="1026" t="s">
        <v>544</v>
      </c>
      <c r="I75" s="419" t="e">
        <f>E77/1000000</f>
        <v>#REF!</v>
      </c>
      <c r="J75" s="523" t="s">
        <v>401</v>
      </c>
    </row>
    <row r="76" spans="1:10">
      <c r="A76" s="468">
        <f>A105</f>
        <v>3327200</v>
      </c>
      <c r="B76" s="469" t="str">
        <f>B105</f>
        <v>Over</v>
      </c>
      <c r="C76" s="418"/>
      <c r="D76" s="418"/>
      <c r="E76" s="470"/>
      <c r="G76" s="414"/>
      <c r="H76" s="1027"/>
      <c r="I76" s="419"/>
      <c r="J76" s="523"/>
    </row>
    <row r="77" spans="1:10">
      <c r="A77" s="420" t="s">
        <v>485</v>
      </c>
      <c r="B77" s="421"/>
      <c r="C77" s="422" t="e">
        <f>SUM(TRUE_UP!N64:O72)</f>
        <v>#REF!</v>
      </c>
      <c r="D77" s="422" t="e">
        <f>SUM(TRUE_UP!M64:M72)</f>
        <v>#REF!</v>
      </c>
      <c r="E77" s="435" t="e">
        <f>C77-D77</f>
        <v>#REF!</v>
      </c>
      <c r="G77" s="414" t="str">
        <f>A79</f>
        <v>Current Month</v>
      </c>
      <c r="H77" s="1027" t="s">
        <v>544</v>
      </c>
      <c r="I77" s="419"/>
      <c r="J77" s="523"/>
    </row>
    <row r="78" spans="1:10">
      <c r="A78" s="420"/>
      <c r="B78" s="421"/>
      <c r="C78" s="422"/>
      <c r="D78" s="422"/>
      <c r="E78" s="423"/>
      <c r="G78"/>
      <c r="H78" s="1028"/>
      <c r="I78" s="419" t="e">
        <f>E79/1000000</f>
        <v>#REF!</v>
      </c>
      <c r="J78" s="398" t="s">
        <v>401</v>
      </c>
    </row>
    <row r="79" spans="1:10">
      <c r="A79" s="420" t="s">
        <v>486</v>
      </c>
      <c r="B79" s="421"/>
      <c r="C79" s="434" t="e">
        <f>SUM(TRUE_UP!N60:O62)</f>
        <v>#REF!</v>
      </c>
      <c r="D79" s="422" t="e">
        <f>SUM(TRUE_UP!M60:M62)</f>
        <v>#REF!</v>
      </c>
      <c r="E79" s="435" t="e">
        <f>C79-D79</f>
        <v>#REF!</v>
      </c>
      <c r="I79" s="419"/>
    </row>
    <row r="80" spans="1:10">
      <c r="A80" s="420"/>
      <c r="B80" s="421"/>
      <c r="C80" s="434"/>
      <c r="D80" s="422"/>
      <c r="E80" s="435"/>
      <c r="G80" s="524" t="s">
        <v>5</v>
      </c>
      <c r="I80" s="419" t="e">
        <f>SUM(I75:I78)</f>
        <v>#REF!</v>
      </c>
      <c r="J80" s="524" t="s">
        <v>401</v>
      </c>
    </row>
    <row r="81" spans="1:15" ht="13.5" thickBot="1">
      <c r="A81" s="429" t="s">
        <v>474</v>
      </c>
      <c r="B81" s="430"/>
      <c r="C81" s="436" t="e">
        <f>C77+C79</f>
        <v>#REF!</v>
      </c>
      <c r="D81" s="436" t="e">
        <f>D77+D79</f>
        <v>#REF!</v>
      </c>
      <c r="E81" s="437" t="e">
        <f>C81-D81</f>
        <v>#REF!</v>
      </c>
    </row>
    <row r="82" spans="1:15">
      <c r="A82" s="421"/>
      <c r="B82" s="421"/>
      <c r="C82" s="533"/>
      <c r="D82" s="533"/>
      <c r="E82" s="533"/>
    </row>
    <row r="83" spans="1:15" s="511" customFormat="1">
      <c r="A83" s="524" t="s">
        <v>492</v>
      </c>
      <c r="C83" s="510"/>
      <c r="D83" s="510"/>
    </row>
    <row r="84" spans="1:15" hidden="1">
      <c r="K84" s="534"/>
      <c r="L84" s="535">
        <f>L1</f>
        <v>2017</v>
      </c>
      <c r="M84" s="535">
        <f>M1</f>
        <v>0</v>
      </c>
      <c r="N84" s="536" t="s">
        <v>122</v>
      </c>
      <c r="O84" s="536" t="s">
        <v>499</v>
      </c>
    </row>
    <row r="85" spans="1:15" hidden="1">
      <c r="A85" s="1016" t="s">
        <v>490</v>
      </c>
      <c r="B85" s="1017"/>
      <c r="C85" s="1017"/>
      <c r="D85" s="1017"/>
      <c r="E85" s="1018"/>
      <c r="F85" s="463"/>
      <c r="G85" s="414" t="s">
        <v>462</v>
      </c>
      <c r="H85" s="462"/>
      <c r="I85" s="462"/>
      <c r="J85" s="462"/>
      <c r="K85" s="513" t="s">
        <v>491</v>
      </c>
      <c r="L85" s="478" t="str">
        <f>L32</f>
        <v xml:space="preserve">JULY </v>
      </c>
      <c r="M85" s="478" t="str">
        <f>M32</f>
        <v xml:space="preserve">JULY </v>
      </c>
      <c r="N85" s="478"/>
      <c r="O85" s="462"/>
    </row>
    <row r="86" spans="1:15" hidden="1">
      <c r="A86" s="464" t="s">
        <v>477</v>
      </c>
      <c r="B86" s="465"/>
      <c r="C86" s="415">
        <f>C34</f>
        <v>2017</v>
      </c>
      <c r="D86" s="415">
        <f>D34</f>
        <v>0</v>
      </c>
      <c r="E86" s="466"/>
      <c r="F86" s="467"/>
      <c r="G86" s="416" t="str">
        <f>C87</f>
        <v xml:space="preserve">JULY </v>
      </c>
      <c r="H86" s="415">
        <f>C86</f>
        <v>2017</v>
      </c>
      <c r="I86" s="462"/>
      <c r="J86" s="462"/>
      <c r="K86" s="308" t="s">
        <v>341</v>
      </c>
      <c r="L86" s="479">
        <f>SUM(TRUE_UP!K10:M10)</f>
        <v>19913837.16</v>
      </c>
      <c r="M86" s="479">
        <f>SUM('TU 2014'!K10:M10)</f>
        <v>48913398.700000003</v>
      </c>
      <c r="N86" s="479">
        <f>L86-M86</f>
        <v>-28999561.540000003</v>
      </c>
      <c r="O86" s="462"/>
    </row>
    <row r="87" spans="1:15" hidden="1">
      <c r="A87" s="588">
        <v>5111000</v>
      </c>
      <c r="B87" s="589" t="s">
        <v>478</v>
      </c>
      <c r="C87" s="415" t="str">
        <f>C35</f>
        <v xml:space="preserve">JULY </v>
      </c>
      <c r="D87" s="415" t="str">
        <f>D35</f>
        <v xml:space="preserve">JULY </v>
      </c>
      <c r="E87" s="417" t="s">
        <v>122</v>
      </c>
      <c r="F87" s="418"/>
      <c r="G87" s="414" t="s">
        <v>463</v>
      </c>
      <c r="H87" s="414"/>
      <c r="I87" s="419" t="e">
        <f>C92/1000000</f>
        <v>#REF!</v>
      </c>
      <c r="J87" s="462" t="s">
        <v>401</v>
      </c>
      <c r="K87" s="308" t="s">
        <v>342</v>
      </c>
      <c r="L87" s="480">
        <f>SUM(TRUE_UP!K12:M12)</f>
        <v>331800</v>
      </c>
      <c r="M87" s="480">
        <f>SUM('TU 2014'!K12:M12)</f>
        <v>70874792.200000003</v>
      </c>
      <c r="N87" s="480">
        <f t="shared" ref="N87:N92" si="2">L87-M87</f>
        <v>-70542992.200000003</v>
      </c>
      <c r="O87" s="462"/>
    </row>
    <row r="88" spans="1:15" hidden="1">
      <c r="A88" s="468">
        <v>4174100</v>
      </c>
      <c r="B88" s="469" t="s">
        <v>479</v>
      </c>
      <c r="C88" s="418"/>
      <c r="D88" s="418"/>
      <c r="E88" s="466"/>
      <c r="F88" s="467"/>
      <c r="G88" s="414" t="s">
        <v>464</v>
      </c>
      <c r="H88" s="414"/>
      <c r="I88" s="419" t="e">
        <f>C91/1000000</f>
        <v>#REF!</v>
      </c>
      <c r="J88" s="462" t="s">
        <v>401</v>
      </c>
      <c r="K88" s="308" t="s">
        <v>99</v>
      </c>
      <c r="L88" s="480" t="e">
        <f>SUM(TRUE_UP!K20:M20)</f>
        <v>#REF!</v>
      </c>
      <c r="M88" s="480">
        <f>SUM('TU 2014'!K14:M14)</f>
        <v>-2168223</v>
      </c>
      <c r="N88" s="480" t="e">
        <f t="shared" si="2"/>
        <v>#REF!</v>
      </c>
      <c r="O88" s="462"/>
    </row>
    <row r="89" spans="1:15" hidden="1">
      <c r="A89" s="420" t="s">
        <v>459</v>
      </c>
      <c r="B89" s="421"/>
      <c r="C89" s="422">
        <f>SUM(TRUE_UP!K49:M49)</f>
        <v>72279887.574055195</v>
      </c>
      <c r="D89" s="422">
        <f>SUM('TU 2014'!K37:M37)</f>
        <v>0</v>
      </c>
      <c r="E89" s="423">
        <f>C89-D89</f>
        <v>72279887.574055195</v>
      </c>
      <c r="F89" s="422"/>
      <c r="G89" s="414" t="s">
        <v>465</v>
      </c>
      <c r="H89" s="414"/>
      <c r="I89" s="419">
        <f>C89/1000000</f>
        <v>72.279887574055195</v>
      </c>
      <c r="J89" s="462" t="s">
        <v>401</v>
      </c>
      <c r="K89" s="308" t="s">
        <v>139</v>
      </c>
      <c r="L89" s="480" t="e">
        <f>SUM(TRUE_UP!K22:M22)</f>
        <v>#REF!</v>
      </c>
      <c r="M89" s="480">
        <f>SUM('TU 2014'!K16:M16)</f>
        <v>-1023194.0507999195</v>
      </c>
      <c r="N89" s="480" t="e">
        <f t="shared" si="2"/>
        <v>#REF!</v>
      </c>
      <c r="O89" s="462"/>
    </row>
    <row r="90" spans="1:15" hidden="1">
      <c r="A90" s="420"/>
      <c r="B90" s="421"/>
      <c r="C90" s="465"/>
      <c r="D90" s="422"/>
      <c r="E90" s="470"/>
      <c r="F90" s="422"/>
      <c r="G90" s="414"/>
      <c r="H90" s="414"/>
      <c r="I90" s="424"/>
      <c r="J90" s="462"/>
      <c r="K90" s="308" t="s">
        <v>140</v>
      </c>
      <c r="L90" s="480">
        <f>SUM(TRUE_UP!K26:M26)</f>
        <v>9195207.4725311995</v>
      </c>
      <c r="M90" s="480">
        <f>SUM('TU 2014'!K20:M20)</f>
        <v>9111663.2198954895</v>
      </c>
      <c r="N90" s="480">
        <f t="shared" si="2"/>
        <v>83544.252635709941</v>
      </c>
      <c r="O90" s="462"/>
    </row>
    <row r="91" spans="1:15" hidden="1">
      <c r="A91" s="420" t="s">
        <v>460</v>
      </c>
      <c r="B91" s="421"/>
      <c r="C91" s="422" t="e">
        <f>SUM(TRUE_UP!K47:M47)</f>
        <v>#REF!</v>
      </c>
      <c r="D91" s="422">
        <f>SUM('TU 2014'!K35:M35)</f>
        <v>0</v>
      </c>
      <c r="E91" s="423" t="e">
        <f>C91-D91</f>
        <v>#REF!</v>
      </c>
      <c r="F91" s="422"/>
      <c r="G91" s="414" t="s">
        <v>466</v>
      </c>
      <c r="H91" s="414"/>
      <c r="I91" s="424"/>
      <c r="J91" s="462"/>
      <c r="K91" s="308" t="s">
        <v>141</v>
      </c>
      <c r="L91" s="480">
        <f>SUM(TRUE_UP!K32:M32)</f>
        <v>886496.52</v>
      </c>
      <c r="M91" s="480">
        <f>SUM('TU 2014'!K22:M22)</f>
        <v>189671.46000000002</v>
      </c>
      <c r="N91" s="480">
        <f t="shared" si="2"/>
        <v>696825.06</v>
      </c>
      <c r="O91" s="462"/>
    </row>
    <row r="92" spans="1:15" hidden="1">
      <c r="A92" s="420" t="s">
        <v>467</v>
      </c>
      <c r="B92" s="421"/>
      <c r="C92" s="425" t="e">
        <f>C89-C91</f>
        <v>#REF!</v>
      </c>
      <c r="D92" s="425">
        <f>D89-D91</f>
        <v>0</v>
      </c>
      <c r="E92" s="426" t="e">
        <f>E89-E91</f>
        <v>#REF!</v>
      </c>
      <c r="F92" s="422"/>
      <c r="G92" s="416" t="str">
        <f>D87</f>
        <v xml:space="preserve">JULY </v>
      </c>
      <c r="H92" s="415">
        <f>D86</f>
        <v>0</v>
      </c>
      <c r="I92" s="462"/>
      <c r="J92" s="462"/>
      <c r="K92" s="308" t="s">
        <v>142</v>
      </c>
      <c r="L92" s="480">
        <f>SUM(TRUE_UP!K34:M34)</f>
        <v>-1509060.97</v>
      </c>
      <c r="M92" s="480">
        <f>SUM('TU 2014'!K24:M24)</f>
        <v>161484.60739963764</v>
      </c>
      <c r="N92" s="480">
        <f t="shared" si="2"/>
        <v>-1670545.5773996376</v>
      </c>
      <c r="O92" s="462"/>
    </row>
    <row r="93" spans="1:15" hidden="1">
      <c r="A93" s="420" t="s">
        <v>205</v>
      </c>
      <c r="B93" s="421"/>
      <c r="C93" s="422" t="e">
        <f>SUM(TRUE_UP!K62:M62)</f>
        <v>#REF!</v>
      </c>
      <c r="D93" s="422">
        <f>SUM('TU 2014'!K50:M50)</f>
        <v>0</v>
      </c>
      <c r="E93" s="423" t="e">
        <f t="shared" ref="E93:E94" si="3">C93-D93</f>
        <v>#REF!</v>
      </c>
      <c r="F93" s="422"/>
      <c r="G93" s="414" t="str">
        <f>G87</f>
        <v>Current Month Over/(Under) of</v>
      </c>
      <c r="H93" s="414"/>
      <c r="I93" s="419">
        <f>D92/1000000</f>
        <v>0</v>
      </c>
      <c r="J93" s="462" t="s">
        <v>401</v>
      </c>
      <c r="K93" s="316" t="s">
        <v>475</v>
      </c>
      <c r="L93" s="481" t="e">
        <f>SUM(L86:L92)</f>
        <v>#REF!</v>
      </c>
      <c r="M93" s="481">
        <f>SUM(M86:M92)</f>
        <v>126059593.13649522</v>
      </c>
      <c r="N93" s="481" t="e">
        <f>SUM(N86:O92)</f>
        <v>#REF!</v>
      </c>
      <c r="O93" s="462"/>
    </row>
    <row r="94" spans="1:15" hidden="1">
      <c r="A94" s="420" t="s">
        <v>468</v>
      </c>
      <c r="B94" s="421"/>
      <c r="C94" s="427" t="e">
        <f>SUM(C92:C93)</f>
        <v>#REF!</v>
      </c>
      <c r="D94" s="427">
        <f>SUM(D92:D93)</f>
        <v>0</v>
      </c>
      <c r="E94" s="428" t="e">
        <f t="shared" si="3"/>
        <v>#REF!</v>
      </c>
      <c r="F94" s="422"/>
      <c r="G94" s="414" t="s">
        <v>464</v>
      </c>
      <c r="H94" s="414"/>
      <c r="I94" s="419">
        <f>D91/1000000</f>
        <v>0</v>
      </c>
      <c r="J94" s="462" t="s">
        <v>401</v>
      </c>
      <c r="K94" s="378" t="s">
        <v>182</v>
      </c>
      <c r="L94" s="482">
        <f>L11</f>
        <v>0</v>
      </c>
      <c r="M94" s="482">
        <f>M11</f>
        <v>-148036.12</v>
      </c>
      <c r="N94" s="483"/>
      <c r="O94" s="462"/>
    </row>
    <row r="95" spans="1:15" hidden="1">
      <c r="A95" s="420"/>
      <c r="B95" s="421"/>
      <c r="C95" s="431"/>
      <c r="D95" s="431"/>
      <c r="E95" s="459"/>
      <c r="F95" s="462"/>
      <c r="G95" s="414" t="s">
        <v>465</v>
      </c>
      <c r="H95" s="414"/>
      <c r="I95" s="419">
        <f>D89/1000000</f>
        <v>0</v>
      </c>
      <c r="J95" s="462" t="s">
        <v>401</v>
      </c>
      <c r="K95" s="389" t="s">
        <v>476</v>
      </c>
      <c r="L95" s="484" t="e">
        <f>L93*L94</f>
        <v>#REF!</v>
      </c>
      <c r="M95" s="484">
        <f>M93*M94</f>
        <v>-18661373056705.383</v>
      </c>
      <c r="N95" s="484" t="e">
        <f>L95-M95</f>
        <v>#REF!</v>
      </c>
      <c r="O95" s="462"/>
    </row>
    <row r="96" spans="1:15" hidden="1">
      <c r="A96" s="458"/>
      <c r="B96" s="418"/>
      <c r="C96" s="431"/>
      <c r="D96" s="431"/>
      <c r="E96" s="459"/>
      <c r="F96" s="431"/>
      <c r="G96" s="1019" t="s">
        <v>487</v>
      </c>
      <c r="H96" s="1020"/>
      <c r="I96" s="1020"/>
      <c r="J96" s="1020"/>
      <c r="K96" s="471"/>
      <c r="L96" s="480"/>
      <c r="M96" s="480"/>
      <c r="N96" s="480"/>
      <c r="O96" s="462"/>
    </row>
    <row r="97" spans="1:15" hidden="1">
      <c r="A97" s="472"/>
      <c r="B97" s="467"/>
      <c r="C97" s="460"/>
      <c r="D97" s="460"/>
      <c r="E97" s="466"/>
      <c r="F97" s="462"/>
      <c r="G97" s="1020"/>
      <c r="H97" s="1020"/>
      <c r="I97" s="1020"/>
      <c r="J97" s="1020"/>
      <c r="K97" s="389" t="s">
        <v>126</v>
      </c>
      <c r="L97" s="480">
        <f>SUM(TRUE_UP!K44:M44)</f>
        <v>0</v>
      </c>
      <c r="M97" s="480">
        <f>SUM('TU 2014'!K32:M32)</f>
        <v>2.8562065200000002</v>
      </c>
      <c r="N97" s="480">
        <f>L97-M97</f>
        <v>-2.8562065200000002</v>
      </c>
    </row>
    <row r="98" spans="1:15" hidden="1">
      <c r="A98" s="472"/>
      <c r="B98" s="467"/>
      <c r="C98" s="460"/>
      <c r="D98" s="460"/>
      <c r="E98" s="466"/>
      <c r="F98" s="462"/>
      <c r="G98" s="1020"/>
      <c r="H98" s="1020"/>
      <c r="I98" s="1020"/>
      <c r="J98" s="1020"/>
      <c r="L98" s="480"/>
      <c r="M98" s="480"/>
      <c r="N98" s="491"/>
      <c r="O98" s="485" t="s">
        <v>473</v>
      </c>
    </row>
    <row r="99" spans="1:15" ht="13.5" hidden="1" thickBot="1">
      <c r="A99" s="473"/>
      <c r="B99" s="474"/>
      <c r="C99" s="461"/>
      <c r="D99" s="461"/>
      <c r="E99" s="475"/>
      <c r="F99" s="462"/>
      <c r="G99" s="1020"/>
      <c r="H99" s="1020"/>
      <c r="I99" s="1020"/>
      <c r="J99" s="1020"/>
      <c r="K99" s="378" t="s">
        <v>104</v>
      </c>
      <c r="L99" s="486" t="e">
        <f>L95+L97</f>
        <v>#REF!</v>
      </c>
      <c r="M99" s="486">
        <f>M95+M97</f>
        <v>-18661373056702.527</v>
      </c>
      <c r="N99" s="486" t="e">
        <f>N95+N97</f>
        <v>#REF!</v>
      </c>
      <c r="O99" s="487" t="e">
        <f>E91</f>
        <v>#REF!</v>
      </c>
    </row>
    <row r="100" spans="1:15" ht="13.5" hidden="1" thickBot="1">
      <c r="O100" s="488" t="e">
        <f>ROUND(N99,0)=ROUND(O99,0)</f>
        <v>#REF!</v>
      </c>
    </row>
    <row r="101" spans="1:15" hidden="1"/>
    <row r="102" spans="1:15" hidden="1">
      <c r="A102" s="1023" t="s">
        <v>469</v>
      </c>
      <c r="B102" s="1024"/>
      <c r="C102" s="1024"/>
      <c r="D102" s="1024"/>
      <c r="E102" s="1025"/>
      <c r="G102" s="414" t="str">
        <f>G51</f>
        <v>The variance is due to the following:</v>
      </c>
      <c r="H102"/>
      <c r="I102" s="494"/>
      <c r="J102"/>
    </row>
    <row r="103" spans="1:15" hidden="1">
      <c r="A103" s="464" t="s">
        <v>477</v>
      </c>
      <c r="B103" s="465"/>
      <c r="C103" s="415">
        <f>C52</f>
        <v>2017</v>
      </c>
      <c r="D103" s="549">
        <f>D52</f>
        <v>0</v>
      </c>
      <c r="E103" s="470"/>
      <c r="G103" s="414"/>
      <c r="H103" s="414"/>
      <c r="I103" s="424"/>
      <c r="J103"/>
    </row>
    <row r="104" spans="1:15" hidden="1">
      <c r="A104" s="588">
        <f>A53</f>
        <v>2510500</v>
      </c>
      <c r="B104" s="589" t="str">
        <f>B53</f>
        <v>Under</v>
      </c>
      <c r="C104" s="415" t="str">
        <f>C53</f>
        <v xml:space="preserve">JULY </v>
      </c>
      <c r="D104" s="550" t="str">
        <f>D53</f>
        <v>DEC</v>
      </c>
      <c r="E104" s="417" t="s">
        <v>122</v>
      </c>
      <c r="G104" s="414" t="str">
        <f>A106</f>
        <v>Prior Periods</v>
      </c>
      <c r="H104" s="1026" t="s">
        <v>497</v>
      </c>
      <c r="I104" s="419" t="e">
        <f>E106/1000000</f>
        <v>#REF!</v>
      </c>
      <c r="J104" s="523" t="s">
        <v>401</v>
      </c>
    </row>
    <row r="105" spans="1:15" hidden="1">
      <c r="A105" s="468">
        <f>A54</f>
        <v>3327200</v>
      </c>
      <c r="B105" s="469" t="str">
        <f>B54</f>
        <v>Over</v>
      </c>
      <c r="C105" s="418"/>
      <c r="D105" s="550"/>
      <c r="E105" s="470"/>
      <c r="G105" s="414"/>
      <c r="H105" s="1027"/>
      <c r="I105" s="419"/>
      <c r="J105" s="523"/>
    </row>
    <row r="106" spans="1:15" hidden="1">
      <c r="A106" s="420" t="s">
        <v>485</v>
      </c>
      <c r="B106" s="421"/>
      <c r="C106" s="422" t="e">
        <f>C55</f>
        <v>#REF!</v>
      </c>
      <c r="D106" s="551">
        <f>D55</f>
        <v>4575482.4875247404</v>
      </c>
      <c r="E106" s="435" t="e">
        <f>C106-D106</f>
        <v>#REF!</v>
      </c>
      <c r="G106" s="414" t="str">
        <f>A108</f>
        <v>Current Month</v>
      </c>
      <c r="H106" s="1027" t="s">
        <v>498</v>
      </c>
      <c r="I106" s="419"/>
      <c r="J106" s="523"/>
    </row>
    <row r="107" spans="1:15" hidden="1">
      <c r="A107" s="420"/>
      <c r="B107" s="421"/>
      <c r="C107" s="422"/>
      <c r="D107" s="551"/>
      <c r="E107" s="423"/>
      <c r="G107"/>
      <c r="H107" s="1028"/>
      <c r="I107" s="419" t="e">
        <f>E108/1000000</f>
        <v>#REF!</v>
      </c>
      <c r="J107" s="398" t="s">
        <v>401</v>
      </c>
    </row>
    <row r="108" spans="1:15" hidden="1">
      <c r="A108" s="420" t="s">
        <v>486</v>
      </c>
      <c r="B108" s="421"/>
      <c r="C108" s="434" t="e">
        <f>C57</f>
        <v>#REF!</v>
      </c>
      <c r="D108" s="551">
        <f>D57</f>
        <v>39389635.819081597</v>
      </c>
      <c r="E108" s="435" t="e">
        <f>C108-D108</f>
        <v>#REF!</v>
      </c>
      <c r="I108" s="419"/>
    </row>
    <row r="109" spans="1:15" hidden="1">
      <c r="A109" s="420"/>
      <c r="B109" s="421"/>
      <c r="C109" s="434"/>
      <c r="D109" s="551"/>
      <c r="E109" s="435"/>
      <c r="G109" s="524" t="s">
        <v>5</v>
      </c>
      <c r="I109" s="419" t="e">
        <f>SUM(I104:I107)</f>
        <v>#REF!</v>
      </c>
      <c r="J109" s="524" t="s">
        <v>401</v>
      </c>
    </row>
    <row r="110" spans="1:15" ht="13.5" hidden="1" thickBot="1">
      <c r="A110" s="429" t="s">
        <v>474</v>
      </c>
      <c r="B110" s="430"/>
      <c r="C110" s="436" t="e">
        <f>C106+C108</f>
        <v>#REF!</v>
      </c>
      <c r="D110" s="570">
        <f>D106+D108</f>
        <v>43965118.306606337</v>
      </c>
      <c r="E110" s="437" t="e">
        <f>C110-D110</f>
        <v>#REF!</v>
      </c>
    </row>
    <row r="111" spans="1:15" hidden="1"/>
    <row r="112" spans="1:15" hidden="1"/>
    <row r="113" spans="1:18" ht="12.75" hidden="1" customHeight="1">
      <c r="A113"/>
      <c r="B113"/>
      <c r="C113"/>
      <c r="D113"/>
      <c r="E113"/>
    </row>
    <row r="114" spans="1:18" hidden="1">
      <c r="A114"/>
      <c r="B114"/>
      <c r="C114"/>
      <c r="D114"/>
      <c r="E114"/>
      <c r="G114" s="414"/>
      <c r="H114" s="462"/>
      <c r="I114" s="462"/>
      <c r="J114" s="462"/>
      <c r="K114" s="414" t="s">
        <v>462</v>
      </c>
    </row>
    <row r="115" spans="1:18" hidden="1">
      <c r="A115"/>
      <c r="B115"/>
      <c r="C115"/>
      <c r="D115"/>
      <c r="E115"/>
      <c r="G115" s="416"/>
      <c r="H115" s="415"/>
      <c r="I115" s="462"/>
      <c r="J115" s="462"/>
      <c r="L115" s="557">
        <v>41306</v>
      </c>
      <c r="M115" s="558">
        <v>41275</v>
      </c>
      <c r="N115" s="559" t="s">
        <v>88</v>
      </c>
    </row>
    <row r="116" spans="1:18" hidden="1">
      <c r="A116"/>
      <c r="B116"/>
      <c r="C116"/>
      <c r="D116"/>
      <c r="E116"/>
      <c r="H116" s="414"/>
      <c r="J116" s="462"/>
      <c r="K116" s="414" t="s">
        <v>463</v>
      </c>
      <c r="L116" s="560" t="e">
        <f>I22</f>
        <v>#REF!</v>
      </c>
      <c r="M116" s="556" t="e">
        <f>#REF!</f>
        <v>#REF!</v>
      </c>
      <c r="N116" s="561" t="e">
        <f>SUM(L116:M116)</f>
        <v>#REF!</v>
      </c>
    </row>
    <row r="117" spans="1:18" hidden="1">
      <c r="A117"/>
      <c r="B117"/>
      <c r="C117"/>
      <c r="D117"/>
      <c r="E117"/>
      <c r="H117" s="414"/>
      <c r="J117" s="462"/>
      <c r="K117" s="414" t="s">
        <v>464</v>
      </c>
      <c r="L117" s="565" t="e">
        <f>I23</f>
        <v>#REF!</v>
      </c>
      <c r="M117" s="566" t="e">
        <f>#REF!</f>
        <v>#REF!</v>
      </c>
      <c r="N117" s="567" t="e">
        <f t="shared" ref="N117:N118" si="4">SUM(L117:M117)</f>
        <v>#REF!</v>
      </c>
    </row>
    <row r="118" spans="1:18" ht="13.5" hidden="1" thickBot="1">
      <c r="A118"/>
      <c r="B118"/>
      <c r="C118"/>
      <c r="D118"/>
      <c r="E118"/>
      <c r="H118" s="414"/>
      <c r="J118" s="462"/>
      <c r="K118" s="414" t="s">
        <v>465</v>
      </c>
      <c r="L118" s="562">
        <f>I24</f>
        <v>0</v>
      </c>
      <c r="M118" s="563" t="e">
        <f>#REF!</f>
        <v>#REF!</v>
      </c>
      <c r="N118" s="564" t="e">
        <f t="shared" si="4"/>
        <v>#REF!</v>
      </c>
    </row>
    <row r="119" spans="1:18" hidden="1">
      <c r="A119"/>
      <c r="B119"/>
      <c r="C119"/>
      <c r="D119"/>
      <c r="E119"/>
      <c r="G119" s="414"/>
      <c r="H119" s="414"/>
      <c r="I119" s="424"/>
      <c r="J119" s="462"/>
      <c r="L119" s="415" t="s">
        <v>500</v>
      </c>
      <c r="M119" s="415" t="s">
        <v>500</v>
      </c>
      <c r="N119" s="415"/>
      <c r="O119" s="415" t="s">
        <v>501</v>
      </c>
      <c r="P119" s="415" t="s">
        <v>501</v>
      </c>
      <c r="Q119" s="415"/>
      <c r="R119" s="415" t="s">
        <v>502</v>
      </c>
    </row>
    <row r="120" spans="1:18" hidden="1">
      <c r="A120"/>
      <c r="B120"/>
      <c r="C120"/>
      <c r="D120"/>
      <c r="E120"/>
      <c r="G120" s="414"/>
      <c r="H120" s="414"/>
      <c r="I120" s="424"/>
      <c r="J120" s="462"/>
      <c r="K120" s="512" t="s">
        <v>488</v>
      </c>
      <c r="L120" s="478" t="s">
        <v>134</v>
      </c>
      <c r="M120" s="478" t="s">
        <v>133</v>
      </c>
      <c r="N120" s="478" t="s">
        <v>88</v>
      </c>
      <c r="O120" s="478" t="s">
        <v>134</v>
      </c>
      <c r="P120" s="478" t="s">
        <v>133</v>
      </c>
      <c r="Q120" s="478" t="s">
        <v>88</v>
      </c>
      <c r="R120" s="524" t="s">
        <v>122</v>
      </c>
    </row>
    <row r="121" spans="1:18" hidden="1">
      <c r="A121"/>
      <c r="B121"/>
      <c r="C121"/>
      <c r="D121"/>
      <c r="E121"/>
      <c r="G121" s="416"/>
      <c r="H121" s="415"/>
      <c r="I121" s="462"/>
      <c r="J121" s="462"/>
      <c r="K121" s="308" t="s">
        <v>341</v>
      </c>
      <c r="L121" s="479">
        <v>16618239.52</v>
      </c>
      <c r="M121" s="479">
        <v>16437512.75</v>
      </c>
      <c r="N121" s="479">
        <f>L121+M121</f>
        <v>33055752.27</v>
      </c>
      <c r="O121" s="479">
        <v>16669791</v>
      </c>
      <c r="P121" s="479">
        <v>16669791</v>
      </c>
      <c r="Q121" s="479">
        <f>O121+P121</f>
        <v>33339582</v>
      </c>
      <c r="R121" s="479">
        <f>N121-Q121</f>
        <v>-283829.73000000045</v>
      </c>
    </row>
    <row r="122" spans="1:18" hidden="1">
      <c r="A122"/>
      <c r="B122"/>
      <c r="C122"/>
      <c r="D122"/>
      <c r="E122"/>
      <c r="G122" s="414"/>
      <c r="H122" s="414"/>
      <c r="I122" s="419"/>
      <c r="J122" s="462"/>
      <c r="K122" s="308" t="s">
        <v>342</v>
      </c>
      <c r="L122" s="480">
        <v>25205916.640000001</v>
      </c>
      <c r="M122" s="480">
        <v>25038297.390000001</v>
      </c>
      <c r="N122" s="480">
        <f t="shared" ref="N122:N127" si="5">L122+M122</f>
        <v>50244214.030000001</v>
      </c>
      <c r="O122" s="480">
        <v>22550118</v>
      </c>
      <c r="P122" s="480">
        <v>22550118</v>
      </c>
      <c r="Q122" s="480">
        <f t="shared" ref="Q122:Q127" si="6">O122+P122</f>
        <v>45100236</v>
      </c>
      <c r="R122" s="480">
        <f t="shared" ref="R122:R127" si="7">N122-Q122</f>
        <v>5143978.0300000012</v>
      </c>
    </row>
    <row r="123" spans="1:18" hidden="1">
      <c r="A123"/>
      <c r="B123"/>
      <c r="C123"/>
      <c r="D123"/>
      <c r="E123"/>
      <c r="G123" s="414"/>
      <c r="H123" s="414"/>
      <c r="I123" s="419"/>
      <c r="J123" s="462"/>
      <c r="K123" s="308" t="s">
        <v>99</v>
      </c>
      <c r="L123" s="480">
        <v>0</v>
      </c>
      <c r="M123" s="480">
        <v>0</v>
      </c>
      <c r="N123" s="480">
        <f t="shared" si="5"/>
        <v>0</v>
      </c>
      <c r="O123" s="480"/>
      <c r="P123" s="480"/>
      <c r="Q123" s="480">
        <f t="shared" si="6"/>
        <v>0</v>
      </c>
      <c r="R123" s="480">
        <f t="shared" si="7"/>
        <v>0</v>
      </c>
    </row>
    <row r="124" spans="1:18" hidden="1">
      <c r="A124"/>
      <c r="B124"/>
      <c r="C124"/>
      <c r="D124"/>
      <c r="E124"/>
      <c r="G124" s="414"/>
      <c r="H124" s="414"/>
      <c r="I124" s="419"/>
      <c r="J124" s="462"/>
      <c r="K124" s="308" t="s">
        <v>139</v>
      </c>
      <c r="L124" s="480">
        <v>-445444.26822702214</v>
      </c>
      <c r="M124" s="480">
        <v>-445444.26822702214</v>
      </c>
      <c r="N124" s="480">
        <f t="shared" si="5"/>
        <v>-890888.53645404428</v>
      </c>
      <c r="O124" s="480">
        <f>77987-439311</f>
        <v>-361324</v>
      </c>
      <c r="P124" s="480">
        <f>77987-438705</f>
        <v>-360718</v>
      </c>
      <c r="Q124" s="480">
        <f t="shared" si="6"/>
        <v>-722042</v>
      </c>
      <c r="R124" s="480">
        <f t="shared" si="7"/>
        <v>-168846.53645404428</v>
      </c>
    </row>
    <row r="125" spans="1:18" hidden="1">
      <c r="A125"/>
      <c r="B125"/>
      <c r="C125"/>
      <c r="D125"/>
      <c r="E125"/>
      <c r="G125" s="1019"/>
      <c r="H125" s="1020"/>
      <c r="I125" s="1020"/>
      <c r="J125" s="1020"/>
      <c r="K125" s="308" t="s">
        <v>140</v>
      </c>
      <c r="L125" s="480">
        <v>3070331.64</v>
      </c>
      <c r="M125" s="480">
        <v>2742107.21</v>
      </c>
      <c r="N125" s="480">
        <f t="shared" si="5"/>
        <v>5812438.8499999996</v>
      </c>
      <c r="O125" s="480">
        <v>2796760</v>
      </c>
      <c r="P125" s="480">
        <v>3079631</v>
      </c>
      <c r="Q125" s="480">
        <f t="shared" si="6"/>
        <v>5876391</v>
      </c>
      <c r="R125" s="480">
        <f t="shared" si="7"/>
        <v>-63952.150000000373</v>
      </c>
    </row>
    <row r="126" spans="1:18" hidden="1">
      <c r="A126"/>
      <c r="B126"/>
      <c r="C126"/>
      <c r="D126"/>
      <c r="E126"/>
      <c r="G126" s="1020"/>
      <c r="H126" s="1020"/>
      <c r="I126" s="1020"/>
      <c r="J126" s="1020"/>
      <c r="K126" s="308" t="s">
        <v>141</v>
      </c>
      <c r="L126" s="480">
        <v>2203511.87</v>
      </c>
      <c r="M126" s="480">
        <v>2270836.0299999998</v>
      </c>
      <c r="N126" s="480">
        <f t="shared" si="5"/>
        <v>4474347.9000000004</v>
      </c>
      <c r="O126" s="480">
        <v>1864767</v>
      </c>
      <c r="P126" s="480">
        <v>1662581</v>
      </c>
      <c r="Q126" s="480">
        <f t="shared" si="6"/>
        <v>3527348</v>
      </c>
      <c r="R126" s="480">
        <f t="shared" si="7"/>
        <v>946999.90000000037</v>
      </c>
    </row>
    <row r="127" spans="1:18" hidden="1">
      <c r="A127"/>
      <c r="B127"/>
      <c r="C127"/>
      <c r="D127"/>
      <c r="E127"/>
      <c r="G127" s="1020"/>
      <c r="H127" s="1020"/>
      <c r="I127" s="1020"/>
      <c r="J127" s="1020"/>
      <c r="K127" s="308" t="s">
        <v>142</v>
      </c>
      <c r="L127" s="480">
        <v>-578808.68000000005</v>
      </c>
      <c r="M127" s="480">
        <v>-329135.21999999997</v>
      </c>
      <c r="N127" s="480">
        <f t="shared" si="5"/>
        <v>-907943.9</v>
      </c>
      <c r="O127" s="480">
        <v>-173824</v>
      </c>
      <c r="P127" s="480">
        <v>-226444</v>
      </c>
      <c r="Q127" s="480">
        <f t="shared" si="6"/>
        <v>-400268</v>
      </c>
      <c r="R127" s="480">
        <f t="shared" si="7"/>
        <v>-507675.9</v>
      </c>
    </row>
    <row r="128" spans="1:18" hidden="1">
      <c r="G128" s="1020"/>
      <c r="H128" s="1020"/>
      <c r="I128" s="1020"/>
      <c r="J128" s="1020"/>
      <c r="K128" s="316" t="s">
        <v>475</v>
      </c>
      <c r="L128" s="481">
        <f>SUM(L121:L127)</f>
        <v>46073746.721772969</v>
      </c>
      <c r="M128" s="481">
        <f t="shared" ref="M128" si="8">SUM(M121:M127)</f>
        <v>45714173.891772978</v>
      </c>
      <c r="N128" s="481">
        <f>SUM(N121:O127)</f>
        <v>135134208.61354595</v>
      </c>
      <c r="O128" s="481">
        <f>SUM(O121:O127)</f>
        <v>43346288</v>
      </c>
      <c r="P128" s="481">
        <f>SUM(P121:P127)</f>
        <v>43374959</v>
      </c>
      <c r="Q128" s="481">
        <f>SUM(Q121:Q127)</f>
        <v>86721247</v>
      </c>
      <c r="R128" s="481">
        <f>SUM(R121:R127)</f>
        <v>5066673.6135459561</v>
      </c>
    </row>
    <row r="129" spans="11:18" hidden="1">
      <c r="K129" s="378" t="s">
        <v>182</v>
      </c>
      <c r="L129" s="482">
        <v>0.9797032</v>
      </c>
      <c r="M129" s="482">
        <v>0.9797032</v>
      </c>
      <c r="N129" s="482"/>
      <c r="O129" s="482">
        <v>0.9797032</v>
      </c>
      <c r="P129" s="482">
        <v>0.9797032</v>
      </c>
    </row>
    <row r="130" spans="11:18" hidden="1">
      <c r="K130" s="389" t="s">
        <v>476</v>
      </c>
      <c r="L130" s="484">
        <v>45138597.099310488</v>
      </c>
      <c r="M130" s="484">
        <v>44786322.447126403</v>
      </c>
      <c r="N130" s="484">
        <f t="shared" ref="N130" si="9">L130+M130</f>
        <v>89924919.546436891</v>
      </c>
      <c r="O130" s="484">
        <f>O128*O129</f>
        <v>42466497.061721601</v>
      </c>
      <c r="P130" s="484">
        <f>P128*P129</f>
        <v>42494586.1321688</v>
      </c>
      <c r="Q130" s="484">
        <f>O130+P130</f>
        <v>84961083.193890393</v>
      </c>
      <c r="R130" s="484">
        <f t="shared" ref="R130" si="10">N130-Q130</f>
        <v>4963836.3525464982</v>
      </c>
    </row>
    <row r="131" spans="11:18" hidden="1">
      <c r="K131" s="471"/>
      <c r="L131" s="480"/>
      <c r="M131" s="480"/>
      <c r="N131" s="480"/>
      <c r="O131" s="480"/>
      <c r="P131" s="480"/>
      <c r="Q131" s="480"/>
      <c r="R131" s="480"/>
    </row>
    <row r="132" spans="11:18" hidden="1">
      <c r="K132" s="389" t="s">
        <v>126</v>
      </c>
      <c r="L132" s="480">
        <v>14229198.630000001</v>
      </c>
      <c r="M132" s="480">
        <v>12249674.02</v>
      </c>
      <c r="N132" s="480">
        <f t="shared" ref="N132" si="11">L132+M132</f>
        <v>26478872.649999999</v>
      </c>
      <c r="O132" s="480">
        <f>L132</f>
        <v>14229198.630000001</v>
      </c>
      <c r="P132" s="480">
        <f>M132</f>
        <v>12249674.02</v>
      </c>
      <c r="Q132" s="480">
        <f>O132+P132</f>
        <v>26478872.649999999</v>
      </c>
      <c r="R132" s="480">
        <f t="shared" ref="R132" si="12">N132-Q132</f>
        <v>0</v>
      </c>
    </row>
    <row r="133" spans="11:18" hidden="1">
      <c r="L133" s="489"/>
      <c r="M133" s="489"/>
      <c r="N133" s="489"/>
      <c r="O133" s="489"/>
      <c r="P133" s="489"/>
      <c r="Q133" s="489"/>
      <c r="R133" s="489"/>
    </row>
    <row r="134" spans="11:18" ht="13.5" hidden="1" thickBot="1">
      <c r="K134" s="438" t="s">
        <v>104</v>
      </c>
      <c r="L134" s="486">
        <f>L130+L132</f>
        <v>59367795.72931049</v>
      </c>
      <c r="M134" s="486">
        <f t="shared" ref="M134:Q134" si="13">M130+M132</f>
        <v>57035996.467126399</v>
      </c>
      <c r="N134" s="486">
        <f t="shared" si="13"/>
        <v>116403792.19643688</v>
      </c>
      <c r="O134" s="486">
        <f t="shared" si="13"/>
        <v>56695695.691721603</v>
      </c>
      <c r="P134" s="486">
        <f t="shared" si="13"/>
        <v>54744260.152168795</v>
      </c>
      <c r="Q134" s="486">
        <f t="shared" si="13"/>
        <v>111439955.8438904</v>
      </c>
      <c r="R134" s="486">
        <f t="shared" ref="R134" si="14">N134-Q134</f>
        <v>4963836.3525464833</v>
      </c>
    </row>
    <row r="135" spans="11:18" hidden="1"/>
    <row r="136" spans="11:18" hidden="1"/>
    <row r="137" spans="11:18" hidden="1"/>
    <row r="138" spans="11:18" hidden="1"/>
    <row r="139" spans="11:18" hidden="1"/>
    <row r="140" spans="11:18" hidden="1"/>
    <row r="141" spans="11:18" hidden="1"/>
    <row r="142" spans="11:18" hidden="1"/>
    <row r="143" spans="11:18" hidden="1"/>
    <row r="144" spans="11:18" hidden="1"/>
    <row r="145" hidden="1"/>
  </sheetData>
  <mergeCells count="17">
    <mergeCell ref="A85:E85"/>
    <mergeCell ref="A3:E3"/>
    <mergeCell ref="G14:J17"/>
    <mergeCell ref="A20:E20"/>
    <mergeCell ref="A33:E33"/>
    <mergeCell ref="G44:J47"/>
    <mergeCell ref="A51:E51"/>
    <mergeCell ref="H53:H54"/>
    <mergeCell ref="H55:H56"/>
    <mergeCell ref="A73:E73"/>
    <mergeCell ref="H75:H76"/>
    <mergeCell ref="H77:H78"/>
    <mergeCell ref="G96:J99"/>
    <mergeCell ref="A102:E102"/>
    <mergeCell ref="H104:H105"/>
    <mergeCell ref="H106:H107"/>
    <mergeCell ref="G125:J128"/>
  </mergeCells>
  <printOptions horizontalCentered="1"/>
  <pageMargins left="0.45" right="0.45" top="0.75" bottom="0.75" header="0.3" footer="0.3"/>
  <pageSetup paperSize="5" scale="75" orientation="landscape" r:id="rId1"/>
  <headerFooter>
    <oddHeader xml:space="preserve">&amp;CMonthly P/L and BS Variances
</oddHeader>
    <oddFooter>&amp;CCapacity&amp;RPage &amp;P of &amp;N</oddFooter>
  </headerFooter>
  <rowBreaks count="2" manualBreakCount="2">
    <brk id="29" max="16383" man="1"/>
    <brk id="8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5"/>
  <sheetViews>
    <sheetView zoomScaleNormal="100" zoomScaleSheetLayoutView="78" workbookViewId="0">
      <selection activeCell="D8" sqref="D8"/>
    </sheetView>
  </sheetViews>
  <sheetFormatPr defaultColWidth="9.33203125" defaultRowHeight="12.75"/>
  <cols>
    <col min="1" max="1" width="12.33203125" style="411" customWidth="1"/>
    <col min="2" max="2" width="9.1640625" style="411" bestFit="1" customWidth="1"/>
    <col min="3" max="4" width="18.83203125" style="412" customWidth="1"/>
    <col min="5" max="5" width="18.83203125" style="411" customWidth="1"/>
    <col min="6" max="6" width="2" style="411" customWidth="1"/>
    <col min="7" max="7" width="14" style="411" bestFit="1" customWidth="1"/>
    <col min="8" max="8" width="17.5" style="411" customWidth="1"/>
    <col min="9" max="9" width="6.33203125" style="411" bestFit="1" customWidth="1"/>
    <col min="10" max="10" width="3.1640625" style="411" customWidth="1"/>
    <col min="11" max="11" width="54.33203125" style="438" bestFit="1" customWidth="1"/>
    <col min="12" max="13" width="17.1640625" style="411" customWidth="1"/>
    <col min="14" max="14" width="16.1640625" style="411" bestFit="1" customWidth="1"/>
    <col min="15" max="15" width="18.33203125" style="411" bestFit="1" customWidth="1"/>
    <col min="16" max="16" width="16.83203125" style="411" bestFit="1" customWidth="1"/>
    <col min="17" max="17" width="15.5" style="411" bestFit="1" customWidth="1"/>
    <col min="18" max="18" width="15.1640625" style="411" bestFit="1" customWidth="1"/>
    <col min="19" max="16384" width="9.33203125" style="411"/>
  </cols>
  <sheetData>
    <row r="1" spans="1:15">
      <c r="A1" s="464" t="s">
        <v>482</v>
      </c>
      <c r="B1" s="462"/>
      <c r="E1" s="462"/>
      <c r="F1" s="462"/>
      <c r="G1" s="462"/>
      <c r="H1" s="462"/>
      <c r="I1" s="462"/>
      <c r="J1" s="462"/>
      <c r="K1" s="413"/>
      <c r="L1" s="415">
        <f>C4</f>
        <v>2017</v>
      </c>
      <c r="M1" s="415">
        <f>D4</f>
        <v>0</v>
      </c>
      <c r="N1" s="478" t="s">
        <v>122</v>
      </c>
      <c r="O1" s="462"/>
    </row>
    <row r="2" spans="1:15" ht="13.5" thickBot="1">
      <c r="A2" s="464"/>
      <c r="B2" s="462"/>
      <c r="E2" s="462"/>
      <c r="F2" s="462"/>
      <c r="G2" s="462"/>
      <c r="H2" s="462"/>
      <c r="I2" s="462"/>
      <c r="J2" s="462"/>
      <c r="K2" s="512" t="s">
        <v>488</v>
      </c>
      <c r="L2" s="478" t="str">
        <f>C5</f>
        <v>SEPT</v>
      </c>
      <c r="M2" s="478" t="str">
        <f>D5</f>
        <v>SEPT</v>
      </c>
      <c r="N2" s="478"/>
      <c r="O2" s="462"/>
    </row>
    <row r="3" spans="1:15">
      <c r="A3" s="1016" t="s">
        <v>461</v>
      </c>
      <c r="B3" s="1017"/>
      <c r="C3" s="1017"/>
      <c r="D3" s="1017"/>
      <c r="E3" s="1018"/>
      <c r="F3" s="463"/>
      <c r="G3" s="414" t="s">
        <v>462</v>
      </c>
      <c r="H3" s="462"/>
      <c r="I3" s="462"/>
      <c r="J3" s="462"/>
      <c r="K3" s="308" t="s">
        <v>341</v>
      </c>
      <c r="L3" s="479">
        <f>TRUE_UP!P10</f>
        <v>0</v>
      </c>
      <c r="M3" s="479">
        <f>'TU 2014'!P10</f>
        <v>18065229.109999999</v>
      </c>
      <c r="N3" s="479">
        <f>L3-M3</f>
        <v>-18065229.109999999</v>
      </c>
      <c r="O3" s="462"/>
    </row>
    <row r="4" spans="1:15">
      <c r="A4" s="464" t="s">
        <v>477</v>
      </c>
      <c r="B4" s="465"/>
      <c r="C4" s="415">
        <f>TRUE_UP!I129</f>
        <v>2017</v>
      </c>
      <c r="D4" s="415">
        <f>'TU 2014'!H111</f>
        <v>0</v>
      </c>
      <c r="E4" s="466"/>
      <c r="F4" s="467"/>
      <c r="G4" s="416" t="str">
        <f>C5</f>
        <v>SEPT</v>
      </c>
      <c r="H4" s="415">
        <f>C4</f>
        <v>2017</v>
      </c>
      <c r="I4" s="462"/>
      <c r="J4" s="462"/>
      <c r="K4" s="308" t="s">
        <v>342</v>
      </c>
      <c r="L4" s="480">
        <f>TRUE_UP!P12</f>
        <v>0</v>
      </c>
      <c r="M4" s="480">
        <f>'TU 2014'!P12</f>
        <v>23639374.73</v>
      </c>
      <c r="N4" s="480">
        <f t="shared" ref="N4:N9" si="0">L4-M4</f>
        <v>-23639374.73</v>
      </c>
      <c r="O4" s="462"/>
    </row>
    <row r="5" spans="1:15">
      <c r="A5" s="588">
        <v>5111000</v>
      </c>
      <c r="B5" s="589" t="s">
        <v>478</v>
      </c>
      <c r="C5" s="416" t="s">
        <v>553</v>
      </c>
      <c r="D5" s="416" t="str">
        <f>C5</f>
        <v>SEPT</v>
      </c>
      <c r="E5" s="417" t="s">
        <v>122</v>
      </c>
      <c r="F5" s="418"/>
      <c r="G5" s="414" t="s">
        <v>463</v>
      </c>
      <c r="H5" s="414"/>
      <c r="I5" s="599" t="e">
        <f>C10/1000000</f>
        <v>#REF!</v>
      </c>
      <c r="J5" s="462" t="s">
        <v>401</v>
      </c>
      <c r="K5" s="308" t="s">
        <v>99</v>
      </c>
      <c r="L5" s="480" t="e">
        <f>TRUE_UP!P20</f>
        <v>#REF!</v>
      </c>
      <c r="M5" s="480">
        <f>'TU 2014'!P14</f>
        <v>-743251</v>
      </c>
      <c r="N5" s="480" t="e">
        <f t="shared" si="0"/>
        <v>#REF!</v>
      </c>
      <c r="O5" s="462"/>
    </row>
    <row r="6" spans="1:15">
      <c r="A6" s="468">
        <v>4174100</v>
      </c>
      <c r="B6" s="469" t="s">
        <v>479</v>
      </c>
      <c r="C6" s="418"/>
      <c r="D6" s="418"/>
      <c r="E6" s="466"/>
      <c r="F6" s="467"/>
      <c r="G6" s="414" t="s">
        <v>464</v>
      </c>
      <c r="H6" s="414"/>
      <c r="I6" s="419" t="e">
        <f>C9/1000000</f>
        <v>#REF!</v>
      </c>
      <c r="J6" s="462" t="s">
        <v>401</v>
      </c>
      <c r="K6" s="308" t="s">
        <v>139</v>
      </c>
      <c r="L6" s="480" t="e">
        <f>TRUE_UP!P22</f>
        <v>#REF!</v>
      </c>
      <c r="M6" s="480">
        <f>'TU 2014'!P16</f>
        <v>-312836.5376747722</v>
      </c>
      <c r="N6" s="480" t="e">
        <f t="shared" si="0"/>
        <v>#REF!</v>
      </c>
      <c r="O6" s="462"/>
    </row>
    <row r="7" spans="1:15">
      <c r="A7" s="420" t="s">
        <v>459</v>
      </c>
      <c r="B7" s="421"/>
      <c r="C7" s="422">
        <f>TRUE_UP!P49</f>
        <v>0</v>
      </c>
      <c r="D7" s="422">
        <f>'TU 2014'!P37</f>
        <v>0</v>
      </c>
      <c r="E7" s="423">
        <f>C7-D7</f>
        <v>0</v>
      </c>
      <c r="F7" s="422"/>
      <c r="G7" s="414" t="s">
        <v>465</v>
      </c>
      <c r="H7" s="414"/>
      <c r="I7" s="419">
        <f>C7/1000000</f>
        <v>0</v>
      </c>
      <c r="J7" s="462" t="s">
        <v>401</v>
      </c>
      <c r="K7" s="308" t="s">
        <v>140</v>
      </c>
      <c r="L7" s="480">
        <f>TRUE_UP!P26</f>
        <v>302789.37870876415</v>
      </c>
      <c r="M7" s="480">
        <f>'TU 2014'!P20</f>
        <v>3547149.2596905008</v>
      </c>
      <c r="N7" s="480">
        <f t="shared" si="0"/>
        <v>-3244359.8809817368</v>
      </c>
      <c r="O7" s="462"/>
    </row>
    <row r="8" spans="1:15">
      <c r="A8" s="420"/>
      <c r="B8" s="421"/>
      <c r="C8" s="465"/>
      <c r="D8" s="465"/>
      <c r="E8" s="470"/>
      <c r="F8" s="422"/>
      <c r="G8" s="414"/>
      <c r="H8" s="414"/>
      <c r="I8" s="424"/>
      <c r="J8" s="462"/>
      <c r="K8" s="308" t="s">
        <v>141</v>
      </c>
      <c r="L8" s="480">
        <f>TRUE_UP!P32</f>
        <v>0</v>
      </c>
      <c r="M8" s="480">
        <f>'TU 2014'!P22</f>
        <v>2073352.15</v>
      </c>
      <c r="N8" s="480">
        <f t="shared" si="0"/>
        <v>-2073352.15</v>
      </c>
      <c r="O8" s="462"/>
    </row>
    <row r="9" spans="1:15">
      <c r="A9" s="420" t="s">
        <v>460</v>
      </c>
      <c r="B9" s="421"/>
      <c r="C9" s="422" t="e">
        <f>TRUE_UP!P47</f>
        <v>#REF!</v>
      </c>
      <c r="D9" s="422">
        <f>'TU 2014'!P35</f>
        <v>0</v>
      </c>
      <c r="E9" s="423" t="e">
        <f>C9-D9</f>
        <v>#REF!</v>
      </c>
      <c r="F9" s="422"/>
      <c r="G9" s="414" t="s">
        <v>466</v>
      </c>
      <c r="H9" s="414"/>
      <c r="I9" s="424"/>
      <c r="J9" s="462"/>
      <c r="K9" s="308" t="s">
        <v>142</v>
      </c>
      <c r="L9" s="480">
        <f>TRUE_UP!P34</f>
        <v>0</v>
      </c>
      <c r="M9" s="480">
        <f>'TU 2014'!P24</f>
        <v>124861.41439283804</v>
      </c>
      <c r="N9" s="480">
        <f t="shared" si="0"/>
        <v>-124861.41439283804</v>
      </c>
      <c r="O9" s="462"/>
    </row>
    <row r="10" spans="1:15">
      <c r="A10" s="420" t="s">
        <v>467</v>
      </c>
      <c r="B10" s="421"/>
      <c r="C10" s="425" t="e">
        <f>C7-C9</f>
        <v>#REF!</v>
      </c>
      <c r="D10" s="425">
        <f>D7-D9</f>
        <v>0</v>
      </c>
      <c r="E10" s="426" t="e">
        <f>E7-E9</f>
        <v>#REF!</v>
      </c>
      <c r="F10" s="422"/>
      <c r="G10" s="416" t="str">
        <f>D5</f>
        <v>SEPT</v>
      </c>
      <c r="H10" s="415">
        <f>D4</f>
        <v>0</v>
      </c>
      <c r="I10" s="462"/>
      <c r="J10" s="462"/>
      <c r="K10" s="316" t="s">
        <v>475</v>
      </c>
      <c r="L10" s="481" t="e">
        <f>SUM(L3:L9)</f>
        <v>#REF!</v>
      </c>
      <c r="M10" s="481">
        <f>SUM(M3:M9)</f>
        <v>46393879.12640857</v>
      </c>
      <c r="N10" s="481" t="e">
        <f>SUM(N3:P9)</f>
        <v>#REF!</v>
      </c>
      <c r="O10" s="462"/>
    </row>
    <row r="11" spans="1:15">
      <c r="A11" s="420" t="s">
        <v>205</v>
      </c>
      <c r="B11" s="421"/>
      <c r="C11" s="422" t="e">
        <f>TRUE_UP!P62</f>
        <v>#REF!</v>
      </c>
      <c r="D11" s="422">
        <f>'TU 2014'!P50</f>
        <v>0</v>
      </c>
      <c r="E11" s="423" t="e">
        <f>C11-D11</f>
        <v>#REF!</v>
      </c>
      <c r="F11" s="422"/>
      <c r="G11" s="414" t="str">
        <f>G5</f>
        <v>Current Month Over/(Under) of</v>
      </c>
      <c r="H11" s="414"/>
      <c r="I11" s="419">
        <f>D10/1000000</f>
        <v>0</v>
      </c>
      <c r="J11" s="462" t="s">
        <v>401</v>
      </c>
      <c r="K11" s="378" t="s">
        <v>182</v>
      </c>
      <c r="L11" s="482">
        <f>TRUE_UP!P40</f>
        <v>0</v>
      </c>
      <c r="M11" s="483">
        <f>'TU 2014'!P28</f>
        <v>-241058.65000000002</v>
      </c>
      <c r="N11" s="483"/>
      <c r="O11" s="462"/>
    </row>
    <row r="12" spans="1:15">
      <c r="A12" s="420" t="s">
        <v>468</v>
      </c>
      <c r="B12" s="421"/>
      <c r="C12" s="427" t="e">
        <f>SUM(C10:C11)</f>
        <v>#REF!</v>
      </c>
      <c r="D12" s="427">
        <f>SUM(D10:D11)</f>
        <v>0</v>
      </c>
      <c r="E12" s="428" t="e">
        <f>C12-D12</f>
        <v>#REF!</v>
      </c>
      <c r="F12" s="422"/>
      <c r="G12" s="414" t="s">
        <v>464</v>
      </c>
      <c r="H12" s="414"/>
      <c r="I12" s="419">
        <f>D9/1000000</f>
        <v>0</v>
      </c>
      <c r="J12" s="462" t="s">
        <v>401</v>
      </c>
      <c r="K12" s="389" t="s">
        <v>476</v>
      </c>
      <c r="L12" s="484" t="e">
        <f>L10*L11</f>
        <v>#REF!</v>
      </c>
      <c r="M12" s="484">
        <f>M10*M11</f>
        <v>-11183645870475.23</v>
      </c>
      <c r="N12" s="484" t="e">
        <f>L12-M12</f>
        <v>#REF!</v>
      </c>
      <c r="O12" s="462"/>
    </row>
    <row r="13" spans="1:15">
      <c r="A13" s="420"/>
      <c r="B13" s="421"/>
      <c r="C13" s="431"/>
      <c r="D13" s="431"/>
      <c r="E13" s="459"/>
      <c r="F13" s="462"/>
      <c r="G13" s="414" t="s">
        <v>465</v>
      </c>
      <c r="H13" s="414"/>
      <c r="I13" s="419">
        <f>D7/1000000</f>
        <v>0</v>
      </c>
      <c r="J13" s="462" t="s">
        <v>401</v>
      </c>
      <c r="K13" s="471"/>
      <c r="L13" s="480"/>
      <c r="M13" s="480"/>
      <c r="N13" s="480"/>
      <c r="O13" s="462"/>
    </row>
    <row r="14" spans="1:15" ht="12.75" customHeight="1" thickBot="1">
      <c r="A14" s="458"/>
      <c r="B14" s="418"/>
      <c r="C14" s="431"/>
      <c r="D14" s="431"/>
      <c r="E14" s="459"/>
      <c r="F14" s="431"/>
      <c r="G14" s="1019" t="s">
        <v>487</v>
      </c>
      <c r="H14" s="1020"/>
      <c r="I14" s="1020"/>
      <c r="J14" s="1020"/>
      <c r="K14" s="389" t="s">
        <v>126</v>
      </c>
      <c r="L14" s="480">
        <f>TRUE_UP!P44</f>
        <v>0</v>
      </c>
      <c r="M14" s="480">
        <f>'TU 2014'!P32</f>
        <v>0.95206884000000003</v>
      </c>
      <c r="N14" s="480">
        <f>L14-M14</f>
        <v>-0.95206884000000003</v>
      </c>
    </row>
    <row r="15" spans="1:15">
      <c r="A15" s="472"/>
      <c r="B15" s="467"/>
      <c r="C15" s="460"/>
      <c r="D15" s="460"/>
      <c r="E15" s="466"/>
      <c r="F15" s="462"/>
      <c r="G15" s="1020"/>
      <c r="H15" s="1020"/>
      <c r="I15" s="1020"/>
      <c r="J15" s="1020"/>
      <c r="L15" s="489"/>
      <c r="M15" s="490"/>
      <c r="N15" s="491"/>
      <c r="O15" s="485" t="s">
        <v>473</v>
      </c>
    </row>
    <row r="16" spans="1:15" ht="12.75" customHeight="1" thickBot="1">
      <c r="A16" s="472"/>
      <c r="B16" s="467"/>
      <c r="C16" s="460"/>
      <c r="D16" s="460"/>
      <c r="E16" s="466"/>
      <c r="F16" s="462"/>
      <c r="G16" s="1020"/>
      <c r="H16" s="1020"/>
      <c r="I16" s="1020"/>
      <c r="J16" s="1020"/>
      <c r="K16" s="378" t="s">
        <v>104</v>
      </c>
      <c r="L16" s="486" t="e">
        <f>L12+L14</f>
        <v>#REF!</v>
      </c>
      <c r="M16" s="486">
        <f>M12+M14</f>
        <v>-11183645870474.279</v>
      </c>
      <c r="N16" s="486" t="e">
        <f>N12+N14</f>
        <v>#REF!</v>
      </c>
      <c r="O16" s="487" t="e">
        <f>E9</f>
        <v>#REF!</v>
      </c>
    </row>
    <row r="17" spans="1:15" ht="13.5" thickBot="1">
      <c r="A17" s="473"/>
      <c r="B17" s="474"/>
      <c r="C17" s="461"/>
      <c r="D17" s="461"/>
      <c r="E17" s="475"/>
      <c r="F17" s="462"/>
      <c r="G17" s="1020"/>
      <c r="H17" s="1020"/>
      <c r="I17" s="1020"/>
      <c r="J17" s="1020"/>
      <c r="K17" s="471"/>
      <c r="L17" s="398"/>
      <c r="M17" s="398"/>
      <c r="N17" s="398"/>
      <c r="O17" s="488" t="e">
        <f>ROUND(N16,0)=ROUND(O16,0)</f>
        <v>#REF!</v>
      </c>
    </row>
    <row r="18" spans="1:15">
      <c r="A18" s="462"/>
      <c r="B18" s="462"/>
      <c r="E18" s="462"/>
      <c r="F18" s="462"/>
      <c r="G18" s="462"/>
      <c r="H18" s="462"/>
      <c r="I18" s="462"/>
      <c r="J18" s="462"/>
      <c r="K18" s="367"/>
      <c r="L18" s="398"/>
      <c r="M18" s="398"/>
      <c r="N18" s="398"/>
      <c r="O18" s="462"/>
    </row>
    <row r="19" spans="1:15" ht="13.5" thickBot="1">
      <c r="A19" s="462"/>
      <c r="B19" s="462"/>
      <c r="E19" s="462"/>
      <c r="F19" s="462"/>
      <c r="G19" s="462"/>
      <c r="H19" s="462"/>
      <c r="I19" s="462"/>
      <c r="J19" s="462"/>
      <c r="K19" s="471"/>
      <c r="L19" s="398"/>
      <c r="M19" s="398"/>
      <c r="N19" s="398"/>
      <c r="O19" s="398"/>
    </row>
    <row r="20" spans="1:15">
      <c r="A20" s="1016" t="s">
        <v>469</v>
      </c>
      <c r="B20" s="1021"/>
      <c r="C20" s="1021"/>
      <c r="D20" s="1021"/>
      <c r="E20" s="1022"/>
      <c r="F20" s="432"/>
      <c r="G20" s="414" t="s">
        <v>470</v>
      </c>
      <c r="H20" s="462"/>
      <c r="I20" s="476"/>
      <c r="J20" s="462"/>
      <c r="K20" s="367"/>
      <c r="L20" s="398"/>
      <c r="M20" s="398"/>
      <c r="N20" s="398"/>
      <c r="O20" s="462"/>
    </row>
    <row r="21" spans="1:15">
      <c r="A21" s="464" t="s">
        <v>477</v>
      </c>
      <c r="B21" s="465"/>
      <c r="C21" s="415">
        <f>C4</f>
        <v>2017</v>
      </c>
      <c r="D21" s="415">
        <f>TRUE_UP!H8</f>
        <v>2017</v>
      </c>
      <c r="E21" s="466"/>
      <c r="F21" s="463"/>
      <c r="G21" s="414" t="s">
        <v>471</v>
      </c>
      <c r="H21" s="414"/>
      <c r="I21" s="424"/>
      <c r="J21" s="462"/>
      <c r="K21" s="471"/>
      <c r="L21" s="398"/>
      <c r="M21" s="398"/>
      <c r="N21" s="398"/>
      <c r="O21" s="462"/>
    </row>
    <row r="22" spans="1:15">
      <c r="A22" s="588">
        <v>2510500</v>
      </c>
      <c r="B22" s="589" t="s">
        <v>480</v>
      </c>
      <c r="C22" s="418" t="str">
        <f>C5</f>
        <v>SEPT</v>
      </c>
      <c r="D22" s="418" t="s">
        <v>77</v>
      </c>
      <c r="E22" s="417" t="s">
        <v>122</v>
      </c>
      <c r="F22" s="467"/>
      <c r="G22" s="414" t="str">
        <f>G5</f>
        <v>Current Month Over/(Under) of</v>
      </c>
      <c r="H22" s="462"/>
      <c r="I22" s="419" t="e">
        <f>I5</f>
        <v>#REF!</v>
      </c>
      <c r="J22" s="462" t="s">
        <v>401</v>
      </c>
      <c r="K22" s="367"/>
      <c r="L22" s="462"/>
      <c r="M22" s="462"/>
      <c r="N22" s="462"/>
      <c r="O22" s="462"/>
    </row>
    <row r="23" spans="1:15">
      <c r="A23" s="468">
        <v>3327200</v>
      </c>
      <c r="B23" s="469" t="s">
        <v>481</v>
      </c>
      <c r="C23" s="418"/>
      <c r="D23" s="418"/>
      <c r="E23" s="466"/>
      <c r="F23" s="418"/>
      <c r="G23" s="414" t="str">
        <f>G6</f>
        <v>due to expenses of</v>
      </c>
      <c r="H23" s="414"/>
      <c r="I23" s="419" t="e">
        <f>I6</f>
        <v>#REF!</v>
      </c>
      <c r="J23" s="462" t="s">
        <v>401</v>
      </c>
      <c r="K23" s="378"/>
      <c r="L23" s="462"/>
      <c r="M23" s="462"/>
      <c r="N23" s="462"/>
      <c r="O23" s="462"/>
    </row>
    <row r="24" spans="1:15">
      <c r="A24" s="420" t="s">
        <v>472</v>
      </c>
      <c r="B24" s="421"/>
      <c r="C24" s="422" t="e">
        <f>D28</f>
        <v>#REF!</v>
      </c>
      <c r="D24" s="422" t="e">
        <f>TRUE_UP!N75</f>
        <v>#REF!</v>
      </c>
      <c r="E24" s="433" t="s">
        <v>102</v>
      </c>
      <c r="F24" s="467"/>
      <c r="G24" s="414" t="str">
        <f>G7</f>
        <v xml:space="preserve">compared to billed revenues of </v>
      </c>
      <c r="H24" s="414"/>
      <c r="I24" s="419">
        <f>I7</f>
        <v>0</v>
      </c>
      <c r="J24" s="462" t="s">
        <v>401</v>
      </c>
      <c r="K24" s="378"/>
      <c r="L24" s="477"/>
      <c r="M24" s="462"/>
      <c r="N24" s="462"/>
      <c r="O24" s="462"/>
    </row>
    <row r="25" spans="1:15">
      <c r="A25" s="420"/>
      <c r="B25" s="421"/>
      <c r="C25" s="422"/>
      <c r="D25" s="422"/>
      <c r="E25" s="423"/>
      <c r="F25" s="422"/>
      <c r="G25" s="462"/>
      <c r="H25" s="462"/>
      <c r="I25" s="476"/>
      <c r="J25" s="462"/>
      <c r="K25" s="471"/>
      <c r="L25" s="462"/>
      <c r="M25" s="462"/>
      <c r="N25" s="462"/>
      <c r="O25" s="462"/>
    </row>
    <row r="26" spans="1:15">
      <c r="A26" s="420" t="s">
        <v>468</v>
      </c>
      <c r="B26" s="421"/>
      <c r="C26" s="434" t="e">
        <f>C12</f>
        <v>#REF!</v>
      </c>
      <c r="D26" s="422" t="e">
        <f>TRUE_UP!O76</f>
        <v>#REF!</v>
      </c>
      <c r="E26" s="435"/>
      <c r="F26" s="422"/>
      <c r="G26" s="462"/>
      <c r="H26" s="593"/>
      <c r="I26" s="462"/>
      <c r="J26" s="462"/>
      <c r="K26" s="367"/>
      <c r="L26" s="462"/>
      <c r="M26" s="462"/>
      <c r="N26" s="462"/>
      <c r="O26" s="462"/>
    </row>
    <row r="27" spans="1:15">
      <c r="A27" s="420"/>
      <c r="B27" s="421"/>
      <c r="C27" s="422"/>
      <c r="D27" s="422"/>
      <c r="E27" s="423"/>
      <c r="F27" s="434"/>
      <c r="G27" s="462"/>
      <c r="H27" s="593"/>
      <c r="I27" s="462"/>
      <c r="J27" s="462"/>
      <c r="K27" s="367"/>
      <c r="L27" s="462"/>
      <c r="M27" s="462"/>
      <c r="N27" s="462"/>
      <c r="O27" s="462"/>
    </row>
    <row r="28" spans="1:15" ht="13.5" thickBot="1">
      <c r="A28" s="429" t="s">
        <v>474</v>
      </c>
      <c r="B28" s="430"/>
      <c r="C28" s="436" t="e">
        <f>C24+C26</f>
        <v>#REF!</v>
      </c>
      <c r="D28" s="436" t="e">
        <f>D24+D26</f>
        <v>#REF!</v>
      </c>
      <c r="E28" s="437" t="e">
        <f>C28-D28</f>
        <v>#REF!</v>
      </c>
      <c r="F28" s="422"/>
      <c r="G28" s="462"/>
      <c r="H28" s="593"/>
      <c r="I28" s="462"/>
      <c r="J28" s="462"/>
      <c r="K28" s="471"/>
      <c r="L28" s="462"/>
      <c r="M28" s="462"/>
      <c r="N28" s="462"/>
      <c r="O28" s="462"/>
    </row>
    <row r="29" spans="1:15">
      <c r="A29" s="462"/>
      <c r="B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</row>
    <row r="30" spans="1:15" s="511" customFormat="1">
      <c r="A30" s="509"/>
      <c r="B30" s="509"/>
      <c r="C30" s="510"/>
      <c r="D30" s="510"/>
      <c r="E30" s="509"/>
      <c r="F30" s="509"/>
      <c r="G30" s="509"/>
      <c r="H30" s="509"/>
      <c r="I30" s="509"/>
      <c r="J30" s="509"/>
      <c r="K30" s="509"/>
      <c r="L30" s="509"/>
      <c r="M30" s="509"/>
      <c r="N30" s="509"/>
      <c r="O30" s="509"/>
    </row>
    <row r="31" spans="1:15">
      <c r="A31" s="462"/>
      <c r="B31" s="462"/>
      <c r="E31" s="462"/>
      <c r="F31" s="462"/>
      <c r="G31" s="462"/>
      <c r="H31" s="462"/>
      <c r="I31" s="462"/>
      <c r="J31" s="462"/>
      <c r="K31" s="413"/>
      <c r="L31" s="415">
        <f>C34</f>
        <v>2017</v>
      </c>
      <c r="M31" s="415">
        <f>D34</f>
        <v>0</v>
      </c>
      <c r="N31" s="478" t="s">
        <v>122</v>
      </c>
      <c r="O31" s="462"/>
    </row>
    <row r="32" spans="1:15" customFormat="1" ht="13.5" thickBot="1">
      <c r="A32" s="492" t="str">
        <f>A1</f>
        <v>CAPACITY COST RECOVERY</v>
      </c>
      <c r="C32" s="412"/>
      <c r="D32" s="492" t="s">
        <v>483</v>
      </c>
      <c r="K32" s="513" t="s">
        <v>489</v>
      </c>
      <c r="L32" s="478" t="str">
        <f>C35</f>
        <v>SEPT</v>
      </c>
      <c r="M32" s="478" t="str">
        <f>D35</f>
        <v>SEPT</v>
      </c>
      <c r="N32" s="478"/>
      <c r="O32" s="462"/>
    </row>
    <row r="33" spans="1:15" customFormat="1" ht="12.75" customHeight="1">
      <c r="A33" s="1023" t="s">
        <v>484</v>
      </c>
      <c r="B33" s="1024"/>
      <c r="C33" s="1024"/>
      <c r="D33" s="1024"/>
      <c r="E33" s="1025"/>
      <c r="G33" s="414" t="s">
        <v>462</v>
      </c>
      <c r="H33" s="462"/>
      <c r="I33" s="462"/>
      <c r="J33" s="462"/>
      <c r="K33" s="308" t="s">
        <v>341</v>
      </c>
      <c r="L33" s="479">
        <f>SUM(TRUE_UP!H10:P10)</f>
        <v>39120001.950000003</v>
      </c>
      <c r="M33" s="479">
        <f>SUM('TU 2014'!H10:P10)</f>
        <v>148172445.42000002</v>
      </c>
      <c r="N33" s="479">
        <f>L33-M33</f>
        <v>-109052443.47000001</v>
      </c>
      <c r="O33" s="462"/>
    </row>
    <row r="34" spans="1:15" customFormat="1" ht="12.75" customHeight="1">
      <c r="A34" s="464" t="s">
        <v>477</v>
      </c>
      <c r="B34" s="465"/>
      <c r="C34" s="415">
        <f>C4</f>
        <v>2017</v>
      </c>
      <c r="D34" s="415">
        <f>D4</f>
        <v>0</v>
      </c>
      <c r="E34" s="470"/>
      <c r="G34" s="416" t="str">
        <f>C35</f>
        <v>SEPT</v>
      </c>
      <c r="H34" s="415">
        <f>C34</f>
        <v>2017</v>
      </c>
      <c r="I34" s="462"/>
      <c r="J34" s="462"/>
      <c r="K34" s="308" t="s">
        <v>342</v>
      </c>
      <c r="L34" s="480">
        <f>SUM(TRUE_UP!H12:P12)</f>
        <v>1874040.0300000012</v>
      </c>
      <c r="M34" s="480">
        <f>SUM('TU 2014'!H12:P12)</f>
        <v>212267905.62999997</v>
      </c>
      <c r="N34" s="480">
        <f t="shared" ref="N34:N39" si="1">L34-M34</f>
        <v>-210393865.59999996</v>
      </c>
      <c r="O34" s="462"/>
    </row>
    <row r="35" spans="1:15" customFormat="1" ht="12.75" customHeight="1">
      <c r="A35" s="588">
        <f>A5</f>
        <v>5111000</v>
      </c>
      <c r="B35" s="589" t="str">
        <f>B5</f>
        <v>Def Exp</v>
      </c>
      <c r="C35" s="418" t="str">
        <f>C5</f>
        <v>SEPT</v>
      </c>
      <c r="D35" s="418" t="str">
        <f>C35</f>
        <v>SEPT</v>
      </c>
      <c r="E35" s="417" t="s">
        <v>122</v>
      </c>
      <c r="G35" s="414" t="s">
        <v>493</v>
      </c>
      <c r="H35" s="414"/>
      <c r="I35" s="419" t="e">
        <f>C40/1000000</f>
        <v>#REF!</v>
      </c>
      <c r="J35" s="462" t="s">
        <v>401</v>
      </c>
      <c r="K35" s="308" t="s">
        <v>99</v>
      </c>
      <c r="L35" s="480" t="e">
        <f>SUM(TRUE_UP!H20:P20)</f>
        <v>#REF!</v>
      </c>
      <c r="M35" s="480">
        <f>SUM('TU 2014'!H14:P14)</f>
        <v>-6689259</v>
      </c>
      <c r="N35" s="480" t="e">
        <f t="shared" si="1"/>
        <v>#REF!</v>
      </c>
      <c r="O35" s="462"/>
    </row>
    <row r="36" spans="1:15" customFormat="1" ht="12.75" customHeight="1">
      <c r="A36" s="468">
        <f>A6</f>
        <v>4174100</v>
      </c>
      <c r="B36" s="469" t="str">
        <f>B6</f>
        <v>Def Rev</v>
      </c>
      <c r="C36" s="418"/>
      <c r="D36" s="418"/>
      <c r="E36" s="470"/>
      <c r="G36" s="414" t="s">
        <v>464</v>
      </c>
      <c r="H36" s="414"/>
      <c r="I36" s="419" t="e">
        <f>C39/1000000</f>
        <v>#REF!</v>
      </c>
      <c r="J36" s="462" t="s">
        <v>401</v>
      </c>
      <c r="K36" s="308" t="s">
        <v>139</v>
      </c>
      <c r="L36" s="480" t="e">
        <f>SUM(TRUE_UP!H22:P22)</f>
        <v>#REF!</v>
      </c>
      <c r="M36" s="480">
        <f>SUM('TU 2014'!H16:P16)</f>
        <v>-3055356.4307408347</v>
      </c>
      <c r="N36" s="480" t="e">
        <f t="shared" si="1"/>
        <v>#REF!</v>
      </c>
      <c r="O36" s="462"/>
    </row>
    <row r="37" spans="1:15" customFormat="1" ht="12.75" customHeight="1">
      <c r="A37" s="420" t="s">
        <v>459</v>
      </c>
      <c r="B37" s="421"/>
      <c r="C37" s="422">
        <f>SUM(TRUE_UP!H49:P49)</f>
        <v>132858330.96831921</v>
      </c>
      <c r="D37" s="422">
        <f>SUM('TU 2014'!H37:P37)</f>
        <v>0</v>
      </c>
      <c r="E37" s="423">
        <f>C37-D37</f>
        <v>132858330.96831921</v>
      </c>
      <c r="G37" s="414" t="s">
        <v>465</v>
      </c>
      <c r="H37" s="414"/>
      <c r="I37" s="419">
        <f>C37/1000000</f>
        <v>132.85833096831919</v>
      </c>
      <c r="J37" s="462" t="s">
        <v>401</v>
      </c>
      <c r="K37" s="308" t="s">
        <v>140</v>
      </c>
      <c r="L37" s="480">
        <f>SUM(TRUE_UP!H26:P26)</f>
        <v>19552067.797822285</v>
      </c>
      <c r="M37" s="480">
        <f>SUM('TU 2014'!H20:P20)</f>
        <v>27033372.414526023</v>
      </c>
      <c r="N37" s="480">
        <f t="shared" si="1"/>
        <v>-7481304.6167037375</v>
      </c>
      <c r="O37" s="462"/>
    </row>
    <row r="38" spans="1:15" customFormat="1" ht="12.75" customHeight="1">
      <c r="A38" s="420"/>
      <c r="B38" s="421"/>
      <c r="C38" s="422"/>
      <c r="D38" s="422"/>
      <c r="E38" s="423"/>
      <c r="G38" s="414"/>
      <c r="H38" s="414"/>
      <c r="I38" s="424"/>
      <c r="J38" s="462"/>
      <c r="K38" s="308" t="s">
        <v>141</v>
      </c>
      <c r="L38" s="480">
        <f>SUM(TRUE_UP!H32:P32)</f>
        <v>930062.81</v>
      </c>
      <c r="M38" s="480">
        <f>SUM('TU 2014'!H22:P22)</f>
        <v>2760542.4299999997</v>
      </c>
      <c r="N38" s="480">
        <f t="shared" si="1"/>
        <v>-1830479.6199999996</v>
      </c>
      <c r="O38" s="462"/>
    </row>
    <row r="39" spans="1:15" customFormat="1" ht="12.75" customHeight="1">
      <c r="A39" s="420" t="s">
        <v>460</v>
      </c>
      <c r="B39" s="421"/>
      <c r="C39" s="422" t="e">
        <f>SUM(TRUE_UP!H47:P47)</f>
        <v>#REF!</v>
      </c>
      <c r="D39" s="422">
        <f>SUM('TU 2014'!H35:P35)</f>
        <v>0</v>
      </c>
      <c r="E39" s="423" t="e">
        <f>C39-D39</f>
        <v>#REF!</v>
      </c>
      <c r="G39" s="414" t="s">
        <v>466</v>
      </c>
      <c r="H39" s="414"/>
      <c r="I39" s="424"/>
      <c r="J39" s="462"/>
      <c r="K39" s="308" t="s">
        <v>142</v>
      </c>
      <c r="L39" s="480">
        <f>SUM(TRUE_UP!H34:P34)</f>
        <v>-4482228.2799999993</v>
      </c>
      <c r="M39" s="480">
        <f>SUM('TU 2014'!H24:P24)</f>
        <v>557487.09922695823</v>
      </c>
      <c r="N39" s="480">
        <f t="shared" si="1"/>
        <v>-5039715.3792269574</v>
      </c>
      <c r="O39" s="462"/>
    </row>
    <row r="40" spans="1:15" customFormat="1" ht="12.75" customHeight="1">
      <c r="A40" s="420" t="s">
        <v>467</v>
      </c>
      <c r="B40" s="421"/>
      <c r="C40" s="425" t="e">
        <f>C37-C39</f>
        <v>#REF!</v>
      </c>
      <c r="D40" s="425">
        <f>D37-D39</f>
        <v>0</v>
      </c>
      <c r="E40" s="426" t="e">
        <f>E38-E39</f>
        <v>#REF!</v>
      </c>
      <c r="G40" s="416" t="str">
        <f>D35</f>
        <v>SEPT</v>
      </c>
      <c r="H40" s="415">
        <f>D34</f>
        <v>0</v>
      </c>
      <c r="I40" s="462"/>
      <c r="J40" s="462"/>
      <c r="K40" s="316" t="s">
        <v>475</v>
      </c>
      <c r="L40" s="481" t="e">
        <f>SUM(L33:L39)</f>
        <v>#REF!</v>
      </c>
      <c r="M40" s="481">
        <f>SUM(M33:M39)</f>
        <v>381047137.56301212</v>
      </c>
      <c r="N40" s="481" t="e">
        <f>SUM(N33:P39)</f>
        <v>#REF!</v>
      </c>
      <c r="O40" s="462"/>
    </row>
    <row r="41" spans="1:15" customFormat="1" ht="12.75" customHeight="1">
      <c r="A41" s="420" t="s">
        <v>205</v>
      </c>
      <c r="B41" s="421"/>
      <c r="C41" s="422" t="e">
        <f>SUM(TRUE_UP!H62:P62)</f>
        <v>#REF!</v>
      </c>
      <c r="D41" s="422">
        <f>SUM('TU 2014'!H50:P50)</f>
        <v>0</v>
      </c>
      <c r="E41" s="423" t="e">
        <f>C41-D41</f>
        <v>#REF!</v>
      </c>
      <c r="G41" s="414" t="str">
        <f>G35</f>
        <v>YTD Over/(Under) of</v>
      </c>
      <c r="H41" s="414"/>
      <c r="I41" s="419">
        <f>D40/1000000</f>
        <v>0</v>
      </c>
      <c r="J41" s="462" t="s">
        <v>401</v>
      </c>
      <c r="K41" s="378" t="s">
        <v>182</v>
      </c>
      <c r="L41" s="482">
        <f>L11</f>
        <v>0</v>
      </c>
      <c r="M41" s="482">
        <f>M11</f>
        <v>-241058.65000000002</v>
      </c>
      <c r="N41" s="483"/>
      <c r="O41" s="462"/>
    </row>
    <row r="42" spans="1:15" customFormat="1" ht="12.75" customHeight="1">
      <c r="A42" s="420" t="s">
        <v>468</v>
      </c>
      <c r="B42" s="421"/>
      <c r="C42" s="427" t="e">
        <f>SUM(C40:C41)</f>
        <v>#REF!</v>
      </c>
      <c r="D42" s="427">
        <f>SUM(D40:D41)</f>
        <v>0</v>
      </c>
      <c r="E42" s="428" t="e">
        <f>C42-D42</f>
        <v>#REF!</v>
      </c>
      <c r="G42" s="414" t="s">
        <v>464</v>
      </c>
      <c r="H42" s="414"/>
      <c r="I42" s="419">
        <f>D39/1000000</f>
        <v>0</v>
      </c>
      <c r="J42" s="462" t="s">
        <v>401</v>
      </c>
      <c r="K42" s="389" t="s">
        <v>476</v>
      </c>
      <c r="L42" s="484" t="e">
        <f>L40*L41</f>
        <v>#REF!</v>
      </c>
      <c r="M42" s="484">
        <f>M40*M41</f>
        <v>-91854708567304</v>
      </c>
      <c r="N42" s="484" t="e">
        <f>L42-M42</f>
        <v>#REF!</v>
      </c>
      <c r="O42" s="462"/>
    </row>
    <row r="43" spans="1:15" customFormat="1" ht="12.75" customHeight="1">
      <c r="A43" s="420"/>
      <c r="B43" s="421"/>
      <c r="C43" s="431"/>
      <c r="D43" s="431"/>
      <c r="E43" s="459"/>
      <c r="G43" s="414" t="s">
        <v>465</v>
      </c>
      <c r="H43" s="414"/>
      <c r="I43" s="419">
        <f>D37/1000000</f>
        <v>0</v>
      </c>
      <c r="J43" s="462" t="s">
        <v>401</v>
      </c>
      <c r="K43" s="471"/>
      <c r="L43" s="480"/>
      <c r="M43" s="480"/>
      <c r="N43" s="480"/>
      <c r="O43" s="462"/>
    </row>
    <row r="44" spans="1:15" customFormat="1" ht="12.75" customHeight="1" thickBot="1">
      <c r="A44" s="458"/>
      <c r="B44" s="418"/>
      <c r="C44" s="431"/>
      <c r="D44" s="431"/>
      <c r="E44" s="459"/>
      <c r="G44" s="1019" t="s">
        <v>487</v>
      </c>
      <c r="H44" s="1020"/>
      <c r="I44" s="1020"/>
      <c r="J44" s="1020"/>
      <c r="K44" s="389" t="s">
        <v>126</v>
      </c>
      <c r="L44" s="480">
        <f>SUM(TRUE_UP!H44:P44)</f>
        <v>0</v>
      </c>
      <c r="M44" s="480">
        <f>SUM('TU 2014'!H32:P32)</f>
        <v>8.5686195600000001</v>
      </c>
      <c r="N44" s="480">
        <f>L44-M44</f>
        <v>-8.5686195600000001</v>
      </c>
      <c r="O44" s="411"/>
    </row>
    <row r="45" spans="1:15" customFormat="1" ht="12.75" customHeight="1">
      <c r="A45" s="522"/>
      <c r="B45" s="465"/>
      <c r="C45" s="460"/>
      <c r="D45" s="460"/>
      <c r="E45" s="470"/>
      <c r="G45" s="1020"/>
      <c r="H45" s="1020"/>
      <c r="I45" s="1020"/>
      <c r="J45" s="1020"/>
      <c r="K45" s="438"/>
      <c r="L45" s="489"/>
      <c r="M45" s="490"/>
      <c r="N45" s="491"/>
      <c r="O45" s="485" t="s">
        <v>473</v>
      </c>
    </row>
    <row r="46" spans="1:15" customFormat="1" ht="12.75" customHeight="1" thickBot="1">
      <c r="A46" s="516"/>
      <c r="B46" s="517"/>
      <c r="C46" s="460"/>
      <c r="D46" s="460"/>
      <c r="E46" s="518"/>
      <c r="G46" s="1020"/>
      <c r="H46" s="1020"/>
      <c r="I46" s="1020"/>
      <c r="J46" s="1020"/>
      <c r="K46" s="378" t="s">
        <v>104</v>
      </c>
      <c r="L46" s="486" t="e">
        <f>L42+L44</f>
        <v>#REF!</v>
      </c>
      <c r="M46" s="486">
        <f>M42+M44</f>
        <v>-91854708567295.438</v>
      </c>
      <c r="N46" s="486" t="e">
        <f>N42+N44</f>
        <v>#REF!</v>
      </c>
      <c r="O46" s="591" t="e">
        <f>E39</f>
        <v>#REF!</v>
      </c>
    </row>
    <row r="47" spans="1:15" customFormat="1" ht="13.5" thickBot="1">
      <c r="A47" s="516"/>
      <c r="B47" s="517"/>
      <c r="C47" s="460"/>
      <c r="D47" s="460"/>
      <c r="E47" s="518"/>
      <c r="G47" s="1020"/>
      <c r="H47" s="1020"/>
      <c r="I47" s="1020"/>
      <c r="J47" s="1020"/>
      <c r="K47" s="471"/>
      <c r="L47" s="398"/>
      <c r="M47" s="398"/>
      <c r="N47" s="398"/>
      <c r="O47" s="488" t="e">
        <f>ROUND(N46,0)=ROUND(O46,0)</f>
        <v>#REF!</v>
      </c>
    </row>
    <row r="48" spans="1:15" customFormat="1" ht="12.75" customHeight="1" thickBot="1">
      <c r="A48" s="519"/>
      <c r="B48" s="520"/>
      <c r="C48" s="461"/>
      <c r="D48" s="461"/>
      <c r="E48" s="521"/>
      <c r="F48" s="493"/>
      <c r="G48" s="414"/>
      <c r="I48" s="494"/>
      <c r="K48" s="495"/>
      <c r="L48" s="514"/>
      <c r="M48" s="514"/>
      <c r="N48" s="514"/>
      <c r="O48" s="515"/>
    </row>
    <row r="49" spans="1:14" customFormat="1">
      <c r="A49" s="411"/>
      <c r="B49" s="411"/>
      <c r="C49" s="412"/>
      <c r="D49" s="412"/>
      <c r="E49" s="411"/>
      <c r="G49" s="414"/>
      <c r="H49" s="414"/>
      <c r="I49" s="424"/>
    </row>
    <row r="50" spans="1:14" ht="13.5" thickBot="1">
      <c r="A50" s="531" t="s">
        <v>495</v>
      </c>
      <c r="K50" s="411"/>
      <c r="N50" s="592"/>
    </row>
    <row r="51" spans="1:14">
      <c r="A51" s="1023" t="s">
        <v>469</v>
      </c>
      <c r="B51" s="1024"/>
      <c r="C51" s="1024"/>
      <c r="D51" s="1024"/>
      <c r="E51" s="1025"/>
      <c r="G51" s="414" t="str">
        <f>G33</f>
        <v>The variance is due to the following:</v>
      </c>
      <c r="H51"/>
      <c r="I51" s="494"/>
      <c r="J51"/>
      <c r="K51" s="411"/>
    </row>
    <row r="52" spans="1:14">
      <c r="A52" s="464" t="s">
        <v>477</v>
      </c>
      <c r="B52" s="465"/>
      <c r="C52" s="415">
        <f>C21</f>
        <v>2017</v>
      </c>
      <c r="D52" s="549">
        <f>D34</f>
        <v>0</v>
      </c>
      <c r="E52" s="470"/>
      <c r="G52" s="414"/>
      <c r="H52" s="414"/>
      <c r="I52" s="424"/>
      <c r="J52"/>
    </row>
    <row r="53" spans="1:14" ht="12.75" customHeight="1">
      <c r="A53" s="588">
        <f>A22</f>
        <v>2510500</v>
      </c>
      <c r="B53" s="589" t="str">
        <f>B22</f>
        <v>Under</v>
      </c>
      <c r="C53" s="418" t="str">
        <f>C22</f>
        <v>SEPT</v>
      </c>
      <c r="D53" s="550" t="str">
        <f>'TU 2014'!S7</f>
        <v>DEC</v>
      </c>
      <c r="E53" s="417" t="s">
        <v>122</v>
      </c>
      <c r="G53" s="414" t="str">
        <f>A55</f>
        <v>Prior Periods</v>
      </c>
      <c r="H53" s="1026" t="s">
        <v>543</v>
      </c>
      <c r="I53" s="419" t="e">
        <f>E55/1000000</f>
        <v>#REF!</v>
      </c>
      <c r="J53" s="523" t="s">
        <v>401</v>
      </c>
      <c r="K53" s="411"/>
    </row>
    <row r="54" spans="1:14">
      <c r="A54" s="468">
        <f>A23</f>
        <v>3327200</v>
      </c>
      <c r="B54" s="469" t="str">
        <f>B23</f>
        <v>Over</v>
      </c>
      <c r="C54" s="418"/>
      <c r="D54" s="550"/>
      <c r="E54" s="470"/>
      <c r="G54" s="414"/>
      <c r="H54" s="1027"/>
      <c r="I54" s="419"/>
      <c r="J54" s="523"/>
      <c r="K54" s="411"/>
    </row>
    <row r="55" spans="1:14" ht="12.75" customHeight="1">
      <c r="A55" s="420" t="s">
        <v>485</v>
      </c>
      <c r="B55" s="421"/>
      <c r="C55" s="422" t="e">
        <f>SUM(TRUE_UP!P64:P72)</f>
        <v>#REF!</v>
      </c>
      <c r="D55" s="551">
        <f>SUM('TU 2014'!S52:S58)</f>
        <v>4575482.4875247404</v>
      </c>
      <c r="E55" s="435" t="e">
        <f>C55-D55</f>
        <v>#REF!</v>
      </c>
      <c r="G55" s="414" t="str">
        <f>A57</f>
        <v>Current Month</v>
      </c>
      <c r="H55" s="1027" t="s">
        <v>544</v>
      </c>
      <c r="I55" s="419"/>
      <c r="J55" s="523"/>
      <c r="K55" s="411"/>
    </row>
    <row r="56" spans="1:14">
      <c r="A56" s="420"/>
      <c r="B56" s="421"/>
      <c r="C56" s="422"/>
      <c r="D56" s="551"/>
      <c r="E56" s="423"/>
      <c r="G56"/>
      <c r="H56" s="1028"/>
      <c r="I56" s="419" t="e">
        <f>E57/1000000</f>
        <v>#REF!</v>
      </c>
      <c r="J56" s="398" t="s">
        <v>401</v>
      </c>
    </row>
    <row r="57" spans="1:14">
      <c r="A57" s="420" t="s">
        <v>486</v>
      </c>
      <c r="B57" s="421"/>
      <c r="C57" s="434" t="e">
        <f>SUM(TRUE_UP!P60:P62)</f>
        <v>#REF!</v>
      </c>
      <c r="D57" s="551">
        <f>SUM('TU 2014'!S48:S50)</f>
        <v>39389635.819081597</v>
      </c>
      <c r="E57" s="435" t="e">
        <f>C57-D57</f>
        <v>#REF!</v>
      </c>
      <c r="I57" s="419"/>
    </row>
    <row r="58" spans="1:14">
      <c r="A58" s="420"/>
      <c r="B58" s="421"/>
      <c r="C58" s="434"/>
      <c r="D58" s="551"/>
      <c r="E58" s="435"/>
      <c r="G58" s="524" t="s">
        <v>5</v>
      </c>
      <c r="I58" s="419" t="e">
        <f>SUM(I53:I56)</f>
        <v>#REF!</v>
      </c>
      <c r="J58" s="524" t="s">
        <v>401</v>
      </c>
    </row>
    <row r="59" spans="1:14" ht="13.5" thickBot="1">
      <c r="A59" s="429" t="s">
        <v>474</v>
      </c>
      <c r="B59" s="430"/>
      <c r="C59" s="436" t="e">
        <f>C55+C57</f>
        <v>#REF!</v>
      </c>
      <c r="D59" s="436">
        <f>D55+D57</f>
        <v>43965118.306606337</v>
      </c>
      <c r="E59" s="437" t="e">
        <f>C59-D59</f>
        <v>#REF!</v>
      </c>
    </row>
    <row r="60" spans="1:14" s="438" customFormat="1">
      <c r="C60" s="532"/>
      <c r="D60" s="532"/>
    </row>
    <row r="61" spans="1:14" s="438" customFormat="1" hidden="1">
      <c r="C61" s="532"/>
      <c r="D61" s="532"/>
    </row>
    <row r="62" spans="1:14" hidden="1"/>
    <row r="63" spans="1:14" hidden="1"/>
    <row r="64" spans="1:14" hidden="1"/>
    <row r="65" spans="1:10" hidden="1"/>
    <row r="66" spans="1:10" hidden="1"/>
    <row r="67" spans="1:10" hidden="1"/>
    <row r="68" spans="1:10" hidden="1"/>
    <row r="69" spans="1:10" hidden="1"/>
    <row r="70" spans="1:10" hidden="1"/>
    <row r="71" spans="1:10" hidden="1"/>
    <row r="72" spans="1:10" ht="13.5" thickBot="1">
      <c r="A72" s="524" t="s">
        <v>496</v>
      </c>
    </row>
    <row r="73" spans="1:10">
      <c r="A73" s="1023" t="s">
        <v>469</v>
      </c>
      <c r="B73" s="1024"/>
      <c r="C73" s="1024"/>
      <c r="D73" s="1024"/>
      <c r="E73" s="1025"/>
      <c r="G73" s="414" t="str">
        <f>G102</f>
        <v>The variance is due to the following:</v>
      </c>
      <c r="H73"/>
      <c r="I73" s="494"/>
      <c r="J73"/>
    </row>
    <row r="74" spans="1:10">
      <c r="A74" s="464" t="s">
        <v>477</v>
      </c>
      <c r="B74" s="465"/>
      <c r="C74" s="415">
        <f>C103</f>
        <v>2017</v>
      </c>
      <c r="D74" s="415">
        <f>TRUE_UP!H8</f>
        <v>2017</v>
      </c>
      <c r="E74" s="470"/>
      <c r="G74" s="414"/>
      <c r="H74" s="414"/>
      <c r="I74" s="424"/>
      <c r="J74"/>
    </row>
    <row r="75" spans="1:10">
      <c r="A75" s="588">
        <f>A104</f>
        <v>2510500</v>
      </c>
      <c r="B75" s="589" t="str">
        <f>B104</f>
        <v>Under</v>
      </c>
      <c r="C75" s="415" t="str">
        <f>C104</f>
        <v>SEPT</v>
      </c>
      <c r="D75" s="418" t="str">
        <f>D22</f>
        <v>AUG</v>
      </c>
      <c r="E75" s="417" t="s">
        <v>122</v>
      </c>
      <c r="G75" s="414" t="str">
        <f>A77</f>
        <v>Prior Periods</v>
      </c>
      <c r="H75" s="1026" t="s">
        <v>544</v>
      </c>
      <c r="I75" s="419" t="e">
        <f>E77/1000000</f>
        <v>#REF!</v>
      </c>
      <c r="J75" s="523" t="s">
        <v>401</v>
      </c>
    </row>
    <row r="76" spans="1:10">
      <c r="A76" s="468">
        <f>A105</f>
        <v>3327200</v>
      </c>
      <c r="B76" s="469" t="str">
        <f>B105</f>
        <v>Over</v>
      </c>
      <c r="C76" s="418"/>
      <c r="D76" s="418"/>
      <c r="E76" s="470"/>
      <c r="G76" s="414"/>
      <c r="H76" s="1027"/>
      <c r="I76" s="419"/>
      <c r="J76" s="523"/>
    </row>
    <row r="77" spans="1:10">
      <c r="A77" s="420" t="s">
        <v>485</v>
      </c>
      <c r="B77" s="421"/>
      <c r="C77" s="422" t="e">
        <f>SUM(TRUE_UP!O64:Q72)</f>
        <v>#REF!</v>
      </c>
      <c r="D77" s="422" t="e">
        <f>SUM(TRUE_UP!N64:N72)</f>
        <v>#REF!</v>
      </c>
      <c r="E77" s="435" t="e">
        <f>C77-D77</f>
        <v>#REF!</v>
      </c>
      <c r="G77" s="414" t="str">
        <f>A79</f>
        <v>Current Month</v>
      </c>
      <c r="H77" s="1027" t="s">
        <v>544</v>
      </c>
      <c r="I77" s="419"/>
      <c r="J77" s="523"/>
    </row>
    <row r="78" spans="1:10">
      <c r="A78" s="420"/>
      <c r="B78" s="421"/>
      <c r="C78" s="422"/>
      <c r="D78" s="422"/>
      <c r="E78" s="423"/>
      <c r="G78"/>
      <c r="H78" s="1028"/>
      <c r="I78" s="419" t="e">
        <f>E79/1000000</f>
        <v>#REF!</v>
      </c>
      <c r="J78" s="398" t="s">
        <v>401</v>
      </c>
    </row>
    <row r="79" spans="1:10">
      <c r="A79" s="420" t="s">
        <v>486</v>
      </c>
      <c r="B79" s="421"/>
      <c r="C79" s="434" t="e">
        <f>SUM(TRUE_UP!O60:Q62)</f>
        <v>#REF!</v>
      </c>
      <c r="D79" s="422" t="e">
        <f>SUM(TRUE_UP!N60:N62)</f>
        <v>#REF!</v>
      </c>
      <c r="E79" s="435" t="e">
        <f>C79-D79</f>
        <v>#REF!</v>
      </c>
      <c r="I79" s="419"/>
    </row>
    <row r="80" spans="1:10">
      <c r="A80" s="420"/>
      <c r="B80" s="421"/>
      <c r="C80" s="434"/>
      <c r="D80" s="422"/>
      <c r="E80" s="435"/>
      <c r="G80" s="524" t="s">
        <v>5</v>
      </c>
      <c r="I80" s="419" t="e">
        <f>SUM(I75:I78)</f>
        <v>#REF!</v>
      </c>
      <c r="J80" s="524" t="s">
        <v>401</v>
      </c>
    </row>
    <row r="81" spans="1:15" ht="13.5" thickBot="1">
      <c r="A81" s="429" t="s">
        <v>474</v>
      </c>
      <c r="B81" s="430"/>
      <c r="C81" s="436" t="e">
        <f>C77+C79</f>
        <v>#REF!</v>
      </c>
      <c r="D81" s="436" t="e">
        <f>D77+D79</f>
        <v>#REF!</v>
      </c>
      <c r="E81" s="437" t="e">
        <f>C81-D81</f>
        <v>#REF!</v>
      </c>
    </row>
    <row r="82" spans="1:15">
      <c r="A82" s="421"/>
      <c r="B82" s="421"/>
      <c r="C82" s="533"/>
      <c r="D82" s="533"/>
      <c r="E82" s="533"/>
    </row>
    <row r="83" spans="1:15" s="511" customFormat="1">
      <c r="A83" s="524" t="s">
        <v>492</v>
      </c>
      <c r="C83" s="510"/>
      <c r="D83" s="510"/>
    </row>
    <row r="84" spans="1:15" hidden="1">
      <c r="K84" s="534"/>
      <c r="L84" s="535">
        <f>L1</f>
        <v>2017</v>
      </c>
      <c r="M84" s="535">
        <f>M1</f>
        <v>0</v>
      </c>
      <c r="N84" s="536" t="s">
        <v>122</v>
      </c>
      <c r="O84" s="536" t="s">
        <v>499</v>
      </c>
    </row>
    <row r="85" spans="1:15" hidden="1">
      <c r="A85" s="1016" t="s">
        <v>490</v>
      </c>
      <c r="B85" s="1017"/>
      <c r="C85" s="1017"/>
      <c r="D85" s="1017"/>
      <c r="E85" s="1018"/>
      <c r="F85" s="463"/>
      <c r="G85" s="414" t="s">
        <v>462</v>
      </c>
      <c r="H85" s="462"/>
      <c r="I85" s="462"/>
      <c r="J85" s="462"/>
      <c r="K85" s="513" t="s">
        <v>491</v>
      </c>
      <c r="L85" s="478" t="str">
        <f>L32</f>
        <v>SEPT</v>
      </c>
      <c r="M85" s="478" t="str">
        <f>M32</f>
        <v>SEPT</v>
      </c>
      <c r="N85" s="478"/>
      <c r="O85" s="462"/>
    </row>
    <row r="86" spans="1:15" hidden="1">
      <c r="A86" s="464" t="s">
        <v>477</v>
      </c>
      <c r="B86" s="465"/>
      <c r="C86" s="415">
        <f>C34</f>
        <v>2017</v>
      </c>
      <c r="D86" s="415">
        <f>D34</f>
        <v>0</v>
      </c>
      <c r="E86" s="466"/>
      <c r="F86" s="467"/>
      <c r="G86" s="416" t="str">
        <f>C87</f>
        <v>SEPT</v>
      </c>
      <c r="H86" s="415">
        <f>C86</f>
        <v>2017</v>
      </c>
      <c r="I86" s="462"/>
      <c r="J86" s="462"/>
      <c r="K86" s="308" t="s">
        <v>341</v>
      </c>
      <c r="L86" s="479">
        <f>SUM(TRUE_UP!K10:M10)</f>
        <v>19913837.16</v>
      </c>
      <c r="M86" s="479">
        <f>SUM('TU 2014'!K10:M10)</f>
        <v>48913398.700000003</v>
      </c>
      <c r="N86" s="479">
        <f>L86-M86</f>
        <v>-28999561.540000003</v>
      </c>
      <c r="O86" s="462"/>
    </row>
    <row r="87" spans="1:15" hidden="1">
      <c r="A87" s="588">
        <v>5111000</v>
      </c>
      <c r="B87" s="589" t="s">
        <v>478</v>
      </c>
      <c r="C87" s="415" t="str">
        <f>C35</f>
        <v>SEPT</v>
      </c>
      <c r="D87" s="415" t="str">
        <f>D35</f>
        <v>SEPT</v>
      </c>
      <c r="E87" s="417" t="s">
        <v>122</v>
      </c>
      <c r="F87" s="418"/>
      <c r="G87" s="414" t="s">
        <v>463</v>
      </c>
      <c r="H87" s="414"/>
      <c r="I87" s="419" t="e">
        <f>C92/1000000</f>
        <v>#REF!</v>
      </c>
      <c r="J87" s="462" t="s">
        <v>401</v>
      </c>
      <c r="K87" s="308" t="s">
        <v>342</v>
      </c>
      <c r="L87" s="480">
        <f>SUM(TRUE_UP!K12:M12)</f>
        <v>331800</v>
      </c>
      <c r="M87" s="480">
        <f>SUM('TU 2014'!K12:M12)</f>
        <v>70874792.200000003</v>
      </c>
      <c r="N87" s="480">
        <f t="shared" ref="N87:N92" si="2">L87-M87</f>
        <v>-70542992.200000003</v>
      </c>
      <c r="O87" s="462"/>
    </row>
    <row r="88" spans="1:15" hidden="1">
      <c r="A88" s="468">
        <v>4174100</v>
      </c>
      <c r="B88" s="469" t="s">
        <v>479</v>
      </c>
      <c r="C88" s="418"/>
      <c r="D88" s="418"/>
      <c r="E88" s="466"/>
      <c r="F88" s="467"/>
      <c r="G88" s="414" t="s">
        <v>464</v>
      </c>
      <c r="H88" s="414"/>
      <c r="I88" s="419" t="e">
        <f>C91/1000000</f>
        <v>#REF!</v>
      </c>
      <c r="J88" s="462" t="s">
        <v>401</v>
      </c>
      <c r="K88" s="308" t="s">
        <v>99</v>
      </c>
      <c r="L88" s="480" t="e">
        <f>SUM(TRUE_UP!K20:M20)</f>
        <v>#REF!</v>
      </c>
      <c r="M88" s="480">
        <f>SUM('TU 2014'!K14:M14)</f>
        <v>-2168223</v>
      </c>
      <c r="N88" s="480" t="e">
        <f t="shared" si="2"/>
        <v>#REF!</v>
      </c>
      <c r="O88" s="462"/>
    </row>
    <row r="89" spans="1:15" hidden="1">
      <c r="A89" s="420" t="s">
        <v>459</v>
      </c>
      <c r="B89" s="421"/>
      <c r="C89" s="422">
        <f>SUM(TRUE_UP!K49:M49)</f>
        <v>72279887.574055195</v>
      </c>
      <c r="D89" s="422">
        <f>SUM('TU 2014'!K37:M37)</f>
        <v>0</v>
      </c>
      <c r="E89" s="423">
        <f>C89-D89</f>
        <v>72279887.574055195</v>
      </c>
      <c r="F89" s="422"/>
      <c r="G89" s="414" t="s">
        <v>465</v>
      </c>
      <c r="H89" s="414"/>
      <c r="I89" s="419">
        <f>C89/1000000</f>
        <v>72.279887574055195</v>
      </c>
      <c r="J89" s="462" t="s">
        <v>401</v>
      </c>
      <c r="K89" s="308" t="s">
        <v>139</v>
      </c>
      <c r="L89" s="480" t="e">
        <f>SUM(TRUE_UP!K22:M22)</f>
        <v>#REF!</v>
      </c>
      <c r="M89" s="480">
        <f>SUM('TU 2014'!K16:M16)</f>
        <v>-1023194.0507999195</v>
      </c>
      <c r="N89" s="480" t="e">
        <f t="shared" si="2"/>
        <v>#REF!</v>
      </c>
      <c r="O89" s="462"/>
    </row>
    <row r="90" spans="1:15" hidden="1">
      <c r="A90" s="420"/>
      <c r="B90" s="421"/>
      <c r="C90" s="465"/>
      <c r="D90" s="422"/>
      <c r="E90" s="470"/>
      <c r="F90" s="422"/>
      <c r="G90" s="414"/>
      <c r="H90" s="414"/>
      <c r="I90" s="424"/>
      <c r="J90" s="462"/>
      <c r="K90" s="308" t="s">
        <v>140</v>
      </c>
      <c r="L90" s="480">
        <f>SUM(TRUE_UP!K26:M26)</f>
        <v>9195207.4725311995</v>
      </c>
      <c r="M90" s="480">
        <f>SUM('TU 2014'!K20:M20)</f>
        <v>9111663.2198954895</v>
      </c>
      <c r="N90" s="480">
        <f t="shared" si="2"/>
        <v>83544.252635709941</v>
      </c>
      <c r="O90" s="462"/>
    </row>
    <row r="91" spans="1:15" hidden="1">
      <c r="A91" s="420" t="s">
        <v>460</v>
      </c>
      <c r="B91" s="421"/>
      <c r="C91" s="422" t="e">
        <f>SUM(TRUE_UP!K47:M47)</f>
        <v>#REF!</v>
      </c>
      <c r="D91" s="422">
        <f>SUM('TU 2014'!K35:M35)</f>
        <v>0</v>
      </c>
      <c r="E91" s="423" t="e">
        <f>C91-D91</f>
        <v>#REF!</v>
      </c>
      <c r="F91" s="422"/>
      <c r="G91" s="414" t="s">
        <v>466</v>
      </c>
      <c r="H91" s="414"/>
      <c r="I91" s="424"/>
      <c r="J91" s="462"/>
      <c r="K91" s="308" t="s">
        <v>141</v>
      </c>
      <c r="L91" s="480">
        <f>SUM(TRUE_UP!K32:M32)</f>
        <v>886496.52</v>
      </c>
      <c r="M91" s="480">
        <f>SUM('TU 2014'!K22:M22)</f>
        <v>189671.46000000002</v>
      </c>
      <c r="N91" s="480">
        <f t="shared" si="2"/>
        <v>696825.06</v>
      </c>
      <c r="O91" s="462"/>
    </row>
    <row r="92" spans="1:15" hidden="1">
      <c r="A92" s="420" t="s">
        <v>467</v>
      </c>
      <c r="B92" s="421"/>
      <c r="C92" s="425" t="e">
        <f>C89-C91</f>
        <v>#REF!</v>
      </c>
      <c r="D92" s="425">
        <f>D89-D91</f>
        <v>0</v>
      </c>
      <c r="E92" s="426" t="e">
        <f>E89-E91</f>
        <v>#REF!</v>
      </c>
      <c r="F92" s="422"/>
      <c r="G92" s="416" t="str">
        <f>D87</f>
        <v>SEPT</v>
      </c>
      <c r="H92" s="415">
        <f>D86</f>
        <v>0</v>
      </c>
      <c r="I92" s="462"/>
      <c r="J92" s="462"/>
      <c r="K92" s="308" t="s">
        <v>142</v>
      </c>
      <c r="L92" s="480">
        <f>SUM(TRUE_UP!K34:M34)</f>
        <v>-1509060.97</v>
      </c>
      <c r="M92" s="480">
        <f>SUM('TU 2014'!K24:M24)</f>
        <v>161484.60739963764</v>
      </c>
      <c r="N92" s="480">
        <f t="shared" si="2"/>
        <v>-1670545.5773996376</v>
      </c>
      <c r="O92" s="462"/>
    </row>
    <row r="93" spans="1:15" hidden="1">
      <c r="A93" s="420" t="s">
        <v>205</v>
      </c>
      <c r="B93" s="421"/>
      <c r="C93" s="422" t="e">
        <f>SUM(TRUE_UP!K62:M62)</f>
        <v>#REF!</v>
      </c>
      <c r="D93" s="422">
        <f>SUM('TU 2014'!K50:M50)</f>
        <v>0</v>
      </c>
      <c r="E93" s="423" t="e">
        <f t="shared" ref="E93:E94" si="3">C93-D93</f>
        <v>#REF!</v>
      </c>
      <c r="F93" s="422"/>
      <c r="G93" s="414" t="str">
        <f>G87</f>
        <v>Current Month Over/(Under) of</v>
      </c>
      <c r="H93" s="414"/>
      <c r="I93" s="419">
        <f>D92/1000000</f>
        <v>0</v>
      </c>
      <c r="J93" s="462" t="s">
        <v>401</v>
      </c>
      <c r="K93" s="316" t="s">
        <v>475</v>
      </c>
      <c r="L93" s="481" t="e">
        <f>SUM(L86:L92)</f>
        <v>#REF!</v>
      </c>
      <c r="M93" s="481">
        <f>SUM(M86:M92)</f>
        <v>126059593.13649522</v>
      </c>
      <c r="N93" s="481" t="e">
        <f>SUM(N86:P92)</f>
        <v>#REF!</v>
      </c>
      <c r="O93" s="462"/>
    </row>
    <row r="94" spans="1:15" hidden="1">
      <c r="A94" s="420" t="s">
        <v>468</v>
      </c>
      <c r="B94" s="421"/>
      <c r="C94" s="427" t="e">
        <f>SUM(C92:C93)</f>
        <v>#REF!</v>
      </c>
      <c r="D94" s="427">
        <f>SUM(D92:D93)</f>
        <v>0</v>
      </c>
      <c r="E94" s="428" t="e">
        <f t="shared" si="3"/>
        <v>#REF!</v>
      </c>
      <c r="F94" s="422"/>
      <c r="G94" s="414" t="s">
        <v>464</v>
      </c>
      <c r="H94" s="414"/>
      <c r="I94" s="419">
        <f>D91/1000000</f>
        <v>0</v>
      </c>
      <c r="J94" s="462" t="s">
        <v>401</v>
      </c>
      <c r="K94" s="378" t="s">
        <v>182</v>
      </c>
      <c r="L94" s="482">
        <f>L11</f>
        <v>0</v>
      </c>
      <c r="M94" s="482">
        <f>M11</f>
        <v>-241058.65000000002</v>
      </c>
      <c r="N94" s="483"/>
      <c r="O94" s="462"/>
    </row>
    <row r="95" spans="1:15" hidden="1">
      <c r="A95" s="420"/>
      <c r="B95" s="421"/>
      <c r="C95" s="431"/>
      <c r="D95" s="431"/>
      <c r="E95" s="459"/>
      <c r="F95" s="462"/>
      <c r="G95" s="414" t="s">
        <v>465</v>
      </c>
      <c r="H95" s="414"/>
      <c r="I95" s="419">
        <f>D89/1000000</f>
        <v>0</v>
      </c>
      <c r="J95" s="462" t="s">
        <v>401</v>
      </c>
      <c r="K95" s="389" t="s">
        <v>476</v>
      </c>
      <c r="L95" s="484" t="e">
        <f>L93*L94</f>
        <v>#REF!</v>
      </c>
      <c r="M95" s="484">
        <f>M93*M94</f>
        <v>-30387755341032.805</v>
      </c>
      <c r="N95" s="484" t="e">
        <f>L95-M95</f>
        <v>#REF!</v>
      </c>
      <c r="O95" s="462"/>
    </row>
    <row r="96" spans="1:15" hidden="1">
      <c r="A96" s="458"/>
      <c r="B96" s="418"/>
      <c r="C96" s="431"/>
      <c r="D96" s="431"/>
      <c r="E96" s="459"/>
      <c r="F96" s="431"/>
      <c r="G96" s="1019" t="s">
        <v>487</v>
      </c>
      <c r="H96" s="1020"/>
      <c r="I96" s="1020"/>
      <c r="J96" s="1020"/>
      <c r="K96" s="471"/>
      <c r="L96" s="480"/>
      <c r="M96" s="480"/>
      <c r="N96" s="480"/>
      <c r="O96" s="462"/>
    </row>
    <row r="97" spans="1:15" hidden="1">
      <c r="A97" s="472"/>
      <c r="B97" s="467"/>
      <c r="C97" s="460"/>
      <c r="D97" s="460"/>
      <c r="E97" s="466"/>
      <c r="F97" s="462"/>
      <c r="G97" s="1020"/>
      <c r="H97" s="1020"/>
      <c r="I97" s="1020"/>
      <c r="J97" s="1020"/>
      <c r="K97" s="389" t="s">
        <v>126</v>
      </c>
      <c r="L97" s="480">
        <f>SUM(TRUE_UP!K44:M44)</f>
        <v>0</v>
      </c>
      <c r="M97" s="480">
        <f>SUM('TU 2014'!K32:M32)</f>
        <v>2.8562065200000002</v>
      </c>
      <c r="N97" s="480">
        <f>L97-M97</f>
        <v>-2.8562065200000002</v>
      </c>
    </row>
    <row r="98" spans="1:15" hidden="1">
      <c r="A98" s="472"/>
      <c r="B98" s="467"/>
      <c r="C98" s="460"/>
      <c r="D98" s="460"/>
      <c r="E98" s="466"/>
      <c r="F98" s="462"/>
      <c r="G98" s="1020"/>
      <c r="H98" s="1020"/>
      <c r="I98" s="1020"/>
      <c r="J98" s="1020"/>
      <c r="L98" s="480"/>
      <c r="M98" s="480"/>
      <c r="N98" s="491"/>
      <c r="O98" s="485" t="s">
        <v>473</v>
      </c>
    </row>
    <row r="99" spans="1:15" ht="13.5" hidden="1" thickBot="1">
      <c r="A99" s="473"/>
      <c r="B99" s="474"/>
      <c r="C99" s="461"/>
      <c r="D99" s="461"/>
      <c r="E99" s="475"/>
      <c r="F99" s="462"/>
      <c r="G99" s="1020"/>
      <c r="H99" s="1020"/>
      <c r="I99" s="1020"/>
      <c r="J99" s="1020"/>
      <c r="K99" s="378" t="s">
        <v>104</v>
      </c>
      <c r="L99" s="486" t="e">
        <f>L95+L97</f>
        <v>#REF!</v>
      </c>
      <c r="M99" s="486">
        <f>M95+M97</f>
        <v>-30387755341029.949</v>
      </c>
      <c r="N99" s="486" t="e">
        <f>N95+N97</f>
        <v>#REF!</v>
      </c>
      <c r="O99" s="487" t="e">
        <f>E91</f>
        <v>#REF!</v>
      </c>
    </row>
    <row r="100" spans="1:15" ht="13.5" hidden="1" thickBot="1">
      <c r="O100" s="488" t="e">
        <f>ROUND(N99,0)=ROUND(O99,0)</f>
        <v>#REF!</v>
      </c>
    </row>
    <row r="101" spans="1:15" hidden="1"/>
    <row r="102" spans="1:15" hidden="1">
      <c r="A102" s="1023" t="s">
        <v>469</v>
      </c>
      <c r="B102" s="1024"/>
      <c r="C102" s="1024"/>
      <c r="D102" s="1024"/>
      <c r="E102" s="1025"/>
      <c r="G102" s="414" t="str">
        <f>G51</f>
        <v>The variance is due to the following:</v>
      </c>
      <c r="H102"/>
      <c r="I102" s="494"/>
      <c r="J102"/>
    </row>
    <row r="103" spans="1:15" hidden="1">
      <c r="A103" s="464" t="s">
        <v>477</v>
      </c>
      <c r="B103" s="465"/>
      <c r="C103" s="415">
        <f>C52</f>
        <v>2017</v>
      </c>
      <c r="D103" s="549">
        <f>D52</f>
        <v>0</v>
      </c>
      <c r="E103" s="470"/>
      <c r="G103" s="414"/>
      <c r="H103" s="414"/>
      <c r="I103" s="424"/>
      <c r="J103"/>
    </row>
    <row r="104" spans="1:15" hidden="1">
      <c r="A104" s="588">
        <f>A53</f>
        <v>2510500</v>
      </c>
      <c r="B104" s="589" t="str">
        <f>B53</f>
        <v>Under</v>
      </c>
      <c r="C104" s="415" t="str">
        <f>C53</f>
        <v>SEPT</v>
      </c>
      <c r="D104" s="550" t="str">
        <f>D53</f>
        <v>DEC</v>
      </c>
      <c r="E104" s="417" t="s">
        <v>122</v>
      </c>
      <c r="G104" s="414" t="str">
        <f>A106</f>
        <v>Prior Periods</v>
      </c>
      <c r="H104" s="1026" t="s">
        <v>497</v>
      </c>
      <c r="I104" s="419" t="e">
        <f>E106/1000000</f>
        <v>#REF!</v>
      </c>
      <c r="J104" s="523" t="s">
        <v>401</v>
      </c>
    </row>
    <row r="105" spans="1:15" hidden="1">
      <c r="A105" s="468">
        <f>A54</f>
        <v>3327200</v>
      </c>
      <c r="B105" s="469" t="str">
        <f>B54</f>
        <v>Over</v>
      </c>
      <c r="C105" s="418"/>
      <c r="D105" s="550"/>
      <c r="E105" s="470"/>
      <c r="G105" s="414"/>
      <c r="H105" s="1027"/>
      <c r="I105" s="419"/>
      <c r="J105" s="523"/>
    </row>
    <row r="106" spans="1:15" hidden="1">
      <c r="A106" s="420" t="s">
        <v>485</v>
      </c>
      <c r="B106" s="421"/>
      <c r="C106" s="422" t="e">
        <f>C55</f>
        <v>#REF!</v>
      </c>
      <c r="D106" s="551">
        <f>D55</f>
        <v>4575482.4875247404</v>
      </c>
      <c r="E106" s="435" t="e">
        <f>C106-D106</f>
        <v>#REF!</v>
      </c>
      <c r="G106" s="414" t="str">
        <f>A108</f>
        <v>Current Month</v>
      </c>
      <c r="H106" s="1027" t="s">
        <v>498</v>
      </c>
      <c r="I106" s="419"/>
      <c r="J106" s="523"/>
    </row>
    <row r="107" spans="1:15" hidden="1">
      <c r="A107" s="420"/>
      <c r="B107" s="421"/>
      <c r="C107" s="422"/>
      <c r="D107" s="551"/>
      <c r="E107" s="423"/>
      <c r="G107"/>
      <c r="H107" s="1028"/>
      <c r="I107" s="419" t="e">
        <f>E108/1000000</f>
        <v>#REF!</v>
      </c>
      <c r="J107" s="398" t="s">
        <v>401</v>
      </c>
    </row>
    <row r="108" spans="1:15" hidden="1">
      <c r="A108" s="420" t="s">
        <v>486</v>
      </c>
      <c r="B108" s="421"/>
      <c r="C108" s="434" t="e">
        <f>C57</f>
        <v>#REF!</v>
      </c>
      <c r="D108" s="551">
        <f>D57</f>
        <v>39389635.819081597</v>
      </c>
      <c r="E108" s="435" t="e">
        <f>C108-D108</f>
        <v>#REF!</v>
      </c>
      <c r="I108" s="419"/>
    </row>
    <row r="109" spans="1:15" hidden="1">
      <c r="A109" s="420"/>
      <c r="B109" s="421"/>
      <c r="C109" s="434"/>
      <c r="D109" s="551"/>
      <c r="E109" s="435"/>
      <c r="G109" s="524" t="s">
        <v>5</v>
      </c>
      <c r="I109" s="419" t="e">
        <f>SUM(I104:I107)</f>
        <v>#REF!</v>
      </c>
      <c r="J109" s="524" t="s">
        <v>401</v>
      </c>
    </row>
    <row r="110" spans="1:15" ht="13.5" hidden="1" thickBot="1">
      <c r="A110" s="429" t="s">
        <v>474</v>
      </c>
      <c r="B110" s="430"/>
      <c r="C110" s="436" t="e">
        <f>C106+C108</f>
        <v>#REF!</v>
      </c>
      <c r="D110" s="570">
        <f>D106+D108</f>
        <v>43965118.306606337</v>
      </c>
      <c r="E110" s="437" t="e">
        <f>C110-D110</f>
        <v>#REF!</v>
      </c>
    </row>
    <row r="111" spans="1:15" hidden="1"/>
    <row r="112" spans="1:15" hidden="1"/>
    <row r="113" spans="1:18" ht="12.75" hidden="1" customHeight="1">
      <c r="A113"/>
      <c r="B113"/>
      <c r="C113"/>
      <c r="D113"/>
      <c r="E113"/>
    </row>
    <row r="114" spans="1:18" hidden="1">
      <c r="A114"/>
      <c r="B114"/>
      <c r="C114"/>
      <c r="D114"/>
      <c r="E114"/>
      <c r="G114" s="414"/>
      <c r="H114" s="462"/>
      <c r="I114" s="462"/>
      <c r="J114" s="462"/>
      <c r="K114" s="414" t="s">
        <v>462</v>
      </c>
    </row>
    <row r="115" spans="1:18" hidden="1">
      <c r="A115"/>
      <c r="B115"/>
      <c r="C115"/>
      <c r="D115"/>
      <c r="E115"/>
      <c r="G115" s="416"/>
      <c r="H115" s="415"/>
      <c r="I115" s="462"/>
      <c r="J115" s="462"/>
      <c r="L115" s="557">
        <v>41306</v>
      </c>
      <c r="M115" s="558">
        <v>41275</v>
      </c>
      <c r="N115" s="559" t="s">
        <v>88</v>
      </c>
    </row>
    <row r="116" spans="1:18" hidden="1">
      <c r="A116"/>
      <c r="B116"/>
      <c r="C116"/>
      <c r="D116"/>
      <c r="E116"/>
      <c r="H116" s="414"/>
      <c r="J116" s="462"/>
      <c r="K116" s="414" t="s">
        <v>463</v>
      </c>
      <c r="L116" s="560" t="e">
        <f>I22</f>
        <v>#REF!</v>
      </c>
      <c r="M116" s="556" t="e">
        <f>#REF!</f>
        <v>#REF!</v>
      </c>
      <c r="N116" s="561" t="e">
        <f>SUM(L116:M116)</f>
        <v>#REF!</v>
      </c>
    </row>
    <row r="117" spans="1:18" hidden="1">
      <c r="A117"/>
      <c r="B117"/>
      <c r="C117"/>
      <c r="D117"/>
      <c r="E117"/>
      <c r="H117" s="414"/>
      <c r="J117" s="462"/>
      <c r="K117" s="414" t="s">
        <v>464</v>
      </c>
      <c r="L117" s="565" t="e">
        <f>I23</f>
        <v>#REF!</v>
      </c>
      <c r="M117" s="566" t="e">
        <f>#REF!</f>
        <v>#REF!</v>
      </c>
      <c r="N117" s="567" t="e">
        <f t="shared" ref="N117:N118" si="4">SUM(L117:M117)</f>
        <v>#REF!</v>
      </c>
    </row>
    <row r="118" spans="1:18" ht="13.5" hidden="1" thickBot="1">
      <c r="A118"/>
      <c r="B118"/>
      <c r="C118"/>
      <c r="D118"/>
      <c r="E118"/>
      <c r="H118" s="414"/>
      <c r="J118" s="462"/>
      <c r="K118" s="414" t="s">
        <v>465</v>
      </c>
      <c r="L118" s="562">
        <f>I24</f>
        <v>0</v>
      </c>
      <c r="M118" s="563" t="e">
        <f>#REF!</f>
        <v>#REF!</v>
      </c>
      <c r="N118" s="564" t="e">
        <f t="shared" si="4"/>
        <v>#REF!</v>
      </c>
    </row>
    <row r="119" spans="1:18" hidden="1">
      <c r="A119"/>
      <c r="B119"/>
      <c r="C119"/>
      <c r="D119"/>
      <c r="E119"/>
      <c r="G119" s="414"/>
      <c r="H119" s="414"/>
      <c r="I119" s="424"/>
      <c r="J119" s="462"/>
      <c r="L119" s="415" t="s">
        <v>500</v>
      </c>
      <c r="M119" s="415" t="s">
        <v>500</v>
      </c>
      <c r="N119" s="415"/>
      <c r="O119" s="415" t="s">
        <v>501</v>
      </c>
      <c r="P119" s="415" t="s">
        <v>501</v>
      </c>
      <c r="Q119" s="415"/>
      <c r="R119" s="415" t="s">
        <v>502</v>
      </c>
    </row>
    <row r="120" spans="1:18" hidden="1">
      <c r="A120"/>
      <c r="B120"/>
      <c r="C120"/>
      <c r="D120"/>
      <c r="E120"/>
      <c r="G120" s="414"/>
      <c r="H120" s="414"/>
      <c r="I120" s="424"/>
      <c r="J120" s="462"/>
      <c r="K120" s="512" t="s">
        <v>488</v>
      </c>
      <c r="L120" s="478" t="s">
        <v>134</v>
      </c>
      <c r="M120" s="478" t="s">
        <v>133</v>
      </c>
      <c r="N120" s="478" t="s">
        <v>88</v>
      </c>
      <c r="O120" s="478" t="s">
        <v>134</v>
      </c>
      <c r="P120" s="478" t="s">
        <v>133</v>
      </c>
      <c r="Q120" s="478" t="s">
        <v>88</v>
      </c>
      <c r="R120" s="524" t="s">
        <v>122</v>
      </c>
    </row>
    <row r="121" spans="1:18" hidden="1">
      <c r="A121"/>
      <c r="B121"/>
      <c r="C121"/>
      <c r="D121"/>
      <c r="E121"/>
      <c r="G121" s="416"/>
      <c r="H121" s="415"/>
      <c r="I121" s="462"/>
      <c r="J121" s="462"/>
      <c r="K121" s="308" t="s">
        <v>341</v>
      </c>
      <c r="L121" s="479">
        <v>16618239.52</v>
      </c>
      <c r="M121" s="479">
        <v>16437512.75</v>
      </c>
      <c r="N121" s="479">
        <f>L121+M121</f>
        <v>33055752.27</v>
      </c>
      <c r="O121" s="479">
        <v>16669791</v>
      </c>
      <c r="P121" s="479">
        <v>16669791</v>
      </c>
      <c r="Q121" s="479">
        <f>O121+P121</f>
        <v>33339582</v>
      </c>
      <c r="R121" s="479">
        <f>N121-Q121</f>
        <v>-283829.73000000045</v>
      </c>
    </row>
    <row r="122" spans="1:18" hidden="1">
      <c r="A122"/>
      <c r="B122"/>
      <c r="C122"/>
      <c r="D122"/>
      <c r="E122"/>
      <c r="G122" s="414"/>
      <c r="H122" s="414"/>
      <c r="I122" s="419"/>
      <c r="J122" s="462"/>
      <c r="K122" s="308" t="s">
        <v>342</v>
      </c>
      <c r="L122" s="480">
        <v>25205916.640000001</v>
      </c>
      <c r="M122" s="480">
        <v>25038297.390000001</v>
      </c>
      <c r="N122" s="480">
        <f t="shared" ref="N122:N127" si="5">L122+M122</f>
        <v>50244214.030000001</v>
      </c>
      <c r="O122" s="480">
        <v>22550118</v>
      </c>
      <c r="P122" s="480">
        <v>22550118</v>
      </c>
      <c r="Q122" s="480">
        <f t="shared" ref="Q122:Q127" si="6">O122+P122</f>
        <v>45100236</v>
      </c>
      <c r="R122" s="480">
        <f t="shared" ref="R122:R127" si="7">N122-Q122</f>
        <v>5143978.0300000012</v>
      </c>
    </row>
    <row r="123" spans="1:18" hidden="1">
      <c r="A123"/>
      <c r="B123"/>
      <c r="C123"/>
      <c r="D123"/>
      <c r="E123"/>
      <c r="G123" s="414"/>
      <c r="H123" s="414"/>
      <c r="I123" s="419"/>
      <c r="J123" s="462"/>
      <c r="K123" s="308" t="s">
        <v>99</v>
      </c>
      <c r="L123" s="480">
        <v>0</v>
      </c>
      <c r="M123" s="480">
        <v>0</v>
      </c>
      <c r="N123" s="480">
        <f t="shared" si="5"/>
        <v>0</v>
      </c>
      <c r="O123" s="480"/>
      <c r="P123" s="480"/>
      <c r="Q123" s="480">
        <f t="shared" si="6"/>
        <v>0</v>
      </c>
      <c r="R123" s="480">
        <f t="shared" si="7"/>
        <v>0</v>
      </c>
    </row>
    <row r="124" spans="1:18" hidden="1">
      <c r="A124"/>
      <c r="B124"/>
      <c r="C124"/>
      <c r="D124"/>
      <c r="E124"/>
      <c r="G124" s="414"/>
      <c r="H124" s="414"/>
      <c r="I124" s="419"/>
      <c r="J124" s="462"/>
      <c r="K124" s="308" t="s">
        <v>139</v>
      </c>
      <c r="L124" s="480">
        <v>-445444.26822702214</v>
      </c>
      <c r="M124" s="480">
        <v>-445444.26822702214</v>
      </c>
      <c r="N124" s="480">
        <f t="shared" si="5"/>
        <v>-890888.53645404428</v>
      </c>
      <c r="O124" s="480">
        <f>77987-439311</f>
        <v>-361324</v>
      </c>
      <c r="P124" s="480">
        <f>77987-438705</f>
        <v>-360718</v>
      </c>
      <c r="Q124" s="480">
        <f t="shared" si="6"/>
        <v>-722042</v>
      </c>
      <c r="R124" s="480">
        <f t="shared" si="7"/>
        <v>-168846.53645404428</v>
      </c>
    </row>
    <row r="125" spans="1:18" hidden="1">
      <c r="A125"/>
      <c r="B125"/>
      <c r="C125"/>
      <c r="D125"/>
      <c r="E125"/>
      <c r="G125" s="1019"/>
      <c r="H125" s="1020"/>
      <c r="I125" s="1020"/>
      <c r="J125" s="1020"/>
      <c r="K125" s="308" t="s">
        <v>140</v>
      </c>
      <c r="L125" s="480">
        <v>3070331.64</v>
      </c>
      <c r="M125" s="480">
        <v>2742107.21</v>
      </c>
      <c r="N125" s="480">
        <f t="shared" si="5"/>
        <v>5812438.8499999996</v>
      </c>
      <c r="O125" s="480">
        <v>2796760</v>
      </c>
      <c r="P125" s="480">
        <v>3079631</v>
      </c>
      <c r="Q125" s="480">
        <f t="shared" si="6"/>
        <v>5876391</v>
      </c>
      <c r="R125" s="480">
        <f t="shared" si="7"/>
        <v>-63952.150000000373</v>
      </c>
    </row>
    <row r="126" spans="1:18" hidden="1">
      <c r="A126"/>
      <c r="B126"/>
      <c r="C126"/>
      <c r="D126"/>
      <c r="E126"/>
      <c r="G126" s="1020"/>
      <c r="H126" s="1020"/>
      <c r="I126" s="1020"/>
      <c r="J126" s="1020"/>
      <c r="K126" s="308" t="s">
        <v>141</v>
      </c>
      <c r="L126" s="480">
        <v>2203511.87</v>
      </c>
      <c r="M126" s="480">
        <v>2270836.0299999998</v>
      </c>
      <c r="N126" s="480">
        <f t="shared" si="5"/>
        <v>4474347.9000000004</v>
      </c>
      <c r="O126" s="480">
        <v>1864767</v>
      </c>
      <c r="P126" s="480">
        <v>1662581</v>
      </c>
      <c r="Q126" s="480">
        <f t="shared" si="6"/>
        <v>3527348</v>
      </c>
      <c r="R126" s="480">
        <f t="shared" si="7"/>
        <v>946999.90000000037</v>
      </c>
    </row>
    <row r="127" spans="1:18" hidden="1">
      <c r="A127"/>
      <c r="B127"/>
      <c r="C127"/>
      <c r="D127"/>
      <c r="E127"/>
      <c r="G127" s="1020"/>
      <c r="H127" s="1020"/>
      <c r="I127" s="1020"/>
      <c r="J127" s="1020"/>
      <c r="K127" s="308" t="s">
        <v>142</v>
      </c>
      <c r="L127" s="480">
        <v>-578808.68000000005</v>
      </c>
      <c r="M127" s="480">
        <v>-329135.21999999997</v>
      </c>
      <c r="N127" s="480">
        <f t="shared" si="5"/>
        <v>-907943.9</v>
      </c>
      <c r="O127" s="480">
        <v>-173824</v>
      </c>
      <c r="P127" s="480">
        <v>-226444</v>
      </c>
      <c r="Q127" s="480">
        <f t="shared" si="6"/>
        <v>-400268</v>
      </c>
      <c r="R127" s="480">
        <f t="shared" si="7"/>
        <v>-507675.9</v>
      </c>
    </row>
    <row r="128" spans="1:18" hidden="1">
      <c r="G128" s="1020"/>
      <c r="H128" s="1020"/>
      <c r="I128" s="1020"/>
      <c r="J128" s="1020"/>
      <c r="K128" s="316" t="s">
        <v>475</v>
      </c>
      <c r="L128" s="481">
        <f>SUM(L121:L127)</f>
        <v>46073746.721772969</v>
      </c>
      <c r="M128" s="481">
        <f t="shared" ref="M128" si="8">SUM(M121:M127)</f>
        <v>45714173.891772978</v>
      </c>
      <c r="N128" s="481">
        <f>SUM(N121:P127)</f>
        <v>178509167.61354595</v>
      </c>
      <c r="O128" s="481">
        <f>SUM(O121:P127)</f>
        <v>86721247</v>
      </c>
      <c r="P128" s="481">
        <f>SUM(P121:P127)</f>
        <v>43374959</v>
      </c>
      <c r="Q128" s="481">
        <f>SUM(Q121:Q127)</f>
        <v>86721247</v>
      </c>
      <c r="R128" s="481">
        <f>SUM(R121:R127)</f>
        <v>5066673.6135459561</v>
      </c>
    </row>
    <row r="129" spans="11:18" hidden="1">
      <c r="K129" s="378" t="s">
        <v>182</v>
      </c>
      <c r="L129" s="482">
        <v>0.9797032</v>
      </c>
      <c r="M129" s="482">
        <v>0.9797032</v>
      </c>
      <c r="N129" s="482"/>
      <c r="O129" s="482">
        <v>0.9797032</v>
      </c>
      <c r="P129" s="482">
        <v>0.9797032</v>
      </c>
    </row>
    <row r="130" spans="11:18" hidden="1">
      <c r="K130" s="389" t="s">
        <v>476</v>
      </c>
      <c r="L130" s="484">
        <v>45138597.099310488</v>
      </c>
      <c r="M130" s="484">
        <v>44786322.447126403</v>
      </c>
      <c r="N130" s="484">
        <f t="shared" ref="N130" si="9">L130+M130</f>
        <v>89924919.546436891</v>
      </c>
      <c r="O130" s="484">
        <f>O128*O129</f>
        <v>84961083.193890393</v>
      </c>
      <c r="P130" s="484">
        <f>P128*P129</f>
        <v>42494586.1321688</v>
      </c>
      <c r="Q130" s="484">
        <f>O130+P130</f>
        <v>127455669.32605919</v>
      </c>
      <c r="R130" s="484">
        <f t="shared" ref="R130" si="10">N130-Q130</f>
        <v>-37530749.779622301</v>
      </c>
    </row>
    <row r="131" spans="11:18" hidden="1">
      <c r="K131" s="471"/>
      <c r="L131" s="480"/>
      <c r="M131" s="480"/>
      <c r="N131" s="480"/>
      <c r="O131" s="480"/>
      <c r="P131" s="480"/>
      <c r="Q131" s="480"/>
      <c r="R131" s="480"/>
    </row>
    <row r="132" spans="11:18" hidden="1">
      <c r="K132" s="389" t="s">
        <v>126</v>
      </c>
      <c r="L132" s="480">
        <v>14229198.630000001</v>
      </c>
      <c r="M132" s="480">
        <v>12249674.02</v>
      </c>
      <c r="N132" s="480">
        <f t="shared" ref="N132" si="11">L132+M132</f>
        <v>26478872.649999999</v>
      </c>
      <c r="O132" s="480">
        <f>L132</f>
        <v>14229198.630000001</v>
      </c>
      <c r="P132" s="480">
        <f>M132</f>
        <v>12249674.02</v>
      </c>
      <c r="Q132" s="480">
        <f>O132+P132</f>
        <v>26478872.649999999</v>
      </c>
      <c r="R132" s="480">
        <f t="shared" ref="R132" si="12">N132-Q132</f>
        <v>0</v>
      </c>
    </row>
    <row r="133" spans="11:18" hidden="1">
      <c r="L133" s="489"/>
      <c r="M133" s="489"/>
      <c r="N133" s="489"/>
      <c r="O133" s="489"/>
      <c r="P133" s="489"/>
      <c r="Q133" s="489"/>
      <c r="R133" s="489"/>
    </row>
    <row r="134" spans="11:18" ht="13.5" hidden="1" thickBot="1">
      <c r="K134" s="438" t="s">
        <v>104</v>
      </c>
      <c r="L134" s="486">
        <f>L130+L132</f>
        <v>59367795.72931049</v>
      </c>
      <c r="M134" s="486">
        <f t="shared" ref="M134:Q134" si="13">M130+M132</f>
        <v>57035996.467126399</v>
      </c>
      <c r="N134" s="486">
        <f t="shared" si="13"/>
        <v>116403792.19643688</v>
      </c>
      <c r="O134" s="486">
        <f t="shared" si="13"/>
        <v>99190281.823890388</v>
      </c>
      <c r="P134" s="486">
        <f t="shared" si="13"/>
        <v>54744260.152168795</v>
      </c>
      <c r="Q134" s="486">
        <f t="shared" si="13"/>
        <v>153934541.9760592</v>
      </c>
      <c r="R134" s="486">
        <f t="shared" ref="R134" si="14">N134-Q134</f>
        <v>-37530749.779622316</v>
      </c>
    </row>
    <row r="135" spans="11:18" hidden="1"/>
    <row r="136" spans="11:18" hidden="1"/>
    <row r="137" spans="11:18" hidden="1"/>
    <row r="138" spans="11:18" hidden="1"/>
    <row r="139" spans="11:18" hidden="1"/>
    <row r="140" spans="11:18" hidden="1"/>
    <row r="141" spans="11:18" hidden="1"/>
    <row r="142" spans="11:18" hidden="1"/>
    <row r="143" spans="11:18" hidden="1"/>
    <row r="144" spans="11:18" hidden="1"/>
    <row r="145" hidden="1"/>
  </sheetData>
  <mergeCells count="17">
    <mergeCell ref="G96:J99"/>
    <mergeCell ref="A102:E102"/>
    <mergeCell ref="H104:H105"/>
    <mergeCell ref="H106:H107"/>
    <mergeCell ref="G125:J128"/>
    <mergeCell ref="A85:E85"/>
    <mergeCell ref="A3:E3"/>
    <mergeCell ref="G14:J17"/>
    <mergeCell ref="A20:E20"/>
    <mergeCell ref="A33:E33"/>
    <mergeCell ref="G44:J47"/>
    <mergeCell ref="A51:E51"/>
    <mergeCell ref="H53:H54"/>
    <mergeCell ref="H55:H56"/>
    <mergeCell ref="A73:E73"/>
    <mergeCell ref="H75:H76"/>
    <mergeCell ref="H77:H78"/>
  </mergeCells>
  <printOptions horizontalCentered="1"/>
  <pageMargins left="0.45" right="0.45" top="0.75" bottom="0.75" header="0.3" footer="0.3"/>
  <pageSetup paperSize="5" scale="75" orientation="landscape" r:id="rId1"/>
  <headerFooter>
    <oddHeader xml:space="preserve">&amp;CMonthly P/L and BS Variances
</oddHeader>
    <oddFooter>&amp;CCapacity&amp;RPage &amp;P of &amp;N</oddFooter>
  </headerFooter>
  <rowBreaks count="2" manualBreakCount="2">
    <brk id="29" max="16383" man="1"/>
    <brk id="8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5"/>
  <sheetViews>
    <sheetView zoomScaleNormal="100" zoomScaleSheetLayoutView="78" workbookViewId="0">
      <selection activeCell="D8" sqref="D8"/>
    </sheetView>
  </sheetViews>
  <sheetFormatPr defaultColWidth="9.33203125" defaultRowHeight="12.75"/>
  <cols>
    <col min="1" max="1" width="12.33203125" style="411" customWidth="1"/>
    <col min="2" max="2" width="9.1640625" style="411" bestFit="1" customWidth="1"/>
    <col min="3" max="4" width="18.83203125" style="412" customWidth="1"/>
    <col min="5" max="5" width="18.83203125" style="411" customWidth="1"/>
    <col min="6" max="6" width="2" style="411" customWidth="1"/>
    <col min="7" max="7" width="14" style="411" bestFit="1" customWidth="1"/>
    <col min="8" max="8" width="18" style="411" customWidth="1"/>
    <col min="9" max="9" width="6.33203125" style="411" bestFit="1" customWidth="1"/>
    <col min="10" max="10" width="3.1640625" style="411" customWidth="1"/>
    <col min="11" max="11" width="54.33203125" style="438" bestFit="1" customWidth="1"/>
    <col min="12" max="13" width="17.1640625" style="411" customWidth="1"/>
    <col min="14" max="14" width="16.1640625" style="411" bestFit="1" customWidth="1"/>
    <col min="15" max="15" width="18.33203125" style="411" bestFit="1" customWidth="1"/>
    <col min="16" max="16" width="16.83203125" style="411" bestFit="1" customWidth="1"/>
    <col min="17" max="17" width="15.5" style="411" bestFit="1" customWidth="1"/>
    <col min="18" max="18" width="15.1640625" style="411" bestFit="1" customWidth="1"/>
    <col min="19" max="16384" width="9.33203125" style="411"/>
  </cols>
  <sheetData>
    <row r="1" spans="1:15">
      <c r="A1" s="464" t="s">
        <v>482</v>
      </c>
      <c r="B1" s="462"/>
      <c r="E1" s="462"/>
      <c r="F1" s="462"/>
      <c r="G1" s="462"/>
      <c r="H1" s="462"/>
      <c r="I1" s="462"/>
      <c r="J1" s="462"/>
      <c r="K1" s="413"/>
      <c r="L1" s="415">
        <f>C4</f>
        <v>2017</v>
      </c>
      <c r="M1" s="415">
        <f>D4</f>
        <v>0</v>
      </c>
      <c r="N1" s="478" t="s">
        <v>122</v>
      </c>
      <c r="O1" s="462"/>
    </row>
    <row r="2" spans="1:15" ht="13.5" thickBot="1">
      <c r="A2" s="464"/>
      <c r="B2" s="462"/>
      <c r="E2" s="462"/>
      <c r="F2" s="462"/>
      <c r="G2" s="462"/>
      <c r="H2" s="462"/>
      <c r="I2" s="462"/>
      <c r="J2" s="462"/>
      <c r="K2" s="512" t="s">
        <v>488</v>
      </c>
      <c r="L2" s="478" t="str">
        <f>C5</f>
        <v xml:space="preserve">OCT </v>
      </c>
      <c r="M2" s="478" t="str">
        <f>D5</f>
        <v xml:space="preserve">OCT </v>
      </c>
      <c r="N2" s="478"/>
      <c r="O2" s="462"/>
    </row>
    <row r="3" spans="1:15">
      <c r="A3" s="1016" t="s">
        <v>461</v>
      </c>
      <c r="B3" s="1017"/>
      <c r="C3" s="1017"/>
      <c r="D3" s="1017"/>
      <c r="E3" s="1018"/>
      <c r="F3" s="463"/>
      <c r="G3" s="414" t="s">
        <v>462</v>
      </c>
      <c r="H3" s="462"/>
      <c r="I3" s="462"/>
      <c r="J3" s="462"/>
      <c r="K3" s="308" t="s">
        <v>341</v>
      </c>
      <c r="L3" s="479">
        <f>TRUE_UP!Q10</f>
        <v>0</v>
      </c>
      <c r="M3" s="479">
        <f>'TU 2014'!Q10</f>
        <v>14327836.949999999</v>
      </c>
      <c r="N3" s="479">
        <f>L3-M3</f>
        <v>-14327836.949999999</v>
      </c>
      <c r="O3" s="462"/>
    </row>
    <row r="4" spans="1:15">
      <c r="A4" s="464" t="s">
        <v>477</v>
      </c>
      <c r="B4" s="465"/>
      <c r="C4" s="415">
        <f>TRUE_UP!I129</f>
        <v>2017</v>
      </c>
      <c r="D4" s="415">
        <f>'TU 2014'!H111</f>
        <v>0</v>
      </c>
      <c r="E4" s="466"/>
      <c r="F4" s="467"/>
      <c r="G4" s="416" t="str">
        <f>C5</f>
        <v xml:space="preserve">OCT </v>
      </c>
      <c r="H4" s="415">
        <f>C4</f>
        <v>2017</v>
      </c>
      <c r="I4" s="462"/>
      <c r="J4" s="462"/>
      <c r="K4" s="308" t="s">
        <v>342</v>
      </c>
      <c r="L4" s="480">
        <f>TRUE_UP!Q12</f>
        <v>0</v>
      </c>
      <c r="M4" s="480">
        <f>'TU 2014'!Q12</f>
        <v>23633321.149999999</v>
      </c>
      <c r="N4" s="480">
        <f t="shared" ref="N4:N9" si="0">L4-M4</f>
        <v>-23633321.149999999</v>
      </c>
      <c r="O4" s="462"/>
    </row>
    <row r="5" spans="1:15">
      <c r="A5" s="588">
        <v>5111000</v>
      </c>
      <c r="B5" s="589" t="s">
        <v>478</v>
      </c>
      <c r="C5" s="416" t="s">
        <v>554</v>
      </c>
      <c r="D5" s="416" t="str">
        <f>C5</f>
        <v xml:space="preserve">OCT </v>
      </c>
      <c r="E5" s="417" t="s">
        <v>122</v>
      </c>
      <c r="F5" s="418"/>
      <c r="G5" s="414" t="s">
        <v>463</v>
      </c>
      <c r="H5" s="414"/>
      <c r="I5" s="599" t="e">
        <f>C10/1000000</f>
        <v>#REF!</v>
      </c>
      <c r="J5" s="462" t="s">
        <v>401</v>
      </c>
      <c r="K5" s="308" t="s">
        <v>99</v>
      </c>
      <c r="L5" s="480" t="e">
        <f>TRUE_UP!Q20</f>
        <v>#REF!</v>
      </c>
      <c r="M5" s="480">
        <f>'TU 2014'!Q14</f>
        <v>-743251</v>
      </c>
      <c r="N5" s="480" t="e">
        <f t="shared" si="0"/>
        <v>#REF!</v>
      </c>
      <c r="O5" s="462"/>
    </row>
    <row r="6" spans="1:15">
      <c r="A6" s="468">
        <v>4174100</v>
      </c>
      <c r="B6" s="469" t="s">
        <v>479</v>
      </c>
      <c r="C6" s="418"/>
      <c r="D6" s="418"/>
      <c r="E6" s="466"/>
      <c r="F6" s="467"/>
      <c r="G6" s="414" t="s">
        <v>464</v>
      </c>
      <c r="H6" s="414"/>
      <c r="I6" s="419" t="e">
        <f>C9/1000000</f>
        <v>#REF!</v>
      </c>
      <c r="J6" s="462" t="s">
        <v>401</v>
      </c>
      <c r="K6" s="308" t="s">
        <v>139</v>
      </c>
      <c r="L6" s="480" t="e">
        <f>TRUE_UP!Q22</f>
        <v>#REF!</v>
      </c>
      <c r="M6" s="480">
        <f>'TU 2014'!Q16</f>
        <v>-306988.18078628421</v>
      </c>
      <c r="N6" s="480" t="e">
        <f t="shared" si="0"/>
        <v>#REF!</v>
      </c>
      <c r="O6" s="462"/>
    </row>
    <row r="7" spans="1:15">
      <c r="A7" s="420" t="s">
        <v>459</v>
      </c>
      <c r="B7" s="421"/>
      <c r="C7" s="422">
        <f>TRUE_UP!Q49</f>
        <v>0</v>
      </c>
      <c r="D7" s="422">
        <f>'TU 2014'!Q37</f>
        <v>0</v>
      </c>
      <c r="E7" s="423">
        <f>C7-D7</f>
        <v>0</v>
      </c>
      <c r="F7" s="422"/>
      <c r="G7" s="414" t="s">
        <v>465</v>
      </c>
      <c r="H7" s="414"/>
      <c r="I7" s="419">
        <f>C7/1000000</f>
        <v>0</v>
      </c>
      <c r="J7" s="462" t="s">
        <v>401</v>
      </c>
      <c r="K7" s="308" t="s">
        <v>140</v>
      </c>
      <c r="L7" s="480">
        <f>TRUE_UP!Q26</f>
        <v>305732.77949899685</v>
      </c>
      <c r="M7" s="480">
        <f>'TU 2014'!Q20</f>
        <v>3556791.8372158767</v>
      </c>
      <c r="N7" s="480">
        <f t="shared" si="0"/>
        <v>-3251059.05771688</v>
      </c>
      <c r="O7" s="462"/>
    </row>
    <row r="8" spans="1:15">
      <c r="A8" s="420"/>
      <c r="B8" s="421"/>
      <c r="C8" s="465"/>
      <c r="D8" s="465"/>
      <c r="E8" s="470"/>
      <c r="F8" s="422"/>
      <c r="G8" s="414"/>
      <c r="H8" s="414"/>
      <c r="I8" s="424"/>
      <c r="J8" s="462"/>
      <c r="K8" s="308" t="s">
        <v>141</v>
      </c>
      <c r="L8" s="480">
        <f>TRUE_UP!Q32</f>
        <v>0</v>
      </c>
      <c r="M8" s="480">
        <f>'TU 2014'!Q22</f>
        <v>77090.34</v>
      </c>
      <c r="N8" s="480">
        <f t="shared" si="0"/>
        <v>-77090.34</v>
      </c>
      <c r="O8" s="462"/>
    </row>
    <row r="9" spans="1:15">
      <c r="A9" s="420" t="s">
        <v>460</v>
      </c>
      <c r="B9" s="421"/>
      <c r="C9" s="422" t="e">
        <f>TRUE_UP!Q47</f>
        <v>#REF!</v>
      </c>
      <c r="D9" s="422">
        <f>'TU 2014'!Q35</f>
        <v>0</v>
      </c>
      <c r="E9" s="423" t="e">
        <f>C9-D9</f>
        <v>#REF!</v>
      </c>
      <c r="F9" s="422"/>
      <c r="G9" s="414" t="s">
        <v>466</v>
      </c>
      <c r="H9" s="414"/>
      <c r="I9" s="424"/>
      <c r="J9" s="462"/>
      <c r="K9" s="308" t="s">
        <v>142</v>
      </c>
      <c r="L9" s="480">
        <f>TRUE_UP!Q34</f>
        <v>0</v>
      </c>
      <c r="M9" s="480">
        <f>'TU 2014'!Q24</f>
        <v>147075.91628953349</v>
      </c>
      <c r="N9" s="480">
        <f t="shared" si="0"/>
        <v>-147075.91628953349</v>
      </c>
      <c r="O9" s="462"/>
    </row>
    <row r="10" spans="1:15">
      <c r="A10" s="420" t="s">
        <v>467</v>
      </c>
      <c r="B10" s="421"/>
      <c r="C10" s="425" t="e">
        <f>C7-C9</f>
        <v>#REF!</v>
      </c>
      <c r="D10" s="425">
        <f>D7-D9</f>
        <v>0</v>
      </c>
      <c r="E10" s="426" t="e">
        <f>E7-E9</f>
        <v>#REF!</v>
      </c>
      <c r="F10" s="422"/>
      <c r="G10" s="416" t="str">
        <f>D5</f>
        <v xml:space="preserve">OCT </v>
      </c>
      <c r="H10" s="415">
        <f>D4</f>
        <v>0</v>
      </c>
      <c r="I10" s="462"/>
      <c r="J10" s="462"/>
      <c r="K10" s="316" t="s">
        <v>475</v>
      </c>
      <c r="L10" s="481" t="e">
        <f>SUM(L3:L9)</f>
        <v>#REF!</v>
      </c>
      <c r="M10" s="481">
        <f>SUM(M3:M9)</f>
        <v>40691877.012719125</v>
      </c>
      <c r="N10" s="481" t="e">
        <f>SUM(N3:P9)</f>
        <v>#REF!</v>
      </c>
      <c r="O10" s="462"/>
    </row>
    <row r="11" spans="1:15">
      <c r="A11" s="420" t="s">
        <v>205</v>
      </c>
      <c r="B11" s="421"/>
      <c r="C11" s="422" t="e">
        <f>TRUE_UP!Q62</f>
        <v>#REF!</v>
      </c>
      <c r="D11" s="422">
        <f>'TU 2014'!Q50</f>
        <v>0</v>
      </c>
      <c r="E11" s="423" t="e">
        <f>C11-D11</f>
        <v>#REF!</v>
      </c>
      <c r="F11" s="422"/>
      <c r="G11" s="414" t="str">
        <f>G5</f>
        <v>Current Month Over/(Under) of</v>
      </c>
      <c r="H11" s="414"/>
      <c r="I11" s="419">
        <f>D10/1000000</f>
        <v>0</v>
      </c>
      <c r="J11" s="462" t="s">
        <v>401</v>
      </c>
      <c r="K11" s="378" t="s">
        <v>182</v>
      </c>
      <c r="L11" s="482">
        <f>TRUE_UP!Q40</f>
        <v>0</v>
      </c>
      <c r="M11" s="483">
        <f>'TU 2014'!Q28</f>
        <v>-356000.49000000005</v>
      </c>
      <c r="N11" s="483"/>
      <c r="O11" s="462"/>
    </row>
    <row r="12" spans="1:15">
      <c r="A12" s="420" t="s">
        <v>468</v>
      </c>
      <c r="B12" s="421"/>
      <c r="C12" s="427" t="e">
        <f>SUM(C10:C11)</f>
        <v>#REF!</v>
      </c>
      <c r="D12" s="427">
        <f>SUM(D10:D11)</f>
        <v>0</v>
      </c>
      <c r="E12" s="428" t="e">
        <f>C12-D12</f>
        <v>#REF!</v>
      </c>
      <c r="F12" s="422"/>
      <c r="G12" s="414" t="s">
        <v>464</v>
      </c>
      <c r="H12" s="414"/>
      <c r="I12" s="419">
        <f>D9/1000000</f>
        <v>0</v>
      </c>
      <c r="J12" s="462" t="s">
        <v>401</v>
      </c>
      <c r="K12" s="389" t="s">
        <v>476</v>
      </c>
      <c r="L12" s="484" t="e">
        <f>L10*L11</f>
        <v>#REF!</v>
      </c>
      <c r="M12" s="484">
        <f>M10*M11</f>
        <v>-14486328155547.746</v>
      </c>
      <c r="N12" s="484" t="e">
        <f>L12-M12</f>
        <v>#REF!</v>
      </c>
      <c r="O12" s="462"/>
    </row>
    <row r="13" spans="1:15">
      <c r="A13" s="420"/>
      <c r="B13" s="421"/>
      <c r="C13" s="431"/>
      <c r="D13" s="431"/>
      <c r="E13" s="459"/>
      <c r="F13" s="462"/>
      <c r="G13" s="414" t="s">
        <v>465</v>
      </c>
      <c r="H13" s="414"/>
      <c r="I13" s="419">
        <f>D7/1000000</f>
        <v>0</v>
      </c>
      <c r="J13" s="462" t="s">
        <v>401</v>
      </c>
      <c r="K13" s="471"/>
      <c r="L13" s="480"/>
      <c r="M13" s="480"/>
      <c r="N13" s="480"/>
      <c r="O13" s="462"/>
    </row>
    <row r="14" spans="1:15" ht="12.75" customHeight="1" thickBot="1">
      <c r="A14" s="458"/>
      <c r="B14" s="418"/>
      <c r="C14" s="431"/>
      <c r="D14" s="431"/>
      <c r="E14" s="459"/>
      <c r="F14" s="431"/>
      <c r="G14" s="1019" t="s">
        <v>487</v>
      </c>
      <c r="H14" s="1020"/>
      <c r="I14" s="1020"/>
      <c r="J14" s="1020"/>
      <c r="K14" s="389" t="s">
        <v>126</v>
      </c>
      <c r="L14" s="480">
        <f>TRUE_UP!Q44</f>
        <v>0</v>
      </c>
      <c r="M14" s="480">
        <f>'TU 2014'!Q32</f>
        <v>0.95206884000000003</v>
      </c>
      <c r="N14" s="480">
        <f>L14-M14</f>
        <v>-0.95206884000000003</v>
      </c>
    </row>
    <row r="15" spans="1:15">
      <c r="A15" s="472"/>
      <c r="B15" s="467"/>
      <c r="C15" s="460"/>
      <c r="D15" s="460"/>
      <c r="E15" s="466"/>
      <c r="F15" s="462"/>
      <c r="G15" s="1020"/>
      <c r="H15" s="1020"/>
      <c r="I15" s="1020"/>
      <c r="J15" s="1020"/>
      <c r="L15" s="489"/>
      <c r="M15" s="490"/>
      <c r="N15" s="491"/>
      <c r="O15" s="485" t="s">
        <v>473</v>
      </c>
    </row>
    <row r="16" spans="1:15" ht="12.75" customHeight="1" thickBot="1">
      <c r="A16" s="472"/>
      <c r="B16" s="467"/>
      <c r="C16" s="460"/>
      <c r="D16" s="460"/>
      <c r="E16" s="466"/>
      <c r="F16" s="462"/>
      <c r="G16" s="1020"/>
      <c r="H16" s="1020"/>
      <c r="I16" s="1020"/>
      <c r="J16" s="1020"/>
      <c r="K16" s="378" t="s">
        <v>104</v>
      </c>
      <c r="L16" s="486" t="e">
        <f>L12+L14</f>
        <v>#REF!</v>
      </c>
      <c r="M16" s="486">
        <f>M12+M14</f>
        <v>-14486328155546.795</v>
      </c>
      <c r="N16" s="486" t="e">
        <f>N12+N14</f>
        <v>#REF!</v>
      </c>
      <c r="O16" s="487" t="e">
        <f>E9</f>
        <v>#REF!</v>
      </c>
    </row>
    <row r="17" spans="1:15" ht="13.5" thickBot="1">
      <c r="A17" s="473"/>
      <c r="B17" s="474"/>
      <c r="C17" s="461"/>
      <c r="D17" s="461"/>
      <c r="E17" s="475"/>
      <c r="F17" s="462"/>
      <c r="G17" s="1020"/>
      <c r="H17" s="1020"/>
      <c r="I17" s="1020"/>
      <c r="J17" s="1020"/>
      <c r="K17" s="471"/>
      <c r="L17" s="398"/>
      <c r="M17" s="398"/>
      <c r="N17" s="398"/>
      <c r="O17" s="488" t="e">
        <f>ROUND(N16,0)=ROUND(O16,0)</f>
        <v>#REF!</v>
      </c>
    </row>
    <row r="18" spans="1:15">
      <c r="A18" s="462"/>
      <c r="B18" s="462"/>
      <c r="E18" s="462"/>
      <c r="F18" s="462"/>
      <c r="G18" s="462"/>
      <c r="H18" s="462"/>
      <c r="I18" s="462"/>
      <c r="J18" s="462"/>
      <c r="K18" s="367"/>
      <c r="L18" s="398"/>
      <c r="M18" s="398"/>
      <c r="N18" s="398"/>
      <c r="O18" s="462"/>
    </row>
    <row r="19" spans="1:15" ht="13.5" thickBot="1">
      <c r="A19" s="462"/>
      <c r="B19" s="462"/>
      <c r="E19" s="462"/>
      <c r="F19" s="462"/>
      <c r="G19" s="462"/>
      <c r="H19" s="462"/>
      <c r="I19" s="462"/>
      <c r="J19" s="462"/>
      <c r="K19" s="471"/>
      <c r="L19" s="398"/>
      <c r="M19" s="398"/>
      <c r="N19" s="398"/>
      <c r="O19" s="398"/>
    </row>
    <row r="20" spans="1:15">
      <c r="A20" s="1016" t="s">
        <v>469</v>
      </c>
      <c r="B20" s="1021"/>
      <c r="C20" s="1021"/>
      <c r="D20" s="1021"/>
      <c r="E20" s="1022"/>
      <c r="F20" s="432"/>
      <c r="G20" s="414" t="s">
        <v>470</v>
      </c>
      <c r="H20" s="462"/>
      <c r="I20" s="476"/>
      <c r="J20" s="462"/>
      <c r="K20" s="367"/>
      <c r="L20" s="398"/>
      <c r="M20" s="398"/>
      <c r="N20" s="398"/>
      <c r="O20" s="462"/>
    </row>
    <row r="21" spans="1:15">
      <c r="A21" s="464" t="s">
        <v>477</v>
      </c>
      <c r="B21" s="465"/>
      <c r="C21" s="415">
        <f>C4</f>
        <v>2017</v>
      </c>
      <c r="D21" s="415">
        <f>TRUE_UP!H8</f>
        <v>2017</v>
      </c>
      <c r="E21" s="466"/>
      <c r="F21" s="463"/>
      <c r="G21" s="414" t="s">
        <v>471</v>
      </c>
      <c r="H21" s="414"/>
      <c r="I21" s="424"/>
      <c r="J21" s="462"/>
      <c r="K21" s="471"/>
      <c r="L21" s="398"/>
      <c r="M21" s="398"/>
      <c r="N21" s="398"/>
      <c r="O21" s="462"/>
    </row>
    <row r="22" spans="1:15">
      <c r="A22" s="588">
        <v>2510500</v>
      </c>
      <c r="B22" s="589" t="s">
        <v>480</v>
      </c>
      <c r="C22" s="418" t="str">
        <f>C5</f>
        <v xml:space="preserve">OCT </v>
      </c>
      <c r="D22" s="418" t="s">
        <v>553</v>
      </c>
      <c r="E22" s="417" t="s">
        <v>122</v>
      </c>
      <c r="F22" s="467"/>
      <c r="G22" s="414" t="str">
        <f>G5</f>
        <v>Current Month Over/(Under) of</v>
      </c>
      <c r="H22" s="462"/>
      <c r="I22" s="419" t="e">
        <f>I5</f>
        <v>#REF!</v>
      </c>
      <c r="J22" s="462" t="s">
        <v>401</v>
      </c>
      <c r="K22" s="367"/>
      <c r="L22" s="462"/>
      <c r="M22" s="462"/>
      <c r="N22" s="462"/>
      <c r="O22" s="462"/>
    </row>
    <row r="23" spans="1:15">
      <c r="A23" s="468">
        <v>3327200</v>
      </c>
      <c r="B23" s="469" t="s">
        <v>481</v>
      </c>
      <c r="C23" s="418"/>
      <c r="D23" s="418"/>
      <c r="E23" s="466"/>
      <c r="F23" s="418"/>
      <c r="G23" s="414" t="str">
        <f>G6</f>
        <v>due to expenses of</v>
      </c>
      <c r="H23" s="414"/>
      <c r="I23" s="419" t="e">
        <f>I6</f>
        <v>#REF!</v>
      </c>
      <c r="J23" s="462" t="s">
        <v>401</v>
      </c>
      <c r="K23" s="378"/>
      <c r="L23" s="462"/>
      <c r="M23" s="462"/>
      <c r="N23" s="462"/>
      <c r="O23" s="462"/>
    </row>
    <row r="24" spans="1:15">
      <c r="A24" s="420" t="s">
        <v>472</v>
      </c>
      <c r="B24" s="421"/>
      <c r="C24" s="422" t="e">
        <f>D28</f>
        <v>#REF!</v>
      </c>
      <c r="D24" s="422" t="e">
        <f>TRUE_UP!O75</f>
        <v>#REF!</v>
      </c>
      <c r="E24" s="433" t="s">
        <v>102</v>
      </c>
      <c r="F24" s="467"/>
      <c r="G24" s="414" t="str">
        <f>G7</f>
        <v xml:space="preserve">compared to billed revenues of </v>
      </c>
      <c r="H24" s="414"/>
      <c r="I24" s="419">
        <f>I7</f>
        <v>0</v>
      </c>
      <c r="J24" s="462" t="s">
        <v>401</v>
      </c>
      <c r="K24" s="378"/>
      <c r="L24" s="477"/>
      <c r="M24" s="462"/>
      <c r="N24" s="462"/>
      <c r="O24" s="462"/>
    </row>
    <row r="25" spans="1:15">
      <c r="A25" s="420"/>
      <c r="B25" s="421"/>
      <c r="C25" s="422"/>
      <c r="D25" s="422"/>
      <c r="E25" s="423"/>
      <c r="F25" s="422"/>
      <c r="G25" s="462"/>
      <c r="H25" s="462"/>
      <c r="I25" s="476"/>
      <c r="J25" s="462"/>
      <c r="K25" s="471"/>
      <c r="L25" s="462"/>
      <c r="M25" s="462"/>
      <c r="N25" s="462"/>
      <c r="O25" s="462"/>
    </row>
    <row r="26" spans="1:15">
      <c r="A26" s="420" t="s">
        <v>468</v>
      </c>
      <c r="B26" s="421"/>
      <c r="C26" s="434" t="e">
        <f>C12</f>
        <v>#REF!</v>
      </c>
      <c r="D26" s="422" t="e">
        <f>TRUE_UP!P76</f>
        <v>#REF!</v>
      </c>
      <c r="E26" s="435"/>
      <c r="F26" s="422"/>
      <c r="G26" s="462"/>
      <c r="H26" s="593"/>
      <c r="I26" s="462"/>
      <c r="J26" s="462"/>
      <c r="K26" s="367"/>
      <c r="L26" s="462"/>
      <c r="M26" s="462"/>
      <c r="N26" s="462"/>
      <c r="O26" s="462"/>
    </row>
    <row r="27" spans="1:15">
      <c r="A27" s="420"/>
      <c r="B27" s="421"/>
      <c r="C27" s="422"/>
      <c r="D27" s="422"/>
      <c r="E27" s="423"/>
      <c r="F27" s="434"/>
      <c r="G27" s="462"/>
      <c r="H27" s="593"/>
      <c r="I27" s="462"/>
      <c r="J27" s="462"/>
      <c r="K27" s="367"/>
      <c r="L27" s="462"/>
      <c r="M27" s="462"/>
      <c r="N27" s="462"/>
      <c r="O27" s="462"/>
    </row>
    <row r="28" spans="1:15" ht="13.5" thickBot="1">
      <c r="A28" s="429" t="s">
        <v>474</v>
      </c>
      <c r="B28" s="430"/>
      <c r="C28" s="436" t="e">
        <f>C24+C26</f>
        <v>#REF!</v>
      </c>
      <c r="D28" s="436" t="e">
        <f>D24+D26</f>
        <v>#REF!</v>
      </c>
      <c r="E28" s="437" t="e">
        <f>C28-D28</f>
        <v>#REF!</v>
      </c>
      <c r="F28" s="422"/>
      <c r="G28" s="462"/>
      <c r="H28" s="593"/>
      <c r="I28" s="462"/>
      <c r="J28" s="462"/>
      <c r="K28" s="471"/>
      <c r="L28" s="462"/>
      <c r="M28" s="462"/>
      <c r="N28" s="462"/>
      <c r="O28" s="462"/>
    </row>
    <row r="29" spans="1:15">
      <c r="A29" s="462"/>
      <c r="B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</row>
    <row r="30" spans="1:15" s="511" customFormat="1">
      <c r="A30" s="509"/>
      <c r="B30" s="509"/>
      <c r="C30" s="510"/>
      <c r="D30" s="510"/>
      <c r="E30" s="509"/>
      <c r="F30" s="509"/>
      <c r="G30" s="509"/>
      <c r="H30" s="509"/>
      <c r="I30" s="509"/>
      <c r="J30" s="509"/>
      <c r="K30" s="509"/>
      <c r="L30" s="509"/>
      <c r="M30" s="509"/>
      <c r="N30" s="509"/>
      <c r="O30" s="509"/>
    </row>
    <row r="31" spans="1:15">
      <c r="A31" s="462"/>
      <c r="B31" s="462"/>
      <c r="E31" s="462"/>
      <c r="F31" s="462"/>
      <c r="G31" s="462"/>
      <c r="H31" s="462"/>
      <c r="I31" s="462"/>
      <c r="J31" s="462"/>
      <c r="K31" s="413"/>
      <c r="L31" s="415">
        <f>C34</f>
        <v>2017</v>
      </c>
      <c r="M31" s="415">
        <f>D34</f>
        <v>0</v>
      </c>
      <c r="N31" s="478" t="s">
        <v>122</v>
      </c>
      <c r="O31" s="462"/>
    </row>
    <row r="32" spans="1:15" customFormat="1" ht="13.5" thickBot="1">
      <c r="A32" s="492" t="str">
        <f>A1</f>
        <v>CAPACITY COST RECOVERY</v>
      </c>
      <c r="C32" s="412"/>
      <c r="D32" s="492" t="s">
        <v>483</v>
      </c>
      <c r="K32" s="513" t="s">
        <v>489</v>
      </c>
      <c r="L32" s="478" t="str">
        <f>C35</f>
        <v xml:space="preserve">OCT </v>
      </c>
      <c r="M32" s="478" t="str">
        <f>D35</f>
        <v xml:space="preserve">OCT </v>
      </c>
      <c r="N32" s="478"/>
      <c r="O32" s="462"/>
    </row>
    <row r="33" spans="1:15" customFormat="1" ht="12.75" customHeight="1">
      <c r="A33" s="1023" t="s">
        <v>484</v>
      </c>
      <c r="B33" s="1024"/>
      <c r="C33" s="1024"/>
      <c r="D33" s="1024"/>
      <c r="E33" s="1025"/>
      <c r="G33" s="414" t="s">
        <v>462</v>
      </c>
      <c r="H33" s="462"/>
      <c r="I33" s="462"/>
      <c r="J33" s="462"/>
      <c r="K33" s="308" t="s">
        <v>341</v>
      </c>
      <c r="L33" s="479">
        <f>SUM(TRUE_UP!H10:Q10)</f>
        <v>39120001.950000003</v>
      </c>
      <c r="M33" s="479">
        <f>SUM('TU 2014'!H10:Q10)</f>
        <v>162500282.37</v>
      </c>
      <c r="N33" s="479">
        <f>L33-M33</f>
        <v>-123380280.42</v>
      </c>
      <c r="O33" s="462"/>
    </row>
    <row r="34" spans="1:15" customFormat="1" ht="12.75" customHeight="1">
      <c r="A34" s="464" t="s">
        <v>477</v>
      </c>
      <c r="B34" s="465"/>
      <c r="C34" s="415">
        <f>C4</f>
        <v>2017</v>
      </c>
      <c r="D34" s="415">
        <f>D4</f>
        <v>0</v>
      </c>
      <c r="E34" s="470"/>
      <c r="G34" s="416" t="str">
        <f>C35</f>
        <v xml:space="preserve">OCT </v>
      </c>
      <c r="H34" s="415">
        <f>C34</f>
        <v>2017</v>
      </c>
      <c r="I34" s="462"/>
      <c r="J34" s="462"/>
      <c r="K34" s="308" t="s">
        <v>342</v>
      </c>
      <c r="L34" s="480">
        <f>SUM(TRUE_UP!H12:Q12)</f>
        <v>1874040.0300000012</v>
      </c>
      <c r="M34" s="480">
        <f>SUM('TU 2014'!H12:Q12)</f>
        <v>235901226.77999997</v>
      </c>
      <c r="N34" s="480">
        <f t="shared" ref="N34:N39" si="1">L34-M34</f>
        <v>-234027186.74999997</v>
      </c>
      <c r="O34" s="462"/>
    </row>
    <row r="35" spans="1:15" customFormat="1" ht="12.75" customHeight="1">
      <c r="A35" s="588">
        <f>A5</f>
        <v>5111000</v>
      </c>
      <c r="B35" s="589" t="str">
        <f>B5</f>
        <v>Def Exp</v>
      </c>
      <c r="C35" s="418" t="str">
        <f>C5</f>
        <v xml:space="preserve">OCT </v>
      </c>
      <c r="D35" s="418" t="str">
        <f>C35</f>
        <v xml:space="preserve">OCT </v>
      </c>
      <c r="E35" s="417" t="s">
        <v>122</v>
      </c>
      <c r="G35" s="414" t="s">
        <v>493</v>
      </c>
      <c r="H35" s="414"/>
      <c r="I35" s="419" t="e">
        <f>C40/1000000</f>
        <v>#REF!</v>
      </c>
      <c r="J35" s="462" t="s">
        <v>401</v>
      </c>
      <c r="K35" s="308" t="s">
        <v>99</v>
      </c>
      <c r="L35" s="480" t="e">
        <f>SUM(TRUE_UP!H20:Q20)</f>
        <v>#REF!</v>
      </c>
      <c r="M35" s="480">
        <f>SUM('TU 2014'!H14:Q14)</f>
        <v>-7432510</v>
      </c>
      <c r="N35" s="480" t="e">
        <f t="shared" si="1"/>
        <v>#REF!</v>
      </c>
      <c r="O35" s="462"/>
    </row>
    <row r="36" spans="1:15" customFormat="1" ht="12.75" customHeight="1">
      <c r="A36" s="468">
        <f>A6</f>
        <v>4174100</v>
      </c>
      <c r="B36" s="469" t="str">
        <f>B6</f>
        <v>Def Rev</v>
      </c>
      <c r="C36" s="418"/>
      <c r="D36" s="418"/>
      <c r="E36" s="470"/>
      <c r="G36" s="414" t="s">
        <v>464</v>
      </c>
      <c r="H36" s="414"/>
      <c r="I36" s="419" t="e">
        <f>C39/1000000</f>
        <v>#REF!</v>
      </c>
      <c r="J36" s="462" t="s">
        <v>401</v>
      </c>
      <c r="K36" s="308" t="s">
        <v>139</v>
      </c>
      <c r="L36" s="480" t="e">
        <f>SUM(TRUE_UP!H22:Q22)</f>
        <v>#REF!</v>
      </c>
      <c r="M36" s="480">
        <f>SUM('TU 2014'!H16:Q16)</f>
        <v>-3362344.6115271188</v>
      </c>
      <c r="N36" s="480" t="e">
        <f t="shared" si="1"/>
        <v>#REF!</v>
      </c>
      <c r="O36" s="462"/>
    </row>
    <row r="37" spans="1:15" customFormat="1" ht="12.75" customHeight="1">
      <c r="A37" s="420" t="s">
        <v>459</v>
      </c>
      <c r="B37" s="421"/>
      <c r="C37" s="422">
        <f>SUM(TRUE_UP!H49:Q49)</f>
        <v>132858330.96831921</v>
      </c>
      <c r="D37" s="422">
        <f>SUM('TU 2014'!H37:Q37)</f>
        <v>0</v>
      </c>
      <c r="E37" s="423">
        <f>C37-D37</f>
        <v>132858330.96831921</v>
      </c>
      <c r="G37" s="414" t="s">
        <v>465</v>
      </c>
      <c r="H37" s="414"/>
      <c r="I37" s="419">
        <f>C37/1000000</f>
        <v>132.85833096831919</v>
      </c>
      <c r="J37" s="462" t="s">
        <v>401</v>
      </c>
      <c r="K37" s="308" t="s">
        <v>140</v>
      </c>
      <c r="L37" s="480">
        <f>SUM(TRUE_UP!H26:Q26)</f>
        <v>19857800.577321284</v>
      </c>
      <c r="M37" s="480">
        <f>SUM('TU 2014'!H20:Q20)</f>
        <v>30590164.251741901</v>
      </c>
      <c r="N37" s="480">
        <f t="shared" si="1"/>
        <v>-10732363.674420618</v>
      </c>
      <c r="O37" s="462"/>
    </row>
    <row r="38" spans="1:15" customFormat="1" ht="12.75" customHeight="1">
      <c r="A38" s="420"/>
      <c r="B38" s="421"/>
      <c r="C38" s="422"/>
      <c r="D38" s="422"/>
      <c r="E38" s="423"/>
      <c r="G38" s="414"/>
      <c r="H38" s="414"/>
      <c r="I38" s="424"/>
      <c r="J38" s="462"/>
      <c r="K38" s="308" t="s">
        <v>141</v>
      </c>
      <c r="L38" s="480">
        <f>SUM(TRUE_UP!H32:Q32)</f>
        <v>930062.81</v>
      </c>
      <c r="M38" s="480">
        <f>SUM('TU 2014'!H22:Q22)</f>
        <v>2837632.7699999996</v>
      </c>
      <c r="N38" s="480">
        <f t="shared" si="1"/>
        <v>-1907569.9599999995</v>
      </c>
      <c r="O38" s="462"/>
    </row>
    <row r="39" spans="1:15" customFormat="1" ht="12.75" customHeight="1">
      <c r="A39" s="420" t="s">
        <v>460</v>
      </c>
      <c r="B39" s="421"/>
      <c r="C39" s="422" t="e">
        <f>SUM(TRUE_UP!H47:Q47)</f>
        <v>#REF!</v>
      </c>
      <c r="D39" s="422">
        <f>SUM('TU 2014'!H35:Q35)</f>
        <v>0</v>
      </c>
      <c r="E39" s="423" t="e">
        <f>C39-D39</f>
        <v>#REF!</v>
      </c>
      <c r="G39" s="414" t="s">
        <v>466</v>
      </c>
      <c r="H39" s="414"/>
      <c r="I39" s="424"/>
      <c r="J39" s="462"/>
      <c r="K39" s="308" t="s">
        <v>142</v>
      </c>
      <c r="L39" s="480">
        <f>SUM(TRUE_UP!H34:Q34)</f>
        <v>-4482228.2799999993</v>
      </c>
      <c r="M39" s="480">
        <f>SUM('TU 2014'!H24:Q24)</f>
        <v>704563.01551649172</v>
      </c>
      <c r="N39" s="480">
        <f t="shared" si="1"/>
        <v>-5186791.2955164909</v>
      </c>
      <c r="O39" s="462"/>
    </row>
    <row r="40" spans="1:15" customFormat="1" ht="12.75" customHeight="1">
      <c r="A40" s="420" t="s">
        <v>467</v>
      </c>
      <c r="B40" s="421"/>
      <c r="C40" s="425" t="e">
        <f>C37-C39</f>
        <v>#REF!</v>
      </c>
      <c r="D40" s="425">
        <f>D37-D39</f>
        <v>0</v>
      </c>
      <c r="E40" s="426" t="e">
        <f>E38-E39</f>
        <v>#REF!</v>
      </c>
      <c r="G40" s="416" t="str">
        <f>D35</f>
        <v xml:space="preserve">OCT </v>
      </c>
      <c r="H40" s="415">
        <f>D34</f>
        <v>0</v>
      </c>
      <c r="I40" s="462"/>
      <c r="J40" s="462"/>
      <c r="K40" s="316" t="s">
        <v>475</v>
      </c>
      <c r="L40" s="481" t="e">
        <f>SUM(L33:L39)</f>
        <v>#REF!</v>
      </c>
      <c r="M40" s="481">
        <f>SUM(M33:M39)</f>
        <v>421739014.57573122</v>
      </c>
      <c r="N40" s="481" t="e">
        <f>SUM(N33:P39)</f>
        <v>#REF!</v>
      </c>
      <c r="O40" s="462"/>
    </row>
    <row r="41" spans="1:15" customFormat="1" ht="12.75" customHeight="1">
      <c r="A41" s="420" t="s">
        <v>205</v>
      </c>
      <c r="B41" s="421"/>
      <c r="C41" s="422" t="e">
        <f>SUM(TRUE_UP!H62:Q62)</f>
        <v>#REF!</v>
      </c>
      <c r="D41" s="422">
        <f>SUM('TU 2014'!H50:Q50)</f>
        <v>0</v>
      </c>
      <c r="E41" s="423" t="e">
        <f>C41-D41</f>
        <v>#REF!</v>
      </c>
      <c r="G41" s="414" t="str">
        <f>G35</f>
        <v>YTD Over/(Under) of</v>
      </c>
      <c r="H41" s="414"/>
      <c r="I41" s="419">
        <f>D40/1000000</f>
        <v>0</v>
      </c>
      <c r="J41" s="462" t="s">
        <v>401</v>
      </c>
      <c r="K41" s="378" t="s">
        <v>182</v>
      </c>
      <c r="L41" s="482">
        <f>L11</f>
        <v>0</v>
      </c>
      <c r="M41" s="482">
        <f>M11</f>
        <v>-356000.49000000005</v>
      </c>
      <c r="N41" s="483"/>
      <c r="O41" s="462"/>
    </row>
    <row r="42" spans="1:15" customFormat="1" ht="12.75" customHeight="1">
      <c r="A42" s="420" t="s">
        <v>468</v>
      </c>
      <c r="B42" s="421"/>
      <c r="C42" s="427" t="e">
        <f>SUM(C40:C41)</f>
        <v>#REF!</v>
      </c>
      <c r="D42" s="427">
        <f>SUM(D40:D41)</f>
        <v>0</v>
      </c>
      <c r="E42" s="428" t="e">
        <f>C42-D42</f>
        <v>#REF!</v>
      </c>
      <c r="G42" s="414" t="s">
        <v>464</v>
      </c>
      <c r="H42" s="414"/>
      <c r="I42" s="419">
        <f>D39/1000000</f>
        <v>0</v>
      </c>
      <c r="J42" s="462" t="s">
        <v>401</v>
      </c>
      <c r="K42" s="389" t="s">
        <v>476</v>
      </c>
      <c r="L42" s="484" t="e">
        <f>L40*L41</f>
        <v>#REF!</v>
      </c>
      <c r="M42" s="484">
        <f>M40*M41</f>
        <v>-150139295841077.47</v>
      </c>
      <c r="N42" s="484" t="e">
        <f>L42-M42</f>
        <v>#REF!</v>
      </c>
      <c r="O42" s="462"/>
    </row>
    <row r="43" spans="1:15" customFormat="1" ht="12.75" customHeight="1">
      <c r="A43" s="420"/>
      <c r="B43" s="421"/>
      <c r="C43" s="431"/>
      <c r="D43" s="431"/>
      <c r="E43" s="459"/>
      <c r="G43" s="414" t="s">
        <v>465</v>
      </c>
      <c r="H43" s="414"/>
      <c r="I43" s="419">
        <f>D37/1000000</f>
        <v>0</v>
      </c>
      <c r="J43" s="462" t="s">
        <v>401</v>
      </c>
      <c r="K43" s="471"/>
      <c r="L43" s="480"/>
      <c r="M43" s="480"/>
      <c r="N43" s="480"/>
      <c r="O43" s="462"/>
    </row>
    <row r="44" spans="1:15" customFormat="1" ht="12.75" customHeight="1" thickBot="1">
      <c r="A44" s="458"/>
      <c r="B44" s="418"/>
      <c r="C44" s="431"/>
      <c r="D44" s="431"/>
      <c r="E44" s="459"/>
      <c r="G44" s="1019" t="s">
        <v>487</v>
      </c>
      <c r="H44" s="1020"/>
      <c r="I44" s="1020"/>
      <c r="J44" s="1020"/>
      <c r="K44" s="389" t="s">
        <v>126</v>
      </c>
      <c r="L44" s="480">
        <f>SUM(TRUE_UP!H44:Q44)</f>
        <v>0</v>
      </c>
      <c r="M44" s="480">
        <f>SUM('TU 2014'!H32:Q32)</f>
        <v>9.5206884000000009</v>
      </c>
      <c r="N44" s="480">
        <f>L44-M44</f>
        <v>-9.5206884000000009</v>
      </c>
      <c r="O44" s="411"/>
    </row>
    <row r="45" spans="1:15" customFormat="1" ht="12.75" customHeight="1">
      <c r="A45" s="522"/>
      <c r="B45" s="465"/>
      <c r="C45" s="460"/>
      <c r="D45" s="460"/>
      <c r="E45" s="470"/>
      <c r="G45" s="1020"/>
      <c r="H45" s="1020"/>
      <c r="I45" s="1020"/>
      <c r="J45" s="1020"/>
      <c r="K45" s="438"/>
      <c r="L45" s="489"/>
      <c r="M45" s="490"/>
      <c r="N45" s="491"/>
      <c r="O45" s="485" t="s">
        <v>473</v>
      </c>
    </row>
    <row r="46" spans="1:15" customFormat="1" ht="12.75" customHeight="1" thickBot="1">
      <c r="A46" s="516"/>
      <c r="B46" s="517"/>
      <c r="C46" s="460"/>
      <c r="D46" s="460"/>
      <c r="E46" s="518"/>
      <c r="G46" s="1020"/>
      <c r="H46" s="1020"/>
      <c r="I46" s="1020"/>
      <c r="J46" s="1020"/>
      <c r="K46" s="378" t="s">
        <v>104</v>
      </c>
      <c r="L46" s="486" t="e">
        <f>L42+L44</f>
        <v>#REF!</v>
      </c>
      <c r="M46" s="486">
        <f>M42+M44</f>
        <v>-150139295841067.94</v>
      </c>
      <c r="N46" s="486" t="e">
        <f>N42+N44</f>
        <v>#REF!</v>
      </c>
      <c r="O46" s="591" t="e">
        <f>E39</f>
        <v>#REF!</v>
      </c>
    </row>
    <row r="47" spans="1:15" customFormat="1" ht="13.5" thickBot="1">
      <c r="A47" s="516"/>
      <c r="B47" s="517"/>
      <c r="C47" s="460"/>
      <c r="D47" s="460"/>
      <c r="E47" s="518"/>
      <c r="G47" s="1020"/>
      <c r="H47" s="1020"/>
      <c r="I47" s="1020"/>
      <c r="J47" s="1020"/>
      <c r="K47" s="471"/>
      <c r="L47" s="398"/>
      <c r="M47" s="398"/>
      <c r="N47" s="398"/>
      <c r="O47" s="488" t="e">
        <f>ROUND(N46,0)=ROUND(O46,0)</f>
        <v>#REF!</v>
      </c>
    </row>
    <row r="48" spans="1:15" customFormat="1" ht="12.75" customHeight="1" thickBot="1">
      <c r="A48" s="519"/>
      <c r="B48" s="520"/>
      <c r="C48" s="461"/>
      <c r="D48" s="461"/>
      <c r="E48" s="521"/>
      <c r="F48" s="493"/>
      <c r="G48" s="414"/>
      <c r="I48" s="494"/>
      <c r="K48" s="495"/>
      <c r="L48" s="514"/>
      <c r="M48" s="514"/>
      <c r="N48" s="514"/>
      <c r="O48" s="515"/>
    </row>
    <row r="49" spans="1:14" customFormat="1">
      <c r="A49" s="411"/>
      <c r="B49" s="411"/>
      <c r="C49" s="412"/>
      <c r="D49" s="412"/>
      <c r="E49" s="411"/>
      <c r="G49" s="414"/>
      <c r="H49" s="414"/>
      <c r="I49" s="424"/>
    </row>
    <row r="50" spans="1:14" ht="13.5" thickBot="1">
      <c r="A50" s="531" t="s">
        <v>495</v>
      </c>
      <c r="K50" s="411"/>
      <c r="N50" s="592"/>
    </row>
    <row r="51" spans="1:14">
      <c r="A51" s="1023" t="s">
        <v>469</v>
      </c>
      <c r="B51" s="1024"/>
      <c r="C51" s="1024"/>
      <c r="D51" s="1024"/>
      <c r="E51" s="1025"/>
      <c r="G51" s="414" t="str">
        <f>G33</f>
        <v>The variance is due to the following:</v>
      </c>
      <c r="H51"/>
      <c r="I51" s="494"/>
      <c r="J51"/>
      <c r="K51" s="411"/>
    </row>
    <row r="52" spans="1:14">
      <c r="A52" s="464" t="s">
        <v>477</v>
      </c>
      <c r="B52" s="465"/>
      <c r="C52" s="415">
        <f>C21</f>
        <v>2017</v>
      </c>
      <c r="D52" s="549">
        <f>D34</f>
        <v>0</v>
      </c>
      <c r="E52" s="470"/>
      <c r="G52" s="414"/>
      <c r="H52" s="414"/>
      <c r="I52" s="424"/>
      <c r="J52"/>
    </row>
    <row r="53" spans="1:14" ht="12.75" customHeight="1">
      <c r="A53" s="588">
        <f>A22</f>
        <v>2510500</v>
      </c>
      <c r="B53" s="589" t="str">
        <f>B22</f>
        <v>Under</v>
      </c>
      <c r="C53" s="418" t="str">
        <f>C22</f>
        <v xml:space="preserve">OCT </v>
      </c>
      <c r="D53" s="550" t="str">
        <f>'TU 2014'!S7</f>
        <v>DEC</v>
      </c>
      <c r="E53" s="417" t="s">
        <v>122</v>
      </c>
      <c r="G53" s="414" t="str">
        <f>A55</f>
        <v>Prior Periods</v>
      </c>
      <c r="H53" s="1026" t="s">
        <v>544</v>
      </c>
      <c r="I53" s="419" t="e">
        <f>E55/1000000</f>
        <v>#REF!</v>
      </c>
      <c r="J53" s="523" t="s">
        <v>401</v>
      </c>
      <c r="K53" s="411"/>
    </row>
    <row r="54" spans="1:14">
      <c r="A54" s="468">
        <f>A23</f>
        <v>3327200</v>
      </c>
      <c r="B54" s="469" t="str">
        <f>B23</f>
        <v>Over</v>
      </c>
      <c r="C54" s="418"/>
      <c r="D54" s="550"/>
      <c r="E54" s="470"/>
      <c r="G54" s="414"/>
      <c r="H54" s="1027"/>
      <c r="I54" s="419"/>
      <c r="J54" s="523"/>
      <c r="K54" s="411"/>
    </row>
    <row r="55" spans="1:14" ht="12.75" customHeight="1">
      <c r="A55" s="420" t="s">
        <v>485</v>
      </c>
      <c r="B55" s="421"/>
      <c r="C55" s="422" t="e">
        <f>SUM(TRUE_UP!P64:P72)</f>
        <v>#REF!</v>
      </c>
      <c r="D55" s="551">
        <f>SUM('TU 2014'!S52:S58)</f>
        <v>4575482.4875247404</v>
      </c>
      <c r="E55" s="435" t="e">
        <f>C55-D55</f>
        <v>#REF!</v>
      </c>
      <c r="G55" s="414" t="str">
        <f>A57</f>
        <v>Current Month</v>
      </c>
      <c r="H55" s="1027" t="s">
        <v>544</v>
      </c>
      <c r="I55" s="419"/>
      <c r="J55" s="523"/>
      <c r="K55" s="411"/>
    </row>
    <row r="56" spans="1:14">
      <c r="A56" s="420"/>
      <c r="B56" s="421"/>
      <c r="C56" s="422"/>
      <c r="D56" s="551"/>
      <c r="E56" s="423"/>
      <c r="G56"/>
      <c r="H56" s="1028"/>
      <c r="I56" s="419" t="e">
        <f>E57/1000000</f>
        <v>#REF!</v>
      </c>
      <c r="J56" s="398" t="s">
        <v>401</v>
      </c>
    </row>
    <row r="57" spans="1:14">
      <c r="A57" s="420" t="s">
        <v>486</v>
      </c>
      <c r="B57" s="421"/>
      <c r="C57" s="434" t="e">
        <f>SUM(TRUE_UP!P60:P62)</f>
        <v>#REF!</v>
      </c>
      <c r="D57" s="551">
        <f>SUM('TU 2014'!S48:S50)</f>
        <v>39389635.819081597</v>
      </c>
      <c r="E57" s="435" t="e">
        <f>C57-D57</f>
        <v>#REF!</v>
      </c>
      <c r="I57" s="419"/>
    </row>
    <row r="58" spans="1:14">
      <c r="A58" s="420"/>
      <c r="B58" s="421"/>
      <c r="C58" s="434"/>
      <c r="D58" s="551"/>
      <c r="E58" s="435"/>
      <c r="G58" s="524" t="s">
        <v>5</v>
      </c>
      <c r="I58" s="419" t="e">
        <f>SUM(I53:I56)</f>
        <v>#REF!</v>
      </c>
      <c r="J58" s="524" t="s">
        <v>401</v>
      </c>
    </row>
    <row r="59" spans="1:14" ht="13.5" thickBot="1">
      <c r="A59" s="429" t="s">
        <v>474</v>
      </c>
      <c r="B59" s="430"/>
      <c r="C59" s="436" t="e">
        <f>C55+C57</f>
        <v>#REF!</v>
      </c>
      <c r="D59" s="436">
        <f>D55+D57</f>
        <v>43965118.306606337</v>
      </c>
      <c r="E59" s="437" t="e">
        <f>C59-D59</f>
        <v>#REF!</v>
      </c>
    </row>
    <row r="60" spans="1:14" s="438" customFormat="1">
      <c r="C60" s="532"/>
      <c r="D60" s="532"/>
    </row>
    <row r="61" spans="1:14" s="438" customFormat="1" hidden="1">
      <c r="C61" s="532"/>
      <c r="D61" s="532"/>
    </row>
    <row r="62" spans="1:14" hidden="1"/>
    <row r="63" spans="1:14" hidden="1"/>
    <row r="64" spans="1:14" hidden="1"/>
    <row r="65" spans="1:10" hidden="1"/>
    <row r="66" spans="1:10" hidden="1"/>
    <row r="67" spans="1:10" hidden="1"/>
    <row r="68" spans="1:10" hidden="1"/>
    <row r="69" spans="1:10" hidden="1"/>
    <row r="70" spans="1:10" hidden="1"/>
    <row r="71" spans="1:10" hidden="1"/>
    <row r="72" spans="1:10" ht="13.5" thickBot="1">
      <c r="A72" s="524" t="s">
        <v>496</v>
      </c>
    </row>
    <row r="73" spans="1:10">
      <c r="A73" s="1023" t="s">
        <v>469</v>
      </c>
      <c r="B73" s="1024"/>
      <c r="C73" s="1024"/>
      <c r="D73" s="1024"/>
      <c r="E73" s="1025"/>
      <c r="G73" s="414" t="str">
        <f>G102</f>
        <v>The variance is due to the following:</v>
      </c>
      <c r="H73"/>
      <c r="I73" s="494"/>
      <c r="J73"/>
    </row>
    <row r="74" spans="1:10">
      <c r="A74" s="464" t="s">
        <v>477</v>
      </c>
      <c r="B74" s="465"/>
      <c r="C74" s="415">
        <f>C103</f>
        <v>2017</v>
      </c>
      <c r="D74" s="415">
        <f>TRUE_UP!H8</f>
        <v>2017</v>
      </c>
      <c r="E74" s="470"/>
      <c r="G74" s="414"/>
      <c r="H74" s="414"/>
      <c r="I74" s="424"/>
      <c r="J74"/>
    </row>
    <row r="75" spans="1:10">
      <c r="A75" s="588">
        <f>A104</f>
        <v>2510500</v>
      </c>
      <c r="B75" s="589" t="str">
        <f>B104</f>
        <v>Under</v>
      </c>
      <c r="C75" s="415" t="str">
        <f>C104</f>
        <v xml:space="preserve">OCT </v>
      </c>
      <c r="D75" s="418" t="str">
        <f>D22</f>
        <v>SEPT</v>
      </c>
      <c r="E75" s="417" t="s">
        <v>122</v>
      </c>
      <c r="G75" s="414" t="str">
        <f>A77</f>
        <v>Prior Periods</v>
      </c>
      <c r="H75" s="1026" t="s">
        <v>543</v>
      </c>
      <c r="I75" s="419" t="e">
        <f>E77/1000000</f>
        <v>#REF!</v>
      </c>
      <c r="J75" s="523" t="s">
        <v>401</v>
      </c>
    </row>
    <row r="76" spans="1:10">
      <c r="A76" s="468">
        <f>A105</f>
        <v>3327200</v>
      </c>
      <c r="B76" s="469" t="str">
        <f>B105</f>
        <v>Over</v>
      </c>
      <c r="C76" s="418"/>
      <c r="D76" s="418"/>
      <c r="E76" s="470"/>
      <c r="G76" s="414"/>
      <c r="H76" s="1027"/>
      <c r="I76" s="419"/>
      <c r="J76" s="523"/>
    </row>
    <row r="77" spans="1:10">
      <c r="A77" s="420" t="s">
        <v>485</v>
      </c>
      <c r="B77" s="421"/>
      <c r="C77" s="422" t="e">
        <f>SUM(TRUE_UP!P64:R72)</f>
        <v>#REF!</v>
      </c>
      <c r="D77" s="422" t="e">
        <f>SUM(TRUE_UP!O64:O72)</f>
        <v>#REF!</v>
      </c>
      <c r="E77" s="435" t="e">
        <f>C77-D77</f>
        <v>#REF!</v>
      </c>
      <c r="G77" s="414" t="str">
        <f>A79</f>
        <v>Current Month</v>
      </c>
      <c r="H77" s="1027" t="s">
        <v>555</v>
      </c>
      <c r="I77" s="419"/>
      <c r="J77" s="523"/>
    </row>
    <row r="78" spans="1:10" ht="17.45" customHeight="1">
      <c r="A78" s="420"/>
      <c r="B78" s="421"/>
      <c r="C78" s="422"/>
      <c r="D78" s="422"/>
      <c r="E78" s="423"/>
      <c r="G78"/>
      <c r="H78" s="1028"/>
      <c r="I78" s="419" t="e">
        <f>E79/1000000</f>
        <v>#REF!</v>
      </c>
      <c r="J78" s="398" t="s">
        <v>401</v>
      </c>
    </row>
    <row r="79" spans="1:10">
      <c r="A79" s="420" t="s">
        <v>486</v>
      </c>
      <c r="B79" s="421"/>
      <c r="C79" s="434" t="e">
        <f>SUM(TRUE_UP!P60:R62)</f>
        <v>#REF!</v>
      </c>
      <c r="D79" s="422" t="e">
        <f>SUM(TRUE_UP!N60:N62)</f>
        <v>#REF!</v>
      </c>
      <c r="E79" s="435" t="e">
        <f>C79-D79</f>
        <v>#REF!</v>
      </c>
      <c r="I79" s="419"/>
    </row>
    <row r="80" spans="1:10">
      <c r="A80" s="420"/>
      <c r="B80" s="421"/>
      <c r="C80" s="434"/>
      <c r="D80" s="422"/>
      <c r="E80" s="435"/>
      <c r="G80" s="524" t="s">
        <v>5</v>
      </c>
      <c r="I80" s="419" t="e">
        <f>SUM(I75:I78)</f>
        <v>#REF!</v>
      </c>
      <c r="J80" s="524" t="s">
        <v>401</v>
      </c>
    </row>
    <row r="81" spans="1:15" ht="13.5" thickBot="1">
      <c r="A81" s="429" t="s">
        <v>474</v>
      </c>
      <c r="B81" s="430"/>
      <c r="C81" s="436" t="e">
        <f>C77+C79</f>
        <v>#REF!</v>
      </c>
      <c r="D81" s="436" t="e">
        <f>D77+D79</f>
        <v>#REF!</v>
      </c>
      <c r="E81" s="437" t="e">
        <f>C81-D81</f>
        <v>#REF!</v>
      </c>
    </row>
    <row r="82" spans="1:15">
      <c r="A82" s="421"/>
      <c r="B82" s="421"/>
      <c r="C82" s="533"/>
      <c r="D82" s="533"/>
      <c r="E82" s="533"/>
    </row>
    <row r="83" spans="1:15" s="511" customFormat="1">
      <c r="A83" s="524" t="s">
        <v>492</v>
      </c>
      <c r="C83" s="510"/>
      <c r="D83" s="510"/>
    </row>
    <row r="84" spans="1:15" hidden="1">
      <c r="K84" s="534"/>
      <c r="L84" s="535">
        <f>L1</f>
        <v>2017</v>
      </c>
      <c r="M84" s="535">
        <f>M1</f>
        <v>0</v>
      </c>
      <c r="N84" s="536" t="s">
        <v>122</v>
      </c>
      <c r="O84" s="536" t="s">
        <v>499</v>
      </c>
    </row>
    <row r="85" spans="1:15" hidden="1">
      <c r="A85" s="1016" t="s">
        <v>490</v>
      </c>
      <c r="B85" s="1017"/>
      <c r="C85" s="1017"/>
      <c r="D85" s="1017"/>
      <c r="E85" s="1018"/>
      <c r="F85" s="463"/>
      <c r="G85" s="414" t="s">
        <v>462</v>
      </c>
      <c r="H85" s="462"/>
      <c r="I85" s="462"/>
      <c r="J85" s="462"/>
      <c r="K85" s="513" t="s">
        <v>491</v>
      </c>
      <c r="L85" s="478" t="str">
        <f>L32</f>
        <v xml:space="preserve">OCT </v>
      </c>
      <c r="M85" s="478" t="str">
        <f>M32</f>
        <v xml:space="preserve">OCT </v>
      </c>
      <c r="N85" s="478"/>
      <c r="O85" s="462"/>
    </row>
    <row r="86" spans="1:15" hidden="1">
      <c r="A86" s="464" t="s">
        <v>477</v>
      </c>
      <c r="B86" s="465"/>
      <c r="C86" s="415">
        <f>C34</f>
        <v>2017</v>
      </c>
      <c r="D86" s="415">
        <f>D34</f>
        <v>0</v>
      </c>
      <c r="E86" s="466"/>
      <c r="F86" s="467"/>
      <c r="G86" s="416" t="str">
        <f>C87</f>
        <v xml:space="preserve">OCT </v>
      </c>
      <c r="H86" s="415">
        <f>C86</f>
        <v>2017</v>
      </c>
      <c r="I86" s="462"/>
      <c r="J86" s="462"/>
      <c r="K86" s="308" t="s">
        <v>341</v>
      </c>
      <c r="L86" s="479">
        <f>SUM(TRUE_UP!K10:M10)</f>
        <v>19913837.16</v>
      </c>
      <c r="M86" s="479">
        <f>SUM('TU 2014'!K10:M10)</f>
        <v>48913398.700000003</v>
      </c>
      <c r="N86" s="479">
        <f>L86-M86</f>
        <v>-28999561.540000003</v>
      </c>
      <c r="O86" s="462"/>
    </row>
    <row r="87" spans="1:15" hidden="1">
      <c r="A87" s="588">
        <v>5111000</v>
      </c>
      <c r="B87" s="589" t="s">
        <v>478</v>
      </c>
      <c r="C87" s="415" t="str">
        <f>C35</f>
        <v xml:space="preserve">OCT </v>
      </c>
      <c r="D87" s="415" t="str">
        <f>D35</f>
        <v xml:space="preserve">OCT </v>
      </c>
      <c r="E87" s="417" t="s">
        <v>122</v>
      </c>
      <c r="F87" s="418"/>
      <c r="G87" s="414" t="s">
        <v>463</v>
      </c>
      <c r="H87" s="414"/>
      <c r="I87" s="419" t="e">
        <f>C92/1000000</f>
        <v>#REF!</v>
      </c>
      <c r="J87" s="462" t="s">
        <v>401</v>
      </c>
      <c r="K87" s="308" t="s">
        <v>342</v>
      </c>
      <c r="L87" s="480">
        <f>SUM(TRUE_UP!K12:M12)</f>
        <v>331800</v>
      </c>
      <c r="M87" s="480">
        <f>SUM('TU 2014'!K12:M12)</f>
        <v>70874792.200000003</v>
      </c>
      <c r="N87" s="480">
        <f t="shared" ref="N87:N92" si="2">L87-M87</f>
        <v>-70542992.200000003</v>
      </c>
      <c r="O87" s="462"/>
    </row>
    <row r="88" spans="1:15" hidden="1">
      <c r="A88" s="468">
        <v>4174100</v>
      </c>
      <c r="B88" s="469" t="s">
        <v>479</v>
      </c>
      <c r="C88" s="418"/>
      <c r="D88" s="418"/>
      <c r="E88" s="466"/>
      <c r="F88" s="467"/>
      <c r="G88" s="414" t="s">
        <v>464</v>
      </c>
      <c r="H88" s="414"/>
      <c r="I88" s="419" t="e">
        <f>C91/1000000</f>
        <v>#REF!</v>
      </c>
      <c r="J88" s="462" t="s">
        <v>401</v>
      </c>
      <c r="K88" s="308" t="s">
        <v>99</v>
      </c>
      <c r="L88" s="480" t="e">
        <f>SUM(TRUE_UP!K20:M20)</f>
        <v>#REF!</v>
      </c>
      <c r="M88" s="480">
        <f>SUM('TU 2014'!K14:M14)</f>
        <v>-2168223</v>
      </c>
      <c r="N88" s="480" t="e">
        <f t="shared" si="2"/>
        <v>#REF!</v>
      </c>
      <c r="O88" s="462"/>
    </row>
    <row r="89" spans="1:15" hidden="1">
      <c r="A89" s="420" t="s">
        <v>459</v>
      </c>
      <c r="B89" s="421"/>
      <c r="C89" s="422">
        <f>SUM(TRUE_UP!K49:M49)</f>
        <v>72279887.574055195</v>
      </c>
      <c r="D89" s="422">
        <f>SUM('TU 2014'!K37:M37)</f>
        <v>0</v>
      </c>
      <c r="E89" s="423">
        <f>C89-D89</f>
        <v>72279887.574055195</v>
      </c>
      <c r="F89" s="422"/>
      <c r="G89" s="414" t="s">
        <v>465</v>
      </c>
      <c r="H89" s="414"/>
      <c r="I89" s="419">
        <f>C89/1000000</f>
        <v>72.279887574055195</v>
      </c>
      <c r="J89" s="462" t="s">
        <v>401</v>
      </c>
      <c r="K89" s="308" t="s">
        <v>139</v>
      </c>
      <c r="L89" s="480" t="e">
        <f>SUM(TRUE_UP!K22:M22)</f>
        <v>#REF!</v>
      </c>
      <c r="M89" s="480">
        <f>SUM('TU 2014'!K16:M16)</f>
        <v>-1023194.0507999195</v>
      </c>
      <c r="N89" s="480" t="e">
        <f t="shared" si="2"/>
        <v>#REF!</v>
      </c>
      <c r="O89" s="462"/>
    </row>
    <row r="90" spans="1:15" hidden="1">
      <c r="A90" s="420"/>
      <c r="B90" s="421"/>
      <c r="C90" s="465"/>
      <c r="D90" s="422"/>
      <c r="E90" s="470"/>
      <c r="F90" s="422"/>
      <c r="G90" s="414"/>
      <c r="H90" s="414"/>
      <c r="I90" s="424"/>
      <c r="J90" s="462"/>
      <c r="K90" s="308" t="s">
        <v>140</v>
      </c>
      <c r="L90" s="480">
        <f>SUM(TRUE_UP!K26:M26)</f>
        <v>9195207.4725311995</v>
      </c>
      <c r="M90" s="480">
        <f>SUM('TU 2014'!K20:M20)</f>
        <v>9111663.2198954895</v>
      </c>
      <c r="N90" s="480">
        <f t="shared" si="2"/>
        <v>83544.252635709941</v>
      </c>
      <c r="O90" s="462"/>
    </row>
    <row r="91" spans="1:15" hidden="1">
      <c r="A91" s="420" t="s">
        <v>460</v>
      </c>
      <c r="B91" s="421"/>
      <c r="C91" s="422" t="e">
        <f>SUM(TRUE_UP!K47:M47)</f>
        <v>#REF!</v>
      </c>
      <c r="D91" s="422">
        <f>SUM('TU 2014'!K35:M35)</f>
        <v>0</v>
      </c>
      <c r="E91" s="423" t="e">
        <f>C91-D91</f>
        <v>#REF!</v>
      </c>
      <c r="F91" s="422"/>
      <c r="G91" s="414" t="s">
        <v>466</v>
      </c>
      <c r="H91" s="414"/>
      <c r="I91" s="424"/>
      <c r="J91" s="462"/>
      <c r="K91" s="308" t="s">
        <v>141</v>
      </c>
      <c r="L91" s="480">
        <f>SUM(TRUE_UP!K32:M32)</f>
        <v>886496.52</v>
      </c>
      <c r="M91" s="480">
        <f>SUM('TU 2014'!K22:M22)</f>
        <v>189671.46000000002</v>
      </c>
      <c r="N91" s="480">
        <f t="shared" si="2"/>
        <v>696825.06</v>
      </c>
      <c r="O91" s="462"/>
    </row>
    <row r="92" spans="1:15" hidden="1">
      <c r="A92" s="420" t="s">
        <v>467</v>
      </c>
      <c r="B92" s="421"/>
      <c r="C92" s="425" t="e">
        <f>C89-C91</f>
        <v>#REF!</v>
      </c>
      <c r="D92" s="425">
        <f>D89-D91</f>
        <v>0</v>
      </c>
      <c r="E92" s="426" t="e">
        <f>E89-E91</f>
        <v>#REF!</v>
      </c>
      <c r="F92" s="422"/>
      <c r="G92" s="416" t="str">
        <f>D87</f>
        <v xml:space="preserve">OCT </v>
      </c>
      <c r="H92" s="415">
        <f>D86</f>
        <v>0</v>
      </c>
      <c r="I92" s="462"/>
      <c r="J92" s="462"/>
      <c r="K92" s="308" t="s">
        <v>142</v>
      </c>
      <c r="L92" s="480">
        <f>SUM(TRUE_UP!K34:M34)</f>
        <v>-1509060.97</v>
      </c>
      <c r="M92" s="480">
        <f>SUM('TU 2014'!K24:M24)</f>
        <v>161484.60739963764</v>
      </c>
      <c r="N92" s="480">
        <f t="shared" si="2"/>
        <v>-1670545.5773996376</v>
      </c>
      <c r="O92" s="462"/>
    </row>
    <row r="93" spans="1:15" hidden="1">
      <c r="A93" s="420" t="s">
        <v>205</v>
      </c>
      <c r="B93" s="421"/>
      <c r="C93" s="422" t="e">
        <f>SUM(TRUE_UP!K62:M62)</f>
        <v>#REF!</v>
      </c>
      <c r="D93" s="422">
        <f>SUM('TU 2014'!K50:M50)</f>
        <v>0</v>
      </c>
      <c r="E93" s="423" t="e">
        <f t="shared" ref="E93:E94" si="3">C93-D93</f>
        <v>#REF!</v>
      </c>
      <c r="F93" s="422"/>
      <c r="G93" s="414" t="str">
        <f>G87</f>
        <v>Current Month Over/(Under) of</v>
      </c>
      <c r="H93" s="414"/>
      <c r="I93" s="419">
        <f>D92/1000000</f>
        <v>0</v>
      </c>
      <c r="J93" s="462" t="s">
        <v>401</v>
      </c>
      <c r="K93" s="316" t="s">
        <v>475</v>
      </c>
      <c r="L93" s="481" t="e">
        <f>SUM(L86:L92)</f>
        <v>#REF!</v>
      </c>
      <c r="M93" s="481">
        <f>SUM(M86:M92)</f>
        <v>126059593.13649522</v>
      </c>
      <c r="N93" s="481" t="e">
        <f>SUM(N86:P92)</f>
        <v>#REF!</v>
      </c>
      <c r="O93" s="462"/>
    </row>
    <row r="94" spans="1:15" hidden="1">
      <c r="A94" s="420" t="s">
        <v>468</v>
      </c>
      <c r="B94" s="421"/>
      <c r="C94" s="427" t="e">
        <f>SUM(C92:C93)</f>
        <v>#REF!</v>
      </c>
      <c r="D94" s="427">
        <f>SUM(D92:D93)</f>
        <v>0</v>
      </c>
      <c r="E94" s="428" t="e">
        <f t="shared" si="3"/>
        <v>#REF!</v>
      </c>
      <c r="F94" s="422"/>
      <c r="G94" s="414" t="s">
        <v>464</v>
      </c>
      <c r="H94" s="414"/>
      <c r="I94" s="419">
        <f>D91/1000000</f>
        <v>0</v>
      </c>
      <c r="J94" s="462" t="s">
        <v>401</v>
      </c>
      <c r="K94" s="378" t="s">
        <v>182</v>
      </c>
      <c r="L94" s="482">
        <f>L11</f>
        <v>0</v>
      </c>
      <c r="M94" s="482">
        <f>M11</f>
        <v>-356000.49000000005</v>
      </c>
      <c r="N94" s="483"/>
      <c r="O94" s="462"/>
    </row>
    <row r="95" spans="1:15" hidden="1">
      <c r="A95" s="420"/>
      <c r="B95" s="421"/>
      <c r="C95" s="431"/>
      <c r="D95" s="431"/>
      <c r="E95" s="459"/>
      <c r="F95" s="462"/>
      <c r="G95" s="414" t="s">
        <v>465</v>
      </c>
      <c r="H95" s="414"/>
      <c r="I95" s="419">
        <f>D89/1000000</f>
        <v>0</v>
      </c>
      <c r="J95" s="462" t="s">
        <v>401</v>
      </c>
      <c r="K95" s="389" t="s">
        <v>476</v>
      </c>
      <c r="L95" s="484" t="e">
        <f>L93*L94</f>
        <v>#REF!</v>
      </c>
      <c r="M95" s="484">
        <f>M93*M94</f>
        <v>-44877276925792.938</v>
      </c>
      <c r="N95" s="484" t="e">
        <f>L95-M95</f>
        <v>#REF!</v>
      </c>
      <c r="O95" s="462"/>
    </row>
    <row r="96" spans="1:15" hidden="1">
      <c r="A96" s="458"/>
      <c r="B96" s="418"/>
      <c r="C96" s="431"/>
      <c r="D96" s="431"/>
      <c r="E96" s="459"/>
      <c r="F96" s="431"/>
      <c r="G96" s="1019" t="s">
        <v>487</v>
      </c>
      <c r="H96" s="1020"/>
      <c r="I96" s="1020"/>
      <c r="J96" s="1020"/>
      <c r="K96" s="471"/>
      <c r="L96" s="480"/>
      <c r="M96" s="480"/>
      <c r="N96" s="480"/>
      <c r="O96" s="462"/>
    </row>
    <row r="97" spans="1:15" hidden="1">
      <c r="A97" s="472"/>
      <c r="B97" s="467"/>
      <c r="C97" s="460"/>
      <c r="D97" s="460"/>
      <c r="E97" s="466"/>
      <c r="F97" s="462"/>
      <c r="G97" s="1020"/>
      <c r="H97" s="1020"/>
      <c r="I97" s="1020"/>
      <c r="J97" s="1020"/>
      <c r="K97" s="389" t="s">
        <v>126</v>
      </c>
      <c r="L97" s="480">
        <f>SUM(TRUE_UP!K44:M44)</f>
        <v>0</v>
      </c>
      <c r="M97" s="480">
        <f>SUM('TU 2014'!K32:M32)</f>
        <v>2.8562065200000002</v>
      </c>
      <c r="N97" s="480">
        <f>L97-M97</f>
        <v>-2.8562065200000002</v>
      </c>
    </row>
    <row r="98" spans="1:15" hidden="1">
      <c r="A98" s="472"/>
      <c r="B98" s="467"/>
      <c r="C98" s="460"/>
      <c r="D98" s="460"/>
      <c r="E98" s="466"/>
      <c r="F98" s="462"/>
      <c r="G98" s="1020"/>
      <c r="H98" s="1020"/>
      <c r="I98" s="1020"/>
      <c r="J98" s="1020"/>
      <c r="L98" s="480"/>
      <c r="M98" s="480"/>
      <c r="N98" s="491"/>
      <c r="O98" s="485" t="s">
        <v>473</v>
      </c>
    </row>
    <row r="99" spans="1:15" ht="13.5" hidden="1" thickBot="1">
      <c r="A99" s="473"/>
      <c r="B99" s="474"/>
      <c r="C99" s="461"/>
      <c r="D99" s="461"/>
      <c r="E99" s="475"/>
      <c r="F99" s="462"/>
      <c r="G99" s="1020"/>
      <c r="H99" s="1020"/>
      <c r="I99" s="1020"/>
      <c r="J99" s="1020"/>
      <c r="K99" s="378" t="s">
        <v>104</v>
      </c>
      <c r="L99" s="486" t="e">
        <f>L95+L97</f>
        <v>#REF!</v>
      </c>
      <c r="M99" s="486">
        <f>M95+M97</f>
        <v>-44877276925790.078</v>
      </c>
      <c r="N99" s="486" t="e">
        <f>N95+N97</f>
        <v>#REF!</v>
      </c>
      <c r="O99" s="487" t="e">
        <f>E91</f>
        <v>#REF!</v>
      </c>
    </row>
    <row r="100" spans="1:15" ht="13.5" hidden="1" thickBot="1">
      <c r="O100" s="488" t="e">
        <f>ROUND(N99,0)=ROUND(O99,0)</f>
        <v>#REF!</v>
      </c>
    </row>
    <row r="101" spans="1:15" hidden="1"/>
    <row r="102" spans="1:15" hidden="1">
      <c r="A102" s="1023" t="s">
        <v>469</v>
      </c>
      <c r="B102" s="1024"/>
      <c r="C102" s="1024"/>
      <c r="D102" s="1024"/>
      <c r="E102" s="1025"/>
      <c r="G102" s="414" t="str">
        <f>G51</f>
        <v>The variance is due to the following:</v>
      </c>
      <c r="H102"/>
      <c r="I102" s="494"/>
      <c r="J102"/>
    </row>
    <row r="103" spans="1:15" hidden="1">
      <c r="A103" s="464" t="s">
        <v>477</v>
      </c>
      <c r="B103" s="465"/>
      <c r="C103" s="415">
        <f>C52</f>
        <v>2017</v>
      </c>
      <c r="D103" s="549">
        <f>D52</f>
        <v>0</v>
      </c>
      <c r="E103" s="470"/>
      <c r="G103" s="414"/>
      <c r="H103" s="414"/>
      <c r="I103" s="424"/>
      <c r="J103"/>
    </row>
    <row r="104" spans="1:15" hidden="1">
      <c r="A104" s="588">
        <f>A53</f>
        <v>2510500</v>
      </c>
      <c r="B104" s="589" t="str">
        <f>B53</f>
        <v>Under</v>
      </c>
      <c r="C104" s="415" t="str">
        <f>C53</f>
        <v xml:space="preserve">OCT </v>
      </c>
      <c r="D104" s="550" t="str">
        <f>D53</f>
        <v>DEC</v>
      </c>
      <c r="E104" s="417" t="s">
        <v>122</v>
      </c>
      <c r="G104" s="414" t="str">
        <f>A106</f>
        <v>Prior Periods</v>
      </c>
      <c r="H104" s="1026" t="s">
        <v>497</v>
      </c>
      <c r="I104" s="419" t="e">
        <f>E106/1000000</f>
        <v>#REF!</v>
      </c>
      <c r="J104" s="523" t="s">
        <v>401</v>
      </c>
    </row>
    <row r="105" spans="1:15" hidden="1">
      <c r="A105" s="468">
        <f>A54</f>
        <v>3327200</v>
      </c>
      <c r="B105" s="469" t="str">
        <f>B54</f>
        <v>Over</v>
      </c>
      <c r="C105" s="418"/>
      <c r="D105" s="550"/>
      <c r="E105" s="470"/>
      <c r="G105" s="414"/>
      <c r="H105" s="1027"/>
      <c r="I105" s="419"/>
      <c r="J105" s="523"/>
    </row>
    <row r="106" spans="1:15" hidden="1">
      <c r="A106" s="420" t="s">
        <v>485</v>
      </c>
      <c r="B106" s="421"/>
      <c r="C106" s="422" t="e">
        <f>C55</f>
        <v>#REF!</v>
      </c>
      <c r="D106" s="551">
        <f>D55</f>
        <v>4575482.4875247404</v>
      </c>
      <c r="E106" s="435" t="e">
        <f>C106-D106</f>
        <v>#REF!</v>
      </c>
      <c r="G106" s="414" t="str">
        <f>A108</f>
        <v>Current Month</v>
      </c>
      <c r="H106" s="1027" t="s">
        <v>498</v>
      </c>
      <c r="I106" s="419"/>
      <c r="J106" s="523"/>
    </row>
    <row r="107" spans="1:15" hidden="1">
      <c r="A107" s="420"/>
      <c r="B107" s="421"/>
      <c r="C107" s="422"/>
      <c r="D107" s="551"/>
      <c r="E107" s="423"/>
      <c r="G107"/>
      <c r="H107" s="1028"/>
      <c r="I107" s="419" t="e">
        <f>E108/1000000</f>
        <v>#REF!</v>
      </c>
      <c r="J107" s="398" t="s">
        <v>401</v>
      </c>
    </row>
    <row r="108" spans="1:15" hidden="1">
      <c r="A108" s="420" t="s">
        <v>486</v>
      </c>
      <c r="B108" s="421"/>
      <c r="C108" s="434" t="e">
        <f>C57</f>
        <v>#REF!</v>
      </c>
      <c r="D108" s="551">
        <f>D57</f>
        <v>39389635.819081597</v>
      </c>
      <c r="E108" s="435" t="e">
        <f>C108-D108</f>
        <v>#REF!</v>
      </c>
      <c r="I108" s="419"/>
    </row>
    <row r="109" spans="1:15" hidden="1">
      <c r="A109" s="420"/>
      <c r="B109" s="421"/>
      <c r="C109" s="434"/>
      <c r="D109" s="551"/>
      <c r="E109" s="435"/>
      <c r="G109" s="524" t="s">
        <v>5</v>
      </c>
      <c r="I109" s="419" t="e">
        <f>SUM(I104:I107)</f>
        <v>#REF!</v>
      </c>
      <c r="J109" s="524" t="s">
        <v>401</v>
      </c>
    </row>
    <row r="110" spans="1:15" ht="13.5" hidden="1" thickBot="1">
      <c r="A110" s="429" t="s">
        <v>474</v>
      </c>
      <c r="B110" s="430"/>
      <c r="C110" s="436" t="e">
        <f>C106+C108</f>
        <v>#REF!</v>
      </c>
      <c r="D110" s="570">
        <f>D106+D108</f>
        <v>43965118.306606337</v>
      </c>
      <c r="E110" s="437" t="e">
        <f>C110-D110</f>
        <v>#REF!</v>
      </c>
    </row>
    <row r="111" spans="1:15" hidden="1"/>
    <row r="112" spans="1:15" hidden="1"/>
    <row r="113" spans="1:18" ht="12.75" hidden="1" customHeight="1">
      <c r="A113"/>
      <c r="B113"/>
      <c r="C113"/>
      <c r="D113"/>
      <c r="E113"/>
    </row>
    <row r="114" spans="1:18" hidden="1">
      <c r="A114"/>
      <c r="B114"/>
      <c r="C114"/>
      <c r="D114"/>
      <c r="E114"/>
      <c r="G114" s="414"/>
      <c r="H114" s="462"/>
      <c r="I114" s="462"/>
      <c r="J114" s="462"/>
      <c r="K114" s="414" t="s">
        <v>462</v>
      </c>
    </row>
    <row r="115" spans="1:18" hidden="1">
      <c r="A115"/>
      <c r="B115"/>
      <c r="C115"/>
      <c r="D115"/>
      <c r="E115"/>
      <c r="G115" s="416"/>
      <c r="H115" s="415"/>
      <c r="I115" s="462"/>
      <c r="J115" s="462"/>
      <c r="L115" s="557">
        <v>41306</v>
      </c>
      <c r="M115" s="558">
        <v>41275</v>
      </c>
      <c r="N115" s="559" t="s">
        <v>88</v>
      </c>
    </row>
    <row r="116" spans="1:18" hidden="1">
      <c r="A116"/>
      <c r="B116"/>
      <c r="C116"/>
      <c r="D116"/>
      <c r="E116"/>
      <c r="H116" s="414"/>
      <c r="J116" s="462"/>
      <c r="K116" s="414" t="s">
        <v>463</v>
      </c>
      <c r="L116" s="560" t="e">
        <f>I22</f>
        <v>#REF!</v>
      </c>
      <c r="M116" s="556" t="e">
        <f>#REF!</f>
        <v>#REF!</v>
      </c>
      <c r="N116" s="561" t="e">
        <f>SUM(L116:M116)</f>
        <v>#REF!</v>
      </c>
    </row>
    <row r="117" spans="1:18" hidden="1">
      <c r="A117"/>
      <c r="B117"/>
      <c r="C117"/>
      <c r="D117"/>
      <c r="E117"/>
      <c r="H117" s="414"/>
      <c r="J117" s="462"/>
      <c r="K117" s="414" t="s">
        <v>464</v>
      </c>
      <c r="L117" s="565" t="e">
        <f>I23</f>
        <v>#REF!</v>
      </c>
      <c r="M117" s="566" t="e">
        <f>#REF!</f>
        <v>#REF!</v>
      </c>
      <c r="N117" s="567" t="e">
        <f t="shared" ref="N117:N118" si="4">SUM(L117:M117)</f>
        <v>#REF!</v>
      </c>
    </row>
    <row r="118" spans="1:18" ht="13.5" hidden="1" thickBot="1">
      <c r="A118"/>
      <c r="B118"/>
      <c r="C118"/>
      <c r="D118"/>
      <c r="E118"/>
      <c r="H118" s="414"/>
      <c r="J118" s="462"/>
      <c r="K118" s="414" t="s">
        <v>465</v>
      </c>
      <c r="L118" s="562">
        <f>I24</f>
        <v>0</v>
      </c>
      <c r="M118" s="563" t="e">
        <f>#REF!</f>
        <v>#REF!</v>
      </c>
      <c r="N118" s="564" t="e">
        <f t="shared" si="4"/>
        <v>#REF!</v>
      </c>
    </row>
    <row r="119" spans="1:18" hidden="1">
      <c r="A119"/>
      <c r="B119"/>
      <c r="C119"/>
      <c r="D119"/>
      <c r="E119"/>
      <c r="G119" s="414"/>
      <c r="H119" s="414"/>
      <c r="I119" s="424"/>
      <c r="J119" s="462"/>
      <c r="L119" s="415" t="s">
        <v>500</v>
      </c>
      <c r="M119" s="415" t="s">
        <v>500</v>
      </c>
      <c r="N119" s="415"/>
      <c r="O119" s="415" t="s">
        <v>501</v>
      </c>
      <c r="P119" s="415" t="s">
        <v>501</v>
      </c>
      <c r="Q119" s="415"/>
      <c r="R119" s="415" t="s">
        <v>502</v>
      </c>
    </row>
    <row r="120" spans="1:18" hidden="1">
      <c r="A120"/>
      <c r="B120"/>
      <c r="C120"/>
      <c r="D120"/>
      <c r="E120"/>
      <c r="G120" s="414"/>
      <c r="H120" s="414"/>
      <c r="I120" s="424"/>
      <c r="J120" s="462"/>
      <c r="K120" s="512" t="s">
        <v>488</v>
      </c>
      <c r="L120" s="478" t="s">
        <v>134</v>
      </c>
      <c r="M120" s="478" t="s">
        <v>133</v>
      </c>
      <c r="N120" s="478" t="s">
        <v>88</v>
      </c>
      <c r="O120" s="478" t="s">
        <v>134</v>
      </c>
      <c r="P120" s="478" t="s">
        <v>133</v>
      </c>
      <c r="Q120" s="478" t="s">
        <v>88</v>
      </c>
      <c r="R120" s="524" t="s">
        <v>122</v>
      </c>
    </row>
    <row r="121" spans="1:18" hidden="1">
      <c r="A121"/>
      <c r="B121"/>
      <c r="C121"/>
      <c r="D121"/>
      <c r="E121"/>
      <c r="G121" s="416"/>
      <c r="H121" s="415"/>
      <c r="I121" s="462"/>
      <c r="J121" s="462"/>
      <c r="K121" s="308" t="s">
        <v>341</v>
      </c>
      <c r="L121" s="479">
        <v>16618239.52</v>
      </c>
      <c r="M121" s="479">
        <v>16437512.75</v>
      </c>
      <c r="N121" s="479">
        <f>L121+M121</f>
        <v>33055752.27</v>
      </c>
      <c r="O121" s="479">
        <v>16669791</v>
      </c>
      <c r="P121" s="479">
        <v>16669791</v>
      </c>
      <c r="Q121" s="479">
        <f>O121+P121</f>
        <v>33339582</v>
      </c>
      <c r="R121" s="479">
        <f>N121-Q121</f>
        <v>-283829.73000000045</v>
      </c>
    </row>
    <row r="122" spans="1:18" hidden="1">
      <c r="A122"/>
      <c r="B122"/>
      <c r="C122"/>
      <c r="D122"/>
      <c r="E122"/>
      <c r="G122" s="414"/>
      <c r="H122" s="414"/>
      <c r="I122" s="419"/>
      <c r="J122" s="462"/>
      <c r="K122" s="308" t="s">
        <v>342</v>
      </c>
      <c r="L122" s="480">
        <v>25205916.640000001</v>
      </c>
      <c r="M122" s="480">
        <v>25038297.390000001</v>
      </c>
      <c r="N122" s="480">
        <f t="shared" ref="N122:N127" si="5">L122+M122</f>
        <v>50244214.030000001</v>
      </c>
      <c r="O122" s="480">
        <v>22550118</v>
      </c>
      <c r="P122" s="480">
        <v>22550118</v>
      </c>
      <c r="Q122" s="480">
        <f t="shared" ref="Q122:Q127" si="6">O122+P122</f>
        <v>45100236</v>
      </c>
      <c r="R122" s="480">
        <f t="shared" ref="R122:R127" si="7">N122-Q122</f>
        <v>5143978.0300000012</v>
      </c>
    </row>
    <row r="123" spans="1:18" hidden="1">
      <c r="A123"/>
      <c r="B123"/>
      <c r="C123"/>
      <c r="D123"/>
      <c r="E123"/>
      <c r="G123" s="414"/>
      <c r="H123" s="414"/>
      <c r="I123" s="419"/>
      <c r="J123" s="462"/>
      <c r="K123" s="308" t="s">
        <v>99</v>
      </c>
      <c r="L123" s="480">
        <v>0</v>
      </c>
      <c r="M123" s="480">
        <v>0</v>
      </c>
      <c r="N123" s="480">
        <f t="shared" si="5"/>
        <v>0</v>
      </c>
      <c r="O123" s="480"/>
      <c r="P123" s="480"/>
      <c r="Q123" s="480">
        <f t="shared" si="6"/>
        <v>0</v>
      </c>
      <c r="R123" s="480">
        <f t="shared" si="7"/>
        <v>0</v>
      </c>
    </row>
    <row r="124" spans="1:18" hidden="1">
      <c r="A124"/>
      <c r="B124"/>
      <c r="C124"/>
      <c r="D124"/>
      <c r="E124"/>
      <c r="G124" s="414"/>
      <c r="H124" s="414"/>
      <c r="I124" s="419"/>
      <c r="J124" s="462"/>
      <c r="K124" s="308" t="s">
        <v>139</v>
      </c>
      <c r="L124" s="480">
        <v>-445444.26822702214</v>
      </c>
      <c r="M124" s="480">
        <v>-445444.26822702214</v>
      </c>
      <c r="N124" s="480">
        <f t="shared" si="5"/>
        <v>-890888.53645404428</v>
      </c>
      <c r="O124" s="480">
        <f>77987-439311</f>
        <v>-361324</v>
      </c>
      <c r="P124" s="480">
        <f>77987-438705</f>
        <v>-360718</v>
      </c>
      <c r="Q124" s="480">
        <f t="shared" si="6"/>
        <v>-722042</v>
      </c>
      <c r="R124" s="480">
        <f t="shared" si="7"/>
        <v>-168846.53645404428</v>
      </c>
    </row>
    <row r="125" spans="1:18" hidden="1">
      <c r="A125"/>
      <c r="B125"/>
      <c r="C125"/>
      <c r="D125"/>
      <c r="E125"/>
      <c r="G125" s="1019"/>
      <c r="H125" s="1020"/>
      <c r="I125" s="1020"/>
      <c r="J125" s="1020"/>
      <c r="K125" s="308" t="s">
        <v>140</v>
      </c>
      <c r="L125" s="480">
        <v>3070331.64</v>
      </c>
      <c r="M125" s="480">
        <v>2742107.21</v>
      </c>
      <c r="N125" s="480">
        <f t="shared" si="5"/>
        <v>5812438.8499999996</v>
      </c>
      <c r="O125" s="480">
        <v>2796760</v>
      </c>
      <c r="P125" s="480">
        <v>3079631</v>
      </c>
      <c r="Q125" s="480">
        <f t="shared" si="6"/>
        <v>5876391</v>
      </c>
      <c r="R125" s="480">
        <f t="shared" si="7"/>
        <v>-63952.150000000373</v>
      </c>
    </row>
    <row r="126" spans="1:18" hidden="1">
      <c r="A126"/>
      <c r="B126"/>
      <c r="C126"/>
      <c r="D126"/>
      <c r="E126"/>
      <c r="G126" s="1020"/>
      <c r="H126" s="1020"/>
      <c r="I126" s="1020"/>
      <c r="J126" s="1020"/>
      <c r="K126" s="308" t="s">
        <v>141</v>
      </c>
      <c r="L126" s="480">
        <v>2203511.87</v>
      </c>
      <c r="M126" s="480">
        <v>2270836.0299999998</v>
      </c>
      <c r="N126" s="480">
        <f t="shared" si="5"/>
        <v>4474347.9000000004</v>
      </c>
      <c r="O126" s="480">
        <v>1864767</v>
      </c>
      <c r="P126" s="480">
        <v>1662581</v>
      </c>
      <c r="Q126" s="480">
        <f t="shared" si="6"/>
        <v>3527348</v>
      </c>
      <c r="R126" s="480">
        <f t="shared" si="7"/>
        <v>946999.90000000037</v>
      </c>
    </row>
    <row r="127" spans="1:18" hidden="1">
      <c r="A127"/>
      <c r="B127"/>
      <c r="C127"/>
      <c r="D127"/>
      <c r="E127"/>
      <c r="G127" s="1020"/>
      <c r="H127" s="1020"/>
      <c r="I127" s="1020"/>
      <c r="J127" s="1020"/>
      <c r="K127" s="308" t="s">
        <v>142</v>
      </c>
      <c r="L127" s="480">
        <v>-578808.68000000005</v>
      </c>
      <c r="M127" s="480">
        <v>-329135.21999999997</v>
      </c>
      <c r="N127" s="480">
        <f t="shared" si="5"/>
        <v>-907943.9</v>
      </c>
      <c r="O127" s="480">
        <v>-173824</v>
      </c>
      <c r="P127" s="480">
        <v>-226444</v>
      </c>
      <c r="Q127" s="480">
        <f t="shared" si="6"/>
        <v>-400268</v>
      </c>
      <c r="R127" s="480">
        <f t="shared" si="7"/>
        <v>-507675.9</v>
      </c>
    </row>
    <row r="128" spans="1:18" hidden="1">
      <c r="G128" s="1020"/>
      <c r="H128" s="1020"/>
      <c r="I128" s="1020"/>
      <c r="J128" s="1020"/>
      <c r="K128" s="316" t="s">
        <v>475</v>
      </c>
      <c r="L128" s="481">
        <f>SUM(L121:L127)</f>
        <v>46073746.721772969</v>
      </c>
      <c r="M128" s="481">
        <f t="shared" ref="M128" si="8">SUM(M121:M127)</f>
        <v>45714173.891772978</v>
      </c>
      <c r="N128" s="481">
        <f>SUM(N121:P127)</f>
        <v>178509167.61354595</v>
      </c>
      <c r="O128" s="481">
        <f>SUM(O121:P127)</f>
        <v>86721247</v>
      </c>
      <c r="P128" s="481">
        <f>SUM(P121:P127)</f>
        <v>43374959</v>
      </c>
      <c r="Q128" s="481">
        <f>SUM(Q121:Q127)</f>
        <v>86721247</v>
      </c>
      <c r="R128" s="481">
        <f>SUM(R121:R127)</f>
        <v>5066673.6135459561</v>
      </c>
    </row>
    <row r="129" spans="11:18" hidden="1">
      <c r="K129" s="378" t="s">
        <v>182</v>
      </c>
      <c r="L129" s="482">
        <v>0.9797032</v>
      </c>
      <c r="M129" s="482">
        <v>0.9797032</v>
      </c>
      <c r="N129" s="482"/>
      <c r="O129" s="482">
        <v>0.9797032</v>
      </c>
      <c r="P129" s="482">
        <v>0.9797032</v>
      </c>
    </row>
    <row r="130" spans="11:18" hidden="1">
      <c r="K130" s="389" t="s">
        <v>476</v>
      </c>
      <c r="L130" s="484">
        <v>45138597.099310488</v>
      </c>
      <c r="M130" s="484">
        <v>44786322.447126403</v>
      </c>
      <c r="N130" s="484">
        <f t="shared" ref="N130" si="9">L130+M130</f>
        <v>89924919.546436891</v>
      </c>
      <c r="O130" s="484">
        <f>O128*O129</f>
        <v>84961083.193890393</v>
      </c>
      <c r="P130" s="484">
        <f>P128*P129</f>
        <v>42494586.1321688</v>
      </c>
      <c r="Q130" s="484">
        <f>O130+P130</f>
        <v>127455669.32605919</v>
      </c>
      <c r="R130" s="484">
        <f t="shared" ref="R130" si="10">N130-Q130</f>
        <v>-37530749.779622301</v>
      </c>
    </row>
    <row r="131" spans="11:18" hidden="1">
      <c r="K131" s="471"/>
      <c r="L131" s="480"/>
      <c r="M131" s="480"/>
      <c r="N131" s="480"/>
      <c r="O131" s="480"/>
      <c r="P131" s="480"/>
      <c r="Q131" s="480"/>
      <c r="R131" s="480"/>
    </row>
    <row r="132" spans="11:18" hidden="1">
      <c r="K132" s="389" t="s">
        <v>126</v>
      </c>
      <c r="L132" s="480">
        <v>14229198.630000001</v>
      </c>
      <c r="M132" s="480">
        <v>12249674.02</v>
      </c>
      <c r="N132" s="480">
        <f t="shared" ref="N132" si="11">L132+M132</f>
        <v>26478872.649999999</v>
      </c>
      <c r="O132" s="480">
        <f>L132</f>
        <v>14229198.630000001</v>
      </c>
      <c r="P132" s="480">
        <f>M132</f>
        <v>12249674.02</v>
      </c>
      <c r="Q132" s="480">
        <f>O132+P132</f>
        <v>26478872.649999999</v>
      </c>
      <c r="R132" s="480">
        <f t="shared" ref="R132" si="12">N132-Q132</f>
        <v>0</v>
      </c>
    </row>
    <row r="133" spans="11:18" hidden="1">
      <c r="L133" s="489"/>
      <c r="M133" s="489"/>
      <c r="N133" s="489"/>
      <c r="O133" s="489"/>
      <c r="P133" s="489"/>
      <c r="Q133" s="489"/>
      <c r="R133" s="489"/>
    </row>
    <row r="134" spans="11:18" ht="13.5" hidden="1" thickBot="1">
      <c r="K134" s="438" t="s">
        <v>104</v>
      </c>
      <c r="L134" s="486">
        <f>L130+L132</f>
        <v>59367795.72931049</v>
      </c>
      <c r="M134" s="486">
        <f t="shared" ref="M134:Q134" si="13">M130+M132</f>
        <v>57035996.467126399</v>
      </c>
      <c r="N134" s="486">
        <f t="shared" si="13"/>
        <v>116403792.19643688</v>
      </c>
      <c r="O134" s="486">
        <f t="shared" si="13"/>
        <v>99190281.823890388</v>
      </c>
      <c r="P134" s="486">
        <f t="shared" si="13"/>
        <v>54744260.152168795</v>
      </c>
      <c r="Q134" s="486">
        <f t="shared" si="13"/>
        <v>153934541.9760592</v>
      </c>
      <c r="R134" s="486">
        <f t="shared" ref="R134" si="14">N134-Q134</f>
        <v>-37530749.779622316</v>
      </c>
    </row>
    <row r="135" spans="11:18" hidden="1"/>
    <row r="136" spans="11:18" hidden="1"/>
    <row r="137" spans="11:18" hidden="1"/>
    <row r="138" spans="11:18" hidden="1"/>
    <row r="139" spans="11:18" hidden="1"/>
    <row r="140" spans="11:18" hidden="1"/>
    <row r="141" spans="11:18" hidden="1"/>
    <row r="142" spans="11:18" hidden="1"/>
    <row r="143" spans="11:18" hidden="1"/>
    <row r="144" spans="11:18" hidden="1"/>
    <row r="145" hidden="1"/>
  </sheetData>
  <mergeCells count="17">
    <mergeCell ref="A85:E85"/>
    <mergeCell ref="A3:E3"/>
    <mergeCell ref="G14:J17"/>
    <mergeCell ref="A20:E20"/>
    <mergeCell ref="A33:E33"/>
    <mergeCell ref="G44:J47"/>
    <mergeCell ref="A51:E51"/>
    <mergeCell ref="H53:H54"/>
    <mergeCell ref="H55:H56"/>
    <mergeCell ref="A73:E73"/>
    <mergeCell ref="H75:H76"/>
    <mergeCell ref="H77:H78"/>
    <mergeCell ref="G96:J99"/>
    <mergeCell ref="A102:E102"/>
    <mergeCell ref="H104:H105"/>
    <mergeCell ref="H106:H107"/>
    <mergeCell ref="G125:J128"/>
  </mergeCells>
  <printOptions horizontalCentered="1"/>
  <pageMargins left="0.45" right="0.45" top="0.75" bottom="0.75" header="0.3" footer="0.3"/>
  <pageSetup paperSize="5" scale="75" orientation="landscape" r:id="rId1"/>
  <headerFooter>
    <oddHeader xml:space="preserve">&amp;CMonthly P/L and BS Variances
</oddHeader>
    <oddFooter>&amp;CCapacity&amp;RPage &amp;P of &amp;N</oddFooter>
  </headerFooter>
  <rowBreaks count="2" manualBreakCount="2">
    <brk id="29" max="16383" man="1"/>
    <brk id="82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5"/>
  <sheetViews>
    <sheetView zoomScaleNormal="100" zoomScaleSheetLayoutView="78" workbookViewId="0">
      <selection activeCell="D8" sqref="D8"/>
    </sheetView>
  </sheetViews>
  <sheetFormatPr defaultColWidth="9.33203125" defaultRowHeight="12.75"/>
  <cols>
    <col min="1" max="1" width="12.33203125" style="411" customWidth="1"/>
    <col min="2" max="2" width="9.1640625" style="411" bestFit="1" customWidth="1"/>
    <col min="3" max="4" width="18.83203125" style="412" customWidth="1"/>
    <col min="5" max="5" width="18.83203125" style="411" customWidth="1"/>
    <col min="6" max="6" width="2" style="411" customWidth="1"/>
    <col min="7" max="7" width="14" style="411" bestFit="1" customWidth="1"/>
    <col min="8" max="8" width="18" style="411" customWidth="1"/>
    <col min="9" max="9" width="8" style="411" bestFit="1" customWidth="1"/>
    <col min="10" max="10" width="3.1640625" style="411" customWidth="1"/>
    <col min="11" max="11" width="54.33203125" style="438" bestFit="1" customWidth="1"/>
    <col min="12" max="13" width="17.1640625" style="411" customWidth="1"/>
    <col min="14" max="14" width="16.1640625" style="411" bestFit="1" customWidth="1"/>
    <col min="15" max="15" width="18.33203125" style="411" bestFit="1" customWidth="1"/>
    <col min="16" max="16" width="16.83203125" style="411" bestFit="1" customWidth="1"/>
    <col min="17" max="17" width="15.5" style="411" bestFit="1" customWidth="1"/>
    <col min="18" max="18" width="15.1640625" style="411" bestFit="1" customWidth="1"/>
    <col min="19" max="16384" width="9.33203125" style="411"/>
  </cols>
  <sheetData>
    <row r="1" spans="1:15">
      <c r="A1" s="464" t="s">
        <v>482</v>
      </c>
      <c r="B1" s="462"/>
      <c r="E1" s="462"/>
      <c r="F1" s="462"/>
      <c r="G1" s="462"/>
      <c r="H1" s="462"/>
      <c r="I1" s="462"/>
      <c r="J1" s="462"/>
      <c r="K1" s="413"/>
      <c r="L1" s="415">
        <f>C4</f>
        <v>2017</v>
      </c>
      <c r="M1" s="415">
        <f>D4</f>
        <v>0</v>
      </c>
      <c r="N1" s="478" t="s">
        <v>122</v>
      </c>
      <c r="O1" s="462"/>
    </row>
    <row r="2" spans="1:15" ht="13.5" thickBot="1">
      <c r="A2" s="464"/>
      <c r="B2" s="462"/>
      <c r="E2" s="462"/>
      <c r="F2" s="462"/>
      <c r="G2" s="462"/>
      <c r="H2" s="462"/>
      <c r="I2" s="462"/>
      <c r="J2" s="462"/>
      <c r="K2" s="512" t="s">
        <v>488</v>
      </c>
      <c r="L2" s="478" t="str">
        <f>C5</f>
        <v>NOV</v>
      </c>
      <c r="M2" s="478" t="str">
        <f>D5</f>
        <v>NOV</v>
      </c>
      <c r="N2" s="478"/>
      <c r="O2" s="462"/>
    </row>
    <row r="3" spans="1:15">
      <c r="A3" s="1016" t="s">
        <v>461</v>
      </c>
      <c r="B3" s="1017"/>
      <c r="C3" s="1017"/>
      <c r="D3" s="1017"/>
      <c r="E3" s="1018"/>
      <c r="F3" s="463"/>
      <c r="G3" s="414" t="s">
        <v>462</v>
      </c>
      <c r="H3" s="462"/>
      <c r="I3" s="462"/>
      <c r="J3" s="462"/>
      <c r="K3" s="308" t="s">
        <v>341</v>
      </c>
      <c r="L3" s="479">
        <f>TRUE_UP!R10</f>
        <v>0</v>
      </c>
      <c r="M3" s="479">
        <f>'TU 2014'!R10</f>
        <v>13524020.27</v>
      </c>
      <c r="N3" s="479">
        <f>L3-M3</f>
        <v>-13524020.27</v>
      </c>
      <c r="O3" s="462"/>
    </row>
    <row r="4" spans="1:15">
      <c r="A4" s="464" t="s">
        <v>477</v>
      </c>
      <c r="B4" s="465"/>
      <c r="C4" s="415">
        <f>TRUE_UP!I129</f>
        <v>2017</v>
      </c>
      <c r="D4" s="415">
        <f>'TU 2014'!H111</f>
        <v>0</v>
      </c>
      <c r="E4" s="466"/>
      <c r="F4" s="467"/>
      <c r="G4" s="416" t="str">
        <f>C5</f>
        <v>NOV</v>
      </c>
      <c r="H4" s="415">
        <f>C4</f>
        <v>2017</v>
      </c>
      <c r="I4" s="462"/>
      <c r="J4" s="462"/>
      <c r="K4" s="308" t="s">
        <v>342</v>
      </c>
      <c r="L4" s="480">
        <f>TRUE_UP!R12</f>
        <v>0</v>
      </c>
      <c r="M4" s="480">
        <f>'TU 2014'!R12</f>
        <v>23661673.25</v>
      </c>
      <c r="N4" s="480">
        <f t="shared" ref="N4:N9" si="0">L4-M4</f>
        <v>-23661673.25</v>
      </c>
      <c r="O4" s="462"/>
    </row>
    <row r="5" spans="1:15">
      <c r="A5" s="588">
        <v>5111000</v>
      </c>
      <c r="B5" s="589" t="s">
        <v>478</v>
      </c>
      <c r="C5" s="416" t="s">
        <v>128</v>
      </c>
      <c r="D5" s="416" t="str">
        <f>C5</f>
        <v>NOV</v>
      </c>
      <c r="E5" s="417" t="s">
        <v>122</v>
      </c>
      <c r="F5" s="418"/>
      <c r="G5" s="414" t="s">
        <v>463</v>
      </c>
      <c r="H5" s="414"/>
      <c r="I5" s="599" t="e">
        <f>C10/1000000</f>
        <v>#REF!</v>
      </c>
      <c r="J5" s="462" t="s">
        <v>401</v>
      </c>
      <c r="K5" s="308" t="s">
        <v>99</v>
      </c>
      <c r="L5" s="480" t="e">
        <f>TRUE_UP!R20</f>
        <v>#REF!</v>
      </c>
      <c r="M5" s="480">
        <f>'TU 2014'!R14</f>
        <v>-743251</v>
      </c>
      <c r="N5" s="480" t="e">
        <f t="shared" si="0"/>
        <v>#REF!</v>
      </c>
      <c r="O5" s="462"/>
    </row>
    <row r="6" spans="1:15">
      <c r="A6" s="468">
        <v>4174100</v>
      </c>
      <c r="B6" s="469" t="s">
        <v>479</v>
      </c>
      <c r="C6" s="418"/>
      <c r="D6" s="418"/>
      <c r="E6" s="466"/>
      <c r="F6" s="467"/>
      <c r="G6" s="414" t="s">
        <v>464</v>
      </c>
      <c r="H6" s="414"/>
      <c r="I6" s="599" t="e">
        <f>C9/1000000</f>
        <v>#REF!</v>
      </c>
      <c r="J6" s="462" t="s">
        <v>401</v>
      </c>
      <c r="K6" s="308" t="s">
        <v>139</v>
      </c>
      <c r="L6" s="480" t="e">
        <f>TRUE_UP!R22</f>
        <v>#REF!</v>
      </c>
      <c r="M6" s="480">
        <f>'TU 2014'!R16</f>
        <v>-301139.8238977961</v>
      </c>
      <c r="N6" s="480" t="e">
        <f t="shared" si="0"/>
        <v>#REF!</v>
      </c>
      <c r="O6" s="462"/>
    </row>
    <row r="7" spans="1:15">
      <c r="A7" s="420" t="s">
        <v>459</v>
      </c>
      <c r="B7" s="421"/>
      <c r="C7" s="422">
        <f>TRUE_UP!R49</f>
        <v>0</v>
      </c>
      <c r="D7" s="422">
        <f>'TU 2014'!R37</f>
        <v>0</v>
      </c>
      <c r="E7" s="423">
        <f>C7-D7</f>
        <v>0</v>
      </c>
      <c r="F7" s="422"/>
      <c r="G7" s="414" t="s">
        <v>465</v>
      </c>
      <c r="H7" s="414"/>
      <c r="I7" s="599">
        <f>C7/1000000</f>
        <v>0</v>
      </c>
      <c r="J7" s="462" t="s">
        <v>401</v>
      </c>
      <c r="K7" s="308" t="s">
        <v>140</v>
      </c>
      <c r="L7" s="480">
        <f>TRUE_UP!R26</f>
        <v>308676.18028597767</v>
      </c>
      <c r="M7" s="480">
        <f>'TU 2014'!R20</f>
        <v>4631425.4068543585</v>
      </c>
      <c r="N7" s="480">
        <f t="shared" si="0"/>
        <v>-4322749.2265683804</v>
      </c>
      <c r="O7" s="462"/>
    </row>
    <row r="8" spans="1:15">
      <c r="A8" s="420"/>
      <c r="B8" s="421"/>
      <c r="C8" s="465"/>
      <c r="D8" s="465"/>
      <c r="E8" s="470"/>
      <c r="F8" s="422"/>
      <c r="G8" s="414"/>
      <c r="H8" s="414"/>
      <c r="I8" s="600"/>
      <c r="J8" s="462"/>
      <c r="K8" s="308" t="s">
        <v>141</v>
      </c>
      <c r="L8" s="480">
        <f>TRUE_UP!R32</f>
        <v>0</v>
      </c>
      <c r="M8" s="480">
        <f>'TU 2014'!R22</f>
        <v>38785.660000000003</v>
      </c>
      <c r="N8" s="480">
        <f t="shared" si="0"/>
        <v>-38785.660000000003</v>
      </c>
      <c r="O8" s="462"/>
    </row>
    <row r="9" spans="1:15">
      <c r="A9" s="420" t="s">
        <v>460</v>
      </c>
      <c r="B9" s="421"/>
      <c r="C9" s="422" t="e">
        <f>TRUE_UP!R47</f>
        <v>#REF!</v>
      </c>
      <c r="D9" s="422">
        <f>'TU 2014'!R35</f>
        <v>0</v>
      </c>
      <c r="E9" s="423" t="e">
        <f>C9-D9</f>
        <v>#REF!</v>
      </c>
      <c r="F9" s="422"/>
      <c r="G9" s="414" t="s">
        <v>466</v>
      </c>
      <c r="H9" s="414"/>
      <c r="I9" s="600"/>
      <c r="J9" s="462"/>
      <c r="K9" s="308" t="s">
        <v>142</v>
      </c>
      <c r="L9" s="480">
        <f>TRUE_UP!R34</f>
        <v>0</v>
      </c>
      <c r="M9" s="480">
        <f>'TU 2014'!R24</f>
        <v>168516.63546146566</v>
      </c>
      <c r="N9" s="480">
        <f t="shared" si="0"/>
        <v>-168516.63546146566</v>
      </c>
      <c r="O9" s="462"/>
    </row>
    <row r="10" spans="1:15">
      <c r="A10" s="420" t="s">
        <v>467</v>
      </c>
      <c r="B10" s="421"/>
      <c r="C10" s="425" t="e">
        <f>C7-C9</f>
        <v>#REF!</v>
      </c>
      <c r="D10" s="425">
        <f>D7-D9</f>
        <v>0</v>
      </c>
      <c r="E10" s="426" t="e">
        <f>E7-E9</f>
        <v>#REF!</v>
      </c>
      <c r="F10" s="422"/>
      <c r="G10" s="416" t="str">
        <f>D5</f>
        <v>NOV</v>
      </c>
      <c r="H10" s="415">
        <f>D4</f>
        <v>0</v>
      </c>
      <c r="I10" s="601"/>
      <c r="J10" s="462"/>
      <c r="K10" s="316" t="s">
        <v>475</v>
      </c>
      <c r="L10" s="481" t="e">
        <f>SUM(L3:L9)</f>
        <v>#REF!</v>
      </c>
      <c r="M10" s="481">
        <f>SUM(M3:M9)</f>
        <v>40980030.398418024</v>
      </c>
      <c r="N10" s="481" t="e">
        <f>SUM(N3:P9)</f>
        <v>#REF!</v>
      </c>
      <c r="O10" s="462"/>
    </row>
    <row r="11" spans="1:15">
      <c r="A11" s="420" t="s">
        <v>205</v>
      </c>
      <c r="B11" s="421"/>
      <c r="C11" s="422" t="e">
        <f>TRUE_UP!R62</f>
        <v>#REF!</v>
      </c>
      <c r="D11" s="422">
        <f>'TU 2014'!R50</f>
        <v>0</v>
      </c>
      <c r="E11" s="423" t="e">
        <f>C11-D11</f>
        <v>#REF!</v>
      </c>
      <c r="F11" s="422"/>
      <c r="G11" s="414" t="str">
        <f>G5</f>
        <v>Current Month Over/(Under) of</v>
      </c>
      <c r="H11" s="414"/>
      <c r="I11" s="599">
        <f>D10/1000000</f>
        <v>0</v>
      </c>
      <c r="J11" s="462" t="s">
        <v>401</v>
      </c>
      <c r="K11" s="378" t="s">
        <v>182</v>
      </c>
      <c r="L11" s="482">
        <f>TRUE_UP!R40</f>
        <v>0</v>
      </c>
      <c r="M11" s="483">
        <f>'TU 2014'!R28</f>
        <v>-610778.72999999986</v>
      </c>
      <c r="N11" s="483"/>
      <c r="O11" s="462"/>
    </row>
    <row r="12" spans="1:15">
      <c r="A12" s="420" t="s">
        <v>468</v>
      </c>
      <c r="B12" s="421"/>
      <c r="C12" s="427" t="e">
        <f>SUM(C10:C11)</f>
        <v>#REF!</v>
      </c>
      <c r="D12" s="427">
        <f>SUM(D10:D11)</f>
        <v>0</v>
      </c>
      <c r="E12" s="428" t="e">
        <f>C12-D12</f>
        <v>#REF!</v>
      </c>
      <c r="F12" s="422"/>
      <c r="G12" s="414" t="s">
        <v>464</v>
      </c>
      <c r="H12" s="414"/>
      <c r="I12" s="599">
        <f>D9/1000000</f>
        <v>0</v>
      </c>
      <c r="J12" s="462" t="s">
        <v>401</v>
      </c>
      <c r="K12" s="389" t="s">
        <v>476</v>
      </c>
      <c r="L12" s="484" t="e">
        <f>L10*L11</f>
        <v>#REF!</v>
      </c>
      <c r="M12" s="484">
        <f>M10*M11</f>
        <v>-25029730922107.148</v>
      </c>
      <c r="N12" s="484" t="e">
        <f>L12-M12</f>
        <v>#REF!</v>
      </c>
      <c r="O12" s="462"/>
    </row>
    <row r="13" spans="1:15">
      <c r="A13" s="420"/>
      <c r="B13" s="421"/>
      <c r="C13" s="431"/>
      <c r="D13" s="431"/>
      <c r="E13" s="459"/>
      <c r="F13" s="462"/>
      <c r="G13" s="414" t="s">
        <v>465</v>
      </c>
      <c r="H13" s="414"/>
      <c r="I13" s="599">
        <f>D7/1000000</f>
        <v>0</v>
      </c>
      <c r="J13" s="462" t="s">
        <v>401</v>
      </c>
      <c r="K13" s="471"/>
      <c r="L13" s="480"/>
      <c r="M13" s="480"/>
      <c r="N13" s="480"/>
      <c r="O13" s="462"/>
    </row>
    <row r="14" spans="1:15" ht="12.75" customHeight="1" thickBot="1">
      <c r="A14" s="458"/>
      <c r="B14" s="418"/>
      <c r="C14" s="431"/>
      <c r="D14" s="431"/>
      <c r="E14" s="459"/>
      <c r="F14" s="431"/>
      <c r="G14" s="1019" t="s">
        <v>487</v>
      </c>
      <c r="H14" s="1020"/>
      <c r="I14" s="1020"/>
      <c r="J14" s="1020"/>
      <c r="K14" s="389" t="s">
        <v>126</v>
      </c>
      <c r="L14" s="480">
        <f>TRUE_UP!R44</f>
        <v>0</v>
      </c>
      <c r="M14" s="480">
        <f>'TU 2014'!R32</f>
        <v>0.95206884000000003</v>
      </c>
      <c r="N14" s="480">
        <f>L14-M14</f>
        <v>-0.95206884000000003</v>
      </c>
    </row>
    <row r="15" spans="1:15">
      <c r="A15" s="472"/>
      <c r="B15" s="467"/>
      <c r="C15" s="460"/>
      <c r="D15" s="460"/>
      <c r="E15" s="466"/>
      <c r="F15" s="462"/>
      <c r="G15" s="1020"/>
      <c r="H15" s="1020"/>
      <c r="I15" s="1020"/>
      <c r="J15" s="1020"/>
      <c r="L15" s="489"/>
      <c r="M15" s="490"/>
      <c r="N15" s="491"/>
      <c r="O15" s="485" t="s">
        <v>473</v>
      </c>
    </row>
    <row r="16" spans="1:15" ht="12.75" customHeight="1" thickBot="1">
      <c r="A16" s="472"/>
      <c r="B16" s="467"/>
      <c r="C16" s="460"/>
      <c r="D16" s="460"/>
      <c r="E16" s="466"/>
      <c r="F16" s="462"/>
      <c r="G16" s="1020"/>
      <c r="H16" s="1020"/>
      <c r="I16" s="1020"/>
      <c r="J16" s="1020"/>
      <c r="K16" s="378" t="s">
        <v>104</v>
      </c>
      <c r="L16" s="486" t="e">
        <f>L12+L14</f>
        <v>#REF!</v>
      </c>
      <c r="M16" s="486">
        <f>M12+M14</f>
        <v>-25029730922106.195</v>
      </c>
      <c r="N16" s="486" t="e">
        <f>N12+N14</f>
        <v>#REF!</v>
      </c>
      <c r="O16" s="487" t="e">
        <f>E9</f>
        <v>#REF!</v>
      </c>
    </row>
    <row r="17" spans="1:15" ht="13.5" thickBot="1">
      <c r="A17" s="473"/>
      <c r="B17" s="474"/>
      <c r="C17" s="461"/>
      <c r="D17" s="461"/>
      <c r="E17" s="475"/>
      <c r="F17" s="462"/>
      <c r="G17" s="1020"/>
      <c r="H17" s="1020"/>
      <c r="I17" s="1020"/>
      <c r="J17" s="1020"/>
      <c r="K17" s="471"/>
      <c r="L17" s="398"/>
      <c r="M17" s="398"/>
      <c r="N17" s="398"/>
      <c r="O17" s="488" t="e">
        <f>ROUND(N16,0)=ROUND(O16,0)</f>
        <v>#REF!</v>
      </c>
    </row>
    <row r="18" spans="1:15">
      <c r="A18" s="462"/>
      <c r="B18" s="462"/>
      <c r="E18" s="462"/>
      <c r="F18" s="462"/>
      <c r="G18" s="462"/>
      <c r="H18" s="462"/>
      <c r="I18" s="462"/>
      <c r="J18" s="462"/>
      <c r="K18" s="367"/>
      <c r="L18" s="398"/>
      <c r="M18" s="398"/>
      <c r="N18" s="398"/>
      <c r="O18" s="462"/>
    </row>
    <row r="19" spans="1:15" ht="13.5" thickBot="1">
      <c r="A19" s="462"/>
      <c r="B19" s="462"/>
      <c r="E19" s="462"/>
      <c r="F19" s="462"/>
      <c r="G19" s="462"/>
      <c r="H19" s="462"/>
      <c r="I19" s="462"/>
      <c r="J19" s="462"/>
      <c r="K19" s="471"/>
      <c r="L19" s="398"/>
      <c r="M19" s="398"/>
      <c r="N19" s="398"/>
      <c r="O19" s="398"/>
    </row>
    <row r="20" spans="1:15">
      <c r="A20" s="1016" t="s">
        <v>469</v>
      </c>
      <c r="B20" s="1021"/>
      <c r="C20" s="1021"/>
      <c r="D20" s="1021"/>
      <c r="E20" s="1022"/>
      <c r="F20" s="432"/>
      <c r="G20" s="414" t="s">
        <v>470</v>
      </c>
      <c r="H20" s="462"/>
      <c r="I20" s="476"/>
      <c r="J20" s="462"/>
      <c r="K20" s="367"/>
      <c r="L20" s="398"/>
      <c r="M20" s="398"/>
      <c r="N20" s="398"/>
      <c r="O20" s="462"/>
    </row>
    <row r="21" spans="1:15">
      <c r="A21" s="464" t="s">
        <v>477</v>
      </c>
      <c r="B21" s="465"/>
      <c r="C21" s="415">
        <f>C4</f>
        <v>2017</v>
      </c>
      <c r="D21" s="415">
        <f>TRUE_UP!H8</f>
        <v>2017</v>
      </c>
      <c r="E21" s="466"/>
      <c r="F21" s="463"/>
      <c r="G21" s="414" t="s">
        <v>471</v>
      </c>
      <c r="H21" s="414"/>
      <c r="I21" s="424"/>
      <c r="J21" s="462"/>
      <c r="K21" s="471"/>
      <c r="L21" s="398"/>
      <c r="M21" s="398"/>
      <c r="N21" s="398"/>
      <c r="O21" s="462"/>
    </row>
    <row r="22" spans="1:15">
      <c r="A22" s="588">
        <v>2510500</v>
      </c>
      <c r="B22" s="589" t="s">
        <v>480</v>
      </c>
      <c r="C22" s="418" t="str">
        <f>C5</f>
        <v>NOV</v>
      </c>
      <c r="D22" s="418" t="s">
        <v>127</v>
      </c>
      <c r="E22" s="417" t="s">
        <v>122</v>
      </c>
      <c r="F22" s="467"/>
      <c r="G22" s="414" t="str">
        <f>G5</f>
        <v>Current Month Over/(Under) of</v>
      </c>
      <c r="H22" s="462"/>
      <c r="I22" s="419" t="e">
        <f>I5</f>
        <v>#REF!</v>
      </c>
      <c r="J22" s="462" t="s">
        <v>401</v>
      </c>
      <c r="K22" s="367"/>
      <c r="L22" s="462"/>
      <c r="M22" s="462"/>
      <c r="N22" s="462"/>
      <c r="O22" s="462"/>
    </row>
    <row r="23" spans="1:15">
      <c r="A23" s="468">
        <v>3327200</v>
      </c>
      <c r="B23" s="469" t="s">
        <v>481</v>
      </c>
      <c r="C23" s="418"/>
      <c r="D23" s="418"/>
      <c r="E23" s="466"/>
      <c r="F23" s="418"/>
      <c r="G23" s="414" t="str">
        <f>G6</f>
        <v>due to expenses of</v>
      </c>
      <c r="H23" s="414"/>
      <c r="I23" s="419" t="e">
        <f>I6</f>
        <v>#REF!</v>
      </c>
      <c r="J23" s="462" t="s">
        <v>401</v>
      </c>
      <c r="K23" s="378"/>
      <c r="L23" s="462"/>
      <c r="M23" s="462"/>
      <c r="N23" s="462"/>
      <c r="O23" s="462"/>
    </row>
    <row r="24" spans="1:15">
      <c r="A24" s="420" t="s">
        <v>472</v>
      </c>
      <c r="B24" s="421"/>
      <c r="C24" s="422" t="e">
        <f>D28</f>
        <v>#REF!</v>
      </c>
      <c r="D24" s="422" t="e">
        <f>TRUE_UP!P75</f>
        <v>#REF!</v>
      </c>
      <c r="E24" s="433" t="s">
        <v>102</v>
      </c>
      <c r="F24" s="467"/>
      <c r="G24" s="414" t="str">
        <f>G7</f>
        <v xml:space="preserve">compared to billed revenues of </v>
      </c>
      <c r="H24" s="414"/>
      <c r="I24" s="419">
        <f>I7</f>
        <v>0</v>
      </c>
      <c r="J24" s="462" t="s">
        <v>401</v>
      </c>
      <c r="K24" s="378"/>
      <c r="L24" s="477"/>
      <c r="M24" s="462"/>
      <c r="N24" s="462"/>
      <c r="O24" s="462"/>
    </row>
    <row r="25" spans="1:15">
      <c r="A25" s="420"/>
      <c r="B25" s="421"/>
      <c r="C25" s="422"/>
      <c r="D25" s="422"/>
      <c r="E25" s="423"/>
      <c r="F25" s="422"/>
      <c r="G25" s="462"/>
      <c r="H25" s="462"/>
      <c r="I25" s="476"/>
      <c r="J25" s="462"/>
      <c r="K25" s="471"/>
      <c r="L25" s="462"/>
      <c r="M25" s="462"/>
      <c r="N25" s="462"/>
      <c r="O25" s="462"/>
    </row>
    <row r="26" spans="1:15">
      <c r="A26" s="420" t="s">
        <v>468</v>
      </c>
      <c r="B26" s="421"/>
      <c r="C26" s="434" t="e">
        <f>C12</f>
        <v>#REF!</v>
      </c>
      <c r="D26" s="422" t="e">
        <f>TRUE_UP!Q76</f>
        <v>#REF!</v>
      </c>
      <c r="E26" s="435"/>
      <c r="F26" s="422"/>
      <c r="G26" s="462"/>
      <c r="H26" s="593"/>
      <c r="I26" s="462"/>
      <c r="J26" s="462"/>
      <c r="K26" s="367"/>
      <c r="L26" s="462"/>
      <c r="M26" s="462"/>
      <c r="N26" s="462"/>
      <c r="O26" s="462"/>
    </row>
    <row r="27" spans="1:15">
      <c r="A27" s="420"/>
      <c r="B27" s="421"/>
      <c r="C27" s="422"/>
      <c r="D27" s="422"/>
      <c r="E27" s="423"/>
      <c r="F27" s="434"/>
      <c r="G27" s="462"/>
      <c r="H27" s="593"/>
      <c r="I27" s="462"/>
      <c r="J27" s="462"/>
      <c r="K27" s="367"/>
      <c r="L27" s="462"/>
      <c r="M27" s="462"/>
      <c r="N27" s="462"/>
      <c r="O27" s="462"/>
    </row>
    <row r="28" spans="1:15" ht="13.5" thickBot="1">
      <c r="A28" s="429" t="s">
        <v>474</v>
      </c>
      <c r="B28" s="430"/>
      <c r="C28" s="436" t="e">
        <f>C24+C26</f>
        <v>#REF!</v>
      </c>
      <c r="D28" s="436" t="e">
        <f>D24+D26</f>
        <v>#REF!</v>
      </c>
      <c r="E28" s="437" t="e">
        <f>C28-D28</f>
        <v>#REF!</v>
      </c>
      <c r="F28" s="422"/>
      <c r="G28" s="462"/>
      <c r="H28" s="593"/>
      <c r="I28" s="462"/>
      <c r="J28" s="462"/>
      <c r="K28" s="471"/>
      <c r="L28" s="462"/>
      <c r="M28" s="462"/>
      <c r="N28" s="462"/>
      <c r="O28" s="462"/>
    </row>
    <row r="29" spans="1:15">
      <c r="A29" s="462"/>
      <c r="B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</row>
    <row r="30" spans="1:15" s="511" customFormat="1">
      <c r="A30" s="509"/>
      <c r="B30" s="509"/>
      <c r="C30" s="510"/>
      <c r="D30" s="510"/>
      <c r="E30" s="509"/>
      <c r="F30" s="509"/>
      <c r="G30" s="509"/>
      <c r="H30" s="509"/>
      <c r="I30" s="509"/>
      <c r="J30" s="509"/>
      <c r="K30" s="509"/>
      <c r="L30" s="509"/>
      <c r="M30" s="509"/>
      <c r="N30" s="509"/>
      <c r="O30" s="509"/>
    </row>
    <row r="31" spans="1:15">
      <c r="A31" s="462"/>
      <c r="B31" s="462"/>
      <c r="E31" s="462"/>
      <c r="F31" s="462"/>
      <c r="G31" s="462"/>
      <c r="H31" s="462"/>
      <c r="I31" s="462"/>
      <c r="J31" s="462"/>
      <c r="K31" s="413"/>
      <c r="L31" s="415">
        <f>C34</f>
        <v>2017</v>
      </c>
      <c r="M31" s="415">
        <f>D34</f>
        <v>0</v>
      </c>
      <c r="N31" s="478" t="s">
        <v>122</v>
      </c>
      <c r="O31" s="462"/>
    </row>
    <row r="32" spans="1:15" customFormat="1" ht="13.5" thickBot="1">
      <c r="A32" s="492" t="str">
        <f>A1</f>
        <v>CAPACITY COST RECOVERY</v>
      </c>
      <c r="C32" s="412"/>
      <c r="D32" s="492" t="s">
        <v>483</v>
      </c>
      <c r="K32" s="513" t="s">
        <v>489</v>
      </c>
      <c r="L32" s="478" t="str">
        <f>C35</f>
        <v>NOV</v>
      </c>
      <c r="M32" s="478" t="str">
        <f>D35</f>
        <v>NOV</v>
      </c>
      <c r="N32" s="478"/>
      <c r="O32" s="462"/>
    </row>
    <row r="33" spans="1:15" customFormat="1" ht="12.75" customHeight="1">
      <c r="A33" s="1023" t="s">
        <v>484</v>
      </c>
      <c r="B33" s="1024"/>
      <c r="C33" s="1024"/>
      <c r="D33" s="1024"/>
      <c r="E33" s="1025"/>
      <c r="G33" s="414" t="s">
        <v>462</v>
      </c>
      <c r="H33" s="462"/>
      <c r="I33" s="462"/>
      <c r="J33" s="462"/>
      <c r="K33" s="308" t="s">
        <v>341</v>
      </c>
      <c r="L33" s="479">
        <f>SUM(TRUE_UP!H10:R10)</f>
        <v>39120001.950000003</v>
      </c>
      <c r="M33" s="479">
        <f>SUM('TU 2014'!H10:R10)</f>
        <v>176024302.64000002</v>
      </c>
      <c r="N33" s="479">
        <f>L33-M33</f>
        <v>-136904300.69</v>
      </c>
      <c r="O33" s="462"/>
    </row>
    <row r="34" spans="1:15" customFormat="1" ht="12.75" customHeight="1">
      <c r="A34" s="464" t="s">
        <v>477</v>
      </c>
      <c r="B34" s="465"/>
      <c r="C34" s="415">
        <f>C4</f>
        <v>2017</v>
      </c>
      <c r="D34" s="415">
        <f>D4</f>
        <v>0</v>
      </c>
      <c r="E34" s="470"/>
      <c r="G34" s="416" t="str">
        <f>C35</f>
        <v>NOV</v>
      </c>
      <c r="H34" s="415">
        <f>C34</f>
        <v>2017</v>
      </c>
      <c r="I34" s="462"/>
      <c r="J34" s="462"/>
      <c r="K34" s="308" t="s">
        <v>342</v>
      </c>
      <c r="L34" s="480">
        <f>SUM(TRUE_UP!H12:R12)</f>
        <v>1874040.0300000012</v>
      </c>
      <c r="M34" s="480">
        <f>SUM('TU 2014'!H12:R12)</f>
        <v>259562900.02999997</v>
      </c>
      <c r="N34" s="480">
        <f t="shared" ref="N34:N39" si="1">L34-M34</f>
        <v>-257688859.99999997</v>
      </c>
      <c r="O34" s="462"/>
    </row>
    <row r="35" spans="1:15" customFormat="1" ht="12.75" customHeight="1">
      <c r="A35" s="588">
        <f>A5</f>
        <v>5111000</v>
      </c>
      <c r="B35" s="589" t="str">
        <f>B5</f>
        <v>Def Exp</v>
      </c>
      <c r="C35" s="418" t="str">
        <f>C5</f>
        <v>NOV</v>
      </c>
      <c r="D35" s="418" t="str">
        <f>C35</f>
        <v>NOV</v>
      </c>
      <c r="E35" s="417" t="s">
        <v>122</v>
      </c>
      <c r="G35" s="414" t="s">
        <v>493</v>
      </c>
      <c r="H35" s="414"/>
      <c r="I35" s="419" t="e">
        <f>C40/1000000</f>
        <v>#REF!</v>
      </c>
      <c r="J35" s="462" t="s">
        <v>401</v>
      </c>
      <c r="K35" s="308" t="s">
        <v>99</v>
      </c>
      <c r="L35" s="480" t="e">
        <f>SUM(TRUE_UP!H20:R20)</f>
        <v>#REF!</v>
      </c>
      <c r="M35" s="480">
        <f>SUM('TU 2014'!H14:R14)</f>
        <v>-8175761</v>
      </c>
      <c r="N35" s="480" t="e">
        <f t="shared" si="1"/>
        <v>#REF!</v>
      </c>
      <c r="O35" s="462"/>
    </row>
    <row r="36" spans="1:15" customFormat="1" ht="12.75" customHeight="1">
      <c r="A36" s="468">
        <f>A6</f>
        <v>4174100</v>
      </c>
      <c r="B36" s="469" t="str">
        <f>B6</f>
        <v>Def Rev</v>
      </c>
      <c r="C36" s="418"/>
      <c r="D36" s="418"/>
      <c r="E36" s="470"/>
      <c r="G36" s="414" t="s">
        <v>464</v>
      </c>
      <c r="H36" s="414"/>
      <c r="I36" s="419" t="e">
        <f>C39/1000000</f>
        <v>#REF!</v>
      </c>
      <c r="J36" s="462" t="s">
        <v>401</v>
      </c>
      <c r="K36" s="308" t="s">
        <v>139</v>
      </c>
      <c r="L36" s="480" t="e">
        <f>SUM(TRUE_UP!H22:R22)</f>
        <v>#REF!</v>
      </c>
      <c r="M36" s="480">
        <f>SUM('TU 2014'!H16:R16)</f>
        <v>-3663484.435424915</v>
      </c>
      <c r="N36" s="480" t="e">
        <f t="shared" si="1"/>
        <v>#REF!</v>
      </c>
      <c r="O36" s="462"/>
    </row>
    <row r="37" spans="1:15" customFormat="1" ht="12.75" customHeight="1">
      <c r="A37" s="420" t="s">
        <v>459</v>
      </c>
      <c r="B37" s="421"/>
      <c r="C37" s="422">
        <f>SUM(TRUE_UP!H49:R49)</f>
        <v>132858330.96831921</v>
      </c>
      <c r="D37" s="422">
        <f>SUM('TU 2014'!H37:R37)</f>
        <v>0</v>
      </c>
      <c r="E37" s="423">
        <f>C37-D37</f>
        <v>132858330.96831921</v>
      </c>
      <c r="G37" s="414" t="s">
        <v>465</v>
      </c>
      <c r="H37" s="414"/>
      <c r="I37" s="419">
        <f>C37/1000000</f>
        <v>132.85833096831919</v>
      </c>
      <c r="J37" s="462" t="s">
        <v>401</v>
      </c>
      <c r="K37" s="308" t="s">
        <v>140</v>
      </c>
      <c r="L37" s="480">
        <f>SUM(TRUE_UP!H26:R26)</f>
        <v>20166476.757607263</v>
      </c>
      <c r="M37" s="480">
        <f>SUM('TU 2014'!H20:R20)</f>
        <v>35221589.658596262</v>
      </c>
      <c r="N37" s="480">
        <f t="shared" si="1"/>
        <v>-15055112.900989</v>
      </c>
      <c r="O37" s="462"/>
    </row>
    <row r="38" spans="1:15" customFormat="1" ht="12.75" customHeight="1">
      <c r="A38" s="420"/>
      <c r="B38" s="421"/>
      <c r="C38" s="422"/>
      <c r="D38" s="422"/>
      <c r="E38" s="423"/>
      <c r="G38" s="414"/>
      <c r="H38" s="414"/>
      <c r="I38" s="424"/>
      <c r="J38" s="462"/>
      <c r="K38" s="308" t="s">
        <v>141</v>
      </c>
      <c r="L38" s="480">
        <f>SUM(TRUE_UP!H32:R32)</f>
        <v>930062.81</v>
      </c>
      <c r="M38" s="480">
        <f>SUM('TU 2014'!H22:R22)</f>
        <v>2876418.4299999997</v>
      </c>
      <c r="N38" s="480">
        <f t="shared" si="1"/>
        <v>-1946355.6199999996</v>
      </c>
      <c r="O38" s="462"/>
    </row>
    <row r="39" spans="1:15" customFormat="1" ht="12.75" customHeight="1">
      <c r="A39" s="420" t="s">
        <v>460</v>
      </c>
      <c r="B39" s="421"/>
      <c r="C39" s="422" t="e">
        <f>SUM(TRUE_UP!H47:R47)</f>
        <v>#REF!</v>
      </c>
      <c r="D39" s="422">
        <f>SUM('TU 2014'!H35:R35)</f>
        <v>0</v>
      </c>
      <c r="E39" s="423" t="e">
        <f>C39-D39</f>
        <v>#REF!</v>
      </c>
      <c r="G39" s="414" t="s">
        <v>466</v>
      </c>
      <c r="H39" s="414"/>
      <c r="I39" s="424"/>
      <c r="J39" s="462"/>
      <c r="K39" s="308" t="s">
        <v>142</v>
      </c>
      <c r="L39" s="480">
        <f>SUM(TRUE_UP!H34:R34)</f>
        <v>-4482228.2799999993</v>
      </c>
      <c r="M39" s="480">
        <f>SUM('TU 2014'!H24:R24)</f>
        <v>873079.65097795741</v>
      </c>
      <c r="N39" s="480">
        <f t="shared" si="1"/>
        <v>-5355307.9309779564</v>
      </c>
      <c r="O39" s="462"/>
    </row>
    <row r="40" spans="1:15" customFormat="1" ht="12.75" customHeight="1">
      <c r="A40" s="420" t="s">
        <v>467</v>
      </c>
      <c r="B40" s="421"/>
      <c r="C40" s="425" t="e">
        <f>C37-C39</f>
        <v>#REF!</v>
      </c>
      <c r="D40" s="425">
        <f>D37-D39</f>
        <v>0</v>
      </c>
      <c r="E40" s="426" t="e">
        <f>E38-E39</f>
        <v>#REF!</v>
      </c>
      <c r="G40" s="416" t="str">
        <f>D35</f>
        <v>NOV</v>
      </c>
      <c r="H40" s="415">
        <f>D34</f>
        <v>0</v>
      </c>
      <c r="I40" s="462"/>
      <c r="J40" s="462"/>
      <c r="K40" s="316" t="s">
        <v>475</v>
      </c>
      <c r="L40" s="481" t="e">
        <f>SUM(L33:L39)</f>
        <v>#REF!</v>
      </c>
      <c r="M40" s="481">
        <f>SUM(M33:M39)</f>
        <v>462719044.97414929</v>
      </c>
      <c r="N40" s="481" t="e">
        <f>SUM(N33:P39)</f>
        <v>#REF!</v>
      </c>
      <c r="O40" s="462"/>
    </row>
    <row r="41" spans="1:15" customFormat="1" ht="12.75" customHeight="1">
      <c r="A41" s="420" t="s">
        <v>205</v>
      </c>
      <c r="B41" s="421"/>
      <c r="C41" s="422" t="e">
        <f>SUM(TRUE_UP!H62:R62)</f>
        <v>#REF!</v>
      </c>
      <c r="D41" s="422">
        <f>SUM('TU 2014'!H50:R50)</f>
        <v>0</v>
      </c>
      <c r="E41" s="423" t="e">
        <f>C41-D41</f>
        <v>#REF!</v>
      </c>
      <c r="G41" s="414" t="str">
        <f>G35</f>
        <v>YTD Over/(Under) of</v>
      </c>
      <c r="H41" s="414"/>
      <c r="I41" s="419">
        <f>D40/1000000</f>
        <v>0</v>
      </c>
      <c r="J41" s="462" t="s">
        <v>401</v>
      </c>
      <c r="K41" s="378" t="s">
        <v>182</v>
      </c>
      <c r="L41" s="482">
        <f>L11</f>
        <v>0</v>
      </c>
      <c r="M41" s="482">
        <f>M11</f>
        <v>-610778.72999999986</v>
      </c>
      <c r="N41" s="483"/>
      <c r="O41" s="462"/>
    </row>
    <row r="42" spans="1:15" customFormat="1" ht="12.75" customHeight="1">
      <c r="A42" s="420" t="s">
        <v>468</v>
      </c>
      <c r="B42" s="421"/>
      <c r="C42" s="427" t="e">
        <f>SUM(C40:C41)</f>
        <v>#REF!</v>
      </c>
      <c r="D42" s="427">
        <f>SUM(D40:D41)</f>
        <v>0</v>
      </c>
      <c r="E42" s="428" t="e">
        <f>C42-D42</f>
        <v>#REF!</v>
      </c>
      <c r="G42" s="414" t="s">
        <v>464</v>
      </c>
      <c r="H42" s="414"/>
      <c r="I42" s="419">
        <f>D39/1000000</f>
        <v>0</v>
      </c>
      <c r="J42" s="462" t="s">
        <v>401</v>
      </c>
      <c r="K42" s="389" t="s">
        <v>476</v>
      </c>
      <c r="L42" s="484" t="e">
        <f>L40*L41</f>
        <v>#REF!</v>
      </c>
      <c r="M42" s="484">
        <f>M40*M41</f>
        <v>-282618950636123.75</v>
      </c>
      <c r="N42" s="484" t="e">
        <f>L42-M42</f>
        <v>#REF!</v>
      </c>
      <c r="O42" s="462"/>
    </row>
    <row r="43" spans="1:15" customFormat="1" ht="12.75" customHeight="1">
      <c r="A43" s="420"/>
      <c r="B43" s="421"/>
      <c r="C43" s="431"/>
      <c r="D43" s="431"/>
      <c r="E43" s="459"/>
      <c r="G43" s="414" t="s">
        <v>465</v>
      </c>
      <c r="H43" s="414"/>
      <c r="I43" s="419">
        <f>D37/1000000</f>
        <v>0</v>
      </c>
      <c r="J43" s="462" t="s">
        <v>401</v>
      </c>
      <c r="K43" s="471"/>
      <c r="L43" s="480"/>
      <c r="M43" s="480"/>
      <c r="N43" s="480"/>
      <c r="O43" s="462"/>
    </row>
    <row r="44" spans="1:15" customFormat="1" ht="12.75" customHeight="1" thickBot="1">
      <c r="A44" s="458"/>
      <c r="B44" s="418"/>
      <c r="C44" s="431"/>
      <c r="D44" s="431"/>
      <c r="E44" s="459"/>
      <c r="G44" s="1019" t="s">
        <v>487</v>
      </c>
      <c r="H44" s="1020"/>
      <c r="I44" s="1020"/>
      <c r="J44" s="1020"/>
      <c r="K44" s="389" t="s">
        <v>126</v>
      </c>
      <c r="L44" s="480">
        <f>SUM(TRUE_UP!H44:R44)</f>
        <v>0</v>
      </c>
      <c r="M44" s="480">
        <f>SUM('TU 2014'!H32:R32)</f>
        <v>10.472757240000002</v>
      </c>
      <c r="N44" s="480">
        <f>L44-M44</f>
        <v>-10.472757240000002</v>
      </c>
      <c r="O44" s="411"/>
    </row>
    <row r="45" spans="1:15" customFormat="1" ht="12.75" customHeight="1">
      <c r="A45" s="522"/>
      <c r="B45" s="465"/>
      <c r="C45" s="460"/>
      <c r="D45" s="460"/>
      <c r="E45" s="470"/>
      <c r="G45" s="1020"/>
      <c r="H45" s="1020"/>
      <c r="I45" s="1020"/>
      <c r="J45" s="1020"/>
      <c r="K45" s="438"/>
      <c r="L45" s="489"/>
      <c r="M45" s="490"/>
      <c r="N45" s="491"/>
      <c r="O45" s="485" t="s">
        <v>473</v>
      </c>
    </row>
    <row r="46" spans="1:15" customFormat="1" ht="12.75" customHeight="1" thickBot="1">
      <c r="A46" s="516"/>
      <c r="B46" s="517"/>
      <c r="C46" s="460"/>
      <c r="D46" s="460"/>
      <c r="E46" s="518"/>
      <c r="G46" s="1020"/>
      <c r="H46" s="1020"/>
      <c r="I46" s="1020"/>
      <c r="J46" s="1020"/>
      <c r="K46" s="378" t="s">
        <v>104</v>
      </c>
      <c r="L46" s="486" t="e">
        <f>L42+L44</f>
        <v>#REF!</v>
      </c>
      <c r="M46" s="486">
        <f>M42+M44</f>
        <v>-282618950636113.25</v>
      </c>
      <c r="N46" s="486" t="e">
        <f>N42+N44</f>
        <v>#REF!</v>
      </c>
      <c r="O46" s="591" t="e">
        <f>E39</f>
        <v>#REF!</v>
      </c>
    </row>
    <row r="47" spans="1:15" customFormat="1" ht="13.5" thickBot="1">
      <c r="A47" s="516"/>
      <c r="B47" s="517"/>
      <c r="C47" s="460"/>
      <c r="D47" s="460"/>
      <c r="E47" s="518"/>
      <c r="G47" s="1020"/>
      <c r="H47" s="1020"/>
      <c r="I47" s="1020"/>
      <c r="J47" s="1020"/>
      <c r="K47" s="471"/>
      <c r="L47" s="398"/>
      <c r="M47" s="398"/>
      <c r="N47" s="398"/>
      <c r="O47" s="488" t="e">
        <f>ROUND(N46,0)=ROUND(O46,0)</f>
        <v>#REF!</v>
      </c>
    </row>
    <row r="48" spans="1:15" customFormat="1" ht="12.75" customHeight="1" thickBot="1">
      <c r="A48" s="519"/>
      <c r="B48" s="520"/>
      <c r="C48" s="461"/>
      <c r="D48" s="461"/>
      <c r="E48" s="521"/>
      <c r="F48" s="493"/>
      <c r="G48" s="414"/>
      <c r="I48" s="494"/>
      <c r="K48" s="495"/>
      <c r="L48" s="514"/>
      <c r="M48" s="514"/>
      <c r="N48" s="514"/>
      <c r="O48" s="515"/>
    </row>
    <row r="49" spans="1:14" customFormat="1">
      <c r="A49" s="411"/>
      <c r="B49" s="411"/>
      <c r="C49" s="412"/>
      <c r="D49" s="412"/>
      <c r="E49" s="411"/>
      <c r="G49" s="414"/>
      <c r="H49" s="414"/>
      <c r="I49" s="424"/>
    </row>
    <row r="50" spans="1:14" ht="13.5" thickBot="1">
      <c r="A50" s="531" t="s">
        <v>495</v>
      </c>
      <c r="K50" s="411"/>
      <c r="N50" s="592"/>
    </row>
    <row r="51" spans="1:14">
      <c r="A51" s="1023" t="s">
        <v>469</v>
      </c>
      <c r="B51" s="1024"/>
      <c r="C51" s="1024"/>
      <c r="D51" s="1024"/>
      <c r="E51" s="1025"/>
      <c r="G51" s="414" t="str">
        <f>G33</f>
        <v>The variance is due to the following:</v>
      </c>
      <c r="H51"/>
      <c r="I51" s="494"/>
      <c r="J51"/>
      <c r="K51" s="411"/>
    </row>
    <row r="52" spans="1:14">
      <c r="A52" s="464" t="s">
        <v>477</v>
      </c>
      <c r="B52" s="465"/>
      <c r="C52" s="415">
        <f>C21</f>
        <v>2017</v>
      </c>
      <c r="D52" s="549">
        <f>D34</f>
        <v>0</v>
      </c>
      <c r="E52" s="470"/>
      <c r="G52" s="414"/>
      <c r="H52" s="414"/>
      <c r="I52" s="424"/>
      <c r="J52"/>
    </row>
    <row r="53" spans="1:14" ht="12.75" customHeight="1">
      <c r="A53" s="588">
        <f>A22</f>
        <v>2510500</v>
      </c>
      <c r="B53" s="589" t="str">
        <f>B22</f>
        <v>Under</v>
      </c>
      <c r="C53" s="418" t="str">
        <f>C22</f>
        <v>NOV</v>
      </c>
      <c r="D53" s="550" t="str">
        <f>'TU 2014'!S7</f>
        <v>DEC</v>
      </c>
      <c r="E53" s="417" t="s">
        <v>122</v>
      </c>
      <c r="G53" s="414" t="str">
        <f>A55</f>
        <v>Prior Periods</v>
      </c>
      <c r="H53" s="1026" t="s">
        <v>544</v>
      </c>
      <c r="I53" s="419" t="e">
        <f>E55/1000000</f>
        <v>#REF!</v>
      </c>
      <c r="J53" s="523" t="s">
        <v>401</v>
      </c>
      <c r="K53" s="411"/>
    </row>
    <row r="54" spans="1:14">
      <c r="A54" s="468">
        <f>A23</f>
        <v>3327200</v>
      </c>
      <c r="B54" s="469" t="str">
        <f>B23</f>
        <v>Over</v>
      </c>
      <c r="C54" s="418"/>
      <c r="D54" s="550"/>
      <c r="E54" s="470"/>
      <c r="G54" s="414"/>
      <c r="H54" s="1027"/>
      <c r="I54" s="419"/>
      <c r="J54" s="523"/>
      <c r="K54" s="411"/>
    </row>
    <row r="55" spans="1:14" ht="12.75" customHeight="1">
      <c r="A55" s="420" t="s">
        <v>485</v>
      </c>
      <c r="B55" s="421"/>
      <c r="C55" s="422" t="e">
        <f>SUM(TRUE_UP!R64:R72)</f>
        <v>#REF!</v>
      </c>
      <c r="D55" s="551">
        <f>SUM('TU 2014'!S52:S58)</f>
        <v>4575482.4875247404</v>
      </c>
      <c r="E55" s="435" t="e">
        <f>C55-D55</f>
        <v>#REF!</v>
      </c>
      <c r="G55" s="414" t="str">
        <f>A57</f>
        <v>Current Month</v>
      </c>
      <c r="H55" s="1027" t="s">
        <v>544</v>
      </c>
      <c r="I55" s="419"/>
      <c r="J55" s="523"/>
      <c r="K55" s="411"/>
    </row>
    <row r="56" spans="1:14">
      <c r="A56" s="420"/>
      <c r="B56" s="421"/>
      <c r="C56" s="422"/>
      <c r="D56" s="551"/>
      <c r="E56" s="423"/>
      <c r="G56"/>
      <c r="H56" s="1028"/>
      <c r="I56" s="419" t="e">
        <f>E57/1000000</f>
        <v>#REF!</v>
      </c>
      <c r="J56" s="398" t="s">
        <v>401</v>
      </c>
    </row>
    <row r="57" spans="1:14">
      <c r="A57" s="420" t="s">
        <v>486</v>
      </c>
      <c r="B57" s="421"/>
      <c r="C57" s="434" t="e">
        <f>SUM(TRUE_UP!R60:R62)</f>
        <v>#REF!</v>
      </c>
      <c r="D57" s="551">
        <f>SUM('TU 2014'!S48:S50)</f>
        <v>39389635.819081597</v>
      </c>
      <c r="E57" s="435" t="e">
        <f>C57-D57</f>
        <v>#REF!</v>
      </c>
      <c r="I57" s="419"/>
    </row>
    <row r="58" spans="1:14">
      <c r="A58" s="420"/>
      <c r="B58" s="421"/>
      <c r="C58" s="434"/>
      <c r="D58" s="551"/>
      <c r="E58" s="435"/>
      <c r="G58" s="524" t="s">
        <v>5</v>
      </c>
      <c r="I58" s="419" t="e">
        <f>SUM(I53:I56)</f>
        <v>#REF!</v>
      </c>
      <c r="J58" s="524" t="s">
        <v>401</v>
      </c>
    </row>
    <row r="59" spans="1:14" ht="13.5" thickBot="1">
      <c r="A59" s="429" t="s">
        <v>474</v>
      </c>
      <c r="B59" s="430"/>
      <c r="C59" s="436" t="e">
        <f>C55+C57</f>
        <v>#REF!</v>
      </c>
      <c r="D59" s="436">
        <f>D55+D57</f>
        <v>43965118.306606337</v>
      </c>
      <c r="E59" s="437" t="e">
        <f>C59-D59</f>
        <v>#REF!</v>
      </c>
    </row>
    <row r="60" spans="1:14" s="438" customFormat="1">
      <c r="C60" s="532"/>
      <c r="D60" s="532"/>
    </row>
    <row r="61" spans="1:14" s="438" customFormat="1" hidden="1">
      <c r="C61" s="532"/>
      <c r="D61" s="532"/>
    </row>
    <row r="62" spans="1:14" hidden="1"/>
    <row r="63" spans="1:14" hidden="1"/>
    <row r="64" spans="1:14" hidden="1"/>
    <row r="65" spans="1:10" hidden="1"/>
    <row r="66" spans="1:10" hidden="1"/>
    <row r="67" spans="1:10" hidden="1"/>
    <row r="68" spans="1:10" hidden="1"/>
    <row r="69" spans="1:10" hidden="1"/>
    <row r="70" spans="1:10" hidden="1"/>
    <row r="71" spans="1:10" hidden="1"/>
    <row r="72" spans="1:10" ht="13.5" thickBot="1">
      <c r="A72" s="524" t="s">
        <v>496</v>
      </c>
    </row>
    <row r="73" spans="1:10">
      <c r="A73" s="1023" t="s">
        <v>469</v>
      </c>
      <c r="B73" s="1024"/>
      <c r="C73" s="1024"/>
      <c r="D73" s="1024"/>
      <c r="E73" s="1025"/>
      <c r="G73" s="414" t="str">
        <f>G102</f>
        <v>The variance is due to the following:</v>
      </c>
      <c r="H73"/>
      <c r="I73" s="494"/>
      <c r="J73"/>
    </row>
    <row r="74" spans="1:10">
      <c r="A74" s="464" t="s">
        <v>477</v>
      </c>
      <c r="B74" s="465"/>
      <c r="C74" s="415">
        <f>C103</f>
        <v>2017</v>
      </c>
      <c r="D74" s="415">
        <f>TRUE_UP!H8</f>
        <v>2017</v>
      </c>
      <c r="E74" s="470"/>
      <c r="G74" s="414"/>
      <c r="H74" s="414"/>
      <c r="I74" s="424"/>
      <c r="J74"/>
    </row>
    <row r="75" spans="1:10">
      <c r="A75" s="588">
        <f>A104</f>
        <v>2510500</v>
      </c>
      <c r="B75" s="589" t="str">
        <f>B104</f>
        <v>Under</v>
      </c>
      <c r="C75" s="415" t="str">
        <f>C104</f>
        <v>NOV</v>
      </c>
      <c r="D75" s="418" t="str">
        <f>D22</f>
        <v>OCT</v>
      </c>
      <c r="E75" s="417" t="s">
        <v>122</v>
      </c>
      <c r="G75" s="414" t="str">
        <f>A77</f>
        <v>Prior Periods</v>
      </c>
      <c r="H75" s="1026" t="s">
        <v>543</v>
      </c>
      <c r="I75" s="419" t="e">
        <f>E77/1000000</f>
        <v>#REF!</v>
      </c>
      <c r="J75" s="523" t="s">
        <v>401</v>
      </c>
    </row>
    <row r="76" spans="1:10">
      <c r="A76" s="468">
        <f>A105</f>
        <v>3327200</v>
      </c>
      <c r="B76" s="469" t="str">
        <f>B105</f>
        <v>Over</v>
      </c>
      <c r="C76" s="418"/>
      <c r="D76" s="418"/>
      <c r="E76" s="470"/>
      <c r="G76" s="414"/>
      <c r="H76" s="1027"/>
      <c r="I76" s="419"/>
      <c r="J76" s="523"/>
    </row>
    <row r="77" spans="1:10">
      <c r="A77" s="420" t="s">
        <v>485</v>
      </c>
      <c r="B77" s="421"/>
      <c r="C77" s="422" t="e">
        <f>SUM(TRUE_UP!R64:R72)</f>
        <v>#REF!</v>
      </c>
      <c r="D77" s="422" t="e">
        <f>SUM(TRUE_UP!Q64:Q72)</f>
        <v>#REF!</v>
      </c>
      <c r="E77" s="435" t="e">
        <f>C77-D77</f>
        <v>#REF!</v>
      </c>
      <c r="G77" s="414" t="str">
        <f>A79</f>
        <v>Current Month</v>
      </c>
      <c r="H77" s="1027" t="s">
        <v>555</v>
      </c>
      <c r="I77" s="419"/>
      <c r="J77" s="523"/>
    </row>
    <row r="78" spans="1:10" ht="17.45" customHeight="1">
      <c r="A78" s="420"/>
      <c r="B78" s="421"/>
      <c r="C78" s="422"/>
      <c r="D78" s="422"/>
      <c r="E78" s="423"/>
      <c r="G78"/>
      <c r="H78" s="1028"/>
      <c r="I78" s="419" t="e">
        <f>E79/1000000</f>
        <v>#REF!</v>
      </c>
      <c r="J78" s="398" t="s">
        <v>401</v>
      </c>
    </row>
    <row r="79" spans="1:10">
      <c r="A79" s="420" t="s">
        <v>486</v>
      </c>
      <c r="B79" s="421"/>
      <c r="C79" s="434" t="e">
        <f>SUM(TRUE_UP!R60:R62)</f>
        <v>#REF!</v>
      </c>
      <c r="D79" s="422" t="e">
        <f>SUM(TRUE_UP!Q60:Q62)</f>
        <v>#REF!</v>
      </c>
      <c r="E79" s="435" t="e">
        <f>C79-D79</f>
        <v>#REF!</v>
      </c>
      <c r="I79" s="419"/>
    </row>
    <row r="80" spans="1:10">
      <c r="A80" s="420"/>
      <c r="B80" s="421"/>
      <c r="C80" s="434"/>
      <c r="D80" s="422"/>
      <c r="E80" s="435"/>
      <c r="G80" s="524" t="s">
        <v>5</v>
      </c>
      <c r="I80" s="419" t="e">
        <f>SUM(I75:I78)</f>
        <v>#REF!</v>
      </c>
      <c r="J80" s="524" t="s">
        <v>401</v>
      </c>
    </row>
    <row r="81" spans="1:15" ht="13.5" thickBot="1">
      <c r="A81" s="429" t="s">
        <v>474</v>
      </c>
      <c r="B81" s="430"/>
      <c r="C81" s="436" t="e">
        <f>C77+C79</f>
        <v>#REF!</v>
      </c>
      <c r="D81" s="436" t="e">
        <f>D77+D79</f>
        <v>#REF!</v>
      </c>
      <c r="E81" s="437" t="e">
        <f>C81-D81</f>
        <v>#REF!</v>
      </c>
    </row>
    <row r="82" spans="1:15">
      <c r="A82" s="421"/>
      <c r="B82" s="421"/>
      <c r="C82" s="533"/>
      <c r="D82" s="533"/>
      <c r="E82" s="533"/>
    </row>
    <row r="83" spans="1:15" s="511" customFormat="1">
      <c r="A83" s="524" t="s">
        <v>492</v>
      </c>
      <c r="C83" s="510"/>
      <c r="D83" s="510"/>
    </row>
    <row r="84" spans="1:15" hidden="1">
      <c r="K84" s="534"/>
      <c r="L84" s="535">
        <f>L1</f>
        <v>2017</v>
      </c>
      <c r="M84" s="535">
        <f>M1</f>
        <v>0</v>
      </c>
      <c r="N84" s="536" t="s">
        <v>122</v>
      </c>
      <c r="O84" s="536" t="s">
        <v>499</v>
      </c>
    </row>
    <row r="85" spans="1:15" hidden="1">
      <c r="A85" s="1016" t="s">
        <v>490</v>
      </c>
      <c r="B85" s="1017"/>
      <c r="C85" s="1017"/>
      <c r="D85" s="1017"/>
      <c r="E85" s="1018"/>
      <c r="F85" s="463"/>
      <c r="G85" s="414" t="s">
        <v>462</v>
      </c>
      <c r="H85" s="462"/>
      <c r="I85" s="462"/>
      <c r="J85" s="462"/>
      <c r="K85" s="513" t="s">
        <v>491</v>
      </c>
      <c r="L85" s="478" t="str">
        <f>L32</f>
        <v>NOV</v>
      </c>
      <c r="M85" s="478" t="str">
        <f>M32</f>
        <v>NOV</v>
      </c>
      <c r="N85" s="478"/>
      <c r="O85" s="462"/>
    </row>
    <row r="86" spans="1:15" hidden="1">
      <c r="A86" s="464" t="s">
        <v>477</v>
      </c>
      <c r="B86" s="465"/>
      <c r="C86" s="415">
        <f>C34</f>
        <v>2017</v>
      </c>
      <c r="D86" s="415">
        <f>D34</f>
        <v>0</v>
      </c>
      <c r="E86" s="466"/>
      <c r="F86" s="467"/>
      <c r="G86" s="416" t="str">
        <f>C87</f>
        <v>NOV</v>
      </c>
      <c r="H86" s="415">
        <f>C86</f>
        <v>2017</v>
      </c>
      <c r="I86" s="462"/>
      <c r="J86" s="462"/>
      <c r="K86" s="308" t="s">
        <v>341</v>
      </c>
      <c r="L86" s="479">
        <f>SUM(TRUE_UP!K10:M10)</f>
        <v>19913837.16</v>
      </c>
      <c r="M86" s="479">
        <f>SUM('TU 2014'!K10:M10)</f>
        <v>48913398.700000003</v>
      </c>
      <c r="N86" s="479">
        <f>L86-M86</f>
        <v>-28999561.540000003</v>
      </c>
      <c r="O86" s="462"/>
    </row>
    <row r="87" spans="1:15" hidden="1">
      <c r="A87" s="588">
        <v>5111000</v>
      </c>
      <c r="B87" s="589" t="s">
        <v>478</v>
      </c>
      <c r="C87" s="415" t="str">
        <f>C35</f>
        <v>NOV</v>
      </c>
      <c r="D87" s="415" t="str">
        <f>D35</f>
        <v>NOV</v>
      </c>
      <c r="E87" s="417" t="s">
        <v>122</v>
      </c>
      <c r="F87" s="418"/>
      <c r="G87" s="414" t="s">
        <v>463</v>
      </c>
      <c r="H87" s="414"/>
      <c r="I87" s="419" t="e">
        <f>C92/1000000</f>
        <v>#REF!</v>
      </c>
      <c r="J87" s="462" t="s">
        <v>401</v>
      </c>
      <c r="K87" s="308" t="s">
        <v>342</v>
      </c>
      <c r="L87" s="480">
        <f>SUM(TRUE_UP!K12:M12)</f>
        <v>331800</v>
      </c>
      <c r="M87" s="480">
        <f>SUM('TU 2014'!K12:M12)</f>
        <v>70874792.200000003</v>
      </c>
      <c r="N87" s="480">
        <f t="shared" ref="N87:N92" si="2">L87-M87</f>
        <v>-70542992.200000003</v>
      </c>
      <c r="O87" s="462"/>
    </row>
    <row r="88" spans="1:15" hidden="1">
      <c r="A88" s="468">
        <v>4174100</v>
      </c>
      <c r="B88" s="469" t="s">
        <v>479</v>
      </c>
      <c r="C88" s="418"/>
      <c r="D88" s="418"/>
      <c r="E88" s="466"/>
      <c r="F88" s="467"/>
      <c r="G88" s="414" t="s">
        <v>464</v>
      </c>
      <c r="H88" s="414"/>
      <c r="I88" s="419" t="e">
        <f>C91/1000000</f>
        <v>#REF!</v>
      </c>
      <c r="J88" s="462" t="s">
        <v>401</v>
      </c>
      <c r="K88" s="308" t="s">
        <v>99</v>
      </c>
      <c r="L88" s="480" t="e">
        <f>SUM(TRUE_UP!K20:M20)</f>
        <v>#REF!</v>
      </c>
      <c r="M88" s="480">
        <f>SUM('TU 2014'!K14:M14)</f>
        <v>-2168223</v>
      </c>
      <c r="N88" s="480" t="e">
        <f t="shared" si="2"/>
        <v>#REF!</v>
      </c>
      <c r="O88" s="462"/>
    </row>
    <row r="89" spans="1:15" hidden="1">
      <c r="A89" s="420" t="s">
        <v>459</v>
      </c>
      <c r="B89" s="421"/>
      <c r="C89" s="422">
        <f>SUM(TRUE_UP!K49:M49)</f>
        <v>72279887.574055195</v>
      </c>
      <c r="D89" s="422">
        <f>SUM('TU 2014'!K37:M37)</f>
        <v>0</v>
      </c>
      <c r="E89" s="423">
        <f>C89-D89</f>
        <v>72279887.574055195</v>
      </c>
      <c r="F89" s="422"/>
      <c r="G89" s="414" t="s">
        <v>465</v>
      </c>
      <c r="H89" s="414"/>
      <c r="I89" s="419">
        <f>C89/1000000</f>
        <v>72.279887574055195</v>
      </c>
      <c r="J89" s="462" t="s">
        <v>401</v>
      </c>
      <c r="K89" s="308" t="s">
        <v>139</v>
      </c>
      <c r="L89" s="480" t="e">
        <f>SUM(TRUE_UP!K22:M22)</f>
        <v>#REF!</v>
      </c>
      <c r="M89" s="480">
        <f>SUM('TU 2014'!K16:M16)</f>
        <v>-1023194.0507999195</v>
      </c>
      <c r="N89" s="480" t="e">
        <f t="shared" si="2"/>
        <v>#REF!</v>
      </c>
      <c r="O89" s="462"/>
    </row>
    <row r="90" spans="1:15" hidden="1">
      <c r="A90" s="420"/>
      <c r="B90" s="421"/>
      <c r="C90" s="465"/>
      <c r="D90" s="422"/>
      <c r="E90" s="470"/>
      <c r="F90" s="422"/>
      <c r="G90" s="414"/>
      <c r="H90" s="414"/>
      <c r="I90" s="424"/>
      <c r="J90" s="462"/>
      <c r="K90" s="308" t="s">
        <v>140</v>
      </c>
      <c r="L90" s="480">
        <f>SUM(TRUE_UP!K26:M26)</f>
        <v>9195207.4725311995</v>
      </c>
      <c r="M90" s="480">
        <f>SUM('TU 2014'!K20:M20)</f>
        <v>9111663.2198954895</v>
      </c>
      <c r="N90" s="480">
        <f t="shared" si="2"/>
        <v>83544.252635709941</v>
      </c>
      <c r="O90" s="462"/>
    </row>
    <row r="91" spans="1:15" hidden="1">
      <c r="A91" s="420" t="s">
        <v>460</v>
      </c>
      <c r="B91" s="421"/>
      <c r="C91" s="422" t="e">
        <f>SUM(TRUE_UP!K47:M47)</f>
        <v>#REF!</v>
      </c>
      <c r="D91" s="422">
        <f>SUM('TU 2014'!K35:M35)</f>
        <v>0</v>
      </c>
      <c r="E91" s="423" t="e">
        <f>C91-D91</f>
        <v>#REF!</v>
      </c>
      <c r="F91" s="422"/>
      <c r="G91" s="414" t="s">
        <v>466</v>
      </c>
      <c r="H91" s="414"/>
      <c r="I91" s="424"/>
      <c r="J91" s="462"/>
      <c r="K91" s="308" t="s">
        <v>141</v>
      </c>
      <c r="L91" s="480">
        <f>SUM(TRUE_UP!K32:M32)</f>
        <v>886496.52</v>
      </c>
      <c r="M91" s="480">
        <f>SUM('TU 2014'!K22:M22)</f>
        <v>189671.46000000002</v>
      </c>
      <c r="N91" s="480">
        <f t="shared" si="2"/>
        <v>696825.06</v>
      </c>
      <c r="O91" s="462"/>
    </row>
    <row r="92" spans="1:15" hidden="1">
      <c r="A92" s="420" t="s">
        <v>467</v>
      </c>
      <c r="B92" s="421"/>
      <c r="C92" s="425" t="e">
        <f>C89-C91</f>
        <v>#REF!</v>
      </c>
      <c r="D92" s="425">
        <f>D89-D91</f>
        <v>0</v>
      </c>
      <c r="E92" s="426" t="e">
        <f>E89-E91</f>
        <v>#REF!</v>
      </c>
      <c r="F92" s="422"/>
      <c r="G92" s="416" t="str">
        <f>D87</f>
        <v>NOV</v>
      </c>
      <c r="H92" s="415">
        <f>D86</f>
        <v>0</v>
      </c>
      <c r="I92" s="462"/>
      <c r="J92" s="462"/>
      <c r="K92" s="308" t="s">
        <v>142</v>
      </c>
      <c r="L92" s="480">
        <f>SUM(TRUE_UP!K34:M34)</f>
        <v>-1509060.97</v>
      </c>
      <c r="M92" s="480">
        <f>SUM('TU 2014'!K24:M24)</f>
        <v>161484.60739963764</v>
      </c>
      <c r="N92" s="480">
        <f t="shared" si="2"/>
        <v>-1670545.5773996376</v>
      </c>
      <c r="O92" s="462"/>
    </row>
    <row r="93" spans="1:15" hidden="1">
      <c r="A93" s="420" t="s">
        <v>205</v>
      </c>
      <c r="B93" s="421"/>
      <c r="C93" s="422" t="e">
        <f>SUM(TRUE_UP!K62:M62)</f>
        <v>#REF!</v>
      </c>
      <c r="D93" s="422">
        <f>SUM('TU 2014'!K50:M50)</f>
        <v>0</v>
      </c>
      <c r="E93" s="423" t="e">
        <f t="shared" ref="E93:E94" si="3">C93-D93</f>
        <v>#REF!</v>
      </c>
      <c r="F93" s="422"/>
      <c r="G93" s="414" t="str">
        <f>G87</f>
        <v>Current Month Over/(Under) of</v>
      </c>
      <c r="H93" s="414"/>
      <c r="I93" s="419">
        <f>D92/1000000</f>
        <v>0</v>
      </c>
      <c r="J93" s="462" t="s">
        <v>401</v>
      </c>
      <c r="K93" s="316" t="s">
        <v>475</v>
      </c>
      <c r="L93" s="481" t="e">
        <f>SUM(L86:L92)</f>
        <v>#REF!</v>
      </c>
      <c r="M93" s="481">
        <f>SUM(M86:M92)</f>
        <v>126059593.13649522</v>
      </c>
      <c r="N93" s="481" t="e">
        <f>SUM(N86:P92)</f>
        <v>#REF!</v>
      </c>
      <c r="O93" s="462"/>
    </row>
    <row r="94" spans="1:15" hidden="1">
      <c r="A94" s="420" t="s">
        <v>468</v>
      </c>
      <c r="B94" s="421"/>
      <c r="C94" s="427" t="e">
        <f>SUM(C92:C93)</f>
        <v>#REF!</v>
      </c>
      <c r="D94" s="427">
        <f>SUM(D92:D93)</f>
        <v>0</v>
      </c>
      <c r="E94" s="428" t="e">
        <f t="shared" si="3"/>
        <v>#REF!</v>
      </c>
      <c r="F94" s="422"/>
      <c r="G94" s="414" t="s">
        <v>464</v>
      </c>
      <c r="H94" s="414"/>
      <c r="I94" s="419">
        <f>D91/1000000</f>
        <v>0</v>
      </c>
      <c r="J94" s="462" t="s">
        <v>401</v>
      </c>
      <c r="K94" s="378" t="s">
        <v>182</v>
      </c>
      <c r="L94" s="482">
        <f>L11</f>
        <v>0</v>
      </c>
      <c r="M94" s="482">
        <f>M11</f>
        <v>-610778.72999999986</v>
      </c>
      <c r="N94" s="483"/>
      <c r="O94" s="462"/>
    </row>
    <row r="95" spans="1:15" hidden="1">
      <c r="A95" s="420"/>
      <c r="B95" s="421"/>
      <c r="C95" s="431"/>
      <c r="D95" s="431"/>
      <c r="E95" s="459"/>
      <c r="F95" s="462"/>
      <c r="G95" s="414" t="s">
        <v>465</v>
      </c>
      <c r="H95" s="414"/>
      <c r="I95" s="419">
        <f>D89/1000000</f>
        <v>0</v>
      </c>
      <c r="J95" s="462" t="s">
        <v>401</v>
      </c>
      <c r="K95" s="389" t="s">
        <v>476</v>
      </c>
      <c r="L95" s="484" t="e">
        <f>L93*L94</f>
        <v>#REF!</v>
      </c>
      <c r="M95" s="484">
        <f>M93*M94</f>
        <v>-76994518200225.25</v>
      </c>
      <c r="N95" s="484" t="e">
        <f>L95-M95</f>
        <v>#REF!</v>
      </c>
      <c r="O95" s="462"/>
    </row>
    <row r="96" spans="1:15" hidden="1">
      <c r="A96" s="458"/>
      <c r="B96" s="418"/>
      <c r="C96" s="431"/>
      <c r="D96" s="431"/>
      <c r="E96" s="459"/>
      <c r="F96" s="431"/>
      <c r="G96" s="1019" t="s">
        <v>487</v>
      </c>
      <c r="H96" s="1020"/>
      <c r="I96" s="1020"/>
      <c r="J96" s="1020"/>
      <c r="K96" s="471"/>
      <c r="L96" s="480"/>
      <c r="M96" s="480"/>
      <c r="N96" s="480"/>
      <c r="O96" s="462"/>
    </row>
    <row r="97" spans="1:15" hidden="1">
      <c r="A97" s="472"/>
      <c r="B97" s="467"/>
      <c r="C97" s="460"/>
      <c r="D97" s="460"/>
      <c r="E97" s="466"/>
      <c r="F97" s="462"/>
      <c r="G97" s="1020"/>
      <c r="H97" s="1020"/>
      <c r="I97" s="1020"/>
      <c r="J97" s="1020"/>
      <c r="K97" s="389" t="s">
        <v>126</v>
      </c>
      <c r="L97" s="480">
        <f>SUM(TRUE_UP!K44:M44)</f>
        <v>0</v>
      </c>
      <c r="M97" s="480">
        <f>SUM('TU 2014'!K32:M32)</f>
        <v>2.8562065200000002</v>
      </c>
      <c r="N97" s="480">
        <f>L97-M97</f>
        <v>-2.8562065200000002</v>
      </c>
    </row>
    <row r="98" spans="1:15" hidden="1">
      <c r="A98" s="472"/>
      <c r="B98" s="467"/>
      <c r="C98" s="460"/>
      <c r="D98" s="460"/>
      <c r="E98" s="466"/>
      <c r="F98" s="462"/>
      <c r="G98" s="1020"/>
      <c r="H98" s="1020"/>
      <c r="I98" s="1020"/>
      <c r="J98" s="1020"/>
      <c r="L98" s="480"/>
      <c r="M98" s="480"/>
      <c r="N98" s="491"/>
      <c r="O98" s="485" t="s">
        <v>473</v>
      </c>
    </row>
    <row r="99" spans="1:15" ht="13.5" hidden="1" thickBot="1">
      <c r="A99" s="473"/>
      <c r="B99" s="474"/>
      <c r="C99" s="461"/>
      <c r="D99" s="461"/>
      <c r="E99" s="475"/>
      <c r="F99" s="462"/>
      <c r="G99" s="1020"/>
      <c r="H99" s="1020"/>
      <c r="I99" s="1020"/>
      <c r="J99" s="1020"/>
      <c r="K99" s="378" t="s">
        <v>104</v>
      </c>
      <c r="L99" s="486" t="e">
        <f>L95+L97</f>
        <v>#REF!</v>
      </c>
      <c r="M99" s="486">
        <f>M95+M97</f>
        <v>-76994518200222.391</v>
      </c>
      <c r="N99" s="486" t="e">
        <f>N95+N97</f>
        <v>#REF!</v>
      </c>
      <c r="O99" s="487" t="e">
        <f>E91</f>
        <v>#REF!</v>
      </c>
    </row>
    <row r="100" spans="1:15" ht="13.5" hidden="1" thickBot="1">
      <c r="O100" s="488" t="e">
        <f>ROUND(N99,0)=ROUND(O99,0)</f>
        <v>#REF!</v>
      </c>
    </row>
    <row r="101" spans="1:15" hidden="1"/>
    <row r="102" spans="1:15" hidden="1">
      <c r="A102" s="1023" t="s">
        <v>469</v>
      </c>
      <c r="B102" s="1024"/>
      <c r="C102" s="1024"/>
      <c r="D102" s="1024"/>
      <c r="E102" s="1025"/>
      <c r="G102" s="414" t="str">
        <f>G51</f>
        <v>The variance is due to the following:</v>
      </c>
      <c r="H102"/>
      <c r="I102" s="494"/>
      <c r="J102"/>
    </row>
    <row r="103" spans="1:15" hidden="1">
      <c r="A103" s="464" t="s">
        <v>477</v>
      </c>
      <c r="B103" s="465"/>
      <c r="C103" s="415">
        <f>C52</f>
        <v>2017</v>
      </c>
      <c r="D103" s="549">
        <f>D52</f>
        <v>0</v>
      </c>
      <c r="E103" s="470"/>
      <c r="G103" s="414"/>
      <c r="H103" s="414"/>
      <c r="I103" s="424"/>
      <c r="J103"/>
    </row>
    <row r="104" spans="1:15" hidden="1">
      <c r="A104" s="588">
        <f>A53</f>
        <v>2510500</v>
      </c>
      <c r="B104" s="589" t="str">
        <f>B53</f>
        <v>Under</v>
      </c>
      <c r="C104" s="415" t="str">
        <f>C53</f>
        <v>NOV</v>
      </c>
      <c r="D104" s="550" t="str">
        <f>D53</f>
        <v>DEC</v>
      </c>
      <c r="E104" s="417" t="s">
        <v>122</v>
      </c>
      <c r="G104" s="414" t="str">
        <f>A106</f>
        <v>Prior Periods</v>
      </c>
      <c r="H104" s="1026" t="s">
        <v>497</v>
      </c>
      <c r="I104" s="419" t="e">
        <f>E106/1000000</f>
        <v>#REF!</v>
      </c>
      <c r="J104" s="523" t="s">
        <v>401</v>
      </c>
    </row>
    <row r="105" spans="1:15" hidden="1">
      <c r="A105" s="468">
        <f>A54</f>
        <v>3327200</v>
      </c>
      <c r="B105" s="469" t="str">
        <f>B54</f>
        <v>Over</v>
      </c>
      <c r="C105" s="418"/>
      <c r="D105" s="550"/>
      <c r="E105" s="470"/>
      <c r="G105" s="414"/>
      <c r="H105" s="1027"/>
      <c r="I105" s="419"/>
      <c r="J105" s="523"/>
    </row>
    <row r="106" spans="1:15" hidden="1">
      <c r="A106" s="420" t="s">
        <v>485</v>
      </c>
      <c r="B106" s="421"/>
      <c r="C106" s="422" t="e">
        <f>C55</f>
        <v>#REF!</v>
      </c>
      <c r="D106" s="551">
        <f>D55</f>
        <v>4575482.4875247404</v>
      </c>
      <c r="E106" s="435" t="e">
        <f>C106-D106</f>
        <v>#REF!</v>
      </c>
      <c r="G106" s="414" t="str">
        <f>A108</f>
        <v>Current Month</v>
      </c>
      <c r="H106" s="1027" t="s">
        <v>498</v>
      </c>
      <c r="I106" s="419"/>
      <c r="J106" s="523"/>
    </row>
    <row r="107" spans="1:15" hidden="1">
      <c r="A107" s="420"/>
      <c r="B107" s="421"/>
      <c r="C107" s="422"/>
      <c r="D107" s="551"/>
      <c r="E107" s="423"/>
      <c r="G107"/>
      <c r="H107" s="1028"/>
      <c r="I107" s="419" t="e">
        <f>E108/1000000</f>
        <v>#REF!</v>
      </c>
      <c r="J107" s="398" t="s">
        <v>401</v>
      </c>
    </row>
    <row r="108" spans="1:15" hidden="1">
      <c r="A108" s="420" t="s">
        <v>486</v>
      </c>
      <c r="B108" s="421"/>
      <c r="C108" s="434" t="e">
        <f>C57</f>
        <v>#REF!</v>
      </c>
      <c r="D108" s="551">
        <f>D57</f>
        <v>39389635.819081597</v>
      </c>
      <c r="E108" s="435" t="e">
        <f>C108-D108</f>
        <v>#REF!</v>
      </c>
      <c r="I108" s="419"/>
    </row>
    <row r="109" spans="1:15" hidden="1">
      <c r="A109" s="420"/>
      <c r="B109" s="421"/>
      <c r="C109" s="434"/>
      <c r="D109" s="551"/>
      <c r="E109" s="435"/>
      <c r="G109" s="524" t="s">
        <v>5</v>
      </c>
      <c r="I109" s="419" t="e">
        <f>SUM(I104:I107)</f>
        <v>#REF!</v>
      </c>
      <c r="J109" s="524" t="s">
        <v>401</v>
      </c>
    </row>
    <row r="110" spans="1:15" ht="13.5" hidden="1" thickBot="1">
      <c r="A110" s="429" t="s">
        <v>474</v>
      </c>
      <c r="B110" s="430"/>
      <c r="C110" s="436" t="e">
        <f>C106+C108</f>
        <v>#REF!</v>
      </c>
      <c r="D110" s="570">
        <f>D106+D108</f>
        <v>43965118.306606337</v>
      </c>
      <c r="E110" s="437" t="e">
        <f>C110-D110</f>
        <v>#REF!</v>
      </c>
    </row>
    <row r="111" spans="1:15" hidden="1"/>
    <row r="112" spans="1:15" hidden="1"/>
    <row r="113" spans="1:18" ht="12.75" hidden="1" customHeight="1">
      <c r="A113"/>
      <c r="B113"/>
      <c r="C113"/>
      <c r="D113"/>
      <c r="E113"/>
    </row>
    <row r="114" spans="1:18" hidden="1">
      <c r="A114"/>
      <c r="B114"/>
      <c r="C114"/>
      <c r="D114"/>
      <c r="E114"/>
      <c r="G114" s="414"/>
      <c r="H114" s="462"/>
      <c r="I114" s="462"/>
      <c r="J114" s="462"/>
      <c r="K114" s="414" t="s">
        <v>462</v>
      </c>
    </row>
    <row r="115" spans="1:18" hidden="1">
      <c r="A115"/>
      <c r="B115"/>
      <c r="C115"/>
      <c r="D115"/>
      <c r="E115"/>
      <c r="G115" s="416"/>
      <c r="H115" s="415"/>
      <c r="I115" s="462"/>
      <c r="J115" s="462"/>
      <c r="L115" s="557">
        <v>41306</v>
      </c>
      <c r="M115" s="558">
        <v>41275</v>
      </c>
      <c r="N115" s="559" t="s">
        <v>88</v>
      </c>
    </row>
    <row r="116" spans="1:18" hidden="1">
      <c r="A116"/>
      <c r="B116"/>
      <c r="C116"/>
      <c r="D116"/>
      <c r="E116"/>
      <c r="H116" s="414"/>
      <c r="J116" s="462"/>
      <c r="K116" s="414" t="s">
        <v>463</v>
      </c>
      <c r="L116" s="560" t="e">
        <f>I22</f>
        <v>#REF!</v>
      </c>
      <c r="M116" s="556" t="e">
        <f>#REF!</f>
        <v>#REF!</v>
      </c>
      <c r="N116" s="561" t="e">
        <f>SUM(L116:M116)</f>
        <v>#REF!</v>
      </c>
    </row>
    <row r="117" spans="1:18" hidden="1">
      <c r="A117"/>
      <c r="B117"/>
      <c r="C117"/>
      <c r="D117"/>
      <c r="E117"/>
      <c r="H117" s="414"/>
      <c r="J117" s="462"/>
      <c r="K117" s="414" t="s">
        <v>464</v>
      </c>
      <c r="L117" s="565" t="e">
        <f>I23</f>
        <v>#REF!</v>
      </c>
      <c r="M117" s="566" t="e">
        <f>#REF!</f>
        <v>#REF!</v>
      </c>
      <c r="N117" s="567" t="e">
        <f t="shared" ref="N117:N118" si="4">SUM(L117:M117)</f>
        <v>#REF!</v>
      </c>
    </row>
    <row r="118" spans="1:18" ht="13.5" hidden="1" thickBot="1">
      <c r="A118"/>
      <c r="B118"/>
      <c r="C118"/>
      <c r="D118"/>
      <c r="E118"/>
      <c r="H118" s="414"/>
      <c r="J118" s="462"/>
      <c r="K118" s="414" t="s">
        <v>465</v>
      </c>
      <c r="L118" s="562">
        <f>I24</f>
        <v>0</v>
      </c>
      <c r="M118" s="563" t="e">
        <f>#REF!</f>
        <v>#REF!</v>
      </c>
      <c r="N118" s="564" t="e">
        <f t="shared" si="4"/>
        <v>#REF!</v>
      </c>
    </row>
    <row r="119" spans="1:18" hidden="1">
      <c r="A119"/>
      <c r="B119"/>
      <c r="C119"/>
      <c r="D119"/>
      <c r="E119"/>
      <c r="G119" s="414"/>
      <c r="H119" s="414"/>
      <c r="I119" s="424"/>
      <c r="J119" s="462"/>
      <c r="L119" s="415" t="s">
        <v>500</v>
      </c>
      <c r="M119" s="415" t="s">
        <v>500</v>
      </c>
      <c r="N119" s="415"/>
      <c r="O119" s="415" t="s">
        <v>501</v>
      </c>
      <c r="P119" s="415" t="s">
        <v>501</v>
      </c>
      <c r="Q119" s="415"/>
      <c r="R119" s="415" t="s">
        <v>502</v>
      </c>
    </row>
    <row r="120" spans="1:18" hidden="1">
      <c r="A120"/>
      <c r="B120"/>
      <c r="C120"/>
      <c r="D120"/>
      <c r="E120"/>
      <c r="G120" s="414"/>
      <c r="H120" s="414"/>
      <c r="I120" s="424"/>
      <c r="J120" s="462"/>
      <c r="K120" s="512" t="s">
        <v>488</v>
      </c>
      <c r="L120" s="478" t="s">
        <v>134</v>
      </c>
      <c r="M120" s="478" t="s">
        <v>133</v>
      </c>
      <c r="N120" s="478" t="s">
        <v>88</v>
      </c>
      <c r="O120" s="478" t="s">
        <v>134</v>
      </c>
      <c r="P120" s="478" t="s">
        <v>133</v>
      </c>
      <c r="Q120" s="478" t="s">
        <v>88</v>
      </c>
      <c r="R120" s="524" t="s">
        <v>122</v>
      </c>
    </row>
    <row r="121" spans="1:18" hidden="1">
      <c r="A121"/>
      <c r="B121"/>
      <c r="C121"/>
      <c r="D121"/>
      <c r="E121"/>
      <c r="G121" s="416"/>
      <c r="H121" s="415"/>
      <c r="I121" s="462"/>
      <c r="J121" s="462"/>
      <c r="K121" s="308" t="s">
        <v>341</v>
      </c>
      <c r="L121" s="479">
        <v>16618239.52</v>
      </c>
      <c r="M121" s="479">
        <v>16437512.75</v>
      </c>
      <c r="N121" s="479">
        <f>L121+M121</f>
        <v>33055752.27</v>
      </c>
      <c r="O121" s="479">
        <v>16669791</v>
      </c>
      <c r="P121" s="479">
        <v>16669791</v>
      </c>
      <c r="Q121" s="479">
        <f>O121+P121</f>
        <v>33339582</v>
      </c>
      <c r="R121" s="479">
        <f>N121-Q121</f>
        <v>-283829.73000000045</v>
      </c>
    </row>
    <row r="122" spans="1:18" hidden="1">
      <c r="A122"/>
      <c r="B122"/>
      <c r="C122"/>
      <c r="D122"/>
      <c r="E122"/>
      <c r="G122" s="414"/>
      <c r="H122" s="414"/>
      <c r="I122" s="419"/>
      <c r="J122" s="462"/>
      <c r="K122" s="308" t="s">
        <v>342</v>
      </c>
      <c r="L122" s="480">
        <v>25205916.640000001</v>
      </c>
      <c r="M122" s="480">
        <v>25038297.390000001</v>
      </c>
      <c r="N122" s="480">
        <f t="shared" ref="N122:N127" si="5">L122+M122</f>
        <v>50244214.030000001</v>
      </c>
      <c r="O122" s="480">
        <v>22550118</v>
      </c>
      <c r="P122" s="480">
        <v>22550118</v>
      </c>
      <c r="Q122" s="480">
        <f t="shared" ref="Q122:Q127" si="6">O122+P122</f>
        <v>45100236</v>
      </c>
      <c r="R122" s="480">
        <f t="shared" ref="R122:R127" si="7">N122-Q122</f>
        <v>5143978.0300000012</v>
      </c>
    </row>
    <row r="123" spans="1:18" hidden="1">
      <c r="A123"/>
      <c r="B123"/>
      <c r="C123"/>
      <c r="D123"/>
      <c r="E123"/>
      <c r="G123" s="414"/>
      <c r="H123" s="414"/>
      <c r="I123" s="419"/>
      <c r="J123" s="462"/>
      <c r="K123" s="308" t="s">
        <v>99</v>
      </c>
      <c r="L123" s="480">
        <v>0</v>
      </c>
      <c r="M123" s="480">
        <v>0</v>
      </c>
      <c r="N123" s="480">
        <f t="shared" si="5"/>
        <v>0</v>
      </c>
      <c r="O123" s="480"/>
      <c r="P123" s="480"/>
      <c r="Q123" s="480">
        <f t="shared" si="6"/>
        <v>0</v>
      </c>
      <c r="R123" s="480">
        <f t="shared" si="7"/>
        <v>0</v>
      </c>
    </row>
    <row r="124" spans="1:18" hidden="1">
      <c r="A124"/>
      <c r="B124"/>
      <c r="C124"/>
      <c r="D124"/>
      <c r="E124"/>
      <c r="G124" s="414"/>
      <c r="H124" s="414"/>
      <c r="I124" s="419"/>
      <c r="J124" s="462"/>
      <c r="K124" s="308" t="s">
        <v>139</v>
      </c>
      <c r="L124" s="480">
        <v>-445444.26822702214</v>
      </c>
      <c r="M124" s="480">
        <v>-445444.26822702214</v>
      </c>
      <c r="N124" s="480">
        <f t="shared" si="5"/>
        <v>-890888.53645404428</v>
      </c>
      <c r="O124" s="480">
        <f>77987-439311</f>
        <v>-361324</v>
      </c>
      <c r="P124" s="480">
        <f>77987-438705</f>
        <v>-360718</v>
      </c>
      <c r="Q124" s="480">
        <f t="shared" si="6"/>
        <v>-722042</v>
      </c>
      <c r="R124" s="480">
        <f t="shared" si="7"/>
        <v>-168846.53645404428</v>
      </c>
    </row>
    <row r="125" spans="1:18" hidden="1">
      <c r="A125"/>
      <c r="B125"/>
      <c r="C125"/>
      <c r="D125"/>
      <c r="E125"/>
      <c r="G125" s="1019"/>
      <c r="H125" s="1020"/>
      <c r="I125" s="1020"/>
      <c r="J125" s="1020"/>
      <c r="K125" s="308" t="s">
        <v>140</v>
      </c>
      <c r="L125" s="480">
        <v>3070331.64</v>
      </c>
      <c r="M125" s="480">
        <v>2742107.21</v>
      </c>
      <c r="N125" s="480">
        <f t="shared" si="5"/>
        <v>5812438.8499999996</v>
      </c>
      <c r="O125" s="480">
        <v>2796760</v>
      </c>
      <c r="P125" s="480">
        <v>3079631</v>
      </c>
      <c r="Q125" s="480">
        <f t="shared" si="6"/>
        <v>5876391</v>
      </c>
      <c r="R125" s="480">
        <f t="shared" si="7"/>
        <v>-63952.150000000373</v>
      </c>
    </row>
    <row r="126" spans="1:18" hidden="1">
      <c r="A126"/>
      <c r="B126"/>
      <c r="C126"/>
      <c r="D126"/>
      <c r="E126"/>
      <c r="G126" s="1020"/>
      <c r="H126" s="1020"/>
      <c r="I126" s="1020"/>
      <c r="J126" s="1020"/>
      <c r="K126" s="308" t="s">
        <v>141</v>
      </c>
      <c r="L126" s="480">
        <v>2203511.87</v>
      </c>
      <c r="M126" s="480">
        <v>2270836.0299999998</v>
      </c>
      <c r="N126" s="480">
        <f t="shared" si="5"/>
        <v>4474347.9000000004</v>
      </c>
      <c r="O126" s="480">
        <v>1864767</v>
      </c>
      <c r="P126" s="480">
        <v>1662581</v>
      </c>
      <c r="Q126" s="480">
        <f t="shared" si="6"/>
        <v>3527348</v>
      </c>
      <c r="R126" s="480">
        <f t="shared" si="7"/>
        <v>946999.90000000037</v>
      </c>
    </row>
    <row r="127" spans="1:18" hidden="1">
      <c r="A127"/>
      <c r="B127"/>
      <c r="C127"/>
      <c r="D127"/>
      <c r="E127"/>
      <c r="G127" s="1020"/>
      <c r="H127" s="1020"/>
      <c r="I127" s="1020"/>
      <c r="J127" s="1020"/>
      <c r="K127" s="308" t="s">
        <v>142</v>
      </c>
      <c r="L127" s="480">
        <v>-578808.68000000005</v>
      </c>
      <c r="M127" s="480">
        <v>-329135.21999999997</v>
      </c>
      <c r="N127" s="480">
        <f t="shared" si="5"/>
        <v>-907943.9</v>
      </c>
      <c r="O127" s="480">
        <v>-173824</v>
      </c>
      <c r="P127" s="480">
        <v>-226444</v>
      </c>
      <c r="Q127" s="480">
        <f t="shared" si="6"/>
        <v>-400268</v>
      </c>
      <c r="R127" s="480">
        <f t="shared" si="7"/>
        <v>-507675.9</v>
      </c>
    </row>
    <row r="128" spans="1:18" hidden="1">
      <c r="G128" s="1020"/>
      <c r="H128" s="1020"/>
      <c r="I128" s="1020"/>
      <c r="J128" s="1020"/>
      <c r="K128" s="316" t="s">
        <v>475</v>
      </c>
      <c r="L128" s="481">
        <f>SUM(L121:L127)</f>
        <v>46073746.721772969</v>
      </c>
      <c r="M128" s="481">
        <f t="shared" ref="M128" si="8">SUM(M121:M127)</f>
        <v>45714173.891772978</v>
      </c>
      <c r="N128" s="481">
        <f>SUM(N121:P127)</f>
        <v>178509167.61354595</v>
      </c>
      <c r="O128" s="481">
        <f>SUM(O121:P127)</f>
        <v>86721247</v>
      </c>
      <c r="P128" s="481">
        <f>SUM(P121:P127)</f>
        <v>43374959</v>
      </c>
      <c r="Q128" s="481">
        <f>SUM(Q121:Q127)</f>
        <v>86721247</v>
      </c>
      <c r="R128" s="481">
        <f>SUM(R121:R127)</f>
        <v>5066673.6135459561</v>
      </c>
    </row>
    <row r="129" spans="11:18" hidden="1">
      <c r="K129" s="378" t="s">
        <v>182</v>
      </c>
      <c r="L129" s="482">
        <v>0.9797032</v>
      </c>
      <c r="M129" s="482">
        <v>0.9797032</v>
      </c>
      <c r="N129" s="482"/>
      <c r="O129" s="482">
        <v>0.9797032</v>
      </c>
      <c r="P129" s="482">
        <v>0.9797032</v>
      </c>
    </row>
    <row r="130" spans="11:18" hidden="1">
      <c r="K130" s="389" t="s">
        <v>476</v>
      </c>
      <c r="L130" s="484">
        <v>45138597.099310488</v>
      </c>
      <c r="M130" s="484">
        <v>44786322.447126403</v>
      </c>
      <c r="N130" s="484">
        <f t="shared" ref="N130" si="9">L130+M130</f>
        <v>89924919.546436891</v>
      </c>
      <c r="O130" s="484">
        <f>O128*O129</f>
        <v>84961083.193890393</v>
      </c>
      <c r="P130" s="484">
        <f>P128*P129</f>
        <v>42494586.1321688</v>
      </c>
      <c r="Q130" s="484">
        <f>O130+P130</f>
        <v>127455669.32605919</v>
      </c>
      <c r="R130" s="484">
        <f t="shared" ref="R130" si="10">N130-Q130</f>
        <v>-37530749.779622301</v>
      </c>
    </row>
    <row r="131" spans="11:18" hidden="1">
      <c r="K131" s="471"/>
      <c r="L131" s="480"/>
      <c r="M131" s="480"/>
      <c r="N131" s="480"/>
      <c r="O131" s="480"/>
      <c r="P131" s="480"/>
      <c r="Q131" s="480"/>
      <c r="R131" s="480"/>
    </row>
    <row r="132" spans="11:18" hidden="1">
      <c r="K132" s="389" t="s">
        <v>126</v>
      </c>
      <c r="L132" s="480">
        <v>14229198.630000001</v>
      </c>
      <c r="M132" s="480">
        <v>12249674.02</v>
      </c>
      <c r="N132" s="480">
        <f t="shared" ref="N132" si="11">L132+M132</f>
        <v>26478872.649999999</v>
      </c>
      <c r="O132" s="480">
        <f>L132</f>
        <v>14229198.630000001</v>
      </c>
      <c r="P132" s="480">
        <f>M132</f>
        <v>12249674.02</v>
      </c>
      <c r="Q132" s="480">
        <f>O132+P132</f>
        <v>26478872.649999999</v>
      </c>
      <c r="R132" s="480">
        <f t="shared" ref="R132" si="12">N132-Q132</f>
        <v>0</v>
      </c>
    </row>
    <row r="133" spans="11:18" hidden="1">
      <c r="L133" s="489"/>
      <c r="M133" s="489"/>
      <c r="N133" s="489"/>
      <c r="O133" s="489"/>
      <c r="P133" s="489"/>
      <c r="Q133" s="489"/>
      <c r="R133" s="489"/>
    </row>
    <row r="134" spans="11:18" ht="13.5" hidden="1" thickBot="1">
      <c r="K134" s="438" t="s">
        <v>104</v>
      </c>
      <c r="L134" s="486">
        <f>L130+L132</f>
        <v>59367795.72931049</v>
      </c>
      <c r="M134" s="486">
        <f t="shared" ref="M134:Q134" si="13">M130+M132</f>
        <v>57035996.467126399</v>
      </c>
      <c r="N134" s="486">
        <f t="shared" si="13"/>
        <v>116403792.19643688</v>
      </c>
      <c r="O134" s="486">
        <f t="shared" si="13"/>
        <v>99190281.823890388</v>
      </c>
      <c r="P134" s="486">
        <f t="shared" si="13"/>
        <v>54744260.152168795</v>
      </c>
      <c r="Q134" s="486">
        <f t="shared" si="13"/>
        <v>153934541.9760592</v>
      </c>
      <c r="R134" s="486">
        <f t="shared" ref="R134" si="14">N134-Q134</f>
        <v>-37530749.779622316</v>
      </c>
    </row>
    <row r="135" spans="11:18" hidden="1"/>
    <row r="136" spans="11:18" hidden="1"/>
    <row r="137" spans="11:18" hidden="1"/>
    <row r="138" spans="11:18" hidden="1"/>
    <row r="139" spans="11:18" hidden="1"/>
    <row r="140" spans="11:18" hidden="1"/>
    <row r="141" spans="11:18" hidden="1"/>
    <row r="142" spans="11:18" hidden="1"/>
    <row r="143" spans="11:18" hidden="1"/>
    <row r="144" spans="11:18" hidden="1"/>
    <row r="145" hidden="1"/>
  </sheetData>
  <mergeCells count="17">
    <mergeCell ref="G96:J99"/>
    <mergeCell ref="A102:E102"/>
    <mergeCell ref="H104:H105"/>
    <mergeCell ref="H106:H107"/>
    <mergeCell ref="G125:J128"/>
    <mergeCell ref="A85:E85"/>
    <mergeCell ref="A3:E3"/>
    <mergeCell ref="G14:J17"/>
    <mergeCell ref="A20:E20"/>
    <mergeCell ref="A33:E33"/>
    <mergeCell ref="G44:J47"/>
    <mergeCell ref="A51:E51"/>
    <mergeCell ref="H53:H54"/>
    <mergeCell ref="H55:H56"/>
    <mergeCell ref="A73:E73"/>
    <mergeCell ref="H75:H76"/>
    <mergeCell ref="H77:H78"/>
  </mergeCells>
  <printOptions horizontalCentered="1"/>
  <pageMargins left="0.45" right="0.45" top="0.75" bottom="0.75" header="0.3" footer="0.3"/>
  <pageSetup paperSize="5" scale="75" orientation="landscape" r:id="rId1"/>
  <headerFooter>
    <oddHeader xml:space="preserve">&amp;CMonthly P/L and BS Variances
</oddHeader>
    <oddFooter>&amp;CCapacity&amp;RPage &amp;P of &amp;N</oddFooter>
  </headerFooter>
  <rowBreaks count="2" manualBreakCount="2">
    <brk id="29" max="16383" man="1"/>
    <brk id="8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R137"/>
  <sheetViews>
    <sheetView zoomScaleNormal="100" zoomScaleSheetLayoutView="78" workbookViewId="0">
      <selection activeCell="K27" sqref="K27"/>
    </sheetView>
  </sheetViews>
  <sheetFormatPr defaultColWidth="9.33203125" defaultRowHeight="12.75"/>
  <cols>
    <col min="1" max="1" width="12.33203125" style="411" customWidth="1"/>
    <col min="2" max="2" width="9.1640625" style="411" bestFit="1" customWidth="1"/>
    <col min="3" max="4" width="18.83203125" style="412" customWidth="1"/>
    <col min="5" max="5" width="18.83203125" style="411" customWidth="1"/>
    <col min="6" max="6" width="2" style="411" customWidth="1"/>
    <col min="7" max="7" width="14" style="411" bestFit="1" customWidth="1"/>
    <col min="8" max="8" width="18" style="411" customWidth="1"/>
    <col min="9" max="9" width="8" style="411" bestFit="1" customWidth="1"/>
    <col min="10" max="10" width="3.1640625" style="411" customWidth="1"/>
    <col min="11" max="11" width="54.33203125" style="438" bestFit="1" customWidth="1"/>
    <col min="12" max="13" width="17.1640625" style="411" customWidth="1"/>
    <col min="14" max="14" width="16.1640625" style="411" bestFit="1" customWidth="1"/>
    <col min="15" max="15" width="18.33203125" style="411" bestFit="1" customWidth="1"/>
    <col min="16" max="16" width="16.83203125" style="411" bestFit="1" customWidth="1"/>
    <col min="17" max="17" width="15.5" style="411" bestFit="1" customWidth="1"/>
    <col min="18" max="18" width="15.1640625" style="411" bestFit="1" customWidth="1"/>
    <col min="19" max="16384" width="9.33203125" style="411"/>
  </cols>
  <sheetData>
    <row r="1" spans="1:15">
      <c r="A1" s="464" t="s">
        <v>482</v>
      </c>
      <c r="B1" s="462"/>
      <c r="E1" s="462"/>
      <c r="F1" s="462"/>
      <c r="G1" s="462"/>
      <c r="H1" s="462"/>
      <c r="I1" s="462"/>
      <c r="J1" s="462"/>
      <c r="K1" s="413"/>
      <c r="L1" s="415">
        <f>C4</f>
        <v>2017</v>
      </c>
      <c r="M1" s="415">
        <f>D4</f>
        <v>0</v>
      </c>
      <c r="N1" s="478" t="s">
        <v>122</v>
      </c>
      <c r="O1" s="462"/>
    </row>
    <row r="2" spans="1:15" ht="13.5" thickBot="1">
      <c r="A2" s="464"/>
      <c r="B2" s="462"/>
      <c r="E2" s="462"/>
      <c r="F2" s="462"/>
      <c r="G2" s="462"/>
      <c r="H2" s="462"/>
      <c r="I2" s="462"/>
      <c r="J2" s="462"/>
      <c r="K2" s="512" t="s">
        <v>488</v>
      </c>
      <c r="L2" s="478" t="str">
        <f>C5</f>
        <v>DEC</v>
      </c>
      <c r="M2" s="478" t="str">
        <f>D5</f>
        <v>DEC</v>
      </c>
      <c r="N2" s="478"/>
      <c r="O2" s="462"/>
    </row>
    <row r="3" spans="1:15">
      <c r="A3" s="1016" t="s">
        <v>461</v>
      </c>
      <c r="B3" s="1017"/>
      <c r="C3" s="1017"/>
      <c r="D3" s="1017"/>
      <c r="E3" s="1018"/>
      <c r="F3" s="463"/>
      <c r="G3" s="414" t="s">
        <v>462</v>
      </c>
      <c r="H3" s="462"/>
      <c r="I3" s="462"/>
      <c r="J3" s="462"/>
      <c r="K3" s="308" t="s">
        <v>341</v>
      </c>
      <c r="L3" s="479">
        <f>TRUE_UP!S10</f>
        <v>0</v>
      </c>
      <c r="M3" s="479">
        <f>'TU 2014'!S10</f>
        <v>13664413.060000001</v>
      </c>
      <c r="N3" s="479">
        <f>L3-M3</f>
        <v>-13664413.060000001</v>
      </c>
      <c r="O3" s="462"/>
    </row>
    <row r="4" spans="1:15">
      <c r="A4" s="464" t="s">
        <v>477</v>
      </c>
      <c r="B4" s="465"/>
      <c r="C4" s="415">
        <f>TRUE_UP!I129</f>
        <v>2017</v>
      </c>
      <c r="D4" s="415">
        <f>'TU 2014'!H111</f>
        <v>0</v>
      </c>
      <c r="E4" s="466"/>
      <c r="F4" s="467"/>
      <c r="G4" s="416" t="str">
        <f>C5</f>
        <v>DEC</v>
      </c>
      <c r="H4" s="415">
        <f>C4</f>
        <v>2017</v>
      </c>
      <c r="I4" s="462"/>
      <c r="J4" s="462"/>
      <c r="K4" s="308" t="s">
        <v>342</v>
      </c>
      <c r="L4" s="480">
        <f>TRUE_UP!S12</f>
        <v>0</v>
      </c>
      <c r="M4" s="480">
        <f>'TU 2014'!S12</f>
        <v>23087397.77</v>
      </c>
      <c r="N4" s="480">
        <f t="shared" ref="N4:N10" si="0">L4-M4</f>
        <v>-23087397.77</v>
      </c>
      <c r="O4" s="462"/>
    </row>
    <row r="5" spans="1:15">
      <c r="A5" s="588">
        <v>5111000</v>
      </c>
      <c r="B5" s="589" t="s">
        <v>478</v>
      </c>
      <c r="C5" s="416" t="s">
        <v>129</v>
      </c>
      <c r="D5" s="416" t="str">
        <f>C5</f>
        <v>DEC</v>
      </c>
      <c r="E5" s="417" t="s">
        <v>122</v>
      </c>
      <c r="F5" s="418"/>
      <c r="G5" s="414" t="s">
        <v>463</v>
      </c>
      <c r="H5" s="414"/>
      <c r="I5" s="599" t="e">
        <f>C10/1000000</f>
        <v>#REF!</v>
      </c>
      <c r="J5" s="462" t="s">
        <v>401</v>
      </c>
      <c r="K5" s="308" t="s">
        <v>99</v>
      </c>
      <c r="L5" s="480" t="e">
        <f>TRUE_UP!S20</f>
        <v>#REF!</v>
      </c>
      <c r="M5" s="480">
        <f>'TU 2014'!S14</f>
        <v>-743251</v>
      </c>
      <c r="N5" s="480" t="e">
        <f t="shared" si="0"/>
        <v>#REF!</v>
      </c>
      <c r="O5" s="462"/>
    </row>
    <row r="6" spans="1:15">
      <c r="A6" s="468">
        <v>4174100</v>
      </c>
      <c r="B6" s="469" t="s">
        <v>479</v>
      </c>
      <c r="C6" s="418"/>
      <c r="D6" s="418"/>
      <c r="E6" s="466"/>
      <c r="F6" s="467"/>
      <c r="G6" s="414" t="s">
        <v>464</v>
      </c>
      <c r="H6" s="414"/>
      <c r="I6" s="599" t="e">
        <f>C9/1000000</f>
        <v>#REF!</v>
      </c>
      <c r="J6" s="462" t="s">
        <v>401</v>
      </c>
      <c r="K6" s="308" t="s">
        <v>139</v>
      </c>
      <c r="L6" s="480" t="e">
        <f>TRUE_UP!S22</f>
        <v>#REF!</v>
      </c>
      <c r="M6" s="480">
        <f>'TU 2014'!S16</f>
        <v>-295291.46700930817</v>
      </c>
      <c r="N6" s="480" t="e">
        <f t="shared" si="0"/>
        <v>#REF!</v>
      </c>
      <c r="O6" s="462"/>
    </row>
    <row r="7" spans="1:15">
      <c r="A7" s="420" t="s">
        <v>459</v>
      </c>
      <c r="B7" s="421"/>
      <c r="C7" s="422">
        <f>TRUE_UP!S49</f>
        <v>0</v>
      </c>
      <c r="D7" s="422">
        <f>'TU 2014'!S37</f>
        <v>0</v>
      </c>
      <c r="E7" s="423">
        <f>C7-D7</f>
        <v>0</v>
      </c>
      <c r="F7" s="422"/>
      <c r="G7" s="414" t="s">
        <v>465</v>
      </c>
      <c r="H7" s="414"/>
      <c r="I7" s="599">
        <f>C7/1000000</f>
        <v>0</v>
      </c>
      <c r="J7" s="462" t="s">
        <v>401</v>
      </c>
      <c r="K7" s="308" t="s">
        <v>140</v>
      </c>
      <c r="L7" s="480">
        <f>TRUE_UP!S26</f>
        <v>327992.69612139976</v>
      </c>
      <c r="M7" s="480">
        <f>'TU 2014'!S20</f>
        <v>4415334.8045136519</v>
      </c>
      <c r="N7" s="480">
        <f t="shared" si="0"/>
        <v>-4087342.1083922521</v>
      </c>
      <c r="O7" s="462"/>
    </row>
    <row r="8" spans="1:15">
      <c r="A8" s="420"/>
      <c r="B8" s="421"/>
      <c r="C8" s="465"/>
      <c r="D8" s="465"/>
      <c r="E8" s="470"/>
      <c r="F8" s="422"/>
      <c r="G8" s="414"/>
      <c r="H8" s="414"/>
      <c r="I8" s="600"/>
      <c r="J8" s="462"/>
      <c r="K8" s="308" t="s">
        <v>592</v>
      </c>
      <c r="L8" s="480">
        <f>TRUE_UP!S30</f>
        <v>860214.46296569868</v>
      </c>
      <c r="M8" s="480">
        <v>0</v>
      </c>
      <c r="N8" s="480">
        <f t="shared" si="0"/>
        <v>860214.46296569868</v>
      </c>
      <c r="O8" s="462"/>
    </row>
    <row r="9" spans="1:15">
      <c r="A9" s="420" t="s">
        <v>460</v>
      </c>
      <c r="B9" s="421"/>
      <c r="C9" s="422" t="e">
        <f>TRUE_UP!S47</f>
        <v>#REF!</v>
      </c>
      <c r="D9" s="422">
        <f>'TU 2014'!S35</f>
        <v>0</v>
      </c>
      <c r="E9" s="423" t="e">
        <f>C9-D9</f>
        <v>#REF!</v>
      </c>
      <c r="F9" s="422"/>
      <c r="G9" s="414" t="s">
        <v>466</v>
      </c>
      <c r="H9" s="414"/>
      <c r="I9" s="600"/>
      <c r="J9" s="462"/>
      <c r="K9" s="308" t="s">
        <v>141</v>
      </c>
      <c r="L9" s="480">
        <f>TRUE_UP!S32</f>
        <v>0</v>
      </c>
      <c r="M9" s="480">
        <f>'TU 2014'!S22</f>
        <v>303221.13</v>
      </c>
      <c r="N9" s="480">
        <f t="shared" si="0"/>
        <v>-303221.13</v>
      </c>
      <c r="O9" s="462"/>
    </row>
    <row r="10" spans="1:15">
      <c r="A10" s="420" t="s">
        <v>467</v>
      </c>
      <c r="B10" s="421"/>
      <c r="C10" s="425" t="e">
        <f>C7-C9</f>
        <v>#REF!</v>
      </c>
      <c r="D10" s="425">
        <f>D7-D9</f>
        <v>0</v>
      </c>
      <c r="E10" s="426" t="e">
        <f>E7-E9</f>
        <v>#REF!</v>
      </c>
      <c r="F10" s="422"/>
      <c r="G10" s="416" t="str">
        <f>D5</f>
        <v>DEC</v>
      </c>
      <c r="H10" s="415">
        <f>D4</f>
        <v>0</v>
      </c>
      <c r="I10" s="601"/>
      <c r="J10" s="462"/>
      <c r="K10" s="308" t="s">
        <v>142</v>
      </c>
      <c r="L10" s="480">
        <f>TRUE_UP!S34</f>
        <v>0</v>
      </c>
      <c r="M10" s="480">
        <f>'TU 2014'!S24</f>
        <v>197451.26449535292</v>
      </c>
      <c r="N10" s="480">
        <f t="shared" si="0"/>
        <v>-197451.26449535292</v>
      </c>
      <c r="O10" s="462"/>
    </row>
    <row r="11" spans="1:15">
      <c r="A11" s="420" t="s">
        <v>205</v>
      </c>
      <c r="B11" s="421"/>
      <c r="C11" s="422" t="e">
        <f>TRUE_UP!S62</f>
        <v>#REF!</v>
      </c>
      <c r="D11" s="422">
        <f>'TU 2014'!S50</f>
        <v>0</v>
      </c>
      <c r="E11" s="423" t="e">
        <f>C11-D11</f>
        <v>#REF!</v>
      </c>
      <c r="F11" s="422"/>
      <c r="G11" s="414" t="str">
        <f>G5</f>
        <v>Current Month Over/(Under) of</v>
      </c>
      <c r="H11" s="414"/>
      <c r="I11" s="599">
        <f>D10/1000000</f>
        <v>0</v>
      </c>
      <c r="J11" s="462" t="s">
        <v>401</v>
      </c>
      <c r="K11" s="316" t="s">
        <v>475</v>
      </c>
      <c r="L11" s="481" t="e">
        <f>SUM(L3:L10)</f>
        <v>#REF!</v>
      </c>
      <c r="M11" s="481">
        <f>SUM(M3:M10)</f>
        <v>40629275.561999694</v>
      </c>
      <c r="N11" s="481" t="e">
        <f>SUM(N3:N10)</f>
        <v>#REF!</v>
      </c>
      <c r="O11" s="462"/>
    </row>
    <row r="12" spans="1:15">
      <c r="A12" s="420" t="s">
        <v>468</v>
      </c>
      <c r="B12" s="421"/>
      <c r="C12" s="427" t="e">
        <f>SUM(C10:C11)</f>
        <v>#REF!</v>
      </c>
      <c r="D12" s="427">
        <f>SUM(D10:D11)</f>
        <v>0</v>
      </c>
      <c r="E12" s="428" t="e">
        <f>C12-D12</f>
        <v>#REF!</v>
      </c>
      <c r="F12" s="422"/>
      <c r="G12" s="414" t="s">
        <v>464</v>
      </c>
      <c r="H12" s="414"/>
      <c r="I12" s="599">
        <f>D9/1000000</f>
        <v>0</v>
      </c>
      <c r="J12" s="462" t="s">
        <v>401</v>
      </c>
      <c r="K12" s="378" t="s">
        <v>182</v>
      </c>
      <c r="L12" s="482">
        <f>TRUE_UP!S40</f>
        <v>0</v>
      </c>
      <c r="M12" s="483">
        <f>'TU 2014'!S28</f>
        <v>-500958.20000000007</v>
      </c>
      <c r="N12" s="483"/>
      <c r="O12" s="462"/>
    </row>
    <row r="13" spans="1:15">
      <c r="A13" s="420"/>
      <c r="B13" s="421"/>
      <c r="C13" s="431"/>
      <c r="D13" s="431"/>
      <c r="E13" s="459"/>
      <c r="F13" s="462"/>
      <c r="G13" s="414" t="s">
        <v>465</v>
      </c>
      <c r="H13" s="414"/>
      <c r="I13" s="599">
        <f>D7/1000000</f>
        <v>0</v>
      </c>
      <c r="J13" s="462" t="s">
        <v>401</v>
      </c>
      <c r="K13" s="389" t="s">
        <v>476</v>
      </c>
      <c r="L13" s="484" t="e">
        <f>L11*L12</f>
        <v>#REF!</v>
      </c>
      <c r="M13" s="484">
        <f>M11*M12</f>
        <v>-20353568752843.359</v>
      </c>
      <c r="N13" s="484" t="e">
        <f>L13-M13</f>
        <v>#REF!</v>
      </c>
      <c r="O13" s="462"/>
    </row>
    <row r="14" spans="1:15" ht="12.75" customHeight="1" thickBot="1">
      <c r="A14" s="458"/>
      <c r="B14" s="418"/>
      <c r="C14" s="431"/>
      <c r="D14" s="431"/>
      <c r="E14" s="459"/>
      <c r="F14" s="431"/>
      <c r="G14" s="1019" t="s">
        <v>487</v>
      </c>
      <c r="H14" s="1020"/>
      <c r="I14" s="1020"/>
      <c r="J14" s="1020"/>
      <c r="K14" s="471"/>
      <c r="L14" s="480"/>
      <c r="M14" s="480"/>
      <c r="N14" s="480"/>
    </row>
    <row r="15" spans="1:15">
      <c r="A15" s="472"/>
      <c r="B15" s="467"/>
      <c r="C15" s="460"/>
      <c r="D15" s="460"/>
      <c r="E15" s="466"/>
      <c r="F15" s="462"/>
      <c r="G15" s="1020"/>
      <c r="H15" s="1020"/>
      <c r="I15" s="1020"/>
      <c r="J15" s="1020"/>
      <c r="K15" s="389" t="s">
        <v>126</v>
      </c>
      <c r="L15" s="480">
        <f>TRUE_UP!S44</f>
        <v>0</v>
      </c>
      <c r="M15" s="480">
        <f>'TU 2014'!S32</f>
        <v>0.95206884000000003</v>
      </c>
      <c r="N15" s="480">
        <f>L15-M15</f>
        <v>-0.95206884000000003</v>
      </c>
      <c r="O15" s="485" t="s">
        <v>473</v>
      </c>
    </row>
    <row r="16" spans="1:15" ht="12.75" customHeight="1">
      <c r="A16" s="472"/>
      <c r="B16" s="467"/>
      <c r="C16" s="460"/>
      <c r="D16" s="460"/>
      <c r="E16" s="466"/>
      <c r="F16" s="462"/>
      <c r="G16" s="1020"/>
      <c r="H16" s="1020"/>
      <c r="I16" s="1020"/>
      <c r="J16" s="1020"/>
      <c r="L16" s="489"/>
      <c r="M16" s="490"/>
      <c r="N16" s="491"/>
      <c r="O16" s="487" t="e">
        <f>E9</f>
        <v>#REF!</v>
      </c>
    </row>
    <row r="17" spans="1:15" ht="13.5" thickBot="1">
      <c r="A17" s="473"/>
      <c r="B17" s="474"/>
      <c r="C17" s="461"/>
      <c r="D17" s="461"/>
      <c r="E17" s="475"/>
      <c r="F17" s="462"/>
      <c r="G17" s="1020"/>
      <c r="H17" s="1020"/>
      <c r="I17" s="1020"/>
      <c r="J17" s="1020"/>
      <c r="K17" s="378" t="s">
        <v>104</v>
      </c>
      <c r="L17" s="486" t="e">
        <f>L13+L15</f>
        <v>#REF!</v>
      </c>
      <c r="M17" s="486">
        <f>M13+M15</f>
        <v>-20353568752842.406</v>
      </c>
      <c r="N17" s="486" t="e">
        <f>N13+N15</f>
        <v>#REF!</v>
      </c>
      <c r="O17" s="488" t="e">
        <f>ROUND(N17,0)=ROUND(O16,0)</f>
        <v>#REF!</v>
      </c>
    </row>
    <row r="18" spans="1:15">
      <c r="A18" s="462"/>
      <c r="B18" s="462"/>
      <c r="E18" s="462"/>
      <c r="F18" s="462"/>
      <c r="G18" s="462"/>
      <c r="H18" s="462"/>
      <c r="I18" s="462"/>
      <c r="J18" s="462"/>
      <c r="K18" s="471"/>
      <c r="L18" s="398"/>
      <c r="M18" s="398"/>
      <c r="N18" s="398"/>
      <c r="O18" s="462"/>
    </row>
    <row r="19" spans="1:15" ht="13.5" thickBot="1">
      <c r="A19" s="462"/>
      <c r="B19" s="462"/>
      <c r="E19" s="462"/>
      <c r="F19" s="462"/>
      <c r="G19" s="462"/>
      <c r="H19" s="462"/>
      <c r="I19" s="462"/>
      <c r="J19" s="462"/>
      <c r="K19" s="367"/>
      <c r="L19" s="398"/>
      <c r="M19" s="398"/>
      <c r="N19" s="398"/>
      <c r="O19" s="398"/>
    </row>
    <row r="20" spans="1:15">
      <c r="A20" s="1016" t="s">
        <v>469</v>
      </c>
      <c r="B20" s="1021"/>
      <c r="C20" s="1021"/>
      <c r="D20" s="1021"/>
      <c r="E20" s="1022"/>
      <c r="F20" s="432"/>
      <c r="G20" s="414" t="s">
        <v>470</v>
      </c>
      <c r="H20" s="462"/>
      <c r="I20" s="476"/>
      <c r="J20" s="462"/>
      <c r="K20" s="471"/>
      <c r="L20" s="398"/>
      <c r="M20" s="398"/>
      <c r="N20" s="398"/>
      <c r="O20" s="462"/>
    </row>
    <row r="21" spans="1:15">
      <c r="A21" s="464" t="s">
        <v>477</v>
      </c>
      <c r="B21" s="465"/>
      <c r="C21" s="415">
        <f>C4</f>
        <v>2017</v>
      </c>
      <c r="D21" s="415">
        <f>TRUE_UP!H8</f>
        <v>2017</v>
      </c>
      <c r="E21" s="466"/>
      <c r="F21" s="463"/>
      <c r="G21" s="414" t="s">
        <v>471</v>
      </c>
      <c r="H21" s="414"/>
      <c r="I21" s="424"/>
      <c r="J21" s="462"/>
      <c r="K21" s="367"/>
      <c r="L21" s="398"/>
      <c r="M21" s="398"/>
      <c r="N21" s="398"/>
      <c r="O21" s="462"/>
    </row>
    <row r="22" spans="1:15">
      <c r="A22" s="588">
        <v>2510500</v>
      </c>
      <c r="B22" s="589" t="s">
        <v>480</v>
      </c>
      <c r="C22" s="418" t="str">
        <f>C5</f>
        <v>DEC</v>
      </c>
      <c r="D22" s="418" t="s">
        <v>128</v>
      </c>
      <c r="E22" s="417" t="s">
        <v>122</v>
      </c>
      <c r="F22" s="467"/>
      <c r="G22" s="414" t="str">
        <f>G5</f>
        <v>Current Month Over/(Under) of</v>
      </c>
      <c r="H22" s="462"/>
      <c r="I22" s="419" t="e">
        <f>I5</f>
        <v>#REF!</v>
      </c>
      <c r="J22" s="462" t="s">
        <v>401</v>
      </c>
      <c r="K22" s="471"/>
      <c r="L22" s="398"/>
      <c r="M22" s="398"/>
      <c r="N22" s="398"/>
      <c r="O22" s="462"/>
    </row>
    <row r="23" spans="1:15">
      <c r="A23" s="468">
        <v>3327200</v>
      </c>
      <c r="B23" s="469" t="s">
        <v>481</v>
      </c>
      <c r="C23" s="418"/>
      <c r="D23" s="418"/>
      <c r="E23" s="466"/>
      <c r="F23" s="418"/>
      <c r="G23" s="414" t="str">
        <f>G6</f>
        <v>due to expenses of</v>
      </c>
      <c r="H23" s="414"/>
      <c r="I23" s="419" t="e">
        <f>I6</f>
        <v>#REF!</v>
      </c>
      <c r="J23" s="462" t="s">
        <v>401</v>
      </c>
      <c r="K23" s="367"/>
      <c r="L23" s="462"/>
      <c r="M23" s="462"/>
      <c r="N23" s="462"/>
      <c r="O23" s="462"/>
    </row>
    <row r="24" spans="1:15">
      <c r="A24" s="420" t="s">
        <v>472</v>
      </c>
      <c r="B24" s="421"/>
      <c r="C24" s="422" t="e">
        <f>D28</f>
        <v>#REF!</v>
      </c>
      <c r="D24" s="422" t="e">
        <f>TRUE_UP!Q75</f>
        <v>#REF!</v>
      </c>
      <c r="E24" s="433" t="s">
        <v>102</v>
      </c>
      <c r="F24" s="467"/>
      <c r="G24" s="414" t="str">
        <f>G7</f>
        <v xml:space="preserve">compared to billed revenues of </v>
      </c>
      <c r="H24" s="414"/>
      <c r="I24" s="419">
        <f>I7</f>
        <v>0</v>
      </c>
      <c r="J24" s="462" t="s">
        <v>401</v>
      </c>
      <c r="K24" s="378"/>
      <c r="L24" s="462"/>
      <c r="M24" s="462"/>
      <c r="N24" s="462"/>
      <c r="O24" s="462"/>
    </row>
    <row r="25" spans="1:15">
      <c r="A25" s="420"/>
      <c r="B25" s="421"/>
      <c r="C25" s="422"/>
      <c r="D25" s="422"/>
      <c r="E25" s="423"/>
      <c r="F25" s="422"/>
      <c r="G25" s="462"/>
      <c r="H25" s="462"/>
      <c r="I25" s="476"/>
      <c r="J25" s="462"/>
      <c r="K25" s="378"/>
      <c r="L25" s="477"/>
      <c r="M25" s="462"/>
      <c r="N25" s="462"/>
      <c r="O25" s="462"/>
    </row>
    <row r="26" spans="1:15">
      <c r="A26" s="420" t="s">
        <v>468</v>
      </c>
      <c r="B26" s="421"/>
      <c r="C26" s="434" t="e">
        <f>C12</f>
        <v>#REF!</v>
      </c>
      <c r="D26" s="422" t="e">
        <f>TRUE_UP!R76</f>
        <v>#REF!</v>
      </c>
      <c r="E26" s="435"/>
      <c r="F26" s="422"/>
      <c r="G26" s="462"/>
      <c r="H26" s="593"/>
      <c r="I26" s="462"/>
      <c r="J26" s="462"/>
      <c r="K26" s="471"/>
      <c r="L26" s="462"/>
      <c r="M26" s="462"/>
      <c r="N26" s="462"/>
      <c r="O26" s="462"/>
    </row>
    <row r="27" spans="1:15">
      <c r="A27" s="420"/>
      <c r="B27" s="421"/>
      <c r="C27" s="422"/>
      <c r="D27" s="422"/>
      <c r="E27" s="423"/>
      <c r="F27" s="434"/>
      <c r="G27" s="462"/>
      <c r="H27" s="593"/>
      <c r="I27" s="462"/>
      <c r="J27" s="462"/>
      <c r="K27" s="367"/>
      <c r="L27" s="462"/>
      <c r="M27" s="462"/>
      <c r="N27" s="462"/>
      <c r="O27" s="462"/>
    </row>
    <row r="28" spans="1:15" ht="13.5" thickBot="1">
      <c r="A28" s="429" t="s">
        <v>474</v>
      </c>
      <c r="B28" s="430"/>
      <c r="C28" s="436" t="e">
        <f>C24+C26</f>
        <v>#REF!</v>
      </c>
      <c r="D28" s="436" t="e">
        <f>D24+D26</f>
        <v>#REF!</v>
      </c>
      <c r="E28" s="437" t="e">
        <f>C28-D28</f>
        <v>#REF!</v>
      </c>
      <c r="F28" s="422"/>
      <c r="G28" s="462"/>
      <c r="H28" s="593"/>
      <c r="I28" s="462"/>
      <c r="J28" s="462"/>
      <c r="K28" s="367"/>
      <c r="L28" s="462"/>
      <c r="M28" s="462"/>
      <c r="N28" s="462"/>
      <c r="O28" s="462"/>
    </row>
    <row r="29" spans="1:15">
      <c r="A29" s="462"/>
      <c r="B29" s="462"/>
      <c r="E29" s="462"/>
      <c r="F29" s="462"/>
      <c r="G29" s="462"/>
      <c r="H29" s="462"/>
      <c r="I29" s="462"/>
      <c r="J29" s="462"/>
      <c r="K29" s="471"/>
      <c r="L29" s="462"/>
      <c r="M29" s="462"/>
      <c r="N29" s="462"/>
      <c r="O29" s="462"/>
    </row>
    <row r="30" spans="1:15" s="511" customFormat="1">
      <c r="A30" s="509"/>
      <c r="B30" s="509"/>
      <c r="C30" s="510"/>
      <c r="D30" s="510"/>
      <c r="E30" s="509"/>
      <c r="F30" s="509"/>
      <c r="G30" s="509"/>
      <c r="H30" s="509"/>
      <c r="I30" s="509"/>
      <c r="J30" s="509"/>
      <c r="K30" s="509"/>
      <c r="L30" s="509"/>
      <c r="M30" s="509"/>
      <c r="N30" s="509"/>
      <c r="O30" s="509"/>
    </row>
    <row r="31" spans="1:15">
      <c r="A31" s="462"/>
      <c r="B31" s="462"/>
      <c r="E31" s="462"/>
      <c r="F31" s="462"/>
      <c r="G31" s="462"/>
      <c r="H31" s="462"/>
      <c r="I31" s="462"/>
      <c r="J31" s="462"/>
      <c r="O31" s="462"/>
    </row>
    <row r="32" spans="1:15" customFormat="1" ht="13.5" thickBot="1">
      <c r="A32" s="492" t="str">
        <f>A1</f>
        <v>CAPACITY COST RECOVERY</v>
      </c>
      <c r="C32" s="412"/>
      <c r="D32" s="492" t="s">
        <v>483</v>
      </c>
      <c r="K32" s="413"/>
      <c r="L32" s="415">
        <f>C34</f>
        <v>2017</v>
      </c>
      <c r="M32" s="415">
        <f>D34</f>
        <v>0</v>
      </c>
      <c r="N32" s="478" t="s">
        <v>122</v>
      </c>
      <c r="O32" s="462"/>
    </row>
    <row r="33" spans="1:15" customFormat="1" ht="12.75" customHeight="1" thickBot="1">
      <c r="A33" s="1023" t="s">
        <v>484</v>
      </c>
      <c r="B33" s="1024"/>
      <c r="C33" s="1024"/>
      <c r="D33" s="1024"/>
      <c r="E33" s="1025"/>
      <c r="G33" s="414" t="s">
        <v>462</v>
      </c>
      <c r="H33" s="462"/>
      <c r="I33" s="462"/>
      <c r="J33" s="462"/>
      <c r="K33" s="513" t="s">
        <v>489</v>
      </c>
      <c r="L33" s="478" t="str">
        <f>C35</f>
        <v>DEC</v>
      </c>
      <c r="M33" s="478" t="str">
        <f>D35</f>
        <v>DEC</v>
      </c>
      <c r="N33" s="478"/>
      <c r="O33" s="462"/>
    </row>
    <row r="34" spans="1:15" customFormat="1" ht="12.75" customHeight="1">
      <c r="A34" s="464" t="s">
        <v>477</v>
      </c>
      <c r="B34" s="465"/>
      <c r="C34" s="415">
        <f>C4</f>
        <v>2017</v>
      </c>
      <c r="D34" s="415">
        <f>D4</f>
        <v>0</v>
      </c>
      <c r="E34" s="470"/>
      <c r="G34" s="416" t="str">
        <f>C35</f>
        <v>DEC</v>
      </c>
      <c r="H34" s="415">
        <f>C34</f>
        <v>2017</v>
      </c>
      <c r="I34" s="462"/>
      <c r="J34" s="462"/>
      <c r="K34" s="308" t="s">
        <v>341</v>
      </c>
      <c r="L34" s="479">
        <f>SUM(TRUE_UP!H10:S10)</f>
        <v>39120001.950000003</v>
      </c>
      <c r="M34" s="479">
        <f>SUM('TU 2014'!H10:S10)</f>
        <v>189688715.70000002</v>
      </c>
      <c r="N34" s="479">
        <f>L34-M34</f>
        <v>-150568713.75</v>
      </c>
      <c r="O34" s="462"/>
    </row>
    <row r="35" spans="1:15" customFormat="1" ht="12.75" customHeight="1">
      <c r="A35" s="588">
        <f>A5</f>
        <v>5111000</v>
      </c>
      <c r="B35" s="589" t="str">
        <f>B5</f>
        <v>Def Exp</v>
      </c>
      <c r="C35" s="418" t="str">
        <f>C5</f>
        <v>DEC</v>
      </c>
      <c r="D35" s="418" t="str">
        <f>C35</f>
        <v>DEC</v>
      </c>
      <c r="E35" s="417" t="s">
        <v>122</v>
      </c>
      <c r="G35" s="414" t="s">
        <v>493</v>
      </c>
      <c r="H35" s="414"/>
      <c r="I35" s="419" t="e">
        <f>C40/1000000</f>
        <v>#REF!</v>
      </c>
      <c r="J35" s="462" t="s">
        <v>401</v>
      </c>
      <c r="K35" s="308" t="s">
        <v>342</v>
      </c>
      <c r="L35" s="480">
        <f>SUM(TRUE_UP!H12:S12)</f>
        <v>1874040.0300000012</v>
      </c>
      <c r="M35" s="480">
        <f>SUM('TU 2014'!H12:S12)</f>
        <v>282650297.79999995</v>
      </c>
      <c r="N35" s="480">
        <f t="shared" ref="N35:N41" si="1">L35-M35</f>
        <v>-280776257.76999998</v>
      </c>
      <c r="O35" s="462"/>
    </row>
    <row r="36" spans="1:15" customFormat="1" ht="12.75" customHeight="1">
      <c r="A36" s="468">
        <f>A6</f>
        <v>4174100</v>
      </c>
      <c r="B36" s="469" t="str">
        <f>B6</f>
        <v>Def Rev</v>
      </c>
      <c r="C36" s="418"/>
      <c r="D36" s="418"/>
      <c r="E36" s="470"/>
      <c r="G36" s="414" t="s">
        <v>464</v>
      </c>
      <c r="H36" s="414"/>
      <c r="I36" s="419" t="e">
        <f>C39/1000000</f>
        <v>#REF!</v>
      </c>
      <c r="J36" s="462" t="s">
        <v>401</v>
      </c>
      <c r="K36" s="308" t="s">
        <v>99</v>
      </c>
      <c r="L36" s="480" t="e">
        <f>SUM(TRUE_UP!H20:S20)</f>
        <v>#REF!</v>
      </c>
      <c r="M36" s="480">
        <f>SUM('TU 2014'!H14:S14)</f>
        <v>-8919012</v>
      </c>
      <c r="N36" s="480" t="e">
        <f t="shared" si="1"/>
        <v>#REF!</v>
      </c>
      <c r="O36" s="462"/>
    </row>
    <row r="37" spans="1:15" customFormat="1" ht="12.75" customHeight="1">
      <c r="A37" s="420" t="s">
        <v>459</v>
      </c>
      <c r="B37" s="421"/>
      <c r="C37" s="422">
        <f>SUM(TRUE_UP!H49:S49)</f>
        <v>132858330.96831921</v>
      </c>
      <c r="D37" s="422">
        <f>SUM('TU 2014'!H37:S37)</f>
        <v>0</v>
      </c>
      <c r="E37" s="423">
        <f>C37-D37</f>
        <v>132858330.96831921</v>
      </c>
      <c r="G37" s="414" t="s">
        <v>465</v>
      </c>
      <c r="H37" s="414"/>
      <c r="I37" s="419">
        <f>C37/1000000</f>
        <v>132.85833096831919</v>
      </c>
      <c r="J37" s="462" t="s">
        <v>401</v>
      </c>
      <c r="K37" s="308" t="s">
        <v>139</v>
      </c>
      <c r="L37" s="480" t="e">
        <f>SUM(TRUE_UP!H22:S22)</f>
        <v>#REF!</v>
      </c>
      <c r="M37" s="480">
        <f>SUM('TU 2014'!H16:S16)</f>
        <v>-3958775.9024342233</v>
      </c>
      <c r="N37" s="480" t="e">
        <f t="shared" si="1"/>
        <v>#REF!</v>
      </c>
      <c r="O37" s="462"/>
    </row>
    <row r="38" spans="1:15" customFormat="1" ht="12.75" customHeight="1">
      <c r="A38" s="420"/>
      <c r="B38" s="421"/>
      <c r="C38" s="422"/>
      <c r="D38" s="422"/>
      <c r="E38" s="423"/>
      <c r="G38" s="414"/>
      <c r="H38" s="414"/>
      <c r="I38" s="424"/>
      <c r="J38" s="462"/>
      <c r="K38" s="308" t="s">
        <v>140</v>
      </c>
      <c r="L38" s="480">
        <f>SUM(TRUE_UP!H26:S26)</f>
        <v>20494469.453728661</v>
      </c>
      <c r="M38" s="480">
        <f>SUM('TU 2014'!H20:S20)</f>
        <v>39636924.46310991</v>
      </c>
      <c r="N38" s="480">
        <f t="shared" si="1"/>
        <v>-19142455.00938125</v>
      </c>
      <c r="O38" s="462"/>
    </row>
    <row r="39" spans="1:15" customFormat="1" ht="12.75" customHeight="1">
      <c r="A39" s="420" t="s">
        <v>460</v>
      </c>
      <c r="B39" s="421"/>
      <c r="C39" s="422" t="e">
        <f>SUM(TRUE_UP!H47:S47)</f>
        <v>#REF!</v>
      </c>
      <c r="D39" s="422">
        <f>SUM('TU 2014'!H35:S35)</f>
        <v>0</v>
      </c>
      <c r="E39" s="423" t="e">
        <f>C39-D39</f>
        <v>#REF!</v>
      </c>
      <c r="G39" s="414" t="s">
        <v>466</v>
      </c>
      <c r="H39" s="414"/>
      <c r="I39" s="424"/>
      <c r="J39" s="462"/>
      <c r="K39" s="308" t="s">
        <v>592</v>
      </c>
      <c r="L39" s="480">
        <f>SUM(TRUE_UP!H30:S30)</f>
        <v>10447555.1614074</v>
      </c>
      <c r="M39" s="480">
        <v>0</v>
      </c>
      <c r="N39" s="480">
        <f t="shared" si="1"/>
        <v>10447555.1614074</v>
      </c>
      <c r="O39" s="462"/>
    </row>
    <row r="40" spans="1:15" customFormat="1" ht="12.75" customHeight="1">
      <c r="A40" s="420" t="s">
        <v>467</v>
      </c>
      <c r="B40" s="421"/>
      <c r="C40" s="425" t="e">
        <f>C37-C39</f>
        <v>#REF!</v>
      </c>
      <c r="D40" s="425">
        <f>D37-D39</f>
        <v>0</v>
      </c>
      <c r="E40" s="426" t="e">
        <f>E38-E39</f>
        <v>#REF!</v>
      </c>
      <c r="G40" s="416" t="str">
        <f>D35</f>
        <v>DEC</v>
      </c>
      <c r="H40" s="415">
        <f>D34</f>
        <v>0</v>
      </c>
      <c r="I40" s="462"/>
      <c r="J40" s="462"/>
      <c r="K40" s="308" t="s">
        <v>141</v>
      </c>
      <c r="L40" s="480">
        <f>SUM(TRUE_UP!H32:S32)</f>
        <v>930062.81</v>
      </c>
      <c r="M40" s="480">
        <f>SUM('TU 2014'!H22:S22)</f>
        <v>3179639.5599999996</v>
      </c>
      <c r="N40" s="480">
        <f t="shared" si="1"/>
        <v>-2249576.7499999995</v>
      </c>
      <c r="O40" s="462"/>
    </row>
    <row r="41" spans="1:15" customFormat="1" ht="12.75" customHeight="1">
      <c r="A41" s="420" t="s">
        <v>205</v>
      </c>
      <c r="B41" s="421"/>
      <c r="C41" s="422" t="e">
        <f>SUM(TRUE_UP!H62:S62)</f>
        <v>#REF!</v>
      </c>
      <c r="D41" s="422">
        <f>SUM('TU 2014'!H50:S50)</f>
        <v>0</v>
      </c>
      <c r="E41" s="423" t="e">
        <f>C41-D41</f>
        <v>#REF!</v>
      </c>
      <c r="G41" s="414" t="str">
        <f>G35</f>
        <v>YTD Over/(Under) of</v>
      </c>
      <c r="H41" s="414"/>
      <c r="I41" s="419">
        <f>D40/1000000</f>
        <v>0</v>
      </c>
      <c r="J41" s="462" t="s">
        <v>401</v>
      </c>
      <c r="K41" s="308" t="s">
        <v>142</v>
      </c>
      <c r="L41" s="480">
        <f>SUM(TRUE_UP!H34:S34)</f>
        <v>-4482228.2799999993</v>
      </c>
      <c r="M41" s="480">
        <f>SUM('TU 2014'!H24:S24)</f>
        <v>1070530.9154733103</v>
      </c>
      <c r="N41" s="480">
        <f t="shared" si="1"/>
        <v>-5552759.1954733096</v>
      </c>
      <c r="O41" s="462"/>
    </row>
    <row r="42" spans="1:15" customFormat="1" ht="12.75" customHeight="1">
      <c r="A42" s="420" t="s">
        <v>468</v>
      </c>
      <c r="B42" s="421"/>
      <c r="C42" s="427" t="e">
        <f>SUM(C40:C41)</f>
        <v>#REF!</v>
      </c>
      <c r="D42" s="427">
        <f>SUM(D40:D41)</f>
        <v>0</v>
      </c>
      <c r="E42" s="428" t="e">
        <f>C42-D42</f>
        <v>#REF!</v>
      </c>
      <c r="G42" s="414" t="s">
        <v>464</v>
      </c>
      <c r="H42" s="414"/>
      <c r="I42" s="419">
        <f>D39/1000000</f>
        <v>0</v>
      </c>
      <c r="J42" s="462" t="s">
        <v>401</v>
      </c>
      <c r="K42" s="316" t="s">
        <v>475</v>
      </c>
      <c r="L42" s="481" t="e">
        <f>SUM(L34:L41)</f>
        <v>#REF!</v>
      </c>
      <c r="M42" s="481">
        <f>SUM(M34:M41)</f>
        <v>503348320.53614897</v>
      </c>
      <c r="N42" s="481" t="e">
        <f>SUM(N33:P39)</f>
        <v>#REF!</v>
      </c>
      <c r="O42" s="462"/>
    </row>
    <row r="43" spans="1:15" customFormat="1" ht="12.75" customHeight="1">
      <c r="A43" s="420"/>
      <c r="B43" s="421"/>
      <c r="C43" s="431"/>
      <c r="D43" s="431"/>
      <c r="E43" s="459"/>
      <c r="G43" s="414" t="s">
        <v>465</v>
      </c>
      <c r="H43" s="414"/>
      <c r="I43" s="419">
        <f>D37/1000000</f>
        <v>0</v>
      </c>
      <c r="J43" s="462" t="s">
        <v>401</v>
      </c>
      <c r="K43" s="378" t="s">
        <v>182</v>
      </c>
      <c r="L43" s="482">
        <f>L12</f>
        <v>0</v>
      </c>
      <c r="M43" s="482">
        <f>M12</f>
        <v>-500958.20000000007</v>
      </c>
      <c r="N43" s="483"/>
      <c r="O43" s="462"/>
    </row>
    <row r="44" spans="1:15" customFormat="1" ht="12.75" customHeight="1" thickBot="1">
      <c r="A44" s="458"/>
      <c r="B44" s="418"/>
      <c r="C44" s="431"/>
      <c r="D44" s="431"/>
      <c r="E44" s="459"/>
      <c r="G44" s="1019" t="s">
        <v>487</v>
      </c>
      <c r="H44" s="1020"/>
      <c r="I44" s="1020"/>
      <c r="J44" s="1020"/>
      <c r="K44" s="389" t="s">
        <v>476</v>
      </c>
      <c r="L44" s="484" t="e">
        <f>L42*L43</f>
        <v>#REF!</v>
      </c>
      <c r="M44" s="484">
        <f>M42*M43</f>
        <v>-252156468628812.25</v>
      </c>
      <c r="N44" s="484" t="e">
        <f>L44-M44</f>
        <v>#REF!</v>
      </c>
      <c r="O44" s="411"/>
    </row>
    <row r="45" spans="1:15" customFormat="1" ht="12.75" customHeight="1">
      <c r="A45" s="522"/>
      <c r="B45" s="465"/>
      <c r="C45" s="460"/>
      <c r="D45" s="460"/>
      <c r="E45" s="470"/>
      <c r="G45" s="1020"/>
      <c r="H45" s="1020"/>
      <c r="I45" s="1020"/>
      <c r="J45" s="1020"/>
      <c r="K45" s="471"/>
      <c r="L45" s="480"/>
      <c r="M45" s="480"/>
      <c r="N45" s="480"/>
      <c r="O45" s="485" t="s">
        <v>473</v>
      </c>
    </row>
    <row r="46" spans="1:15" customFormat="1" ht="12.75" customHeight="1">
      <c r="A46" s="516"/>
      <c r="B46" s="517"/>
      <c r="C46" s="460"/>
      <c r="D46" s="460"/>
      <c r="E46" s="518"/>
      <c r="G46" s="1020"/>
      <c r="H46" s="1020"/>
      <c r="I46" s="1020"/>
      <c r="J46" s="1020"/>
      <c r="K46" s="389" t="s">
        <v>126</v>
      </c>
      <c r="L46" s="480">
        <f>SUM(TRUE_UP!H44:S44)</f>
        <v>0</v>
      </c>
      <c r="M46" s="480">
        <f>SUM('TU 2014'!H32:S32)</f>
        <v>11.424826080000003</v>
      </c>
      <c r="N46" s="480">
        <f>L46-M46</f>
        <v>-11.424826080000003</v>
      </c>
      <c r="O46" s="591" t="e">
        <f>E39</f>
        <v>#REF!</v>
      </c>
    </row>
    <row r="47" spans="1:15" customFormat="1" ht="13.5" thickBot="1">
      <c r="A47" s="516"/>
      <c r="B47" s="517"/>
      <c r="C47" s="460"/>
      <c r="D47" s="460"/>
      <c r="E47" s="518"/>
      <c r="G47" s="1020"/>
      <c r="H47" s="1020"/>
      <c r="I47" s="1020"/>
      <c r="J47" s="1020"/>
      <c r="K47" s="438"/>
      <c r="L47" s="489"/>
      <c r="M47" s="490"/>
      <c r="N47" s="491"/>
      <c r="O47" s="488" t="e">
        <f>ROUND(N48,0)=ROUND(O46,0)</f>
        <v>#REF!</v>
      </c>
    </row>
    <row r="48" spans="1:15" customFormat="1" ht="12.75" customHeight="1" thickBot="1">
      <c r="A48" s="519"/>
      <c r="B48" s="520"/>
      <c r="C48" s="461"/>
      <c r="D48" s="461"/>
      <c r="E48" s="521"/>
      <c r="F48" s="493"/>
      <c r="G48" s="414"/>
      <c r="I48" s="494"/>
      <c r="K48" s="378" t="s">
        <v>104</v>
      </c>
      <c r="L48" s="486" t="e">
        <f>L44+L46</f>
        <v>#REF!</v>
      </c>
      <c r="M48" s="486">
        <f>M44+M46</f>
        <v>-252156468628800.81</v>
      </c>
      <c r="N48" s="486" t="e">
        <f>N44+N46</f>
        <v>#REF!</v>
      </c>
      <c r="O48" s="515"/>
    </row>
    <row r="49" spans="1:14" customFormat="1">
      <c r="A49" s="411"/>
      <c r="B49" s="411"/>
      <c r="C49" s="412"/>
      <c r="D49" s="412"/>
      <c r="E49" s="411"/>
      <c r="G49" s="414"/>
      <c r="H49" s="414"/>
      <c r="I49" s="424"/>
      <c r="K49" s="471"/>
      <c r="L49" s="398"/>
      <c r="M49" s="398"/>
      <c r="N49" s="398"/>
    </row>
    <row r="50" spans="1:14" ht="13.5" thickBot="1">
      <c r="A50" s="531" t="s">
        <v>495</v>
      </c>
      <c r="K50" s="495"/>
      <c r="L50" s="514"/>
      <c r="M50" s="514"/>
      <c r="N50" s="514"/>
    </row>
    <row r="51" spans="1:14">
      <c r="A51" s="1023" t="s">
        <v>469</v>
      </c>
      <c r="B51" s="1024"/>
      <c r="C51" s="1024"/>
      <c r="D51" s="1024"/>
      <c r="E51" s="1025"/>
      <c r="G51" s="414" t="str">
        <f>G33</f>
        <v>The variance is due to the following:</v>
      </c>
      <c r="H51"/>
      <c r="I51" s="494"/>
      <c r="J51"/>
      <c r="K51"/>
      <c r="L51"/>
      <c r="M51"/>
      <c r="N51"/>
    </row>
    <row r="52" spans="1:14">
      <c r="A52" s="464" t="s">
        <v>477</v>
      </c>
      <c r="B52" s="465"/>
      <c r="C52" s="415">
        <f>C21</f>
        <v>2017</v>
      </c>
      <c r="D52" s="549">
        <f>D34</f>
        <v>0</v>
      </c>
      <c r="E52" s="470"/>
      <c r="G52" s="414"/>
      <c r="H52" s="414"/>
      <c r="I52" s="424"/>
      <c r="J52"/>
      <c r="K52" s="411"/>
      <c r="N52" s="592"/>
    </row>
    <row r="53" spans="1:14" ht="12.75" customHeight="1">
      <c r="A53" s="588">
        <f>A22</f>
        <v>2510500</v>
      </c>
      <c r="B53" s="589" t="str">
        <f>B22</f>
        <v>Under</v>
      </c>
      <c r="C53" s="418" t="str">
        <f>C22</f>
        <v>DEC</v>
      </c>
      <c r="D53" s="550" t="str">
        <f>'TU 2014'!S7</f>
        <v>DEC</v>
      </c>
      <c r="E53" s="417" t="s">
        <v>122</v>
      </c>
      <c r="G53" s="414" t="str">
        <f>A55</f>
        <v>Prior Periods</v>
      </c>
      <c r="H53" s="1026" t="s">
        <v>544</v>
      </c>
      <c r="I53" s="419" t="e">
        <f>E55/1000000</f>
        <v>#REF!</v>
      </c>
      <c r="J53" s="523" t="s">
        <v>401</v>
      </c>
      <c r="K53" s="411"/>
    </row>
    <row r="54" spans="1:14">
      <c r="A54" s="468">
        <f>A23</f>
        <v>3327200</v>
      </c>
      <c r="B54" s="469" t="str">
        <f>B23</f>
        <v>Over</v>
      </c>
      <c r="C54" s="418"/>
      <c r="D54" s="550"/>
      <c r="E54" s="470"/>
      <c r="G54" s="414"/>
      <c r="H54" s="1027"/>
      <c r="I54" s="419"/>
      <c r="J54" s="523"/>
    </row>
    <row r="55" spans="1:14" ht="12.75" customHeight="1">
      <c r="A55" s="420" t="s">
        <v>485</v>
      </c>
      <c r="B55" s="421"/>
      <c r="C55" s="422" t="e">
        <f>SUM(TRUE_UP!S64:S72)</f>
        <v>#REF!</v>
      </c>
      <c r="D55" s="551">
        <f>SUM('TU 2014'!S52:S58)</f>
        <v>4575482.4875247404</v>
      </c>
      <c r="E55" s="435" t="e">
        <f>C55-D55</f>
        <v>#REF!</v>
      </c>
      <c r="G55" s="414" t="str">
        <f>A57</f>
        <v>Current Month</v>
      </c>
      <c r="H55" s="1027" t="s">
        <v>544</v>
      </c>
      <c r="I55" s="419"/>
      <c r="J55" s="523"/>
      <c r="K55" s="411"/>
    </row>
    <row r="56" spans="1:14">
      <c r="A56" s="420"/>
      <c r="B56" s="421"/>
      <c r="C56" s="422"/>
      <c r="D56" s="551"/>
      <c r="E56" s="423"/>
      <c r="G56"/>
      <c r="H56" s="1028"/>
      <c r="I56" s="419" t="e">
        <f>E57/1000000</f>
        <v>#REF!</v>
      </c>
      <c r="J56" s="398" t="s">
        <v>401</v>
      </c>
      <c r="K56" s="411"/>
    </row>
    <row r="57" spans="1:14">
      <c r="A57" s="420" t="s">
        <v>486</v>
      </c>
      <c r="B57" s="421"/>
      <c r="C57" s="434" t="e">
        <f>SUM(TRUE_UP!S60:S62)</f>
        <v>#REF!</v>
      </c>
      <c r="D57" s="551">
        <f>SUM('TU 2014'!S48:S50)</f>
        <v>39389635.819081597</v>
      </c>
      <c r="E57" s="435" t="e">
        <f>C57-D57</f>
        <v>#REF!</v>
      </c>
      <c r="I57" s="419"/>
      <c r="K57" s="411"/>
    </row>
    <row r="58" spans="1:14">
      <c r="A58" s="420"/>
      <c r="B58" s="421"/>
      <c r="C58" s="434"/>
      <c r="D58" s="551"/>
      <c r="E58" s="435"/>
      <c r="G58" s="524" t="s">
        <v>5</v>
      </c>
      <c r="I58" s="419" t="e">
        <f>SUM(I53:I56)</f>
        <v>#REF!</v>
      </c>
      <c r="J58" s="524" t="s">
        <v>401</v>
      </c>
    </row>
    <row r="59" spans="1:14" ht="13.5" thickBot="1">
      <c r="A59" s="429" t="s">
        <v>474</v>
      </c>
      <c r="B59" s="430"/>
      <c r="C59" s="436" t="e">
        <f>C55+C57</f>
        <v>#REF!</v>
      </c>
      <c r="D59" s="436">
        <f>D55+D57</f>
        <v>43965118.306606337</v>
      </c>
      <c r="E59" s="437" t="e">
        <f>C59-D59</f>
        <v>#REF!</v>
      </c>
    </row>
    <row r="60" spans="1:14" s="438" customFormat="1">
      <c r="C60" s="532"/>
      <c r="D60" s="532"/>
      <c r="L60" s="411"/>
      <c r="M60" s="411"/>
      <c r="N60" s="411"/>
    </row>
    <row r="61" spans="1:14" s="438" customFormat="1" hidden="1">
      <c r="C61" s="532"/>
      <c r="D61" s="532"/>
      <c r="L61" s="411"/>
      <c r="M61" s="411"/>
      <c r="N61" s="411"/>
    </row>
    <row r="62" spans="1:14" hidden="1">
      <c r="L62" s="438"/>
      <c r="M62" s="438"/>
      <c r="N62" s="438"/>
    </row>
    <row r="63" spans="1:14" hidden="1">
      <c r="L63" s="438"/>
      <c r="M63" s="438"/>
      <c r="N63" s="438"/>
    </row>
    <row r="64" spans="1:14" hidden="1"/>
    <row r="65" spans="1:10" hidden="1"/>
    <row r="66" spans="1:10" hidden="1"/>
    <row r="67" spans="1:10" hidden="1"/>
    <row r="68" spans="1:10" hidden="1"/>
    <row r="69" spans="1:10" hidden="1"/>
    <row r="70" spans="1:10" hidden="1"/>
    <row r="71" spans="1:10" hidden="1"/>
    <row r="72" spans="1:10" ht="13.5" thickBot="1">
      <c r="A72" s="524" t="s">
        <v>496</v>
      </c>
    </row>
    <row r="73" spans="1:10">
      <c r="A73" s="1023" t="s">
        <v>469</v>
      </c>
      <c r="B73" s="1024"/>
      <c r="C73" s="1024"/>
      <c r="D73" s="1024"/>
      <c r="E73" s="1025"/>
      <c r="G73" s="414" t="str">
        <f>G102</f>
        <v>The variance is due to the following:</v>
      </c>
      <c r="H73"/>
      <c r="I73" s="494"/>
      <c r="J73"/>
    </row>
    <row r="74" spans="1:10">
      <c r="A74" s="464" t="s">
        <v>477</v>
      </c>
      <c r="B74" s="465"/>
      <c r="C74" s="415">
        <f>C103</f>
        <v>2017</v>
      </c>
      <c r="D74" s="415">
        <f>TRUE_UP!H8</f>
        <v>2017</v>
      </c>
      <c r="E74" s="470"/>
      <c r="G74" s="414"/>
      <c r="H74" s="414"/>
      <c r="I74" s="424"/>
      <c r="J74"/>
    </row>
    <row r="75" spans="1:10">
      <c r="A75" s="588">
        <f>A104</f>
        <v>2510500</v>
      </c>
      <c r="B75" s="589" t="str">
        <f>B104</f>
        <v>Under</v>
      </c>
      <c r="C75" s="415" t="str">
        <f>C104</f>
        <v>DEC</v>
      </c>
      <c r="D75" s="418" t="str">
        <f>D22</f>
        <v>NOV</v>
      </c>
      <c r="E75" s="417" t="s">
        <v>122</v>
      </c>
      <c r="G75" s="414" t="str">
        <f>A77</f>
        <v>Prior Periods</v>
      </c>
      <c r="H75" s="1026" t="s">
        <v>543</v>
      </c>
      <c r="I75" s="419" t="e">
        <f>E77/1000000</f>
        <v>#REF!</v>
      </c>
      <c r="J75" s="523" t="s">
        <v>401</v>
      </c>
    </row>
    <row r="76" spans="1:10">
      <c r="A76" s="468">
        <f>A105</f>
        <v>3327200</v>
      </c>
      <c r="B76" s="469" t="str">
        <f>B105</f>
        <v>Over</v>
      </c>
      <c r="C76" s="418"/>
      <c r="D76" s="418"/>
      <c r="E76" s="470"/>
      <c r="G76" s="414"/>
      <c r="H76" s="1027"/>
      <c r="I76" s="419"/>
      <c r="J76" s="523"/>
    </row>
    <row r="77" spans="1:10">
      <c r="A77" s="420" t="s">
        <v>485</v>
      </c>
      <c r="B77" s="421"/>
      <c r="C77" s="422" t="e">
        <f>SUM(TRUE_UP!S64:S72)</f>
        <v>#REF!</v>
      </c>
      <c r="D77" s="422" t="e">
        <f>SUM(TRUE_UP!R64:R72)</f>
        <v>#REF!</v>
      </c>
      <c r="E77" s="435" t="e">
        <f>C77-D77</f>
        <v>#REF!</v>
      </c>
      <c r="G77" s="414" t="str">
        <f>A79</f>
        <v>Current Month</v>
      </c>
      <c r="H77" s="1027" t="s">
        <v>555</v>
      </c>
      <c r="I77" s="419"/>
      <c r="J77" s="523"/>
    </row>
    <row r="78" spans="1:10" ht="17.45" customHeight="1">
      <c r="A78" s="420"/>
      <c r="B78" s="421"/>
      <c r="C78" s="422"/>
      <c r="D78" s="422"/>
      <c r="E78" s="423"/>
      <c r="G78"/>
      <c r="H78" s="1028"/>
      <c r="I78" s="419" t="e">
        <f>E79/1000000</f>
        <v>#REF!</v>
      </c>
      <c r="J78" s="398" t="s">
        <v>401</v>
      </c>
    </row>
    <row r="79" spans="1:10">
      <c r="A79" s="420" t="s">
        <v>486</v>
      </c>
      <c r="B79" s="421"/>
      <c r="C79" s="434" t="e">
        <f>SUM(TRUE_UP!S60:S62)</f>
        <v>#REF!</v>
      </c>
      <c r="D79" s="422" t="e">
        <f>SUM(TRUE_UP!R60:R62)</f>
        <v>#REF!</v>
      </c>
      <c r="E79" s="435" t="e">
        <f>C79-D79</f>
        <v>#REF!</v>
      </c>
      <c r="I79" s="419"/>
    </row>
    <row r="80" spans="1:10">
      <c r="A80" s="420"/>
      <c r="B80" s="421"/>
      <c r="C80" s="434"/>
      <c r="D80" s="422"/>
      <c r="E80" s="435"/>
      <c r="G80" s="524" t="s">
        <v>5</v>
      </c>
      <c r="I80" s="419" t="e">
        <f>SUM(I75:I78)</f>
        <v>#REF!</v>
      </c>
      <c r="J80" s="524" t="s">
        <v>401</v>
      </c>
    </row>
    <row r="81" spans="1:15" ht="13.5" thickBot="1">
      <c r="A81" s="429" t="s">
        <v>474</v>
      </c>
      <c r="B81" s="430"/>
      <c r="C81" s="436" t="e">
        <f>C77+C79</f>
        <v>#REF!</v>
      </c>
      <c r="D81" s="436" t="e">
        <f>D77+D79</f>
        <v>#REF!</v>
      </c>
      <c r="E81" s="437" t="e">
        <f>C81-D81</f>
        <v>#REF!</v>
      </c>
    </row>
    <row r="82" spans="1:15" ht="18.75" customHeight="1">
      <c r="A82" s="421"/>
      <c r="B82" s="421"/>
      <c r="C82" s="533"/>
      <c r="D82" s="533"/>
      <c r="E82" s="533"/>
    </row>
    <row r="83" spans="1:15" s="511" customFormat="1">
      <c r="A83" s="524" t="s">
        <v>492</v>
      </c>
      <c r="C83" s="510"/>
      <c r="D83" s="510"/>
    </row>
    <row r="84" spans="1:15" ht="13.5" thickBot="1">
      <c r="K84" s="534"/>
      <c r="L84" s="535">
        <f>L1</f>
        <v>2017</v>
      </c>
      <c r="M84" s="535">
        <f>M1</f>
        <v>0</v>
      </c>
      <c r="N84" s="536" t="s">
        <v>122</v>
      </c>
      <c r="O84" s="462"/>
    </row>
    <row r="85" spans="1:15" ht="13.5" thickBot="1">
      <c r="A85" s="1016" t="s">
        <v>490</v>
      </c>
      <c r="B85" s="1017"/>
      <c r="C85" s="1017"/>
      <c r="D85" s="1017"/>
      <c r="E85" s="1018"/>
      <c r="F85" s="463"/>
      <c r="G85" s="414" t="s">
        <v>462</v>
      </c>
      <c r="H85" s="462"/>
      <c r="I85" s="462"/>
      <c r="J85" s="462"/>
      <c r="K85" s="513" t="s">
        <v>491</v>
      </c>
      <c r="L85" s="478" t="str">
        <f>L33</f>
        <v>DEC</v>
      </c>
      <c r="M85" s="478" t="str">
        <f>M33</f>
        <v>DEC</v>
      </c>
      <c r="N85" s="478"/>
      <c r="O85" s="462"/>
    </row>
    <row r="86" spans="1:15">
      <c r="A86" s="464" t="s">
        <v>477</v>
      </c>
      <c r="B86" s="465"/>
      <c r="C86" s="415">
        <f>C34</f>
        <v>2017</v>
      </c>
      <c r="D86" s="415">
        <f>D34</f>
        <v>0</v>
      </c>
      <c r="E86" s="466"/>
      <c r="F86" s="467"/>
      <c r="G86" s="416" t="str">
        <f>C87</f>
        <v>DEC</v>
      </c>
      <c r="H86" s="415">
        <f>C86</f>
        <v>2017</v>
      </c>
      <c r="I86" s="462"/>
      <c r="J86" s="462"/>
      <c r="K86" s="308" t="s">
        <v>341</v>
      </c>
      <c r="L86" s="479">
        <f>SUM(TRUE_UP!Q10:S10)</f>
        <v>0</v>
      </c>
      <c r="M86" s="479">
        <f>SUM('TU 2014'!Q10:S10)</f>
        <v>41516270.280000001</v>
      </c>
      <c r="N86" s="479">
        <f>L86-M86</f>
        <v>-41516270.280000001</v>
      </c>
      <c r="O86" s="462"/>
    </row>
    <row r="87" spans="1:15">
      <c r="A87" s="588">
        <v>5111000</v>
      </c>
      <c r="B87" s="589" t="s">
        <v>478</v>
      </c>
      <c r="C87" s="415" t="str">
        <f>C35</f>
        <v>DEC</v>
      </c>
      <c r="D87" s="415" t="str">
        <f>D35</f>
        <v>DEC</v>
      </c>
      <c r="E87" s="417" t="s">
        <v>122</v>
      </c>
      <c r="F87" s="418"/>
      <c r="G87" s="414" t="s">
        <v>463</v>
      </c>
      <c r="H87" s="414"/>
      <c r="I87" s="419" t="e">
        <f>C92/1000000</f>
        <v>#REF!</v>
      </c>
      <c r="J87" s="462" t="s">
        <v>401</v>
      </c>
      <c r="K87" s="308" t="s">
        <v>342</v>
      </c>
      <c r="L87" s="480">
        <f>SUM(TRUE_UP!Q12:S12)</f>
        <v>0</v>
      </c>
      <c r="M87" s="480">
        <f>SUM('TU 2014'!Q12:S12)</f>
        <v>70382392.170000002</v>
      </c>
      <c r="N87" s="480">
        <f t="shared" ref="N87:N93" si="2">L87-M87</f>
        <v>-70382392.170000002</v>
      </c>
      <c r="O87" s="462"/>
    </row>
    <row r="88" spans="1:15">
      <c r="A88" s="468">
        <v>4174100</v>
      </c>
      <c r="B88" s="469" t="s">
        <v>479</v>
      </c>
      <c r="C88" s="418"/>
      <c r="D88" s="418"/>
      <c r="E88" s="466"/>
      <c r="F88" s="467"/>
      <c r="G88" s="414" t="s">
        <v>464</v>
      </c>
      <c r="H88" s="414"/>
      <c r="I88" s="419" t="e">
        <f>C91/1000000</f>
        <v>#REF!</v>
      </c>
      <c r="J88" s="462" t="s">
        <v>401</v>
      </c>
      <c r="K88" s="308" t="s">
        <v>99</v>
      </c>
      <c r="L88" s="480" t="e">
        <f>SUM(TRUE_UP!Q20:S20)</f>
        <v>#REF!</v>
      </c>
      <c r="M88" s="480">
        <f>SUM('TU 2014'!Q14:S14)</f>
        <v>-2229753</v>
      </c>
      <c r="N88" s="480" t="e">
        <f t="shared" si="2"/>
        <v>#REF!</v>
      </c>
      <c r="O88" s="462"/>
    </row>
    <row r="89" spans="1:15">
      <c r="A89" s="420" t="s">
        <v>459</v>
      </c>
      <c r="B89" s="421"/>
      <c r="C89" s="422">
        <f>SUM(TRUE_UP!Q49:S49)</f>
        <v>0</v>
      </c>
      <c r="D89" s="422">
        <f>SUM('TU 2014'!Q37:S37)</f>
        <v>0</v>
      </c>
      <c r="E89" s="423">
        <f>C89-D89</f>
        <v>0</v>
      </c>
      <c r="F89" s="422"/>
      <c r="G89" s="414" t="s">
        <v>465</v>
      </c>
      <c r="H89" s="414"/>
      <c r="I89" s="419">
        <f>C89/1000000</f>
        <v>0</v>
      </c>
      <c r="J89" s="462" t="s">
        <v>401</v>
      </c>
      <c r="K89" s="308" t="s">
        <v>139</v>
      </c>
      <c r="L89" s="480" t="e">
        <f>SUM(TRUE_UP!Q22:S22)</f>
        <v>#REF!</v>
      </c>
      <c r="M89" s="480">
        <f>SUM('TU 2014'!Q16:S16)</f>
        <v>-903419.47169338854</v>
      </c>
      <c r="N89" s="480" t="e">
        <f t="shared" si="2"/>
        <v>#REF!</v>
      </c>
      <c r="O89" s="462"/>
    </row>
    <row r="90" spans="1:15">
      <c r="A90" s="420"/>
      <c r="B90" s="421"/>
      <c r="C90" s="465"/>
      <c r="D90" s="422"/>
      <c r="E90" s="470"/>
      <c r="F90" s="422"/>
      <c r="G90" s="414"/>
      <c r="H90" s="414"/>
      <c r="I90" s="424"/>
      <c r="J90" s="462"/>
      <c r="K90" s="308" t="s">
        <v>140</v>
      </c>
      <c r="L90" s="480">
        <f>SUM(TRUE_UP!Q26:S26)</f>
        <v>942401.65590637433</v>
      </c>
      <c r="M90" s="480">
        <f>SUM('TU 2014'!Q20:S20)</f>
        <v>12603552.048583888</v>
      </c>
      <c r="N90" s="480">
        <f t="shared" si="2"/>
        <v>-11661150.392677514</v>
      </c>
      <c r="O90" s="462"/>
    </row>
    <row r="91" spans="1:15">
      <c r="A91" s="420" t="s">
        <v>460</v>
      </c>
      <c r="B91" s="421"/>
      <c r="C91" s="422" t="e">
        <f>SUM(TRUE_UP!Q47:S47)</f>
        <v>#REF!</v>
      </c>
      <c r="D91" s="422">
        <f>SUM('TU 2014'!Q35:S35)</f>
        <v>0</v>
      </c>
      <c r="E91" s="423" t="e">
        <f>C91-D91</f>
        <v>#REF!</v>
      </c>
      <c r="F91" s="422"/>
      <c r="G91" s="414" t="s">
        <v>466</v>
      </c>
      <c r="H91" s="414"/>
      <c r="I91" s="424"/>
      <c r="J91" s="462"/>
      <c r="K91" s="308" t="s">
        <v>592</v>
      </c>
      <c r="L91" s="480">
        <f>SUM(TRUE_UP!Q30:S30)</f>
        <v>2583460.8608764959</v>
      </c>
      <c r="M91" s="480">
        <v>0</v>
      </c>
      <c r="N91" s="480">
        <f t="shared" si="2"/>
        <v>2583460.8608764959</v>
      </c>
      <c r="O91" s="462"/>
    </row>
    <row r="92" spans="1:15">
      <c r="A92" s="420" t="s">
        <v>467</v>
      </c>
      <c r="B92" s="421"/>
      <c r="C92" s="425" t="e">
        <f>C89-C91</f>
        <v>#REF!</v>
      </c>
      <c r="D92" s="425">
        <f>D89-D91</f>
        <v>0</v>
      </c>
      <c r="E92" s="426" t="e">
        <f>E89-E91</f>
        <v>#REF!</v>
      </c>
      <c r="F92" s="422"/>
      <c r="G92" s="416" t="str">
        <f>D87</f>
        <v>DEC</v>
      </c>
      <c r="H92" s="415">
        <f>D86</f>
        <v>0</v>
      </c>
      <c r="I92" s="462"/>
      <c r="J92" s="462"/>
      <c r="K92" s="308" t="s">
        <v>141</v>
      </c>
      <c r="L92" s="480">
        <f>SUM(TRUE_UP!Q32:S32)</f>
        <v>0</v>
      </c>
      <c r="M92" s="480">
        <f>SUM('TU 2014'!Q22:S22)</f>
        <v>419097.13</v>
      </c>
      <c r="N92" s="480">
        <f t="shared" si="2"/>
        <v>-419097.13</v>
      </c>
      <c r="O92" s="462"/>
    </row>
    <row r="93" spans="1:15">
      <c r="A93" s="420" t="s">
        <v>205</v>
      </c>
      <c r="B93" s="421"/>
      <c r="C93" s="422" t="e">
        <f>SUM(TRUE_UP!Q62:S62)</f>
        <v>#REF!</v>
      </c>
      <c r="D93" s="422">
        <f>SUM('TU 2014'!Q50:S50)</f>
        <v>0</v>
      </c>
      <c r="E93" s="423" t="e">
        <f t="shared" ref="E93" si="3">C93-D93</f>
        <v>#REF!</v>
      </c>
      <c r="F93" s="422"/>
      <c r="G93" s="414" t="str">
        <f>G87</f>
        <v>Current Month Over/(Under) of</v>
      </c>
      <c r="H93" s="414"/>
      <c r="I93" s="419">
        <f>D92/1000000</f>
        <v>0</v>
      </c>
      <c r="J93" s="462" t="s">
        <v>401</v>
      </c>
      <c r="K93" s="308" t="s">
        <v>142</v>
      </c>
      <c r="L93" s="480">
        <f>SUM(TRUE_UP!Q34:S34)</f>
        <v>0</v>
      </c>
      <c r="M93" s="480">
        <f>SUM('TU 2014'!Q24:S24)</f>
        <v>513043.8162463521</v>
      </c>
      <c r="N93" s="480">
        <f t="shared" si="2"/>
        <v>-513043.8162463521</v>
      </c>
      <c r="O93" s="462"/>
    </row>
    <row r="94" spans="1:15">
      <c r="A94" s="420" t="s">
        <v>468</v>
      </c>
      <c r="B94" s="421"/>
      <c r="C94" s="427" t="e">
        <f>SUM(C92:C93)</f>
        <v>#REF!</v>
      </c>
      <c r="D94" s="427">
        <f>SUM(D92:D93)</f>
        <v>0</v>
      </c>
      <c r="E94" s="428" t="e">
        <f>C94-D94</f>
        <v>#REF!</v>
      </c>
      <c r="F94" s="422"/>
      <c r="G94" s="414" t="s">
        <v>464</v>
      </c>
      <c r="H94" s="414"/>
      <c r="I94" s="419">
        <f>D91/1000000</f>
        <v>0</v>
      </c>
      <c r="J94" s="462" t="s">
        <v>401</v>
      </c>
      <c r="K94" s="316" t="s">
        <v>475</v>
      </c>
      <c r="L94" s="481" t="e">
        <f>SUM(L86:L93)</f>
        <v>#REF!</v>
      </c>
      <c r="M94" s="481">
        <f>SUM(M86:M93)</f>
        <v>122301182.97313686</v>
      </c>
      <c r="N94" s="481" t="e">
        <f>SUM(N86:P92)</f>
        <v>#REF!</v>
      </c>
      <c r="O94" s="462"/>
    </row>
    <row r="95" spans="1:15">
      <c r="A95" s="420"/>
      <c r="B95" s="421"/>
      <c r="C95" s="431"/>
      <c r="D95" s="431"/>
      <c r="E95" s="459"/>
      <c r="F95" s="462"/>
      <c r="G95" s="414" t="s">
        <v>465</v>
      </c>
      <c r="H95" s="414"/>
      <c r="I95" s="419">
        <f>D89/1000000</f>
        <v>0</v>
      </c>
      <c r="J95" s="462" t="s">
        <v>401</v>
      </c>
      <c r="K95" s="378" t="s">
        <v>182</v>
      </c>
      <c r="L95" s="482">
        <f>L12</f>
        <v>0</v>
      </c>
      <c r="M95" s="482">
        <f>M12</f>
        <v>-500958.20000000007</v>
      </c>
      <c r="N95" s="483"/>
    </row>
    <row r="96" spans="1:15">
      <c r="A96" s="458"/>
      <c r="B96" s="418"/>
      <c r="C96" s="431"/>
      <c r="D96" s="431"/>
      <c r="E96" s="459"/>
      <c r="F96" s="431"/>
      <c r="G96" s="1019" t="s">
        <v>487</v>
      </c>
      <c r="H96" s="1020"/>
      <c r="I96" s="1020"/>
      <c r="J96" s="1020"/>
      <c r="K96" s="389" t="s">
        <v>476</v>
      </c>
      <c r="L96" s="484" t="e">
        <f>L94*L95</f>
        <v>#REF!</v>
      </c>
      <c r="M96" s="484">
        <f>M94*M95</f>
        <v>-61267780480093.297</v>
      </c>
      <c r="N96" s="484" t="e">
        <f>L96-M96</f>
        <v>#REF!</v>
      </c>
    </row>
    <row r="97" spans="1:15">
      <c r="A97" s="472"/>
      <c r="B97" s="467"/>
      <c r="C97" s="460"/>
      <c r="D97" s="460"/>
      <c r="E97" s="466"/>
      <c r="F97" s="462"/>
      <c r="G97" s="1020"/>
      <c r="H97" s="1020"/>
      <c r="I97" s="1020"/>
      <c r="J97" s="1020"/>
      <c r="K97" s="471"/>
      <c r="L97" s="480"/>
      <c r="M97" s="480"/>
      <c r="N97" s="480"/>
    </row>
    <row r="98" spans="1:15" ht="13.5" thickBot="1">
      <c r="A98" s="472"/>
      <c r="B98" s="467"/>
      <c r="C98" s="460"/>
      <c r="D98" s="460"/>
      <c r="E98" s="466"/>
      <c r="F98" s="462"/>
      <c r="G98" s="1020"/>
      <c r="H98" s="1020"/>
      <c r="I98" s="1020"/>
      <c r="J98" s="1020"/>
      <c r="K98" s="389" t="s">
        <v>126</v>
      </c>
      <c r="L98" s="480">
        <f>SUM(TRUE_UP!Q44:S44)</f>
        <v>0</v>
      </c>
      <c r="M98" s="480">
        <f>SUM('TU 2014'!Q32:S32)</f>
        <v>2.8562065200000002</v>
      </c>
      <c r="N98" s="480">
        <f>L98-M98</f>
        <v>-2.8562065200000002</v>
      </c>
    </row>
    <row r="99" spans="1:15" ht="13.5" thickBot="1">
      <c r="A99" s="473"/>
      <c r="B99" s="474"/>
      <c r="C99" s="461"/>
      <c r="D99" s="461"/>
      <c r="E99" s="475"/>
      <c r="F99" s="462"/>
      <c r="G99" s="1020"/>
      <c r="H99" s="1020"/>
      <c r="I99" s="1020"/>
      <c r="J99" s="1020"/>
      <c r="L99" s="480"/>
      <c r="M99" s="480"/>
      <c r="N99" s="491"/>
      <c r="O99" s="485" t="s">
        <v>473</v>
      </c>
    </row>
    <row r="100" spans="1:15" ht="13.5" thickBot="1">
      <c r="K100" s="378" t="s">
        <v>104</v>
      </c>
      <c r="L100" s="486" t="e">
        <f>L96+L98</f>
        <v>#REF!</v>
      </c>
      <c r="M100" s="486">
        <f>M96+M98</f>
        <v>-61267780480090.438</v>
      </c>
      <c r="N100" s="486" t="e">
        <f>N96+N98</f>
        <v>#REF!</v>
      </c>
      <c r="O100" s="487" t="e">
        <f>E91</f>
        <v>#REF!</v>
      </c>
    </row>
    <row r="101" spans="1:15" ht="13.5" thickBot="1">
      <c r="O101" s="488" t="e">
        <f>ROUND(N100,0)=ROUND(O100,0)</f>
        <v>#REF!</v>
      </c>
    </row>
    <row r="102" spans="1:15">
      <c r="A102" s="1023" t="s">
        <v>469</v>
      </c>
      <c r="B102" s="1024"/>
      <c r="C102" s="1024"/>
      <c r="D102" s="1024"/>
      <c r="E102" s="1025"/>
      <c r="G102" s="414" t="str">
        <f>G51</f>
        <v>The variance is due to the following:</v>
      </c>
      <c r="H102"/>
      <c r="I102" s="494"/>
      <c r="J102"/>
    </row>
    <row r="103" spans="1:15">
      <c r="A103" s="464" t="s">
        <v>477</v>
      </c>
      <c r="B103" s="465"/>
      <c r="C103" s="415">
        <f>C52</f>
        <v>2017</v>
      </c>
      <c r="D103" s="549">
        <f>D52</f>
        <v>0</v>
      </c>
      <c r="E103" s="470"/>
      <c r="G103" s="414"/>
      <c r="H103" s="414"/>
      <c r="I103" s="424"/>
      <c r="J103"/>
    </row>
    <row r="104" spans="1:15">
      <c r="A104" s="588">
        <f>A53</f>
        <v>2510500</v>
      </c>
      <c r="B104" s="589" t="str">
        <f>B53</f>
        <v>Under</v>
      </c>
      <c r="C104" s="415" t="str">
        <f>C53</f>
        <v>DEC</v>
      </c>
      <c r="D104" s="550" t="str">
        <f>D53</f>
        <v>DEC</v>
      </c>
      <c r="E104" s="417" t="s">
        <v>122</v>
      </c>
      <c r="G104" s="414" t="str">
        <f>A106</f>
        <v>Prior Periods</v>
      </c>
      <c r="H104" s="1026" t="s">
        <v>640</v>
      </c>
      <c r="I104" s="419" t="e">
        <f>E106/1000000</f>
        <v>#REF!</v>
      </c>
      <c r="J104" s="523" t="s">
        <v>401</v>
      </c>
    </row>
    <row r="105" spans="1:15">
      <c r="A105" s="468">
        <f>A54</f>
        <v>3327200</v>
      </c>
      <c r="B105" s="469" t="str">
        <f>B54</f>
        <v>Over</v>
      </c>
      <c r="C105" s="418"/>
      <c r="D105" s="550"/>
      <c r="E105" s="470"/>
      <c r="G105" s="414"/>
      <c r="H105" s="1027"/>
      <c r="I105" s="419"/>
      <c r="J105" s="523"/>
    </row>
    <row r="106" spans="1:15">
      <c r="A106" s="420" t="s">
        <v>485</v>
      </c>
      <c r="B106" s="421"/>
      <c r="C106" s="422" t="e">
        <f>C55</f>
        <v>#REF!</v>
      </c>
      <c r="D106" s="551">
        <f>D55</f>
        <v>4575482.4875247404</v>
      </c>
      <c r="E106" s="435" t="e">
        <f>C106-D106</f>
        <v>#REF!</v>
      </c>
      <c r="G106" s="414" t="str">
        <f>A108</f>
        <v>Current Month</v>
      </c>
      <c r="H106" s="1027" t="s">
        <v>498</v>
      </c>
      <c r="I106" s="419"/>
      <c r="J106" s="523"/>
      <c r="O106" s="646"/>
    </row>
    <row r="107" spans="1:15">
      <c r="A107" s="420"/>
      <c r="B107" s="421"/>
      <c r="C107" s="422"/>
      <c r="D107" s="551"/>
      <c r="E107" s="423"/>
      <c r="G107"/>
      <c r="H107" s="1028"/>
      <c r="I107" s="419" t="e">
        <f>E108/1000000</f>
        <v>#REF!</v>
      </c>
      <c r="J107" s="398" t="s">
        <v>401</v>
      </c>
    </row>
    <row r="108" spans="1:15">
      <c r="A108" s="420" t="s">
        <v>486</v>
      </c>
      <c r="B108" s="421"/>
      <c r="C108" s="434" t="e">
        <f>C57</f>
        <v>#REF!</v>
      </c>
      <c r="D108" s="551">
        <f>D57</f>
        <v>39389635.819081597</v>
      </c>
      <c r="E108" s="435" t="e">
        <f>C108-D108</f>
        <v>#REF!</v>
      </c>
      <c r="I108" s="419"/>
    </row>
    <row r="109" spans="1:15">
      <c r="A109" s="420"/>
      <c r="B109" s="421"/>
      <c r="C109" s="434"/>
      <c r="D109" s="551"/>
      <c r="E109" s="435"/>
      <c r="G109" s="524" t="s">
        <v>5</v>
      </c>
      <c r="I109" s="419" t="e">
        <f>SUM(I104:I107)</f>
        <v>#REF!</v>
      </c>
      <c r="J109" s="524" t="s">
        <v>401</v>
      </c>
    </row>
    <row r="110" spans="1:15" ht="13.5" thickBot="1">
      <c r="A110" s="429" t="s">
        <v>474</v>
      </c>
      <c r="B110" s="430"/>
      <c r="C110" s="436" t="e">
        <f>C106+C108</f>
        <v>#REF!</v>
      </c>
      <c r="D110" s="570">
        <f>D106+D108</f>
        <v>43965118.306606337</v>
      </c>
      <c r="E110" s="437" t="e">
        <f>C110-D110</f>
        <v>#REF!</v>
      </c>
    </row>
    <row r="113" spans="1:18" ht="12.75" customHeight="1">
      <c r="A113"/>
      <c r="B113"/>
      <c r="C113"/>
      <c r="D113"/>
      <c r="E113"/>
    </row>
    <row r="114" spans="1:18">
      <c r="A114"/>
      <c r="B114"/>
      <c r="C114"/>
      <c r="D114"/>
      <c r="E114"/>
      <c r="G114" s="414"/>
      <c r="H114" s="462"/>
      <c r="I114" s="462"/>
      <c r="J114" s="462"/>
    </row>
    <row r="115" spans="1:18">
      <c r="A115"/>
      <c r="B115"/>
      <c r="C115"/>
      <c r="D115"/>
      <c r="E115"/>
      <c r="G115" s="416"/>
      <c r="H115" s="415"/>
      <c r="I115" s="462"/>
      <c r="J115" s="462"/>
    </row>
    <row r="116" spans="1:18">
      <c r="A116"/>
      <c r="B116"/>
      <c r="C116"/>
      <c r="D116"/>
      <c r="E116"/>
      <c r="H116" s="414"/>
      <c r="J116" s="462"/>
    </row>
    <row r="117" spans="1:18" ht="13.5" thickBot="1">
      <c r="A117"/>
      <c r="B117"/>
      <c r="C117"/>
      <c r="D117"/>
      <c r="E117"/>
      <c r="H117" s="414"/>
      <c r="J117" s="462"/>
      <c r="K117" s="414" t="s">
        <v>462</v>
      </c>
    </row>
    <row r="118" spans="1:18">
      <c r="A118"/>
      <c r="B118"/>
      <c r="C118"/>
      <c r="D118"/>
      <c r="E118"/>
      <c r="H118" s="414"/>
      <c r="J118" s="462"/>
      <c r="L118" s="557">
        <v>41306</v>
      </c>
      <c r="M118" s="558">
        <v>41275</v>
      </c>
      <c r="N118" s="559" t="s">
        <v>88</v>
      </c>
    </row>
    <row r="119" spans="1:18">
      <c r="A119"/>
      <c r="B119"/>
      <c r="C119"/>
      <c r="D119"/>
      <c r="E119"/>
      <c r="G119" s="414"/>
      <c r="H119" s="414"/>
      <c r="I119" s="424"/>
      <c r="J119" s="462"/>
      <c r="K119" s="414" t="s">
        <v>463</v>
      </c>
      <c r="L119" s="560" t="e">
        <f>I22</f>
        <v>#REF!</v>
      </c>
      <c r="M119" s="556" t="e">
        <f>#REF!</f>
        <v>#REF!</v>
      </c>
      <c r="N119" s="561" t="e">
        <f>SUM(L119:M119)</f>
        <v>#REF!</v>
      </c>
    </row>
    <row r="120" spans="1:18">
      <c r="A120"/>
      <c r="B120"/>
      <c r="C120"/>
      <c r="D120"/>
      <c r="E120"/>
      <c r="G120" s="414"/>
      <c r="H120" s="414"/>
      <c r="I120" s="424"/>
      <c r="J120" s="462"/>
      <c r="K120" s="414" t="s">
        <v>464</v>
      </c>
      <c r="L120" s="565" t="e">
        <f>I23</f>
        <v>#REF!</v>
      </c>
      <c r="M120" s="566" t="e">
        <f>#REF!</f>
        <v>#REF!</v>
      </c>
      <c r="N120" s="567" t="e">
        <f t="shared" ref="N120:N121" si="4">SUM(L120:M120)</f>
        <v>#REF!</v>
      </c>
    </row>
    <row r="121" spans="1:18" ht="13.5" thickBot="1">
      <c r="A121"/>
      <c r="B121"/>
      <c r="C121"/>
      <c r="D121"/>
      <c r="E121"/>
      <c r="G121" s="416"/>
      <c r="H121" s="415"/>
      <c r="I121" s="462"/>
      <c r="J121" s="462"/>
      <c r="K121" s="414" t="s">
        <v>465</v>
      </c>
      <c r="L121" s="562">
        <f>I24</f>
        <v>0</v>
      </c>
      <c r="M121" s="563" t="e">
        <f>#REF!</f>
        <v>#REF!</v>
      </c>
      <c r="N121" s="564" t="e">
        <f t="shared" si="4"/>
        <v>#REF!</v>
      </c>
    </row>
    <row r="122" spans="1:18">
      <c r="A122"/>
      <c r="B122"/>
      <c r="C122"/>
      <c r="D122"/>
      <c r="E122"/>
      <c r="G122" s="414"/>
      <c r="H122" s="414"/>
      <c r="I122" s="419"/>
      <c r="J122" s="462"/>
      <c r="L122" s="415" t="s">
        <v>500</v>
      </c>
      <c r="M122" s="415" t="s">
        <v>500</v>
      </c>
      <c r="N122" s="415"/>
      <c r="O122" s="415" t="s">
        <v>501</v>
      </c>
      <c r="P122" s="415" t="s">
        <v>501</v>
      </c>
      <c r="Q122" s="415"/>
      <c r="R122" s="415" t="s">
        <v>502</v>
      </c>
    </row>
    <row r="123" spans="1:18" ht="13.5" thickBot="1">
      <c r="A123"/>
      <c r="B123"/>
      <c r="C123"/>
      <c r="D123"/>
      <c r="E123"/>
      <c r="G123" s="414"/>
      <c r="H123" s="414"/>
      <c r="I123" s="419"/>
      <c r="J123" s="462"/>
      <c r="K123" s="512" t="s">
        <v>488</v>
      </c>
      <c r="L123" s="478" t="s">
        <v>134</v>
      </c>
      <c r="M123" s="478" t="s">
        <v>133</v>
      </c>
      <c r="N123" s="478" t="s">
        <v>88</v>
      </c>
      <c r="O123" s="478" t="s">
        <v>134</v>
      </c>
      <c r="P123" s="478" t="s">
        <v>133</v>
      </c>
      <c r="Q123" s="478" t="s">
        <v>88</v>
      </c>
      <c r="R123" s="524" t="s">
        <v>122</v>
      </c>
    </row>
    <row r="124" spans="1:18">
      <c r="A124"/>
      <c r="B124"/>
      <c r="C124"/>
      <c r="D124"/>
      <c r="E124"/>
      <c r="G124" s="414"/>
      <c r="H124" s="414"/>
      <c r="I124" s="419"/>
      <c r="J124" s="462"/>
      <c r="K124" s="308" t="s">
        <v>341</v>
      </c>
      <c r="L124" s="479">
        <v>16618239.52</v>
      </c>
      <c r="M124" s="479">
        <v>16437512.75</v>
      </c>
      <c r="N124" s="479">
        <f>L124+M124</f>
        <v>33055752.27</v>
      </c>
      <c r="O124" s="479">
        <v>16669791</v>
      </c>
      <c r="P124" s="479">
        <v>16669791</v>
      </c>
      <c r="Q124" s="479">
        <f>O124+P124</f>
        <v>33339582</v>
      </c>
      <c r="R124" s="479">
        <f t="shared" ref="R124:R130" si="5">N124-Q124</f>
        <v>-283829.73000000045</v>
      </c>
    </row>
    <row r="125" spans="1:18">
      <c r="A125"/>
      <c r="B125"/>
      <c r="C125"/>
      <c r="D125"/>
      <c r="E125"/>
      <c r="G125" s="1019"/>
      <c r="H125" s="1020"/>
      <c r="I125" s="1020"/>
      <c r="J125" s="1020"/>
      <c r="K125" s="308" t="s">
        <v>342</v>
      </c>
      <c r="L125" s="480">
        <v>25205916.640000001</v>
      </c>
      <c r="M125" s="480">
        <v>25038297.390000001</v>
      </c>
      <c r="N125" s="480">
        <f t="shared" ref="N125:N130" si="6">L125+M125</f>
        <v>50244214.030000001</v>
      </c>
      <c r="O125" s="480">
        <v>22550118</v>
      </c>
      <c r="P125" s="480">
        <v>22550118</v>
      </c>
      <c r="Q125" s="480">
        <f t="shared" ref="Q125:Q130" si="7">O125+P125</f>
        <v>45100236</v>
      </c>
      <c r="R125" s="480">
        <f t="shared" si="5"/>
        <v>5143978.0300000012</v>
      </c>
    </row>
    <row r="126" spans="1:18">
      <c r="A126"/>
      <c r="B126"/>
      <c r="C126"/>
      <c r="D126"/>
      <c r="E126"/>
      <c r="G126" s="1020"/>
      <c r="H126" s="1020"/>
      <c r="I126" s="1020"/>
      <c r="J126" s="1020"/>
      <c r="K126" s="308" t="s">
        <v>99</v>
      </c>
      <c r="L126" s="480">
        <v>0</v>
      </c>
      <c r="M126" s="480">
        <v>0</v>
      </c>
      <c r="N126" s="480">
        <f t="shared" si="6"/>
        <v>0</v>
      </c>
      <c r="O126" s="480"/>
      <c r="P126" s="480"/>
      <c r="Q126" s="480">
        <f t="shared" si="7"/>
        <v>0</v>
      </c>
      <c r="R126" s="480">
        <f t="shared" si="5"/>
        <v>0</v>
      </c>
    </row>
    <row r="127" spans="1:18">
      <c r="A127"/>
      <c r="B127"/>
      <c r="C127"/>
      <c r="D127"/>
      <c r="E127"/>
      <c r="G127" s="1020"/>
      <c r="H127" s="1020"/>
      <c r="I127" s="1020"/>
      <c r="J127" s="1020"/>
      <c r="K127" s="308" t="s">
        <v>139</v>
      </c>
      <c r="L127" s="480">
        <v>-445444.26822702214</v>
      </c>
      <c r="M127" s="480">
        <v>-445444.26822702214</v>
      </c>
      <c r="N127" s="480">
        <f t="shared" si="6"/>
        <v>-890888.53645404428</v>
      </c>
      <c r="O127" s="480">
        <f>77987-439311</f>
        <v>-361324</v>
      </c>
      <c r="P127" s="480">
        <f>77987-438705</f>
        <v>-360718</v>
      </c>
      <c r="Q127" s="480">
        <f t="shared" si="7"/>
        <v>-722042</v>
      </c>
      <c r="R127" s="480">
        <f t="shared" si="5"/>
        <v>-168846.53645404428</v>
      </c>
    </row>
    <row r="128" spans="1:18">
      <c r="G128" s="1020"/>
      <c r="H128" s="1020"/>
      <c r="I128" s="1020"/>
      <c r="J128" s="1020"/>
      <c r="K128" s="308" t="s">
        <v>140</v>
      </c>
      <c r="L128" s="480">
        <v>3070331.64</v>
      </c>
      <c r="M128" s="480">
        <v>2742107.21</v>
      </c>
      <c r="N128" s="480">
        <f t="shared" si="6"/>
        <v>5812438.8499999996</v>
      </c>
      <c r="O128" s="480">
        <v>2796760</v>
      </c>
      <c r="P128" s="480">
        <v>3079631</v>
      </c>
      <c r="Q128" s="480">
        <f t="shared" si="7"/>
        <v>5876391</v>
      </c>
      <c r="R128" s="480">
        <f t="shared" si="5"/>
        <v>-63952.150000000373</v>
      </c>
    </row>
    <row r="129" spans="11:18">
      <c r="K129" s="308" t="s">
        <v>141</v>
      </c>
      <c r="L129" s="480">
        <v>2203511.87</v>
      </c>
      <c r="M129" s="480">
        <v>2270836.0299999998</v>
      </c>
      <c r="N129" s="480">
        <f t="shared" si="6"/>
        <v>4474347.9000000004</v>
      </c>
      <c r="O129" s="480">
        <v>1864767</v>
      </c>
      <c r="P129" s="480">
        <v>1662581</v>
      </c>
      <c r="Q129" s="480">
        <f t="shared" si="7"/>
        <v>3527348</v>
      </c>
      <c r="R129" s="480">
        <f t="shared" si="5"/>
        <v>946999.90000000037</v>
      </c>
    </row>
    <row r="130" spans="11:18">
      <c r="K130" s="308" t="s">
        <v>142</v>
      </c>
      <c r="L130" s="480">
        <v>-578808.68000000005</v>
      </c>
      <c r="M130" s="480">
        <v>-329135.21999999997</v>
      </c>
      <c r="N130" s="480">
        <f t="shared" si="6"/>
        <v>-907943.9</v>
      </c>
      <c r="O130" s="480">
        <v>-173824</v>
      </c>
      <c r="P130" s="480">
        <v>-226444</v>
      </c>
      <c r="Q130" s="480">
        <f t="shared" si="7"/>
        <v>-400268</v>
      </c>
      <c r="R130" s="480">
        <f t="shared" si="5"/>
        <v>-507675.9</v>
      </c>
    </row>
    <row r="131" spans="11:18">
      <c r="K131" s="316" t="s">
        <v>475</v>
      </c>
      <c r="L131" s="481">
        <f>SUM(L124:L130)</f>
        <v>46073746.721772969</v>
      </c>
      <c r="M131" s="481">
        <f t="shared" ref="M131" si="8">SUM(M124:M130)</f>
        <v>45714173.891772978</v>
      </c>
      <c r="N131" s="481" t="e">
        <f>SUM(N121:P127)</f>
        <v>#REF!</v>
      </c>
      <c r="O131" s="481">
        <f>SUM(O124:P130)</f>
        <v>86721247</v>
      </c>
      <c r="P131" s="481">
        <f>SUM(P124:P130)</f>
        <v>43374959</v>
      </c>
      <c r="Q131" s="481">
        <f>SUM(Q124:Q130)</f>
        <v>86721247</v>
      </c>
      <c r="R131" s="481">
        <f>SUM(R124:R130)</f>
        <v>5066673.6135459561</v>
      </c>
    </row>
    <row r="132" spans="11:18">
      <c r="K132" s="378" t="s">
        <v>182</v>
      </c>
      <c r="L132" s="482">
        <v>0.9797032</v>
      </c>
      <c r="M132" s="482">
        <v>0.9797032</v>
      </c>
      <c r="N132" s="482"/>
      <c r="O132" s="482">
        <v>0.9797032</v>
      </c>
      <c r="P132" s="482">
        <v>0.9797032</v>
      </c>
    </row>
    <row r="133" spans="11:18">
      <c r="K133" s="389" t="s">
        <v>476</v>
      </c>
      <c r="L133" s="484">
        <v>45138597.099310488</v>
      </c>
      <c r="M133" s="484">
        <v>44786322.447126403</v>
      </c>
      <c r="N133" s="484">
        <f t="shared" ref="N133" si="9">L133+M133</f>
        <v>89924919.546436891</v>
      </c>
      <c r="O133" s="484">
        <f>O131*O132</f>
        <v>84961083.193890393</v>
      </c>
      <c r="P133" s="484">
        <f>P131*P132</f>
        <v>42494586.1321688</v>
      </c>
      <c r="Q133" s="484">
        <f>O133+P133</f>
        <v>127455669.32605919</v>
      </c>
      <c r="R133" s="484">
        <f>N133-Q133</f>
        <v>-37530749.779622301</v>
      </c>
    </row>
    <row r="134" spans="11:18">
      <c r="K134" s="471"/>
      <c r="L134" s="480"/>
      <c r="M134" s="480"/>
      <c r="N134" s="480"/>
      <c r="O134" s="480"/>
      <c r="P134" s="480"/>
      <c r="Q134" s="480"/>
      <c r="R134" s="480"/>
    </row>
    <row r="135" spans="11:18">
      <c r="K135" s="389" t="s">
        <v>126</v>
      </c>
      <c r="L135" s="480">
        <v>14229198.630000001</v>
      </c>
      <c r="M135" s="480">
        <v>12249674.02</v>
      </c>
      <c r="N135" s="480">
        <f t="shared" ref="N135" si="10">L135+M135</f>
        <v>26478872.649999999</v>
      </c>
      <c r="O135" s="480">
        <f>L135</f>
        <v>14229198.630000001</v>
      </c>
      <c r="P135" s="480">
        <f>M135</f>
        <v>12249674.02</v>
      </c>
      <c r="Q135" s="480">
        <f>O135+P135</f>
        <v>26478872.649999999</v>
      </c>
      <c r="R135" s="480">
        <f>N135-Q135</f>
        <v>0</v>
      </c>
    </row>
    <row r="136" spans="11:18">
      <c r="L136" s="489"/>
      <c r="M136" s="489"/>
      <c r="N136" s="489"/>
      <c r="O136" s="489"/>
      <c r="P136" s="489"/>
      <c r="Q136" s="489"/>
      <c r="R136" s="489"/>
    </row>
    <row r="137" spans="11:18" ht="13.5" thickBot="1">
      <c r="K137" s="438" t="s">
        <v>104</v>
      </c>
      <c r="L137" s="486">
        <f>L133+L135</f>
        <v>59367795.72931049</v>
      </c>
      <c r="M137" s="486">
        <f t="shared" ref="M137:N137" si="11">M133+M135</f>
        <v>57035996.467126399</v>
      </c>
      <c r="N137" s="486">
        <f t="shared" si="11"/>
        <v>116403792.19643688</v>
      </c>
      <c r="O137" s="486">
        <f>O133+O135</f>
        <v>99190281.823890388</v>
      </c>
      <c r="P137" s="486">
        <f>P133+P135</f>
        <v>54744260.152168795</v>
      </c>
      <c r="Q137" s="486">
        <f>Q133+Q135</f>
        <v>153934541.9760592</v>
      </c>
      <c r="R137" s="486">
        <f>N137-Q137</f>
        <v>-37530749.779622316</v>
      </c>
    </row>
  </sheetData>
  <mergeCells count="17">
    <mergeCell ref="G96:J99"/>
    <mergeCell ref="A102:E102"/>
    <mergeCell ref="H104:H105"/>
    <mergeCell ref="H106:H107"/>
    <mergeCell ref="G125:J128"/>
    <mergeCell ref="A85:E85"/>
    <mergeCell ref="A3:E3"/>
    <mergeCell ref="G14:J17"/>
    <mergeCell ref="A20:E20"/>
    <mergeCell ref="A33:E33"/>
    <mergeCell ref="G44:J47"/>
    <mergeCell ref="A51:E51"/>
    <mergeCell ref="H53:H54"/>
    <mergeCell ref="H55:H56"/>
    <mergeCell ref="A73:E73"/>
    <mergeCell ref="H75:H76"/>
    <mergeCell ref="H77:H78"/>
  </mergeCells>
  <printOptions horizontalCentered="1"/>
  <pageMargins left="0.45" right="0.45" top="0.75" bottom="0.75" header="0.3" footer="0.3"/>
  <pageSetup paperSize="5" scale="75" orientation="landscape" r:id="rId1"/>
  <headerFooter>
    <oddHeader xml:space="preserve">&amp;CMonthly P/L and BS Variances
</oddHeader>
    <oddFooter>&amp;CCapacity&amp;RPage &amp;P of &amp;N</oddFooter>
  </headerFooter>
  <rowBreaks count="2" manualBreakCount="2">
    <brk id="29" max="16383" man="1"/>
    <brk id="8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indexed="50"/>
    <pageSetUpPr fitToPage="1"/>
  </sheetPr>
  <dimension ref="A1:S745"/>
  <sheetViews>
    <sheetView workbookViewId="0">
      <selection activeCell="B49" sqref="B49"/>
    </sheetView>
  </sheetViews>
  <sheetFormatPr defaultColWidth="10.6640625" defaultRowHeight="12.75"/>
  <cols>
    <col min="1" max="1" width="7.6640625" style="230" customWidth="1"/>
    <col min="2" max="2" width="59.6640625" style="230" customWidth="1"/>
    <col min="3" max="3" width="16.1640625" style="230" customWidth="1"/>
    <col min="4" max="4" width="16.33203125" style="230" customWidth="1"/>
    <col min="5" max="5" width="14" style="230" customWidth="1"/>
    <col min="6" max="6" width="12.1640625" style="230" bestFit="1" customWidth="1"/>
    <col min="7" max="16384" width="10.6640625" style="230"/>
  </cols>
  <sheetData>
    <row r="1" spans="1:8">
      <c r="A1" s="1029" t="s">
        <v>8</v>
      </c>
      <c r="B1" s="1029"/>
      <c r="C1" s="1029"/>
      <c r="D1" s="1029"/>
      <c r="E1" s="1029"/>
      <c r="F1" s="229"/>
      <c r="G1" s="229"/>
    </row>
    <row r="2" spans="1:8">
      <c r="A2" s="1029" t="s">
        <v>72</v>
      </c>
      <c r="B2" s="1029"/>
      <c r="C2" s="1029"/>
      <c r="D2" s="1029"/>
      <c r="E2" s="1029"/>
      <c r="F2" s="229"/>
      <c r="G2" s="229"/>
    </row>
    <row r="3" spans="1:8">
      <c r="A3" s="1030" t="s">
        <v>183</v>
      </c>
      <c r="B3" s="1030"/>
      <c r="C3" s="1030"/>
      <c r="D3" s="1030"/>
      <c r="E3" s="1030"/>
      <c r="F3" s="229"/>
      <c r="G3" s="231"/>
    </row>
    <row r="4" spans="1:8">
      <c r="A4" s="1031" t="s">
        <v>771</v>
      </c>
      <c r="B4" s="1030"/>
      <c r="C4" s="1030"/>
      <c r="D4" s="1030"/>
      <c r="E4" s="1030"/>
      <c r="F4" s="229"/>
      <c r="G4" s="231"/>
    </row>
    <row r="5" spans="1:8">
      <c r="A5" s="232"/>
      <c r="B5" s="233"/>
      <c r="C5" s="233"/>
      <c r="D5" s="229"/>
      <c r="E5" s="229"/>
      <c r="F5" s="229"/>
      <c r="G5" s="229"/>
    </row>
    <row r="6" spans="1:8">
      <c r="A6" s="232"/>
      <c r="B6" s="233"/>
      <c r="C6" s="233"/>
      <c r="D6" s="229"/>
      <c r="E6" s="229"/>
      <c r="F6" s="229"/>
      <c r="G6" s="229"/>
    </row>
    <row r="7" spans="1:8">
      <c r="A7" s="232"/>
      <c r="B7" s="233"/>
      <c r="C7" s="233"/>
      <c r="D7" s="229"/>
      <c r="E7" s="229"/>
      <c r="F7" s="229"/>
      <c r="G7" s="229"/>
    </row>
    <row r="8" spans="1:8">
      <c r="A8" s="232"/>
      <c r="B8" s="233"/>
      <c r="C8" s="233"/>
      <c r="D8" s="229"/>
      <c r="E8" s="229"/>
      <c r="F8" s="229"/>
      <c r="G8" s="229"/>
    </row>
    <row r="9" spans="1:8">
      <c r="A9" s="232"/>
      <c r="B9" s="233"/>
      <c r="C9" s="233"/>
      <c r="D9" s="229"/>
      <c r="E9" s="229"/>
      <c r="F9" s="229"/>
      <c r="G9" s="229"/>
    </row>
    <row r="10" spans="1:8">
      <c r="A10" s="232"/>
      <c r="B10" s="233"/>
      <c r="C10" s="233"/>
      <c r="D10" s="229"/>
      <c r="E10" s="234"/>
      <c r="F10" s="229"/>
      <c r="G10" s="229"/>
    </row>
    <row r="11" spans="1:8">
      <c r="A11" s="235" t="s">
        <v>79</v>
      </c>
      <c r="B11" s="236" t="s">
        <v>184</v>
      </c>
      <c r="C11" s="237"/>
      <c r="D11" s="229"/>
      <c r="E11" s="229"/>
      <c r="F11" s="229"/>
      <c r="G11" s="229"/>
    </row>
    <row r="12" spans="1:8">
      <c r="A12" s="232"/>
      <c r="B12" s="537" t="s">
        <v>772</v>
      </c>
      <c r="C12" s="231"/>
      <c r="D12" s="238"/>
      <c r="E12" s="234" t="e">
        <f>+TRUE_UP!T60+TRUE_UP!T62</f>
        <v>#REF!</v>
      </c>
      <c r="F12" s="229"/>
      <c r="G12" s="229"/>
    </row>
    <row r="13" spans="1:8">
      <c r="A13" s="232"/>
      <c r="B13" s="233"/>
      <c r="C13" s="231"/>
      <c r="D13" s="229"/>
      <c r="E13" s="233"/>
      <c r="F13" s="229"/>
      <c r="G13" s="229"/>
    </row>
    <row r="14" spans="1:8">
      <c r="A14" s="235" t="s">
        <v>80</v>
      </c>
      <c r="B14" s="239" t="s">
        <v>204</v>
      </c>
      <c r="C14" s="231"/>
      <c r="D14" s="229"/>
      <c r="E14" s="233">
        <v>9639909</v>
      </c>
      <c r="F14" s="229"/>
      <c r="G14" s="229"/>
    </row>
    <row r="15" spans="1:8">
      <c r="A15" s="240"/>
      <c r="B15" s="241"/>
      <c r="C15" s="231"/>
      <c r="D15" s="229"/>
      <c r="E15" s="241"/>
      <c r="F15" s="229"/>
      <c r="G15" s="229"/>
    </row>
    <row r="16" spans="1:8" ht="13.5" thickBot="1">
      <c r="A16" s="235" t="s">
        <v>81</v>
      </c>
      <c r="B16" s="538" t="s">
        <v>773</v>
      </c>
      <c r="C16" s="231"/>
      <c r="D16" s="229"/>
      <c r="E16" s="242" t="e">
        <f>E12-E14</f>
        <v>#REF!</v>
      </c>
      <c r="H16" s="243"/>
    </row>
    <row r="17" spans="1:9" ht="13.5" thickTop="1">
      <c r="A17" s="232"/>
      <c r="B17" s="233"/>
      <c r="C17" s="233"/>
      <c r="D17" s="229"/>
      <c r="E17" s="229"/>
      <c r="F17" s="229"/>
      <c r="G17" s="229"/>
    </row>
    <row r="18" spans="1:9">
      <c r="A18" s="244"/>
      <c r="B18" s="239" t="s">
        <v>185</v>
      </c>
      <c r="C18" s="233"/>
      <c r="D18" s="229"/>
      <c r="E18" s="229"/>
      <c r="F18" s="229"/>
      <c r="G18" s="229"/>
    </row>
    <row r="19" spans="1:9">
      <c r="A19" s="244"/>
      <c r="B19" s="244"/>
      <c r="C19" s="233"/>
      <c r="D19" s="229"/>
      <c r="E19" s="229"/>
      <c r="F19" s="229"/>
      <c r="G19" s="229"/>
    </row>
    <row r="20" spans="1:9">
      <c r="A20" s="293" t="s">
        <v>186</v>
      </c>
      <c r="B20" s="328" t="s">
        <v>779</v>
      </c>
      <c r="C20" s="233"/>
      <c r="D20" s="229"/>
      <c r="E20" s="229"/>
      <c r="F20" s="229"/>
      <c r="G20" s="229"/>
    </row>
    <row r="21" spans="1:9">
      <c r="A21" s="246"/>
      <c r="B21" s="247"/>
      <c r="C21" s="233"/>
      <c r="D21" s="229"/>
      <c r="E21" s="229"/>
      <c r="F21" s="229"/>
      <c r="G21" s="229"/>
    </row>
    <row r="22" spans="1:9" ht="13.5" thickBot="1">
      <c r="A22" s="231"/>
      <c r="B22" s="248"/>
      <c r="C22" s="248"/>
      <c r="D22" s="248"/>
      <c r="E22" s="248"/>
      <c r="F22" s="248"/>
      <c r="G22" s="248"/>
      <c r="H22" s="249"/>
    </row>
    <row r="23" spans="1:9" ht="13.5" thickTop="1">
      <c r="A23" s="250"/>
      <c r="B23" s="539" t="s">
        <v>780</v>
      </c>
      <c r="C23" s="251"/>
      <c r="D23" s="251"/>
      <c r="E23" s="252"/>
      <c r="F23" s="248"/>
      <c r="G23" s="248"/>
      <c r="H23" s="253"/>
    </row>
    <row r="24" spans="1:9">
      <c r="A24" s="254"/>
      <c r="B24" s="322" t="s">
        <v>781</v>
      </c>
      <c r="C24" s="256"/>
      <c r="D24" s="248"/>
      <c r="E24" s="257" t="e">
        <f>E16</f>
        <v>#REF!</v>
      </c>
      <c r="F24" s="248"/>
      <c r="G24" s="231"/>
      <c r="H24" s="727"/>
      <c r="I24" s="727"/>
    </row>
    <row r="25" spans="1:9">
      <c r="A25" s="254"/>
      <c r="B25" s="248"/>
      <c r="C25" s="248"/>
      <c r="D25" s="248"/>
      <c r="E25" s="327"/>
      <c r="F25" s="248"/>
      <c r="G25" s="231"/>
    </row>
    <row r="26" spans="1:9">
      <c r="A26" s="254"/>
      <c r="B26" s="322" t="s">
        <v>782</v>
      </c>
      <c r="C26" s="248"/>
      <c r="D26" s="289" t="s">
        <v>186</v>
      </c>
      <c r="E26" s="258">
        <f>E39</f>
        <v>15578733</v>
      </c>
      <c r="F26" s="248"/>
      <c r="G26" s="231"/>
    </row>
    <row r="27" spans="1:9">
      <c r="A27" s="254"/>
      <c r="B27" s="248"/>
      <c r="C27" s="259"/>
      <c r="D27" s="289"/>
      <c r="E27" s="260"/>
      <c r="F27" s="231"/>
      <c r="G27" s="231"/>
    </row>
    <row r="28" spans="1:9">
      <c r="A28" s="254"/>
      <c r="B28" s="231"/>
      <c r="C28" s="231"/>
      <c r="D28" s="290"/>
      <c r="E28" s="261" t="e">
        <f>E24+E26</f>
        <v>#REF!</v>
      </c>
      <c r="F28" s="231"/>
      <c r="G28" s="231"/>
    </row>
    <row r="29" spans="1:9">
      <c r="A29" s="254"/>
      <c r="B29" s="255"/>
      <c r="C29" s="248"/>
      <c r="D29" s="289"/>
      <c r="E29" s="262"/>
      <c r="F29" s="231"/>
      <c r="G29" s="231"/>
    </row>
    <row r="30" spans="1:9">
      <c r="A30" s="254"/>
      <c r="B30" s="322" t="s">
        <v>776</v>
      </c>
      <c r="C30" s="248"/>
      <c r="D30" s="289"/>
      <c r="E30" s="258">
        <v>23165314.27</v>
      </c>
      <c r="F30" s="231"/>
      <c r="G30" s="231"/>
    </row>
    <row r="31" spans="1:9">
      <c r="A31" s="254"/>
      <c r="B31" s="255"/>
      <c r="C31" s="248"/>
      <c r="D31" s="289"/>
      <c r="E31" s="262"/>
      <c r="F31" s="231"/>
      <c r="G31" s="231"/>
    </row>
    <row r="32" spans="1:9">
      <c r="A32" s="254"/>
      <c r="B32" s="263" t="s">
        <v>122</v>
      </c>
      <c r="C32" s="248"/>
      <c r="D32" s="289"/>
      <c r="E32" s="261" t="e">
        <f>E30-E28</f>
        <v>#REF!</v>
      </c>
      <c r="F32" s="231"/>
      <c r="G32" s="231"/>
    </row>
    <row r="33" spans="1:8">
      <c r="A33" s="254"/>
      <c r="B33" s="231"/>
      <c r="C33" s="248"/>
      <c r="D33" s="289"/>
      <c r="E33" s="262"/>
      <c r="F33" s="231"/>
      <c r="G33" s="231"/>
    </row>
    <row r="34" spans="1:8">
      <c r="A34" s="254"/>
      <c r="B34" s="248"/>
      <c r="C34" s="248"/>
      <c r="D34" s="289"/>
      <c r="E34" s="264"/>
      <c r="F34" s="248"/>
      <c r="G34" s="231"/>
    </row>
    <row r="35" spans="1:8">
      <c r="A35" s="254"/>
      <c r="B35" s="325" t="s">
        <v>774</v>
      </c>
      <c r="C35" s="248"/>
      <c r="D35" s="289" t="s">
        <v>186</v>
      </c>
      <c r="E35" s="262">
        <v>5938824</v>
      </c>
      <c r="F35" s="248"/>
      <c r="G35" s="231"/>
    </row>
    <row r="36" spans="1:8">
      <c r="A36" s="254"/>
      <c r="B36" s="248"/>
      <c r="C36" s="248"/>
      <c r="D36" s="289"/>
      <c r="E36" s="264"/>
      <c r="F36" s="248"/>
      <c r="G36" s="231"/>
    </row>
    <row r="37" spans="1:8">
      <c r="A37" s="254"/>
      <c r="B37" s="325" t="s">
        <v>775</v>
      </c>
      <c r="C37" s="248"/>
      <c r="D37" s="289" t="s">
        <v>186</v>
      </c>
      <c r="E37" s="258">
        <f>E14</f>
        <v>9639909</v>
      </c>
      <c r="F37" s="248"/>
      <c r="G37" s="231"/>
    </row>
    <row r="38" spans="1:8">
      <c r="A38" s="254"/>
      <c r="B38" s="265"/>
      <c r="C38" s="265"/>
      <c r="D38" s="291"/>
      <c r="E38" s="266"/>
      <c r="F38" s="265"/>
      <c r="G38" s="231"/>
    </row>
    <row r="39" spans="1:8" ht="13.5" thickBot="1">
      <c r="A39" s="254"/>
      <c r="B39" s="248" t="s">
        <v>5</v>
      </c>
      <c r="C39" s="259"/>
      <c r="D39" s="292"/>
      <c r="E39" s="267">
        <f>E35+E37</f>
        <v>15578733</v>
      </c>
      <c r="F39" s="259"/>
      <c r="G39" s="231"/>
    </row>
    <row r="40" spans="1:8" ht="13.5" thickTop="1">
      <c r="A40" s="254"/>
      <c r="B40" s="259"/>
      <c r="C40" s="259"/>
      <c r="D40" s="259"/>
      <c r="E40" s="268"/>
      <c r="F40" s="259"/>
      <c r="G40" s="259"/>
      <c r="H40" s="269"/>
    </row>
    <row r="41" spans="1:8">
      <c r="A41" s="294" t="s">
        <v>186</v>
      </c>
      <c r="B41" s="245" t="str">
        <f>B20</f>
        <v>Approved  in  FPSC Order No. PSC-16-0547-FOF-EI  dated December 5, 2016</v>
      </c>
      <c r="C41" s="256"/>
      <c r="D41" s="270"/>
      <c r="E41" s="271"/>
      <c r="F41" s="270"/>
      <c r="G41" s="270"/>
      <c r="H41" s="253"/>
    </row>
    <row r="42" spans="1:8">
      <c r="A42" s="254"/>
      <c r="B42" s="259"/>
      <c r="C42" s="259"/>
      <c r="D42" s="259"/>
      <c r="E42" s="268"/>
      <c r="F42" s="272"/>
      <c r="G42" s="272"/>
      <c r="H42" s="273"/>
    </row>
    <row r="43" spans="1:8" ht="13.5" thickBot="1">
      <c r="A43" s="274"/>
      <c r="B43" s="275"/>
      <c r="C43" s="275"/>
      <c r="D43" s="275"/>
      <c r="E43" s="276"/>
      <c r="F43" s="231"/>
      <c r="G43" s="231"/>
    </row>
    <row r="44" spans="1:8" ht="14.25" thickTop="1" thickBot="1">
      <c r="A44" s="231"/>
      <c r="B44" s="231"/>
      <c r="C44" s="231"/>
      <c r="D44" s="231"/>
      <c r="E44" s="231"/>
      <c r="F44" s="231"/>
      <c r="G44" s="231"/>
    </row>
    <row r="45" spans="1:8" ht="13.5" thickTop="1">
      <c r="A45" s="277"/>
      <c r="B45" s="251" t="s">
        <v>187</v>
      </c>
      <c r="C45" s="251"/>
      <c r="D45" s="251"/>
      <c r="E45" s="252"/>
      <c r="F45" s="231"/>
      <c r="G45" s="231"/>
    </row>
    <row r="46" spans="1:8">
      <c r="A46" s="278"/>
      <c r="B46" s="325" t="s">
        <v>783</v>
      </c>
      <c r="C46" s="248"/>
      <c r="D46" s="248"/>
      <c r="E46" s="257" t="e">
        <f>E16</f>
        <v>#REF!</v>
      </c>
      <c r="F46" s="231"/>
      <c r="G46" s="231"/>
    </row>
    <row r="47" spans="1:8">
      <c r="A47" s="278"/>
      <c r="B47" s="326" t="s">
        <v>777</v>
      </c>
      <c r="C47" s="248"/>
      <c r="D47" s="248"/>
      <c r="E47" s="258">
        <f>E35</f>
        <v>5938824</v>
      </c>
      <c r="F47" s="231"/>
      <c r="G47" s="231"/>
    </row>
    <row r="48" spans="1:8">
      <c r="A48" s="278"/>
      <c r="B48" s="326" t="s">
        <v>784</v>
      </c>
      <c r="C48" s="248"/>
      <c r="D48" s="248"/>
      <c r="E48" s="279">
        <f>E37</f>
        <v>9639909</v>
      </c>
      <c r="F48" s="231"/>
      <c r="G48" s="231"/>
    </row>
    <row r="49" spans="1:7" ht="13.5" thickBot="1">
      <c r="A49" s="278"/>
      <c r="B49" s="325" t="s">
        <v>778</v>
      </c>
      <c r="C49" s="248"/>
      <c r="D49" s="248"/>
      <c r="E49" s="267" t="e">
        <f>SUM(E46:E48)</f>
        <v>#REF!</v>
      </c>
      <c r="F49" s="231"/>
      <c r="G49" s="231"/>
    </row>
    <row r="50" spans="1:7" ht="14.25" thickTop="1" thickBot="1">
      <c r="A50" s="280"/>
      <c r="B50" s="281"/>
      <c r="C50" s="281"/>
      <c r="D50" s="281"/>
      <c r="E50" s="282"/>
      <c r="F50" s="231"/>
      <c r="G50" s="231"/>
    </row>
    <row r="51" spans="1:7" ht="13.5" thickTop="1">
      <c r="A51" s="231"/>
      <c r="B51" s="231"/>
      <c r="C51" s="231"/>
      <c r="D51" s="231"/>
      <c r="E51" s="231"/>
      <c r="F51" s="231"/>
      <c r="G51" s="231"/>
    </row>
    <row r="52" spans="1:7">
      <c r="A52" s="231"/>
      <c r="B52" s="231"/>
      <c r="C52" s="231"/>
      <c r="D52" s="231"/>
      <c r="E52" s="231"/>
      <c r="F52" s="231"/>
      <c r="G52" s="231"/>
    </row>
    <row r="53" spans="1:7">
      <c r="A53" s="231"/>
      <c r="B53" s="231"/>
      <c r="C53" s="231"/>
      <c r="D53" s="231"/>
      <c r="E53" s="231"/>
      <c r="F53" s="231"/>
      <c r="G53" s="231"/>
    </row>
    <row r="54" spans="1:7">
      <c r="A54" s="231"/>
      <c r="B54" s="231"/>
      <c r="C54" s="231"/>
      <c r="D54" s="231"/>
      <c r="E54" s="231"/>
      <c r="F54" s="231"/>
      <c r="G54" s="231"/>
    </row>
    <row r="55" spans="1:7">
      <c r="A55" s="231"/>
      <c r="B55" s="231"/>
      <c r="C55" s="231"/>
      <c r="D55" s="231"/>
      <c r="E55" s="231"/>
      <c r="F55" s="231"/>
      <c r="G55" s="231"/>
    </row>
    <row r="56" spans="1:7">
      <c r="A56" s="231"/>
      <c r="B56" s="231"/>
      <c r="C56" s="231"/>
      <c r="D56" s="231"/>
      <c r="E56" s="231"/>
      <c r="F56" s="231"/>
      <c r="G56" s="231"/>
    </row>
    <row r="57" spans="1:7">
      <c r="A57" s="231"/>
      <c r="B57" s="231"/>
      <c r="C57" s="231"/>
      <c r="D57" s="231"/>
      <c r="E57" s="231"/>
      <c r="F57" s="231"/>
      <c r="G57" s="231"/>
    </row>
    <row r="58" spans="1:7">
      <c r="A58" s="231"/>
      <c r="B58" s="231"/>
      <c r="C58" s="231"/>
      <c r="D58" s="231"/>
      <c r="E58" s="231"/>
      <c r="F58" s="231"/>
      <c r="G58" s="231"/>
    </row>
    <row r="59" spans="1:7">
      <c r="A59" s="231"/>
      <c r="B59" s="231"/>
      <c r="C59" s="231"/>
      <c r="D59" s="231"/>
      <c r="E59" s="231"/>
      <c r="F59" s="231"/>
      <c r="G59" s="231"/>
    </row>
    <row r="60" spans="1:7">
      <c r="A60" s="231"/>
      <c r="B60" s="231"/>
      <c r="C60" s="231"/>
      <c r="D60" s="231"/>
      <c r="E60" s="231"/>
      <c r="F60" s="231"/>
      <c r="G60" s="231"/>
    </row>
    <row r="61" spans="1:7">
      <c r="A61" s="231"/>
      <c r="B61" s="231"/>
      <c r="C61" s="231"/>
      <c r="D61" s="231"/>
      <c r="E61" s="231"/>
      <c r="F61" s="231"/>
      <c r="G61" s="231"/>
    </row>
    <row r="62" spans="1:7">
      <c r="A62" s="231"/>
      <c r="B62" s="231"/>
      <c r="C62" s="231"/>
      <c r="D62" s="231"/>
      <c r="E62" s="231"/>
      <c r="F62" s="231"/>
      <c r="G62" s="231"/>
    </row>
    <row r="63" spans="1:7">
      <c r="A63" s="231"/>
      <c r="B63" s="231"/>
      <c r="C63" s="231"/>
      <c r="D63" s="231"/>
      <c r="E63" s="231"/>
      <c r="F63" s="231"/>
      <c r="G63" s="231"/>
    </row>
    <row r="64" spans="1:7">
      <c r="A64" s="231"/>
      <c r="B64" s="231"/>
      <c r="C64" s="231"/>
      <c r="D64" s="231"/>
      <c r="E64" s="231"/>
      <c r="F64" s="231"/>
      <c r="G64" s="231"/>
    </row>
    <row r="65" spans="1:7">
      <c r="A65" s="231"/>
      <c r="B65" s="231"/>
      <c r="C65" s="231"/>
      <c r="D65" s="231"/>
      <c r="E65" s="231"/>
      <c r="F65" s="231"/>
      <c r="G65" s="231"/>
    </row>
    <row r="66" spans="1:7">
      <c r="A66" s="231"/>
      <c r="B66" s="231"/>
      <c r="C66" s="231"/>
      <c r="D66" s="231"/>
      <c r="E66" s="231"/>
      <c r="F66" s="231"/>
      <c r="G66" s="231"/>
    </row>
    <row r="67" spans="1:7">
      <c r="A67" s="231"/>
      <c r="B67" s="231"/>
      <c r="C67" s="231"/>
      <c r="D67" s="231"/>
      <c r="E67" s="231"/>
      <c r="F67" s="231"/>
      <c r="G67" s="231"/>
    </row>
    <row r="68" spans="1:7">
      <c r="A68" s="231"/>
      <c r="B68" s="231"/>
      <c r="C68" s="231"/>
      <c r="D68" s="231"/>
      <c r="E68" s="231"/>
      <c r="F68" s="231"/>
      <c r="G68" s="231"/>
    </row>
    <row r="69" spans="1:7">
      <c r="A69" s="231"/>
      <c r="B69" s="231"/>
      <c r="C69" s="231"/>
      <c r="D69" s="231"/>
      <c r="E69" s="231"/>
      <c r="F69" s="231"/>
      <c r="G69" s="231"/>
    </row>
    <row r="70" spans="1:7">
      <c r="A70" s="231"/>
      <c r="B70" s="231"/>
      <c r="C70" s="231"/>
      <c r="D70" s="231"/>
      <c r="E70" s="231"/>
      <c r="F70" s="231"/>
      <c r="G70" s="231"/>
    </row>
    <row r="71" spans="1:7">
      <c r="A71" s="231"/>
      <c r="B71" s="231"/>
      <c r="C71" s="231"/>
      <c r="D71" s="231"/>
      <c r="E71" s="231"/>
      <c r="F71" s="231"/>
      <c r="G71" s="231"/>
    </row>
    <row r="72" spans="1:7">
      <c r="A72" s="231"/>
      <c r="B72" s="231"/>
      <c r="C72" s="231"/>
      <c r="D72" s="231"/>
      <c r="E72" s="231"/>
      <c r="F72" s="231"/>
      <c r="G72" s="231"/>
    </row>
    <row r="73" spans="1:7">
      <c r="A73" s="231"/>
      <c r="B73" s="231"/>
      <c r="C73" s="231"/>
      <c r="D73" s="231"/>
      <c r="E73" s="231"/>
      <c r="F73" s="231"/>
      <c r="G73" s="231"/>
    </row>
    <row r="74" spans="1:7">
      <c r="A74" s="231"/>
      <c r="B74" s="231"/>
      <c r="C74" s="231"/>
      <c r="D74" s="231"/>
      <c r="E74" s="231"/>
      <c r="F74" s="231"/>
      <c r="G74" s="231"/>
    </row>
    <row r="75" spans="1:7">
      <c r="A75" s="231"/>
      <c r="B75" s="231"/>
      <c r="C75" s="231"/>
      <c r="D75" s="231"/>
      <c r="E75" s="231"/>
      <c r="F75" s="231"/>
      <c r="G75" s="231"/>
    </row>
    <row r="76" spans="1:7">
      <c r="A76" s="231"/>
      <c r="B76" s="231"/>
      <c r="C76" s="231"/>
      <c r="D76" s="231"/>
      <c r="E76" s="231"/>
      <c r="F76" s="231"/>
      <c r="G76" s="231"/>
    </row>
    <row r="77" spans="1:7">
      <c r="A77" s="231"/>
      <c r="B77" s="231"/>
      <c r="C77" s="231"/>
      <c r="D77" s="231"/>
      <c r="E77" s="231"/>
      <c r="F77" s="231"/>
      <c r="G77" s="231"/>
    </row>
    <row r="78" spans="1:7">
      <c r="A78" s="231"/>
      <c r="B78" s="231"/>
      <c r="C78" s="231"/>
      <c r="D78" s="231"/>
      <c r="E78" s="231"/>
      <c r="F78" s="231"/>
      <c r="G78" s="231"/>
    </row>
    <row r="79" spans="1:7">
      <c r="A79" s="231"/>
      <c r="B79" s="231"/>
      <c r="C79" s="231"/>
      <c r="D79" s="231"/>
      <c r="E79" s="231"/>
      <c r="F79" s="231"/>
      <c r="G79" s="231"/>
    </row>
    <row r="80" spans="1:7">
      <c r="A80" s="231"/>
      <c r="B80" s="231"/>
      <c r="C80" s="231"/>
      <c r="D80" s="231"/>
      <c r="E80" s="231"/>
      <c r="F80" s="231"/>
      <c r="G80" s="231"/>
    </row>
    <row r="81" spans="1:7">
      <c r="A81" s="231"/>
      <c r="B81" s="231"/>
      <c r="C81" s="231"/>
      <c r="D81" s="231"/>
      <c r="E81" s="231"/>
      <c r="F81" s="231"/>
      <c r="G81" s="231"/>
    </row>
    <row r="82" spans="1:7">
      <c r="A82" s="231"/>
      <c r="B82" s="231"/>
      <c r="C82" s="231"/>
      <c r="D82" s="231"/>
      <c r="E82" s="231"/>
      <c r="F82" s="231"/>
      <c r="G82" s="231"/>
    </row>
    <row r="83" spans="1:7">
      <c r="A83" s="231"/>
      <c r="B83" s="231"/>
      <c r="C83" s="231"/>
      <c r="D83" s="231"/>
      <c r="E83" s="231"/>
      <c r="F83" s="231"/>
      <c r="G83" s="231"/>
    </row>
    <row r="84" spans="1:7">
      <c r="A84" s="231"/>
      <c r="B84" s="231"/>
      <c r="C84" s="231"/>
      <c r="D84" s="231"/>
      <c r="E84" s="231"/>
      <c r="F84" s="231"/>
      <c r="G84" s="231"/>
    </row>
    <row r="85" spans="1:7">
      <c r="A85" s="231"/>
      <c r="B85" s="231"/>
      <c r="C85" s="231"/>
      <c r="D85" s="231"/>
      <c r="E85" s="231"/>
      <c r="F85" s="231"/>
      <c r="G85" s="231"/>
    </row>
    <row r="86" spans="1:7">
      <c r="A86" s="231"/>
      <c r="B86" s="231"/>
      <c r="C86" s="231"/>
      <c r="D86" s="231"/>
      <c r="E86" s="231"/>
      <c r="F86" s="231"/>
      <c r="G86" s="231"/>
    </row>
    <row r="87" spans="1:7">
      <c r="A87" s="231"/>
      <c r="B87" s="231"/>
      <c r="C87" s="231"/>
      <c r="D87" s="231"/>
      <c r="E87" s="231"/>
      <c r="F87" s="231"/>
      <c r="G87" s="231"/>
    </row>
    <row r="88" spans="1:7">
      <c r="A88" s="231"/>
      <c r="B88" s="231"/>
      <c r="C88" s="231"/>
      <c r="D88" s="231"/>
      <c r="E88" s="231"/>
      <c r="F88" s="231"/>
      <c r="G88" s="231"/>
    </row>
    <row r="89" spans="1:7">
      <c r="A89" s="231"/>
      <c r="B89" s="231"/>
      <c r="C89" s="231"/>
      <c r="D89" s="231"/>
      <c r="E89" s="231"/>
      <c r="F89" s="231"/>
      <c r="G89" s="231"/>
    </row>
    <row r="90" spans="1:7">
      <c r="A90" s="231"/>
      <c r="B90" s="231"/>
      <c r="C90" s="231"/>
      <c r="D90" s="231"/>
      <c r="E90" s="231"/>
      <c r="F90" s="231"/>
      <c r="G90" s="231"/>
    </row>
    <row r="91" spans="1:7">
      <c r="A91" s="231"/>
      <c r="B91" s="231"/>
      <c r="C91" s="231"/>
      <c r="D91" s="231"/>
      <c r="E91" s="231"/>
      <c r="F91" s="231"/>
      <c r="G91" s="231"/>
    </row>
    <row r="92" spans="1:7">
      <c r="A92" s="231"/>
      <c r="B92" s="231"/>
      <c r="C92" s="231"/>
      <c r="D92" s="231"/>
      <c r="E92" s="231"/>
      <c r="F92" s="231"/>
      <c r="G92" s="231"/>
    </row>
    <row r="93" spans="1:7">
      <c r="A93" s="231"/>
      <c r="B93" s="231"/>
      <c r="C93" s="231"/>
      <c r="D93" s="231"/>
      <c r="E93" s="231"/>
      <c r="F93" s="231"/>
      <c r="G93" s="231"/>
    </row>
    <row r="94" spans="1:7">
      <c r="A94" s="231"/>
      <c r="B94" s="231"/>
      <c r="C94" s="231"/>
      <c r="D94" s="231"/>
      <c r="E94" s="231"/>
      <c r="F94" s="231"/>
      <c r="G94" s="231"/>
    </row>
    <row r="95" spans="1:7">
      <c r="A95" s="231"/>
      <c r="B95" s="231"/>
      <c r="C95" s="231"/>
      <c r="D95" s="231"/>
      <c r="E95" s="231"/>
      <c r="F95" s="231"/>
      <c r="G95" s="231"/>
    </row>
    <row r="96" spans="1:7">
      <c r="A96" s="231"/>
      <c r="B96" s="231"/>
      <c r="C96" s="231"/>
      <c r="D96" s="231"/>
      <c r="E96" s="231"/>
      <c r="F96" s="231"/>
      <c r="G96" s="231"/>
    </row>
    <row r="97" spans="1:7">
      <c r="A97" s="231"/>
      <c r="B97" s="231"/>
      <c r="C97" s="231"/>
      <c r="D97" s="231"/>
      <c r="E97" s="231"/>
      <c r="F97" s="231"/>
      <c r="G97" s="231"/>
    </row>
    <row r="98" spans="1:7">
      <c r="A98" s="231"/>
      <c r="B98" s="231"/>
      <c r="C98" s="231"/>
      <c r="D98" s="231"/>
      <c r="E98" s="231"/>
      <c r="F98" s="231"/>
      <c r="G98" s="231"/>
    </row>
    <row r="99" spans="1:7">
      <c r="A99" s="231"/>
      <c r="B99" s="231"/>
      <c r="C99" s="231"/>
      <c r="D99" s="231"/>
      <c r="E99" s="231"/>
      <c r="F99" s="231"/>
      <c r="G99" s="231"/>
    </row>
    <row r="100" spans="1:7">
      <c r="A100" s="231"/>
      <c r="B100" s="231"/>
      <c r="C100" s="231"/>
      <c r="D100" s="231"/>
      <c r="E100" s="231"/>
      <c r="F100" s="231"/>
      <c r="G100" s="231"/>
    </row>
    <row r="101" spans="1:7">
      <c r="A101" s="231"/>
      <c r="B101" s="231"/>
      <c r="C101" s="231"/>
      <c r="D101" s="231"/>
      <c r="E101" s="231"/>
      <c r="F101" s="231"/>
      <c r="G101" s="231"/>
    </row>
    <row r="102" spans="1:7">
      <c r="A102" s="231"/>
      <c r="B102" s="231"/>
      <c r="C102" s="231"/>
      <c r="D102" s="231"/>
      <c r="E102" s="231"/>
      <c r="F102" s="231"/>
      <c r="G102" s="231"/>
    </row>
    <row r="103" spans="1:7">
      <c r="A103" s="231"/>
      <c r="B103" s="231"/>
      <c r="C103" s="231"/>
      <c r="D103" s="231"/>
      <c r="E103" s="231"/>
      <c r="F103" s="231"/>
      <c r="G103" s="231"/>
    </row>
    <row r="104" spans="1:7">
      <c r="A104" s="231"/>
      <c r="B104" s="231"/>
      <c r="C104" s="231"/>
      <c r="D104" s="231"/>
      <c r="E104" s="231"/>
      <c r="F104" s="231"/>
      <c r="G104" s="231"/>
    </row>
    <row r="105" spans="1:7">
      <c r="A105" s="231"/>
      <c r="B105" s="231"/>
      <c r="C105" s="231"/>
      <c r="D105" s="231"/>
      <c r="E105" s="231"/>
      <c r="F105" s="231"/>
      <c r="G105" s="231"/>
    </row>
    <row r="106" spans="1:7">
      <c r="A106" s="231"/>
      <c r="B106" s="231"/>
      <c r="C106" s="231"/>
      <c r="D106" s="231"/>
      <c r="E106" s="231"/>
      <c r="F106" s="231"/>
      <c r="G106" s="231"/>
    </row>
    <row r="107" spans="1:7">
      <c r="A107" s="231"/>
      <c r="B107" s="231"/>
      <c r="C107" s="231"/>
      <c r="D107" s="231"/>
      <c r="E107" s="231"/>
      <c r="F107" s="231"/>
      <c r="G107" s="231"/>
    </row>
    <row r="108" spans="1:7">
      <c r="A108" s="231"/>
      <c r="B108" s="231"/>
      <c r="C108" s="231"/>
      <c r="D108" s="231"/>
      <c r="E108" s="231"/>
      <c r="F108" s="231"/>
      <c r="G108" s="231"/>
    </row>
    <row r="109" spans="1:7">
      <c r="A109" s="231"/>
      <c r="B109" s="231"/>
      <c r="C109" s="231"/>
      <c r="D109" s="231"/>
      <c r="E109" s="231"/>
      <c r="F109" s="231"/>
      <c r="G109" s="231"/>
    </row>
    <row r="110" spans="1:7">
      <c r="A110" s="231"/>
      <c r="B110" s="231"/>
      <c r="C110" s="231"/>
      <c r="D110" s="231"/>
      <c r="E110" s="231"/>
      <c r="F110" s="231"/>
      <c r="G110" s="231"/>
    </row>
    <row r="111" spans="1:7">
      <c r="A111" s="231"/>
      <c r="B111" s="231"/>
      <c r="C111" s="231"/>
      <c r="D111" s="231"/>
      <c r="E111" s="231"/>
      <c r="F111" s="231"/>
      <c r="G111" s="231"/>
    </row>
    <row r="112" spans="1:7">
      <c r="A112" s="231"/>
      <c r="B112" s="231"/>
      <c r="C112" s="231"/>
      <c r="D112" s="231"/>
      <c r="E112" s="231"/>
      <c r="F112" s="231"/>
      <c r="G112" s="231"/>
    </row>
    <row r="113" spans="1:7">
      <c r="A113" s="231"/>
      <c r="B113" s="231"/>
      <c r="C113" s="231"/>
      <c r="D113" s="231"/>
      <c r="E113" s="231"/>
      <c r="F113" s="231"/>
      <c r="G113" s="231"/>
    </row>
    <row r="114" spans="1:7">
      <c r="A114" s="231"/>
      <c r="B114" s="231"/>
      <c r="C114" s="231"/>
      <c r="D114" s="231"/>
      <c r="E114" s="231"/>
      <c r="F114" s="231"/>
      <c r="G114" s="231"/>
    </row>
    <row r="115" spans="1:7">
      <c r="A115" s="231"/>
      <c r="B115" s="231"/>
      <c r="C115" s="231"/>
      <c r="D115" s="231"/>
      <c r="E115" s="231"/>
      <c r="F115" s="231"/>
      <c r="G115" s="231"/>
    </row>
    <row r="116" spans="1:7">
      <c r="A116" s="231"/>
      <c r="B116" s="231"/>
      <c r="C116" s="231"/>
      <c r="D116" s="231"/>
      <c r="E116" s="231"/>
      <c r="F116" s="231"/>
      <c r="G116" s="231"/>
    </row>
    <row r="117" spans="1:7">
      <c r="A117" s="231"/>
      <c r="B117" s="231"/>
      <c r="C117" s="231"/>
      <c r="D117" s="231"/>
      <c r="E117" s="231"/>
      <c r="F117" s="231"/>
      <c r="G117" s="231"/>
    </row>
    <row r="118" spans="1:7">
      <c r="A118" s="231"/>
      <c r="B118" s="231"/>
      <c r="C118" s="231"/>
      <c r="D118" s="231"/>
      <c r="E118" s="231"/>
      <c r="F118" s="231"/>
      <c r="G118" s="231"/>
    </row>
    <row r="119" spans="1:7">
      <c r="A119" s="231"/>
      <c r="B119" s="231"/>
      <c r="C119" s="231"/>
      <c r="D119" s="231"/>
      <c r="E119" s="231"/>
      <c r="F119" s="231"/>
      <c r="G119" s="231"/>
    </row>
    <row r="120" spans="1:7">
      <c r="A120" s="231"/>
      <c r="B120" s="231"/>
      <c r="C120" s="231"/>
      <c r="D120" s="231"/>
      <c r="E120" s="231"/>
      <c r="F120" s="231"/>
      <c r="G120" s="231"/>
    </row>
    <row r="121" spans="1:7">
      <c r="A121" s="231"/>
      <c r="B121" s="231"/>
      <c r="C121" s="231"/>
      <c r="D121" s="231"/>
      <c r="E121" s="231"/>
      <c r="F121" s="231"/>
      <c r="G121" s="231"/>
    </row>
    <row r="122" spans="1:7">
      <c r="A122" s="231"/>
      <c r="B122" s="231"/>
      <c r="C122" s="231"/>
      <c r="D122" s="231"/>
      <c r="E122" s="231"/>
      <c r="F122" s="231"/>
      <c r="G122" s="231"/>
    </row>
    <row r="123" spans="1:7">
      <c r="A123" s="231"/>
      <c r="B123" s="231"/>
      <c r="C123" s="231"/>
      <c r="D123" s="231"/>
      <c r="E123" s="231"/>
      <c r="F123" s="231"/>
      <c r="G123" s="231"/>
    </row>
    <row r="124" spans="1:7">
      <c r="A124" s="231"/>
      <c r="B124" s="231"/>
      <c r="C124" s="231"/>
      <c r="D124" s="231"/>
      <c r="E124" s="231"/>
      <c r="F124" s="231"/>
      <c r="G124" s="231"/>
    </row>
    <row r="125" spans="1:7">
      <c r="A125" s="231"/>
      <c r="B125" s="231"/>
      <c r="C125" s="231"/>
      <c r="D125" s="231"/>
      <c r="E125" s="231"/>
      <c r="F125" s="231"/>
      <c r="G125" s="231"/>
    </row>
    <row r="126" spans="1:7">
      <c r="A126" s="231"/>
      <c r="B126" s="231"/>
      <c r="C126" s="231"/>
      <c r="D126" s="231"/>
      <c r="E126" s="231"/>
      <c r="F126" s="231"/>
      <c r="G126" s="231"/>
    </row>
    <row r="127" spans="1:7">
      <c r="A127" s="231"/>
      <c r="B127" s="231"/>
      <c r="C127" s="231"/>
      <c r="D127" s="231"/>
      <c r="E127" s="231"/>
      <c r="F127" s="231"/>
      <c r="G127" s="231"/>
    </row>
    <row r="128" spans="1:7">
      <c r="A128" s="231"/>
      <c r="B128" s="231"/>
      <c r="C128" s="231"/>
      <c r="D128" s="231"/>
      <c r="E128" s="231"/>
      <c r="F128" s="231"/>
      <c r="G128" s="231"/>
    </row>
    <row r="129" spans="1:7">
      <c r="A129" s="231"/>
      <c r="B129" s="231"/>
      <c r="C129" s="231"/>
      <c r="D129" s="231"/>
      <c r="E129" s="231"/>
      <c r="F129" s="231"/>
      <c r="G129" s="231"/>
    </row>
    <row r="130" spans="1:7">
      <c r="A130" s="231"/>
      <c r="B130" s="231"/>
      <c r="C130" s="231"/>
      <c r="D130" s="231"/>
      <c r="E130" s="231"/>
      <c r="F130" s="231"/>
      <c r="G130" s="231"/>
    </row>
    <row r="131" spans="1:7">
      <c r="A131" s="231"/>
      <c r="B131" s="231"/>
      <c r="C131" s="231"/>
      <c r="D131" s="231"/>
      <c r="E131" s="231"/>
      <c r="F131" s="231"/>
      <c r="G131" s="231"/>
    </row>
    <row r="132" spans="1:7">
      <c r="A132" s="231"/>
      <c r="B132" s="231"/>
      <c r="C132" s="231"/>
      <c r="D132" s="231"/>
      <c r="E132" s="231"/>
      <c r="F132" s="231"/>
      <c r="G132" s="231"/>
    </row>
    <row r="133" spans="1:7">
      <c r="A133" s="231"/>
      <c r="B133" s="231"/>
      <c r="C133" s="231"/>
      <c r="D133" s="231"/>
      <c r="E133" s="231"/>
      <c r="F133" s="231"/>
      <c r="G133" s="231"/>
    </row>
    <row r="134" spans="1:7">
      <c r="A134" s="231"/>
      <c r="B134" s="231"/>
      <c r="C134" s="231"/>
      <c r="D134" s="231"/>
      <c r="E134" s="231"/>
      <c r="F134" s="231"/>
      <c r="G134" s="231"/>
    </row>
    <row r="135" spans="1:7">
      <c r="A135" s="231"/>
      <c r="B135" s="231"/>
      <c r="C135" s="231"/>
      <c r="D135" s="231"/>
      <c r="E135" s="231"/>
      <c r="F135" s="231"/>
      <c r="G135" s="231"/>
    </row>
    <row r="136" spans="1:7">
      <c r="A136" s="231"/>
      <c r="B136" s="231"/>
      <c r="C136" s="231"/>
      <c r="D136" s="231"/>
      <c r="E136" s="231"/>
      <c r="F136" s="231"/>
      <c r="G136" s="231"/>
    </row>
    <row r="137" spans="1:7">
      <c r="A137" s="231"/>
      <c r="B137" s="231"/>
      <c r="C137" s="231"/>
      <c r="D137" s="231"/>
      <c r="E137" s="231"/>
      <c r="F137" s="231"/>
      <c r="G137" s="231"/>
    </row>
    <row r="138" spans="1:7">
      <c r="A138" s="231"/>
      <c r="B138" s="231"/>
      <c r="C138" s="231"/>
      <c r="D138" s="231"/>
      <c r="E138" s="231"/>
      <c r="F138" s="231"/>
      <c r="G138" s="231"/>
    </row>
    <row r="139" spans="1:7">
      <c r="A139" s="231"/>
      <c r="B139" s="231"/>
      <c r="C139" s="231"/>
      <c r="D139" s="231"/>
      <c r="E139" s="231"/>
      <c r="F139" s="231"/>
      <c r="G139" s="231"/>
    </row>
    <row r="140" spans="1:7">
      <c r="A140" s="231"/>
      <c r="B140" s="231"/>
      <c r="C140" s="231"/>
      <c r="D140" s="231"/>
      <c r="E140" s="231"/>
      <c r="F140" s="231"/>
      <c r="G140" s="231"/>
    </row>
    <row r="141" spans="1:7">
      <c r="A141" s="231"/>
      <c r="B141" s="231"/>
      <c r="C141" s="231"/>
      <c r="D141" s="231"/>
      <c r="E141" s="231"/>
      <c r="F141" s="231"/>
      <c r="G141" s="231"/>
    </row>
    <row r="142" spans="1:7">
      <c r="A142" s="231"/>
      <c r="B142" s="231"/>
      <c r="C142" s="231"/>
      <c r="D142" s="231"/>
      <c r="E142" s="231"/>
      <c r="F142" s="231"/>
      <c r="G142" s="231"/>
    </row>
    <row r="143" spans="1:7">
      <c r="A143" s="231"/>
      <c r="B143" s="231"/>
      <c r="C143" s="231"/>
      <c r="D143" s="231"/>
      <c r="E143" s="231"/>
      <c r="F143" s="231"/>
      <c r="G143" s="231"/>
    </row>
    <row r="144" spans="1:7">
      <c r="A144" s="231"/>
      <c r="B144" s="231"/>
      <c r="C144" s="231"/>
      <c r="D144" s="231"/>
      <c r="E144" s="231"/>
      <c r="F144" s="231"/>
      <c r="G144" s="231"/>
    </row>
    <row r="145" spans="1:7">
      <c r="A145" s="231"/>
      <c r="B145" s="231"/>
      <c r="C145" s="231"/>
      <c r="D145" s="231"/>
      <c r="E145" s="231"/>
      <c r="F145" s="231"/>
      <c r="G145" s="231"/>
    </row>
    <row r="146" spans="1:7">
      <c r="A146" s="231"/>
      <c r="B146" s="231"/>
      <c r="C146" s="231"/>
      <c r="D146" s="231"/>
      <c r="E146" s="231"/>
      <c r="F146" s="231"/>
      <c r="G146" s="231"/>
    </row>
    <row r="147" spans="1:7">
      <c r="A147" s="231"/>
      <c r="B147" s="231"/>
      <c r="C147" s="231"/>
      <c r="D147" s="231"/>
      <c r="E147" s="231"/>
      <c r="F147" s="231"/>
      <c r="G147" s="231"/>
    </row>
    <row r="148" spans="1:7">
      <c r="A148" s="231"/>
      <c r="B148" s="231"/>
      <c r="C148" s="231"/>
      <c r="D148" s="231"/>
      <c r="E148" s="231"/>
      <c r="F148" s="231"/>
      <c r="G148" s="231"/>
    </row>
    <row r="149" spans="1:7">
      <c r="A149" s="231"/>
      <c r="B149" s="231"/>
      <c r="C149" s="231"/>
      <c r="D149" s="231"/>
      <c r="E149" s="231"/>
      <c r="F149" s="231"/>
      <c r="G149" s="231"/>
    </row>
    <row r="150" spans="1:7">
      <c r="A150" s="231"/>
      <c r="B150" s="231"/>
      <c r="C150" s="231"/>
      <c r="D150" s="231"/>
      <c r="E150" s="231"/>
      <c r="F150" s="231"/>
      <c r="G150" s="231"/>
    </row>
    <row r="151" spans="1:7">
      <c r="A151" s="231"/>
      <c r="B151" s="231"/>
      <c r="C151" s="231"/>
      <c r="D151" s="231"/>
      <c r="E151" s="231"/>
      <c r="F151" s="231"/>
      <c r="G151" s="231"/>
    </row>
    <row r="152" spans="1:7">
      <c r="A152" s="231"/>
      <c r="B152" s="231"/>
      <c r="C152" s="231"/>
      <c r="D152" s="231"/>
      <c r="E152" s="231"/>
      <c r="F152" s="231"/>
      <c r="G152" s="231"/>
    </row>
    <row r="153" spans="1:7">
      <c r="A153" s="231"/>
      <c r="B153" s="231"/>
      <c r="C153" s="231"/>
      <c r="D153" s="231"/>
      <c r="E153" s="231"/>
      <c r="F153" s="231"/>
      <c r="G153" s="231"/>
    </row>
    <row r="154" spans="1:7">
      <c r="A154" s="231"/>
      <c r="B154" s="231"/>
      <c r="C154" s="231"/>
      <c r="D154" s="231"/>
      <c r="E154" s="231"/>
      <c r="F154" s="231"/>
      <c r="G154" s="231"/>
    </row>
    <row r="155" spans="1:7">
      <c r="A155" s="231"/>
      <c r="B155" s="231"/>
      <c r="C155" s="231"/>
      <c r="D155" s="231"/>
      <c r="E155" s="231"/>
      <c r="F155" s="231"/>
      <c r="G155" s="231"/>
    </row>
    <row r="156" spans="1:7">
      <c r="A156" s="231"/>
      <c r="B156" s="231"/>
      <c r="C156" s="231"/>
      <c r="D156" s="231"/>
      <c r="E156" s="231"/>
      <c r="F156" s="231"/>
      <c r="G156" s="231"/>
    </row>
    <row r="157" spans="1:7">
      <c r="A157" s="231"/>
      <c r="B157" s="231"/>
      <c r="C157" s="231"/>
      <c r="D157" s="231"/>
      <c r="E157" s="231"/>
      <c r="F157" s="231"/>
      <c r="G157" s="231"/>
    </row>
    <row r="158" spans="1:7">
      <c r="A158" s="231"/>
      <c r="B158" s="231"/>
      <c r="C158" s="231"/>
      <c r="D158" s="231"/>
      <c r="E158" s="231"/>
      <c r="F158" s="231"/>
      <c r="G158" s="231"/>
    </row>
    <row r="159" spans="1:7">
      <c r="A159" s="231"/>
      <c r="B159" s="231"/>
      <c r="C159" s="231"/>
      <c r="D159" s="231"/>
      <c r="E159" s="231"/>
      <c r="F159" s="231"/>
      <c r="G159" s="231"/>
    </row>
    <row r="160" spans="1:7">
      <c r="A160" s="231"/>
      <c r="B160" s="231"/>
      <c r="C160" s="231"/>
      <c r="D160" s="231"/>
      <c r="E160" s="231"/>
      <c r="F160" s="231"/>
      <c r="G160" s="231"/>
    </row>
    <row r="161" spans="1:7">
      <c r="A161" s="231"/>
      <c r="B161" s="231"/>
      <c r="C161" s="231"/>
      <c r="D161" s="231"/>
      <c r="E161" s="231"/>
      <c r="F161" s="231"/>
      <c r="G161" s="231"/>
    </row>
    <row r="162" spans="1:7">
      <c r="A162" s="231"/>
      <c r="B162" s="231"/>
      <c r="C162" s="231"/>
      <c r="D162" s="231"/>
      <c r="E162" s="231"/>
      <c r="F162" s="231"/>
      <c r="G162" s="231"/>
    </row>
    <row r="163" spans="1:7">
      <c r="A163" s="231"/>
      <c r="B163" s="231"/>
      <c r="C163" s="231"/>
      <c r="D163" s="231"/>
      <c r="E163" s="231"/>
      <c r="F163" s="231"/>
      <c r="G163" s="231"/>
    </row>
    <row r="164" spans="1:7">
      <c r="A164" s="231"/>
      <c r="B164" s="231"/>
      <c r="C164" s="231"/>
      <c r="D164" s="231"/>
      <c r="E164" s="231"/>
      <c r="F164" s="231"/>
      <c r="G164" s="231"/>
    </row>
    <row r="165" spans="1:7">
      <c r="A165" s="231"/>
      <c r="B165" s="231"/>
      <c r="C165" s="231"/>
      <c r="D165" s="231"/>
      <c r="E165" s="231"/>
      <c r="F165" s="231"/>
      <c r="G165" s="231"/>
    </row>
    <row r="166" spans="1:7">
      <c r="A166" s="231"/>
      <c r="B166" s="231"/>
      <c r="C166" s="231"/>
      <c r="D166" s="231"/>
      <c r="E166" s="231"/>
      <c r="F166" s="231"/>
      <c r="G166" s="231"/>
    </row>
    <row r="167" spans="1:7">
      <c r="A167" s="231"/>
      <c r="B167" s="231"/>
      <c r="C167" s="231"/>
      <c r="D167" s="231"/>
      <c r="E167" s="231"/>
      <c r="F167" s="231"/>
      <c r="G167" s="231"/>
    </row>
    <row r="168" spans="1:7">
      <c r="A168" s="231"/>
      <c r="B168" s="231"/>
      <c r="C168" s="231"/>
      <c r="D168" s="231"/>
      <c r="E168" s="231"/>
      <c r="F168" s="231"/>
      <c r="G168" s="231"/>
    </row>
    <row r="169" spans="1:7">
      <c r="A169" s="231"/>
      <c r="B169" s="231"/>
      <c r="C169" s="231"/>
      <c r="D169" s="231"/>
      <c r="E169" s="231"/>
      <c r="F169" s="231"/>
      <c r="G169" s="231"/>
    </row>
    <row r="170" spans="1:7">
      <c r="A170" s="231"/>
      <c r="B170" s="231"/>
      <c r="C170" s="231"/>
      <c r="D170" s="231"/>
      <c r="E170" s="231"/>
      <c r="F170" s="231"/>
      <c r="G170" s="231"/>
    </row>
    <row r="171" spans="1:7">
      <c r="A171" s="231"/>
      <c r="B171" s="231"/>
      <c r="C171" s="231"/>
      <c r="D171" s="231"/>
      <c r="E171" s="231"/>
      <c r="F171" s="231"/>
      <c r="G171" s="231"/>
    </row>
    <row r="172" spans="1:7">
      <c r="A172" s="231"/>
      <c r="B172" s="231"/>
      <c r="C172" s="231"/>
      <c r="D172" s="231"/>
      <c r="E172" s="231"/>
      <c r="F172" s="231"/>
      <c r="G172" s="231"/>
    </row>
    <row r="173" spans="1:7">
      <c r="A173" s="231"/>
      <c r="B173" s="231"/>
      <c r="C173" s="231"/>
      <c r="D173" s="231"/>
      <c r="E173" s="231"/>
      <c r="F173" s="231"/>
      <c r="G173" s="231"/>
    </row>
    <row r="174" spans="1:7">
      <c r="A174" s="231"/>
      <c r="B174" s="231"/>
      <c r="C174" s="231"/>
      <c r="D174" s="231"/>
      <c r="E174" s="231"/>
      <c r="F174" s="231"/>
      <c r="G174" s="231"/>
    </row>
    <row r="175" spans="1:7">
      <c r="A175" s="231"/>
      <c r="B175" s="231"/>
      <c r="C175" s="231"/>
      <c r="D175" s="231"/>
      <c r="E175" s="231"/>
      <c r="F175" s="231"/>
      <c r="G175" s="231"/>
    </row>
    <row r="176" spans="1:7">
      <c r="A176" s="231"/>
      <c r="B176" s="231"/>
      <c r="C176" s="231"/>
      <c r="D176" s="231"/>
      <c r="E176" s="231"/>
      <c r="F176" s="231"/>
      <c r="G176" s="231"/>
    </row>
    <row r="177" spans="1:7">
      <c r="A177" s="231"/>
      <c r="B177" s="231"/>
      <c r="C177" s="231"/>
      <c r="D177" s="231"/>
      <c r="E177" s="231"/>
      <c r="F177" s="231"/>
      <c r="G177" s="231"/>
    </row>
    <row r="178" spans="1:7">
      <c r="A178" s="231"/>
      <c r="B178" s="231"/>
      <c r="C178" s="231"/>
      <c r="D178" s="231"/>
      <c r="E178" s="231"/>
      <c r="F178" s="231"/>
      <c r="G178" s="231"/>
    </row>
    <row r="179" spans="1:7">
      <c r="A179" s="231"/>
      <c r="B179" s="231"/>
      <c r="C179" s="231"/>
      <c r="D179" s="231"/>
      <c r="E179" s="231"/>
      <c r="F179" s="231"/>
      <c r="G179" s="231"/>
    </row>
    <row r="180" spans="1:7">
      <c r="A180" s="231"/>
      <c r="B180" s="231"/>
      <c r="C180" s="231"/>
      <c r="D180" s="231"/>
      <c r="E180" s="231"/>
      <c r="F180" s="231"/>
      <c r="G180" s="231"/>
    </row>
    <row r="181" spans="1:7">
      <c r="A181" s="231"/>
      <c r="B181" s="231"/>
      <c r="C181" s="231"/>
      <c r="D181" s="231"/>
      <c r="E181" s="231"/>
      <c r="F181" s="231"/>
      <c r="G181" s="231"/>
    </row>
    <row r="182" spans="1:7">
      <c r="A182" s="231"/>
      <c r="B182" s="231"/>
      <c r="C182" s="231"/>
      <c r="D182" s="231"/>
      <c r="E182" s="231"/>
      <c r="F182" s="231"/>
      <c r="G182" s="231"/>
    </row>
    <row r="183" spans="1:7">
      <c r="A183" s="231"/>
      <c r="B183" s="231"/>
      <c r="C183" s="231"/>
      <c r="D183" s="231"/>
      <c r="E183" s="231"/>
      <c r="F183" s="231"/>
      <c r="G183" s="231"/>
    </row>
    <row r="184" spans="1:7">
      <c r="A184" s="231"/>
      <c r="B184" s="231"/>
      <c r="C184" s="231"/>
      <c r="D184" s="231"/>
      <c r="E184" s="231"/>
      <c r="F184" s="231"/>
      <c r="G184" s="231"/>
    </row>
    <row r="185" spans="1:7">
      <c r="A185" s="231"/>
      <c r="B185" s="231"/>
      <c r="C185" s="231"/>
      <c r="D185" s="231"/>
      <c r="E185" s="231"/>
      <c r="F185" s="231"/>
      <c r="G185" s="231"/>
    </row>
    <row r="186" spans="1:7">
      <c r="A186" s="231"/>
      <c r="B186" s="231"/>
      <c r="C186" s="231"/>
      <c r="D186" s="231"/>
      <c r="E186" s="231"/>
      <c r="F186" s="231"/>
      <c r="G186" s="231"/>
    </row>
    <row r="187" spans="1:7">
      <c r="A187" s="231"/>
      <c r="B187" s="231"/>
      <c r="C187" s="231"/>
      <c r="D187" s="231"/>
      <c r="E187" s="231"/>
      <c r="F187" s="231"/>
      <c r="G187" s="231"/>
    </row>
    <row r="188" spans="1:7">
      <c r="A188" s="231"/>
      <c r="B188" s="231"/>
      <c r="C188" s="231"/>
      <c r="D188" s="231"/>
      <c r="E188" s="231"/>
      <c r="F188" s="231"/>
      <c r="G188" s="231"/>
    </row>
    <row r="189" spans="1:7">
      <c r="A189" s="231"/>
      <c r="B189" s="231"/>
      <c r="C189" s="231"/>
      <c r="D189" s="231"/>
      <c r="E189" s="231"/>
      <c r="F189" s="231"/>
      <c r="G189" s="231"/>
    </row>
    <row r="190" spans="1:7">
      <c r="A190" s="231"/>
      <c r="B190" s="231"/>
      <c r="C190" s="231"/>
      <c r="D190" s="231"/>
      <c r="E190" s="231"/>
      <c r="F190" s="231"/>
      <c r="G190" s="231"/>
    </row>
    <row r="191" spans="1:7">
      <c r="A191" s="231"/>
      <c r="B191" s="231"/>
      <c r="C191" s="231"/>
      <c r="D191" s="231"/>
      <c r="E191" s="231"/>
      <c r="F191" s="231"/>
      <c r="G191" s="231"/>
    </row>
    <row r="192" spans="1:7">
      <c r="A192" s="231"/>
      <c r="B192" s="231"/>
      <c r="C192" s="231"/>
      <c r="D192" s="231"/>
      <c r="E192" s="231"/>
      <c r="F192" s="231"/>
      <c r="G192" s="231"/>
    </row>
    <row r="193" spans="1:7">
      <c r="A193" s="231"/>
      <c r="B193" s="231"/>
      <c r="C193" s="231"/>
      <c r="D193" s="231"/>
      <c r="E193" s="231"/>
      <c r="F193" s="231"/>
      <c r="G193" s="231"/>
    </row>
    <row r="194" spans="1:7">
      <c r="A194" s="231"/>
      <c r="B194" s="231"/>
      <c r="C194" s="231"/>
      <c r="D194" s="231"/>
      <c r="E194" s="231"/>
      <c r="F194" s="231"/>
      <c r="G194" s="231"/>
    </row>
    <row r="195" spans="1:7">
      <c r="A195" s="231"/>
      <c r="B195" s="231"/>
      <c r="C195" s="231"/>
      <c r="D195" s="231"/>
      <c r="E195" s="231"/>
      <c r="F195" s="231"/>
      <c r="G195" s="231"/>
    </row>
    <row r="196" spans="1:7">
      <c r="A196" s="231"/>
      <c r="B196" s="231"/>
      <c r="C196" s="231"/>
      <c r="D196" s="231"/>
      <c r="E196" s="231"/>
      <c r="F196" s="231"/>
      <c r="G196" s="231"/>
    </row>
    <row r="197" spans="1:7">
      <c r="A197" s="231"/>
      <c r="B197" s="231"/>
      <c r="C197" s="231"/>
      <c r="D197" s="231"/>
      <c r="E197" s="231"/>
      <c r="F197" s="231"/>
      <c r="G197" s="231"/>
    </row>
    <row r="198" spans="1:7">
      <c r="A198" s="231"/>
      <c r="B198" s="231"/>
      <c r="C198" s="231"/>
      <c r="D198" s="231"/>
      <c r="E198" s="231"/>
      <c r="F198" s="231"/>
      <c r="G198" s="231"/>
    </row>
    <row r="199" spans="1:7">
      <c r="A199" s="231"/>
      <c r="B199" s="231"/>
      <c r="C199" s="231"/>
      <c r="D199" s="231"/>
      <c r="E199" s="231"/>
      <c r="F199" s="231"/>
      <c r="G199" s="231"/>
    </row>
    <row r="200" spans="1:7">
      <c r="A200" s="231"/>
      <c r="B200" s="231"/>
      <c r="C200" s="231"/>
      <c r="D200" s="231"/>
      <c r="E200" s="231"/>
      <c r="F200" s="231"/>
      <c r="G200" s="231"/>
    </row>
    <row r="201" spans="1:7">
      <c r="A201" s="231"/>
      <c r="B201" s="231"/>
      <c r="C201" s="231"/>
      <c r="D201" s="231"/>
      <c r="E201" s="231"/>
      <c r="F201" s="231"/>
      <c r="G201" s="231"/>
    </row>
    <row r="202" spans="1:7">
      <c r="A202" s="231"/>
      <c r="B202" s="231"/>
      <c r="C202" s="231"/>
      <c r="D202" s="231"/>
      <c r="E202" s="231"/>
      <c r="F202" s="231"/>
      <c r="G202" s="231"/>
    </row>
    <row r="203" spans="1:7">
      <c r="A203" s="231"/>
      <c r="B203" s="231"/>
      <c r="C203" s="231"/>
      <c r="D203" s="231"/>
      <c r="E203" s="231"/>
      <c r="F203" s="231"/>
      <c r="G203" s="231"/>
    </row>
    <row r="204" spans="1:7">
      <c r="A204" s="231"/>
      <c r="B204" s="231"/>
      <c r="C204" s="231"/>
      <c r="D204" s="231"/>
      <c r="E204" s="231"/>
      <c r="F204" s="231"/>
      <c r="G204" s="231"/>
    </row>
    <row r="205" spans="1:7">
      <c r="A205" s="231"/>
      <c r="B205" s="231"/>
      <c r="C205" s="231"/>
      <c r="D205" s="231"/>
      <c r="E205" s="231"/>
      <c r="F205" s="231"/>
      <c r="G205" s="231"/>
    </row>
    <row r="206" spans="1:7">
      <c r="A206" s="231"/>
      <c r="B206" s="231"/>
      <c r="C206" s="231"/>
      <c r="D206" s="231"/>
      <c r="E206" s="231"/>
      <c r="F206" s="231"/>
      <c r="G206" s="231"/>
    </row>
    <row r="207" spans="1:7">
      <c r="A207" s="231"/>
      <c r="B207" s="231"/>
      <c r="C207" s="231"/>
      <c r="D207" s="231"/>
      <c r="E207" s="231"/>
      <c r="F207" s="231"/>
      <c r="G207" s="231"/>
    </row>
    <row r="208" spans="1:7">
      <c r="A208" s="231"/>
      <c r="B208" s="231"/>
      <c r="C208" s="231"/>
      <c r="D208" s="231"/>
      <c r="E208" s="231"/>
      <c r="F208" s="231"/>
      <c r="G208" s="231"/>
    </row>
    <row r="209" spans="1:7">
      <c r="A209" s="231"/>
      <c r="B209" s="231"/>
      <c r="C209" s="231"/>
      <c r="D209" s="231"/>
      <c r="E209" s="231"/>
      <c r="F209" s="231"/>
      <c r="G209" s="231"/>
    </row>
    <row r="210" spans="1:7">
      <c r="A210" s="231"/>
      <c r="B210" s="231"/>
      <c r="C210" s="231"/>
      <c r="D210" s="231"/>
      <c r="E210" s="231"/>
      <c r="F210" s="231"/>
      <c r="G210" s="231"/>
    </row>
    <row r="211" spans="1:7">
      <c r="A211" s="231"/>
      <c r="B211" s="231"/>
      <c r="C211" s="231"/>
      <c r="D211" s="231"/>
      <c r="E211" s="231"/>
      <c r="F211" s="231"/>
      <c r="G211" s="231"/>
    </row>
    <row r="212" spans="1:7">
      <c r="A212" s="231"/>
      <c r="B212" s="231"/>
      <c r="C212" s="231"/>
      <c r="D212" s="231"/>
      <c r="E212" s="231"/>
      <c r="F212" s="231"/>
      <c r="G212" s="231"/>
    </row>
    <row r="213" spans="1:7">
      <c r="A213" s="231"/>
      <c r="B213" s="231"/>
      <c r="C213" s="231"/>
      <c r="D213" s="231"/>
      <c r="E213" s="231"/>
      <c r="F213" s="231"/>
      <c r="G213" s="231"/>
    </row>
    <row r="214" spans="1:7">
      <c r="A214" s="231"/>
      <c r="B214" s="231"/>
      <c r="C214" s="231"/>
      <c r="D214" s="231"/>
      <c r="E214" s="231"/>
      <c r="F214" s="231"/>
      <c r="G214" s="231"/>
    </row>
    <row r="215" spans="1:7">
      <c r="A215" s="231"/>
      <c r="B215" s="231"/>
      <c r="C215" s="231"/>
      <c r="D215" s="231"/>
      <c r="E215" s="231"/>
      <c r="F215" s="231"/>
      <c r="G215" s="231"/>
    </row>
    <row r="216" spans="1:7">
      <c r="A216" s="231"/>
      <c r="B216" s="231"/>
      <c r="C216" s="231"/>
      <c r="D216" s="231"/>
      <c r="E216" s="231"/>
      <c r="F216" s="231"/>
      <c r="G216" s="231"/>
    </row>
    <row r="217" spans="1:7">
      <c r="A217" s="231"/>
      <c r="B217" s="231"/>
      <c r="C217" s="231"/>
      <c r="D217" s="231"/>
      <c r="E217" s="231"/>
      <c r="F217" s="231"/>
      <c r="G217" s="231"/>
    </row>
    <row r="218" spans="1:7">
      <c r="A218" s="231"/>
      <c r="B218" s="231"/>
      <c r="C218" s="231"/>
      <c r="D218" s="231"/>
      <c r="E218" s="231"/>
      <c r="F218" s="231"/>
      <c r="G218" s="231"/>
    </row>
    <row r="219" spans="1:7">
      <c r="A219" s="231"/>
      <c r="B219" s="231"/>
      <c r="C219" s="231"/>
      <c r="D219" s="231"/>
      <c r="E219" s="231"/>
      <c r="F219" s="231"/>
      <c r="G219" s="231"/>
    </row>
    <row r="220" spans="1:7">
      <c r="A220" s="231"/>
      <c r="B220" s="231"/>
      <c r="C220" s="231"/>
      <c r="D220" s="231"/>
      <c r="E220" s="231"/>
      <c r="F220" s="231"/>
      <c r="G220" s="231"/>
    </row>
    <row r="221" spans="1:7">
      <c r="A221" s="231"/>
      <c r="B221" s="231"/>
      <c r="C221" s="231"/>
      <c r="D221" s="231"/>
      <c r="E221" s="231"/>
      <c r="F221" s="231"/>
      <c r="G221" s="231"/>
    </row>
    <row r="222" spans="1:7">
      <c r="A222" s="231"/>
      <c r="B222" s="231"/>
      <c r="C222" s="231"/>
      <c r="D222" s="231"/>
      <c r="E222" s="231"/>
      <c r="F222" s="231"/>
      <c r="G222" s="231"/>
    </row>
    <row r="223" spans="1:7">
      <c r="A223" s="231"/>
      <c r="B223" s="231"/>
      <c r="C223" s="231"/>
      <c r="D223" s="231"/>
      <c r="E223" s="231"/>
      <c r="F223" s="231"/>
      <c r="G223" s="231"/>
    </row>
    <row r="224" spans="1:7">
      <c r="A224" s="231"/>
      <c r="B224" s="231"/>
      <c r="C224" s="231"/>
      <c r="D224" s="231"/>
      <c r="E224" s="231"/>
      <c r="F224" s="231"/>
      <c r="G224" s="231"/>
    </row>
    <row r="225" spans="1:7">
      <c r="A225" s="231"/>
      <c r="B225" s="231"/>
      <c r="C225" s="231"/>
      <c r="D225" s="231"/>
      <c r="E225" s="231"/>
      <c r="F225" s="231"/>
      <c r="G225" s="231"/>
    </row>
    <row r="226" spans="1:7">
      <c r="A226" s="231"/>
      <c r="B226" s="231"/>
      <c r="C226" s="231"/>
      <c r="D226" s="231"/>
      <c r="E226" s="231"/>
      <c r="F226" s="231"/>
      <c r="G226" s="231"/>
    </row>
    <row r="227" spans="1:7">
      <c r="A227" s="231"/>
      <c r="B227" s="231"/>
      <c r="C227" s="231"/>
      <c r="D227" s="231"/>
      <c r="E227" s="231"/>
      <c r="F227" s="231"/>
      <c r="G227" s="231"/>
    </row>
    <row r="228" spans="1:7">
      <c r="A228" s="231"/>
      <c r="B228" s="231"/>
      <c r="C228" s="231"/>
      <c r="D228" s="231"/>
      <c r="E228" s="231"/>
      <c r="F228" s="231"/>
      <c r="G228" s="231"/>
    </row>
    <row r="229" spans="1:7">
      <c r="A229" s="231"/>
      <c r="B229" s="231"/>
      <c r="C229" s="231"/>
      <c r="D229" s="231"/>
      <c r="E229" s="231"/>
      <c r="F229" s="231"/>
      <c r="G229" s="231"/>
    </row>
    <row r="230" spans="1:7">
      <c r="A230" s="231"/>
      <c r="B230" s="231"/>
      <c r="C230" s="231"/>
      <c r="D230" s="231"/>
      <c r="E230" s="231"/>
      <c r="F230" s="231"/>
      <c r="G230" s="231"/>
    </row>
    <row r="231" spans="1:7">
      <c r="A231" s="231"/>
      <c r="B231" s="231"/>
      <c r="C231" s="231"/>
      <c r="D231" s="231"/>
      <c r="E231" s="231"/>
      <c r="F231" s="231"/>
      <c r="G231" s="231"/>
    </row>
    <row r="232" spans="1:7">
      <c r="A232" s="231"/>
      <c r="B232" s="231"/>
      <c r="C232" s="231"/>
      <c r="D232" s="231"/>
      <c r="E232" s="231"/>
      <c r="F232" s="231"/>
      <c r="G232" s="231"/>
    </row>
    <row r="233" spans="1:7">
      <c r="A233" s="231"/>
      <c r="B233" s="231"/>
      <c r="C233" s="231"/>
      <c r="D233" s="231"/>
      <c r="E233" s="231"/>
      <c r="F233" s="231"/>
      <c r="G233" s="231"/>
    </row>
    <row r="234" spans="1:7">
      <c r="A234" s="231"/>
      <c r="B234" s="231"/>
      <c r="C234" s="231"/>
      <c r="D234" s="231"/>
      <c r="E234" s="231"/>
      <c r="F234" s="231"/>
      <c r="G234" s="231"/>
    </row>
    <row r="235" spans="1:7">
      <c r="A235" s="231"/>
      <c r="B235" s="231"/>
      <c r="C235" s="231"/>
      <c r="D235" s="231"/>
      <c r="E235" s="231"/>
      <c r="F235" s="231"/>
      <c r="G235" s="231"/>
    </row>
    <row r="236" spans="1:7">
      <c r="A236" s="231"/>
      <c r="B236" s="231"/>
      <c r="C236" s="231"/>
      <c r="D236" s="231"/>
      <c r="E236" s="231"/>
      <c r="F236" s="231"/>
      <c r="G236" s="231"/>
    </row>
    <row r="237" spans="1:7">
      <c r="A237" s="231"/>
      <c r="B237" s="231"/>
      <c r="C237" s="231"/>
      <c r="D237" s="231"/>
      <c r="E237" s="231"/>
      <c r="F237" s="231"/>
      <c r="G237" s="231"/>
    </row>
    <row r="238" spans="1:7">
      <c r="A238" s="231"/>
      <c r="B238" s="231"/>
      <c r="C238" s="231"/>
      <c r="D238" s="231"/>
      <c r="E238" s="231"/>
      <c r="F238" s="231"/>
      <c r="G238" s="231"/>
    </row>
    <row r="239" spans="1:7">
      <c r="A239" s="231"/>
      <c r="B239" s="231"/>
      <c r="C239" s="231"/>
      <c r="D239" s="231"/>
      <c r="E239" s="231"/>
      <c r="F239" s="231"/>
      <c r="G239" s="231"/>
    </row>
    <row r="240" spans="1:7">
      <c r="A240" s="231"/>
      <c r="B240" s="231"/>
      <c r="C240" s="231"/>
      <c r="D240" s="231"/>
      <c r="E240" s="231"/>
      <c r="F240" s="231"/>
      <c r="G240" s="231"/>
    </row>
    <row r="241" spans="1:7">
      <c r="A241" s="231"/>
      <c r="B241" s="231"/>
      <c r="C241" s="231"/>
      <c r="D241" s="231"/>
      <c r="E241" s="231"/>
      <c r="F241" s="231"/>
      <c r="G241" s="231"/>
    </row>
    <row r="242" spans="1:7">
      <c r="A242" s="231"/>
      <c r="B242" s="231"/>
      <c r="C242" s="231"/>
      <c r="D242" s="231"/>
      <c r="E242" s="231"/>
      <c r="F242" s="231"/>
      <c r="G242" s="231"/>
    </row>
    <row r="243" spans="1:7">
      <c r="A243" s="231"/>
      <c r="B243" s="231"/>
      <c r="C243" s="231"/>
      <c r="D243" s="231"/>
      <c r="E243" s="231"/>
      <c r="F243" s="231"/>
      <c r="G243" s="231"/>
    </row>
    <row r="244" spans="1:7">
      <c r="A244" s="231"/>
      <c r="B244" s="231"/>
      <c r="C244" s="231"/>
      <c r="D244" s="231"/>
      <c r="E244" s="231"/>
      <c r="F244" s="231"/>
      <c r="G244" s="231"/>
    </row>
    <row r="245" spans="1:7">
      <c r="A245" s="231"/>
      <c r="B245" s="231"/>
      <c r="C245" s="231"/>
      <c r="D245" s="231"/>
      <c r="E245" s="231"/>
      <c r="F245" s="231"/>
      <c r="G245" s="231"/>
    </row>
    <row r="246" spans="1:7">
      <c r="A246" s="231"/>
      <c r="B246" s="231"/>
      <c r="C246" s="231"/>
      <c r="D246" s="231"/>
      <c r="E246" s="231"/>
      <c r="F246" s="231"/>
      <c r="G246" s="231"/>
    </row>
    <row r="247" spans="1:7">
      <c r="A247" s="231"/>
      <c r="B247" s="231"/>
      <c r="C247" s="231"/>
      <c r="D247" s="231"/>
      <c r="E247" s="231"/>
      <c r="F247" s="231"/>
      <c r="G247" s="231"/>
    </row>
    <row r="248" spans="1:7">
      <c r="A248" s="231"/>
      <c r="B248" s="231"/>
      <c r="C248" s="231"/>
      <c r="D248" s="231"/>
      <c r="E248" s="231"/>
      <c r="F248" s="231"/>
      <c r="G248" s="231"/>
    </row>
    <row r="249" spans="1:7">
      <c r="A249" s="231"/>
      <c r="B249" s="231"/>
      <c r="C249" s="231"/>
      <c r="D249" s="231"/>
      <c r="E249" s="231"/>
      <c r="F249" s="231"/>
      <c r="G249" s="231"/>
    </row>
    <row r="250" spans="1:7">
      <c r="A250" s="231"/>
      <c r="B250" s="231"/>
      <c r="C250" s="231"/>
      <c r="D250" s="231"/>
      <c r="E250" s="231"/>
      <c r="F250" s="231"/>
      <c r="G250" s="231"/>
    </row>
    <row r="251" spans="1:7">
      <c r="A251" s="231"/>
      <c r="B251" s="231"/>
      <c r="C251" s="231"/>
      <c r="D251" s="231"/>
      <c r="E251" s="231"/>
      <c r="F251" s="231"/>
      <c r="G251" s="231"/>
    </row>
    <row r="252" spans="1:7">
      <c r="A252" s="231"/>
      <c r="B252" s="231"/>
      <c r="C252" s="231"/>
      <c r="D252" s="231"/>
      <c r="E252" s="231"/>
      <c r="F252" s="231"/>
      <c r="G252" s="231"/>
    </row>
    <row r="253" spans="1:7">
      <c r="A253" s="231"/>
      <c r="B253" s="231"/>
      <c r="C253" s="231"/>
      <c r="D253" s="231"/>
      <c r="E253" s="231"/>
      <c r="F253" s="231"/>
      <c r="G253" s="231"/>
    </row>
    <row r="254" spans="1:7">
      <c r="A254" s="231"/>
      <c r="B254" s="231"/>
      <c r="C254" s="231"/>
      <c r="D254" s="231"/>
      <c r="E254" s="231"/>
      <c r="F254" s="231"/>
      <c r="G254" s="231"/>
    </row>
    <row r="255" spans="1:7">
      <c r="A255" s="231"/>
      <c r="B255" s="231"/>
      <c r="C255" s="231"/>
      <c r="D255" s="231"/>
      <c r="E255" s="231"/>
      <c r="F255" s="231"/>
      <c r="G255" s="231"/>
    </row>
    <row r="256" spans="1:7">
      <c r="A256" s="231"/>
      <c r="B256" s="231"/>
      <c r="C256" s="231"/>
      <c r="D256" s="231"/>
      <c r="E256" s="231"/>
      <c r="F256" s="231"/>
      <c r="G256" s="231"/>
    </row>
    <row r="257" spans="1:19">
      <c r="A257" s="231"/>
      <c r="B257" s="231"/>
      <c r="C257" s="231"/>
      <c r="D257" s="231"/>
      <c r="E257" s="231"/>
      <c r="F257" s="231"/>
      <c r="G257" s="231"/>
    </row>
    <row r="258" spans="1:19">
      <c r="A258" s="231"/>
      <c r="B258" s="231"/>
      <c r="C258" s="231"/>
      <c r="D258" s="231"/>
      <c r="E258" s="231"/>
      <c r="F258" s="231"/>
      <c r="G258" s="231"/>
    </row>
    <row r="259" spans="1:19">
      <c r="A259" s="721"/>
      <c r="B259" s="721"/>
      <c r="C259" s="721"/>
      <c r="D259" s="721"/>
      <c r="E259" s="721"/>
      <c r="F259" s="721"/>
      <c r="G259" s="721"/>
      <c r="H259" s="721">
        <f>SUM(H247:H258)</f>
        <v>0</v>
      </c>
      <c r="I259" s="721"/>
      <c r="J259" s="721"/>
      <c r="K259" s="721"/>
      <c r="L259" s="721"/>
      <c r="M259" s="721"/>
      <c r="N259" s="721"/>
      <c r="O259" s="721"/>
      <c r="P259" s="721"/>
      <c r="Q259" s="721"/>
      <c r="R259" s="721"/>
      <c r="S259" s="721"/>
    </row>
    <row r="260" spans="1:19">
      <c r="A260" s="312"/>
      <c r="B260" s="312" t="s">
        <v>649</v>
      </c>
      <c r="C260" s="231" t="s">
        <v>651</v>
      </c>
      <c r="D260" s="312"/>
      <c r="E260" s="312"/>
      <c r="F260" s="312"/>
      <c r="G260" s="231"/>
      <c r="H260" s="727">
        <f>'NRC P1 Base'!F30+'NRC P1 Base'!F31</f>
        <v>542551.78550806548</v>
      </c>
      <c r="I260" s="727">
        <f>'NRC P1 Base'!G30+'NRC P1 Base'!G31</f>
        <v>540339.95692357421</v>
      </c>
      <c r="J260" s="727">
        <f>'NRC P1 Base'!H30+'NRC P1 Base'!H31</f>
        <v>538128.12833908293</v>
      </c>
      <c r="K260" s="727">
        <f>'NRC P1 Base'!I30+'NRC P1 Base'!I31</f>
        <v>535916.29975459166</v>
      </c>
      <c r="L260" s="727">
        <f>'NRC P1 Base'!J30+'NRC P1 Base'!J31</f>
        <v>533704.4711701005</v>
      </c>
      <c r="M260" s="727">
        <f>'NRC P1 Base'!K30+'NRC P1 Base'!K31</f>
        <v>531492.64258560934</v>
      </c>
      <c r="N260" s="727">
        <f>'NRC P2 Base'!F30+'NRC P2 Base'!F31</f>
        <v>529280.81400111807</v>
      </c>
      <c r="O260" s="727">
        <f>'NRC P2 Base'!G30+'NRC P2 Base'!G31</f>
        <v>527068.98541662691</v>
      </c>
      <c r="P260" s="727">
        <f>'NRC P2 Base'!H30+'NRC P2 Base'!H31</f>
        <v>524857.15683213563</v>
      </c>
      <c r="Q260" s="727">
        <f>'NRC P2 Base'!I30+'NRC P2 Base'!I31</f>
        <v>522645.32824764441</v>
      </c>
      <c r="R260" s="727">
        <f>'NRC P2 Base'!J30+'NRC P2 Base'!J31</f>
        <v>520433.49966315308</v>
      </c>
      <c r="S260" s="230">
        <f>'NRC P2 Base'!K30+'NRC P2 Base'!K31</f>
        <v>518215.44296569872</v>
      </c>
    </row>
    <row r="261" spans="1:19">
      <c r="A261" s="312"/>
      <c r="B261" s="312" t="s">
        <v>650</v>
      </c>
      <c r="C261" s="231" t="s">
        <v>652</v>
      </c>
      <c r="D261" s="312"/>
      <c r="E261" s="312"/>
      <c r="F261" s="312"/>
      <c r="G261" s="231"/>
      <c r="H261" s="727">
        <f>'NRC P1 Base'!F34</f>
        <v>340083.77999999997</v>
      </c>
      <c r="I261" s="727">
        <f>'NRC P1 Base'!G34</f>
        <v>340083.79</v>
      </c>
      <c r="J261" s="727">
        <f>'NRC P1 Base'!H34</f>
        <v>340083.77999999997</v>
      </c>
      <c r="K261" s="727">
        <f>'NRC P1 Base'!I34</f>
        <v>340083.79</v>
      </c>
      <c r="L261" s="727">
        <f>'NRC P1 Base'!J34</f>
        <v>340083.77999999997</v>
      </c>
      <c r="M261" s="727">
        <f>'NRC P1 Base'!K34</f>
        <v>340083.79</v>
      </c>
      <c r="N261" s="727">
        <f>'NRC P2 Base'!F34</f>
        <v>340083.77999999997</v>
      </c>
      <c r="O261" s="727">
        <f>'NRC P2 Base'!G34</f>
        <v>340083.79</v>
      </c>
      <c r="P261" s="727">
        <f>'NRC P2 Base'!H34</f>
        <v>340083.77999999997</v>
      </c>
      <c r="Q261" s="727">
        <f>'NRC P2 Base'!I34</f>
        <v>340083.79</v>
      </c>
      <c r="R261" s="727">
        <f>'NRC P2 Base'!J34</f>
        <v>340083.77999999997</v>
      </c>
      <c r="S261" s="230">
        <f>'NRC P2 Base'!K34</f>
        <v>341999.0199999999</v>
      </c>
    </row>
    <row r="262" spans="1:19">
      <c r="A262" s="719"/>
      <c r="B262" s="719" t="s">
        <v>653</v>
      </c>
      <c r="C262" s="719"/>
      <c r="D262" s="719"/>
      <c r="E262" s="719"/>
      <c r="F262" s="719"/>
      <c r="G262" s="721"/>
      <c r="H262" s="731">
        <f>H261+H260</f>
        <v>882635.56550806551</v>
      </c>
      <c r="I262" s="731">
        <f t="shared" ref="I262:S262" si="0">I261+I260</f>
        <v>880423.74692357425</v>
      </c>
      <c r="J262" s="731">
        <f t="shared" si="0"/>
        <v>878211.90833908296</v>
      </c>
      <c r="K262" s="731">
        <f t="shared" si="0"/>
        <v>876000.0897545917</v>
      </c>
      <c r="L262" s="731">
        <f t="shared" si="0"/>
        <v>873788.25117010041</v>
      </c>
      <c r="M262" s="731">
        <f t="shared" si="0"/>
        <v>871576.43258560938</v>
      </c>
      <c r="N262" s="731">
        <f t="shared" si="0"/>
        <v>869364.59400111809</v>
      </c>
      <c r="O262" s="731">
        <f t="shared" si="0"/>
        <v>867152.77541662683</v>
      </c>
      <c r="P262" s="731">
        <f t="shared" si="0"/>
        <v>864940.93683213554</v>
      </c>
      <c r="Q262" s="731">
        <f t="shared" si="0"/>
        <v>862729.11824764439</v>
      </c>
      <c r="R262" s="731">
        <f t="shared" si="0"/>
        <v>860517.27966315299</v>
      </c>
      <c r="S262" s="731">
        <f t="shared" si="0"/>
        <v>860214.46296569868</v>
      </c>
    </row>
    <row r="263" spans="1:19">
      <c r="A263" s="721"/>
      <c r="B263" s="721" t="s">
        <v>654</v>
      </c>
      <c r="C263" s="719"/>
      <c r="D263" s="719"/>
      <c r="E263" s="719"/>
      <c r="F263" s="719"/>
      <c r="G263" s="721"/>
      <c r="H263" s="731">
        <f>H262+H259</f>
        <v>882635.56550806551</v>
      </c>
      <c r="I263" s="731">
        <f t="shared" ref="I263:S263" si="1">I262+I259</f>
        <v>880423.74692357425</v>
      </c>
      <c r="J263" s="731">
        <f t="shared" si="1"/>
        <v>878211.90833908296</v>
      </c>
      <c r="K263" s="731">
        <f t="shared" si="1"/>
        <v>876000.0897545917</v>
      </c>
      <c r="L263" s="731">
        <f t="shared" si="1"/>
        <v>873788.25117010041</v>
      </c>
      <c r="M263" s="731">
        <f t="shared" si="1"/>
        <v>871576.43258560938</v>
      </c>
      <c r="N263" s="731">
        <f t="shared" si="1"/>
        <v>869364.59400111809</v>
      </c>
      <c r="O263" s="731">
        <f t="shared" si="1"/>
        <v>867152.77541662683</v>
      </c>
      <c r="P263" s="731">
        <f t="shared" si="1"/>
        <v>864940.93683213554</v>
      </c>
      <c r="Q263" s="731">
        <f t="shared" si="1"/>
        <v>862729.11824764439</v>
      </c>
      <c r="R263" s="731">
        <f t="shared" si="1"/>
        <v>860517.27966315299</v>
      </c>
      <c r="S263" s="731">
        <f t="shared" si="1"/>
        <v>860214.46296569868</v>
      </c>
    </row>
    <row r="264" spans="1:19">
      <c r="A264" s="231"/>
      <c r="B264" s="231"/>
      <c r="C264" s="231"/>
      <c r="D264" s="231"/>
      <c r="E264" s="231"/>
      <c r="F264" s="231"/>
      <c r="G264" s="231"/>
    </row>
    <row r="265" spans="1:19">
      <c r="A265" s="231"/>
      <c r="B265" s="231"/>
      <c r="C265" s="231"/>
      <c r="D265" s="231"/>
      <c r="E265" s="231"/>
      <c r="F265" s="231"/>
      <c r="G265" s="231"/>
    </row>
    <row r="266" spans="1:19">
      <c r="A266" s="231"/>
      <c r="B266" s="231"/>
      <c r="C266" s="231"/>
      <c r="D266" s="231"/>
      <c r="E266" s="231"/>
      <c r="F266" s="231"/>
      <c r="G266" s="231"/>
    </row>
    <row r="267" spans="1:19">
      <c r="A267" s="231"/>
      <c r="B267" s="231"/>
      <c r="C267" s="231"/>
      <c r="D267" s="231"/>
      <c r="E267" s="231"/>
      <c r="F267" s="231"/>
      <c r="G267" s="231"/>
    </row>
    <row r="268" spans="1:19">
      <c r="A268" s="231"/>
      <c r="B268" s="231"/>
      <c r="C268" s="231"/>
      <c r="D268" s="231"/>
      <c r="E268" s="231"/>
      <c r="F268" s="231"/>
      <c r="G268" s="231"/>
    </row>
    <row r="269" spans="1:19">
      <c r="A269" s="231"/>
      <c r="B269" s="231"/>
      <c r="C269" s="231"/>
      <c r="D269" s="231"/>
      <c r="E269" s="231"/>
      <c r="F269" s="231"/>
      <c r="G269" s="231"/>
    </row>
    <row r="270" spans="1:19">
      <c r="A270" s="231"/>
      <c r="B270" s="231"/>
      <c r="C270" s="231"/>
      <c r="D270" s="231"/>
      <c r="E270" s="231"/>
      <c r="F270" s="231"/>
      <c r="G270" s="231"/>
    </row>
    <row r="271" spans="1:19">
      <c r="A271" s="231"/>
      <c r="B271" s="231"/>
      <c r="C271" s="231"/>
      <c r="D271" s="231"/>
      <c r="E271" s="231"/>
      <c r="F271" s="231"/>
      <c r="G271" s="231"/>
    </row>
    <row r="272" spans="1:19">
      <c r="A272" s="231"/>
      <c r="B272" s="231"/>
      <c r="C272" s="231"/>
      <c r="D272" s="231"/>
      <c r="E272" s="231"/>
      <c r="F272" s="231"/>
      <c r="G272" s="231"/>
    </row>
    <row r="273" spans="1:7">
      <c r="A273" s="231"/>
      <c r="B273" s="231"/>
      <c r="C273" s="231"/>
      <c r="D273" s="231"/>
      <c r="E273" s="231"/>
      <c r="F273" s="231"/>
      <c r="G273" s="231"/>
    </row>
    <row r="274" spans="1:7">
      <c r="A274" s="231"/>
      <c r="B274" s="231"/>
      <c r="C274" s="231"/>
      <c r="D274" s="231"/>
      <c r="E274" s="231"/>
      <c r="F274" s="231"/>
      <c r="G274" s="231"/>
    </row>
    <row r="275" spans="1:7">
      <c r="A275" s="231"/>
      <c r="B275" s="231"/>
      <c r="C275" s="231"/>
      <c r="D275" s="231"/>
      <c r="E275" s="231"/>
      <c r="F275" s="231"/>
      <c r="G275" s="231"/>
    </row>
    <row r="276" spans="1:7">
      <c r="A276" s="231"/>
      <c r="B276" s="231"/>
      <c r="C276" s="231"/>
      <c r="D276" s="231"/>
      <c r="E276" s="231"/>
      <c r="F276" s="231"/>
      <c r="G276" s="231"/>
    </row>
    <row r="277" spans="1:7">
      <c r="A277" s="231"/>
      <c r="B277" s="231"/>
      <c r="C277" s="231"/>
      <c r="D277" s="231"/>
      <c r="E277" s="231"/>
      <c r="F277" s="231"/>
      <c r="G277" s="231"/>
    </row>
    <row r="278" spans="1:7">
      <c r="A278" s="231"/>
      <c r="B278" s="231"/>
      <c r="C278" s="231"/>
      <c r="D278" s="231"/>
      <c r="E278" s="231"/>
      <c r="F278" s="231"/>
      <c r="G278" s="231"/>
    </row>
    <row r="279" spans="1:7">
      <c r="A279" s="231"/>
      <c r="B279" s="231"/>
      <c r="C279" s="231"/>
      <c r="D279" s="231"/>
      <c r="E279" s="231"/>
      <c r="F279" s="231"/>
      <c r="G279" s="231"/>
    </row>
    <row r="280" spans="1:7">
      <c r="A280" s="231"/>
      <c r="B280" s="231"/>
      <c r="C280" s="231"/>
      <c r="D280" s="231"/>
      <c r="E280" s="231"/>
      <c r="F280" s="231"/>
      <c r="G280" s="231"/>
    </row>
    <row r="281" spans="1:7">
      <c r="A281" s="231"/>
      <c r="B281" s="231"/>
      <c r="C281" s="231"/>
      <c r="D281" s="231"/>
      <c r="E281" s="231"/>
      <c r="F281" s="231"/>
      <c r="G281" s="231"/>
    </row>
    <row r="282" spans="1:7">
      <c r="A282" s="231"/>
      <c r="B282" s="231"/>
      <c r="C282" s="231"/>
      <c r="D282" s="231"/>
      <c r="E282" s="231"/>
      <c r="F282" s="231"/>
      <c r="G282" s="231"/>
    </row>
    <row r="283" spans="1:7">
      <c r="A283" s="231"/>
      <c r="B283" s="231"/>
      <c r="C283" s="231"/>
      <c r="D283" s="231"/>
      <c r="E283" s="231"/>
      <c r="F283" s="231"/>
      <c r="G283" s="231"/>
    </row>
    <row r="284" spans="1:7">
      <c r="A284" s="231"/>
      <c r="B284" s="231"/>
      <c r="C284" s="231"/>
      <c r="D284" s="231"/>
      <c r="E284" s="231"/>
      <c r="F284" s="231"/>
      <c r="G284" s="231"/>
    </row>
    <row r="285" spans="1:7">
      <c r="A285" s="231"/>
      <c r="B285" s="231"/>
      <c r="C285" s="231"/>
      <c r="D285" s="231"/>
      <c r="E285" s="231"/>
      <c r="F285" s="231"/>
      <c r="G285" s="231"/>
    </row>
    <row r="286" spans="1:7">
      <c r="A286" s="231"/>
      <c r="B286" s="231"/>
      <c r="C286" s="231"/>
      <c r="D286" s="231"/>
      <c r="E286" s="231"/>
      <c r="F286" s="231"/>
      <c r="G286" s="231"/>
    </row>
    <row r="287" spans="1:7">
      <c r="A287" s="231"/>
      <c r="B287" s="231"/>
      <c r="C287" s="231"/>
      <c r="D287" s="231"/>
      <c r="E287" s="231"/>
      <c r="F287" s="231"/>
      <c r="G287" s="231"/>
    </row>
    <row r="288" spans="1:7">
      <c r="A288" s="231"/>
      <c r="B288" s="231"/>
      <c r="C288" s="231"/>
      <c r="D288" s="231"/>
      <c r="E288" s="231"/>
      <c r="F288" s="231"/>
      <c r="G288" s="231"/>
    </row>
    <row r="289" spans="1:7">
      <c r="A289" s="231"/>
      <c r="B289" s="231"/>
      <c r="C289" s="231"/>
      <c r="D289" s="231"/>
      <c r="E289" s="231"/>
      <c r="F289" s="231"/>
      <c r="G289" s="231"/>
    </row>
    <row r="290" spans="1:7">
      <c r="A290" s="231"/>
      <c r="B290" s="231"/>
      <c r="C290" s="231"/>
      <c r="D290" s="231"/>
      <c r="E290" s="231"/>
      <c r="F290" s="231"/>
      <c r="G290" s="231"/>
    </row>
    <row r="291" spans="1:7">
      <c r="A291" s="231"/>
      <c r="B291" s="231"/>
      <c r="C291" s="231"/>
      <c r="D291" s="231"/>
      <c r="E291" s="231"/>
      <c r="F291" s="231"/>
      <c r="G291" s="231"/>
    </row>
    <row r="292" spans="1:7">
      <c r="A292" s="231"/>
      <c r="B292" s="231"/>
      <c r="C292" s="231"/>
      <c r="D292" s="231"/>
      <c r="E292" s="231"/>
      <c r="F292" s="231"/>
      <c r="G292" s="231"/>
    </row>
    <row r="293" spans="1:7">
      <c r="A293" s="231"/>
      <c r="B293" s="231"/>
      <c r="C293" s="231"/>
      <c r="D293" s="231"/>
      <c r="E293" s="231"/>
      <c r="F293" s="231"/>
      <c r="G293" s="231"/>
    </row>
    <row r="294" spans="1:7">
      <c r="A294" s="231"/>
      <c r="B294" s="231"/>
      <c r="C294" s="231"/>
      <c r="D294" s="231"/>
      <c r="E294" s="231"/>
      <c r="F294" s="231"/>
      <c r="G294" s="231"/>
    </row>
    <row r="295" spans="1:7">
      <c r="A295" s="231"/>
      <c r="B295" s="231"/>
      <c r="C295" s="231"/>
      <c r="D295" s="231"/>
      <c r="E295" s="231"/>
      <c r="F295" s="231"/>
      <c r="G295" s="231"/>
    </row>
    <row r="296" spans="1:7">
      <c r="A296" s="231"/>
      <c r="B296" s="231"/>
      <c r="C296" s="231"/>
      <c r="D296" s="231"/>
      <c r="E296" s="231"/>
      <c r="F296" s="231"/>
      <c r="G296" s="231"/>
    </row>
    <row r="297" spans="1:7">
      <c r="A297" s="231"/>
      <c r="B297" s="231"/>
      <c r="C297" s="231"/>
      <c r="D297" s="231"/>
      <c r="E297" s="231"/>
      <c r="F297" s="231"/>
      <c r="G297" s="231"/>
    </row>
    <row r="298" spans="1:7">
      <c r="A298" s="231"/>
      <c r="B298" s="231"/>
      <c r="C298" s="231"/>
      <c r="D298" s="231"/>
      <c r="E298" s="231"/>
      <c r="F298" s="231"/>
      <c r="G298" s="231"/>
    </row>
    <row r="299" spans="1:7">
      <c r="A299" s="231"/>
      <c r="B299" s="231"/>
      <c r="C299" s="231"/>
      <c r="D299" s="231"/>
      <c r="E299" s="231"/>
      <c r="F299" s="231"/>
      <c r="G299" s="231"/>
    </row>
    <row r="300" spans="1:7">
      <c r="A300" s="231"/>
      <c r="B300" s="231"/>
      <c r="C300" s="231"/>
      <c r="D300" s="231"/>
      <c r="E300" s="231"/>
      <c r="F300" s="231"/>
      <c r="G300" s="231"/>
    </row>
    <row r="301" spans="1:7">
      <c r="A301" s="231"/>
      <c r="B301" s="231"/>
      <c r="C301" s="231"/>
      <c r="D301" s="231"/>
      <c r="E301" s="231"/>
      <c r="F301" s="231"/>
      <c r="G301" s="231"/>
    </row>
    <row r="302" spans="1:7">
      <c r="A302" s="231"/>
      <c r="B302" s="231"/>
      <c r="C302" s="231"/>
      <c r="D302" s="231"/>
      <c r="E302" s="231"/>
      <c r="F302" s="231"/>
      <c r="G302" s="231"/>
    </row>
    <row r="303" spans="1:7">
      <c r="A303" s="231"/>
      <c r="B303" s="231"/>
      <c r="C303" s="231"/>
      <c r="D303" s="231"/>
      <c r="E303" s="231"/>
      <c r="F303" s="231"/>
      <c r="G303" s="231"/>
    </row>
    <row r="304" spans="1:7">
      <c r="A304" s="231"/>
      <c r="B304" s="231"/>
      <c r="C304" s="231"/>
      <c r="D304" s="231"/>
      <c r="E304" s="231"/>
      <c r="F304" s="231"/>
      <c r="G304" s="231"/>
    </row>
    <row r="305" spans="1:7">
      <c r="A305" s="231"/>
      <c r="B305" s="231"/>
      <c r="C305" s="231"/>
      <c r="D305" s="231"/>
      <c r="E305" s="231"/>
      <c r="F305" s="231"/>
      <c r="G305" s="231"/>
    </row>
    <row r="306" spans="1:7">
      <c r="A306" s="231"/>
      <c r="B306" s="231"/>
      <c r="C306" s="231"/>
      <c r="D306" s="231"/>
      <c r="E306" s="231"/>
      <c r="F306" s="231"/>
      <c r="G306" s="231"/>
    </row>
    <row r="307" spans="1:7">
      <c r="A307" s="231"/>
      <c r="B307" s="231"/>
      <c r="C307" s="231"/>
      <c r="D307" s="231"/>
      <c r="E307" s="231"/>
      <c r="F307" s="231"/>
      <c r="G307" s="231"/>
    </row>
    <row r="308" spans="1:7">
      <c r="A308" s="231"/>
      <c r="B308" s="231"/>
      <c r="C308" s="231"/>
      <c r="D308" s="231"/>
      <c r="E308" s="231"/>
      <c r="F308" s="231"/>
      <c r="G308" s="231"/>
    </row>
    <row r="309" spans="1:7">
      <c r="A309" s="231"/>
      <c r="B309" s="231"/>
      <c r="C309" s="231"/>
      <c r="D309" s="231"/>
      <c r="E309" s="231"/>
      <c r="F309" s="231"/>
      <c r="G309" s="231"/>
    </row>
    <row r="310" spans="1:7">
      <c r="A310" s="231"/>
      <c r="B310" s="231"/>
      <c r="C310" s="231"/>
      <c r="D310" s="231"/>
      <c r="E310" s="231"/>
      <c r="F310" s="231"/>
      <c r="G310" s="231"/>
    </row>
    <row r="311" spans="1:7">
      <c r="A311" s="231"/>
      <c r="B311" s="231"/>
      <c r="C311" s="231"/>
      <c r="D311" s="231"/>
      <c r="E311" s="231"/>
      <c r="F311" s="231"/>
      <c r="G311" s="231"/>
    </row>
    <row r="312" spans="1:7">
      <c r="A312" s="231"/>
      <c r="B312" s="231"/>
      <c r="C312" s="231"/>
      <c r="D312" s="231"/>
      <c r="E312" s="231"/>
      <c r="F312" s="231"/>
      <c r="G312" s="231"/>
    </row>
    <row r="313" spans="1:7">
      <c r="A313" s="231"/>
      <c r="B313" s="231"/>
      <c r="C313" s="231"/>
      <c r="D313" s="231"/>
      <c r="E313" s="231"/>
      <c r="F313" s="231"/>
      <c r="G313" s="231"/>
    </row>
    <row r="314" spans="1:7">
      <c r="A314" s="231"/>
      <c r="B314" s="231"/>
      <c r="C314" s="231"/>
      <c r="D314" s="231"/>
      <c r="E314" s="231"/>
      <c r="F314" s="231"/>
      <c r="G314" s="231"/>
    </row>
    <row r="315" spans="1:7">
      <c r="A315" s="231"/>
      <c r="B315" s="231"/>
      <c r="C315" s="231"/>
      <c r="D315" s="231"/>
      <c r="E315" s="231"/>
      <c r="F315" s="231"/>
      <c r="G315" s="231"/>
    </row>
    <row r="316" spans="1:7">
      <c r="A316" s="231"/>
      <c r="B316" s="231"/>
      <c r="C316" s="231"/>
      <c r="D316" s="231"/>
      <c r="E316" s="231"/>
      <c r="F316" s="231"/>
      <c r="G316" s="231"/>
    </row>
    <row r="317" spans="1:7">
      <c r="A317" s="231"/>
      <c r="B317" s="231"/>
      <c r="C317" s="231"/>
      <c r="D317" s="231"/>
      <c r="E317" s="231"/>
      <c r="F317" s="231"/>
      <c r="G317" s="231"/>
    </row>
    <row r="318" spans="1:7">
      <c r="A318" s="231"/>
      <c r="B318" s="231"/>
      <c r="C318" s="231"/>
      <c r="D318" s="231"/>
      <c r="E318" s="231"/>
      <c r="F318" s="231"/>
      <c r="G318" s="231"/>
    </row>
    <row r="319" spans="1:7">
      <c r="A319" s="231"/>
      <c r="B319" s="231"/>
      <c r="C319" s="231"/>
      <c r="D319" s="231"/>
      <c r="E319" s="231"/>
      <c r="F319" s="231"/>
      <c r="G319" s="231"/>
    </row>
    <row r="320" spans="1:7">
      <c r="A320" s="231"/>
      <c r="B320" s="231"/>
      <c r="C320" s="231"/>
      <c r="D320" s="231"/>
      <c r="E320" s="231"/>
      <c r="F320" s="231"/>
      <c r="G320" s="231"/>
    </row>
    <row r="321" spans="1:7">
      <c r="A321" s="231"/>
      <c r="B321" s="231"/>
      <c r="C321" s="231"/>
      <c r="D321" s="231"/>
      <c r="E321" s="231"/>
      <c r="F321" s="231"/>
      <c r="G321" s="231"/>
    </row>
    <row r="322" spans="1:7">
      <c r="A322" s="231"/>
      <c r="B322" s="231"/>
      <c r="C322" s="231"/>
      <c r="D322" s="231"/>
      <c r="E322" s="231"/>
      <c r="F322" s="231"/>
      <c r="G322" s="231"/>
    </row>
    <row r="323" spans="1:7">
      <c r="A323" s="231"/>
      <c r="B323" s="231"/>
      <c r="C323" s="231"/>
      <c r="D323" s="231"/>
      <c r="E323" s="231"/>
      <c r="F323" s="231"/>
      <c r="G323" s="231"/>
    </row>
    <row r="324" spans="1:7">
      <c r="A324" s="231"/>
      <c r="B324" s="231"/>
      <c r="C324" s="231"/>
      <c r="D324" s="231"/>
      <c r="E324" s="231"/>
      <c r="F324" s="231"/>
      <c r="G324" s="231"/>
    </row>
    <row r="325" spans="1:7">
      <c r="A325" s="231"/>
      <c r="B325" s="231"/>
      <c r="C325" s="231"/>
      <c r="D325" s="231"/>
      <c r="E325" s="231"/>
      <c r="F325" s="231"/>
      <c r="G325" s="231"/>
    </row>
    <row r="326" spans="1:7">
      <c r="A326" s="231"/>
      <c r="B326" s="231"/>
      <c r="C326" s="231"/>
      <c r="D326" s="231"/>
      <c r="E326" s="231"/>
      <c r="F326" s="231"/>
      <c r="G326" s="231"/>
    </row>
    <row r="327" spans="1:7">
      <c r="A327" s="231"/>
      <c r="B327" s="231"/>
      <c r="C327" s="231"/>
      <c r="D327" s="231"/>
      <c r="E327" s="231"/>
      <c r="F327" s="231"/>
      <c r="G327" s="231"/>
    </row>
    <row r="328" spans="1:7">
      <c r="A328" s="231"/>
      <c r="B328" s="231"/>
      <c r="C328" s="231"/>
      <c r="D328" s="231"/>
      <c r="E328" s="231"/>
      <c r="F328" s="231"/>
      <c r="G328" s="231"/>
    </row>
    <row r="329" spans="1:7">
      <c r="A329" s="231"/>
      <c r="B329" s="231"/>
      <c r="C329" s="231"/>
      <c r="D329" s="231"/>
      <c r="E329" s="231"/>
      <c r="F329" s="231"/>
      <c r="G329" s="231"/>
    </row>
    <row r="330" spans="1:7">
      <c r="A330" s="231"/>
      <c r="B330" s="231"/>
      <c r="C330" s="231"/>
      <c r="D330" s="231"/>
      <c r="E330" s="231"/>
      <c r="F330" s="231"/>
      <c r="G330" s="231"/>
    </row>
    <row r="331" spans="1:7">
      <c r="A331" s="231"/>
      <c r="B331" s="231"/>
      <c r="C331" s="231"/>
      <c r="D331" s="231"/>
      <c r="E331" s="231"/>
      <c r="F331" s="231"/>
      <c r="G331" s="231"/>
    </row>
    <row r="332" spans="1:7">
      <c r="A332" s="231"/>
      <c r="B332" s="231"/>
      <c r="C332" s="231"/>
      <c r="D332" s="231"/>
      <c r="E332" s="231"/>
      <c r="F332" s="231"/>
      <c r="G332" s="231"/>
    </row>
    <row r="333" spans="1:7">
      <c r="A333" s="231"/>
      <c r="B333" s="231"/>
      <c r="C333" s="231"/>
      <c r="D333" s="231"/>
      <c r="E333" s="231"/>
      <c r="F333" s="231"/>
      <c r="G333" s="231"/>
    </row>
    <row r="334" spans="1:7">
      <c r="A334" s="231"/>
      <c r="B334" s="231"/>
      <c r="C334" s="231"/>
      <c r="D334" s="231"/>
      <c r="E334" s="231"/>
      <c r="F334" s="231"/>
      <c r="G334" s="231"/>
    </row>
    <row r="335" spans="1:7">
      <c r="A335" s="231"/>
      <c r="B335" s="231"/>
      <c r="C335" s="231"/>
      <c r="D335" s="231"/>
      <c r="E335" s="231"/>
      <c r="F335" s="231"/>
      <c r="G335" s="231"/>
    </row>
    <row r="336" spans="1:7">
      <c r="A336" s="231"/>
      <c r="B336" s="231"/>
      <c r="C336" s="231"/>
      <c r="D336" s="231"/>
      <c r="E336" s="231"/>
      <c r="F336" s="231"/>
      <c r="G336" s="231"/>
    </row>
    <row r="337" spans="1:7">
      <c r="A337" s="231"/>
      <c r="B337" s="231"/>
      <c r="C337" s="231"/>
      <c r="D337" s="231"/>
      <c r="E337" s="231"/>
      <c r="F337" s="231"/>
      <c r="G337" s="231"/>
    </row>
    <row r="338" spans="1:7">
      <c r="A338" s="231"/>
      <c r="B338" s="231"/>
      <c r="C338" s="231"/>
      <c r="D338" s="231"/>
      <c r="E338" s="231"/>
      <c r="F338" s="231"/>
      <c r="G338" s="231"/>
    </row>
    <row r="339" spans="1:7">
      <c r="A339" s="231"/>
      <c r="B339" s="231"/>
      <c r="C339" s="231"/>
      <c r="D339" s="231"/>
      <c r="E339" s="231"/>
      <c r="F339" s="231"/>
      <c r="G339" s="231"/>
    </row>
    <row r="340" spans="1:7">
      <c r="A340" s="231"/>
      <c r="B340" s="231"/>
      <c r="C340" s="231"/>
      <c r="D340" s="231"/>
      <c r="E340" s="231"/>
      <c r="F340" s="231"/>
      <c r="G340" s="231"/>
    </row>
    <row r="341" spans="1:7">
      <c r="A341" s="231"/>
      <c r="B341" s="231"/>
      <c r="C341" s="231"/>
      <c r="D341" s="231"/>
      <c r="E341" s="231"/>
      <c r="F341" s="231"/>
      <c r="G341" s="231"/>
    </row>
    <row r="342" spans="1:7">
      <c r="A342" s="231"/>
      <c r="B342" s="231"/>
      <c r="C342" s="231"/>
      <c r="D342" s="231"/>
      <c r="E342" s="231"/>
      <c r="F342" s="231"/>
      <c r="G342" s="231"/>
    </row>
    <row r="343" spans="1:7">
      <c r="A343" s="231"/>
      <c r="B343" s="231"/>
      <c r="C343" s="231"/>
      <c r="D343" s="231"/>
      <c r="E343" s="231"/>
      <c r="F343" s="231"/>
      <c r="G343" s="231"/>
    </row>
    <row r="344" spans="1:7">
      <c r="A344" s="231"/>
      <c r="B344" s="231"/>
      <c r="C344" s="231"/>
      <c r="D344" s="231"/>
      <c r="E344" s="231"/>
      <c r="F344" s="231"/>
      <c r="G344" s="231"/>
    </row>
    <row r="345" spans="1:7">
      <c r="A345" s="231"/>
      <c r="B345" s="231"/>
      <c r="C345" s="231"/>
      <c r="D345" s="231"/>
      <c r="E345" s="231"/>
      <c r="F345" s="231"/>
      <c r="G345" s="231"/>
    </row>
    <row r="346" spans="1:7">
      <c r="A346" s="231"/>
      <c r="B346" s="231"/>
      <c r="C346" s="231"/>
      <c r="D346" s="231"/>
      <c r="E346" s="231"/>
      <c r="F346" s="231"/>
      <c r="G346" s="231"/>
    </row>
    <row r="347" spans="1:7">
      <c r="A347" s="231"/>
      <c r="B347" s="231"/>
      <c r="C347" s="231"/>
      <c r="D347" s="231"/>
      <c r="E347" s="231"/>
      <c r="F347" s="231"/>
      <c r="G347" s="231"/>
    </row>
    <row r="348" spans="1:7">
      <c r="A348" s="231"/>
      <c r="B348" s="231"/>
      <c r="C348" s="231"/>
      <c r="D348" s="231"/>
      <c r="E348" s="231"/>
      <c r="F348" s="231"/>
      <c r="G348" s="231"/>
    </row>
    <row r="349" spans="1:7">
      <c r="A349" s="231"/>
      <c r="B349" s="231"/>
      <c r="C349" s="231"/>
      <c r="D349" s="231"/>
      <c r="E349" s="231"/>
      <c r="F349" s="231"/>
      <c r="G349" s="231"/>
    </row>
    <row r="350" spans="1:7">
      <c r="A350" s="231"/>
      <c r="B350" s="231"/>
      <c r="C350" s="231"/>
      <c r="D350" s="231"/>
      <c r="E350" s="231"/>
      <c r="F350" s="231"/>
      <c r="G350" s="231"/>
    </row>
    <row r="351" spans="1:7">
      <c r="A351" s="231"/>
      <c r="B351" s="231"/>
      <c r="C351" s="231"/>
      <c r="D351" s="231"/>
      <c r="E351" s="231"/>
      <c r="F351" s="231"/>
      <c r="G351" s="231"/>
    </row>
    <row r="352" spans="1:7">
      <c r="A352" s="231"/>
      <c r="B352" s="231"/>
      <c r="C352" s="231"/>
      <c r="D352" s="231"/>
      <c r="E352" s="231"/>
      <c r="F352" s="231"/>
      <c r="G352" s="231"/>
    </row>
    <row r="353" spans="1:7">
      <c r="A353" s="231"/>
      <c r="B353" s="231"/>
      <c r="C353" s="231"/>
      <c r="D353" s="231"/>
      <c r="E353" s="231"/>
      <c r="F353" s="231"/>
      <c r="G353" s="231"/>
    </row>
    <row r="354" spans="1:7">
      <c r="A354" s="231"/>
      <c r="B354" s="231"/>
      <c r="C354" s="231"/>
      <c r="D354" s="231"/>
      <c r="E354" s="231"/>
      <c r="F354" s="231"/>
      <c r="G354" s="231"/>
    </row>
    <row r="355" spans="1:7">
      <c r="A355" s="231"/>
      <c r="B355" s="231"/>
      <c r="C355" s="231"/>
      <c r="D355" s="231"/>
      <c r="E355" s="231"/>
      <c r="F355" s="231"/>
      <c r="G355" s="231"/>
    </row>
    <row r="356" spans="1:7">
      <c r="A356" s="231"/>
      <c r="B356" s="231"/>
      <c r="C356" s="231"/>
      <c r="D356" s="231"/>
      <c r="E356" s="231"/>
      <c r="F356" s="231"/>
      <c r="G356" s="231"/>
    </row>
    <row r="357" spans="1:7">
      <c r="A357" s="231"/>
      <c r="B357" s="231"/>
      <c r="C357" s="231"/>
      <c r="D357" s="231"/>
      <c r="E357" s="231"/>
      <c r="F357" s="231"/>
      <c r="G357" s="231"/>
    </row>
    <row r="358" spans="1:7">
      <c r="A358" s="231"/>
      <c r="B358" s="231"/>
      <c r="C358" s="231"/>
      <c r="D358" s="231"/>
      <c r="E358" s="231"/>
      <c r="F358" s="231"/>
      <c r="G358" s="231"/>
    </row>
    <row r="359" spans="1:7">
      <c r="A359" s="231"/>
      <c r="B359" s="231"/>
      <c r="C359" s="231"/>
      <c r="D359" s="231"/>
      <c r="E359" s="231"/>
      <c r="F359" s="231"/>
      <c r="G359" s="231"/>
    </row>
    <row r="360" spans="1:7">
      <c r="A360" s="231"/>
      <c r="B360" s="231"/>
      <c r="C360" s="231"/>
      <c r="D360" s="231"/>
      <c r="E360" s="231"/>
      <c r="F360" s="231"/>
      <c r="G360" s="231"/>
    </row>
    <row r="361" spans="1:7">
      <c r="A361" s="231"/>
      <c r="B361" s="231"/>
      <c r="C361" s="231"/>
      <c r="D361" s="231"/>
      <c r="E361" s="231"/>
      <c r="F361" s="231"/>
      <c r="G361" s="231"/>
    </row>
    <row r="362" spans="1:7">
      <c r="A362" s="231"/>
      <c r="B362" s="231"/>
      <c r="C362" s="231"/>
      <c r="D362" s="231"/>
      <c r="E362" s="231"/>
      <c r="F362" s="231"/>
      <c r="G362" s="231"/>
    </row>
    <row r="363" spans="1:7">
      <c r="A363" s="231"/>
      <c r="B363" s="231"/>
      <c r="C363" s="231"/>
      <c r="D363" s="231"/>
      <c r="E363" s="231"/>
      <c r="F363" s="231"/>
      <c r="G363" s="231"/>
    </row>
    <row r="364" spans="1:7">
      <c r="A364" s="231"/>
      <c r="B364" s="231"/>
      <c r="C364" s="231"/>
      <c r="D364" s="231"/>
      <c r="E364" s="231"/>
      <c r="F364" s="231"/>
      <c r="G364" s="231"/>
    </row>
    <row r="365" spans="1:7">
      <c r="A365" s="231"/>
      <c r="B365" s="231"/>
      <c r="C365" s="231"/>
      <c r="D365" s="231"/>
      <c r="E365" s="231"/>
      <c r="F365" s="231"/>
      <c r="G365" s="231"/>
    </row>
    <row r="366" spans="1:7">
      <c r="A366" s="231"/>
      <c r="B366" s="231"/>
      <c r="C366" s="231"/>
      <c r="D366" s="231"/>
      <c r="E366" s="231"/>
      <c r="F366" s="231"/>
      <c r="G366" s="231"/>
    </row>
    <row r="367" spans="1:7">
      <c r="A367" s="231"/>
      <c r="B367" s="231"/>
      <c r="C367" s="231"/>
      <c r="D367" s="231"/>
      <c r="E367" s="231"/>
      <c r="F367" s="231"/>
      <c r="G367" s="231"/>
    </row>
    <row r="368" spans="1:7">
      <c r="A368" s="231"/>
      <c r="B368" s="231"/>
      <c r="C368" s="231"/>
      <c r="D368" s="231"/>
      <c r="E368" s="231"/>
      <c r="F368" s="231"/>
      <c r="G368" s="231"/>
    </row>
    <row r="369" spans="1:7">
      <c r="A369" s="231"/>
      <c r="B369" s="231"/>
      <c r="C369" s="231"/>
      <c r="D369" s="231"/>
      <c r="E369" s="231"/>
      <c r="F369" s="231"/>
      <c r="G369" s="231"/>
    </row>
    <row r="370" spans="1:7">
      <c r="A370" s="231"/>
      <c r="B370" s="231"/>
      <c r="C370" s="231"/>
      <c r="D370" s="231"/>
      <c r="E370" s="231"/>
      <c r="F370" s="231"/>
      <c r="G370" s="231"/>
    </row>
    <row r="371" spans="1:7">
      <c r="A371" s="231"/>
      <c r="B371" s="231"/>
      <c r="C371" s="231"/>
      <c r="D371" s="231"/>
      <c r="E371" s="231"/>
      <c r="F371" s="231"/>
      <c r="G371" s="231"/>
    </row>
    <row r="372" spans="1:7">
      <c r="A372" s="231"/>
      <c r="B372" s="231"/>
      <c r="C372" s="231"/>
      <c r="D372" s="231"/>
      <c r="E372" s="231"/>
      <c r="F372" s="231"/>
      <c r="G372" s="231"/>
    </row>
    <row r="373" spans="1:7">
      <c r="A373" s="231"/>
      <c r="B373" s="231"/>
      <c r="C373" s="231"/>
      <c r="D373" s="231"/>
      <c r="E373" s="231"/>
      <c r="F373" s="231"/>
      <c r="G373" s="231"/>
    </row>
    <row r="374" spans="1:7">
      <c r="A374" s="231"/>
      <c r="B374" s="231"/>
      <c r="C374" s="231"/>
      <c r="D374" s="231"/>
      <c r="E374" s="231"/>
      <c r="F374" s="231"/>
      <c r="G374" s="231"/>
    </row>
    <row r="375" spans="1:7">
      <c r="A375" s="231"/>
      <c r="B375" s="231"/>
      <c r="C375" s="231"/>
      <c r="D375" s="231"/>
      <c r="E375" s="231"/>
      <c r="F375" s="231"/>
      <c r="G375" s="231"/>
    </row>
    <row r="376" spans="1:7">
      <c r="A376" s="231"/>
      <c r="B376" s="231"/>
      <c r="C376" s="231"/>
      <c r="D376" s="231"/>
      <c r="E376" s="231"/>
      <c r="F376" s="231"/>
      <c r="G376" s="231"/>
    </row>
    <row r="377" spans="1:7">
      <c r="A377" s="231"/>
      <c r="B377" s="231"/>
      <c r="C377" s="231"/>
      <c r="D377" s="231"/>
      <c r="E377" s="231"/>
      <c r="F377" s="231"/>
      <c r="G377" s="231"/>
    </row>
    <row r="378" spans="1:7">
      <c r="A378" s="231"/>
      <c r="B378" s="231"/>
      <c r="C378" s="231"/>
      <c r="D378" s="231"/>
      <c r="E378" s="231"/>
      <c r="F378" s="231"/>
      <c r="G378" s="231"/>
    </row>
    <row r="379" spans="1:7">
      <c r="A379" s="231"/>
      <c r="B379" s="231"/>
      <c r="C379" s="231"/>
      <c r="D379" s="231"/>
      <c r="E379" s="231"/>
      <c r="F379" s="231"/>
      <c r="G379" s="231"/>
    </row>
    <row r="380" spans="1:7">
      <c r="A380" s="231"/>
      <c r="B380" s="231"/>
      <c r="C380" s="231"/>
      <c r="D380" s="231"/>
      <c r="E380" s="231"/>
      <c r="F380" s="231"/>
      <c r="G380" s="231"/>
    </row>
    <row r="381" spans="1:7">
      <c r="A381" s="231"/>
      <c r="B381" s="231"/>
      <c r="C381" s="231"/>
      <c r="D381" s="231"/>
      <c r="E381" s="231"/>
      <c r="F381" s="231"/>
      <c r="G381" s="231"/>
    </row>
    <row r="382" spans="1:7">
      <c r="A382" s="231"/>
      <c r="B382" s="231"/>
      <c r="C382" s="231"/>
      <c r="D382" s="231"/>
      <c r="E382" s="231"/>
      <c r="F382" s="231"/>
      <c r="G382" s="231"/>
    </row>
    <row r="383" spans="1:7">
      <c r="A383" s="231"/>
      <c r="B383" s="231"/>
      <c r="C383" s="231"/>
      <c r="D383" s="231"/>
      <c r="E383" s="231"/>
      <c r="F383" s="231"/>
      <c r="G383" s="231"/>
    </row>
    <row r="384" spans="1:7">
      <c r="A384" s="231"/>
      <c r="B384" s="231"/>
      <c r="C384" s="231"/>
      <c r="D384" s="231"/>
      <c r="E384" s="231"/>
      <c r="F384" s="231"/>
      <c r="G384" s="231"/>
    </row>
    <row r="385" spans="1:7">
      <c r="A385" s="231"/>
      <c r="B385" s="231"/>
      <c r="C385" s="231"/>
      <c r="D385" s="231"/>
      <c r="E385" s="231"/>
      <c r="F385" s="231"/>
      <c r="G385" s="231"/>
    </row>
    <row r="386" spans="1:7">
      <c r="A386" s="231"/>
      <c r="B386" s="231"/>
      <c r="C386" s="231"/>
      <c r="D386" s="231"/>
      <c r="E386" s="231"/>
      <c r="F386" s="231"/>
      <c r="G386" s="231"/>
    </row>
    <row r="387" spans="1:7">
      <c r="A387" s="231"/>
      <c r="B387" s="231"/>
      <c r="C387" s="231"/>
      <c r="D387" s="231"/>
      <c r="E387" s="231"/>
      <c r="F387" s="231"/>
      <c r="G387" s="231"/>
    </row>
    <row r="388" spans="1:7">
      <c r="A388" s="231"/>
      <c r="B388" s="231"/>
      <c r="C388" s="231"/>
      <c r="D388" s="231"/>
      <c r="E388" s="231"/>
      <c r="F388" s="231"/>
      <c r="G388" s="231"/>
    </row>
    <row r="389" spans="1:7">
      <c r="A389" s="231"/>
      <c r="B389" s="231"/>
      <c r="C389" s="231"/>
      <c r="D389" s="231"/>
      <c r="E389" s="231"/>
      <c r="F389" s="231"/>
      <c r="G389" s="231"/>
    </row>
    <row r="390" spans="1:7">
      <c r="A390" s="231"/>
      <c r="B390" s="231"/>
      <c r="C390" s="231"/>
      <c r="D390" s="231"/>
      <c r="E390" s="231"/>
      <c r="F390" s="231"/>
      <c r="G390" s="231"/>
    </row>
    <row r="391" spans="1:7">
      <c r="A391" s="231"/>
      <c r="B391" s="231"/>
      <c r="C391" s="231"/>
      <c r="D391" s="231"/>
      <c r="E391" s="231"/>
      <c r="F391" s="231"/>
      <c r="G391" s="231"/>
    </row>
    <row r="392" spans="1:7">
      <c r="A392" s="231"/>
      <c r="B392" s="231"/>
      <c r="C392" s="231"/>
      <c r="D392" s="231"/>
      <c r="E392" s="231"/>
      <c r="F392" s="231"/>
      <c r="G392" s="231"/>
    </row>
    <row r="393" spans="1:7">
      <c r="A393" s="231"/>
      <c r="B393" s="231"/>
      <c r="C393" s="231"/>
      <c r="D393" s="231"/>
      <c r="E393" s="231"/>
      <c r="F393" s="231"/>
      <c r="G393" s="231"/>
    </row>
    <row r="394" spans="1:7">
      <c r="A394" s="231"/>
      <c r="B394" s="231"/>
      <c r="C394" s="231"/>
      <c r="D394" s="231"/>
      <c r="E394" s="231"/>
      <c r="F394" s="231"/>
      <c r="G394" s="231"/>
    </row>
    <row r="395" spans="1:7">
      <c r="A395" s="231"/>
      <c r="B395" s="231"/>
      <c r="C395" s="231"/>
      <c r="D395" s="231"/>
      <c r="E395" s="231"/>
      <c r="F395" s="231"/>
      <c r="G395" s="231"/>
    </row>
    <row r="396" spans="1:7">
      <c r="A396" s="231"/>
      <c r="B396" s="231"/>
      <c r="C396" s="231"/>
      <c r="D396" s="231"/>
      <c r="E396" s="231"/>
      <c r="F396" s="231"/>
      <c r="G396" s="231"/>
    </row>
    <row r="397" spans="1:7">
      <c r="A397" s="231"/>
      <c r="B397" s="231"/>
      <c r="C397" s="231"/>
      <c r="D397" s="231"/>
      <c r="E397" s="231"/>
      <c r="F397" s="231"/>
      <c r="G397" s="231"/>
    </row>
    <row r="398" spans="1:7">
      <c r="A398" s="231"/>
      <c r="B398" s="231"/>
      <c r="C398" s="231"/>
      <c r="D398" s="231"/>
      <c r="E398" s="231"/>
      <c r="F398" s="231"/>
      <c r="G398" s="231"/>
    </row>
    <row r="399" spans="1:7">
      <c r="A399" s="231"/>
      <c r="B399" s="231"/>
      <c r="C399" s="231"/>
      <c r="D399" s="231"/>
      <c r="E399" s="231"/>
      <c r="F399" s="231"/>
      <c r="G399" s="231"/>
    </row>
    <row r="400" spans="1:7">
      <c r="A400" s="231"/>
      <c r="B400" s="231"/>
      <c r="C400" s="231"/>
      <c r="D400" s="231"/>
      <c r="E400" s="231"/>
      <c r="F400" s="231"/>
      <c r="G400" s="231"/>
    </row>
    <row r="401" spans="1:7">
      <c r="A401" s="231"/>
      <c r="B401" s="231"/>
      <c r="C401" s="231"/>
      <c r="D401" s="231"/>
      <c r="E401" s="231"/>
      <c r="F401" s="231"/>
      <c r="G401" s="231"/>
    </row>
    <row r="402" spans="1:7">
      <c r="A402" s="231"/>
      <c r="B402" s="231"/>
      <c r="C402" s="231"/>
      <c r="D402" s="231"/>
      <c r="E402" s="231"/>
      <c r="F402" s="231"/>
      <c r="G402" s="231"/>
    </row>
    <row r="403" spans="1:7">
      <c r="A403" s="231"/>
      <c r="B403" s="231"/>
      <c r="C403" s="231"/>
      <c r="D403" s="231"/>
      <c r="E403" s="231"/>
      <c r="F403" s="231"/>
      <c r="G403" s="231"/>
    </row>
    <row r="404" spans="1:7">
      <c r="A404" s="231"/>
      <c r="B404" s="231"/>
      <c r="C404" s="231"/>
      <c r="D404" s="231"/>
      <c r="E404" s="231"/>
      <c r="F404" s="231"/>
      <c r="G404" s="231"/>
    </row>
    <row r="405" spans="1:7">
      <c r="A405" s="231"/>
      <c r="B405" s="231"/>
      <c r="C405" s="231"/>
      <c r="D405" s="231"/>
      <c r="E405" s="231"/>
      <c r="F405" s="231"/>
      <c r="G405" s="231"/>
    </row>
    <row r="406" spans="1:7">
      <c r="A406" s="231"/>
      <c r="B406" s="231"/>
      <c r="C406" s="231"/>
      <c r="D406" s="231"/>
      <c r="E406" s="231"/>
      <c r="F406" s="231"/>
      <c r="G406" s="231"/>
    </row>
    <row r="407" spans="1:7">
      <c r="A407" s="231"/>
      <c r="B407" s="231"/>
      <c r="C407" s="231"/>
      <c r="D407" s="231"/>
      <c r="E407" s="231"/>
      <c r="F407" s="231"/>
      <c r="G407" s="231"/>
    </row>
    <row r="408" spans="1:7">
      <c r="A408" s="231"/>
      <c r="B408" s="231"/>
      <c r="C408" s="231"/>
      <c r="D408" s="231"/>
      <c r="E408" s="231"/>
      <c r="F408" s="231"/>
      <c r="G408" s="231"/>
    </row>
    <row r="409" spans="1:7">
      <c r="A409" s="231"/>
      <c r="B409" s="231"/>
      <c r="C409" s="231"/>
      <c r="D409" s="231"/>
      <c r="E409" s="231"/>
      <c r="F409" s="231"/>
      <c r="G409" s="231"/>
    </row>
    <row r="410" spans="1:7">
      <c r="A410" s="231"/>
      <c r="B410" s="231"/>
      <c r="C410" s="231"/>
      <c r="D410" s="231"/>
      <c r="E410" s="231"/>
      <c r="F410" s="231"/>
      <c r="G410" s="231"/>
    </row>
    <row r="411" spans="1:7">
      <c r="A411" s="231"/>
      <c r="B411" s="231"/>
      <c r="C411" s="231"/>
      <c r="D411" s="231"/>
      <c r="E411" s="231"/>
      <c r="F411" s="231"/>
      <c r="G411" s="231"/>
    </row>
    <row r="412" spans="1:7">
      <c r="A412" s="231"/>
      <c r="B412" s="231"/>
      <c r="C412" s="231"/>
      <c r="D412" s="231"/>
      <c r="E412" s="231"/>
      <c r="F412" s="231"/>
      <c r="G412" s="231"/>
    </row>
    <row r="413" spans="1:7">
      <c r="A413" s="231"/>
      <c r="B413" s="231"/>
      <c r="C413" s="231"/>
      <c r="D413" s="231"/>
      <c r="E413" s="231"/>
      <c r="F413" s="231"/>
      <c r="G413" s="231"/>
    </row>
    <row r="414" spans="1:7">
      <c r="A414" s="231"/>
      <c r="B414" s="231"/>
      <c r="C414" s="231"/>
      <c r="D414" s="231"/>
      <c r="E414" s="231"/>
      <c r="F414" s="231"/>
      <c r="G414" s="231"/>
    </row>
    <row r="415" spans="1:7">
      <c r="A415" s="231"/>
      <c r="B415" s="231"/>
      <c r="C415" s="231"/>
      <c r="D415" s="231"/>
      <c r="E415" s="231"/>
      <c r="F415" s="231"/>
      <c r="G415" s="231"/>
    </row>
    <row r="416" spans="1:7">
      <c r="A416" s="231"/>
      <c r="B416" s="231"/>
      <c r="C416" s="231"/>
      <c r="D416" s="231"/>
      <c r="E416" s="231"/>
      <c r="F416" s="231"/>
      <c r="G416" s="231"/>
    </row>
    <row r="417" spans="1:7">
      <c r="A417" s="231"/>
      <c r="B417" s="231"/>
      <c r="C417" s="231"/>
      <c r="D417" s="231"/>
      <c r="E417" s="231"/>
      <c r="F417" s="231"/>
      <c r="G417" s="231"/>
    </row>
    <row r="418" spans="1:7">
      <c r="A418" s="231"/>
      <c r="B418" s="231"/>
      <c r="C418" s="231"/>
      <c r="D418" s="231"/>
      <c r="E418" s="231"/>
      <c r="F418" s="231"/>
      <c r="G418" s="231"/>
    </row>
    <row r="419" spans="1:7">
      <c r="A419" s="231"/>
      <c r="B419" s="231"/>
      <c r="C419" s="231"/>
      <c r="D419" s="231"/>
      <c r="E419" s="231"/>
      <c r="F419" s="231"/>
      <c r="G419" s="231"/>
    </row>
    <row r="420" spans="1:7">
      <c r="A420" s="231"/>
      <c r="B420" s="231"/>
      <c r="C420" s="231"/>
      <c r="D420" s="231"/>
      <c r="E420" s="231"/>
      <c r="F420" s="231"/>
      <c r="G420" s="231"/>
    </row>
    <row r="421" spans="1:7">
      <c r="A421" s="231"/>
      <c r="B421" s="231"/>
      <c r="C421" s="231"/>
      <c r="D421" s="231"/>
      <c r="E421" s="231"/>
      <c r="F421" s="231"/>
      <c r="G421" s="231"/>
    </row>
    <row r="422" spans="1:7">
      <c r="A422" s="231"/>
      <c r="B422" s="231"/>
      <c r="C422" s="231"/>
      <c r="D422" s="231"/>
      <c r="E422" s="231"/>
      <c r="F422" s="231"/>
      <c r="G422" s="231"/>
    </row>
    <row r="423" spans="1:7">
      <c r="A423" s="231"/>
      <c r="B423" s="231"/>
      <c r="C423" s="231"/>
      <c r="D423" s="231"/>
      <c r="E423" s="231"/>
      <c r="F423" s="231"/>
      <c r="G423" s="231"/>
    </row>
    <row r="424" spans="1:7">
      <c r="A424" s="231"/>
      <c r="B424" s="231"/>
      <c r="C424" s="231"/>
      <c r="D424" s="231"/>
      <c r="E424" s="231"/>
      <c r="F424" s="231"/>
      <c r="G424" s="231"/>
    </row>
    <row r="425" spans="1:7">
      <c r="A425" s="231"/>
      <c r="B425" s="231"/>
      <c r="C425" s="231"/>
      <c r="D425" s="231"/>
      <c r="E425" s="231"/>
      <c r="F425" s="231"/>
      <c r="G425" s="231"/>
    </row>
    <row r="426" spans="1:7">
      <c r="A426" s="231"/>
      <c r="B426" s="231"/>
      <c r="C426" s="231"/>
      <c r="D426" s="231"/>
      <c r="E426" s="231"/>
      <c r="F426" s="231"/>
      <c r="G426" s="231"/>
    </row>
    <row r="427" spans="1:7">
      <c r="A427" s="231"/>
      <c r="B427" s="231"/>
      <c r="C427" s="231"/>
      <c r="D427" s="231"/>
      <c r="E427" s="231"/>
      <c r="F427" s="231"/>
      <c r="G427" s="231"/>
    </row>
    <row r="428" spans="1:7">
      <c r="A428" s="231"/>
      <c r="B428" s="231"/>
      <c r="C428" s="231"/>
      <c r="D428" s="231"/>
      <c r="E428" s="231"/>
      <c r="F428" s="231"/>
      <c r="G428" s="231"/>
    </row>
    <row r="429" spans="1:7">
      <c r="A429" s="231"/>
      <c r="B429" s="231"/>
      <c r="C429" s="231"/>
      <c r="D429" s="231"/>
      <c r="E429" s="231"/>
      <c r="F429" s="231"/>
      <c r="G429" s="231"/>
    </row>
    <row r="430" spans="1:7">
      <c r="A430" s="231"/>
      <c r="B430" s="231"/>
      <c r="C430" s="231"/>
      <c r="D430" s="231"/>
      <c r="E430" s="231"/>
      <c r="F430" s="231"/>
      <c r="G430" s="231"/>
    </row>
    <row r="431" spans="1:7">
      <c r="A431" s="231"/>
      <c r="B431" s="231"/>
      <c r="C431" s="231"/>
      <c r="D431" s="231"/>
      <c r="E431" s="231"/>
      <c r="F431" s="231"/>
      <c r="G431" s="231"/>
    </row>
    <row r="432" spans="1:7">
      <c r="A432" s="231"/>
      <c r="B432" s="231"/>
      <c r="C432" s="231"/>
      <c r="D432" s="231"/>
      <c r="E432" s="231"/>
      <c r="F432" s="231"/>
      <c r="G432" s="231"/>
    </row>
    <row r="433" spans="1:7">
      <c r="A433" s="231"/>
      <c r="B433" s="231"/>
      <c r="C433" s="231"/>
      <c r="D433" s="231"/>
      <c r="E433" s="231"/>
      <c r="F433" s="231"/>
      <c r="G433" s="231"/>
    </row>
    <row r="434" spans="1:7">
      <c r="A434" s="231"/>
      <c r="B434" s="231"/>
      <c r="C434" s="231"/>
      <c r="D434" s="231"/>
      <c r="E434" s="231"/>
      <c r="F434" s="231"/>
      <c r="G434" s="231"/>
    </row>
    <row r="435" spans="1:7">
      <c r="A435" s="231"/>
      <c r="B435" s="231"/>
      <c r="C435" s="231"/>
      <c r="D435" s="231"/>
      <c r="E435" s="231"/>
      <c r="F435" s="231"/>
      <c r="G435" s="231"/>
    </row>
    <row r="436" spans="1:7">
      <c r="A436" s="231"/>
      <c r="B436" s="231"/>
      <c r="C436" s="231"/>
      <c r="D436" s="231"/>
      <c r="E436" s="231"/>
      <c r="F436" s="231"/>
      <c r="G436" s="231"/>
    </row>
    <row r="437" spans="1:7">
      <c r="A437" s="231"/>
      <c r="B437" s="231"/>
      <c r="C437" s="231"/>
      <c r="D437" s="231"/>
      <c r="E437" s="231"/>
      <c r="F437" s="231"/>
      <c r="G437" s="231"/>
    </row>
    <row r="438" spans="1:7">
      <c r="A438" s="231"/>
      <c r="B438" s="231"/>
      <c r="C438" s="231"/>
      <c r="D438" s="231"/>
      <c r="E438" s="231"/>
      <c r="F438" s="231"/>
      <c r="G438" s="231"/>
    </row>
    <row r="439" spans="1:7">
      <c r="A439" s="231"/>
      <c r="B439" s="231"/>
      <c r="C439" s="231"/>
      <c r="D439" s="231"/>
      <c r="E439" s="231"/>
      <c r="F439" s="231"/>
      <c r="G439" s="231"/>
    </row>
    <row r="440" spans="1:7">
      <c r="A440" s="231"/>
      <c r="B440" s="231"/>
      <c r="C440" s="231"/>
      <c r="D440" s="231"/>
      <c r="E440" s="231"/>
      <c r="F440" s="231"/>
      <c r="G440" s="231"/>
    </row>
    <row r="441" spans="1:7">
      <c r="A441" s="231"/>
      <c r="B441" s="231"/>
      <c r="C441" s="231"/>
      <c r="D441" s="231"/>
      <c r="E441" s="231"/>
      <c r="F441" s="231"/>
      <c r="G441" s="231"/>
    </row>
    <row r="442" spans="1:7">
      <c r="A442" s="231"/>
      <c r="B442" s="231"/>
      <c r="C442" s="231"/>
      <c r="D442" s="231"/>
      <c r="E442" s="231"/>
      <c r="F442" s="231"/>
      <c r="G442" s="231"/>
    </row>
    <row r="443" spans="1:7">
      <c r="A443" s="231"/>
      <c r="B443" s="231"/>
      <c r="C443" s="231"/>
      <c r="D443" s="231"/>
      <c r="E443" s="231"/>
      <c r="F443" s="231"/>
      <c r="G443" s="231"/>
    </row>
    <row r="444" spans="1:7">
      <c r="A444" s="231"/>
      <c r="B444" s="231"/>
      <c r="C444" s="231"/>
      <c r="D444" s="231"/>
      <c r="E444" s="231"/>
      <c r="F444" s="231"/>
      <c r="G444" s="231"/>
    </row>
    <row r="445" spans="1:7">
      <c r="A445" s="231"/>
      <c r="B445" s="231"/>
      <c r="C445" s="231"/>
      <c r="D445" s="231"/>
      <c r="E445" s="231"/>
      <c r="F445" s="231"/>
      <c r="G445" s="231"/>
    </row>
    <row r="446" spans="1:7">
      <c r="A446" s="231"/>
      <c r="B446" s="231"/>
      <c r="C446" s="231"/>
      <c r="D446" s="231"/>
      <c r="E446" s="231"/>
      <c r="F446" s="231"/>
      <c r="G446" s="231"/>
    </row>
    <row r="447" spans="1:7">
      <c r="A447" s="231"/>
      <c r="B447" s="231"/>
      <c r="C447" s="231"/>
      <c r="D447" s="231"/>
      <c r="E447" s="231"/>
      <c r="F447" s="231"/>
      <c r="G447" s="231"/>
    </row>
    <row r="448" spans="1:7">
      <c r="A448" s="231"/>
      <c r="B448" s="231"/>
      <c r="C448" s="231"/>
      <c r="D448" s="231"/>
      <c r="E448" s="231"/>
      <c r="F448" s="231"/>
      <c r="G448" s="231"/>
    </row>
    <row r="449" spans="1:7">
      <c r="A449" s="231"/>
      <c r="B449" s="231"/>
      <c r="C449" s="231"/>
      <c r="D449" s="231"/>
      <c r="E449" s="231"/>
      <c r="F449" s="231"/>
      <c r="G449" s="231"/>
    </row>
    <row r="450" spans="1:7">
      <c r="A450" s="231"/>
      <c r="B450" s="231"/>
      <c r="C450" s="231"/>
      <c r="D450" s="231"/>
      <c r="E450" s="231"/>
      <c r="F450" s="231"/>
      <c r="G450" s="231"/>
    </row>
    <row r="451" spans="1:7">
      <c r="A451" s="231"/>
      <c r="B451" s="231"/>
      <c r="C451" s="231"/>
      <c r="D451" s="231"/>
      <c r="E451" s="231"/>
      <c r="F451" s="231"/>
      <c r="G451" s="231"/>
    </row>
    <row r="452" spans="1:7">
      <c r="A452" s="231"/>
      <c r="B452" s="231"/>
      <c r="C452" s="231"/>
      <c r="D452" s="231"/>
      <c r="E452" s="231"/>
      <c r="F452" s="231"/>
      <c r="G452" s="231"/>
    </row>
    <row r="453" spans="1:7">
      <c r="A453" s="231"/>
      <c r="B453" s="231"/>
      <c r="C453" s="231"/>
      <c r="D453" s="231"/>
      <c r="E453" s="231"/>
      <c r="F453" s="231"/>
      <c r="G453" s="231"/>
    </row>
    <row r="454" spans="1:7">
      <c r="A454" s="231"/>
      <c r="B454" s="231"/>
      <c r="C454" s="231"/>
      <c r="D454" s="231"/>
      <c r="E454" s="231"/>
      <c r="F454" s="231"/>
      <c r="G454" s="231"/>
    </row>
    <row r="455" spans="1:7">
      <c r="A455" s="231"/>
      <c r="B455" s="231"/>
      <c r="C455" s="231"/>
      <c r="D455" s="231"/>
      <c r="E455" s="231"/>
      <c r="F455" s="231"/>
      <c r="G455" s="231"/>
    </row>
    <row r="456" spans="1:7">
      <c r="A456" s="231"/>
      <c r="B456" s="231"/>
      <c r="C456" s="231"/>
      <c r="D456" s="231"/>
      <c r="E456" s="231"/>
      <c r="F456" s="231"/>
      <c r="G456" s="231"/>
    </row>
    <row r="457" spans="1:7">
      <c r="A457" s="231"/>
      <c r="B457" s="231"/>
      <c r="C457" s="231"/>
      <c r="D457" s="231"/>
      <c r="E457" s="231"/>
      <c r="F457" s="231"/>
      <c r="G457" s="231"/>
    </row>
    <row r="458" spans="1:7">
      <c r="A458" s="231"/>
      <c r="B458" s="231"/>
      <c r="C458" s="231"/>
      <c r="D458" s="231"/>
      <c r="E458" s="231"/>
      <c r="F458" s="231"/>
      <c r="G458" s="231"/>
    </row>
    <row r="459" spans="1:7">
      <c r="A459" s="231"/>
      <c r="B459" s="231"/>
      <c r="C459" s="231"/>
      <c r="D459" s="231"/>
      <c r="E459" s="231"/>
      <c r="F459" s="231"/>
      <c r="G459" s="231"/>
    </row>
    <row r="460" spans="1:7">
      <c r="A460" s="231"/>
      <c r="B460" s="231"/>
      <c r="C460" s="231"/>
      <c r="D460" s="231"/>
      <c r="E460" s="231"/>
      <c r="F460" s="231"/>
      <c r="G460" s="231"/>
    </row>
    <row r="461" spans="1:7">
      <c r="A461" s="231"/>
      <c r="B461" s="231"/>
      <c r="C461" s="231"/>
      <c r="D461" s="231"/>
      <c r="E461" s="231"/>
      <c r="F461" s="231"/>
      <c r="G461" s="231"/>
    </row>
    <row r="462" spans="1:7">
      <c r="A462" s="231"/>
      <c r="B462" s="231"/>
      <c r="C462" s="231"/>
      <c r="D462" s="231"/>
      <c r="E462" s="231"/>
      <c r="F462" s="231"/>
      <c r="G462" s="231"/>
    </row>
    <row r="463" spans="1:7">
      <c r="A463" s="231"/>
      <c r="B463" s="231"/>
      <c r="C463" s="231"/>
      <c r="D463" s="231"/>
      <c r="E463" s="231"/>
      <c r="F463" s="231"/>
      <c r="G463" s="231"/>
    </row>
    <row r="464" spans="1:7">
      <c r="A464" s="231"/>
      <c r="B464" s="231"/>
      <c r="C464" s="231"/>
      <c r="D464" s="231"/>
      <c r="E464" s="231"/>
      <c r="F464" s="231"/>
      <c r="G464" s="231"/>
    </row>
    <row r="465" spans="1:7">
      <c r="A465" s="231"/>
      <c r="B465" s="231"/>
      <c r="C465" s="231"/>
      <c r="D465" s="231"/>
      <c r="E465" s="231"/>
      <c r="F465" s="231"/>
      <c r="G465" s="231"/>
    </row>
    <row r="466" spans="1:7">
      <c r="A466" s="231"/>
      <c r="B466" s="231"/>
      <c r="C466" s="231"/>
      <c r="D466" s="231"/>
      <c r="E466" s="231"/>
      <c r="F466" s="231"/>
      <c r="G466" s="231"/>
    </row>
    <row r="467" spans="1:7">
      <c r="A467" s="231"/>
      <c r="B467" s="231"/>
      <c r="C467" s="231"/>
      <c r="D467" s="231"/>
      <c r="E467" s="231"/>
      <c r="F467" s="231"/>
      <c r="G467" s="231"/>
    </row>
    <row r="468" spans="1:7">
      <c r="A468" s="231"/>
      <c r="B468" s="231"/>
      <c r="C468" s="231"/>
      <c r="D468" s="231"/>
      <c r="E468" s="231"/>
      <c r="F468" s="231"/>
      <c r="G468" s="231"/>
    </row>
    <row r="469" spans="1:7">
      <c r="A469" s="231"/>
      <c r="B469" s="231"/>
      <c r="C469" s="231"/>
      <c r="D469" s="231"/>
      <c r="E469" s="231"/>
      <c r="F469" s="231"/>
      <c r="G469" s="231"/>
    </row>
    <row r="470" spans="1:7">
      <c r="A470" s="231"/>
      <c r="B470" s="231"/>
      <c r="C470" s="231"/>
      <c r="D470" s="231"/>
      <c r="E470" s="231"/>
      <c r="F470" s="231"/>
      <c r="G470" s="231"/>
    </row>
    <row r="471" spans="1:7">
      <c r="A471" s="231"/>
      <c r="B471" s="231"/>
      <c r="C471" s="231"/>
      <c r="D471" s="231"/>
      <c r="E471" s="231"/>
      <c r="F471" s="231"/>
      <c r="G471" s="231"/>
    </row>
    <row r="472" spans="1:7">
      <c r="A472" s="231"/>
      <c r="B472" s="231"/>
      <c r="C472" s="231"/>
      <c r="D472" s="231"/>
      <c r="E472" s="231"/>
      <c r="F472" s="231"/>
      <c r="G472" s="231"/>
    </row>
    <row r="473" spans="1:7">
      <c r="A473" s="231"/>
      <c r="B473" s="231"/>
      <c r="C473" s="231"/>
      <c r="D473" s="231"/>
      <c r="E473" s="231"/>
      <c r="F473" s="231"/>
      <c r="G473" s="231"/>
    </row>
    <row r="474" spans="1:7">
      <c r="A474" s="231"/>
      <c r="B474" s="231"/>
      <c r="C474" s="231"/>
      <c r="D474" s="231"/>
      <c r="E474" s="231"/>
      <c r="F474" s="231"/>
      <c r="G474" s="231"/>
    </row>
    <row r="475" spans="1:7">
      <c r="A475" s="231"/>
      <c r="B475" s="231"/>
      <c r="C475" s="231"/>
      <c r="D475" s="231"/>
      <c r="E475" s="231"/>
      <c r="F475" s="231"/>
      <c r="G475" s="231"/>
    </row>
    <row r="476" spans="1:7">
      <c r="A476" s="231"/>
      <c r="B476" s="231"/>
      <c r="C476" s="231"/>
      <c r="D476" s="231"/>
      <c r="E476" s="231"/>
      <c r="F476" s="231"/>
      <c r="G476" s="231"/>
    </row>
    <row r="477" spans="1:7">
      <c r="A477" s="231"/>
      <c r="B477" s="231"/>
      <c r="C477" s="231"/>
      <c r="D477" s="231"/>
      <c r="E477" s="231"/>
      <c r="F477" s="231"/>
      <c r="G477" s="231"/>
    </row>
    <row r="478" spans="1:7">
      <c r="A478" s="231"/>
      <c r="B478" s="231"/>
      <c r="C478" s="231"/>
      <c r="D478" s="231"/>
      <c r="E478" s="231"/>
      <c r="F478" s="231"/>
      <c r="G478" s="231"/>
    </row>
    <row r="479" spans="1:7">
      <c r="A479" s="231"/>
      <c r="B479" s="231"/>
      <c r="C479" s="231"/>
      <c r="D479" s="231"/>
      <c r="E479" s="231"/>
      <c r="F479" s="231"/>
      <c r="G479" s="231"/>
    </row>
    <row r="480" spans="1:7">
      <c r="A480" s="231"/>
      <c r="B480" s="231"/>
      <c r="C480" s="231"/>
      <c r="D480" s="231"/>
      <c r="E480" s="231"/>
      <c r="F480" s="231"/>
      <c r="G480" s="231"/>
    </row>
    <row r="481" spans="1:7">
      <c r="A481" s="231"/>
      <c r="B481" s="231"/>
      <c r="C481" s="231"/>
      <c r="D481" s="231"/>
      <c r="E481" s="231"/>
      <c r="F481" s="231"/>
      <c r="G481" s="231"/>
    </row>
    <row r="482" spans="1:7">
      <c r="A482" s="231"/>
      <c r="B482" s="231"/>
      <c r="C482" s="231"/>
      <c r="D482" s="231"/>
      <c r="E482" s="231"/>
      <c r="F482" s="231"/>
      <c r="G482" s="231"/>
    </row>
    <row r="483" spans="1:7">
      <c r="A483" s="231"/>
      <c r="B483" s="231"/>
      <c r="C483" s="231"/>
      <c r="D483" s="231"/>
      <c r="E483" s="231"/>
      <c r="F483" s="231"/>
      <c r="G483" s="231"/>
    </row>
    <row r="484" spans="1:7">
      <c r="A484" s="231"/>
      <c r="B484" s="231"/>
      <c r="C484" s="231"/>
      <c r="D484" s="231"/>
      <c r="E484" s="231"/>
      <c r="F484" s="231"/>
      <c r="G484" s="231"/>
    </row>
    <row r="485" spans="1:7">
      <c r="A485" s="231"/>
      <c r="B485" s="231"/>
      <c r="C485" s="231"/>
      <c r="D485" s="231"/>
      <c r="E485" s="231"/>
      <c r="F485" s="231"/>
      <c r="G485" s="231"/>
    </row>
    <row r="486" spans="1:7">
      <c r="A486" s="231"/>
      <c r="B486" s="231"/>
      <c r="C486" s="231"/>
      <c r="D486" s="231"/>
      <c r="E486" s="231"/>
      <c r="F486" s="231"/>
      <c r="G486" s="231"/>
    </row>
    <row r="487" spans="1:7">
      <c r="A487" s="231"/>
      <c r="B487" s="231"/>
      <c r="C487" s="231"/>
      <c r="D487" s="231"/>
      <c r="E487" s="231"/>
      <c r="F487" s="231"/>
      <c r="G487" s="231"/>
    </row>
    <row r="488" spans="1:7">
      <c r="A488" s="231"/>
      <c r="B488" s="231"/>
      <c r="C488" s="231"/>
      <c r="D488" s="231"/>
      <c r="E488" s="231"/>
      <c r="F488" s="231"/>
      <c r="G488" s="231"/>
    </row>
    <row r="489" spans="1:7">
      <c r="A489" s="231"/>
      <c r="B489" s="231"/>
      <c r="C489" s="231"/>
      <c r="D489" s="231"/>
      <c r="E489" s="231"/>
      <c r="F489" s="231"/>
      <c r="G489" s="231"/>
    </row>
    <row r="490" spans="1:7">
      <c r="A490" s="231"/>
      <c r="B490" s="231"/>
      <c r="C490" s="231"/>
      <c r="D490" s="231"/>
      <c r="E490" s="231"/>
      <c r="F490" s="231"/>
      <c r="G490" s="231"/>
    </row>
    <row r="491" spans="1:7">
      <c r="A491" s="231"/>
      <c r="B491" s="231"/>
      <c r="C491" s="231"/>
      <c r="D491" s="231"/>
      <c r="E491" s="231"/>
      <c r="F491" s="231"/>
      <c r="G491" s="231"/>
    </row>
    <row r="492" spans="1:7">
      <c r="A492" s="231"/>
      <c r="B492" s="231"/>
      <c r="C492" s="231"/>
      <c r="D492" s="231"/>
      <c r="E492" s="231"/>
      <c r="F492" s="231"/>
      <c r="G492" s="231"/>
    </row>
    <row r="493" spans="1:7">
      <c r="A493" s="231"/>
      <c r="B493" s="231"/>
      <c r="C493" s="231"/>
      <c r="D493" s="231"/>
      <c r="E493" s="231"/>
      <c r="F493" s="231"/>
      <c r="G493" s="231"/>
    </row>
    <row r="494" spans="1:7">
      <c r="A494" s="231"/>
      <c r="B494" s="231"/>
      <c r="C494" s="231"/>
      <c r="D494" s="231"/>
      <c r="E494" s="231"/>
      <c r="F494" s="231"/>
      <c r="G494" s="231"/>
    </row>
    <row r="495" spans="1:7">
      <c r="A495" s="231"/>
      <c r="B495" s="231"/>
      <c r="C495" s="231"/>
      <c r="D495" s="231"/>
      <c r="E495" s="231"/>
      <c r="F495" s="231"/>
      <c r="G495" s="231"/>
    </row>
    <row r="496" spans="1:7">
      <c r="A496" s="231"/>
      <c r="B496" s="231"/>
      <c r="C496" s="231"/>
      <c r="D496" s="231"/>
      <c r="E496" s="231"/>
      <c r="F496" s="231"/>
      <c r="G496" s="231"/>
    </row>
    <row r="497" spans="1:7">
      <c r="A497" s="231"/>
      <c r="B497" s="231"/>
      <c r="C497" s="231"/>
      <c r="D497" s="231"/>
      <c r="E497" s="231"/>
      <c r="F497" s="231"/>
      <c r="G497" s="231"/>
    </row>
    <row r="498" spans="1:7">
      <c r="A498" s="231"/>
      <c r="B498" s="231"/>
      <c r="C498" s="231"/>
      <c r="D498" s="231"/>
      <c r="E498" s="231"/>
      <c r="F498" s="231"/>
      <c r="G498" s="231"/>
    </row>
    <row r="499" spans="1:7">
      <c r="A499" s="231"/>
      <c r="B499" s="231"/>
      <c r="C499" s="231"/>
      <c r="D499" s="231"/>
      <c r="E499" s="231"/>
      <c r="F499" s="231"/>
      <c r="G499" s="231"/>
    </row>
    <row r="500" spans="1:7">
      <c r="A500" s="231"/>
      <c r="B500" s="231"/>
      <c r="C500" s="231"/>
      <c r="D500" s="231"/>
      <c r="E500" s="231"/>
      <c r="F500" s="231"/>
      <c r="G500" s="231"/>
    </row>
    <row r="501" spans="1:7">
      <c r="A501" s="231"/>
      <c r="B501" s="231"/>
      <c r="C501" s="231"/>
      <c r="D501" s="231"/>
      <c r="E501" s="231"/>
      <c r="F501" s="231"/>
      <c r="G501" s="231"/>
    </row>
    <row r="502" spans="1:7">
      <c r="A502" s="231"/>
      <c r="B502" s="231"/>
      <c r="C502" s="231"/>
      <c r="D502" s="231"/>
      <c r="E502" s="231"/>
      <c r="F502" s="231"/>
      <c r="G502" s="231"/>
    </row>
    <row r="503" spans="1:7">
      <c r="A503" s="231"/>
      <c r="B503" s="231"/>
      <c r="C503" s="231"/>
      <c r="D503" s="231"/>
      <c r="E503" s="231"/>
      <c r="F503" s="231"/>
      <c r="G503" s="231"/>
    </row>
    <row r="504" spans="1:7">
      <c r="A504" s="231"/>
      <c r="B504" s="231"/>
      <c r="C504" s="231"/>
      <c r="D504" s="231"/>
      <c r="E504" s="231"/>
      <c r="F504" s="231"/>
      <c r="G504" s="231"/>
    </row>
    <row r="505" spans="1:7">
      <c r="A505" s="231"/>
      <c r="B505" s="231"/>
      <c r="C505" s="231"/>
      <c r="D505" s="231"/>
      <c r="E505" s="231"/>
      <c r="F505" s="231"/>
      <c r="G505" s="231"/>
    </row>
    <row r="506" spans="1:7">
      <c r="A506" s="231"/>
      <c r="B506" s="231"/>
      <c r="C506" s="231"/>
      <c r="D506" s="231"/>
      <c r="E506" s="231"/>
      <c r="F506" s="231"/>
      <c r="G506" s="231"/>
    </row>
    <row r="507" spans="1:7">
      <c r="A507" s="231"/>
      <c r="B507" s="231"/>
      <c r="C507" s="231"/>
      <c r="D507" s="231"/>
      <c r="E507" s="231"/>
      <c r="F507" s="231"/>
      <c r="G507" s="231"/>
    </row>
    <row r="508" spans="1:7">
      <c r="A508" s="231"/>
      <c r="B508" s="231"/>
      <c r="C508" s="231"/>
      <c r="D508" s="231"/>
      <c r="E508" s="231"/>
      <c r="F508" s="231"/>
      <c r="G508" s="231"/>
    </row>
    <row r="509" spans="1:7">
      <c r="A509" s="231"/>
      <c r="B509" s="231"/>
      <c r="C509" s="231"/>
      <c r="D509" s="231"/>
      <c r="E509" s="231"/>
      <c r="F509" s="231"/>
      <c r="G509" s="231"/>
    </row>
    <row r="510" spans="1:7">
      <c r="A510" s="231"/>
      <c r="B510" s="231"/>
      <c r="C510" s="231"/>
      <c r="D510" s="231"/>
      <c r="E510" s="231"/>
      <c r="F510" s="231"/>
      <c r="G510" s="231"/>
    </row>
    <row r="511" spans="1:7">
      <c r="A511" s="231"/>
      <c r="B511" s="231"/>
      <c r="C511" s="231"/>
      <c r="D511" s="231"/>
      <c r="E511" s="231"/>
      <c r="F511" s="231"/>
      <c r="G511" s="231"/>
    </row>
    <row r="512" spans="1:7">
      <c r="A512" s="231"/>
      <c r="B512" s="231"/>
      <c r="C512" s="231"/>
      <c r="D512" s="231"/>
      <c r="E512" s="231"/>
      <c r="F512" s="231"/>
      <c r="G512" s="231"/>
    </row>
    <row r="513" spans="1:7">
      <c r="A513" s="231"/>
      <c r="B513" s="231"/>
      <c r="C513" s="231"/>
      <c r="D513" s="231"/>
      <c r="E513" s="231"/>
      <c r="F513" s="231"/>
      <c r="G513" s="231"/>
    </row>
    <row r="514" spans="1:7">
      <c r="A514" s="231"/>
      <c r="B514" s="231"/>
      <c r="C514" s="231"/>
      <c r="D514" s="231"/>
      <c r="E514" s="231"/>
      <c r="F514" s="231"/>
      <c r="G514" s="231"/>
    </row>
    <row r="515" spans="1:7">
      <c r="A515" s="231"/>
      <c r="B515" s="231"/>
      <c r="C515" s="231"/>
      <c r="D515" s="231"/>
      <c r="E515" s="231"/>
      <c r="F515" s="231"/>
      <c r="G515" s="231"/>
    </row>
    <row r="516" spans="1:7">
      <c r="A516" s="231"/>
      <c r="B516" s="231"/>
      <c r="C516" s="231"/>
      <c r="D516" s="231"/>
      <c r="E516" s="231"/>
      <c r="F516" s="231"/>
      <c r="G516" s="231"/>
    </row>
    <row r="517" spans="1:7">
      <c r="A517" s="231"/>
      <c r="B517" s="231"/>
      <c r="C517" s="231"/>
      <c r="D517" s="231"/>
      <c r="E517" s="231"/>
      <c r="F517" s="231"/>
      <c r="G517" s="231"/>
    </row>
    <row r="518" spans="1:7">
      <c r="A518" s="231"/>
      <c r="B518" s="231"/>
      <c r="C518" s="231"/>
      <c r="D518" s="231"/>
      <c r="E518" s="231"/>
      <c r="F518" s="231"/>
      <c r="G518" s="231"/>
    </row>
    <row r="519" spans="1:7">
      <c r="A519" s="231"/>
      <c r="B519" s="231"/>
      <c r="C519" s="231"/>
      <c r="D519" s="231"/>
      <c r="E519" s="231"/>
      <c r="F519" s="231"/>
      <c r="G519" s="231"/>
    </row>
    <row r="520" spans="1:7">
      <c r="A520" s="231"/>
      <c r="B520" s="231"/>
      <c r="C520" s="231"/>
      <c r="D520" s="231"/>
      <c r="E520" s="231"/>
      <c r="F520" s="231"/>
      <c r="G520" s="231"/>
    </row>
    <row r="521" spans="1:7">
      <c r="A521" s="231"/>
      <c r="B521" s="231"/>
      <c r="C521" s="231"/>
      <c r="D521" s="231"/>
      <c r="E521" s="231"/>
      <c r="F521" s="231"/>
      <c r="G521" s="231"/>
    </row>
    <row r="522" spans="1:7">
      <c r="A522" s="231"/>
      <c r="B522" s="231"/>
      <c r="C522" s="231"/>
      <c r="D522" s="231"/>
      <c r="E522" s="231"/>
      <c r="F522" s="231"/>
      <c r="G522" s="231"/>
    </row>
    <row r="523" spans="1:7">
      <c r="A523" s="231"/>
      <c r="B523" s="231"/>
      <c r="C523" s="231"/>
      <c r="D523" s="231"/>
      <c r="E523" s="231"/>
      <c r="F523" s="231"/>
      <c r="G523" s="231"/>
    </row>
    <row r="524" spans="1:7">
      <c r="A524" s="231"/>
      <c r="B524" s="231"/>
      <c r="C524" s="231"/>
      <c r="D524" s="231"/>
      <c r="E524" s="231"/>
      <c r="F524" s="231"/>
      <c r="G524" s="231"/>
    </row>
    <row r="525" spans="1:7">
      <c r="A525" s="231"/>
      <c r="B525" s="231"/>
      <c r="C525" s="231"/>
      <c r="D525" s="231"/>
      <c r="E525" s="231"/>
      <c r="F525" s="231"/>
      <c r="G525" s="231"/>
    </row>
    <row r="526" spans="1:7">
      <c r="A526" s="231"/>
      <c r="B526" s="231"/>
      <c r="C526" s="231"/>
      <c r="D526" s="231"/>
      <c r="E526" s="231"/>
      <c r="F526" s="231"/>
      <c r="G526" s="231"/>
    </row>
    <row r="527" spans="1:7">
      <c r="A527" s="231"/>
      <c r="B527" s="231"/>
      <c r="C527" s="231"/>
      <c r="D527" s="231"/>
      <c r="E527" s="231"/>
      <c r="F527" s="231"/>
      <c r="G527" s="231"/>
    </row>
    <row r="528" spans="1:7">
      <c r="A528" s="231"/>
      <c r="B528" s="231"/>
      <c r="C528" s="231"/>
      <c r="D528" s="231"/>
      <c r="E528" s="231"/>
      <c r="F528" s="231"/>
      <c r="G528" s="231"/>
    </row>
    <row r="529" spans="1:7">
      <c r="A529" s="231"/>
      <c r="B529" s="231"/>
      <c r="C529" s="231"/>
      <c r="D529" s="231"/>
      <c r="E529" s="231"/>
      <c r="F529" s="231"/>
      <c r="G529" s="231"/>
    </row>
    <row r="530" spans="1:7">
      <c r="A530" s="231"/>
      <c r="B530" s="231"/>
      <c r="C530" s="231"/>
      <c r="D530" s="231"/>
      <c r="E530" s="231"/>
      <c r="F530" s="231"/>
      <c r="G530" s="231"/>
    </row>
    <row r="531" spans="1:7">
      <c r="A531" s="231"/>
      <c r="B531" s="231"/>
      <c r="C531" s="231"/>
      <c r="D531" s="231"/>
      <c r="E531" s="231"/>
      <c r="F531" s="231"/>
      <c r="G531" s="231"/>
    </row>
    <row r="532" spans="1:7">
      <c r="A532" s="231"/>
      <c r="B532" s="231"/>
      <c r="C532" s="231"/>
      <c r="D532" s="231"/>
      <c r="E532" s="231"/>
      <c r="F532" s="231"/>
      <c r="G532" s="231"/>
    </row>
    <row r="533" spans="1:7">
      <c r="A533" s="231"/>
      <c r="B533" s="231"/>
      <c r="C533" s="231"/>
      <c r="D533" s="231"/>
      <c r="E533" s="231"/>
      <c r="F533" s="231"/>
      <c r="G533" s="231"/>
    </row>
    <row r="534" spans="1:7">
      <c r="A534" s="231"/>
      <c r="B534" s="231"/>
      <c r="C534" s="231"/>
      <c r="D534" s="231"/>
      <c r="E534" s="231"/>
      <c r="F534" s="231"/>
      <c r="G534" s="231"/>
    </row>
    <row r="535" spans="1:7">
      <c r="A535" s="231"/>
      <c r="B535" s="231"/>
      <c r="C535" s="231"/>
      <c r="D535" s="231"/>
      <c r="E535" s="231"/>
      <c r="F535" s="231"/>
      <c r="G535" s="231"/>
    </row>
    <row r="536" spans="1:7">
      <c r="A536" s="231"/>
      <c r="B536" s="231"/>
      <c r="C536" s="231"/>
      <c r="D536" s="231"/>
      <c r="E536" s="231"/>
      <c r="F536" s="231"/>
      <c r="G536" s="231"/>
    </row>
    <row r="537" spans="1:7">
      <c r="A537" s="231"/>
      <c r="B537" s="231"/>
      <c r="C537" s="231"/>
      <c r="D537" s="231"/>
      <c r="E537" s="231"/>
      <c r="F537" s="231"/>
      <c r="G537" s="231"/>
    </row>
    <row r="538" spans="1:7">
      <c r="A538" s="231"/>
      <c r="B538" s="231"/>
      <c r="C538" s="231"/>
      <c r="D538" s="231"/>
      <c r="E538" s="231"/>
      <c r="F538" s="231"/>
      <c r="G538" s="231"/>
    </row>
    <row r="539" spans="1:7">
      <c r="A539" s="231"/>
      <c r="B539" s="231"/>
      <c r="C539" s="231"/>
      <c r="D539" s="231"/>
      <c r="E539" s="231"/>
      <c r="F539" s="231"/>
      <c r="G539" s="231"/>
    </row>
    <row r="540" spans="1:7">
      <c r="A540" s="231"/>
      <c r="B540" s="231"/>
      <c r="C540" s="231"/>
      <c r="D540" s="231"/>
      <c r="E540" s="231"/>
      <c r="F540" s="231"/>
      <c r="G540" s="231"/>
    </row>
    <row r="541" spans="1:7">
      <c r="A541" s="231"/>
      <c r="B541" s="231"/>
      <c r="C541" s="231"/>
      <c r="D541" s="231"/>
      <c r="E541" s="231"/>
      <c r="F541" s="231"/>
      <c r="G541" s="231"/>
    </row>
    <row r="542" spans="1:7">
      <c r="A542" s="231"/>
      <c r="B542" s="231"/>
      <c r="C542" s="231"/>
      <c r="D542" s="231"/>
      <c r="E542" s="231"/>
      <c r="F542" s="231"/>
      <c r="G542" s="231"/>
    </row>
    <row r="543" spans="1:7">
      <c r="A543" s="231"/>
      <c r="B543" s="231"/>
      <c r="C543" s="231"/>
      <c r="D543" s="231"/>
      <c r="E543" s="231"/>
      <c r="F543" s="231"/>
      <c r="G543" s="231"/>
    </row>
    <row r="544" spans="1:7">
      <c r="A544" s="231"/>
      <c r="B544" s="231"/>
      <c r="C544" s="231"/>
      <c r="D544" s="231"/>
      <c r="E544" s="231"/>
      <c r="F544" s="231"/>
      <c r="G544" s="231"/>
    </row>
    <row r="545" spans="1:7">
      <c r="A545" s="231"/>
      <c r="B545" s="231"/>
      <c r="C545" s="231"/>
      <c r="D545" s="231"/>
      <c r="E545" s="231"/>
      <c r="F545" s="231"/>
      <c r="G545" s="231"/>
    </row>
    <row r="546" spans="1:7">
      <c r="A546" s="231"/>
      <c r="B546" s="231"/>
      <c r="C546" s="231"/>
      <c r="D546" s="231"/>
      <c r="E546" s="231"/>
      <c r="F546" s="231"/>
      <c r="G546" s="231"/>
    </row>
    <row r="547" spans="1:7">
      <c r="A547" s="231"/>
      <c r="B547" s="231"/>
      <c r="C547" s="231"/>
      <c r="D547" s="231"/>
      <c r="E547" s="231"/>
      <c r="F547" s="231"/>
      <c r="G547" s="231"/>
    </row>
    <row r="548" spans="1:7">
      <c r="A548" s="231"/>
      <c r="B548" s="231"/>
      <c r="C548" s="231"/>
      <c r="D548" s="231"/>
      <c r="E548" s="231"/>
      <c r="F548" s="231"/>
      <c r="G548" s="231"/>
    </row>
    <row r="549" spans="1:7">
      <c r="A549" s="231"/>
      <c r="B549" s="231"/>
      <c r="C549" s="231"/>
      <c r="D549" s="231"/>
      <c r="E549" s="231"/>
      <c r="F549" s="231"/>
      <c r="G549" s="231"/>
    </row>
    <row r="550" spans="1:7">
      <c r="A550" s="231"/>
      <c r="B550" s="231"/>
      <c r="C550" s="231"/>
      <c r="D550" s="231"/>
      <c r="E550" s="231"/>
      <c r="F550" s="231"/>
      <c r="G550" s="231"/>
    </row>
    <row r="551" spans="1:7">
      <c r="A551" s="231"/>
      <c r="B551" s="231"/>
      <c r="C551" s="231"/>
      <c r="D551" s="231"/>
      <c r="E551" s="231"/>
      <c r="F551" s="231"/>
      <c r="G551" s="231"/>
    </row>
    <row r="552" spans="1:7">
      <c r="A552" s="231"/>
      <c r="B552" s="231"/>
      <c r="C552" s="231"/>
      <c r="D552" s="231"/>
      <c r="E552" s="231"/>
      <c r="F552" s="231"/>
      <c r="G552" s="231"/>
    </row>
    <row r="553" spans="1:7">
      <c r="A553" s="231"/>
      <c r="B553" s="231"/>
      <c r="C553" s="231"/>
      <c r="D553" s="231"/>
      <c r="E553" s="231"/>
      <c r="F553" s="231"/>
      <c r="G553" s="231"/>
    </row>
    <row r="554" spans="1:7">
      <c r="A554" s="231"/>
      <c r="B554" s="231"/>
      <c r="C554" s="231"/>
      <c r="D554" s="231"/>
      <c r="E554" s="231"/>
      <c r="F554" s="231"/>
      <c r="G554" s="231"/>
    </row>
    <row r="555" spans="1:7">
      <c r="A555" s="231"/>
      <c r="B555" s="231"/>
      <c r="C555" s="231"/>
      <c r="D555" s="231"/>
      <c r="E555" s="231"/>
      <c r="F555" s="231"/>
      <c r="G555" s="231"/>
    </row>
    <row r="556" spans="1:7">
      <c r="A556" s="231"/>
      <c r="B556" s="231"/>
      <c r="C556" s="231"/>
      <c r="D556" s="231"/>
      <c r="E556" s="231"/>
      <c r="F556" s="231"/>
      <c r="G556" s="231"/>
    </row>
    <row r="557" spans="1:7">
      <c r="A557" s="231"/>
      <c r="B557" s="231"/>
      <c r="C557" s="231"/>
      <c r="D557" s="231"/>
      <c r="E557" s="231"/>
      <c r="F557" s="231"/>
      <c r="G557" s="231"/>
    </row>
    <row r="558" spans="1:7">
      <c r="A558" s="231"/>
      <c r="B558" s="231"/>
      <c r="C558" s="231"/>
      <c r="D558" s="231"/>
      <c r="E558" s="231"/>
      <c r="F558" s="231"/>
      <c r="G558" s="231"/>
    </row>
    <row r="559" spans="1:7">
      <c r="A559" s="231"/>
      <c r="B559" s="231"/>
      <c r="C559" s="231"/>
      <c r="D559" s="231"/>
      <c r="E559" s="231"/>
      <c r="F559" s="231"/>
      <c r="G559" s="231"/>
    </row>
    <row r="560" spans="1:7">
      <c r="A560" s="231"/>
      <c r="B560" s="231"/>
      <c r="C560" s="231"/>
      <c r="D560" s="231"/>
      <c r="E560" s="231"/>
      <c r="F560" s="231"/>
      <c r="G560" s="231"/>
    </row>
    <row r="561" spans="1:7">
      <c r="A561" s="231"/>
      <c r="B561" s="231"/>
      <c r="C561" s="231"/>
      <c r="D561" s="231"/>
      <c r="E561" s="231"/>
      <c r="F561" s="231"/>
      <c r="G561" s="231"/>
    </row>
    <row r="562" spans="1:7">
      <c r="A562" s="231"/>
      <c r="B562" s="231"/>
      <c r="C562" s="231"/>
      <c r="D562" s="231"/>
      <c r="E562" s="231"/>
      <c r="F562" s="231"/>
      <c r="G562" s="231"/>
    </row>
    <row r="563" spans="1:7">
      <c r="A563" s="231"/>
      <c r="B563" s="231"/>
      <c r="C563" s="231"/>
      <c r="D563" s="231"/>
      <c r="E563" s="231"/>
      <c r="F563" s="231"/>
      <c r="G563" s="231"/>
    </row>
    <row r="564" spans="1:7">
      <c r="A564" s="231"/>
      <c r="B564" s="231"/>
      <c r="C564" s="231"/>
      <c r="D564" s="231"/>
      <c r="E564" s="231"/>
      <c r="F564" s="231"/>
      <c r="G564" s="231"/>
    </row>
    <row r="565" spans="1:7">
      <c r="A565" s="231"/>
      <c r="B565" s="231"/>
      <c r="C565" s="231"/>
      <c r="D565" s="231"/>
      <c r="E565" s="231"/>
      <c r="F565" s="231"/>
      <c r="G565" s="231"/>
    </row>
    <row r="566" spans="1:7">
      <c r="A566" s="231"/>
      <c r="B566" s="231"/>
      <c r="C566" s="231"/>
      <c r="D566" s="231"/>
      <c r="E566" s="231"/>
      <c r="F566" s="231"/>
      <c r="G566" s="231"/>
    </row>
    <row r="567" spans="1:7">
      <c r="A567" s="231"/>
      <c r="B567" s="231"/>
      <c r="C567" s="231"/>
      <c r="D567" s="231"/>
      <c r="E567" s="231"/>
      <c r="F567" s="231"/>
      <c r="G567" s="231"/>
    </row>
    <row r="568" spans="1:7">
      <c r="A568" s="231"/>
      <c r="B568" s="231"/>
      <c r="C568" s="231"/>
      <c r="D568" s="231"/>
      <c r="E568" s="231"/>
      <c r="F568" s="231"/>
      <c r="G568" s="231"/>
    </row>
    <row r="569" spans="1:7">
      <c r="A569" s="231"/>
      <c r="B569" s="231"/>
      <c r="C569" s="231"/>
      <c r="D569" s="231"/>
      <c r="E569" s="231"/>
      <c r="F569" s="231"/>
      <c r="G569" s="231"/>
    </row>
    <row r="570" spans="1:7">
      <c r="A570" s="231"/>
      <c r="B570" s="231"/>
      <c r="C570" s="231"/>
      <c r="D570" s="231"/>
      <c r="E570" s="231"/>
      <c r="F570" s="231"/>
      <c r="G570" s="231"/>
    </row>
    <row r="571" spans="1:7">
      <c r="A571" s="231"/>
      <c r="B571" s="231"/>
      <c r="C571" s="231"/>
      <c r="D571" s="231"/>
      <c r="E571" s="231"/>
      <c r="F571" s="231"/>
      <c r="G571" s="231"/>
    </row>
    <row r="572" spans="1:7">
      <c r="A572" s="231"/>
      <c r="B572" s="231"/>
      <c r="C572" s="231"/>
      <c r="D572" s="231"/>
      <c r="E572" s="231"/>
      <c r="F572" s="231"/>
      <c r="G572" s="231"/>
    </row>
    <row r="573" spans="1:7">
      <c r="A573" s="231"/>
      <c r="B573" s="231"/>
      <c r="C573" s="231"/>
      <c r="D573" s="231"/>
      <c r="E573" s="231"/>
      <c r="F573" s="231"/>
      <c r="G573" s="231"/>
    </row>
    <row r="574" spans="1:7">
      <c r="A574" s="231"/>
      <c r="B574" s="231"/>
      <c r="C574" s="231"/>
      <c r="D574" s="231"/>
      <c r="E574" s="231"/>
      <c r="F574" s="231"/>
      <c r="G574" s="231"/>
    </row>
    <row r="575" spans="1:7">
      <c r="A575" s="231"/>
      <c r="B575" s="231"/>
      <c r="C575" s="231"/>
      <c r="D575" s="231"/>
      <c r="E575" s="231"/>
      <c r="F575" s="231"/>
      <c r="G575" s="231"/>
    </row>
    <row r="576" spans="1:7">
      <c r="A576" s="231"/>
      <c r="B576" s="231"/>
      <c r="C576" s="231"/>
      <c r="D576" s="231"/>
      <c r="E576" s="231"/>
      <c r="F576" s="231"/>
      <c r="G576" s="231"/>
    </row>
    <row r="577" spans="1:7">
      <c r="A577" s="231"/>
      <c r="B577" s="231"/>
      <c r="C577" s="231"/>
      <c r="D577" s="231"/>
      <c r="E577" s="231"/>
      <c r="F577" s="231"/>
      <c r="G577" s="231"/>
    </row>
    <row r="578" spans="1:7">
      <c r="A578" s="231"/>
      <c r="B578" s="231"/>
      <c r="C578" s="231"/>
      <c r="D578" s="231"/>
      <c r="E578" s="231"/>
      <c r="F578" s="231"/>
      <c r="G578" s="231"/>
    </row>
    <row r="579" spans="1:7">
      <c r="A579" s="231"/>
      <c r="B579" s="231"/>
      <c r="C579" s="231"/>
      <c r="D579" s="231"/>
      <c r="E579" s="231"/>
      <c r="F579" s="231"/>
      <c r="G579" s="231"/>
    </row>
    <row r="580" spans="1:7">
      <c r="A580" s="231"/>
      <c r="B580" s="231"/>
      <c r="C580" s="231"/>
      <c r="D580" s="231"/>
      <c r="E580" s="231"/>
      <c r="F580" s="231"/>
      <c r="G580" s="231"/>
    </row>
    <row r="581" spans="1:7">
      <c r="A581" s="231"/>
      <c r="B581" s="231"/>
      <c r="C581" s="231"/>
      <c r="D581" s="231"/>
      <c r="E581" s="231"/>
      <c r="F581" s="231"/>
      <c r="G581" s="231"/>
    </row>
    <row r="582" spans="1:7">
      <c r="A582" s="231"/>
      <c r="B582" s="231"/>
      <c r="C582" s="231"/>
      <c r="D582" s="231"/>
      <c r="E582" s="231"/>
      <c r="F582" s="231"/>
      <c r="G582" s="231"/>
    </row>
    <row r="583" spans="1:7">
      <c r="A583" s="231"/>
      <c r="B583" s="231"/>
      <c r="C583" s="231"/>
      <c r="D583" s="231"/>
      <c r="E583" s="231"/>
      <c r="F583" s="231"/>
      <c r="G583" s="231"/>
    </row>
    <row r="584" spans="1:7">
      <c r="A584" s="231"/>
      <c r="B584" s="231"/>
      <c r="C584" s="231"/>
      <c r="D584" s="231"/>
      <c r="E584" s="231"/>
      <c r="F584" s="231"/>
      <c r="G584" s="231"/>
    </row>
    <row r="585" spans="1:7">
      <c r="A585" s="231"/>
      <c r="B585" s="231"/>
      <c r="C585" s="231"/>
      <c r="D585" s="231"/>
      <c r="E585" s="231"/>
      <c r="F585" s="231"/>
      <c r="G585" s="231"/>
    </row>
    <row r="586" spans="1:7">
      <c r="A586" s="231"/>
      <c r="B586" s="231"/>
      <c r="C586" s="231"/>
      <c r="D586" s="231"/>
      <c r="E586" s="231"/>
      <c r="F586" s="231"/>
      <c r="G586" s="231"/>
    </row>
    <row r="587" spans="1:7">
      <c r="A587" s="231"/>
      <c r="B587" s="231"/>
      <c r="C587" s="231"/>
      <c r="D587" s="231"/>
      <c r="E587" s="231"/>
      <c r="F587" s="231"/>
      <c r="G587" s="231"/>
    </row>
    <row r="588" spans="1:7">
      <c r="A588" s="231"/>
      <c r="B588" s="231"/>
      <c r="C588" s="231"/>
      <c r="D588" s="231"/>
      <c r="E588" s="231"/>
      <c r="F588" s="231"/>
      <c r="G588" s="231"/>
    </row>
    <row r="589" spans="1:7">
      <c r="A589" s="231"/>
      <c r="B589" s="231"/>
      <c r="C589" s="231"/>
      <c r="D589" s="231"/>
      <c r="E589" s="231"/>
      <c r="F589" s="231"/>
      <c r="G589" s="231"/>
    </row>
    <row r="590" spans="1:7">
      <c r="A590" s="231"/>
      <c r="B590" s="231"/>
      <c r="C590" s="231"/>
      <c r="D590" s="231"/>
      <c r="E590" s="231"/>
      <c r="F590" s="231"/>
      <c r="G590" s="231"/>
    </row>
    <row r="591" spans="1:7">
      <c r="A591" s="231"/>
      <c r="B591" s="231"/>
      <c r="C591" s="231"/>
      <c r="D591" s="231"/>
      <c r="E591" s="231"/>
      <c r="F591" s="231"/>
      <c r="G591" s="231"/>
    </row>
    <row r="592" spans="1:7">
      <c r="A592" s="231"/>
      <c r="B592" s="231"/>
      <c r="C592" s="231"/>
      <c r="D592" s="231"/>
      <c r="E592" s="231"/>
      <c r="F592" s="231"/>
      <c r="G592" s="231"/>
    </row>
    <row r="593" spans="1:7">
      <c r="A593" s="231"/>
      <c r="B593" s="231"/>
      <c r="C593" s="231"/>
      <c r="D593" s="231"/>
      <c r="E593" s="231"/>
      <c r="F593" s="231"/>
      <c r="G593" s="231"/>
    </row>
    <row r="594" spans="1:7">
      <c r="A594" s="231"/>
      <c r="B594" s="231"/>
      <c r="C594" s="231"/>
      <c r="D594" s="231"/>
      <c r="E594" s="231"/>
      <c r="F594" s="231"/>
      <c r="G594" s="231"/>
    </row>
    <row r="595" spans="1:7">
      <c r="A595" s="231"/>
      <c r="B595" s="231"/>
      <c r="C595" s="231"/>
      <c r="D595" s="231"/>
      <c r="E595" s="231"/>
      <c r="F595" s="231"/>
      <c r="G595" s="231"/>
    </row>
    <row r="596" spans="1:7">
      <c r="A596" s="231"/>
      <c r="B596" s="231"/>
      <c r="C596" s="231"/>
      <c r="D596" s="231"/>
      <c r="E596" s="231"/>
      <c r="F596" s="231"/>
      <c r="G596" s="231"/>
    </row>
    <row r="597" spans="1:7">
      <c r="A597" s="231"/>
      <c r="B597" s="231"/>
      <c r="C597" s="231"/>
      <c r="D597" s="231"/>
      <c r="E597" s="231"/>
      <c r="F597" s="231"/>
      <c r="G597" s="231"/>
    </row>
    <row r="598" spans="1:7">
      <c r="A598" s="231"/>
      <c r="B598" s="231"/>
      <c r="C598" s="231"/>
      <c r="D598" s="231"/>
      <c r="E598" s="231"/>
      <c r="F598" s="231"/>
      <c r="G598" s="231"/>
    </row>
    <row r="599" spans="1:7">
      <c r="A599" s="231"/>
      <c r="B599" s="231"/>
      <c r="C599" s="231"/>
      <c r="D599" s="231"/>
      <c r="E599" s="231"/>
      <c r="F599" s="231"/>
      <c r="G599" s="231"/>
    </row>
    <row r="600" spans="1:7">
      <c r="A600" s="231"/>
      <c r="B600" s="231"/>
      <c r="C600" s="231"/>
      <c r="D600" s="231"/>
      <c r="E600" s="231"/>
      <c r="F600" s="231"/>
      <c r="G600" s="231"/>
    </row>
    <row r="601" spans="1:7">
      <c r="A601" s="231"/>
      <c r="B601" s="231"/>
      <c r="C601" s="231"/>
      <c r="D601" s="231"/>
      <c r="E601" s="231"/>
      <c r="F601" s="231"/>
      <c r="G601" s="231"/>
    </row>
    <row r="602" spans="1:7">
      <c r="A602" s="231"/>
      <c r="B602" s="231"/>
      <c r="C602" s="231"/>
      <c r="D602" s="231"/>
      <c r="E602" s="231"/>
      <c r="F602" s="231"/>
      <c r="G602" s="231"/>
    </row>
    <row r="603" spans="1:7">
      <c r="A603" s="231"/>
      <c r="B603" s="231"/>
      <c r="C603" s="231"/>
      <c r="D603" s="231"/>
      <c r="E603" s="231"/>
      <c r="F603" s="231"/>
      <c r="G603" s="231"/>
    </row>
    <row r="604" spans="1:7">
      <c r="A604" s="231"/>
      <c r="B604" s="231"/>
      <c r="C604" s="231"/>
      <c r="D604" s="231"/>
      <c r="E604" s="231"/>
      <c r="F604" s="231"/>
      <c r="G604" s="231"/>
    </row>
    <row r="605" spans="1:7">
      <c r="A605" s="231"/>
      <c r="B605" s="231"/>
      <c r="C605" s="231"/>
      <c r="D605" s="231"/>
      <c r="E605" s="231"/>
      <c r="F605" s="231"/>
      <c r="G605" s="231"/>
    </row>
    <row r="606" spans="1:7">
      <c r="A606" s="231"/>
      <c r="B606" s="231"/>
      <c r="C606" s="231"/>
      <c r="D606" s="231"/>
      <c r="E606" s="231"/>
      <c r="F606" s="231"/>
      <c r="G606" s="231"/>
    </row>
    <row r="607" spans="1:7">
      <c r="A607" s="231"/>
      <c r="B607" s="231"/>
      <c r="C607" s="231"/>
      <c r="D607" s="231"/>
      <c r="E607" s="231"/>
      <c r="F607" s="231"/>
      <c r="G607" s="231"/>
    </row>
    <row r="608" spans="1:7">
      <c r="A608" s="231"/>
      <c r="B608" s="231"/>
      <c r="C608" s="231"/>
      <c r="D608" s="231"/>
      <c r="E608" s="231"/>
      <c r="F608" s="231"/>
      <c r="G608" s="231"/>
    </row>
    <row r="609" spans="1:7">
      <c r="A609" s="231"/>
      <c r="B609" s="231"/>
      <c r="C609" s="231"/>
      <c r="D609" s="231"/>
      <c r="E609" s="231"/>
      <c r="F609" s="231"/>
      <c r="G609" s="231"/>
    </row>
    <row r="610" spans="1:7">
      <c r="A610" s="231"/>
      <c r="B610" s="231"/>
      <c r="C610" s="231"/>
      <c r="D610" s="231"/>
      <c r="E610" s="231"/>
      <c r="F610" s="231"/>
      <c r="G610" s="231"/>
    </row>
    <row r="611" spans="1:7">
      <c r="A611" s="231"/>
      <c r="B611" s="231"/>
      <c r="C611" s="231"/>
      <c r="D611" s="231"/>
      <c r="E611" s="231"/>
      <c r="F611" s="231"/>
      <c r="G611" s="231"/>
    </row>
    <row r="612" spans="1:7">
      <c r="A612" s="231"/>
      <c r="B612" s="231"/>
      <c r="C612" s="231"/>
      <c r="D612" s="231"/>
      <c r="E612" s="231"/>
      <c r="F612" s="231"/>
      <c r="G612" s="231"/>
    </row>
    <row r="613" spans="1:7">
      <c r="A613" s="231"/>
      <c r="B613" s="231"/>
      <c r="C613" s="231"/>
      <c r="D613" s="231"/>
      <c r="E613" s="231"/>
      <c r="F613" s="231"/>
      <c r="G613" s="231"/>
    </row>
    <row r="614" spans="1:7">
      <c r="A614" s="231"/>
      <c r="B614" s="231"/>
      <c r="C614" s="231"/>
      <c r="D614" s="231"/>
      <c r="E614" s="231"/>
      <c r="F614" s="231"/>
      <c r="G614" s="231"/>
    </row>
    <row r="615" spans="1:7">
      <c r="A615" s="231"/>
      <c r="B615" s="231"/>
      <c r="C615" s="231"/>
      <c r="D615" s="231"/>
      <c r="E615" s="231"/>
      <c r="F615" s="231"/>
      <c r="G615" s="231"/>
    </row>
    <row r="616" spans="1:7">
      <c r="A616" s="231"/>
      <c r="B616" s="231"/>
      <c r="C616" s="231"/>
      <c r="D616" s="231"/>
      <c r="E616" s="231"/>
      <c r="F616" s="231"/>
      <c r="G616" s="231"/>
    </row>
    <row r="617" spans="1:7">
      <c r="A617" s="231"/>
      <c r="B617" s="231"/>
      <c r="C617" s="231"/>
      <c r="D617" s="231"/>
      <c r="E617" s="231"/>
      <c r="F617" s="231"/>
      <c r="G617" s="231"/>
    </row>
    <row r="618" spans="1:7">
      <c r="A618" s="231"/>
      <c r="B618" s="231"/>
      <c r="C618" s="231"/>
      <c r="D618" s="231"/>
      <c r="E618" s="231"/>
      <c r="F618" s="231"/>
      <c r="G618" s="231"/>
    </row>
    <row r="619" spans="1:7">
      <c r="A619" s="231"/>
      <c r="B619" s="231"/>
      <c r="C619" s="231"/>
      <c r="D619" s="231"/>
      <c r="E619" s="231"/>
      <c r="F619" s="231"/>
      <c r="G619" s="231"/>
    </row>
    <row r="620" spans="1:7">
      <c r="A620" s="231"/>
      <c r="B620" s="231"/>
      <c r="C620" s="231"/>
      <c r="D620" s="231"/>
      <c r="E620" s="231"/>
      <c r="F620" s="231"/>
      <c r="G620" s="231"/>
    </row>
    <row r="621" spans="1:7">
      <c r="A621" s="231"/>
      <c r="B621" s="231"/>
      <c r="C621" s="231"/>
      <c r="D621" s="231"/>
      <c r="E621" s="231"/>
      <c r="F621" s="231"/>
      <c r="G621" s="231"/>
    </row>
    <row r="622" spans="1:7">
      <c r="A622" s="231"/>
      <c r="B622" s="231"/>
      <c r="C622" s="231"/>
      <c r="D622" s="231"/>
      <c r="E622" s="231"/>
      <c r="F622" s="231"/>
      <c r="G622" s="231"/>
    </row>
    <row r="623" spans="1:7">
      <c r="A623" s="231"/>
      <c r="B623" s="231"/>
      <c r="C623" s="231"/>
      <c r="D623" s="231"/>
      <c r="E623" s="231"/>
      <c r="F623" s="231"/>
      <c r="G623" s="231"/>
    </row>
    <row r="624" spans="1:7">
      <c r="A624" s="231"/>
      <c r="B624" s="231"/>
      <c r="C624" s="231"/>
      <c r="D624" s="231"/>
      <c r="E624" s="231"/>
      <c r="F624" s="231"/>
      <c r="G624" s="231"/>
    </row>
    <row r="625" spans="1:7">
      <c r="A625" s="231"/>
      <c r="B625" s="231"/>
      <c r="C625" s="231"/>
      <c r="D625" s="231"/>
      <c r="E625" s="231"/>
      <c r="F625" s="231"/>
      <c r="G625" s="231"/>
    </row>
    <row r="626" spans="1:7">
      <c r="A626" s="231"/>
      <c r="B626" s="231"/>
      <c r="C626" s="231"/>
      <c r="D626" s="231"/>
      <c r="E626" s="231"/>
      <c r="F626" s="231"/>
      <c r="G626" s="231"/>
    </row>
    <row r="627" spans="1:7">
      <c r="A627" s="231"/>
      <c r="B627" s="231"/>
      <c r="C627" s="231"/>
      <c r="D627" s="231"/>
      <c r="E627" s="231"/>
      <c r="F627" s="231"/>
      <c r="G627" s="231"/>
    </row>
    <row r="628" spans="1:7">
      <c r="A628" s="231"/>
      <c r="B628" s="231"/>
      <c r="C628" s="231"/>
      <c r="D628" s="231"/>
      <c r="E628" s="231"/>
      <c r="F628" s="231"/>
      <c r="G628" s="231"/>
    </row>
    <row r="629" spans="1:7">
      <c r="A629" s="231"/>
      <c r="B629" s="231"/>
      <c r="C629" s="231"/>
      <c r="D629" s="231"/>
      <c r="E629" s="231"/>
      <c r="F629" s="231"/>
      <c r="G629" s="231"/>
    </row>
    <row r="630" spans="1:7">
      <c r="A630" s="231"/>
      <c r="B630" s="231"/>
      <c r="C630" s="231"/>
      <c r="D630" s="231"/>
      <c r="E630" s="231"/>
      <c r="F630" s="231"/>
      <c r="G630" s="231"/>
    </row>
    <row r="631" spans="1:7">
      <c r="A631" s="231"/>
      <c r="B631" s="231"/>
      <c r="C631" s="231"/>
      <c r="D631" s="231"/>
      <c r="E631" s="231"/>
      <c r="F631" s="231"/>
      <c r="G631" s="231"/>
    </row>
    <row r="632" spans="1:7">
      <c r="A632" s="231"/>
      <c r="B632" s="231"/>
      <c r="C632" s="231"/>
      <c r="D632" s="231"/>
      <c r="E632" s="231"/>
      <c r="F632" s="231"/>
      <c r="G632" s="231"/>
    </row>
    <row r="633" spans="1:7">
      <c r="A633" s="231"/>
      <c r="B633" s="231"/>
      <c r="C633" s="231"/>
      <c r="D633" s="231"/>
      <c r="E633" s="231"/>
      <c r="F633" s="231"/>
      <c r="G633" s="231"/>
    </row>
    <row r="634" spans="1:7">
      <c r="A634" s="231"/>
      <c r="B634" s="231"/>
      <c r="C634" s="231"/>
      <c r="D634" s="231"/>
      <c r="E634" s="231"/>
      <c r="F634" s="231"/>
      <c r="G634" s="231"/>
    </row>
    <row r="635" spans="1:7">
      <c r="A635" s="231"/>
      <c r="B635" s="231"/>
      <c r="C635" s="231"/>
      <c r="D635" s="231"/>
      <c r="E635" s="231"/>
      <c r="F635" s="231"/>
      <c r="G635" s="231"/>
    </row>
    <row r="636" spans="1:7">
      <c r="A636" s="231"/>
      <c r="B636" s="231"/>
      <c r="C636" s="231"/>
      <c r="D636" s="231"/>
      <c r="E636" s="231"/>
      <c r="F636" s="231"/>
      <c r="G636" s="231"/>
    </row>
    <row r="637" spans="1:7">
      <c r="A637" s="231"/>
      <c r="B637" s="231"/>
      <c r="C637" s="231"/>
      <c r="D637" s="231"/>
      <c r="E637" s="231"/>
      <c r="F637" s="231"/>
      <c r="G637" s="231"/>
    </row>
    <row r="638" spans="1:7">
      <c r="A638" s="231"/>
      <c r="B638" s="231"/>
      <c r="C638" s="231"/>
      <c r="D638" s="231"/>
      <c r="E638" s="231"/>
      <c r="F638" s="231"/>
      <c r="G638" s="231"/>
    </row>
    <row r="639" spans="1:7">
      <c r="A639" s="231"/>
      <c r="B639" s="231"/>
      <c r="C639" s="231"/>
      <c r="D639" s="231"/>
      <c r="E639" s="231"/>
      <c r="F639" s="231"/>
      <c r="G639" s="231"/>
    </row>
    <row r="640" spans="1:7">
      <c r="A640" s="231"/>
      <c r="B640" s="231"/>
      <c r="C640" s="231"/>
      <c r="D640" s="231"/>
      <c r="E640" s="231"/>
      <c r="F640" s="231"/>
      <c r="G640" s="231"/>
    </row>
    <row r="641" spans="1:7">
      <c r="A641" s="231"/>
      <c r="B641" s="231"/>
      <c r="C641" s="231"/>
      <c r="D641" s="231"/>
      <c r="E641" s="231"/>
      <c r="F641" s="231"/>
      <c r="G641" s="231"/>
    </row>
    <row r="642" spans="1:7">
      <c r="A642" s="231"/>
      <c r="B642" s="231"/>
      <c r="C642" s="231"/>
      <c r="D642" s="231"/>
      <c r="E642" s="231"/>
      <c r="F642" s="231"/>
      <c r="G642" s="231"/>
    </row>
    <row r="643" spans="1:7">
      <c r="A643" s="231"/>
      <c r="B643" s="231"/>
      <c r="C643" s="231"/>
      <c r="D643" s="231"/>
      <c r="E643" s="231"/>
      <c r="F643" s="231"/>
      <c r="G643" s="231"/>
    </row>
    <row r="644" spans="1:7">
      <c r="A644" s="231"/>
      <c r="B644" s="231"/>
      <c r="C644" s="231"/>
      <c r="D644" s="231"/>
      <c r="E644" s="231"/>
      <c r="F644" s="231"/>
      <c r="G644" s="231"/>
    </row>
    <row r="645" spans="1:7">
      <c r="A645" s="231"/>
      <c r="B645" s="231"/>
      <c r="C645" s="231"/>
      <c r="D645" s="231"/>
      <c r="E645" s="231"/>
      <c r="F645" s="231"/>
      <c r="G645" s="231"/>
    </row>
    <row r="646" spans="1:7">
      <c r="A646" s="231"/>
      <c r="B646" s="231"/>
      <c r="C646" s="231"/>
      <c r="D646" s="231"/>
      <c r="E646" s="231"/>
      <c r="F646" s="231"/>
      <c r="G646" s="231"/>
    </row>
    <row r="647" spans="1:7">
      <c r="A647" s="231"/>
      <c r="B647" s="231"/>
      <c r="C647" s="231"/>
      <c r="D647" s="231"/>
      <c r="E647" s="231"/>
      <c r="F647" s="231"/>
      <c r="G647" s="231"/>
    </row>
    <row r="648" spans="1:7">
      <c r="A648" s="231"/>
      <c r="B648" s="231"/>
      <c r="C648" s="231"/>
      <c r="D648" s="231"/>
      <c r="E648" s="231"/>
      <c r="F648" s="231"/>
      <c r="G648" s="231"/>
    </row>
    <row r="649" spans="1:7">
      <c r="A649" s="231"/>
      <c r="B649" s="231"/>
      <c r="C649" s="231"/>
      <c r="D649" s="231"/>
      <c r="E649" s="231"/>
      <c r="F649" s="231"/>
      <c r="G649" s="231"/>
    </row>
    <row r="650" spans="1:7">
      <c r="A650" s="231"/>
      <c r="B650" s="231"/>
      <c r="C650" s="231"/>
      <c r="D650" s="231"/>
      <c r="E650" s="231"/>
      <c r="F650" s="231"/>
      <c r="G650" s="231"/>
    </row>
    <row r="651" spans="1:7">
      <c r="A651" s="231"/>
      <c r="B651" s="231"/>
      <c r="C651" s="231"/>
      <c r="D651" s="231"/>
      <c r="E651" s="231"/>
      <c r="F651" s="231"/>
      <c r="G651" s="231"/>
    </row>
    <row r="652" spans="1:7">
      <c r="A652" s="231"/>
      <c r="B652" s="231"/>
      <c r="C652" s="231"/>
      <c r="D652" s="231"/>
      <c r="E652" s="231"/>
      <c r="F652" s="231"/>
      <c r="G652" s="231"/>
    </row>
    <row r="653" spans="1:7">
      <c r="A653" s="231"/>
      <c r="B653" s="231"/>
      <c r="C653" s="231"/>
      <c r="D653" s="231"/>
      <c r="E653" s="231"/>
      <c r="F653" s="231"/>
      <c r="G653" s="231"/>
    </row>
    <row r="654" spans="1:7">
      <c r="A654" s="231"/>
      <c r="B654" s="231"/>
      <c r="C654" s="231"/>
      <c r="D654" s="231"/>
      <c r="E654" s="231"/>
      <c r="F654" s="231"/>
      <c r="G654" s="231"/>
    </row>
    <row r="655" spans="1:7">
      <c r="A655" s="231"/>
      <c r="B655" s="231"/>
      <c r="C655" s="231"/>
      <c r="D655" s="231"/>
      <c r="E655" s="231"/>
      <c r="F655" s="231"/>
      <c r="G655" s="231"/>
    </row>
    <row r="656" spans="1:7">
      <c r="A656" s="231"/>
      <c r="B656" s="231"/>
      <c r="C656" s="231"/>
      <c r="D656" s="231"/>
      <c r="E656" s="231"/>
      <c r="F656" s="231"/>
      <c r="G656" s="231"/>
    </row>
    <row r="657" spans="1:7">
      <c r="A657" s="231"/>
      <c r="B657" s="231"/>
      <c r="C657" s="231"/>
      <c r="D657" s="231"/>
      <c r="E657" s="231"/>
      <c r="F657" s="231"/>
      <c r="G657" s="231"/>
    </row>
    <row r="658" spans="1:7">
      <c r="A658" s="231"/>
      <c r="B658" s="231"/>
      <c r="C658" s="231"/>
      <c r="D658" s="231"/>
      <c r="E658" s="231"/>
      <c r="F658" s="231"/>
      <c r="G658" s="231"/>
    </row>
    <row r="659" spans="1:7">
      <c r="A659" s="231"/>
      <c r="B659" s="231"/>
      <c r="C659" s="231"/>
      <c r="D659" s="231"/>
      <c r="E659" s="231"/>
      <c r="F659" s="231"/>
      <c r="G659" s="231"/>
    </row>
    <row r="660" spans="1:7">
      <c r="A660" s="231"/>
      <c r="B660" s="231"/>
      <c r="C660" s="231"/>
      <c r="D660" s="231"/>
      <c r="E660" s="231"/>
      <c r="F660" s="231"/>
      <c r="G660" s="231"/>
    </row>
    <row r="661" spans="1:7">
      <c r="A661" s="231"/>
      <c r="B661" s="231"/>
      <c r="C661" s="231"/>
      <c r="D661" s="231"/>
      <c r="E661" s="231"/>
      <c r="F661" s="231"/>
      <c r="G661" s="231"/>
    </row>
    <row r="662" spans="1:7">
      <c r="A662" s="231"/>
      <c r="B662" s="231"/>
      <c r="C662" s="231"/>
      <c r="D662" s="231"/>
      <c r="E662" s="231"/>
      <c r="F662" s="231"/>
      <c r="G662" s="231"/>
    </row>
    <row r="663" spans="1:7">
      <c r="A663" s="231"/>
      <c r="B663" s="231"/>
      <c r="C663" s="231"/>
      <c r="D663" s="231"/>
      <c r="E663" s="231"/>
      <c r="F663" s="231"/>
      <c r="G663" s="231"/>
    </row>
    <row r="664" spans="1:7">
      <c r="A664" s="231"/>
      <c r="B664" s="231"/>
      <c r="C664" s="231"/>
      <c r="D664" s="231"/>
      <c r="E664" s="231"/>
      <c r="F664" s="231"/>
      <c r="G664" s="231"/>
    </row>
    <row r="665" spans="1:7">
      <c r="A665" s="231"/>
      <c r="B665" s="231"/>
      <c r="C665" s="231"/>
      <c r="D665" s="231"/>
      <c r="E665" s="231"/>
      <c r="F665" s="231"/>
      <c r="G665" s="231"/>
    </row>
    <row r="666" spans="1:7">
      <c r="A666" s="231"/>
      <c r="B666" s="231"/>
      <c r="C666" s="231"/>
      <c r="D666" s="231"/>
      <c r="E666" s="231"/>
      <c r="F666" s="231"/>
      <c r="G666" s="231"/>
    </row>
    <row r="667" spans="1:7">
      <c r="A667" s="231"/>
      <c r="B667" s="231"/>
      <c r="C667" s="231"/>
      <c r="D667" s="231"/>
      <c r="E667" s="231"/>
      <c r="F667" s="231"/>
      <c r="G667" s="231"/>
    </row>
    <row r="668" spans="1:7">
      <c r="A668" s="231"/>
      <c r="B668" s="231"/>
      <c r="C668" s="231"/>
      <c r="D668" s="231"/>
      <c r="E668" s="231"/>
      <c r="F668" s="231"/>
      <c r="G668" s="231"/>
    </row>
    <row r="669" spans="1:7">
      <c r="A669" s="231"/>
      <c r="B669" s="231"/>
      <c r="C669" s="231"/>
      <c r="D669" s="231"/>
      <c r="E669" s="231"/>
      <c r="F669" s="231"/>
      <c r="G669" s="231"/>
    </row>
    <row r="670" spans="1:7">
      <c r="A670" s="231"/>
      <c r="B670" s="231"/>
      <c r="C670" s="231"/>
      <c r="D670" s="231"/>
      <c r="E670" s="231"/>
      <c r="F670" s="231"/>
      <c r="G670" s="231"/>
    </row>
    <row r="671" spans="1:7">
      <c r="A671" s="231"/>
      <c r="B671" s="231"/>
      <c r="C671" s="231"/>
      <c r="D671" s="231"/>
      <c r="E671" s="231"/>
      <c r="F671" s="231"/>
      <c r="G671" s="231"/>
    </row>
    <row r="672" spans="1:7">
      <c r="A672" s="231"/>
      <c r="B672" s="231"/>
      <c r="C672" s="231"/>
      <c r="D672" s="231"/>
      <c r="E672" s="231"/>
      <c r="F672" s="231"/>
      <c r="G672" s="231"/>
    </row>
    <row r="673" spans="1:7">
      <c r="A673" s="231"/>
      <c r="B673" s="231"/>
      <c r="C673" s="231"/>
      <c r="D673" s="231"/>
      <c r="E673" s="231"/>
      <c r="F673" s="231"/>
      <c r="G673" s="231"/>
    </row>
    <row r="674" spans="1:7">
      <c r="A674" s="231"/>
      <c r="B674" s="231"/>
      <c r="C674" s="231"/>
      <c r="D674" s="231"/>
      <c r="E674" s="231"/>
      <c r="F674" s="231"/>
      <c r="G674" s="231"/>
    </row>
    <row r="675" spans="1:7">
      <c r="A675" s="231"/>
      <c r="B675" s="231"/>
      <c r="C675" s="231"/>
      <c r="D675" s="231"/>
      <c r="E675" s="231"/>
      <c r="F675" s="231"/>
      <c r="G675" s="231"/>
    </row>
    <row r="676" spans="1:7">
      <c r="A676" s="231"/>
      <c r="B676" s="231"/>
      <c r="C676" s="231"/>
      <c r="D676" s="231"/>
      <c r="E676" s="231"/>
      <c r="F676" s="231"/>
      <c r="G676" s="231"/>
    </row>
    <row r="677" spans="1:7">
      <c r="A677" s="231"/>
      <c r="B677" s="231"/>
      <c r="C677" s="231"/>
      <c r="D677" s="231"/>
      <c r="E677" s="231"/>
      <c r="F677" s="231"/>
      <c r="G677" s="231"/>
    </row>
    <row r="678" spans="1:7">
      <c r="A678" s="231"/>
      <c r="B678" s="231"/>
      <c r="C678" s="231"/>
      <c r="D678" s="231"/>
      <c r="E678" s="231"/>
      <c r="F678" s="231"/>
      <c r="G678" s="231"/>
    </row>
    <row r="679" spans="1:7">
      <c r="A679" s="231"/>
      <c r="B679" s="231"/>
      <c r="C679" s="231"/>
      <c r="D679" s="231"/>
      <c r="E679" s="231"/>
      <c r="F679" s="231"/>
      <c r="G679" s="231"/>
    </row>
    <row r="680" spans="1:7">
      <c r="A680" s="231"/>
      <c r="B680" s="231"/>
      <c r="C680" s="231"/>
      <c r="D680" s="231"/>
      <c r="E680" s="231"/>
      <c r="F680" s="231"/>
      <c r="G680" s="231"/>
    </row>
    <row r="681" spans="1:7">
      <c r="A681" s="231"/>
      <c r="B681" s="231"/>
      <c r="C681" s="231"/>
      <c r="D681" s="231"/>
      <c r="E681" s="231"/>
      <c r="F681" s="231"/>
      <c r="G681" s="231"/>
    </row>
    <row r="682" spans="1:7">
      <c r="A682" s="231"/>
      <c r="B682" s="231"/>
      <c r="C682" s="231"/>
      <c r="D682" s="231"/>
      <c r="E682" s="231"/>
      <c r="F682" s="231"/>
      <c r="G682" s="231"/>
    </row>
    <row r="683" spans="1:7">
      <c r="A683" s="231"/>
      <c r="B683" s="231"/>
      <c r="C683" s="231"/>
      <c r="D683" s="231"/>
      <c r="E683" s="231"/>
      <c r="F683" s="231"/>
      <c r="G683" s="231"/>
    </row>
    <row r="684" spans="1:7">
      <c r="A684" s="231"/>
      <c r="B684" s="231"/>
      <c r="C684" s="231"/>
      <c r="D684" s="231"/>
      <c r="E684" s="231"/>
      <c r="F684" s="231"/>
      <c r="G684" s="231"/>
    </row>
    <row r="685" spans="1:7">
      <c r="A685" s="231"/>
      <c r="B685" s="231"/>
      <c r="C685" s="231"/>
      <c r="D685" s="231"/>
      <c r="E685" s="231"/>
      <c r="F685" s="231"/>
      <c r="G685" s="231"/>
    </row>
    <row r="686" spans="1:7">
      <c r="A686" s="231"/>
      <c r="B686" s="231"/>
      <c r="C686" s="231"/>
      <c r="D686" s="231"/>
      <c r="E686" s="231"/>
      <c r="F686" s="231"/>
      <c r="G686" s="231"/>
    </row>
    <row r="687" spans="1:7">
      <c r="A687" s="231"/>
      <c r="B687" s="231"/>
      <c r="C687" s="231"/>
      <c r="D687" s="231"/>
      <c r="E687" s="231"/>
      <c r="F687" s="231"/>
      <c r="G687" s="231"/>
    </row>
    <row r="688" spans="1:7">
      <c r="A688" s="231"/>
      <c r="B688" s="231"/>
      <c r="C688" s="231"/>
      <c r="D688" s="231"/>
      <c r="E688" s="231"/>
      <c r="F688" s="231"/>
      <c r="G688" s="231"/>
    </row>
    <row r="689" spans="1:7">
      <c r="A689" s="231"/>
      <c r="B689" s="231"/>
      <c r="C689" s="231"/>
      <c r="D689" s="231"/>
      <c r="E689" s="231"/>
      <c r="F689" s="231"/>
      <c r="G689" s="231"/>
    </row>
    <row r="690" spans="1:7">
      <c r="A690" s="231"/>
      <c r="B690" s="231"/>
      <c r="C690" s="231"/>
      <c r="D690" s="231"/>
      <c r="E690" s="231"/>
      <c r="F690" s="231"/>
      <c r="G690" s="231"/>
    </row>
    <row r="691" spans="1:7">
      <c r="A691" s="231"/>
      <c r="B691" s="231"/>
      <c r="C691" s="231"/>
      <c r="D691" s="231"/>
      <c r="E691" s="231"/>
      <c r="F691" s="231"/>
      <c r="G691" s="231"/>
    </row>
    <row r="692" spans="1:7">
      <c r="A692" s="231"/>
      <c r="B692" s="231"/>
      <c r="C692" s="231"/>
      <c r="D692" s="231"/>
      <c r="E692" s="231"/>
      <c r="F692" s="231"/>
      <c r="G692" s="231"/>
    </row>
    <row r="693" spans="1:7">
      <c r="A693" s="231"/>
      <c r="B693" s="231"/>
      <c r="C693" s="231"/>
      <c r="D693" s="231"/>
      <c r="E693" s="231"/>
      <c r="F693" s="231"/>
      <c r="G693" s="231"/>
    </row>
    <row r="694" spans="1:7">
      <c r="A694" s="231"/>
      <c r="B694" s="231"/>
      <c r="C694" s="231"/>
      <c r="D694" s="231"/>
      <c r="E694" s="231"/>
      <c r="F694" s="231"/>
      <c r="G694" s="231"/>
    </row>
    <row r="695" spans="1:7">
      <c r="A695" s="231"/>
      <c r="B695" s="231"/>
      <c r="C695" s="231"/>
      <c r="D695" s="231"/>
      <c r="E695" s="231"/>
      <c r="F695" s="231"/>
      <c r="G695" s="231"/>
    </row>
    <row r="696" spans="1:7">
      <c r="A696" s="231"/>
      <c r="B696" s="231"/>
      <c r="C696" s="231"/>
      <c r="D696" s="231"/>
      <c r="E696" s="231"/>
      <c r="F696" s="231"/>
      <c r="G696" s="231"/>
    </row>
    <row r="697" spans="1:7">
      <c r="A697" s="231"/>
      <c r="B697" s="231"/>
      <c r="C697" s="231"/>
      <c r="D697" s="231"/>
      <c r="E697" s="231"/>
      <c r="F697" s="231"/>
      <c r="G697" s="231"/>
    </row>
    <row r="698" spans="1:7">
      <c r="A698" s="231"/>
      <c r="B698" s="231"/>
      <c r="C698" s="231"/>
      <c r="D698" s="231"/>
      <c r="E698" s="231"/>
      <c r="F698" s="231"/>
      <c r="G698" s="231"/>
    </row>
    <row r="699" spans="1:7">
      <c r="A699" s="231"/>
      <c r="B699" s="231"/>
      <c r="C699" s="231"/>
      <c r="D699" s="231"/>
      <c r="E699" s="231"/>
      <c r="F699" s="231"/>
      <c r="G699" s="231"/>
    </row>
    <row r="700" spans="1:7">
      <c r="A700" s="231"/>
      <c r="B700" s="231"/>
      <c r="C700" s="231"/>
      <c r="D700" s="231"/>
      <c r="E700" s="231"/>
      <c r="F700" s="231"/>
      <c r="G700" s="231"/>
    </row>
    <row r="701" spans="1:7">
      <c r="A701" s="231"/>
      <c r="B701" s="231"/>
      <c r="C701" s="231"/>
      <c r="D701" s="231"/>
      <c r="E701" s="231"/>
      <c r="F701" s="231"/>
      <c r="G701" s="231"/>
    </row>
    <row r="702" spans="1:7">
      <c r="A702" s="231"/>
      <c r="B702" s="231"/>
      <c r="C702" s="231"/>
      <c r="D702" s="231"/>
      <c r="E702" s="231"/>
      <c r="F702" s="231"/>
      <c r="G702" s="231"/>
    </row>
    <row r="703" spans="1:7">
      <c r="A703" s="231"/>
      <c r="B703" s="231"/>
      <c r="C703" s="231"/>
      <c r="D703" s="231"/>
      <c r="E703" s="231"/>
      <c r="F703" s="231"/>
      <c r="G703" s="231"/>
    </row>
    <row r="704" spans="1:7">
      <c r="A704" s="231"/>
      <c r="B704" s="231"/>
      <c r="C704" s="231"/>
      <c r="D704" s="231"/>
      <c r="E704" s="231"/>
      <c r="F704" s="231"/>
      <c r="G704" s="231"/>
    </row>
    <row r="705" spans="1:7">
      <c r="A705" s="231"/>
      <c r="B705" s="231"/>
      <c r="C705" s="231"/>
      <c r="D705" s="231"/>
      <c r="E705" s="231"/>
      <c r="F705" s="231"/>
      <c r="G705" s="231"/>
    </row>
    <row r="706" spans="1:7">
      <c r="A706" s="231"/>
      <c r="B706" s="231"/>
      <c r="C706" s="231"/>
      <c r="D706" s="231"/>
      <c r="E706" s="231"/>
      <c r="F706" s="231"/>
      <c r="G706" s="231"/>
    </row>
    <row r="707" spans="1:7">
      <c r="A707" s="231"/>
      <c r="B707" s="231"/>
      <c r="C707" s="231"/>
      <c r="D707" s="231"/>
      <c r="E707" s="231"/>
      <c r="F707" s="231"/>
      <c r="G707" s="231"/>
    </row>
    <row r="708" spans="1:7">
      <c r="A708" s="231"/>
      <c r="B708" s="231"/>
      <c r="C708" s="231"/>
      <c r="D708" s="231"/>
      <c r="E708" s="231"/>
      <c r="F708" s="231"/>
      <c r="G708" s="231"/>
    </row>
    <row r="709" spans="1:7">
      <c r="A709" s="231"/>
      <c r="B709" s="231"/>
      <c r="C709" s="231"/>
      <c r="D709" s="231"/>
      <c r="E709" s="231"/>
      <c r="F709" s="231"/>
      <c r="G709" s="231"/>
    </row>
    <row r="710" spans="1:7">
      <c r="A710" s="231"/>
      <c r="B710" s="231"/>
      <c r="C710" s="231"/>
      <c r="D710" s="231"/>
      <c r="E710" s="231"/>
      <c r="F710" s="231"/>
      <c r="G710" s="231"/>
    </row>
    <row r="711" spans="1:7">
      <c r="A711" s="231"/>
      <c r="B711" s="231"/>
      <c r="C711" s="231"/>
      <c r="D711" s="231"/>
      <c r="E711" s="231"/>
      <c r="F711" s="231"/>
      <c r="G711" s="231"/>
    </row>
    <row r="712" spans="1:7">
      <c r="A712" s="231"/>
      <c r="B712" s="231"/>
      <c r="C712" s="231"/>
      <c r="D712" s="231"/>
      <c r="E712" s="231"/>
      <c r="F712" s="231"/>
      <c r="G712" s="231"/>
    </row>
    <row r="713" spans="1:7">
      <c r="A713" s="231"/>
      <c r="B713" s="231"/>
      <c r="C713" s="231"/>
      <c r="D713" s="231"/>
      <c r="E713" s="231"/>
      <c r="F713" s="231"/>
      <c r="G713" s="231"/>
    </row>
    <row r="714" spans="1:7">
      <c r="A714" s="231"/>
      <c r="B714" s="231"/>
      <c r="C714" s="231"/>
      <c r="D714" s="231"/>
      <c r="E714" s="231"/>
      <c r="F714" s="231"/>
      <c r="G714" s="231"/>
    </row>
    <row r="715" spans="1:7">
      <c r="A715" s="231"/>
      <c r="B715" s="231"/>
      <c r="C715" s="231"/>
      <c r="D715" s="231"/>
      <c r="E715" s="231"/>
      <c r="F715" s="231"/>
      <c r="G715" s="231"/>
    </row>
    <row r="716" spans="1:7">
      <c r="A716" s="231"/>
      <c r="B716" s="231"/>
      <c r="C716" s="231"/>
      <c r="D716" s="231"/>
      <c r="E716" s="231"/>
      <c r="F716" s="231"/>
      <c r="G716" s="231"/>
    </row>
    <row r="717" spans="1:7">
      <c r="A717" s="231"/>
      <c r="B717" s="231"/>
      <c r="C717" s="231"/>
      <c r="D717" s="231"/>
      <c r="E717" s="231"/>
      <c r="F717" s="231"/>
      <c r="G717" s="231"/>
    </row>
    <row r="718" spans="1:7">
      <c r="A718" s="231"/>
      <c r="B718" s="231"/>
      <c r="C718" s="231"/>
      <c r="D718" s="231"/>
      <c r="E718" s="231"/>
      <c r="F718" s="231"/>
      <c r="G718" s="231"/>
    </row>
    <row r="719" spans="1:7">
      <c r="A719" s="231"/>
      <c r="B719" s="231"/>
      <c r="C719" s="231"/>
      <c r="D719" s="231"/>
      <c r="E719" s="231"/>
      <c r="F719" s="231"/>
      <c r="G719" s="231"/>
    </row>
    <row r="720" spans="1:7">
      <c r="A720" s="231"/>
      <c r="B720" s="231"/>
      <c r="C720" s="231"/>
      <c r="D720" s="231"/>
      <c r="E720" s="231"/>
      <c r="F720" s="231"/>
      <c r="G720" s="231"/>
    </row>
    <row r="721" spans="1:7">
      <c r="A721" s="231"/>
      <c r="B721" s="231"/>
      <c r="C721" s="231"/>
      <c r="D721" s="231"/>
      <c r="E721" s="231"/>
      <c r="F721" s="231"/>
      <c r="G721" s="231"/>
    </row>
    <row r="722" spans="1:7">
      <c r="A722" s="231"/>
      <c r="B722" s="231"/>
      <c r="C722" s="231"/>
      <c r="D722" s="231"/>
      <c r="E722" s="231"/>
      <c r="F722" s="231"/>
      <c r="G722" s="231"/>
    </row>
    <row r="723" spans="1:7">
      <c r="A723" s="231"/>
      <c r="B723" s="231"/>
      <c r="C723" s="231"/>
      <c r="D723" s="231"/>
      <c r="E723" s="231"/>
      <c r="F723" s="231"/>
      <c r="G723" s="231"/>
    </row>
    <row r="724" spans="1:7">
      <c r="A724" s="231"/>
      <c r="B724" s="231"/>
      <c r="C724" s="231"/>
      <c r="D724" s="231"/>
      <c r="E724" s="231"/>
      <c r="F724" s="231"/>
      <c r="G724" s="231"/>
    </row>
    <row r="725" spans="1:7">
      <c r="A725" s="231"/>
      <c r="B725" s="231"/>
      <c r="C725" s="231"/>
      <c r="D725" s="231"/>
      <c r="E725" s="231"/>
      <c r="F725" s="231"/>
      <c r="G725" s="231"/>
    </row>
    <row r="726" spans="1:7">
      <c r="A726" s="231"/>
      <c r="B726" s="231"/>
      <c r="C726" s="231"/>
      <c r="D726" s="231"/>
      <c r="E726" s="231"/>
      <c r="F726" s="231"/>
      <c r="G726" s="231"/>
    </row>
    <row r="727" spans="1:7">
      <c r="A727" s="231"/>
      <c r="B727" s="231"/>
      <c r="C727" s="231"/>
      <c r="D727" s="231"/>
      <c r="E727" s="231"/>
      <c r="F727" s="231"/>
      <c r="G727" s="231"/>
    </row>
    <row r="728" spans="1:7">
      <c r="A728" s="231"/>
      <c r="B728" s="231"/>
      <c r="C728" s="231"/>
      <c r="D728" s="231"/>
      <c r="E728" s="231"/>
      <c r="F728" s="231"/>
      <c r="G728" s="231"/>
    </row>
    <row r="729" spans="1:7">
      <c r="A729" s="231"/>
      <c r="B729" s="231"/>
      <c r="C729" s="231"/>
      <c r="D729" s="231"/>
      <c r="E729" s="231"/>
      <c r="F729" s="231"/>
      <c r="G729" s="231"/>
    </row>
    <row r="730" spans="1:7">
      <c r="A730" s="231"/>
      <c r="B730" s="231"/>
      <c r="C730" s="231"/>
      <c r="D730" s="231"/>
      <c r="E730" s="231"/>
      <c r="F730" s="231"/>
      <c r="G730" s="231"/>
    </row>
    <row r="731" spans="1:7">
      <c r="A731" s="231"/>
      <c r="B731" s="231"/>
      <c r="C731" s="231"/>
      <c r="D731" s="231"/>
      <c r="E731" s="231"/>
      <c r="F731" s="231"/>
      <c r="G731" s="231"/>
    </row>
    <row r="732" spans="1:7">
      <c r="A732" s="231"/>
      <c r="B732" s="231"/>
      <c r="C732" s="231"/>
      <c r="D732" s="231"/>
      <c r="E732" s="231"/>
      <c r="F732" s="231"/>
      <c r="G732" s="231"/>
    </row>
    <row r="733" spans="1:7">
      <c r="A733" s="231"/>
      <c r="B733" s="231"/>
      <c r="C733" s="231"/>
      <c r="D733" s="231"/>
      <c r="E733" s="231"/>
      <c r="F733" s="231"/>
      <c r="G733" s="231"/>
    </row>
    <row r="734" spans="1:7">
      <c r="A734" s="231"/>
      <c r="B734" s="231"/>
      <c r="C734" s="231"/>
      <c r="D734" s="231"/>
      <c r="E734" s="231"/>
      <c r="F734" s="231"/>
      <c r="G734" s="231"/>
    </row>
    <row r="735" spans="1:7">
      <c r="A735" s="231"/>
      <c r="B735" s="231"/>
      <c r="C735" s="231"/>
      <c r="D735" s="231"/>
      <c r="E735" s="231"/>
      <c r="F735" s="231"/>
      <c r="G735" s="231"/>
    </row>
    <row r="736" spans="1:7">
      <c r="A736" s="231"/>
      <c r="B736" s="231"/>
      <c r="C736" s="231"/>
      <c r="D736" s="231"/>
      <c r="E736" s="231"/>
      <c r="F736" s="231"/>
      <c r="G736" s="231"/>
    </row>
    <row r="737" spans="1:7">
      <c r="A737" s="231"/>
      <c r="B737" s="231"/>
      <c r="C737" s="231"/>
      <c r="D737" s="231"/>
      <c r="E737" s="231"/>
      <c r="F737" s="231"/>
      <c r="G737" s="231"/>
    </row>
    <row r="738" spans="1:7">
      <c r="A738" s="231"/>
      <c r="B738" s="231"/>
      <c r="C738" s="231"/>
      <c r="D738" s="231"/>
      <c r="E738" s="231"/>
      <c r="F738" s="231"/>
      <c r="G738" s="231"/>
    </row>
    <row r="739" spans="1:7">
      <c r="A739" s="231"/>
      <c r="B739" s="231"/>
      <c r="C739" s="231"/>
      <c r="D739" s="231"/>
      <c r="E739" s="231"/>
      <c r="F739" s="231"/>
      <c r="G739" s="231"/>
    </row>
    <row r="740" spans="1:7">
      <c r="A740" s="231"/>
      <c r="B740" s="231"/>
      <c r="C740" s="231"/>
      <c r="D740" s="231"/>
      <c r="E740" s="231"/>
      <c r="F740" s="231"/>
      <c r="G740" s="231"/>
    </row>
    <row r="741" spans="1:7">
      <c r="A741" s="231"/>
      <c r="B741" s="231"/>
      <c r="C741" s="231"/>
      <c r="D741" s="231"/>
      <c r="E741" s="231"/>
      <c r="F741" s="231"/>
      <c r="G741" s="231"/>
    </row>
    <row r="742" spans="1:7">
      <c r="A742" s="231"/>
      <c r="B742" s="231"/>
      <c r="C742" s="231"/>
      <c r="D742" s="231"/>
      <c r="E742" s="231"/>
      <c r="F742" s="231"/>
      <c r="G742" s="231"/>
    </row>
    <row r="743" spans="1:7">
      <c r="A743" s="231"/>
      <c r="B743" s="231"/>
      <c r="C743" s="231"/>
      <c r="D743" s="231"/>
      <c r="E743" s="231"/>
      <c r="F743" s="231"/>
      <c r="G743" s="231"/>
    </row>
    <row r="744" spans="1:7">
      <c r="A744" s="231"/>
      <c r="B744" s="231"/>
      <c r="C744" s="231"/>
      <c r="D744" s="231"/>
      <c r="E744" s="231"/>
      <c r="F744" s="231"/>
      <c r="G744" s="231"/>
    </row>
    <row r="745" spans="1:7">
      <c r="A745" s="231"/>
      <c r="B745" s="231"/>
      <c r="C745" s="231"/>
      <c r="D745" s="231"/>
      <c r="E745" s="231"/>
      <c r="F745" s="231"/>
      <c r="G745" s="231"/>
    </row>
  </sheetData>
  <mergeCells count="4">
    <mergeCell ref="A1:E1"/>
    <mergeCell ref="A2:E2"/>
    <mergeCell ref="A3:E3"/>
    <mergeCell ref="A4:E4"/>
  </mergeCells>
  <phoneticPr fontId="8" type="noConversion"/>
  <printOptions horizontalCentered="1"/>
  <pageMargins left="0.75" right="0.65" top="1.44" bottom="1" header="0.5" footer="0.5"/>
  <pageSetup scale="88" orientation="portrait" horizontalDpi="4294967292" verticalDpi="300" r:id="rId1"/>
  <headerFooter alignWithMargins="0">
    <oddFooter>&amp;C&amp;Z&amp;F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5589"/>
  <sheetViews>
    <sheetView workbookViewId="0">
      <selection activeCell="D55" sqref="D55"/>
    </sheetView>
  </sheetViews>
  <sheetFormatPr defaultColWidth="9.33203125" defaultRowHeight="15"/>
  <cols>
    <col min="1" max="1" width="12.33203125" style="299" bestFit="1" customWidth="1"/>
    <col min="2" max="2" width="27.83203125" style="303" bestFit="1" customWidth="1"/>
    <col min="3" max="3" width="91.1640625" style="303" bestFit="1" customWidth="1"/>
    <col min="4" max="4" width="9.5" style="303" bestFit="1" customWidth="1"/>
    <col min="5" max="16384" width="9.33203125" style="299"/>
  </cols>
  <sheetData>
    <row r="1" spans="1:4" s="302" customFormat="1">
      <c r="A1" s="302" t="s">
        <v>32</v>
      </c>
      <c r="B1" s="301" t="s">
        <v>147</v>
      </c>
      <c r="C1" s="301" t="s">
        <v>61</v>
      </c>
      <c r="D1" s="301" t="s">
        <v>153</v>
      </c>
    </row>
    <row r="2" spans="1:4">
      <c r="A2" s="299">
        <v>5</v>
      </c>
      <c r="B2" s="300" t="s">
        <v>809</v>
      </c>
      <c r="C2" s="300" t="s">
        <v>810</v>
      </c>
      <c r="D2" s="300" t="s">
        <v>811</v>
      </c>
    </row>
    <row r="3" spans="1:4">
      <c r="A3" s="299">
        <v>5</v>
      </c>
      <c r="B3" s="300" t="s">
        <v>812</v>
      </c>
      <c r="C3" s="300" t="s">
        <v>813</v>
      </c>
      <c r="D3" s="300"/>
    </row>
    <row r="4" spans="1:4">
      <c r="A4" s="299">
        <v>5</v>
      </c>
      <c r="B4" s="300" t="s">
        <v>814</v>
      </c>
      <c r="C4" s="300" t="s">
        <v>815</v>
      </c>
      <c r="D4" s="300"/>
    </row>
    <row r="5" spans="1:4">
      <c r="A5" s="299">
        <v>5</v>
      </c>
      <c r="B5" s="300" t="s">
        <v>816</v>
      </c>
      <c r="C5" s="300" t="s">
        <v>817</v>
      </c>
      <c r="D5" s="300" t="s">
        <v>818</v>
      </c>
    </row>
    <row r="6" spans="1:4">
      <c r="A6" s="299">
        <v>5</v>
      </c>
      <c r="B6" s="300" t="s">
        <v>819</v>
      </c>
      <c r="C6" s="300" t="s">
        <v>820</v>
      </c>
      <c r="D6" s="300"/>
    </row>
    <row r="7" spans="1:4">
      <c r="A7" s="299">
        <v>5</v>
      </c>
      <c r="B7" s="300" t="s">
        <v>821</v>
      </c>
      <c r="C7" s="300" t="s">
        <v>822</v>
      </c>
      <c r="D7" s="300"/>
    </row>
    <row r="8" spans="1:4">
      <c r="A8" s="299">
        <v>5</v>
      </c>
      <c r="B8" s="300" t="s">
        <v>823</v>
      </c>
      <c r="C8" s="300" t="s">
        <v>824</v>
      </c>
      <c r="D8" s="300"/>
    </row>
    <row r="9" spans="1:4">
      <c r="A9" s="299">
        <v>5</v>
      </c>
      <c r="B9" s="300" t="s">
        <v>825</v>
      </c>
      <c r="C9" s="300" t="s">
        <v>826</v>
      </c>
      <c r="D9" s="300" t="s">
        <v>818</v>
      </c>
    </row>
    <row r="10" spans="1:4">
      <c r="A10" s="299">
        <v>5</v>
      </c>
      <c r="B10" s="300" t="s">
        <v>827</v>
      </c>
      <c r="C10" s="300" t="s">
        <v>828</v>
      </c>
      <c r="D10" s="300"/>
    </row>
    <row r="11" spans="1:4">
      <c r="A11" s="299">
        <v>5</v>
      </c>
      <c r="B11" s="300" t="s">
        <v>829</v>
      </c>
      <c r="C11" s="300" t="s">
        <v>830</v>
      </c>
      <c r="D11" s="300"/>
    </row>
    <row r="12" spans="1:4">
      <c r="A12" s="299">
        <v>5</v>
      </c>
      <c r="B12" s="300" t="s">
        <v>831</v>
      </c>
      <c r="C12" s="300" t="s">
        <v>832</v>
      </c>
      <c r="D12" s="300"/>
    </row>
    <row r="13" spans="1:4">
      <c r="A13" s="299">
        <v>5</v>
      </c>
      <c r="B13" s="300" t="s">
        <v>833</v>
      </c>
      <c r="C13" s="300" t="s">
        <v>834</v>
      </c>
      <c r="D13" s="300" t="s">
        <v>818</v>
      </c>
    </row>
    <row r="14" spans="1:4">
      <c r="A14" s="299">
        <v>5</v>
      </c>
      <c r="B14" s="300" t="s">
        <v>835</v>
      </c>
      <c r="C14" s="300" t="s">
        <v>836</v>
      </c>
      <c r="D14" s="300"/>
    </row>
    <row r="15" spans="1:4">
      <c r="A15" s="299">
        <v>5</v>
      </c>
      <c r="B15" s="300" t="s">
        <v>837</v>
      </c>
      <c r="C15" s="300" t="s">
        <v>838</v>
      </c>
      <c r="D15" s="300"/>
    </row>
    <row r="16" spans="1:4">
      <c r="A16" s="299">
        <v>5</v>
      </c>
      <c r="B16" s="300" t="s">
        <v>839</v>
      </c>
      <c r="C16" s="300" t="s">
        <v>840</v>
      </c>
      <c r="D16" s="300" t="s">
        <v>811</v>
      </c>
    </row>
    <row r="17" spans="1:4">
      <c r="A17" s="299">
        <v>5</v>
      </c>
      <c r="B17" s="300" t="s">
        <v>841</v>
      </c>
      <c r="C17" s="300" t="s">
        <v>840</v>
      </c>
      <c r="D17" s="300" t="s">
        <v>842</v>
      </c>
    </row>
    <row r="18" spans="1:4">
      <c r="A18" s="299">
        <v>5</v>
      </c>
      <c r="B18" s="300" t="s">
        <v>206</v>
      </c>
      <c r="C18" s="300" t="s">
        <v>843</v>
      </c>
      <c r="D18" s="300" t="s">
        <v>811</v>
      </c>
    </row>
    <row r="19" spans="1:4">
      <c r="A19" s="299">
        <v>5</v>
      </c>
      <c r="B19" s="300" t="s">
        <v>207</v>
      </c>
      <c r="C19" s="300" t="s">
        <v>373</v>
      </c>
      <c r="D19" s="300" t="s">
        <v>811</v>
      </c>
    </row>
    <row r="20" spans="1:4">
      <c r="A20" s="299">
        <v>5</v>
      </c>
      <c r="B20" s="300" t="s">
        <v>208</v>
      </c>
      <c r="C20" s="300" t="s">
        <v>374</v>
      </c>
      <c r="D20" s="300" t="s">
        <v>844</v>
      </c>
    </row>
    <row r="21" spans="1:4">
      <c r="A21" s="299">
        <v>5</v>
      </c>
      <c r="B21" s="300" t="s">
        <v>845</v>
      </c>
      <c r="C21" s="300" t="s">
        <v>846</v>
      </c>
      <c r="D21" s="300" t="s">
        <v>844</v>
      </c>
    </row>
    <row r="22" spans="1:4">
      <c r="A22" s="299">
        <v>5</v>
      </c>
      <c r="B22" s="300" t="s">
        <v>847</v>
      </c>
      <c r="C22" s="300" t="s">
        <v>848</v>
      </c>
      <c r="D22" s="300" t="s">
        <v>844</v>
      </c>
    </row>
    <row r="23" spans="1:4">
      <c r="A23" s="299">
        <v>5</v>
      </c>
      <c r="B23" s="300" t="s">
        <v>849</v>
      </c>
      <c r="C23" s="300" t="s">
        <v>850</v>
      </c>
      <c r="D23" s="300" t="s">
        <v>844</v>
      </c>
    </row>
    <row r="24" spans="1:4">
      <c r="A24" s="299">
        <v>5</v>
      </c>
      <c r="B24" s="300" t="s">
        <v>851</v>
      </c>
      <c r="C24" s="300" t="s">
        <v>852</v>
      </c>
      <c r="D24" s="300" t="s">
        <v>844</v>
      </c>
    </row>
    <row r="25" spans="1:4">
      <c r="A25" s="299">
        <v>5</v>
      </c>
      <c r="B25" s="300" t="s">
        <v>209</v>
      </c>
      <c r="C25" s="300" t="s">
        <v>375</v>
      </c>
      <c r="D25" s="300" t="s">
        <v>811</v>
      </c>
    </row>
    <row r="26" spans="1:4">
      <c r="A26" s="299">
        <v>5</v>
      </c>
      <c r="B26" s="300" t="s">
        <v>853</v>
      </c>
      <c r="C26" s="300" t="s">
        <v>854</v>
      </c>
      <c r="D26" s="300" t="s">
        <v>811</v>
      </c>
    </row>
    <row r="27" spans="1:4">
      <c r="A27" s="299">
        <v>5</v>
      </c>
      <c r="B27" s="300" t="s">
        <v>210</v>
      </c>
      <c r="C27" s="300" t="s">
        <v>376</v>
      </c>
      <c r="D27" s="300" t="s">
        <v>811</v>
      </c>
    </row>
    <row r="28" spans="1:4">
      <c r="A28" s="299">
        <v>5</v>
      </c>
      <c r="B28" s="300" t="s">
        <v>211</v>
      </c>
      <c r="C28" s="300" t="s">
        <v>377</v>
      </c>
      <c r="D28" s="300" t="s">
        <v>811</v>
      </c>
    </row>
    <row r="29" spans="1:4">
      <c r="A29" s="299">
        <v>5</v>
      </c>
      <c r="B29" s="300" t="s">
        <v>212</v>
      </c>
      <c r="C29" s="300" t="s">
        <v>378</v>
      </c>
      <c r="D29" s="300" t="s">
        <v>811</v>
      </c>
    </row>
    <row r="30" spans="1:4">
      <c r="A30" s="299">
        <v>5</v>
      </c>
      <c r="B30" s="300" t="s">
        <v>213</v>
      </c>
      <c r="C30" s="300" t="s">
        <v>379</v>
      </c>
      <c r="D30" s="300" t="s">
        <v>811</v>
      </c>
    </row>
    <row r="31" spans="1:4">
      <c r="A31" s="299">
        <v>5</v>
      </c>
      <c r="B31" s="300" t="s">
        <v>246</v>
      </c>
      <c r="C31" s="300" t="s">
        <v>380</v>
      </c>
      <c r="D31" s="300" t="s">
        <v>811</v>
      </c>
    </row>
    <row r="32" spans="1:4">
      <c r="A32" s="299">
        <v>5</v>
      </c>
      <c r="B32" s="300" t="s">
        <v>855</v>
      </c>
      <c r="C32" s="300" t="s">
        <v>856</v>
      </c>
      <c r="D32" s="300" t="s">
        <v>811</v>
      </c>
    </row>
    <row r="33" spans="1:4">
      <c r="A33" s="299">
        <v>5</v>
      </c>
      <c r="B33" s="300" t="s">
        <v>857</v>
      </c>
      <c r="C33" s="300" t="s">
        <v>858</v>
      </c>
      <c r="D33" s="300" t="s">
        <v>811</v>
      </c>
    </row>
    <row r="34" spans="1:4">
      <c r="A34" s="299">
        <v>5</v>
      </c>
      <c r="B34" s="300" t="s">
        <v>214</v>
      </c>
      <c r="C34" s="300" t="s">
        <v>381</v>
      </c>
      <c r="D34" s="300" t="s">
        <v>811</v>
      </c>
    </row>
    <row r="35" spans="1:4">
      <c r="A35" s="299">
        <v>5</v>
      </c>
      <c r="B35" s="300" t="s">
        <v>215</v>
      </c>
      <c r="C35" s="300" t="s">
        <v>382</v>
      </c>
      <c r="D35" s="300" t="s">
        <v>811</v>
      </c>
    </row>
    <row r="36" spans="1:4">
      <c r="A36" s="299">
        <v>5</v>
      </c>
      <c r="B36" s="300" t="s">
        <v>859</v>
      </c>
      <c r="C36" s="300" t="s">
        <v>860</v>
      </c>
      <c r="D36" s="300"/>
    </row>
    <row r="37" spans="1:4">
      <c r="A37" s="299">
        <v>5</v>
      </c>
      <c r="B37" s="300" t="s">
        <v>861</v>
      </c>
      <c r="C37" s="300" t="s">
        <v>862</v>
      </c>
      <c r="D37" s="300"/>
    </row>
    <row r="38" spans="1:4">
      <c r="A38" s="299">
        <v>5</v>
      </c>
      <c r="B38" s="300" t="s">
        <v>216</v>
      </c>
      <c r="C38" s="300" t="s">
        <v>383</v>
      </c>
      <c r="D38" s="300" t="s">
        <v>811</v>
      </c>
    </row>
    <row r="39" spans="1:4">
      <c r="A39" s="299">
        <v>5</v>
      </c>
      <c r="B39" s="300" t="s">
        <v>217</v>
      </c>
      <c r="C39" s="300" t="s">
        <v>384</v>
      </c>
      <c r="D39" s="300" t="s">
        <v>811</v>
      </c>
    </row>
    <row r="40" spans="1:4">
      <c r="A40" s="299">
        <v>5</v>
      </c>
      <c r="B40" s="300" t="s">
        <v>218</v>
      </c>
      <c r="C40" s="300" t="s">
        <v>385</v>
      </c>
      <c r="D40" s="300" t="s">
        <v>811</v>
      </c>
    </row>
    <row r="41" spans="1:4">
      <c r="A41" s="299">
        <v>5</v>
      </c>
      <c r="B41" s="300" t="s">
        <v>219</v>
      </c>
      <c r="C41" s="300" t="s">
        <v>863</v>
      </c>
      <c r="D41" s="300" t="s">
        <v>811</v>
      </c>
    </row>
    <row r="42" spans="1:4">
      <c r="A42" s="299">
        <v>5</v>
      </c>
      <c r="B42" s="300" t="s">
        <v>864</v>
      </c>
      <c r="C42" s="300" t="s">
        <v>863</v>
      </c>
      <c r="D42" s="300" t="s">
        <v>842</v>
      </c>
    </row>
    <row r="43" spans="1:4">
      <c r="A43" s="299">
        <v>5</v>
      </c>
      <c r="B43" s="300" t="s">
        <v>220</v>
      </c>
      <c r="C43" s="300" t="s">
        <v>386</v>
      </c>
      <c r="D43" s="300" t="s">
        <v>811</v>
      </c>
    </row>
    <row r="44" spans="1:4">
      <c r="A44" s="299">
        <v>5</v>
      </c>
      <c r="B44" s="300" t="s">
        <v>865</v>
      </c>
      <c r="C44" s="300" t="s">
        <v>866</v>
      </c>
      <c r="D44" s="300" t="s">
        <v>811</v>
      </c>
    </row>
    <row r="45" spans="1:4">
      <c r="A45" s="299">
        <v>5</v>
      </c>
      <c r="B45" s="300" t="s">
        <v>221</v>
      </c>
      <c r="C45" s="300" t="s">
        <v>387</v>
      </c>
      <c r="D45" s="300" t="s">
        <v>811</v>
      </c>
    </row>
    <row r="46" spans="1:4">
      <c r="A46" s="299">
        <v>5</v>
      </c>
      <c r="B46" s="300" t="s">
        <v>222</v>
      </c>
      <c r="C46" s="300" t="s">
        <v>388</v>
      </c>
      <c r="D46" s="300" t="s">
        <v>811</v>
      </c>
    </row>
    <row r="47" spans="1:4">
      <c r="A47" s="299">
        <v>5</v>
      </c>
      <c r="B47" s="300" t="s">
        <v>223</v>
      </c>
      <c r="C47" s="300" t="s">
        <v>389</v>
      </c>
      <c r="D47" s="300" t="s">
        <v>811</v>
      </c>
    </row>
    <row r="48" spans="1:4">
      <c r="A48" s="299">
        <v>5</v>
      </c>
      <c r="B48" s="300" t="s">
        <v>224</v>
      </c>
      <c r="C48" s="300" t="s">
        <v>390</v>
      </c>
      <c r="D48" s="300" t="s">
        <v>811</v>
      </c>
    </row>
    <row r="49" spans="1:4">
      <c r="A49" s="299">
        <v>5</v>
      </c>
      <c r="B49" s="300" t="s">
        <v>225</v>
      </c>
      <c r="C49" s="300" t="s">
        <v>391</v>
      </c>
      <c r="D49" s="300" t="s">
        <v>811</v>
      </c>
    </row>
    <row r="50" spans="1:4">
      <c r="A50" s="299">
        <v>5</v>
      </c>
      <c r="B50" s="300" t="s">
        <v>867</v>
      </c>
      <c r="C50" s="300"/>
      <c r="D50" s="300" t="s">
        <v>868</v>
      </c>
    </row>
    <row r="51" spans="1:4">
      <c r="A51" s="299">
        <v>5</v>
      </c>
      <c r="B51" s="300" t="s">
        <v>869</v>
      </c>
      <c r="C51" s="300"/>
      <c r="D51" s="300" t="s">
        <v>868</v>
      </c>
    </row>
    <row r="52" spans="1:4">
      <c r="A52" s="299">
        <v>5</v>
      </c>
      <c r="B52" s="300" t="s">
        <v>870</v>
      </c>
      <c r="C52" s="300" t="s">
        <v>871</v>
      </c>
      <c r="D52" s="300"/>
    </row>
    <row r="53" spans="1:4">
      <c r="A53" s="299">
        <v>5</v>
      </c>
      <c r="B53" s="300" t="s">
        <v>872</v>
      </c>
      <c r="C53" s="300" t="s">
        <v>871</v>
      </c>
      <c r="D53" s="300" t="s">
        <v>842</v>
      </c>
    </row>
    <row r="54" spans="1:4">
      <c r="A54" s="299">
        <v>5</v>
      </c>
      <c r="B54" s="300" t="s">
        <v>873</v>
      </c>
      <c r="C54" s="300" t="s">
        <v>874</v>
      </c>
      <c r="D54" s="300"/>
    </row>
    <row r="55" spans="1:4">
      <c r="A55" s="299">
        <v>5</v>
      </c>
      <c r="B55" s="300" t="s">
        <v>875</v>
      </c>
      <c r="C55" s="300" t="s">
        <v>874</v>
      </c>
      <c r="D55" s="300" t="s">
        <v>842</v>
      </c>
    </row>
    <row r="56" spans="1:4">
      <c r="A56" s="299">
        <v>5</v>
      </c>
      <c r="B56" s="300" t="s">
        <v>876</v>
      </c>
      <c r="C56" s="300" t="s">
        <v>877</v>
      </c>
      <c r="D56" s="300"/>
    </row>
    <row r="57" spans="1:4">
      <c r="A57" s="299">
        <v>5</v>
      </c>
      <c r="B57" s="300" t="s">
        <v>878</v>
      </c>
      <c r="C57" s="300" t="s">
        <v>879</v>
      </c>
      <c r="D57" s="300"/>
    </row>
    <row r="58" spans="1:4">
      <c r="A58" s="299">
        <v>5</v>
      </c>
      <c r="B58" s="300" t="s">
        <v>323</v>
      </c>
      <c r="C58" s="300"/>
      <c r="D58" s="300" t="s">
        <v>868</v>
      </c>
    </row>
    <row r="59" spans="1:4">
      <c r="A59" s="299">
        <v>5</v>
      </c>
      <c r="B59" s="300" t="s">
        <v>324</v>
      </c>
      <c r="C59" s="300"/>
      <c r="D59" s="300" t="s">
        <v>868</v>
      </c>
    </row>
    <row r="60" spans="1:4">
      <c r="A60" s="299">
        <v>5</v>
      </c>
      <c r="B60" s="300" t="s">
        <v>325</v>
      </c>
      <c r="C60" s="300"/>
      <c r="D60" s="300" t="s">
        <v>868</v>
      </c>
    </row>
    <row r="61" spans="1:4">
      <c r="A61" s="299">
        <v>5</v>
      </c>
      <c r="B61" s="300" t="s">
        <v>326</v>
      </c>
      <c r="C61" s="300"/>
      <c r="D61" s="300" t="s">
        <v>868</v>
      </c>
    </row>
    <row r="62" spans="1:4">
      <c r="A62" s="299">
        <v>5</v>
      </c>
      <c r="B62" s="300" t="s">
        <v>327</v>
      </c>
      <c r="C62" s="300"/>
      <c r="D62" s="300" t="s">
        <v>868</v>
      </c>
    </row>
    <row r="63" spans="1:4">
      <c r="A63" s="299">
        <v>5</v>
      </c>
      <c r="B63" s="300" t="s">
        <v>328</v>
      </c>
      <c r="C63" s="300"/>
      <c r="D63" s="300" t="s">
        <v>868</v>
      </c>
    </row>
    <row r="64" spans="1:4">
      <c r="A64" s="299">
        <v>5</v>
      </c>
      <c r="B64" s="300" t="s">
        <v>358</v>
      </c>
      <c r="C64" s="300" t="s">
        <v>392</v>
      </c>
      <c r="D64" s="300"/>
    </row>
    <row r="65" spans="1:4">
      <c r="A65" s="299">
        <v>5</v>
      </c>
      <c r="B65" s="300" t="s">
        <v>334</v>
      </c>
      <c r="C65" s="300" t="s">
        <v>393</v>
      </c>
      <c r="D65" s="300"/>
    </row>
    <row r="66" spans="1:4">
      <c r="A66" s="299">
        <v>5</v>
      </c>
      <c r="B66" s="300" t="s">
        <v>335</v>
      </c>
      <c r="C66" s="300" t="s">
        <v>394</v>
      </c>
      <c r="D66" s="300"/>
    </row>
    <row r="67" spans="1:4">
      <c r="A67" s="299">
        <v>5</v>
      </c>
      <c r="B67" s="300" t="s">
        <v>336</v>
      </c>
      <c r="C67" s="300" t="s">
        <v>395</v>
      </c>
      <c r="D67" s="300"/>
    </row>
    <row r="68" spans="1:4">
      <c r="A68" s="299">
        <v>5</v>
      </c>
      <c r="B68" s="300" t="s">
        <v>337</v>
      </c>
      <c r="C68" s="300" t="s">
        <v>396</v>
      </c>
      <c r="D68" s="300"/>
    </row>
    <row r="69" spans="1:4">
      <c r="A69" s="299">
        <v>5</v>
      </c>
      <c r="B69" s="300" t="s">
        <v>338</v>
      </c>
      <c r="C69" s="300" t="s">
        <v>397</v>
      </c>
      <c r="D69" s="300"/>
    </row>
    <row r="70" spans="1:4">
      <c r="A70" s="299">
        <v>5</v>
      </c>
      <c r="B70" s="300" t="s">
        <v>329</v>
      </c>
      <c r="C70" s="300" t="s">
        <v>398</v>
      </c>
      <c r="D70" s="300" t="s">
        <v>868</v>
      </c>
    </row>
    <row r="71" spans="1:4">
      <c r="A71" s="299">
        <v>5</v>
      </c>
      <c r="B71" s="300" t="s">
        <v>880</v>
      </c>
      <c r="C71" s="300" t="s">
        <v>881</v>
      </c>
      <c r="D71" s="300"/>
    </row>
    <row r="72" spans="1:4">
      <c r="A72" s="299">
        <v>5</v>
      </c>
      <c r="B72" s="300" t="s">
        <v>748</v>
      </c>
      <c r="C72" s="300" t="s">
        <v>882</v>
      </c>
      <c r="D72" s="300" t="s">
        <v>842</v>
      </c>
    </row>
    <row r="73" spans="1:4">
      <c r="A73" s="299">
        <v>5</v>
      </c>
      <c r="B73" s="300" t="s">
        <v>750</v>
      </c>
      <c r="C73" s="300" t="s">
        <v>883</v>
      </c>
      <c r="D73" s="300"/>
    </row>
    <row r="74" spans="1:4">
      <c r="A74" s="299">
        <v>5</v>
      </c>
      <c r="B74" s="300" t="s">
        <v>794</v>
      </c>
      <c r="C74" s="300" t="s">
        <v>884</v>
      </c>
      <c r="D74" s="300"/>
    </row>
    <row r="75" spans="1:4">
      <c r="A75" s="299">
        <v>5</v>
      </c>
      <c r="B75" s="300" t="s">
        <v>885</v>
      </c>
      <c r="C75" s="300" t="s">
        <v>886</v>
      </c>
      <c r="D75" s="300" t="s">
        <v>842</v>
      </c>
    </row>
    <row r="76" spans="1:4">
      <c r="A76" s="299">
        <v>5</v>
      </c>
      <c r="B76" s="300" t="s">
        <v>887</v>
      </c>
      <c r="C76" s="300" t="s">
        <v>888</v>
      </c>
      <c r="D76" s="300" t="s">
        <v>401</v>
      </c>
    </row>
    <row r="77" spans="1:4">
      <c r="A77" s="299">
        <v>5</v>
      </c>
      <c r="B77" s="300" t="s">
        <v>889</v>
      </c>
      <c r="C77" s="300" t="s">
        <v>888</v>
      </c>
      <c r="D77" s="300" t="s">
        <v>842</v>
      </c>
    </row>
    <row r="78" spans="1:4">
      <c r="A78" s="299">
        <v>5</v>
      </c>
      <c r="B78" s="300" t="s">
        <v>890</v>
      </c>
      <c r="C78" s="300" t="s">
        <v>891</v>
      </c>
      <c r="D78" s="300"/>
    </row>
    <row r="79" spans="1:4">
      <c r="A79" s="299">
        <v>5</v>
      </c>
      <c r="B79" s="300" t="s">
        <v>749</v>
      </c>
      <c r="C79" s="300" t="s">
        <v>892</v>
      </c>
      <c r="D79" s="300" t="s">
        <v>842</v>
      </c>
    </row>
    <row r="80" spans="1:4">
      <c r="A80" s="299">
        <v>5</v>
      </c>
      <c r="B80" s="300" t="s">
        <v>799</v>
      </c>
      <c r="C80" s="300" t="s">
        <v>893</v>
      </c>
      <c r="D80" s="300"/>
    </row>
    <row r="81" spans="1:4">
      <c r="A81" s="299">
        <v>5</v>
      </c>
      <c r="B81" s="300" t="s">
        <v>226</v>
      </c>
      <c r="C81" s="300" t="s">
        <v>399</v>
      </c>
      <c r="D81" s="300"/>
    </row>
    <row r="82" spans="1:4">
      <c r="A82" s="299">
        <v>5</v>
      </c>
      <c r="B82" s="300" t="s">
        <v>227</v>
      </c>
      <c r="C82" s="300" t="s">
        <v>400</v>
      </c>
      <c r="D82" s="300"/>
    </row>
    <row r="83" spans="1:4">
      <c r="A83" s="299">
        <v>5</v>
      </c>
      <c r="B83" s="300" t="s">
        <v>894</v>
      </c>
      <c r="C83" s="300" t="s">
        <v>895</v>
      </c>
      <c r="D83" s="300" t="s">
        <v>401</v>
      </c>
    </row>
    <row r="84" spans="1:4">
      <c r="A84" s="299">
        <v>5</v>
      </c>
      <c r="B84" s="300" t="s">
        <v>896</v>
      </c>
      <c r="C84" s="300" t="s">
        <v>897</v>
      </c>
      <c r="D84" s="300"/>
    </row>
    <row r="85" spans="1:4">
      <c r="A85" s="299">
        <v>5</v>
      </c>
      <c r="B85" s="300" t="s">
        <v>898</v>
      </c>
      <c r="C85" s="300" t="s">
        <v>899</v>
      </c>
      <c r="D85" s="300" t="s">
        <v>900</v>
      </c>
    </row>
    <row r="86" spans="1:4">
      <c r="A86" s="299">
        <v>5</v>
      </c>
      <c r="B86" s="300" t="s">
        <v>901</v>
      </c>
      <c r="C86" s="300" t="s">
        <v>902</v>
      </c>
      <c r="D86" s="300" t="s">
        <v>900</v>
      </c>
    </row>
    <row r="87" spans="1:4">
      <c r="A87" s="299">
        <v>5</v>
      </c>
      <c r="B87" s="300" t="s">
        <v>903</v>
      </c>
      <c r="C87" s="300" t="s">
        <v>904</v>
      </c>
      <c r="D87" s="300" t="s">
        <v>900</v>
      </c>
    </row>
    <row r="88" spans="1:4">
      <c r="A88" s="299">
        <v>5</v>
      </c>
      <c r="B88" s="300" t="s">
        <v>905</v>
      </c>
      <c r="C88" s="300" t="s">
        <v>906</v>
      </c>
      <c r="D88" s="300" t="s">
        <v>818</v>
      </c>
    </row>
    <row r="89" spans="1:4">
      <c r="A89" s="299">
        <v>5</v>
      </c>
      <c r="B89" s="300" t="s">
        <v>907</v>
      </c>
      <c r="C89" s="300" t="s">
        <v>908</v>
      </c>
      <c r="D89" s="300" t="s">
        <v>818</v>
      </c>
    </row>
    <row r="90" spans="1:4">
      <c r="A90" s="299">
        <v>5</v>
      </c>
      <c r="B90" s="300" t="s">
        <v>909</v>
      </c>
      <c r="C90" s="300" t="s">
        <v>910</v>
      </c>
      <c r="D90" s="300" t="s">
        <v>818</v>
      </c>
    </row>
    <row r="91" spans="1:4">
      <c r="A91" s="299">
        <v>5</v>
      </c>
      <c r="B91" s="300" t="s">
        <v>911</v>
      </c>
      <c r="C91" s="300" t="s">
        <v>912</v>
      </c>
      <c r="D91" s="300" t="s">
        <v>818</v>
      </c>
    </row>
    <row r="92" spans="1:4">
      <c r="A92" s="299">
        <v>5</v>
      </c>
      <c r="B92" s="300" t="s">
        <v>913</v>
      </c>
      <c r="C92" s="300" t="s">
        <v>914</v>
      </c>
      <c r="D92" s="300" t="s">
        <v>818</v>
      </c>
    </row>
    <row r="93" spans="1:4">
      <c r="A93" s="299">
        <v>5</v>
      </c>
      <c r="B93" s="300" t="s">
        <v>915</v>
      </c>
      <c r="C93" s="300" t="s">
        <v>916</v>
      </c>
      <c r="D93" s="300" t="s">
        <v>818</v>
      </c>
    </row>
    <row r="94" spans="1:4">
      <c r="A94" s="299">
        <v>5</v>
      </c>
      <c r="B94" s="300" t="s">
        <v>917</v>
      </c>
      <c r="C94" s="300" t="s">
        <v>918</v>
      </c>
      <c r="D94" s="300" t="s">
        <v>900</v>
      </c>
    </row>
    <row r="95" spans="1:4">
      <c r="A95" s="299">
        <v>5</v>
      </c>
      <c r="B95" s="300" t="s">
        <v>919</v>
      </c>
      <c r="C95" s="300" t="s">
        <v>920</v>
      </c>
      <c r="D95" s="300" t="s">
        <v>900</v>
      </c>
    </row>
    <row r="96" spans="1:4">
      <c r="A96" s="299">
        <v>5</v>
      </c>
      <c r="B96" s="300" t="s">
        <v>921</v>
      </c>
      <c r="C96" s="300" t="s">
        <v>922</v>
      </c>
      <c r="D96" s="300" t="s">
        <v>900</v>
      </c>
    </row>
    <row r="97" spans="1:4">
      <c r="A97" s="299">
        <v>5</v>
      </c>
      <c r="B97" s="300" t="s">
        <v>923</v>
      </c>
      <c r="C97" s="300" t="s">
        <v>924</v>
      </c>
      <c r="D97" s="300" t="s">
        <v>818</v>
      </c>
    </row>
    <row r="98" spans="1:4">
      <c r="A98" s="299">
        <v>5</v>
      </c>
      <c r="B98" s="300" t="s">
        <v>925</v>
      </c>
      <c r="C98" s="300" t="s">
        <v>926</v>
      </c>
      <c r="D98" s="300" t="s">
        <v>818</v>
      </c>
    </row>
    <row r="99" spans="1:4">
      <c r="A99" s="299">
        <v>5</v>
      </c>
      <c r="B99" s="300" t="s">
        <v>927</v>
      </c>
      <c r="C99" s="300" t="s">
        <v>928</v>
      </c>
      <c r="D99" s="300" t="s">
        <v>818</v>
      </c>
    </row>
    <row r="100" spans="1:4">
      <c r="A100" s="299">
        <v>5</v>
      </c>
      <c r="B100" s="300" t="s">
        <v>929</v>
      </c>
      <c r="C100" s="300" t="s">
        <v>930</v>
      </c>
      <c r="D100" s="300" t="s">
        <v>818</v>
      </c>
    </row>
    <row r="101" spans="1:4">
      <c r="A101" s="299">
        <v>5</v>
      </c>
      <c r="B101" s="300" t="s">
        <v>931</v>
      </c>
      <c r="C101" s="300" t="s">
        <v>932</v>
      </c>
      <c r="D101" s="300" t="s">
        <v>818</v>
      </c>
    </row>
    <row r="102" spans="1:4">
      <c r="A102" s="299">
        <v>5</v>
      </c>
      <c r="B102" s="300" t="s">
        <v>933</v>
      </c>
      <c r="C102" s="300" t="s">
        <v>934</v>
      </c>
      <c r="D102" s="300" t="s">
        <v>818</v>
      </c>
    </row>
    <row r="103" spans="1:4">
      <c r="A103" s="299">
        <v>5</v>
      </c>
      <c r="B103" s="300" t="s">
        <v>935</v>
      </c>
      <c r="C103" s="300" t="s">
        <v>936</v>
      </c>
      <c r="D103" s="300" t="s">
        <v>818</v>
      </c>
    </row>
    <row r="104" spans="1:4">
      <c r="A104" s="299">
        <v>5</v>
      </c>
      <c r="B104" s="300" t="s">
        <v>937</v>
      </c>
      <c r="C104" s="300" t="s">
        <v>938</v>
      </c>
      <c r="D104" s="300" t="s">
        <v>818</v>
      </c>
    </row>
    <row r="105" spans="1:4">
      <c r="A105" s="299">
        <v>5</v>
      </c>
      <c r="B105" s="300" t="s">
        <v>939</v>
      </c>
      <c r="C105" s="300" t="s">
        <v>940</v>
      </c>
      <c r="D105" s="300" t="s">
        <v>818</v>
      </c>
    </row>
    <row r="106" spans="1:4">
      <c r="A106" s="299">
        <v>5</v>
      </c>
      <c r="B106" s="300" t="s">
        <v>941</v>
      </c>
      <c r="C106" s="300" t="s">
        <v>942</v>
      </c>
      <c r="D106" s="300" t="s">
        <v>818</v>
      </c>
    </row>
    <row r="107" spans="1:4">
      <c r="A107" s="299">
        <v>5</v>
      </c>
      <c r="B107" s="300" t="s">
        <v>943</v>
      </c>
      <c r="C107" s="300" t="s">
        <v>944</v>
      </c>
      <c r="D107" s="300" t="s">
        <v>818</v>
      </c>
    </row>
    <row r="108" spans="1:4">
      <c r="A108" s="299">
        <v>5</v>
      </c>
      <c r="B108" s="300" t="s">
        <v>945</v>
      </c>
      <c r="C108" s="300" t="s">
        <v>946</v>
      </c>
      <c r="D108" s="300" t="s">
        <v>818</v>
      </c>
    </row>
    <row r="109" spans="1:4">
      <c r="A109" s="299">
        <v>5</v>
      </c>
      <c r="B109" s="300" t="s">
        <v>947</v>
      </c>
      <c r="C109" s="300" t="s">
        <v>948</v>
      </c>
      <c r="D109" s="300" t="s">
        <v>818</v>
      </c>
    </row>
    <row r="110" spans="1:4">
      <c r="A110" s="299">
        <v>5</v>
      </c>
      <c r="B110" s="300" t="s">
        <v>949</v>
      </c>
      <c r="C110" s="300" t="s">
        <v>950</v>
      </c>
      <c r="D110" s="300" t="s">
        <v>818</v>
      </c>
    </row>
    <row r="111" spans="1:4">
      <c r="A111" s="299">
        <v>5</v>
      </c>
      <c r="B111" s="300" t="s">
        <v>951</v>
      </c>
      <c r="C111" s="300" t="s">
        <v>952</v>
      </c>
      <c r="D111" s="300" t="s">
        <v>818</v>
      </c>
    </row>
    <row r="112" spans="1:4">
      <c r="A112" s="299">
        <v>5</v>
      </c>
      <c r="B112" s="300" t="s">
        <v>953</v>
      </c>
      <c r="C112" s="300" t="s">
        <v>954</v>
      </c>
      <c r="D112" s="300" t="s">
        <v>818</v>
      </c>
    </row>
    <row r="113" spans="1:4">
      <c r="A113" s="299">
        <v>5</v>
      </c>
      <c r="B113" s="300" t="s">
        <v>955</v>
      </c>
      <c r="C113" s="300" t="s">
        <v>956</v>
      </c>
      <c r="D113" s="300" t="s">
        <v>818</v>
      </c>
    </row>
    <row r="114" spans="1:4">
      <c r="A114" s="299">
        <v>5</v>
      </c>
      <c r="B114" s="300" t="s">
        <v>957</v>
      </c>
      <c r="C114" s="300" t="s">
        <v>958</v>
      </c>
      <c r="D114" s="300" t="s">
        <v>818</v>
      </c>
    </row>
    <row r="115" spans="1:4">
      <c r="A115" s="299">
        <v>5</v>
      </c>
      <c r="B115" s="300" t="s">
        <v>959</v>
      </c>
      <c r="C115" s="300" t="s">
        <v>960</v>
      </c>
      <c r="D115" s="300" t="s">
        <v>818</v>
      </c>
    </row>
    <row r="116" spans="1:4">
      <c r="A116" s="299">
        <v>5</v>
      </c>
      <c r="B116" s="300" t="s">
        <v>961</v>
      </c>
      <c r="C116" s="300" t="s">
        <v>962</v>
      </c>
      <c r="D116" s="300" t="s">
        <v>818</v>
      </c>
    </row>
    <row r="117" spans="1:4">
      <c r="A117" s="299">
        <v>5</v>
      </c>
      <c r="B117" s="300" t="s">
        <v>963</v>
      </c>
      <c r="C117" s="300" t="s">
        <v>964</v>
      </c>
      <c r="D117" s="300" t="s">
        <v>818</v>
      </c>
    </row>
    <row r="118" spans="1:4">
      <c r="A118" s="299">
        <v>5</v>
      </c>
      <c r="B118" s="300" t="s">
        <v>965</v>
      </c>
      <c r="C118" s="300" t="s">
        <v>966</v>
      </c>
      <c r="D118" s="300" t="s">
        <v>818</v>
      </c>
    </row>
    <row r="119" spans="1:4">
      <c r="A119" s="299">
        <v>5</v>
      </c>
      <c r="B119" s="300" t="s">
        <v>967</v>
      </c>
      <c r="C119" s="300" t="s">
        <v>968</v>
      </c>
      <c r="D119" s="300" t="s">
        <v>818</v>
      </c>
    </row>
    <row r="120" spans="1:4">
      <c r="A120" s="299">
        <v>5</v>
      </c>
      <c r="B120" s="300" t="s">
        <v>969</v>
      </c>
      <c r="C120" s="300" t="s">
        <v>970</v>
      </c>
      <c r="D120" s="300" t="s">
        <v>818</v>
      </c>
    </row>
    <row r="121" spans="1:4">
      <c r="A121" s="299">
        <v>5</v>
      </c>
      <c r="B121" s="300" t="s">
        <v>971</v>
      </c>
      <c r="C121" s="300" t="s">
        <v>972</v>
      </c>
      <c r="D121" s="300"/>
    </row>
    <row r="122" spans="1:4">
      <c r="A122" s="299">
        <v>5</v>
      </c>
      <c r="B122" s="300" t="s">
        <v>797</v>
      </c>
      <c r="C122" s="300" t="s">
        <v>973</v>
      </c>
      <c r="D122" s="300" t="s">
        <v>401</v>
      </c>
    </row>
    <row r="123" spans="1:4">
      <c r="A123" s="299">
        <v>5</v>
      </c>
      <c r="B123" s="300" t="s">
        <v>800</v>
      </c>
      <c r="C123" s="300" t="s">
        <v>974</v>
      </c>
      <c r="D123" s="300" t="s">
        <v>401</v>
      </c>
    </row>
    <row r="124" spans="1:4">
      <c r="A124" s="299">
        <v>5</v>
      </c>
      <c r="B124" s="300" t="s">
        <v>801</v>
      </c>
      <c r="C124" s="300" t="s">
        <v>975</v>
      </c>
      <c r="D124" s="300" t="s">
        <v>401</v>
      </c>
    </row>
    <row r="125" spans="1:4">
      <c r="A125" s="299">
        <v>5</v>
      </c>
      <c r="B125" s="300" t="s">
        <v>976</v>
      </c>
      <c r="C125" s="300" t="s">
        <v>977</v>
      </c>
      <c r="D125" s="300" t="s">
        <v>978</v>
      </c>
    </row>
    <row r="126" spans="1:4">
      <c r="A126" s="299">
        <v>5</v>
      </c>
      <c r="B126" s="300" t="s">
        <v>979</v>
      </c>
      <c r="C126" s="300" t="s">
        <v>980</v>
      </c>
      <c r="D126" s="300" t="s">
        <v>978</v>
      </c>
    </row>
    <row r="127" spans="1:4">
      <c r="A127" s="299">
        <v>5</v>
      </c>
      <c r="B127" s="300" t="s">
        <v>2175</v>
      </c>
      <c r="C127" s="300" t="s">
        <v>2176</v>
      </c>
      <c r="D127" s="300" t="s">
        <v>978</v>
      </c>
    </row>
    <row r="128" spans="1:4">
      <c r="A128" s="299">
        <v>5</v>
      </c>
      <c r="B128" s="300" t="s">
        <v>2177</v>
      </c>
      <c r="C128" s="300" t="s">
        <v>2178</v>
      </c>
      <c r="D128" s="300" t="s">
        <v>978</v>
      </c>
    </row>
    <row r="129" spans="1:4">
      <c r="A129" s="299">
        <v>5</v>
      </c>
      <c r="B129" s="300" t="s">
        <v>2179</v>
      </c>
      <c r="C129" s="300" t="s">
        <v>2180</v>
      </c>
      <c r="D129" s="300" t="s">
        <v>978</v>
      </c>
    </row>
    <row r="130" spans="1:4">
      <c r="A130" s="299">
        <v>5</v>
      </c>
      <c r="B130" s="300" t="s">
        <v>2181</v>
      </c>
      <c r="C130" s="300" t="s">
        <v>2182</v>
      </c>
      <c r="D130" s="300" t="s">
        <v>978</v>
      </c>
    </row>
    <row r="131" spans="1:4">
      <c r="A131" s="299">
        <v>5</v>
      </c>
      <c r="B131" s="300" t="s">
        <v>2183</v>
      </c>
      <c r="C131" s="300" t="s">
        <v>2184</v>
      </c>
      <c r="D131" s="300" t="s">
        <v>978</v>
      </c>
    </row>
    <row r="132" spans="1:4">
      <c r="A132" s="299">
        <v>5</v>
      </c>
      <c r="B132" s="300" t="s">
        <v>2185</v>
      </c>
      <c r="C132" s="300" t="s">
        <v>2186</v>
      </c>
      <c r="D132" s="300" t="s">
        <v>978</v>
      </c>
    </row>
    <row r="133" spans="1:4">
      <c r="A133" s="299">
        <v>5</v>
      </c>
      <c r="B133" s="300" t="s">
        <v>981</v>
      </c>
      <c r="C133" s="300" t="s">
        <v>982</v>
      </c>
      <c r="D133" s="300" t="s">
        <v>978</v>
      </c>
    </row>
    <row r="134" spans="1:4">
      <c r="A134" s="299">
        <v>5</v>
      </c>
      <c r="B134" s="300" t="s">
        <v>983</v>
      </c>
      <c r="C134" s="300" t="s">
        <v>984</v>
      </c>
      <c r="D134" s="300" t="s">
        <v>978</v>
      </c>
    </row>
    <row r="135" spans="1:4">
      <c r="A135" s="299">
        <v>5</v>
      </c>
      <c r="B135" s="300" t="s">
        <v>2187</v>
      </c>
      <c r="C135" s="300" t="s">
        <v>2188</v>
      </c>
      <c r="D135" s="300" t="s">
        <v>978</v>
      </c>
    </row>
    <row r="136" spans="1:4">
      <c r="A136" s="299">
        <v>5</v>
      </c>
      <c r="B136" s="300" t="s">
        <v>2189</v>
      </c>
      <c r="C136" s="300" t="s">
        <v>2190</v>
      </c>
      <c r="D136" s="300" t="s">
        <v>978</v>
      </c>
    </row>
    <row r="137" spans="1:4">
      <c r="A137" s="299">
        <v>5</v>
      </c>
      <c r="B137" s="300" t="s">
        <v>2191</v>
      </c>
      <c r="C137" s="300" t="s">
        <v>2192</v>
      </c>
      <c r="D137" s="300" t="s">
        <v>978</v>
      </c>
    </row>
    <row r="138" spans="1:4">
      <c r="A138" s="299">
        <v>5</v>
      </c>
      <c r="B138" s="300" t="s">
        <v>2193</v>
      </c>
      <c r="C138" s="300" t="s">
        <v>2194</v>
      </c>
      <c r="D138" s="300" t="s">
        <v>978</v>
      </c>
    </row>
    <row r="139" spans="1:4">
      <c r="A139" s="299">
        <v>5</v>
      </c>
      <c r="B139" s="300" t="s">
        <v>2195</v>
      </c>
      <c r="C139" s="300" t="s">
        <v>2196</v>
      </c>
      <c r="D139" s="300" t="s">
        <v>978</v>
      </c>
    </row>
    <row r="140" spans="1:4">
      <c r="A140" s="299">
        <v>5</v>
      </c>
      <c r="B140" s="300" t="s">
        <v>2197</v>
      </c>
      <c r="C140" s="300" t="s">
        <v>2198</v>
      </c>
      <c r="D140" s="300" t="s">
        <v>978</v>
      </c>
    </row>
    <row r="141" spans="1:4">
      <c r="A141" s="299">
        <v>5</v>
      </c>
      <c r="B141" s="300" t="s">
        <v>985</v>
      </c>
      <c r="C141" s="300" t="s">
        <v>986</v>
      </c>
      <c r="D141" s="300"/>
    </row>
    <row r="142" spans="1:4">
      <c r="A142" s="299">
        <v>5</v>
      </c>
      <c r="B142" s="300" t="s">
        <v>987</v>
      </c>
      <c r="C142" s="300" t="s">
        <v>988</v>
      </c>
      <c r="D142" s="300"/>
    </row>
    <row r="143" spans="1:4">
      <c r="A143" s="299">
        <v>5</v>
      </c>
      <c r="B143" s="300" t="s">
        <v>2199</v>
      </c>
      <c r="C143" s="300" t="s">
        <v>2200</v>
      </c>
      <c r="D143" s="300"/>
    </row>
    <row r="144" spans="1:4">
      <c r="A144" s="299">
        <v>5</v>
      </c>
      <c r="B144" s="300" t="s">
        <v>2201</v>
      </c>
      <c r="C144" s="300" t="s">
        <v>2202</v>
      </c>
      <c r="D144" s="300"/>
    </row>
    <row r="145" spans="1:4">
      <c r="A145" s="299">
        <v>5</v>
      </c>
      <c r="B145" s="300" t="s">
        <v>2203</v>
      </c>
      <c r="C145" s="300" t="s">
        <v>2204</v>
      </c>
      <c r="D145" s="300"/>
    </row>
    <row r="146" spans="1:4">
      <c r="A146" s="299">
        <v>5</v>
      </c>
      <c r="B146" s="300" t="s">
        <v>2205</v>
      </c>
      <c r="C146" s="300" t="s">
        <v>2206</v>
      </c>
      <c r="D146" s="300"/>
    </row>
    <row r="147" spans="1:4">
      <c r="A147" s="299">
        <v>5</v>
      </c>
      <c r="B147" s="300" t="s">
        <v>2207</v>
      </c>
      <c r="C147" s="300" t="s">
        <v>2208</v>
      </c>
      <c r="D147" s="300"/>
    </row>
    <row r="148" spans="1:4">
      <c r="A148" s="299">
        <v>5</v>
      </c>
      <c r="B148" s="300" t="s">
        <v>2209</v>
      </c>
      <c r="C148" s="300" t="s">
        <v>2210</v>
      </c>
      <c r="D148" s="300"/>
    </row>
    <row r="149" spans="1:4">
      <c r="A149" s="299">
        <v>5</v>
      </c>
      <c r="B149" s="300" t="s">
        <v>989</v>
      </c>
      <c r="C149" s="300" t="s">
        <v>990</v>
      </c>
      <c r="D149" s="300" t="s">
        <v>401</v>
      </c>
    </row>
    <row r="150" spans="1:4">
      <c r="A150" s="299">
        <v>5</v>
      </c>
      <c r="B150" s="300" t="s">
        <v>991</v>
      </c>
      <c r="C150" s="300" t="s">
        <v>992</v>
      </c>
      <c r="D150" s="300" t="s">
        <v>401</v>
      </c>
    </row>
    <row r="151" spans="1:4">
      <c r="A151" s="299">
        <v>5</v>
      </c>
      <c r="B151" s="300" t="s">
        <v>2211</v>
      </c>
      <c r="C151" s="300" t="s">
        <v>2212</v>
      </c>
      <c r="D151" s="300" t="s">
        <v>401</v>
      </c>
    </row>
    <row r="152" spans="1:4">
      <c r="A152" s="299">
        <v>5</v>
      </c>
      <c r="B152" s="300" t="s">
        <v>2213</v>
      </c>
      <c r="C152" s="300" t="s">
        <v>2214</v>
      </c>
      <c r="D152" s="300" t="s">
        <v>401</v>
      </c>
    </row>
    <row r="153" spans="1:4">
      <c r="A153" s="299">
        <v>5</v>
      </c>
      <c r="B153" s="300" t="s">
        <v>2215</v>
      </c>
      <c r="C153" s="300" t="s">
        <v>2216</v>
      </c>
      <c r="D153" s="300" t="s">
        <v>401</v>
      </c>
    </row>
    <row r="154" spans="1:4">
      <c r="A154" s="299">
        <v>5</v>
      </c>
      <c r="B154" s="300" t="s">
        <v>2217</v>
      </c>
      <c r="C154" s="300" t="s">
        <v>2218</v>
      </c>
      <c r="D154" s="300" t="s">
        <v>401</v>
      </c>
    </row>
    <row r="155" spans="1:4">
      <c r="A155" s="299">
        <v>5</v>
      </c>
      <c r="B155" s="300" t="s">
        <v>2219</v>
      </c>
      <c r="C155" s="300" t="s">
        <v>2220</v>
      </c>
      <c r="D155" s="300" t="s">
        <v>401</v>
      </c>
    </row>
    <row r="156" spans="1:4">
      <c r="A156" s="299">
        <v>5</v>
      </c>
      <c r="B156" s="300" t="s">
        <v>2221</v>
      </c>
      <c r="C156" s="300" t="s">
        <v>2222</v>
      </c>
      <c r="D156" s="300" t="s">
        <v>401</v>
      </c>
    </row>
    <row r="157" spans="1:4">
      <c r="A157" s="299">
        <v>5</v>
      </c>
      <c r="B157" s="300" t="s">
        <v>993</v>
      </c>
      <c r="C157" s="300" t="s">
        <v>994</v>
      </c>
      <c r="D157" s="300" t="s">
        <v>978</v>
      </c>
    </row>
    <row r="158" spans="1:4">
      <c r="A158" s="299">
        <v>5</v>
      </c>
      <c r="B158" s="300" t="s">
        <v>995</v>
      </c>
      <c r="C158" s="300" t="s">
        <v>996</v>
      </c>
      <c r="D158" s="300" t="s">
        <v>978</v>
      </c>
    </row>
    <row r="159" spans="1:4">
      <c r="A159" s="299">
        <v>5</v>
      </c>
      <c r="B159" s="300" t="s">
        <v>2223</v>
      </c>
      <c r="C159" s="300" t="s">
        <v>2224</v>
      </c>
      <c r="D159" s="300" t="s">
        <v>978</v>
      </c>
    </row>
    <row r="160" spans="1:4">
      <c r="A160" s="299">
        <v>5</v>
      </c>
      <c r="B160" s="300" t="s">
        <v>2225</v>
      </c>
      <c r="C160" s="300" t="s">
        <v>2226</v>
      </c>
      <c r="D160" s="300" t="s">
        <v>978</v>
      </c>
    </row>
    <row r="161" spans="1:4">
      <c r="A161" s="299">
        <v>5</v>
      </c>
      <c r="B161" s="300" t="s">
        <v>2227</v>
      </c>
      <c r="C161" s="300" t="s">
        <v>2228</v>
      </c>
      <c r="D161" s="300" t="s">
        <v>978</v>
      </c>
    </row>
    <row r="162" spans="1:4">
      <c r="A162" s="299">
        <v>5</v>
      </c>
      <c r="B162" s="300" t="s">
        <v>2229</v>
      </c>
      <c r="C162" s="300" t="s">
        <v>2230</v>
      </c>
      <c r="D162" s="300" t="s">
        <v>978</v>
      </c>
    </row>
    <row r="163" spans="1:4">
      <c r="A163" s="299">
        <v>5</v>
      </c>
      <c r="B163" s="300" t="s">
        <v>2231</v>
      </c>
      <c r="C163" s="300" t="s">
        <v>2232</v>
      </c>
      <c r="D163" s="300" t="s">
        <v>978</v>
      </c>
    </row>
    <row r="164" spans="1:4">
      <c r="A164" s="299">
        <v>5</v>
      </c>
      <c r="B164" s="300" t="s">
        <v>2233</v>
      </c>
      <c r="C164" s="300" t="s">
        <v>2234</v>
      </c>
      <c r="D164" s="300" t="s">
        <v>978</v>
      </c>
    </row>
    <row r="165" spans="1:4">
      <c r="A165" s="299">
        <v>5</v>
      </c>
      <c r="B165" s="300" t="s">
        <v>997</v>
      </c>
      <c r="C165" s="300" t="s">
        <v>998</v>
      </c>
      <c r="D165" s="300" t="s">
        <v>978</v>
      </c>
    </row>
    <row r="166" spans="1:4">
      <c r="A166" s="299">
        <v>5</v>
      </c>
      <c r="B166" s="300" t="s">
        <v>999</v>
      </c>
      <c r="C166" s="300" t="s">
        <v>1000</v>
      </c>
      <c r="D166" s="300" t="s">
        <v>978</v>
      </c>
    </row>
    <row r="167" spans="1:4">
      <c r="A167" s="299">
        <v>5</v>
      </c>
      <c r="B167" s="300" t="s">
        <v>2235</v>
      </c>
      <c r="C167" s="300" t="s">
        <v>2236</v>
      </c>
      <c r="D167" s="300" t="s">
        <v>978</v>
      </c>
    </row>
    <row r="168" spans="1:4">
      <c r="A168" s="299">
        <v>5</v>
      </c>
      <c r="B168" s="300" t="s">
        <v>2237</v>
      </c>
      <c r="C168" s="300" t="s">
        <v>2238</v>
      </c>
      <c r="D168" s="300" t="s">
        <v>978</v>
      </c>
    </row>
    <row r="169" spans="1:4">
      <c r="A169" s="299">
        <v>5</v>
      </c>
      <c r="B169" s="300" t="s">
        <v>2239</v>
      </c>
      <c r="C169" s="300" t="s">
        <v>2240</v>
      </c>
      <c r="D169" s="300" t="s">
        <v>978</v>
      </c>
    </row>
    <row r="170" spans="1:4">
      <c r="A170" s="299">
        <v>5</v>
      </c>
      <c r="B170" s="300" t="s">
        <v>2241</v>
      </c>
      <c r="C170" s="300" t="s">
        <v>2242</v>
      </c>
      <c r="D170" s="300" t="s">
        <v>978</v>
      </c>
    </row>
    <row r="171" spans="1:4">
      <c r="A171" s="299">
        <v>5</v>
      </c>
      <c r="B171" s="300" t="s">
        <v>2243</v>
      </c>
      <c r="C171" s="300" t="s">
        <v>2244</v>
      </c>
      <c r="D171" s="300" t="s">
        <v>978</v>
      </c>
    </row>
    <row r="172" spans="1:4">
      <c r="A172" s="299">
        <v>5</v>
      </c>
      <c r="B172" s="300" t="s">
        <v>2245</v>
      </c>
      <c r="C172" s="300" t="s">
        <v>2246</v>
      </c>
      <c r="D172" s="300" t="s">
        <v>978</v>
      </c>
    </row>
    <row r="173" spans="1:4">
      <c r="A173" s="299">
        <v>5</v>
      </c>
      <c r="B173" s="300" t="s">
        <v>1001</v>
      </c>
      <c r="C173" s="300" t="s">
        <v>1002</v>
      </c>
      <c r="D173" s="300" t="s">
        <v>978</v>
      </c>
    </row>
    <row r="174" spans="1:4">
      <c r="A174" s="299">
        <v>5</v>
      </c>
      <c r="B174" s="300" t="s">
        <v>1003</v>
      </c>
      <c r="C174" s="300" t="s">
        <v>1004</v>
      </c>
      <c r="D174" s="300" t="s">
        <v>978</v>
      </c>
    </row>
    <row r="175" spans="1:4">
      <c r="A175" s="299">
        <v>5</v>
      </c>
      <c r="B175" s="300" t="s">
        <v>2247</v>
      </c>
      <c r="C175" s="300" t="s">
        <v>2248</v>
      </c>
      <c r="D175" s="300" t="s">
        <v>978</v>
      </c>
    </row>
    <row r="176" spans="1:4">
      <c r="A176" s="299">
        <v>5</v>
      </c>
      <c r="B176" s="300" t="s">
        <v>2249</v>
      </c>
      <c r="C176" s="300" t="s">
        <v>2250</v>
      </c>
      <c r="D176" s="300" t="s">
        <v>978</v>
      </c>
    </row>
    <row r="177" spans="1:4">
      <c r="A177" s="299">
        <v>5</v>
      </c>
      <c r="B177" s="300" t="s">
        <v>2251</v>
      </c>
      <c r="C177" s="300" t="s">
        <v>2252</v>
      </c>
      <c r="D177" s="300" t="s">
        <v>978</v>
      </c>
    </row>
    <row r="178" spans="1:4">
      <c r="A178" s="299">
        <v>5</v>
      </c>
      <c r="B178" s="300" t="s">
        <v>2253</v>
      </c>
      <c r="C178" s="300" t="s">
        <v>2254</v>
      </c>
      <c r="D178" s="300" t="s">
        <v>978</v>
      </c>
    </row>
    <row r="179" spans="1:4">
      <c r="A179" s="299">
        <v>5</v>
      </c>
      <c r="B179" s="300" t="s">
        <v>2255</v>
      </c>
      <c r="C179" s="300" t="s">
        <v>2256</v>
      </c>
      <c r="D179" s="300" t="s">
        <v>978</v>
      </c>
    </row>
    <row r="180" spans="1:4">
      <c r="A180" s="299">
        <v>5</v>
      </c>
      <c r="B180" s="300" t="s">
        <v>2257</v>
      </c>
      <c r="C180" s="300" t="s">
        <v>2258</v>
      </c>
      <c r="D180" s="300" t="s">
        <v>978</v>
      </c>
    </row>
    <row r="181" spans="1:4">
      <c r="A181" s="299">
        <v>5</v>
      </c>
      <c r="B181" s="300" t="s">
        <v>1005</v>
      </c>
      <c r="C181" s="300" t="s">
        <v>1006</v>
      </c>
      <c r="D181" s="300" t="s">
        <v>978</v>
      </c>
    </row>
    <row r="182" spans="1:4">
      <c r="A182" s="299">
        <v>5</v>
      </c>
      <c r="B182" s="300" t="s">
        <v>1007</v>
      </c>
      <c r="C182" s="300" t="s">
        <v>1008</v>
      </c>
      <c r="D182" s="300" t="s">
        <v>978</v>
      </c>
    </row>
    <row r="183" spans="1:4">
      <c r="A183" s="299">
        <v>5</v>
      </c>
      <c r="B183" s="300" t="s">
        <v>2259</v>
      </c>
      <c r="C183" s="300" t="s">
        <v>2260</v>
      </c>
      <c r="D183" s="300" t="s">
        <v>978</v>
      </c>
    </row>
    <row r="184" spans="1:4">
      <c r="A184" s="299">
        <v>5</v>
      </c>
      <c r="B184" s="300" t="s">
        <v>2261</v>
      </c>
      <c r="C184" s="300" t="s">
        <v>2262</v>
      </c>
      <c r="D184" s="300" t="s">
        <v>978</v>
      </c>
    </row>
    <row r="185" spans="1:4">
      <c r="A185" s="299">
        <v>5</v>
      </c>
      <c r="B185" s="300" t="s">
        <v>2263</v>
      </c>
      <c r="C185" s="300" t="s">
        <v>2264</v>
      </c>
      <c r="D185" s="300" t="s">
        <v>978</v>
      </c>
    </row>
    <row r="186" spans="1:4">
      <c r="A186" s="299">
        <v>5</v>
      </c>
      <c r="B186" s="300" t="s">
        <v>2265</v>
      </c>
      <c r="C186" s="300" t="s">
        <v>2266</v>
      </c>
      <c r="D186" s="300" t="s">
        <v>978</v>
      </c>
    </row>
    <row r="187" spans="1:4">
      <c r="A187" s="299">
        <v>5</v>
      </c>
      <c r="B187" s="300" t="s">
        <v>2267</v>
      </c>
      <c r="C187" s="300" t="s">
        <v>2268</v>
      </c>
      <c r="D187" s="300" t="s">
        <v>978</v>
      </c>
    </row>
    <row r="188" spans="1:4">
      <c r="A188" s="299">
        <v>5</v>
      </c>
      <c r="B188" s="300" t="s">
        <v>2269</v>
      </c>
      <c r="C188" s="300" t="s">
        <v>2270</v>
      </c>
      <c r="D188" s="300" t="s">
        <v>978</v>
      </c>
    </row>
    <row r="189" spans="1:4">
      <c r="A189" s="299">
        <v>5</v>
      </c>
      <c r="B189" s="300" t="s">
        <v>1009</v>
      </c>
      <c r="C189" s="300" t="s">
        <v>1010</v>
      </c>
      <c r="D189" s="300" t="s">
        <v>978</v>
      </c>
    </row>
    <row r="190" spans="1:4">
      <c r="A190" s="299">
        <v>5</v>
      </c>
      <c r="B190" s="300" t="s">
        <v>1011</v>
      </c>
      <c r="C190" s="300" t="s">
        <v>1012</v>
      </c>
      <c r="D190" s="300" t="s">
        <v>978</v>
      </c>
    </row>
    <row r="191" spans="1:4">
      <c r="A191" s="299">
        <v>5</v>
      </c>
      <c r="B191" s="300" t="s">
        <v>2271</v>
      </c>
      <c r="C191" s="300" t="s">
        <v>2272</v>
      </c>
      <c r="D191" s="300" t="s">
        <v>978</v>
      </c>
    </row>
    <row r="192" spans="1:4">
      <c r="A192" s="299">
        <v>5</v>
      </c>
      <c r="B192" s="300" t="s">
        <v>2273</v>
      </c>
      <c r="C192" s="300" t="s">
        <v>2274</v>
      </c>
      <c r="D192" s="300" t="s">
        <v>978</v>
      </c>
    </row>
    <row r="193" spans="1:4">
      <c r="A193" s="299">
        <v>5</v>
      </c>
      <c r="B193" s="300" t="s">
        <v>2275</v>
      </c>
      <c r="C193" s="300" t="s">
        <v>2276</v>
      </c>
      <c r="D193" s="300" t="s">
        <v>978</v>
      </c>
    </row>
    <row r="194" spans="1:4">
      <c r="A194" s="299">
        <v>5</v>
      </c>
      <c r="B194" s="300" t="s">
        <v>2277</v>
      </c>
      <c r="C194" s="300" t="s">
        <v>2278</v>
      </c>
      <c r="D194" s="300" t="s">
        <v>978</v>
      </c>
    </row>
    <row r="195" spans="1:4">
      <c r="A195" s="299">
        <v>5</v>
      </c>
      <c r="B195" s="300" t="s">
        <v>2279</v>
      </c>
      <c r="C195" s="300" t="s">
        <v>2280</v>
      </c>
      <c r="D195" s="300" t="s">
        <v>978</v>
      </c>
    </row>
    <row r="196" spans="1:4">
      <c r="A196" s="299">
        <v>5</v>
      </c>
      <c r="B196" s="300" t="s">
        <v>2281</v>
      </c>
      <c r="C196" s="300" t="s">
        <v>2282</v>
      </c>
      <c r="D196" s="300" t="s">
        <v>978</v>
      </c>
    </row>
    <row r="197" spans="1:4">
      <c r="A197" s="299">
        <v>5</v>
      </c>
      <c r="B197" s="300" t="s">
        <v>1013</v>
      </c>
      <c r="C197" s="300" t="s">
        <v>1014</v>
      </c>
      <c r="D197" s="300" t="s">
        <v>978</v>
      </c>
    </row>
    <row r="198" spans="1:4">
      <c r="A198" s="299">
        <v>5</v>
      </c>
      <c r="B198" s="300" t="s">
        <v>1015</v>
      </c>
      <c r="C198" s="300" t="s">
        <v>1016</v>
      </c>
      <c r="D198" s="300" t="s">
        <v>978</v>
      </c>
    </row>
    <row r="199" spans="1:4">
      <c r="A199" s="299">
        <v>5</v>
      </c>
      <c r="B199" s="300" t="s">
        <v>2283</v>
      </c>
      <c r="C199" s="300" t="s">
        <v>2284</v>
      </c>
      <c r="D199" s="300" t="s">
        <v>978</v>
      </c>
    </row>
    <row r="200" spans="1:4">
      <c r="A200" s="299">
        <v>5</v>
      </c>
      <c r="B200" s="300" t="s">
        <v>2285</v>
      </c>
      <c r="C200" s="300" t="s">
        <v>2286</v>
      </c>
      <c r="D200" s="300" t="s">
        <v>978</v>
      </c>
    </row>
    <row r="201" spans="1:4">
      <c r="A201" s="299">
        <v>5</v>
      </c>
      <c r="B201" s="300" t="s">
        <v>2287</v>
      </c>
      <c r="C201" s="300" t="s">
        <v>2288</v>
      </c>
      <c r="D201" s="300" t="s">
        <v>978</v>
      </c>
    </row>
    <row r="202" spans="1:4">
      <c r="A202" s="299">
        <v>5</v>
      </c>
      <c r="B202" s="300" t="s">
        <v>2289</v>
      </c>
      <c r="C202" s="300" t="s">
        <v>2290</v>
      </c>
      <c r="D202" s="300" t="s">
        <v>978</v>
      </c>
    </row>
    <row r="203" spans="1:4">
      <c r="A203" s="299">
        <v>5</v>
      </c>
      <c r="B203" s="300" t="s">
        <v>2291</v>
      </c>
      <c r="C203" s="300" t="s">
        <v>2292</v>
      </c>
      <c r="D203" s="300" t="s">
        <v>978</v>
      </c>
    </row>
    <row r="204" spans="1:4">
      <c r="A204" s="299">
        <v>5</v>
      </c>
      <c r="B204" s="300" t="s">
        <v>2293</v>
      </c>
      <c r="C204" s="300" t="s">
        <v>2294</v>
      </c>
      <c r="D204" s="300" t="s">
        <v>978</v>
      </c>
    </row>
    <row r="205" spans="1:4">
      <c r="A205" s="299">
        <v>5</v>
      </c>
      <c r="B205" s="300" t="s">
        <v>1017</v>
      </c>
      <c r="C205" s="300" t="s">
        <v>1018</v>
      </c>
      <c r="D205" s="300" t="s">
        <v>401</v>
      </c>
    </row>
    <row r="206" spans="1:4">
      <c r="A206" s="299">
        <v>5</v>
      </c>
      <c r="B206" s="300" t="s">
        <v>1019</v>
      </c>
      <c r="C206" s="300" t="s">
        <v>1020</v>
      </c>
      <c r="D206" s="300" t="s">
        <v>401</v>
      </c>
    </row>
    <row r="207" spans="1:4">
      <c r="A207" s="299">
        <v>5</v>
      </c>
      <c r="B207" s="300" t="s">
        <v>1021</v>
      </c>
      <c r="C207" s="300" t="s">
        <v>1022</v>
      </c>
      <c r="D207" s="300" t="s">
        <v>900</v>
      </c>
    </row>
    <row r="208" spans="1:4">
      <c r="A208" s="299">
        <v>5</v>
      </c>
      <c r="B208" s="300" t="s">
        <v>1023</v>
      </c>
      <c r="C208" s="300" t="s">
        <v>1024</v>
      </c>
      <c r="D208" s="300" t="s">
        <v>900</v>
      </c>
    </row>
    <row r="209" spans="1:4">
      <c r="A209" s="299">
        <v>5</v>
      </c>
      <c r="B209" s="300" t="s">
        <v>2295</v>
      </c>
      <c r="C209" s="300" t="s">
        <v>2296</v>
      </c>
      <c r="D209" s="300" t="s">
        <v>900</v>
      </c>
    </row>
    <row r="210" spans="1:4">
      <c r="A210" s="299">
        <v>5</v>
      </c>
      <c r="B210" s="300" t="s">
        <v>2297</v>
      </c>
      <c r="C210" s="300" t="s">
        <v>2298</v>
      </c>
      <c r="D210" s="300" t="s">
        <v>900</v>
      </c>
    </row>
    <row r="211" spans="1:4">
      <c r="A211" s="299">
        <v>5</v>
      </c>
      <c r="B211" s="300" t="s">
        <v>2299</v>
      </c>
      <c r="C211" s="300" t="s">
        <v>2300</v>
      </c>
      <c r="D211" s="300" t="s">
        <v>900</v>
      </c>
    </row>
    <row r="212" spans="1:4">
      <c r="A212" s="299">
        <v>5</v>
      </c>
      <c r="B212" s="300" t="s">
        <v>2301</v>
      </c>
      <c r="C212" s="300" t="s">
        <v>2302</v>
      </c>
      <c r="D212" s="300" t="s">
        <v>900</v>
      </c>
    </row>
    <row r="213" spans="1:4">
      <c r="A213" s="299">
        <v>5</v>
      </c>
      <c r="B213" s="300" t="s">
        <v>2303</v>
      </c>
      <c r="C213" s="300" t="s">
        <v>2304</v>
      </c>
      <c r="D213" s="300" t="s">
        <v>900</v>
      </c>
    </row>
    <row r="214" spans="1:4">
      <c r="A214" s="299">
        <v>5</v>
      </c>
      <c r="B214" s="300" t="s">
        <v>2305</v>
      </c>
      <c r="C214" s="300" t="s">
        <v>2306</v>
      </c>
      <c r="D214" s="300" t="s">
        <v>900</v>
      </c>
    </row>
    <row r="215" spans="1:4">
      <c r="A215" s="299">
        <v>5</v>
      </c>
      <c r="B215" s="300" t="s">
        <v>1025</v>
      </c>
      <c r="C215" s="300" t="s">
        <v>1026</v>
      </c>
      <c r="D215" s="300" t="s">
        <v>900</v>
      </c>
    </row>
    <row r="216" spans="1:4">
      <c r="A216" s="299">
        <v>5</v>
      </c>
      <c r="B216" s="300" t="s">
        <v>1027</v>
      </c>
      <c r="C216" s="300" t="s">
        <v>1028</v>
      </c>
      <c r="D216" s="300" t="s">
        <v>900</v>
      </c>
    </row>
    <row r="217" spans="1:4">
      <c r="A217" s="299">
        <v>5</v>
      </c>
      <c r="B217" s="300" t="s">
        <v>2307</v>
      </c>
      <c r="C217" s="300" t="s">
        <v>2308</v>
      </c>
      <c r="D217" s="300" t="s">
        <v>900</v>
      </c>
    </row>
    <row r="218" spans="1:4">
      <c r="A218" s="299">
        <v>5</v>
      </c>
      <c r="B218" s="300" t="s">
        <v>2309</v>
      </c>
      <c r="C218" s="300" t="s">
        <v>2310</v>
      </c>
      <c r="D218" s="300" t="s">
        <v>900</v>
      </c>
    </row>
    <row r="219" spans="1:4">
      <c r="A219" s="299">
        <v>5</v>
      </c>
      <c r="B219" s="300" t="s">
        <v>2311</v>
      </c>
      <c r="C219" s="300" t="s">
        <v>2312</v>
      </c>
      <c r="D219" s="300" t="s">
        <v>900</v>
      </c>
    </row>
    <row r="220" spans="1:4">
      <c r="A220" s="299">
        <v>5</v>
      </c>
      <c r="B220" s="300" t="s">
        <v>2313</v>
      </c>
      <c r="C220" s="300" t="s">
        <v>2314</v>
      </c>
      <c r="D220" s="300" t="s">
        <v>900</v>
      </c>
    </row>
    <row r="221" spans="1:4">
      <c r="A221" s="299">
        <v>5</v>
      </c>
      <c r="B221" s="300" t="s">
        <v>2315</v>
      </c>
      <c r="C221" s="300" t="s">
        <v>2316</v>
      </c>
      <c r="D221" s="300" t="s">
        <v>900</v>
      </c>
    </row>
    <row r="222" spans="1:4">
      <c r="A222" s="299">
        <v>5</v>
      </c>
      <c r="B222" s="300" t="s">
        <v>2317</v>
      </c>
      <c r="C222" s="300" t="s">
        <v>2318</v>
      </c>
      <c r="D222" s="300" t="s">
        <v>900</v>
      </c>
    </row>
    <row r="223" spans="1:4">
      <c r="A223" s="299">
        <v>5</v>
      </c>
      <c r="B223" s="300" t="s">
        <v>1029</v>
      </c>
      <c r="C223" s="300" t="s">
        <v>1030</v>
      </c>
      <c r="D223" s="300" t="s">
        <v>900</v>
      </c>
    </row>
    <row r="224" spans="1:4">
      <c r="A224" s="299">
        <v>5</v>
      </c>
      <c r="B224" s="300" t="s">
        <v>1031</v>
      </c>
      <c r="C224" s="300" t="s">
        <v>1032</v>
      </c>
      <c r="D224" s="300" t="s">
        <v>900</v>
      </c>
    </row>
    <row r="225" spans="1:4">
      <c r="A225" s="299">
        <v>5</v>
      </c>
      <c r="B225" s="300" t="s">
        <v>2319</v>
      </c>
      <c r="C225" s="300" t="s">
        <v>2320</v>
      </c>
      <c r="D225" s="300" t="s">
        <v>900</v>
      </c>
    </row>
    <row r="226" spans="1:4">
      <c r="A226" s="299">
        <v>5</v>
      </c>
      <c r="B226" s="300" t="s">
        <v>2321</v>
      </c>
      <c r="C226" s="300" t="s">
        <v>2322</v>
      </c>
      <c r="D226" s="300" t="s">
        <v>900</v>
      </c>
    </row>
    <row r="227" spans="1:4">
      <c r="A227" s="299">
        <v>5</v>
      </c>
      <c r="B227" s="300" t="s">
        <v>2323</v>
      </c>
      <c r="C227" s="300" t="s">
        <v>2324</v>
      </c>
      <c r="D227" s="300" t="s">
        <v>900</v>
      </c>
    </row>
    <row r="228" spans="1:4">
      <c r="A228" s="299">
        <v>5</v>
      </c>
      <c r="B228" s="300" t="s">
        <v>2325</v>
      </c>
      <c r="C228" s="300" t="s">
        <v>2326</v>
      </c>
      <c r="D228" s="300" t="s">
        <v>900</v>
      </c>
    </row>
    <row r="229" spans="1:4">
      <c r="A229" s="299">
        <v>5</v>
      </c>
      <c r="B229" s="300" t="s">
        <v>2327</v>
      </c>
      <c r="C229" s="300" t="s">
        <v>2328</v>
      </c>
      <c r="D229" s="300" t="s">
        <v>900</v>
      </c>
    </row>
    <row r="230" spans="1:4">
      <c r="A230" s="299">
        <v>5</v>
      </c>
      <c r="B230" s="300" t="s">
        <v>2329</v>
      </c>
      <c r="C230" s="300" t="s">
        <v>2330</v>
      </c>
      <c r="D230" s="300" t="s">
        <v>900</v>
      </c>
    </row>
    <row r="231" spans="1:4">
      <c r="A231" s="299">
        <v>5</v>
      </c>
      <c r="B231" s="300" t="s">
        <v>1033</v>
      </c>
      <c r="C231" s="300" t="s">
        <v>1034</v>
      </c>
      <c r="D231" s="300"/>
    </row>
    <row r="232" spans="1:4">
      <c r="A232" s="299">
        <v>5</v>
      </c>
      <c r="B232" s="300" t="s">
        <v>1035</v>
      </c>
      <c r="C232" s="300" t="s">
        <v>1036</v>
      </c>
      <c r="D232" s="300"/>
    </row>
    <row r="233" spans="1:4">
      <c r="A233" s="299">
        <v>5</v>
      </c>
      <c r="B233" s="300" t="s">
        <v>2331</v>
      </c>
      <c r="C233" s="300" t="s">
        <v>2332</v>
      </c>
      <c r="D233" s="300"/>
    </row>
    <row r="234" spans="1:4">
      <c r="A234" s="299">
        <v>5</v>
      </c>
      <c r="B234" s="300" t="s">
        <v>2333</v>
      </c>
      <c r="C234" s="300" t="s">
        <v>2334</v>
      </c>
      <c r="D234" s="300"/>
    </row>
    <row r="235" spans="1:4">
      <c r="A235" s="299">
        <v>5</v>
      </c>
      <c r="B235" s="300" t="s">
        <v>2335</v>
      </c>
      <c r="C235" s="300" t="s">
        <v>2336</v>
      </c>
      <c r="D235" s="300"/>
    </row>
    <row r="236" spans="1:4">
      <c r="A236" s="299">
        <v>5</v>
      </c>
      <c r="B236" s="300" t="s">
        <v>2337</v>
      </c>
      <c r="C236" s="300" t="s">
        <v>2338</v>
      </c>
      <c r="D236" s="300"/>
    </row>
    <row r="237" spans="1:4">
      <c r="A237" s="299">
        <v>5</v>
      </c>
      <c r="B237" s="300" t="s">
        <v>2339</v>
      </c>
      <c r="C237" s="300" t="s">
        <v>2340</v>
      </c>
      <c r="D237" s="300"/>
    </row>
    <row r="238" spans="1:4">
      <c r="A238" s="299">
        <v>5</v>
      </c>
      <c r="B238" s="300" t="s">
        <v>2341</v>
      </c>
      <c r="C238" s="300" t="s">
        <v>2342</v>
      </c>
      <c r="D238" s="300"/>
    </row>
    <row r="239" spans="1:4">
      <c r="A239" s="299">
        <v>5</v>
      </c>
      <c r="B239" s="300" t="s">
        <v>1037</v>
      </c>
      <c r="C239" s="300" t="s">
        <v>1038</v>
      </c>
      <c r="D239" s="300"/>
    </row>
    <row r="240" spans="1:4">
      <c r="A240" s="299">
        <v>5</v>
      </c>
      <c r="B240" s="300" t="s">
        <v>1039</v>
      </c>
      <c r="C240" s="300" t="s">
        <v>1040</v>
      </c>
      <c r="D240" s="300"/>
    </row>
    <row r="241" spans="1:4">
      <c r="A241" s="299">
        <v>5</v>
      </c>
      <c r="B241" s="300" t="s">
        <v>2343</v>
      </c>
      <c r="C241" s="300" t="s">
        <v>2344</v>
      </c>
      <c r="D241" s="300"/>
    </row>
    <row r="242" spans="1:4">
      <c r="A242" s="299">
        <v>5</v>
      </c>
      <c r="B242" s="300" t="s">
        <v>2345</v>
      </c>
      <c r="C242" s="300" t="s">
        <v>2346</v>
      </c>
      <c r="D242" s="300"/>
    </row>
    <row r="243" spans="1:4">
      <c r="A243" s="299">
        <v>5</v>
      </c>
      <c r="B243" s="300" t="s">
        <v>2347</v>
      </c>
      <c r="C243" s="300" t="s">
        <v>2348</v>
      </c>
      <c r="D243" s="300"/>
    </row>
    <row r="244" spans="1:4">
      <c r="A244" s="299">
        <v>5</v>
      </c>
      <c r="B244" s="300" t="s">
        <v>2349</v>
      </c>
      <c r="C244" s="300" t="s">
        <v>2350</v>
      </c>
      <c r="D244" s="300"/>
    </row>
    <row r="245" spans="1:4">
      <c r="A245" s="299">
        <v>5</v>
      </c>
      <c r="B245" s="300" t="s">
        <v>2351</v>
      </c>
      <c r="C245" s="300" t="s">
        <v>2352</v>
      </c>
      <c r="D245" s="300"/>
    </row>
    <row r="246" spans="1:4">
      <c r="A246" s="299">
        <v>5</v>
      </c>
      <c r="B246" s="300" t="s">
        <v>2353</v>
      </c>
      <c r="C246" s="300" t="s">
        <v>2354</v>
      </c>
      <c r="D246" s="300"/>
    </row>
    <row r="247" spans="1:4">
      <c r="A247" s="299">
        <v>5</v>
      </c>
      <c r="B247" s="300" t="s">
        <v>1041</v>
      </c>
      <c r="C247" s="300" t="s">
        <v>1042</v>
      </c>
      <c r="D247" s="300" t="s">
        <v>401</v>
      </c>
    </row>
    <row r="248" spans="1:4">
      <c r="A248" s="299">
        <v>5</v>
      </c>
      <c r="B248" s="300" t="s">
        <v>1043</v>
      </c>
      <c r="C248" s="300" t="s">
        <v>1044</v>
      </c>
      <c r="D248" s="300"/>
    </row>
    <row r="249" spans="1:4">
      <c r="A249" s="299">
        <v>5</v>
      </c>
      <c r="B249" s="300" t="s">
        <v>1045</v>
      </c>
      <c r="C249" s="300" t="s">
        <v>1046</v>
      </c>
      <c r="D249" s="300"/>
    </row>
    <row r="250" spans="1:4">
      <c r="A250" s="299">
        <v>5</v>
      </c>
      <c r="B250" s="300" t="s">
        <v>2355</v>
      </c>
      <c r="C250" s="300" t="s">
        <v>2356</v>
      </c>
      <c r="D250" s="300"/>
    </row>
    <row r="251" spans="1:4">
      <c r="A251" s="299">
        <v>5</v>
      </c>
      <c r="B251" s="300" t="s">
        <v>2357</v>
      </c>
      <c r="C251" s="300" t="s">
        <v>2358</v>
      </c>
      <c r="D251" s="300"/>
    </row>
    <row r="252" spans="1:4">
      <c r="A252" s="299">
        <v>5</v>
      </c>
      <c r="B252" s="300" t="s">
        <v>2359</v>
      </c>
      <c r="C252" s="300" t="s">
        <v>2360</v>
      </c>
      <c r="D252" s="300"/>
    </row>
    <row r="253" spans="1:4">
      <c r="A253" s="299">
        <v>5</v>
      </c>
      <c r="B253" s="300" t="s">
        <v>2361</v>
      </c>
      <c r="C253" s="300" t="s">
        <v>2362</v>
      </c>
      <c r="D253" s="300"/>
    </row>
    <row r="254" spans="1:4">
      <c r="A254" s="299">
        <v>5</v>
      </c>
      <c r="B254" s="300" t="s">
        <v>2363</v>
      </c>
      <c r="C254" s="300" t="s">
        <v>2364</v>
      </c>
      <c r="D254" s="300"/>
    </row>
    <row r="255" spans="1:4">
      <c r="A255" s="299">
        <v>5</v>
      </c>
      <c r="B255" s="300" t="s">
        <v>2365</v>
      </c>
      <c r="C255" s="300" t="s">
        <v>2366</v>
      </c>
      <c r="D255" s="300"/>
    </row>
    <row r="256" spans="1:4">
      <c r="A256" s="299">
        <v>5</v>
      </c>
      <c r="B256" s="300" t="s">
        <v>1047</v>
      </c>
      <c r="C256" s="300" t="s">
        <v>1048</v>
      </c>
      <c r="D256" s="300"/>
    </row>
    <row r="257" spans="1:4">
      <c r="A257" s="299">
        <v>5</v>
      </c>
      <c r="B257" s="300" t="s">
        <v>1049</v>
      </c>
      <c r="C257" s="300" t="s">
        <v>1050</v>
      </c>
      <c r="D257" s="300"/>
    </row>
    <row r="258" spans="1:4">
      <c r="A258" s="299">
        <v>5</v>
      </c>
      <c r="B258" s="300" t="s">
        <v>2367</v>
      </c>
      <c r="C258" s="300" t="s">
        <v>2368</v>
      </c>
      <c r="D258" s="300"/>
    </row>
    <row r="259" spans="1:4">
      <c r="A259" s="299">
        <v>5</v>
      </c>
      <c r="B259" s="300" t="s">
        <v>2369</v>
      </c>
      <c r="C259" s="300" t="s">
        <v>2370</v>
      </c>
      <c r="D259" s="300"/>
    </row>
    <row r="260" spans="1:4">
      <c r="A260" s="299">
        <v>5</v>
      </c>
      <c r="B260" s="300" t="s">
        <v>2371</v>
      </c>
      <c r="C260" s="300" t="s">
        <v>2372</v>
      </c>
      <c r="D260" s="300"/>
    </row>
    <row r="261" spans="1:4">
      <c r="A261" s="299">
        <v>5</v>
      </c>
      <c r="B261" s="300" t="s">
        <v>2373</v>
      </c>
      <c r="C261" s="300" t="s">
        <v>2374</v>
      </c>
      <c r="D261" s="300"/>
    </row>
    <row r="262" spans="1:4">
      <c r="A262" s="299">
        <v>5</v>
      </c>
      <c r="B262" s="300" t="s">
        <v>2375</v>
      </c>
      <c r="C262" s="300" t="s">
        <v>2376</v>
      </c>
      <c r="D262" s="300"/>
    </row>
    <row r="263" spans="1:4">
      <c r="A263" s="299">
        <v>5</v>
      </c>
      <c r="B263" s="303" t="s">
        <v>2377</v>
      </c>
      <c r="C263" s="303" t="s">
        <v>2378</v>
      </c>
    </row>
    <row r="264" spans="1:4">
      <c r="A264" s="299">
        <v>5</v>
      </c>
      <c r="B264" s="303" t="s">
        <v>1051</v>
      </c>
      <c r="C264" s="303" t="s">
        <v>1052</v>
      </c>
    </row>
    <row r="265" spans="1:4">
      <c r="A265" s="299">
        <v>5</v>
      </c>
      <c r="B265" s="303" t="s">
        <v>1053</v>
      </c>
      <c r="C265" s="303" t="s">
        <v>1054</v>
      </c>
    </row>
    <row r="266" spans="1:4">
      <c r="A266" s="299">
        <v>5</v>
      </c>
      <c r="B266" s="303" t="s">
        <v>2379</v>
      </c>
      <c r="C266" s="303" t="s">
        <v>2380</v>
      </c>
    </row>
    <row r="267" spans="1:4">
      <c r="A267" s="299">
        <v>5</v>
      </c>
      <c r="B267" s="303" t="s">
        <v>2381</v>
      </c>
      <c r="C267" s="303" t="s">
        <v>2382</v>
      </c>
    </row>
    <row r="268" spans="1:4">
      <c r="A268" s="299">
        <v>5</v>
      </c>
      <c r="B268" s="303" t="s">
        <v>2383</v>
      </c>
      <c r="C268" s="303" t="s">
        <v>2384</v>
      </c>
    </row>
    <row r="269" spans="1:4">
      <c r="A269" s="299">
        <v>5</v>
      </c>
      <c r="B269" s="303" t="s">
        <v>2385</v>
      </c>
      <c r="C269" s="303" t="s">
        <v>2386</v>
      </c>
    </row>
    <row r="270" spans="1:4">
      <c r="A270" s="299">
        <v>5</v>
      </c>
      <c r="B270" s="303" t="s">
        <v>2387</v>
      </c>
      <c r="C270" s="303" t="s">
        <v>2388</v>
      </c>
    </row>
    <row r="271" spans="1:4">
      <c r="A271" s="299">
        <v>5</v>
      </c>
      <c r="B271" s="303" t="s">
        <v>2389</v>
      </c>
      <c r="C271" s="303" t="s">
        <v>2390</v>
      </c>
    </row>
    <row r="272" spans="1:4">
      <c r="A272" s="299">
        <v>5</v>
      </c>
      <c r="B272" s="303" t="s">
        <v>1055</v>
      </c>
      <c r="C272" s="303" t="s">
        <v>1056</v>
      </c>
    </row>
    <row r="273" spans="1:3">
      <c r="A273" s="299">
        <v>5</v>
      </c>
      <c r="B273" s="303" t="s">
        <v>1057</v>
      </c>
      <c r="C273" s="303" t="s">
        <v>1058</v>
      </c>
    </row>
    <row r="274" spans="1:3">
      <c r="A274" s="299">
        <v>5</v>
      </c>
      <c r="B274" s="303" t="s">
        <v>2391</v>
      </c>
      <c r="C274" s="303" t="s">
        <v>2392</v>
      </c>
    </row>
    <row r="275" spans="1:3">
      <c r="A275" s="299">
        <v>5</v>
      </c>
      <c r="B275" s="303" t="s">
        <v>2393</v>
      </c>
      <c r="C275" s="303" t="s">
        <v>2394</v>
      </c>
    </row>
    <row r="276" spans="1:3">
      <c r="A276" s="299">
        <v>5</v>
      </c>
      <c r="B276" s="303" t="s">
        <v>2395</v>
      </c>
      <c r="C276" s="303" t="s">
        <v>2396</v>
      </c>
    </row>
    <row r="277" spans="1:3">
      <c r="A277" s="299">
        <v>5</v>
      </c>
      <c r="B277" s="303" t="s">
        <v>2397</v>
      </c>
      <c r="C277" s="303" t="s">
        <v>2398</v>
      </c>
    </row>
    <row r="278" spans="1:3">
      <c r="A278" s="299">
        <v>5</v>
      </c>
      <c r="B278" s="303" t="s">
        <v>2399</v>
      </c>
      <c r="C278" s="303" t="s">
        <v>2400</v>
      </c>
    </row>
    <row r="279" spans="1:3">
      <c r="A279" s="299">
        <v>5</v>
      </c>
      <c r="B279" s="303" t="s">
        <v>2401</v>
      </c>
      <c r="C279" s="303" t="s">
        <v>2402</v>
      </c>
    </row>
    <row r="280" spans="1:3">
      <c r="A280" s="299">
        <v>5</v>
      </c>
      <c r="B280" s="303" t="s">
        <v>1059</v>
      </c>
      <c r="C280" s="303" t="s">
        <v>1060</v>
      </c>
    </row>
    <row r="281" spans="1:3">
      <c r="A281" s="299">
        <v>5</v>
      </c>
      <c r="B281" s="303" t="s">
        <v>1061</v>
      </c>
      <c r="C281" s="303" t="s">
        <v>1062</v>
      </c>
    </row>
    <row r="282" spans="1:3">
      <c r="A282" s="299">
        <v>5</v>
      </c>
      <c r="B282" s="303" t="s">
        <v>2403</v>
      </c>
      <c r="C282" s="303" t="s">
        <v>2404</v>
      </c>
    </row>
    <row r="283" spans="1:3">
      <c r="A283" s="299">
        <v>5</v>
      </c>
      <c r="B283" s="303" t="s">
        <v>2405</v>
      </c>
      <c r="C283" s="303" t="s">
        <v>2406</v>
      </c>
    </row>
    <row r="284" spans="1:3">
      <c r="A284" s="299">
        <v>5</v>
      </c>
      <c r="B284" s="303" t="s">
        <v>2407</v>
      </c>
      <c r="C284" s="303" t="s">
        <v>2408</v>
      </c>
    </row>
    <row r="285" spans="1:3">
      <c r="A285" s="299">
        <v>5</v>
      </c>
      <c r="B285" s="303" t="s">
        <v>2409</v>
      </c>
      <c r="C285" s="303" t="s">
        <v>2410</v>
      </c>
    </row>
    <row r="286" spans="1:3">
      <c r="A286" s="299">
        <v>5</v>
      </c>
      <c r="B286" s="303" t="s">
        <v>2411</v>
      </c>
      <c r="C286" s="303" t="s">
        <v>2412</v>
      </c>
    </row>
    <row r="287" spans="1:3">
      <c r="A287" s="299">
        <v>5</v>
      </c>
      <c r="B287" s="303" t="s">
        <v>2413</v>
      </c>
      <c r="C287" s="303" t="s">
        <v>2414</v>
      </c>
    </row>
    <row r="288" spans="1:3">
      <c r="A288" s="299">
        <v>5</v>
      </c>
      <c r="B288" s="303" t="s">
        <v>1063</v>
      </c>
      <c r="C288" s="303" t="s">
        <v>1064</v>
      </c>
    </row>
    <row r="289" spans="1:3">
      <c r="A289" s="299">
        <v>5</v>
      </c>
      <c r="B289" s="303" t="s">
        <v>1065</v>
      </c>
      <c r="C289" s="303" t="s">
        <v>1066</v>
      </c>
    </row>
    <row r="290" spans="1:3">
      <c r="A290" s="299">
        <v>5</v>
      </c>
      <c r="B290" s="303" t="s">
        <v>2415</v>
      </c>
      <c r="C290" s="303" t="s">
        <v>2416</v>
      </c>
    </row>
    <row r="291" spans="1:3">
      <c r="A291" s="299">
        <v>5</v>
      </c>
      <c r="B291" s="303" t="s">
        <v>2417</v>
      </c>
      <c r="C291" s="303" t="s">
        <v>2418</v>
      </c>
    </row>
    <row r="292" spans="1:3">
      <c r="A292" s="299">
        <v>5</v>
      </c>
      <c r="B292" s="303" t="s">
        <v>2419</v>
      </c>
      <c r="C292" s="303" t="s">
        <v>2420</v>
      </c>
    </row>
    <row r="293" spans="1:3">
      <c r="A293" s="299">
        <v>5</v>
      </c>
      <c r="B293" s="303" t="s">
        <v>2421</v>
      </c>
      <c r="C293" s="303" t="s">
        <v>2422</v>
      </c>
    </row>
    <row r="294" spans="1:3">
      <c r="A294" s="299">
        <v>5</v>
      </c>
      <c r="B294" s="303" t="s">
        <v>2423</v>
      </c>
      <c r="C294" s="303" t="s">
        <v>2424</v>
      </c>
    </row>
    <row r="295" spans="1:3">
      <c r="A295" s="299">
        <v>5</v>
      </c>
      <c r="B295" s="303" t="s">
        <v>2425</v>
      </c>
      <c r="C295" s="303" t="s">
        <v>2426</v>
      </c>
    </row>
    <row r="296" spans="1:3">
      <c r="A296" s="299">
        <v>5</v>
      </c>
      <c r="B296" s="303" t="s">
        <v>1067</v>
      </c>
      <c r="C296" s="303" t="s">
        <v>1068</v>
      </c>
    </row>
    <row r="297" spans="1:3">
      <c r="A297" s="299">
        <v>5</v>
      </c>
      <c r="B297" s="303" t="s">
        <v>1069</v>
      </c>
      <c r="C297" s="303" t="s">
        <v>1070</v>
      </c>
    </row>
    <row r="298" spans="1:3">
      <c r="A298" s="299">
        <v>5</v>
      </c>
      <c r="B298" s="303" t="s">
        <v>2427</v>
      </c>
      <c r="C298" s="303" t="s">
        <v>2428</v>
      </c>
    </row>
    <row r="299" spans="1:3">
      <c r="A299" s="299">
        <v>5</v>
      </c>
      <c r="B299" s="303" t="s">
        <v>2429</v>
      </c>
      <c r="C299" s="303" t="s">
        <v>2430</v>
      </c>
    </row>
    <row r="300" spans="1:3">
      <c r="A300" s="299">
        <v>5</v>
      </c>
      <c r="B300" s="303" t="s">
        <v>2431</v>
      </c>
      <c r="C300" s="303" t="s">
        <v>2432</v>
      </c>
    </row>
    <row r="301" spans="1:3">
      <c r="A301" s="299">
        <v>5</v>
      </c>
      <c r="B301" s="303" t="s">
        <v>2433</v>
      </c>
      <c r="C301" s="303" t="s">
        <v>2434</v>
      </c>
    </row>
    <row r="302" spans="1:3">
      <c r="A302" s="299">
        <v>5</v>
      </c>
      <c r="B302" s="303" t="s">
        <v>2435</v>
      </c>
      <c r="C302" s="303" t="s">
        <v>2436</v>
      </c>
    </row>
    <row r="303" spans="1:3">
      <c r="A303" s="299">
        <v>5</v>
      </c>
      <c r="B303" s="303" t="s">
        <v>2437</v>
      </c>
      <c r="C303" s="303" t="s">
        <v>2438</v>
      </c>
    </row>
    <row r="304" spans="1:3">
      <c r="A304" s="299">
        <v>5</v>
      </c>
      <c r="B304" s="303" t="s">
        <v>1071</v>
      </c>
      <c r="C304" s="303" t="s">
        <v>1072</v>
      </c>
    </row>
    <row r="305" spans="1:3">
      <c r="A305" s="299">
        <v>5</v>
      </c>
      <c r="B305" s="303" t="s">
        <v>1073</v>
      </c>
      <c r="C305" s="303" t="s">
        <v>1074</v>
      </c>
    </row>
    <row r="306" spans="1:3">
      <c r="A306" s="299">
        <v>5</v>
      </c>
      <c r="B306" s="303" t="s">
        <v>2439</v>
      </c>
      <c r="C306" s="303" t="s">
        <v>2440</v>
      </c>
    </row>
    <row r="307" spans="1:3">
      <c r="A307" s="299">
        <v>5</v>
      </c>
      <c r="B307" s="303" t="s">
        <v>2441</v>
      </c>
      <c r="C307" s="303" t="s">
        <v>2442</v>
      </c>
    </row>
    <row r="308" spans="1:3">
      <c r="A308" s="299">
        <v>5</v>
      </c>
      <c r="B308" s="303" t="s">
        <v>2443</v>
      </c>
      <c r="C308" s="303" t="s">
        <v>2444</v>
      </c>
    </row>
    <row r="309" spans="1:3">
      <c r="A309" s="299">
        <v>5</v>
      </c>
      <c r="B309" s="303" t="s">
        <v>2445</v>
      </c>
      <c r="C309" s="303" t="s">
        <v>2446</v>
      </c>
    </row>
    <row r="310" spans="1:3">
      <c r="A310" s="299">
        <v>5</v>
      </c>
      <c r="B310" s="303" t="s">
        <v>2447</v>
      </c>
      <c r="C310" s="303" t="s">
        <v>2448</v>
      </c>
    </row>
    <row r="311" spans="1:3">
      <c r="A311" s="299">
        <v>5</v>
      </c>
      <c r="B311" s="303" t="s">
        <v>2449</v>
      </c>
      <c r="C311" s="303" t="s">
        <v>2450</v>
      </c>
    </row>
    <row r="312" spans="1:3">
      <c r="A312" s="299">
        <v>5</v>
      </c>
      <c r="B312" s="303" t="s">
        <v>1075</v>
      </c>
      <c r="C312" s="303" t="s">
        <v>1076</v>
      </c>
    </row>
    <row r="313" spans="1:3">
      <c r="A313" s="299">
        <v>5</v>
      </c>
      <c r="B313" s="303" t="s">
        <v>1077</v>
      </c>
      <c r="C313" s="303" t="s">
        <v>1078</v>
      </c>
    </row>
    <row r="314" spans="1:3">
      <c r="A314" s="299">
        <v>5</v>
      </c>
      <c r="B314" s="303" t="s">
        <v>2451</v>
      </c>
      <c r="C314" s="303" t="s">
        <v>2452</v>
      </c>
    </row>
    <row r="315" spans="1:3">
      <c r="A315" s="299">
        <v>5</v>
      </c>
      <c r="B315" s="303" t="s">
        <v>2453</v>
      </c>
      <c r="C315" s="303" t="s">
        <v>2454</v>
      </c>
    </row>
    <row r="316" spans="1:3">
      <c r="A316" s="299">
        <v>5</v>
      </c>
      <c r="B316" s="303" t="s">
        <v>2455</v>
      </c>
      <c r="C316" s="303" t="s">
        <v>2456</v>
      </c>
    </row>
    <row r="317" spans="1:3">
      <c r="A317" s="299">
        <v>5</v>
      </c>
      <c r="B317" s="303" t="s">
        <v>2457</v>
      </c>
      <c r="C317" s="303" t="s">
        <v>2458</v>
      </c>
    </row>
    <row r="318" spans="1:3">
      <c r="A318" s="299">
        <v>5</v>
      </c>
      <c r="B318" s="303" t="s">
        <v>2459</v>
      </c>
      <c r="C318" s="303" t="s">
        <v>2460</v>
      </c>
    </row>
    <row r="319" spans="1:3">
      <c r="A319" s="299">
        <v>5</v>
      </c>
      <c r="B319" s="303" t="s">
        <v>2461</v>
      </c>
      <c r="C319" s="303" t="s">
        <v>2462</v>
      </c>
    </row>
    <row r="320" spans="1:3">
      <c r="A320" s="299">
        <v>5</v>
      </c>
      <c r="B320" s="303" t="s">
        <v>1079</v>
      </c>
      <c r="C320" s="303" t="s">
        <v>1080</v>
      </c>
    </row>
    <row r="321" spans="1:3">
      <c r="A321" s="299">
        <v>5</v>
      </c>
      <c r="B321" s="303" t="s">
        <v>1081</v>
      </c>
      <c r="C321" s="303" t="s">
        <v>1082</v>
      </c>
    </row>
    <row r="322" spans="1:3">
      <c r="A322" s="299">
        <v>5</v>
      </c>
      <c r="B322" s="303" t="s">
        <v>2463</v>
      </c>
      <c r="C322" s="303" t="s">
        <v>2464</v>
      </c>
    </row>
    <row r="323" spans="1:3">
      <c r="A323" s="299">
        <v>5</v>
      </c>
      <c r="B323" s="303" t="s">
        <v>2465</v>
      </c>
      <c r="C323" s="303" t="s">
        <v>2466</v>
      </c>
    </row>
    <row r="324" spans="1:3">
      <c r="A324" s="299">
        <v>5</v>
      </c>
      <c r="B324" s="303" t="s">
        <v>2467</v>
      </c>
      <c r="C324" s="303" t="s">
        <v>2468</v>
      </c>
    </row>
    <row r="325" spans="1:3">
      <c r="A325" s="299">
        <v>5</v>
      </c>
      <c r="B325" s="303" t="s">
        <v>2469</v>
      </c>
      <c r="C325" s="303" t="s">
        <v>2470</v>
      </c>
    </row>
    <row r="326" spans="1:3">
      <c r="A326" s="299">
        <v>5</v>
      </c>
      <c r="B326" s="303" t="s">
        <v>2471</v>
      </c>
      <c r="C326" s="303" t="s">
        <v>2472</v>
      </c>
    </row>
    <row r="327" spans="1:3">
      <c r="A327" s="299">
        <v>5</v>
      </c>
      <c r="B327" s="303" t="s">
        <v>2473</v>
      </c>
      <c r="C327" s="303" t="s">
        <v>2474</v>
      </c>
    </row>
    <row r="328" spans="1:3">
      <c r="A328" s="299">
        <v>5</v>
      </c>
      <c r="B328" s="303" t="s">
        <v>1083</v>
      </c>
      <c r="C328" s="303" t="s">
        <v>1084</v>
      </c>
    </row>
    <row r="329" spans="1:3">
      <c r="A329" s="299">
        <v>5</v>
      </c>
      <c r="B329" s="303" t="s">
        <v>1085</v>
      </c>
      <c r="C329" s="303" t="s">
        <v>1086</v>
      </c>
    </row>
    <row r="330" spans="1:3">
      <c r="A330" s="299">
        <v>5</v>
      </c>
      <c r="B330" s="303" t="s">
        <v>2475</v>
      </c>
      <c r="C330" s="303" t="s">
        <v>2476</v>
      </c>
    </row>
    <row r="331" spans="1:3">
      <c r="A331" s="299">
        <v>5</v>
      </c>
      <c r="B331" s="303" t="s">
        <v>2477</v>
      </c>
      <c r="C331" s="303" t="s">
        <v>2478</v>
      </c>
    </row>
    <row r="332" spans="1:3">
      <c r="A332" s="299">
        <v>5</v>
      </c>
      <c r="B332" s="303" t="s">
        <v>2479</v>
      </c>
      <c r="C332" s="303" t="s">
        <v>2480</v>
      </c>
    </row>
    <row r="333" spans="1:3">
      <c r="A333" s="299">
        <v>5</v>
      </c>
      <c r="B333" s="303" t="s">
        <v>2481</v>
      </c>
      <c r="C333" s="303" t="s">
        <v>2482</v>
      </c>
    </row>
    <row r="334" spans="1:3">
      <c r="A334" s="299">
        <v>5</v>
      </c>
      <c r="B334" s="303" t="s">
        <v>2483</v>
      </c>
      <c r="C334" s="303" t="s">
        <v>2484</v>
      </c>
    </row>
    <row r="335" spans="1:3">
      <c r="A335" s="299">
        <v>5</v>
      </c>
      <c r="B335" s="303" t="s">
        <v>2485</v>
      </c>
      <c r="C335" s="303" t="s">
        <v>2486</v>
      </c>
    </row>
    <row r="336" spans="1:3">
      <c r="A336" s="299">
        <v>5</v>
      </c>
      <c r="B336" s="303" t="s">
        <v>1087</v>
      </c>
      <c r="C336" s="303" t="s">
        <v>1088</v>
      </c>
    </row>
    <row r="337" spans="1:3">
      <c r="A337" s="299">
        <v>5</v>
      </c>
      <c r="B337" s="303" t="s">
        <v>1089</v>
      </c>
      <c r="C337" s="303" t="s">
        <v>1090</v>
      </c>
    </row>
    <row r="338" spans="1:3">
      <c r="A338" s="299">
        <v>5</v>
      </c>
      <c r="B338" s="303" t="s">
        <v>2487</v>
      </c>
      <c r="C338" s="303" t="s">
        <v>2488</v>
      </c>
    </row>
    <row r="339" spans="1:3">
      <c r="A339" s="299">
        <v>5</v>
      </c>
      <c r="B339" s="303" t="s">
        <v>2489</v>
      </c>
      <c r="C339" s="303" t="s">
        <v>2490</v>
      </c>
    </row>
    <row r="340" spans="1:3">
      <c r="A340" s="299">
        <v>5</v>
      </c>
      <c r="B340" s="303" t="s">
        <v>2491</v>
      </c>
      <c r="C340" s="303" t="s">
        <v>2492</v>
      </c>
    </row>
    <row r="341" spans="1:3">
      <c r="A341" s="299">
        <v>5</v>
      </c>
      <c r="B341" s="303" t="s">
        <v>2493</v>
      </c>
      <c r="C341" s="303" t="s">
        <v>2494</v>
      </c>
    </row>
    <row r="342" spans="1:3">
      <c r="A342" s="299">
        <v>5</v>
      </c>
      <c r="B342" s="303" t="s">
        <v>2495</v>
      </c>
      <c r="C342" s="303" t="s">
        <v>2496</v>
      </c>
    </row>
    <row r="343" spans="1:3">
      <c r="A343" s="299">
        <v>5</v>
      </c>
      <c r="B343" s="303" t="s">
        <v>2497</v>
      </c>
      <c r="C343" s="303" t="s">
        <v>2498</v>
      </c>
    </row>
    <row r="344" spans="1:3">
      <c r="A344" s="299">
        <v>5</v>
      </c>
      <c r="B344" s="303" t="s">
        <v>1091</v>
      </c>
      <c r="C344" s="303" t="s">
        <v>1092</v>
      </c>
    </row>
    <row r="345" spans="1:3">
      <c r="A345" s="299">
        <v>5</v>
      </c>
      <c r="B345" s="303" t="s">
        <v>1093</v>
      </c>
      <c r="C345" s="303" t="s">
        <v>1094</v>
      </c>
    </row>
    <row r="346" spans="1:3">
      <c r="A346" s="299">
        <v>5</v>
      </c>
      <c r="B346" s="303" t="s">
        <v>2499</v>
      </c>
      <c r="C346" s="303" t="s">
        <v>2500</v>
      </c>
    </row>
    <row r="347" spans="1:3">
      <c r="A347" s="299">
        <v>5</v>
      </c>
      <c r="B347" s="303" t="s">
        <v>2501</v>
      </c>
      <c r="C347" s="303" t="s">
        <v>2502</v>
      </c>
    </row>
    <row r="348" spans="1:3">
      <c r="A348" s="299">
        <v>5</v>
      </c>
      <c r="B348" s="303" t="s">
        <v>2503</v>
      </c>
      <c r="C348" s="303" t="s">
        <v>2504</v>
      </c>
    </row>
    <row r="349" spans="1:3">
      <c r="A349" s="299">
        <v>5</v>
      </c>
      <c r="B349" s="303" t="s">
        <v>2505</v>
      </c>
      <c r="C349" s="303" t="s">
        <v>2506</v>
      </c>
    </row>
    <row r="350" spans="1:3">
      <c r="A350" s="299">
        <v>5</v>
      </c>
      <c r="B350" s="303" t="s">
        <v>2507</v>
      </c>
      <c r="C350" s="303" t="s">
        <v>2508</v>
      </c>
    </row>
    <row r="351" spans="1:3">
      <c r="A351" s="299">
        <v>5</v>
      </c>
      <c r="B351" s="303" t="s">
        <v>2509</v>
      </c>
      <c r="C351" s="303" t="s">
        <v>2510</v>
      </c>
    </row>
    <row r="352" spans="1:3">
      <c r="A352" s="299">
        <v>5</v>
      </c>
      <c r="B352" s="303" t="s">
        <v>1095</v>
      </c>
      <c r="C352" s="303" t="s">
        <v>1096</v>
      </c>
    </row>
    <row r="353" spans="1:3">
      <c r="A353" s="299">
        <v>5</v>
      </c>
      <c r="B353" s="303" t="s">
        <v>1097</v>
      </c>
      <c r="C353" s="303" t="s">
        <v>1098</v>
      </c>
    </row>
    <row r="354" spans="1:3">
      <c r="A354" s="299">
        <v>5</v>
      </c>
      <c r="B354" s="303" t="s">
        <v>2511</v>
      </c>
      <c r="C354" s="303" t="s">
        <v>2512</v>
      </c>
    </row>
    <row r="355" spans="1:3">
      <c r="A355" s="299">
        <v>5</v>
      </c>
      <c r="B355" s="303" t="s">
        <v>2513</v>
      </c>
      <c r="C355" s="303" t="s">
        <v>2514</v>
      </c>
    </row>
    <row r="356" spans="1:3">
      <c r="A356" s="299">
        <v>5</v>
      </c>
      <c r="B356" s="303" t="s">
        <v>2515</v>
      </c>
      <c r="C356" s="303" t="s">
        <v>2516</v>
      </c>
    </row>
    <row r="357" spans="1:3">
      <c r="A357" s="299">
        <v>5</v>
      </c>
      <c r="B357" s="303" t="s">
        <v>2517</v>
      </c>
      <c r="C357" s="303" t="s">
        <v>2518</v>
      </c>
    </row>
    <row r="358" spans="1:3">
      <c r="A358" s="299">
        <v>5</v>
      </c>
      <c r="B358" s="303" t="s">
        <v>2519</v>
      </c>
      <c r="C358" s="303" t="s">
        <v>2520</v>
      </c>
    </row>
    <row r="359" spans="1:3">
      <c r="A359" s="299">
        <v>5</v>
      </c>
      <c r="B359" s="303" t="s">
        <v>2521</v>
      </c>
      <c r="C359" s="303" t="s">
        <v>2522</v>
      </c>
    </row>
    <row r="360" spans="1:3">
      <c r="A360" s="299">
        <v>5</v>
      </c>
      <c r="B360" s="303" t="s">
        <v>1099</v>
      </c>
      <c r="C360" s="303" t="s">
        <v>1100</v>
      </c>
    </row>
    <row r="361" spans="1:3">
      <c r="A361" s="299">
        <v>5</v>
      </c>
      <c r="B361" s="303" t="s">
        <v>1101</v>
      </c>
      <c r="C361" s="303" t="s">
        <v>1102</v>
      </c>
    </row>
    <row r="362" spans="1:3">
      <c r="A362" s="299">
        <v>5</v>
      </c>
      <c r="B362" s="303" t="s">
        <v>2523</v>
      </c>
      <c r="C362" s="303" t="s">
        <v>2524</v>
      </c>
    </row>
    <row r="363" spans="1:3">
      <c r="A363" s="299">
        <v>5</v>
      </c>
      <c r="B363" s="303" t="s">
        <v>2525</v>
      </c>
      <c r="C363" s="303" t="s">
        <v>2526</v>
      </c>
    </row>
    <row r="364" spans="1:3">
      <c r="A364" s="299">
        <v>5</v>
      </c>
      <c r="B364" s="303" t="s">
        <v>2527</v>
      </c>
      <c r="C364" s="303" t="s">
        <v>2528</v>
      </c>
    </row>
    <row r="365" spans="1:3">
      <c r="A365" s="299">
        <v>5</v>
      </c>
      <c r="B365" s="303" t="s">
        <v>2529</v>
      </c>
      <c r="C365" s="303" t="s">
        <v>2530</v>
      </c>
    </row>
    <row r="366" spans="1:3">
      <c r="A366" s="299">
        <v>5</v>
      </c>
      <c r="B366" s="303" t="s">
        <v>2531</v>
      </c>
      <c r="C366" s="303" t="s">
        <v>2532</v>
      </c>
    </row>
    <row r="367" spans="1:3">
      <c r="A367" s="299">
        <v>5</v>
      </c>
      <c r="B367" s="303" t="s">
        <v>2533</v>
      </c>
      <c r="C367" s="303" t="s">
        <v>2534</v>
      </c>
    </row>
    <row r="368" spans="1:3">
      <c r="A368" s="299">
        <v>5</v>
      </c>
      <c r="B368" s="303" t="s">
        <v>1103</v>
      </c>
      <c r="C368" s="303" t="s">
        <v>1104</v>
      </c>
    </row>
    <row r="369" spans="1:3">
      <c r="A369" s="299">
        <v>5</v>
      </c>
      <c r="B369" s="303" t="s">
        <v>1105</v>
      </c>
      <c r="C369" s="303" t="s">
        <v>1106</v>
      </c>
    </row>
    <row r="370" spans="1:3">
      <c r="A370" s="299">
        <v>5</v>
      </c>
      <c r="B370" s="303" t="s">
        <v>2535</v>
      </c>
      <c r="C370" s="303" t="s">
        <v>2536</v>
      </c>
    </row>
    <row r="371" spans="1:3">
      <c r="A371" s="299">
        <v>5</v>
      </c>
      <c r="B371" s="303" t="s">
        <v>2537</v>
      </c>
      <c r="C371" s="303" t="s">
        <v>2538</v>
      </c>
    </row>
    <row r="372" spans="1:3">
      <c r="A372" s="299">
        <v>5</v>
      </c>
      <c r="B372" s="303" t="s">
        <v>2539</v>
      </c>
      <c r="C372" s="303" t="s">
        <v>2540</v>
      </c>
    </row>
    <row r="373" spans="1:3">
      <c r="A373" s="299">
        <v>5</v>
      </c>
      <c r="B373" s="303" t="s">
        <v>2541</v>
      </c>
      <c r="C373" s="303" t="s">
        <v>2542</v>
      </c>
    </row>
    <row r="374" spans="1:3">
      <c r="A374" s="299">
        <v>5</v>
      </c>
      <c r="B374" s="303" t="s">
        <v>2543</v>
      </c>
      <c r="C374" s="303" t="s">
        <v>2544</v>
      </c>
    </row>
    <row r="375" spans="1:3">
      <c r="A375" s="299">
        <v>5</v>
      </c>
      <c r="B375" s="303" t="s">
        <v>2545</v>
      </c>
      <c r="C375" s="303" t="s">
        <v>2546</v>
      </c>
    </row>
    <row r="376" spans="1:3">
      <c r="A376" s="299">
        <v>5</v>
      </c>
      <c r="B376" s="303" t="s">
        <v>1107</v>
      </c>
      <c r="C376" s="303" t="s">
        <v>1108</v>
      </c>
    </row>
    <row r="377" spans="1:3">
      <c r="A377" s="299">
        <v>5</v>
      </c>
      <c r="B377" s="303" t="s">
        <v>1109</v>
      </c>
      <c r="C377" s="303" t="s">
        <v>1110</v>
      </c>
    </row>
    <row r="378" spans="1:3">
      <c r="A378" s="299">
        <v>5</v>
      </c>
      <c r="B378" s="303" t="s">
        <v>2547</v>
      </c>
      <c r="C378" s="303" t="s">
        <v>2548</v>
      </c>
    </row>
    <row r="379" spans="1:3">
      <c r="A379" s="299">
        <v>5</v>
      </c>
      <c r="B379" s="303" t="s">
        <v>2549</v>
      </c>
      <c r="C379" s="303" t="s">
        <v>2550</v>
      </c>
    </row>
    <row r="380" spans="1:3">
      <c r="A380" s="299">
        <v>5</v>
      </c>
      <c r="B380" s="303" t="s">
        <v>2551</v>
      </c>
      <c r="C380" s="303" t="s">
        <v>2552</v>
      </c>
    </row>
    <row r="381" spans="1:3">
      <c r="A381" s="299">
        <v>5</v>
      </c>
      <c r="B381" s="303" t="s">
        <v>2553</v>
      </c>
      <c r="C381" s="303" t="s">
        <v>2554</v>
      </c>
    </row>
    <row r="382" spans="1:3">
      <c r="A382" s="299">
        <v>5</v>
      </c>
      <c r="B382" s="303" t="s">
        <v>2555</v>
      </c>
      <c r="C382" s="303" t="s">
        <v>2556</v>
      </c>
    </row>
    <row r="383" spans="1:3">
      <c r="A383" s="299">
        <v>5</v>
      </c>
      <c r="B383" s="303" t="s">
        <v>2557</v>
      </c>
      <c r="C383" s="303" t="s">
        <v>2558</v>
      </c>
    </row>
    <row r="384" spans="1:3">
      <c r="A384" s="299">
        <v>5</v>
      </c>
      <c r="B384" s="303" t="s">
        <v>1111</v>
      </c>
      <c r="C384" s="303" t="s">
        <v>1112</v>
      </c>
    </row>
    <row r="385" spans="1:3">
      <c r="A385" s="299">
        <v>5</v>
      </c>
      <c r="B385" s="303" t="s">
        <v>1113</v>
      </c>
      <c r="C385" s="303" t="s">
        <v>1114</v>
      </c>
    </row>
    <row r="386" spans="1:3">
      <c r="A386" s="299">
        <v>5</v>
      </c>
      <c r="B386" s="303" t="s">
        <v>2559</v>
      </c>
      <c r="C386" s="303" t="s">
        <v>2560</v>
      </c>
    </row>
    <row r="387" spans="1:3">
      <c r="A387" s="299">
        <v>5</v>
      </c>
      <c r="B387" s="303" t="s">
        <v>2561</v>
      </c>
      <c r="C387" s="303" t="s">
        <v>2562</v>
      </c>
    </row>
    <row r="388" spans="1:3">
      <c r="A388" s="299">
        <v>5</v>
      </c>
      <c r="B388" s="303" t="s">
        <v>2563</v>
      </c>
      <c r="C388" s="303" t="s">
        <v>2564</v>
      </c>
    </row>
    <row r="389" spans="1:3">
      <c r="A389" s="299">
        <v>5</v>
      </c>
      <c r="B389" s="303" t="s">
        <v>2565</v>
      </c>
      <c r="C389" s="303" t="s">
        <v>2566</v>
      </c>
    </row>
    <row r="390" spans="1:3">
      <c r="A390" s="299">
        <v>5</v>
      </c>
      <c r="B390" s="303" t="s">
        <v>2567</v>
      </c>
      <c r="C390" s="303" t="s">
        <v>2568</v>
      </c>
    </row>
    <row r="391" spans="1:3">
      <c r="A391" s="299">
        <v>5</v>
      </c>
      <c r="B391" s="303" t="s">
        <v>2569</v>
      </c>
      <c r="C391" s="303" t="s">
        <v>2570</v>
      </c>
    </row>
    <row r="392" spans="1:3">
      <c r="A392" s="299">
        <v>5</v>
      </c>
      <c r="B392" s="303" t="s">
        <v>1115</v>
      </c>
      <c r="C392" s="303" t="s">
        <v>1116</v>
      </c>
    </row>
    <row r="393" spans="1:3">
      <c r="A393" s="299">
        <v>5</v>
      </c>
      <c r="B393" s="303" t="s">
        <v>1117</v>
      </c>
      <c r="C393" s="303" t="s">
        <v>1118</v>
      </c>
    </row>
    <row r="394" spans="1:3">
      <c r="A394" s="299">
        <v>5</v>
      </c>
      <c r="B394" s="303" t="s">
        <v>2571</v>
      </c>
      <c r="C394" s="303" t="s">
        <v>2572</v>
      </c>
    </row>
    <row r="395" spans="1:3">
      <c r="A395" s="299">
        <v>5</v>
      </c>
      <c r="B395" s="303" t="s">
        <v>2573</v>
      </c>
      <c r="C395" s="303" t="s">
        <v>2574</v>
      </c>
    </row>
    <row r="396" spans="1:3">
      <c r="A396" s="299">
        <v>5</v>
      </c>
      <c r="B396" s="303" t="s">
        <v>2575</v>
      </c>
      <c r="C396" s="303" t="s">
        <v>2576</v>
      </c>
    </row>
    <row r="397" spans="1:3">
      <c r="A397" s="299">
        <v>5</v>
      </c>
      <c r="B397" s="303" t="s">
        <v>2577</v>
      </c>
      <c r="C397" s="303" t="s">
        <v>2578</v>
      </c>
    </row>
    <row r="398" spans="1:3">
      <c r="A398" s="299">
        <v>5</v>
      </c>
      <c r="B398" s="303" t="s">
        <v>2579</v>
      </c>
      <c r="C398" s="303" t="s">
        <v>2580</v>
      </c>
    </row>
    <row r="399" spans="1:3">
      <c r="A399" s="299">
        <v>5</v>
      </c>
      <c r="B399" s="303" t="s">
        <v>2581</v>
      </c>
      <c r="C399" s="303" t="s">
        <v>2582</v>
      </c>
    </row>
    <row r="400" spans="1:3">
      <c r="A400" s="299">
        <v>5</v>
      </c>
      <c r="B400" s="303" t="s">
        <v>1119</v>
      </c>
      <c r="C400" s="303" t="s">
        <v>1120</v>
      </c>
    </row>
    <row r="401" spans="1:3">
      <c r="A401" s="299">
        <v>5</v>
      </c>
      <c r="B401" s="303" t="s">
        <v>1121</v>
      </c>
      <c r="C401" s="303" t="s">
        <v>1122</v>
      </c>
    </row>
    <row r="402" spans="1:3">
      <c r="A402" s="299">
        <v>5</v>
      </c>
      <c r="B402" s="303" t="s">
        <v>2583</v>
      </c>
      <c r="C402" s="303" t="s">
        <v>2584</v>
      </c>
    </row>
    <row r="403" spans="1:3">
      <c r="A403" s="299">
        <v>5</v>
      </c>
      <c r="B403" s="303" t="s">
        <v>2585</v>
      </c>
      <c r="C403" s="303" t="s">
        <v>2586</v>
      </c>
    </row>
    <row r="404" spans="1:3">
      <c r="A404" s="299">
        <v>5</v>
      </c>
      <c r="B404" s="303" t="s">
        <v>2587</v>
      </c>
      <c r="C404" s="303" t="s">
        <v>2588</v>
      </c>
    </row>
    <row r="405" spans="1:3">
      <c r="A405" s="299">
        <v>5</v>
      </c>
      <c r="B405" s="303" t="s">
        <v>2589</v>
      </c>
      <c r="C405" s="303" t="s">
        <v>2590</v>
      </c>
    </row>
    <row r="406" spans="1:3">
      <c r="A406" s="299">
        <v>5</v>
      </c>
      <c r="B406" s="303" t="s">
        <v>2591</v>
      </c>
      <c r="C406" s="303" t="s">
        <v>2592</v>
      </c>
    </row>
    <row r="407" spans="1:3">
      <c r="A407" s="299">
        <v>5</v>
      </c>
      <c r="B407" s="303" t="s">
        <v>2593</v>
      </c>
      <c r="C407" s="303" t="s">
        <v>2594</v>
      </c>
    </row>
    <row r="408" spans="1:3">
      <c r="A408" s="299">
        <v>5</v>
      </c>
      <c r="B408" s="303" t="s">
        <v>1123</v>
      </c>
      <c r="C408" s="303" t="s">
        <v>1124</v>
      </c>
    </row>
    <row r="409" spans="1:3">
      <c r="A409" s="299">
        <v>5</v>
      </c>
      <c r="B409" s="303" t="s">
        <v>1125</v>
      </c>
      <c r="C409" s="303" t="s">
        <v>1126</v>
      </c>
    </row>
    <row r="410" spans="1:3">
      <c r="A410" s="299">
        <v>5</v>
      </c>
      <c r="B410" s="303" t="s">
        <v>2595</v>
      </c>
      <c r="C410" s="303" t="s">
        <v>2596</v>
      </c>
    </row>
    <row r="411" spans="1:3">
      <c r="A411" s="299">
        <v>5</v>
      </c>
      <c r="B411" s="303" t="s">
        <v>2597</v>
      </c>
      <c r="C411" s="303" t="s">
        <v>2598</v>
      </c>
    </row>
    <row r="412" spans="1:3">
      <c r="A412" s="299">
        <v>5</v>
      </c>
      <c r="B412" s="303" t="s">
        <v>2599</v>
      </c>
      <c r="C412" s="303" t="s">
        <v>2600</v>
      </c>
    </row>
    <row r="413" spans="1:3">
      <c r="A413" s="299">
        <v>5</v>
      </c>
      <c r="B413" s="303" t="s">
        <v>2601</v>
      </c>
      <c r="C413" s="303" t="s">
        <v>2602</v>
      </c>
    </row>
    <row r="414" spans="1:3">
      <c r="A414" s="299">
        <v>5</v>
      </c>
      <c r="B414" s="303" t="s">
        <v>2603</v>
      </c>
      <c r="C414" s="303" t="s">
        <v>2604</v>
      </c>
    </row>
    <row r="415" spans="1:3">
      <c r="A415" s="299">
        <v>5</v>
      </c>
      <c r="B415" s="303" t="s">
        <v>2605</v>
      </c>
      <c r="C415" s="303" t="s">
        <v>2606</v>
      </c>
    </row>
    <row r="416" spans="1:3">
      <c r="A416" s="299">
        <v>5</v>
      </c>
      <c r="B416" s="303" t="s">
        <v>1127</v>
      </c>
      <c r="C416" s="303" t="s">
        <v>1128</v>
      </c>
    </row>
    <row r="417" spans="1:3">
      <c r="A417" s="299">
        <v>5</v>
      </c>
      <c r="B417" s="303" t="s">
        <v>1129</v>
      </c>
      <c r="C417" s="303" t="s">
        <v>1130</v>
      </c>
    </row>
    <row r="418" spans="1:3">
      <c r="A418" s="299">
        <v>5</v>
      </c>
      <c r="B418" s="303" t="s">
        <v>2607</v>
      </c>
      <c r="C418" s="303" t="s">
        <v>2608</v>
      </c>
    </row>
    <row r="419" spans="1:3">
      <c r="A419" s="299">
        <v>5</v>
      </c>
      <c r="B419" s="303" t="s">
        <v>2609</v>
      </c>
      <c r="C419" s="303" t="s">
        <v>2610</v>
      </c>
    </row>
    <row r="420" spans="1:3">
      <c r="A420" s="299">
        <v>5</v>
      </c>
      <c r="B420" s="303" t="s">
        <v>2611</v>
      </c>
      <c r="C420" s="303" t="s">
        <v>2612</v>
      </c>
    </row>
    <row r="421" spans="1:3">
      <c r="A421" s="299">
        <v>5</v>
      </c>
      <c r="B421" s="303" t="s">
        <v>2613</v>
      </c>
      <c r="C421" s="303" t="s">
        <v>2614</v>
      </c>
    </row>
    <row r="422" spans="1:3">
      <c r="A422" s="299">
        <v>5</v>
      </c>
      <c r="B422" s="303" t="s">
        <v>2615</v>
      </c>
      <c r="C422" s="303" t="s">
        <v>2616</v>
      </c>
    </row>
    <row r="423" spans="1:3">
      <c r="A423" s="299">
        <v>5</v>
      </c>
      <c r="B423" s="303" t="s">
        <v>2617</v>
      </c>
      <c r="C423" s="303" t="s">
        <v>2618</v>
      </c>
    </row>
    <row r="424" spans="1:3">
      <c r="A424" s="299">
        <v>5</v>
      </c>
      <c r="B424" s="303" t="s">
        <v>1131</v>
      </c>
      <c r="C424" s="303" t="s">
        <v>1132</v>
      </c>
    </row>
    <row r="425" spans="1:3">
      <c r="A425" s="299">
        <v>5</v>
      </c>
      <c r="B425" s="303" t="s">
        <v>1133</v>
      </c>
      <c r="C425" s="303" t="s">
        <v>1134</v>
      </c>
    </row>
    <row r="426" spans="1:3">
      <c r="A426" s="299">
        <v>5</v>
      </c>
      <c r="B426" s="303" t="s">
        <v>2619</v>
      </c>
      <c r="C426" s="303" t="s">
        <v>2620</v>
      </c>
    </row>
    <row r="427" spans="1:3">
      <c r="A427" s="299">
        <v>5</v>
      </c>
      <c r="B427" s="303" t="s">
        <v>2621</v>
      </c>
      <c r="C427" s="303" t="s">
        <v>2622</v>
      </c>
    </row>
    <row r="428" spans="1:3">
      <c r="A428" s="299">
        <v>5</v>
      </c>
      <c r="B428" s="303" t="s">
        <v>2623</v>
      </c>
      <c r="C428" s="303" t="s">
        <v>2624</v>
      </c>
    </row>
    <row r="429" spans="1:3">
      <c r="A429" s="299">
        <v>5</v>
      </c>
      <c r="B429" s="303" t="s">
        <v>2625</v>
      </c>
      <c r="C429" s="303" t="s">
        <v>2626</v>
      </c>
    </row>
    <row r="430" spans="1:3">
      <c r="A430" s="299">
        <v>5</v>
      </c>
      <c r="B430" s="303" t="s">
        <v>2627</v>
      </c>
      <c r="C430" s="303" t="s">
        <v>2628</v>
      </c>
    </row>
    <row r="431" spans="1:3">
      <c r="A431" s="299">
        <v>5</v>
      </c>
      <c r="B431" s="303" t="s">
        <v>2629</v>
      </c>
      <c r="C431" s="303" t="s">
        <v>2630</v>
      </c>
    </row>
    <row r="432" spans="1:3">
      <c r="A432" s="299">
        <v>5</v>
      </c>
      <c r="B432" s="303" t="s">
        <v>1135</v>
      </c>
      <c r="C432" s="303" t="s">
        <v>1136</v>
      </c>
    </row>
    <row r="433" spans="1:3">
      <c r="A433" s="299">
        <v>5</v>
      </c>
      <c r="B433" s="303" t="s">
        <v>1137</v>
      </c>
      <c r="C433" s="303" t="s">
        <v>1138</v>
      </c>
    </row>
    <row r="434" spans="1:3">
      <c r="A434" s="299">
        <v>5</v>
      </c>
      <c r="B434" s="303" t="s">
        <v>2631</v>
      </c>
      <c r="C434" s="303" t="s">
        <v>2632</v>
      </c>
    </row>
    <row r="435" spans="1:3">
      <c r="A435" s="299">
        <v>5</v>
      </c>
      <c r="B435" s="303" t="s">
        <v>2633</v>
      </c>
      <c r="C435" s="303" t="s">
        <v>2634</v>
      </c>
    </row>
    <row r="436" spans="1:3">
      <c r="A436" s="299">
        <v>5</v>
      </c>
      <c r="B436" s="303" t="s">
        <v>2635</v>
      </c>
      <c r="C436" s="303" t="s">
        <v>2636</v>
      </c>
    </row>
    <row r="437" spans="1:3">
      <c r="A437" s="299">
        <v>5</v>
      </c>
      <c r="B437" s="303" t="s">
        <v>2637</v>
      </c>
      <c r="C437" s="303" t="s">
        <v>2638</v>
      </c>
    </row>
    <row r="438" spans="1:3">
      <c r="A438" s="299">
        <v>5</v>
      </c>
      <c r="B438" s="303" t="s">
        <v>2639</v>
      </c>
      <c r="C438" s="303" t="s">
        <v>2640</v>
      </c>
    </row>
    <row r="439" spans="1:3">
      <c r="A439" s="299">
        <v>5</v>
      </c>
      <c r="B439" s="303" t="s">
        <v>2641</v>
      </c>
      <c r="C439" s="303" t="s">
        <v>2642</v>
      </c>
    </row>
    <row r="440" spans="1:3">
      <c r="A440" s="299">
        <v>5</v>
      </c>
      <c r="B440" s="303" t="s">
        <v>1139</v>
      </c>
      <c r="C440" s="303" t="s">
        <v>1140</v>
      </c>
    </row>
    <row r="441" spans="1:3">
      <c r="A441" s="299">
        <v>5</v>
      </c>
      <c r="B441" s="303" t="s">
        <v>1141</v>
      </c>
      <c r="C441" s="303" t="s">
        <v>1142</v>
      </c>
    </row>
    <row r="442" spans="1:3">
      <c r="A442" s="299">
        <v>5</v>
      </c>
      <c r="B442" s="303" t="s">
        <v>2643</v>
      </c>
      <c r="C442" s="303" t="s">
        <v>2644</v>
      </c>
    </row>
    <row r="443" spans="1:3">
      <c r="A443" s="299">
        <v>5</v>
      </c>
      <c r="B443" s="303" t="s">
        <v>2645</v>
      </c>
      <c r="C443" s="303" t="s">
        <v>2646</v>
      </c>
    </row>
    <row r="444" spans="1:3">
      <c r="A444" s="299">
        <v>5</v>
      </c>
      <c r="B444" s="303" t="s">
        <v>2647</v>
      </c>
      <c r="C444" s="303" t="s">
        <v>2648</v>
      </c>
    </row>
    <row r="445" spans="1:3">
      <c r="A445" s="299">
        <v>5</v>
      </c>
      <c r="B445" s="303" t="s">
        <v>2649</v>
      </c>
      <c r="C445" s="303" t="s">
        <v>2650</v>
      </c>
    </row>
    <row r="446" spans="1:3">
      <c r="A446" s="299">
        <v>5</v>
      </c>
      <c r="B446" s="303" t="s">
        <v>2651</v>
      </c>
      <c r="C446" s="303" t="s">
        <v>2652</v>
      </c>
    </row>
    <row r="447" spans="1:3">
      <c r="A447" s="299">
        <v>5</v>
      </c>
      <c r="B447" s="303" t="s">
        <v>2653</v>
      </c>
      <c r="C447" s="303" t="s">
        <v>2654</v>
      </c>
    </row>
    <row r="448" spans="1:3">
      <c r="A448" s="299">
        <v>5</v>
      </c>
      <c r="B448" s="303" t="s">
        <v>1143</v>
      </c>
      <c r="C448" s="303" t="s">
        <v>1144</v>
      </c>
    </row>
    <row r="449" spans="1:4">
      <c r="A449" s="299">
        <v>5</v>
      </c>
      <c r="B449" s="303" t="s">
        <v>1145</v>
      </c>
      <c r="C449" s="303" t="s">
        <v>1146</v>
      </c>
    </row>
    <row r="450" spans="1:4">
      <c r="A450" s="299">
        <v>5</v>
      </c>
      <c r="B450" s="303" t="s">
        <v>2655</v>
      </c>
      <c r="C450" s="303" t="s">
        <v>2656</v>
      </c>
    </row>
    <row r="451" spans="1:4">
      <c r="A451" s="299">
        <v>5</v>
      </c>
      <c r="B451" s="303" t="s">
        <v>2657</v>
      </c>
      <c r="C451" s="303" t="s">
        <v>2658</v>
      </c>
    </row>
    <row r="452" spans="1:4">
      <c r="A452" s="299">
        <v>5</v>
      </c>
      <c r="B452" s="303" t="s">
        <v>2659</v>
      </c>
      <c r="C452" s="303" t="s">
        <v>2660</v>
      </c>
    </row>
    <row r="453" spans="1:4">
      <c r="A453" s="299">
        <v>5</v>
      </c>
      <c r="B453" s="303" t="s">
        <v>2661</v>
      </c>
      <c r="C453" s="303" t="s">
        <v>2662</v>
      </c>
    </row>
    <row r="454" spans="1:4">
      <c r="A454" s="299">
        <v>5</v>
      </c>
      <c r="B454" s="303" t="s">
        <v>2663</v>
      </c>
      <c r="C454" s="303" t="s">
        <v>2664</v>
      </c>
    </row>
    <row r="455" spans="1:4">
      <c r="A455" s="299">
        <v>5</v>
      </c>
      <c r="B455" s="303" t="s">
        <v>2665</v>
      </c>
      <c r="C455" s="303" t="s">
        <v>2666</v>
      </c>
    </row>
    <row r="456" spans="1:4">
      <c r="A456" s="299">
        <v>5</v>
      </c>
      <c r="B456" s="303" t="s">
        <v>1147</v>
      </c>
      <c r="C456" s="303" t="s">
        <v>1148</v>
      </c>
    </row>
    <row r="457" spans="1:4">
      <c r="A457" s="299">
        <v>5</v>
      </c>
      <c r="B457" s="303" t="s">
        <v>1149</v>
      </c>
      <c r="C457" s="303" t="s">
        <v>1150</v>
      </c>
    </row>
    <row r="458" spans="1:4">
      <c r="A458" s="299">
        <v>5</v>
      </c>
      <c r="B458" s="303" t="s">
        <v>2667</v>
      </c>
      <c r="C458" s="303" t="s">
        <v>2668</v>
      </c>
    </row>
    <row r="459" spans="1:4">
      <c r="A459" s="299">
        <v>5</v>
      </c>
      <c r="B459" s="303" t="s">
        <v>2669</v>
      </c>
      <c r="C459" s="303" t="s">
        <v>2670</v>
      </c>
    </row>
    <row r="460" spans="1:4">
      <c r="A460" s="299">
        <v>5</v>
      </c>
      <c r="B460" s="303" t="s">
        <v>2671</v>
      </c>
      <c r="C460" s="303" t="s">
        <v>2672</v>
      </c>
    </row>
    <row r="461" spans="1:4">
      <c r="A461" s="299">
        <v>5</v>
      </c>
      <c r="B461" s="303" t="s">
        <v>2673</v>
      </c>
      <c r="C461" s="303" t="s">
        <v>2674</v>
      </c>
    </row>
    <row r="462" spans="1:4">
      <c r="A462" s="299">
        <v>5</v>
      </c>
      <c r="B462" s="303" t="s">
        <v>2675</v>
      </c>
      <c r="C462" s="303" t="s">
        <v>2676</v>
      </c>
    </row>
    <row r="463" spans="1:4">
      <c r="A463" s="299">
        <v>5</v>
      </c>
      <c r="B463" s="303" t="s">
        <v>2677</v>
      </c>
      <c r="C463" s="303" t="s">
        <v>2678</v>
      </c>
    </row>
    <row r="464" spans="1:4">
      <c r="A464" s="299">
        <v>5</v>
      </c>
      <c r="B464" s="303" t="s">
        <v>228</v>
      </c>
      <c r="C464" s="303" t="s">
        <v>1151</v>
      </c>
      <c r="D464" s="303" t="s">
        <v>818</v>
      </c>
    </row>
    <row r="465" spans="1:4">
      <c r="A465" s="299">
        <v>5</v>
      </c>
      <c r="B465" s="303" t="s">
        <v>1152</v>
      </c>
      <c r="C465" s="303" t="s">
        <v>1153</v>
      </c>
      <c r="D465" s="303" t="s">
        <v>1154</v>
      </c>
    </row>
    <row r="466" spans="1:4">
      <c r="A466" s="299">
        <v>5</v>
      </c>
      <c r="B466" s="303" t="s">
        <v>229</v>
      </c>
      <c r="C466" s="303" t="s">
        <v>1155</v>
      </c>
      <c r="D466" s="303" t="s">
        <v>818</v>
      </c>
    </row>
    <row r="467" spans="1:4">
      <c r="A467" s="299">
        <v>5</v>
      </c>
      <c r="B467" s="303" t="s">
        <v>1156</v>
      </c>
      <c r="C467" s="303" t="s">
        <v>1157</v>
      </c>
    </row>
    <row r="468" spans="1:4">
      <c r="A468" s="299">
        <v>5</v>
      </c>
      <c r="B468" s="303" t="s">
        <v>1158</v>
      </c>
      <c r="C468" s="303" t="s">
        <v>1159</v>
      </c>
      <c r="D468" s="303" t="s">
        <v>818</v>
      </c>
    </row>
    <row r="469" spans="1:4">
      <c r="A469" s="299">
        <v>5</v>
      </c>
      <c r="B469" s="303" t="s">
        <v>1160</v>
      </c>
      <c r="C469" s="303" t="s">
        <v>1161</v>
      </c>
    </row>
    <row r="470" spans="1:4">
      <c r="A470" s="299">
        <v>5</v>
      </c>
      <c r="B470" s="303" t="s">
        <v>1162</v>
      </c>
      <c r="C470" s="303" t="s">
        <v>1163</v>
      </c>
    </row>
    <row r="471" spans="1:4">
      <c r="A471" s="299">
        <v>5</v>
      </c>
      <c r="B471" s="303" t="s">
        <v>1164</v>
      </c>
      <c r="C471" s="303" t="s">
        <v>1165</v>
      </c>
    </row>
    <row r="472" spans="1:4">
      <c r="A472" s="299">
        <v>5</v>
      </c>
      <c r="B472" s="303" t="s">
        <v>1166</v>
      </c>
      <c r="C472" s="303" t="s">
        <v>1167</v>
      </c>
      <c r="D472" s="303" t="s">
        <v>818</v>
      </c>
    </row>
    <row r="473" spans="1:4">
      <c r="A473" s="299">
        <v>5</v>
      </c>
      <c r="B473" s="303" t="s">
        <v>1168</v>
      </c>
      <c r="C473" s="303" t="s">
        <v>1169</v>
      </c>
    </row>
    <row r="474" spans="1:4">
      <c r="A474" s="299">
        <v>5</v>
      </c>
      <c r="B474" s="303" t="s">
        <v>230</v>
      </c>
      <c r="C474" s="303" t="s">
        <v>402</v>
      </c>
      <c r="D474" s="303" t="s">
        <v>401</v>
      </c>
    </row>
    <row r="475" spans="1:4">
      <c r="A475" s="299">
        <v>5</v>
      </c>
      <c r="B475" s="303" t="s">
        <v>231</v>
      </c>
      <c r="C475" s="303" t="s">
        <v>403</v>
      </c>
      <c r="D475" s="303" t="s">
        <v>401</v>
      </c>
    </row>
    <row r="476" spans="1:4">
      <c r="A476" s="299">
        <v>5</v>
      </c>
      <c r="B476" s="303" t="s">
        <v>1170</v>
      </c>
      <c r="C476" s="303" t="s">
        <v>1171</v>
      </c>
      <c r="D476" s="303" t="s">
        <v>401</v>
      </c>
    </row>
    <row r="477" spans="1:4">
      <c r="A477" s="299">
        <v>5</v>
      </c>
      <c r="B477" s="303" t="s">
        <v>1172</v>
      </c>
      <c r="C477" s="303" t="s">
        <v>1173</v>
      </c>
      <c r="D477" s="303" t="s">
        <v>401</v>
      </c>
    </row>
    <row r="478" spans="1:4">
      <c r="A478" s="299">
        <v>5</v>
      </c>
      <c r="B478" s="303" t="s">
        <v>1174</v>
      </c>
      <c r="C478" s="303" t="s">
        <v>1175</v>
      </c>
      <c r="D478" s="303" t="s">
        <v>401</v>
      </c>
    </row>
    <row r="479" spans="1:4">
      <c r="A479" s="299">
        <v>5</v>
      </c>
      <c r="B479" s="303" t="s">
        <v>1176</v>
      </c>
      <c r="C479" s="303" t="s">
        <v>1177</v>
      </c>
      <c r="D479" s="303" t="s">
        <v>401</v>
      </c>
    </row>
    <row r="480" spans="1:4">
      <c r="A480" s="299">
        <v>5</v>
      </c>
      <c r="B480" s="303" t="s">
        <v>1178</v>
      </c>
      <c r="C480" s="303" t="s">
        <v>1179</v>
      </c>
      <c r="D480" s="303" t="s">
        <v>401</v>
      </c>
    </row>
    <row r="481" spans="1:4">
      <c r="A481" s="299">
        <v>5</v>
      </c>
      <c r="B481" s="303" t="s">
        <v>1180</v>
      </c>
      <c r="C481" s="303" t="s">
        <v>1181</v>
      </c>
      <c r="D481" s="303" t="s">
        <v>401</v>
      </c>
    </row>
    <row r="482" spans="1:4">
      <c r="A482" s="299">
        <v>5</v>
      </c>
      <c r="B482" s="303" t="s">
        <v>1182</v>
      </c>
      <c r="C482" s="303" t="s">
        <v>1183</v>
      </c>
      <c r="D482" s="303" t="s">
        <v>401</v>
      </c>
    </row>
    <row r="483" spans="1:4">
      <c r="A483" s="299">
        <v>5</v>
      </c>
      <c r="B483" s="303" t="s">
        <v>232</v>
      </c>
      <c r="C483" s="303" t="s">
        <v>404</v>
      </c>
      <c r="D483" s="303" t="s">
        <v>401</v>
      </c>
    </row>
    <row r="484" spans="1:4">
      <c r="A484" s="299">
        <v>5</v>
      </c>
      <c r="B484" s="303" t="s">
        <v>684</v>
      </c>
      <c r="C484" s="303" t="s">
        <v>1184</v>
      </c>
      <c r="D484" s="303" t="s">
        <v>401</v>
      </c>
    </row>
    <row r="485" spans="1:4">
      <c r="A485" s="299">
        <v>5</v>
      </c>
      <c r="B485" s="303" t="s">
        <v>233</v>
      </c>
      <c r="C485" s="303" t="s">
        <v>182</v>
      </c>
      <c r="D485" s="303" t="s">
        <v>401</v>
      </c>
    </row>
    <row r="486" spans="1:4">
      <c r="A486" s="299">
        <v>5</v>
      </c>
      <c r="B486" s="303" t="s">
        <v>234</v>
      </c>
      <c r="C486" s="303" t="s">
        <v>405</v>
      </c>
      <c r="D486" s="303" t="s">
        <v>401</v>
      </c>
    </row>
    <row r="487" spans="1:4">
      <c r="A487" s="299">
        <v>5</v>
      </c>
      <c r="B487" s="303" t="s">
        <v>235</v>
      </c>
      <c r="C487" s="303" t="s">
        <v>406</v>
      </c>
      <c r="D487" s="303" t="s">
        <v>401</v>
      </c>
    </row>
    <row r="488" spans="1:4">
      <c r="A488" s="299">
        <v>5</v>
      </c>
      <c r="B488" s="303" t="s">
        <v>236</v>
      </c>
      <c r="C488" s="303" t="s">
        <v>407</v>
      </c>
      <c r="D488" s="303" t="s">
        <v>401</v>
      </c>
    </row>
    <row r="489" spans="1:4">
      <c r="A489" s="299">
        <v>5</v>
      </c>
      <c r="B489" s="303" t="s">
        <v>738</v>
      </c>
      <c r="C489" s="303" t="s">
        <v>1185</v>
      </c>
      <c r="D489" s="303" t="s">
        <v>401</v>
      </c>
    </row>
    <row r="490" spans="1:4">
      <c r="A490" s="299">
        <v>5</v>
      </c>
      <c r="B490" s="303" t="s">
        <v>735</v>
      </c>
      <c r="C490" s="303" t="s">
        <v>1186</v>
      </c>
      <c r="D490" s="303" t="s">
        <v>401</v>
      </c>
    </row>
    <row r="491" spans="1:4">
      <c r="A491" s="299">
        <v>5</v>
      </c>
      <c r="B491" s="303" t="s">
        <v>739</v>
      </c>
      <c r="C491" s="303" t="s">
        <v>1187</v>
      </c>
      <c r="D491" s="303" t="s">
        <v>401</v>
      </c>
    </row>
    <row r="492" spans="1:4">
      <c r="A492" s="299">
        <v>5</v>
      </c>
      <c r="B492" s="303" t="s">
        <v>789</v>
      </c>
      <c r="C492" s="303" t="s">
        <v>1188</v>
      </c>
      <c r="D492" s="303" t="s">
        <v>401</v>
      </c>
    </row>
    <row r="493" spans="1:4">
      <c r="A493" s="299">
        <v>5</v>
      </c>
      <c r="B493" s="303" t="s">
        <v>343</v>
      </c>
      <c r="C493" s="303" t="s">
        <v>408</v>
      </c>
      <c r="D493" s="303" t="s">
        <v>401</v>
      </c>
    </row>
    <row r="494" spans="1:4">
      <c r="A494" s="299">
        <v>5</v>
      </c>
      <c r="B494" s="303" t="s">
        <v>1189</v>
      </c>
      <c r="C494" s="303" t="s">
        <v>1190</v>
      </c>
      <c r="D494" s="303" t="s">
        <v>1191</v>
      </c>
    </row>
    <row r="495" spans="1:4">
      <c r="A495" s="299">
        <v>5</v>
      </c>
      <c r="B495" s="303" t="s">
        <v>1192</v>
      </c>
      <c r="C495" s="303" t="s">
        <v>1193</v>
      </c>
      <c r="D495" s="303" t="s">
        <v>818</v>
      </c>
    </row>
    <row r="496" spans="1:4">
      <c r="A496" s="299">
        <v>5</v>
      </c>
      <c r="B496" s="303" t="s">
        <v>1194</v>
      </c>
      <c r="C496" s="303" t="s">
        <v>1195</v>
      </c>
      <c r="D496" s="303" t="s">
        <v>818</v>
      </c>
    </row>
    <row r="497" spans="1:4">
      <c r="A497" s="299">
        <v>5</v>
      </c>
      <c r="B497" s="303" t="s">
        <v>1196</v>
      </c>
      <c r="C497" s="303" t="s">
        <v>1197</v>
      </c>
      <c r="D497" s="303" t="s">
        <v>818</v>
      </c>
    </row>
    <row r="498" spans="1:4">
      <c r="A498" s="299">
        <v>5</v>
      </c>
      <c r="B498" s="303" t="s">
        <v>1198</v>
      </c>
      <c r="C498" s="303" t="s">
        <v>1199</v>
      </c>
      <c r="D498" s="303" t="s">
        <v>818</v>
      </c>
    </row>
    <row r="499" spans="1:4">
      <c r="A499" s="299">
        <v>5</v>
      </c>
      <c r="B499" s="303" t="s">
        <v>1200</v>
      </c>
      <c r="C499" s="303" t="s">
        <v>1201</v>
      </c>
      <c r="D499" s="303" t="s">
        <v>818</v>
      </c>
    </row>
    <row r="500" spans="1:4">
      <c r="A500" s="299">
        <v>5</v>
      </c>
      <c r="B500" s="303" t="s">
        <v>1202</v>
      </c>
      <c r="C500" s="303" t="s">
        <v>1203</v>
      </c>
      <c r="D500" s="303" t="s">
        <v>818</v>
      </c>
    </row>
    <row r="501" spans="1:4">
      <c r="A501" s="299">
        <v>5</v>
      </c>
      <c r="B501" s="303" t="s">
        <v>1204</v>
      </c>
      <c r="C501" s="303" t="s">
        <v>1205</v>
      </c>
      <c r="D501" s="303" t="s">
        <v>818</v>
      </c>
    </row>
    <row r="502" spans="1:4">
      <c r="A502" s="299">
        <v>5</v>
      </c>
      <c r="B502" s="303" t="s">
        <v>1206</v>
      </c>
      <c r="C502" s="303" t="s">
        <v>1207</v>
      </c>
      <c r="D502" s="303" t="s">
        <v>818</v>
      </c>
    </row>
    <row r="503" spans="1:4">
      <c r="A503" s="299">
        <v>5</v>
      </c>
      <c r="B503" s="303" t="s">
        <v>1208</v>
      </c>
      <c r="C503" s="303" t="s">
        <v>1209</v>
      </c>
      <c r="D503" s="303" t="s">
        <v>818</v>
      </c>
    </row>
    <row r="504" spans="1:4">
      <c r="A504" s="299">
        <v>5</v>
      </c>
      <c r="B504" s="303" t="s">
        <v>1210</v>
      </c>
      <c r="C504" s="303" t="s">
        <v>1211</v>
      </c>
      <c r="D504" s="303" t="s">
        <v>818</v>
      </c>
    </row>
    <row r="505" spans="1:4">
      <c r="A505" s="299">
        <v>5</v>
      </c>
      <c r="B505" s="303" t="s">
        <v>1212</v>
      </c>
      <c r="C505" s="303" t="s">
        <v>1213</v>
      </c>
      <c r="D505" s="303" t="s">
        <v>818</v>
      </c>
    </row>
    <row r="506" spans="1:4">
      <c r="A506" s="299">
        <v>5</v>
      </c>
      <c r="B506" s="303" t="s">
        <v>1214</v>
      </c>
      <c r="C506" s="303" t="s">
        <v>1215</v>
      </c>
      <c r="D506" s="303" t="s">
        <v>818</v>
      </c>
    </row>
    <row r="507" spans="1:4">
      <c r="A507" s="299">
        <v>5</v>
      </c>
      <c r="B507" s="303" t="s">
        <v>1216</v>
      </c>
      <c r="C507" s="303" t="s">
        <v>1217</v>
      </c>
      <c r="D507" s="303" t="s">
        <v>818</v>
      </c>
    </row>
    <row r="508" spans="1:4">
      <c r="A508" s="299">
        <v>5</v>
      </c>
      <c r="B508" s="303" t="s">
        <v>1218</v>
      </c>
      <c r="C508" s="303" t="s">
        <v>1219</v>
      </c>
      <c r="D508" s="303" t="s">
        <v>818</v>
      </c>
    </row>
    <row r="509" spans="1:4">
      <c r="A509" s="299">
        <v>5</v>
      </c>
      <c r="B509" s="303" t="s">
        <v>1220</v>
      </c>
      <c r="C509" s="303" t="s">
        <v>1221</v>
      </c>
      <c r="D509" s="303" t="s">
        <v>818</v>
      </c>
    </row>
    <row r="510" spans="1:4">
      <c r="A510" s="299">
        <v>5</v>
      </c>
      <c r="B510" s="303" t="s">
        <v>1222</v>
      </c>
      <c r="C510" s="303" t="s">
        <v>1223</v>
      </c>
      <c r="D510" s="303" t="s">
        <v>818</v>
      </c>
    </row>
    <row r="511" spans="1:4">
      <c r="A511" s="299">
        <v>5</v>
      </c>
      <c r="B511" s="303" t="s">
        <v>1224</v>
      </c>
      <c r="C511" s="303" t="s">
        <v>1225</v>
      </c>
      <c r="D511" s="303" t="s">
        <v>818</v>
      </c>
    </row>
    <row r="512" spans="1:4">
      <c r="A512" s="299">
        <v>5</v>
      </c>
      <c r="B512" s="303" t="s">
        <v>1226</v>
      </c>
      <c r="C512" s="303" t="s">
        <v>1227</v>
      </c>
      <c r="D512" s="303" t="s">
        <v>818</v>
      </c>
    </row>
    <row r="513" spans="1:4">
      <c r="A513" s="299">
        <v>5</v>
      </c>
      <c r="B513" s="303" t="s">
        <v>1228</v>
      </c>
      <c r="C513" s="303" t="s">
        <v>1229</v>
      </c>
      <c r="D513" s="303" t="s">
        <v>818</v>
      </c>
    </row>
    <row r="514" spans="1:4">
      <c r="A514" s="299">
        <v>5</v>
      </c>
      <c r="B514" s="303" t="s">
        <v>1230</v>
      </c>
      <c r="C514" s="303" t="s">
        <v>1231</v>
      </c>
      <c r="D514" s="303" t="s">
        <v>818</v>
      </c>
    </row>
    <row r="515" spans="1:4">
      <c r="A515" s="299">
        <v>5</v>
      </c>
      <c r="B515" s="303" t="s">
        <v>1232</v>
      </c>
      <c r="C515" s="303" t="s">
        <v>1233</v>
      </c>
      <c r="D515" s="303" t="s">
        <v>818</v>
      </c>
    </row>
    <row r="516" spans="1:4">
      <c r="A516" s="299">
        <v>5</v>
      </c>
      <c r="B516" s="303" t="s">
        <v>1234</v>
      </c>
      <c r="C516" s="303" t="s">
        <v>1235</v>
      </c>
      <c r="D516" s="303" t="s">
        <v>818</v>
      </c>
    </row>
    <row r="517" spans="1:4">
      <c r="A517" s="299">
        <v>5</v>
      </c>
      <c r="B517" s="303" t="s">
        <v>1236</v>
      </c>
      <c r="C517" s="303" t="s">
        <v>1237</v>
      </c>
      <c r="D517" s="303" t="s">
        <v>818</v>
      </c>
    </row>
    <row r="518" spans="1:4">
      <c r="A518" s="299">
        <v>5</v>
      </c>
      <c r="B518" s="303" t="s">
        <v>1238</v>
      </c>
      <c r="C518" s="303" t="s">
        <v>1239</v>
      </c>
      <c r="D518" s="303" t="s">
        <v>818</v>
      </c>
    </row>
    <row r="519" spans="1:4">
      <c r="A519" s="299">
        <v>5</v>
      </c>
      <c r="B519" s="303" t="s">
        <v>1240</v>
      </c>
      <c r="C519" s="303" t="s">
        <v>1241</v>
      </c>
      <c r="D519" s="303" t="s">
        <v>818</v>
      </c>
    </row>
    <row r="520" spans="1:4">
      <c r="A520" s="299">
        <v>5</v>
      </c>
      <c r="B520" s="303" t="s">
        <v>1242</v>
      </c>
      <c r="C520" s="303" t="s">
        <v>1243</v>
      </c>
      <c r="D520" s="303" t="s">
        <v>818</v>
      </c>
    </row>
    <row r="521" spans="1:4">
      <c r="A521" s="299">
        <v>5</v>
      </c>
      <c r="B521" s="303" t="s">
        <v>1244</v>
      </c>
      <c r="C521" s="303" t="s">
        <v>1245</v>
      </c>
      <c r="D521" s="303" t="s">
        <v>818</v>
      </c>
    </row>
    <row r="522" spans="1:4">
      <c r="A522" s="299">
        <v>5</v>
      </c>
      <c r="B522" s="303" t="s">
        <v>1246</v>
      </c>
      <c r="C522" s="303" t="s">
        <v>1247</v>
      </c>
      <c r="D522" s="303" t="s">
        <v>818</v>
      </c>
    </row>
    <row r="523" spans="1:4">
      <c r="A523" s="299">
        <v>5</v>
      </c>
      <c r="B523" s="303" t="s">
        <v>1248</v>
      </c>
      <c r="C523" s="303" t="s">
        <v>1249</v>
      </c>
      <c r="D523" s="303" t="s">
        <v>818</v>
      </c>
    </row>
    <row r="524" spans="1:4">
      <c r="A524" s="299">
        <v>5</v>
      </c>
      <c r="B524" s="303" t="s">
        <v>1250</v>
      </c>
      <c r="C524" s="303" t="s">
        <v>1251</v>
      </c>
      <c r="D524" s="303" t="s">
        <v>818</v>
      </c>
    </row>
    <row r="525" spans="1:4">
      <c r="A525" s="299">
        <v>5</v>
      </c>
      <c r="B525" s="303" t="s">
        <v>1252</v>
      </c>
      <c r="C525" s="303" t="s">
        <v>1253</v>
      </c>
      <c r="D525" s="303" t="s">
        <v>818</v>
      </c>
    </row>
    <row r="526" spans="1:4">
      <c r="A526" s="299">
        <v>5</v>
      </c>
      <c r="B526" s="303" t="s">
        <v>1254</v>
      </c>
      <c r="C526" s="303" t="s">
        <v>1255</v>
      </c>
      <c r="D526" s="303" t="s">
        <v>818</v>
      </c>
    </row>
    <row r="527" spans="1:4">
      <c r="A527" s="299">
        <v>5</v>
      </c>
      <c r="B527" s="303" t="s">
        <v>1256</v>
      </c>
      <c r="C527" s="303" t="s">
        <v>1257</v>
      </c>
      <c r="D527" s="303" t="s">
        <v>818</v>
      </c>
    </row>
    <row r="528" spans="1:4">
      <c r="A528" s="299">
        <v>5</v>
      </c>
      <c r="B528" s="303" t="s">
        <v>1258</v>
      </c>
      <c r="C528" s="303" t="s">
        <v>1259</v>
      </c>
      <c r="D528" s="303" t="s">
        <v>818</v>
      </c>
    </row>
    <row r="529" spans="1:4">
      <c r="A529" s="299">
        <v>5</v>
      </c>
      <c r="B529" s="303" t="s">
        <v>1260</v>
      </c>
      <c r="C529" s="303" t="s">
        <v>1261</v>
      </c>
      <c r="D529" s="303" t="s">
        <v>818</v>
      </c>
    </row>
    <row r="530" spans="1:4">
      <c r="A530" s="299">
        <v>5</v>
      </c>
      <c r="B530" s="303" t="s">
        <v>1262</v>
      </c>
      <c r="C530" s="303" t="s">
        <v>1263</v>
      </c>
      <c r="D530" s="303" t="s">
        <v>818</v>
      </c>
    </row>
    <row r="531" spans="1:4">
      <c r="A531" s="299">
        <v>5</v>
      </c>
      <c r="B531" s="303" t="s">
        <v>1264</v>
      </c>
      <c r="C531" s="303" t="s">
        <v>1265</v>
      </c>
      <c r="D531" s="303" t="s">
        <v>818</v>
      </c>
    </row>
    <row r="532" spans="1:4">
      <c r="A532" s="299">
        <v>5</v>
      </c>
      <c r="B532" s="303" t="s">
        <v>1266</v>
      </c>
      <c r="C532" s="303" t="s">
        <v>1267</v>
      </c>
      <c r="D532" s="303" t="s">
        <v>818</v>
      </c>
    </row>
    <row r="533" spans="1:4">
      <c r="A533" s="299">
        <v>5</v>
      </c>
      <c r="B533" s="303" t="s">
        <v>1268</v>
      </c>
      <c r="C533" s="303" t="s">
        <v>1269</v>
      </c>
      <c r="D533" s="303" t="s">
        <v>818</v>
      </c>
    </row>
    <row r="534" spans="1:4">
      <c r="A534" s="299">
        <v>5</v>
      </c>
      <c r="B534" s="303" t="s">
        <v>1270</v>
      </c>
      <c r="C534" s="303" t="s">
        <v>1271</v>
      </c>
      <c r="D534" s="303" t="s">
        <v>818</v>
      </c>
    </row>
    <row r="535" spans="1:4">
      <c r="A535" s="299">
        <v>5</v>
      </c>
      <c r="B535" s="303" t="s">
        <v>1272</v>
      </c>
      <c r="C535" s="303" t="s">
        <v>1273</v>
      </c>
      <c r="D535" s="303" t="s">
        <v>818</v>
      </c>
    </row>
    <row r="536" spans="1:4">
      <c r="A536" s="299">
        <v>5</v>
      </c>
      <c r="B536" s="303" t="s">
        <v>1274</v>
      </c>
      <c r="C536" s="303" t="s">
        <v>1275</v>
      </c>
      <c r="D536" s="303" t="s">
        <v>818</v>
      </c>
    </row>
    <row r="537" spans="1:4">
      <c r="A537" s="299">
        <v>5</v>
      </c>
      <c r="B537" s="303" t="s">
        <v>1276</v>
      </c>
      <c r="C537" s="303" t="s">
        <v>1277</v>
      </c>
      <c r="D537" s="303" t="s">
        <v>818</v>
      </c>
    </row>
    <row r="538" spans="1:4">
      <c r="A538" s="299">
        <v>5</v>
      </c>
      <c r="B538" s="303" t="s">
        <v>1278</v>
      </c>
      <c r="C538" s="303" t="s">
        <v>1279</v>
      </c>
      <c r="D538" s="303" t="s">
        <v>818</v>
      </c>
    </row>
    <row r="539" spans="1:4">
      <c r="A539" s="299">
        <v>5</v>
      </c>
      <c r="B539" s="303" t="s">
        <v>1280</v>
      </c>
      <c r="C539" s="303" t="s">
        <v>1281</v>
      </c>
      <c r="D539" s="303" t="s">
        <v>818</v>
      </c>
    </row>
    <row r="540" spans="1:4">
      <c r="A540" s="299">
        <v>5</v>
      </c>
      <c r="B540" s="303" t="s">
        <v>1282</v>
      </c>
      <c r="C540" s="303" t="s">
        <v>1283</v>
      </c>
      <c r="D540" s="303" t="s">
        <v>818</v>
      </c>
    </row>
    <row r="541" spans="1:4">
      <c r="A541" s="299">
        <v>5</v>
      </c>
      <c r="B541" s="303" t="s">
        <v>1284</v>
      </c>
      <c r="C541" s="303" t="s">
        <v>1285</v>
      </c>
      <c r="D541" s="303" t="s">
        <v>818</v>
      </c>
    </row>
    <row r="542" spans="1:4">
      <c r="A542" s="299">
        <v>5</v>
      </c>
      <c r="B542" s="303" t="s">
        <v>1286</v>
      </c>
      <c r="C542" s="303" t="s">
        <v>1287</v>
      </c>
      <c r="D542" s="303" t="s">
        <v>818</v>
      </c>
    </row>
    <row r="543" spans="1:4">
      <c r="A543" s="299">
        <v>5</v>
      </c>
      <c r="B543" s="303" t="s">
        <v>1288</v>
      </c>
      <c r="C543" s="303" t="s">
        <v>1289</v>
      </c>
      <c r="D543" s="303" t="s">
        <v>818</v>
      </c>
    </row>
    <row r="544" spans="1:4">
      <c r="A544" s="299">
        <v>5</v>
      </c>
      <c r="B544" s="303" t="s">
        <v>1290</v>
      </c>
      <c r="C544" s="303" t="s">
        <v>1291</v>
      </c>
      <c r="D544" s="303" t="s">
        <v>818</v>
      </c>
    </row>
    <row r="545" spans="1:4">
      <c r="A545" s="299">
        <v>5</v>
      </c>
      <c r="B545" s="303" t="s">
        <v>1292</v>
      </c>
      <c r="C545" s="303" t="s">
        <v>1293</v>
      </c>
      <c r="D545" s="303" t="s">
        <v>818</v>
      </c>
    </row>
    <row r="546" spans="1:4">
      <c r="A546" s="299">
        <v>5</v>
      </c>
      <c r="B546" s="303" t="s">
        <v>1294</v>
      </c>
      <c r="C546" s="303" t="s">
        <v>1295</v>
      </c>
      <c r="D546" s="303" t="s">
        <v>818</v>
      </c>
    </row>
    <row r="547" spans="1:4">
      <c r="A547" s="299">
        <v>5</v>
      </c>
      <c r="B547" s="303" t="s">
        <v>1296</v>
      </c>
      <c r="C547" s="303" t="s">
        <v>1297</v>
      </c>
      <c r="D547" s="303" t="s">
        <v>818</v>
      </c>
    </row>
    <row r="548" spans="1:4">
      <c r="A548" s="299">
        <v>5</v>
      </c>
      <c r="B548" s="303" t="s">
        <v>1298</v>
      </c>
      <c r="C548" s="303" t="s">
        <v>1299</v>
      </c>
      <c r="D548" s="303" t="s">
        <v>818</v>
      </c>
    </row>
    <row r="549" spans="1:4">
      <c r="A549" s="299">
        <v>5</v>
      </c>
      <c r="B549" s="303" t="s">
        <v>1300</v>
      </c>
      <c r="C549" s="303" t="s">
        <v>1301</v>
      </c>
      <c r="D549" s="303" t="s">
        <v>818</v>
      </c>
    </row>
    <row r="550" spans="1:4">
      <c r="A550" s="299">
        <v>5</v>
      </c>
      <c r="B550" s="303" t="s">
        <v>1302</v>
      </c>
      <c r="C550" s="303" t="s">
        <v>1303</v>
      </c>
      <c r="D550" s="303" t="s">
        <v>818</v>
      </c>
    </row>
    <row r="551" spans="1:4">
      <c r="A551" s="299">
        <v>5</v>
      </c>
      <c r="B551" s="303" t="s">
        <v>1304</v>
      </c>
      <c r="C551" s="303" t="s">
        <v>1305</v>
      </c>
      <c r="D551" s="303" t="s">
        <v>818</v>
      </c>
    </row>
    <row r="552" spans="1:4">
      <c r="A552" s="299">
        <v>5</v>
      </c>
      <c r="B552" s="303" t="s">
        <v>1306</v>
      </c>
      <c r="C552" s="303" t="s">
        <v>1307</v>
      </c>
      <c r="D552" s="303" t="s">
        <v>818</v>
      </c>
    </row>
    <row r="553" spans="1:4">
      <c r="A553" s="299">
        <v>5</v>
      </c>
      <c r="B553" s="303" t="s">
        <v>1308</v>
      </c>
      <c r="C553" s="303" t="s">
        <v>1309</v>
      </c>
      <c r="D553" s="303" t="s">
        <v>818</v>
      </c>
    </row>
    <row r="554" spans="1:4">
      <c r="A554" s="299">
        <v>5</v>
      </c>
      <c r="B554" s="303" t="s">
        <v>1310</v>
      </c>
      <c r="C554" s="303" t="s">
        <v>1311</v>
      </c>
      <c r="D554" s="303" t="s">
        <v>818</v>
      </c>
    </row>
    <row r="555" spans="1:4">
      <c r="A555" s="299">
        <v>5</v>
      </c>
      <c r="B555" s="303" t="s">
        <v>1312</v>
      </c>
      <c r="C555" s="303" t="s">
        <v>1313</v>
      </c>
      <c r="D555" s="303" t="s">
        <v>818</v>
      </c>
    </row>
    <row r="556" spans="1:4">
      <c r="A556" s="299">
        <v>5</v>
      </c>
      <c r="B556" s="303" t="s">
        <v>1314</v>
      </c>
      <c r="C556" s="303" t="s">
        <v>1315</v>
      </c>
      <c r="D556" s="303" t="s">
        <v>818</v>
      </c>
    </row>
    <row r="557" spans="1:4">
      <c r="A557" s="299">
        <v>5</v>
      </c>
      <c r="B557" s="303" t="s">
        <v>1316</v>
      </c>
      <c r="C557" s="303" t="s">
        <v>1317</v>
      </c>
      <c r="D557" s="303" t="s">
        <v>818</v>
      </c>
    </row>
    <row r="558" spans="1:4">
      <c r="A558" s="299">
        <v>5</v>
      </c>
      <c r="B558" s="303" t="s">
        <v>1318</v>
      </c>
      <c r="C558" s="303" t="s">
        <v>1319</v>
      </c>
      <c r="D558" s="303" t="s">
        <v>818</v>
      </c>
    </row>
    <row r="559" spans="1:4">
      <c r="A559" s="299">
        <v>5</v>
      </c>
      <c r="B559" s="303" t="s">
        <v>1320</v>
      </c>
      <c r="C559" s="303" t="s">
        <v>1321</v>
      </c>
      <c r="D559" s="303" t="s">
        <v>818</v>
      </c>
    </row>
    <row r="560" spans="1:4">
      <c r="A560" s="299">
        <v>5</v>
      </c>
      <c r="B560" s="303" t="s">
        <v>1322</v>
      </c>
      <c r="C560" s="303" t="s">
        <v>1323</v>
      </c>
      <c r="D560" s="303" t="s">
        <v>818</v>
      </c>
    </row>
    <row r="561" spans="1:4">
      <c r="A561" s="299">
        <v>5</v>
      </c>
      <c r="B561" s="303" t="s">
        <v>1324</v>
      </c>
      <c r="C561" s="303" t="s">
        <v>1325</v>
      </c>
      <c r="D561" s="303" t="s">
        <v>818</v>
      </c>
    </row>
    <row r="562" spans="1:4">
      <c r="A562" s="299">
        <v>5</v>
      </c>
      <c r="B562" s="303" t="s">
        <v>1326</v>
      </c>
      <c r="C562" s="303" t="s">
        <v>1327</v>
      </c>
      <c r="D562" s="303" t="s">
        <v>818</v>
      </c>
    </row>
    <row r="563" spans="1:4">
      <c r="A563" s="299">
        <v>5</v>
      </c>
      <c r="B563" s="303" t="s">
        <v>1328</v>
      </c>
      <c r="C563" s="303" t="s">
        <v>1329</v>
      </c>
      <c r="D563" s="303" t="s">
        <v>818</v>
      </c>
    </row>
    <row r="564" spans="1:4">
      <c r="A564" s="299">
        <v>5</v>
      </c>
      <c r="B564" s="303" t="s">
        <v>1330</v>
      </c>
      <c r="C564" s="303" t="s">
        <v>1331</v>
      </c>
      <c r="D564" s="303" t="s">
        <v>818</v>
      </c>
    </row>
    <row r="565" spans="1:4">
      <c r="A565" s="299">
        <v>5</v>
      </c>
      <c r="B565" s="303" t="s">
        <v>1332</v>
      </c>
      <c r="C565" s="303" t="s">
        <v>1333</v>
      </c>
      <c r="D565" s="303" t="s">
        <v>818</v>
      </c>
    </row>
    <row r="566" spans="1:4">
      <c r="A566" s="299">
        <v>5</v>
      </c>
      <c r="B566" s="303" t="s">
        <v>1334</v>
      </c>
      <c r="C566" s="303" t="s">
        <v>1335</v>
      </c>
      <c r="D566" s="303" t="s">
        <v>818</v>
      </c>
    </row>
    <row r="567" spans="1:4">
      <c r="A567" s="299">
        <v>5</v>
      </c>
      <c r="B567" s="303" t="s">
        <v>1336</v>
      </c>
      <c r="C567" s="303" t="s">
        <v>1337</v>
      </c>
      <c r="D567" s="303" t="s">
        <v>818</v>
      </c>
    </row>
    <row r="568" spans="1:4">
      <c r="A568" s="299">
        <v>5</v>
      </c>
      <c r="B568" s="303" t="s">
        <v>1338</v>
      </c>
      <c r="C568" s="303" t="s">
        <v>1339</v>
      </c>
      <c r="D568" s="303" t="s">
        <v>818</v>
      </c>
    </row>
    <row r="569" spans="1:4">
      <c r="A569" s="299">
        <v>5</v>
      </c>
      <c r="B569" s="303" t="s">
        <v>1340</v>
      </c>
      <c r="C569" s="303" t="s">
        <v>1341</v>
      </c>
      <c r="D569" s="303" t="s">
        <v>818</v>
      </c>
    </row>
    <row r="570" spans="1:4">
      <c r="A570" s="299">
        <v>5</v>
      </c>
      <c r="B570" s="303" t="s">
        <v>1342</v>
      </c>
      <c r="C570" s="303" t="s">
        <v>1343</v>
      </c>
      <c r="D570" s="303" t="s">
        <v>818</v>
      </c>
    </row>
    <row r="571" spans="1:4">
      <c r="A571" s="299">
        <v>5</v>
      </c>
      <c r="B571" s="303" t="s">
        <v>1344</v>
      </c>
      <c r="C571" s="303" t="s">
        <v>1345</v>
      </c>
      <c r="D571" s="303" t="s">
        <v>818</v>
      </c>
    </row>
    <row r="572" spans="1:4">
      <c r="A572" s="299">
        <v>5</v>
      </c>
      <c r="B572" s="303" t="s">
        <v>1346</v>
      </c>
      <c r="C572" s="303" t="s">
        <v>1347</v>
      </c>
      <c r="D572" s="303" t="s">
        <v>818</v>
      </c>
    </row>
    <row r="573" spans="1:4">
      <c r="A573" s="299">
        <v>5</v>
      </c>
      <c r="B573" s="303" t="s">
        <v>1348</v>
      </c>
      <c r="C573" s="303" t="s">
        <v>1349</v>
      </c>
      <c r="D573" s="303" t="s">
        <v>818</v>
      </c>
    </row>
    <row r="574" spans="1:4">
      <c r="A574" s="299">
        <v>5</v>
      </c>
      <c r="B574" s="303" t="s">
        <v>1350</v>
      </c>
      <c r="C574" s="303" t="s">
        <v>1351</v>
      </c>
      <c r="D574" s="303" t="s">
        <v>818</v>
      </c>
    </row>
    <row r="575" spans="1:4">
      <c r="A575" s="299">
        <v>5</v>
      </c>
      <c r="B575" s="303" t="s">
        <v>1352</v>
      </c>
      <c r="C575" s="303" t="s">
        <v>1353</v>
      </c>
      <c r="D575" s="303" t="s">
        <v>818</v>
      </c>
    </row>
    <row r="576" spans="1:4">
      <c r="A576" s="299">
        <v>5</v>
      </c>
      <c r="B576" s="303" t="s">
        <v>1354</v>
      </c>
      <c r="C576" s="303" t="s">
        <v>1355</v>
      </c>
      <c r="D576" s="303" t="s">
        <v>818</v>
      </c>
    </row>
    <row r="577" spans="1:4">
      <c r="A577" s="299">
        <v>5</v>
      </c>
      <c r="B577" s="303" t="s">
        <v>1356</v>
      </c>
      <c r="C577" s="303" t="s">
        <v>1357</v>
      </c>
      <c r="D577" s="303" t="s">
        <v>818</v>
      </c>
    </row>
    <row r="578" spans="1:4">
      <c r="A578" s="299">
        <v>5</v>
      </c>
      <c r="B578" s="303" t="s">
        <v>1358</v>
      </c>
      <c r="C578" s="303" t="s">
        <v>1359</v>
      </c>
      <c r="D578" s="303" t="s">
        <v>818</v>
      </c>
    </row>
    <row r="579" spans="1:4">
      <c r="A579" s="299">
        <v>5</v>
      </c>
      <c r="B579" s="303" t="s">
        <v>1360</v>
      </c>
      <c r="C579" s="303" t="s">
        <v>1361</v>
      </c>
      <c r="D579" s="303" t="s">
        <v>818</v>
      </c>
    </row>
    <row r="580" spans="1:4">
      <c r="A580" s="299">
        <v>5</v>
      </c>
      <c r="B580" s="303" t="s">
        <v>1362</v>
      </c>
      <c r="C580" s="303" t="s">
        <v>1363</v>
      </c>
      <c r="D580" s="303" t="s">
        <v>818</v>
      </c>
    </row>
    <row r="581" spans="1:4">
      <c r="A581" s="299">
        <v>5</v>
      </c>
      <c r="B581" s="303" t="s">
        <v>1364</v>
      </c>
      <c r="C581" s="303" t="s">
        <v>1365</v>
      </c>
      <c r="D581" s="303" t="s">
        <v>818</v>
      </c>
    </row>
    <row r="582" spans="1:4">
      <c r="A582" s="299">
        <v>5</v>
      </c>
      <c r="B582" s="303" t="s">
        <v>1366</v>
      </c>
      <c r="C582" s="303" t="s">
        <v>1367</v>
      </c>
      <c r="D582" s="303" t="s">
        <v>818</v>
      </c>
    </row>
    <row r="583" spans="1:4">
      <c r="A583" s="299">
        <v>5</v>
      </c>
      <c r="B583" s="303" t="s">
        <v>1368</v>
      </c>
      <c r="C583" s="303" t="s">
        <v>1369</v>
      </c>
      <c r="D583" s="303" t="s">
        <v>818</v>
      </c>
    </row>
    <row r="584" spans="1:4">
      <c r="A584" s="299">
        <v>5</v>
      </c>
      <c r="B584" s="303" t="s">
        <v>1370</v>
      </c>
      <c r="C584" s="303" t="s">
        <v>1371</v>
      </c>
      <c r="D584" s="303" t="s">
        <v>818</v>
      </c>
    </row>
    <row r="585" spans="1:4">
      <c r="A585" s="299">
        <v>5</v>
      </c>
      <c r="B585" s="303" t="s">
        <v>1372</v>
      </c>
      <c r="C585" s="303" t="s">
        <v>1373</v>
      </c>
      <c r="D585" s="303" t="s">
        <v>818</v>
      </c>
    </row>
    <row r="586" spans="1:4">
      <c r="A586" s="299">
        <v>5</v>
      </c>
      <c r="B586" s="303" t="s">
        <v>1374</v>
      </c>
      <c r="C586" s="303" t="s">
        <v>1375</v>
      </c>
      <c r="D586" s="303" t="s">
        <v>818</v>
      </c>
    </row>
    <row r="587" spans="1:4">
      <c r="A587" s="299">
        <v>5</v>
      </c>
      <c r="B587" s="303" t="s">
        <v>1376</v>
      </c>
      <c r="C587" s="303" t="s">
        <v>1377</v>
      </c>
      <c r="D587" s="303" t="s">
        <v>818</v>
      </c>
    </row>
    <row r="588" spans="1:4">
      <c r="A588" s="299">
        <v>5</v>
      </c>
      <c r="B588" s="303" t="s">
        <v>1378</v>
      </c>
      <c r="C588" s="303" t="s">
        <v>1379</v>
      </c>
      <c r="D588" s="303" t="s">
        <v>818</v>
      </c>
    </row>
    <row r="589" spans="1:4">
      <c r="A589" s="299">
        <v>5</v>
      </c>
      <c r="B589" s="303" t="s">
        <v>1380</v>
      </c>
      <c r="C589" s="303" t="s">
        <v>1381</v>
      </c>
      <c r="D589" s="303" t="s">
        <v>818</v>
      </c>
    </row>
    <row r="590" spans="1:4">
      <c r="A590" s="299">
        <v>5</v>
      </c>
      <c r="B590" s="303" t="s">
        <v>1382</v>
      </c>
      <c r="C590" s="303" t="s">
        <v>1383</v>
      </c>
      <c r="D590" s="303" t="s">
        <v>818</v>
      </c>
    </row>
    <row r="591" spans="1:4">
      <c r="A591" s="299">
        <v>5</v>
      </c>
      <c r="B591" s="303" t="s">
        <v>1384</v>
      </c>
      <c r="C591" s="303" t="s">
        <v>1385</v>
      </c>
      <c r="D591" s="303" t="s">
        <v>818</v>
      </c>
    </row>
    <row r="592" spans="1:4">
      <c r="A592" s="299">
        <v>5</v>
      </c>
      <c r="B592" s="303" t="s">
        <v>1386</v>
      </c>
      <c r="C592" s="303" t="s">
        <v>1387</v>
      </c>
      <c r="D592" s="303" t="s">
        <v>818</v>
      </c>
    </row>
    <row r="593" spans="1:4">
      <c r="A593" s="299">
        <v>5</v>
      </c>
      <c r="B593" s="303" t="s">
        <v>1388</v>
      </c>
      <c r="C593" s="303" t="s">
        <v>1389</v>
      </c>
      <c r="D593" s="303" t="s">
        <v>818</v>
      </c>
    </row>
    <row r="594" spans="1:4">
      <c r="A594" s="299">
        <v>5</v>
      </c>
      <c r="B594" s="303" t="s">
        <v>1390</v>
      </c>
      <c r="C594" s="303" t="s">
        <v>1391</v>
      </c>
      <c r="D594" s="303" t="s">
        <v>818</v>
      </c>
    </row>
    <row r="595" spans="1:4">
      <c r="A595" s="299">
        <v>5</v>
      </c>
      <c r="B595" s="303" t="s">
        <v>1392</v>
      </c>
      <c r="C595" s="303" t="s">
        <v>1393</v>
      </c>
      <c r="D595" s="303" t="s">
        <v>818</v>
      </c>
    </row>
    <row r="596" spans="1:4">
      <c r="A596" s="299">
        <v>5</v>
      </c>
      <c r="B596" s="303" t="s">
        <v>1394</v>
      </c>
      <c r="C596" s="303" t="s">
        <v>1395</v>
      </c>
      <c r="D596" s="303" t="s">
        <v>818</v>
      </c>
    </row>
    <row r="597" spans="1:4">
      <c r="A597" s="299">
        <v>5</v>
      </c>
      <c r="B597" s="303" t="s">
        <v>1396</v>
      </c>
      <c r="C597" s="303" t="s">
        <v>1397</v>
      </c>
      <c r="D597" s="303" t="s">
        <v>818</v>
      </c>
    </row>
    <row r="598" spans="1:4">
      <c r="A598" s="299">
        <v>5</v>
      </c>
      <c r="B598" s="303" t="s">
        <v>1398</v>
      </c>
      <c r="C598" s="303" t="s">
        <v>1399</v>
      </c>
      <c r="D598" s="303" t="s">
        <v>818</v>
      </c>
    </row>
    <row r="599" spans="1:4">
      <c r="A599" s="299">
        <v>5</v>
      </c>
      <c r="B599" s="303" t="s">
        <v>1400</v>
      </c>
      <c r="C599" s="303" t="s">
        <v>1401</v>
      </c>
      <c r="D599" s="303" t="s">
        <v>818</v>
      </c>
    </row>
    <row r="600" spans="1:4">
      <c r="A600" s="299">
        <v>5</v>
      </c>
      <c r="B600" s="303" t="s">
        <v>1402</v>
      </c>
      <c r="C600" s="303" t="s">
        <v>1403</v>
      </c>
      <c r="D600" s="303" t="s">
        <v>818</v>
      </c>
    </row>
    <row r="601" spans="1:4">
      <c r="A601" s="299">
        <v>5</v>
      </c>
      <c r="B601" s="303" t="s">
        <v>1404</v>
      </c>
      <c r="C601" s="303" t="s">
        <v>1405</v>
      </c>
      <c r="D601" s="303" t="s">
        <v>818</v>
      </c>
    </row>
    <row r="602" spans="1:4">
      <c r="A602" s="299">
        <v>5</v>
      </c>
      <c r="B602" s="303" t="s">
        <v>1406</v>
      </c>
      <c r="C602" s="303" t="s">
        <v>1407</v>
      </c>
      <c r="D602" s="303" t="s">
        <v>818</v>
      </c>
    </row>
    <row r="603" spans="1:4">
      <c r="A603" s="299">
        <v>5</v>
      </c>
      <c r="B603" s="303" t="s">
        <v>1408</v>
      </c>
      <c r="C603" s="303" t="s">
        <v>1409</v>
      </c>
      <c r="D603" s="303" t="s">
        <v>818</v>
      </c>
    </row>
    <row r="604" spans="1:4">
      <c r="A604" s="299">
        <v>5</v>
      </c>
      <c r="B604" s="303" t="s">
        <v>1410</v>
      </c>
      <c r="C604" s="303" t="s">
        <v>1411</v>
      </c>
      <c r="D604" s="303" t="s">
        <v>818</v>
      </c>
    </row>
    <row r="605" spans="1:4">
      <c r="A605" s="299">
        <v>5</v>
      </c>
      <c r="B605" s="303" t="s">
        <v>1412</v>
      </c>
      <c r="C605" s="303" t="s">
        <v>1413</v>
      </c>
      <c r="D605" s="303" t="s">
        <v>818</v>
      </c>
    </row>
    <row r="606" spans="1:4">
      <c r="A606" s="299">
        <v>5</v>
      </c>
      <c r="B606" s="303" t="s">
        <v>1414</v>
      </c>
      <c r="C606" s="303" t="s">
        <v>1415</v>
      </c>
      <c r="D606" s="303" t="s">
        <v>818</v>
      </c>
    </row>
    <row r="607" spans="1:4">
      <c r="A607" s="299">
        <v>5</v>
      </c>
      <c r="B607" s="303" t="s">
        <v>1416</v>
      </c>
      <c r="C607" s="303" t="s">
        <v>1417</v>
      </c>
      <c r="D607" s="303" t="s">
        <v>818</v>
      </c>
    </row>
    <row r="608" spans="1:4">
      <c r="A608" s="299">
        <v>5</v>
      </c>
      <c r="B608" s="303" t="s">
        <v>1418</v>
      </c>
      <c r="C608" s="303" t="s">
        <v>1419</v>
      </c>
      <c r="D608" s="303" t="s">
        <v>818</v>
      </c>
    </row>
    <row r="609" spans="1:4">
      <c r="A609" s="299">
        <v>5</v>
      </c>
      <c r="B609" s="303" t="s">
        <v>1420</v>
      </c>
      <c r="C609" s="303" t="s">
        <v>1421</v>
      </c>
      <c r="D609" s="303" t="s">
        <v>818</v>
      </c>
    </row>
    <row r="610" spans="1:4">
      <c r="A610" s="299">
        <v>5</v>
      </c>
      <c r="B610" s="303" t="s">
        <v>1422</v>
      </c>
      <c r="C610" s="303" t="s">
        <v>1423</v>
      </c>
      <c r="D610" s="303" t="s">
        <v>818</v>
      </c>
    </row>
    <row r="611" spans="1:4">
      <c r="A611" s="299">
        <v>5</v>
      </c>
      <c r="B611" s="303" t="s">
        <v>1424</v>
      </c>
      <c r="C611" s="303" t="s">
        <v>1425</v>
      </c>
      <c r="D611" s="303" t="s">
        <v>818</v>
      </c>
    </row>
    <row r="612" spans="1:4">
      <c r="A612" s="299">
        <v>5</v>
      </c>
      <c r="B612" s="303" t="s">
        <v>1426</v>
      </c>
      <c r="C612" s="303" t="s">
        <v>1427</v>
      </c>
      <c r="D612" s="303" t="s">
        <v>818</v>
      </c>
    </row>
    <row r="613" spans="1:4">
      <c r="A613" s="299">
        <v>5</v>
      </c>
      <c r="B613" s="303" t="s">
        <v>1428</v>
      </c>
      <c r="C613" s="303" t="s">
        <v>1429</v>
      </c>
      <c r="D613" s="303" t="s">
        <v>818</v>
      </c>
    </row>
    <row r="614" spans="1:4">
      <c r="A614" s="299">
        <v>5</v>
      </c>
      <c r="B614" s="303" t="s">
        <v>1430</v>
      </c>
      <c r="C614" s="303" t="s">
        <v>1431</v>
      </c>
      <c r="D614" s="303" t="s">
        <v>818</v>
      </c>
    </row>
    <row r="615" spans="1:4">
      <c r="A615" s="299">
        <v>5</v>
      </c>
      <c r="B615" s="303" t="s">
        <v>1432</v>
      </c>
      <c r="C615" s="303" t="s">
        <v>1433</v>
      </c>
      <c r="D615" s="303" t="s">
        <v>818</v>
      </c>
    </row>
    <row r="616" spans="1:4">
      <c r="A616" s="299">
        <v>5</v>
      </c>
      <c r="B616" s="303" t="s">
        <v>1434</v>
      </c>
      <c r="C616" s="303" t="s">
        <v>1435</v>
      </c>
      <c r="D616" s="303" t="s">
        <v>818</v>
      </c>
    </row>
    <row r="617" spans="1:4">
      <c r="A617" s="299">
        <v>5</v>
      </c>
      <c r="B617" s="303" t="s">
        <v>1436</v>
      </c>
      <c r="C617" s="303" t="s">
        <v>1437</v>
      </c>
      <c r="D617" s="303" t="s">
        <v>818</v>
      </c>
    </row>
    <row r="618" spans="1:4">
      <c r="A618" s="299">
        <v>5</v>
      </c>
      <c r="B618" s="303" t="s">
        <v>1438</v>
      </c>
      <c r="C618" s="303" t="s">
        <v>1439</v>
      </c>
      <c r="D618" s="303" t="s">
        <v>818</v>
      </c>
    </row>
    <row r="619" spans="1:4">
      <c r="A619" s="299">
        <v>5</v>
      </c>
      <c r="B619" s="303" t="s">
        <v>1440</v>
      </c>
      <c r="C619" s="303" t="s">
        <v>1441</v>
      </c>
      <c r="D619" s="303" t="s">
        <v>818</v>
      </c>
    </row>
    <row r="620" spans="1:4">
      <c r="A620" s="299">
        <v>5</v>
      </c>
      <c r="B620" s="303" t="s">
        <v>1442</v>
      </c>
      <c r="C620" s="303" t="s">
        <v>1443</v>
      </c>
      <c r="D620" s="303" t="s">
        <v>818</v>
      </c>
    </row>
    <row r="621" spans="1:4">
      <c r="A621" s="299">
        <v>5</v>
      </c>
      <c r="B621" s="303" t="s">
        <v>1444</v>
      </c>
      <c r="C621" s="303" t="s">
        <v>1445</v>
      </c>
      <c r="D621" s="303" t="s">
        <v>818</v>
      </c>
    </row>
    <row r="622" spans="1:4">
      <c r="A622" s="299">
        <v>5</v>
      </c>
      <c r="B622" s="303" t="s">
        <v>1446</v>
      </c>
      <c r="C622" s="303" t="s">
        <v>1447</v>
      </c>
      <c r="D622" s="303" t="s">
        <v>818</v>
      </c>
    </row>
    <row r="623" spans="1:4">
      <c r="A623" s="299">
        <v>5</v>
      </c>
      <c r="B623" s="303" t="s">
        <v>1448</v>
      </c>
      <c r="C623" s="303" t="s">
        <v>1449</v>
      </c>
      <c r="D623" s="303" t="s">
        <v>818</v>
      </c>
    </row>
    <row r="624" spans="1:4">
      <c r="A624" s="299">
        <v>5</v>
      </c>
      <c r="B624" s="303" t="s">
        <v>1450</v>
      </c>
      <c r="C624" s="303" t="s">
        <v>1451</v>
      </c>
      <c r="D624" s="303" t="s">
        <v>818</v>
      </c>
    </row>
    <row r="625" spans="1:4">
      <c r="A625" s="299">
        <v>5</v>
      </c>
      <c r="B625" s="303" t="s">
        <v>1452</v>
      </c>
      <c r="C625" s="303" t="s">
        <v>1453</v>
      </c>
      <c r="D625" s="303" t="s">
        <v>818</v>
      </c>
    </row>
    <row r="626" spans="1:4">
      <c r="A626" s="299">
        <v>5</v>
      </c>
      <c r="B626" s="303" t="s">
        <v>1454</v>
      </c>
      <c r="C626" s="303" t="s">
        <v>1455</v>
      </c>
      <c r="D626" s="303" t="s">
        <v>818</v>
      </c>
    </row>
    <row r="627" spans="1:4">
      <c r="A627" s="299">
        <v>5</v>
      </c>
      <c r="B627" s="303" t="s">
        <v>1456</v>
      </c>
      <c r="C627" s="303" t="s">
        <v>1457</v>
      </c>
      <c r="D627" s="303" t="s">
        <v>818</v>
      </c>
    </row>
    <row r="628" spans="1:4">
      <c r="A628" s="299">
        <v>5</v>
      </c>
      <c r="B628" s="303" t="s">
        <v>1458</v>
      </c>
      <c r="C628" s="303" t="s">
        <v>1459</v>
      </c>
      <c r="D628" s="303" t="s">
        <v>818</v>
      </c>
    </row>
    <row r="629" spans="1:4">
      <c r="A629" s="299">
        <v>5</v>
      </c>
      <c r="B629" s="303" t="s">
        <v>1460</v>
      </c>
      <c r="C629" s="303" t="s">
        <v>1461</v>
      </c>
      <c r="D629" s="303" t="s">
        <v>818</v>
      </c>
    </row>
    <row r="630" spans="1:4">
      <c r="A630" s="299">
        <v>5</v>
      </c>
      <c r="B630" s="303" t="s">
        <v>1462</v>
      </c>
      <c r="C630" s="303" t="s">
        <v>1463</v>
      </c>
      <c r="D630" s="303" t="s">
        <v>818</v>
      </c>
    </row>
    <row r="631" spans="1:4">
      <c r="A631" s="299">
        <v>5</v>
      </c>
      <c r="B631" s="303" t="s">
        <v>1464</v>
      </c>
      <c r="C631" s="303" t="s">
        <v>1465</v>
      </c>
      <c r="D631" s="303" t="s">
        <v>818</v>
      </c>
    </row>
    <row r="632" spans="1:4">
      <c r="A632" s="299">
        <v>5</v>
      </c>
      <c r="B632" s="303" t="s">
        <v>1466</v>
      </c>
      <c r="C632" s="303" t="s">
        <v>1467</v>
      </c>
      <c r="D632" s="303" t="s">
        <v>818</v>
      </c>
    </row>
    <row r="633" spans="1:4">
      <c r="A633" s="299">
        <v>5</v>
      </c>
      <c r="B633" s="303" t="s">
        <v>1468</v>
      </c>
      <c r="C633" s="303" t="s">
        <v>1469</v>
      </c>
      <c r="D633" s="303" t="s">
        <v>818</v>
      </c>
    </row>
    <row r="634" spans="1:4">
      <c r="A634" s="299">
        <v>5</v>
      </c>
      <c r="B634" s="303" t="s">
        <v>1470</v>
      </c>
      <c r="C634" s="303" t="s">
        <v>1471</v>
      </c>
      <c r="D634" s="303" t="s">
        <v>818</v>
      </c>
    </row>
    <row r="635" spans="1:4">
      <c r="A635" s="299">
        <v>5</v>
      </c>
      <c r="B635" s="303" t="s">
        <v>1472</v>
      </c>
      <c r="C635" s="303" t="s">
        <v>1473</v>
      </c>
      <c r="D635" s="303" t="s">
        <v>818</v>
      </c>
    </row>
    <row r="636" spans="1:4">
      <c r="A636" s="299">
        <v>5</v>
      </c>
      <c r="B636" s="303" t="s">
        <v>1474</v>
      </c>
      <c r="C636" s="303" t="s">
        <v>1475</v>
      </c>
      <c r="D636" s="303" t="s">
        <v>818</v>
      </c>
    </row>
    <row r="637" spans="1:4">
      <c r="A637" s="299">
        <v>5</v>
      </c>
      <c r="B637" s="303" t="s">
        <v>1476</v>
      </c>
      <c r="C637" s="303" t="s">
        <v>1477</v>
      </c>
      <c r="D637" s="303" t="s">
        <v>818</v>
      </c>
    </row>
    <row r="638" spans="1:4">
      <c r="A638" s="299">
        <v>5</v>
      </c>
      <c r="B638" s="303" t="s">
        <v>1478</v>
      </c>
      <c r="C638" s="303" t="s">
        <v>1479</v>
      </c>
      <c r="D638" s="303" t="s">
        <v>818</v>
      </c>
    </row>
    <row r="639" spans="1:4">
      <c r="A639" s="299">
        <v>5</v>
      </c>
      <c r="B639" s="303" t="s">
        <v>1480</v>
      </c>
      <c r="C639" s="303" t="s">
        <v>1481</v>
      </c>
      <c r="D639" s="303" t="s">
        <v>818</v>
      </c>
    </row>
    <row r="640" spans="1:4">
      <c r="A640" s="299">
        <v>5</v>
      </c>
      <c r="B640" s="303" t="s">
        <v>1482</v>
      </c>
      <c r="C640" s="303" t="s">
        <v>1483</v>
      </c>
      <c r="D640" s="303" t="s">
        <v>818</v>
      </c>
    </row>
    <row r="641" spans="1:4">
      <c r="A641" s="299">
        <v>5</v>
      </c>
      <c r="B641" s="303" t="s">
        <v>1484</v>
      </c>
      <c r="C641" s="303" t="s">
        <v>1485</v>
      </c>
      <c r="D641" s="303" t="s">
        <v>818</v>
      </c>
    </row>
    <row r="642" spans="1:4">
      <c r="A642" s="299">
        <v>5</v>
      </c>
      <c r="B642" s="303" t="s">
        <v>1486</v>
      </c>
      <c r="C642" s="303" t="s">
        <v>1487</v>
      </c>
      <c r="D642" s="303" t="s">
        <v>818</v>
      </c>
    </row>
    <row r="643" spans="1:4">
      <c r="A643" s="299">
        <v>5</v>
      </c>
      <c r="B643" s="303" t="s">
        <v>1488</v>
      </c>
      <c r="C643" s="303" t="s">
        <v>1489</v>
      </c>
      <c r="D643" s="303" t="s">
        <v>818</v>
      </c>
    </row>
    <row r="644" spans="1:4">
      <c r="A644" s="299">
        <v>5</v>
      </c>
      <c r="B644" s="303" t="s">
        <v>1490</v>
      </c>
      <c r="C644" s="303" t="s">
        <v>1491</v>
      </c>
      <c r="D644" s="303" t="s">
        <v>818</v>
      </c>
    </row>
    <row r="645" spans="1:4">
      <c r="A645" s="299">
        <v>5</v>
      </c>
      <c r="B645" s="303" t="s">
        <v>1492</v>
      </c>
      <c r="C645" s="303" t="s">
        <v>1493</v>
      </c>
      <c r="D645" s="303" t="s">
        <v>818</v>
      </c>
    </row>
    <row r="646" spans="1:4">
      <c r="A646" s="299">
        <v>5</v>
      </c>
      <c r="B646" s="303" t="s">
        <v>1494</v>
      </c>
      <c r="C646" s="303" t="s">
        <v>1495</v>
      </c>
      <c r="D646" s="303" t="s">
        <v>818</v>
      </c>
    </row>
    <row r="647" spans="1:4">
      <c r="A647" s="299">
        <v>5</v>
      </c>
      <c r="B647" s="303" t="s">
        <v>1496</v>
      </c>
      <c r="C647" s="303" t="s">
        <v>1497</v>
      </c>
      <c r="D647" s="303" t="s">
        <v>818</v>
      </c>
    </row>
    <row r="648" spans="1:4">
      <c r="A648" s="299">
        <v>5</v>
      </c>
      <c r="B648" s="303" t="s">
        <v>1498</v>
      </c>
      <c r="C648" s="303" t="s">
        <v>1499</v>
      </c>
      <c r="D648" s="303" t="s">
        <v>818</v>
      </c>
    </row>
    <row r="649" spans="1:4">
      <c r="A649" s="299">
        <v>5</v>
      </c>
      <c r="B649" s="303" t="s">
        <v>1500</v>
      </c>
      <c r="C649" s="303" t="s">
        <v>1501</v>
      </c>
      <c r="D649" s="303" t="s">
        <v>818</v>
      </c>
    </row>
    <row r="650" spans="1:4">
      <c r="A650" s="299">
        <v>5</v>
      </c>
      <c r="B650" s="303" t="s">
        <v>1502</v>
      </c>
      <c r="C650" s="303" t="s">
        <v>1503</v>
      </c>
      <c r="D650" s="303" t="s">
        <v>818</v>
      </c>
    </row>
    <row r="651" spans="1:4">
      <c r="A651" s="299">
        <v>5</v>
      </c>
      <c r="B651" s="303" t="s">
        <v>1504</v>
      </c>
      <c r="C651" s="303" t="s">
        <v>1505</v>
      </c>
      <c r="D651" s="303" t="s">
        <v>818</v>
      </c>
    </row>
    <row r="652" spans="1:4">
      <c r="A652" s="299">
        <v>5</v>
      </c>
      <c r="B652" s="303" t="s">
        <v>1506</v>
      </c>
      <c r="C652" s="303" t="s">
        <v>1507</v>
      </c>
      <c r="D652" s="303" t="s">
        <v>818</v>
      </c>
    </row>
    <row r="653" spans="1:4">
      <c r="A653" s="299">
        <v>5</v>
      </c>
      <c r="B653" s="303" t="s">
        <v>1508</v>
      </c>
      <c r="C653" s="303" t="s">
        <v>1509</v>
      </c>
      <c r="D653" s="303" t="s">
        <v>818</v>
      </c>
    </row>
    <row r="654" spans="1:4">
      <c r="A654" s="299">
        <v>5</v>
      </c>
      <c r="B654" s="303" t="s">
        <v>1510</v>
      </c>
      <c r="C654" s="303" t="s">
        <v>1511</v>
      </c>
      <c r="D654" s="303" t="s">
        <v>818</v>
      </c>
    </row>
    <row r="655" spans="1:4">
      <c r="A655" s="299">
        <v>5</v>
      </c>
      <c r="B655" s="303" t="s">
        <v>1512</v>
      </c>
      <c r="C655" s="303" t="s">
        <v>1513</v>
      </c>
      <c r="D655" s="303" t="s">
        <v>818</v>
      </c>
    </row>
    <row r="656" spans="1:4">
      <c r="A656" s="299">
        <v>5</v>
      </c>
      <c r="B656" s="303" t="s">
        <v>1514</v>
      </c>
      <c r="C656" s="303" t="s">
        <v>1515</v>
      </c>
      <c r="D656" s="303" t="s">
        <v>818</v>
      </c>
    </row>
    <row r="657" spans="1:4">
      <c r="A657" s="299">
        <v>5</v>
      </c>
      <c r="B657" s="303" t="s">
        <v>1516</v>
      </c>
      <c r="C657" s="303" t="s">
        <v>1517</v>
      </c>
      <c r="D657" s="303" t="s">
        <v>818</v>
      </c>
    </row>
    <row r="658" spans="1:4">
      <c r="A658" s="299">
        <v>5</v>
      </c>
      <c r="B658" s="303" t="s">
        <v>1518</v>
      </c>
      <c r="C658" s="303" t="s">
        <v>1519</v>
      </c>
      <c r="D658" s="303" t="s">
        <v>818</v>
      </c>
    </row>
    <row r="659" spans="1:4">
      <c r="A659" s="299">
        <v>5</v>
      </c>
      <c r="B659" s="303" t="s">
        <v>1520</v>
      </c>
      <c r="C659" s="303" t="s">
        <v>1521</v>
      </c>
      <c r="D659" s="303" t="s">
        <v>818</v>
      </c>
    </row>
    <row r="660" spans="1:4">
      <c r="A660" s="299">
        <v>5</v>
      </c>
      <c r="B660" s="303" t="s">
        <v>1522</v>
      </c>
      <c r="C660" s="303" t="s">
        <v>1523</v>
      </c>
      <c r="D660" s="303" t="s">
        <v>818</v>
      </c>
    </row>
    <row r="661" spans="1:4">
      <c r="A661" s="299">
        <v>5</v>
      </c>
      <c r="B661" s="303" t="s">
        <v>1524</v>
      </c>
      <c r="C661" s="303" t="s">
        <v>1525</v>
      </c>
      <c r="D661" s="303" t="s">
        <v>818</v>
      </c>
    </row>
    <row r="662" spans="1:4">
      <c r="A662" s="299">
        <v>5</v>
      </c>
      <c r="B662" s="303" t="s">
        <v>1526</v>
      </c>
      <c r="C662" s="303" t="s">
        <v>1527</v>
      </c>
      <c r="D662" s="303" t="s">
        <v>818</v>
      </c>
    </row>
    <row r="663" spans="1:4">
      <c r="A663" s="299">
        <v>5</v>
      </c>
      <c r="B663" s="303" t="s">
        <v>1528</v>
      </c>
      <c r="C663" s="303" t="s">
        <v>1529</v>
      </c>
      <c r="D663" s="303" t="s">
        <v>818</v>
      </c>
    </row>
    <row r="664" spans="1:4">
      <c r="A664" s="299">
        <v>5</v>
      </c>
      <c r="B664" s="303" t="s">
        <v>1530</v>
      </c>
      <c r="C664" s="303" t="s">
        <v>1531</v>
      </c>
      <c r="D664" s="303" t="s">
        <v>818</v>
      </c>
    </row>
    <row r="665" spans="1:4">
      <c r="A665" s="299">
        <v>5</v>
      </c>
      <c r="B665" s="303" t="s">
        <v>1532</v>
      </c>
      <c r="C665" s="303" t="s">
        <v>1533</v>
      </c>
      <c r="D665" s="303" t="s">
        <v>818</v>
      </c>
    </row>
    <row r="666" spans="1:4">
      <c r="A666" s="299">
        <v>5</v>
      </c>
      <c r="B666" s="303" t="s">
        <v>1534</v>
      </c>
      <c r="C666" s="303" t="s">
        <v>1535</v>
      </c>
      <c r="D666" s="303" t="s">
        <v>818</v>
      </c>
    </row>
    <row r="667" spans="1:4">
      <c r="A667" s="299">
        <v>5</v>
      </c>
      <c r="B667" s="303" t="s">
        <v>1536</v>
      </c>
      <c r="C667" s="303" t="s">
        <v>1537</v>
      </c>
      <c r="D667" s="303" t="s">
        <v>818</v>
      </c>
    </row>
    <row r="668" spans="1:4">
      <c r="A668" s="299">
        <v>5</v>
      </c>
      <c r="B668" s="303" t="s">
        <v>1538</v>
      </c>
      <c r="C668" s="303" t="s">
        <v>1539</v>
      </c>
      <c r="D668" s="303" t="s">
        <v>818</v>
      </c>
    </row>
    <row r="669" spans="1:4">
      <c r="A669" s="299">
        <v>5</v>
      </c>
      <c r="B669" s="303" t="s">
        <v>1540</v>
      </c>
      <c r="C669" s="303" t="s">
        <v>1541</v>
      </c>
      <c r="D669" s="303" t="s">
        <v>818</v>
      </c>
    </row>
    <row r="670" spans="1:4">
      <c r="A670" s="299">
        <v>5</v>
      </c>
      <c r="B670" s="303" t="s">
        <v>1542</v>
      </c>
      <c r="C670" s="303" t="s">
        <v>1543</v>
      </c>
      <c r="D670" s="303" t="s">
        <v>818</v>
      </c>
    </row>
    <row r="671" spans="1:4">
      <c r="A671" s="299">
        <v>5</v>
      </c>
      <c r="B671" s="303" t="s">
        <v>1544</v>
      </c>
      <c r="C671" s="303" t="s">
        <v>1545</v>
      </c>
      <c r="D671" s="303" t="s">
        <v>818</v>
      </c>
    </row>
    <row r="672" spans="1:4">
      <c r="A672" s="299">
        <v>5</v>
      </c>
      <c r="B672" s="303" t="s">
        <v>1546</v>
      </c>
      <c r="C672" s="303" t="s">
        <v>1547</v>
      </c>
      <c r="D672" s="303" t="s">
        <v>818</v>
      </c>
    </row>
    <row r="673" spans="1:4">
      <c r="A673" s="299">
        <v>5</v>
      </c>
      <c r="B673" s="303" t="s">
        <v>1548</v>
      </c>
      <c r="C673" s="303" t="s">
        <v>1549</v>
      </c>
      <c r="D673" s="303" t="s">
        <v>818</v>
      </c>
    </row>
    <row r="674" spans="1:4">
      <c r="A674" s="299">
        <v>5</v>
      </c>
      <c r="B674" s="303" t="s">
        <v>1550</v>
      </c>
      <c r="C674" s="303" t="s">
        <v>1551</v>
      </c>
      <c r="D674" s="303" t="s">
        <v>818</v>
      </c>
    </row>
    <row r="675" spans="1:4">
      <c r="A675" s="299">
        <v>5</v>
      </c>
      <c r="B675" s="303" t="s">
        <v>1552</v>
      </c>
      <c r="C675" s="303" t="s">
        <v>1553</v>
      </c>
      <c r="D675" s="303" t="s">
        <v>818</v>
      </c>
    </row>
    <row r="676" spans="1:4">
      <c r="A676" s="299">
        <v>5</v>
      </c>
      <c r="B676" s="303" t="s">
        <v>1554</v>
      </c>
      <c r="C676" s="303" t="s">
        <v>1555</v>
      </c>
      <c r="D676" s="303" t="s">
        <v>818</v>
      </c>
    </row>
    <row r="677" spans="1:4">
      <c r="A677" s="299">
        <v>5</v>
      </c>
      <c r="B677" s="303" t="s">
        <v>1556</v>
      </c>
      <c r="C677" s="303" t="s">
        <v>1557</v>
      </c>
      <c r="D677" s="303" t="s">
        <v>818</v>
      </c>
    </row>
    <row r="678" spans="1:4">
      <c r="A678" s="299">
        <v>5</v>
      </c>
      <c r="B678" s="303" t="s">
        <v>1558</v>
      </c>
      <c r="C678" s="303" t="s">
        <v>1559</v>
      </c>
      <c r="D678" s="303" t="s">
        <v>818</v>
      </c>
    </row>
    <row r="679" spans="1:4">
      <c r="A679" s="299">
        <v>5</v>
      </c>
      <c r="B679" s="303" t="s">
        <v>1560</v>
      </c>
      <c r="C679" s="303" t="s">
        <v>1561</v>
      </c>
      <c r="D679" s="303" t="s">
        <v>818</v>
      </c>
    </row>
    <row r="680" spans="1:4">
      <c r="A680" s="299">
        <v>5</v>
      </c>
      <c r="B680" s="303" t="s">
        <v>1562</v>
      </c>
      <c r="C680" s="303" t="s">
        <v>1563</v>
      </c>
      <c r="D680" s="303" t="s">
        <v>818</v>
      </c>
    </row>
    <row r="681" spans="1:4">
      <c r="A681" s="299">
        <v>5</v>
      </c>
      <c r="B681" s="303" t="s">
        <v>1564</v>
      </c>
      <c r="C681" s="303" t="s">
        <v>1565</v>
      </c>
      <c r="D681" s="303" t="s">
        <v>818</v>
      </c>
    </row>
    <row r="682" spans="1:4">
      <c r="A682" s="299">
        <v>5</v>
      </c>
      <c r="B682" s="303" t="s">
        <v>1566</v>
      </c>
      <c r="C682" s="303" t="s">
        <v>1567</v>
      </c>
      <c r="D682" s="303" t="s">
        <v>818</v>
      </c>
    </row>
    <row r="683" spans="1:4">
      <c r="A683" s="299">
        <v>5</v>
      </c>
      <c r="B683" s="303" t="s">
        <v>1568</v>
      </c>
      <c r="C683" s="303" t="s">
        <v>1569</v>
      </c>
      <c r="D683" s="303" t="s">
        <v>818</v>
      </c>
    </row>
    <row r="684" spans="1:4">
      <c r="A684" s="299">
        <v>5</v>
      </c>
      <c r="B684" s="303" t="s">
        <v>1570</v>
      </c>
      <c r="C684" s="303" t="s">
        <v>1571</v>
      </c>
      <c r="D684" s="303" t="s">
        <v>818</v>
      </c>
    </row>
    <row r="685" spans="1:4">
      <c r="A685" s="299">
        <v>5</v>
      </c>
      <c r="B685" s="303" t="s">
        <v>1572</v>
      </c>
      <c r="C685" s="303" t="s">
        <v>1573</v>
      </c>
      <c r="D685" s="303" t="s">
        <v>818</v>
      </c>
    </row>
    <row r="686" spans="1:4">
      <c r="A686" s="299">
        <v>5</v>
      </c>
      <c r="B686" s="303" t="s">
        <v>1574</v>
      </c>
      <c r="C686" s="303" t="s">
        <v>1575</v>
      </c>
      <c r="D686" s="303" t="s">
        <v>818</v>
      </c>
    </row>
    <row r="687" spans="1:4">
      <c r="A687" s="299">
        <v>5</v>
      </c>
      <c r="B687" s="303" t="s">
        <v>1576</v>
      </c>
      <c r="C687" s="303" t="s">
        <v>1577</v>
      </c>
      <c r="D687" s="303" t="s">
        <v>818</v>
      </c>
    </row>
    <row r="688" spans="1:4">
      <c r="A688" s="299">
        <v>5</v>
      </c>
      <c r="B688" s="303" t="s">
        <v>1578</v>
      </c>
      <c r="C688" s="303" t="s">
        <v>1579</v>
      </c>
      <c r="D688" s="303" t="s">
        <v>818</v>
      </c>
    </row>
    <row r="689" spans="1:4">
      <c r="A689" s="299">
        <v>5</v>
      </c>
      <c r="B689" s="303" t="s">
        <v>1580</v>
      </c>
      <c r="C689" s="303" t="s">
        <v>1581</v>
      </c>
      <c r="D689" s="303" t="s">
        <v>818</v>
      </c>
    </row>
    <row r="690" spans="1:4">
      <c r="A690" s="299">
        <v>5</v>
      </c>
      <c r="B690" s="303" t="s">
        <v>1582</v>
      </c>
      <c r="C690" s="303" t="s">
        <v>1583</v>
      </c>
      <c r="D690" s="303" t="s">
        <v>818</v>
      </c>
    </row>
    <row r="691" spans="1:4">
      <c r="A691" s="299">
        <v>5</v>
      </c>
      <c r="B691" s="303" t="s">
        <v>1584</v>
      </c>
      <c r="C691" s="303" t="s">
        <v>1585</v>
      </c>
      <c r="D691" s="303" t="s">
        <v>818</v>
      </c>
    </row>
    <row r="692" spans="1:4">
      <c r="A692" s="299">
        <v>5</v>
      </c>
      <c r="B692" s="303" t="s">
        <v>1586</v>
      </c>
      <c r="C692" s="303" t="s">
        <v>1587</v>
      </c>
      <c r="D692" s="303" t="s">
        <v>818</v>
      </c>
    </row>
    <row r="693" spans="1:4">
      <c r="A693" s="299">
        <v>5</v>
      </c>
      <c r="B693" s="303" t="s">
        <v>1588</v>
      </c>
      <c r="C693" s="303" t="s">
        <v>1589</v>
      </c>
      <c r="D693" s="303" t="s">
        <v>818</v>
      </c>
    </row>
    <row r="694" spans="1:4">
      <c r="A694" s="299">
        <v>5</v>
      </c>
      <c r="B694" s="303" t="s">
        <v>1590</v>
      </c>
      <c r="C694" s="303" t="s">
        <v>1591</v>
      </c>
      <c r="D694" s="303" t="s">
        <v>818</v>
      </c>
    </row>
    <row r="695" spans="1:4">
      <c r="A695" s="299">
        <v>5</v>
      </c>
      <c r="B695" s="303" t="s">
        <v>1592</v>
      </c>
      <c r="C695" s="303" t="s">
        <v>1593</v>
      </c>
      <c r="D695" s="303" t="s">
        <v>818</v>
      </c>
    </row>
    <row r="696" spans="1:4">
      <c r="A696" s="299">
        <v>5</v>
      </c>
      <c r="B696" s="303" t="s">
        <v>1594</v>
      </c>
      <c r="C696" s="303" t="s">
        <v>1595</v>
      </c>
      <c r="D696" s="303" t="s">
        <v>818</v>
      </c>
    </row>
    <row r="697" spans="1:4">
      <c r="A697" s="299">
        <v>5</v>
      </c>
      <c r="B697" s="303" t="s">
        <v>1596</v>
      </c>
      <c r="C697" s="303" t="s">
        <v>1597</v>
      </c>
      <c r="D697" s="303" t="s">
        <v>818</v>
      </c>
    </row>
    <row r="698" spans="1:4">
      <c r="A698" s="299">
        <v>5</v>
      </c>
      <c r="B698" s="303" t="s">
        <v>1598</v>
      </c>
      <c r="C698" s="303" t="s">
        <v>1599</v>
      </c>
      <c r="D698" s="303" t="s">
        <v>818</v>
      </c>
    </row>
    <row r="699" spans="1:4">
      <c r="A699" s="299">
        <v>5</v>
      </c>
      <c r="B699" s="303" t="s">
        <v>1600</v>
      </c>
      <c r="C699" s="303" t="s">
        <v>1601</v>
      </c>
      <c r="D699" s="303" t="s">
        <v>818</v>
      </c>
    </row>
    <row r="700" spans="1:4">
      <c r="A700" s="299">
        <v>5</v>
      </c>
      <c r="B700" s="303" t="s">
        <v>1602</v>
      </c>
      <c r="C700" s="303" t="s">
        <v>1603</v>
      </c>
      <c r="D700" s="303" t="s">
        <v>818</v>
      </c>
    </row>
    <row r="701" spans="1:4">
      <c r="A701" s="299">
        <v>5</v>
      </c>
      <c r="B701" s="303" t="s">
        <v>1604</v>
      </c>
      <c r="C701" s="303" t="s">
        <v>1605</v>
      </c>
      <c r="D701" s="303" t="s">
        <v>818</v>
      </c>
    </row>
    <row r="702" spans="1:4">
      <c r="A702" s="299">
        <v>5</v>
      </c>
      <c r="B702" s="303" t="s">
        <v>1606</v>
      </c>
      <c r="C702" s="303" t="s">
        <v>1607</v>
      </c>
      <c r="D702" s="303" t="s">
        <v>818</v>
      </c>
    </row>
    <row r="703" spans="1:4">
      <c r="A703" s="299">
        <v>5</v>
      </c>
      <c r="B703" s="303" t="s">
        <v>1608</v>
      </c>
      <c r="C703" s="303" t="s">
        <v>1609</v>
      </c>
      <c r="D703" s="303" t="s">
        <v>818</v>
      </c>
    </row>
    <row r="704" spans="1:4">
      <c r="A704" s="299">
        <v>5</v>
      </c>
      <c r="B704" s="303" t="s">
        <v>1610</v>
      </c>
      <c r="C704" s="303" t="s">
        <v>1611</v>
      </c>
      <c r="D704" s="303" t="s">
        <v>818</v>
      </c>
    </row>
    <row r="705" spans="1:4">
      <c r="A705" s="299">
        <v>5</v>
      </c>
      <c r="B705" s="303" t="s">
        <v>1612</v>
      </c>
      <c r="C705" s="303" t="s">
        <v>1613</v>
      </c>
      <c r="D705" s="303" t="s">
        <v>818</v>
      </c>
    </row>
    <row r="706" spans="1:4">
      <c r="A706" s="299">
        <v>5</v>
      </c>
      <c r="B706" s="303" t="s">
        <v>1614</v>
      </c>
      <c r="C706" s="303" t="s">
        <v>1615</v>
      </c>
      <c r="D706" s="303" t="s">
        <v>818</v>
      </c>
    </row>
    <row r="707" spans="1:4">
      <c r="A707" s="299">
        <v>5</v>
      </c>
      <c r="B707" s="303" t="s">
        <v>1616</v>
      </c>
      <c r="C707" s="303" t="s">
        <v>1617</v>
      </c>
      <c r="D707" s="303" t="s">
        <v>818</v>
      </c>
    </row>
    <row r="708" spans="1:4">
      <c r="A708" s="299">
        <v>5</v>
      </c>
      <c r="B708" s="303" t="s">
        <v>1618</v>
      </c>
      <c r="C708" s="303" t="s">
        <v>1619</v>
      </c>
      <c r="D708" s="303" t="s">
        <v>818</v>
      </c>
    </row>
    <row r="709" spans="1:4">
      <c r="A709" s="299">
        <v>5</v>
      </c>
      <c r="B709" s="303" t="s">
        <v>1620</v>
      </c>
      <c r="C709" s="303" t="s">
        <v>1621</v>
      </c>
      <c r="D709" s="303" t="s">
        <v>818</v>
      </c>
    </row>
    <row r="710" spans="1:4">
      <c r="A710" s="299">
        <v>5</v>
      </c>
      <c r="B710" s="303" t="s">
        <v>1622</v>
      </c>
      <c r="C710" s="303" t="s">
        <v>1623</v>
      </c>
      <c r="D710" s="303" t="s">
        <v>818</v>
      </c>
    </row>
    <row r="711" spans="1:4">
      <c r="A711" s="299">
        <v>5</v>
      </c>
      <c r="B711" s="303" t="s">
        <v>1624</v>
      </c>
      <c r="C711" s="303" t="s">
        <v>1625</v>
      </c>
      <c r="D711" s="303" t="s">
        <v>818</v>
      </c>
    </row>
    <row r="712" spans="1:4">
      <c r="A712" s="299">
        <v>5</v>
      </c>
      <c r="B712" s="303" t="s">
        <v>1626</v>
      </c>
      <c r="C712" s="303" t="s">
        <v>1627</v>
      </c>
      <c r="D712" s="303" t="s">
        <v>818</v>
      </c>
    </row>
    <row r="713" spans="1:4">
      <c r="A713" s="299">
        <v>5</v>
      </c>
      <c r="B713" s="303" t="s">
        <v>1628</v>
      </c>
      <c r="C713" s="303" t="s">
        <v>1629</v>
      </c>
      <c r="D713" s="303" t="s">
        <v>818</v>
      </c>
    </row>
    <row r="714" spans="1:4">
      <c r="A714" s="299">
        <v>5</v>
      </c>
      <c r="B714" s="303" t="s">
        <v>1630</v>
      </c>
      <c r="C714" s="303" t="s">
        <v>1631</v>
      </c>
      <c r="D714" s="303" t="s">
        <v>818</v>
      </c>
    </row>
    <row r="715" spans="1:4">
      <c r="A715" s="299">
        <v>5</v>
      </c>
      <c r="B715" s="303" t="s">
        <v>1632</v>
      </c>
      <c r="C715" s="303" t="s">
        <v>1633</v>
      </c>
      <c r="D715" s="303" t="s">
        <v>818</v>
      </c>
    </row>
    <row r="716" spans="1:4">
      <c r="A716" s="299">
        <v>5</v>
      </c>
      <c r="B716" s="303" t="s">
        <v>1634</v>
      </c>
      <c r="C716" s="303" t="s">
        <v>1635</v>
      </c>
      <c r="D716" s="303" t="s">
        <v>818</v>
      </c>
    </row>
    <row r="717" spans="1:4">
      <c r="A717" s="299">
        <v>5</v>
      </c>
      <c r="B717" s="303" t="s">
        <v>1636</v>
      </c>
      <c r="C717" s="303" t="s">
        <v>1637</v>
      </c>
      <c r="D717" s="303" t="s">
        <v>818</v>
      </c>
    </row>
    <row r="718" spans="1:4">
      <c r="A718" s="299">
        <v>5</v>
      </c>
      <c r="B718" s="303" t="s">
        <v>1638</v>
      </c>
      <c r="C718" s="303" t="s">
        <v>1639</v>
      </c>
      <c r="D718" s="303" t="s">
        <v>818</v>
      </c>
    </row>
    <row r="719" spans="1:4">
      <c r="A719" s="299">
        <v>5</v>
      </c>
      <c r="B719" s="303" t="s">
        <v>1640</v>
      </c>
      <c r="C719" s="303" t="s">
        <v>1641</v>
      </c>
      <c r="D719" s="303" t="s">
        <v>818</v>
      </c>
    </row>
    <row r="720" spans="1:4">
      <c r="A720" s="299">
        <v>5</v>
      </c>
      <c r="B720" s="303" t="s">
        <v>1642</v>
      </c>
      <c r="C720" s="303" t="s">
        <v>1643</v>
      </c>
      <c r="D720" s="303" t="s">
        <v>818</v>
      </c>
    </row>
    <row r="721" spans="1:4">
      <c r="A721" s="299">
        <v>5</v>
      </c>
      <c r="B721" s="303" t="s">
        <v>1644</v>
      </c>
      <c r="C721" s="303" t="s">
        <v>1645</v>
      </c>
      <c r="D721" s="303" t="s">
        <v>818</v>
      </c>
    </row>
    <row r="722" spans="1:4">
      <c r="A722" s="299">
        <v>5</v>
      </c>
      <c r="B722" s="303" t="s">
        <v>1646</v>
      </c>
      <c r="C722" s="303" t="s">
        <v>1647</v>
      </c>
      <c r="D722" s="303" t="s">
        <v>818</v>
      </c>
    </row>
    <row r="723" spans="1:4">
      <c r="A723" s="299">
        <v>5</v>
      </c>
      <c r="B723" s="303" t="s">
        <v>1648</v>
      </c>
      <c r="C723" s="303" t="s">
        <v>1649</v>
      </c>
      <c r="D723" s="303" t="s">
        <v>818</v>
      </c>
    </row>
    <row r="724" spans="1:4">
      <c r="A724" s="299">
        <v>5</v>
      </c>
      <c r="B724" s="303" t="s">
        <v>1650</v>
      </c>
      <c r="C724" s="303" t="s">
        <v>1651</v>
      </c>
      <c r="D724" s="303" t="s">
        <v>818</v>
      </c>
    </row>
    <row r="725" spans="1:4">
      <c r="A725" s="299">
        <v>5</v>
      </c>
      <c r="B725" s="303" t="s">
        <v>1652</v>
      </c>
      <c r="C725" s="303" t="s">
        <v>1653</v>
      </c>
      <c r="D725" s="303" t="s">
        <v>818</v>
      </c>
    </row>
    <row r="726" spans="1:4">
      <c r="A726" s="299">
        <v>5</v>
      </c>
      <c r="B726" s="303" t="s">
        <v>1654</v>
      </c>
      <c r="C726" s="303" t="s">
        <v>1655</v>
      </c>
      <c r="D726" s="303" t="s">
        <v>818</v>
      </c>
    </row>
    <row r="727" spans="1:4">
      <c r="A727" s="299">
        <v>5</v>
      </c>
      <c r="B727" s="303" t="s">
        <v>1656</v>
      </c>
      <c r="C727" s="303" t="s">
        <v>1657</v>
      </c>
      <c r="D727" s="303" t="s">
        <v>818</v>
      </c>
    </row>
    <row r="728" spans="1:4">
      <c r="A728" s="299">
        <v>5</v>
      </c>
      <c r="B728" s="303" t="s">
        <v>1658</v>
      </c>
      <c r="C728" s="303" t="s">
        <v>1659</v>
      </c>
      <c r="D728" s="303" t="s">
        <v>818</v>
      </c>
    </row>
    <row r="729" spans="1:4">
      <c r="A729" s="299">
        <v>5</v>
      </c>
      <c r="B729" s="303" t="s">
        <v>1660</v>
      </c>
      <c r="C729" s="303" t="s">
        <v>1661</v>
      </c>
      <c r="D729" s="303" t="s">
        <v>818</v>
      </c>
    </row>
    <row r="730" spans="1:4">
      <c r="A730" s="299">
        <v>5</v>
      </c>
      <c r="B730" s="303" t="s">
        <v>1662</v>
      </c>
      <c r="C730" s="303" t="s">
        <v>1663</v>
      </c>
      <c r="D730" s="303" t="s">
        <v>818</v>
      </c>
    </row>
    <row r="731" spans="1:4">
      <c r="A731" s="299">
        <v>5</v>
      </c>
      <c r="B731" s="303" t="s">
        <v>1664</v>
      </c>
      <c r="C731" s="303" t="s">
        <v>1665</v>
      </c>
      <c r="D731" s="303" t="s">
        <v>818</v>
      </c>
    </row>
    <row r="732" spans="1:4">
      <c r="A732" s="299">
        <v>5</v>
      </c>
      <c r="B732" s="303" t="s">
        <v>1666</v>
      </c>
      <c r="C732" s="303" t="s">
        <v>1667</v>
      </c>
      <c r="D732" s="303" t="s">
        <v>818</v>
      </c>
    </row>
    <row r="733" spans="1:4">
      <c r="A733" s="299">
        <v>5</v>
      </c>
      <c r="B733" s="303" t="s">
        <v>1668</v>
      </c>
      <c r="C733" s="303" t="s">
        <v>1669</v>
      </c>
      <c r="D733" s="303" t="s">
        <v>818</v>
      </c>
    </row>
    <row r="734" spans="1:4">
      <c r="A734" s="299">
        <v>5</v>
      </c>
      <c r="B734" s="303" t="s">
        <v>1670</v>
      </c>
      <c r="C734" s="303" t="s">
        <v>1671</v>
      </c>
      <c r="D734" s="303" t="s">
        <v>818</v>
      </c>
    </row>
    <row r="735" spans="1:4">
      <c r="A735" s="299">
        <v>5</v>
      </c>
      <c r="B735" s="303" t="s">
        <v>1672</v>
      </c>
      <c r="C735" s="303" t="s">
        <v>1673</v>
      </c>
      <c r="D735" s="303" t="s">
        <v>818</v>
      </c>
    </row>
    <row r="736" spans="1:4">
      <c r="A736" s="299">
        <v>5</v>
      </c>
      <c r="B736" s="303" t="s">
        <v>1674</v>
      </c>
      <c r="C736" s="303" t="s">
        <v>1675</v>
      </c>
      <c r="D736" s="303" t="s">
        <v>818</v>
      </c>
    </row>
    <row r="737" spans="1:4">
      <c r="A737" s="299">
        <v>5</v>
      </c>
      <c r="B737" s="303" t="s">
        <v>1676</v>
      </c>
      <c r="C737" s="303" t="s">
        <v>1677</v>
      </c>
      <c r="D737" s="303" t="s">
        <v>818</v>
      </c>
    </row>
    <row r="738" spans="1:4">
      <c r="A738" s="299">
        <v>5</v>
      </c>
      <c r="B738" s="303" t="s">
        <v>1678</v>
      </c>
      <c r="C738" s="303" t="s">
        <v>1679</v>
      </c>
      <c r="D738" s="303" t="s">
        <v>818</v>
      </c>
    </row>
    <row r="739" spans="1:4">
      <c r="A739" s="299">
        <v>5</v>
      </c>
      <c r="B739" s="303" t="s">
        <v>1680</v>
      </c>
      <c r="C739" s="303" t="s">
        <v>1681</v>
      </c>
      <c r="D739" s="303" t="s">
        <v>818</v>
      </c>
    </row>
    <row r="740" spans="1:4">
      <c r="A740" s="299">
        <v>5</v>
      </c>
      <c r="B740" s="303" t="s">
        <v>1682</v>
      </c>
      <c r="C740" s="303" t="s">
        <v>1683</v>
      </c>
      <c r="D740" s="303" t="s">
        <v>818</v>
      </c>
    </row>
    <row r="741" spans="1:4">
      <c r="A741" s="299">
        <v>5</v>
      </c>
      <c r="B741" s="303" t="s">
        <v>1684</v>
      </c>
      <c r="C741" s="303" t="s">
        <v>1685</v>
      </c>
      <c r="D741" s="303" t="s">
        <v>818</v>
      </c>
    </row>
    <row r="742" spans="1:4">
      <c r="A742" s="299">
        <v>5</v>
      </c>
      <c r="B742" s="303" t="s">
        <v>1686</v>
      </c>
      <c r="C742" s="303" t="s">
        <v>1687</v>
      </c>
      <c r="D742" s="303" t="s">
        <v>818</v>
      </c>
    </row>
    <row r="743" spans="1:4">
      <c r="A743" s="299">
        <v>5</v>
      </c>
      <c r="B743" s="303" t="s">
        <v>1688</v>
      </c>
      <c r="C743" s="303" t="s">
        <v>1689</v>
      </c>
      <c r="D743" s="303" t="s">
        <v>818</v>
      </c>
    </row>
    <row r="744" spans="1:4">
      <c r="A744" s="299">
        <v>5</v>
      </c>
      <c r="B744" s="303" t="s">
        <v>1690</v>
      </c>
      <c r="C744" s="303" t="s">
        <v>1691</v>
      </c>
      <c r="D744" s="303" t="s">
        <v>818</v>
      </c>
    </row>
    <row r="745" spans="1:4">
      <c r="A745" s="299">
        <v>5</v>
      </c>
      <c r="B745" s="303" t="s">
        <v>1692</v>
      </c>
      <c r="C745" s="303" t="s">
        <v>1693</v>
      </c>
      <c r="D745" s="303" t="s">
        <v>818</v>
      </c>
    </row>
    <row r="746" spans="1:4">
      <c r="A746" s="299">
        <v>5</v>
      </c>
      <c r="B746" s="303" t="s">
        <v>1694</v>
      </c>
      <c r="C746" s="303" t="s">
        <v>1695</v>
      </c>
      <c r="D746" s="303" t="s">
        <v>818</v>
      </c>
    </row>
    <row r="747" spans="1:4">
      <c r="A747" s="299">
        <v>5</v>
      </c>
      <c r="B747" s="303" t="s">
        <v>1696</v>
      </c>
      <c r="C747" s="303" t="s">
        <v>1697</v>
      </c>
      <c r="D747" s="303" t="s">
        <v>818</v>
      </c>
    </row>
    <row r="748" spans="1:4">
      <c r="A748" s="299">
        <v>5</v>
      </c>
      <c r="B748" s="303" t="s">
        <v>1698</v>
      </c>
      <c r="C748" s="303" t="s">
        <v>1699</v>
      </c>
      <c r="D748" s="303" t="s">
        <v>868</v>
      </c>
    </row>
    <row r="749" spans="1:4">
      <c r="A749" s="299">
        <v>5</v>
      </c>
      <c r="B749" s="303" t="s">
        <v>1700</v>
      </c>
      <c r="C749" s="303" t="s">
        <v>1701</v>
      </c>
      <c r="D749" s="303" t="s">
        <v>868</v>
      </c>
    </row>
    <row r="750" spans="1:4">
      <c r="A750" s="299">
        <v>5</v>
      </c>
      <c r="B750" s="303" t="s">
        <v>1702</v>
      </c>
      <c r="C750" s="303" t="s">
        <v>1703</v>
      </c>
      <c r="D750" s="303" t="s">
        <v>868</v>
      </c>
    </row>
    <row r="751" spans="1:4">
      <c r="A751" s="299">
        <v>5</v>
      </c>
      <c r="B751" s="303" t="s">
        <v>1704</v>
      </c>
      <c r="C751" s="303" t="s">
        <v>1705</v>
      </c>
      <c r="D751" s="303" t="s">
        <v>868</v>
      </c>
    </row>
    <row r="752" spans="1:4">
      <c r="A752" s="299">
        <v>5</v>
      </c>
      <c r="B752" s="303" t="s">
        <v>1706</v>
      </c>
      <c r="C752" s="303" t="s">
        <v>1707</v>
      </c>
      <c r="D752" s="303" t="s">
        <v>868</v>
      </c>
    </row>
    <row r="753" spans="1:4">
      <c r="A753" s="299">
        <v>5</v>
      </c>
      <c r="B753" s="303" t="s">
        <v>1708</v>
      </c>
      <c r="C753" s="303" t="s">
        <v>1709</v>
      </c>
      <c r="D753" s="303" t="s">
        <v>868</v>
      </c>
    </row>
    <row r="754" spans="1:4">
      <c r="A754" s="299">
        <v>5</v>
      </c>
      <c r="B754" s="303" t="s">
        <v>1710</v>
      </c>
      <c r="C754" s="303" t="s">
        <v>1711</v>
      </c>
      <c r="D754" s="303" t="s">
        <v>868</v>
      </c>
    </row>
    <row r="755" spans="1:4">
      <c r="A755" s="299">
        <v>5</v>
      </c>
      <c r="B755" s="303" t="s">
        <v>1712</v>
      </c>
      <c r="C755" s="303" t="s">
        <v>1713</v>
      </c>
      <c r="D755" s="303" t="s">
        <v>868</v>
      </c>
    </row>
    <row r="756" spans="1:4">
      <c r="A756" s="299">
        <v>5</v>
      </c>
      <c r="B756" s="303" t="s">
        <v>1714</v>
      </c>
      <c r="C756" s="303" t="s">
        <v>1715</v>
      </c>
      <c r="D756" s="303" t="s">
        <v>868</v>
      </c>
    </row>
    <row r="757" spans="1:4">
      <c r="A757" s="299">
        <v>5</v>
      </c>
      <c r="B757" s="303" t="s">
        <v>1716</v>
      </c>
      <c r="C757" s="303" t="s">
        <v>1717</v>
      </c>
      <c r="D757" s="303" t="s">
        <v>868</v>
      </c>
    </row>
    <row r="758" spans="1:4">
      <c r="A758" s="299">
        <v>5</v>
      </c>
      <c r="B758" s="303" t="s">
        <v>1718</v>
      </c>
      <c r="C758" s="303" t="s">
        <v>1719</v>
      </c>
      <c r="D758" s="303" t="s">
        <v>818</v>
      </c>
    </row>
    <row r="759" spans="1:4">
      <c r="A759" s="299">
        <v>5</v>
      </c>
      <c r="B759" s="303" t="s">
        <v>1720</v>
      </c>
      <c r="C759" s="303" t="s">
        <v>1721</v>
      </c>
      <c r="D759" s="303" t="s">
        <v>818</v>
      </c>
    </row>
    <row r="760" spans="1:4">
      <c r="A760" s="299">
        <v>5</v>
      </c>
      <c r="B760" s="303" t="s">
        <v>1722</v>
      </c>
      <c r="C760" s="303" t="s">
        <v>1723</v>
      </c>
      <c r="D760" s="303" t="s">
        <v>818</v>
      </c>
    </row>
    <row r="761" spans="1:4">
      <c r="A761" s="299">
        <v>5</v>
      </c>
      <c r="B761" s="303" t="s">
        <v>1724</v>
      </c>
      <c r="C761" s="303" t="s">
        <v>1725</v>
      </c>
      <c r="D761" s="303" t="s">
        <v>818</v>
      </c>
    </row>
    <row r="762" spans="1:4">
      <c r="A762" s="299">
        <v>5</v>
      </c>
      <c r="B762" s="303" t="s">
        <v>1726</v>
      </c>
      <c r="C762" s="303" t="s">
        <v>1727</v>
      </c>
      <c r="D762" s="303" t="s">
        <v>818</v>
      </c>
    </row>
    <row r="763" spans="1:4">
      <c r="A763" s="299">
        <v>5</v>
      </c>
      <c r="B763" s="303" t="s">
        <v>1728</v>
      </c>
      <c r="C763" s="303" t="s">
        <v>1729</v>
      </c>
      <c r="D763" s="303" t="s">
        <v>1191</v>
      </c>
    </row>
    <row r="764" spans="1:4">
      <c r="A764" s="299">
        <v>5</v>
      </c>
      <c r="B764" s="303" t="s">
        <v>1730</v>
      </c>
      <c r="C764" s="303" t="s">
        <v>1731</v>
      </c>
      <c r="D764" s="303" t="s">
        <v>818</v>
      </c>
    </row>
    <row r="765" spans="1:4">
      <c r="A765" s="299">
        <v>5</v>
      </c>
      <c r="B765" s="303" t="s">
        <v>1732</v>
      </c>
      <c r="C765" s="303" t="s">
        <v>1733</v>
      </c>
      <c r="D765" s="303" t="s">
        <v>818</v>
      </c>
    </row>
    <row r="766" spans="1:4">
      <c r="A766" s="299">
        <v>5</v>
      </c>
      <c r="B766" s="303" t="s">
        <v>237</v>
      </c>
      <c r="C766" s="303" t="s">
        <v>1734</v>
      </c>
      <c r="D766" s="303" t="s">
        <v>900</v>
      </c>
    </row>
    <row r="767" spans="1:4">
      <c r="A767" s="299">
        <v>5</v>
      </c>
      <c r="B767" s="303" t="s">
        <v>736</v>
      </c>
      <c r="C767" s="303" t="s">
        <v>1735</v>
      </c>
      <c r="D767" s="303" t="s">
        <v>900</v>
      </c>
    </row>
    <row r="768" spans="1:4">
      <c r="A768" s="299">
        <v>5</v>
      </c>
      <c r="B768" s="303" t="s">
        <v>1736</v>
      </c>
      <c r="C768" s="303" t="s">
        <v>1737</v>
      </c>
      <c r="D768" s="303" t="s">
        <v>900</v>
      </c>
    </row>
    <row r="769" spans="1:4">
      <c r="A769" s="299">
        <v>5</v>
      </c>
      <c r="B769" s="303" t="s">
        <v>795</v>
      </c>
      <c r="C769" s="303" t="s">
        <v>1738</v>
      </c>
      <c r="D769" s="303" t="s">
        <v>900</v>
      </c>
    </row>
    <row r="770" spans="1:4">
      <c r="A770" s="299">
        <v>5</v>
      </c>
      <c r="B770" s="303" t="s">
        <v>1739</v>
      </c>
      <c r="C770" s="303" t="s">
        <v>1740</v>
      </c>
      <c r="D770" s="303" t="s">
        <v>818</v>
      </c>
    </row>
    <row r="771" spans="1:4">
      <c r="A771" s="299">
        <v>5</v>
      </c>
      <c r="B771" s="303" t="s">
        <v>1741</v>
      </c>
      <c r="C771" s="303" t="s">
        <v>1742</v>
      </c>
      <c r="D771" s="303" t="s">
        <v>818</v>
      </c>
    </row>
    <row r="772" spans="1:4">
      <c r="A772" s="299">
        <v>5</v>
      </c>
      <c r="B772" s="303" t="s">
        <v>1743</v>
      </c>
      <c r="C772" s="303" t="s">
        <v>1744</v>
      </c>
      <c r="D772" s="303" t="s">
        <v>818</v>
      </c>
    </row>
    <row r="773" spans="1:4">
      <c r="A773" s="299">
        <v>5</v>
      </c>
      <c r="B773" s="303" t="s">
        <v>1745</v>
      </c>
      <c r="C773" s="303" t="s">
        <v>1746</v>
      </c>
      <c r="D773" s="303" t="s">
        <v>818</v>
      </c>
    </row>
    <row r="774" spans="1:4">
      <c r="A774" s="299">
        <v>5</v>
      </c>
      <c r="B774" s="303" t="s">
        <v>1747</v>
      </c>
      <c r="C774" s="303" t="s">
        <v>1748</v>
      </c>
      <c r="D774" s="303" t="s">
        <v>818</v>
      </c>
    </row>
    <row r="775" spans="1:4">
      <c r="A775" s="299">
        <v>5</v>
      </c>
      <c r="B775" s="303" t="s">
        <v>1749</v>
      </c>
      <c r="C775" s="303" t="s">
        <v>1750</v>
      </c>
      <c r="D775" s="303" t="s">
        <v>818</v>
      </c>
    </row>
    <row r="776" spans="1:4">
      <c r="A776" s="299">
        <v>5</v>
      </c>
      <c r="B776" s="303" t="s">
        <v>1751</v>
      </c>
      <c r="C776" s="303" t="s">
        <v>1752</v>
      </c>
      <c r="D776" s="303" t="s">
        <v>818</v>
      </c>
    </row>
    <row r="777" spans="1:4">
      <c r="A777" s="299">
        <v>5</v>
      </c>
      <c r="B777" s="303" t="s">
        <v>1753</v>
      </c>
      <c r="C777" s="303" t="s">
        <v>1754</v>
      </c>
      <c r="D777" s="303" t="s">
        <v>818</v>
      </c>
    </row>
    <row r="778" spans="1:4">
      <c r="A778" s="299">
        <v>5</v>
      </c>
      <c r="B778" s="303" t="s">
        <v>1755</v>
      </c>
      <c r="C778" s="303" t="s">
        <v>1756</v>
      </c>
      <c r="D778" s="303" t="s">
        <v>818</v>
      </c>
    </row>
    <row r="779" spans="1:4">
      <c r="A779" s="299">
        <v>5</v>
      </c>
      <c r="B779" s="303" t="s">
        <v>1757</v>
      </c>
      <c r="C779" s="303" t="s">
        <v>1758</v>
      </c>
      <c r="D779" s="303" t="s">
        <v>818</v>
      </c>
    </row>
    <row r="780" spans="1:4">
      <c r="A780" s="299">
        <v>5</v>
      </c>
      <c r="B780" s="303" t="s">
        <v>1759</v>
      </c>
      <c r="C780" s="303" t="s">
        <v>1760</v>
      </c>
      <c r="D780" s="303" t="s">
        <v>818</v>
      </c>
    </row>
    <row r="781" spans="1:4">
      <c r="A781" s="299">
        <v>5</v>
      </c>
      <c r="B781" s="303" t="s">
        <v>1761</v>
      </c>
      <c r="C781" s="303" t="s">
        <v>1762</v>
      </c>
      <c r="D781" s="303" t="s">
        <v>818</v>
      </c>
    </row>
    <row r="782" spans="1:4">
      <c r="A782" s="299">
        <v>5</v>
      </c>
      <c r="B782" s="303" t="s">
        <v>1763</v>
      </c>
      <c r="C782" s="303" t="s">
        <v>1764</v>
      </c>
      <c r="D782" s="303" t="s">
        <v>818</v>
      </c>
    </row>
    <row r="783" spans="1:4">
      <c r="A783" s="299">
        <v>5</v>
      </c>
      <c r="B783" s="303" t="s">
        <v>1765</v>
      </c>
      <c r="C783" s="303" t="s">
        <v>1766</v>
      </c>
      <c r="D783" s="303" t="s">
        <v>818</v>
      </c>
    </row>
    <row r="784" spans="1:4">
      <c r="A784" s="299">
        <v>5</v>
      </c>
      <c r="B784" s="303" t="s">
        <v>1767</v>
      </c>
      <c r="C784" s="303" t="s">
        <v>1768</v>
      </c>
      <c r="D784" s="303" t="s">
        <v>818</v>
      </c>
    </row>
    <row r="785" spans="1:4">
      <c r="A785" s="299">
        <v>5</v>
      </c>
      <c r="B785" s="303" t="s">
        <v>1769</v>
      </c>
      <c r="C785" s="303" t="s">
        <v>1770</v>
      </c>
      <c r="D785" s="303" t="s">
        <v>818</v>
      </c>
    </row>
    <row r="786" spans="1:4">
      <c r="A786" s="299">
        <v>5</v>
      </c>
      <c r="B786" s="303" t="s">
        <v>1771</v>
      </c>
      <c r="C786" s="303" t="s">
        <v>1772</v>
      </c>
      <c r="D786" s="303" t="s">
        <v>818</v>
      </c>
    </row>
    <row r="787" spans="1:4">
      <c r="A787" s="299">
        <v>5</v>
      </c>
      <c r="B787" s="303" t="s">
        <v>1773</v>
      </c>
      <c r="C787" s="303" t="s">
        <v>1774</v>
      </c>
      <c r="D787" s="303" t="s">
        <v>818</v>
      </c>
    </row>
    <row r="788" spans="1:4">
      <c r="A788" s="299">
        <v>5</v>
      </c>
      <c r="B788" s="303" t="s">
        <v>1775</v>
      </c>
      <c r="C788" s="303" t="s">
        <v>1776</v>
      </c>
      <c r="D788" s="303" t="s">
        <v>818</v>
      </c>
    </row>
    <row r="789" spans="1:4">
      <c r="A789" s="299">
        <v>5</v>
      </c>
      <c r="B789" s="303" t="s">
        <v>1777</v>
      </c>
      <c r="C789" s="303" t="s">
        <v>1778</v>
      </c>
      <c r="D789" s="303" t="s">
        <v>818</v>
      </c>
    </row>
    <row r="790" spans="1:4">
      <c r="A790" s="299">
        <v>5</v>
      </c>
      <c r="B790" s="303" t="s">
        <v>1779</v>
      </c>
      <c r="C790" s="303" t="s">
        <v>1780</v>
      </c>
      <c r="D790" s="303" t="s">
        <v>818</v>
      </c>
    </row>
    <row r="791" spans="1:4">
      <c r="A791" s="299">
        <v>5</v>
      </c>
      <c r="B791" s="303" t="s">
        <v>1781</v>
      </c>
      <c r="C791" s="303" t="s">
        <v>1782</v>
      </c>
      <c r="D791" s="303" t="s">
        <v>818</v>
      </c>
    </row>
    <row r="792" spans="1:4">
      <c r="A792" s="299">
        <v>5</v>
      </c>
      <c r="B792" s="303" t="s">
        <v>1783</v>
      </c>
      <c r="C792" s="303" t="s">
        <v>1784</v>
      </c>
      <c r="D792" s="303" t="s">
        <v>818</v>
      </c>
    </row>
    <row r="793" spans="1:4">
      <c r="A793" s="299">
        <v>5</v>
      </c>
      <c r="B793" s="303" t="s">
        <v>1785</v>
      </c>
      <c r="C793" s="303" t="s">
        <v>1786</v>
      </c>
      <c r="D793" s="303" t="s">
        <v>818</v>
      </c>
    </row>
    <row r="794" spans="1:4">
      <c r="A794" s="299">
        <v>5</v>
      </c>
      <c r="B794" s="303" t="s">
        <v>1787</v>
      </c>
      <c r="C794" s="303" t="s">
        <v>1788</v>
      </c>
      <c r="D794" s="303" t="s">
        <v>818</v>
      </c>
    </row>
    <row r="795" spans="1:4">
      <c r="A795" s="299">
        <v>5</v>
      </c>
      <c r="B795" s="303" t="s">
        <v>1789</v>
      </c>
      <c r="C795" s="303" t="s">
        <v>1790</v>
      </c>
      <c r="D795" s="303" t="s">
        <v>818</v>
      </c>
    </row>
    <row r="796" spans="1:4">
      <c r="A796" s="299">
        <v>5</v>
      </c>
      <c r="B796" s="303" t="s">
        <v>1791</v>
      </c>
      <c r="C796" s="303" t="s">
        <v>1792</v>
      </c>
      <c r="D796" s="303" t="s">
        <v>818</v>
      </c>
    </row>
    <row r="797" spans="1:4">
      <c r="A797" s="299">
        <v>5</v>
      </c>
      <c r="B797" s="303" t="s">
        <v>1793</v>
      </c>
      <c r="C797" s="303" t="s">
        <v>1794</v>
      </c>
      <c r="D797" s="303" t="s">
        <v>818</v>
      </c>
    </row>
    <row r="798" spans="1:4">
      <c r="A798" s="299">
        <v>5</v>
      </c>
      <c r="B798" s="303" t="s">
        <v>1795</v>
      </c>
      <c r="C798" s="303" t="s">
        <v>1796</v>
      </c>
      <c r="D798" s="303" t="s">
        <v>818</v>
      </c>
    </row>
    <row r="799" spans="1:4">
      <c r="A799" s="299">
        <v>5</v>
      </c>
      <c r="B799" s="303" t="s">
        <v>1797</v>
      </c>
      <c r="C799" s="303" t="s">
        <v>1798</v>
      </c>
      <c r="D799" s="303" t="s">
        <v>818</v>
      </c>
    </row>
    <row r="800" spans="1:4">
      <c r="A800" s="299">
        <v>5</v>
      </c>
      <c r="B800" s="303" t="s">
        <v>1799</v>
      </c>
      <c r="C800" s="303" t="s">
        <v>1800</v>
      </c>
      <c r="D800" s="303" t="s">
        <v>818</v>
      </c>
    </row>
    <row r="801" spans="1:4">
      <c r="A801" s="299">
        <v>5</v>
      </c>
      <c r="B801" s="303" t="s">
        <v>1801</v>
      </c>
      <c r="C801" s="303" t="s">
        <v>1802</v>
      </c>
      <c r="D801" s="303" t="s">
        <v>818</v>
      </c>
    </row>
    <row r="802" spans="1:4">
      <c r="A802" s="299">
        <v>5</v>
      </c>
      <c r="B802" s="303" t="s">
        <v>1803</v>
      </c>
      <c r="C802" s="303" t="s">
        <v>1804</v>
      </c>
      <c r="D802" s="303" t="s">
        <v>818</v>
      </c>
    </row>
    <row r="803" spans="1:4">
      <c r="A803" s="299">
        <v>5</v>
      </c>
      <c r="B803" s="303" t="s">
        <v>1805</v>
      </c>
      <c r="C803" s="303" t="s">
        <v>1806</v>
      </c>
      <c r="D803" s="303" t="s">
        <v>818</v>
      </c>
    </row>
    <row r="804" spans="1:4">
      <c r="A804" s="299">
        <v>5</v>
      </c>
      <c r="B804" s="303" t="s">
        <v>1807</v>
      </c>
      <c r="C804" s="303" t="s">
        <v>1808</v>
      </c>
      <c r="D804" s="303" t="s">
        <v>818</v>
      </c>
    </row>
    <row r="805" spans="1:4">
      <c r="A805" s="299">
        <v>5</v>
      </c>
      <c r="B805" s="303" t="s">
        <v>1809</v>
      </c>
      <c r="C805" s="303" t="s">
        <v>1810</v>
      </c>
      <c r="D805" s="303" t="s">
        <v>818</v>
      </c>
    </row>
    <row r="806" spans="1:4">
      <c r="A806" s="299">
        <v>5</v>
      </c>
      <c r="B806" s="303" t="s">
        <v>1811</v>
      </c>
      <c r="C806" s="303" t="s">
        <v>1812</v>
      </c>
      <c r="D806" s="303" t="s">
        <v>818</v>
      </c>
    </row>
    <row r="807" spans="1:4">
      <c r="A807" s="299">
        <v>5</v>
      </c>
      <c r="B807" s="303" t="s">
        <v>1813</v>
      </c>
      <c r="C807" s="303" t="s">
        <v>1814</v>
      </c>
      <c r="D807" s="303" t="s">
        <v>818</v>
      </c>
    </row>
    <row r="808" spans="1:4">
      <c r="A808" s="299">
        <v>5</v>
      </c>
      <c r="B808" s="303" t="s">
        <v>1815</v>
      </c>
      <c r="C808" s="303" t="s">
        <v>1816</v>
      </c>
      <c r="D808" s="303" t="s">
        <v>818</v>
      </c>
    </row>
    <row r="809" spans="1:4">
      <c r="A809" s="299">
        <v>5</v>
      </c>
      <c r="B809" s="303" t="s">
        <v>1817</v>
      </c>
      <c r="C809" s="303" t="s">
        <v>1818</v>
      </c>
      <c r="D809" s="303" t="s">
        <v>818</v>
      </c>
    </row>
    <row r="810" spans="1:4">
      <c r="A810" s="299">
        <v>5</v>
      </c>
      <c r="B810" s="303" t="s">
        <v>1819</v>
      </c>
      <c r="C810" s="303" t="s">
        <v>1820</v>
      </c>
      <c r="D810" s="303" t="s">
        <v>818</v>
      </c>
    </row>
    <row r="811" spans="1:4">
      <c r="A811" s="299">
        <v>5</v>
      </c>
      <c r="B811" s="303" t="s">
        <v>1821</v>
      </c>
      <c r="C811" s="303" t="s">
        <v>1822</v>
      </c>
      <c r="D811" s="303" t="s">
        <v>818</v>
      </c>
    </row>
    <row r="812" spans="1:4">
      <c r="A812" s="299">
        <v>5</v>
      </c>
      <c r="B812" s="303" t="s">
        <v>1823</v>
      </c>
      <c r="C812" s="303" t="s">
        <v>1824</v>
      </c>
      <c r="D812" s="303" t="s">
        <v>818</v>
      </c>
    </row>
    <row r="813" spans="1:4">
      <c r="A813" s="299">
        <v>5</v>
      </c>
      <c r="B813" s="303" t="s">
        <v>1825</v>
      </c>
      <c r="C813" s="303" t="s">
        <v>1826</v>
      </c>
      <c r="D813" s="303" t="s">
        <v>818</v>
      </c>
    </row>
    <row r="814" spans="1:4">
      <c r="A814" s="299">
        <v>5</v>
      </c>
      <c r="B814" s="303" t="s">
        <v>1827</v>
      </c>
      <c r="C814" s="303" t="s">
        <v>1828</v>
      </c>
      <c r="D814" s="303" t="s">
        <v>818</v>
      </c>
    </row>
    <row r="815" spans="1:4">
      <c r="A815" s="299">
        <v>5</v>
      </c>
      <c r="B815" s="303" t="s">
        <v>1829</v>
      </c>
      <c r="C815" s="303" t="s">
        <v>1830</v>
      </c>
      <c r="D815" s="303" t="s">
        <v>818</v>
      </c>
    </row>
    <row r="816" spans="1:4">
      <c r="A816" s="299">
        <v>5</v>
      </c>
      <c r="B816" s="303" t="s">
        <v>1831</v>
      </c>
      <c r="C816" s="303" t="s">
        <v>1832</v>
      </c>
      <c r="D816" s="303" t="s">
        <v>818</v>
      </c>
    </row>
    <row r="817" spans="1:4">
      <c r="A817" s="299">
        <v>5</v>
      </c>
      <c r="B817" s="303" t="s">
        <v>1833</v>
      </c>
      <c r="C817" s="303" t="s">
        <v>1834</v>
      </c>
      <c r="D817" s="303" t="s">
        <v>818</v>
      </c>
    </row>
    <row r="818" spans="1:4">
      <c r="A818" s="299">
        <v>5</v>
      </c>
      <c r="B818" s="303" t="s">
        <v>1835</v>
      </c>
      <c r="C818" s="303" t="s">
        <v>1836</v>
      </c>
      <c r="D818" s="303" t="s">
        <v>818</v>
      </c>
    </row>
    <row r="819" spans="1:4">
      <c r="A819" s="299">
        <v>5</v>
      </c>
      <c r="B819" s="303" t="s">
        <v>1837</v>
      </c>
      <c r="C819" s="303" t="s">
        <v>1838</v>
      </c>
      <c r="D819" s="303" t="s">
        <v>818</v>
      </c>
    </row>
    <row r="820" spans="1:4">
      <c r="A820" s="299">
        <v>5</v>
      </c>
      <c r="B820" s="303" t="s">
        <v>1839</v>
      </c>
      <c r="C820" s="303" t="s">
        <v>1840</v>
      </c>
      <c r="D820" s="303" t="s">
        <v>818</v>
      </c>
    </row>
    <row r="821" spans="1:4">
      <c r="A821" s="299">
        <v>5</v>
      </c>
      <c r="B821" s="303" t="s">
        <v>1841</v>
      </c>
      <c r="C821" s="303" t="s">
        <v>1842</v>
      </c>
      <c r="D821" s="303" t="s">
        <v>818</v>
      </c>
    </row>
    <row r="822" spans="1:4">
      <c r="A822" s="299">
        <v>5</v>
      </c>
      <c r="B822" s="303" t="s">
        <v>238</v>
      </c>
      <c r="C822" s="303" t="s">
        <v>1843</v>
      </c>
      <c r="D822" s="303" t="s">
        <v>818</v>
      </c>
    </row>
    <row r="823" spans="1:4">
      <c r="A823" s="299">
        <v>5</v>
      </c>
      <c r="B823" s="303" t="s">
        <v>737</v>
      </c>
      <c r="C823" s="303" t="s">
        <v>1844</v>
      </c>
      <c r="D823" s="303" t="s">
        <v>818</v>
      </c>
    </row>
    <row r="824" spans="1:4">
      <c r="A824" s="299">
        <v>5</v>
      </c>
      <c r="B824" s="303" t="s">
        <v>740</v>
      </c>
      <c r="C824" s="303" t="s">
        <v>1845</v>
      </c>
      <c r="D824" s="303" t="s">
        <v>818</v>
      </c>
    </row>
    <row r="825" spans="1:4">
      <c r="A825" s="299">
        <v>5</v>
      </c>
      <c r="B825" s="303" t="s">
        <v>796</v>
      </c>
      <c r="C825" s="303" t="s">
        <v>1846</v>
      </c>
      <c r="D825" s="303" t="s">
        <v>818</v>
      </c>
    </row>
    <row r="826" spans="1:4">
      <c r="A826" s="299">
        <v>5</v>
      </c>
      <c r="B826" s="303" t="s">
        <v>1847</v>
      </c>
      <c r="C826" s="303" t="s">
        <v>1848</v>
      </c>
      <c r="D826" s="303" t="s">
        <v>818</v>
      </c>
    </row>
    <row r="827" spans="1:4">
      <c r="A827" s="299">
        <v>5</v>
      </c>
      <c r="B827" s="303" t="s">
        <v>1849</v>
      </c>
      <c r="C827" s="303" t="s">
        <v>1850</v>
      </c>
      <c r="D827" s="303" t="s">
        <v>818</v>
      </c>
    </row>
    <row r="828" spans="1:4">
      <c r="A828" s="299">
        <v>5</v>
      </c>
      <c r="B828" s="303" t="s">
        <v>1851</v>
      </c>
      <c r="C828" s="303" t="s">
        <v>1852</v>
      </c>
      <c r="D828" s="303" t="s">
        <v>818</v>
      </c>
    </row>
    <row r="829" spans="1:4">
      <c r="A829" s="299">
        <v>5</v>
      </c>
      <c r="B829" s="303" t="s">
        <v>1853</v>
      </c>
      <c r="C829" s="303" t="s">
        <v>1854</v>
      </c>
      <c r="D829" s="303" t="s">
        <v>818</v>
      </c>
    </row>
    <row r="830" spans="1:4">
      <c r="A830" s="299">
        <v>5</v>
      </c>
      <c r="B830" s="303" t="s">
        <v>1855</v>
      </c>
      <c r="C830" s="303" t="s">
        <v>1856</v>
      </c>
      <c r="D830" s="303" t="s">
        <v>818</v>
      </c>
    </row>
    <row r="831" spans="1:4">
      <c r="A831" s="299">
        <v>5</v>
      </c>
      <c r="B831" s="303" t="s">
        <v>1857</v>
      </c>
      <c r="C831" s="303" t="s">
        <v>1858</v>
      </c>
      <c r="D831" s="303" t="s">
        <v>818</v>
      </c>
    </row>
    <row r="832" spans="1:4">
      <c r="A832" s="299">
        <v>5</v>
      </c>
      <c r="B832" s="303" t="s">
        <v>1859</v>
      </c>
      <c r="C832" s="303" t="s">
        <v>1860</v>
      </c>
      <c r="D832" s="303" t="s">
        <v>818</v>
      </c>
    </row>
    <row r="833" spans="1:4">
      <c r="A833" s="299">
        <v>5</v>
      </c>
      <c r="B833" s="303" t="s">
        <v>1861</v>
      </c>
      <c r="C833" s="303" t="s">
        <v>1862</v>
      </c>
      <c r="D833" s="303" t="s">
        <v>818</v>
      </c>
    </row>
    <row r="834" spans="1:4">
      <c r="A834" s="299">
        <v>5</v>
      </c>
      <c r="B834" s="303" t="s">
        <v>1863</v>
      </c>
      <c r="C834" s="303" t="s">
        <v>1864</v>
      </c>
      <c r="D834" s="303" t="s">
        <v>818</v>
      </c>
    </row>
    <row r="835" spans="1:4">
      <c r="A835" s="299">
        <v>5</v>
      </c>
      <c r="B835" s="303" t="s">
        <v>1865</v>
      </c>
      <c r="C835" s="303" t="s">
        <v>1866</v>
      </c>
      <c r="D835" s="303" t="s">
        <v>818</v>
      </c>
    </row>
    <row r="836" spans="1:4">
      <c r="A836" s="299">
        <v>5</v>
      </c>
      <c r="B836" s="303" t="s">
        <v>1867</v>
      </c>
      <c r="C836" s="303" t="s">
        <v>1868</v>
      </c>
      <c r="D836" s="303" t="s">
        <v>818</v>
      </c>
    </row>
    <row r="837" spans="1:4">
      <c r="A837" s="299">
        <v>5</v>
      </c>
      <c r="B837" s="303" t="s">
        <v>1869</v>
      </c>
      <c r="C837" s="303" t="s">
        <v>1870</v>
      </c>
      <c r="D837" s="303" t="s">
        <v>818</v>
      </c>
    </row>
    <row r="838" spans="1:4">
      <c r="A838" s="299">
        <v>5</v>
      </c>
      <c r="B838" s="303" t="s">
        <v>1871</v>
      </c>
      <c r="C838" s="303" t="s">
        <v>1872</v>
      </c>
      <c r="D838" s="303" t="s">
        <v>818</v>
      </c>
    </row>
    <row r="839" spans="1:4">
      <c r="A839" s="299">
        <v>5</v>
      </c>
      <c r="B839" s="303" t="s">
        <v>1873</v>
      </c>
      <c r="C839" s="303" t="s">
        <v>1874</v>
      </c>
      <c r="D839" s="303" t="s">
        <v>818</v>
      </c>
    </row>
    <row r="840" spans="1:4">
      <c r="A840" s="299">
        <v>5</v>
      </c>
      <c r="B840" s="303" t="s">
        <v>1875</v>
      </c>
      <c r="C840" s="303" t="s">
        <v>1876</v>
      </c>
      <c r="D840" s="303" t="s">
        <v>818</v>
      </c>
    </row>
    <row r="841" spans="1:4">
      <c r="A841" s="299">
        <v>5</v>
      </c>
      <c r="B841" s="303" t="s">
        <v>1877</v>
      </c>
      <c r="C841" s="303" t="s">
        <v>1878</v>
      </c>
      <c r="D841" s="303" t="s">
        <v>818</v>
      </c>
    </row>
    <row r="842" spans="1:4">
      <c r="A842" s="299">
        <v>5</v>
      </c>
      <c r="B842" s="303" t="s">
        <v>1879</v>
      </c>
      <c r="C842" s="303" t="s">
        <v>1880</v>
      </c>
      <c r="D842" s="303" t="s">
        <v>818</v>
      </c>
    </row>
    <row r="843" spans="1:4">
      <c r="A843" s="299">
        <v>5</v>
      </c>
      <c r="B843" s="303" t="s">
        <v>1881</v>
      </c>
      <c r="C843" s="303" t="s">
        <v>1882</v>
      </c>
      <c r="D843" s="303" t="s">
        <v>818</v>
      </c>
    </row>
    <row r="844" spans="1:4">
      <c r="A844" s="299">
        <v>5</v>
      </c>
      <c r="B844" s="303" t="s">
        <v>1883</v>
      </c>
      <c r="C844" s="303" t="s">
        <v>1884</v>
      </c>
      <c r="D844" s="303" t="s">
        <v>818</v>
      </c>
    </row>
    <row r="845" spans="1:4">
      <c r="A845" s="299">
        <v>5</v>
      </c>
      <c r="B845" s="303" t="s">
        <v>1885</v>
      </c>
      <c r="C845" s="303" t="s">
        <v>1886</v>
      </c>
      <c r="D845" s="303" t="s">
        <v>818</v>
      </c>
    </row>
    <row r="846" spans="1:4">
      <c r="A846" s="299">
        <v>5</v>
      </c>
      <c r="B846" s="303" t="s">
        <v>1887</v>
      </c>
      <c r="C846" s="303" t="s">
        <v>1888</v>
      </c>
      <c r="D846" s="303" t="s">
        <v>818</v>
      </c>
    </row>
    <row r="847" spans="1:4">
      <c r="A847" s="299">
        <v>5</v>
      </c>
      <c r="B847" s="303" t="s">
        <v>1889</v>
      </c>
      <c r="C847" s="303" t="s">
        <v>1890</v>
      </c>
      <c r="D847" s="303" t="s">
        <v>818</v>
      </c>
    </row>
    <row r="848" spans="1:4">
      <c r="A848" s="299">
        <v>5</v>
      </c>
      <c r="B848" s="303" t="s">
        <v>1891</v>
      </c>
      <c r="C848" s="303" t="s">
        <v>1892</v>
      </c>
      <c r="D848" s="303" t="s">
        <v>818</v>
      </c>
    </row>
    <row r="849" spans="1:4">
      <c r="A849" s="299">
        <v>5</v>
      </c>
      <c r="B849" s="303" t="s">
        <v>1893</v>
      </c>
      <c r="C849" s="303" t="s">
        <v>1894</v>
      </c>
      <c r="D849" s="303" t="s">
        <v>818</v>
      </c>
    </row>
    <row r="850" spans="1:4">
      <c r="A850" s="299">
        <v>5</v>
      </c>
      <c r="B850" s="303" t="s">
        <v>1895</v>
      </c>
      <c r="C850" s="303" t="s">
        <v>1896</v>
      </c>
      <c r="D850" s="303" t="s">
        <v>818</v>
      </c>
    </row>
    <row r="851" spans="1:4">
      <c r="A851" s="299">
        <v>5</v>
      </c>
      <c r="B851" s="303" t="s">
        <v>1897</v>
      </c>
      <c r="C851" s="303" t="s">
        <v>1898</v>
      </c>
      <c r="D851" s="303" t="s">
        <v>818</v>
      </c>
    </row>
    <row r="852" spans="1:4">
      <c r="A852" s="299">
        <v>5</v>
      </c>
      <c r="B852" s="303" t="s">
        <v>1899</v>
      </c>
      <c r="C852" s="303" t="s">
        <v>1900</v>
      </c>
      <c r="D852" s="303" t="s">
        <v>818</v>
      </c>
    </row>
    <row r="853" spans="1:4">
      <c r="A853" s="299">
        <v>5</v>
      </c>
      <c r="B853" s="303" t="s">
        <v>1901</v>
      </c>
      <c r="C853" s="303" t="s">
        <v>1902</v>
      </c>
      <c r="D853" s="303" t="s">
        <v>818</v>
      </c>
    </row>
    <row r="854" spans="1:4">
      <c r="A854" s="299">
        <v>5</v>
      </c>
      <c r="B854" s="303" t="s">
        <v>1903</v>
      </c>
      <c r="C854" s="303" t="s">
        <v>1904</v>
      </c>
      <c r="D854" s="303" t="s">
        <v>818</v>
      </c>
    </row>
    <row r="855" spans="1:4">
      <c r="A855" s="299">
        <v>5</v>
      </c>
      <c r="B855" s="303" t="s">
        <v>1905</v>
      </c>
      <c r="C855" s="303" t="s">
        <v>1906</v>
      </c>
      <c r="D855" s="303" t="s">
        <v>818</v>
      </c>
    </row>
    <row r="856" spans="1:4">
      <c r="A856" s="299">
        <v>5</v>
      </c>
      <c r="B856" s="303" t="s">
        <v>1907</v>
      </c>
      <c r="C856" s="303" t="s">
        <v>1908</v>
      </c>
      <c r="D856" s="303" t="s">
        <v>818</v>
      </c>
    </row>
    <row r="857" spans="1:4">
      <c r="A857" s="299">
        <v>5</v>
      </c>
      <c r="B857" s="303" t="s">
        <v>1909</v>
      </c>
      <c r="C857" s="303" t="s">
        <v>1910</v>
      </c>
      <c r="D857" s="303" t="s">
        <v>818</v>
      </c>
    </row>
    <row r="858" spans="1:4">
      <c r="A858" s="299">
        <v>5</v>
      </c>
      <c r="B858" s="303" t="s">
        <v>1911</v>
      </c>
      <c r="C858" s="303" t="s">
        <v>1912</v>
      </c>
      <c r="D858" s="303" t="s">
        <v>818</v>
      </c>
    </row>
    <row r="859" spans="1:4">
      <c r="A859" s="299">
        <v>5</v>
      </c>
      <c r="B859" s="303" t="s">
        <v>1913</v>
      </c>
      <c r="C859" s="303" t="s">
        <v>1914</v>
      </c>
      <c r="D859" s="303" t="s">
        <v>818</v>
      </c>
    </row>
    <row r="860" spans="1:4">
      <c r="A860" s="299">
        <v>5</v>
      </c>
      <c r="B860" s="303" t="s">
        <v>1915</v>
      </c>
      <c r="C860" s="303" t="s">
        <v>1916</v>
      </c>
      <c r="D860" s="303" t="s">
        <v>818</v>
      </c>
    </row>
    <row r="861" spans="1:4">
      <c r="A861" s="299">
        <v>5</v>
      </c>
      <c r="B861" s="303" t="s">
        <v>1917</v>
      </c>
      <c r="C861" s="303" t="s">
        <v>1918</v>
      </c>
      <c r="D861" s="303" t="s">
        <v>818</v>
      </c>
    </row>
    <row r="862" spans="1:4">
      <c r="A862" s="299">
        <v>5</v>
      </c>
      <c r="B862" s="303" t="s">
        <v>1919</v>
      </c>
      <c r="C862" s="303" t="s">
        <v>1920</v>
      </c>
      <c r="D862" s="303" t="s">
        <v>818</v>
      </c>
    </row>
    <row r="863" spans="1:4">
      <c r="A863" s="299">
        <v>5</v>
      </c>
      <c r="B863" s="303" t="s">
        <v>1921</v>
      </c>
      <c r="C863" s="303" t="s">
        <v>1922</v>
      </c>
      <c r="D863" s="303" t="s">
        <v>818</v>
      </c>
    </row>
    <row r="864" spans="1:4">
      <c r="A864" s="299">
        <v>5</v>
      </c>
      <c r="B864" s="303" t="s">
        <v>1923</v>
      </c>
      <c r="C864" s="303" t="s">
        <v>1924</v>
      </c>
      <c r="D864" s="303" t="s">
        <v>818</v>
      </c>
    </row>
    <row r="865" spans="1:4">
      <c r="A865" s="299">
        <v>5</v>
      </c>
      <c r="B865" s="303" t="s">
        <v>1925</v>
      </c>
      <c r="C865" s="303" t="s">
        <v>1926</v>
      </c>
      <c r="D865" s="303" t="s">
        <v>818</v>
      </c>
    </row>
    <row r="866" spans="1:4">
      <c r="A866" s="299">
        <v>5</v>
      </c>
      <c r="B866" s="303" t="s">
        <v>1927</v>
      </c>
      <c r="C866" s="303" t="s">
        <v>1928</v>
      </c>
      <c r="D866" s="303" t="s">
        <v>818</v>
      </c>
    </row>
    <row r="867" spans="1:4">
      <c r="A867" s="299">
        <v>5</v>
      </c>
      <c r="B867" s="303" t="s">
        <v>1929</v>
      </c>
      <c r="C867" s="303" t="s">
        <v>1930</v>
      </c>
      <c r="D867" s="303" t="s">
        <v>818</v>
      </c>
    </row>
    <row r="868" spans="1:4">
      <c r="A868" s="299">
        <v>5</v>
      </c>
      <c r="B868" s="303" t="s">
        <v>1931</v>
      </c>
      <c r="C868" s="303" t="s">
        <v>1932</v>
      </c>
      <c r="D868" s="303" t="s">
        <v>818</v>
      </c>
    </row>
    <row r="869" spans="1:4">
      <c r="A869" s="299">
        <v>5</v>
      </c>
      <c r="B869" s="303" t="s">
        <v>1933</v>
      </c>
      <c r="C869" s="303" t="s">
        <v>1934</v>
      </c>
      <c r="D869" s="303" t="s">
        <v>818</v>
      </c>
    </row>
    <row r="870" spans="1:4">
      <c r="A870" s="299">
        <v>5</v>
      </c>
      <c r="B870" s="303" t="s">
        <v>1935</v>
      </c>
      <c r="C870" s="303" t="s">
        <v>1936</v>
      </c>
      <c r="D870" s="303" t="s">
        <v>818</v>
      </c>
    </row>
    <row r="871" spans="1:4">
      <c r="A871" s="299">
        <v>5</v>
      </c>
      <c r="B871" s="303" t="s">
        <v>1937</v>
      </c>
      <c r="C871" s="303" t="s">
        <v>1938</v>
      </c>
      <c r="D871" s="303" t="s">
        <v>818</v>
      </c>
    </row>
    <row r="872" spans="1:4">
      <c r="A872" s="299">
        <v>5</v>
      </c>
      <c r="B872" s="303" t="s">
        <v>1939</v>
      </c>
      <c r="C872" s="303" t="s">
        <v>1940</v>
      </c>
      <c r="D872" s="303" t="s">
        <v>818</v>
      </c>
    </row>
    <row r="873" spans="1:4">
      <c r="A873" s="299">
        <v>5</v>
      </c>
      <c r="B873" s="303" t="s">
        <v>1941</v>
      </c>
      <c r="C873" s="303" t="s">
        <v>1942</v>
      </c>
      <c r="D873" s="303" t="s">
        <v>818</v>
      </c>
    </row>
    <row r="874" spans="1:4">
      <c r="A874" s="299">
        <v>5</v>
      </c>
      <c r="B874" s="303" t="s">
        <v>1943</v>
      </c>
      <c r="C874" s="303" t="s">
        <v>1944</v>
      </c>
      <c r="D874" s="303" t="s">
        <v>818</v>
      </c>
    </row>
    <row r="875" spans="1:4">
      <c r="A875" s="299">
        <v>5</v>
      </c>
      <c r="B875" s="303" t="s">
        <v>1945</v>
      </c>
      <c r="C875" s="303" t="s">
        <v>1946</v>
      </c>
      <c r="D875" s="303" t="s">
        <v>818</v>
      </c>
    </row>
    <row r="876" spans="1:4">
      <c r="A876" s="299">
        <v>5</v>
      </c>
      <c r="B876" s="303" t="s">
        <v>1947</v>
      </c>
      <c r="C876" s="303" t="s">
        <v>1948</v>
      </c>
      <c r="D876" s="303" t="s">
        <v>818</v>
      </c>
    </row>
    <row r="877" spans="1:4">
      <c r="A877" s="299">
        <v>5</v>
      </c>
      <c r="B877" s="303" t="s">
        <v>1949</v>
      </c>
      <c r="C877" s="303" t="s">
        <v>1950</v>
      </c>
      <c r="D877" s="303" t="s">
        <v>818</v>
      </c>
    </row>
    <row r="878" spans="1:4">
      <c r="A878" s="299">
        <v>5</v>
      </c>
      <c r="B878" s="303" t="s">
        <v>1951</v>
      </c>
      <c r="C878" s="303" t="s">
        <v>1952</v>
      </c>
    </row>
    <row r="879" spans="1:4">
      <c r="A879" s="299">
        <v>5</v>
      </c>
      <c r="B879" s="303" t="s">
        <v>1953</v>
      </c>
      <c r="C879" s="303" t="s">
        <v>1954</v>
      </c>
    </row>
    <row r="880" spans="1:4">
      <c r="A880" s="299">
        <v>5</v>
      </c>
      <c r="B880" s="303" t="s">
        <v>1955</v>
      </c>
      <c r="C880" s="303" t="s">
        <v>1956</v>
      </c>
    </row>
    <row r="881" spans="1:4">
      <c r="A881" s="299">
        <v>5</v>
      </c>
      <c r="B881" s="303" t="s">
        <v>1957</v>
      </c>
      <c r="C881" s="303" t="s">
        <v>1958</v>
      </c>
    </row>
    <row r="882" spans="1:4">
      <c r="A882" s="299">
        <v>5</v>
      </c>
      <c r="B882" s="303" t="s">
        <v>1959</v>
      </c>
      <c r="C882" s="303" t="s">
        <v>1960</v>
      </c>
    </row>
    <row r="883" spans="1:4">
      <c r="A883" s="299">
        <v>5</v>
      </c>
      <c r="B883" s="303" t="s">
        <v>1961</v>
      </c>
      <c r="C883" s="303" t="s">
        <v>1962</v>
      </c>
    </row>
    <row r="884" spans="1:4">
      <c r="A884" s="299">
        <v>5</v>
      </c>
      <c r="B884" s="303" t="s">
        <v>1963</v>
      </c>
      <c r="C884" s="303" t="s">
        <v>1964</v>
      </c>
    </row>
    <row r="885" spans="1:4">
      <c r="A885" s="299">
        <v>5</v>
      </c>
      <c r="B885" s="303" t="s">
        <v>1965</v>
      </c>
      <c r="C885" s="303" t="s">
        <v>1966</v>
      </c>
      <c r="D885" s="303" t="s">
        <v>1191</v>
      </c>
    </row>
    <row r="886" spans="1:4">
      <c r="A886" s="299">
        <v>5</v>
      </c>
      <c r="B886" s="303" t="s">
        <v>1967</v>
      </c>
      <c r="C886" s="303" t="s">
        <v>1968</v>
      </c>
    </row>
    <row r="887" spans="1:4">
      <c r="A887" s="299">
        <v>5</v>
      </c>
      <c r="B887" s="303" t="s">
        <v>1969</v>
      </c>
      <c r="C887" s="303" t="s">
        <v>1970</v>
      </c>
      <c r="D887" s="303" t="s">
        <v>818</v>
      </c>
    </row>
    <row r="888" spans="1:4">
      <c r="A888" s="299">
        <v>5</v>
      </c>
      <c r="B888" s="303" t="s">
        <v>1971</v>
      </c>
      <c r="C888" s="303" t="s">
        <v>1972</v>
      </c>
      <c r="D888" s="303" t="s">
        <v>1973</v>
      </c>
    </row>
    <row r="889" spans="1:4">
      <c r="A889" s="299">
        <v>5</v>
      </c>
      <c r="B889" s="303" t="s">
        <v>249</v>
      </c>
      <c r="C889" s="303" t="s">
        <v>409</v>
      </c>
      <c r="D889" s="303" t="s">
        <v>868</v>
      </c>
    </row>
    <row r="890" spans="1:4">
      <c r="A890" s="299">
        <v>5</v>
      </c>
      <c r="B890" s="303" t="s">
        <v>247</v>
      </c>
      <c r="C890" s="303" t="s">
        <v>409</v>
      </c>
      <c r="D890" s="303" t="s">
        <v>868</v>
      </c>
    </row>
    <row r="891" spans="1:4">
      <c r="A891" s="299">
        <v>5</v>
      </c>
      <c r="B891" s="303" t="s">
        <v>331</v>
      </c>
      <c r="C891" s="303" t="s">
        <v>409</v>
      </c>
      <c r="D891" s="303" t="s">
        <v>868</v>
      </c>
    </row>
    <row r="892" spans="1:4">
      <c r="A892" s="299">
        <v>5</v>
      </c>
      <c r="B892" s="303" t="s">
        <v>1974</v>
      </c>
      <c r="D892" s="303" t="s">
        <v>842</v>
      </c>
    </row>
    <row r="893" spans="1:4">
      <c r="A893" s="299">
        <v>5</v>
      </c>
      <c r="B893" s="303" t="s">
        <v>330</v>
      </c>
      <c r="C893" s="303" t="s">
        <v>410</v>
      </c>
      <c r="D893" s="303" t="s">
        <v>868</v>
      </c>
    </row>
    <row r="894" spans="1:4">
      <c r="A894" s="299">
        <v>5</v>
      </c>
      <c r="B894" s="303" t="s">
        <v>363</v>
      </c>
      <c r="C894" s="303" t="s">
        <v>409</v>
      </c>
    </row>
    <row r="895" spans="1:4">
      <c r="A895" s="299">
        <v>5</v>
      </c>
      <c r="B895" s="303" t="s">
        <v>350</v>
      </c>
      <c r="C895" s="303" t="s">
        <v>411</v>
      </c>
    </row>
    <row r="896" spans="1:4">
      <c r="A896" s="299">
        <v>5</v>
      </c>
      <c r="B896" s="303" t="s">
        <v>322</v>
      </c>
      <c r="C896" s="303" t="s">
        <v>411</v>
      </c>
      <c r="D896" s="303" t="s">
        <v>868</v>
      </c>
    </row>
    <row r="897" spans="1:4">
      <c r="A897" s="299">
        <v>5</v>
      </c>
      <c r="B897" s="303" t="s">
        <v>248</v>
      </c>
      <c r="C897" s="303" t="s">
        <v>409</v>
      </c>
      <c r="D897" s="303" t="s">
        <v>868</v>
      </c>
    </row>
    <row r="898" spans="1:4">
      <c r="A898" s="299">
        <v>5</v>
      </c>
      <c r="B898" s="303" t="s">
        <v>339</v>
      </c>
      <c r="C898" s="303" t="s">
        <v>412</v>
      </c>
    </row>
    <row r="899" spans="1:4">
      <c r="A899" s="299">
        <v>5</v>
      </c>
      <c r="B899" s="303" t="s">
        <v>340</v>
      </c>
      <c r="C899" s="303" t="s">
        <v>413</v>
      </c>
    </row>
    <row r="900" spans="1:4">
      <c r="A900" s="299">
        <v>5</v>
      </c>
      <c r="B900" s="303" t="s">
        <v>348</v>
      </c>
      <c r="C900" s="303" t="s">
        <v>414</v>
      </c>
    </row>
    <row r="901" spans="1:4">
      <c r="A901" s="299">
        <v>5</v>
      </c>
      <c r="B901" s="303" t="s">
        <v>347</v>
      </c>
      <c r="C901" s="303" t="s">
        <v>415</v>
      </c>
    </row>
    <row r="902" spans="1:4">
      <c r="A902" s="299">
        <v>5</v>
      </c>
      <c r="B902" s="303" t="s">
        <v>346</v>
      </c>
      <c r="C902" s="303" t="s">
        <v>416</v>
      </c>
    </row>
    <row r="903" spans="1:4">
      <c r="A903" s="299">
        <v>5</v>
      </c>
      <c r="B903" s="303" t="s">
        <v>1975</v>
      </c>
      <c r="C903" s="303" t="s">
        <v>1976</v>
      </c>
    </row>
    <row r="904" spans="1:4">
      <c r="A904" s="299">
        <v>5</v>
      </c>
      <c r="B904" s="303" t="s">
        <v>743</v>
      </c>
      <c r="C904" s="303" t="s">
        <v>1977</v>
      </c>
      <c r="D904" s="303" t="s">
        <v>842</v>
      </c>
    </row>
    <row r="905" spans="1:4">
      <c r="A905" s="299">
        <v>5</v>
      </c>
      <c r="B905" s="303" t="s">
        <v>741</v>
      </c>
      <c r="C905" s="303" t="s">
        <v>1978</v>
      </c>
    </row>
    <row r="906" spans="1:4">
      <c r="A906" s="299">
        <v>5</v>
      </c>
      <c r="B906" s="303" t="s">
        <v>1979</v>
      </c>
      <c r="C906" s="303" t="s">
        <v>1980</v>
      </c>
      <c r="D906" s="303" t="s">
        <v>842</v>
      </c>
    </row>
    <row r="907" spans="1:4">
      <c r="A907" s="299">
        <v>5</v>
      </c>
      <c r="B907" s="303" t="s">
        <v>284</v>
      </c>
      <c r="C907" s="303" t="s">
        <v>417</v>
      </c>
      <c r="D907" s="303" t="s">
        <v>868</v>
      </c>
    </row>
    <row r="908" spans="1:4">
      <c r="A908" s="299">
        <v>5</v>
      </c>
      <c r="B908" s="303" t="s">
        <v>285</v>
      </c>
      <c r="C908" s="303" t="s">
        <v>417</v>
      </c>
      <c r="D908" s="303" t="s">
        <v>868</v>
      </c>
    </row>
    <row r="909" spans="1:4">
      <c r="A909" s="299">
        <v>5</v>
      </c>
      <c r="B909" s="303" t="s">
        <v>286</v>
      </c>
      <c r="C909" s="303" t="s">
        <v>417</v>
      </c>
      <c r="D909" s="303" t="s">
        <v>868</v>
      </c>
    </row>
    <row r="910" spans="1:4">
      <c r="A910" s="299">
        <v>5</v>
      </c>
      <c r="B910" s="303" t="s">
        <v>287</v>
      </c>
      <c r="C910" s="303" t="s">
        <v>417</v>
      </c>
      <c r="D910" s="303" t="s">
        <v>868</v>
      </c>
    </row>
    <row r="911" spans="1:4">
      <c r="A911" s="299">
        <v>5</v>
      </c>
      <c r="B911" s="303" t="s">
        <v>288</v>
      </c>
      <c r="C911" s="303" t="s">
        <v>417</v>
      </c>
      <c r="D911" s="303" t="s">
        <v>868</v>
      </c>
    </row>
    <row r="912" spans="1:4">
      <c r="A912" s="299">
        <v>5</v>
      </c>
      <c r="B912" s="303" t="s">
        <v>289</v>
      </c>
      <c r="C912" s="303" t="s">
        <v>417</v>
      </c>
      <c r="D912" s="303" t="s">
        <v>868</v>
      </c>
    </row>
    <row r="913" spans="1:4">
      <c r="A913" s="299">
        <v>5</v>
      </c>
      <c r="B913" s="303" t="s">
        <v>290</v>
      </c>
      <c r="C913" s="303" t="s">
        <v>417</v>
      </c>
      <c r="D913" s="303" t="s">
        <v>868</v>
      </c>
    </row>
    <row r="914" spans="1:4">
      <c r="A914" s="299">
        <v>5</v>
      </c>
      <c r="B914" s="303" t="s">
        <v>291</v>
      </c>
      <c r="C914" s="303" t="s">
        <v>417</v>
      </c>
      <c r="D914" s="303" t="s">
        <v>868</v>
      </c>
    </row>
    <row r="915" spans="1:4">
      <c r="A915" s="299">
        <v>5</v>
      </c>
      <c r="B915" s="303" t="s">
        <v>292</v>
      </c>
      <c r="C915" s="303" t="s">
        <v>417</v>
      </c>
      <c r="D915" s="303" t="s">
        <v>868</v>
      </c>
    </row>
    <row r="916" spans="1:4">
      <c r="A916" s="299">
        <v>5</v>
      </c>
      <c r="B916" s="303" t="s">
        <v>293</v>
      </c>
      <c r="C916" s="303" t="s">
        <v>417</v>
      </c>
      <c r="D916" s="303" t="s">
        <v>868</v>
      </c>
    </row>
    <row r="917" spans="1:4">
      <c r="A917" s="299">
        <v>5</v>
      </c>
      <c r="B917" s="303" t="s">
        <v>294</v>
      </c>
      <c r="C917" s="303" t="s">
        <v>417</v>
      </c>
      <c r="D917" s="303" t="s">
        <v>868</v>
      </c>
    </row>
    <row r="918" spans="1:4">
      <c r="A918" s="299">
        <v>5</v>
      </c>
      <c r="B918" s="303" t="s">
        <v>295</v>
      </c>
      <c r="C918" s="303" t="s">
        <v>417</v>
      </c>
      <c r="D918" s="303" t="s">
        <v>868</v>
      </c>
    </row>
    <row r="919" spans="1:4">
      <c r="A919" s="299">
        <v>5</v>
      </c>
      <c r="B919" s="303" t="s">
        <v>296</v>
      </c>
      <c r="C919" s="303" t="s">
        <v>417</v>
      </c>
      <c r="D919" s="303" t="s">
        <v>868</v>
      </c>
    </row>
    <row r="920" spans="1:4">
      <c r="A920" s="299">
        <v>5</v>
      </c>
      <c r="B920" s="303" t="s">
        <v>297</v>
      </c>
      <c r="C920" s="303" t="s">
        <v>417</v>
      </c>
      <c r="D920" s="303" t="s">
        <v>868</v>
      </c>
    </row>
    <row r="921" spans="1:4">
      <c r="A921" s="299">
        <v>5</v>
      </c>
      <c r="B921" s="303" t="s">
        <v>298</v>
      </c>
      <c r="C921" s="303" t="s">
        <v>417</v>
      </c>
      <c r="D921" s="303" t="s">
        <v>868</v>
      </c>
    </row>
    <row r="922" spans="1:4">
      <c r="A922" s="299">
        <v>5</v>
      </c>
      <c r="B922" s="303" t="s">
        <v>299</v>
      </c>
      <c r="C922" s="303" t="s">
        <v>417</v>
      </c>
      <c r="D922" s="303" t="s">
        <v>868</v>
      </c>
    </row>
    <row r="923" spans="1:4">
      <c r="A923" s="299">
        <v>5</v>
      </c>
      <c r="B923" s="303" t="s">
        <v>300</v>
      </c>
      <c r="C923" s="303" t="s">
        <v>417</v>
      </c>
      <c r="D923" s="303" t="s">
        <v>868</v>
      </c>
    </row>
    <row r="924" spans="1:4">
      <c r="A924" s="299">
        <v>5</v>
      </c>
      <c r="B924" s="303" t="s">
        <v>301</v>
      </c>
      <c r="C924" s="303" t="s">
        <v>417</v>
      </c>
      <c r="D924" s="303" t="s">
        <v>868</v>
      </c>
    </row>
    <row r="925" spans="1:4">
      <c r="A925" s="299">
        <v>5</v>
      </c>
      <c r="B925" s="303" t="s">
        <v>302</v>
      </c>
      <c r="C925" s="303" t="s">
        <v>417</v>
      </c>
      <c r="D925" s="303" t="s">
        <v>868</v>
      </c>
    </row>
    <row r="926" spans="1:4">
      <c r="A926" s="299">
        <v>5</v>
      </c>
      <c r="B926" s="303" t="s">
        <v>303</v>
      </c>
      <c r="C926" s="303" t="s">
        <v>417</v>
      </c>
      <c r="D926" s="303" t="s">
        <v>868</v>
      </c>
    </row>
    <row r="927" spans="1:4">
      <c r="A927" s="299">
        <v>5</v>
      </c>
      <c r="B927" s="303" t="s">
        <v>304</v>
      </c>
      <c r="C927" s="303" t="s">
        <v>417</v>
      </c>
      <c r="D927" s="303" t="s">
        <v>868</v>
      </c>
    </row>
    <row r="928" spans="1:4">
      <c r="A928" s="299">
        <v>5</v>
      </c>
      <c r="B928" s="303" t="s">
        <v>305</v>
      </c>
      <c r="C928" s="303" t="s">
        <v>417</v>
      </c>
      <c r="D928" s="303" t="s">
        <v>868</v>
      </c>
    </row>
    <row r="929" spans="1:4">
      <c r="A929" s="299">
        <v>5</v>
      </c>
      <c r="B929" s="303" t="s">
        <v>306</v>
      </c>
      <c r="C929" s="303" t="s">
        <v>417</v>
      </c>
      <c r="D929" s="303" t="s">
        <v>868</v>
      </c>
    </row>
    <row r="930" spans="1:4">
      <c r="A930" s="299">
        <v>5</v>
      </c>
      <c r="B930" s="303" t="s">
        <v>307</v>
      </c>
      <c r="C930" s="303" t="s">
        <v>417</v>
      </c>
      <c r="D930" s="303" t="s">
        <v>868</v>
      </c>
    </row>
    <row r="931" spans="1:4">
      <c r="A931" s="299">
        <v>5</v>
      </c>
      <c r="B931" s="303" t="s">
        <v>308</v>
      </c>
      <c r="C931" s="303" t="s">
        <v>417</v>
      </c>
      <c r="D931" s="303" t="s">
        <v>868</v>
      </c>
    </row>
    <row r="932" spans="1:4">
      <c r="A932" s="299">
        <v>5</v>
      </c>
      <c r="B932" s="303" t="s">
        <v>309</v>
      </c>
      <c r="C932" s="303" t="s">
        <v>417</v>
      </c>
      <c r="D932" s="303" t="s">
        <v>868</v>
      </c>
    </row>
    <row r="933" spans="1:4">
      <c r="A933" s="299">
        <v>5</v>
      </c>
      <c r="B933" s="303" t="s">
        <v>310</v>
      </c>
      <c r="C933" s="303" t="s">
        <v>417</v>
      </c>
      <c r="D933" s="303" t="s">
        <v>868</v>
      </c>
    </row>
    <row r="934" spans="1:4">
      <c r="A934" s="299">
        <v>5</v>
      </c>
      <c r="B934" s="303" t="s">
        <v>311</v>
      </c>
      <c r="C934" s="303" t="s">
        <v>417</v>
      </c>
      <c r="D934" s="303" t="s">
        <v>868</v>
      </c>
    </row>
    <row r="935" spans="1:4">
      <c r="A935" s="299">
        <v>5</v>
      </c>
      <c r="B935" s="303" t="s">
        <v>312</v>
      </c>
      <c r="C935" s="303" t="s">
        <v>417</v>
      </c>
      <c r="D935" s="303" t="s">
        <v>868</v>
      </c>
    </row>
    <row r="936" spans="1:4">
      <c r="A936" s="299">
        <v>5</v>
      </c>
      <c r="B936" s="303" t="s">
        <v>313</v>
      </c>
      <c r="C936" s="303" t="s">
        <v>417</v>
      </c>
      <c r="D936" s="303" t="s">
        <v>868</v>
      </c>
    </row>
    <row r="937" spans="1:4">
      <c r="A937" s="299">
        <v>5</v>
      </c>
      <c r="B937" s="303" t="s">
        <v>314</v>
      </c>
      <c r="C937" s="303" t="s">
        <v>417</v>
      </c>
      <c r="D937" s="303" t="s">
        <v>868</v>
      </c>
    </row>
    <row r="938" spans="1:4">
      <c r="A938" s="299">
        <v>5</v>
      </c>
      <c r="B938" s="303" t="s">
        <v>315</v>
      </c>
      <c r="C938" s="303" t="s">
        <v>417</v>
      </c>
      <c r="D938" s="303" t="s">
        <v>868</v>
      </c>
    </row>
    <row r="939" spans="1:4">
      <c r="A939" s="299">
        <v>5</v>
      </c>
      <c r="B939" s="303" t="s">
        <v>316</v>
      </c>
      <c r="C939" s="303" t="s">
        <v>417</v>
      </c>
      <c r="D939" s="303" t="s">
        <v>868</v>
      </c>
    </row>
    <row r="940" spans="1:4">
      <c r="A940" s="299">
        <v>5</v>
      </c>
      <c r="B940" s="303" t="s">
        <v>317</v>
      </c>
      <c r="C940" s="303" t="s">
        <v>417</v>
      </c>
      <c r="D940" s="303" t="s">
        <v>868</v>
      </c>
    </row>
    <row r="941" spans="1:4">
      <c r="A941" s="299">
        <v>5</v>
      </c>
      <c r="B941" s="303" t="s">
        <v>318</v>
      </c>
      <c r="C941" s="303" t="s">
        <v>417</v>
      </c>
      <c r="D941" s="303" t="s">
        <v>868</v>
      </c>
    </row>
    <row r="942" spans="1:4">
      <c r="A942" s="299">
        <v>5</v>
      </c>
      <c r="B942" s="303" t="s">
        <v>319</v>
      </c>
      <c r="C942" s="303" t="s">
        <v>417</v>
      </c>
      <c r="D942" s="303" t="s">
        <v>868</v>
      </c>
    </row>
    <row r="943" spans="1:4">
      <c r="A943" s="299">
        <v>5</v>
      </c>
      <c r="B943" s="303" t="s">
        <v>320</v>
      </c>
      <c r="C943" s="303" t="s">
        <v>417</v>
      </c>
      <c r="D943" s="303" t="s">
        <v>868</v>
      </c>
    </row>
    <row r="944" spans="1:4">
      <c r="A944" s="299">
        <v>5</v>
      </c>
      <c r="B944" s="303" t="s">
        <v>321</v>
      </c>
      <c r="C944" s="303" t="s">
        <v>417</v>
      </c>
      <c r="D944" s="303" t="s">
        <v>868</v>
      </c>
    </row>
    <row r="945" spans="1:3">
      <c r="A945" s="299">
        <v>5</v>
      </c>
      <c r="B945" s="303" t="s">
        <v>352</v>
      </c>
      <c r="C945" s="303" t="s">
        <v>418</v>
      </c>
    </row>
    <row r="946" spans="1:3">
      <c r="A946" s="299">
        <v>5</v>
      </c>
      <c r="B946" s="303" t="s">
        <v>345</v>
      </c>
      <c r="C946" s="303" t="s">
        <v>419</v>
      </c>
    </row>
    <row r="947" spans="1:3">
      <c r="A947" s="299">
        <v>5</v>
      </c>
      <c r="B947" s="303" t="s">
        <v>362</v>
      </c>
      <c r="C947" s="303" t="s">
        <v>417</v>
      </c>
    </row>
    <row r="948" spans="1:3">
      <c r="A948" s="299">
        <v>5</v>
      </c>
      <c r="B948" s="303" t="s">
        <v>351</v>
      </c>
      <c r="C948" s="303" t="s">
        <v>419</v>
      </c>
    </row>
    <row r="949" spans="1:3">
      <c r="A949" s="299">
        <v>5</v>
      </c>
      <c r="B949" s="303" t="s">
        <v>676</v>
      </c>
      <c r="C949" s="303" t="s">
        <v>1981</v>
      </c>
    </row>
    <row r="950" spans="1:3">
      <c r="A950" s="299">
        <v>5</v>
      </c>
      <c r="B950" s="303" t="s">
        <v>593</v>
      </c>
      <c r="C950" s="303" t="s">
        <v>1982</v>
      </c>
    </row>
    <row r="951" spans="1:3">
      <c r="A951" s="299">
        <v>5</v>
      </c>
      <c r="B951" s="303" t="s">
        <v>599</v>
      </c>
      <c r="C951" s="303" t="s">
        <v>1983</v>
      </c>
    </row>
    <row r="952" spans="1:3">
      <c r="A952" s="299">
        <v>5</v>
      </c>
      <c r="B952" s="303" t="s">
        <v>601</v>
      </c>
      <c r="C952" s="303" t="s">
        <v>1983</v>
      </c>
    </row>
    <row r="953" spans="1:3">
      <c r="A953" s="299">
        <v>5</v>
      </c>
      <c r="B953" s="303" t="s">
        <v>603</v>
      </c>
      <c r="C953" s="303" t="s">
        <v>1983</v>
      </c>
    </row>
    <row r="954" spans="1:3">
      <c r="A954" s="299">
        <v>5</v>
      </c>
      <c r="B954" s="303" t="s">
        <v>679</v>
      </c>
      <c r="C954" s="303" t="s">
        <v>1984</v>
      </c>
    </row>
    <row r="955" spans="1:3">
      <c r="A955" s="299">
        <v>5</v>
      </c>
      <c r="B955" s="303" t="s">
        <v>688</v>
      </c>
      <c r="C955" s="303" t="s">
        <v>1985</v>
      </c>
    </row>
    <row r="956" spans="1:3">
      <c r="A956" s="299">
        <v>5</v>
      </c>
      <c r="B956" s="303" t="s">
        <v>690</v>
      </c>
      <c r="C956" s="303" t="s">
        <v>1986</v>
      </c>
    </row>
    <row r="957" spans="1:3">
      <c r="A957" s="299">
        <v>5</v>
      </c>
      <c r="B957" s="303" t="s">
        <v>691</v>
      </c>
      <c r="C957" s="303" t="s">
        <v>1987</v>
      </c>
    </row>
    <row r="958" spans="1:3">
      <c r="A958" s="299">
        <v>5</v>
      </c>
      <c r="B958" s="303" t="s">
        <v>692</v>
      </c>
      <c r="C958" s="303" t="s">
        <v>1987</v>
      </c>
    </row>
    <row r="959" spans="1:3">
      <c r="A959" s="299">
        <v>5</v>
      </c>
      <c r="B959" s="303" t="s">
        <v>751</v>
      </c>
      <c r="C959" s="303" t="s">
        <v>1987</v>
      </c>
    </row>
    <row r="960" spans="1:3">
      <c r="A960" s="299">
        <v>5</v>
      </c>
      <c r="B960" s="303" t="s">
        <v>752</v>
      </c>
      <c r="C960" s="303" t="s">
        <v>1988</v>
      </c>
    </row>
    <row r="961" spans="1:4">
      <c r="A961" s="299">
        <v>5</v>
      </c>
      <c r="B961" s="303" t="s">
        <v>2704</v>
      </c>
      <c r="C961" s="303" t="s">
        <v>1989</v>
      </c>
    </row>
    <row r="962" spans="1:4">
      <c r="A962" s="299">
        <v>5</v>
      </c>
      <c r="B962" s="303" t="s">
        <v>805</v>
      </c>
      <c r="C962" s="303" t="s">
        <v>1989</v>
      </c>
    </row>
    <row r="963" spans="1:4">
      <c r="A963" s="299">
        <v>5</v>
      </c>
      <c r="B963" s="303" t="s">
        <v>806</v>
      </c>
      <c r="C963" s="303" t="s">
        <v>1989</v>
      </c>
    </row>
    <row r="964" spans="1:4">
      <c r="A964" s="299">
        <v>5</v>
      </c>
      <c r="B964" s="303" t="s">
        <v>754</v>
      </c>
      <c r="C964" s="303" t="s">
        <v>1990</v>
      </c>
    </row>
    <row r="965" spans="1:4">
      <c r="A965" s="299">
        <v>5</v>
      </c>
      <c r="B965" s="303" t="s">
        <v>807</v>
      </c>
      <c r="C965" s="303" t="s">
        <v>1987</v>
      </c>
    </row>
    <row r="966" spans="1:4">
      <c r="A966" s="299">
        <v>5</v>
      </c>
      <c r="B966" s="303" t="s">
        <v>250</v>
      </c>
      <c r="C966" s="303" t="s">
        <v>420</v>
      </c>
      <c r="D966" s="303" t="s">
        <v>868</v>
      </c>
    </row>
    <row r="967" spans="1:4">
      <c r="A967" s="299">
        <v>5</v>
      </c>
      <c r="B967" s="303" t="s">
        <v>251</v>
      </c>
      <c r="C967" s="303" t="s">
        <v>421</v>
      </c>
      <c r="D967" s="303" t="s">
        <v>868</v>
      </c>
    </row>
    <row r="968" spans="1:4">
      <c r="A968" s="299">
        <v>5</v>
      </c>
      <c r="B968" s="303" t="s">
        <v>252</v>
      </c>
      <c r="C968" s="303" t="s">
        <v>422</v>
      </c>
      <c r="D968" s="303" t="s">
        <v>868</v>
      </c>
    </row>
    <row r="969" spans="1:4">
      <c r="A969" s="299">
        <v>5</v>
      </c>
      <c r="B969" s="303" t="s">
        <v>253</v>
      </c>
      <c r="C969" s="303" t="s">
        <v>423</v>
      </c>
      <c r="D969" s="303" t="s">
        <v>868</v>
      </c>
    </row>
    <row r="970" spans="1:4">
      <c r="A970" s="299">
        <v>5</v>
      </c>
      <c r="B970" s="303" t="s">
        <v>254</v>
      </c>
      <c r="C970" s="303" t="s">
        <v>424</v>
      </c>
      <c r="D970" s="303" t="s">
        <v>868</v>
      </c>
    </row>
    <row r="971" spans="1:4">
      <c r="A971" s="299">
        <v>5</v>
      </c>
      <c r="B971" s="303" t="s">
        <v>255</v>
      </c>
      <c r="C971" s="303" t="s">
        <v>425</v>
      </c>
      <c r="D971" s="303" t="s">
        <v>868</v>
      </c>
    </row>
    <row r="972" spans="1:4">
      <c r="A972" s="299">
        <v>5</v>
      </c>
      <c r="B972" s="303" t="s">
        <v>256</v>
      </c>
      <c r="C972" s="303" t="s">
        <v>426</v>
      </c>
      <c r="D972" s="303" t="s">
        <v>868</v>
      </c>
    </row>
    <row r="973" spans="1:4">
      <c r="A973" s="299">
        <v>5</v>
      </c>
      <c r="B973" s="303" t="s">
        <v>681</v>
      </c>
      <c r="C973" s="303" t="s">
        <v>1991</v>
      </c>
    </row>
    <row r="974" spans="1:4">
      <c r="A974" s="299">
        <v>5</v>
      </c>
      <c r="B974" s="303" t="s">
        <v>662</v>
      </c>
      <c r="C974" s="303" t="s">
        <v>1992</v>
      </c>
    </row>
    <row r="975" spans="1:4">
      <c r="A975" s="299">
        <v>5</v>
      </c>
      <c r="B975" s="303" t="s">
        <v>257</v>
      </c>
      <c r="C975" s="303" t="s">
        <v>427</v>
      </c>
      <c r="D975" s="303" t="s">
        <v>868</v>
      </c>
    </row>
    <row r="976" spans="1:4">
      <c r="A976" s="299">
        <v>5</v>
      </c>
      <c r="B976" s="303" t="s">
        <v>258</v>
      </c>
      <c r="C976" s="303" t="s">
        <v>428</v>
      </c>
      <c r="D976" s="303" t="s">
        <v>868</v>
      </c>
    </row>
    <row r="977" spans="1:4">
      <c r="A977" s="299">
        <v>5</v>
      </c>
      <c r="B977" s="303" t="s">
        <v>259</v>
      </c>
      <c r="C977" s="303" t="s">
        <v>429</v>
      </c>
      <c r="D977" s="303" t="s">
        <v>868</v>
      </c>
    </row>
    <row r="978" spans="1:4">
      <c r="A978" s="299">
        <v>5</v>
      </c>
      <c r="B978" s="303" t="s">
        <v>260</v>
      </c>
      <c r="C978" s="303" t="s">
        <v>430</v>
      </c>
      <c r="D978" s="303" t="s">
        <v>868</v>
      </c>
    </row>
    <row r="979" spans="1:4">
      <c r="A979" s="299">
        <v>5</v>
      </c>
      <c r="B979" s="303" t="s">
        <v>261</v>
      </c>
      <c r="C979" s="303" t="s">
        <v>431</v>
      </c>
      <c r="D979" s="303" t="s">
        <v>868</v>
      </c>
    </row>
    <row r="980" spans="1:4">
      <c r="A980" s="299">
        <v>5</v>
      </c>
      <c r="B980" s="303" t="s">
        <v>262</v>
      </c>
      <c r="C980" s="303" t="s">
        <v>432</v>
      </c>
      <c r="D980" s="303" t="s">
        <v>868</v>
      </c>
    </row>
    <row r="981" spans="1:4">
      <c r="A981" s="299">
        <v>5</v>
      </c>
      <c r="B981" s="303" t="s">
        <v>263</v>
      </c>
      <c r="C981" s="303" t="s">
        <v>433</v>
      </c>
      <c r="D981" s="303" t="s">
        <v>868</v>
      </c>
    </row>
    <row r="982" spans="1:4">
      <c r="A982" s="299">
        <v>5</v>
      </c>
      <c r="B982" s="303" t="s">
        <v>264</v>
      </c>
      <c r="C982" s="303" t="s">
        <v>434</v>
      </c>
      <c r="D982" s="303" t="s">
        <v>868</v>
      </c>
    </row>
    <row r="983" spans="1:4">
      <c r="A983" s="299">
        <v>5</v>
      </c>
      <c r="B983" s="303" t="s">
        <v>265</v>
      </c>
      <c r="C983" s="303" t="s">
        <v>435</v>
      </c>
      <c r="D983" s="303" t="s">
        <v>868</v>
      </c>
    </row>
    <row r="984" spans="1:4">
      <c r="A984" s="299">
        <v>5</v>
      </c>
      <c r="B984" s="303" t="s">
        <v>682</v>
      </c>
      <c r="C984" s="303" t="s">
        <v>1993</v>
      </c>
    </row>
    <row r="985" spans="1:4">
      <c r="A985" s="299">
        <v>5</v>
      </c>
      <c r="B985" s="303" t="s">
        <v>266</v>
      </c>
      <c r="C985" s="303" t="s">
        <v>436</v>
      </c>
      <c r="D985" s="303" t="s">
        <v>868</v>
      </c>
    </row>
    <row r="986" spans="1:4">
      <c r="A986" s="299">
        <v>5</v>
      </c>
      <c r="B986" s="303" t="s">
        <v>663</v>
      </c>
      <c r="C986" s="303" t="s">
        <v>1994</v>
      </c>
    </row>
    <row r="987" spans="1:4">
      <c r="A987" s="299">
        <v>5</v>
      </c>
      <c r="B987" s="303" t="s">
        <v>267</v>
      </c>
      <c r="C987" s="303" t="s">
        <v>437</v>
      </c>
      <c r="D987" s="303" t="s">
        <v>868</v>
      </c>
    </row>
    <row r="988" spans="1:4">
      <c r="A988" s="299">
        <v>5</v>
      </c>
      <c r="B988" s="303" t="s">
        <v>677</v>
      </c>
      <c r="C988" s="303" t="s">
        <v>1995</v>
      </c>
    </row>
    <row r="989" spans="1:4">
      <c r="A989" s="299">
        <v>5</v>
      </c>
      <c r="B989" s="303" t="s">
        <v>268</v>
      </c>
      <c r="C989" s="303" t="s">
        <v>438</v>
      </c>
      <c r="D989" s="303" t="s">
        <v>868</v>
      </c>
    </row>
    <row r="990" spans="1:4">
      <c r="A990" s="299">
        <v>5</v>
      </c>
      <c r="B990" s="303" t="s">
        <v>269</v>
      </c>
      <c r="C990" s="303" t="s">
        <v>439</v>
      </c>
      <c r="D990" s="303" t="s">
        <v>868</v>
      </c>
    </row>
    <row r="991" spans="1:4">
      <c r="A991" s="299">
        <v>5</v>
      </c>
      <c r="B991" s="303" t="s">
        <v>270</v>
      </c>
      <c r="C991" s="303" t="s">
        <v>440</v>
      </c>
      <c r="D991" s="303" t="s">
        <v>868</v>
      </c>
    </row>
    <row r="992" spans="1:4">
      <c r="A992" s="299">
        <v>5</v>
      </c>
      <c r="B992" s="303" t="s">
        <v>271</v>
      </c>
      <c r="C992" s="303" t="s">
        <v>441</v>
      </c>
      <c r="D992" s="303" t="s">
        <v>868</v>
      </c>
    </row>
    <row r="993" spans="1:4">
      <c r="A993" s="299">
        <v>5</v>
      </c>
      <c r="B993" s="303" t="s">
        <v>673</v>
      </c>
      <c r="C993" s="303" t="s">
        <v>1996</v>
      </c>
    </row>
    <row r="994" spans="1:4">
      <c r="A994" s="299">
        <v>5</v>
      </c>
      <c r="B994" s="303" t="s">
        <v>664</v>
      </c>
      <c r="C994" s="303" t="s">
        <v>1997</v>
      </c>
    </row>
    <row r="995" spans="1:4">
      <c r="A995" s="299">
        <v>5</v>
      </c>
      <c r="B995" s="303" t="s">
        <v>272</v>
      </c>
      <c r="C995" s="303" t="s">
        <v>442</v>
      </c>
      <c r="D995" s="303" t="s">
        <v>868</v>
      </c>
    </row>
    <row r="996" spans="1:4">
      <c r="A996" s="299">
        <v>5</v>
      </c>
      <c r="B996" s="303" t="s">
        <v>273</v>
      </c>
      <c r="C996" s="303" t="s">
        <v>443</v>
      </c>
      <c r="D996" s="303" t="s">
        <v>868</v>
      </c>
    </row>
    <row r="997" spans="1:4">
      <c r="A997" s="299">
        <v>5</v>
      </c>
      <c r="B997" s="303" t="s">
        <v>274</v>
      </c>
      <c r="C997" s="303" t="s">
        <v>444</v>
      </c>
      <c r="D997" s="303" t="s">
        <v>868</v>
      </c>
    </row>
    <row r="998" spans="1:4">
      <c r="A998" s="299">
        <v>5</v>
      </c>
      <c r="B998" s="303" t="s">
        <v>275</v>
      </c>
      <c r="C998" s="303" t="s">
        <v>445</v>
      </c>
      <c r="D998" s="303" t="s">
        <v>868</v>
      </c>
    </row>
    <row r="999" spans="1:4">
      <c r="A999" s="299">
        <v>5</v>
      </c>
      <c r="B999" s="303" t="s">
        <v>276</v>
      </c>
      <c r="C999" s="303" t="s">
        <v>446</v>
      </c>
      <c r="D999" s="303" t="s">
        <v>868</v>
      </c>
    </row>
    <row r="1000" spans="1:4">
      <c r="A1000" s="299">
        <v>5</v>
      </c>
      <c r="B1000" s="303" t="s">
        <v>277</v>
      </c>
      <c r="C1000" s="303" t="s">
        <v>447</v>
      </c>
      <c r="D1000" s="303" t="s">
        <v>868</v>
      </c>
    </row>
    <row r="1001" spans="1:4">
      <c r="A1001" s="299">
        <v>5</v>
      </c>
      <c r="B1001" s="303" t="s">
        <v>278</v>
      </c>
      <c r="C1001" s="303" t="s">
        <v>448</v>
      </c>
      <c r="D1001" s="303" t="s">
        <v>868</v>
      </c>
    </row>
    <row r="1002" spans="1:4">
      <c r="A1002" s="299">
        <v>5</v>
      </c>
      <c r="B1002" s="303" t="s">
        <v>279</v>
      </c>
      <c r="C1002" s="303" t="s">
        <v>449</v>
      </c>
      <c r="D1002" s="303" t="s">
        <v>868</v>
      </c>
    </row>
    <row r="1003" spans="1:4">
      <c r="A1003" s="299">
        <v>5</v>
      </c>
      <c r="B1003" s="303" t="s">
        <v>280</v>
      </c>
      <c r="C1003" s="303" t="s">
        <v>450</v>
      </c>
      <c r="D1003" s="303" t="s">
        <v>868</v>
      </c>
    </row>
    <row r="1004" spans="1:4">
      <c r="A1004" s="299">
        <v>5</v>
      </c>
      <c r="B1004" s="303" t="s">
        <v>683</v>
      </c>
      <c r="C1004" s="303" t="s">
        <v>1998</v>
      </c>
    </row>
    <row r="1005" spans="1:4">
      <c r="A1005" s="299">
        <v>5</v>
      </c>
      <c r="B1005" s="303" t="s">
        <v>665</v>
      </c>
      <c r="C1005" s="303" t="s">
        <v>1999</v>
      </c>
    </row>
    <row r="1006" spans="1:4">
      <c r="A1006" s="299">
        <v>5</v>
      </c>
      <c r="B1006" s="303" t="s">
        <v>281</v>
      </c>
      <c r="C1006" s="303" t="s">
        <v>451</v>
      </c>
      <c r="D1006" s="303" t="s">
        <v>868</v>
      </c>
    </row>
    <row r="1007" spans="1:4">
      <c r="A1007" s="299">
        <v>5</v>
      </c>
      <c r="B1007" s="303" t="s">
        <v>282</v>
      </c>
      <c r="C1007" s="303" t="s">
        <v>452</v>
      </c>
      <c r="D1007" s="303" t="s">
        <v>868</v>
      </c>
    </row>
    <row r="1008" spans="1:4">
      <c r="A1008" s="299">
        <v>5</v>
      </c>
      <c r="B1008" s="303" t="s">
        <v>283</v>
      </c>
      <c r="C1008" s="303" t="s">
        <v>453</v>
      </c>
      <c r="D1008" s="303" t="s">
        <v>868</v>
      </c>
    </row>
    <row r="1009" spans="1:4">
      <c r="A1009" s="299">
        <v>5</v>
      </c>
      <c r="B1009" s="303" t="s">
        <v>666</v>
      </c>
      <c r="C1009" s="303" t="s">
        <v>2000</v>
      </c>
    </row>
    <row r="1010" spans="1:4">
      <c r="A1010" s="299">
        <v>5</v>
      </c>
      <c r="B1010" s="303" t="s">
        <v>753</v>
      </c>
      <c r="C1010" s="303" t="s">
        <v>2001</v>
      </c>
      <c r="D1010" s="303" t="s">
        <v>868</v>
      </c>
    </row>
    <row r="1011" spans="1:4">
      <c r="A1011" s="299">
        <v>5</v>
      </c>
      <c r="B1011" s="303" t="s">
        <v>655</v>
      </c>
      <c r="C1011" s="303" t="s">
        <v>2002</v>
      </c>
    </row>
    <row r="1012" spans="1:4">
      <c r="A1012" s="299">
        <v>5</v>
      </c>
      <c r="B1012" s="303" t="s">
        <v>2705</v>
      </c>
      <c r="C1012" s="303" t="s">
        <v>2706</v>
      </c>
    </row>
    <row r="1013" spans="1:4">
      <c r="A1013" s="299">
        <v>5</v>
      </c>
      <c r="B1013" s="303" t="s">
        <v>667</v>
      </c>
      <c r="C1013" s="303" t="s">
        <v>2003</v>
      </c>
    </row>
    <row r="1014" spans="1:4">
      <c r="A1014" s="299">
        <v>5</v>
      </c>
      <c r="B1014" s="303" t="s">
        <v>742</v>
      </c>
      <c r="C1014" s="303" t="s">
        <v>2004</v>
      </c>
    </row>
    <row r="1015" spans="1:4">
      <c r="A1015" s="299">
        <v>5</v>
      </c>
      <c r="B1015" s="303" t="s">
        <v>674</v>
      </c>
      <c r="C1015" s="303" t="s">
        <v>2005</v>
      </c>
    </row>
    <row r="1016" spans="1:4">
      <c r="A1016" s="299">
        <v>5</v>
      </c>
      <c r="B1016" s="303" t="s">
        <v>658</v>
      </c>
      <c r="C1016" s="303" t="s">
        <v>2006</v>
      </c>
    </row>
    <row r="1017" spans="1:4">
      <c r="A1017" s="299">
        <v>5</v>
      </c>
      <c r="B1017" s="303" t="s">
        <v>551</v>
      </c>
      <c r="C1017" s="303" t="s">
        <v>627</v>
      </c>
    </row>
    <row r="1018" spans="1:4">
      <c r="A1018" s="299">
        <v>5</v>
      </c>
      <c r="B1018" s="303" t="s">
        <v>675</v>
      </c>
      <c r="C1018" s="303" t="s">
        <v>2007</v>
      </c>
    </row>
    <row r="1019" spans="1:4">
      <c r="A1019" s="299">
        <v>5</v>
      </c>
      <c r="B1019" s="303" t="s">
        <v>2008</v>
      </c>
      <c r="C1019" s="303" t="s">
        <v>2009</v>
      </c>
    </row>
    <row r="1020" spans="1:4">
      <c r="A1020" s="299">
        <v>5</v>
      </c>
      <c r="B1020" s="303" t="s">
        <v>744</v>
      </c>
      <c r="C1020" s="303" t="s">
        <v>2010</v>
      </c>
      <c r="D1020" s="303" t="s">
        <v>842</v>
      </c>
    </row>
    <row r="1021" spans="1:4">
      <c r="A1021" s="299">
        <v>5</v>
      </c>
      <c r="B1021" s="303" t="s">
        <v>2714</v>
      </c>
      <c r="C1021" s="303" t="s">
        <v>2715</v>
      </c>
    </row>
    <row r="1022" spans="1:4">
      <c r="A1022" s="299">
        <v>5</v>
      </c>
      <c r="B1022" s="303" t="s">
        <v>239</v>
      </c>
      <c r="C1022" s="303" t="s">
        <v>454</v>
      </c>
      <c r="D1022" s="303" t="s">
        <v>401</v>
      </c>
    </row>
    <row r="1023" spans="1:4">
      <c r="A1023" s="299">
        <v>5</v>
      </c>
      <c r="B1023" s="303" t="s">
        <v>240</v>
      </c>
      <c r="C1023" s="303" t="s">
        <v>455</v>
      </c>
      <c r="D1023" s="303" t="s">
        <v>401</v>
      </c>
    </row>
    <row r="1024" spans="1:4">
      <c r="A1024" s="299">
        <v>5</v>
      </c>
      <c r="B1024" s="303" t="s">
        <v>241</v>
      </c>
      <c r="C1024" s="303" t="s">
        <v>2011</v>
      </c>
      <c r="D1024" s="303" t="s">
        <v>401</v>
      </c>
    </row>
    <row r="1025" spans="1:4">
      <c r="A1025" s="299">
        <v>5</v>
      </c>
      <c r="B1025" s="303" t="s">
        <v>242</v>
      </c>
      <c r="C1025" s="303" t="s">
        <v>2012</v>
      </c>
      <c r="D1025" s="303" t="s">
        <v>401</v>
      </c>
    </row>
    <row r="1026" spans="1:4">
      <c r="A1026" s="299">
        <v>5</v>
      </c>
      <c r="B1026" s="303" t="s">
        <v>243</v>
      </c>
      <c r="C1026" s="303" t="s">
        <v>2013</v>
      </c>
      <c r="D1026" s="303" t="s">
        <v>401</v>
      </c>
    </row>
    <row r="1027" spans="1:4">
      <c r="A1027" s="299">
        <v>5</v>
      </c>
      <c r="B1027" s="303" t="s">
        <v>244</v>
      </c>
      <c r="C1027" s="303" t="s">
        <v>2014</v>
      </c>
      <c r="D1027" s="303" t="s">
        <v>401</v>
      </c>
    </row>
    <row r="1028" spans="1:4">
      <c r="A1028" s="299">
        <v>5</v>
      </c>
      <c r="B1028" s="303" t="s">
        <v>2015</v>
      </c>
      <c r="C1028" s="303" t="s">
        <v>2016</v>
      </c>
      <c r="D1028" s="303" t="s">
        <v>900</v>
      </c>
    </row>
    <row r="5589" spans="3:3">
      <c r="C5589" s="307"/>
    </row>
  </sheetData>
  <phoneticPr fontId="8" type="noConversion"/>
  <pageMargins left="0.75" right="0.75" top="1" bottom="1" header="0.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1996"/>
  <sheetViews>
    <sheetView tabSelected="1" workbookViewId="0">
      <pane ySplit="5" topLeftCell="A6" activePane="bottomLeft" state="frozen"/>
      <selection pane="bottomLeft" activeCell="C1" sqref="C1:C2"/>
    </sheetView>
  </sheetViews>
  <sheetFormatPr defaultRowHeight="10.15" customHeight="1"/>
  <cols>
    <col min="1" max="1" width="32.1640625" style="983" customWidth="1"/>
    <col min="2" max="2" width="5.1640625" style="983" bestFit="1" customWidth="1"/>
    <col min="3" max="3" width="17.5" style="983" bestFit="1" customWidth="1"/>
    <col min="4" max="7" width="12.83203125" style="983" customWidth="1"/>
    <col min="8" max="8" width="14.83203125" style="983" customWidth="1"/>
    <col min="9" max="9" width="13.83203125" style="983" customWidth="1"/>
    <col min="10" max="17" width="14.5" style="983" customWidth="1"/>
    <col min="18" max="2553" width="19" style="983" customWidth="1"/>
    <col min="2554" max="2554" width="21.83203125" style="983" customWidth="1"/>
    <col min="2555" max="2555" width="21.6640625" style="983" customWidth="1"/>
    <col min="2556" max="2556" width="24.5" style="983" customWidth="1"/>
    <col min="2557" max="2557" width="24.1640625" style="983" customWidth="1"/>
    <col min="2558" max="2559" width="16" style="983" customWidth="1"/>
    <col min="2560" max="2560" width="25.83203125" style="983" customWidth="1"/>
    <col min="2561" max="2561" width="25.5" style="983" customWidth="1"/>
    <col min="2562" max="2563" width="16" style="983" customWidth="1"/>
    <col min="2564" max="2564" width="24.5" style="983" customWidth="1"/>
    <col min="2565" max="2565" width="24.1640625" style="983" customWidth="1"/>
    <col min="2566" max="2567" width="16" style="983" customWidth="1"/>
    <col min="2568" max="2568" width="25.83203125" style="983" customWidth="1"/>
    <col min="2569" max="2569" width="25.5" style="983" customWidth="1"/>
    <col min="2570" max="2571" width="16" style="983" customWidth="1"/>
    <col min="2572" max="2572" width="25.83203125" style="983" customWidth="1"/>
    <col min="2573" max="2573" width="25.5" style="983" customWidth="1"/>
    <col min="2574" max="2575" width="16" style="983" customWidth="1"/>
    <col min="2576" max="2576" width="25.83203125" style="983" customWidth="1"/>
    <col min="2577" max="2577" width="25.5" style="983" customWidth="1"/>
    <col min="2578" max="2579" width="16" style="983" customWidth="1"/>
    <col min="2580" max="2580" width="25.83203125" style="983" customWidth="1"/>
    <col min="2581" max="2581" width="25.5" style="983" customWidth="1"/>
    <col min="2582" max="2583" width="16" style="983" customWidth="1"/>
    <col min="2584" max="2584" width="25.83203125" style="983" customWidth="1"/>
    <col min="2585" max="2585" width="25.5" style="983" customWidth="1"/>
    <col min="2586" max="2587" width="16" style="983" customWidth="1"/>
    <col min="2588" max="2588" width="25.83203125" style="983" customWidth="1"/>
    <col min="2589" max="2589" width="25.5" style="983" customWidth="1"/>
    <col min="2590" max="2591" width="16" style="983" customWidth="1"/>
    <col min="2592" max="2592" width="24.5" style="983" customWidth="1"/>
    <col min="2593" max="2593" width="24.1640625" style="983" customWidth="1"/>
    <col min="2594" max="2595" width="16" style="983" customWidth="1"/>
    <col min="2596" max="2596" width="25.83203125" style="983" customWidth="1"/>
    <col min="2597" max="2597" width="25.5" style="983" customWidth="1"/>
    <col min="2598" max="2599" width="16" style="983" customWidth="1"/>
    <col min="2600" max="2600" width="25.83203125" style="983" customWidth="1"/>
    <col min="2601" max="2601" width="25.5" style="983" customWidth="1"/>
    <col min="2602" max="2603" width="16" style="983" customWidth="1"/>
    <col min="2604" max="2604" width="25.83203125" style="983" customWidth="1"/>
    <col min="2605" max="2605" width="25.5" style="983" customWidth="1"/>
    <col min="2606" max="2607" width="16" style="983" customWidth="1"/>
    <col min="2608" max="2608" width="25.83203125" style="983" customWidth="1"/>
    <col min="2609" max="2609" width="25.5" style="983" customWidth="1"/>
    <col min="2610" max="2611" width="16" style="983" customWidth="1"/>
    <col min="2612" max="2612" width="25.83203125" style="983" customWidth="1"/>
    <col min="2613" max="2613" width="25.5" style="983" customWidth="1"/>
    <col min="2614" max="2615" width="16" style="983" customWidth="1"/>
    <col min="2616" max="2616" width="25.83203125" style="983" customWidth="1"/>
    <col min="2617" max="2617" width="25.5" style="983" customWidth="1"/>
    <col min="2618" max="2619" width="16" style="983" customWidth="1"/>
    <col min="2620" max="2620" width="22.6640625" style="983" customWidth="1"/>
    <col min="2621" max="2621" width="22.5" style="983" customWidth="1"/>
    <col min="2622" max="2623" width="16" style="983" customWidth="1"/>
    <col min="2624" max="2624" width="25.83203125" style="983" customWidth="1"/>
    <col min="2625" max="2625" width="25.5" style="983" customWidth="1"/>
    <col min="2626" max="2627" width="16" style="983" customWidth="1"/>
    <col min="2628" max="2628" width="25.83203125" style="983" customWidth="1"/>
    <col min="2629" max="2629" width="25.5" style="983" customWidth="1"/>
    <col min="2630" max="2631" width="16" style="983" customWidth="1"/>
    <col min="2632" max="2632" width="25.83203125" style="983" customWidth="1"/>
    <col min="2633" max="2633" width="25.5" style="983" customWidth="1"/>
    <col min="2634" max="2635" width="16" style="983" customWidth="1"/>
    <col min="2636" max="2636" width="25.83203125" style="983" customWidth="1"/>
    <col min="2637" max="2637" width="25.5" style="983" customWidth="1"/>
    <col min="2638" max="2639" width="16" style="983" customWidth="1"/>
    <col min="2640" max="2640" width="25.83203125" style="983" customWidth="1"/>
    <col min="2641" max="2641" width="25.5" style="983" customWidth="1"/>
    <col min="2642" max="2643" width="16" style="983" customWidth="1"/>
    <col min="2644" max="2644" width="25.83203125" style="983" customWidth="1"/>
    <col min="2645" max="2645" width="25.5" style="983" customWidth="1"/>
    <col min="2646" max="2647" width="16" style="983" customWidth="1"/>
    <col min="2648" max="2648" width="25.83203125" style="983" customWidth="1"/>
    <col min="2649" max="2649" width="25.5" style="983" customWidth="1"/>
    <col min="2650" max="2651" width="16" style="983" customWidth="1"/>
    <col min="2652" max="2652" width="25.83203125" style="983" customWidth="1"/>
    <col min="2653" max="2653" width="25.5" style="983" customWidth="1"/>
    <col min="2654" max="2655" width="16" style="983" customWidth="1"/>
    <col min="2656" max="2656" width="25.83203125" style="983" customWidth="1"/>
    <col min="2657" max="2657" width="25.5" style="983" customWidth="1"/>
    <col min="2658" max="2659" width="16" style="983" customWidth="1"/>
    <col min="2660" max="2660" width="24.5" style="983" customWidth="1"/>
    <col min="2661" max="2661" width="24.1640625" style="983" customWidth="1"/>
    <col min="2662" max="2663" width="16" style="983" customWidth="1"/>
    <col min="2664" max="2664" width="25.83203125" style="983" customWidth="1"/>
    <col min="2665" max="2665" width="25.5" style="983" customWidth="1"/>
    <col min="2666" max="2667" width="16" style="983" customWidth="1"/>
    <col min="2668" max="2668" width="25.83203125" style="983" customWidth="1"/>
    <col min="2669" max="2669" width="25.5" style="983" customWidth="1"/>
    <col min="2670" max="2671" width="16" style="983" customWidth="1"/>
    <col min="2672" max="2672" width="25.83203125" style="983" customWidth="1"/>
    <col min="2673" max="2673" width="25.5" style="983" customWidth="1"/>
    <col min="2674" max="2675" width="16" style="983" customWidth="1"/>
    <col min="2676" max="2676" width="25.83203125" style="983" customWidth="1"/>
    <col min="2677" max="2677" width="25.5" style="983" customWidth="1"/>
    <col min="2678" max="2679" width="16" style="983" customWidth="1"/>
    <col min="2680" max="2680" width="25.83203125" style="983" customWidth="1"/>
    <col min="2681" max="2681" width="25.5" style="983" customWidth="1"/>
    <col min="2682" max="2683" width="16" style="983" customWidth="1"/>
    <col min="2684" max="2684" width="25.83203125" style="983" customWidth="1"/>
    <col min="2685" max="2685" width="25.5" style="983" customWidth="1"/>
    <col min="2686" max="2687" width="16" style="983" customWidth="1"/>
    <col min="2688" max="2688" width="25.83203125" style="983" customWidth="1"/>
    <col min="2689" max="2689" width="25.5" style="983" customWidth="1"/>
    <col min="2690" max="2691" width="16" style="983" customWidth="1"/>
    <col min="2692" max="2692" width="25.83203125" style="983" customWidth="1"/>
    <col min="2693" max="2693" width="25.5" style="983" customWidth="1"/>
    <col min="2694" max="2695" width="16" style="983" customWidth="1"/>
    <col min="2696" max="2696" width="25.83203125" style="983" customWidth="1"/>
    <col min="2697" max="2697" width="25.5" style="983" customWidth="1"/>
    <col min="2698" max="2699" width="16" style="983" customWidth="1"/>
    <col min="2700" max="2700" width="25.83203125" style="983" customWidth="1"/>
    <col min="2701" max="2701" width="25.5" style="983" customWidth="1"/>
    <col min="2702" max="2703" width="16" style="983" customWidth="1"/>
    <col min="2704" max="2704" width="25.83203125" style="983" customWidth="1"/>
    <col min="2705" max="2705" width="25.5" style="983" customWidth="1"/>
    <col min="2706" max="2707" width="16" style="983" customWidth="1"/>
    <col min="2708" max="2708" width="25.83203125" style="983" customWidth="1"/>
    <col min="2709" max="2709" width="25.5" style="983" customWidth="1"/>
    <col min="2710" max="2711" width="16" style="983" customWidth="1"/>
    <col min="2712" max="2712" width="25.83203125" style="983" customWidth="1"/>
    <col min="2713" max="2713" width="25.5" style="983" customWidth="1"/>
    <col min="2714" max="2715" width="16" style="983" customWidth="1"/>
    <col min="2716" max="2716" width="25.83203125" style="983" customWidth="1"/>
    <col min="2717" max="2717" width="25.5" style="983" customWidth="1"/>
    <col min="2718" max="2719" width="16" style="983" customWidth="1"/>
    <col min="2720" max="2720" width="24.5" style="983" customWidth="1"/>
    <col min="2721" max="2721" width="24.1640625" style="983" customWidth="1"/>
    <col min="2722" max="2723" width="16" style="983" customWidth="1"/>
    <col min="2724" max="2724" width="25.83203125" style="983" customWidth="1"/>
    <col min="2725" max="2725" width="25.5" style="983" customWidth="1"/>
    <col min="2726" max="2727" width="16" style="983" customWidth="1"/>
    <col min="2728" max="2728" width="25.83203125" style="983" customWidth="1"/>
    <col min="2729" max="2729" width="25.5" style="983" customWidth="1"/>
    <col min="2730" max="2731" width="16" style="983" customWidth="1"/>
    <col min="2732" max="2732" width="25.83203125" style="983" customWidth="1"/>
    <col min="2733" max="2733" width="25.5" style="983" customWidth="1"/>
    <col min="2734" max="2735" width="16" style="983" customWidth="1"/>
    <col min="2736" max="2736" width="25.83203125" style="983" customWidth="1"/>
    <col min="2737" max="2737" width="25.5" style="983" customWidth="1"/>
    <col min="2738" max="2739" width="16" style="983" customWidth="1"/>
    <col min="2740" max="2740" width="24.5" style="983" customWidth="1"/>
    <col min="2741" max="2741" width="24.1640625" style="983" customWidth="1"/>
    <col min="2742" max="2743" width="16" style="983" customWidth="1"/>
    <col min="2744" max="2744" width="25.83203125" style="983" customWidth="1"/>
    <col min="2745" max="2745" width="25.5" style="983" customWidth="1"/>
    <col min="2746" max="2747" width="16" style="983" customWidth="1"/>
    <col min="2748" max="2748" width="25.83203125" style="983" customWidth="1"/>
    <col min="2749" max="2749" width="25.5" style="983" customWidth="1"/>
    <col min="2750" max="2751" width="16" style="983" customWidth="1"/>
    <col min="2752" max="2752" width="25.83203125" style="983" customWidth="1"/>
    <col min="2753" max="2753" width="25.5" style="983" customWidth="1"/>
    <col min="2754" max="2755" width="16" style="983" customWidth="1"/>
    <col min="2756" max="2756" width="25.83203125" style="983" customWidth="1"/>
    <col min="2757" max="2757" width="25.5" style="983" customWidth="1"/>
    <col min="2758" max="2759" width="16" style="983" customWidth="1"/>
    <col min="2760" max="2760" width="25.83203125" style="983" customWidth="1"/>
    <col min="2761" max="2761" width="25.5" style="983" customWidth="1"/>
    <col min="2762" max="2763" width="16" style="983" customWidth="1"/>
    <col min="2764" max="2764" width="25.83203125" style="983" customWidth="1"/>
    <col min="2765" max="2765" width="25.5" style="983" customWidth="1"/>
    <col min="2766" max="2767" width="16" style="983" customWidth="1"/>
    <col min="2768" max="2768" width="25.83203125" style="983" customWidth="1"/>
    <col min="2769" max="2769" width="25.5" style="983" customWidth="1"/>
    <col min="2770" max="2771" width="16" style="983" customWidth="1"/>
    <col min="2772" max="2772" width="25.83203125" style="983" customWidth="1"/>
    <col min="2773" max="2773" width="25.5" style="983" customWidth="1"/>
    <col min="2774" max="2775" width="16" style="983" customWidth="1"/>
    <col min="2776" max="2776" width="25.83203125" style="983" customWidth="1"/>
    <col min="2777" max="2777" width="25.5" style="983" customWidth="1"/>
    <col min="2778" max="2779" width="16" style="983" customWidth="1"/>
    <col min="2780" max="2780" width="24.5" style="983" customWidth="1"/>
    <col min="2781" max="2781" width="24.1640625" style="983" customWidth="1"/>
    <col min="2782" max="2783" width="16" style="983" customWidth="1"/>
    <col min="2784" max="2784" width="25.83203125" style="983" customWidth="1"/>
    <col min="2785" max="2785" width="25.5" style="983" customWidth="1"/>
    <col min="2786" max="2787" width="16" style="983" customWidth="1"/>
    <col min="2788" max="2788" width="25.83203125" style="983" customWidth="1"/>
    <col min="2789" max="2789" width="25.5" style="983" customWidth="1"/>
    <col min="2790" max="2791" width="16" style="983" customWidth="1"/>
    <col min="2792" max="2792" width="25.83203125" style="983" customWidth="1"/>
    <col min="2793" max="2793" width="25.5" style="983" customWidth="1"/>
    <col min="2794" max="2795" width="16" style="983" customWidth="1"/>
    <col min="2796" max="2796" width="25.83203125" style="983" customWidth="1"/>
    <col min="2797" max="2797" width="25.5" style="983" customWidth="1"/>
    <col min="2798" max="2799" width="16" style="983" customWidth="1"/>
    <col min="2800" max="2800" width="25.83203125" style="983" customWidth="1"/>
    <col min="2801" max="2801" width="25.5" style="983" customWidth="1"/>
    <col min="2802" max="2803" width="16" style="983" customWidth="1"/>
    <col min="2804" max="2804" width="25.83203125" style="983" customWidth="1"/>
    <col min="2805" max="2805" width="25.5" style="983" customWidth="1"/>
    <col min="2806" max="2807" width="16" style="983" customWidth="1"/>
    <col min="2808" max="2808" width="25.83203125" style="983" customWidth="1"/>
    <col min="2809" max="2809" width="25.5" style="983" customWidth="1"/>
    <col min="2810" max="2811" width="16" style="983" customWidth="1"/>
    <col min="2812" max="2812" width="25.83203125" style="983" customWidth="1"/>
    <col min="2813" max="2813" width="25.5" style="983" customWidth="1"/>
    <col min="2814" max="2815" width="16" style="983" customWidth="1"/>
    <col min="2816" max="2816" width="25.83203125" style="983" customWidth="1"/>
    <col min="2817" max="2817" width="25.5" style="983" customWidth="1"/>
    <col min="2818" max="2819" width="16" style="983" customWidth="1"/>
    <col min="2820" max="2820" width="25.83203125" style="983" customWidth="1"/>
    <col min="2821" max="2821" width="25.5" style="983" customWidth="1"/>
    <col min="2822" max="2823" width="16" style="983" customWidth="1"/>
    <col min="2824" max="2824" width="25.83203125" style="983" customWidth="1"/>
    <col min="2825" max="2825" width="25.5" style="983" customWidth="1"/>
    <col min="2826" max="2827" width="16" style="983" customWidth="1"/>
    <col min="2828" max="2828" width="24.5" style="983" customWidth="1"/>
    <col min="2829" max="2829" width="24.1640625" style="983" customWidth="1"/>
    <col min="2830" max="2831" width="16" style="983" customWidth="1"/>
    <col min="2832" max="2832" width="24.5" style="983" customWidth="1"/>
    <col min="2833" max="2833" width="24.1640625" style="983" customWidth="1"/>
    <col min="2834" max="2835" width="16" style="983" customWidth="1"/>
    <col min="2836" max="2836" width="24.5" style="983" customWidth="1"/>
    <col min="2837" max="2837" width="24.1640625" style="983" customWidth="1"/>
    <col min="2838" max="2839" width="16" style="983" customWidth="1"/>
    <col min="2840" max="2840" width="25.83203125" style="983" customWidth="1"/>
    <col min="2841" max="2841" width="25.5" style="983" customWidth="1"/>
    <col min="2842" max="2843" width="16" style="983" customWidth="1"/>
    <col min="2844" max="2844" width="25.83203125" style="983" customWidth="1"/>
    <col min="2845" max="2845" width="25.5" style="983" customWidth="1"/>
    <col min="2846" max="2847" width="16" style="983" customWidth="1"/>
    <col min="2848" max="2848" width="25.83203125" style="983" customWidth="1"/>
    <col min="2849" max="2849" width="25.5" style="983" customWidth="1"/>
    <col min="2850" max="2851" width="16" style="983" customWidth="1"/>
    <col min="2852" max="2852" width="25.83203125" style="983" customWidth="1"/>
    <col min="2853" max="2853" width="25.5" style="983" customWidth="1"/>
    <col min="2854" max="2855" width="16" style="983" customWidth="1"/>
    <col min="2856" max="2856" width="25.83203125" style="983" customWidth="1"/>
    <col min="2857" max="2857" width="25.5" style="983" customWidth="1"/>
    <col min="2858" max="2859" width="16" style="983" customWidth="1"/>
    <col min="2860" max="2860" width="25.83203125" style="983" customWidth="1"/>
    <col min="2861" max="2861" width="25.5" style="983" customWidth="1"/>
    <col min="2862" max="2863" width="16" style="983" customWidth="1"/>
    <col min="2864" max="2864" width="25.83203125" style="983" customWidth="1"/>
    <col min="2865" max="2865" width="25.5" style="983" customWidth="1"/>
    <col min="2866" max="2867" width="16" style="983" customWidth="1"/>
    <col min="2868" max="2868" width="25.83203125" style="983" customWidth="1"/>
    <col min="2869" max="2869" width="25.5" style="983" customWidth="1"/>
    <col min="2870" max="2871" width="16" style="983" customWidth="1"/>
    <col min="2872" max="2872" width="25.83203125" style="983" customWidth="1"/>
    <col min="2873" max="2873" width="25.5" style="983" customWidth="1"/>
    <col min="2874" max="2875" width="16" style="983" customWidth="1"/>
    <col min="2876" max="2876" width="25.83203125" style="983" customWidth="1"/>
    <col min="2877" max="2877" width="25.5" style="983" customWidth="1"/>
    <col min="2878" max="2879" width="16" style="983" customWidth="1"/>
    <col min="2880" max="2880" width="25.83203125" style="983" customWidth="1"/>
    <col min="2881" max="2881" width="25.5" style="983" customWidth="1"/>
    <col min="2882" max="2883" width="16" style="983" customWidth="1"/>
    <col min="2884" max="2884" width="22.6640625" style="983" customWidth="1"/>
    <col min="2885" max="2885" width="22.5" style="983" customWidth="1"/>
    <col min="2886" max="2887" width="16" style="983" customWidth="1"/>
    <col min="2888" max="2888" width="25.83203125" style="983" customWidth="1"/>
    <col min="2889" max="2889" width="25.5" style="983" customWidth="1"/>
    <col min="2890" max="2891" width="16" style="983" customWidth="1"/>
    <col min="2892" max="2892" width="24.5" style="983" customWidth="1"/>
    <col min="2893" max="2893" width="24.1640625" style="983" customWidth="1"/>
    <col min="2894" max="2895" width="16" style="983" customWidth="1"/>
    <col min="2896" max="2896" width="25.83203125" style="983" customWidth="1"/>
    <col min="2897" max="2897" width="25.5" style="983" customWidth="1"/>
    <col min="2898" max="2899" width="16" style="983" customWidth="1"/>
    <col min="2900" max="2900" width="25.83203125" style="983" customWidth="1"/>
    <col min="2901" max="2901" width="25.5" style="983" customWidth="1"/>
    <col min="2902" max="2903" width="16" style="983" customWidth="1"/>
    <col min="2904" max="2904" width="22.6640625" style="983" customWidth="1"/>
    <col min="2905" max="2905" width="22.5" style="983" customWidth="1"/>
    <col min="2906" max="2907" width="16" style="983" customWidth="1"/>
    <col min="2908" max="2908" width="25.83203125" style="983" customWidth="1"/>
    <col min="2909" max="2909" width="25.5" style="983" customWidth="1"/>
    <col min="2910" max="2911" width="16" style="983" customWidth="1"/>
    <col min="2912" max="2912" width="25.83203125" style="983" customWidth="1"/>
    <col min="2913" max="2913" width="25.5" style="983" customWidth="1"/>
    <col min="2914" max="2915" width="16" style="983" customWidth="1"/>
    <col min="2916" max="2916" width="22.6640625" style="983" customWidth="1"/>
    <col min="2917" max="2917" width="22.5" style="983" customWidth="1"/>
    <col min="2918" max="2919" width="16" style="983" customWidth="1"/>
    <col min="2920" max="2920" width="25.83203125" style="983" customWidth="1"/>
    <col min="2921" max="2921" width="25.5" style="983" customWidth="1"/>
    <col min="2922" max="2923" width="16" style="983" customWidth="1"/>
    <col min="2924" max="2924" width="25.83203125" style="983" customWidth="1"/>
    <col min="2925" max="2925" width="25.5" style="983" customWidth="1"/>
    <col min="2926" max="2927" width="16" style="983" customWidth="1"/>
    <col min="2928" max="2928" width="25.83203125" style="983" customWidth="1"/>
    <col min="2929" max="2929" width="25.5" style="983" customWidth="1"/>
    <col min="2930" max="2931" width="16" style="983" customWidth="1"/>
    <col min="2932" max="2932" width="25.83203125" style="983" customWidth="1"/>
    <col min="2933" max="2933" width="25.5" style="983" customWidth="1"/>
    <col min="2934" max="2935" width="16" style="983" customWidth="1"/>
    <col min="2936" max="2936" width="25.83203125" style="983" customWidth="1"/>
    <col min="2937" max="2937" width="25.5" style="983" customWidth="1"/>
    <col min="2938" max="2939" width="16" style="983" customWidth="1"/>
    <col min="2940" max="2940" width="25.83203125" style="983" customWidth="1"/>
    <col min="2941" max="2941" width="25.5" style="983" customWidth="1"/>
    <col min="2942" max="2943" width="16" style="983" customWidth="1"/>
    <col min="2944" max="2944" width="25.83203125" style="983" customWidth="1"/>
    <col min="2945" max="2945" width="25.5" style="983" customWidth="1"/>
    <col min="2946" max="2947" width="16" style="983" customWidth="1"/>
    <col min="2948" max="2948" width="25.83203125" style="983" customWidth="1"/>
    <col min="2949" max="2949" width="25.5" style="983" customWidth="1"/>
    <col min="2950" max="2951" width="16" style="983" customWidth="1"/>
    <col min="2952" max="2952" width="25.83203125" style="983" customWidth="1"/>
    <col min="2953" max="2953" width="25.5" style="983" customWidth="1"/>
    <col min="2954" max="2955" width="16" style="983" customWidth="1"/>
    <col min="2956" max="2956" width="24.5" style="983" customWidth="1"/>
    <col min="2957" max="2957" width="24.1640625" style="983" customWidth="1"/>
    <col min="2958" max="2959" width="16" style="983" customWidth="1"/>
    <col min="2960" max="2960" width="25.83203125" style="983" customWidth="1"/>
    <col min="2961" max="2961" width="25.5" style="983" customWidth="1"/>
    <col min="2962" max="2963" width="16" style="983" customWidth="1"/>
    <col min="2964" max="2964" width="25.83203125" style="983" customWidth="1"/>
    <col min="2965" max="2965" width="25.5" style="983" customWidth="1"/>
    <col min="2966" max="2967" width="16" style="983" customWidth="1"/>
    <col min="2968" max="2968" width="25.83203125" style="983" customWidth="1"/>
    <col min="2969" max="2969" width="25.5" style="983" customWidth="1"/>
    <col min="2970" max="2971" width="16" style="983" customWidth="1"/>
    <col min="2972" max="2972" width="25.83203125" style="983" customWidth="1"/>
    <col min="2973" max="2973" width="25.5" style="983" customWidth="1"/>
    <col min="2974" max="2975" width="16" style="983" customWidth="1"/>
    <col min="2976" max="2976" width="25.83203125" style="983" customWidth="1"/>
    <col min="2977" max="2977" width="25.5" style="983" customWidth="1"/>
    <col min="2978" max="2979" width="16" style="983" customWidth="1"/>
    <col min="2980" max="2980" width="24.5" style="983" customWidth="1"/>
    <col min="2981" max="2981" width="24.1640625" style="983" customWidth="1"/>
    <col min="2982" max="2983" width="16" style="983" customWidth="1"/>
    <col min="2984" max="2984" width="25.83203125" style="983" customWidth="1"/>
    <col min="2985" max="2985" width="25.5" style="983" customWidth="1"/>
    <col min="2986" max="2987" width="16" style="983" customWidth="1"/>
    <col min="2988" max="2988" width="25.83203125" style="983" customWidth="1"/>
    <col min="2989" max="2989" width="25.5" style="983" customWidth="1"/>
    <col min="2990" max="2991" width="16" style="983" customWidth="1"/>
    <col min="2992" max="2992" width="25.83203125" style="983" customWidth="1"/>
    <col min="2993" max="2993" width="25.5" style="983" customWidth="1"/>
    <col min="2994" max="2995" width="16" style="983" customWidth="1"/>
    <col min="2996" max="2996" width="25.83203125" style="983" customWidth="1"/>
    <col min="2997" max="2997" width="25.5" style="983" customWidth="1"/>
    <col min="2998" max="2999" width="16" style="983" customWidth="1"/>
    <col min="3000" max="3000" width="25.83203125" style="983" customWidth="1"/>
    <col min="3001" max="3001" width="25.5" style="983" customWidth="1"/>
    <col min="3002" max="3003" width="16" style="983" customWidth="1"/>
    <col min="3004" max="3004" width="25.83203125" style="983" customWidth="1"/>
    <col min="3005" max="3005" width="25.5" style="983" customWidth="1"/>
    <col min="3006" max="3007" width="16" style="983" customWidth="1"/>
    <col min="3008" max="3008" width="25.83203125" style="983" customWidth="1"/>
    <col min="3009" max="3009" width="25.5" style="983" customWidth="1"/>
    <col min="3010" max="3011" width="16" style="983" customWidth="1"/>
    <col min="3012" max="3012" width="25.83203125" style="983" customWidth="1"/>
    <col min="3013" max="3013" width="25.5" style="983" customWidth="1"/>
    <col min="3014" max="3015" width="16" style="983" customWidth="1"/>
    <col min="3016" max="3016" width="25.83203125" style="983" customWidth="1"/>
    <col min="3017" max="3017" width="25.5" style="983" customWidth="1"/>
    <col min="3018" max="3019" width="16" style="983" customWidth="1"/>
    <col min="3020" max="3020" width="25.83203125" style="983" customWidth="1"/>
    <col min="3021" max="3021" width="25.5" style="983" customWidth="1"/>
    <col min="3022" max="3023" width="16" style="983" customWidth="1"/>
    <col min="3024" max="3024" width="24.5" style="983" customWidth="1"/>
    <col min="3025" max="3025" width="24.1640625" style="983" customWidth="1"/>
    <col min="3026" max="3027" width="16" style="983" customWidth="1"/>
    <col min="3028" max="3028" width="25.83203125" style="983" customWidth="1"/>
    <col min="3029" max="3029" width="25.5" style="983" customWidth="1"/>
    <col min="3030" max="3031" width="16" style="983" customWidth="1"/>
    <col min="3032" max="3032" width="25.83203125" style="983" customWidth="1"/>
    <col min="3033" max="3033" width="25.5" style="983" customWidth="1"/>
    <col min="3034" max="3035" width="16" style="983" customWidth="1"/>
    <col min="3036" max="3036" width="25.83203125" style="983" customWidth="1"/>
    <col min="3037" max="3037" width="25.5" style="983" customWidth="1"/>
    <col min="3038" max="3039" width="16" style="983" customWidth="1"/>
    <col min="3040" max="3040" width="25.83203125" style="983" customWidth="1"/>
    <col min="3041" max="3041" width="25.5" style="983" customWidth="1"/>
    <col min="3042" max="3043" width="16" style="983" customWidth="1"/>
    <col min="3044" max="3044" width="25.83203125" style="983" customWidth="1"/>
    <col min="3045" max="3045" width="25.5" style="983" customWidth="1"/>
    <col min="3046" max="3047" width="16" style="983" customWidth="1"/>
    <col min="3048" max="3048" width="25.83203125" style="983" customWidth="1"/>
    <col min="3049" max="3049" width="25.5" style="983" customWidth="1"/>
    <col min="3050" max="3051" width="16" style="983" customWidth="1"/>
    <col min="3052" max="3052" width="25.83203125" style="983" customWidth="1"/>
    <col min="3053" max="3053" width="25.5" style="983" customWidth="1"/>
    <col min="3054" max="3055" width="16" style="983" customWidth="1"/>
    <col min="3056" max="3056" width="24.5" style="983" customWidth="1"/>
    <col min="3057" max="3057" width="24.1640625" style="983" customWidth="1"/>
    <col min="3058" max="3059" width="16" style="983" customWidth="1"/>
    <col min="3060" max="3060" width="25.83203125" style="983" customWidth="1"/>
    <col min="3061" max="3061" width="25.5" style="983" customWidth="1"/>
    <col min="3062" max="3063" width="16" style="983" customWidth="1"/>
    <col min="3064" max="3064" width="25.83203125" style="983" customWidth="1"/>
    <col min="3065" max="3065" width="25.5" style="983" customWidth="1"/>
    <col min="3066" max="3067" width="16" style="983" customWidth="1"/>
    <col min="3068" max="3068" width="25.83203125" style="983" customWidth="1"/>
    <col min="3069" max="3069" width="25.5" style="983" customWidth="1"/>
    <col min="3070" max="3071" width="16" style="983" customWidth="1"/>
    <col min="3072" max="3072" width="25.83203125" style="983" customWidth="1"/>
    <col min="3073" max="3073" width="25.5" style="983" customWidth="1"/>
    <col min="3074" max="3075" width="16" style="983" customWidth="1"/>
    <col min="3076" max="3076" width="25.83203125" style="983" customWidth="1"/>
    <col min="3077" max="3077" width="25.5" style="983" customWidth="1"/>
    <col min="3078" max="3079" width="16" style="983" customWidth="1"/>
    <col min="3080" max="3080" width="25.83203125" style="983" customWidth="1"/>
    <col min="3081" max="3081" width="25.5" style="983" customWidth="1"/>
    <col min="3082" max="3083" width="16" style="983" customWidth="1"/>
    <col min="3084" max="3084" width="24.5" style="983" customWidth="1"/>
    <col min="3085" max="3085" width="24.1640625" style="983" customWidth="1"/>
    <col min="3086" max="3087" width="16" style="983" customWidth="1"/>
    <col min="3088" max="3088" width="25.83203125" style="983" customWidth="1"/>
    <col min="3089" max="3089" width="25.5" style="983" customWidth="1"/>
    <col min="3090" max="3091" width="16" style="983" customWidth="1"/>
    <col min="3092" max="3092" width="22.6640625" style="983" customWidth="1"/>
    <col min="3093" max="3093" width="22.5" style="983" customWidth="1"/>
    <col min="3094" max="3095" width="16" style="983" customWidth="1"/>
    <col min="3096" max="3096" width="25.83203125" style="983" customWidth="1"/>
    <col min="3097" max="3097" width="25.5" style="983" customWidth="1"/>
    <col min="3098" max="3099" width="16" style="983" customWidth="1"/>
    <col min="3100" max="3100" width="25.83203125" style="983" customWidth="1"/>
    <col min="3101" max="3101" width="25.5" style="983" customWidth="1"/>
    <col min="3102" max="3103" width="16" style="983" customWidth="1"/>
    <col min="3104" max="3104" width="25.83203125" style="983" customWidth="1"/>
    <col min="3105" max="3105" width="25.5" style="983" customWidth="1"/>
    <col min="3106" max="3107" width="16" style="983" customWidth="1"/>
    <col min="3108" max="3108" width="22.6640625" style="983" customWidth="1"/>
    <col min="3109" max="3109" width="22.5" style="983" customWidth="1"/>
    <col min="3110" max="3111" width="16" style="983" customWidth="1"/>
    <col min="3112" max="3112" width="24.5" style="983" customWidth="1"/>
    <col min="3113" max="3113" width="24.1640625" style="983" customWidth="1"/>
    <col min="3114" max="3115" width="16" style="983" customWidth="1"/>
    <col min="3116" max="3116" width="22.6640625" style="983" customWidth="1"/>
    <col min="3117" max="3117" width="22.5" style="983" customWidth="1"/>
    <col min="3118" max="3119" width="16" style="983" customWidth="1"/>
    <col min="3120" max="3120" width="25.83203125" style="983" customWidth="1"/>
    <col min="3121" max="3121" width="25.5" style="983" customWidth="1"/>
    <col min="3122" max="3123" width="16" style="983" customWidth="1"/>
    <col min="3124" max="3124" width="25.83203125" style="983" customWidth="1"/>
    <col min="3125" max="3125" width="25.5" style="983" customWidth="1"/>
    <col min="3126" max="3127" width="16" style="983" customWidth="1"/>
    <col min="3128" max="3128" width="25.83203125" style="983" customWidth="1"/>
    <col min="3129" max="3129" width="25.5" style="983" customWidth="1"/>
    <col min="3130" max="3131" width="16" style="983" customWidth="1"/>
    <col min="3132" max="3132" width="25.83203125" style="983" customWidth="1"/>
    <col min="3133" max="3133" width="25.5" style="983" customWidth="1"/>
    <col min="3134" max="3135" width="16" style="983" customWidth="1"/>
    <col min="3136" max="3136" width="25.83203125" style="983" customWidth="1"/>
    <col min="3137" max="3137" width="25.5" style="983" customWidth="1"/>
    <col min="3138" max="3139" width="16" style="983" customWidth="1"/>
    <col min="3140" max="3140" width="22.6640625" style="983" customWidth="1"/>
    <col min="3141" max="3141" width="22.5" style="983" customWidth="1"/>
    <col min="3142" max="3143" width="16" style="983" customWidth="1"/>
    <col min="3144" max="3144" width="22.6640625" style="983" customWidth="1"/>
    <col min="3145" max="3145" width="22.5" style="983" customWidth="1"/>
    <col min="3146" max="3147" width="16" style="983" customWidth="1"/>
    <col min="3148" max="3148" width="22.6640625" style="983" customWidth="1"/>
    <col min="3149" max="3149" width="22.5" style="983" customWidth="1"/>
    <col min="3150" max="3151" width="16" style="983" customWidth="1"/>
    <col min="3152" max="3152" width="25.83203125" style="983" customWidth="1"/>
    <col min="3153" max="3153" width="25.5" style="983" customWidth="1"/>
    <col min="3154" max="3155" width="16" style="983" customWidth="1"/>
    <col min="3156" max="3156" width="25.83203125" style="983" customWidth="1"/>
    <col min="3157" max="3157" width="25.5" style="983" customWidth="1"/>
    <col min="3158" max="3159" width="16" style="983" customWidth="1"/>
    <col min="3160" max="3160" width="25.83203125" style="983" customWidth="1"/>
    <col min="3161" max="3161" width="25.5" style="983" customWidth="1"/>
    <col min="3162" max="3163" width="16" style="983" customWidth="1"/>
    <col min="3164" max="3164" width="25.83203125" style="983" customWidth="1"/>
    <col min="3165" max="3165" width="25.5" style="983" customWidth="1"/>
    <col min="3166" max="3167" width="16" style="983" customWidth="1"/>
    <col min="3168" max="3168" width="25.83203125" style="983" customWidth="1"/>
    <col min="3169" max="3169" width="25.5" style="983" customWidth="1"/>
    <col min="3170" max="3171" width="16" style="983" customWidth="1"/>
    <col min="3172" max="3172" width="25.83203125" style="983" customWidth="1"/>
    <col min="3173" max="3173" width="25.5" style="983" customWidth="1"/>
    <col min="3174" max="3175" width="16" style="983" customWidth="1"/>
    <col min="3176" max="3176" width="25.83203125" style="983" customWidth="1"/>
    <col min="3177" max="3177" width="25.5" style="983" customWidth="1"/>
    <col min="3178" max="3179" width="16" style="983" customWidth="1"/>
    <col min="3180" max="3180" width="25.83203125" style="983" customWidth="1"/>
    <col min="3181" max="3181" width="25.5" style="983" customWidth="1"/>
    <col min="3182" max="3183" width="16" style="983" customWidth="1"/>
    <col min="3184" max="3184" width="25.83203125" style="983" customWidth="1"/>
    <col min="3185" max="3185" width="25.5" style="983" customWidth="1"/>
    <col min="3186" max="3187" width="16" style="983" customWidth="1"/>
    <col min="3188" max="3188" width="25.83203125" style="983" customWidth="1"/>
    <col min="3189" max="3189" width="25.5" style="983" customWidth="1"/>
    <col min="3190" max="3191" width="16" style="983" customWidth="1"/>
    <col min="3192" max="3192" width="25.83203125" style="983" customWidth="1"/>
    <col min="3193" max="3193" width="25.5" style="983" customWidth="1"/>
    <col min="3194" max="3195" width="16" style="983" customWidth="1"/>
    <col min="3196" max="3196" width="25.83203125" style="983" customWidth="1"/>
    <col min="3197" max="3197" width="25.5" style="983" customWidth="1"/>
    <col min="3198" max="3199" width="16" style="983" customWidth="1"/>
    <col min="3200" max="3200" width="25.83203125" style="983" customWidth="1"/>
    <col min="3201" max="3201" width="25.5" style="983" customWidth="1"/>
    <col min="3202" max="3203" width="16" style="983" customWidth="1"/>
    <col min="3204" max="3204" width="25.83203125" style="983" customWidth="1"/>
    <col min="3205" max="3205" width="25.5" style="983" customWidth="1"/>
    <col min="3206" max="3207" width="16" style="983" customWidth="1"/>
    <col min="3208" max="3208" width="25.83203125" style="983" customWidth="1"/>
    <col min="3209" max="3209" width="25.5" style="983" customWidth="1"/>
    <col min="3210" max="3211" width="16" style="983" customWidth="1"/>
    <col min="3212" max="3212" width="25.83203125" style="983" customWidth="1"/>
    <col min="3213" max="3213" width="25.5" style="983" customWidth="1"/>
    <col min="3214" max="3215" width="16" style="983" customWidth="1"/>
    <col min="3216" max="3216" width="25.83203125" style="983" customWidth="1"/>
    <col min="3217" max="3217" width="25.5" style="983" customWidth="1"/>
    <col min="3218" max="3219" width="16" style="983" customWidth="1"/>
    <col min="3220" max="3220" width="25.83203125" style="983" customWidth="1"/>
    <col min="3221" max="3221" width="25.5" style="983" customWidth="1"/>
    <col min="3222" max="3223" width="16" style="983" customWidth="1"/>
    <col min="3224" max="3224" width="25.83203125" style="983" customWidth="1"/>
    <col min="3225" max="3225" width="25.5" style="983" customWidth="1"/>
    <col min="3226" max="3227" width="16" style="983" customWidth="1"/>
    <col min="3228" max="3228" width="25.83203125" style="983" customWidth="1"/>
    <col min="3229" max="3229" width="25.5" style="983" customWidth="1"/>
    <col min="3230" max="3231" width="16" style="983" customWidth="1"/>
    <col min="3232" max="3232" width="25.83203125" style="983" customWidth="1"/>
    <col min="3233" max="3233" width="25.5" style="983" customWidth="1"/>
    <col min="3234" max="3235" width="16" style="983" customWidth="1"/>
    <col min="3236" max="3236" width="25.83203125" style="983" customWidth="1"/>
    <col min="3237" max="3237" width="25.5" style="983" customWidth="1"/>
    <col min="3238" max="3239" width="16" style="983" customWidth="1"/>
    <col min="3240" max="3240" width="25.83203125" style="983" customWidth="1"/>
    <col min="3241" max="3241" width="25.5" style="983" customWidth="1"/>
    <col min="3242" max="3243" width="16" style="983" customWidth="1"/>
    <col min="3244" max="3244" width="25.83203125" style="983" customWidth="1"/>
    <col min="3245" max="3245" width="25.5" style="983" customWidth="1"/>
    <col min="3246" max="3247" width="16" style="983" customWidth="1"/>
    <col min="3248" max="3248" width="25.83203125" style="983" customWidth="1"/>
    <col min="3249" max="3249" width="25.5" style="983" customWidth="1"/>
    <col min="3250" max="3251" width="16" style="983" customWidth="1"/>
    <col min="3252" max="3252" width="25.83203125" style="983" customWidth="1"/>
    <col min="3253" max="3253" width="25.5" style="983" customWidth="1"/>
    <col min="3254" max="3255" width="16" style="983" customWidth="1"/>
    <col min="3256" max="3256" width="25.83203125" style="983" customWidth="1"/>
    <col min="3257" max="3257" width="25.5" style="983" customWidth="1"/>
    <col min="3258" max="3259" width="16" style="983" customWidth="1"/>
    <col min="3260" max="3260" width="25.83203125" style="983" customWidth="1"/>
    <col min="3261" max="3261" width="25.5" style="983" customWidth="1"/>
    <col min="3262" max="3263" width="16" style="983" customWidth="1"/>
    <col min="3264" max="3264" width="25.83203125" style="983" customWidth="1"/>
    <col min="3265" max="3265" width="25.5" style="983" customWidth="1"/>
    <col min="3266" max="3267" width="16" style="983" customWidth="1"/>
    <col min="3268" max="3268" width="24.5" style="983" customWidth="1"/>
    <col min="3269" max="3269" width="24.1640625" style="983" customWidth="1"/>
    <col min="3270" max="3271" width="16" style="983" customWidth="1"/>
    <col min="3272" max="3272" width="35.33203125" style="983" customWidth="1"/>
    <col min="3273" max="3273" width="35.1640625" style="983" customWidth="1"/>
    <col min="3274" max="3275" width="16" style="983" customWidth="1"/>
    <col min="3276" max="3276" width="25.83203125" style="983" customWidth="1"/>
    <col min="3277" max="3277" width="25.5" style="983" customWidth="1"/>
    <col min="3278" max="3279" width="16" style="983" customWidth="1"/>
    <col min="3280" max="3280" width="25.83203125" style="983" customWidth="1"/>
    <col min="3281" max="3281" width="25.5" style="983" customWidth="1"/>
    <col min="3282" max="3283" width="16" style="983" customWidth="1"/>
    <col min="3284" max="3284" width="25.83203125" style="983" customWidth="1"/>
    <col min="3285" max="3285" width="25.5" style="983" customWidth="1"/>
    <col min="3286" max="3287" width="16" style="983" customWidth="1"/>
    <col min="3288" max="3288" width="25.83203125" style="983" customWidth="1"/>
    <col min="3289" max="3289" width="25.5" style="983" customWidth="1"/>
    <col min="3290" max="3291" width="16" style="983" customWidth="1"/>
    <col min="3292" max="3292" width="25.83203125" style="983" customWidth="1"/>
    <col min="3293" max="3293" width="25.5" style="983" customWidth="1"/>
    <col min="3294" max="3295" width="16" style="983" customWidth="1"/>
    <col min="3296" max="3296" width="25.83203125" style="983" customWidth="1"/>
    <col min="3297" max="3297" width="25.5" style="983" customWidth="1"/>
    <col min="3298" max="3299" width="16" style="983" customWidth="1"/>
    <col min="3300" max="3300" width="25.83203125" style="983" customWidth="1"/>
    <col min="3301" max="3301" width="25.5" style="983" customWidth="1"/>
    <col min="3302" max="3303" width="16" style="983" customWidth="1"/>
    <col min="3304" max="3304" width="25.83203125" style="983" customWidth="1"/>
    <col min="3305" max="3305" width="25.5" style="983" customWidth="1"/>
    <col min="3306" max="3307" width="16" style="983" customWidth="1"/>
    <col min="3308" max="3308" width="22.6640625" style="983" customWidth="1"/>
    <col min="3309" max="3309" width="22.5" style="983" customWidth="1"/>
    <col min="3310" max="3311" width="16" style="983" customWidth="1"/>
    <col min="3312" max="3312" width="25.83203125" style="983" customWidth="1"/>
    <col min="3313" max="3313" width="25.5" style="983" customWidth="1"/>
    <col min="3314" max="3315" width="16" style="983" customWidth="1"/>
    <col min="3316" max="3316" width="25.83203125" style="983" customWidth="1"/>
    <col min="3317" max="3317" width="25.5" style="983" customWidth="1"/>
    <col min="3318" max="3319" width="16" style="983" customWidth="1"/>
    <col min="3320" max="3320" width="25.83203125" style="983" customWidth="1"/>
    <col min="3321" max="3321" width="25.5" style="983" customWidth="1"/>
    <col min="3322" max="3323" width="16" style="983" customWidth="1"/>
    <col min="3324" max="3324" width="25.83203125" style="983" customWidth="1"/>
    <col min="3325" max="3325" width="25.5" style="983" customWidth="1"/>
    <col min="3326" max="3327" width="16" style="983" customWidth="1"/>
    <col min="3328" max="3328" width="24.5" style="983" customWidth="1"/>
    <col min="3329" max="3329" width="24.1640625" style="983" customWidth="1"/>
    <col min="3330" max="3331" width="16" style="983" customWidth="1"/>
    <col min="3332" max="3332" width="24.5" style="983" customWidth="1"/>
    <col min="3333" max="3333" width="24.1640625" style="983" customWidth="1"/>
    <col min="3334" max="3335" width="16" style="983" customWidth="1"/>
    <col min="3336" max="3336" width="25.83203125" style="983" customWidth="1"/>
    <col min="3337" max="3337" width="25.5" style="983" customWidth="1"/>
    <col min="3338" max="3339" width="16" style="983" customWidth="1"/>
    <col min="3340" max="3340" width="25.83203125" style="983" customWidth="1"/>
    <col min="3341" max="3341" width="25.5" style="983" customWidth="1"/>
    <col min="3342" max="3343" width="16" style="983" customWidth="1"/>
    <col min="3344" max="3344" width="25.83203125" style="983" customWidth="1"/>
    <col min="3345" max="3345" width="25.5" style="983" customWidth="1"/>
    <col min="3346" max="3347" width="16" style="983" customWidth="1"/>
    <col min="3348" max="3348" width="25.83203125" style="983" customWidth="1"/>
    <col min="3349" max="3349" width="25.5" style="983" customWidth="1"/>
    <col min="3350" max="3351" width="16" style="983" customWidth="1"/>
    <col min="3352" max="3352" width="25.83203125" style="983" customWidth="1"/>
    <col min="3353" max="3353" width="25.5" style="983" customWidth="1"/>
    <col min="3354" max="3355" width="16" style="983" customWidth="1"/>
    <col min="3356" max="3356" width="25.83203125" style="983" customWidth="1"/>
    <col min="3357" max="3357" width="25.5" style="983" customWidth="1"/>
    <col min="3358" max="3359" width="16" style="983" customWidth="1"/>
    <col min="3360" max="3360" width="25.83203125" style="983" customWidth="1"/>
    <col min="3361" max="3361" width="25.5" style="983" customWidth="1"/>
    <col min="3362" max="3363" width="16" style="983" customWidth="1"/>
    <col min="3364" max="3364" width="25.83203125" style="983" customWidth="1"/>
    <col min="3365" max="3365" width="25.5" style="983" customWidth="1"/>
    <col min="3366" max="3367" width="16" style="983" customWidth="1"/>
    <col min="3368" max="3368" width="25.83203125" style="983" customWidth="1"/>
    <col min="3369" max="3369" width="25.5" style="983" customWidth="1"/>
    <col min="3370" max="3371" width="16" style="983" customWidth="1"/>
    <col min="3372" max="3372" width="25.83203125" style="983" customWidth="1"/>
    <col min="3373" max="3373" width="25.5" style="983" customWidth="1"/>
    <col min="3374" max="3375" width="16" style="983" customWidth="1"/>
    <col min="3376" max="3376" width="25.83203125" style="983" customWidth="1"/>
    <col min="3377" max="3377" width="25.5" style="983" customWidth="1"/>
    <col min="3378" max="3379" width="16" style="983" customWidth="1"/>
    <col min="3380" max="3380" width="25.83203125" style="983" customWidth="1"/>
    <col min="3381" max="3381" width="25.5" style="983" customWidth="1"/>
    <col min="3382" max="3383" width="16" style="983" customWidth="1"/>
    <col min="3384" max="3384" width="25.83203125" style="983" customWidth="1"/>
    <col min="3385" max="3385" width="25.5" style="983" customWidth="1"/>
    <col min="3386" max="3387" width="16" style="983" customWidth="1"/>
    <col min="3388" max="3388" width="25.83203125" style="983" customWidth="1"/>
    <col min="3389" max="3389" width="25.5" style="983" customWidth="1"/>
    <col min="3390" max="3391" width="16" style="983" customWidth="1"/>
    <col min="3392" max="3392" width="25.83203125" style="983" customWidth="1"/>
    <col min="3393" max="3393" width="25.5" style="983" customWidth="1"/>
    <col min="3394" max="3395" width="16" style="983" customWidth="1"/>
    <col min="3396" max="3396" width="25.83203125" style="983" customWidth="1"/>
    <col min="3397" max="3397" width="25.5" style="983" customWidth="1"/>
    <col min="3398" max="3399" width="16" style="983" customWidth="1"/>
    <col min="3400" max="3400" width="25.83203125" style="983" customWidth="1"/>
    <col min="3401" max="3401" width="25.5" style="983" customWidth="1"/>
    <col min="3402" max="3403" width="16" style="983" customWidth="1"/>
    <col min="3404" max="3404" width="25.83203125" style="983" customWidth="1"/>
    <col min="3405" max="3405" width="25.5" style="983" customWidth="1"/>
    <col min="3406" max="3407" width="16" style="983" customWidth="1"/>
    <col min="3408" max="3408" width="25.83203125" style="983" customWidth="1"/>
    <col min="3409" max="3409" width="25.5" style="983" customWidth="1"/>
    <col min="3410" max="3411" width="16" style="983" customWidth="1"/>
    <col min="3412" max="3412" width="25.83203125" style="983" customWidth="1"/>
    <col min="3413" max="3413" width="25.5" style="983" customWidth="1"/>
    <col min="3414" max="3415" width="16" style="983" customWidth="1"/>
    <col min="3416" max="3416" width="22.6640625" style="983" customWidth="1"/>
    <col min="3417" max="3417" width="22.5" style="983" customWidth="1"/>
    <col min="3418" max="3419" width="16" style="983" customWidth="1"/>
    <col min="3420" max="3420" width="25.83203125" style="983" customWidth="1"/>
    <col min="3421" max="3421" width="25.5" style="983" customWidth="1"/>
    <col min="3422" max="3423" width="16" style="983" customWidth="1"/>
    <col min="3424" max="3424" width="24.5" style="983" customWidth="1"/>
    <col min="3425" max="3425" width="24.1640625" style="983" customWidth="1"/>
    <col min="3426" max="3427" width="16" style="983" customWidth="1"/>
    <col min="3428" max="3428" width="25.83203125" style="983" customWidth="1"/>
    <col min="3429" max="3429" width="25.5" style="983" customWidth="1"/>
    <col min="3430" max="3431" width="16" style="983" customWidth="1"/>
    <col min="3432" max="3432" width="25.83203125" style="983" customWidth="1"/>
    <col min="3433" max="3433" width="25.5" style="983" customWidth="1"/>
    <col min="3434" max="3435" width="16" style="983" customWidth="1"/>
    <col min="3436" max="3436" width="25.83203125" style="983" customWidth="1"/>
    <col min="3437" max="3437" width="25.5" style="983" customWidth="1"/>
    <col min="3438" max="3439" width="16" style="983" customWidth="1"/>
    <col min="3440" max="3440" width="25.83203125" style="983" customWidth="1"/>
    <col min="3441" max="3441" width="25.5" style="983" customWidth="1"/>
    <col min="3442" max="3443" width="16" style="983" customWidth="1"/>
    <col min="3444" max="3444" width="22.6640625" style="983" customWidth="1"/>
    <col min="3445" max="3445" width="22.5" style="983" customWidth="1"/>
    <col min="3446" max="3447" width="16" style="983" customWidth="1"/>
    <col min="3448" max="3448" width="25.83203125" style="983" customWidth="1"/>
    <col min="3449" max="3449" width="25.5" style="983" customWidth="1"/>
    <col min="3450" max="3451" width="16" style="983" customWidth="1"/>
    <col min="3452" max="3452" width="25.83203125" style="983" customWidth="1"/>
    <col min="3453" max="3453" width="25.5" style="983" customWidth="1"/>
    <col min="3454" max="3455" width="16" style="983" customWidth="1"/>
    <col min="3456" max="3456" width="25.83203125" style="983" customWidth="1"/>
    <col min="3457" max="3457" width="25.5" style="983" customWidth="1"/>
    <col min="3458" max="3459" width="16" style="983" customWidth="1"/>
    <col min="3460" max="3460" width="25.83203125" style="983" customWidth="1"/>
    <col min="3461" max="3461" width="25.5" style="983" customWidth="1"/>
    <col min="3462" max="3463" width="16" style="983" customWidth="1"/>
    <col min="3464" max="3464" width="25.83203125" style="983" customWidth="1"/>
    <col min="3465" max="3465" width="25.5" style="983" customWidth="1"/>
    <col min="3466" max="3467" width="16" style="983" customWidth="1"/>
    <col min="3468" max="3468" width="24.5" style="983" customWidth="1"/>
    <col min="3469" max="3469" width="24.1640625" style="983" customWidth="1"/>
    <col min="3470" max="3471" width="16" style="983" customWidth="1"/>
    <col min="3472" max="3472" width="25.83203125" style="983" customWidth="1"/>
    <col min="3473" max="3473" width="25.5" style="983" customWidth="1"/>
    <col min="3474" max="3475" width="16" style="983" customWidth="1"/>
    <col min="3476" max="3476" width="22.6640625" style="983" customWidth="1"/>
    <col min="3477" max="3477" width="22.5" style="983" customWidth="1"/>
    <col min="3478" max="3479" width="16" style="983" customWidth="1"/>
    <col min="3480" max="3480" width="25.83203125" style="983" customWidth="1"/>
    <col min="3481" max="3481" width="25.5" style="983" customWidth="1"/>
    <col min="3482" max="3483" width="16" style="983" customWidth="1"/>
    <col min="3484" max="3484" width="25.83203125" style="983" customWidth="1"/>
    <col min="3485" max="3485" width="25.5" style="983" customWidth="1"/>
    <col min="3486" max="3487" width="16" style="983" customWidth="1"/>
    <col min="3488" max="3488" width="25.83203125" style="983" customWidth="1"/>
    <col min="3489" max="3489" width="25.5" style="983" customWidth="1"/>
    <col min="3490" max="3491" width="16" style="983" customWidth="1"/>
    <col min="3492" max="3492" width="25.83203125" style="983" customWidth="1"/>
    <col min="3493" max="3493" width="25.5" style="983" customWidth="1"/>
    <col min="3494" max="3495" width="16" style="983" customWidth="1"/>
    <col min="3496" max="3496" width="25.83203125" style="983" customWidth="1"/>
    <col min="3497" max="3497" width="25.5" style="983" customWidth="1"/>
    <col min="3498" max="3499" width="16" style="983" customWidth="1"/>
    <col min="3500" max="3500" width="25.83203125" style="983" customWidth="1"/>
    <col min="3501" max="3501" width="25.5" style="983" customWidth="1"/>
    <col min="3502" max="3503" width="16" style="983" customWidth="1"/>
    <col min="3504" max="3504" width="25.83203125" style="983" customWidth="1"/>
    <col min="3505" max="3505" width="25.5" style="983" customWidth="1"/>
    <col min="3506" max="3507" width="16" style="983" customWidth="1"/>
    <col min="3508" max="3508" width="25.83203125" style="983" customWidth="1"/>
    <col min="3509" max="3509" width="25.5" style="983" customWidth="1"/>
    <col min="3510" max="3511" width="16" style="983" customWidth="1"/>
    <col min="3512" max="3512" width="25.83203125" style="983" customWidth="1"/>
    <col min="3513" max="3513" width="25.5" style="983" customWidth="1"/>
    <col min="3514" max="3515" width="16" style="983" customWidth="1"/>
    <col min="3516" max="3516" width="24.5" style="983" customWidth="1"/>
    <col min="3517" max="3517" width="24.1640625" style="983" customWidth="1"/>
    <col min="3518" max="3519" width="16" style="983" customWidth="1"/>
    <col min="3520" max="3520" width="25.83203125" style="983" customWidth="1"/>
    <col min="3521" max="3521" width="25.5" style="983" customWidth="1"/>
    <col min="3522" max="3523" width="16" style="983" customWidth="1"/>
    <col min="3524" max="3524" width="25.83203125" style="983" customWidth="1"/>
    <col min="3525" max="3525" width="25.5" style="983" customWidth="1"/>
    <col min="3526" max="3527" width="16" style="983" customWidth="1"/>
    <col min="3528" max="3528" width="25.83203125" style="983" customWidth="1"/>
    <col min="3529" max="3529" width="25.5" style="983" customWidth="1"/>
    <col min="3530" max="3531" width="16" style="983" customWidth="1"/>
    <col min="3532" max="3532" width="25.83203125" style="983" customWidth="1"/>
    <col min="3533" max="3533" width="25.5" style="983" customWidth="1"/>
    <col min="3534" max="3535" width="16" style="983" customWidth="1"/>
    <col min="3536" max="3536" width="25.83203125" style="983" customWidth="1"/>
    <col min="3537" max="3537" width="25.5" style="983" customWidth="1"/>
    <col min="3538" max="3539" width="16" style="983" customWidth="1"/>
    <col min="3540" max="3540" width="25.83203125" style="983" customWidth="1"/>
    <col min="3541" max="3541" width="25.5" style="983" customWidth="1"/>
    <col min="3542" max="3543" width="16" style="983" customWidth="1"/>
    <col min="3544" max="3544" width="25.83203125" style="983" customWidth="1"/>
    <col min="3545" max="3545" width="25.5" style="983" customWidth="1"/>
    <col min="3546" max="3547" width="16" style="983" customWidth="1"/>
    <col min="3548" max="3548" width="25.83203125" style="983" customWidth="1"/>
    <col min="3549" max="3549" width="25.5" style="983" customWidth="1"/>
    <col min="3550" max="3551" width="16" style="983" customWidth="1"/>
    <col min="3552" max="3552" width="25.83203125" style="983" customWidth="1"/>
    <col min="3553" max="3553" width="25.5" style="983" customWidth="1"/>
    <col min="3554" max="3555" width="16" style="983" customWidth="1"/>
    <col min="3556" max="3556" width="24.5" style="983" customWidth="1"/>
    <col min="3557" max="3557" width="24.1640625" style="983" customWidth="1"/>
    <col min="3558" max="3559" width="16" style="983" customWidth="1"/>
    <col min="3560" max="3560" width="25.83203125" style="983" customWidth="1"/>
    <col min="3561" max="3561" width="25.5" style="983" customWidth="1"/>
    <col min="3562" max="3563" width="16" style="983" customWidth="1"/>
    <col min="3564" max="3564" width="25.83203125" style="983" customWidth="1"/>
    <col min="3565" max="3565" width="25.5" style="983" customWidth="1"/>
    <col min="3566" max="3567" width="16" style="983" customWidth="1"/>
    <col min="3568" max="3568" width="25.83203125" style="983" customWidth="1"/>
    <col min="3569" max="3569" width="25.5" style="983" customWidth="1"/>
    <col min="3570" max="3571" width="16" style="983" customWidth="1"/>
    <col min="3572" max="3572" width="25.83203125" style="983" customWidth="1"/>
    <col min="3573" max="3573" width="25.5" style="983" customWidth="1"/>
    <col min="3574" max="3575" width="16" style="983" customWidth="1"/>
    <col min="3576" max="3576" width="24.5" style="983" customWidth="1"/>
    <col min="3577" max="3577" width="24.1640625" style="983" customWidth="1"/>
    <col min="3578" max="3579" width="16" style="983" customWidth="1"/>
    <col min="3580" max="3580" width="24.5" style="983" customWidth="1"/>
    <col min="3581" max="3581" width="24.1640625" style="983" customWidth="1"/>
    <col min="3582" max="3583" width="16" style="983" customWidth="1"/>
    <col min="3584" max="3584" width="25.83203125" style="983" customWidth="1"/>
    <col min="3585" max="3585" width="25.5" style="983" customWidth="1"/>
    <col min="3586" max="3587" width="16" style="983" customWidth="1"/>
    <col min="3588" max="3588" width="25.83203125" style="983" customWidth="1"/>
    <col min="3589" max="3589" width="25.5" style="983" customWidth="1"/>
    <col min="3590" max="3591" width="16" style="983" customWidth="1"/>
    <col min="3592" max="3592" width="25.83203125" style="983" customWidth="1"/>
    <col min="3593" max="3593" width="25.5" style="983" customWidth="1"/>
    <col min="3594" max="3595" width="16" style="983" customWidth="1"/>
    <col min="3596" max="3596" width="24.5" style="983" customWidth="1"/>
    <col min="3597" max="3597" width="24.1640625" style="983" customWidth="1"/>
    <col min="3598" max="3599" width="16" style="983" customWidth="1"/>
    <col min="3600" max="3600" width="25.83203125" style="983" customWidth="1"/>
    <col min="3601" max="3601" width="25.5" style="983" customWidth="1"/>
    <col min="3602" max="3603" width="16" style="983" customWidth="1"/>
    <col min="3604" max="3604" width="25.83203125" style="983" customWidth="1"/>
    <col min="3605" max="3605" width="25.5" style="983" customWidth="1"/>
    <col min="3606" max="3607" width="16" style="983" customWidth="1"/>
    <col min="3608" max="3608" width="25.83203125" style="983" customWidth="1"/>
    <col min="3609" max="3609" width="25.5" style="983" customWidth="1"/>
    <col min="3610" max="3611" width="16" style="983" customWidth="1"/>
    <col min="3612" max="3612" width="25.83203125" style="983" customWidth="1"/>
    <col min="3613" max="3613" width="25.5" style="983" customWidth="1"/>
    <col min="3614" max="3615" width="16" style="983" customWidth="1"/>
    <col min="3616" max="3616" width="25.83203125" style="983" customWidth="1"/>
    <col min="3617" max="3617" width="25.5" style="983" customWidth="1"/>
    <col min="3618" max="3619" width="16" style="983" customWidth="1"/>
    <col min="3620" max="3620" width="25.83203125" style="983" customWidth="1"/>
    <col min="3621" max="3621" width="25.5" style="983" customWidth="1"/>
    <col min="3622" max="3623" width="16" style="983" customWidth="1"/>
    <col min="3624" max="3624" width="25.83203125" style="983" customWidth="1"/>
    <col min="3625" max="3625" width="25.5" style="983" customWidth="1"/>
    <col min="3626" max="3627" width="16" style="983" customWidth="1"/>
    <col min="3628" max="3628" width="25.83203125" style="983" customWidth="1"/>
    <col min="3629" max="3629" width="25.5" style="983" customWidth="1"/>
    <col min="3630" max="3631" width="16" style="983" customWidth="1"/>
    <col min="3632" max="3632" width="25.83203125" style="983" customWidth="1"/>
    <col min="3633" max="3633" width="25.5" style="983" customWidth="1"/>
    <col min="3634" max="3635" width="16" style="983" customWidth="1"/>
    <col min="3636" max="3636" width="25.83203125" style="983" customWidth="1"/>
    <col min="3637" max="3637" width="25.5" style="983" customWidth="1"/>
    <col min="3638" max="3639" width="16" style="983" customWidth="1"/>
    <col min="3640" max="3640" width="25.83203125" style="983" customWidth="1"/>
    <col min="3641" max="3641" width="25.5" style="983" customWidth="1"/>
    <col min="3642" max="3643" width="16" style="983" customWidth="1"/>
    <col min="3644" max="3644" width="25.83203125" style="983" customWidth="1"/>
    <col min="3645" max="3645" width="25.5" style="983" customWidth="1"/>
    <col min="3646" max="3647" width="16" style="983" customWidth="1"/>
    <col min="3648" max="3648" width="25.83203125" style="983" customWidth="1"/>
    <col min="3649" max="3649" width="25.5" style="983" customWidth="1"/>
    <col min="3650" max="3651" width="16" style="983" customWidth="1"/>
    <col min="3652" max="3652" width="25.83203125" style="983" customWidth="1"/>
    <col min="3653" max="3653" width="25.5" style="983" customWidth="1"/>
    <col min="3654" max="3655" width="16" style="983" customWidth="1"/>
    <col min="3656" max="3656" width="25.83203125" style="983" customWidth="1"/>
    <col min="3657" max="3657" width="25.5" style="983" customWidth="1"/>
    <col min="3658" max="3659" width="16" style="983" customWidth="1"/>
    <col min="3660" max="3660" width="25.83203125" style="983" customWidth="1"/>
    <col min="3661" max="3661" width="25.5" style="983" customWidth="1"/>
    <col min="3662" max="3663" width="16" style="983" customWidth="1"/>
    <col min="3664" max="3664" width="25.83203125" style="983" customWidth="1"/>
    <col min="3665" max="3665" width="25.5" style="983" customWidth="1"/>
    <col min="3666" max="3667" width="16" style="983" customWidth="1"/>
    <col min="3668" max="3668" width="25.83203125" style="983" customWidth="1"/>
    <col min="3669" max="3669" width="25.5" style="983" customWidth="1"/>
    <col min="3670" max="3671" width="16" style="983" customWidth="1"/>
    <col min="3672" max="3672" width="25.83203125" style="983" customWidth="1"/>
    <col min="3673" max="3673" width="25.5" style="983" customWidth="1"/>
    <col min="3674" max="3675" width="16" style="983" customWidth="1"/>
    <col min="3676" max="3676" width="25.83203125" style="983" customWidth="1"/>
    <col min="3677" max="3677" width="25.5" style="983" customWidth="1"/>
    <col min="3678" max="3679" width="16" style="983" customWidth="1"/>
    <col min="3680" max="3680" width="25.83203125" style="983" customWidth="1"/>
    <col min="3681" max="3681" width="25.5" style="983" customWidth="1"/>
    <col min="3682" max="3683" width="16" style="983" customWidth="1"/>
    <col min="3684" max="3684" width="25.83203125" style="983" customWidth="1"/>
    <col min="3685" max="3685" width="25.5" style="983" customWidth="1"/>
    <col min="3686" max="3687" width="16" style="983" customWidth="1"/>
    <col min="3688" max="3688" width="25.83203125" style="983" customWidth="1"/>
    <col min="3689" max="3689" width="25.5" style="983" customWidth="1"/>
    <col min="3690" max="3691" width="16" style="983" customWidth="1"/>
    <col min="3692" max="3692" width="25.83203125" style="983" customWidth="1"/>
    <col min="3693" max="3693" width="25.5" style="983" customWidth="1"/>
    <col min="3694" max="3695" width="16" style="983" customWidth="1"/>
    <col min="3696" max="3696" width="25.83203125" style="983" customWidth="1"/>
    <col min="3697" max="3697" width="25.5" style="983" customWidth="1"/>
    <col min="3698" max="3699" width="16" style="983" customWidth="1"/>
    <col min="3700" max="3700" width="25.83203125" style="983" customWidth="1"/>
    <col min="3701" max="3701" width="25.5" style="983" customWidth="1"/>
    <col min="3702" max="3703" width="16" style="983" customWidth="1"/>
    <col min="3704" max="3704" width="25.83203125" style="983" customWidth="1"/>
    <col min="3705" max="3705" width="25.5" style="983" customWidth="1"/>
    <col min="3706" max="3707" width="16" style="983" customWidth="1"/>
    <col min="3708" max="3708" width="25.83203125" style="983" customWidth="1"/>
    <col min="3709" max="3709" width="25.5" style="983" customWidth="1"/>
    <col min="3710" max="3711" width="16" style="983" customWidth="1"/>
    <col min="3712" max="3712" width="25.83203125" style="983" customWidth="1"/>
    <col min="3713" max="3713" width="25.5" style="983" customWidth="1"/>
    <col min="3714" max="3715" width="16" style="983" customWidth="1"/>
    <col min="3716" max="3716" width="25.83203125" style="983" customWidth="1"/>
    <col min="3717" max="3717" width="25.5" style="983" customWidth="1"/>
    <col min="3718" max="3719" width="16" style="983" customWidth="1"/>
    <col min="3720" max="3720" width="25.83203125" style="983" customWidth="1"/>
    <col min="3721" max="3721" width="25.5" style="983" customWidth="1"/>
    <col min="3722" max="3723" width="16" style="983" customWidth="1"/>
    <col min="3724" max="3724" width="25.83203125" style="983" customWidth="1"/>
    <col min="3725" max="3725" width="25.5" style="983" customWidth="1"/>
    <col min="3726" max="3727" width="16" style="983" customWidth="1"/>
    <col min="3728" max="3728" width="25.83203125" style="983" customWidth="1"/>
    <col min="3729" max="3729" width="25.5" style="983" customWidth="1"/>
    <col min="3730" max="3731" width="16" style="983" customWidth="1"/>
    <col min="3732" max="3732" width="25.83203125" style="983" customWidth="1"/>
    <col min="3733" max="3733" width="25.5" style="983" customWidth="1"/>
    <col min="3734" max="3735" width="16" style="983" customWidth="1"/>
    <col min="3736" max="3736" width="22.6640625" style="983" customWidth="1"/>
    <col min="3737" max="3737" width="22.5" style="983" customWidth="1"/>
    <col min="3738" max="3739" width="16" style="983" customWidth="1"/>
    <col min="3740" max="3740" width="25.83203125" style="983" customWidth="1"/>
    <col min="3741" max="3741" width="25.5" style="983" customWidth="1"/>
    <col min="3742" max="3743" width="16" style="983" customWidth="1"/>
    <col min="3744" max="3744" width="22.6640625" style="983" customWidth="1"/>
    <col min="3745" max="3745" width="22.5" style="983" customWidth="1"/>
    <col min="3746" max="3747" width="16" style="983" customWidth="1"/>
    <col min="3748" max="3748" width="25.83203125" style="983" customWidth="1"/>
    <col min="3749" max="3749" width="25.5" style="983" customWidth="1"/>
    <col min="3750" max="3751" width="16" style="983" customWidth="1"/>
    <col min="3752" max="3752" width="25.83203125" style="983" customWidth="1"/>
    <col min="3753" max="3753" width="25.5" style="983" customWidth="1"/>
    <col min="3754" max="3755" width="16" style="983" customWidth="1"/>
    <col min="3756" max="3756" width="25.83203125" style="983" customWidth="1"/>
    <col min="3757" max="3757" width="25.5" style="983" customWidth="1"/>
    <col min="3758" max="3759" width="16" style="983" customWidth="1"/>
    <col min="3760" max="3760" width="25.83203125" style="983" customWidth="1"/>
    <col min="3761" max="3761" width="25.5" style="983" customWidth="1"/>
    <col min="3762" max="3763" width="16" style="983" customWidth="1"/>
    <col min="3764" max="3764" width="25.83203125" style="983" customWidth="1"/>
    <col min="3765" max="3765" width="25.5" style="983" customWidth="1"/>
    <col min="3766" max="3767" width="16" style="983" customWidth="1"/>
    <col min="3768" max="3768" width="25.83203125" style="983" customWidth="1"/>
    <col min="3769" max="3769" width="25.5" style="983" customWidth="1"/>
    <col min="3770" max="3771" width="16" style="983" customWidth="1"/>
    <col min="3772" max="3772" width="25.83203125" style="983" customWidth="1"/>
    <col min="3773" max="3773" width="25.5" style="983" customWidth="1"/>
    <col min="3774" max="3775" width="16" style="983" customWidth="1"/>
    <col min="3776" max="3776" width="25.83203125" style="983" customWidth="1"/>
    <col min="3777" max="3777" width="25.5" style="983" customWidth="1"/>
    <col min="3778" max="3779" width="16" style="983" customWidth="1"/>
    <col min="3780" max="3780" width="25.83203125" style="983" customWidth="1"/>
    <col min="3781" max="3781" width="25.5" style="983" customWidth="1"/>
    <col min="3782" max="3783" width="16" style="983" customWidth="1"/>
    <col min="3784" max="3784" width="25.83203125" style="983" customWidth="1"/>
    <col min="3785" max="3785" width="25.5" style="983" customWidth="1"/>
    <col min="3786" max="3787" width="16" style="983" customWidth="1"/>
    <col min="3788" max="3788" width="25.83203125" style="983" customWidth="1"/>
    <col min="3789" max="3789" width="25.5" style="983" customWidth="1"/>
    <col min="3790" max="3791" width="16" style="983" customWidth="1"/>
    <col min="3792" max="3792" width="25.83203125" style="983" customWidth="1"/>
    <col min="3793" max="3793" width="25.5" style="983" customWidth="1"/>
    <col min="3794" max="3795" width="16" style="983" customWidth="1"/>
    <col min="3796" max="3796" width="24.5" style="983" customWidth="1"/>
    <col min="3797" max="3797" width="24.1640625" style="983" customWidth="1"/>
    <col min="3798" max="3799" width="16" style="983" customWidth="1"/>
    <col min="3800" max="3800" width="25.83203125" style="983" customWidth="1"/>
    <col min="3801" max="3801" width="25.5" style="983" customWidth="1"/>
    <col min="3802" max="3803" width="16" style="983" customWidth="1"/>
    <col min="3804" max="3804" width="25.83203125" style="983" customWidth="1"/>
    <col min="3805" max="3805" width="25.5" style="983" customWidth="1"/>
    <col min="3806" max="3807" width="16" style="983" customWidth="1"/>
    <col min="3808" max="3808" width="25.83203125" style="983" customWidth="1"/>
    <col min="3809" max="3809" width="25.5" style="983" customWidth="1"/>
    <col min="3810" max="3811" width="16" style="983" customWidth="1"/>
    <col min="3812" max="3812" width="25.83203125" style="983" customWidth="1"/>
    <col min="3813" max="3813" width="25.5" style="983" customWidth="1"/>
    <col min="3814" max="3815" width="16" style="983" customWidth="1"/>
    <col min="3816" max="3816" width="25.83203125" style="983" customWidth="1"/>
    <col min="3817" max="3817" width="25.5" style="983" customWidth="1"/>
    <col min="3818" max="3819" width="16" style="983" customWidth="1"/>
    <col min="3820" max="3820" width="25.83203125" style="983" customWidth="1"/>
    <col min="3821" max="3821" width="25.5" style="983" customWidth="1"/>
    <col min="3822" max="3823" width="16" style="983" customWidth="1"/>
    <col min="3824" max="3824" width="27" style="983" customWidth="1"/>
    <col min="3825" max="3825" width="26.6640625" style="983" customWidth="1"/>
    <col min="3826" max="3827" width="16" style="983" customWidth="1"/>
    <col min="3828" max="3828" width="27" style="983" customWidth="1"/>
    <col min="3829" max="3829" width="26.6640625" style="983" customWidth="1"/>
    <col min="3830" max="3831" width="16" style="983" customWidth="1"/>
    <col min="3832" max="3832" width="27" style="983" customWidth="1"/>
    <col min="3833" max="3833" width="26.6640625" style="983" customWidth="1"/>
    <col min="3834" max="3835" width="16" style="983" customWidth="1"/>
    <col min="3836" max="3836" width="27" style="983" customWidth="1"/>
    <col min="3837" max="3837" width="26.6640625" style="983" customWidth="1"/>
    <col min="3838" max="3839" width="16" style="983" customWidth="1"/>
    <col min="3840" max="3840" width="23.83203125" style="983" customWidth="1"/>
    <col min="3841" max="3841" width="23.6640625" style="983" customWidth="1"/>
    <col min="3842" max="3843" width="16" style="983" customWidth="1"/>
    <col min="3844" max="3844" width="27" style="983" customWidth="1"/>
    <col min="3845" max="3845" width="26.6640625" style="983" customWidth="1"/>
    <col min="3846" max="3847" width="16" style="983" customWidth="1"/>
    <col min="3848" max="3848" width="27" style="983" customWidth="1"/>
    <col min="3849" max="3849" width="26.6640625" style="983" customWidth="1"/>
    <col min="3850" max="3851" width="16" style="983" customWidth="1"/>
    <col min="3852" max="3852" width="27" style="983" customWidth="1"/>
    <col min="3853" max="3853" width="26.6640625" style="983" customWidth="1"/>
    <col min="3854" max="3855" width="16" style="983" customWidth="1"/>
    <col min="3856" max="3856" width="27" style="983" customWidth="1"/>
    <col min="3857" max="3857" width="26.6640625" style="983" customWidth="1"/>
    <col min="3858" max="3859" width="16" style="983" customWidth="1"/>
    <col min="3860" max="3860" width="27" style="983" customWidth="1"/>
    <col min="3861" max="3861" width="26.6640625" style="983" customWidth="1"/>
    <col min="3862" max="3863" width="16" style="983" customWidth="1"/>
    <col min="3864" max="3864" width="27" style="983" customWidth="1"/>
    <col min="3865" max="3865" width="26.6640625" style="983" customWidth="1"/>
    <col min="3866" max="3867" width="16" style="983" customWidth="1"/>
    <col min="3868" max="3868" width="25.83203125" style="983" customWidth="1"/>
    <col min="3869" max="3869" width="25.5" style="983" customWidth="1"/>
    <col min="3870" max="3871" width="16" style="983" customWidth="1"/>
    <col min="3872" max="3872" width="27" style="983" customWidth="1"/>
    <col min="3873" max="3873" width="26.6640625" style="983" customWidth="1"/>
    <col min="3874" max="3875" width="16" style="983" customWidth="1"/>
    <col min="3876" max="3876" width="27" style="983" customWidth="1"/>
    <col min="3877" max="3877" width="26.6640625" style="983" customWidth="1"/>
    <col min="3878" max="3879" width="16" style="983" customWidth="1"/>
    <col min="3880" max="3880" width="27" style="983" customWidth="1"/>
    <col min="3881" max="3881" width="26.6640625" style="983" customWidth="1"/>
    <col min="3882" max="3883" width="16" style="983" customWidth="1"/>
    <col min="3884" max="3884" width="27" style="983" customWidth="1"/>
    <col min="3885" max="3885" width="26.6640625" style="983" customWidth="1"/>
    <col min="3886" max="3887" width="16" style="983" customWidth="1"/>
    <col min="3888" max="3888" width="27" style="983" customWidth="1"/>
    <col min="3889" max="3889" width="26.6640625" style="983" customWidth="1"/>
    <col min="3890" max="3891" width="16" style="983" customWidth="1"/>
    <col min="3892" max="3892" width="27" style="983" customWidth="1"/>
    <col min="3893" max="3893" width="26.6640625" style="983" customWidth="1"/>
    <col min="3894" max="3895" width="16" style="983" customWidth="1"/>
    <col min="3896" max="3896" width="27" style="983" customWidth="1"/>
    <col min="3897" max="3897" width="26.6640625" style="983" customWidth="1"/>
    <col min="3898" max="3899" width="16" style="983" customWidth="1"/>
    <col min="3900" max="3900" width="27" style="983" customWidth="1"/>
    <col min="3901" max="3901" width="26.6640625" style="983" customWidth="1"/>
    <col min="3902" max="3903" width="16" style="983" customWidth="1"/>
    <col min="3904" max="3904" width="27" style="983" customWidth="1"/>
    <col min="3905" max="3905" width="26.6640625" style="983" customWidth="1"/>
    <col min="3906" max="3907" width="16" style="983" customWidth="1"/>
    <col min="3908" max="3908" width="27" style="983" customWidth="1"/>
    <col min="3909" max="3909" width="26.6640625" style="983" customWidth="1"/>
    <col min="3910" max="3911" width="16" style="983" customWidth="1"/>
    <col min="3912" max="3912" width="25.83203125" style="983" customWidth="1"/>
    <col min="3913" max="3913" width="25.5" style="983" customWidth="1"/>
    <col min="3914" max="3915" width="16" style="983" customWidth="1"/>
    <col min="3916" max="3916" width="27" style="983" customWidth="1"/>
    <col min="3917" max="3917" width="26.6640625" style="983" customWidth="1"/>
    <col min="3918" max="3919" width="16" style="983" customWidth="1"/>
    <col min="3920" max="3920" width="27" style="983" customWidth="1"/>
    <col min="3921" max="3921" width="26.6640625" style="983" customWidth="1"/>
    <col min="3922" max="3923" width="16" style="983" customWidth="1"/>
    <col min="3924" max="3924" width="27" style="983" customWidth="1"/>
    <col min="3925" max="3925" width="26.6640625" style="983" customWidth="1"/>
    <col min="3926" max="3927" width="16" style="983" customWidth="1"/>
    <col min="3928" max="3928" width="27" style="983" customWidth="1"/>
    <col min="3929" max="3929" width="26.6640625" style="983" customWidth="1"/>
    <col min="3930" max="3931" width="16" style="983" customWidth="1"/>
    <col min="3932" max="3932" width="27" style="983" customWidth="1"/>
    <col min="3933" max="3933" width="26.6640625" style="983" customWidth="1"/>
    <col min="3934" max="3935" width="16" style="983" customWidth="1"/>
    <col min="3936" max="3936" width="27" style="983" customWidth="1"/>
    <col min="3937" max="3937" width="26.6640625" style="983" customWidth="1"/>
    <col min="3938" max="3939" width="16" style="983" customWidth="1"/>
    <col min="3940" max="3940" width="27" style="983" customWidth="1"/>
    <col min="3941" max="3941" width="26.6640625" style="983" customWidth="1"/>
    <col min="3942" max="3943" width="16" style="983" customWidth="1"/>
    <col min="3944" max="3944" width="27" style="983" customWidth="1"/>
    <col min="3945" max="3945" width="26.6640625" style="983" customWidth="1"/>
    <col min="3946" max="3947" width="16" style="983" customWidth="1"/>
    <col min="3948" max="3948" width="27" style="983" customWidth="1"/>
    <col min="3949" max="3949" width="26.6640625" style="983" customWidth="1"/>
    <col min="3950" max="3951" width="16" style="983" customWidth="1"/>
    <col min="3952" max="3952" width="27" style="983" customWidth="1"/>
    <col min="3953" max="3953" width="26.6640625" style="983" customWidth="1"/>
    <col min="3954" max="3955" width="16" style="983" customWidth="1"/>
    <col min="3956" max="3956" width="27" style="983" customWidth="1"/>
    <col min="3957" max="3957" width="26.6640625" style="983" customWidth="1"/>
    <col min="3958" max="3959" width="16" style="983" customWidth="1"/>
    <col min="3960" max="3960" width="27" style="983" customWidth="1"/>
    <col min="3961" max="3961" width="26.6640625" style="983" customWidth="1"/>
    <col min="3962" max="3963" width="16" style="983" customWidth="1"/>
    <col min="3964" max="3964" width="27" style="983" customWidth="1"/>
    <col min="3965" max="3965" width="26.6640625" style="983" customWidth="1"/>
    <col min="3966" max="3967" width="16" style="983" customWidth="1"/>
    <col min="3968" max="3968" width="27" style="983" customWidth="1"/>
    <col min="3969" max="3969" width="26.6640625" style="983" customWidth="1"/>
    <col min="3970" max="3971" width="16" style="983" customWidth="1"/>
    <col min="3972" max="3972" width="27" style="983" customWidth="1"/>
    <col min="3973" max="3973" width="26.6640625" style="983" customWidth="1"/>
    <col min="3974" max="3975" width="16" style="983" customWidth="1"/>
    <col min="3976" max="3976" width="27" style="983" customWidth="1"/>
    <col min="3977" max="3977" width="26.6640625" style="983" customWidth="1"/>
    <col min="3978" max="3979" width="16" style="983" customWidth="1"/>
    <col min="3980" max="3980" width="27" style="983" customWidth="1"/>
    <col min="3981" max="3981" width="26.6640625" style="983" customWidth="1"/>
    <col min="3982" max="3983" width="16" style="983" customWidth="1"/>
    <col min="3984" max="3984" width="25.83203125" style="983" customWidth="1"/>
    <col min="3985" max="3985" width="25.5" style="983" customWidth="1"/>
    <col min="3986" max="3987" width="16" style="983" customWidth="1"/>
    <col min="3988" max="3988" width="27" style="983" customWidth="1"/>
    <col min="3989" max="3989" width="26.6640625" style="983" customWidth="1"/>
    <col min="3990" max="3991" width="16" style="983" customWidth="1"/>
    <col min="3992" max="3992" width="27" style="983" customWidth="1"/>
    <col min="3993" max="3993" width="26.6640625" style="983" customWidth="1"/>
    <col min="3994" max="3995" width="16" style="983" customWidth="1"/>
    <col min="3996" max="3996" width="23.83203125" style="983" customWidth="1"/>
    <col min="3997" max="3997" width="23.6640625" style="983" customWidth="1"/>
    <col min="3998" max="3999" width="16" style="983" customWidth="1"/>
    <col min="4000" max="4000" width="27" style="983" customWidth="1"/>
    <col min="4001" max="4001" width="26.6640625" style="983" customWidth="1"/>
    <col min="4002" max="4003" width="16" style="983" customWidth="1"/>
    <col min="4004" max="4004" width="27" style="983" customWidth="1"/>
    <col min="4005" max="4005" width="26.6640625" style="983" customWidth="1"/>
    <col min="4006" max="4007" width="16" style="983" customWidth="1"/>
    <col min="4008" max="4008" width="27" style="983" customWidth="1"/>
    <col min="4009" max="4009" width="26.6640625" style="983" customWidth="1"/>
    <col min="4010" max="4011" width="16" style="983" customWidth="1"/>
    <col min="4012" max="4012" width="27" style="983" customWidth="1"/>
    <col min="4013" max="4013" width="26.6640625" style="983" customWidth="1"/>
    <col min="4014" max="4015" width="16" style="983" customWidth="1"/>
    <col min="4016" max="4016" width="27" style="983" customWidth="1"/>
    <col min="4017" max="4017" width="26.6640625" style="983" customWidth="1"/>
    <col min="4018" max="4019" width="16" style="983" customWidth="1"/>
    <col min="4020" max="4020" width="25.83203125" style="983" customWidth="1"/>
    <col min="4021" max="4021" width="25.5" style="983" customWidth="1"/>
    <col min="4022" max="4023" width="16" style="983" customWidth="1"/>
    <col min="4024" max="4024" width="27" style="983" customWidth="1"/>
    <col min="4025" max="4025" width="26.6640625" style="983" customWidth="1"/>
    <col min="4026" max="4027" width="16" style="983" customWidth="1"/>
    <col min="4028" max="4028" width="27" style="983" customWidth="1"/>
    <col min="4029" max="4029" width="26.6640625" style="983" customWidth="1"/>
    <col min="4030" max="4031" width="16" style="983" customWidth="1"/>
    <col min="4032" max="4032" width="23.83203125" style="983" customWidth="1"/>
    <col min="4033" max="4033" width="23.6640625" style="983" customWidth="1"/>
    <col min="4034" max="4035" width="16" style="983" customWidth="1"/>
    <col min="4036" max="4036" width="27" style="983" customWidth="1"/>
    <col min="4037" max="4037" width="26.6640625" style="983" customWidth="1"/>
    <col min="4038" max="4039" width="16" style="983" customWidth="1"/>
    <col min="4040" max="4040" width="27" style="983" customWidth="1"/>
    <col min="4041" max="4041" width="26.6640625" style="983" customWidth="1"/>
    <col min="4042" max="4043" width="16" style="983" customWidth="1"/>
    <col min="4044" max="4044" width="25.83203125" style="983" customWidth="1"/>
    <col min="4045" max="4045" width="25.5" style="983" customWidth="1"/>
    <col min="4046" max="4047" width="16" style="983" customWidth="1"/>
    <col min="4048" max="4048" width="27" style="983" customWidth="1"/>
    <col min="4049" max="4049" width="26.6640625" style="983" customWidth="1"/>
    <col min="4050" max="4051" width="16" style="983" customWidth="1"/>
    <col min="4052" max="4052" width="27" style="983" customWidth="1"/>
    <col min="4053" max="4053" width="26.6640625" style="983" customWidth="1"/>
    <col min="4054" max="4055" width="16" style="983" customWidth="1"/>
    <col min="4056" max="4056" width="27" style="983" customWidth="1"/>
    <col min="4057" max="4057" width="26.6640625" style="983" customWidth="1"/>
    <col min="4058" max="4059" width="16" style="983" customWidth="1"/>
    <col min="4060" max="4060" width="27" style="983" customWidth="1"/>
    <col min="4061" max="4061" width="26.6640625" style="983" customWidth="1"/>
    <col min="4062" max="4063" width="16" style="983" customWidth="1"/>
    <col min="4064" max="4064" width="27" style="983" customWidth="1"/>
    <col min="4065" max="4065" width="26.6640625" style="983" customWidth="1"/>
    <col min="4066" max="4067" width="16" style="983" customWidth="1"/>
    <col min="4068" max="4068" width="27" style="983" customWidth="1"/>
    <col min="4069" max="4069" width="26.6640625" style="983" customWidth="1"/>
    <col min="4070" max="4071" width="16" style="983" customWidth="1"/>
    <col min="4072" max="4072" width="27" style="983" customWidth="1"/>
    <col min="4073" max="4073" width="26.6640625" style="983" customWidth="1"/>
    <col min="4074" max="4075" width="16" style="983" customWidth="1"/>
    <col min="4076" max="4076" width="27" style="983" customWidth="1"/>
    <col min="4077" max="4077" width="26.6640625" style="983" customWidth="1"/>
    <col min="4078" max="4079" width="16" style="983" customWidth="1"/>
    <col min="4080" max="4080" width="27" style="983" customWidth="1"/>
    <col min="4081" max="4081" width="26.6640625" style="983" customWidth="1"/>
    <col min="4082" max="4083" width="16" style="983" customWidth="1"/>
    <col min="4084" max="4084" width="25.83203125" style="983" customWidth="1"/>
    <col min="4085" max="4085" width="25.5" style="983" customWidth="1"/>
    <col min="4086" max="4087" width="16" style="983" customWidth="1"/>
    <col min="4088" max="4088" width="27" style="983" customWidth="1"/>
    <col min="4089" max="4089" width="26.6640625" style="983" customWidth="1"/>
    <col min="4090" max="4091" width="16" style="983" customWidth="1"/>
    <col min="4092" max="4092" width="27" style="983" customWidth="1"/>
    <col min="4093" max="4093" width="26.6640625" style="983" customWidth="1"/>
    <col min="4094" max="4095" width="16" style="983" customWidth="1"/>
    <col min="4096" max="4096" width="23.83203125" style="983" customWidth="1"/>
    <col min="4097" max="4097" width="23.6640625" style="983" customWidth="1"/>
    <col min="4098" max="4099" width="16" style="983" customWidth="1"/>
    <col min="4100" max="4100" width="27" style="983" customWidth="1"/>
    <col min="4101" max="4101" width="26.6640625" style="983" customWidth="1"/>
    <col min="4102" max="4103" width="16" style="983" customWidth="1"/>
    <col min="4104" max="4104" width="27" style="983" customWidth="1"/>
    <col min="4105" max="4105" width="26.6640625" style="983" customWidth="1"/>
    <col min="4106" max="4107" width="16" style="983" customWidth="1"/>
    <col min="4108" max="4108" width="27" style="983" customWidth="1"/>
    <col min="4109" max="4109" width="26.6640625" style="983" customWidth="1"/>
    <col min="4110" max="4111" width="16" style="983" customWidth="1"/>
    <col min="4112" max="4112" width="27" style="983" customWidth="1"/>
    <col min="4113" max="4113" width="26.6640625" style="983" customWidth="1"/>
    <col min="4114" max="4115" width="16" style="983" customWidth="1"/>
    <col min="4116" max="4116" width="27" style="983" customWidth="1"/>
    <col min="4117" max="4117" width="26.6640625" style="983" customWidth="1"/>
    <col min="4118" max="4119" width="16" style="983" customWidth="1"/>
    <col min="4120" max="4120" width="27" style="983" customWidth="1"/>
    <col min="4121" max="4121" width="26.6640625" style="983" customWidth="1"/>
    <col min="4122" max="4123" width="16" style="983" customWidth="1"/>
    <col min="4124" max="4124" width="27" style="983" customWidth="1"/>
    <col min="4125" max="4125" width="26.6640625" style="983" customWidth="1"/>
    <col min="4126" max="4127" width="16" style="983" customWidth="1"/>
    <col min="4128" max="4128" width="25.83203125" style="983" customWidth="1"/>
    <col min="4129" max="4129" width="25.5" style="983" customWidth="1"/>
    <col min="4130" max="4131" width="16" style="983" customWidth="1"/>
    <col min="4132" max="4132" width="27" style="983" customWidth="1"/>
    <col min="4133" max="4133" width="26.6640625" style="983" customWidth="1"/>
    <col min="4134" max="4135" width="16" style="983" customWidth="1"/>
    <col min="4136" max="4136" width="27" style="983" customWidth="1"/>
    <col min="4137" max="4137" width="26.6640625" style="983" customWidth="1"/>
    <col min="4138" max="4139" width="16" style="983" customWidth="1"/>
    <col min="4140" max="4140" width="27" style="983" customWidth="1"/>
    <col min="4141" max="4141" width="26.6640625" style="983" customWidth="1"/>
    <col min="4142" max="4143" width="16" style="983" customWidth="1"/>
    <col min="4144" max="4144" width="27" style="983" customWidth="1"/>
    <col min="4145" max="4145" width="26.6640625" style="983" customWidth="1"/>
    <col min="4146" max="4147" width="16" style="983" customWidth="1"/>
    <col min="4148" max="4148" width="27" style="983" customWidth="1"/>
    <col min="4149" max="4149" width="26.6640625" style="983" customWidth="1"/>
    <col min="4150" max="4151" width="16" style="983" customWidth="1"/>
    <col min="4152" max="4152" width="27" style="983" customWidth="1"/>
    <col min="4153" max="4153" width="26.6640625" style="983" customWidth="1"/>
    <col min="4154" max="4155" width="16" style="983" customWidth="1"/>
    <col min="4156" max="4156" width="27" style="983" customWidth="1"/>
    <col min="4157" max="4157" width="26.6640625" style="983" customWidth="1"/>
    <col min="4158" max="4159" width="16" style="983" customWidth="1"/>
    <col min="4160" max="4160" width="27" style="983" customWidth="1"/>
    <col min="4161" max="4161" width="26.6640625" style="983" customWidth="1"/>
    <col min="4162" max="4163" width="16" style="983" customWidth="1"/>
    <col min="4164" max="4164" width="27" style="983" customWidth="1"/>
    <col min="4165" max="4165" width="26.6640625" style="983" customWidth="1"/>
    <col min="4166" max="4167" width="16" style="983" customWidth="1"/>
    <col min="4168" max="4168" width="27" style="983" customWidth="1"/>
    <col min="4169" max="4169" width="26.6640625" style="983" customWidth="1"/>
    <col min="4170" max="4171" width="16" style="983" customWidth="1"/>
    <col min="4172" max="4172" width="25.83203125" style="983" customWidth="1"/>
    <col min="4173" max="4173" width="25.5" style="983" customWidth="1"/>
    <col min="4174" max="4175" width="16" style="983" customWidth="1"/>
    <col min="4176" max="4176" width="27" style="983" customWidth="1"/>
    <col min="4177" max="4177" width="26.6640625" style="983" customWidth="1"/>
    <col min="4178" max="4179" width="16" style="983" customWidth="1"/>
    <col min="4180" max="4180" width="27" style="983" customWidth="1"/>
    <col min="4181" max="4181" width="26.6640625" style="983" customWidth="1"/>
    <col min="4182" max="4183" width="16" style="983" customWidth="1"/>
    <col min="4184" max="4184" width="27" style="983" customWidth="1"/>
    <col min="4185" max="4185" width="26.6640625" style="983" customWidth="1"/>
    <col min="4186" max="4187" width="16" style="983" customWidth="1"/>
    <col min="4188" max="4188" width="27" style="983" customWidth="1"/>
    <col min="4189" max="4189" width="26.6640625" style="983" customWidth="1"/>
    <col min="4190" max="4191" width="16" style="983" customWidth="1"/>
    <col min="4192" max="4192" width="23.83203125" style="983" customWidth="1"/>
    <col min="4193" max="4193" width="23.6640625" style="983" customWidth="1"/>
    <col min="4194" max="4195" width="16" style="983" customWidth="1"/>
    <col min="4196" max="4196" width="27" style="983" customWidth="1"/>
    <col min="4197" max="4197" width="26.6640625" style="983" customWidth="1"/>
    <col min="4198" max="4199" width="16" style="983" customWidth="1"/>
    <col min="4200" max="4200" width="23.83203125" style="983" customWidth="1"/>
    <col min="4201" max="4201" width="23.6640625" style="983" customWidth="1"/>
    <col min="4202" max="4203" width="16" style="983" customWidth="1"/>
    <col min="4204" max="4204" width="27" style="983" customWidth="1"/>
    <col min="4205" max="4205" width="26.6640625" style="983" customWidth="1"/>
    <col min="4206" max="4207" width="16" style="983" customWidth="1"/>
    <col min="4208" max="4208" width="25.83203125" style="983" customWidth="1"/>
    <col min="4209" max="4209" width="25.5" style="983" customWidth="1"/>
    <col min="4210" max="4211" width="16" style="983" customWidth="1"/>
    <col min="4212" max="4212" width="27" style="983" customWidth="1"/>
    <col min="4213" max="4213" width="26.6640625" style="983" customWidth="1"/>
    <col min="4214" max="4215" width="16" style="983" customWidth="1"/>
    <col min="4216" max="4216" width="27" style="983" customWidth="1"/>
    <col min="4217" max="4217" width="26.6640625" style="983" customWidth="1"/>
    <col min="4218" max="4219" width="16" style="983" customWidth="1"/>
    <col min="4220" max="4220" width="27" style="983" customWidth="1"/>
    <col min="4221" max="4221" width="26.6640625" style="983" customWidth="1"/>
    <col min="4222" max="4223" width="16" style="983" customWidth="1"/>
    <col min="4224" max="4224" width="27" style="983" customWidth="1"/>
    <col min="4225" max="4225" width="26.6640625" style="983" customWidth="1"/>
    <col min="4226" max="4227" width="16" style="983" customWidth="1"/>
    <col min="4228" max="4228" width="27" style="983" customWidth="1"/>
    <col min="4229" max="4229" width="26.6640625" style="983" customWidth="1"/>
    <col min="4230" max="4231" width="16" style="983" customWidth="1"/>
    <col min="4232" max="4232" width="27" style="983" customWidth="1"/>
    <col min="4233" max="4233" width="26.6640625" style="983" customWidth="1"/>
    <col min="4234" max="4235" width="16" style="983" customWidth="1"/>
    <col min="4236" max="4236" width="27" style="983" customWidth="1"/>
    <col min="4237" max="4237" width="26.6640625" style="983" customWidth="1"/>
    <col min="4238" max="4239" width="16" style="983" customWidth="1"/>
    <col min="4240" max="4240" width="27" style="983" customWidth="1"/>
    <col min="4241" max="4241" width="26.6640625" style="983" customWidth="1"/>
    <col min="4242" max="4243" width="16" style="983" customWidth="1"/>
    <col min="4244" max="4244" width="27" style="983" customWidth="1"/>
    <col min="4245" max="4245" width="26.6640625" style="983" customWidth="1"/>
    <col min="4246" max="4247" width="16" style="983" customWidth="1"/>
    <col min="4248" max="4248" width="27" style="983" customWidth="1"/>
    <col min="4249" max="4249" width="26.6640625" style="983" customWidth="1"/>
    <col min="4250" max="4251" width="16" style="983" customWidth="1"/>
    <col min="4252" max="4252" width="27" style="983" customWidth="1"/>
    <col min="4253" max="4253" width="26.6640625" style="983" customWidth="1"/>
    <col min="4254" max="4255" width="16" style="983" customWidth="1"/>
    <col min="4256" max="4256" width="25.83203125" style="983" customWidth="1"/>
    <col min="4257" max="4257" width="25.5" style="983" customWidth="1"/>
    <col min="4258" max="4259" width="16" style="983" customWidth="1"/>
    <col min="4260" max="4260" width="27" style="983" customWidth="1"/>
    <col min="4261" max="4261" width="26.6640625" style="983" customWidth="1"/>
    <col min="4262" max="4263" width="16" style="983" customWidth="1"/>
    <col min="4264" max="4264" width="25.83203125" style="983" customWidth="1"/>
    <col min="4265" max="4265" width="25.5" style="983" customWidth="1"/>
    <col min="4266" max="4267" width="16" style="983" customWidth="1"/>
    <col min="4268" max="4268" width="27" style="983" customWidth="1"/>
    <col min="4269" max="4269" width="26.6640625" style="983" customWidth="1"/>
    <col min="4270" max="4271" width="16" style="983" customWidth="1"/>
    <col min="4272" max="4272" width="27" style="983" customWidth="1"/>
    <col min="4273" max="4273" width="26.6640625" style="983" customWidth="1"/>
    <col min="4274" max="4275" width="16" style="983" customWidth="1"/>
    <col min="4276" max="4276" width="25.83203125" style="983" customWidth="1"/>
    <col min="4277" max="4277" width="25.5" style="983" customWidth="1"/>
    <col min="4278" max="4279" width="16" style="983" customWidth="1"/>
    <col min="4280" max="4280" width="27" style="983" customWidth="1"/>
    <col min="4281" max="4281" width="26.6640625" style="983" customWidth="1"/>
    <col min="4282" max="4283" width="16" style="983" customWidth="1"/>
    <col min="4284" max="4284" width="27" style="983" customWidth="1"/>
    <col min="4285" max="4285" width="26.6640625" style="983" customWidth="1"/>
    <col min="4286" max="4287" width="16" style="983" customWidth="1"/>
    <col min="4288" max="4288" width="27" style="983" customWidth="1"/>
    <col min="4289" max="4289" width="26.6640625" style="983" customWidth="1"/>
    <col min="4290" max="4291" width="16" style="983" customWidth="1"/>
    <col min="4292" max="4292" width="23.83203125" style="983" customWidth="1"/>
    <col min="4293" max="4293" width="23.6640625" style="983" customWidth="1"/>
    <col min="4294" max="4295" width="16" style="983" customWidth="1"/>
    <col min="4296" max="4296" width="27" style="983" customWidth="1"/>
    <col min="4297" max="4297" width="26.6640625" style="983" customWidth="1"/>
    <col min="4298" max="4299" width="16" style="983" customWidth="1"/>
    <col min="4300" max="4300" width="25.83203125" style="983" customWidth="1"/>
    <col min="4301" max="4301" width="25.5" style="983" customWidth="1"/>
    <col min="4302" max="4303" width="16" style="983" customWidth="1"/>
    <col min="4304" max="4304" width="25.83203125" style="983" customWidth="1"/>
    <col min="4305" max="4305" width="25.5" style="983" customWidth="1"/>
    <col min="4306" max="4307" width="16" style="983" customWidth="1"/>
    <col min="4308" max="4308" width="27" style="983" customWidth="1"/>
    <col min="4309" max="4309" width="26.6640625" style="983" customWidth="1"/>
    <col min="4310" max="4311" width="16" style="983" customWidth="1"/>
    <col min="4312" max="4312" width="27" style="983" customWidth="1"/>
    <col min="4313" max="4313" width="26.6640625" style="983" customWidth="1"/>
    <col min="4314" max="4315" width="16" style="983" customWidth="1"/>
    <col min="4316" max="4316" width="27" style="983" customWidth="1"/>
    <col min="4317" max="4317" width="26.6640625" style="983" customWidth="1"/>
    <col min="4318" max="4319" width="16" style="983" customWidth="1"/>
    <col min="4320" max="4320" width="27" style="983" customWidth="1"/>
    <col min="4321" max="4321" width="26.6640625" style="983" customWidth="1"/>
    <col min="4322" max="4323" width="16" style="983" customWidth="1"/>
    <col min="4324" max="4324" width="27" style="983" customWidth="1"/>
    <col min="4325" max="4325" width="26.6640625" style="983" customWidth="1"/>
    <col min="4326" max="4327" width="16" style="983" customWidth="1"/>
    <col min="4328" max="4328" width="27" style="983" customWidth="1"/>
    <col min="4329" max="4329" width="26.6640625" style="983" customWidth="1"/>
    <col min="4330" max="4331" width="16" style="983" customWidth="1"/>
    <col min="4332" max="4332" width="27" style="983" customWidth="1"/>
    <col min="4333" max="4333" width="26.6640625" style="983" customWidth="1"/>
    <col min="4334" max="4335" width="16" style="983" customWidth="1"/>
    <col min="4336" max="4336" width="27" style="983" customWidth="1"/>
    <col min="4337" max="4337" width="26.6640625" style="983" customWidth="1"/>
    <col min="4338" max="4339" width="16" style="983" customWidth="1"/>
    <col min="4340" max="4340" width="25.83203125" style="983" customWidth="1"/>
    <col min="4341" max="4341" width="25.5" style="983" customWidth="1"/>
    <col min="4342" max="4343" width="16" style="983" customWidth="1"/>
    <col min="4344" max="4344" width="27" style="983" customWidth="1"/>
    <col min="4345" max="4345" width="26.6640625" style="983" customWidth="1"/>
    <col min="4346" max="4347" width="16" style="983" customWidth="1"/>
    <col min="4348" max="4348" width="27" style="983" customWidth="1"/>
    <col min="4349" max="4349" width="26.6640625" style="983" customWidth="1"/>
    <col min="4350" max="4351" width="16" style="983" customWidth="1"/>
    <col min="4352" max="4352" width="27" style="983" customWidth="1"/>
    <col min="4353" max="4353" width="26.6640625" style="983" customWidth="1"/>
    <col min="4354" max="4355" width="16" style="983" customWidth="1"/>
    <col min="4356" max="4356" width="27" style="983" customWidth="1"/>
    <col min="4357" max="4357" width="26.6640625" style="983" customWidth="1"/>
    <col min="4358" max="4359" width="16" style="983" customWidth="1"/>
    <col min="4360" max="4360" width="27" style="983" customWidth="1"/>
    <col min="4361" max="4361" width="26.6640625" style="983" customWidth="1"/>
    <col min="4362" max="4363" width="16" style="983" customWidth="1"/>
    <col min="4364" max="4364" width="27" style="983" customWidth="1"/>
    <col min="4365" max="4365" width="26.6640625" style="983" customWidth="1"/>
    <col min="4366" max="4367" width="16" style="983" customWidth="1"/>
    <col min="4368" max="4368" width="27" style="983" customWidth="1"/>
    <col min="4369" max="4369" width="26.6640625" style="983" customWidth="1"/>
    <col min="4370" max="4371" width="16" style="983" customWidth="1"/>
    <col min="4372" max="4372" width="27" style="983" customWidth="1"/>
    <col min="4373" max="4373" width="26.6640625" style="983" customWidth="1"/>
    <col min="4374" max="4375" width="16" style="983" customWidth="1"/>
    <col min="4376" max="4376" width="27" style="983" customWidth="1"/>
    <col min="4377" max="4377" width="26.6640625" style="983" customWidth="1"/>
    <col min="4378" max="4379" width="16" style="983" customWidth="1"/>
    <col min="4380" max="4380" width="25.83203125" style="983" customWidth="1"/>
    <col min="4381" max="4381" width="25.5" style="983" customWidth="1"/>
    <col min="4382" max="4383" width="16" style="983" customWidth="1"/>
    <col min="4384" max="4384" width="27" style="983" customWidth="1"/>
    <col min="4385" max="4385" width="26.6640625" style="983" customWidth="1"/>
    <col min="4386" max="4387" width="16" style="983" customWidth="1"/>
    <col min="4388" max="4388" width="27" style="983" customWidth="1"/>
    <col min="4389" max="4389" width="26.6640625" style="983" customWidth="1"/>
    <col min="4390" max="4391" width="16" style="983" customWidth="1"/>
    <col min="4392" max="4392" width="27" style="983" customWidth="1"/>
    <col min="4393" max="4393" width="26.6640625" style="983" customWidth="1"/>
    <col min="4394" max="4395" width="16" style="983" customWidth="1"/>
    <col min="4396" max="4396" width="27" style="983" customWidth="1"/>
    <col min="4397" max="4397" width="26.6640625" style="983" customWidth="1"/>
    <col min="4398" max="4399" width="16" style="983" customWidth="1"/>
    <col min="4400" max="4400" width="27" style="983" customWidth="1"/>
    <col min="4401" max="4401" width="26.6640625" style="983" customWidth="1"/>
    <col min="4402" max="4403" width="16" style="983" customWidth="1"/>
    <col min="4404" max="4404" width="27" style="983" customWidth="1"/>
    <col min="4405" max="4405" width="26.6640625" style="983" customWidth="1"/>
    <col min="4406" max="4407" width="16" style="983" customWidth="1"/>
    <col min="4408" max="4408" width="27" style="983" customWidth="1"/>
    <col min="4409" max="4409" width="26.6640625" style="983" customWidth="1"/>
    <col min="4410" max="4411" width="16" style="983" customWidth="1"/>
    <col min="4412" max="4412" width="27" style="983" customWidth="1"/>
    <col min="4413" max="4413" width="26.6640625" style="983" customWidth="1"/>
    <col min="4414" max="4415" width="16" style="983" customWidth="1"/>
    <col min="4416" max="4416" width="27" style="983" customWidth="1"/>
    <col min="4417" max="4417" width="26.6640625" style="983" customWidth="1"/>
    <col min="4418" max="4419" width="16" style="983" customWidth="1"/>
    <col min="4420" max="4420" width="27" style="983" customWidth="1"/>
    <col min="4421" max="4421" width="26.6640625" style="983" customWidth="1"/>
    <col min="4422" max="4423" width="16" style="983" customWidth="1"/>
    <col min="4424" max="4424" width="27" style="983" customWidth="1"/>
    <col min="4425" max="4425" width="26.6640625" style="983" customWidth="1"/>
    <col min="4426" max="4427" width="16" style="983" customWidth="1"/>
    <col min="4428" max="4428" width="27" style="983" customWidth="1"/>
    <col min="4429" max="4429" width="26.6640625" style="983" customWidth="1"/>
    <col min="4430" max="4431" width="16" style="983" customWidth="1"/>
    <col min="4432" max="4432" width="27" style="983" customWidth="1"/>
    <col min="4433" max="4433" width="26.6640625" style="983" customWidth="1"/>
    <col min="4434" max="4435" width="16" style="983" customWidth="1"/>
    <col min="4436" max="4436" width="27" style="983" customWidth="1"/>
    <col min="4437" max="4437" width="26.6640625" style="983" customWidth="1"/>
    <col min="4438" max="4439" width="16" style="983" customWidth="1"/>
    <col min="4440" max="4440" width="27" style="983" customWidth="1"/>
    <col min="4441" max="4441" width="26.6640625" style="983" customWidth="1"/>
    <col min="4442" max="4443" width="16" style="983" customWidth="1"/>
    <col min="4444" max="4444" width="25.83203125" style="983" customWidth="1"/>
    <col min="4445" max="4445" width="25.5" style="983" customWidth="1"/>
    <col min="4446" max="4447" width="16" style="983" customWidth="1"/>
    <col min="4448" max="4448" width="25.83203125" style="983" customWidth="1"/>
    <col min="4449" max="4449" width="25.5" style="983" customWidth="1"/>
    <col min="4450" max="4451" width="16" style="983" customWidth="1"/>
    <col min="4452" max="4452" width="25.83203125" style="983" customWidth="1"/>
    <col min="4453" max="4453" width="25.5" style="983" customWidth="1"/>
    <col min="4454" max="4455" width="16" style="983" customWidth="1"/>
    <col min="4456" max="4456" width="27" style="983" customWidth="1"/>
    <col min="4457" max="4457" width="26.6640625" style="983" customWidth="1"/>
    <col min="4458" max="4459" width="16" style="983" customWidth="1"/>
    <col min="4460" max="4460" width="25.83203125" style="983" customWidth="1"/>
    <col min="4461" max="4461" width="25.5" style="983" customWidth="1"/>
    <col min="4462" max="4463" width="16" style="983" customWidth="1"/>
    <col min="4464" max="4464" width="27" style="983" customWidth="1"/>
    <col min="4465" max="4465" width="26.6640625" style="983" customWidth="1"/>
    <col min="4466" max="4467" width="16" style="983" customWidth="1"/>
    <col min="4468" max="4468" width="25.83203125" style="983" customWidth="1"/>
    <col min="4469" max="4469" width="25.5" style="983" customWidth="1"/>
    <col min="4470" max="4471" width="16" style="983" customWidth="1"/>
    <col min="4472" max="4472" width="27" style="983" customWidth="1"/>
    <col min="4473" max="4473" width="26.6640625" style="983" customWidth="1"/>
    <col min="4474" max="4475" width="16" style="983" customWidth="1"/>
    <col min="4476" max="4476" width="27" style="983" customWidth="1"/>
    <col min="4477" max="4477" width="26.6640625" style="983" customWidth="1"/>
    <col min="4478" max="4479" width="16" style="983" customWidth="1"/>
    <col min="4480" max="4480" width="27" style="983" customWidth="1"/>
    <col min="4481" max="4481" width="26.6640625" style="983" customWidth="1"/>
    <col min="4482" max="4483" width="16" style="983" customWidth="1"/>
    <col min="4484" max="4484" width="27" style="983" customWidth="1"/>
    <col min="4485" max="4485" width="26.6640625" style="983" customWidth="1"/>
    <col min="4486" max="4487" width="16" style="983" customWidth="1"/>
    <col min="4488" max="4488" width="27" style="983" customWidth="1"/>
    <col min="4489" max="4489" width="26.6640625" style="983" customWidth="1"/>
    <col min="4490" max="4491" width="16" style="983" customWidth="1"/>
    <col min="4492" max="4492" width="27" style="983" customWidth="1"/>
    <col min="4493" max="4493" width="26.6640625" style="983" customWidth="1"/>
    <col min="4494" max="4495" width="16" style="983" customWidth="1"/>
    <col min="4496" max="4496" width="27" style="983" customWidth="1"/>
    <col min="4497" max="4497" width="26.6640625" style="983" customWidth="1"/>
    <col min="4498" max="4499" width="16" style="983" customWidth="1"/>
    <col min="4500" max="4500" width="27" style="983" customWidth="1"/>
    <col min="4501" max="4501" width="26.6640625" style="983" customWidth="1"/>
    <col min="4502" max="4503" width="16" style="983" customWidth="1"/>
    <col min="4504" max="4504" width="27" style="983" customWidth="1"/>
    <col min="4505" max="4505" width="26.6640625" style="983" customWidth="1"/>
    <col min="4506" max="4507" width="16" style="983" customWidth="1"/>
    <col min="4508" max="4508" width="27" style="983" customWidth="1"/>
    <col min="4509" max="4509" width="26.6640625" style="983" customWidth="1"/>
    <col min="4510" max="4511" width="16" style="983" customWidth="1"/>
    <col min="4512" max="4512" width="27" style="983" customWidth="1"/>
    <col min="4513" max="4513" width="26.6640625" style="983" customWidth="1"/>
    <col min="4514" max="4515" width="16" style="983" customWidth="1"/>
    <col min="4516" max="4516" width="27" style="983" customWidth="1"/>
    <col min="4517" max="4517" width="26.6640625" style="983" customWidth="1"/>
    <col min="4518" max="4519" width="16" style="983" customWidth="1"/>
    <col min="4520" max="4520" width="25.83203125" style="983" customWidth="1"/>
    <col min="4521" max="4521" width="25.5" style="983" customWidth="1"/>
    <col min="4522" max="4523" width="16" style="983" customWidth="1"/>
    <col min="4524" max="4524" width="27" style="983" customWidth="1"/>
    <col min="4525" max="4525" width="26.6640625" style="983" customWidth="1"/>
    <col min="4526" max="4527" width="16" style="983" customWidth="1"/>
    <col min="4528" max="4528" width="27" style="983" customWidth="1"/>
    <col min="4529" max="4529" width="26.6640625" style="983" customWidth="1"/>
    <col min="4530" max="4531" width="16" style="983" customWidth="1"/>
    <col min="4532" max="4532" width="27" style="983" customWidth="1"/>
    <col min="4533" max="4533" width="26.6640625" style="983" customWidth="1"/>
    <col min="4534" max="4535" width="16" style="983" customWidth="1"/>
    <col min="4536" max="4536" width="27" style="983" customWidth="1"/>
    <col min="4537" max="4537" width="26.6640625" style="983" customWidth="1"/>
    <col min="4538" max="4539" width="16" style="983" customWidth="1"/>
    <col min="4540" max="4540" width="27" style="983" customWidth="1"/>
    <col min="4541" max="4541" width="26.6640625" style="983" customWidth="1"/>
    <col min="4542" max="4543" width="16" style="983" customWidth="1"/>
    <col min="4544" max="4544" width="27" style="983" customWidth="1"/>
    <col min="4545" max="4545" width="26.6640625" style="983" customWidth="1"/>
    <col min="4546" max="4547" width="16" style="983" customWidth="1"/>
    <col min="4548" max="4548" width="27" style="983" customWidth="1"/>
    <col min="4549" max="4549" width="26.6640625" style="983" customWidth="1"/>
    <col min="4550" max="4551" width="16" style="983" customWidth="1"/>
    <col min="4552" max="4552" width="27" style="983" customWidth="1"/>
    <col min="4553" max="4553" width="26.6640625" style="983" customWidth="1"/>
    <col min="4554" max="4555" width="16" style="983" customWidth="1"/>
    <col min="4556" max="4556" width="27" style="983" customWidth="1"/>
    <col min="4557" max="4557" width="26.6640625" style="983" customWidth="1"/>
    <col min="4558" max="4559" width="16" style="983" customWidth="1"/>
    <col min="4560" max="4560" width="27" style="983" customWidth="1"/>
    <col min="4561" max="4561" width="26.6640625" style="983" customWidth="1"/>
    <col min="4562" max="4563" width="16" style="983" customWidth="1"/>
    <col min="4564" max="4564" width="27" style="983" customWidth="1"/>
    <col min="4565" max="4565" width="26.6640625" style="983" customWidth="1"/>
    <col min="4566" max="4567" width="16" style="983" customWidth="1"/>
    <col min="4568" max="4568" width="27" style="983" customWidth="1"/>
    <col min="4569" max="4569" width="26.6640625" style="983" customWidth="1"/>
    <col min="4570" max="4571" width="16" style="983" customWidth="1"/>
    <col min="4572" max="4572" width="27" style="983" customWidth="1"/>
    <col min="4573" max="4573" width="26.6640625" style="983" customWidth="1"/>
    <col min="4574" max="4575" width="16" style="983" customWidth="1"/>
    <col min="4576" max="4576" width="27" style="983" customWidth="1"/>
    <col min="4577" max="4577" width="26.6640625" style="983" customWidth="1"/>
    <col min="4578" max="4579" width="16" style="983" customWidth="1"/>
    <col min="4580" max="4580" width="27" style="983" customWidth="1"/>
    <col min="4581" max="4581" width="26.6640625" style="983" customWidth="1"/>
    <col min="4582" max="4583" width="16" style="983" customWidth="1"/>
    <col min="4584" max="4584" width="27" style="983" customWidth="1"/>
    <col min="4585" max="4585" width="26.6640625" style="983" customWidth="1"/>
    <col min="4586" max="4587" width="16" style="983" customWidth="1"/>
    <col min="4588" max="4588" width="25.83203125" style="983" customWidth="1"/>
    <col min="4589" max="4589" width="25.5" style="983" customWidth="1"/>
    <col min="4590" max="4591" width="16" style="983" customWidth="1"/>
    <col min="4592" max="4592" width="27" style="983" customWidth="1"/>
    <col min="4593" max="4593" width="26.6640625" style="983" customWidth="1"/>
    <col min="4594" max="4595" width="16" style="983" customWidth="1"/>
    <col min="4596" max="4596" width="25.83203125" style="983" customWidth="1"/>
    <col min="4597" max="4597" width="25.5" style="983" customWidth="1"/>
    <col min="4598" max="4599" width="16" style="983" customWidth="1"/>
    <col min="4600" max="4600" width="27" style="983" customWidth="1"/>
    <col min="4601" max="4601" width="26.6640625" style="983" customWidth="1"/>
    <col min="4602" max="4603" width="16" style="983" customWidth="1"/>
    <col min="4604" max="4604" width="27" style="983" customWidth="1"/>
    <col min="4605" max="4605" width="26.6640625" style="983" customWidth="1"/>
    <col min="4606" max="4607" width="16" style="983" customWidth="1"/>
    <col min="4608" max="4608" width="27" style="983" customWidth="1"/>
    <col min="4609" max="4609" width="26.6640625" style="983" customWidth="1"/>
    <col min="4610" max="4611" width="16" style="983" customWidth="1"/>
    <col min="4612" max="4612" width="27" style="983" customWidth="1"/>
    <col min="4613" max="4613" width="26.6640625" style="983" customWidth="1"/>
    <col min="4614" max="4615" width="16" style="983" customWidth="1"/>
    <col min="4616" max="4616" width="27" style="983" customWidth="1"/>
    <col min="4617" max="4617" width="26.6640625" style="983" customWidth="1"/>
    <col min="4618" max="4619" width="16" style="983" customWidth="1"/>
    <col min="4620" max="4620" width="27" style="983" customWidth="1"/>
    <col min="4621" max="4621" width="26.6640625" style="983" customWidth="1"/>
    <col min="4622" max="4623" width="16" style="983" customWidth="1"/>
    <col min="4624" max="4624" width="27" style="983" customWidth="1"/>
    <col min="4625" max="4625" width="26.6640625" style="983" customWidth="1"/>
    <col min="4626" max="4627" width="16" style="983" customWidth="1"/>
    <col min="4628" max="4628" width="27" style="983" customWidth="1"/>
    <col min="4629" max="4629" width="26.6640625" style="983" customWidth="1"/>
    <col min="4630" max="4631" width="16" style="983" customWidth="1"/>
    <col min="4632" max="4632" width="27" style="983" customWidth="1"/>
    <col min="4633" max="4633" width="26.6640625" style="983" customWidth="1"/>
    <col min="4634" max="4635" width="16" style="983" customWidth="1"/>
    <col min="4636" max="4636" width="27" style="983" customWidth="1"/>
    <col min="4637" max="4637" width="26.6640625" style="983" customWidth="1"/>
    <col min="4638" max="4639" width="16" style="983" customWidth="1"/>
    <col min="4640" max="4640" width="27" style="983" customWidth="1"/>
    <col min="4641" max="4641" width="26.6640625" style="983" customWidth="1"/>
    <col min="4642" max="4643" width="16" style="983" customWidth="1"/>
    <col min="4644" max="4644" width="27" style="983" customWidth="1"/>
    <col min="4645" max="4645" width="26.6640625" style="983" customWidth="1"/>
    <col min="4646" max="4647" width="16" style="983" customWidth="1"/>
    <col min="4648" max="4648" width="27" style="983" customWidth="1"/>
    <col min="4649" max="4649" width="26.6640625" style="983" customWidth="1"/>
    <col min="4650" max="4651" width="16" style="983" customWidth="1"/>
    <col min="4652" max="4652" width="27" style="983" customWidth="1"/>
    <col min="4653" max="4653" width="26.6640625" style="983" customWidth="1"/>
    <col min="4654" max="4655" width="16" style="983" customWidth="1"/>
    <col min="4656" max="4656" width="27" style="983" customWidth="1"/>
    <col min="4657" max="4657" width="26.6640625" style="983" customWidth="1"/>
    <col min="4658" max="4659" width="16" style="983" customWidth="1"/>
    <col min="4660" max="4660" width="27" style="983" customWidth="1"/>
    <col min="4661" max="4661" width="26.6640625" style="983" customWidth="1"/>
    <col min="4662" max="4663" width="16" style="983" customWidth="1"/>
    <col min="4664" max="4664" width="27" style="983" customWidth="1"/>
    <col min="4665" max="4665" width="26.6640625" style="983" customWidth="1"/>
    <col min="4666" max="4667" width="16" style="983" customWidth="1"/>
    <col min="4668" max="4668" width="27" style="983" customWidth="1"/>
    <col min="4669" max="4669" width="26.6640625" style="983" customWidth="1"/>
    <col min="4670" max="4671" width="16" style="983" customWidth="1"/>
    <col min="4672" max="4672" width="27" style="983" customWidth="1"/>
    <col min="4673" max="4673" width="26.6640625" style="983" customWidth="1"/>
    <col min="4674" max="4675" width="16" style="983" customWidth="1"/>
    <col min="4676" max="4676" width="28.1640625" style="983" customWidth="1"/>
    <col min="4677" max="4677" width="27.83203125" style="983" customWidth="1"/>
    <col min="4678" max="4679" width="16" style="983" customWidth="1"/>
    <col min="4680" max="4680" width="28.1640625" style="983" customWidth="1"/>
    <col min="4681" max="4681" width="27.83203125" style="983" customWidth="1"/>
    <col min="4682" max="4683" width="16" style="983" customWidth="1"/>
    <col min="4684" max="4684" width="25.1640625" style="983" customWidth="1"/>
    <col min="4685" max="4685" width="24.83203125" style="983" customWidth="1"/>
    <col min="4686" max="4687" width="16" style="983" customWidth="1"/>
    <col min="4688" max="4688" width="28.1640625" style="983" customWidth="1"/>
    <col min="4689" max="4689" width="27.83203125" style="983" customWidth="1"/>
    <col min="4690" max="4691" width="16" style="983" customWidth="1"/>
    <col min="4692" max="4692" width="28.1640625" style="983" customWidth="1"/>
    <col min="4693" max="4693" width="27.83203125" style="983" customWidth="1"/>
    <col min="4694" max="4695" width="16" style="983" customWidth="1"/>
    <col min="4696" max="4696" width="28.1640625" style="983" customWidth="1"/>
    <col min="4697" max="4697" width="27.83203125" style="983" customWidth="1"/>
    <col min="4698" max="4699" width="16" style="983" customWidth="1"/>
    <col min="4700" max="4700" width="27" style="983" customWidth="1"/>
    <col min="4701" max="4701" width="26.6640625" style="983" customWidth="1"/>
    <col min="4702" max="4703" width="16" style="983" customWidth="1"/>
    <col min="4704" max="4704" width="28.1640625" style="983" customWidth="1"/>
    <col min="4705" max="4705" width="27.83203125" style="983" customWidth="1"/>
    <col min="4706" max="4707" width="16" style="983" customWidth="1"/>
    <col min="4708" max="4708" width="28.1640625" style="983" customWidth="1"/>
    <col min="4709" max="4709" width="27.83203125" style="983" customWidth="1"/>
    <col min="4710" max="4711" width="16" style="983" customWidth="1"/>
    <col min="4712" max="4712" width="28.1640625" style="983" customWidth="1"/>
    <col min="4713" max="4713" width="27.83203125" style="983" customWidth="1"/>
    <col min="4714" max="4715" width="16" style="983" customWidth="1"/>
    <col min="4716" max="4716" width="28.1640625" style="983" customWidth="1"/>
    <col min="4717" max="4717" width="27.83203125" style="983" customWidth="1"/>
    <col min="4718" max="4719" width="16" style="983" customWidth="1"/>
    <col min="4720" max="4720" width="28.1640625" style="983" customWidth="1"/>
    <col min="4721" max="4721" width="27.83203125" style="983" customWidth="1"/>
    <col min="4722" max="4723" width="16" style="983" customWidth="1"/>
    <col min="4724" max="4724" width="28.1640625" style="983" customWidth="1"/>
    <col min="4725" max="4725" width="27.83203125" style="983" customWidth="1"/>
    <col min="4726" max="4727" width="16" style="983" customWidth="1"/>
    <col min="4728" max="4728" width="28.1640625" style="983" customWidth="1"/>
    <col min="4729" max="4729" width="27.83203125" style="983" customWidth="1"/>
    <col min="4730" max="4731" width="16" style="983" customWidth="1"/>
    <col min="4732" max="4732" width="28.1640625" style="983" customWidth="1"/>
    <col min="4733" max="4733" width="27.83203125" style="983" customWidth="1"/>
    <col min="4734" max="4735" width="16" style="983" customWidth="1"/>
    <col min="4736" max="4736" width="27" style="983" customWidth="1"/>
    <col min="4737" max="4737" width="26.6640625" style="983" customWidth="1"/>
    <col min="4738" max="4739" width="16" style="983" customWidth="1"/>
    <col min="4740" max="4740" width="28.1640625" style="983" customWidth="1"/>
    <col min="4741" max="4741" width="27.83203125" style="983" customWidth="1"/>
    <col min="4742" max="4743" width="16" style="983" customWidth="1"/>
    <col min="4744" max="4744" width="28.1640625" style="983" customWidth="1"/>
    <col min="4745" max="4745" width="27.83203125" style="983" customWidth="1"/>
    <col min="4746" max="4747" width="16" style="983" customWidth="1"/>
    <col min="4748" max="4748" width="28.1640625" style="983" customWidth="1"/>
    <col min="4749" max="4749" width="27.83203125" style="983" customWidth="1"/>
    <col min="4750" max="4751" width="16" style="983" customWidth="1"/>
    <col min="4752" max="4752" width="28.1640625" style="983" customWidth="1"/>
    <col min="4753" max="4753" width="27.83203125" style="983" customWidth="1"/>
    <col min="4754" max="4755" width="16" style="983" customWidth="1"/>
    <col min="4756" max="4756" width="28.1640625" style="983" customWidth="1"/>
    <col min="4757" max="4757" width="27.83203125" style="983" customWidth="1"/>
    <col min="4758" max="4759" width="16" style="983" customWidth="1"/>
    <col min="4760" max="4760" width="28.1640625" style="983" customWidth="1"/>
    <col min="4761" max="4761" width="27.83203125" style="983" customWidth="1"/>
    <col min="4762" max="4763" width="16" style="983" customWidth="1"/>
    <col min="4764" max="4764" width="28.1640625" style="983" customWidth="1"/>
    <col min="4765" max="4765" width="27.83203125" style="983" customWidth="1"/>
    <col min="4766" max="4767" width="16" style="983" customWidth="1"/>
    <col min="4768" max="4768" width="28.1640625" style="983" customWidth="1"/>
    <col min="4769" max="4769" width="27.83203125" style="983" customWidth="1"/>
    <col min="4770" max="4771" width="16" style="983" customWidth="1"/>
    <col min="4772" max="4772" width="27" style="983" customWidth="1"/>
    <col min="4773" max="4773" width="26.6640625" style="983" customWidth="1"/>
    <col min="4774" max="4775" width="16" style="983" customWidth="1"/>
    <col min="4776" max="4776" width="28.1640625" style="983" customWidth="1"/>
    <col min="4777" max="4777" width="27.83203125" style="983" customWidth="1"/>
    <col min="4778" max="4779" width="16" style="983" customWidth="1"/>
    <col min="4780" max="4780" width="28.1640625" style="983" customWidth="1"/>
    <col min="4781" max="4781" width="27.83203125" style="983" customWidth="1"/>
    <col min="4782" max="4783" width="16" style="983" customWidth="1"/>
    <col min="4784" max="4784" width="28.1640625" style="983" customWidth="1"/>
    <col min="4785" max="4785" width="27.83203125" style="983" customWidth="1"/>
    <col min="4786" max="4787" width="16" style="983" customWidth="1"/>
    <col min="4788" max="4788" width="28.1640625" style="983" customWidth="1"/>
    <col min="4789" max="4789" width="27.83203125" style="983" customWidth="1"/>
    <col min="4790" max="4791" width="16" style="983" customWidth="1"/>
    <col min="4792" max="4792" width="28.1640625" style="983" customWidth="1"/>
    <col min="4793" max="4793" width="27.83203125" style="983" customWidth="1"/>
    <col min="4794" max="4795" width="16" style="983" customWidth="1"/>
    <col min="4796" max="4796" width="28.1640625" style="983" customWidth="1"/>
    <col min="4797" max="4797" width="27.83203125" style="983" customWidth="1"/>
    <col min="4798" max="4799" width="16" style="983" customWidth="1"/>
    <col min="4800" max="4800" width="28.1640625" style="983" customWidth="1"/>
    <col min="4801" max="4801" width="27.83203125" style="983" customWidth="1"/>
    <col min="4802" max="4803" width="16" style="983" customWidth="1"/>
    <col min="4804" max="4804" width="28.1640625" style="983" customWidth="1"/>
    <col min="4805" max="4805" width="27.83203125" style="983" customWidth="1"/>
    <col min="4806" max="4807" width="16" style="983" customWidth="1"/>
    <col min="4808" max="4808" width="28.1640625" style="983" customWidth="1"/>
    <col min="4809" max="4809" width="27.83203125" style="983" customWidth="1"/>
    <col min="4810" max="4811" width="16" style="983" customWidth="1"/>
    <col min="4812" max="4812" width="28.1640625" style="983" customWidth="1"/>
    <col min="4813" max="4813" width="27.83203125" style="983" customWidth="1"/>
    <col min="4814" max="4815" width="16" style="983" customWidth="1"/>
    <col min="4816" max="4816" width="28.1640625" style="983" customWidth="1"/>
    <col min="4817" max="4817" width="27.83203125" style="983" customWidth="1"/>
    <col min="4818" max="4819" width="16" style="983" customWidth="1"/>
    <col min="4820" max="4820" width="28.1640625" style="983" customWidth="1"/>
    <col min="4821" max="4821" width="27.83203125" style="983" customWidth="1"/>
    <col min="4822" max="4823" width="16" style="983" customWidth="1"/>
    <col min="4824" max="4824" width="28.1640625" style="983" customWidth="1"/>
    <col min="4825" max="4825" width="27.83203125" style="983" customWidth="1"/>
    <col min="4826" max="4827" width="16" style="983" customWidth="1"/>
    <col min="4828" max="4828" width="28.1640625" style="983" customWidth="1"/>
    <col min="4829" max="4829" width="27.83203125" style="983" customWidth="1"/>
    <col min="4830" max="4831" width="16" style="983" customWidth="1"/>
    <col min="4832" max="4832" width="28.1640625" style="983" customWidth="1"/>
    <col min="4833" max="4833" width="27.83203125" style="983" customWidth="1"/>
    <col min="4834" max="4835" width="16" style="983" customWidth="1"/>
    <col min="4836" max="4836" width="28.1640625" style="983" customWidth="1"/>
    <col min="4837" max="4837" width="27.83203125" style="983" customWidth="1"/>
    <col min="4838" max="4839" width="16" style="983" customWidth="1"/>
    <col min="4840" max="4840" width="28.1640625" style="983" customWidth="1"/>
    <col min="4841" max="4841" width="27.83203125" style="983" customWidth="1"/>
    <col min="4842" max="4843" width="16" style="983" customWidth="1"/>
    <col min="4844" max="4844" width="28.1640625" style="983" customWidth="1"/>
    <col min="4845" max="4845" width="27.83203125" style="983" customWidth="1"/>
    <col min="4846" max="4847" width="16" style="983" customWidth="1"/>
    <col min="4848" max="4848" width="28.1640625" style="983" customWidth="1"/>
    <col min="4849" max="4849" width="27.83203125" style="983" customWidth="1"/>
    <col min="4850" max="4851" width="16" style="983" customWidth="1"/>
    <col min="4852" max="4852" width="28.1640625" style="983" customWidth="1"/>
    <col min="4853" max="4853" width="27.83203125" style="983" customWidth="1"/>
    <col min="4854" max="4855" width="16" style="983" customWidth="1"/>
    <col min="4856" max="4856" width="28.1640625" style="983" customWidth="1"/>
    <col min="4857" max="4857" width="27.83203125" style="983" customWidth="1"/>
    <col min="4858" max="4859" width="16" style="983" customWidth="1"/>
    <col min="4860" max="4860" width="28.1640625" style="983" customWidth="1"/>
    <col min="4861" max="4861" width="27.83203125" style="983" customWidth="1"/>
    <col min="4862" max="4863" width="16" style="983" customWidth="1"/>
    <col min="4864" max="4864" width="28.1640625" style="983" customWidth="1"/>
    <col min="4865" max="4865" width="27.83203125" style="983" customWidth="1"/>
    <col min="4866" max="4867" width="16" style="983" customWidth="1"/>
    <col min="4868" max="4868" width="28.1640625" style="983" customWidth="1"/>
    <col min="4869" max="4869" width="27.83203125" style="983" customWidth="1"/>
    <col min="4870" max="4871" width="16" style="983" customWidth="1"/>
    <col min="4872" max="4872" width="28.1640625" style="983" customWidth="1"/>
    <col min="4873" max="4873" width="27.83203125" style="983" customWidth="1"/>
    <col min="4874" max="4875" width="16" style="983" customWidth="1"/>
    <col min="4876" max="4876" width="28.1640625" style="983" customWidth="1"/>
    <col min="4877" max="4877" width="27.83203125" style="983" customWidth="1"/>
    <col min="4878" max="4879" width="16" style="983" customWidth="1"/>
    <col min="4880" max="4880" width="27" style="983" customWidth="1"/>
    <col min="4881" max="4881" width="26.6640625" style="983" customWidth="1"/>
    <col min="4882" max="4883" width="16" style="983" customWidth="1"/>
    <col min="4884" max="4884" width="28.1640625" style="983" customWidth="1"/>
    <col min="4885" max="4885" width="27.83203125" style="983" customWidth="1"/>
    <col min="4886" max="4887" width="16" style="983" customWidth="1"/>
    <col min="4888" max="4888" width="28.1640625" style="983" customWidth="1"/>
    <col min="4889" max="4889" width="27.83203125" style="983" customWidth="1"/>
    <col min="4890" max="4891" width="16" style="983" customWidth="1"/>
    <col min="4892" max="4892" width="28.1640625" style="983" customWidth="1"/>
    <col min="4893" max="4893" width="27.83203125" style="983" customWidth="1"/>
    <col min="4894" max="4895" width="16" style="983" customWidth="1"/>
    <col min="4896" max="4896" width="28.1640625" style="983" customWidth="1"/>
    <col min="4897" max="4897" width="27.83203125" style="983" customWidth="1"/>
    <col min="4898" max="4899" width="16" style="983" customWidth="1"/>
    <col min="4900" max="4900" width="28.1640625" style="983" customWidth="1"/>
    <col min="4901" max="4901" width="27.83203125" style="983" customWidth="1"/>
    <col min="4902" max="4903" width="16" style="983" customWidth="1"/>
    <col min="4904" max="4904" width="28.1640625" style="983" customWidth="1"/>
    <col min="4905" max="4905" width="27.83203125" style="983" customWidth="1"/>
    <col min="4906" max="4907" width="16" style="983" customWidth="1"/>
    <col min="4908" max="4908" width="28.1640625" style="983" customWidth="1"/>
    <col min="4909" max="4909" width="27.83203125" style="983" customWidth="1"/>
    <col min="4910" max="4911" width="16" style="983" customWidth="1"/>
    <col min="4912" max="4912" width="28.1640625" style="983" customWidth="1"/>
    <col min="4913" max="4913" width="27.83203125" style="983" customWidth="1"/>
    <col min="4914" max="4915" width="16" style="983" customWidth="1"/>
    <col min="4916" max="4916" width="28.1640625" style="983" customWidth="1"/>
    <col min="4917" max="4917" width="27.83203125" style="983" customWidth="1"/>
    <col min="4918" max="4919" width="16" style="983" customWidth="1"/>
    <col min="4920" max="4920" width="28.1640625" style="983" customWidth="1"/>
    <col min="4921" max="4921" width="27.83203125" style="983" customWidth="1"/>
    <col min="4922" max="4923" width="16" style="983" customWidth="1"/>
    <col min="4924" max="4924" width="28.1640625" style="983" customWidth="1"/>
    <col min="4925" max="4925" width="27.83203125" style="983" customWidth="1"/>
    <col min="4926" max="4927" width="16" style="983" customWidth="1"/>
    <col min="4928" max="4928" width="28.1640625" style="983" customWidth="1"/>
    <col min="4929" max="4929" width="27.83203125" style="983" customWidth="1"/>
    <col min="4930" max="4931" width="16" style="983" customWidth="1"/>
    <col min="4932" max="4932" width="28.1640625" style="983" customWidth="1"/>
    <col min="4933" max="4933" width="27.83203125" style="983" customWidth="1"/>
    <col min="4934" max="4935" width="16" style="983" customWidth="1"/>
    <col min="4936" max="4936" width="28.1640625" style="983" customWidth="1"/>
    <col min="4937" max="4937" width="27.83203125" style="983" customWidth="1"/>
    <col min="4938" max="4939" width="16" style="983" customWidth="1"/>
    <col min="4940" max="4940" width="28.1640625" style="983" customWidth="1"/>
    <col min="4941" max="4941" width="27.83203125" style="983" customWidth="1"/>
    <col min="4942" max="4943" width="16" style="983" customWidth="1"/>
    <col min="4944" max="4944" width="28.1640625" style="983" customWidth="1"/>
    <col min="4945" max="4945" width="27.83203125" style="983" customWidth="1"/>
    <col min="4946" max="4947" width="16" style="983" customWidth="1"/>
    <col min="4948" max="4948" width="27" style="983" customWidth="1"/>
    <col min="4949" max="4949" width="26.6640625" style="983" customWidth="1"/>
    <col min="4950" max="4951" width="16" style="983" customWidth="1"/>
    <col min="4952" max="4952" width="28.1640625" style="983" customWidth="1"/>
    <col min="4953" max="4953" width="27.83203125" style="983" customWidth="1"/>
    <col min="4954" max="4955" width="16" style="983" customWidth="1"/>
    <col min="4956" max="4956" width="28.1640625" style="983" customWidth="1"/>
    <col min="4957" max="4957" width="27.83203125" style="983" customWidth="1"/>
    <col min="4958" max="4959" width="16" style="983" customWidth="1"/>
    <col min="4960" max="4960" width="28.1640625" style="983" customWidth="1"/>
    <col min="4961" max="4961" width="27.83203125" style="983" customWidth="1"/>
    <col min="4962" max="4963" width="16" style="983" customWidth="1"/>
    <col min="4964" max="4964" width="25.1640625" style="983" customWidth="1"/>
    <col min="4965" max="4965" width="24.83203125" style="983" customWidth="1"/>
    <col min="4966" max="4967" width="16" style="983" customWidth="1"/>
    <col min="4968" max="4968" width="28.1640625" style="983" customWidth="1"/>
    <col min="4969" max="4969" width="27.83203125" style="983" customWidth="1"/>
    <col min="4970" max="4971" width="16" style="983" customWidth="1"/>
    <col min="4972" max="4972" width="28.1640625" style="983" customWidth="1"/>
    <col min="4973" max="4973" width="27.83203125" style="983" customWidth="1"/>
    <col min="4974" max="4975" width="16" style="983" customWidth="1"/>
    <col min="4976" max="4976" width="25.1640625" style="983" customWidth="1"/>
    <col min="4977" max="4977" width="24.83203125" style="983" customWidth="1"/>
    <col min="4978" max="4979" width="16" style="983" customWidth="1"/>
    <col min="4980" max="4980" width="28.1640625" style="983" customWidth="1"/>
    <col min="4981" max="4981" width="27.83203125" style="983" customWidth="1"/>
    <col min="4982" max="4983" width="16" style="983" customWidth="1"/>
    <col min="4984" max="4984" width="28.1640625" style="983" customWidth="1"/>
    <col min="4985" max="4985" width="27.83203125" style="983" customWidth="1"/>
    <col min="4986" max="4987" width="16" style="983" customWidth="1"/>
    <col min="4988" max="4988" width="27" style="983" customWidth="1"/>
    <col min="4989" max="4989" width="26.6640625" style="983" customWidth="1"/>
    <col min="4990" max="4991" width="16" style="983" customWidth="1"/>
    <col min="4992" max="4992" width="28.1640625" style="983" customWidth="1"/>
    <col min="4993" max="4993" width="27.83203125" style="983" customWidth="1"/>
    <col min="4994" max="4995" width="16" style="983" customWidth="1"/>
    <col min="4996" max="4996" width="28.1640625" style="983" customWidth="1"/>
    <col min="4997" max="4997" width="27.83203125" style="983" customWidth="1"/>
    <col min="4998" max="4999" width="16" style="983" customWidth="1"/>
    <col min="5000" max="5000" width="28.1640625" style="983" customWidth="1"/>
    <col min="5001" max="5001" width="27.83203125" style="983" customWidth="1"/>
    <col min="5002" max="5003" width="16" style="983" customWidth="1"/>
    <col min="5004" max="5004" width="28.1640625" style="983" customWidth="1"/>
    <col min="5005" max="5005" width="27.83203125" style="983" customWidth="1"/>
    <col min="5006" max="5007" width="16" style="983" customWidth="1"/>
    <col min="5008" max="5008" width="28.1640625" style="983" customWidth="1"/>
    <col min="5009" max="5009" width="27.83203125" style="983" customWidth="1"/>
    <col min="5010" max="5011" width="16.1640625" style="983" customWidth="1"/>
    <col min="5012" max="5012" width="29.33203125" style="983" customWidth="1"/>
    <col min="5013" max="5013" width="29" style="983" customWidth="1"/>
    <col min="5014" max="5015" width="16.1640625" style="983" customWidth="1"/>
    <col min="5016" max="5016" width="29.33203125" style="983" customWidth="1"/>
    <col min="5017" max="5017" width="29" style="983" customWidth="1"/>
    <col min="5018" max="5019" width="16" style="983" customWidth="1"/>
    <col min="5020" max="5020" width="28.1640625" style="983" customWidth="1"/>
    <col min="5021" max="5021" width="27.83203125" style="983" customWidth="1"/>
    <col min="5022" max="5023" width="16.1640625" style="983" customWidth="1"/>
    <col min="5024" max="5024" width="29.33203125" style="983" customWidth="1"/>
    <col min="5025" max="5025" width="29" style="983" customWidth="1"/>
    <col min="5026" max="5027" width="16" style="983" customWidth="1"/>
    <col min="5028" max="5028" width="28.1640625" style="983" customWidth="1"/>
    <col min="5029" max="5029" width="27.83203125" style="983" customWidth="1"/>
    <col min="5030" max="5031" width="16.1640625" style="983" customWidth="1"/>
    <col min="5032" max="5032" width="29.33203125" style="983" customWidth="1"/>
    <col min="5033" max="5033" width="29" style="983" customWidth="1"/>
    <col min="5034" max="5035" width="16.1640625" style="983" customWidth="1"/>
    <col min="5036" max="5036" width="29.33203125" style="983" customWidth="1"/>
    <col min="5037" max="5037" width="29" style="983" customWidth="1"/>
    <col min="5038" max="5039" width="16.1640625" style="983" customWidth="1"/>
    <col min="5040" max="5040" width="29.33203125" style="983" customWidth="1"/>
    <col min="5041" max="5041" width="29" style="983" customWidth="1"/>
    <col min="5042" max="5043" width="16.1640625" style="983" customWidth="1"/>
    <col min="5044" max="5044" width="29.33203125" style="983" customWidth="1"/>
    <col min="5045" max="5045" width="29" style="983" customWidth="1"/>
    <col min="5046" max="5047" width="16.1640625" style="983" customWidth="1"/>
    <col min="5048" max="5048" width="29.33203125" style="983" customWidth="1"/>
    <col min="5049" max="5049" width="29" style="983" customWidth="1"/>
    <col min="5050" max="5051" width="16.1640625" style="983" customWidth="1"/>
    <col min="5052" max="5052" width="29.33203125" style="983" customWidth="1"/>
    <col min="5053" max="5053" width="29" style="983" customWidth="1"/>
    <col min="5054" max="5055" width="16.1640625" style="983" customWidth="1"/>
    <col min="5056" max="5056" width="29.33203125" style="983" customWidth="1"/>
    <col min="5057" max="5057" width="29" style="983" customWidth="1"/>
    <col min="5058" max="5059" width="16.1640625" style="983" customWidth="1"/>
    <col min="5060" max="5060" width="29.33203125" style="983" customWidth="1"/>
    <col min="5061" max="5061" width="29" style="983" customWidth="1"/>
    <col min="5062" max="5063" width="16.1640625" style="983" customWidth="1"/>
    <col min="5064" max="5064" width="29.33203125" style="983" customWidth="1"/>
    <col min="5065" max="5065" width="29" style="983" customWidth="1"/>
    <col min="5066" max="5067" width="16" style="983" customWidth="1"/>
    <col min="5068" max="5068" width="28.1640625" style="983" customWidth="1"/>
    <col min="5069" max="5069" width="27.83203125" style="983" customWidth="1"/>
    <col min="5070" max="5071" width="16.1640625" style="983" customWidth="1"/>
    <col min="5072" max="5072" width="29.33203125" style="983" customWidth="1"/>
    <col min="5073" max="5073" width="29" style="983" customWidth="1"/>
    <col min="5074" max="5075" width="16.1640625" style="983" customWidth="1"/>
    <col min="5076" max="5076" width="29.33203125" style="983" customWidth="1"/>
    <col min="5077" max="5077" width="29" style="983" customWidth="1"/>
    <col min="5078" max="5079" width="16.1640625" style="983" customWidth="1"/>
    <col min="5080" max="5080" width="29.33203125" style="983" customWidth="1"/>
    <col min="5081" max="5081" width="29" style="983" customWidth="1"/>
    <col min="5082" max="5083" width="16.1640625" style="983" customWidth="1"/>
    <col min="5084" max="5084" width="29.33203125" style="983" customWidth="1"/>
    <col min="5085" max="5085" width="29" style="983" customWidth="1"/>
    <col min="5086" max="5087" width="16.1640625" style="983" customWidth="1"/>
    <col min="5088" max="5088" width="29.33203125" style="983" customWidth="1"/>
    <col min="5089" max="5089" width="29" style="983" customWidth="1"/>
    <col min="5090" max="5091" width="16.1640625" style="983" customWidth="1"/>
    <col min="5092" max="5092" width="29.33203125" style="983" customWidth="1"/>
    <col min="5093" max="5093" width="29" style="983" customWidth="1"/>
    <col min="5094" max="5095" width="16" style="983" customWidth="1"/>
    <col min="5096" max="5096" width="28.1640625" style="983" customWidth="1"/>
    <col min="5097" max="5097" width="27.83203125" style="983" customWidth="1"/>
    <col min="5098" max="5099" width="16.1640625" style="983" customWidth="1"/>
    <col min="5100" max="5100" width="29.33203125" style="983" customWidth="1"/>
    <col min="5101" max="5101" width="29" style="983" customWidth="1"/>
    <col min="5102" max="5103" width="16.1640625" style="983" customWidth="1"/>
    <col min="5104" max="5104" width="29.33203125" style="983" customWidth="1"/>
    <col min="5105" max="5105" width="29" style="983" customWidth="1"/>
    <col min="5106" max="5107" width="16.1640625" style="983" customWidth="1"/>
    <col min="5108" max="5108" width="29.33203125" style="983" customWidth="1"/>
    <col min="5109" max="5109" width="29" style="983" customWidth="1"/>
    <col min="5110" max="5111" width="16.1640625" style="983" customWidth="1"/>
    <col min="5112" max="5112" width="29.33203125" style="983" customWidth="1"/>
    <col min="5113" max="5113" width="29" style="983" customWidth="1"/>
    <col min="5114" max="5115" width="16.1640625" style="983" customWidth="1"/>
    <col min="5116" max="5116" width="30.6640625" style="983" customWidth="1"/>
    <col min="5117" max="5117" width="30.33203125" style="983" customWidth="1"/>
    <col min="5118" max="5119" width="16.1640625" style="983" customWidth="1"/>
    <col min="5120" max="5120" width="30.6640625" style="983" customWidth="1"/>
    <col min="5121" max="5121" width="30.33203125" style="983" customWidth="1"/>
    <col min="5122" max="5123" width="16" style="983" customWidth="1"/>
    <col min="5124" max="5124" width="30.6640625" style="983" customWidth="1"/>
    <col min="5125" max="5125" width="30.33203125" style="983" customWidth="1"/>
    <col min="5126" max="5127" width="16" style="983" customWidth="1"/>
    <col min="5128" max="5128" width="25.83203125" style="983" customWidth="1"/>
    <col min="5129" max="5129" width="25.5" style="983" customWidth="1"/>
    <col min="5130" max="5135" width="16" style="983" customWidth="1"/>
    <col min="5136" max="5136" width="23.83203125" style="983" customWidth="1"/>
    <col min="5137" max="5137" width="23.6640625" style="983" customWidth="1"/>
    <col min="5138" max="5139" width="16" style="983" customWidth="1"/>
    <col min="5140" max="5140" width="20.5" style="983" customWidth="1"/>
    <col min="5141" max="5141" width="20.1640625" style="983" customWidth="1"/>
    <col min="5142" max="5142" width="21.83203125" style="983" customWidth="1"/>
    <col min="5143" max="5143" width="21.6640625" style="983" customWidth="1"/>
    <col min="5144" max="5144" width="25.83203125" style="983" customWidth="1"/>
    <col min="5145" max="5145" width="25.5" style="983" customWidth="1"/>
    <col min="5146" max="5147" width="16" style="983" customWidth="1"/>
    <col min="5148" max="5148" width="25.83203125" style="983" customWidth="1"/>
    <col min="5149" max="5149" width="25.5" style="983" customWidth="1"/>
    <col min="5150" max="5150" width="24.5" style="983" customWidth="1"/>
    <col min="5151" max="5151" width="24.1640625" style="983" customWidth="1"/>
    <col min="5152" max="5153" width="16" style="983" customWidth="1"/>
    <col min="5154" max="5154" width="25.83203125" style="983" customWidth="1"/>
    <col min="5155" max="5155" width="25.5" style="983" customWidth="1"/>
    <col min="5156" max="5156" width="25.83203125" style="983" customWidth="1"/>
    <col min="5157" max="5157" width="25.5" style="983" customWidth="1"/>
    <col min="5158" max="5159" width="16" style="983" customWidth="1"/>
    <col min="5160" max="5160" width="25.83203125" style="983" customWidth="1"/>
    <col min="5161" max="5161" width="25.5" style="983" customWidth="1"/>
    <col min="5162" max="5162" width="25.83203125" style="983" customWidth="1"/>
    <col min="5163" max="5163" width="25.5" style="983" customWidth="1"/>
    <col min="5164" max="5165" width="16" style="983" customWidth="1"/>
    <col min="5166" max="5166" width="24.5" style="983" customWidth="1"/>
    <col min="5167" max="5167" width="24.1640625" style="983" customWidth="1"/>
    <col min="5168" max="5168" width="24.5" style="983" customWidth="1"/>
    <col min="5169" max="5169" width="24.1640625" style="983" customWidth="1"/>
    <col min="5170" max="5171" width="16" style="983" customWidth="1"/>
    <col min="5172" max="5172" width="25.83203125" style="983" customWidth="1"/>
    <col min="5173" max="5173" width="25.5" style="983" customWidth="1"/>
    <col min="5174" max="5174" width="25.83203125" style="983" customWidth="1"/>
    <col min="5175" max="5175" width="25.5" style="983" customWidth="1"/>
    <col min="5176" max="5177" width="16" style="983" customWidth="1"/>
    <col min="5178" max="5178" width="25.83203125" style="983" customWidth="1"/>
    <col min="5179" max="5179" width="25.5" style="983" customWidth="1"/>
    <col min="5180" max="5180" width="25.83203125" style="983" customWidth="1"/>
    <col min="5181" max="5181" width="25.5" style="983" customWidth="1"/>
    <col min="5182" max="5183" width="16" style="983" customWidth="1"/>
    <col min="5184" max="5184" width="22.6640625" style="983" customWidth="1"/>
    <col min="5185" max="5185" width="22.5" style="983" customWidth="1"/>
    <col min="5186" max="5186" width="22.6640625" style="983" customWidth="1"/>
    <col min="5187" max="5187" width="22.5" style="983" customWidth="1"/>
    <col min="5188" max="5189" width="16" style="983" customWidth="1"/>
    <col min="5190" max="5190" width="25.83203125" style="983" customWidth="1"/>
    <col min="5191" max="5191" width="25.5" style="983" customWidth="1"/>
    <col min="5192" max="5192" width="25.83203125" style="983" customWidth="1"/>
    <col min="5193" max="5193" width="25.5" style="983" customWidth="1"/>
    <col min="5194" max="5195" width="16" style="983" customWidth="1"/>
    <col min="5196" max="5196" width="25.83203125" style="983" customWidth="1"/>
    <col min="5197" max="5197" width="25.5" style="983" customWidth="1"/>
    <col min="5198" max="5198" width="25.83203125" style="983" customWidth="1"/>
    <col min="5199" max="5199" width="25.5" style="983" customWidth="1"/>
    <col min="5200" max="5201" width="16" style="983" customWidth="1"/>
    <col min="5202" max="5202" width="25.83203125" style="983" customWidth="1"/>
    <col min="5203" max="5203" width="25.5" style="983" customWidth="1"/>
    <col min="5204" max="5204" width="35.33203125" style="983" customWidth="1"/>
    <col min="5205" max="5205" width="35.1640625" style="983" customWidth="1"/>
    <col min="5206" max="5207" width="16" style="983" customWidth="1"/>
    <col min="5208" max="5208" width="25.83203125" style="983" customWidth="1"/>
    <col min="5209" max="5209" width="25.5" style="983" customWidth="1"/>
    <col min="5210" max="5210" width="25.83203125" style="983" customWidth="1"/>
    <col min="5211" max="5211" width="25.5" style="983" customWidth="1"/>
    <col min="5212" max="5213" width="16" style="983" customWidth="1"/>
    <col min="5214" max="5214" width="25.83203125" style="983" customWidth="1"/>
    <col min="5215" max="5215" width="25.5" style="983" customWidth="1"/>
    <col min="5216" max="5216" width="25.83203125" style="983" customWidth="1"/>
    <col min="5217" max="5217" width="25.5" style="983" customWidth="1"/>
    <col min="5218" max="5219" width="16" style="983" customWidth="1"/>
    <col min="5220" max="5220" width="25.83203125" style="983" customWidth="1"/>
    <col min="5221" max="5221" width="25.5" style="983" customWidth="1"/>
    <col min="5222" max="5222" width="25.83203125" style="983" customWidth="1"/>
    <col min="5223" max="5223" width="25.5" style="983" customWidth="1"/>
    <col min="5224" max="5225" width="16" style="983" customWidth="1"/>
    <col min="5226" max="5226" width="25.83203125" style="983" customWidth="1"/>
    <col min="5227" max="5227" width="25.5" style="983" customWidth="1"/>
    <col min="5228" max="5228" width="25.83203125" style="983" customWidth="1"/>
    <col min="5229" max="5229" width="25.5" style="983" customWidth="1"/>
    <col min="5230" max="5231" width="16" style="983" customWidth="1"/>
    <col min="5232" max="5232" width="25.83203125" style="983" customWidth="1"/>
    <col min="5233" max="5233" width="25.5" style="983" customWidth="1"/>
    <col min="5234" max="5234" width="24.5" style="983" customWidth="1"/>
    <col min="5235" max="5235" width="24.1640625" style="983" customWidth="1"/>
    <col min="5236" max="5237" width="16" style="983" customWidth="1"/>
    <col min="5238" max="5238" width="25.83203125" style="983" customWidth="1"/>
    <col min="5239" max="5239" width="25.5" style="983" customWidth="1"/>
    <col min="5240" max="5240" width="25.83203125" style="983" customWidth="1"/>
    <col min="5241" max="5241" width="25.5" style="983" customWidth="1"/>
    <col min="5242" max="5243" width="16" style="983" customWidth="1"/>
    <col min="5244" max="5244" width="25.83203125" style="983" customWidth="1"/>
    <col min="5245" max="5245" width="25.5" style="983" customWidth="1"/>
    <col min="5246" max="5246" width="25.83203125" style="983" customWidth="1"/>
    <col min="5247" max="5247" width="25.5" style="983" customWidth="1"/>
    <col min="5248" max="5249" width="16" style="983" customWidth="1"/>
    <col min="5250" max="5250" width="25.83203125" style="983" customWidth="1"/>
    <col min="5251" max="5251" width="25.5" style="983" customWidth="1"/>
    <col min="5252" max="5252" width="25.83203125" style="983" customWidth="1"/>
    <col min="5253" max="5253" width="25.5" style="983" customWidth="1"/>
    <col min="5254" max="5255" width="16" style="983" customWidth="1"/>
    <col min="5256" max="5256" width="24.5" style="983" customWidth="1"/>
    <col min="5257" max="5257" width="24.1640625" style="983" customWidth="1"/>
    <col min="5258" max="5258" width="25.83203125" style="983" customWidth="1"/>
    <col min="5259" max="5259" width="25.5" style="983" customWidth="1"/>
    <col min="5260" max="5261" width="16" style="983" customWidth="1"/>
    <col min="5262" max="5262" width="25.83203125" style="983" customWidth="1"/>
    <col min="5263" max="5263" width="25.5" style="983" customWidth="1"/>
    <col min="5264" max="5264" width="25.83203125" style="983" customWidth="1"/>
    <col min="5265" max="5265" width="25.5" style="983" customWidth="1"/>
    <col min="5266" max="5267" width="16" style="983" customWidth="1"/>
    <col min="5268" max="5268" width="25.83203125" style="983" customWidth="1"/>
    <col min="5269" max="5269" width="25.5" style="983" customWidth="1"/>
    <col min="5270" max="5270" width="25.83203125" style="983" customWidth="1"/>
    <col min="5271" max="5271" width="25.5" style="983" customWidth="1"/>
    <col min="5272" max="5273" width="16" style="983" customWidth="1"/>
    <col min="5274" max="5274" width="25.83203125" style="983" customWidth="1"/>
    <col min="5275" max="5275" width="25.5" style="983" customWidth="1"/>
    <col min="5276" max="5276" width="25.83203125" style="983" customWidth="1"/>
    <col min="5277" max="5277" width="25.5" style="983" customWidth="1"/>
    <col min="5278" max="5279" width="16" style="983" customWidth="1"/>
    <col min="5280" max="5280" width="25.83203125" style="983" customWidth="1"/>
    <col min="5281" max="5281" width="25.5" style="983" customWidth="1"/>
    <col min="5282" max="5282" width="25.83203125" style="983" customWidth="1"/>
    <col min="5283" max="5283" width="25.5" style="983" customWidth="1"/>
    <col min="5284" max="5285" width="16" style="983" customWidth="1"/>
    <col min="5286" max="5286" width="25.83203125" style="983" customWidth="1"/>
    <col min="5287" max="5287" width="25.5" style="983" customWidth="1"/>
    <col min="5288" max="5288" width="25.83203125" style="983" customWidth="1"/>
    <col min="5289" max="5289" width="25.5" style="983" customWidth="1"/>
    <col min="5290" max="5291" width="16" style="983" customWidth="1"/>
    <col min="5292" max="5292" width="25.83203125" style="983" customWidth="1"/>
    <col min="5293" max="5293" width="25.5" style="983" customWidth="1"/>
    <col min="5294" max="5294" width="25.83203125" style="983" customWidth="1"/>
    <col min="5295" max="5295" width="25.5" style="983" customWidth="1"/>
    <col min="5296" max="5297" width="16" style="983" customWidth="1"/>
    <col min="5298" max="5298" width="25.83203125" style="983" customWidth="1"/>
    <col min="5299" max="5299" width="25.5" style="983" customWidth="1"/>
    <col min="5300" max="5300" width="25.83203125" style="983" customWidth="1"/>
    <col min="5301" max="5301" width="25.5" style="983" customWidth="1"/>
    <col min="5302" max="5303" width="16" style="983" customWidth="1"/>
    <col min="5304" max="5304" width="25.83203125" style="983" customWidth="1"/>
    <col min="5305" max="5305" width="25.5" style="983" customWidth="1"/>
    <col min="5306" max="5306" width="25.83203125" style="983" customWidth="1"/>
    <col min="5307" max="5307" width="25.5" style="983" customWidth="1"/>
    <col min="5308" max="5309" width="16" style="983" customWidth="1"/>
    <col min="5310" max="5310" width="24.5" style="983" customWidth="1"/>
    <col min="5311" max="5311" width="24.1640625" style="983" customWidth="1"/>
    <col min="5312" max="5312" width="24.5" style="983" customWidth="1"/>
    <col min="5313" max="5313" width="24.1640625" style="983" customWidth="1"/>
    <col min="5314" max="5315" width="16" style="983" customWidth="1"/>
    <col min="5316" max="5316" width="25.83203125" style="983" customWidth="1"/>
    <col min="5317" max="5317" width="25.5" style="983" customWidth="1"/>
    <col min="5318" max="5318" width="25.83203125" style="983" customWidth="1"/>
    <col min="5319" max="5319" width="25.5" style="983" customWidth="1"/>
    <col min="5320" max="5321" width="16" style="983" customWidth="1"/>
    <col min="5322" max="5322" width="25.83203125" style="983" customWidth="1"/>
    <col min="5323" max="5323" width="25.5" style="983" customWidth="1"/>
    <col min="5324" max="5324" width="25.83203125" style="983" customWidth="1"/>
    <col min="5325" max="5325" width="25.5" style="983" customWidth="1"/>
    <col min="5326" max="5327" width="16" style="983" customWidth="1"/>
    <col min="5328" max="5328" width="25.83203125" style="983" customWidth="1"/>
    <col min="5329" max="5329" width="25.5" style="983" customWidth="1"/>
    <col min="5330" max="5330" width="25.83203125" style="983" customWidth="1"/>
    <col min="5331" max="5331" width="25.5" style="983" customWidth="1"/>
    <col min="5332" max="5333" width="16" style="983" customWidth="1"/>
    <col min="5334" max="5334" width="25.83203125" style="983" customWidth="1"/>
    <col min="5335" max="5335" width="25.5" style="983" customWidth="1"/>
    <col min="5336" max="5336" width="25.83203125" style="983" customWidth="1"/>
    <col min="5337" max="5337" width="25.5" style="983" customWidth="1"/>
    <col min="5338" max="5339" width="16" style="983" customWidth="1"/>
    <col min="5340" max="5340" width="25.83203125" style="983" customWidth="1"/>
    <col min="5341" max="5341" width="25.5" style="983" customWidth="1"/>
    <col min="5342" max="5342" width="25.83203125" style="983" customWidth="1"/>
    <col min="5343" max="5343" width="25.5" style="983" customWidth="1"/>
    <col min="5344" max="5345" width="16" style="983" customWidth="1"/>
    <col min="5346" max="5346" width="25.83203125" style="983" customWidth="1"/>
    <col min="5347" max="5347" width="25.5" style="983" customWidth="1"/>
    <col min="5348" max="5348" width="25.83203125" style="983" customWidth="1"/>
    <col min="5349" max="5349" width="25.5" style="983" customWidth="1"/>
    <col min="5350" max="5351" width="16" style="983" customWidth="1"/>
    <col min="5352" max="5352" width="25.83203125" style="983" customWidth="1"/>
    <col min="5353" max="5353" width="25.5" style="983" customWidth="1"/>
    <col min="5354" max="5354" width="25.83203125" style="983" customWidth="1"/>
    <col min="5355" max="5355" width="25.5" style="983" customWidth="1"/>
    <col min="5356" max="5357" width="16" style="983" customWidth="1"/>
    <col min="5358" max="5358" width="23.83203125" style="983" customWidth="1"/>
    <col min="5359" max="5359" width="23.6640625" style="983" customWidth="1"/>
    <col min="5360" max="5360" width="22.6640625" style="983" customWidth="1"/>
    <col min="5361" max="5361" width="22.5" style="983" customWidth="1"/>
    <col min="5362" max="5363" width="16" style="983" customWidth="1"/>
    <col min="5364" max="5364" width="25.83203125" style="983" customWidth="1"/>
    <col min="5365" max="5365" width="25.5" style="983" customWidth="1"/>
    <col min="5366" max="5366" width="25.83203125" style="983" customWidth="1"/>
    <col min="5367" max="5367" width="25.5" style="983" customWidth="1"/>
    <col min="5368" max="5369" width="16" style="983" customWidth="1"/>
    <col min="5370" max="5370" width="25.83203125" style="983" customWidth="1"/>
    <col min="5371" max="5371" width="25.5" style="983" customWidth="1"/>
    <col min="5372" max="5372" width="25.83203125" style="983" customWidth="1"/>
    <col min="5373" max="5373" width="25.5" style="983" customWidth="1"/>
    <col min="5374" max="5375" width="16" style="983" customWidth="1"/>
    <col min="5376" max="5376" width="24.5" style="983" customWidth="1"/>
    <col min="5377" max="5377" width="24.1640625" style="983" customWidth="1"/>
    <col min="5378" max="5378" width="25.83203125" style="983" customWidth="1"/>
    <col min="5379" max="5379" width="25.5" style="983" customWidth="1"/>
    <col min="5380" max="5381" width="16" style="983" customWidth="1"/>
    <col min="5382" max="5382" width="24.5" style="983" customWidth="1"/>
    <col min="5383" max="5383" width="24.1640625" style="983" customWidth="1"/>
    <col min="5384" max="5384" width="24.5" style="983" customWidth="1"/>
    <col min="5385" max="5385" width="24.1640625" style="983" customWidth="1"/>
    <col min="5386" max="5387" width="16" style="983" customWidth="1"/>
    <col min="5388" max="5388" width="25.83203125" style="983" customWidth="1"/>
    <col min="5389" max="5389" width="25.5" style="983" customWidth="1"/>
    <col min="5390" max="5390" width="25.83203125" style="983" customWidth="1"/>
    <col min="5391" max="5391" width="25.5" style="983" customWidth="1"/>
    <col min="5392" max="5393" width="16" style="983" customWidth="1"/>
    <col min="5394" max="5394" width="25.83203125" style="983" customWidth="1"/>
    <col min="5395" max="5395" width="25.5" style="983" customWidth="1"/>
    <col min="5396" max="5396" width="25.83203125" style="983" customWidth="1"/>
    <col min="5397" max="5397" width="25.5" style="983" customWidth="1"/>
    <col min="5398" max="5399" width="16" style="983" customWidth="1"/>
    <col min="5400" max="5400" width="24.5" style="983" customWidth="1"/>
    <col min="5401" max="5401" width="24.1640625" style="983" customWidth="1"/>
    <col min="5402" max="5402" width="24.5" style="983" customWidth="1"/>
    <col min="5403" max="5403" width="24.1640625" style="983" customWidth="1"/>
    <col min="5404" max="5405" width="16" style="983" customWidth="1"/>
    <col min="5406" max="5406" width="25.83203125" style="983" customWidth="1"/>
    <col min="5407" max="5407" width="25.5" style="983" customWidth="1"/>
    <col min="5408" max="5408" width="25.83203125" style="983" customWidth="1"/>
    <col min="5409" max="5409" width="25.5" style="983" customWidth="1"/>
    <col min="5410" max="5411" width="16" style="983" customWidth="1"/>
    <col min="5412" max="5412" width="25.83203125" style="983" customWidth="1"/>
    <col min="5413" max="5413" width="25.5" style="983" customWidth="1"/>
    <col min="5414" max="5414" width="25.83203125" style="983" customWidth="1"/>
    <col min="5415" max="5415" width="25.5" style="983" customWidth="1"/>
    <col min="5416" max="5417" width="16" style="983" customWidth="1"/>
    <col min="5418" max="5418" width="25.83203125" style="983" customWidth="1"/>
    <col min="5419" max="5419" width="25.5" style="983" customWidth="1"/>
    <col min="5420" max="5420" width="25.83203125" style="983" customWidth="1"/>
    <col min="5421" max="5421" width="25.5" style="983" customWidth="1"/>
    <col min="5422" max="5423" width="16" style="983" customWidth="1"/>
    <col min="5424" max="5424" width="25.83203125" style="983" customWidth="1"/>
    <col min="5425" max="5425" width="25.5" style="983" customWidth="1"/>
    <col min="5426" max="5426" width="25.83203125" style="983" customWidth="1"/>
    <col min="5427" max="5427" width="25.5" style="983" customWidth="1"/>
    <col min="5428" max="5429" width="16" style="983" customWidth="1"/>
    <col min="5430" max="5430" width="25.83203125" style="983" customWidth="1"/>
    <col min="5431" max="5431" width="25.5" style="983" customWidth="1"/>
    <col min="5432" max="5432" width="25.83203125" style="983" customWidth="1"/>
    <col min="5433" max="5433" width="25.5" style="983" customWidth="1"/>
    <col min="5434" max="5435" width="16" style="983" customWidth="1"/>
    <col min="5436" max="5436" width="25.83203125" style="983" customWidth="1"/>
    <col min="5437" max="5437" width="25.5" style="983" customWidth="1"/>
    <col min="5438" max="5438" width="25.83203125" style="983" customWidth="1"/>
    <col min="5439" max="5439" width="25.5" style="983" customWidth="1"/>
    <col min="5440" max="5441" width="16" style="983" customWidth="1"/>
    <col min="5442" max="5442" width="25.83203125" style="983" customWidth="1"/>
    <col min="5443" max="5443" width="25.5" style="983" customWidth="1"/>
    <col min="5444" max="5444" width="25.83203125" style="983" customWidth="1"/>
    <col min="5445" max="5445" width="25.5" style="983" customWidth="1"/>
    <col min="5446" max="5447" width="16" style="983" customWidth="1"/>
    <col min="5448" max="5448" width="25.83203125" style="983" customWidth="1"/>
    <col min="5449" max="5449" width="25.5" style="983" customWidth="1"/>
    <col min="5450" max="5450" width="25.83203125" style="983" customWidth="1"/>
    <col min="5451" max="5451" width="25.5" style="983" customWidth="1"/>
    <col min="5452" max="5453" width="16" style="983" customWidth="1"/>
    <col min="5454" max="5454" width="25.83203125" style="983" customWidth="1"/>
    <col min="5455" max="5455" width="25.5" style="983" customWidth="1"/>
    <col min="5456" max="5456" width="25.83203125" style="983" customWidth="1"/>
    <col min="5457" max="5457" width="25.5" style="983" customWidth="1"/>
    <col min="5458" max="5459" width="16" style="983" customWidth="1"/>
    <col min="5460" max="5460" width="24.5" style="983" customWidth="1"/>
    <col min="5461" max="5461" width="24.1640625" style="983" customWidth="1"/>
    <col min="5462" max="5462" width="24.5" style="983" customWidth="1"/>
    <col min="5463" max="5463" width="24.1640625" style="983" customWidth="1"/>
    <col min="5464" max="5465" width="16" style="983" customWidth="1"/>
    <col min="5466" max="5466" width="25.83203125" style="983" customWidth="1"/>
    <col min="5467" max="5467" width="25.5" style="983" customWidth="1"/>
    <col min="5468" max="5468" width="25.83203125" style="983" customWidth="1"/>
    <col min="5469" max="5469" width="25.5" style="983" customWidth="1"/>
    <col min="5470" max="5471" width="16" style="983" customWidth="1"/>
    <col min="5472" max="5472" width="25.83203125" style="983" customWidth="1"/>
    <col min="5473" max="5473" width="25.5" style="983" customWidth="1"/>
    <col min="5474" max="5474" width="25.83203125" style="983" customWidth="1"/>
    <col min="5475" max="5475" width="25.5" style="983" customWidth="1"/>
    <col min="5476" max="5477" width="16" style="983" customWidth="1"/>
    <col min="5478" max="5478" width="25.83203125" style="983" customWidth="1"/>
    <col min="5479" max="5479" width="25.5" style="983" customWidth="1"/>
    <col min="5480" max="5480" width="25.83203125" style="983" customWidth="1"/>
    <col min="5481" max="5481" width="25.5" style="983" customWidth="1"/>
    <col min="5482" max="5483" width="16" style="983" customWidth="1"/>
    <col min="5484" max="5484" width="25.83203125" style="983" customWidth="1"/>
    <col min="5485" max="5485" width="25.5" style="983" customWidth="1"/>
    <col min="5486" max="5486" width="25.83203125" style="983" customWidth="1"/>
    <col min="5487" max="5487" width="25.5" style="983" customWidth="1"/>
    <col min="5488" max="5489" width="16" style="983" customWidth="1"/>
    <col min="5490" max="5490" width="25.83203125" style="983" customWidth="1"/>
    <col min="5491" max="5491" width="25.5" style="983" customWidth="1"/>
    <col min="5492" max="5492" width="24.5" style="983" customWidth="1"/>
    <col min="5493" max="5493" width="24.1640625" style="983" customWidth="1"/>
    <col min="5494" max="5495" width="16" style="983" customWidth="1"/>
    <col min="5496" max="5496" width="25.83203125" style="983" customWidth="1"/>
    <col min="5497" max="5497" width="25.5" style="983" customWidth="1"/>
    <col min="5498" max="5498" width="25.83203125" style="983" customWidth="1"/>
    <col min="5499" max="5499" width="25.5" style="983" customWidth="1"/>
    <col min="5500" max="5501" width="16" style="983" customWidth="1"/>
    <col min="5502" max="5502" width="25.83203125" style="983" customWidth="1"/>
    <col min="5503" max="5503" width="25.5" style="983" customWidth="1"/>
    <col min="5504" max="5504" width="25.83203125" style="983" customWidth="1"/>
    <col min="5505" max="5505" width="25.5" style="983" customWidth="1"/>
    <col min="5506" max="5507" width="16" style="983" customWidth="1"/>
    <col min="5508" max="5508" width="25.83203125" style="983" customWidth="1"/>
    <col min="5509" max="5509" width="25.5" style="983" customWidth="1"/>
    <col min="5510" max="5510" width="25.83203125" style="983" customWidth="1"/>
    <col min="5511" max="5511" width="25.5" style="983" customWidth="1"/>
    <col min="5512" max="5513" width="16" style="983" customWidth="1"/>
    <col min="5514" max="5514" width="25.83203125" style="983" customWidth="1"/>
    <col min="5515" max="5515" width="25.5" style="983" customWidth="1"/>
    <col min="5516" max="5516" width="25.83203125" style="983" customWidth="1"/>
    <col min="5517" max="5517" width="25.5" style="983" customWidth="1"/>
    <col min="5518" max="5519" width="16" style="983" customWidth="1"/>
    <col min="5520" max="5520" width="25.83203125" style="983" customWidth="1"/>
    <col min="5521" max="5521" width="25.5" style="983" customWidth="1"/>
    <col min="5522" max="5522" width="25.83203125" style="983" customWidth="1"/>
    <col min="5523" max="5523" width="25.5" style="983" customWidth="1"/>
    <col min="5524" max="5525" width="16" style="983" customWidth="1"/>
    <col min="5526" max="5526" width="25.83203125" style="983" customWidth="1"/>
    <col min="5527" max="5527" width="25.5" style="983" customWidth="1"/>
    <col min="5528" max="5528" width="25.83203125" style="983" customWidth="1"/>
    <col min="5529" max="5529" width="25.5" style="983" customWidth="1"/>
    <col min="5530" max="5531" width="16" style="983" customWidth="1"/>
    <col min="5532" max="5532" width="25.83203125" style="983" customWidth="1"/>
    <col min="5533" max="5533" width="25.5" style="983" customWidth="1"/>
    <col min="5534" max="5534" width="25.83203125" style="983" customWidth="1"/>
    <col min="5535" max="5535" width="25.5" style="983" customWidth="1"/>
    <col min="5536" max="5537" width="16" style="983" customWidth="1"/>
    <col min="5538" max="5538" width="25.83203125" style="983" customWidth="1"/>
    <col min="5539" max="5539" width="25.5" style="983" customWidth="1"/>
    <col min="5540" max="5540" width="25.83203125" style="983" customWidth="1"/>
    <col min="5541" max="5541" width="25.5" style="983" customWidth="1"/>
    <col min="5542" max="5543" width="16" style="983" customWidth="1"/>
    <col min="5544" max="5544" width="25.83203125" style="983" customWidth="1"/>
    <col min="5545" max="5545" width="25.5" style="983" customWidth="1"/>
    <col min="5546" max="5546" width="25.83203125" style="983" customWidth="1"/>
    <col min="5547" max="5547" width="25.5" style="983" customWidth="1"/>
    <col min="5548" max="5549" width="16" style="983" customWidth="1"/>
    <col min="5550" max="5550" width="25.83203125" style="983" customWidth="1"/>
    <col min="5551" max="5551" width="25.5" style="983" customWidth="1"/>
    <col min="5552" max="5552" width="25.83203125" style="983" customWidth="1"/>
    <col min="5553" max="5553" width="25.5" style="983" customWidth="1"/>
    <col min="5554" max="5555" width="16" style="983" customWidth="1"/>
    <col min="5556" max="5556" width="25.83203125" style="983" customWidth="1"/>
    <col min="5557" max="5557" width="25.5" style="983" customWidth="1"/>
    <col min="5558" max="5558" width="25.83203125" style="983" customWidth="1"/>
    <col min="5559" max="5559" width="25.5" style="983" customWidth="1"/>
    <col min="5560" max="5561" width="16" style="983" customWidth="1"/>
    <col min="5562" max="5562" width="25.83203125" style="983" customWidth="1"/>
    <col min="5563" max="5563" width="25.5" style="983" customWidth="1"/>
    <col min="5564" max="5564" width="25.83203125" style="983" customWidth="1"/>
    <col min="5565" max="5565" width="25.5" style="983" customWidth="1"/>
    <col min="5566" max="5567" width="16" style="983" customWidth="1"/>
    <col min="5568" max="5568" width="25.83203125" style="983" customWidth="1"/>
    <col min="5569" max="5569" width="25.5" style="983" customWidth="1"/>
    <col min="5570" max="5570" width="25.83203125" style="983" customWidth="1"/>
    <col min="5571" max="5571" width="25.5" style="983" customWidth="1"/>
    <col min="5572" max="5573" width="16" style="983" customWidth="1"/>
    <col min="5574" max="5574" width="25.83203125" style="983" customWidth="1"/>
    <col min="5575" max="5575" width="25.5" style="983" customWidth="1"/>
    <col min="5576" max="5576" width="25.83203125" style="983" customWidth="1"/>
    <col min="5577" max="5577" width="25.5" style="983" customWidth="1"/>
    <col min="5578" max="5579" width="16" style="983" customWidth="1"/>
    <col min="5580" max="5580" width="25.83203125" style="983" customWidth="1"/>
    <col min="5581" max="5581" width="25.5" style="983" customWidth="1"/>
    <col min="5582" max="5582" width="25.83203125" style="983" customWidth="1"/>
    <col min="5583" max="5583" width="25.5" style="983" customWidth="1"/>
    <col min="5584" max="5585" width="16" style="983" customWidth="1"/>
    <col min="5586" max="5586" width="25.83203125" style="983" customWidth="1"/>
    <col min="5587" max="5587" width="25.5" style="983" customWidth="1"/>
    <col min="5588" max="5588" width="25.83203125" style="983" customWidth="1"/>
    <col min="5589" max="5589" width="25.5" style="983" customWidth="1"/>
    <col min="5590" max="5591" width="16" style="983" customWidth="1"/>
    <col min="5592" max="5592" width="25.83203125" style="983" customWidth="1"/>
    <col min="5593" max="5593" width="25.5" style="983" customWidth="1"/>
    <col min="5594" max="5594" width="25.83203125" style="983" customWidth="1"/>
    <col min="5595" max="5595" width="25.5" style="983" customWidth="1"/>
    <col min="5596" max="5597" width="16" style="983" customWidth="1"/>
    <col min="5598" max="5598" width="25.83203125" style="983" customWidth="1"/>
    <col min="5599" max="5599" width="25.5" style="983" customWidth="1"/>
    <col min="5600" max="5600" width="25.83203125" style="983" customWidth="1"/>
    <col min="5601" max="5601" width="25.5" style="983" customWidth="1"/>
    <col min="5602" max="5603" width="16" style="983" customWidth="1"/>
    <col min="5604" max="5604" width="25.83203125" style="983" customWidth="1"/>
    <col min="5605" max="5605" width="25.5" style="983" customWidth="1"/>
    <col min="5606" max="5606" width="25.83203125" style="983" customWidth="1"/>
    <col min="5607" max="5607" width="25.5" style="983" customWidth="1"/>
    <col min="5608" max="5609" width="16" style="983" customWidth="1"/>
    <col min="5610" max="5610" width="25.83203125" style="983" customWidth="1"/>
    <col min="5611" max="5611" width="25.5" style="983" customWidth="1"/>
    <col min="5612" max="5612" width="25.83203125" style="983" customWidth="1"/>
    <col min="5613" max="5613" width="25.5" style="983" customWidth="1"/>
    <col min="5614" max="5615" width="16" style="983" customWidth="1"/>
    <col min="5616" max="5616" width="25.83203125" style="983" customWidth="1"/>
    <col min="5617" max="5617" width="25.5" style="983" customWidth="1"/>
    <col min="5618" max="5618" width="25.83203125" style="983" customWidth="1"/>
    <col min="5619" max="5619" width="25.5" style="983" customWidth="1"/>
    <col min="5620" max="5621" width="16" style="983" customWidth="1"/>
    <col min="5622" max="5622" width="25.83203125" style="983" customWidth="1"/>
    <col min="5623" max="5623" width="25.5" style="983" customWidth="1"/>
    <col min="5624" max="5624" width="22.6640625" style="983" customWidth="1"/>
    <col min="5625" max="5625" width="22.5" style="983" customWidth="1"/>
    <col min="5626" max="5627" width="16" style="983" customWidth="1"/>
    <col min="5628" max="5628" width="25.83203125" style="983" customWidth="1"/>
    <col min="5629" max="5629" width="25.5" style="983" customWidth="1"/>
    <col min="5630" max="5630" width="25.83203125" style="983" customWidth="1"/>
    <col min="5631" max="5631" width="25.5" style="983" customWidth="1"/>
    <col min="5632" max="5633" width="16" style="983" customWidth="1"/>
    <col min="5634" max="5634" width="25.83203125" style="983" customWidth="1"/>
    <col min="5635" max="5635" width="25.5" style="983" customWidth="1"/>
    <col min="5636" max="5636" width="25.83203125" style="983" customWidth="1"/>
    <col min="5637" max="5637" width="25.5" style="983" customWidth="1"/>
    <col min="5638" max="5639" width="16" style="983" customWidth="1"/>
    <col min="5640" max="5640" width="25.83203125" style="983" customWidth="1"/>
    <col min="5641" max="5641" width="25.5" style="983" customWidth="1"/>
    <col min="5642" max="5642" width="25.83203125" style="983" customWidth="1"/>
    <col min="5643" max="5643" width="25.5" style="983" customWidth="1"/>
    <col min="5644" max="5645" width="16" style="983" customWidth="1"/>
    <col min="5646" max="5646" width="25.83203125" style="983" customWidth="1"/>
    <col min="5647" max="5647" width="25.5" style="983" customWidth="1"/>
    <col min="5648" max="5648" width="25.83203125" style="983" customWidth="1"/>
    <col min="5649" max="5649" width="25.5" style="983" customWidth="1"/>
    <col min="5650" max="5651" width="16" style="983" customWidth="1"/>
    <col min="5652" max="5652" width="22.6640625" style="983" customWidth="1"/>
    <col min="5653" max="5653" width="22.5" style="983" customWidth="1"/>
    <col min="5654" max="5654" width="22.6640625" style="983" customWidth="1"/>
    <col min="5655" max="5655" width="22.5" style="983" customWidth="1"/>
    <col min="5656" max="5657" width="16" style="983" customWidth="1"/>
    <col min="5658" max="5658" width="25.83203125" style="983" customWidth="1"/>
    <col min="5659" max="5659" width="25.5" style="983" customWidth="1"/>
    <col min="5660" max="5660" width="25.83203125" style="983" customWidth="1"/>
    <col min="5661" max="5661" width="25.5" style="983" customWidth="1"/>
    <col min="5662" max="5663" width="16" style="983" customWidth="1"/>
    <col min="5664" max="5664" width="25.83203125" style="983" customWidth="1"/>
    <col min="5665" max="5665" width="25.5" style="983" customWidth="1"/>
    <col min="5666" max="5666" width="25.83203125" style="983" customWidth="1"/>
    <col min="5667" max="5667" width="25.5" style="983" customWidth="1"/>
    <col min="5668" max="5669" width="16" style="983" customWidth="1"/>
    <col min="5670" max="5670" width="23.83203125" style="983" customWidth="1"/>
    <col min="5671" max="5671" width="23.6640625" style="983" customWidth="1"/>
    <col min="5672" max="5672" width="22.6640625" style="983" customWidth="1"/>
    <col min="5673" max="5673" width="22.5" style="983" customWidth="1"/>
    <col min="5674" max="5675" width="16" style="983" customWidth="1"/>
    <col min="5676" max="5676" width="25.83203125" style="983" customWidth="1"/>
    <col min="5677" max="5677" width="25.5" style="983" customWidth="1"/>
    <col min="5678" max="5678" width="25.83203125" style="983" customWidth="1"/>
    <col min="5679" max="5679" width="25.5" style="983" customWidth="1"/>
    <col min="5680" max="5681" width="16" style="983" customWidth="1"/>
    <col min="5682" max="5682" width="25.83203125" style="983" customWidth="1"/>
    <col min="5683" max="5683" width="25.5" style="983" customWidth="1"/>
    <col min="5684" max="5684" width="25.83203125" style="983" customWidth="1"/>
    <col min="5685" max="5685" width="25.5" style="983" customWidth="1"/>
    <col min="5686" max="5687" width="16" style="983" customWidth="1"/>
    <col min="5688" max="5688" width="25.83203125" style="983" customWidth="1"/>
    <col min="5689" max="5689" width="25.5" style="983" customWidth="1"/>
    <col min="5690" max="5690" width="25.83203125" style="983" customWidth="1"/>
    <col min="5691" max="5691" width="25.5" style="983" customWidth="1"/>
    <col min="5692" max="5693" width="16" style="983" customWidth="1"/>
    <col min="5694" max="5694" width="25.83203125" style="983" customWidth="1"/>
    <col min="5695" max="5695" width="25.5" style="983" customWidth="1"/>
    <col min="5696" max="5696" width="25.83203125" style="983" customWidth="1"/>
    <col min="5697" max="5697" width="25.5" style="983" customWidth="1"/>
    <col min="5698" max="5699" width="16" style="983" customWidth="1"/>
    <col min="5700" max="5700" width="25.83203125" style="983" customWidth="1"/>
    <col min="5701" max="5701" width="25.5" style="983" customWidth="1"/>
    <col min="5702" max="5702" width="25.83203125" style="983" customWidth="1"/>
    <col min="5703" max="5703" width="25.5" style="983" customWidth="1"/>
    <col min="5704" max="5705" width="16" style="983" customWidth="1"/>
    <col min="5706" max="5706" width="25.83203125" style="983" customWidth="1"/>
    <col min="5707" max="5707" width="25.5" style="983" customWidth="1"/>
    <col min="5708" max="5708" width="25.83203125" style="983" customWidth="1"/>
    <col min="5709" max="5709" width="25.5" style="983" customWidth="1"/>
    <col min="5710" max="5711" width="16" style="983" customWidth="1"/>
    <col min="5712" max="5712" width="25.83203125" style="983" customWidth="1"/>
    <col min="5713" max="5713" width="25.5" style="983" customWidth="1"/>
    <col min="5714" max="5714" width="25.83203125" style="983" customWidth="1"/>
    <col min="5715" max="5715" width="25.5" style="983" customWidth="1"/>
    <col min="5716" max="5717" width="16" style="983" customWidth="1"/>
    <col min="5718" max="5718" width="25.83203125" style="983" customWidth="1"/>
    <col min="5719" max="5719" width="25.5" style="983" customWidth="1"/>
    <col min="5720" max="5720" width="25.83203125" style="983" customWidth="1"/>
    <col min="5721" max="5721" width="25.5" style="983" customWidth="1"/>
    <col min="5722" max="5723" width="16" style="983" customWidth="1"/>
    <col min="5724" max="5724" width="25.83203125" style="983" customWidth="1"/>
    <col min="5725" max="5725" width="25.5" style="983" customWidth="1"/>
    <col min="5726" max="5726" width="25.83203125" style="983" customWidth="1"/>
    <col min="5727" max="5727" width="25.5" style="983" customWidth="1"/>
    <col min="5728" max="5729" width="16" style="983" customWidth="1"/>
    <col min="5730" max="5730" width="25.83203125" style="983" customWidth="1"/>
    <col min="5731" max="5731" width="25.5" style="983" customWidth="1"/>
    <col min="5732" max="5732" width="25.83203125" style="983" customWidth="1"/>
    <col min="5733" max="5733" width="25.5" style="983" customWidth="1"/>
    <col min="5734" max="5735" width="16" style="983" customWidth="1"/>
    <col min="5736" max="5736" width="25.83203125" style="983" customWidth="1"/>
    <col min="5737" max="5737" width="25.5" style="983" customWidth="1"/>
    <col min="5738" max="5738" width="25.83203125" style="983" customWidth="1"/>
    <col min="5739" max="5739" width="25.5" style="983" customWidth="1"/>
    <col min="5740" max="5741" width="16" style="983" customWidth="1"/>
    <col min="5742" max="5742" width="24.5" style="983" customWidth="1"/>
    <col min="5743" max="5743" width="24.1640625" style="983" customWidth="1"/>
    <col min="5744" max="5744" width="25.83203125" style="983" customWidth="1"/>
    <col min="5745" max="5745" width="25.5" style="983" customWidth="1"/>
    <col min="5746" max="5747" width="16" style="983" customWidth="1"/>
    <col min="5748" max="5748" width="27" style="983" customWidth="1"/>
    <col min="5749" max="5749" width="26.6640625" style="983" customWidth="1"/>
    <col min="5750" max="5750" width="25.83203125" style="983" customWidth="1"/>
    <col min="5751" max="5751" width="25.5" style="983" customWidth="1"/>
    <col min="5752" max="5753" width="16" style="983" customWidth="1"/>
    <col min="5754" max="5754" width="25.83203125" style="983" customWidth="1"/>
    <col min="5755" max="5755" width="25.5" style="983" customWidth="1"/>
    <col min="5756" max="5756" width="25.83203125" style="983" customWidth="1"/>
    <col min="5757" max="5757" width="25.5" style="983" customWidth="1"/>
    <col min="5758" max="5759" width="16" style="983" customWidth="1"/>
    <col min="5760" max="5760" width="25.83203125" style="983" customWidth="1"/>
    <col min="5761" max="5761" width="25.5" style="983" customWidth="1"/>
    <col min="5762" max="5762" width="24.5" style="983" customWidth="1"/>
    <col min="5763" max="5763" width="24.1640625" style="983" customWidth="1"/>
    <col min="5764" max="5765" width="16" style="983" customWidth="1"/>
    <col min="5766" max="5766" width="25.83203125" style="983" customWidth="1"/>
    <col min="5767" max="5767" width="25.5" style="983" customWidth="1"/>
    <col min="5768" max="5768" width="25.83203125" style="983" customWidth="1"/>
    <col min="5769" max="5769" width="25.5" style="983" customWidth="1"/>
    <col min="5770" max="5771" width="16" style="983" customWidth="1"/>
    <col min="5772" max="5772" width="25.83203125" style="983" customWidth="1"/>
    <col min="5773" max="5773" width="25.5" style="983" customWidth="1"/>
    <col min="5774" max="5774" width="25.83203125" style="983" customWidth="1"/>
    <col min="5775" max="5775" width="25.5" style="983" customWidth="1"/>
    <col min="5776" max="5777" width="16" style="983" customWidth="1"/>
    <col min="5778" max="5778" width="25.83203125" style="983" customWidth="1"/>
    <col min="5779" max="5779" width="25.5" style="983" customWidth="1"/>
    <col min="5780" max="5780" width="25.83203125" style="983" customWidth="1"/>
    <col min="5781" max="5781" width="25.5" style="983" customWidth="1"/>
    <col min="5782" max="5783" width="16" style="983" customWidth="1"/>
    <col min="5784" max="5784" width="27" style="983" customWidth="1"/>
    <col min="5785" max="5785" width="26.6640625" style="983" customWidth="1"/>
    <col min="5786" max="5786" width="25.83203125" style="983" customWidth="1"/>
    <col min="5787" max="5787" width="25.5" style="983" customWidth="1"/>
    <col min="5788" max="5789" width="16" style="983" customWidth="1"/>
    <col min="5790" max="5790" width="27" style="983" customWidth="1"/>
    <col min="5791" max="5791" width="26.6640625" style="983" customWidth="1"/>
    <col min="5792" max="5792" width="27" style="983" customWidth="1"/>
    <col min="5793" max="5793" width="26.6640625" style="983" customWidth="1"/>
    <col min="5794" max="5795" width="16" style="983" customWidth="1"/>
    <col min="5796" max="5796" width="27" style="983" customWidth="1"/>
    <col min="5797" max="5797" width="26.6640625" style="983" customWidth="1"/>
    <col min="5798" max="5798" width="27" style="983" customWidth="1"/>
    <col min="5799" max="5799" width="26.6640625" style="983" customWidth="1"/>
    <col min="5800" max="5801" width="16" style="983" customWidth="1"/>
    <col min="5802" max="5802" width="27" style="983" customWidth="1"/>
    <col min="5803" max="5803" width="26.6640625" style="983" customWidth="1"/>
    <col min="5804" max="5804" width="27" style="983" customWidth="1"/>
    <col min="5805" max="5805" width="26.6640625" style="983" customWidth="1"/>
    <col min="5806" max="5807" width="16" style="983" customWidth="1"/>
    <col min="5808" max="5808" width="27" style="983" customWidth="1"/>
    <col min="5809" max="5809" width="26.6640625" style="983" customWidth="1"/>
    <col min="5810" max="5810" width="27" style="983" customWidth="1"/>
    <col min="5811" max="5811" width="26.6640625" style="983" customWidth="1"/>
    <col min="5812" max="5813" width="16" style="983" customWidth="1"/>
    <col min="5814" max="5814" width="23.83203125" style="983" customWidth="1"/>
    <col min="5815" max="5815" width="23.6640625" style="983" customWidth="1"/>
    <col min="5816" max="5816" width="23.83203125" style="983" customWidth="1"/>
    <col min="5817" max="5817" width="23.6640625" style="983" customWidth="1"/>
    <col min="5818" max="5819" width="16" style="983" customWidth="1"/>
    <col min="5820" max="5820" width="27" style="983" customWidth="1"/>
    <col min="5821" max="5821" width="26.6640625" style="983" customWidth="1"/>
    <col min="5822" max="5822" width="27" style="983" customWidth="1"/>
    <col min="5823" max="5823" width="26.6640625" style="983" customWidth="1"/>
    <col min="5824" max="5825" width="16" style="983" customWidth="1"/>
    <col min="5826" max="5826" width="27" style="983" customWidth="1"/>
    <col min="5827" max="5827" width="26.6640625" style="983" customWidth="1"/>
    <col min="5828" max="5828" width="27" style="983" customWidth="1"/>
    <col min="5829" max="5829" width="26.6640625" style="983" customWidth="1"/>
    <col min="5830" max="5831" width="16" style="983" customWidth="1"/>
    <col min="5832" max="5832" width="27" style="983" customWidth="1"/>
    <col min="5833" max="5833" width="26.6640625" style="983" customWidth="1"/>
    <col min="5834" max="5834" width="27" style="983" customWidth="1"/>
    <col min="5835" max="5835" width="26.6640625" style="983" customWidth="1"/>
    <col min="5836" max="5837" width="16" style="983" customWidth="1"/>
    <col min="5838" max="5838" width="27" style="983" customWidth="1"/>
    <col min="5839" max="5839" width="26.6640625" style="983" customWidth="1"/>
    <col min="5840" max="5840" width="25.83203125" style="983" customWidth="1"/>
    <col min="5841" max="5841" width="25.5" style="983" customWidth="1"/>
    <col min="5842" max="5843" width="16" style="983" customWidth="1"/>
    <col min="5844" max="5844" width="27" style="983" customWidth="1"/>
    <col min="5845" max="5845" width="26.6640625" style="983" customWidth="1"/>
    <col min="5846" max="5846" width="27" style="983" customWidth="1"/>
    <col min="5847" max="5847" width="26.6640625" style="983" customWidth="1"/>
    <col min="5848" max="5849" width="16" style="983" customWidth="1"/>
    <col min="5850" max="5850" width="27" style="983" customWidth="1"/>
    <col min="5851" max="5851" width="26.6640625" style="983" customWidth="1"/>
    <col min="5852" max="5852" width="27" style="983" customWidth="1"/>
    <col min="5853" max="5853" width="26.6640625" style="983" customWidth="1"/>
    <col min="5854" max="5855" width="16" style="983" customWidth="1"/>
    <col min="5856" max="5856" width="27" style="983" customWidth="1"/>
    <col min="5857" max="5857" width="26.6640625" style="983" customWidth="1"/>
    <col min="5858" max="5858" width="27" style="983" customWidth="1"/>
    <col min="5859" max="5859" width="26.6640625" style="983" customWidth="1"/>
    <col min="5860" max="5861" width="16" style="983" customWidth="1"/>
    <col min="5862" max="5862" width="27" style="983" customWidth="1"/>
    <col min="5863" max="5863" width="26.6640625" style="983" customWidth="1"/>
    <col min="5864" max="5864" width="27" style="983" customWidth="1"/>
    <col min="5865" max="5865" width="26.6640625" style="983" customWidth="1"/>
    <col min="5866" max="5867" width="16" style="983" customWidth="1"/>
    <col min="5868" max="5868" width="27" style="983" customWidth="1"/>
    <col min="5869" max="5869" width="26.6640625" style="983" customWidth="1"/>
    <col min="5870" max="5870" width="27" style="983" customWidth="1"/>
    <col min="5871" max="5871" width="26.6640625" style="983" customWidth="1"/>
    <col min="5872" max="5873" width="16" style="983" customWidth="1"/>
    <col min="5874" max="5874" width="27" style="983" customWidth="1"/>
    <col min="5875" max="5875" width="26.6640625" style="983" customWidth="1"/>
    <col min="5876" max="5876" width="27" style="983" customWidth="1"/>
    <col min="5877" max="5877" width="26.6640625" style="983" customWidth="1"/>
    <col min="5878" max="5879" width="16" style="983" customWidth="1"/>
    <col min="5880" max="5880" width="27" style="983" customWidth="1"/>
    <col min="5881" max="5881" width="26.6640625" style="983" customWidth="1"/>
    <col min="5882" max="5882" width="27" style="983" customWidth="1"/>
    <col min="5883" max="5883" width="26.6640625" style="983" customWidth="1"/>
    <col min="5884" max="5885" width="16" style="983" customWidth="1"/>
    <col min="5886" max="5886" width="27" style="983" customWidth="1"/>
    <col min="5887" max="5887" width="26.6640625" style="983" customWidth="1"/>
    <col min="5888" max="5888" width="27" style="983" customWidth="1"/>
    <col min="5889" max="5889" width="26.6640625" style="983" customWidth="1"/>
    <col min="5890" max="5891" width="16" style="983" customWidth="1"/>
    <col min="5892" max="5892" width="27" style="983" customWidth="1"/>
    <col min="5893" max="5893" width="26.6640625" style="983" customWidth="1"/>
    <col min="5894" max="5894" width="27" style="983" customWidth="1"/>
    <col min="5895" max="5895" width="26.6640625" style="983" customWidth="1"/>
    <col min="5896" max="5897" width="16" style="983" customWidth="1"/>
    <col min="5898" max="5898" width="27" style="983" customWidth="1"/>
    <col min="5899" max="5899" width="26.6640625" style="983" customWidth="1"/>
    <col min="5900" max="5900" width="27" style="983" customWidth="1"/>
    <col min="5901" max="5901" width="26.6640625" style="983" customWidth="1"/>
    <col min="5902" max="5903" width="16" style="983" customWidth="1"/>
    <col min="5904" max="5904" width="27" style="983" customWidth="1"/>
    <col min="5905" max="5905" width="26.6640625" style="983" customWidth="1"/>
    <col min="5906" max="5906" width="27" style="983" customWidth="1"/>
    <col min="5907" max="5907" width="26.6640625" style="983" customWidth="1"/>
    <col min="5908" max="5909" width="16" style="983" customWidth="1"/>
    <col min="5910" max="5910" width="27" style="983" customWidth="1"/>
    <col min="5911" max="5911" width="26.6640625" style="983" customWidth="1"/>
    <col min="5912" max="5912" width="27" style="983" customWidth="1"/>
    <col min="5913" max="5913" width="26.6640625" style="983" customWidth="1"/>
    <col min="5914" max="5915" width="16" style="983" customWidth="1"/>
    <col min="5916" max="5916" width="25.83203125" style="983" customWidth="1"/>
    <col min="5917" max="5917" width="25.5" style="983" customWidth="1"/>
    <col min="5918" max="5918" width="25.83203125" style="983" customWidth="1"/>
    <col min="5919" max="5919" width="25.5" style="983" customWidth="1"/>
    <col min="5920" max="5921" width="16" style="983" customWidth="1"/>
    <col min="5922" max="5922" width="27" style="983" customWidth="1"/>
    <col min="5923" max="5923" width="26.6640625" style="983" customWidth="1"/>
    <col min="5924" max="5924" width="27" style="983" customWidth="1"/>
    <col min="5925" max="5925" width="26.6640625" style="983" customWidth="1"/>
    <col min="5926" max="5927" width="16" style="983" customWidth="1"/>
    <col min="5928" max="5928" width="27" style="983" customWidth="1"/>
    <col min="5929" max="5929" width="26.6640625" style="983" customWidth="1"/>
    <col min="5930" max="5930" width="27" style="983" customWidth="1"/>
    <col min="5931" max="5931" width="26.6640625" style="983" customWidth="1"/>
    <col min="5932" max="5933" width="16" style="983" customWidth="1"/>
    <col min="5934" max="5934" width="27" style="983" customWidth="1"/>
    <col min="5935" max="5935" width="26.6640625" style="983" customWidth="1"/>
    <col min="5936" max="5936" width="27" style="983" customWidth="1"/>
    <col min="5937" max="5937" width="26.6640625" style="983" customWidth="1"/>
    <col min="5938" max="5939" width="16" style="983" customWidth="1"/>
    <col min="5940" max="5940" width="27" style="983" customWidth="1"/>
    <col min="5941" max="5941" width="26.6640625" style="983" customWidth="1"/>
    <col min="5942" max="5942" width="27" style="983" customWidth="1"/>
    <col min="5943" max="5943" width="26.6640625" style="983" customWidth="1"/>
    <col min="5944" max="5945" width="16" style="983" customWidth="1"/>
    <col min="5946" max="5946" width="27" style="983" customWidth="1"/>
    <col min="5947" max="5947" width="26.6640625" style="983" customWidth="1"/>
    <col min="5948" max="5948" width="27" style="983" customWidth="1"/>
    <col min="5949" max="5949" width="26.6640625" style="983" customWidth="1"/>
    <col min="5950" max="5951" width="16" style="983" customWidth="1"/>
    <col min="5952" max="5952" width="27" style="983" customWidth="1"/>
    <col min="5953" max="5953" width="26.6640625" style="983" customWidth="1"/>
    <col min="5954" max="5954" width="27" style="983" customWidth="1"/>
    <col min="5955" max="5955" width="26.6640625" style="983" customWidth="1"/>
    <col min="5956" max="5957" width="16" style="983" customWidth="1"/>
    <col min="5958" max="5958" width="27" style="983" customWidth="1"/>
    <col min="5959" max="5959" width="26.6640625" style="983" customWidth="1"/>
    <col min="5960" max="5960" width="27" style="983" customWidth="1"/>
    <col min="5961" max="5961" width="26.6640625" style="983" customWidth="1"/>
    <col min="5962" max="5963" width="16" style="983" customWidth="1"/>
    <col min="5964" max="5964" width="27" style="983" customWidth="1"/>
    <col min="5965" max="5965" width="26.6640625" style="983" customWidth="1"/>
    <col min="5966" max="5966" width="27" style="983" customWidth="1"/>
    <col min="5967" max="5967" width="26.6640625" style="983" customWidth="1"/>
    <col min="5968" max="5969" width="16" style="983" customWidth="1"/>
    <col min="5970" max="5970" width="27" style="983" customWidth="1"/>
    <col min="5971" max="5971" width="26.6640625" style="983" customWidth="1"/>
    <col min="5972" max="5972" width="27" style="983" customWidth="1"/>
    <col min="5973" max="5973" width="26.6640625" style="983" customWidth="1"/>
    <col min="5974" max="5975" width="16" style="983" customWidth="1"/>
    <col min="5976" max="5976" width="27" style="983" customWidth="1"/>
    <col min="5977" max="5977" width="26.6640625" style="983" customWidth="1"/>
    <col min="5978" max="5978" width="27" style="983" customWidth="1"/>
    <col min="5979" max="5979" width="26.6640625" style="983" customWidth="1"/>
    <col min="5980" max="5981" width="16" style="983" customWidth="1"/>
    <col min="5982" max="5982" width="27" style="983" customWidth="1"/>
    <col min="5983" max="5983" width="26.6640625" style="983" customWidth="1"/>
    <col min="5984" max="5984" width="27" style="983" customWidth="1"/>
    <col min="5985" max="5985" width="26.6640625" style="983" customWidth="1"/>
    <col min="5986" max="5987" width="16" style="983" customWidth="1"/>
    <col min="5988" max="5988" width="27" style="983" customWidth="1"/>
    <col min="5989" max="5989" width="26.6640625" style="983" customWidth="1"/>
    <col min="5990" max="5990" width="27" style="983" customWidth="1"/>
    <col min="5991" max="5991" width="26.6640625" style="983" customWidth="1"/>
    <col min="5992" max="5993" width="16" style="983" customWidth="1"/>
    <col min="5994" max="5994" width="27" style="983" customWidth="1"/>
    <col min="5995" max="5995" width="26.6640625" style="983" customWidth="1"/>
    <col min="5996" max="5996" width="27" style="983" customWidth="1"/>
    <col min="5997" max="5997" width="26.6640625" style="983" customWidth="1"/>
    <col min="5998" max="5999" width="16" style="983" customWidth="1"/>
    <col min="6000" max="6000" width="27" style="983" customWidth="1"/>
    <col min="6001" max="6001" width="26.6640625" style="983" customWidth="1"/>
    <col min="6002" max="6002" width="27" style="983" customWidth="1"/>
    <col min="6003" max="6003" width="26.6640625" style="983" customWidth="1"/>
    <col min="6004" max="6005" width="16" style="983" customWidth="1"/>
    <col min="6006" max="6006" width="27" style="983" customWidth="1"/>
    <col min="6007" max="6007" width="26.6640625" style="983" customWidth="1"/>
    <col min="6008" max="6008" width="27" style="983" customWidth="1"/>
    <col min="6009" max="6009" width="26.6640625" style="983" customWidth="1"/>
    <col min="6010" max="6011" width="16" style="983" customWidth="1"/>
    <col min="6012" max="6012" width="27" style="983" customWidth="1"/>
    <col min="6013" max="6013" width="26.6640625" style="983" customWidth="1"/>
    <col min="6014" max="6014" width="27" style="983" customWidth="1"/>
    <col min="6015" max="6015" width="26.6640625" style="983" customWidth="1"/>
    <col min="6016" max="6017" width="16" style="983" customWidth="1"/>
    <col min="6018" max="6018" width="27" style="983" customWidth="1"/>
    <col min="6019" max="6019" width="26.6640625" style="983" customWidth="1"/>
    <col min="6020" max="6020" width="27" style="983" customWidth="1"/>
    <col min="6021" max="6021" width="26.6640625" style="983" customWidth="1"/>
    <col min="6022" max="6023" width="16" style="983" customWidth="1"/>
    <col min="6024" max="6024" width="27" style="983" customWidth="1"/>
    <col min="6025" max="6025" width="26.6640625" style="983" customWidth="1"/>
    <col min="6026" max="6026" width="27" style="983" customWidth="1"/>
    <col min="6027" max="6027" width="26.6640625" style="983" customWidth="1"/>
    <col min="6028" max="6029" width="16" style="983" customWidth="1"/>
    <col min="6030" max="6030" width="27" style="983" customWidth="1"/>
    <col min="6031" max="6031" width="26.6640625" style="983" customWidth="1"/>
    <col min="6032" max="6032" width="25.83203125" style="983" customWidth="1"/>
    <col min="6033" max="6033" width="25.5" style="983" customWidth="1"/>
    <col min="6034" max="6035" width="16" style="983" customWidth="1"/>
    <col min="6036" max="6036" width="27" style="983" customWidth="1"/>
    <col min="6037" max="6037" width="26.6640625" style="983" customWidth="1"/>
    <col min="6038" max="6038" width="27" style="983" customWidth="1"/>
    <col min="6039" max="6039" width="26.6640625" style="983" customWidth="1"/>
    <col min="6040" max="6041" width="16" style="983" customWidth="1"/>
    <col min="6042" max="6042" width="25.83203125" style="983" customWidth="1"/>
    <col min="6043" max="6043" width="25.5" style="983" customWidth="1"/>
    <col min="6044" max="6044" width="25.83203125" style="983" customWidth="1"/>
    <col min="6045" max="6045" width="25.5" style="983" customWidth="1"/>
    <col min="6046" max="6047" width="16" style="983" customWidth="1"/>
    <col min="6048" max="6048" width="27" style="983" customWidth="1"/>
    <col min="6049" max="6049" width="26.6640625" style="983" customWidth="1"/>
    <col min="6050" max="6050" width="27" style="983" customWidth="1"/>
    <col min="6051" max="6051" width="26.6640625" style="983" customWidth="1"/>
    <col min="6052" max="6053" width="16" style="983" customWidth="1"/>
    <col min="6054" max="6054" width="27" style="983" customWidth="1"/>
    <col min="6055" max="6055" width="26.6640625" style="983" customWidth="1"/>
    <col min="6056" max="6056" width="27" style="983" customWidth="1"/>
    <col min="6057" max="6057" width="26.6640625" style="983" customWidth="1"/>
    <col min="6058" max="6059" width="16" style="983" customWidth="1"/>
    <col min="6060" max="6060" width="23.83203125" style="983" customWidth="1"/>
    <col min="6061" max="6061" width="23.6640625" style="983" customWidth="1"/>
    <col min="6062" max="6062" width="23.83203125" style="983" customWidth="1"/>
    <col min="6063" max="6063" width="23.6640625" style="983" customWidth="1"/>
    <col min="6064" max="6065" width="16" style="983" customWidth="1"/>
    <col min="6066" max="6066" width="27" style="983" customWidth="1"/>
    <col min="6067" max="6067" width="26.6640625" style="983" customWidth="1"/>
    <col min="6068" max="6068" width="27" style="983" customWidth="1"/>
    <col min="6069" max="6069" width="26.6640625" style="983" customWidth="1"/>
    <col min="6070" max="6071" width="16" style="983" customWidth="1"/>
    <col min="6072" max="6072" width="27" style="983" customWidth="1"/>
    <col min="6073" max="6073" width="26.6640625" style="983" customWidth="1"/>
    <col min="6074" max="6074" width="27" style="983" customWidth="1"/>
    <col min="6075" max="6075" width="26.6640625" style="983" customWidth="1"/>
    <col min="6076" max="6077" width="16" style="983" customWidth="1"/>
    <col min="6078" max="6078" width="27" style="983" customWidth="1"/>
    <col min="6079" max="6079" width="26.6640625" style="983" customWidth="1"/>
    <col min="6080" max="6080" width="27" style="983" customWidth="1"/>
    <col min="6081" max="6081" width="26.6640625" style="983" customWidth="1"/>
    <col min="6082" max="6083" width="16" style="983" customWidth="1"/>
    <col min="6084" max="6084" width="25.83203125" style="983" customWidth="1"/>
    <col min="6085" max="6085" width="25.5" style="983" customWidth="1"/>
    <col min="6086" max="6086" width="25.83203125" style="983" customWidth="1"/>
    <col min="6087" max="6087" width="25.5" style="983" customWidth="1"/>
    <col min="6088" max="6089" width="16" style="983" customWidth="1"/>
    <col min="6090" max="6090" width="25.83203125" style="983" customWidth="1"/>
    <col min="6091" max="6091" width="25.5" style="983" customWidth="1"/>
    <col min="6092" max="6092" width="27" style="983" customWidth="1"/>
    <col min="6093" max="6093" width="26.6640625" style="983" customWidth="1"/>
    <col min="6094" max="6095" width="16" style="983" customWidth="1"/>
    <col min="6096" max="6096" width="27" style="983" customWidth="1"/>
    <col min="6097" max="6097" width="26.6640625" style="983" customWidth="1"/>
    <col min="6098" max="6098" width="27" style="983" customWidth="1"/>
    <col min="6099" max="6099" width="26.6640625" style="983" customWidth="1"/>
    <col min="6100" max="6101" width="16" style="983" customWidth="1"/>
    <col min="6102" max="6102" width="27" style="983" customWidth="1"/>
    <col min="6103" max="6103" width="26.6640625" style="983" customWidth="1"/>
    <col min="6104" max="6104" width="27" style="983" customWidth="1"/>
    <col min="6105" max="6105" width="26.6640625" style="983" customWidth="1"/>
    <col min="6106" max="6107" width="16" style="983" customWidth="1"/>
    <col min="6108" max="6108" width="27" style="983" customWidth="1"/>
    <col min="6109" max="6109" width="26.6640625" style="983" customWidth="1"/>
    <col min="6110" max="6110" width="27" style="983" customWidth="1"/>
    <col min="6111" max="6111" width="26.6640625" style="983" customWidth="1"/>
    <col min="6112" max="6113" width="16" style="983" customWidth="1"/>
    <col min="6114" max="6114" width="27" style="983" customWidth="1"/>
    <col min="6115" max="6115" width="26.6640625" style="983" customWidth="1"/>
    <col min="6116" max="6116" width="27" style="983" customWidth="1"/>
    <col min="6117" max="6117" width="26.6640625" style="983" customWidth="1"/>
    <col min="6118" max="6119" width="16" style="983" customWidth="1"/>
    <col min="6120" max="6120" width="27" style="983" customWidth="1"/>
    <col min="6121" max="6121" width="26.6640625" style="983" customWidth="1"/>
    <col min="6122" max="6122" width="27" style="983" customWidth="1"/>
    <col min="6123" max="6123" width="26.6640625" style="983" customWidth="1"/>
    <col min="6124" max="6125" width="16" style="983" customWidth="1"/>
    <col min="6126" max="6126" width="27" style="983" customWidth="1"/>
    <col min="6127" max="6127" width="26.6640625" style="983" customWidth="1"/>
    <col min="6128" max="6128" width="25.83203125" style="983" customWidth="1"/>
    <col min="6129" max="6129" width="25.5" style="983" customWidth="1"/>
    <col min="6130" max="6131" width="16" style="983" customWidth="1"/>
    <col min="6132" max="6132" width="27" style="983" customWidth="1"/>
    <col min="6133" max="6133" width="26.6640625" style="983" customWidth="1"/>
    <col min="6134" max="6134" width="27" style="983" customWidth="1"/>
    <col min="6135" max="6135" width="26.6640625" style="983" customWidth="1"/>
    <col min="6136" max="6137" width="16" style="983" customWidth="1"/>
    <col min="6138" max="6138" width="27" style="983" customWidth="1"/>
    <col min="6139" max="6139" width="26.6640625" style="983" customWidth="1"/>
    <col min="6140" max="6140" width="27" style="983" customWidth="1"/>
    <col min="6141" max="6141" width="26.6640625" style="983" customWidth="1"/>
    <col min="6142" max="6143" width="16" style="983" customWidth="1"/>
    <col min="6144" max="6144" width="27" style="983" customWidth="1"/>
    <col min="6145" max="6145" width="26.6640625" style="983" customWidth="1"/>
    <col min="6146" max="6146" width="27" style="983" customWidth="1"/>
    <col min="6147" max="6147" width="26.6640625" style="983" customWidth="1"/>
    <col min="6148" max="6149" width="16" style="983" customWidth="1"/>
    <col min="6150" max="6150" width="27" style="983" customWidth="1"/>
    <col min="6151" max="6151" width="26.6640625" style="983" customWidth="1"/>
    <col min="6152" max="6152" width="27" style="983" customWidth="1"/>
    <col min="6153" max="6153" width="26.6640625" style="983" customWidth="1"/>
    <col min="6154" max="6155" width="16" style="983" customWidth="1"/>
    <col min="6156" max="6156" width="27" style="983" customWidth="1"/>
    <col min="6157" max="6157" width="26.6640625" style="983" customWidth="1"/>
    <col min="6158" max="6158" width="27" style="983" customWidth="1"/>
    <col min="6159" max="6159" width="26.6640625" style="983" customWidth="1"/>
    <col min="6160" max="6161" width="16" style="983" customWidth="1"/>
    <col min="6162" max="6162" width="25.83203125" style="983" customWidth="1"/>
    <col min="6163" max="6163" width="25.5" style="983" customWidth="1"/>
    <col min="6164" max="6164" width="27" style="983" customWidth="1"/>
    <col min="6165" max="6165" width="26.6640625" style="983" customWidth="1"/>
    <col min="6166" max="6167" width="16" style="983" customWidth="1"/>
    <col min="6168" max="6168" width="27" style="983" customWidth="1"/>
    <col min="6169" max="6169" width="26.6640625" style="983" customWidth="1"/>
    <col min="6170" max="6170" width="27" style="983" customWidth="1"/>
    <col min="6171" max="6171" width="26.6640625" style="983" customWidth="1"/>
    <col min="6172" max="6173" width="16" style="983" customWidth="1"/>
    <col min="6174" max="6174" width="27" style="983" customWidth="1"/>
    <col min="6175" max="6175" width="26.6640625" style="983" customWidth="1"/>
    <col min="6176" max="6176" width="27" style="983" customWidth="1"/>
    <col min="6177" max="6177" width="26.6640625" style="983" customWidth="1"/>
    <col min="6178" max="6179" width="16" style="983" customWidth="1"/>
    <col min="6180" max="6180" width="27" style="983" customWidth="1"/>
    <col min="6181" max="6181" width="26.6640625" style="983" customWidth="1"/>
    <col min="6182" max="6182" width="27" style="983" customWidth="1"/>
    <col min="6183" max="6183" width="26.6640625" style="983" customWidth="1"/>
    <col min="6184" max="6185" width="16" style="983" customWidth="1"/>
    <col min="6186" max="6186" width="27" style="983" customWidth="1"/>
    <col min="6187" max="6187" width="26.6640625" style="983" customWidth="1"/>
    <col min="6188" max="6188" width="27" style="983" customWidth="1"/>
    <col min="6189" max="6189" width="26.6640625" style="983" customWidth="1"/>
    <col min="6190" max="6191" width="16" style="983" customWidth="1"/>
    <col min="6192" max="6192" width="27" style="983" customWidth="1"/>
    <col min="6193" max="6193" width="26.6640625" style="983" customWidth="1"/>
    <col min="6194" max="6194" width="27" style="983" customWidth="1"/>
    <col min="6195" max="6195" width="26.6640625" style="983" customWidth="1"/>
    <col min="6196" max="6197" width="16" style="983" customWidth="1"/>
    <col min="6198" max="6198" width="27" style="983" customWidth="1"/>
    <col min="6199" max="6199" width="26.6640625" style="983" customWidth="1"/>
    <col min="6200" max="6200" width="25.83203125" style="983" customWidth="1"/>
    <col min="6201" max="6201" width="25.5" style="983" customWidth="1"/>
    <col min="6202" max="6203" width="16" style="983" customWidth="1"/>
    <col min="6204" max="6204" width="27" style="983" customWidth="1"/>
    <col min="6205" max="6205" width="26.6640625" style="983" customWidth="1"/>
    <col min="6206" max="6206" width="27" style="983" customWidth="1"/>
    <col min="6207" max="6207" width="26.6640625" style="983" customWidth="1"/>
    <col min="6208" max="6209" width="16" style="983" customWidth="1"/>
    <col min="6210" max="6210" width="27" style="983" customWidth="1"/>
    <col min="6211" max="6211" width="26.6640625" style="983" customWidth="1"/>
    <col min="6212" max="6212" width="27" style="983" customWidth="1"/>
    <col min="6213" max="6213" width="26.6640625" style="983" customWidth="1"/>
    <col min="6214" max="6215" width="16" style="983" customWidth="1"/>
    <col min="6216" max="6216" width="25.83203125" style="983" customWidth="1"/>
    <col min="6217" max="6217" width="25.5" style="983" customWidth="1"/>
    <col min="6218" max="6218" width="27" style="983" customWidth="1"/>
    <col min="6219" max="6219" width="26.6640625" style="983" customWidth="1"/>
    <col min="6220" max="6221" width="16" style="983" customWidth="1"/>
    <col min="6222" max="6222" width="27" style="983" customWidth="1"/>
    <col min="6223" max="6223" width="26.6640625" style="983" customWidth="1"/>
    <col min="6224" max="6224" width="27" style="983" customWidth="1"/>
    <col min="6225" max="6225" width="26.6640625" style="983" customWidth="1"/>
    <col min="6226" max="6227" width="16" style="983" customWidth="1"/>
    <col min="6228" max="6228" width="27" style="983" customWidth="1"/>
    <col min="6229" max="6229" width="26.6640625" style="983" customWidth="1"/>
    <col min="6230" max="6230" width="27" style="983" customWidth="1"/>
    <col min="6231" max="6231" width="26.6640625" style="983" customWidth="1"/>
    <col min="6232" max="6233" width="16" style="983" customWidth="1"/>
    <col min="6234" max="6234" width="27" style="983" customWidth="1"/>
    <col min="6235" max="6235" width="26.6640625" style="983" customWidth="1"/>
    <col min="6236" max="6236" width="27" style="983" customWidth="1"/>
    <col min="6237" max="6237" width="26.6640625" style="983" customWidth="1"/>
    <col min="6238" max="6239" width="16" style="983" customWidth="1"/>
    <col min="6240" max="6240" width="27" style="983" customWidth="1"/>
    <col min="6241" max="6241" width="26.6640625" style="983" customWidth="1"/>
    <col min="6242" max="6242" width="27" style="983" customWidth="1"/>
    <col min="6243" max="6243" width="26.6640625" style="983" customWidth="1"/>
    <col min="6244" max="6245" width="16" style="983" customWidth="1"/>
    <col min="6246" max="6246" width="27" style="983" customWidth="1"/>
    <col min="6247" max="6247" width="26.6640625" style="983" customWidth="1"/>
    <col min="6248" max="6248" width="27" style="983" customWidth="1"/>
    <col min="6249" max="6249" width="26.6640625" style="983" customWidth="1"/>
    <col min="6250" max="6251" width="16" style="983" customWidth="1"/>
    <col min="6252" max="6252" width="27" style="983" customWidth="1"/>
    <col min="6253" max="6253" width="26.6640625" style="983" customWidth="1"/>
    <col min="6254" max="6254" width="27" style="983" customWidth="1"/>
    <col min="6255" max="6255" width="26.6640625" style="983" customWidth="1"/>
    <col min="6256" max="6257" width="16" style="983" customWidth="1"/>
    <col min="6258" max="6258" width="27" style="983" customWidth="1"/>
    <col min="6259" max="6259" width="26.6640625" style="983" customWidth="1"/>
    <col min="6260" max="6260" width="27" style="983" customWidth="1"/>
    <col min="6261" max="6261" width="26.6640625" style="983" customWidth="1"/>
    <col min="6262" max="6263" width="16" style="983" customWidth="1"/>
    <col min="6264" max="6264" width="27" style="983" customWidth="1"/>
    <col min="6265" max="6265" width="26.6640625" style="983" customWidth="1"/>
    <col min="6266" max="6266" width="27" style="983" customWidth="1"/>
    <col min="6267" max="6267" width="26.6640625" style="983" customWidth="1"/>
    <col min="6268" max="6269" width="16" style="983" customWidth="1"/>
    <col min="6270" max="6270" width="27" style="983" customWidth="1"/>
    <col min="6271" max="6271" width="26.6640625" style="983" customWidth="1"/>
    <col min="6272" max="6272" width="27" style="983" customWidth="1"/>
    <col min="6273" max="6273" width="26.6640625" style="983" customWidth="1"/>
    <col min="6274" max="6275" width="16" style="983" customWidth="1"/>
    <col min="6276" max="6276" width="27" style="983" customWidth="1"/>
    <col min="6277" max="6277" width="26.6640625" style="983" customWidth="1"/>
    <col min="6278" max="6278" width="27" style="983" customWidth="1"/>
    <col min="6279" max="6279" width="26.6640625" style="983" customWidth="1"/>
    <col min="6280" max="6281" width="16" style="983" customWidth="1"/>
    <col min="6282" max="6282" width="25.83203125" style="983" customWidth="1"/>
    <col min="6283" max="6283" width="25.5" style="983" customWidth="1"/>
    <col min="6284" max="6284" width="27" style="983" customWidth="1"/>
    <col min="6285" max="6285" width="26.6640625" style="983" customWidth="1"/>
    <col min="6286" max="6287" width="16" style="983" customWidth="1"/>
    <col min="6288" max="6288" width="27" style="983" customWidth="1"/>
    <col min="6289" max="6289" width="26.6640625" style="983" customWidth="1"/>
    <col min="6290" max="6290" width="27" style="983" customWidth="1"/>
    <col min="6291" max="6291" width="26.6640625" style="983" customWidth="1"/>
    <col min="6292" max="6293" width="16" style="983" customWidth="1"/>
    <col min="6294" max="6294" width="27" style="983" customWidth="1"/>
    <col min="6295" max="6295" width="26.6640625" style="983" customWidth="1"/>
    <col min="6296" max="6296" width="27" style="983" customWidth="1"/>
    <col min="6297" max="6297" width="26.6640625" style="983" customWidth="1"/>
    <col min="6298" max="6299" width="16" style="983" customWidth="1"/>
    <col min="6300" max="6300" width="27" style="983" customWidth="1"/>
    <col min="6301" max="6301" width="26.6640625" style="983" customWidth="1"/>
    <col min="6302" max="6302" width="27" style="983" customWidth="1"/>
    <col min="6303" max="6303" width="26.6640625" style="983" customWidth="1"/>
    <col min="6304" max="6305" width="16" style="983" customWidth="1"/>
    <col min="6306" max="6306" width="27" style="983" customWidth="1"/>
    <col min="6307" max="6307" width="26.6640625" style="983" customWidth="1"/>
    <col min="6308" max="6308" width="25.83203125" style="983" customWidth="1"/>
    <col min="6309" max="6309" width="25.5" style="983" customWidth="1"/>
    <col min="6310" max="6311" width="16" style="983" customWidth="1"/>
    <col min="6312" max="6312" width="23.83203125" style="983" customWidth="1"/>
    <col min="6313" max="6313" width="23.6640625" style="983" customWidth="1"/>
    <col min="6314" max="6314" width="23.83203125" style="983" customWidth="1"/>
    <col min="6315" max="6315" width="23.6640625" style="983" customWidth="1"/>
    <col min="6316" max="6317" width="16" style="983" customWidth="1"/>
    <col min="6318" max="6318" width="27" style="983" customWidth="1"/>
    <col min="6319" max="6319" width="26.6640625" style="983" customWidth="1"/>
    <col min="6320" max="6320" width="27" style="983" customWidth="1"/>
    <col min="6321" max="6321" width="26.6640625" style="983" customWidth="1"/>
    <col min="6322" max="6323" width="16" style="983" customWidth="1"/>
    <col min="6324" max="6324" width="23.83203125" style="983" customWidth="1"/>
    <col min="6325" max="6325" width="23.6640625" style="983" customWidth="1"/>
    <col min="6326" max="6326" width="23.83203125" style="983" customWidth="1"/>
    <col min="6327" max="6327" width="23.6640625" style="983" customWidth="1"/>
    <col min="6328" max="6329" width="16" style="983" customWidth="1"/>
    <col min="6330" max="6330" width="27" style="983" customWidth="1"/>
    <col min="6331" max="6331" width="26.6640625" style="983" customWidth="1"/>
    <col min="6332" max="6332" width="27" style="983" customWidth="1"/>
    <col min="6333" max="6333" width="26.6640625" style="983" customWidth="1"/>
    <col min="6334" max="6335" width="16" style="983" customWidth="1"/>
    <col min="6336" max="6336" width="27" style="983" customWidth="1"/>
    <col min="6337" max="6337" width="26.6640625" style="983" customWidth="1"/>
    <col min="6338" max="6338" width="27" style="983" customWidth="1"/>
    <col min="6339" max="6339" width="26.6640625" style="983" customWidth="1"/>
    <col min="6340" max="6341" width="16" style="983" customWidth="1"/>
    <col min="6342" max="6342" width="27" style="983" customWidth="1"/>
    <col min="6343" max="6343" width="26.6640625" style="983" customWidth="1"/>
    <col min="6344" max="6344" width="27" style="983" customWidth="1"/>
    <col min="6345" max="6345" width="26.6640625" style="983" customWidth="1"/>
    <col min="6346" max="6347" width="16" style="983" customWidth="1"/>
    <col min="6348" max="6348" width="25.83203125" style="983" customWidth="1"/>
    <col min="6349" max="6349" width="25.5" style="983" customWidth="1"/>
    <col min="6350" max="6350" width="25.83203125" style="983" customWidth="1"/>
    <col min="6351" max="6351" width="25.5" style="983" customWidth="1"/>
    <col min="6352" max="6353" width="16" style="983" customWidth="1"/>
    <col min="6354" max="6354" width="27" style="983" customWidth="1"/>
    <col min="6355" max="6355" width="26.6640625" style="983" customWidth="1"/>
    <col min="6356" max="6356" width="27" style="983" customWidth="1"/>
    <col min="6357" max="6357" width="26.6640625" style="983" customWidth="1"/>
    <col min="6358" max="6359" width="16" style="983" customWidth="1"/>
    <col min="6360" max="6360" width="27" style="983" customWidth="1"/>
    <col min="6361" max="6361" width="26.6640625" style="983" customWidth="1"/>
    <col min="6362" max="6362" width="27" style="983" customWidth="1"/>
    <col min="6363" max="6363" width="26.6640625" style="983" customWidth="1"/>
    <col min="6364" max="6365" width="16" style="983" customWidth="1"/>
    <col min="6366" max="6366" width="27" style="983" customWidth="1"/>
    <col min="6367" max="6367" width="26.6640625" style="983" customWidth="1"/>
    <col min="6368" max="6368" width="27" style="983" customWidth="1"/>
    <col min="6369" max="6369" width="26.6640625" style="983" customWidth="1"/>
    <col min="6370" max="6371" width="16" style="983" customWidth="1"/>
    <col min="6372" max="6372" width="27" style="983" customWidth="1"/>
    <col min="6373" max="6373" width="26.6640625" style="983" customWidth="1"/>
    <col min="6374" max="6374" width="27" style="983" customWidth="1"/>
    <col min="6375" max="6375" width="26.6640625" style="983" customWidth="1"/>
    <col min="6376" max="6377" width="16" style="983" customWidth="1"/>
    <col min="6378" max="6378" width="27" style="983" customWidth="1"/>
    <col min="6379" max="6379" width="26.6640625" style="983" customWidth="1"/>
    <col min="6380" max="6380" width="27" style="983" customWidth="1"/>
    <col min="6381" max="6381" width="26.6640625" style="983" customWidth="1"/>
    <col min="6382" max="6383" width="16" style="983" customWidth="1"/>
    <col min="6384" max="6384" width="27" style="983" customWidth="1"/>
    <col min="6385" max="6385" width="26.6640625" style="983" customWidth="1"/>
    <col min="6386" max="6386" width="27" style="983" customWidth="1"/>
    <col min="6387" max="6387" width="26.6640625" style="983" customWidth="1"/>
    <col min="6388" max="6389" width="16" style="983" customWidth="1"/>
    <col min="6390" max="6390" width="27" style="983" customWidth="1"/>
    <col min="6391" max="6391" width="26.6640625" style="983" customWidth="1"/>
    <col min="6392" max="6392" width="27" style="983" customWidth="1"/>
    <col min="6393" max="6393" width="26.6640625" style="983" customWidth="1"/>
    <col min="6394" max="6395" width="16" style="983" customWidth="1"/>
    <col min="6396" max="6396" width="27" style="983" customWidth="1"/>
    <col min="6397" max="6397" width="26.6640625" style="983" customWidth="1"/>
    <col min="6398" max="6398" width="27" style="983" customWidth="1"/>
    <col min="6399" max="6399" width="26.6640625" style="983" customWidth="1"/>
    <col min="6400" max="6401" width="16" style="983" customWidth="1"/>
    <col min="6402" max="6402" width="27" style="983" customWidth="1"/>
    <col min="6403" max="6403" width="26.6640625" style="983" customWidth="1"/>
    <col min="6404" max="6404" width="27" style="983" customWidth="1"/>
    <col min="6405" max="6405" width="26.6640625" style="983" customWidth="1"/>
    <col min="6406" max="6407" width="16" style="983" customWidth="1"/>
    <col min="6408" max="6408" width="25.83203125" style="983" customWidth="1"/>
    <col min="6409" max="6409" width="25.5" style="983" customWidth="1"/>
    <col min="6410" max="6410" width="27" style="983" customWidth="1"/>
    <col min="6411" max="6411" width="26.6640625" style="983" customWidth="1"/>
    <col min="6412" max="6413" width="16" style="983" customWidth="1"/>
    <col min="6414" max="6414" width="27" style="983" customWidth="1"/>
    <col min="6415" max="6415" width="26.6640625" style="983" customWidth="1"/>
    <col min="6416" max="6416" width="27" style="983" customWidth="1"/>
    <col min="6417" max="6417" width="26.6640625" style="983" customWidth="1"/>
    <col min="6418" max="6419" width="16" style="983" customWidth="1"/>
    <col min="6420" max="6420" width="25.83203125" style="983" customWidth="1"/>
    <col min="6421" max="6421" width="25.5" style="983" customWidth="1"/>
    <col min="6422" max="6422" width="25.83203125" style="983" customWidth="1"/>
    <col min="6423" max="6423" width="25.5" style="983" customWidth="1"/>
    <col min="6424" max="6425" width="16" style="983" customWidth="1"/>
    <col min="6426" max="6426" width="25.83203125" style="983" customWidth="1"/>
    <col min="6427" max="6427" width="25.5" style="983" customWidth="1"/>
    <col min="6428" max="6428" width="25.83203125" style="983" customWidth="1"/>
    <col min="6429" max="6429" width="25.5" style="983" customWidth="1"/>
    <col min="6430" max="6431" width="16" style="983" customWidth="1"/>
    <col min="6432" max="6432" width="27" style="983" customWidth="1"/>
    <col min="6433" max="6433" width="26.6640625" style="983" customWidth="1"/>
    <col min="6434" max="6434" width="27" style="983" customWidth="1"/>
    <col min="6435" max="6435" width="26.6640625" style="983" customWidth="1"/>
    <col min="6436" max="6437" width="16" style="983" customWidth="1"/>
    <col min="6438" max="6438" width="27" style="983" customWidth="1"/>
    <col min="6439" max="6439" width="26.6640625" style="983" customWidth="1"/>
    <col min="6440" max="6440" width="27" style="983" customWidth="1"/>
    <col min="6441" max="6441" width="26.6640625" style="983" customWidth="1"/>
    <col min="6442" max="6443" width="16" style="983" customWidth="1"/>
    <col min="6444" max="6444" width="27" style="983" customWidth="1"/>
    <col min="6445" max="6445" width="26.6640625" style="983" customWidth="1"/>
    <col min="6446" max="6446" width="27" style="983" customWidth="1"/>
    <col min="6447" max="6447" width="26.6640625" style="983" customWidth="1"/>
    <col min="6448" max="6449" width="16" style="983" customWidth="1"/>
    <col min="6450" max="6450" width="25.83203125" style="983" customWidth="1"/>
    <col min="6451" max="6451" width="25.5" style="983" customWidth="1"/>
    <col min="6452" max="6452" width="27" style="983" customWidth="1"/>
    <col min="6453" max="6453" width="26.6640625" style="983" customWidth="1"/>
    <col min="6454" max="6455" width="16" style="983" customWidth="1"/>
    <col min="6456" max="6456" width="27" style="983" customWidth="1"/>
    <col min="6457" max="6457" width="26.6640625" style="983" customWidth="1"/>
    <col min="6458" max="6458" width="27" style="983" customWidth="1"/>
    <col min="6459" max="6459" width="26.6640625" style="983" customWidth="1"/>
    <col min="6460" max="6461" width="16" style="983" customWidth="1"/>
    <col min="6462" max="6462" width="27" style="983" customWidth="1"/>
    <col min="6463" max="6463" width="26.6640625" style="983" customWidth="1"/>
    <col min="6464" max="6464" width="27" style="983" customWidth="1"/>
    <col min="6465" max="6465" width="26.6640625" style="983" customWidth="1"/>
    <col min="6466" max="6467" width="16" style="983" customWidth="1"/>
    <col min="6468" max="6468" width="27" style="983" customWidth="1"/>
    <col min="6469" max="6469" width="26.6640625" style="983" customWidth="1"/>
    <col min="6470" max="6470" width="27" style="983" customWidth="1"/>
    <col min="6471" max="6471" width="26.6640625" style="983" customWidth="1"/>
    <col min="6472" max="6473" width="16" style="983" customWidth="1"/>
    <col min="6474" max="6474" width="25.83203125" style="983" customWidth="1"/>
    <col min="6475" max="6475" width="25.5" style="983" customWidth="1"/>
    <col min="6476" max="6476" width="27" style="983" customWidth="1"/>
    <col min="6477" max="6477" width="26.6640625" style="983" customWidth="1"/>
    <col min="6478" max="6479" width="16" style="983" customWidth="1"/>
    <col min="6480" max="6480" width="27" style="983" customWidth="1"/>
    <col min="6481" max="6481" width="26.6640625" style="983" customWidth="1"/>
    <col min="6482" max="6482" width="27" style="983" customWidth="1"/>
    <col min="6483" max="6483" width="26.6640625" style="983" customWidth="1"/>
    <col min="6484" max="6485" width="16" style="983" customWidth="1"/>
    <col min="6486" max="6486" width="27" style="983" customWidth="1"/>
    <col min="6487" max="6487" width="26.6640625" style="983" customWidth="1"/>
    <col min="6488" max="6488" width="27" style="983" customWidth="1"/>
    <col min="6489" max="6489" width="26.6640625" style="983" customWidth="1"/>
    <col min="6490" max="6491" width="16" style="983" customWidth="1"/>
    <col min="6492" max="6492" width="27" style="983" customWidth="1"/>
    <col min="6493" max="6493" width="26.6640625" style="983" customWidth="1"/>
    <col min="6494" max="6494" width="27" style="983" customWidth="1"/>
    <col min="6495" max="6495" width="26.6640625" style="983" customWidth="1"/>
    <col min="6496" max="6497" width="16" style="983" customWidth="1"/>
    <col min="6498" max="6498" width="27" style="983" customWidth="1"/>
    <col min="6499" max="6499" width="26.6640625" style="983" customWidth="1"/>
    <col min="6500" max="6500" width="27" style="983" customWidth="1"/>
    <col min="6501" max="6501" width="26.6640625" style="983" customWidth="1"/>
    <col min="6502" max="6503" width="16" style="983" customWidth="1"/>
    <col min="6504" max="6504" width="27" style="983" customWidth="1"/>
    <col min="6505" max="6505" width="26.6640625" style="983" customWidth="1"/>
    <col min="6506" max="6506" width="27" style="983" customWidth="1"/>
    <col min="6507" max="6507" width="26.6640625" style="983" customWidth="1"/>
    <col min="6508" max="6509" width="16" style="983" customWidth="1"/>
    <col min="6510" max="6510" width="27" style="983" customWidth="1"/>
    <col min="6511" max="6511" width="26.6640625" style="983" customWidth="1"/>
    <col min="6512" max="6512" width="27" style="983" customWidth="1"/>
    <col min="6513" max="6513" width="26.6640625" style="983" customWidth="1"/>
    <col min="6514" max="6515" width="16" style="983" customWidth="1"/>
    <col min="6516" max="6516" width="27" style="983" customWidth="1"/>
    <col min="6517" max="6517" width="26.6640625" style="983" customWidth="1"/>
    <col min="6518" max="6518" width="27" style="983" customWidth="1"/>
    <col min="6519" max="6519" width="26.6640625" style="983" customWidth="1"/>
    <col min="6520" max="6521" width="16" style="983" customWidth="1"/>
    <col min="6522" max="6522" width="27" style="983" customWidth="1"/>
    <col min="6523" max="6523" width="26.6640625" style="983" customWidth="1"/>
    <col min="6524" max="6524" width="27" style="983" customWidth="1"/>
    <col min="6525" max="6525" width="26.6640625" style="983" customWidth="1"/>
    <col min="6526" max="6527" width="16" style="983" customWidth="1"/>
    <col min="6528" max="6528" width="25.83203125" style="983" customWidth="1"/>
    <col min="6529" max="6529" width="25.5" style="983" customWidth="1"/>
    <col min="6530" max="6530" width="23.83203125" style="983" customWidth="1"/>
    <col min="6531" max="6531" width="23.6640625" style="983" customWidth="1"/>
    <col min="6532" max="6533" width="16" style="983" customWidth="1"/>
    <col min="6534" max="6534" width="27" style="983" customWidth="1"/>
    <col min="6535" max="6535" width="26.6640625" style="983" customWidth="1"/>
    <col min="6536" max="6536" width="27" style="983" customWidth="1"/>
    <col min="6537" max="6537" width="26.6640625" style="983" customWidth="1"/>
    <col min="6538" max="6539" width="16" style="983" customWidth="1"/>
    <col min="6540" max="6540" width="27" style="983" customWidth="1"/>
    <col min="6541" max="6541" width="26.6640625" style="983" customWidth="1"/>
    <col min="6542" max="6542" width="27" style="983" customWidth="1"/>
    <col min="6543" max="6543" width="26.6640625" style="983" customWidth="1"/>
    <col min="6544" max="6545" width="16" style="983" customWidth="1"/>
    <col min="6546" max="6546" width="27" style="983" customWidth="1"/>
    <col min="6547" max="6547" width="26.6640625" style="983" customWidth="1"/>
    <col min="6548" max="6548" width="27" style="983" customWidth="1"/>
    <col min="6549" max="6549" width="26.6640625" style="983" customWidth="1"/>
    <col min="6550" max="6551" width="16" style="983" customWidth="1"/>
    <col min="6552" max="6552" width="27" style="983" customWidth="1"/>
    <col min="6553" max="6553" width="26.6640625" style="983" customWidth="1"/>
    <col min="6554" max="6554" width="27" style="983" customWidth="1"/>
    <col min="6555" max="6555" width="26.6640625" style="983" customWidth="1"/>
    <col min="6556" max="6557" width="16" style="983" customWidth="1"/>
    <col min="6558" max="6558" width="27" style="983" customWidth="1"/>
    <col min="6559" max="6559" width="26.6640625" style="983" customWidth="1"/>
    <col min="6560" max="6560" width="27" style="983" customWidth="1"/>
    <col min="6561" max="6561" width="26.6640625" style="983" customWidth="1"/>
    <col min="6562" max="6563" width="16" style="983" customWidth="1"/>
    <col min="6564" max="6564" width="27" style="983" customWidth="1"/>
    <col min="6565" max="6565" width="26.6640625" style="983" customWidth="1"/>
    <col min="6566" max="6566" width="27" style="983" customWidth="1"/>
    <col min="6567" max="6567" width="26.6640625" style="983" customWidth="1"/>
    <col min="6568" max="6569" width="16" style="983" customWidth="1"/>
    <col min="6570" max="6570" width="27" style="983" customWidth="1"/>
    <col min="6571" max="6571" width="26.6640625" style="983" customWidth="1"/>
    <col min="6572" max="6572" width="27" style="983" customWidth="1"/>
    <col min="6573" max="6573" width="26.6640625" style="983" customWidth="1"/>
    <col min="6574" max="6575" width="16" style="983" customWidth="1"/>
    <col min="6576" max="6576" width="27" style="983" customWidth="1"/>
    <col min="6577" max="6577" width="26.6640625" style="983" customWidth="1"/>
    <col min="6578" max="6578" width="27" style="983" customWidth="1"/>
    <col min="6579" max="6579" width="26.6640625" style="983" customWidth="1"/>
    <col min="6580" max="6581" width="16" style="983" customWidth="1"/>
    <col min="6582" max="6582" width="27" style="983" customWidth="1"/>
    <col min="6583" max="6583" width="26.6640625" style="983" customWidth="1"/>
    <col min="6584" max="6584" width="27" style="983" customWidth="1"/>
    <col min="6585" max="6585" width="26.6640625" style="983" customWidth="1"/>
    <col min="6586" max="6587" width="16" style="983" customWidth="1"/>
    <col min="6588" max="6588" width="25.83203125" style="983" customWidth="1"/>
    <col min="6589" max="6589" width="25.5" style="983" customWidth="1"/>
    <col min="6590" max="6590" width="25.83203125" style="983" customWidth="1"/>
    <col min="6591" max="6591" width="25.5" style="983" customWidth="1"/>
    <col min="6592" max="6593" width="16" style="983" customWidth="1"/>
    <col min="6594" max="6594" width="27" style="983" customWidth="1"/>
    <col min="6595" max="6595" width="26.6640625" style="983" customWidth="1"/>
    <col min="6596" max="6596" width="27" style="983" customWidth="1"/>
    <col min="6597" max="6597" width="26.6640625" style="983" customWidth="1"/>
    <col min="6598" max="6599" width="16" style="983" customWidth="1"/>
    <col min="6600" max="6600" width="27" style="983" customWidth="1"/>
    <col min="6601" max="6601" width="26.6640625" style="983" customWidth="1"/>
    <col min="6602" max="6602" width="27" style="983" customWidth="1"/>
    <col min="6603" max="6603" width="26.6640625" style="983" customWidth="1"/>
    <col min="6604" max="6605" width="16" style="983" customWidth="1"/>
    <col min="6606" max="6606" width="27" style="983" customWidth="1"/>
    <col min="6607" max="6607" width="26.6640625" style="983" customWidth="1"/>
    <col min="6608" max="6608" width="27" style="983" customWidth="1"/>
    <col min="6609" max="6609" width="26.6640625" style="983" customWidth="1"/>
    <col min="6610" max="6611" width="16" style="983" customWidth="1"/>
    <col min="6612" max="6612" width="27" style="983" customWidth="1"/>
    <col min="6613" max="6613" width="26.6640625" style="983" customWidth="1"/>
    <col min="6614" max="6614" width="27" style="983" customWidth="1"/>
    <col min="6615" max="6615" width="26.6640625" style="983" customWidth="1"/>
    <col min="6616" max="6617" width="16" style="983" customWidth="1"/>
    <col min="6618" max="6618" width="27" style="983" customWidth="1"/>
    <col min="6619" max="6619" width="26.6640625" style="983" customWidth="1"/>
    <col min="6620" max="6620" width="27" style="983" customWidth="1"/>
    <col min="6621" max="6621" width="26.6640625" style="983" customWidth="1"/>
    <col min="6622" max="6623" width="16" style="983" customWidth="1"/>
    <col min="6624" max="6624" width="27" style="983" customWidth="1"/>
    <col min="6625" max="6625" width="26.6640625" style="983" customWidth="1"/>
    <col min="6626" max="6626" width="27" style="983" customWidth="1"/>
    <col min="6627" max="6627" width="26.6640625" style="983" customWidth="1"/>
    <col min="6628" max="6629" width="16" style="983" customWidth="1"/>
    <col min="6630" max="6630" width="27" style="983" customWidth="1"/>
    <col min="6631" max="6631" width="26.6640625" style="983" customWidth="1"/>
    <col min="6632" max="6632" width="27" style="983" customWidth="1"/>
    <col min="6633" max="6633" width="26.6640625" style="983" customWidth="1"/>
    <col min="6634" max="6635" width="16" style="983" customWidth="1"/>
    <col min="6636" max="6636" width="27" style="983" customWidth="1"/>
    <col min="6637" max="6637" width="26.6640625" style="983" customWidth="1"/>
    <col min="6638" max="6638" width="25.83203125" style="983" customWidth="1"/>
    <col min="6639" max="6639" width="25.5" style="983" customWidth="1"/>
    <col min="6640" max="6641" width="16" style="983" customWidth="1"/>
    <col min="6642" max="6642" width="27" style="983" customWidth="1"/>
    <col min="6643" max="6643" width="26.6640625" style="983" customWidth="1"/>
    <col min="6644" max="6644" width="27" style="983" customWidth="1"/>
    <col min="6645" max="6645" width="26.6640625" style="983" customWidth="1"/>
    <col min="6646" max="6647" width="16" style="983" customWidth="1"/>
    <col min="6648" max="6648" width="27" style="983" customWidth="1"/>
    <col min="6649" max="6649" width="26.6640625" style="983" customWidth="1"/>
    <col min="6650" max="6650" width="27" style="983" customWidth="1"/>
    <col min="6651" max="6651" width="26.6640625" style="983" customWidth="1"/>
    <col min="6652" max="6653" width="16" style="983" customWidth="1"/>
    <col min="6654" max="6654" width="27" style="983" customWidth="1"/>
    <col min="6655" max="6655" width="26.6640625" style="983" customWidth="1"/>
    <col min="6656" max="6656" width="27" style="983" customWidth="1"/>
    <col min="6657" max="6657" width="26.6640625" style="983" customWidth="1"/>
    <col min="6658" max="6659" width="16" style="983" customWidth="1"/>
    <col min="6660" max="6660" width="27" style="983" customWidth="1"/>
    <col min="6661" max="6661" width="26.6640625" style="983" customWidth="1"/>
    <col min="6662" max="6662" width="27" style="983" customWidth="1"/>
    <col min="6663" max="6663" width="26.6640625" style="983" customWidth="1"/>
    <col min="6664" max="6665" width="16" style="983" customWidth="1"/>
    <col min="6666" max="6666" width="27" style="983" customWidth="1"/>
    <col min="6667" max="6667" width="26.6640625" style="983" customWidth="1"/>
    <col min="6668" max="6668" width="27" style="983" customWidth="1"/>
    <col min="6669" max="6669" width="26.6640625" style="983" customWidth="1"/>
    <col min="6670" max="6671" width="16" style="983" customWidth="1"/>
    <col min="6672" max="6672" width="27" style="983" customWidth="1"/>
    <col min="6673" max="6673" width="26.6640625" style="983" customWidth="1"/>
    <col min="6674" max="6674" width="27" style="983" customWidth="1"/>
    <col min="6675" max="6675" width="26.6640625" style="983" customWidth="1"/>
    <col min="6676" max="6677" width="16" style="983" customWidth="1"/>
    <col min="6678" max="6678" width="25.83203125" style="983" customWidth="1"/>
    <col min="6679" max="6679" width="25.5" style="983" customWidth="1"/>
    <col min="6680" max="6680" width="27" style="983" customWidth="1"/>
    <col min="6681" max="6681" width="26.6640625" style="983" customWidth="1"/>
    <col min="6682" max="6683" width="16" style="983" customWidth="1"/>
    <col min="6684" max="6684" width="27" style="983" customWidth="1"/>
    <col min="6685" max="6685" width="26.6640625" style="983" customWidth="1"/>
    <col min="6686" max="6686" width="25.83203125" style="983" customWidth="1"/>
    <col min="6687" max="6687" width="25.5" style="983" customWidth="1"/>
    <col min="6688" max="6689" width="16" style="983" customWidth="1"/>
    <col min="6690" max="6690" width="27" style="983" customWidth="1"/>
    <col min="6691" max="6691" width="26.6640625" style="983" customWidth="1"/>
    <col min="6692" max="6692" width="27" style="983" customWidth="1"/>
    <col min="6693" max="6693" width="26.6640625" style="983" customWidth="1"/>
    <col min="6694" max="6695" width="16" style="983" customWidth="1"/>
    <col min="6696" max="6696" width="27" style="983" customWidth="1"/>
    <col min="6697" max="6697" width="26.6640625" style="983" customWidth="1"/>
    <col min="6698" max="6698" width="27" style="983" customWidth="1"/>
    <col min="6699" max="6699" width="26.6640625" style="983" customWidth="1"/>
    <col min="6700" max="6701" width="16" style="983" customWidth="1"/>
    <col min="6702" max="6702" width="22.6640625" style="983" customWidth="1"/>
    <col min="6703" max="6703" width="22.5" style="983" customWidth="1"/>
    <col min="6704" max="6704" width="23.83203125" style="983" customWidth="1"/>
    <col min="6705" max="6705" width="23.6640625" style="983" customWidth="1"/>
    <col min="6706" max="6707" width="16" style="983" customWidth="1"/>
    <col min="6708" max="6708" width="27" style="983" customWidth="1"/>
    <col min="6709" max="6709" width="26.6640625" style="983" customWidth="1"/>
    <col min="6710" max="6710" width="27" style="983" customWidth="1"/>
    <col min="6711" max="6711" width="26.6640625" style="983" customWidth="1"/>
    <col min="6712" max="6713" width="16" style="983" customWidth="1"/>
    <col min="6714" max="6714" width="25.83203125" style="983" customWidth="1"/>
    <col min="6715" max="6715" width="25.5" style="983" customWidth="1"/>
    <col min="6716" max="6716" width="25.83203125" style="983" customWidth="1"/>
    <col min="6717" max="6717" width="25.5" style="983" customWidth="1"/>
    <col min="6718" max="6719" width="16" style="983" customWidth="1"/>
    <col min="6720" max="6720" width="25.83203125" style="983" customWidth="1"/>
    <col min="6721" max="6721" width="25.5" style="983" customWidth="1"/>
    <col min="6722" max="6722" width="25.83203125" style="983" customWidth="1"/>
    <col min="6723" max="6723" width="25.5" style="983" customWidth="1"/>
    <col min="6724" max="6725" width="16" style="983" customWidth="1"/>
    <col min="6726" max="6726" width="25.83203125" style="983" customWidth="1"/>
    <col min="6727" max="6727" width="25.5" style="983" customWidth="1"/>
    <col min="6728" max="6728" width="25.83203125" style="983" customWidth="1"/>
    <col min="6729" max="6729" width="25.5" style="983" customWidth="1"/>
    <col min="6730" max="6731" width="16" style="983" customWidth="1"/>
    <col min="6732" max="6732" width="27" style="983" customWidth="1"/>
    <col min="6733" max="6733" width="26.6640625" style="983" customWidth="1"/>
    <col min="6734" max="6734" width="27" style="983" customWidth="1"/>
    <col min="6735" max="6735" width="26.6640625" style="983" customWidth="1"/>
    <col min="6736" max="6737" width="16" style="983" customWidth="1"/>
    <col min="6738" max="6738" width="25.83203125" style="983" customWidth="1"/>
    <col min="6739" max="6739" width="25.5" style="983" customWidth="1"/>
    <col min="6740" max="6740" width="25.83203125" style="983" customWidth="1"/>
    <col min="6741" max="6741" width="25.5" style="983" customWidth="1"/>
    <col min="6742" max="6743" width="16" style="983" customWidth="1"/>
    <col min="6744" max="6744" width="27" style="983" customWidth="1"/>
    <col min="6745" max="6745" width="26.6640625" style="983" customWidth="1"/>
    <col min="6746" max="6746" width="27" style="983" customWidth="1"/>
    <col min="6747" max="6747" width="26.6640625" style="983" customWidth="1"/>
    <col min="6748" max="6749" width="16" style="983" customWidth="1"/>
    <col min="6750" max="6750" width="27" style="983" customWidth="1"/>
    <col min="6751" max="6751" width="26.6640625" style="983" customWidth="1"/>
    <col min="6752" max="6752" width="27" style="983" customWidth="1"/>
    <col min="6753" max="6753" width="26.6640625" style="983" customWidth="1"/>
    <col min="6754" max="6755" width="16" style="983" customWidth="1"/>
    <col min="6756" max="6756" width="27" style="983" customWidth="1"/>
    <col min="6757" max="6757" width="26.6640625" style="983" customWidth="1"/>
    <col min="6758" max="6758" width="27" style="983" customWidth="1"/>
    <col min="6759" max="6759" width="26.6640625" style="983" customWidth="1"/>
    <col min="6760" max="6761" width="16" style="983" customWidth="1"/>
    <col min="6762" max="6762" width="25.1640625" style="983" customWidth="1"/>
    <col min="6763" max="6763" width="24.83203125" style="983" customWidth="1"/>
    <col min="6764" max="6764" width="23.83203125" style="983" customWidth="1"/>
    <col min="6765" max="6765" width="23.6640625" style="983" customWidth="1"/>
    <col min="6766" max="6767" width="16" style="983" customWidth="1"/>
    <col min="6768" max="6768" width="25.83203125" style="983" customWidth="1"/>
    <col min="6769" max="6769" width="25.5" style="983" customWidth="1"/>
    <col min="6770" max="6770" width="27" style="983" customWidth="1"/>
    <col min="6771" max="6771" width="26.6640625" style="983" customWidth="1"/>
    <col min="6772" max="6773" width="16" style="983" customWidth="1"/>
    <col min="6774" max="6774" width="27" style="983" customWidth="1"/>
    <col min="6775" max="6775" width="26.6640625" style="983" customWidth="1"/>
    <col min="6776" max="6776" width="27" style="983" customWidth="1"/>
    <col min="6777" max="6777" width="26.6640625" style="983" customWidth="1"/>
    <col min="6778" max="6779" width="16" style="983" customWidth="1"/>
    <col min="6780" max="6780" width="27" style="983" customWidth="1"/>
    <col min="6781" max="6781" width="26.6640625" style="983" customWidth="1"/>
    <col min="6782" max="6782" width="27" style="983" customWidth="1"/>
    <col min="6783" max="6783" width="26.6640625" style="983" customWidth="1"/>
    <col min="6784" max="6785" width="16" style="983" customWidth="1"/>
    <col min="6786" max="6786" width="27" style="983" customWidth="1"/>
    <col min="6787" max="6787" width="26.6640625" style="983" customWidth="1"/>
    <col min="6788" max="6788" width="27" style="983" customWidth="1"/>
    <col min="6789" max="6789" width="26.6640625" style="983" customWidth="1"/>
    <col min="6790" max="6791" width="16" style="983" customWidth="1"/>
    <col min="6792" max="6792" width="27" style="983" customWidth="1"/>
    <col min="6793" max="6793" width="26.6640625" style="983" customWidth="1"/>
    <col min="6794" max="6794" width="27" style="983" customWidth="1"/>
    <col min="6795" max="6795" width="26.6640625" style="983" customWidth="1"/>
    <col min="6796" max="6797" width="16" style="983" customWidth="1"/>
    <col min="6798" max="6798" width="27" style="983" customWidth="1"/>
    <col min="6799" max="6799" width="26.6640625" style="983" customWidth="1"/>
    <col min="6800" max="6800" width="27" style="983" customWidth="1"/>
    <col min="6801" max="6801" width="26.6640625" style="983" customWidth="1"/>
    <col min="6802" max="6803" width="16" style="983" customWidth="1"/>
    <col min="6804" max="6804" width="27" style="983" customWidth="1"/>
    <col min="6805" max="6805" width="26.6640625" style="983" customWidth="1"/>
    <col min="6806" max="6806" width="27" style="983" customWidth="1"/>
    <col min="6807" max="6807" width="26.6640625" style="983" customWidth="1"/>
    <col min="6808" max="6809" width="16" style="983" customWidth="1"/>
    <col min="6810" max="6810" width="27" style="983" customWidth="1"/>
    <col min="6811" max="6811" width="26.6640625" style="983" customWidth="1"/>
    <col min="6812" max="6812" width="27" style="983" customWidth="1"/>
    <col min="6813" max="6813" width="26.6640625" style="983" customWidth="1"/>
    <col min="6814" max="6815" width="16" style="983" customWidth="1"/>
    <col min="6816" max="6816" width="27" style="983" customWidth="1"/>
    <col min="6817" max="6817" width="26.6640625" style="983" customWidth="1"/>
    <col min="6818" max="6818" width="27" style="983" customWidth="1"/>
    <col min="6819" max="6819" width="26.6640625" style="983" customWidth="1"/>
    <col min="6820" max="6821" width="16" style="983" customWidth="1"/>
    <col min="6822" max="6822" width="27" style="983" customWidth="1"/>
    <col min="6823" max="6823" width="26.6640625" style="983" customWidth="1"/>
    <col min="6824" max="6824" width="27" style="983" customWidth="1"/>
    <col min="6825" max="6825" width="26.6640625" style="983" customWidth="1"/>
    <col min="6826" max="6827" width="16" style="983" customWidth="1"/>
    <col min="6828" max="6828" width="27" style="983" customWidth="1"/>
    <col min="6829" max="6829" width="26.6640625" style="983" customWidth="1"/>
    <col min="6830" max="6830" width="27" style="983" customWidth="1"/>
    <col min="6831" max="6831" width="26.6640625" style="983" customWidth="1"/>
    <col min="6832" max="6833" width="16" style="983" customWidth="1"/>
    <col min="6834" max="6834" width="27" style="983" customWidth="1"/>
    <col min="6835" max="6835" width="26.6640625" style="983" customWidth="1"/>
    <col min="6836" max="6836" width="27" style="983" customWidth="1"/>
    <col min="6837" max="6837" width="26.6640625" style="983" customWidth="1"/>
    <col min="6838" max="6839" width="16" style="983" customWidth="1"/>
    <col min="6840" max="6840" width="27" style="983" customWidth="1"/>
    <col min="6841" max="6841" width="26.6640625" style="983" customWidth="1"/>
    <col min="6842" max="6842" width="27" style="983" customWidth="1"/>
    <col min="6843" max="6843" width="26.6640625" style="983" customWidth="1"/>
    <col min="6844" max="6845" width="16" style="983" customWidth="1"/>
    <col min="6846" max="6846" width="27" style="983" customWidth="1"/>
    <col min="6847" max="6847" width="26.6640625" style="983" customWidth="1"/>
    <col min="6848" max="6848" width="27" style="983" customWidth="1"/>
    <col min="6849" max="6849" width="26.6640625" style="983" customWidth="1"/>
    <col min="6850" max="6851" width="16" style="983" customWidth="1"/>
    <col min="6852" max="6852" width="27" style="983" customWidth="1"/>
    <col min="6853" max="6853" width="26.6640625" style="983" customWidth="1"/>
    <col min="6854" max="6854" width="27" style="983" customWidth="1"/>
    <col min="6855" max="6855" width="26.6640625" style="983" customWidth="1"/>
    <col min="6856" max="6857" width="16" style="983" customWidth="1"/>
    <col min="6858" max="6858" width="27" style="983" customWidth="1"/>
    <col min="6859" max="6859" width="26.6640625" style="983" customWidth="1"/>
    <col min="6860" max="6860" width="27" style="983" customWidth="1"/>
    <col min="6861" max="6861" width="26.6640625" style="983" customWidth="1"/>
    <col min="6862" max="6863" width="16" style="983" customWidth="1"/>
    <col min="6864" max="6864" width="27" style="983" customWidth="1"/>
    <col min="6865" max="6865" width="26.6640625" style="983" customWidth="1"/>
    <col min="6866" max="6866" width="27" style="983" customWidth="1"/>
    <col min="6867" max="6867" width="26.6640625" style="983" customWidth="1"/>
    <col min="6868" max="6869" width="16" style="983" customWidth="1"/>
    <col min="6870" max="6870" width="27" style="983" customWidth="1"/>
    <col min="6871" max="6871" width="26.6640625" style="983" customWidth="1"/>
    <col min="6872" max="6872" width="27" style="983" customWidth="1"/>
    <col min="6873" max="6873" width="26.6640625" style="983" customWidth="1"/>
    <col min="6874" max="6875" width="16" style="983" customWidth="1"/>
    <col min="6876" max="6876" width="27" style="983" customWidth="1"/>
    <col min="6877" max="6877" width="26.6640625" style="983" customWidth="1"/>
    <col min="6878" max="6878" width="27" style="983" customWidth="1"/>
    <col min="6879" max="6879" width="26.6640625" style="983" customWidth="1"/>
    <col min="6880" max="6881" width="16" style="983" customWidth="1"/>
    <col min="6882" max="6882" width="27" style="983" customWidth="1"/>
    <col min="6883" max="6883" width="26.6640625" style="983" customWidth="1"/>
    <col min="6884" max="6884" width="27" style="983" customWidth="1"/>
    <col min="6885" max="6885" width="26.6640625" style="983" customWidth="1"/>
    <col min="6886" max="6887" width="16" style="983" customWidth="1"/>
    <col min="6888" max="6888" width="27" style="983" customWidth="1"/>
    <col min="6889" max="6889" width="26.6640625" style="983" customWidth="1"/>
    <col min="6890" max="6890" width="27" style="983" customWidth="1"/>
    <col min="6891" max="6891" width="26.6640625" style="983" customWidth="1"/>
    <col min="6892" max="6893" width="16" style="983" customWidth="1"/>
    <col min="6894" max="6894" width="27" style="983" customWidth="1"/>
    <col min="6895" max="6895" width="26.6640625" style="983" customWidth="1"/>
    <col min="6896" max="6896" width="27" style="983" customWidth="1"/>
    <col min="6897" max="6897" width="26.6640625" style="983" customWidth="1"/>
    <col min="6898" max="6899" width="16" style="983" customWidth="1"/>
    <col min="6900" max="6900" width="27" style="983" customWidth="1"/>
    <col min="6901" max="6901" width="26.6640625" style="983" customWidth="1"/>
    <col min="6902" max="6902" width="27" style="983" customWidth="1"/>
    <col min="6903" max="6903" width="26.6640625" style="983" customWidth="1"/>
    <col min="6904" max="6905" width="16" style="983" customWidth="1"/>
    <col min="6906" max="6906" width="25.83203125" style="983" customWidth="1"/>
    <col min="6907" max="6907" width="25.5" style="983" customWidth="1"/>
    <col min="6908" max="6908" width="25.83203125" style="983" customWidth="1"/>
    <col min="6909" max="6909" width="25.5" style="983" customWidth="1"/>
    <col min="6910" max="6911" width="16" style="983" customWidth="1"/>
    <col min="6912" max="6912" width="27" style="983" customWidth="1"/>
    <col min="6913" max="6913" width="26.6640625" style="983" customWidth="1"/>
    <col min="6914" max="6914" width="27" style="983" customWidth="1"/>
    <col min="6915" max="6915" width="26.6640625" style="983" customWidth="1"/>
    <col min="6916" max="6917" width="16" style="983" customWidth="1"/>
    <col min="6918" max="6918" width="25.83203125" style="983" customWidth="1"/>
    <col min="6919" max="6919" width="25.5" style="983" customWidth="1"/>
    <col min="6920" max="6920" width="25.83203125" style="983" customWidth="1"/>
    <col min="6921" max="6921" width="25.5" style="983" customWidth="1"/>
    <col min="6922" max="6923" width="16" style="983" customWidth="1"/>
    <col min="6924" max="6924" width="27" style="983" customWidth="1"/>
    <col min="6925" max="6925" width="26.6640625" style="983" customWidth="1"/>
    <col min="6926" max="6926" width="25.83203125" style="983" customWidth="1"/>
    <col min="6927" max="6927" width="25.5" style="983" customWidth="1"/>
    <col min="6928" max="6929" width="16" style="983" customWidth="1"/>
    <col min="6930" max="6930" width="27" style="983" customWidth="1"/>
    <col min="6931" max="6931" width="26.6640625" style="983" customWidth="1"/>
    <col min="6932" max="6932" width="27" style="983" customWidth="1"/>
    <col min="6933" max="6933" width="26.6640625" style="983" customWidth="1"/>
    <col min="6934" max="6935" width="16" style="983" customWidth="1"/>
    <col min="6936" max="6936" width="27" style="983" customWidth="1"/>
    <col min="6937" max="6937" width="26.6640625" style="983" customWidth="1"/>
    <col min="6938" max="6938" width="27" style="983" customWidth="1"/>
    <col min="6939" max="6939" width="26.6640625" style="983" customWidth="1"/>
    <col min="6940" max="6941" width="16" style="983" customWidth="1"/>
    <col min="6942" max="6942" width="27" style="983" customWidth="1"/>
    <col min="6943" max="6943" width="26.6640625" style="983" customWidth="1"/>
    <col min="6944" max="6944" width="27" style="983" customWidth="1"/>
    <col min="6945" max="6945" width="26.6640625" style="983" customWidth="1"/>
    <col min="6946" max="6947" width="16" style="983" customWidth="1"/>
    <col min="6948" max="6948" width="27" style="983" customWidth="1"/>
    <col min="6949" max="6949" width="26.6640625" style="983" customWidth="1"/>
    <col min="6950" max="6950" width="27" style="983" customWidth="1"/>
    <col min="6951" max="6951" width="26.6640625" style="983" customWidth="1"/>
    <col min="6952" max="6953" width="16" style="983" customWidth="1"/>
    <col min="6954" max="6954" width="27" style="983" customWidth="1"/>
    <col min="6955" max="6955" width="26.6640625" style="983" customWidth="1"/>
    <col min="6956" max="6956" width="27" style="983" customWidth="1"/>
    <col min="6957" max="6957" width="26.6640625" style="983" customWidth="1"/>
    <col min="6958" max="6959" width="16" style="983" customWidth="1"/>
    <col min="6960" max="6960" width="27" style="983" customWidth="1"/>
    <col min="6961" max="6961" width="26.6640625" style="983" customWidth="1"/>
    <col min="6962" max="6962" width="23.83203125" style="983" customWidth="1"/>
    <col min="6963" max="6963" width="23.6640625" style="983" customWidth="1"/>
    <col min="6964" max="6965" width="16" style="983" customWidth="1"/>
    <col min="6966" max="6966" width="27" style="983" customWidth="1"/>
    <col min="6967" max="6967" width="26.6640625" style="983" customWidth="1"/>
    <col min="6968" max="6968" width="27" style="983" customWidth="1"/>
    <col min="6969" max="6969" width="26.6640625" style="983" customWidth="1"/>
    <col min="6970" max="6971" width="16" style="983" customWidth="1"/>
    <col min="6972" max="6972" width="27" style="983" customWidth="1"/>
    <col min="6973" max="6973" width="26.6640625" style="983" customWidth="1"/>
    <col min="6974" max="6974" width="27" style="983" customWidth="1"/>
    <col min="6975" max="6975" width="26.6640625" style="983" customWidth="1"/>
    <col min="6976" max="6977" width="16" style="983" customWidth="1"/>
    <col min="6978" max="6978" width="27" style="983" customWidth="1"/>
    <col min="6979" max="6979" width="26.6640625" style="983" customWidth="1"/>
    <col min="6980" max="6980" width="27" style="983" customWidth="1"/>
    <col min="6981" max="6981" width="26.6640625" style="983" customWidth="1"/>
    <col min="6982" max="6983" width="16" style="983" customWidth="1"/>
    <col min="6984" max="6984" width="27" style="983" customWidth="1"/>
    <col min="6985" max="6985" width="26.6640625" style="983" customWidth="1"/>
    <col min="6986" max="6986" width="27" style="983" customWidth="1"/>
    <col min="6987" max="6987" width="26.6640625" style="983" customWidth="1"/>
    <col min="6988" max="6989" width="16" style="983" customWidth="1"/>
    <col min="6990" max="6990" width="27" style="983" customWidth="1"/>
    <col min="6991" max="6991" width="26.6640625" style="983" customWidth="1"/>
    <col min="6992" max="6992" width="27" style="983" customWidth="1"/>
    <col min="6993" max="6993" width="26.6640625" style="983" customWidth="1"/>
    <col min="6994" max="6995" width="16" style="983" customWidth="1"/>
    <col min="6996" max="6996" width="27" style="983" customWidth="1"/>
    <col min="6997" max="6997" width="26.6640625" style="983" customWidth="1"/>
    <col min="6998" max="6998" width="27" style="983" customWidth="1"/>
    <col min="6999" max="6999" width="26.6640625" style="983" customWidth="1"/>
    <col min="7000" max="7001" width="16" style="983" customWidth="1"/>
    <col min="7002" max="7002" width="27" style="983" customWidth="1"/>
    <col min="7003" max="7003" width="26.6640625" style="983" customWidth="1"/>
    <col min="7004" max="7004" width="27" style="983" customWidth="1"/>
    <col min="7005" max="7005" width="26.6640625" style="983" customWidth="1"/>
    <col min="7006" max="7007" width="16" style="983" customWidth="1"/>
    <col min="7008" max="7008" width="27" style="983" customWidth="1"/>
    <col min="7009" max="7009" width="26.6640625" style="983" customWidth="1"/>
    <col min="7010" max="7010" width="27" style="983" customWidth="1"/>
    <col min="7011" max="7011" width="26.6640625" style="983" customWidth="1"/>
    <col min="7012" max="7013" width="16" style="983" customWidth="1"/>
    <col min="7014" max="7014" width="28.1640625" style="983" customWidth="1"/>
    <col min="7015" max="7015" width="27.83203125" style="983" customWidth="1"/>
    <col min="7016" max="7016" width="27" style="983" customWidth="1"/>
    <col min="7017" max="7017" width="26.6640625" style="983" customWidth="1"/>
    <col min="7018" max="7019" width="16" style="983" customWidth="1"/>
    <col min="7020" max="7020" width="27" style="983" customWidth="1"/>
    <col min="7021" max="7021" width="26.6640625" style="983" customWidth="1"/>
    <col min="7022" max="7022" width="27" style="983" customWidth="1"/>
    <col min="7023" max="7023" width="26.6640625" style="983" customWidth="1"/>
    <col min="7024" max="7025" width="16" style="983" customWidth="1"/>
    <col min="7026" max="7026" width="27" style="983" customWidth="1"/>
    <col min="7027" max="7027" width="26.6640625" style="983" customWidth="1"/>
    <col min="7028" max="7028" width="25.83203125" style="983" customWidth="1"/>
    <col min="7029" max="7029" width="25.5" style="983" customWidth="1"/>
    <col min="7030" max="7031" width="16" style="983" customWidth="1"/>
    <col min="7032" max="7032" width="27" style="983" customWidth="1"/>
    <col min="7033" max="7033" width="26.6640625" style="983" customWidth="1"/>
    <col min="7034" max="7034" width="27" style="983" customWidth="1"/>
    <col min="7035" max="7035" width="26.6640625" style="983" customWidth="1"/>
    <col min="7036" max="7037" width="16" style="983" customWidth="1"/>
    <col min="7038" max="7038" width="27" style="983" customWidth="1"/>
    <col min="7039" max="7039" width="26.6640625" style="983" customWidth="1"/>
    <col min="7040" max="7040" width="27" style="983" customWidth="1"/>
    <col min="7041" max="7041" width="26.6640625" style="983" customWidth="1"/>
    <col min="7042" max="7043" width="16" style="983" customWidth="1"/>
    <col min="7044" max="7044" width="27" style="983" customWidth="1"/>
    <col min="7045" max="7045" width="26.6640625" style="983" customWidth="1"/>
    <col min="7046" max="7046" width="27" style="983" customWidth="1"/>
    <col min="7047" max="7047" width="26.6640625" style="983" customWidth="1"/>
    <col min="7048" max="7049" width="16" style="983" customWidth="1"/>
    <col min="7050" max="7050" width="28.1640625" style="983" customWidth="1"/>
    <col min="7051" max="7051" width="27.83203125" style="983" customWidth="1"/>
    <col min="7052" max="7052" width="28.1640625" style="983" customWidth="1"/>
    <col min="7053" max="7053" width="27.83203125" style="983" customWidth="1"/>
    <col min="7054" max="7055" width="16" style="983" customWidth="1"/>
    <col min="7056" max="7056" width="28.1640625" style="983" customWidth="1"/>
    <col min="7057" max="7057" width="27.83203125" style="983" customWidth="1"/>
    <col min="7058" max="7058" width="28.1640625" style="983" customWidth="1"/>
    <col min="7059" max="7059" width="27.83203125" style="983" customWidth="1"/>
    <col min="7060" max="7061" width="16" style="983" customWidth="1"/>
    <col min="7062" max="7062" width="28.1640625" style="983" customWidth="1"/>
    <col min="7063" max="7063" width="27.83203125" style="983" customWidth="1"/>
    <col min="7064" max="7064" width="28.1640625" style="983" customWidth="1"/>
    <col min="7065" max="7065" width="27.83203125" style="983" customWidth="1"/>
    <col min="7066" max="7067" width="16" style="983" customWidth="1"/>
    <col min="7068" max="7068" width="28.1640625" style="983" customWidth="1"/>
    <col min="7069" max="7069" width="27.83203125" style="983" customWidth="1"/>
    <col min="7070" max="7070" width="28.1640625" style="983" customWidth="1"/>
    <col min="7071" max="7071" width="27.83203125" style="983" customWidth="1"/>
    <col min="7072" max="7073" width="16" style="983" customWidth="1"/>
    <col min="7074" max="7074" width="28.1640625" style="983" customWidth="1"/>
    <col min="7075" max="7075" width="27.83203125" style="983" customWidth="1"/>
    <col min="7076" max="7076" width="28.1640625" style="983" customWidth="1"/>
    <col min="7077" max="7077" width="27.83203125" style="983" customWidth="1"/>
    <col min="7078" max="7079" width="16" style="983" customWidth="1"/>
    <col min="7080" max="7080" width="28.1640625" style="983" customWidth="1"/>
    <col min="7081" max="7081" width="27.83203125" style="983" customWidth="1"/>
    <col min="7082" max="7082" width="27" style="983" customWidth="1"/>
    <col min="7083" max="7083" width="26.6640625" style="983" customWidth="1"/>
    <col min="7084" max="7085" width="16" style="983" customWidth="1"/>
    <col min="7086" max="7086" width="27" style="983" customWidth="1"/>
    <col min="7087" max="7087" width="26.6640625" style="983" customWidth="1"/>
    <col min="7088" max="7088" width="27" style="983" customWidth="1"/>
    <col min="7089" max="7089" width="26.6640625" style="983" customWidth="1"/>
    <col min="7090" max="7091" width="16" style="983" customWidth="1"/>
    <col min="7092" max="7092" width="28.1640625" style="983" customWidth="1"/>
    <col min="7093" max="7093" width="27.83203125" style="983" customWidth="1"/>
    <col min="7094" max="7094" width="28.1640625" style="983" customWidth="1"/>
    <col min="7095" max="7095" width="27.83203125" style="983" customWidth="1"/>
    <col min="7096" max="7097" width="16" style="983" customWidth="1"/>
    <col min="7098" max="7098" width="28.1640625" style="983" customWidth="1"/>
    <col min="7099" max="7099" width="27.83203125" style="983" customWidth="1"/>
    <col min="7100" max="7100" width="28.1640625" style="983" customWidth="1"/>
    <col min="7101" max="7101" width="27.83203125" style="983" customWidth="1"/>
    <col min="7102" max="7103" width="16" style="983" customWidth="1"/>
    <col min="7104" max="7104" width="28.1640625" style="983" customWidth="1"/>
    <col min="7105" max="7105" width="27.83203125" style="983" customWidth="1"/>
    <col min="7106" max="7106" width="25.1640625" style="983" customWidth="1"/>
    <col min="7107" max="7107" width="24.83203125" style="983" customWidth="1"/>
    <col min="7108" max="7109" width="16" style="983" customWidth="1"/>
    <col min="7110" max="7110" width="28.1640625" style="983" customWidth="1"/>
    <col min="7111" max="7111" width="27.83203125" style="983" customWidth="1"/>
    <col min="7112" max="7112" width="28.1640625" style="983" customWidth="1"/>
    <col min="7113" max="7113" width="27.83203125" style="983" customWidth="1"/>
    <col min="7114" max="7115" width="16" style="983" customWidth="1"/>
    <col min="7116" max="7116" width="28.1640625" style="983" customWidth="1"/>
    <col min="7117" max="7117" width="27.83203125" style="983" customWidth="1"/>
    <col min="7118" max="7118" width="28.1640625" style="983" customWidth="1"/>
    <col min="7119" max="7119" width="27.83203125" style="983" customWidth="1"/>
    <col min="7120" max="7121" width="16" style="983" customWidth="1"/>
    <col min="7122" max="7122" width="28.1640625" style="983" customWidth="1"/>
    <col min="7123" max="7123" width="27.83203125" style="983" customWidth="1"/>
    <col min="7124" max="7124" width="28.1640625" style="983" customWidth="1"/>
    <col min="7125" max="7125" width="27.83203125" style="983" customWidth="1"/>
    <col min="7126" max="7127" width="16" style="983" customWidth="1"/>
    <col min="7128" max="7128" width="27" style="983" customWidth="1"/>
    <col min="7129" max="7129" width="26.6640625" style="983" customWidth="1"/>
    <col min="7130" max="7130" width="27" style="983" customWidth="1"/>
    <col min="7131" max="7131" width="26.6640625" style="983" customWidth="1"/>
    <col min="7132" max="7133" width="16" style="983" customWidth="1"/>
    <col min="7134" max="7134" width="28.1640625" style="983" customWidth="1"/>
    <col min="7135" max="7135" width="27.83203125" style="983" customWidth="1"/>
    <col min="7136" max="7136" width="28.1640625" style="983" customWidth="1"/>
    <col min="7137" max="7137" width="27.83203125" style="983" customWidth="1"/>
    <col min="7138" max="7139" width="16" style="983" customWidth="1"/>
    <col min="7140" max="7140" width="28.1640625" style="983" customWidth="1"/>
    <col min="7141" max="7141" width="27.83203125" style="983" customWidth="1"/>
    <col min="7142" max="7142" width="27" style="983" customWidth="1"/>
    <col min="7143" max="7143" width="26.6640625" style="983" customWidth="1"/>
    <col min="7144" max="7145" width="16" style="983" customWidth="1"/>
    <col min="7146" max="7146" width="28.1640625" style="983" customWidth="1"/>
    <col min="7147" max="7147" width="27.83203125" style="983" customWidth="1"/>
    <col min="7148" max="7148" width="28.1640625" style="983" customWidth="1"/>
    <col min="7149" max="7149" width="27.83203125" style="983" customWidth="1"/>
    <col min="7150" max="7151" width="16" style="983" customWidth="1"/>
    <col min="7152" max="7152" width="28.1640625" style="983" customWidth="1"/>
    <col min="7153" max="7153" width="27.83203125" style="983" customWidth="1"/>
    <col min="7154" max="7154" width="28.1640625" style="983" customWidth="1"/>
    <col min="7155" max="7155" width="27.83203125" style="983" customWidth="1"/>
    <col min="7156" max="7157" width="16" style="983" customWidth="1"/>
    <col min="7158" max="7158" width="28.1640625" style="983" customWidth="1"/>
    <col min="7159" max="7159" width="27.83203125" style="983" customWidth="1"/>
    <col min="7160" max="7160" width="28.1640625" style="983" customWidth="1"/>
    <col min="7161" max="7161" width="27.83203125" style="983" customWidth="1"/>
    <col min="7162" max="7163" width="16" style="983" customWidth="1"/>
    <col min="7164" max="7164" width="28.1640625" style="983" customWidth="1"/>
    <col min="7165" max="7165" width="27.83203125" style="983" customWidth="1"/>
    <col min="7166" max="7166" width="28.1640625" style="983" customWidth="1"/>
    <col min="7167" max="7167" width="27.83203125" style="983" customWidth="1"/>
    <col min="7168" max="7169" width="16" style="983" customWidth="1"/>
    <col min="7170" max="7170" width="28.1640625" style="983" customWidth="1"/>
    <col min="7171" max="7171" width="27.83203125" style="983" customWidth="1"/>
    <col min="7172" max="7172" width="28.1640625" style="983" customWidth="1"/>
    <col min="7173" max="7173" width="27.83203125" style="983" customWidth="1"/>
    <col min="7174" max="7175" width="16" style="983" customWidth="1"/>
    <col min="7176" max="7176" width="28.1640625" style="983" customWidth="1"/>
    <col min="7177" max="7177" width="27.83203125" style="983" customWidth="1"/>
    <col min="7178" max="7178" width="28.1640625" style="983" customWidth="1"/>
    <col min="7179" max="7179" width="27.83203125" style="983" customWidth="1"/>
    <col min="7180" max="7181" width="16" style="983" customWidth="1"/>
    <col min="7182" max="7182" width="28.1640625" style="983" customWidth="1"/>
    <col min="7183" max="7183" width="27.83203125" style="983" customWidth="1"/>
    <col min="7184" max="7184" width="28.1640625" style="983" customWidth="1"/>
    <col min="7185" max="7185" width="27.83203125" style="983" customWidth="1"/>
    <col min="7186" max="7187" width="16" style="983" customWidth="1"/>
    <col min="7188" max="7188" width="27" style="983" customWidth="1"/>
    <col min="7189" max="7189" width="26.6640625" style="983" customWidth="1"/>
    <col min="7190" max="7190" width="27" style="983" customWidth="1"/>
    <col min="7191" max="7191" width="26.6640625" style="983" customWidth="1"/>
    <col min="7192" max="7193" width="16" style="983" customWidth="1"/>
    <col min="7194" max="7194" width="28.1640625" style="983" customWidth="1"/>
    <col min="7195" max="7195" width="27.83203125" style="983" customWidth="1"/>
    <col min="7196" max="7196" width="28.1640625" style="983" customWidth="1"/>
    <col min="7197" max="7197" width="27.83203125" style="983" customWidth="1"/>
    <col min="7198" max="7199" width="16" style="983" customWidth="1"/>
    <col min="7200" max="7200" width="28.1640625" style="983" customWidth="1"/>
    <col min="7201" max="7201" width="27.83203125" style="983" customWidth="1"/>
    <col min="7202" max="7202" width="28.1640625" style="983" customWidth="1"/>
    <col min="7203" max="7203" width="27.83203125" style="983" customWidth="1"/>
    <col min="7204" max="7205" width="16" style="983" customWidth="1"/>
    <col min="7206" max="7206" width="28.1640625" style="983" customWidth="1"/>
    <col min="7207" max="7207" width="27.83203125" style="983" customWidth="1"/>
    <col min="7208" max="7208" width="28.1640625" style="983" customWidth="1"/>
    <col min="7209" max="7209" width="27.83203125" style="983" customWidth="1"/>
    <col min="7210" max="7211" width="16" style="983" customWidth="1"/>
    <col min="7212" max="7212" width="28.1640625" style="983" customWidth="1"/>
    <col min="7213" max="7213" width="27.83203125" style="983" customWidth="1"/>
    <col min="7214" max="7214" width="28.1640625" style="983" customWidth="1"/>
    <col min="7215" max="7215" width="27.83203125" style="983" customWidth="1"/>
    <col min="7216" max="7217" width="16" style="983" customWidth="1"/>
    <col min="7218" max="7218" width="28.1640625" style="983" customWidth="1"/>
    <col min="7219" max="7219" width="27.83203125" style="983" customWidth="1"/>
    <col min="7220" max="7220" width="27" style="983" customWidth="1"/>
    <col min="7221" max="7221" width="26.6640625" style="983" customWidth="1"/>
    <col min="7222" max="7223" width="16" style="983" customWidth="1"/>
    <col min="7224" max="7224" width="28.1640625" style="983" customWidth="1"/>
    <col min="7225" max="7225" width="27.83203125" style="983" customWidth="1"/>
    <col min="7226" max="7226" width="27" style="983" customWidth="1"/>
    <col min="7227" max="7227" width="26.6640625" style="983" customWidth="1"/>
    <col min="7228" max="7229" width="16" style="983" customWidth="1"/>
    <col min="7230" max="7230" width="28.1640625" style="983" customWidth="1"/>
    <col min="7231" max="7231" width="27.83203125" style="983" customWidth="1"/>
    <col min="7232" max="7232" width="28.1640625" style="983" customWidth="1"/>
    <col min="7233" max="7233" width="27.83203125" style="983" customWidth="1"/>
    <col min="7234" max="7235" width="16" style="983" customWidth="1"/>
    <col min="7236" max="7236" width="28.1640625" style="983" customWidth="1"/>
    <col min="7237" max="7237" width="27.83203125" style="983" customWidth="1"/>
    <col min="7238" max="7238" width="28.1640625" style="983" customWidth="1"/>
    <col min="7239" max="7239" width="27.83203125" style="983" customWidth="1"/>
    <col min="7240" max="7241" width="16" style="983" customWidth="1"/>
    <col min="7242" max="7242" width="28.1640625" style="983" customWidth="1"/>
    <col min="7243" max="7243" width="27.83203125" style="983" customWidth="1"/>
    <col min="7244" max="7244" width="28.1640625" style="983" customWidth="1"/>
    <col min="7245" max="7245" width="27.83203125" style="983" customWidth="1"/>
    <col min="7246" max="7247" width="16" style="983" customWidth="1"/>
    <col min="7248" max="7248" width="28.1640625" style="983" customWidth="1"/>
    <col min="7249" max="7249" width="27.83203125" style="983" customWidth="1"/>
    <col min="7250" max="7250" width="28.1640625" style="983" customWidth="1"/>
    <col min="7251" max="7251" width="27.83203125" style="983" customWidth="1"/>
    <col min="7252" max="7253" width="16" style="983" customWidth="1"/>
    <col min="7254" max="7254" width="28.1640625" style="983" customWidth="1"/>
    <col min="7255" max="7255" width="27.83203125" style="983" customWidth="1"/>
    <col min="7256" max="7256" width="28.1640625" style="983" customWidth="1"/>
    <col min="7257" max="7257" width="27.83203125" style="983" customWidth="1"/>
    <col min="7258" max="7259" width="16" style="983" customWidth="1"/>
    <col min="7260" max="7260" width="28.1640625" style="983" customWidth="1"/>
    <col min="7261" max="7261" width="27.83203125" style="983" customWidth="1"/>
    <col min="7262" max="7262" width="28.1640625" style="983" customWidth="1"/>
    <col min="7263" max="7263" width="27.83203125" style="983" customWidth="1"/>
    <col min="7264" max="7265" width="16" style="983" customWidth="1"/>
    <col min="7266" max="7266" width="28.1640625" style="983" customWidth="1"/>
    <col min="7267" max="7267" width="27.83203125" style="983" customWidth="1"/>
    <col min="7268" max="7268" width="28.1640625" style="983" customWidth="1"/>
    <col min="7269" max="7269" width="27.83203125" style="983" customWidth="1"/>
    <col min="7270" max="7271" width="16" style="983" customWidth="1"/>
    <col min="7272" max="7272" width="28.1640625" style="983" customWidth="1"/>
    <col min="7273" max="7273" width="27.83203125" style="983" customWidth="1"/>
    <col min="7274" max="7274" width="28.1640625" style="983" customWidth="1"/>
    <col min="7275" max="7275" width="27.83203125" style="983" customWidth="1"/>
    <col min="7276" max="7277" width="16" style="983" customWidth="1"/>
    <col min="7278" max="7278" width="28.1640625" style="983" customWidth="1"/>
    <col min="7279" max="7279" width="27.83203125" style="983" customWidth="1"/>
    <col min="7280" max="7280" width="28.1640625" style="983" customWidth="1"/>
    <col min="7281" max="7281" width="27.83203125" style="983" customWidth="1"/>
    <col min="7282" max="7283" width="16" style="983" customWidth="1"/>
    <col min="7284" max="7284" width="28.1640625" style="983" customWidth="1"/>
    <col min="7285" max="7285" width="27.83203125" style="983" customWidth="1"/>
    <col min="7286" max="7286" width="28.1640625" style="983" customWidth="1"/>
    <col min="7287" max="7287" width="27.83203125" style="983" customWidth="1"/>
    <col min="7288" max="7289" width="16" style="983" customWidth="1"/>
    <col min="7290" max="7290" width="28.1640625" style="983" customWidth="1"/>
    <col min="7291" max="7291" width="27.83203125" style="983" customWidth="1"/>
    <col min="7292" max="7292" width="28.1640625" style="983" customWidth="1"/>
    <col min="7293" max="7293" width="27.83203125" style="983" customWidth="1"/>
    <col min="7294" max="7295" width="16" style="983" customWidth="1"/>
    <col min="7296" max="7296" width="28.1640625" style="983" customWidth="1"/>
    <col min="7297" max="7297" width="27.83203125" style="983" customWidth="1"/>
    <col min="7298" max="7298" width="28.1640625" style="983" customWidth="1"/>
    <col min="7299" max="7299" width="27.83203125" style="983" customWidth="1"/>
    <col min="7300" max="7301" width="16" style="983" customWidth="1"/>
    <col min="7302" max="7302" width="28.1640625" style="983" customWidth="1"/>
    <col min="7303" max="7303" width="27.83203125" style="983" customWidth="1"/>
    <col min="7304" max="7304" width="28.1640625" style="983" customWidth="1"/>
    <col min="7305" max="7305" width="27.83203125" style="983" customWidth="1"/>
    <col min="7306" max="7307" width="16" style="983" customWidth="1"/>
    <col min="7308" max="7308" width="28.1640625" style="983" customWidth="1"/>
    <col min="7309" max="7309" width="27.83203125" style="983" customWidth="1"/>
    <col min="7310" max="7310" width="28.1640625" style="983" customWidth="1"/>
    <col min="7311" max="7311" width="27.83203125" style="983" customWidth="1"/>
    <col min="7312" max="7313" width="16" style="983" customWidth="1"/>
    <col min="7314" max="7314" width="28.1640625" style="983" customWidth="1"/>
    <col min="7315" max="7315" width="27.83203125" style="983" customWidth="1"/>
    <col min="7316" max="7316" width="28.1640625" style="983" customWidth="1"/>
    <col min="7317" max="7317" width="27.83203125" style="983" customWidth="1"/>
    <col min="7318" max="7319" width="16" style="983" customWidth="1"/>
    <col min="7320" max="7320" width="28.1640625" style="983" customWidth="1"/>
    <col min="7321" max="7321" width="27.83203125" style="983" customWidth="1"/>
    <col min="7322" max="7322" width="28.1640625" style="983" customWidth="1"/>
    <col min="7323" max="7323" width="27.83203125" style="983" customWidth="1"/>
    <col min="7324" max="7325" width="16" style="983" customWidth="1"/>
    <col min="7326" max="7326" width="28.1640625" style="983" customWidth="1"/>
    <col min="7327" max="7327" width="27.83203125" style="983" customWidth="1"/>
    <col min="7328" max="7328" width="28.1640625" style="983" customWidth="1"/>
    <col min="7329" max="7329" width="27.83203125" style="983" customWidth="1"/>
    <col min="7330" max="7331" width="16" style="983" customWidth="1"/>
    <col min="7332" max="7332" width="28.1640625" style="983" customWidth="1"/>
    <col min="7333" max="7333" width="27.83203125" style="983" customWidth="1"/>
    <col min="7334" max="7334" width="28.1640625" style="983" customWidth="1"/>
    <col min="7335" max="7335" width="27.83203125" style="983" customWidth="1"/>
    <col min="7336" max="7337" width="16" style="983" customWidth="1"/>
    <col min="7338" max="7338" width="28.1640625" style="983" customWidth="1"/>
    <col min="7339" max="7339" width="27.83203125" style="983" customWidth="1"/>
    <col min="7340" max="7340" width="28.1640625" style="983" customWidth="1"/>
    <col min="7341" max="7341" width="27.83203125" style="983" customWidth="1"/>
    <col min="7342" max="7343" width="16" style="983" customWidth="1"/>
    <col min="7344" max="7344" width="27" style="983" customWidth="1"/>
    <col min="7345" max="7345" width="26.6640625" style="983" customWidth="1"/>
    <col min="7346" max="7346" width="27" style="983" customWidth="1"/>
    <col min="7347" max="7347" width="26.6640625" style="983" customWidth="1"/>
    <col min="7348" max="7349" width="16" style="983" customWidth="1"/>
    <col min="7350" max="7350" width="28.1640625" style="983" customWidth="1"/>
    <col min="7351" max="7351" width="27.83203125" style="983" customWidth="1"/>
    <col min="7352" max="7352" width="28.1640625" style="983" customWidth="1"/>
    <col min="7353" max="7353" width="27.83203125" style="983" customWidth="1"/>
    <col min="7354" max="7355" width="16" style="983" customWidth="1"/>
    <col min="7356" max="7356" width="28.1640625" style="983" customWidth="1"/>
    <col min="7357" max="7357" width="27.83203125" style="983" customWidth="1"/>
    <col min="7358" max="7358" width="28.1640625" style="983" customWidth="1"/>
    <col min="7359" max="7359" width="27.83203125" style="983" customWidth="1"/>
    <col min="7360" max="7361" width="16" style="983" customWidth="1"/>
    <col min="7362" max="7362" width="28.1640625" style="983" customWidth="1"/>
    <col min="7363" max="7363" width="27.83203125" style="983" customWidth="1"/>
    <col min="7364" max="7364" width="28.1640625" style="983" customWidth="1"/>
    <col min="7365" max="7365" width="27.83203125" style="983" customWidth="1"/>
    <col min="7366" max="7367" width="16" style="983" customWidth="1"/>
    <col min="7368" max="7368" width="28.1640625" style="983" customWidth="1"/>
    <col min="7369" max="7369" width="27.83203125" style="983" customWidth="1"/>
    <col min="7370" max="7370" width="28.1640625" style="983" customWidth="1"/>
    <col min="7371" max="7371" width="27.83203125" style="983" customWidth="1"/>
    <col min="7372" max="7373" width="16" style="983" customWidth="1"/>
    <col min="7374" max="7374" width="28.1640625" style="983" customWidth="1"/>
    <col min="7375" max="7375" width="27.83203125" style="983" customWidth="1"/>
    <col min="7376" max="7376" width="28.1640625" style="983" customWidth="1"/>
    <col min="7377" max="7377" width="27.83203125" style="983" customWidth="1"/>
    <col min="7378" max="7379" width="16" style="983" customWidth="1"/>
    <col min="7380" max="7380" width="28.1640625" style="983" customWidth="1"/>
    <col min="7381" max="7381" width="27.83203125" style="983" customWidth="1"/>
    <col min="7382" max="7382" width="28.1640625" style="983" customWidth="1"/>
    <col min="7383" max="7383" width="27.83203125" style="983" customWidth="1"/>
    <col min="7384" max="7385" width="16" style="983" customWidth="1"/>
    <col min="7386" max="7386" width="28.1640625" style="983" customWidth="1"/>
    <col min="7387" max="7387" width="27.83203125" style="983" customWidth="1"/>
    <col min="7388" max="7388" width="28.1640625" style="983" customWidth="1"/>
    <col min="7389" max="7389" width="27.83203125" style="983" customWidth="1"/>
    <col min="7390" max="7391" width="16" style="983" customWidth="1"/>
    <col min="7392" max="7392" width="28.1640625" style="983" customWidth="1"/>
    <col min="7393" max="7393" width="27.83203125" style="983" customWidth="1"/>
    <col min="7394" max="7394" width="28.1640625" style="983" customWidth="1"/>
    <col min="7395" max="7395" width="27.83203125" style="983" customWidth="1"/>
    <col min="7396" max="7397" width="16" style="983" customWidth="1"/>
    <col min="7398" max="7398" width="28.1640625" style="983" customWidth="1"/>
    <col min="7399" max="7399" width="27.83203125" style="983" customWidth="1"/>
    <col min="7400" max="7400" width="28.1640625" style="983" customWidth="1"/>
    <col min="7401" max="7401" width="27.83203125" style="983" customWidth="1"/>
    <col min="7402" max="7403" width="16" style="983" customWidth="1"/>
    <col min="7404" max="7404" width="28.1640625" style="983" customWidth="1"/>
    <col min="7405" max="7405" width="27.83203125" style="983" customWidth="1"/>
    <col min="7406" max="7406" width="28.1640625" style="983" customWidth="1"/>
    <col min="7407" max="7407" width="27.83203125" style="983" customWidth="1"/>
    <col min="7408" max="7409" width="16" style="983" customWidth="1"/>
    <col min="7410" max="7410" width="28.1640625" style="983" customWidth="1"/>
    <col min="7411" max="7411" width="27.83203125" style="983" customWidth="1"/>
    <col min="7412" max="7412" width="28.1640625" style="983" customWidth="1"/>
    <col min="7413" max="7413" width="27.83203125" style="983" customWidth="1"/>
    <col min="7414" max="7415" width="16" style="983" customWidth="1"/>
    <col min="7416" max="7416" width="28.1640625" style="983" customWidth="1"/>
    <col min="7417" max="7417" width="27.83203125" style="983" customWidth="1"/>
    <col min="7418" max="7418" width="27" style="983" customWidth="1"/>
    <col min="7419" max="7419" width="26.6640625" style="983" customWidth="1"/>
    <col min="7420" max="7421" width="16" style="983" customWidth="1"/>
    <col min="7422" max="7422" width="28.1640625" style="983" customWidth="1"/>
    <col min="7423" max="7423" width="27.83203125" style="983" customWidth="1"/>
    <col min="7424" max="7424" width="28.1640625" style="983" customWidth="1"/>
    <col min="7425" max="7425" width="27.83203125" style="983" customWidth="1"/>
    <col min="7426" max="7427" width="16" style="983" customWidth="1"/>
    <col min="7428" max="7428" width="28.1640625" style="983" customWidth="1"/>
    <col min="7429" max="7429" width="27.83203125" style="983" customWidth="1"/>
    <col min="7430" max="7430" width="28.1640625" style="983" customWidth="1"/>
    <col min="7431" max="7431" width="27.83203125" style="983" customWidth="1"/>
    <col min="7432" max="7433" width="16" style="983" customWidth="1"/>
    <col min="7434" max="7434" width="28.1640625" style="983" customWidth="1"/>
    <col min="7435" max="7435" width="27.83203125" style="983" customWidth="1"/>
    <col min="7436" max="7436" width="28.1640625" style="983" customWidth="1"/>
    <col min="7437" max="7437" width="27.83203125" style="983" customWidth="1"/>
    <col min="7438" max="7439" width="16" style="983" customWidth="1"/>
    <col min="7440" max="7440" width="28.1640625" style="983" customWidth="1"/>
    <col min="7441" max="7441" width="27.83203125" style="983" customWidth="1"/>
    <col min="7442" max="7442" width="28.1640625" style="983" customWidth="1"/>
    <col min="7443" max="7443" width="27.83203125" style="983" customWidth="1"/>
    <col min="7444" max="7445" width="16" style="983" customWidth="1"/>
    <col min="7446" max="7446" width="27" style="983" customWidth="1"/>
    <col min="7447" max="7447" width="26.6640625" style="983" customWidth="1"/>
    <col min="7448" max="7448" width="27" style="983" customWidth="1"/>
    <col min="7449" max="7449" width="26.6640625" style="983" customWidth="1"/>
    <col min="7450" max="7451" width="16" style="983" customWidth="1"/>
    <col min="7452" max="7452" width="28.1640625" style="983" customWidth="1"/>
    <col min="7453" max="7453" width="27.83203125" style="983" customWidth="1"/>
    <col min="7454" max="7454" width="28.1640625" style="983" customWidth="1"/>
    <col min="7455" max="7455" width="27.83203125" style="983" customWidth="1"/>
    <col min="7456" max="7457" width="16" style="983" customWidth="1"/>
    <col min="7458" max="7458" width="28.1640625" style="983" customWidth="1"/>
    <col min="7459" max="7459" width="27.83203125" style="983" customWidth="1"/>
    <col min="7460" max="7460" width="28.1640625" style="983" customWidth="1"/>
    <col min="7461" max="7461" width="27.83203125" style="983" customWidth="1"/>
    <col min="7462" max="7463" width="16" style="983" customWidth="1"/>
    <col min="7464" max="7464" width="28.1640625" style="983" customWidth="1"/>
    <col min="7465" max="7465" width="27.83203125" style="983" customWidth="1"/>
    <col min="7466" max="7466" width="27" style="983" customWidth="1"/>
    <col min="7467" max="7467" width="26.6640625" style="983" customWidth="1"/>
    <col min="7468" max="7469" width="16" style="983" customWidth="1"/>
    <col min="7470" max="7470" width="25.1640625" style="983" customWidth="1"/>
    <col min="7471" max="7471" width="24.83203125" style="983" customWidth="1"/>
    <col min="7472" max="7472" width="25.1640625" style="983" customWidth="1"/>
    <col min="7473" max="7473" width="24.83203125" style="983" customWidth="1"/>
    <col min="7474" max="7475" width="16" style="983" customWidth="1"/>
    <col min="7476" max="7476" width="28.1640625" style="983" customWidth="1"/>
    <col min="7477" max="7477" width="27.83203125" style="983" customWidth="1"/>
    <col min="7478" max="7478" width="28.1640625" style="983" customWidth="1"/>
    <col min="7479" max="7479" width="27.83203125" style="983" customWidth="1"/>
    <col min="7480" max="7481" width="16" style="983" customWidth="1"/>
    <col min="7482" max="7482" width="28.1640625" style="983" customWidth="1"/>
    <col min="7483" max="7483" width="27.83203125" style="983" customWidth="1"/>
    <col min="7484" max="7484" width="28.1640625" style="983" customWidth="1"/>
    <col min="7485" max="7485" width="27.83203125" style="983" customWidth="1"/>
    <col min="7486" max="7487" width="16" style="983" customWidth="1"/>
    <col min="7488" max="7488" width="25.1640625" style="983" customWidth="1"/>
    <col min="7489" max="7489" width="24.83203125" style="983" customWidth="1"/>
    <col min="7490" max="7490" width="25.1640625" style="983" customWidth="1"/>
    <col min="7491" max="7491" width="24.83203125" style="983" customWidth="1"/>
    <col min="7492" max="7493" width="16" style="983" customWidth="1"/>
    <col min="7494" max="7494" width="28.1640625" style="983" customWidth="1"/>
    <col min="7495" max="7495" width="27.83203125" style="983" customWidth="1"/>
    <col min="7496" max="7496" width="28.1640625" style="983" customWidth="1"/>
    <col min="7497" max="7497" width="27.83203125" style="983" customWidth="1"/>
    <col min="7498" max="7499" width="16" style="983" customWidth="1"/>
    <col min="7500" max="7500" width="28.1640625" style="983" customWidth="1"/>
    <col min="7501" max="7501" width="27.83203125" style="983" customWidth="1"/>
    <col min="7502" max="7502" width="28.1640625" style="983" customWidth="1"/>
    <col min="7503" max="7503" width="27.83203125" style="983" customWidth="1"/>
    <col min="7504" max="7505" width="16" style="983" customWidth="1"/>
    <col min="7506" max="7506" width="27" style="983" customWidth="1"/>
    <col min="7507" max="7507" width="26.6640625" style="983" customWidth="1"/>
    <col min="7508" max="7508" width="27" style="983" customWidth="1"/>
    <col min="7509" max="7509" width="26.6640625" style="983" customWidth="1"/>
    <col min="7510" max="7511" width="16" style="983" customWidth="1"/>
    <col min="7512" max="7512" width="28.1640625" style="983" customWidth="1"/>
    <col min="7513" max="7513" width="27.83203125" style="983" customWidth="1"/>
    <col min="7514" max="7514" width="28.1640625" style="983" customWidth="1"/>
    <col min="7515" max="7515" width="27.83203125" style="983" customWidth="1"/>
    <col min="7516" max="7517" width="16" style="983" customWidth="1"/>
    <col min="7518" max="7518" width="28.1640625" style="983" customWidth="1"/>
    <col min="7519" max="7519" width="27.83203125" style="983" customWidth="1"/>
    <col min="7520" max="7520" width="28.1640625" style="983" customWidth="1"/>
    <col min="7521" max="7521" width="27.83203125" style="983" customWidth="1"/>
    <col min="7522" max="7523" width="16" style="983" customWidth="1"/>
    <col min="7524" max="7524" width="28.1640625" style="983" customWidth="1"/>
    <col min="7525" max="7525" width="27.83203125" style="983" customWidth="1"/>
    <col min="7526" max="7526" width="28.1640625" style="983" customWidth="1"/>
    <col min="7527" max="7527" width="27.83203125" style="983" customWidth="1"/>
    <col min="7528" max="7529" width="16" style="983" customWidth="1"/>
    <col min="7530" max="7530" width="28.1640625" style="983" customWidth="1"/>
    <col min="7531" max="7531" width="27.83203125" style="983" customWidth="1"/>
    <col min="7532" max="7532" width="28.1640625" style="983" customWidth="1"/>
    <col min="7533" max="7533" width="27.83203125" style="983" customWidth="1"/>
    <col min="7534" max="7535" width="16" style="983" customWidth="1"/>
    <col min="7536" max="7536" width="28.1640625" style="983" customWidth="1"/>
    <col min="7537" max="7537" width="27.83203125" style="983" customWidth="1"/>
    <col min="7538" max="7538" width="28.1640625" style="983" customWidth="1"/>
    <col min="7539" max="7539" width="27.83203125" style="983" customWidth="1"/>
    <col min="7540" max="7541" width="16.1640625" style="983" customWidth="1"/>
    <col min="7542" max="7542" width="29.33203125" style="983" customWidth="1"/>
    <col min="7543" max="7543" width="29" style="983" customWidth="1"/>
    <col min="7544" max="7544" width="29.33203125" style="983" customWidth="1"/>
    <col min="7545" max="7545" width="29" style="983" customWidth="1"/>
    <col min="7546" max="7547" width="16.1640625" style="983" customWidth="1"/>
    <col min="7548" max="7548" width="29.33203125" style="983" customWidth="1"/>
    <col min="7549" max="7549" width="29" style="983" customWidth="1"/>
    <col min="7550" max="7550" width="29.33203125" style="983" customWidth="1"/>
    <col min="7551" max="7551" width="29" style="983" customWidth="1"/>
    <col min="7552" max="7553" width="16" style="983" customWidth="1"/>
    <col min="7554" max="7554" width="28.1640625" style="983" customWidth="1"/>
    <col min="7555" max="7555" width="27.83203125" style="983" customWidth="1"/>
    <col min="7556" max="7556" width="28.1640625" style="983" customWidth="1"/>
    <col min="7557" max="7557" width="27.83203125" style="983" customWidth="1"/>
    <col min="7558" max="7559" width="16.1640625" style="983" customWidth="1"/>
    <col min="7560" max="7560" width="29.33203125" style="983" customWidth="1"/>
    <col min="7561" max="7561" width="29" style="983" customWidth="1"/>
    <col min="7562" max="7562" width="29.33203125" style="983" customWidth="1"/>
    <col min="7563" max="7563" width="29" style="983" customWidth="1"/>
    <col min="7564" max="7565" width="16" style="983" customWidth="1"/>
    <col min="7566" max="7566" width="28.1640625" style="983" customWidth="1"/>
    <col min="7567" max="7567" width="27.83203125" style="983" customWidth="1"/>
    <col min="7568" max="7568" width="28.1640625" style="983" customWidth="1"/>
    <col min="7569" max="7569" width="27.83203125" style="983" customWidth="1"/>
    <col min="7570" max="7571" width="16.1640625" style="983" customWidth="1"/>
    <col min="7572" max="7572" width="29.33203125" style="983" customWidth="1"/>
    <col min="7573" max="7573" width="29" style="983" customWidth="1"/>
    <col min="7574" max="7574" width="29.33203125" style="983" customWidth="1"/>
    <col min="7575" max="7575" width="29" style="983" customWidth="1"/>
    <col min="7576" max="7577" width="16.1640625" style="983" customWidth="1"/>
    <col min="7578" max="7578" width="29.33203125" style="983" customWidth="1"/>
    <col min="7579" max="7579" width="29" style="983" customWidth="1"/>
    <col min="7580" max="7580" width="29.33203125" style="983" customWidth="1"/>
    <col min="7581" max="7581" width="29" style="983" customWidth="1"/>
    <col min="7582" max="7583" width="16.1640625" style="983" customWidth="1"/>
    <col min="7584" max="7584" width="29.33203125" style="983" customWidth="1"/>
    <col min="7585" max="7585" width="29" style="983" customWidth="1"/>
    <col min="7586" max="7586" width="29.33203125" style="983" customWidth="1"/>
    <col min="7587" max="7587" width="29" style="983" customWidth="1"/>
    <col min="7588" max="7589" width="16.1640625" style="983" customWidth="1"/>
    <col min="7590" max="7590" width="29.33203125" style="983" customWidth="1"/>
    <col min="7591" max="7591" width="29" style="983" customWidth="1"/>
    <col min="7592" max="7592" width="29.33203125" style="983" customWidth="1"/>
    <col min="7593" max="7593" width="29" style="983" customWidth="1"/>
    <col min="7594" max="7595" width="16.1640625" style="983" customWidth="1"/>
    <col min="7596" max="7596" width="29.33203125" style="983" customWidth="1"/>
    <col min="7597" max="7597" width="29" style="983" customWidth="1"/>
    <col min="7598" max="7598" width="29.33203125" style="983" customWidth="1"/>
    <col min="7599" max="7599" width="29" style="983" customWidth="1"/>
    <col min="7600" max="7601" width="16.1640625" style="983" customWidth="1"/>
    <col min="7602" max="7602" width="29.33203125" style="983" customWidth="1"/>
    <col min="7603" max="7603" width="29" style="983" customWidth="1"/>
    <col min="7604" max="7604" width="29.33203125" style="983" customWidth="1"/>
    <col min="7605" max="7605" width="29" style="983" customWidth="1"/>
    <col min="7606" max="7607" width="16.1640625" style="983" customWidth="1"/>
    <col min="7608" max="7608" width="29.33203125" style="983" customWidth="1"/>
    <col min="7609" max="7609" width="29" style="983" customWidth="1"/>
    <col min="7610" max="7610" width="29.33203125" style="983" customWidth="1"/>
    <col min="7611" max="7611" width="29" style="983" customWidth="1"/>
    <col min="7612" max="7613" width="16.1640625" style="983" customWidth="1"/>
    <col min="7614" max="7614" width="29.33203125" style="983" customWidth="1"/>
    <col min="7615" max="7615" width="29" style="983" customWidth="1"/>
    <col min="7616" max="7616" width="29.33203125" style="983" customWidth="1"/>
    <col min="7617" max="7617" width="29" style="983" customWidth="1"/>
    <col min="7618" max="7619" width="16.1640625" style="983" customWidth="1"/>
    <col min="7620" max="7620" width="29.33203125" style="983" customWidth="1"/>
    <col min="7621" max="7621" width="29" style="983" customWidth="1"/>
    <col min="7622" max="7622" width="29.33203125" style="983" customWidth="1"/>
    <col min="7623" max="7623" width="29" style="983" customWidth="1"/>
    <col min="7624" max="7625" width="16" style="983" customWidth="1"/>
    <col min="7626" max="7626" width="28.1640625" style="983" customWidth="1"/>
    <col min="7627" max="7627" width="27.83203125" style="983" customWidth="1"/>
    <col min="7628" max="7628" width="28.1640625" style="983" customWidth="1"/>
    <col min="7629" max="7629" width="27.83203125" style="983" customWidth="1"/>
    <col min="7630" max="7631" width="16.1640625" style="983" customWidth="1"/>
    <col min="7632" max="7632" width="29.33203125" style="983" customWidth="1"/>
    <col min="7633" max="7633" width="29" style="983" customWidth="1"/>
    <col min="7634" max="7634" width="29.33203125" style="983" customWidth="1"/>
    <col min="7635" max="7635" width="29" style="983" customWidth="1"/>
    <col min="7636" max="7637" width="16.1640625" style="983" customWidth="1"/>
    <col min="7638" max="7638" width="29.33203125" style="983" customWidth="1"/>
    <col min="7639" max="7639" width="29" style="983" customWidth="1"/>
    <col min="7640" max="7640" width="29.33203125" style="983" customWidth="1"/>
    <col min="7641" max="7641" width="29" style="983" customWidth="1"/>
    <col min="7642" max="7643" width="16.1640625" style="983" customWidth="1"/>
    <col min="7644" max="7644" width="29.33203125" style="983" customWidth="1"/>
    <col min="7645" max="7645" width="29" style="983" customWidth="1"/>
    <col min="7646" max="7646" width="29.33203125" style="983" customWidth="1"/>
    <col min="7647" max="7647" width="29" style="983" customWidth="1"/>
    <col min="7648" max="7649" width="16.1640625" style="983" customWidth="1"/>
    <col min="7650" max="7650" width="29.33203125" style="983" customWidth="1"/>
    <col min="7651" max="7651" width="29" style="983" customWidth="1"/>
    <col min="7652" max="7652" width="29.33203125" style="983" customWidth="1"/>
    <col min="7653" max="7653" width="29" style="983" customWidth="1"/>
    <col min="7654" max="7655" width="16.1640625" style="983" customWidth="1"/>
    <col min="7656" max="7656" width="29.33203125" style="983" customWidth="1"/>
    <col min="7657" max="7657" width="29" style="983" customWidth="1"/>
    <col min="7658" max="7658" width="29.33203125" style="983" customWidth="1"/>
    <col min="7659" max="7659" width="29" style="983" customWidth="1"/>
    <col min="7660" max="7661" width="16.1640625" style="983" customWidth="1"/>
    <col min="7662" max="7662" width="29.33203125" style="983" customWidth="1"/>
    <col min="7663" max="7663" width="29" style="983" customWidth="1"/>
    <col min="7664" max="7664" width="29.33203125" style="983" customWidth="1"/>
    <col min="7665" max="7665" width="29" style="983" customWidth="1"/>
    <col min="7666" max="7667" width="16" style="983" customWidth="1"/>
    <col min="7668" max="7668" width="28.1640625" style="983" customWidth="1"/>
    <col min="7669" max="7669" width="27.83203125" style="983" customWidth="1"/>
    <col min="7670" max="7670" width="28.1640625" style="983" customWidth="1"/>
    <col min="7671" max="7671" width="27.83203125" style="983" customWidth="1"/>
    <col min="7672" max="7673" width="16.1640625" style="983" customWidth="1"/>
    <col min="7674" max="7674" width="29.33203125" style="983" customWidth="1"/>
    <col min="7675" max="7675" width="29" style="983" customWidth="1"/>
    <col min="7676" max="7676" width="29.33203125" style="983" customWidth="1"/>
    <col min="7677" max="7677" width="29" style="983" customWidth="1"/>
    <col min="7678" max="7679" width="16.1640625" style="983" customWidth="1"/>
    <col min="7680" max="7680" width="29.33203125" style="983" customWidth="1"/>
    <col min="7681" max="7681" width="29" style="983" customWidth="1"/>
    <col min="7682" max="7682" width="29.33203125" style="983" customWidth="1"/>
    <col min="7683" max="7683" width="29" style="983" customWidth="1"/>
    <col min="7684" max="7685" width="16.1640625" style="983" customWidth="1"/>
    <col min="7686" max="7686" width="29.33203125" style="983" customWidth="1"/>
    <col min="7687" max="7687" width="29" style="983" customWidth="1"/>
    <col min="7688" max="7688" width="29.33203125" style="983" customWidth="1"/>
    <col min="7689" max="7689" width="29" style="983" customWidth="1"/>
    <col min="7690" max="7691" width="16.1640625" style="983" customWidth="1"/>
    <col min="7692" max="7692" width="29.33203125" style="983" customWidth="1"/>
    <col min="7693" max="7693" width="29" style="983" customWidth="1"/>
    <col min="7694" max="7694" width="29.33203125" style="983" customWidth="1"/>
    <col min="7695" max="7695" width="29" style="983" customWidth="1"/>
    <col min="7696" max="7697" width="16.1640625" style="983" customWidth="1"/>
    <col min="7698" max="7698" width="30.6640625" style="983" customWidth="1"/>
    <col min="7699" max="7699" width="30.33203125" style="983" customWidth="1"/>
    <col min="7700" max="7700" width="30.6640625" style="983" customWidth="1"/>
    <col min="7701" max="7701" width="30.33203125" style="983" customWidth="1"/>
    <col min="7702" max="7703" width="16.1640625" style="983" customWidth="1"/>
    <col min="7704" max="7704" width="30.6640625" style="983" customWidth="1"/>
    <col min="7705" max="7705" width="30.33203125" style="983" customWidth="1"/>
    <col min="7706" max="7706" width="30.6640625" style="983" customWidth="1"/>
    <col min="7707" max="7707" width="30.33203125" style="983" customWidth="1"/>
    <col min="7708" max="7709" width="16" style="983" customWidth="1"/>
    <col min="7710" max="7710" width="30.6640625" style="983" customWidth="1"/>
    <col min="7711" max="7711" width="30.33203125" style="983" customWidth="1"/>
    <col min="7712" max="7712" width="30.6640625" style="983" customWidth="1"/>
    <col min="7713" max="7713" width="30.33203125" style="983" customWidth="1"/>
    <col min="7714" max="7715" width="16" style="983" customWidth="1"/>
    <col min="7716" max="7716" width="25.83203125" style="983" customWidth="1"/>
    <col min="7717" max="7717" width="25.5" style="983" customWidth="1"/>
    <col min="7718" max="7718" width="25.83203125" style="983" customWidth="1"/>
    <col min="7719" max="7719" width="25.5" style="983" customWidth="1"/>
    <col min="7720" max="7721" width="16" style="983" customWidth="1"/>
    <col min="7722" max="7722" width="23.83203125" style="983" customWidth="1"/>
    <col min="7723" max="7723" width="23.6640625" style="983" customWidth="1"/>
    <col min="7724" max="7729" width="16" style="983" customWidth="1"/>
    <col min="7730" max="7730" width="23.83203125" style="983" customWidth="1"/>
    <col min="7731" max="7731" width="23.6640625" style="983" customWidth="1"/>
    <col min="7732" max="7732" width="23.83203125" style="983" customWidth="1"/>
    <col min="7733" max="7733" width="23.6640625" style="983" customWidth="1"/>
    <col min="7734" max="7735" width="16" style="983" customWidth="1"/>
    <col min="7736" max="7736" width="20.5" style="983" customWidth="1"/>
    <col min="7737" max="7737" width="20.1640625" style="983" customWidth="1"/>
    <col min="7738" max="7738" width="20.5" style="983" customWidth="1"/>
    <col min="7739" max="7739" width="20.1640625" style="983" customWidth="1"/>
    <col min="7740" max="7740" width="21.83203125" style="983" customWidth="1"/>
    <col min="7741" max="7741" width="21.6640625" style="983" customWidth="1"/>
    <col min="7742" max="7742" width="27" style="983" customWidth="1"/>
    <col min="7743" max="7743" width="26.6640625" style="983" customWidth="1"/>
    <col min="7744" max="7745" width="16" style="983" customWidth="1"/>
    <col min="7746" max="7746" width="27" style="983" customWidth="1"/>
    <col min="7747" max="7747" width="26.6640625" style="983" customWidth="1"/>
    <col min="7748" max="7748" width="27" style="983" customWidth="1"/>
    <col min="7749" max="7749" width="26.6640625" style="983" customWidth="1"/>
    <col min="7750" max="7750" width="27" style="983" customWidth="1"/>
    <col min="7751" max="7751" width="26.6640625" style="983" customWidth="1"/>
    <col min="7752" max="7753" width="16" style="983" customWidth="1"/>
    <col min="7754" max="7754" width="23.83203125" style="983" customWidth="1"/>
    <col min="7755" max="7755" width="23.6640625" style="983" customWidth="1"/>
    <col min="7756" max="7756" width="23.83203125" style="983" customWidth="1"/>
    <col min="7757" max="7757" width="23.6640625" style="983" customWidth="1"/>
    <col min="7758" max="7758" width="23.83203125" style="983" customWidth="1"/>
    <col min="7759" max="7759" width="23.6640625" style="983" customWidth="1"/>
    <col min="7760" max="7761" width="16" style="983" customWidth="1"/>
    <col min="7762" max="7762" width="27" style="983" customWidth="1"/>
    <col min="7763" max="7763" width="26.6640625" style="983" customWidth="1"/>
    <col min="7764" max="7764" width="27" style="983" customWidth="1"/>
    <col min="7765" max="7765" width="26.6640625" style="983" customWidth="1"/>
    <col min="7766" max="7766" width="27" style="983" customWidth="1"/>
    <col min="7767" max="7767" width="26.6640625" style="983" customWidth="1"/>
    <col min="7768" max="7769" width="16" style="983" customWidth="1"/>
    <col min="7770" max="7770" width="27" style="983" customWidth="1"/>
    <col min="7771" max="7771" width="26.6640625" style="983" customWidth="1"/>
    <col min="7772" max="7772" width="27" style="983" customWidth="1"/>
    <col min="7773" max="7773" width="26.6640625" style="983" customWidth="1"/>
    <col min="7774" max="7774" width="27" style="983" customWidth="1"/>
    <col min="7775" max="7775" width="26.6640625" style="983" customWidth="1"/>
    <col min="7776" max="7777" width="16" style="983" customWidth="1"/>
    <col min="7778" max="7778" width="27" style="983" customWidth="1"/>
    <col min="7779" max="7779" width="26.6640625" style="983" customWidth="1"/>
    <col min="7780" max="7780" width="27" style="983" customWidth="1"/>
    <col min="7781" max="7781" width="26.6640625" style="983" customWidth="1"/>
    <col min="7782" max="7782" width="27" style="983" customWidth="1"/>
    <col min="7783" max="7783" width="26.6640625" style="983" customWidth="1"/>
    <col min="7784" max="7785" width="16" style="983" customWidth="1"/>
    <col min="7786" max="7786" width="27" style="983" customWidth="1"/>
    <col min="7787" max="7787" width="26.6640625" style="983" customWidth="1"/>
    <col min="7788" max="7788" width="27" style="983" customWidth="1"/>
    <col min="7789" max="7789" width="26.6640625" style="983" customWidth="1"/>
    <col min="7790" max="7790" width="25.83203125" style="983" customWidth="1"/>
    <col min="7791" max="7791" width="25.5" style="983" customWidth="1"/>
    <col min="7792" max="7793" width="16" style="983" customWidth="1"/>
    <col min="7794" max="7794" width="27" style="983" customWidth="1"/>
    <col min="7795" max="7795" width="26.6640625" style="983" customWidth="1"/>
    <col min="7796" max="7796" width="27" style="983" customWidth="1"/>
    <col min="7797" max="7797" width="26.6640625" style="983" customWidth="1"/>
    <col min="7798" max="7798" width="27" style="983" customWidth="1"/>
    <col min="7799" max="7799" width="26.6640625" style="983" customWidth="1"/>
    <col min="7800" max="7801" width="16" style="983" customWidth="1"/>
    <col min="7802" max="7802" width="27" style="983" customWidth="1"/>
    <col min="7803" max="7803" width="26.6640625" style="983" customWidth="1"/>
    <col min="7804" max="7804" width="27" style="983" customWidth="1"/>
    <col min="7805" max="7805" width="26.6640625" style="983" customWidth="1"/>
    <col min="7806" max="7806" width="27" style="983" customWidth="1"/>
    <col min="7807" max="7807" width="26.6640625" style="983" customWidth="1"/>
    <col min="7808" max="7809" width="16" style="983" customWidth="1"/>
    <col min="7810" max="7810" width="27" style="983" customWidth="1"/>
    <col min="7811" max="7811" width="26.6640625" style="983" customWidth="1"/>
    <col min="7812" max="7812" width="27" style="983" customWidth="1"/>
    <col min="7813" max="7813" width="26.6640625" style="983" customWidth="1"/>
    <col min="7814" max="7814" width="27" style="983" customWidth="1"/>
    <col min="7815" max="7815" width="26.6640625" style="983" customWidth="1"/>
    <col min="7816" max="7817" width="16" style="983" customWidth="1"/>
    <col min="7818" max="7818" width="27" style="983" customWidth="1"/>
    <col min="7819" max="7819" width="26.6640625" style="983" customWidth="1"/>
    <col min="7820" max="7820" width="27" style="983" customWidth="1"/>
    <col min="7821" max="7821" width="26.6640625" style="983" customWidth="1"/>
    <col min="7822" max="7822" width="27" style="983" customWidth="1"/>
    <col min="7823" max="7823" width="26.6640625" style="983" customWidth="1"/>
    <col min="7824" max="7825" width="16" style="983" customWidth="1"/>
    <col min="7826" max="7826" width="27" style="983" customWidth="1"/>
    <col min="7827" max="7827" width="26.6640625" style="983" customWidth="1"/>
    <col min="7828" max="7828" width="27" style="983" customWidth="1"/>
    <col min="7829" max="7829" width="26.6640625" style="983" customWidth="1"/>
    <col min="7830" max="7830" width="27" style="983" customWidth="1"/>
    <col min="7831" max="7831" width="26.6640625" style="983" customWidth="1"/>
    <col min="7832" max="7833" width="16" style="983" customWidth="1"/>
    <col min="7834" max="7834" width="27" style="983" customWidth="1"/>
    <col min="7835" max="7835" width="26.6640625" style="983" customWidth="1"/>
    <col min="7836" max="7836" width="27" style="983" customWidth="1"/>
    <col min="7837" max="7837" width="26.6640625" style="983" customWidth="1"/>
    <col min="7838" max="7838" width="27" style="983" customWidth="1"/>
    <col min="7839" max="7839" width="26.6640625" style="983" customWidth="1"/>
    <col min="7840" max="7841" width="16" style="983" customWidth="1"/>
    <col min="7842" max="7842" width="27" style="983" customWidth="1"/>
    <col min="7843" max="7843" width="26.6640625" style="983" customWidth="1"/>
    <col min="7844" max="7844" width="27" style="983" customWidth="1"/>
    <col min="7845" max="7845" width="26.6640625" style="983" customWidth="1"/>
    <col min="7846" max="7846" width="27" style="983" customWidth="1"/>
    <col min="7847" max="7847" width="26.6640625" style="983" customWidth="1"/>
    <col min="7848" max="7849" width="16" style="983" customWidth="1"/>
    <col min="7850" max="7850" width="27" style="983" customWidth="1"/>
    <col min="7851" max="7851" width="26.6640625" style="983" customWidth="1"/>
    <col min="7852" max="7852" width="27" style="983" customWidth="1"/>
    <col min="7853" max="7853" width="26.6640625" style="983" customWidth="1"/>
    <col min="7854" max="7854" width="27" style="983" customWidth="1"/>
    <col min="7855" max="7855" width="26.6640625" style="983" customWidth="1"/>
    <col min="7856" max="7857" width="16" style="983" customWidth="1"/>
    <col min="7858" max="7858" width="27" style="983" customWidth="1"/>
    <col min="7859" max="7859" width="26.6640625" style="983" customWidth="1"/>
    <col min="7860" max="7860" width="27" style="983" customWidth="1"/>
    <col min="7861" max="7861" width="26.6640625" style="983" customWidth="1"/>
    <col min="7862" max="7862" width="27" style="983" customWidth="1"/>
    <col min="7863" max="7863" width="26.6640625" style="983" customWidth="1"/>
    <col min="7864" max="7865" width="16" style="983" customWidth="1"/>
    <col min="7866" max="7866" width="27" style="983" customWidth="1"/>
    <col min="7867" max="7867" width="26.6640625" style="983" customWidth="1"/>
    <col min="7868" max="7868" width="27" style="983" customWidth="1"/>
    <col min="7869" max="7869" width="26.6640625" style="983" customWidth="1"/>
    <col min="7870" max="7870" width="27" style="983" customWidth="1"/>
    <col min="7871" max="7871" width="26.6640625" style="983" customWidth="1"/>
    <col min="7872" max="7873" width="16" style="983" customWidth="1"/>
    <col min="7874" max="7874" width="27" style="983" customWidth="1"/>
    <col min="7875" max="7875" width="26.6640625" style="983" customWidth="1"/>
    <col min="7876" max="7876" width="27" style="983" customWidth="1"/>
    <col min="7877" max="7877" width="26.6640625" style="983" customWidth="1"/>
    <col min="7878" max="7878" width="27" style="983" customWidth="1"/>
    <col min="7879" max="7879" width="26.6640625" style="983" customWidth="1"/>
    <col min="7880" max="7881" width="16" style="983" customWidth="1"/>
    <col min="7882" max="7882" width="27" style="983" customWidth="1"/>
    <col min="7883" max="7883" width="26.6640625" style="983" customWidth="1"/>
    <col min="7884" max="7884" width="27" style="983" customWidth="1"/>
    <col min="7885" max="7885" width="26.6640625" style="983" customWidth="1"/>
    <col min="7886" max="7886" width="27" style="983" customWidth="1"/>
    <col min="7887" max="7887" width="26.6640625" style="983" customWidth="1"/>
    <col min="7888" max="7889" width="16" style="983" customWidth="1"/>
    <col min="7890" max="7890" width="25.83203125" style="983" customWidth="1"/>
    <col min="7891" max="7891" width="25.5" style="983" customWidth="1"/>
    <col min="7892" max="7892" width="25.83203125" style="983" customWidth="1"/>
    <col min="7893" max="7893" width="25.5" style="983" customWidth="1"/>
    <col min="7894" max="7894" width="25.83203125" style="983" customWidth="1"/>
    <col min="7895" max="7895" width="25.5" style="983" customWidth="1"/>
    <col min="7896" max="7897" width="16" style="983" customWidth="1"/>
    <col min="7898" max="7898" width="27" style="983" customWidth="1"/>
    <col min="7899" max="7899" width="26.6640625" style="983" customWidth="1"/>
    <col min="7900" max="7900" width="27" style="983" customWidth="1"/>
    <col min="7901" max="7901" width="26.6640625" style="983" customWidth="1"/>
    <col min="7902" max="7902" width="27" style="983" customWidth="1"/>
    <col min="7903" max="7903" width="26.6640625" style="983" customWidth="1"/>
    <col min="7904" max="7905" width="16" style="983" customWidth="1"/>
    <col min="7906" max="7906" width="27" style="983" customWidth="1"/>
    <col min="7907" max="7907" width="26.6640625" style="983" customWidth="1"/>
    <col min="7908" max="7908" width="27" style="983" customWidth="1"/>
    <col min="7909" max="7909" width="26.6640625" style="983" customWidth="1"/>
    <col min="7910" max="7910" width="27" style="983" customWidth="1"/>
    <col min="7911" max="7911" width="26.6640625" style="983" customWidth="1"/>
    <col min="7912" max="7913" width="16" style="983" customWidth="1"/>
    <col min="7914" max="7914" width="27" style="983" customWidth="1"/>
    <col min="7915" max="7915" width="26.6640625" style="983" customWidth="1"/>
    <col min="7916" max="7916" width="27" style="983" customWidth="1"/>
    <col min="7917" max="7917" width="26.6640625" style="983" customWidth="1"/>
    <col min="7918" max="7918" width="27" style="983" customWidth="1"/>
    <col min="7919" max="7919" width="26.6640625" style="983" customWidth="1"/>
    <col min="7920" max="7921" width="16" style="983" customWidth="1"/>
    <col min="7922" max="7922" width="27" style="983" customWidth="1"/>
    <col min="7923" max="7923" width="26.6640625" style="983" customWidth="1"/>
    <col min="7924" max="7924" width="27" style="983" customWidth="1"/>
    <col min="7925" max="7925" width="26.6640625" style="983" customWidth="1"/>
    <col min="7926" max="7926" width="27" style="983" customWidth="1"/>
    <col min="7927" max="7927" width="26.6640625" style="983" customWidth="1"/>
    <col min="7928" max="7929" width="16" style="983" customWidth="1"/>
    <col min="7930" max="7930" width="27" style="983" customWidth="1"/>
    <col min="7931" max="7931" width="26.6640625" style="983" customWidth="1"/>
    <col min="7932" max="7932" width="27" style="983" customWidth="1"/>
    <col min="7933" max="7933" width="26.6640625" style="983" customWidth="1"/>
    <col min="7934" max="7934" width="27" style="983" customWidth="1"/>
    <col min="7935" max="7935" width="26.6640625" style="983" customWidth="1"/>
    <col min="7936" max="7937" width="16" style="983" customWidth="1"/>
    <col min="7938" max="7938" width="27" style="983" customWidth="1"/>
    <col min="7939" max="7939" width="26.6640625" style="983" customWidth="1"/>
    <col min="7940" max="7940" width="27" style="983" customWidth="1"/>
    <col min="7941" max="7941" width="26.6640625" style="983" customWidth="1"/>
    <col min="7942" max="7942" width="27" style="983" customWidth="1"/>
    <col min="7943" max="7943" width="26.6640625" style="983" customWidth="1"/>
    <col min="7944" max="7945" width="16" style="983" customWidth="1"/>
    <col min="7946" max="7946" width="27" style="983" customWidth="1"/>
    <col min="7947" max="7947" width="26.6640625" style="983" customWidth="1"/>
    <col min="7948" max="7948" width="27" style="983" customWidth="1"/>
    <col min="7949" max="7949" width="26.6640625" style="983" customWidth="1"/>
    <col min="7950" max="7950" width="27" style="983" customWidth="1"/>
    <col min="7951" max="7951" width="26.6640625" style="983" customWidth="1"/>
    <col min="7952" max="7953" width="16" style="983" customWidth="1"/>
    <col min="7954" max="7954" width="27" style="983" customWidth="1"/>
    <col min="7955" max="7955" width="26.6640625" style="983" customWidth="1"/>
    <col min="7956" max="7956" width="27" style="983" customWidth="1"/>
    <col min="7957" max="7957" width="26.6640625" style="983" customWidth="1"/>
    <col min="7958" max="7958" width="27" style="983" customWidth="1"/>
    <col min="7959" max="7959" width="26.6640625" style="983" customWidth="1"/>
    <col min="7960" max="7961" width="16" style="983" customWidth="1"/>
    <col min="7962" max="7962" width="27" style="983" customWidth="1"/>
    <col min="7963" max="7963" width="26.6640625" style="983" customWidth="1"/>
    <col min="7964" max="7964" width="27" style="983" customWidth="1"/>
    <col min="7965" max="7965" width="26.6640625" style="983" customWidth="1"/>
    <col min="7966" max="7966" width="27" style="983" customWidth="1"/>
    <col min="7967" max="7967" width="26.6640625" style="983" customWidth="1"/>
    <col min="7968" max="7969" width="16" style="983" customWidth="1"/>
    <col min="7970" max="7970" width="27" style="983" customWidth="1"/>
    <col min="7971" max="7971" width="26.6640625" style="983" customWidth="1"/>
    <col min="7972" max="7972" width="27" style="983" customWidth="1"/>
    <col min="7973" max="7973" width="26.6640625" style="983" customWidth="1"/>
    <col min="7974" max="7974" width="27" style="983" customWidth="1"/>
    <col min="7975" max="7975" width="26.6640625" style="983" customWidth="1"/>
    <col min="7976" max="7977" width="16" style="983" customWidth="1"/>
    <col min="7978" max="7978" width="27" style="983" customWidth="1"/>
    <col min="7979" max="7979" width="26.6640625" style="983" customWidth="1"/>
    <col min="7980" max="7980" width="27" style="983" customWidth="1"/>
    <col min="7981" max="7981" width="26.6640625" style="983" customWidth="1"/>
    <col min="7982" max="7982" width="27" style="983" customWidth="1"/>
    <col min="7983" max="7983" width="26.6640625" style="983" customWidth="1"/>
    <col min="7984" max="7985" width="16" style="983" customWidth="1"/>
    <col min="7986" max="7986" width="27" style="983" customWidth="1"/>
    <col min="7987" max="7987" width="26.6640625" style="983" customWidth="1"/>
    <col min="7988" max="7988" width="27" style="983" customWidth="1"/>
    <col min="7989" max="7989" width="26.6640625" style="983" customWidth="1"/>
    <col min="7990" max="7990" width="27" style="983" customWidth="1"/>
    <col min="7991" max="7991" width="26.6640625" style="983" customWidth="1"/>
    <col min="7992" max="7993" width="16" style="983" customWidth="1"/>
    <col min="7994" max="7994" width="27" style="983" customWidth="1"/>
    <col min="7995" max="7995" width="26.6640625" style="983" customWidth="1"/>
    <col min="7996" max="7996" width="25.83203125" style="983" customWidth="1"/>
    <col min="7997" max="7997" width="25.5" style="983" customWidth="1"/>
    <col min="7998" max="7998" width="27" style="983" customWidth="1"/>
    <col min="7999" max="7999" width="26.6640625" style="983" customWidth="1"/>
    <col min="8000" max="8001" width="16" style="983" customWidth="1"/>
    <col min="8002" max="8002" width="27" style="983" customWidth="1"/>
    <col min="8003" max="8003" width="26.6640625" style="983" customWidth="1"/>
    <col min="8004" max="8004" width="27" style="983" customWidth="1"/>
    <col min="8005" max="8005" width="26.6640625" style="983" customWidth="1"/>
    <col min="8006" max="8006" width="27" style="983" customWidth="1"/>
    <col min="8007" max="8007" width="26.6640625" style="983" customWidth="1"/>
    <col min="8008" max="8009" width="16" style="983" customWidth="1"/>
    <col min="8010" max="8010" width="27" style="983" customWidth="1"/>
    <col min="8011" max="8011" width="26.6640625" style="983" customWidth="1"/>
    <col min="8012" max="8012" width="27" style="983" customWidth="1"/>
    <col min="8013" max="8013" width="26.6640625" style="983" customWidth="1"/>
    <col min="8014" max="8014" width="27" style="983" customWidth="1"/>
    <col min="8015" max="8015" width="26.6640625" style="983" customWidth="1"/>
    <col min="8016" max="8017" width="16" style="983" customWidth="1"/>
    <col min="8018" max="8018" width="27" style="983" customWidth="1"/>
    <col min="8019" max="8019" width="26.6640625" style="983" customWidth="1"/>
    <col min="8020" max="8020" width="27" style="983" customWidth="1"/>
    <col min="8021" max="8021" width="26.6640625" style="983" customWidth="1"/>
    <col min="8022" max="8022" width="27" style="983" customWidth="1"/>
    <col min="8023" max="8023" width="26.6640625" style="983" customWidth="1"/>
    <col min="8024" max="8025" width="16" style="983" customWidth="1"/>
    <col min="8026" max="8026" width="27" style="983" customWidth="1"/>
    <col min="8027" max="8027" width="26.6640625" style="983" customWidth="1"/>
    <col min="8028" max="8028" width="27" style="983" customWidth="1"/>
    <col min="8029" max="8029" width="26.6640625" style="983" customWidth="1"/>
    <col min="8030" max="8030" width="27" style="983" customWidth="1"/>
    <col min="8031" max="8031" width="26.6640625" style="983" customWidth="1"/>
    <col min="8032" max="8033" width="16" style="983" customWidth="1"/>
    <col min="8034" max="8034" width="27" style="983" customWidth="1"/>
    <col min="8035" max="8035" width="26.6640625" style="983" customWidth="1"/>
    <col min="8036" max="8036" width="27" style="983" customWidth="1"/>
    <col min="8037" max="8037" width="26.6640625" style="983" customWidth="1"/>
    <col min="8038" max="8038" width="27" style="983" customWidth="1"/>
    <col min="8039" max="8039" width="26.6640625" style="983" customWidth="1"/>
    <col min="8040" max="8041" width="16" style="983" customWidth="1"/>
    <col min="8042" max="8042" width="27" style="983" customWidth="1"/>
    <col min="8043" max="8043" width="26.6640625" style="983" customWidth="1"/>
    <col min="8044" max="8044" width="27" style="983" customWidth="1"/>
    <col min="8045" max="8045" width="26.6640625" style="983" customWidth="1"/>
    <col min="8046" max="8046" width="25.83203125" style="983" customWidth="1"/>
    <col min="8047" max="8047" width="25.5" style="983" customWidth="1"/>
    <col min="8048" max="8049" width="16" style="983" customWidth="1"/>
    <col min="8050" max="8050" width="27" style="983" customWidth="1"/>
    <col min="8051" max="8051" width="26.6640625" style="983" customWidth="1"/>
    <col min="8052" max="8052" width="27" style="983" customWidth="1"/>
    <col min="8053" max="8053" width="26.6640625" style="983" customWidth="1"/>
    <col min="8054" max="8054" width="27" style="983" customWidth="1"/>
    <col min="8055" max="8055" width="26.6640625" style="983" customWidth="1"/>
    <col min="8056" max="8057" width="16" style="983" customWidth="1"/>
    <col min="8058" max="8058" width="25.83203125" style="983" customWidth="1"/>
    <col min="8059" max="8059" width="25.5" style="983" customWidth="1"/>
    <col min="8060" max="8060" width="25.83203125" style="983" customWidth="1"/>
    <col min="8061" max="8061" width="25.5" style="983" customWidth="1"/>
    <col min="8062" max="8062" width="25.83203125" style="983" customWidth="1"/>
    <col min="8063" max="8063" width="25.5" style="983" customWidth="1"/>
    <col min="8064" max="8065" width="16" style="983" customWidth="1"/>
    <col min="8066" max="8066" width="27" style="983" customWidth="1"/>
    <col min="8067" max="8067" width="26.6640625" style="983" customWidth="1"/>
    <col min="8068" max="8068" width="27" style="983" customWidth="1"/>
    <col min="8069" max="8069" width="26.6640625" style="983" customWidth="1"/>
    <col min="8070" max="8070" width="27" style="983" customWidth="1"/>
    <col min="8071" max="8071" width="26.6640625" style="983" customWidth="1"/>
    <col min="8072" max="8073" width="16" style="983" customWidth="1"/>
    <col min="8074" max="8074" width="27" style="983" customWidth="1"/>
    <col min="8075" max="8075" width="26.6640625" style="983" customWidth="1"/>
    <col min="8076" max="8076" width="27" style="983" customWidth="1"/>
    <col min="8077" max="8077" width="26.6640625" style="983" customWidth="1"/>
    <col min="8078" max="8078" width="27" style="983" customWidth="1"/>
    <col min="8079" max="8079" width="26.6640625" style="983" customWidth="1"/>
    <col min="8080" max="8081" width="16" style="983" customWidth="1"/>
    <col min="8082" max="8082" width="23.83203125" style="983" customWidth="1"/>
    <col min="8083" max="8083" width="23.6640625" style="983" customWidth="1"/>
    <col min="8084" max="8084" width="23.83203125" style="983" customWidth="1"/>
    <col min="8085" max="8085" width="23.6640625" style="983" customWidth="1"/>
    <col min="8086" max="8086" width="23.83203125" style="983" customWidth="1"/>
    <col min="8087" max="8087" width="23.6640625" style="983" customWidth="1"/>
    <col min="8088" max="8089" width="16" style="983" customWidth="1"/>
    <col min="8090" max="8090" width="27" style="983" customWidth="1"/>
    <col min="8091" max="8091" width="26.6640625" style="983" customWidth="1"/>
    <col min="8092" max="8092" width="27" style="983" customWidth="1"/>
    <col min="8093" max="8093" width="26.6640625" style="983" customWidth="1"/>
    <col min="8094" max="8094" width="27" style="983" customWidth="1"/>
    <col min="8095" max="8095" width="26.6640625" style="983" customWidth="1"/>
    <col min="8096" max="8097" width="16" style="983" customWidth="1"/>
    <col min="8098" max="8098" width="27" style="983" customWidth="1"/>
    <col min="8099" max="8099" width="26.6640625" style="983" customWidth="1"/>
    <col min="8100" max="8100" width="27" style="983" customWidth="1"/>
    <col min="8101" max="8101" width="26.6640625" style="983" customWidth="1"/>
    <col min="8102" max="8102" width="27" style="983" customWidth="1"/>
    <col min="8103" max="8103" width="26.6640625" style="983" customWidth="1"/>
    <col min="8104" max="8105" width="16" style="983" customWidth="1"/>
    <col min="8106" max="8106" width="27" style="983" customWidth="1"/>
    <col min="8107" max="8107" width="26.6640625" style="983" customWidth="1"/>
    <col min="8108" max="8108" width="27" style="983" customWidth="1"/>
    <col min="8109" max="8109" width="26.6640625" style="983" customWidth="1"/>
    <col min="8110" max="8110" width="27" style="983" customWidth="1"/>
    <col min="8111" max="8111" width="26.6640625" style="983" customWidth="1"/>
    <col min="8112" max="8113" width="16" style="983" customWidth="1"/>
    <col min="8114" max="8114" width="25.83203125" style="983" customWidth="1"/>
    <col min="8115" max="8115" width="25.5" style="983" customWidth="1"/>
    <col min="8116" max="8116" width="25.83203125" style="983" customWidth="1"/>
    <col min="8117" max="8117" width="25.5" style="983" customWidth="1"/>
    <col min="8118" max="8118" width="25.83203125" style="983" customWidth="1"/>
    <col min="8119" max="8119" width="25.5" style="983" customWidth="1"/>
    <col min="8120" max="8121" width="16" style="983" customWidth="1"/>
    <col min="8122" max="8122" width="25.83203125" style="983" customWidth="1"/>
    <col min="8123" max="8123" width="25.5" style="983" customWidth="1"/>
    <col min="8124" max="8124" width="27" style="983" customWidth="1"/>
    <col min="8125" max="8125" width="26.6640625" style="983" customWidth="1"/>
    <col min="8126" max="8126" width="27" style="983" customWidth="1"/>
    <col min="8127" max="8127" width="26.6640625" style="983" customWidth="1"/>
    <col min="8128" max="8129" width="16" style="983" customWidth="1"/>
    <col min="8130" max="8130" width="27" style="983" customWidth="1"/>
    <col min="8131" max="8131" width="26.6640625" style="983" customWidth="1"/>
    <col min="8132" max="8132" width="27" style="983" customWidth="1"/>
    <col min="8133" max="8133" width="26.6640625" style="983" customWidth="1"/>
    <col min="8134" max="8134" width="27" style="983" customWidth="1"/>
    <col min="8135" max="8135" width="26.6640625" style="983" customWidth="1"/>
    <col min="8136" max="8137" width="16" style="983" customWidth="1"/>
    <col min="8138" max="8138" width="27" style="983" customWidth="1"/>
    <col min="8139" max="8139" width="26.6640625" style="983" customWidth="1"/>
    <col min="8140" max="8140" width="27" style="983" customWidth="1"/>
    <col min="8141" max="8141" width="26.6640625" style="983" customWidth="1"/>
    <col min="8142" max="8142" width="27" style="983" customWidth="1"/>
    <col min="8143" max="8143" width="26.6640625" style="983" customWidth="1"/>
    <col min="8144" max="8145" width="16" style="983" customWidth="1"/>
    <col min="8146" max="8146" width="27" style="983" customWidth="1"/>
    <col min="8147" max="8147" width="26.6640625" style="983" customWidth="1"/>
    <col min="8148" max="8148" width="27" style="983" customWidth="1"/>
    <col min="8149" max="8149" width="26.6640625" style="983" customWidth="1"/>
    <col min="8150" max="8150" width="27" style="983" customWidth="1"/>
    <col min="8151" max="8151" width="26.6640625" style="983" customWidth="1"/>
    <col min="8152" max="8153" width="16" style="983" customWidth="1"/>
    <col min="8154" max="8154" width="27" style="983" customWidth="1"/>
    <col min="8155" max="8155" width="26.6640625" style="983" customWidth="1"/>
    <col min="8156" max="8156" width="27" style="983" customWidth="1"/>
    <col min="8157" max="8157" width="26.6640625" style="983" customWidth="1"/>
    <col min="8158" max="8158" width="27" style="983" customWidth="1"/>
    <col min="8159" max="8159" width="26.6640625" style="983" customWidth="1"/>
    <col min="8160" max="8161" width="16" style="983" customWidth="1"/>
    <col min="8162" max="8162" width="27" style="983" customWidth="1"/>
    <col min="8163" max="8163" width="26.6640625" style="983" customWidth="1"/>
    <col min="8164" max="8164" width="25.83203125" style="983" customWidth="1"/>
    <col min="8165" max="8165" width="25.5" style="983" customWidth="1"/>
    <col min="8166" max="8166" width="27" style="983" customWidth="1"/>
    <col min="8167" max="8167" width="26.6640625" style="983" customWidth="1"/>
    <col min="8168" max="8169" width="16" style="983" customWidth="1"/>
    <col min="8170" max="8170" width="27" style="983" customWidth="1"/>
    <col min="8171" max="8171" width="26.6640625" style="983" customWidth="1"/>
    <col min="8172" max="8172" width="27" style="983" customWidth="1"/>
    <col min="8173" max="8173" width="26.6640625" style="983" customWidth="1"/>
    <col min="8174" max="8174" width="25.83203125" style="983" customWidth="1"/>
    <col min="8175" max="8175" width="25.5" style="983" customWidth="1"/>
    <col min="8176" max="8177" width="16" style="983" customWidth="1"/>
    <col min="8178" max="8178" width="27" style="983" customWidth="1"/>
    <col min="8179" max="8179" width="26.6640625" style="983" customWidth="1"/>
    <col min="8180" max="8180" width="27" style="983" customWidth="1"/>
    <col min="8181" max="8181" width="26.6640625" style="983" customWidth="1"/>
    <col min="8182" max="8182" width="27" style="983" customWidth="1"/>
    <col min="8183" max="8183" width="26.6640625" style="983" customWidth="1"/>
    <col min="8184" max="8185" width="16" style="983" customWidth="1"/>
    <col min="8186" max="8186" width="27" style="983" customWidth="1"/>
    <col min="8187" max="8187" width="26.6640625" style="983" customWidth="1"/>
    <col min="8188" max="8188" width="27" style="983" customWidth="1"/>
    <col min="8189" max="8189" width="26.6640625" style="983" customWidth="1"/>
    <col min="8190" max="8190" width="27" style="983" customWidth="1"/>
    <col min="8191" max="8191" width="26.6640625" style="983" customWidth="1"/>
    <col min="8192" max="8193" width="16" style="983" customWidth="1"/>
    <col min="8194" max="8194" width="27" style="983" customWidth="1"/>
    <col min="8195" max="8195" width="26.6640625" style="983" customWidth="1"/>
    <col min="8196" max="8196" width="27" style="983" customWidth="1"/>
    <col min="8197" max="8197" width="26.6640625" style="983" customWidth="1"/>
    <col min="8198" max="8198" width="27" style="983" customWidth="1"/>
    <col min="8199" max="8199" width="26.6640625" style="983" customWidth="1"/>
    <col min="8200" max="8201" width="16" style="983" customWidth="1"/>
    <col min="8202" max="8202" width="27" style="983" customWidth="1"/>
    <col min="8203" max="8203" width="26.6640625" style="983" customWidth="1"/>
    <col min="8204" max="8204" width="27" style="983" customWidth="1"/>
    <col min="8205" max="8205" width="26.6640625" style="983" customWidth="1"/>
    <col min="8206" max="8206" width="27" style="983" customWidth="1"/>
    <col min="8207" max="8207" width="26.6640625" style="983" customWidth="1"/>
    <col min="8208" max="8209" width="16" style="983" customWidth="1"/>
    <col min="8210" max="8210" width="27" style="983" customWidth="1"/>
    <col min="8211" max="8211" width="26.6640625" style="983" customWidth="1"/>
    <col min="8212" max="8212" width="27" style="983" customWidth="1"/>
    <col min="8213" max="8213" width="26.6640625" style="983" customWidth="1"/>
    <col min="8214" max="8214" width="27" style="983" customWidth="1"/>
    <col min="8215" max="8215" width="26.6640625" style="983" customWidth="1"/>
    <col min="8216" max="8217" width="16" style="983" customWidth="1"/>
    <col min="8218" max="8218" width="25.83203125" style="983" customWidth="1"/>
    <col min="8219" max="8219" width="25.5" style="983" customWidth="1"/>
    <col min="8220" max="8220" width="27" style="983" customWidth="1"/>
    <col min="8221" max="8221" width="26.6640625" style="983" customWidth="1"/>
    <col min="8222" max="8222" width="27" style="983" customWidth="1"/>
    <col min="8223" max="8223" width="26.6640625" style="983" customWidth="1"/>
    <col min="8224" max="8225" width="16" style="983" customWidth="1"/>
    <col min="8226" max="8226" width="27" style="983" customWidth="1"/>
    <col min="8227" max="8227" width="26.6640625" style="983" customWidth="1"/>
    <col min="8228" max="8228" width="27" style="983" customWidth="1"/>
    <col min="8229" max="8229" width="26.6640625" style="983" customWidth="1"/>
    <col min="8230" max="8230" width="27" style="983" customWidth="1"/>
    <col min="8231" max="8231" width="26.6640625" style="983" customWidth="1"/>
    <col min="8232" max="8233" width="16" style="983" customWidth="1"/>
    <col min="8234" max="8234" width="27" style="983" customWidth="1"/>
    <col min="8235" max="8235" width="26.6640625" style="983" customWidth="1"/>
    <col min="8236" max="8236" width="27" style="983" customWidth="1"/>
    <col min="8237" max="8237" width="26.6640625" style="983" customWidth="1"/>
    <col min="8238" max="8238" width="27" style="983" customWidth="1"/>
    <col min="8239" max="8239" width="26.6640625" style="983" customWidth="1"/>
    <col min="8240" max="8241" width="16" style="983" customWidth="1"/>
    <col min="8242" max="8242" width="27" style="983" customWidth="1"/>
    <col min="8243" max="8243" width="26.6640625" style="983" customWidth="1"/>
    <col min="8244" max="8244" width="27" style="983" customWidth="1"/>
    <col min="8245" max="8245" width="26.6640625" style="983" customWidth="1"/>
    <col min="8246" max="8246" width="27" style="983" customWidth="1"/>
    <col min="8247" max="8247" width="26.6640625" style="983" customWidth="1"/>
    <col min="8248" max="8249" width="16" style="983" customWidth="1"/>
    <col min="8250" max="8250" width="27" style="983" customWidth="1"/>
    <col min="8251" max="8251" width="26.6640625" style="983" customWidth="1"/>
    <col min="8252" max="8252" width="27" style="983" customWidth="1"/>
    <col min="8253" max="8253" width="26.6640625" style="983" customWidth="1"/>
    <col min="8254" max="8254" width="27" style="983" customWidth="1"/>
    <col min="8255" max="8255" width="26.6640625" style="983" customWidth="1"/>
    <col min="8256" max="8257" width="16" style="983" customWidth="1"/>
    <col min="8258" max="8258" width="27" style="983" customWidth="1"/>
    <col min="8259" max="8259" width="26.6640625" style="983" customWidth="1"/>
    <col min="8260" max="8260" width="25.83203125" style="983" customWidth="1"/>
    <col min="8261" max="8261" width="25.5" style="983" customWidth="1"/>
    <col min="8262" max="8262" width="27" style="983" customWidth="1"/>
    <col min="8263" max="8263" width="26.6640625" style="983" customWidth="1"/>
    <col min="8264" max="8265" width="16" style="983" customWidth="1"/>
    <col min="8266" max="8266" width="27" style="983" customWidth="1"/>
    <col min="8267" max="8267" width="26.6640625" style="983" customWidth="1"/>
    <col min="8268" max="8268" width="27" style="983" customWidth="1"/>
    <col min="8269" max="8269" width="26.6640625" style="983" customWidth="1"/>
    <col min="8270" max="8270" width="25.83203125" style="983" customWidth="1"/>
    <col min="8271" max="8271" width="25.5" style="983" customWidth="1"/>
    <col min="8272" max="8273" width="16" style="983" customWidth="1"/>
    <col min="8274" max="8274" width="27" style="983" customWidth="1"/>
    <col min="8275" max="8275" width="26.6640625" style="983" customWidth="1"/>
    <col min="8276" max="8276" width="27" style="983" customWidth="1"/>
    <col min="8277" max="8277" width="26.6640625" style="983" customWidth="1"/>
    <col min="8278" max="8278" width="27" style="983" customWidth="1"/>
    <col min="8279" max="8279" width="26.6640625" style="983" customWidth="1"/>
    <col min="8280" max="8281" width="16" style="983" customWidth="1"/>
    <col min="8282" max="8282" width="27" style="983" customWidth="1"/>
    <col min="8283" max="8283" width="26.6640625" style="983" customWidth="1"/>
    <col min="8284" max="8284" width="27" style="983" customWidth="1"/>
    <col min="8285" max="8285" width="26.6640625" style="983" customWidth="1"/>
    <col min="8286" max="8286" width="27" style="983" customWidth="1"/>
    <col min="8287" max="8287" width="26.6640625" style="983" customWidth="1"/>
    <col min="8288" max="8289" width="16" style="983" customWidth="1"/>
    <col min="8290" max="8290" width="25.83203125" style="983" customWidth="1"/>
    <col min="8291" max="8291" width="25.5" style="983" customWidth="1"/>
    <col min="8292" max="8292" width="27" style="983" customWidth="1"/>
    <col min="8293" max="8293" width="26.6640625" style="983" customWidth="1"/>
    <col min="8294" max="8294" width="27" style="983" customWidth="1"/>
    <col min="8295" max="8295" width="26.6640625" style="983" customWidth="1"/>
    <col min="8296" max="8297" width="16" style="983" customWidth="1"/>
    <col min="8298" max="8298" width="27" style="983" customWidth="1"/>
    <col min="8299" max="8299" width="26.6640625" style="983" customWidth="1"/>
    <col min="8300" max="8300" width="25.83203125" style="983" customWidth="1"/>
    <col min="8301" max="8301" width="25.5" style="983" customWidth="1"/>
    <col min="8302" max="8302" width="27" style="983" customWidth="1"/>
    <col min="8303" max="8303" width="26.6640625" style="983" customWidth="1"/>
    <col min="8304" max="8305" width="16" style="983" customWidth="1"/>
    <col min="8306" max="8306" width="27" style="983" customWidth="1"/>
    <col min="8307" max="8307" width="26.6640625" style="983" customWidth="1"/>
    <col min="8308" max="8308" width="27" style="983" customWidth="1"/>
    <col min="8309" max="8309" width="26.6640625" style="983" customWidth="1"/>
    <col min="8310" max="8310" width="27" style="983" customWidth="1"/>
    <col min="8311" max="8311" width="26.6640625" style="983" customWidth="1"/>
    <col min="8312" max="8313" width="16" style="983" customWidth="1"/>
    <col min="8314" max="8314" width="27" style="983" customWidth="1"/>
    <col min="8315" max="8315" width="26.6640625" style="983" customWidth="1"/>
    <col min="8316" max="8316" width="27" style="983" customWidth="1"/>
    <col min="8317" max="8317" width="26.6640625" style="983" customWidth="1"/>
    <col min="8318" max="8318" width="27" style="983" customWidth="1"/>
    <col min="8319" max="8319" width="26.6640625" style="983" customWidth="1"/>
    <col min="8320" max="8321" width="16" style="983" customWidth="1"/>
    <col min="8322" max="8322" width="27" style="983" customWidth="1"/>
    <col min="8323" max="8323" width="26.6640625" style="983" customWidth="1"/>
    <col min="8324" max="8324" width="27" style="983" customWidth="1"/>
    <col min="8325" max="8325" width="26.6640625" style="983" customWidth="1"/>
    <col min="8326" max="8326" width="27" style="983" customWidth="1"/>
    <col min="8327" max="8327" width="26.6640625" style="983" customWidth="1"/>
    <col min="8328" max="8329" width="16" style="983" customWidth="1"/>
    <col min="8330" max="8330" width="27" style="983" customWidth="1"/>
    <col min="8331" max="8331" width="26.6640625" style="983" customWidth="1"/>
    <col min="8332" max="8332" width="27" style="983" customWidth="1"/>
    <col min="8333" max="8333" width="26.6640625" style="983" customWidth="1"/>
    <col min="8334" max="8334" width="27" style="983" customWidth="1"/>
    <col min="8335" max="8335" width="26.6640625" style="983" customWidth="1"/>
    <col min="8336" max="8337" width="16" style="983" customWidth="1"/>
    <col min="8338" max="8338" width="27" style="983" customWidth="1"/>
    <col min="8339" max="8339" width="26.6640625" style="983" customWidth="1"/>
    <col min="8340" max="8340" width="27" style="983" customWidth="1"/>
    <col min="8341" max="8341" width="26.6640625" style="983" customWidth="1"/>
    <col min="8342" max="8342" width="27" style="983" customWidth="1"/>
    <col min="8343" max="8343" width="26.6640625" style="983" customWidth="1"/>
    <col min="8344" max="8345" width="16" style="983" customWidth="1"/>
    <col min="8346" max="8346" width="27" style="983" customWidth="1"/>
    <col min="8347" max="8347" width="26.6640625" style="983" customWidth="1"/>
    <col min="8348" max="8348" width="27" style="983" customWidth="1"/>
    <col min="8349" max="8349" width="26.6640625" style="983" customWidth="1"/>
    <col min="8350" max="8350" width="27" style="983" customWidth="1"/>
    <col min="8351" max="8351" width="26.6640625" style="983" customWidth="1"/>
    <col min="8352" max="8353" width="16" style="983" customWidth="1"/>
    <col min="8354" max="8354" width="27" style="983" customWidth="1"/>
    <col min="8355" max="8355" width="26.6640625" style="983" customWidth="1"/>
    <col min="8356" max="8356" width="27" style="983" customWidth="1"/>
    <col min="8357" max="8357" width="26.6640625" style="983" customWidth="1"/>
    <col min="8358" max="8358" width="27" style="983" customWidth="1"/>
    <col min="8359" max="8359" width="26.6640625" style="983" customWidth="1"/>
    <col min="8360" max="8361" width="16" style="983" customWidth="1"/>
    <col min="8362" max="8362" width="27" style="983" customWidth="1"/>
    <col min="8363" max="8363" width="26.6640625" style="983" customWidth="1"/>
    <col min="8364" max="8364" width="27" style="983" customWidth="1"/>
    <col min="8365" max="8365" width="26.6640625" style="983" customWidth="1"/>
    <col min="8366" max="8366" width="27" style="983" customWidth="1"/>
    <col min="8367" max="8367" width="26.6640625" style="983" customWidth="1"/>
    <col min="8368" max="8369" width="16" style="983" customWidth="1"/>
    <col min="8370" max="8370" width="27" style="983" customWidth="1"/>
    <col min="8371" max="8371" width="26.6640625" style="983" customWidth="1"/>
    <col min="8372" max="8372" width="27" style="983" customWidth="1"/>
    <col min="8373" max="8373" width="26.6640625" style="983" customWidth="1"/>
    <col min="8374" max="8374" width="27" style="983" customWidth="1"/>
    <col min="8375" max="8375" width="26.6640625" style="983" customWidth="1"/>
    <col min="8376" max="8377" width="16" style="983" customWidth="1"/>
    <col min="8378" max="8378" width="25.83203125" style="983" customWidth="1"/>
    <col min="8379" max="8379" width="25.5" style="983" customWidth="1"/>
    <col min="8380" max="8380" width="27" style="983" customWidth="1"/>
    <col min="8381" max="8381" width="26.6640625" style="983" customWidth="1"/>
    <col min="8382" max="8382" width="27" style="983" customWidth="1"/>
    <col min="8383" max="8383" width="26.6640625" style="983" customWidth="1"/>
    <col min="8384" max="8385" width="16" style="983" customWidth="1"/>
    <col min="8386" max="8386" width="27" style="983" customWidth="1"/>
    <col min="8387" max="8387" width="26.6640625" style="983" customWidth="1"/>
    <col min="8388" max="8388" width="25.83203125" style="983" customWidth="1"/>
    <col min="8389" max="8389" width="25.5" style="983" customWidth="1"/>
    <col min="8390" max="8390" width="27" style="983" customWidth="1"/>
    <col min="8391" max="8391" width="26.6640625" style="983" customWidth="1"/>
    <col min="8392" max="8393" width="16" style="983" customWidth="1"/>
    <col min="8394" max="8394" width="27" style="983" customWidth="1"/>
    <col min="8395" max="8395" width="26.6640625" style="983" customWidth="1"/>
    <col min="8396" max="8396" width="27" style="983" customWidth="1"/>
    <col min="8397" max="8397" width="26.6640625" style="983" customWidth="1"/>
    <col min="8398" max="8398" width="27" style="983" customWidth="1"/>
    <col min="8399" max="8399" width="26.6640625" style="983" customWidth="1"/>
    <col min="8400" max="8401" width="16" style="983" customWidth="1"/>
    <col min="8402" max="8402" width="27" style="983" customWidth="1"/>
    <col min="8403" max="8403" width="26.6640625" style="983" customWidth="1"/>
    <col min="8404" max="8404" width="25.83203125" style="983" customWidth="1"/>
    <col min="8405" max="8405" width="25.5" style="983" customWidth="1"/>
    <col min="8406" max="8406" width="27" style="983" customWidth="1"/>
    <col min="8407" max="8407" width="26.6640625" style="983" customWidth="1"/>
    <col min="8408" max="8409" width="16" style="983" customWidth="1"/>
    <col min="8410" max="8410" width="27" style="983" customWidth="1"/>
    <col min="8411" max="8411" width="26.6640625" style="983" customWidth="1"/>
    <col min="8412" max="8412" width="27" style="983" customWidth="1"/>
    <col min="8413" max="8413" width="26.6640625" style="983" customWidth="1"/>
    <col min="8414" max="8414" width="25.83203125" style="983" customWidth="1"/>
    <col min="8415" max="8415" width="25.5" style="983" customWidth="1"/>
    <col min="8416" max="8417" width="16" style="983" customWidth="1"/>
    <col min="8418" max="8418" width="23.83203125" style="983" customWidth="1"/>
    <col min="8419" max="8419" width="23.6640625" style="983" customWidth="1"/>
    <col min="8420" max="8420" width="23.83203125" style="983" customWidth="1"/>
    <col min="8421" max="8421" width="23.6640625" style="983" customWidth="1"/>
    <col min="8422" max="8422" width="23.83203125" style="983" customWidth="1"/>
    <col min="8423" max="8423" width="23.6640625" style="983" customWidth="1"/>
    <col min="8424" max="8425" width="16" style="983" customWidth="1"/>
    <col min="8426" max="8426" width="27" style="983" customWidth="1"/>
    <col min="8427" max="8427" width="26.6640625" style="983" customWidth="1"/>
    <col min="8428" max="8428" width="27" style="983" customWidth="1"/>
    <col min="8429" max="8429" width="26.6640625" style="983" customWidth="1"/>
    <col min="8430" max="8430" width="27" style="983" customWidth="1"/>
    <col min="8431" max="8431" width="26.6640625" style="983" customWidth="1"/>
    <col min="8432" max="8433" width="16" style="983" customWidth="1"/>
    <col min="8434" max="8434" width="23.83203125" style="983" customWidth="1"/>
    <col min="8435" max="8435" width="23.6640625" style="983" customWidth="1"/>
    <col min="8436" max="8436" width="23.83203125" style="983" customWidth="1"/>
    <col min="8437" max="8437" width="23.6640625" style="983" customWidth="1"/>
    <col min="8438" max="8438" width="23.83203125" style="983" customWidth="1"/>
    <col min="8439" max="8439" width="23.6640625" style="983" customWidth="1"/>
    <col min="8440" max="8441" width="16" style="983" customWidth="1"/>
    <col min="8442" max="8442" width="27" style="983" customWidth="1"/>
    <col min="8443" max="8443" width="26.6640625" style="983" customWidth="1"/>
    <col min="8444" max="8444" width="27" style="983" customWidth="1"/>
    <col min="8445" max="8445" width="26.6640625" style="983" customWidth="1"/>
    <col min="8446" max="8446" width="27" style="983" customWidth="1"/>
    <col min="8447" max="8447" width="26.6640625" style="983" customWidth="1"/>
    <col min="8448" max="8449" width="16" style="983" customWidth="1"/>
    <col min="8450" max="8450" width="27" style="983" customWidth="1"/>
    <col min="8451" max="8451" width="26.6640625" style="983" customWidth="1"/>
    <col min="8452" max="8452" width="27" style="983" customWidth="1"/>
    <col min="8453" max="8453" width="26.6640625" style="983" customWidth="1"/>
    <col min="8454" max="8454" width="27" style="983" customWidth="1"/>
    <col min="8455" max="8455" width="26.6640625" style="983" customWidth="1"/>
    <col min="8456" max="8457" width="16" style="983" customWidth="1"/>
    <col min="8458" max="8458" width="27" style="983" customWidth="1"/>
    <col min="8459" max="8459" width="26.6640625" style="983" customWidth="1"/>
    <col min="8460" max="8460" width="27" style="983" customWidth="1"/>
    <col min="8461" max="8461" width="26.6640625" style="983" customWidth="1"/>
    <col min="8462" max="8462" width="27" style="983" customWidth="1"/>
    <col min="8463" max="8463" width="26.6640625" style="983" customWidth="1"/>
    <col min="8464" max="8465" width="16" style="983" customWidth="1"/>
    <col min="8466" max="8466" width="25.83203125" style="983" customWidth="1"/>
    <col min="8467" max="8467" width="25.5" style="983" customWidth="1"/>
    <col min="8468" max="8468" width="25.83203125" style="983" customWidth="1"/>
    <col min="8469" max="8469" width="25.5" style="983" customWidth="1"/>
    <col min="8470" max="8470" width="25.83203125" style="983" customWidth="1"/>
    <col min="8471" max="8471" width="25.5" style="983" customWidth="1"/>
    <col min="8472" max="8473" width="16" style="983" customWidth="1"/>
    <col min="8474" max="8474" width="27" style="983" customWidth="1"/>
    <col min="8475" max="8475" width="26.6640625" style="983" customWidth="1"/>
    <col min="8476" max="8476" width="27" style="983" customWidth="1"/>
    <col min="8477" max="8477" width="26.6640625" style="983" customWidth="1"/>
    <col min="8478" max="8478" width="27" style="983" customWidth="1"/>
    <col min="8479" max="8479" width="26.6640625" style="983" customWidth="1"/>
    <col min="8480" max="8481" width="16" style="983" customWidth="1"/>
    <col min="8482" max="8482" width="27" style="983" customWidth="1"/>
    <col min="8483" max="8483" width="26.6640625" style="983" customWidth="1"/>
    <col min="8484" max="8484" width="27" style="983" customWidth="1"/>
    <col min="8485" max="8485" width="26.6640625" style="983" customWidth="1"/>
    <col min="8486" max="8486" width="27" style="983" customWidth="1"/>
    <col min="8487" max="8487" width="26.6640625" style="983" customWidth="1"/>
    <col min="8488" max="8489" width="16" style="983" customWidth="1"/>
    <col min="8490" max="8490" width="27" style="983" customWidth="1"/>
    <col min="8491" max="8491" width="26.6640625" style="983" customWidth="1"/>
    <col min="8492" max="8492" width="27" style="983" customWidth="1"/>
    <col min="8493" max="8493" width="26.6640625" style="983" customWidth="1"/>
    <col min="8494" max="8494" width="27" style="983" customWidth="1"/>
    <col min="8495" max="8495" width="26.6640625" style="983" customWidth="1"/>
    <col min="8496" max="8497" width="16" style="983" customWidth="1"/>
    <col min="8498" max="8498" width="27" style="983" customWidth="1"/>
    <col min="8499" max="8499" width="26.6640625" style="983" customWidth="1"/>
    <col min="8500" max="8500" width="27" style="983" customWidth="1"/>
    <col min="8501" max="8501" width="26.6640625" style="983" customWidth="1"/>
    <col min="8502" max="8502" width="27" style="983" customWidth="1"/>
    <col min="8503" max="8503" width="26.6640625" style="983" customWidth="1"/>
    <col min="8504" max="8505" width="16" style="983" customWidth="1"/>
    <col min="8506" max="8506" width="27" style="983" customWidth="1"/>
    <col min="8507" max="8507" width="26.6640625" style="983" customWidth="1"/>
    <col min="8508" max="8508" width="27" style="983" customWidth="1"/>
    <col min="8509" max="8509" width="26.6640625" style="983" customWidth="1"/>
    <col min="8510" max="8510" width="27" style="983" customWidth="1"/>
    <col min="8511" max="8511" width="26.6640625" style="983" customWidth="1"/>
    <col min="8512" max="8513" width="16" style="983" customWidth="1"/>
    <col min="8514" max="8514" width="27" style="983" customWidth="1"/>
    <col min="8515" max="8515" width="26.6640625" style="983" customWidth="1"/>
    <col min="8516" max="8516" width="27" style="983" customWidth="1"/>
    <col min="8517" max="8517" width="26.6640625" style="983" customWidth="1"/>
    <col min="8518" max="8518" width="27" style="983" customWidth="1"/>
    <col min="8519" max="8519" width="26.6640625" style="983" customWidth="1"/>
    <col min="8520" max="8521" width="16" style="983" customWidth="1"/>
    <col min="8522" max="8522" width="27" style="983" customWidth="1"/>
    <col min="8523" max="8523" width="26.6640625" style="983" customWidth="1"/>
    <col min="8524" max="8524" width="27" style="983" customWidth="1"/>
    <col min="8525" max="8525" width="26.6640625" style="983" customWidth="1"/>
    <col min="8526" max="8526" width="27" style="983" customWidth="1"/>
    <col min="8527" max="8527" width="26.6640625" style="983" customWidth="1"/>
    <col min="8528" max="8529" width="16" style="983" customWidth="1"/>
    <col min="8530" max="8530" width="27" style="983" customWidth="1"/>
    <col min="8531" max="8531" width="26.6640625" style="983" customWidth="1"/>
    <col min="8532" max="8532" width="27" style="983" customWidth="1"/>
    <col min="8533" max="8533" width="26.6640625" style="983" customWidth="1"/>
    <col min="8534" max="8534" width="27" style="983" customWidth="1"/>
    <col min="8535" max="8535" width="26.6640625" style="983" customWidth="1"/>
    <col min="8536" max="8537" width="16" style="983" customWidth="1"/>
    <col min="8538" max="8538" width="27" style="983" customWidth="1"/>
    <col min="8539" max="8539" width="26.6640625" style="983" customWidth="1"/>
    <col min="8540" max="8540" width="27" style="983" customWidth="1"/>
    <col min="8541" max="8541" width="26.6640625" style="983" customWidth="1"/>
    <col min="8542" max="8542" width="27" style="983" customWidth="1"/>
    <col min="8543" max="8543" width="26.6640625" style="983" customWidth="1"/>
    <col min="8544" max="8545" width="16" style="983" customWidth="1"/>
    <col min="8546" max="8546" width="25.83203125" style="983" customWidth="1"/>
    <col min="8547" max="8547" width="25.5" style="983" customWidth="1"/>
    <col min="8548" max="8548" width="27" style="983" customWidth="1"/>
    <col min="8549" max="8549" width="26.6640625" style="983" customWidth="1"/>
    <col min="8550" max="8550" width="27" style="983" customWidth="1"/>
    <col min="8551" max="8551" width="26.6640625" style="983" customWidth="1"/>
    <col min="8552" max="8553" width="16" style="983" customWidth="1"/>
    <col min="8554" max="8554" width="27" style="983" customWidth="1"/>
    <col min="8555" max="8555" width="26.6640625" style="983" customWidth="1"/>
    <col min="8556" max="8556" width="27" style="983" customWidth="1"/>
    <col min="8557" max="8557" width="26.6640625" style="983" customWidth="1"/>
    <col min="8558" max="8558" width="27" style="983" customWidth="1"/>
    <col min="8559" max="8559" width="26.6640625" style="983" customWidth="1"/>
    <col min="8560" max="8561" width="16" style="983" customWidth="1"/>
    <col min="8562" max="8562" width="25.83203125" style="983" customWidth="1"/>
    <col min="8563" max="8563" width="25.5" style="983" customWidth="1"/>
    <col min="8564" max="8564" width="25.83203125" style="983" customWidth="1"/>
    <col min="8565" max="8565" width="25.5" style="983" customWidth="1"/>
    <col min="8566" max="8566" width="25.83203125" style="983" customWidth="1"/>
    <col min="8567" max="8567" width="25.5" style="983" customWidth="1"/>
    <col min="8568" max="8569" width="16" style="983" customWidth="1"/>
    <col min="8570" max="8570" width="25.83203125" style="983" customWidth="1"/>
    <col min="8571" max="8571" width="25.5" style="983" customWidth="1"/>
    <col min="8572" max="8572" width="25.83203125" style="983" customWidth="1"/>
    <col min="8573" max="8573" width="25.5" style="983" customWidth="1"/>
    <col min="8574" max="8574" width="25.83203125" style="983" customWidth="1"/>
    <col min="8575" max="8575" width="25.5" style="983" customWidth="1"/>
    <col min="8576" max="8577" width="16" style="983" customWidth="1"/>
    <col min="8578" max="8578" width="27" style="983" customWidth="1"/>
    <col min="8579" max="8579" width="26.6640625" style="983" customWidth="1"/>
    <col min="8580" max="8580" width="27" style="983" customWidth="1"/>
    <col min="8581" max="8581" width="26.6640625" style="983" customWidth="1"/>
    <col min="8582" max="8582" width="27" style="983" customWidth="1"/>
    <col min="8583" max="8583" width="26.6640625" style="983" customWidth="1"/>
    <col min="8584" max="8585" width="16" style="983" customWidth="1"/>
    <col min="8586" max="8586" width="27" style="983" customWidth="1"/>
    <col min="8587" max="8587" width="26.6640625" style="983" customWidth="1"/>
    <col min="8588" max="8588" width="27" style="983" customWidth="1"/>
    <col min="8589" max="8589" width="26.6640625" style="983" customWidth="1"/>
    <col min="8590" max="8590" width="27" style="983" customWidth="1"/>
    <col min="8591" max="8591" width="26.6640625" style="983" customWidth="1"/>
    <col min="8592" max="8593" width="16" style="983" customWidth="1"/>
    <col min="8594" max="8594" width="27" style="983" customWidth="1"/>
    <col min="8595" max="8595" width="26.6640625" style="983" customWidth="1"/>
    <col min="8596" max="8596" width="27" style="983" customWidth="1"/>
    <col min="8597" max="8597" width="26.6640625" style="983" customWidth="1"/>
    <col min="8598" max="8598" width="27" style="983" customWidth="1"/>
    <col min="8599" max="8599" width="26.6640625" style="983" customWidth="1"/>
    <col min="8600" max="8601" width="16" style="983" customWidth="1"/>
    <col min="8602" max="8602" width="25.83203125" style="983" customWidth="1"/>
    <col min="8603" max="8603" width="25.5" style="983" customWidth="1"/>
    <col min="8604" max="8604" width="27" style="983" customWidth="1"/>
    <col min="8605" max="8605" width="26.6640625" style="983" customWidth="1"/>
    <col min="8606" max="8606" width="27" style="983" customWidth="1"/>
    <col min="8607" max="8607" width="26.6640625" style="983" customWidth="1"/>
    <col min="8608" max="8609" width="16" style="983" customWidth="1"/>
    <col min="8610" max="8610" width="27" style="983" customWidth="1"/>
    <col min="8611" max="8611" width="26.6640625" style="983" customWidth="1"/>
    <col min="8612" max="8612" width="27" style="983" customWidth="1"/>
    <col min="8613" max="8613" width="26.6640625" style="983" customWidth="1"/>
    <col min="8614" max="8614" width="27" style="983" customWidth="1"/>
    <col min="8615" max="8615" width="26.6640625" style="983" customWidth="1"/>
    <col min="8616" max="8617" width="16" style="983" customWidth="1"/>
    <col min="8618" max="8618" width="27" style="983" customWidth="1"/>
    <col min="8619" max="8619" width="26.6640625" style="983" customWidth="1"/>
    <col min="8620" max="8620" width="27" style="983" customWidth="1"/>
    <col min="8621" max="8621" width="26.6640625" style="983" customWidth="1"/>
    <col min="8622" max="8622" width="27" style="983" customWidth="1"/>
    <col min="8623" max="8623" width="26.6640625" style="983" customWidth="1"/>
    <col min="8624" max="8625" width="16" style="983" customWidth="1"/>
    <col min="8626" max="8626" width="27" style="983" customWidth="1"/>
    <col min="8627" max="8627" width="26.6640625" style="983" customWidth="1"/>
    <col min="8628" max="8628" width="25.83203125" style="983" customWidth="1"/>
    <col min="8629" max="8629" width="25.5" style="983" customWidth="1"/>
    <col min="8630" max="8630" width="27" style="983" customWidth="1"/>
    <col min="8631" max="8631" width="26.6640625" style="983" customWidth="1"/>
    <col min="8632" max="8633" width="16" style="983" customWidth="1"/>
    <col min="8634" max="8634" width="25.83203125" style="983" customWidth="1"/>
    <col min="8635" max="8635" width="25.5" style="983" customWidth="1"/>
    <col min="8636" max="8636" width="27" style="983" customWidth="1"/>
    <col min="8637" max="8637" width="26.6640625" style="983" customWidth="1"/>
    <col min="8638" max="8638" width="27" style="983" customWidth="1"/>
    <col min="8639" max="8639" width="26.6640625" style="983" customWidth="1"/>
    <col min="8640" max="8641" width="16" style="983" customWidth="1"/>
    <col min="8642" max="8642" width="27" style="983" customWidth="1"/>
    <col min="8643" max="8643" width="26.6640625" style="983" customWidth="1"/>
    <col min="8644" max="8644" width="27" style="983" customWidth="1"/>
    <col min="8645" max="8645" width="26.6640625" style="983" customWidth="1"/>
    <col min="8646" max="8646" width="27" style="983" customWidth="1"/>
    <col min="8647" max="8647" width="26.6640625" style="983" customWidth="1"/>
    <col min="8648" max="8649" width="16" style="983" customWidth="1"/>
    <col min="8650" max="8650" width="27" style="983" customWidth="1"/>
    <col min="8651" max="8651" width="26.6640625" style="983" customWidth="1"/>
    <col min="8652" max="8652" width="25.83203125" style="983" customWidth="1"/>
    <col min="8653" max="8653" width="25.5" style="983" customWidth="1"/>
    <col min="8654" max="8654" width="27" style="983" customWidth="1"/>
    <col min="8655" max="8655" width="26.6640625" style="983" customWidth="1"/>
    <col min="8656" max="8657" width="16" style="983" customWidth="1"/>
    <col min="8658" max="8658" width="27" style="983" customWidth="1"/>
    <col min="8659" max="8659" width="26.6640625" style="983" customWidth="1"/>
    <col min="8660" max="8660" width="27" style="983" customWidth="1"/>
    <col min="8661" max="8661" width="26.6640625" style="983" customWidth="1"/>
    <col min="8662" max="8662" width="27" style="983" customWidth="1"/>
    <col min="8663" max="8663" width="26.6640625" style="983" customWidth="1"/>
    <col min="8664" max="8665" width="16" style="983" customWidth="1"/>
    <col min="8666" max="8666" width="27" style="983" customWidth="1"/>
    <col min="8667" max="8667" width="26.6640625" style="983" customWidth="1"/>
    <col min="8668" max="8668" width="27" style="983" customWidth="1"/>
    <col min="8669" max="8669" width="26.6640625" style="983" customWidth="1"/>
    <col min="8670" max="8670" width="27" style="983" customWidth="1"/>
    <col min="8671" max="8671" width="26.6640625" style="983" customWidth="1"/>
    <col min="8672" max="8673" width="16" style="983" customWidth="1"/>
    <col min="8674" max="8674" width="27" style="983" customWidth="1"/>
    <col min="8675" max="8675" width="26.6640625" style="983" customWidth="1"/>
    <col min="8676" max="8676" width="27" style="983" customWidth="1"/>
    <col min="8677" max="8677" width="26.6640625" style="983" customWidth="1"/>
    <col min="8678" max="8678" width="27" style="983" customWidth="1"/>
    <col min="8679" max="8679" width="26.6640625" style="983" customWidth="1"/>
    <col min="8680" max="8681" width="16" style="983" customWidth="1"/>
    <col min="8682" max="8682" width="27" style="983" customWidth="1"/>
    <col min="8683" max="8683" width="26.6640625" style="983" customWidth="1"/>
    <col min="8684" max="8684" width="27" style="983" customWidth="1"/>
    <col min="8685" max="8685" width="26.6640625" style="983" customWidth="1"/>
    <col min="8686" max="8686" width="27" style="983" customWidth="1"/>
    <col min="8687" max="8687" width="26.6640625" style="983" customWidth="1"/>
    <col min="8688" max="8689" width="16" style="983" customWidth="1"/>
    <col min="8690" max="8690" width="27" style="983" customWidth="1"/>
    <col min="8691" max="8691" width="26.6640625" style="983" customWidth="1"/>
    <col min="8692" max="8692" width="27" style="983" customWidth="1"/>
    <col min="8693" max="8693" width="26.6640625" style="983" customWidth="1"/>
    <col min="8694" max="8694" width="27" style="983" customWidth="1"/>
    <col min="8695" max="8695" width="26.6640625" style="983" customWidth="1"/>
    <col min="8696" max="8697" width="16" style="983" customWidth="1"/>
    <col min="8698" max="8698" width="27" style="983" customWidth="1"/>
    <col min="8699" max="8699" width="26.6640625" style="983" customWidth="1"/>
    <col min="8700" max="8700" width="23.83203125" style="983" customWidth="1"/>
    <col min="8701" max="8701" width="23.6640625" style="983" customWidth="1"/>
    <col min="8702" max="8702" width="27" style="983" customWidth="1"/>
    <col min="8703" max="8703" width="26.6640625" style="983" customWidth="1"/>
    <col min="8704" max="8705" width="16" style="983" customWidth="1"/>
    <col min="8706" max="8706" width="25.83203125" style="983" customWidth="1"/>
    <col min="8707" max="8707" width="25.5" style="983" customWidth="1"/>
    <col min="8708" max="8708" width="27" style="983" customWidth="1"/>
    <col min="8709" max="8709" width="26.6640625" style="983" customWidth="1"/>
    <col min="8710" max="8710" width="23.83203125" style="983" customWidth="1"/>
    <col min="8711" max="8711" width="23.6640625" style="983" customWidth="1"/>
    <col min="8712" max="8713" width="16" style="983" customWidth="1"/>
    <col min="8714" max="8714" width="27" style="983" customWidth="1"/>
    <col min="8715" max="8715" width="26.6640625" style="983" customWidth="1"/>
    <col min="8716" max="8716" width="27" style="983" customWidth="1"/>
    <col min="8717" max="8717" width="26.6640625" style="983" customWidth="1"/>
    <col min="8718" max="8718" width="27" style="983" customWidth="1"/>
    <col min="8719" max="8719" width="26.6640625" style="983" customWidth="1"/>
    <col min="8720" max="8721" width="16" style="983" customWidth="1"/>
    <col min="8722" max="8722" width="27" style="983" customWidth="1"/>
    <col min="8723" max="8723" width="26.6640625" style="983" customWidth="1"/>
    <col min="8724" max="8724" width="27" style="983" customWidth="1"/>
    <col min="8725" max="8725" width="26.6640625" style="983" customWidth="1"/>
    <col min="8726" max="8726" width="27" style="983" customWidth="1"/>
    <col min="8727" max="8727" width="26.6640625" style="983" customWidth="1"/>
    <col min="8728" max="8729" width="16" style="983" customWidth="1"/>
    <col min="8730" max="8730" width="27" style="983" customWidth="1"/>
    <col min="8731" max="8731" width="26.6640625" style="983" customWidth="1"/>
    <col min="8732" max="8732" width="27" style="983" customWidth="1"/>
    <col min="8733" max="8733" width="26.6640625" style="983" customWidth="1"/>
    <col min="8734" max="8734" width="27" style="983" customWidth="1"/>
    <col min="8735" max="8735" width="26.6640625" style="983" customWidth="1"/>
    <col min="8736" max="8737" width="16" style="983" customWidth="1"/>
    <col min="8738" max="8738" width="27" style="983" customWidth="1"/>
    <col min="8739" max="8739" width="26.6640625" style="983" customWidth="1"/>
    <col min="8740" max="8740" width="27" style="983" customWidth="1"/>
    <col min="8741" max="8741" width="26.6640625" style="983" customWidth="1"/>
    <col min="8742" max="8742" width="27" style="983" customWidth="1"/>
    <col min="8743" max="8743" width="26.6640625" style="983" customWidth="1"/>
    <col min="8744" max="8745" width="16" style="983" customWidth="1"/>
    <col min="8746" max="8746" width="27" style="983" customWidth="1"/>
    <col min="8747" max="8747" width="26.6640625" style="983" customWidth="1"/>
    <col min="8748" max="8748" width="27" style="983" customWidth="1"/>
    <col min="8749" max="8749" width="26.6640625" style="983" customWidth="1"/>
    <col min="8750" max="8750" width="27" style="983" customWidth="1"/>
    <col min="8751" max="8751" width="26.6640625" style="983" customWidth="1"/>
    <col min="8752" max="8753" width="16" style="983" customWidth="1"/>
    <col min="8754" max="8754" width="27" style="983" customWidth="1"/>
    <col min="8755" max="8755" width="26.6640625" style="983" customWidth="1"/>
    <col min="8756" max="8756" width="27" style="983" customWidth="1"/>
    <col min="8757" max="8757" width="26.6640625" style="983" customWidth="1"/>
    <col min="8758" max="8758" width="27" style="983" customWidth="1"/>
    <col min="8759" max="8759" width="26.6640625" style="983" customWidth="1"/>
    <col min="8760" max="8761" width="16" style="983" customWidth="1"/>
    <col min="8762" max="8762" width="27" style="983" customWidth="1"/>
    <col min="8763" max="8763" width="26.6640625" style="983" customWidth="1"/>
    <col min="8764" max="8764" width="27" style="983" customWidth="1"/>
    <col min="8765" max="8765" width="26.6640625" style="983" customWidth="1"/>
    <col min="8766" max="8766" width="27" style="983" customWidth="1"/>
    <col min="8767" max="8767" width="26.6640625" style="983" customWidth="1"/>
    <col min="8768" max="8769" width="16" style="983" customWidth="1"/>
    <col min="8770" max="8770" width="27" style="983" customWidth="1"/>
    <col min="8771" max="8771" width="26.6640625" style="983" customWidth="1"/>
    <col min="8772" max="8772" width="27" style="983" customWidth="1"/>
    <col min="8773" max="8773" width="26.6640625" style="983" customWidth="1"/>
    <col min="8774" max="8774" width="27" style="983" customWidth="1"/>
    <col min="8775" max="8775" width="26.6640625" style="983" customWidth="1"/>
    <col min="8776" max="8777" width="16" style="983" customWidth="1"/>
    <col min="8778" max="8778" width="27" style="983" customWidth="1"/>
    <col min="8779" max="8779" width="26.6640625" style="983" customWidth="1"/>
    <col min="8780" max="8780" width="27" style="983" customWidth="1"/>
    <col min="8781" max="8781" width="26.6640625" style="983" customWidth="1"/>
    <col min="8782" max="8782" width="27" style="983" customWidth="1"/>
    <col min="8783" max="8783" width="26.6640625" style="983" customWidth="1"/>
    <col min="8784" max="8785" width="16" style="983" customWidth="1"/>
    <col min="8786" max="8786" width="25.83203125" style="983" customWidth="1"/>
    <col min="8787" max="8787" width="25.5" style="983" customWidth="1"/>
    <col min="8788" max="8788" width="25.83203125" style="983" customWidth="1"/>
    <col min="8789" max="8789" width="25.5" style="983" customWidth="1"/>
    <col min="8790" max="8790" width="25.83203125" style="983" customWidth="1"/>
    <col min="8791" max="8791" width="25.5" style="983" customWidth="1"/>
    <col min="8792" max="8793" width="16" style="983" customWidth="1"/>
    <col min="8794" max="8794" width="27" style="983" customWidth="1"/>
    <col min="8795" max="8795" width="26.6640625" style="983" customWidth="1"/>
    <col min="8796" max="8796" width="27" style="983" customWidth="1"/>
    <col min="8797" max="8797" width="26.6640625" style="983" customWidth="1"/>
    <col min="8798" max="8798" width="27" style="983" customWidth="1"/>
    <col min="8799" max="8799" width="26.6640625" style="983" customWidth="1"/>
    <col min="8800" max="8801" width="16" style="983" customWidth="1"/>
    <col min="8802" max="8802" width="27" style="983" customWidth="1"/>
    <col min="8803" max="8803" width="26.6640625" style="983" customWidth="1"/>
    <col min="8804" max="8804" width="27" style="983" customWidth="1"/>
    <col min="8805" max="8805" width="26.6640625" style="983" customWidth="1"/>
    <col min="8806" max="8806" width="27" style="983" customWidth="1"/>
    <col min="8807" max="8807" width="26.6640625" style="983" customWidth="1"/>
    <col min="8808" max="8809" width="16" style="983" customWidth="1"/>
    <col min="8810" max="8810" width="27" style="983" customWidth="1"/>
    <col min="8811" max="8811" width="26.6640625" style="983" customWidth="1"/>
    <col min="8812" max="8812" width="27" style="983" customWidth="1"/>
    <col min="8813" max="8813" width="26.6640625" style="983" customWidth="1"/>
    <col min="8814" max="8814" width="27" style="983" customWidth="1"/>
    <col min="8815" max="8815" width="26.6640625" style="983" customWidth="1"/>
    <col min="8816" max="8817" width="16" style="983" customWidth="1"/>
    <col min="8818" max="8818" width="27" style="983" customWidth="1"/>
    <col min="8819" max="8819" width="26.6640625" style="983" customWidth="1"/>
    <col min="8820" max="8820" width="25.83203125" style="983" customWidth="1"/>
    <col min="8821" max="8821" width="25.5" style="983" customWidth="1"/>
    <col min="8822" max="8822" width="27" style="983" customWidth="1"/>
    <col min="8823" max="8823" width="26.6640625" style="983" customWidth="1"/>
    <col min="8824" max="8825" width="16" style="983" customWidth="1"/>
    <col min="8826" max="8826" width="27" style="983" customWidth="1"/>
    <col min="8827" max="8827" width="26.6640625" style="983" customWidth="1"/>
    <col min="8828" max="8828" width="27" style="983" customWidth="1"/>
    <col min="8829" max="8829" width="26.6640625" style="983" customWidth="1"/>
    <col min="8830" max="8830" width="27" style="983" customWidth="1"/>
    <col min="8831" max="8831" width="26.6640625" style="983" customWidth="1"/>
    <col min="8832" max="8833" width="16" style="983" customWidth="1"/>
    <col min="8834" max="8834" width="27" style="983" customWidth="1"/>
    <col min="8835" max="8835" width="26.6640625" style="983" customWidth="1"/>
    <col min="8836" max="8836" width="27" style="983" customWidth="1"/>
    <col min="8837" max="8837" width="26.6640625" style="983" customWidth="1"/>
    <col min="8838" max="8838" width="27" style="983" customWidth="1"/>
    <col min="8839" max="8839" width="26.6640625" style="983" customWidth="1"/>
    <col min="8840" max="8841" width="16" style="983" customWidth="1"/>
    <col min="8842" max="8842" width="27" style="983" customWidth="1"/>
    <col min="8843" max="8843" width="26.6640625" style="983" customWidth="1"/>
    <col min="8844" max="8844" width="27" style="983" customWidth="1"/>
    <col min="8845" max="8845" width="26.6640625" style="983" customWidth="1"/>
    <col min="8846" max="8846" width="27" style="983" customWidth="1"/>
    <col min="8847" max="8847" width="26.6640625" style="983" customWidth="1"/>
    <col min="8848" max="8849" width="16" style="983" customWidth="1"/>
    <col min="8850" max="8850" width="27" style="983" customWidth="1"/>
    <col min="8851" max="8851" width="26.6640625" style="983" customWidth="1"/>
    <col min="8852" max="8852" width="27" style="983" customWidth="1"/>
    <col min="8853" max="8853" width="26.6640625" style="983" customWidth="1"/>
    <col min="8854" max="8854" width="25.83203125" style="983" customWidth="1"/>
    <col min="8855" max="8855" width="25.5" style="983" customWidth="1"/>
    <col min="8856" max="8857" width="16" style="983" customWidth="1"/>
    <col min="8858" max="8858" width="27" style="983" customWidth="1"/>
    <col min="8859" max="8859" width="26.6640625" style="983" customWidth="1"/>
    <col min="8860" max="8860" width="27" style="983" customWidth="1"/>
    <col min="8861" max="8861" width="26.6640625" style="983" customWidth="1"/>
    <col min="8862" max="8862" width="27" style="983" customWidth="1"/>
    <col min="8863" max="8863" width="26.6640625" style="983" customWidth="1"/>
    <col min="8864" max="8865" width="16" style="983" customWidth="1"/>
    <col min="8866" max="8866" width="27" style="983" customWidth="1"/>
    <col min="8867" max="8867" width="26.6640625" style="983" customWidth="1"/>
    <col min="8868" max="8868" width="27" style="983" customWidth="1"/>
    <col min="8869" max="8869" width="26.6640625" style="983" customWidth="1"/>
    <col min="8870" max="8870" width="27" style="983" customWidth="1"/>
    <col min="8871" max="8871" width="26.6640625" style="983" customWidth="1"/>
    <col min="8872" max="8873" width="16" style="983" customWidth="1"/>
    <col min="8874" max="8874" width="27" style="983" customWidth="1"/>
    <col min="8875" max="8875" width="26.6640625" style="983" customWidth="1"/>
    <col min="8876" max="8876" width="27" style="983" customWidth="1"/>
    <col min="8877" max="8877" width="26.6640625" style="983" customWidth="1"/>
    <col min="8878" max="8878" width="27" style="983" customWidth="1"/>
    <col min="8879" max="8879" width="26.6640625" style="983" customWidth="1"/>
    <col min="8880" max="8881" width="16" style="983" customWidth="1"/>
    <col min="8882" max="8882" width="27" style="983" customWidth="1"/>
    <col min="8883" max="8883" width="26.6640625" style="983" customWidth="1"/>
    <col min="8884" max="8884" width="27" style="983" customWidth="1"/>
    <col min="8885" max="8885" width="26.6640625" style="983" customWidth="1"/>
    <col min="8886" max="8886" width="27" style="983" customWidth="1"/>
    <col min="8887" max="8887" width="26.6640625" style="983" customWidth="1"/>
    <col min="8888" max="8889" width="16" style="983" customWidth="1"/>
    <col min="8890" max="8890" width="27" style="983" customWidth="1"/>
    <col min="8891" max="8891" width="26.6640625" style="983" customWidth="1"/>
    <col min="8892" max="8892" width="27" style="983" customWidth="1"/>
    <col min="8893" max="8893" width="26.6640625" style="983" customWidth="1"/>
    <col min="8894" max="8894" width="27" style="983" customWidth="1"/>
    <col min="8895" max="8895" width="26.6640625" style="983" customWidth="1"/>
    <col min="8896" max="8897" width="16" style="983" customWidth="1"/>
    <col min="8898" max="8898" width="27" style="983" customWidth="1"/>
    <col min="8899" max="8899" width="26.6640625" style="983" customWidth="1"/>
    <col min="8900" max="8900" width="27" style="983" customWidth="1"/>
    <col min="8901" max="8901" width="26.6640625" style="983" customWidth="1"/>
    <col min="8902" max="8902" width="27" style="983" customWidth="1"/>
    <col min="8903" max="8903" width="26.6640625" style="983" customWidth="1"/>
    <col min="8904" max="8905" width="16" style="983" customWidth="1"/>
    <col min="8906" max="8906" width="25.83203125" style="983" customWidth="1"/>
    <col min="8907" max="8907" width="25.5" style="983" customWidth="1"/>
    <col min="8908" max="8908" width="27" style="983" customWidth="1"/>
    <col min="8909" max="8909" width="26.6640625" style="983" customWidth="1"/>
    <col min="8910" max="8910" width="27" style="983" customWidth="1"/>
    <col min="8911" max="8911" width="26.6640625" style="983" customWidth="1"/>
    <col min="8912" max="8913" width="16" style="983" customWidth="1"/>
    <col min="8914" max="8914" width="27" style="983" customWidth="1"/>
    <col min="8915" max="8915" width="26.6640625" style="983" customWidth="1"/>
    <col min="8916" max="8916" width="27" style="983" customWidth="1"/>
    <col min="8917" max="8917" width="26.6640625" style="983" customWidth="1"/>
    <col min="8918" max="8918" width="25.83203125" style="983" customWidth="1"/>
    <col min="8919" max="8919" width="25.5" style="983" customWidth="1"/>
    <col min="8920" max="8921" width="16" style="983" customWidth="1"/>
    <col min="8922" max="8922" width="27" style="983" customWidth="1"/>
    <col min="8923" max="8923" width="26.6640625" style="983" customWidth="1"/>
    <col min="8924" max="8924" width="27" style="983" customWidth="1"/>
    <col min="8925" max="8925" width="26.6640625" style="983" customWidth="1"/>
    <col min="8926" max="8926" width="27" style="983" customWidth="1"/>
    <col min="8927" max="8927" width="26.6640625" style="983" customWidth="1"/>
    <col min="8928" max="8929" width="16" style="983" customWidth="1"/>
    <col min="8930" max="8930" width="27" style="983" customWidth="1"/>
    <col min="8931" max="8931" width="26.6640625" style="983" customWidth="1"/>
    <col min="8932" max="8932" width="25.83203125" style="983" customWidth="1"/>
    <col min="8933" max="8933" width="25.5" style="983" customWidth="1"/>
    <col min="8934" max="8934" width="27" style="983" customWidth="1"/>
    <col min="8935" max="8935" width="26.6640625" style="983" customWidth="1"/>
    <col min="8936" max="8937" width="16" style="983" customWidth="1"/>
    <col min="8938" max="8938" width="22.6640625" style="983" customWidth="1"/>
    <col min="8939" max="8939" width="22.5" style="983" customWidth="1"/>
    <col min="8940" max="8940" width="22.6640625" style="983" customWidth="1"/>
    <col min="8941" max="8941" width="22.5" style="983" customWidth="1"/>
    <col min="8942" max="8942" width="23.83203125" style="983" customWidth="1"/>
    <col min="8943" max="8943" width="23.6640625" style="983" customWidth="1"/>
    <col min="8944" max="8945" width="16" style="983" customWidth="1"/>
    <col min="8946" max="8946" width="27" style="983" customWidth="1"/>
    <col min="8947" max="8947" width="26.6640625" style="983" customWidth="1"/>
    <col min="8948" max="8948" width="27" style="983" customWidth="1"/>
    <col min="8949" max="8949" width="26.6640625" style="983" customWidth="1"/>
    <col min="8950" max="8950" width="27" style="983" customWidth="1"/>
    <col min="8951" max="8951" width="26.6640625" style="983" customWidth="1"/>
    <col min="8952" max="8953" width="16" style="983" customWidth="1"/>
    <col min="8954" max="8954" width="25.83203125" style="983" customWidth="1"/>
    <col min="8955" max="8955" width="25.5" style="983" customWidth="1"/>
    <col min="8956" max="8956" width="25.83203125" style="983" customWidth="1"/>
    <col min="8957" max="8957" width="25.5" style="983" customWidth="1"/>
    <col min="8958" max="8958" width="25.83203125" style="983" customWidth="1"/>
    <col min="8959" max="8959" width="25.5" style="983" customWidth="1"/>
    <col min="8960" max="8961" width="16" style="983" customWidth="1"/>
    <col min="8962" max="8962" width="25.83203125" style="983" customWidth="1"/>
    <col min="8963" max="8963" width="25.5" style="983" customWidth="1"/>
    <col min="8964" max="8964" width="25.83203125" style="983" customWidth="1"/>
    <col min="8965" max="8965" width="25.5" style="983" customWidth="1"/>
    <col min="8966" max="8966" width="25.83203125" style="983" customWidth="1"/>
    <col min="8967" max="8967" width="25.5" style="983" customWidth="1"/>
    <col min="8968" max="8969" width="16" style="983" customWidth="1"/>
    <col min="8970" max="8970" width="25.83203125" style="983" customWidth="1"/>
    <col min="8971" max="8971" width="25.5" style="983" customWidth="1"/>
    <col min="8972" max="8972" width="25.83203125" style="983" customWidth="1"/>
    <col min="8973" max="8973" width="25.5" style="983" customWidth="1"/>
    <col min="8974" max="8974" width="25.83203125" style="983" customWidth="1"/>
    <col min="8975" max="8975" width="25.5" style="983" customWidth="1"/>
    <col min="8976" max="8977" width="16" style="983" customWidth="1"/>
    <col min="8978" max="8978" width="27" style="983" customWidth="1"/>
    <col min="8979" max="8979" width="26.6640625" style="983" customWidth="1"/>
    <col min="8980" max="8980" width="27" style="983" customWidth="1"/>
    <col min="8981" max="8981" width="26.6640625" style="983" customWidth="1"/>
    <col min="8982" max="8982" width="27" style="983" customWidth="1"/>
    <col min="8983" max="8983" width="26.6640625" style="983" customWidth="1"/>
    <col min="8984" max="8985" width="16" style="983" customWidth="1"/>
    <col min="8986" max="8986" width="25.83203125" style="983" customWidth="1"/>
    <col min="8987" max="8987" width="25.5" style="983" customWidth="1"/>
    <col min="8988" max="8988" width="25.83203125" style="983" customWidth="1"/>
    <col min="8989" max="8989" width="25.5" style="983" customWidth="1"/>
    <col min="8990" max="8990" width="25.83203125" style="983" customWidth="1"/>
    <col min="8991" max="8991" width="25.5" style="983" customWidth="1"/>
    <col min="8992" max="8993" width="16" style="983" customWidth="1"/>
    <col min="8994" max="8994" width="27" style="983" customWidth="1"/>
    <col min="8995" max="8995" width="26.6640625" style="983" customWidth="1"/>
    <col min="8996" max="8996" width="27" style="983" customWidth="1"/>
    <col min="8997" max="8997" width="26.6640625" style="983" customWidth="1"/>
    <col min="8998" max="8998" width="27" style="983" customWidth="1"/>
    <col min="8999" max="8999" width="26.6640625" style="983" customWidth="1"/>
    <col min="9000" max="9001" width="16" style="983" customWidth="1"/>
    <col min="9002" max="9002" width="27" style="983" customWidth="1"/>
    <col min="9003" max="9003" width="26.6640625" style="983" customWidth="1"/>
    <col min="9004" max="9004" width="27" style="983" customWidth="1"/>
    <col min="9005" max="9005" width="26.6640625" style="983" customWidth="1"/>
    <col min="9006" max="9006" width="27" style="983" customWidth="1"/>
    <col min="9007" max="9007" width="26.6640625" style="983" customWidth="1"/>
    <col min="9008" max="9009" width="16" style="983" customWidth="1"/>
    <col min="9010" max="9010" width="27" style="983" customWidth="1"/>
    <col min="9011" max="9011" width="26.6640625" style="983" customWidth="1"/>
    <col min="9012" max="9012" width="27" style="983" customWidth="1"/>
    <col min="9013" max="9013" width="26.6640625" style="983" customWidth="1"/>
    <col min="9014" max="9014" width="27" style="983" customWidth="1"/>
    <col min="9015" max="9015" width="26.6640625" style="983" customWidth="1"/>
    <col min="9016" max="9017" width="16" style="983" customWidth="1"/>
    <col min="9018" max="9018" width="25.1640625" style="983" customWidth="1"/>
    <col min="9019" max="9019" width="24.83203125" style="983" customWidth="1"/>
    <col min="9020" max="9020" width="23.83203125" style="983" customWidth="1"/>
    <col min="9021" max="9021" width="23.6640625" style="983" customWidth="1"/>
    <col min="9022" max="9022" width="23.83203125" style="983" customWidth="1"/>
    <col min="9023" max="9023" width="23.6640625" style="983" customWidth="1"/>
    <col min="9024" max="9025" width="16" style="983" customWidth="1"/>
    <col min="9026" max="9026" width="25.83203125" style="983" customWidth="1"/>
    <col min="9027" max="9027" width="25.5" style="983" customWidth="1"/>
    <col min="9028" max="9028" width="27" style="983" customWidth="1"/>
    <col min="9029" max="9029" width="26.6640625" style="983" customWidth="1"/>
    <col min="9030" max="9030" width="27" style="983" customWidth="1"/>
    <col min="9031" max="9031" width="26.6640625" style="983" customWidth="1"/>
    <col min="9032" max="9033" width="16" style="983" customWidth="1"/>
    <col min="9034" max="9034" width="27" style="983" customWidth="1"/>
    <col min="9035" max="9035" width="26.6640625" style="983" customWidth="1"/>
    <col min="9036" max="9036" width="27" style="983" customWidth="1"/>
    <col min="9037" max="9037" width="26.6640625" style="983" customWidth="1"/>
    <col min="9038" max="9038" width="27" style="983" customWidth="1"/>
    <col min="9039" max="9039" width="26.6640625" style="983" customWidth="1"/>
    <col min="9040" max="9041" width="16" style="983" customWidth="1"/>
    <col min="9042" max="9042" width="27" style="983" customWidth="1"/>
    <col min="9043" max="9043" width="26.6640625" style="983" customWidth="1"/>
    <col min="9044" max="9044" width="27" style="983" customWidth="1"/>
    <col min="9045" max="9045" width="26.6640625" style="983" customWidth="1"/>
    <col min="9046" max="9046" width="27" style="983" customWidth="1"/>
    <col min="9047" max="9047" width="26.6640625" style="983" customWidth="1"/>
    <col min="9048" max="9049" width="16" style="983" customWidth="1"/>
    <col min="9050" max="9050" width="27" style="983" customWidth="1"/>
    <col min="9051" max="9051" width="26.6640625" style="983" customWidth="1"/>
    <col min="9052" max="9052" width="27" style="983" customWidth="1"/>
    <col min="9053" max="9053" width="26.6640625" style="983" customWidth="1"/>
    <col min="9054" max="9054" width="27" style="983" customWidth="1"/>
    <col min="9055" max="9055" width="26.6640625" style="983" customWidth="1"/>
    <col min="9056" max="9057" width="16" style="983" customWidth="1"/>
    <col min="9058" max="9058" width="27" style="983" customWidth="1"/>
    <col min="9059" max="9059" width="26.6640625" style="983" customWidth="1"/>
    <col min="9060" max="9060" width="27" style="983" customWidth="1"/>
    <col min="9061" max="9061" width="26.6640625" style="983" customWidth="1"/>
    <col min="9062" max="9062" width="27" style="983" customWidth="1"/>
    <col min="9063" max="9063" width="26.6640625" style="983" customWidth="1"/>
    <col min="9064" max="9065" width="16" style="983" customWidth="1"/>
    <col min="9066" max="9066" width="27" style="983" customWidth="1"/>
    <col min="9067" max="9067" width="26.6640625" style="983" customWidth="1"/>
    <col min="9068" max="9068" width="25.83203125" style="983" customWidth="1"/>
    <col min="9069" max="9069" width="25.5" style="983" customWidth="1"/>
    <col min="9070" max="9070" width="27" style="983" customWidth="1"/>
    <col min="9071" max="9071" width="26.6640625" style="983" customWidth="1"/>
    <col min="9072" max="9073" width="16" style="983" customWidth="1"/>
    <col min="9074" max="9074" width="27" style="983" customWidth="1"/>
    <col min="9075" max="9075" width="26.6640625" style="983" customWidth="1"/>
    <col min="9076" max="9076" width="27" style="983" customWidth="1"/>
    <col min="9077" max="9077" width="26.6640625" style="983" customWidth="1"/>
    <col min="9078" max="9078" width="27" style="983" customWidth="1"/>
    <col min="9079" max="9079" width="26.6640625" style="983" customWidth="1"/>
    <col min="9080" max="9081" width="16" style="983" customWidth="1"/>
    <col min="9082" max="9082" width="27" style="983" customWidth="1"/>
    <col min="9083" max="9083" width="26.6640625" style="983" customWidth="1"/>
    <col min="9084" max="9084" width="27" style="983" customWidth="1"/>
    <col min="9085" max="9085" width="26.6640625" style="983" customWidth="1"/>
    <col min="9086" max="9086" width="27" style="983" customWidth="1"/>
    <col min="9087" max="9087" width="26.6640625" style="983" customWidth="1"/>
    <col min="9088" max="9089" width="16" style="983" customWidth="1"/>
    <col min="9090" max="9090" width="27" style="983" customWidth="1"/>
    <col min="9091" max="9091" width="26.6640625" style="983" customWidth="1"/>
    <col min="9092" max="9092" width="27" style="983" customWidth="1"/>
    <col min="9093" max="9093" width="26.6640625" style="983" customWidth="1"/>
    <col min="9094" max="9094" width="27" style="983" customWidth="1"/>
    <col min="9095" max="9095" width="26.6640625" style="983" customWidth="1"/>
    <col min="9096" max="9097" width="16" style="983" customWidth="1"/>
    <col min="9098" max="9098" width="27" style="983" customWidth="1"/>
    <col min="9099" max="9099" width="26.6640625" style="983" customWidth="1"/>
    <col min="9100" max="9100" width="27" style="983" customWidth="1"/>
    <col min="9101" max="9101" width="26.6640625" style="983" customWidth="1"/>
    <col min="9102" max="9102" width="27" style="983" customWidth="1"/>
    <col min="9103" max="9103" width="26.6640625" style="983" customWidth="1"/>
    <col min="9104" max="9105" width="16" style="983" customWidth="1"/>
    <col min="9106" max="9106" width="27" style="983" customWidth="1"/>
    <col min="9107" max="9107" width="26.6640625" style="983" customWidth="1"/>
    <col min="9108" max="9108" width="27" style="983" customWidth="1"/>
    <col min="9109" max="9109" width="26.6640625" style="983" customWidth="1"/>
    <col min="9110" max="9110" width="27" style="983" customWidth="1"/>
    <col min="9111" max="9111" width="26.6640625" style="983" customWidth="1"/>
    <col min="9112" max="9113" width="16" style="983" customWidth="1"/>
    <col min="9114" max="9114" width="27" style="983" customWidth="1"/>
    <col min="9115" max="9115" width="26.6640625" style="983" customWidth="1"/>
    <col min="9116" max="9116" width="27" style="983" customWidth="1"/>
    <col min="9117" max="9117" width="26.6640625" style="983" customWidth="1"/>
    <col min="9118" max="9118" width="27" style="983" customWidth="1"/>
    <col min="9119" max="9119" width="26.6640625" style="983" customWidth="1"/>
    <col min="9120" max="9121" width="16" style="983" customWidth="1"/>
    <col min="9122" max="9122" width="27" style="983" customWidth="1"/>
    <col min="9123" max="9123" width="26.6640625" style="983" customWidth="1"/>
    <col min="9124" max="9124" width="27" style="983" customWidth="1"/>
    <col min="9125" max="9125" width="26.6640625" style="983" customWidth="1"/>
    <col min="9126" max="9126" width="27" style="983" customWidth="1"/>
    <col min="9127" max="9127" width="26.6640625" style="983" customWidth="1"/>
    <col min="9128" max="9129" width="16" style="983" customWidth="1"/>
    <col min="9130" max="9130" width="27" style="983" customWidth="1"/>
    <col min="9131" max="9131" width="26.6640625" style="983" customWidth="1"/>
    <col min="9132" max="9132" width="27" style="983" customWidth="1"/>
    <col min="9133" max="9133" width="26.6640625" style="983" customWidth="1"/>
    <col min="9134" max="9134" width="27" style="983" customWidth="1"/>
    <col min="9135" max="9135" width="26.6640625" style="983" customWidth="1"/>
    <col min="9136" max="9137" width="16" style="983" customWidth="1"/>
    <col min="9138" max="9138" width="27" style="983" customWidth="1"/>
    <col min="9139" max="9139" width="26.6640625" style="983" customWidth="1"/>
    <col min="9140" max="9140" width="27" style="983" customWidth="1"/>
    <col min="9141" max="9141" width="26.6640625" style="983" customWidth="1"/>
    <col min="9142" max="9142" width="27" style="983" customWidth="1"/>
    <col min="9143" max="9143" width="26.6640625" style="983" customWidth="1"/>
    <col min="9144" max="9145" width="16" style="983" customWidth="1"/>
    <col min="9146" max="9146" width="27" style="983" customWidth="1"/>
    <col min="9147" max="9147" width="26.6640625" style="983" customWidth="1"/>
    <col min="9148" max="9148" width="27" style="983" customWidth="1"/>
    <col min="9149" max="9149" width="26.6640625" style="983" customWidth="1"/>
    <col min="9150" max="9150" width="27" style="983" customWidth="1"/>
    <col min="9151" max="9151" width="26.6640625" style="983" customWidth="1"/>
    <col min="9152" max="9153" width="16" style="983" customWidth="1"/>
    <col min="9154" max="9154" width="27" style="983" customWidth="1"/>
    <col min="9155" max="9155" width="26.6640625" style="983" customWidth="1"/>
    <col min="9156" max="9156" width="27" style="983" customWidth="1"/>
    <col min="9157" max="9157" width="26.6640625" style="983" customWidth="1"/>
    <col min="9158" max="9158" width="27" style="983" customWidth="1"/>
    <col min="9159" max="9159" width="26.6640625" style="983" customWidth="1"/>
    <col min="9160" max="9161" width="16" style="983" customWidth="1"/>
    <col min="9162" max="9162" width="27" style="983" customWidth="1"/>
    <col min="9163" max="9163" width="26.6640625" style="983" customWidth="1"/>
    <col min="9164" max="9164" width="27" style="983" customWidth="1"/>
    <col min="9165" max="9165" width="26.6640625" style="983" customWidth="1"/>
    <col min="9166" max="9166" width="27" style="983" customWidth="1"/>
    <col min="9167" max="9167" width="26.6640625" style="983" customWidth="1"/>
    <col min="9168" max="9169" width="16" style="983" customWidth="1"/>
    <col min="9170" max="9170" width="27" style="983" customWidth="1"/>
    <col min="9171" max="9171" width="26.6640625" style="983" customWidth="1"/>
    <col min="9172" max="9172" width="27" style="983" customWidth="1"/>
    <col min="9173" max="9173" width="26.6640625" style="983" customWidth="1"/>
    <col min="9174" max="9174" width="27" style="983" customWidth="1"/>
    <col min="9175" max="9175" width="26.6640625" style="983" customWidth="1"/>
    <col min="9176" max="9177" width="16" style="983" customWidth="1"/>
    <col min="9178" max="9178" width="27" style="983" customWidth="1"/>
    <col min="9179" max="9179" width="26.6640625" style="983" customWidth="1"/>
    <col min="9180" max="9180" width="27" style="983" customWidth="1"/>
    <col min="9181" max="9181" width="26.6640625" style="983" customWidth="1"/>
    <col min="9182" max="9182" width="27" style="983" customWidth="1"/>
    <col min="9183" max="9183" width="26.6640625" style="983" customWidth="1"/>
    <col min="9184" max="9185" width="16" style="983" customWidth="1"/>
    <col min="9186" max="9186" width="27" style="983" customWidth="1"/>
    <col min="9187" max="9187" width="26.6640625" style="983" customWidth="1"/>
    <col min="9188" max="9188" width="27" style="983" customWidth="1"/>
    <col min="9189" max="9189" width="26.6640625" style="983" customWidth="1"/>
    <col min="9190" max="9190" width="27" style="983" customWidth="1"/>
    <col min="9191" max="9191" width="26.6640625" style="983" customWidth="1"/>
    <col min="9192" max="9193" width="16" style="983" customWidth="1"/>
    <col min="9194" max="9194" width="27" style="983" customWidth="1"/>
    <col min="9195" max="9195" width="26.6640625" style="983" customWidth="1"/>
    <col min="9196" max="9196" width="27" style="983" customWidth="1"/>
    <col min="9197" max="9197" width="26.6640625" style="983" customWidth="1"/>
    <col min="9198" max="9198" width="27" style="983" customWidth="1"/>
    <col min="9199" max="9199" width="26.6640625" style="983" customWidth="1"/>
    <col min="9200" max="9201" width="16" style="983" customWidth="1"/>
    <col min="9202" max="9202" width="27" style="983" customWidth="1"/>
    <col min="9203" max="9203" width="26.6640625" style="983" customWidth="1"/>
    <col min="9204" max="9204" width="27" style="983" customWidth="1"/>
    <col min="9205" max="9205" width="26.6640625" style="983" customWidth="1"/>
    <col min="9206" max="9206" width="27" style="983" customWidth="1"/>
    <col min="9207" max="9207" width="26.6640625" style="983" customWidth="1"/>
    <col min="9208" max="9209" width="16" style="983" customWidth="1"/>
    <col min="9210" max="9210" width="25.83203125" style="983" customWidth="1"/>
    <col min="9211" max="9211" width="25.5" style="983" customWidth="1"/>
    <col min="9212" max="9212" width="25.83203125" style="983" customWidth="1"/>
    <col min="9213" max="9213" width="25.5" style="983" customWidth="1"/>
    <col min="9214" max="9214" width="25.83203125" style="983" customWidth="1"/>
    <col min="9215" max="9215" width="25.5" style="983" customWidth="1"/>
    <col min="9216" max="9217" width="16" style="983" customWidth="1"/>
    <col min="9218" max="9218" width="27" style="983" customWidth="1"/>
    <col min="9219" max="9219" width="26.6640625" style="983" customWidth="1"/>
    <col min="9220" max="9220" width="27" style="983" customWidth="1"/>
    <col min="9221" max="9221" width="26.6640625" style="983" customWidth="1"/>
    <col min="9222" max="9222" width="27" style="983" customWidth="1"/>
    <col min="9223" max="9223" width="26.6640625" style="983" customWidth="1"/>
    <col min="9224" max="9225" width="16" style="983" customWidth="1"/>
    <col min="9226" max="9226" width="25.83203125" style="983" customWidth="1"/>
    <col min="9227" max="9227" width="25.5" style="983" customWidth="1"/>
    <col min="9228" max="9228" width="25.83203125" style="983" customWidth="1"/>
    <col min="9229" max="9229" width="25.5" style="983" customWidth="1"/>
    <col min="9230" max="9230" width="25.83203125" style="983" customWidth="1"/>
    <col min="9231" max="9231" width="25.5" style="983" customWidth="1"/>
    <col min="9232" max="9233" width="16" style="983" customWidth="1"/>
    <col min="9234" max="9234" width="27" style="983" customWidth="1"/>
    <col min="9235" max="9235" width="26.6640625" style="983" customWidth="1"/>
    <col min="9236" max="9236" width="27" style="983" customWidth="1"/>
    <col min="9237" max="9237" width="26.6640625" style="983" customWidth="1"/>
    <col min="9238" max="9238" width="25.83203125" style="983" customWidth="1"/>
    <col min="9239" max="9239" width="25.5" style="983" customWidth="1"/>
    <col min="9240" max="9241" width="16" style="983" customWidth="1"/>
    <col min="9242" max="9242" width="27" style="983" customWidth="1"/>
    <col min="9243" max="9243" width="26.6640625" style="983" customWidth="1"/>
    <col min="9244" max="9244" width="27" style="983" customWidth="1"/>
    <col min="9245" max="9245" width="26.6640625" style="983" customWidth="1"/>
    <col min="9246" max="9246" width="27" style="983" customWidth="1"/>
    <col min="9247" max="9247" width="26.6640625" style="983" customWidth="1"/>
    <col min="9248" max="9249" width="16" style="983" customWidth="1"/>
    <col min="9250" max="9250" width="27" style="983" customWidth="1"/>
    <col min="9251" max="9251" width="26.6640625" style="983" customWidth="1"/>
    <col min="9252" max="9252" width="27" style="983" customWidth="1"/>
    <col min="9253" max="9253" width="26.6640625" style="983" customWidth="1"/>
    <col min="9254" max="9254" width="27" style="983" customWidth="1"/>
    <col min="9255" max="9255" width="26.6640625" style="983" customWidth="1"/>
    <col min="9256" max="9257" width="16" style="983" customWidth="1"/>
    <col min="9258" max="9258" width="27" style="983" customWidth="1"/>
    <col min="9259" max="9259" width="26.6640625" style="983" customWidth="1"/>
    <col min="9260" max="9260" width="27" style="983" customWidth="1"/>
    <col min="9261" max="9261" width="26.6640625" style="983" customWidth="1"/>
    <col min="9262" max="9262" width="27" style="983" customWidth="1"/>
    <col min="9263" max="9263" width="26.6640625" style="983" customWidth="1"/>
    <col min="9264" max="9265" width="16" style="983" customWidth="1"/>
    <col min="9266" max="9266" width="27" style="983" customWidth="1"/>
    <col min="9267" max="9267" width="26.6640625" style="983" customWidth="1"/>
    <col min="9268" max="9268" width="27" style="983" customWidth="1"/>
    <col min="9269" max="9269" width="26.6640625" style="983" customWidth="1"/>
    <col min="9270" max="9270" width="27" style="983" customWidth="1"/>
    <col min="9271" max="9271" width="26.6640625" style="983" customWidth="1"/>
    <col min="9272" max="9273" width="16" style="983" customWidth="1"/>
    <col min="9274" max="9274" width="27" style="983" customWidth="1"/>
    <col min="9275" max="9275" width="26.6640625" style="983" customWidth="1"/>
    <col min="9276" max="9276" width="27" style="983" customWidth="1"/>
    <col min="9277" max="9277" width="26.6640625" style="983" customWidth="1"/>
    <col min="9278" max="9278" width="27" style="983" customWidth="1"/>
    <col min="9279" max="9279" width="26.6640625" style="983" customWidth="1"/>
    <col min="9280" max="9281" width="16" style="983" customWidth="1"/>
    <col min="9282" max="9282" width="27" style="983" customWidth="1"/>
    <col min="9283" max="9283" width="26.6640625" style="983" customWidth="1"/>
    <col min="9284" max="9284" width="27" style="983" customWidth="1"/>
    <col min="9285" max="9285" width="26.6640625" style="983" customWidth="1"/>
    <col min="9286" max="9286" width="23.83203125" style="983" customWidth="1"/>
    <col min="9287" max="9287" width="23.6640625" style="983" customWidth="1"/>
    <col min="9288" max="9289" width="16" style="983" customWidth="1"/>
    <col min="9290" max="9290" width="27" style="983" customWidth="1"/>
    <col min="9291" max="9291" width="26.6640625" style="983" customWidth="1"/>
    <col min="9292" max="9292" width="27" style="983" customWidth="1"/>
    <col min="9293" max="9293" width="26.6640625" style="983" customWidth="1"/>
    <col min="9294" max="9294" width="27" style="983" customWidth="1"/>
    <col min="9295" max="9295" width="26.6640625" style="983" customWidth="1"/>
    <col min="9296" max="9297" width="16" style="983" customWidth="1"/>
    <col min="9298" max="9298" width="27" style="983" customWidth="1"/>
    <col min="9299" max="9299" width="26.6640625" style="983" customWidth="1"/>
    <col min="9300" max="9300" width="27" style="983" customWidth="1"/>
    <col min="9301" max="9301" width="26.6640625" style="983" customWidth="1"/>
    <col min="9302" max="9302" width="27" style="983" customWidth="1"/>
    <col min="9303" max="9303" width="26.6640625" style="983" customWidth="1"/>
    <col min="9304" max="9305" width="16" style="983" customWidth="1"/>
    <col min="9306" max="9306" width="27" style="983" customWidth="1"/>
    <col min="9307" max="9307" width="26.6640625" style="983" customWidth="1"/>
    <col min="9308" max="9308" width="27" style="983" customWidth="1"/>
    <col min="9309" max="9309" width="26.6640625" style="983" customWidth="1"/>
    <col min="9310" max="9310" width="27" style="983" customWidth="1"/>
    <col min="9311" max="9311" width="26.6640625" style="983" customWidth="1"/>
    <col min="9312" max="9313" width="16" style="983" customWidth="1"/>
    <col min="9314" max="9314" width="27" style="983" customWidth="1"/>
    <col min="9315" max="9315" width="26.6640625" style="983" customWidth="1"/>
    <col min="9316" max="9316" width="27" style="983" customWidth="1"/>
    <col min="9317" max="9317" width="26.6640625" style="983" customWidth="1"/>
    <col min="9318" max="9318" width="27" style="983" customWidth="1"/>
    <col min="9319" max="9319" width="26.6640625" style="983" customWidth="1"/>
    <col min="9320" max="9321" width="16" style="983" customWidth="1"/>
    <col min="9322" max="9322" width="27" style="983" customWidth="1"/>
    <col min="9323" max="9323" width="26.6640625" style="983" customWidth="1"/>
    <col min="9324" max="9324" width="27" style="983" customWidth="1"/>
    <col min="9325" max="9325" width="26.6640625" style="983" customWidth="1"/>
    <col min="9326" max="9326" width="27" style="983" customWidth="1"/>
    <col min="9327" max="9327" width="26.6640625" style="983" customWidth="1"/>
    <col min="9328" max="9329" width="16" style="983" customWidth="1"/>
    <col min="9330" max="9330" width="27" style="983" customWidth="1"/>
    <col min="9331" max="9331" width="26.6640625" style="983" customWidth="1"/>
    <col min="9332" max="9332" width="27" style="983" customWidth="1"/>
    <col min="9333" max="9333" width="26.6640625" style="983" customWidth="1"/>
    <col min="9334" max="9334" width="27" style="983" customWidth="1"/>
    <col min="9335" max="9335" width="26.6640625" style="983" customWidth="1"/>
    <col min="9336" max="9337" width="16" style="983" customWidth="1"/>
    <col min="9338" max="9338" width="27" style="983" customWidth="1"/>
    <col min="9339" max="9339" width="26.6640625" style="983" customWidth="1"/>
    <col min="9340" max="9340" width="27" style="983" customWidth="1"/>
    <col min="9341" max="9341" width="26.6640625" style="983" customWidth="1"/>
    <col min="9342" max="9342" width="27" style="983" customWidth="1"/>
    <col min="9343" max="9343" width="26.6640625" style="983" customWidth="1"/>
    <col min="9344" max="9345" width="16" style="983" customWidth="1"/>
    <col min="9346" max="9346" width="27" style="983" customWidth="1"/>
    <col min="9347" max="9347" width="26.6640625" style="983" customWidth="1"/>
    <col min="9348" max="9348" width="27" style="983" customWidth="1"/>
    <col min="9349" max="9349" width="26.6640625" style="983" customWidth="1"/>
    <col min="9350" max="9350" width="27" style="983" customWidth="1"/>
    <col min="9351" max="9351" width="26.6640625" style="983" customWidth="1"/>
    <col min="9352" max="9353" width="16" style="983" customWidth="1"/>
    <col min="9354" max="9354" width="28.1640625" style="983" customWidth="1"/>
    <col min="9355" max="9355" width="27.83203125" style="983" customWidth="1"/>
    <col min="9356" max="9356" width="27" style="983" customWidth="1"/>
    <col min="9357" max="9357" width="26.6640625" style="983" customWidth="1"/>
    <col min="9358" max="9358" width="27" style="983" customWidth="1"/>
    <col min="9359" max="9359" width="26.6640625" style="983" customWidth="1"/>
    <col min="9360" max="9361" width="16" style="983" customWidth="1"/>
    <col min="9362" max="9362" width="27" style="983" customWidth="1"/>
    <col min="9363" max="9363" width="26.6640625" style="983" customWidth="1"/>
    <col min="9364" max="9364" width="27" style="983" customWidth="1"/>
    <col min="9365" max="9365" width="26.6640625" style="983" customWidth="1"/>
    <col min="9366" max="9366" width="27" style="983" customWidth="1"/>
    <col min="9367" max="9367" width="26.6640625" style="983" customWidth="1"/>
    <col min="9368" max="9369" width="16" style="983" customWidth="1"/>
    <col min="9370" max="9370" width="27" style="983" customWidth="1"/>
    <col min="9371" max="9371" width="26.6640625" style="983" customWidth="1"/>
    <col min="9372" max="9372" width="27" style="983" customWidth="1"/>
    <col min="9373" max="9373" width="26.6640625" style="983" customWidth="1"/>
    <col min="9374" max="9374" width="25.83203125" style="983" customWidth="1"/>
    <col min="9375" max="9375" width="25.5" style="983" customWidth="1"/>
    <col min="9376" max="9377" width="16" style="983" customWidth="1"/>
    <col min="9378" max="9378" width="27" style="983" customWidth="1"/>
    <col min="9379" max="9379" width="26.6640625" style="983" customWidth="1"/>
    <col min="9380" max="9380" width="27" style="983" customWidth="1"/>
    <col min="9381" max="9381" width="26.6640625" style="983" customWidth="1"/>
    <col min="9382" max="9382" width="27" style="983" customWidth="1"/>
    <col min="9383" max="9383" width="26.6640625" style="983" customWidth="1"/>
    <col min="9384" max="9385" width="16" style="983" customWidth="1"/>
    <col min="9386" max="9386" width="27" style="983" customWidth="1"/>
    <col min="9387" max="9387" width="26.6640625" style="983" customWidth="1"/>
    <col min="9388" max="9388" width="27" style="983" customWidth="1"/>
    <col min="9389" max="9389" width="26.6640625" style="983" customWidth="1"/>
    <col min="9390" max="9390" width="27" style="983" customWidth="1"/>
    <col min="9391" max="9391" width="26.6640625" style="983" customWidth="1"/>
    <col min="9392" max="9393" width="16" style="983" customWidth="1"/>
    <col min="9394" max="9394" width="27" style="983" customWidth="1"/>
    <col min="9395" max="9395" width="26.6640625" style="983" customWidth="1"/>
    <col min="9396" max="9396" width="27" style="983" customWidth="1"/>
    <col min="9397" max="9397" width="26.6640625" style="983" customWidth="1"/>
    <col min="9398" max="9398" width="27" style="983" customWidth="1"/>
    <col min="9399" max="9399" width="26.6640625" style="983" customWidth="1"/>
    <col min="9400" max="9401" width="16" style="983" customWidth="1"/>
    <col min="9402" max="9402" width="28.1640625" style="983" customWidth="1"/>
    <col min="9403" max="9403" width="27.83203125" style="983" customWidth="1"/>
    <col min="9404" max="9404" width="28.1640625" style="983" customWidth="1"/>
    <col min="9405" max="9405" width="27.83203125" style="983" customWidth="1"/>
    <col min="9406" max="9406" width="28.1640625" style="983" customWidth="1"/>
    <col min="9407" max="9407" width="27.83203125" style="983" customWidth="1"/>
    <col min="9408" max="9409" width="16" style="983" customWidth="1"/>
    <col min="9410" max="9410" width="28.1640625" style="983" customWidth="1"/>
    <col min="9411" max="9411" width="27.83203125" style="983" customWidth="1"/>
    <col min="9412" max="9412" width="28.1640625" style="983" customWidth="1"/>
    <col min="9413" max="9413" width="27.83203125" style="983" customWidth="1"/>
    <col min="9414" max="9414" width="28.1640625" style="983" customWidth="1"/>
    <col min="9415" max="9415" width="27.83203125" style="983" customWidth="1"/>
    <col min="9416" max="9417" width="16" style="983" customWidth="1"/>
    <col min="9418" max="9418" width="28.1640625" style="983" customWidth="1"/>
    <col min="9419" max="9419" width="27.83203125" style="983" customWidth="1"/>
    <col min="9420" max="9420" width="28.1640625" style="983" customWidth="1"/>
    <col min="9421" max="9421" width="27.83203125" style="983" customWidth="1"/>
    <col min="9422" max="9422" width="28.1640625" style="983" customWidth="1"/>
    <col min="9423" max="9423" width="27.83203125" style="983" customWidth="1"/>
    <col min="9424" max="9425" width="16" style="983" customWidth="1"/>
    <col min="9426" max="9426" width="28.1640625" style="983" customWidth="1"/>
    <col min="9427" max="9427" width="27.83203125" style="983" customWidth="1"/>
    <col min="9428" max="9428" width="28.1640625" style="983" customWidth="1"/>
    <col min="9429" max="9429" width="27.83203125" style="983" customWidth="1"/>
    <col min="9430" max="9430" width="28.1640625" style="983" customWidth="1"/>
    <col min="9431" max="9431" width="27.83203125" style="983" customWidth="1"/>
    <col min="9432" max="9433" width="16" style="983" customWidth="1"/>
    <col min="9434" max="9434" width="28.1640625" style="983" customWidth="1"/>
    <col min="9435" max="9435" width="27.83203125" style="983" customWidth="1"/>
    <col min="9436" max="9436" width="28.1640625" style="983" customWidth="1"/>
    <col min="9437" max="9437" width="27.83203125" style="983" customWidth="1"/>
    <col min="9438" max="9438" width="28.1640625" style="983" customWidth="1"/>
    <col min="9439" max="9439" width="27.83203125" style="983" customWidth="1"/>
    <col min="9440" max="9441" width="16" style="983" customWidth="1"/>
    <col min="9442" max="9442" width="28.1640625" style="983" customWidth="1"/>
    <col min="9443" max="9443" width="27.83203125" style="983" customWidth="1"/>
    <col min="9444" max="9444" width="28.1640625" style="983" customWidth="1"/>
    <col min="9445" max="9445" width="27.83203125" style="983" customWidth="1"/>
    <col min="9446" max="9446" width="27" style="983" customWidth="1"/>
    <col min="9447" max="9447" width="26.6640625" style="983" customWidth="1"/>
    <col min="9448" max="9449" width="16" style="983" customWidth="1"/>
    <col min="9450" max="9450" width="27" style="983" customWidth="1"/>
    <col min="9451" max="9451" width="26.6640625" style="983" customWidth="1"/>
    <col min="9452" max="9452" width="27" style="983" customWidth="1"/>
    <col min="9453" max="9453" width="26.6640625" style="983" customWidth="1"/>
    <col min="9454" max="9454" width="27" style="983" customWidth="1"/>
    <col min="9455" max="9455" width="26.6640625" style="983" customWidth="1"/>
    <col min="9456" max="9457" width="16" style="983" customWidth="1"/>
    <col min="9458" max="9458" width="28.1640625" style="983" customWidth="1"/>
    <col min="9459" max="9459" width="27.83203125" style="983" customWidth="1"/>
    <col min="9460" max="9460" width="28.1640625" style="983" customWidth="1"/>
    <col min="9461" max="9461" width="27.83203125" style="983" customWidth="1"/>
    <col min="9462" max="9462" width="28.1640625" style="983" customWidth="1"/>
    <col min="9463" max="9463" width="27.83203125" style="983" customWidth="1"/>
    <col min="9464" max="9465" width="16" style="983" customWidth="1"/>
    <col min="9466" max="9466" width="28.1640625" style="983" customWidth="1"/>
    <col min="9467" max="9467" width="27.83203125" style="983" customWidth="1"/>
    <col min="9468" max="9468" width="25.1640625" style="983" customWidth="1"/>
    <col min="9469" max="9469" width="24.83203125" style="983" customWidth="1"/>
    <col min="9470" max="9470" width="28.1640625" style="983" customWidth="1"/>
    <col min="9471" max="9471" width="27.83203125" style="983" customWidth="1"/>
    <col min="9472" max="9473" width="16" style="983" customWidth="1"/>
    <col min="9474" max="9474" width="28.1640625" style="983" customWidth="1"/>
    <col min="9475" max="9475" width="27.83203125" style="983" customWidth="1"/>
    <col min="9476" max="9476" width="28.1640625" style="983" customWidth="1"/>
    <col min="9477" max="9477" width="27.83203125" style="983" customWidth="1"/>
    <col min="9478" max="9478" width="25.1640625" style="983" customWidth="1"/>
    <col min="9479" max="9479" width="24.83203125" style="983" customWidth="1"/>
    <col min="9480" max="9481" width="16" style="983" customWidth="1"/>
    <col min="9482" max="9482" width="28.1640625" style="983" customWidth="1"/>
    <col min="9483" max="9483" width="27.83203125" style="983" customWidth="1"/>
    <col min="9484" max="9484" width="28.1640625" style="983" customWidth="1"/>
    <col min="9485" max="9485" width="27.83203125" style="983" customWidth="1"/>
    <col min="9486" max="9486" width="28.1640625" style="983" customWidth="1"/>
    <col min="9487" max="9487" width="27.83203125" style="983" customWidth="1"/>
    <col min="9488" max="9489" width="16" style="983" customWidth="1"/>
    <col min="9490" max="9490" width="28.1640625" style="983" customWidth="1"/>
    <col min="9491" max="9491" width="27.83203125" style="983" customWidth="1"/>
    <col min="9492" max="9492" width="28.1640625" style="983" customWidth="1"/>
    <col min="9493" max="9493" width="27.83203125" style="983" customWidth="1"/>
    <col min="9494" max="9494" width="28.1640625" style="983" customWidth="1"/>
    <col min="9495" max="9495" width="27.83203125" style="983" customWidth="1"/>
    <col min="9496" max="9497" width="16" style="983" customWidth="1"/>
    <col min="9498" max="9498" width="28.1640625" style="983" customWidth="1"/>
    <col min="9499" max="9499" width="27.83203125" style="983" customWidth="1"/>
    <col min="9500" max="9500" width="28.1640625" style="983" customWidth="1"/>
    <col min="9501" max="9501" width="27.83203125" style="983" customWidth="1"/>
    <col min="9502" max="9502" width="28.1640625" style="983" customWidth="1"/>
    <col min="9503" max="9503" width="27.83203125" style="983" customWidth="1"/>
    <col min="9504" max="9505" width="16" style="983" customWidth="1"/>
    <col min="9506" max="9506" width="27" style="983" customWidth="1"/>
    <col min="9507" max="9507" width="26.6640625" style="983" customWidth="1"/>
    <col min="9508" max="9508" width="27" style="983" customWidth="1"/>
    <col min="9509" max="9509" width="26.6640625" style="983" customWidth="1"/>
    <col min="9510" max="9510" width="27" style="983" customWidth="1"/>
    <col min="9511" max="9511" width="26.6640625" style="983" customWidth="1"/>
    <col min="9512" max="9513" width="16" style="983" customWidth="1"/>
    <col min="9514" max="9514" width="28.1640625" style="983" customWidth="1"/>
    <col min="9515" max="9515" width="27.83203125" style="983" customWidth="1"/>
    <col min="9516" max="9516" width="28.1640625" style="983" customWidth="1"/>
    <col min="9517" max="9517" width="27.83203125" style="983" customWidth="1"/>
    <col min="9518" max="9518" width="28.1640625" style="983" customWidth="1"/>
    <col min="9519" max="9519" width="27.83203125" style="983" customWidth="1"/>
    <col min="9520" max="9521" width="16" style="983" customWidth="1"/>
    <col min="9522" max="9522" width="28.1640625" style="983" customWidth="1"/>
    <col min="9523" max="9523" width="27.83203125" style="983" customWidth="1"/>
    <col min="9524" max="9524" width="28.1640625" style="983" customWidth="1"/>
    <col min="9525" max="9525" width="27.83203125" style="983" customWidth="1"/>
    <col min="9526" max="9526" width="27" style="983" customWidth="1"/>
    <col min="9527" max="9527" width="26.6640625" style="983" customWidth="1"/>
    <col min="9528" max="9529" width="16" style="983" customWidth="1"/>
    <col min="9530" max="9530" width="28.1640625" style="983" customWidth="1"/>
    <col min="9531" max="9531" width="27.83203125" style="983" customWidth="1"/>
    <col min="9532" max="9532" width="28.1640625" style="983" customWidth="1"/>
    <col min="9533" max="9533" width="27.83203125" style="983" customWidth="1"/>
    <col min="9534" max="9534" width="28.1640625" style="983" customWidth="1"/>
    <col min="9535" max="9535" width="27.83203125" style="983" customWidth="1"/>
    <col min="9536" max="9537" width="16" style="983" customWidth="1"/>
    <col min="9538" max="9538" width="28.1640625" style="983" customWidth="1"/>
    <col min="9539" max="9539" width="27.83203125" style="983" customWidth="1"/>
    <col min="9540" max="9540" width="28.1640625" style="983" customWidth="1"/>
    <col min="9541" max="9541" width="27.83203125" style="983" customWidth="1"/>
    <col min="9542" max="9542" width="28.1640625" style="983" customWidth="1"/>
    <col min="9543" max="9543" width="27.83203125" style="983" customWidth="1"/>
    <col min="9544" max="9545" width="16" style="983" customWidth="1"/>
    <col min="9546" max="9546" width="28.1640625" style="983" customWidth="1"/>
    <col min="9547" max="9547" width="27.83203125" style="983" customWidth="1"/>
    <col min="9548" max="9548" width="28.1640625" style="983" customWidth="1"/>
    <col min="9549" max="9549" width="27.83203125" style="983" customWidth="1"/>
    <col min="9550" max="9550" width="28.1640625" style="983" customWidth="1"/>
    <col min="9551" max="9551" width="27.83203125" style="983" customWidth="1"/>
    <col min="9552" max="9553" width="16" style="983" customWidth="1"/>
    <col min="9554" max="9554" width="28.1640625" style="983" customWidth="1"/>
    <col min="9555" max="9555" width="27.83203125" style="983" customWidth="1"/>
    <col min="9556" max="9556" width="28.1640625" style="983" customWidth="1"/>
    <col min="9557" max="9557" width="27.83203125" style="983" customWidth="1"/>
    <col min="9558" max="9558" width="28.1640625" style="983" customWidth="1"/>
    <col min="9559" max="9559" width="27.83203125" style="983" customWidth="1"/>
    <col min="9560" max="9561" width="16" style="983" customWidth="1"/>
    <col min="9562" max="9562" width="28.1640625" style="983" customWidth="1"/>
    <col min="9563" max="9563" width="27.83203125" style="983" customWidth="1"/>
    <col min="9564" max="9564" width="28.1640625" style="983" customWidth="1"/>
    <col min="9565" max="9565" width="27.83203125" style="983" customWidth="1"/>
    <col min="9566" max="9566" width="28.1640625" style="983" customWidth="1"/>
    <col min="9567" max="9567" width="27.83203125" style="983" customWidth="1"/>
    <col min="9568" max="9569" width="16" style="983" customWidth="1"/>
    <col min="9570" max="9570" width="28.1640625" style="983" customWidth="1"/>
    <col min="9571" max="9571" width="27.83203125" style="983" customWidth="1"/>
    <col min="9572" max="9572" width="28.1640625" style="983" customWidth="1"/>
    <col min="9573" max="9573" width="27.83203125" style="983" customWidth="1"/>
    <col min="9574" max="9574" width="28.1640625" style="983" customWidth="1"/>
    <col min="9575" max="9575" width="27.83203125" style="983" customWidth="1"/>
    <col min="9576" max="9577" width="16" style="983" customWidth="1"/>
    <col min="9578" max="9578" width="28.1640625" style="983" customWidth="1"/>
    <col min="9579" max="9579" width="27.83203125" style="983" customWidth="1"/>
    <col min="9580" max="9580" width="28.1640625" style="983" customWidth="1"/>
    <col min="9581" max="9581" width="27.83203125" style="983" customWidth="1"/>
    <col min="9582" max="9582" width="28.1640625" style="983" customWidth="1"/>
    <col min="9583" max="9583" width="27.83203125" style="983" customWidth="1"/>
    <col min="9584" max="9585" width="16" style="983" customWidth="1"/>
    <col min="9586" max="9586" width="27" style="983" customWidth="1"/>
    <col min="9587" max="9587" width="26.6640625" style="983" customWidth="1"/>
    <col min="9588" max="9588" width="27" style="983" customWidth="1"/>
    <col min="9589" max="9589" width="26.6640625" style="983" customWidth="1"/>
    <col min="9590" max="9590" width="27" style="983" customWidth="1"/>
    <col min="9591" max="9591" width="26.6640625" style="983" customWidth="1"/>
    <col min="9592" max="9593" width="16" style="983" customWidth="1"/>
    <col min="9594" max="9594" width="28.1640625" style="983" customWidth="1"/>
    <col min="9595" max="9595" width="27.83203125" style="983" customWidth="1"/>
    <col min="9596" max="9596" width="28.1640625" style="983" customWidth="1"/>
    <col min="9597" max="9597" width="27.83203125" style="983" customWidth="1"/>
    <col min="9598" max="9598" width="28.1640625" style="983" customWidth="1"/>
    <col min="9599" max="9599" width="27.83203125" style="983" customWidth="1"/>
    <col min="9600" max="9601" width="16" style="983" customWidth="1"/>
    <col min="9602" max="9602" width="28.1640625" style="983" customWidth="1"/>
    <col min="9603" max="9603" width="27.83203125" style="983" customWidth="1"/>
    <col min="9604" max="9604" width="28.1640625" style="983" customWidth="1"/>
    <col min="9605" max="9605" width="27.83203125" style="983" customWidth="1"/>
    <col min="9606" max="9606" width="28.1640625" style="983" customWidth="1"/>
    <col min="9607" max="9607" width="27.83203125" style="983" customWidth="1"/>
    <col min="9608" max="9609" width="16" style="983" customWidth="1"/>
    <col min="9610" max="9610" width="28.1640625" style="983" customWidth="1"/>
    <col min="9611" max="9611" width="27.83203125" style="983" customWidth="1"/>
    <col min="9612" max="9612" width="28.1640625" style="983" customWidth="1"/>
    <col min="9613" max="9613" width="27.83203125" style="983" customWidth="1"/>
    <col min="9614" max="9614" width="28.1640625" style="983" customWidth="1"/>
    <col min="9615" max="9615" width="27.83203125" style="983" customWidth="1"/>
    <col min="9616" max="9617" width="16" style="983" customWidth="1"/>
    <col min="9618" max="9618" width="28.1640625" style="983" customWidth="1"/>
    <col min="9619" max="9619" width="27.83203125" style="983" customWidth="1"/>
    <col min="9620" max="9620" width="27" style="983" customWidth="1"/>
    <col min="9621" max="9621" width="26.6640625" style="983" customWidth="1"/>
    <col min="9622" max="9622" width="28.1640625" style="983" customWidth="1"/>
    <col min="9623" max="9623" width="27.83203125" style="983" customWidth="1"/>
    <col min="9624" max="9625" width="16" style="983" customWidth="1"/>
    <col min="9626" max="9626" width="28.1640625" style="983" customWidth="1"/>
    <col min="9627" max="9627" width="27.83203125" style="983" customWidth="1"/>
    <col min="9628" max="9628" width="28.1640625" style="983" customWidth="1"/>
    <col min="9629" max="9629" width="27.83203125" style="983" customWidth="1"/>
    <col min="9630" max="9630" width="27" style="983" customWidth="1"/>
    <col min="9631" max="9631" width="26.6640625" style="983" customWidth="1"/>
    <col min="9632" max="9633" width="16" style="983" customWidth="1"/>
    <col min="9634" max="9634" width="28.1640625" style="983" customWidth="1"/>
    <col min="9635" max="9635" width="27.83203125" style="983" customWidth="1"/>
    <col min="9636" max="9636" width="28.1640625" style="983" customWidth="1"/>
    <col min="9637" max="9637" width="27.83203125" style="983" customWidth="1"/>
    <col min="9638" max="9638" width="27" style="983" customWidth="1"/>
    <col min="9639" max="9639" width="26.6640625" style="983" customWidth="1"/>
    <col min="9640" max="9641" width="16" style="983" customWidth="1"/>
    <col min="9642" max="9642" width="28.1640625" style="983" customWidth="1"/>
    <col min="9643" max="9643" width="27.83203125" style="983" customWidth="1"/>
    <col min="9644" max="9644" width="28.1640625" style="983" customWidth="1"/>
    <col min="9645" max="9645" width="27.83203125" style="983" customWidth="1"/>
    <col min="9646" max="9646" width="28.1640625" style="983" customWidth="1"/>
    <col min="9647" max="9647" width="27.83203125" style="983" customWidth="1"/>
    <col min="9648" max="9649" width="16" style="983" customWidth="1"/>
    <col min="9650" max="9650" width="28.1640625" style="983" customWidth="1"/>
    <col min="9651" max="9651" width="27.83203125" style="983" customWidth="1"/>
    <col min="9652" max="9652" width="28.1640625" style="983" customWidth="1"/>
    <col min="9653" max="9653" width="27.83203125" style="983" customWidth="1"/>
    <col min="9654" max="9654" width="28.1640625" style="983" customWidth="1"/>
    <col min="9655" max="9655" width="27.83203125" style="983" customWidth="1"/>
    <col min="9656" max="9657" width="16" style="983" customWidth="1"/>
    <col min="9658" max="9658" width="28.1640625" style="983" customWidth="1"/>
    <col min="9659" max="9659" width="27.83203125" style="983" customWidth="1"/>
    <col min="9660" max="9660" width="28.1640625" style="983" customWidth="1"/>
    <col min="9661" max="9661" width="27.83203125" style="983" customWidth="1"/>
    <col min="9662" max="9662" width="28.1640625" style="983" customWidth="1"/>
    <col min="9663" max="9663" width="27.83203125" style="983" customWidth="1"/>
    <col min="9664" max="9665" width="16" style="983" customWidth="1"/>
    <col min="9666" max="9666" width="28.1640625" style="983" customWidth="1"/>
    <col min="9667" max="9667" width="27.83203125" style="983" customWidth="1"/>
    <col min="9668" max="9668" width="28.1640625" style="983" customWidth="1"/>
    <col min="9669" max="9669" width="27.83203125" style="983" customWidth="1"/>
    <col min="9670" max="9670" width="28.1640625" style="983" customWidth="1"/>
    <col min="9671" max="9671" width="27.83203125" style="983" customWidth="1"/>
    <col min="9672" max="9673" width="16" style="983" customWidth="1"/>
    <col min="9674" max="9674" width="28.1640625" style="983" customWidth="1"/>
    <col min="9675" max="9675" width="27.83203125" style="983" customWidth="1"/>
    <col min="9676" max="9676" width="28.1640625" style="983" customWidth="1"/>
    <col min="9677" max="9677" width="27.83203125" style="983" customWidth="1"/>
    <col min="9678" max="9678" width="28.1640625" style="983" customWidth="1"/>
    <col min="9679" max="9679" width="27.83203125" style="983" customWidth="1"/>
    <col min="9680" max="9681" width="16" style="983" customWidth="1"/>
    <col min="9682" max="9682" width="28.1640625" style="983" customWidth="1"/>
    <col min="9683" max="9683" width="27.83203125" style="983" customWidth="1"/>
    <col min="9684" max="9684" width="28.1640625" style="983" customWidth="1"/>
    <col min="9685" max="9685" width="27.83203125" style="983" customWidth="1"/>
    <col min="9686" max="9686" width="28.1640625" style="983" customWidth="1"/>
    <col min="9687" max="9687" width="27.83203125" style="983" customWidth="1"/>
    <col min="9688" max="9689" width="16" style="983" customWidth="1"/>
    <col min="9690" max="9690" width="28.1640625" style="983" customWidth="1"/>
    <col min="9691" max="9691" width="27.83203125" style="983" customWidth="1"/>
    <col min="9692" max="9692" width="28.1640625" style="983" customWidth="1"/>
    <col min="9693" max="9693" width="27.83203125" style="983" customWidth="1"/>
    <col min="9694" max="9694" width="28.1640625" style="983" customWidth="1"/>
    <col min="9695" max="9695" width="27.83203125" style="983" customWidth="1"/>
    <col min="9696" max="9697" width="16" style="983" customWidth="1"/>
    <col min="9698" max="9698" width="28.1640625" style="983" customWidth="1"/>
    <col min="9699" max="9699" width="27.83203125" style="983" customWidth="1"/>
    <col min="9700" max="9700" width="28.1640625" style="983" customWidth="1"/>
    <col min="9701" max="9701" width="27.83203125" style="983" customWidth="1"/>
    <col min="9702" max="9702" width="28.1640625" style="983" customWidth="1"/>
    <col min="9703" max="9703" width="27.83203125" style="983" customWidth="1"/>
    <col min="9704" max="9705" width="16" style="983" customWidth="1"/>
    <col min="9706" max="9706" width="28.1640625" style="983" customWidth="1"/>
    <col min="9707" max="9707" width="27.83203125" style="983" customWidth="1"/>
    <col min="9708" max="9708" width="28.1640625" style="983" customWidth="1"/>
    <col min="9709" max="9709" width="27.83203125" style="983" customWidth="1"/>
    <col min="9710" max="9710" width="28.1640625" style="983" customWidth="1"/>
    <col min="9711" max="9711" width="27.83203125" style="983" customWidth="1"/>
    <col min="9712" max="9713" width="16" style="983" customWidth="1"/>
    <col min="9714" max="9714" width="28.1640625" style="983" customWidth="1"/>
    <col min="9715" max="9715" width="27.83203125" style="983" customWidth="1"/>
    <col min="9716" max="9716" width="28.1640625" style="983" customWidth="1"/>
    <col min="9717" max="9717" width="27.83203125" style="983" customWidth="1"/>
    <col min="9718" max="9718" width="28.1640625" style="983" customWidth="1"/>
    <col min="9719" max="9719" width="27.83203125" style="983" customWidth="1"/>
    <col min="9720" max="9721" width="16" style="983" customWidth="1"/>
    <col min="9722" max="9722" width="28.1640625" style="983" customWidth="1"/>
    <col min="9723" max="9723" width="27.83203125" style="983" customWidth="1"/>
    <col min="9724" max="9724" width="28.1640625" style="983" customWidth="1"/>
    <col min="9725" max="9725" width="27.83203125" style="983" customWidth="1"/>
    <col min="9726" max="9726" width="28.1640625" style="983" customWidth="1"/>
    <col min="9727" max="9727" width="27.83203125" style="983" customWidth="1"/>
    <col min="9728" max="9729" width="16" style="983" customWidth="1"/>
    <col min="9730" max="9730" width="28.1640625" style="983" customWidth="1"/>
    <col min="9731" max="9731" width="27.83203125" style="983" customWidth="1"/>
    <col min="9732" max="9732" width="28.1640625" style="983" customWidth="1"/>
    <col min="9733" max="9733" width="27.83203125" style="983" customWidth="1"/>
    <col min="9734" max="9734" width="28.1640625" style="983" customWidth="1"/>
    <col min="9735" max="9735" width="27.83203125" style="983" customWidth="1"/>
    <col min="9736" max="9737" width="16" style="983" customWidth="1"/>
    <col min="9738" max="9738" width="28.1640625" style="983" customWidth="1"/>
    <col min="9739" max="9739" width="27.83203125" style="983" customWidth="1"/>
    <col min="9740" max="9740" width="28.1640625" style="983" customWidth="1"/>
    <col min="9741" max="9741" width="27.83203125" style="983" customWidth="1"/>
    <col min="9742" max="9742" width="28.1640625" style="983" customWidth="1"/>
    <col min="9743" max="9743" width="27.83203125" style="983" customWidth="1"/>
    <col min="9744" max="9745" width="16" style="983" customWidth="1"/>
    <col min="9746" max="9746" width="28.1640625" style="983" customWidth="1"/>
    <col min="9747" max="9747" width="27.83203125" style="983" customWidth="1"/>
    <col min="9748" max="9748" width="28.1640625" style="983" customWidth="1"/>
    <col min="9749" max="9749" width="27.83203125" style="983" customWidth="1"/>
    <col min="9750" max="9750" width="28.1640625" style="983" customWidth="1"/>
    <col min="9751" max="9751" width="27.83203125" style="983" customWidth="1"/>
    <col min="9752" max="9753" width="16" style="983" customWidth="1"/>
    <col min="9754" max="9754" width="28.1640625" style="983" customWidth="1"/>
    <col min="9755" max="9755" width="27.83203125" style="983" customWidth="1"/>
    <col min="9756" max="9756" width="28.1640625" style="983" customWidth="1"/>
    <col min="9757" max="9757" width="27.83203125" style="983" customWidth="1"/>
    <col min="9758" max="9758" width="28.1640625" style="983" customWidth="1"/>
    <col min="9759" max="9759" width="27.83203125" style="983" customWidth="1"/>
    <col min="9760" max="9761" width="16" style="983" customWidth="1"/>
    <col min="9762" max="9762" width="28.1640625" style="983" customWidth="1"/>
    <col min="9763" max="9763" width="27.83203125" style="983" customWidth="1"/>
    <col min="9764" max="9764" width="28.1640625" style="983" customWidth="1"/>
    <col min="9765" max="9765" width="27.83203125" style="983" customWidth="1"/>
    <col min="9766" max="9766" width="28.1640625" style="983" customWidth="1"/>
    <col min="9767" max="9767" width="27.83203125" style="983" customWidth="1"/>
    <col min="9768" max="9769" width="16" style="983" customWidth="1"/>
    <col min="9770" max="9770" width="28.1640625" style="983" customWidth="1"/>
    <col min="9771" max="9771" width="27.83203125" style="983" customWidth="1"/>
    <col min="9772" max="9772" width="28.1640625" style="983" customWidth="1"/>
    <col min="9773" max="9773" width="27.83203125" style="983" customWidth="1"/>
    <col min="9774" max="9774" width="28.1640625" style="983" customWidth="1"/>
    <col min="9775" max="9775" width="27.83203125" style="983" customWidth="1"/>
    <col min="9776" max="9777" width="16" style="983" customWidth="1"/>
    <col min="9778" max="9778" width="28.1640625" style="983" customWidth="1"/>
    <col min="9779" max="9779" width="27.83203125" style="983" customWidth="1"/>
    <col min="9780" max="9780" width="28.1640625" style="983" customWidth="1"/>
    <col min="9781" max="9781" width="27.83203125" style="983" customWidth="1"/>
    <col min="9782" max="9782" width="28.1640625" style="983" customWidth="1"/>
    <col min="9783" max="9783" width="27.83203125" style="983" customWidth="1"/>
    <col min="9784" max="9785" width="16" style="983" customWidth="1"/>
    <col min="9786" max="9786" width="28.1640625" style="983" customWidth="1"/>
    <col min="9787" max="9787" width="27.83203125" style="983" customWidth="1"/>
    <col min="9788" max="9788" width="28.1640625" style="983" customWidth="1"/>
    <col min="9789" max="9789" width="27.83203125" style="983" customWidth="1"/>
    <col min="9790" max="9790" width="28.1640625" style="983" customWidth="1"/>
    <col min="9791" max="9791" width="27.83203125" style="983" customWidth="1"/>
    <col min="9792" max="9793" width="16" style="983" customWidth="1"/>
    <col min="9794" max="9794" width="27" style="983" customWidth="1"/>
    <col min="9795" max="9795" width="26.6640625" style="983" customWidth="1"/>
    <col min="9796" max="9796" width="27" style="983" customWidth="1"/>
    <col min="9797" max="9797" width="26.6640625" style="983" customWidth="1"/>
    <col min="9798" max="9798" width="27" style="983" customWidth="1"/>
    <col min="9799" max="9799" width="26.6640625" style="983" customWidth="1"/>
    <col min="9800" max="9801" width="16" style="983" customWidth="1"/>
    <col min="9802" max="9802" width="28.1640625" style="983" customWidth="1"/>
    <col min="9803" max="9803" width="27.83203125" style="983" customWidth="1"/>
    <col min="9804" max="9804" width="28.1640625" style="983" customWidth="1"/>
    <col min="9805" max="9805" width="27.83203125" style="983" customWidth="1"/>
    <col min="9806" max="9806" width="28.1640625" style="983" customWidth="1"/>
    <col min="9807" max="9807" width="27.83203125" style="983" customWidth="1"/>
    <col min="9808" max="9809" width="16" style="983" customWidth="1"/>
    <col min="9810" max="9810" width="28.1640625" style="983" customWidth="1"/>
    <col min="9811" max="9811" width="27.83203125" style="983" customWidth="1"/>
    <col min="9812" max="9812" width="28.1640625" style="983" customWidth="1"/>
    <col min="9813" max="9813" width="27.83203125" style="983" customWidth="1"/>
    <col min="9814" max="9814" width="28.1640625" style="983" customWidth="1"/>
    <col min="9815" max="9815" width="27.83203125" style="983" customWidth="1"/>
    <col min="9816" max="9817" width="16" style="983" customWidth="1"/>
    <col min="9818" max="9818" width="28.1640625" style="983" customWidth="1"/>
    <col min="9819" max="9819" width="27.83203125" style="983" customWidth="1"/>
    <col min="9820" max="9820" width="28.1640625" style="983" customWidth="1"/>
    <col min="9821" max="9821" width="27.83203125" style="983" customWidth="1"/>
    <col min="9822" max="9822" width="28.1640625" style="983" customWidth="1"/>
    <col min="9823" max="9823" width="27.83203125" style="983" customWidth="1"/>
    <col min="9824" max="9825" width="16" style="983" customWidth="1"/>
    <col min="9826" max="9826" width="28.1640625" style="983" customWidth="1"/>
    <col min="9827" max="9827" width="27.83203125" style="983" customWidth="1"/>
    <col min="9828" max="9828" width="28.1640625" style="983" customWidth="1"/>
    <col min="9829" max="9829" width="27.83203125" style="983" customWidth="1"/>
    <col min="9830" max="9830" width="28.1640625" style="983" customWidth="1"/>
    <col min="9831" max="9831" width="27.83203125" style="983" customWidth="1"/>
    <col min="9832" max="9833" width="16" style="983" customWidth="1"/>
    <col min="9834" max="9834" width="28.1640625" style="983" customWidth="1"/>
    <col min="9835" max="9835" width="27.83203125" style="983" customWidth="1"/>
    <col min="9836" max="9836" width="28.1640625" style="983" customWidth="1"/>
    <col min="9837" max="9837" width="27.83203125" style="983" customWidth="1"/>
    <col min="9838" max="9838" width="28.1640625" style="983" customWidth="1"/>
    <col min="9839" max="9839" width="27.83203125" style="983" customWidth="1"/>
    <col min="9840" max="9841" width="16" style="983" customWidth="1"/>
    <col min="9842" max="9842" width="28.1640625" style="983" customWidth="1"/>
    <col min="9843" max="9843" width="27.83203125" style="983" customWidth="1"/>
    <col min="9844" max="9844" width="28.1640625" style="983" customWidth="1"/>
    <col min="9845" max="9845" width="27.83203125" style="983" customWidth="1"/>
    <col min="9846" max="9846" width="28.1640625" style="983" customWidth="1"/>
    <col min="9847" max="9847" width="27.83203125" style="983" customWidth="1"/>
    <col min="9848" max="9849" width="16" style="983" customWidth="1"/>
    <col min="9850" max="9850" width="28.1640625" style="983" customWidth="1"/>
    <col min="9851" max="9851" width="27.83203125" style="983" customWidth="1"/>
    <col min="9852" max="9852" width="28.1640625" style="983" customWidth="1"/>
    <col min="9853" max="9853" width="27.83203125" style="983" customWidth="1"/>
    <col min="9854" max="9854" width="28.1640625" style="983" customWidth="1"/>
    <col min="9855" max="9855" width="27.83203125" style="983" customWidth="1"/>
    <col min="9856" max="9857" width="16" style="983" customWidth="1"/>
    <col min="9858" max="9858" width="28.1640625" style="983" customWidth="1"/>
    <col min="9859" max="9859" width="27.83203125" style="983" customWidth="1"/>
    <col min="9860" max="9860" width="28.1640625" style="983" customWidth="1"/>
    <col min="9861" max="9861" width="27.83203125" style="983" customWidth="1"/>
    <col min="9862" max="9862" width="28.1640625" style="983" customWidth="1"/>
    <col min="9863" max="9863" width="27.83203125" style="983" customWidth="1"/>
    <col min="9864" max="9865" width="16" style="983" customWidth="1"/>
    <col min="9866" max="9866" width="28.1640625" style="983" customWidth="1"/>
    <col min="9867" max="9867" width="27.83203125" style="983" customWidth="1"/>
    <col min="9868" max="9868" width="27" style="983" customWidth="1"/>
    <col min="9869" max="9869" width="26.6640625" style="983" customWidth="1"/>
    <col min="9870" max="9870" width="28.1640625" style="983" customWidth="1"/>
    <col min="9871" max="9871" width="27.83203125" style="983" customWidth="1"/>
    <col min="9872" max="9873" width="16" style="983" customWidth="1"/>
    <col min="9874" max="9874" width="28.1640625" style="983" customWidth="1"/>
    <col min="9875" max="9875" width="27.83203125" style="983" customWidth="1"/>
    <col min="9876" max="9876" width="28.1640625" style="983" customWidth="1"/>
    <col min="9877" max="9877" width="27.83203125" style="983" customWidth="1"/>
    <col min="9878" max="9878" width="28.1640625" style="983" customWidth="1"/>
    <col min="9879" max="9879" width="27.83203125" style="983" customWidth="1"/>
    <col min="9880" max="9881" width="16" style="983" customWidth="1"/>
    <col min="9882" max="9882" width="28.1640625" style="983" customWidth="1"/>
    <col min="9883" max="9883" width="27.83203125" style="983" customWidth="1"/>
    <col min="9884" max="9884" width="28.1640625" style="983" customWidth="1"/>
    <col min="9885" max="9885" width="27.83203125" style="983" customWidth="1"/>
    <col min="9886" max="9886" width="28.1640625" style="983" customWidth="1"/>
    <col min="9887" max="9887" width="27.83203125" style="983" customWidth="1"/>
    <col min="9888" max="9889" width="16" style="983" customWidth="1"/>
    <col min="9890" max="9890" width="28.1640625" style="983" customWidth="1"/>
    <col min="9891" max="9891" width="27.83203125" style="983" customWidth="1"/>
    <col min="9892" max="9892" width="28.1640625" style="983" customWidth="1"/>
    <col min="9893" max="9893" width="27.83203125" style="983" customWidth="1"/>
    <col min="9894" max="9894" width="27" style="983" customWidth="1"/>
    <col min="9895" max="9895" width="26.6640625" style="983" customWidth="1"/>
    <col min="9896" max="9897" width="16" style="983" customWidth="1"/>
    <col min="9898" max="9898" width="28.1640625" style="983" customWidth="1"/>
    <col min="9899" max="9899" width="27.83203125" style="983" customWidth="1"/>
    <col min="9900" max="9900" width="28.1640625" style="983" customWidth="1"/>
    <col min="9901" max="9901" width="27.83203125" style="983" customWidth="1"/>
    <col min="9902" max="9902" width="28.1640625" style="983" customWidth="1"/>
    <col min="9903" max="9903" width="27.83203125" style="983" customWidth="1"/>
    <col min="9904" max="9905" width="16" style="983" customWidth="1"/>
    <col min="9906" max="9906" width="28.1640625" style="983" customWidth="1"/>
    <col min="9907" max="9907" width="27.83203125" style="983" customWidth="1"/>
    <col min="9908" max="9908" width="28.1640625" style="983" customWidth="1"/>
    <col min="9909" max="9909" width="27.83203125" style="983" customWidth="1"/>
    <col min="9910" max="9910" width="28.1640625" style="983" customWidth="1"/>
    <col min="9911" max="9911" width="27.83203125" style="983" customWidth="1"/>
    <col min="9912" max="9913" width="16" style="983" customWidth="1"/>
    <col min="9914" max="9914" width="28.1640625" style="983" customWidth="1"/>
    <col min="9915" max="9915" width="27.83203125" style="983" customWidth="1"/>
    <col min="9916" max="9916" width="28.1640625" style="983" customWidth="1"/>
    <col min="9917" max="9917" width="27.83203125" style="983" customWidth="1"/>
    <col min="9918" max="9918" width="28.1640625" style="983" customWidth="1"/>
    <col min="9919" max="9919" width="27.83203125" style="983" customWidth="1"/>
    <col min="9920" max="9921" width="16" style="983" customWidth="1"/>
    <col min="9922" max="9922" width="28.1640625" style="983" customWidth="1"/>
    <col min="9923" max="9923" width="27.83203125" style="983" customWidth="1"/>
    <col min="9924" max="9924" width="28.1640625" style="983" customWidth="1"/>
    <col min="9925" max="9925" width="27.83203125" style="983" customWidth="1"/>
    <col min="9926" max="9926" width="28.1640625" style="983" customWidth="1"/>
    <col min="9927" max="9927" width="27.83203125" style="983" customWidth="1"/>
    <col min="9928" max="9929" width="16" style="983" customWidth="1"/>
    <col min="9930" max="9930" width="27" style="983" customWidth="1"/>
    <col min="9931" max="9931" width="26.6640625" style="983" customWidth="1"/>
    <col min="9932" max="9932" width="27" style="983" customWidth="1"/>
    <col min="9933" max="9933" width="26.6640625" style="983" customWidth="1"/>
    <col min="9934" max="9934" width="27" style="983" customWidth="1"/>
    <col min="9935" max="9935" width="26.6640625" style="983" customWidth="1"/>
    <col min="9936" max="9937" width="16" style="983" customWidth="1"/>
    <col min="9938" max="9938" width="28.1640625" style="983" customWidth="1"/>
    <col min="9939" max="9939" width="27.83203125" style="983" customWidth="1"/>
    <col min="9940" max="9940" width="28.1640625" style="983" customWidth="1"/>
    <col min="9941" max="9941" width="27.83203125" style="983" customWidth="1"/>
    <col min="9942" max="9942" width="28.1640625" style="983" customWidth="1"/>
    <col min="9943" max="9943" width="27.83203125" style="983" customWidth="1"/>
    <col min="9944" max="9945" width="16" style="983" customWidth="1"/>
    <col min="9946" max="9946" width="28.1640625" style="983" customWidth="1"/>
    <col min="9947" max="9947" width="27.83203125" style="983" customWidth="1"/>
    <col min="9948" max="9948" width="27" style="983" customWidth="1"/>
    <col min="9949" max="9949" width="26.6640625" style="983" customWidth="1"/>
    <col min="9950" max="9950" width="28.1640625" style="983" customWidth="1"/>
    <col min="9951" max="9951" width="27.83203125" style="983" customWidth="1"/>
    <col min="9952" max="9953" width="16" style="983" customWidth="1"/>
    <col min="9954" max="9954" width="28.1640625" style="983" customWidth="1"/>
    <col min="9955" max="9955" width="27.83203125" style="983" customWidth="1"/>
    <col min="9956" max="9956" width="28.1640625" style="983" customWidth="1"/>
    <col min="9957" max="9957" width="27.83203125" style="983" customWidth="1"/>
    <col min="9958" max="9958" width="27" style="983" customWidth="1"/>
    <col min="9959" max="9959" width="26.6640625" style="983" customWidth="1"/>
    <col min="9960" max="9961" width="16" style="983" customWidth="1"/>
    <col min="9962" max="9962" width="25.1640625" style="983" customWidth="1"/>
    <col min="9963" max="9963" width="24.83203125" style="983" customWidth="1"/>
    <col min="9964" max="9964" width="25.1640625" style="983" customWidth="1"/>
    <col min="9965" max="9965" width="24.83203125" style="983" customWidth="1"/>
    <col min="9966" max="9966" width="25.1640625" style="983" customWidth="1"/>
    <col min="9967" max="9967" width="24.83203125" style="983" customWidth="1"/>
    <col min="9968" max="9969" width="16" style="983" customWidth="1"/>
    <col min="9970" max="9970" width="28.1640625" style="983" customWidth="1"/>
    <col min="9971" max="9971" width="27.83203125" style="983" customWidth="1"/>
    <col min="9972" max="9972" width="28.1640625" style="983" customWidth="1"/>
    <col min="9973" max="9973" width="27.83203125" style="983" customWidth="1"/>
    <col min="9974" max="9974" width="28.1640625" style="983" customWidth="1"/>
    <col min="9975" max="9975" width="27.83203125" style="983" customWidth="1"/>
    <col min="9976" max="9977" width="16" style="983" customWidth="1"/>
    <col min="9978" max="9978" width="28.1640625" style="983" customWidth="1"/>
    <col min="9979" max="9979" width="27.83203125" style="983" customWidth="1"/>
    <col min="9980" max="9980" width="28.1640625" style="983" customWidth="1"/>
    <col min="9981" max="9981" width="27.83203125" style="983" customWidth="1"/>
    <col min="9982" max="9982" width="28.1640625" style="983" customWidth="1"/>
    <col min="9983" max="9983" width="27.83203125" style="983" customWidth="1"/>
    <col min="9984" max="9985" width="16" style="983" customWidth="1"/>
    <col min="9986" max="9986" width="25.1640625" style="983" customWidth="1"/>
    <col min="9987" max="9987" width="24.83203125" style="983" customWidth="1"/>
    <col min="9988" max="9988" width="25.1640625" style="983" customWidth="1"/>
    <col min="9989" max="9989" width="24.83203125" style="983" customWidth="1"/>
    <col min="9990" max="9990" width="25.1640625" style="983" customWidth="1"/>
    <col min="9991" max="9991" width="24.83203125" style="983" customWidth="1"/>
    <col min="9992" max="9993" width="16" style="983" customWidth="1"/>
    <col min="9994" max="9994" width="28.1640625" style="983" customWidth="1"/>
    <col min="9995" max="9995" width="27.83203125" style="983" customWidth="1"/>
    <col min="9996" max="9996" width="28.1640625" style="983" customWidth="1"/>
    <col min="9997" max="9997" width="27.83203125" style="983" customWidth="1"/>
    <col min="9998" max="9998" width="28.1640625" style="983" customWidth="1"/>
    <col min="9999" max="9999" width="27.83203125" style="983" customWidth="1"/>
    <col min="10000" max="10001" width="16" style="983" customWidth="1"/>
    <col min="10002" max="10002" width="28.1640625" style="983" customWidth="1"/>
    <col min="10003" max="10003" width="27.83203125" style="983" customWidth="1"/>
    <col min="10004" max="10004" width="28.1640625" style="983" customWidth="1"/>
    <col min="10005" max="10005" width="27.83203125" style="983" customWidth="1"/>
    <col min="10006" max="10006" width="28.1640625" style="983" customWidth="1"/>
    <col min="10007" max="10007" width="27.83203125" style="983" customWidth="1"/>
    <col min="10008" max="10009" width="16" style="983" customWidth="1"/>
    <col min="10010" max="10010" width="27" style="983" customWidth="1"/>
    <col min="10011" max="10011" width="26.6640625" style="983" customWidth="1"/>
    <col min="10012" max="10012" width="27" style="983" customWidth="1"/>
    <col min="10013" max="10013" width="26.6640625" style="983" customWidth="1"/>
    <col min="10014" max="10014" width="27" style="983" customWidth="1"/>
    <col min="10015" max="10015" width="26.6640625" style="983" customWidth="1"/>
    <col min="10016" max="10017" width="16" style="983" customWidth="1"/>
    <col min="10018" max="10018" width="28.1640625" style="983" customWidth="1"/>
    <col min="10019" max="10019" width="27.83203125" style="983" customWidth="1"/>
    <col min="10020" max="10020" width="28.1640625" style="983" customWidth="1"/>
    <col min="10021" max="10021" width="27.83203125" style="983" customWidth="1"/>
    <col min="10022" max="10022" width="28.1640625" style="983" customWidth="1"/>
    <col min="10023" max="10023" width="27.83203125" style="983" customWidth="1"/>
    <col min="10024" max="10025" width="16" style="983" customWidth="1"/>
    <col min="10026" max="10026" width="28.1640625" style="983" customWidth="1"/>
    <col min="10027" max="10027" width="27.83203125" style="983" customWidth="1"/>
    <col min="10028" max="10028" width="28.1640625" style="983" customWidth="1"/>
    <col min="10029" max="10029" width="27.83203125" style="983" customWidth="1"/>
    <col min="10030" max="10030" width="28.1640625" style="983" customWidth="1"/>
    <col min="10031" max="10031" width="27.83203125" style="983" customWidth="1"/>
    <col min="10032" max="10033" width="16" style="983" customWidth="1"/>
    <col min="10034" max="10034" width="28.1640625" style="983" customWidth="1"/>
    <col min="10035" max="10035" width="27.83203125" style="983" customWidth="1"/>
    <col min="10036" max="10036" width="28.1640625" style="983" customWidth="1"/>
    <col min="10037" max="10037" width="27.83203125" style="983" customWidth="1"/>
    <col min="10038" max="10038" width="28.1640625" style="983" customWidth="1"/>
    <col min="10039" max="10039" width="27.83203125" style="983" customWidth="1"/>
    <col min="10040" max="10041" width="16" style="983" customWidth="1"/>
    <col min="10042" max="10042" width="28.1640625" style="983" customWidth="1"/>
    <col min="10043" max="10043" width="27.83203125" style="983" customWidth="1"/>
    <col min="10044" max="10044" width="28.1640625" style="983" customWidth="1"/>
    <col min="10045" max="10045" width="27.83203125" style="983" customWidth="1"/>
    <col min="10046" max="10046" width="28.1640625" style="983" customWidth="1"/>
    <col min="10047" max="10047" width="27.83203125" style="983" customWidth="1"/>
    <col min="10048" max="10049" width="16" style="983" customWidth="1"/>
    <col min="10050" max="10050" width="28.1640625" style="983" customWidth="1"/>
    <col min="10051" max="10051" width="27.83203125" style="983" customWidth="1"/>
    <col min="10052" max="10052" width="28.1640625" style="983" customWidth="1"/>
    <col min="10053" max="10053" width="27.83203125" style="983" customWidth="1"/>
    <col min="10054" max="10054" width="28.1640625" style="983" customWidth="1"/>
    <col min="10055" max="10055" width="27.83203125" style="983" customWidth="1"/>
    <col min="10056" max="10057" width="16.1640625" style="983" customWidth="1"/>
    <col min="10058" max="10058" width="29.33203125" style="983" customWidth="1"/>
    <col min="10059" max="10059" width="29" style="983" customWidth="1"/>
    <col min="10060" max="10060" width="29.33203125" style="983" customWidth="1"/>
    <col min="10061" max="10061" width="29" style="983" customWidth="1"/>
    <col min="10062" max="10062" width="29.33203125" style="983" customWidth="1"/>
    <col min="10063" max="10063" width="29" style="983" customWidth="1"/>
    <col min="10064" max="10065" width="16.1640625" style="983" customWidth="1"/>
    <col min="10066" max="10066" width="29.33203125" style="983" customWidth="1"/>
    <col min="10067" max="10067" width="29" style="983" customWidth="1"/>
    <col min="10068" max="10068" width="29.33203125" style="983" customWidth="1"/>
    <col min="10069" max="10069" width="29" style="983" customWidth="1"/>
    <col min="10070" max="10070" width="29.33203125" style="983" customWidth="1"/>
    <col min="10071" max="10071" width="29" style="983" customWidth="1"/>
    <col min="10072" max="10073" width="16" style="983" customWidth="1"/>
    <col min="10074" max="10074" width="28.1640625" style="983" customWidth="1"/>
    <col min="10075" max="10075" width="27.83203125" style="983" customWidth="1"/>
    <col min="10076" max="10076" width="28.1640625" style="983" customWidth="1"/>
    <col min="10077" max="10077" width="27.83203125" style="983" customWidth="1"/>
    <col min="10078" max="10078" width="28.1640625" style="983" customWidth="1"/>
    <col min="10079" max="10079" width="27.83203125" style="983" customWidth="1"/>
    <col min="10080" max="10081" width="16.1640625" style="983" customWidth="1"/>
    <col min="10082" max="10082" width="29.33203125" style="983" customWidth="1"/>
    <col min="10083" max="10083" width="29" style="983" customWidth="1"/>
    <col min="10084" max="10084" width="29.33203125" style="983" customWidth="1"/>
    <col min="10085" max="10085" width="29" style="983" customWidth="1"/>
    <col min="10086" max="10086" width="29.33203125" style="983" customWidth="1"/>
    <col min="10087" max="10087" width="29" style="983" customWidth="1"/>
    <col min="10088" max="10089" width="16" style="983" customWidth="1"/>
    <col min="10090" max="10090" width="28.1640625" style="983" customWidth="1"/>
    <col min="10091" max="10091" width="27.83203125" style="983" customWidth="1"/>
    <col min="10092" max="10092" width="28.1640625" style="983" customWidth="1"/>
    <col min="10093" max="10093" width="27.83203125" style="983" customWidth="1"/>
    <col min="10094" max="10094" width="28.1640625" style="983" customWidth="1"/>
    <col min="10095" max="10095" width="27.83203125" style="983" customWidth="1"/>
    <col min="10096" max="10097" width="16.1640625" style="983" customWidth="1"/>
    <col min="10098" max="10098" width="29.33203125" style="983" customWidth="1"/>
    <col min="10099" max="10099" width="29" style="983" customWidth="1"/>
    <col min="10100" max="10100" width="29.33203125" style="983" customWidth="1"/>
    <col min="10101" max="10101" width="29" style="983" customWidth="1"/>
    <col min="10102" max="10102" width="29.33203125" style="983" customWidth="1"/>
    <col min="10103" max="10103" width="29" style="983" customWidth="1"/>
    <col min="10104" max="10105" width="16.1640625" style="983" customWidth="1"/>
    <col min="10106" max="10106" width="29.33203125" style="983" customWidth="1"/>
    <col min="10107" max="10107" width="29" style="983" customWidth="1"/>
    <col min="10108" max="10108" width="29.33203125" style="983" customWidth="1"/>
    <col min="10109" max="10109" width="29" style="983" customWidth="1"/>
    <col min="10110" max="10110" width="29.33203125" style="983" customWidth="1"/>
    <col min="10111" max="10111" width="29" style="983" customWidth="1"/>
    <col min="10112" max="10113" width="16.1640625" style="983" customWidth="1"/>
    <col min="10114" max="10114" width="29.33203125" style="983" customWidth="1"/>
    <col min="10115" max="10115" width="29" style="983" customWidth="1"/>
    <col min="10116" max="10116" width="29.33203125" style="983" customWidth="1"/>
    <col min="10117" max="10117" width="29" style="983" customWidth="1"/>
    <col min="10118" max="10118" width="29.33203125" style="983" customWidth="1"/>
    <col min="10119" max="10119" width="29" style="983" customWidth="1"/>
    <col min="10120" max="10121" width="16.1640625" style="983" customWidth="1"/>
    <col min="10122" max="10122" width="29.33203125" style="983" customWidth="1"/>
    <col min="10123" max="10123" width="29" style="983" customWidth="1"/>
    <col min="10124" max="10124" width="29.33203125" style="983" customWidth="1"/>
    <col min="10125" max="10125" width="29" style="983" customWidth="1"/>
    <col min="10126" max="10126" width="29.33203125" style="983" customWidth="1"/>
    <col min="10127" max="10127" width="29" style="983" customWidth="1"/>
    <col min="10128" max="10129" width="16.1640625" style="983" customWidth="1"/>
    <col min="10130" max="10130" width="29.33203125" style="983" customWidth="1"/>
    <col min="10131" max="10131" width="29" style="983" customWidth="1"/>
    <col min="10132" max="10132" width="29.33203125" style="983" customWidth="1"/>
    <col min="10133" max="10133" width="29" style="983" customWidth="1"/>
    <col min="10134" max="10134" width="29.33203125" style="983" customWidth="1"/>
    <col min="10135" max="10135" width="29" style="983" customWidth="1"/>
    <col min="10136" max="10137" width="16.1640625" style="983" customWidth="1"/>
    <col min="10138" max="10138" width="29.33203125" style="983" customWidth="1"/>
    <col min="10139" max="10139" width="29" style="983" customWidth="1"/>
    <col min="10140" max="10140" width="29.33203125" style="983" customWidth="1"/>
    <col min="10141" max="10141" width="29" style="983" customWidth="1"/>
    <col min="10142" max="10142" width="29.33203125" style="983" customWidth="1"/>
    <col min="10143" max="10143" width="29" style="983" customWidth="1"/>
    <col min="10144" max="10145" width="16.1640625" style="983" customWidth="1"/>
    <col min="10146" max="10146" width="29.33203125" style="983" customWidth="1"/>
    <col min="10147" max="10147" width="29" style="983" customWidth="1"/>
    <col min="10148" max="10148" width="29.33203125" style="983" customWidth="1"/>
    <col min="10149" max="10149" width="29" style="983" customWidth="1"/>
    <col min="10150" max="10150" width="29.33203125" style="983" customWidth="1"/>
    <col min="10151" max="10151" width="29" style="983" customWidth="1"/>
    <col min="10152" max="10153" width="16.1640625" style="983" customWidth="1"/>
    <col min="10154" max="10154" width="29.33203125" style="983" customWidth="1"/>
    <col min="10155" max="10155" width="29" style="983" customWidth="1"/>
    <col min="10156" max="10156" width="29.33203125" style="983" customWidth="1"/>
    <col min="10157" max="10157" width="29" style="983" customWidth="1"/>
    <col min="10158" max="10158" width="29.33203125" style="983" customWidth="1"/>
    <col min="10159" max="10159" width="29" style="983" customWidth="1"/>
    <col min="10160" max="10161" width="16.1640625" style="983" customWidth="1"/>
    <col min="10162" max="10162" width="29.33203125" style="983" customWidth="1"/>
    <col min="10163" max="10163" width="29" style="983" customWidth="1"/>
    <col min="10164" max="10164" width="29.33203125" style="983" customWidth="1"/>
    <col min="10165" max="10165" width="29" style="983" customWidth="1"/>
    <col min="10166" max="10166" width="29.33203125" style="983" customWidth="1"/>
    <col min="10167" max="10167" width="29" style="983" customWidth="1"/>
    <col min="10168" max="10169" width="16" style="983" customWidth="1"/>
    <col min="10170" max="10170" width="28.1640625" style="983" customWidth="1"/>
    <col min="10171" max="10171" width="27.83203125" style="983" customWidth="1"/>
    <col min="10172" max="10172" width="28.1640625" style="983" customWidth="1"/>
    <col min="10173" max="10173" width="27.83203125" style="983" customWidth="1"/>
    <col min="10174" max="10174" width="28.1640625" style="983" customWidth="1"/>
    <col min="10175" max="10175" width="27.83203125" style="983" customWidth="1"/>
    <col min="10176" max="10177" width="16.1640625" style="983" customWidth="1"/>
    <col min="10178" max="10178" width="29.33203125" style="983" customWidth="1"/>
    <col min="10179" max="10179" width="29" style="983" customWidth="1"/>
    <col min="10180" max="10180" width="29.33203125" style="983" customWidth="1"/>
    <col min="10181" max="10181" width="29" style="983" customWidth="1"/>
    <col min="10182" max="10182" width="29.33203125" style="983" customWidth="1"/>
    <col min="10183" max="10183" width="29" style="983" customWidth="1"/>
    <col min="10184" max="10185" width="16.1640625" style="983" customWidth="1"/>
    <col min="10186" max="10186" width="29.33203125" style="983" customWidth="1"/>
    <col min="10187" max="10187" width="29" style="983" customWidth="1"/>
    <col min="10188" max="10188" width="29.33203125" style="983" customWidth="1"/>
    <col min="10189" max="10189" width="29" style="983" customWidth="1"/>
    <col min="10190" max="10190" width="29.33203125" style="983" customWidth="1"/>
    <col min="10191" max="10191" width="29" style="983" customWidth="1"/>
    <col min="10192" max="10193" width="16.1640625" style="983" customWidth="1"/>
    <col min="10194" max="10194" width="29.33203125" style="983" customWidth="1"/>
    <col min="10195" max="10195" width="29" style="983" customWidth="1"/>
    <col min="10196" max="10196" width="29.33203125" style="983" customWidth="1"/>
    <col min="10197" max="10197" width="29" style="983" customWidth="1"/>
    <col min="10198" max="10198" width="29.33203125" style="983" customWidth="1"/>
    <col min="10199" max="10199" width="29" style="983" customWidth="1"/>
    <col min="10200" max="10201" width="16.1640625" style="983" customWidth="1"/>
    <col min="10202" max="10202" width="29.33203125" style="983" customWidth="1"/>
    <col min="10203" max="10203" width="29" style="983" customWidth="1"/>
    <col min="10204" max="10204" width="29.33203125" style="983" customWidth="1"/>
    <col min="10205" max="10205" width="29" style="983" customWidth="1"/>
    <col min="10206" max="10206" width="29.33203125" style="983" customWidth="1"/>
    <col min="10207" max="10207" width="29" style="983" customWidth="1"/>
    <col min="10208" max="10209" width="16.1640625" style="983" customWidth="1"/>
    <col min="10210" max="10210" width="29.33203125" style="983" customWidth="1"/>
    <col min="10211" max="10211" width="29" style="983" customWidth="1"/>
    <col min="10212" max="10212" width="29.33203125" style="983" customWidth="1"/>
    <col min="10213" max="10213" width="29" style="983" customWidth="1"/>
    <col min="10214" max="10214" width="29.33203125" style="983" customWidth="1"/>
    <col min="10215" max="10215" width="29" style="983" customWidth="1"/>
    <col min="10216" max="10217" width="16.1640625" style="983" customWidth="1"/>
    <col min="10218" max="10218" width="29.33203125" style="983" customWidth="1"/>
    <col min="10219" max="10219" width="29" style="983" customWidth="1"/>
    <col min="10220" max="10220" width="29.33203125" style="983" customWidth="1"/>
    <col min="10221" max="10221" width="29" style="983" customWidth="1"/>
    <col min="10222" max="10222" width="29.33203125" style="983" customWidth="1"/>
    <col min="10223" max="10223" width="29" style="983" customWidth="1"/>
    <col min="10224" max="10225" width="16" style="983" customWidth="1"/>
    <col min="10226" max="10226" width="28.1640625" style="983" customWidth="1"/>
    <col min="10227" max="10227" width="27.83203125" style="983" customWidth="1"/>
    <col min="10228" max="10228" width="28.1640625" style="983" customWidth="1"/>
    <col min="10229" max="10229" width="27.83203125" style="983" customWidth="1"/>
    <col min="10230" max="10230" width="28.1640625" style="983" customWidth="1"/>
    <col min="10231" max="10231" width="27.83203125" style="983" customWidth="1"/>
    <col min="10232" max="10233" width="16.1640625" style="983" customWidth="1"/>
    <col min="10234" max="10234" width="29.33203125" style="983" customWidth="1"/>
    <col min="10235" max="10235" width="29" style="983" customWidth="1"/>
    <col min="10236" max="10236" width="29.33203125" style="983" customWidth="1"/>
    <col min="10237" max="10237" width="29" style="983" customWidth="1"/>
    <col min="10238" max="10238" width="29.33203125" style="983" customWidth="1"/>
    <col min="10239" max="10239" width="29" style="983" customWidth="1"/>
    <col min="10240" max="10241" width="16.1640625" style="983" customWidth="1"/>
    <col min="10242" max="10242" width="29.33203125" style="983" customWidth="1"/>
    <col min="10243" max="10243" width="29" style="983" customWidth="1"/>
    <col min="10244" max="10244" width="29.33203125" style="983" customWidth="1"/>
    <col min="10245" max="10245" width="29" style="983" customWidth="1"/>
    <col min="10246" max="10246" width="29.33203125" style="983" customWidth="1"/>
    <col min="10247" max="10247" width="29" style="983" customWidth="1"/>
    <col min="10248" max="10249" width="16.1640625" style="983" customWidth="1"/>
    <col min="10250" max="10250" width="29.33203125" style="983" customWidth="1"/>
    <col min="10251" max="10251" width="29" style="983" customWidth="1"/>
    <col min="10252" max="10252" width="29.33203125" style="983" customWidth="1"/>
    <col min="10253" max="10253" width="29" style="983" customWidth="1"/>
    <col min="10254" max="10254" width="29.33203125" style="983" customWidth="1"/>
    <col min="10255" max="10255" width="29" style="983" customWidth="1"/>
    <col min="10256" max="10257" width="16.1640625" style="983" customWidth="1"/>
    <col min="10258" max="10258" width="29.33203125" style="983" customWidth="1"/>
    <col min="10259" max="10259" width="29" style="983" customWidth="1"/>
    <col min="10260" max="10260" width="29.33203125" style="983" customWidth="1"/>
    <col min="10261" max="10261" width="29" style="983" customWidth="1"/>
    <col min="10262" max="10262" width="29.33203125" style="983" customWidth="1"/>
    <col min="10263" max="10263" width="29" style="983" customWidth="1"/>
    <col min="10264" max="10265" width="16.1640625" style="983" customWidth="1"/>
    <col min="10266" max="10266" width="30.6640625" style="983" customWidth="1"/>
    <col min="10267" max="10267" width="30.33203125" style="983" customWidth="1"/>
    <col min="10268" max="10268" width="30.6640625" style="983" customWidth="1"/>
    <col min="10269" max="10269" width="30.33203125" style="983" customWidth="1"/>
    <col min="10270" max="10270" width="30.6640625" style="983" customWidth="1"/>
    <col min="10271" max="10271" width="30.33203125" style="983" customWidth="1"/>
    <col min="10272" max="10273" width="16.1640625" style="983" customWidth="1"/>
    <col min="10274" max="10274" width="30.6640625" style="983" customWidth="1"/>
    <col min="10275" max="10275" width="30.33203125" style="983" customWidth="1"/>
    <col min="10276" max="10276" width="30.6640625" style="983" customWidth="1"/>
    <col min="10277" max="10277" width="30.33203125" style="983" customWidth="1"/>
    <col min="10278" max="10278" width="30.6640625" style="983" customWidth="1"/>
    <col min="10279" max="10279" width="30.33203125" style="983" customWidth="1"/>
    <col min="10280" max="10281" width="16" style="983" customWidth="1"/>
    <col min="10282" max="10282" width="30.6640625" style="983" customWidth="1"/>
    <col min="10283" max="10283" width="30.33203125" style="983" customWidth="1"/>
    <col min="10284" max="10284" width="30.6640625" style="983" customWidth="1"/>
    <col min="10285" max="10285" width="30.33203125" style="983" customWidth="1"/>
    <col min="10286" max="10286" width="30.6640625" style="983" customWidth="1"/>
    <col min="10287" max="10287" width="30.33203125" style="983" customWidth="1"/>
    <col min="10288" max="10289" width="16" style="983" customWidth="1"/>
    <col min="10290" max="10290" width="25.83203125" style="983" customWidth="1"/>
    <col min="10291" max="10291" width="25.5" style="983" customWidth="1"/>
    <col min="10292" max="10292" width="25.83203125" style="983" customWidth="1"/>
    <col min="10293" max="10293" width="25.5" style="983" customWidth="1"/>
    <col min="10294" max="10294" width="25.83203125" style="983" customWidth="1"/>
    <col min="10295" max="10295" width="25.5" style="983" customWidth="1"/>
    <col min="10296" max="10297" width="16" style="983" customWidth="1"/>
    <col min="10298" max="10298" width="23.83203125" style="983" customWidth="1"/>
    <col min="10299" max="10299" width="23.6640625" style="983" customWidth="1"/>
    <col min="10300" max="10300" width="23.83203125" style="983" customWidth="1"/>
    <col min="10301" max="10301" width="23.6640625" style="983" customWidth="1"/>
    <col min="10302" max="10307" width="16" style="983" customWidth="1"/>
    <col min="10308" max="10308" width="23.83203125" style="983" customWidth="1"/>
    <col min="10309" max="10309" width="23.6640625" style="983" customWidth="1"/>
    <col min="10310" max="10310" width="23.83203125" style="983" customWidth="1"/>
    <col min="10311" max="10311" width="23.6640625" style="983" customWidth="1"/>
    <col min="10312" max="10312" width="23.83203125" style="983" customWidth="1"/>
    <col min="10313" max="10313" width="23.6640625" style="983" customWidth="1"/>
    <col min="10314" max="10315" width="16" style="983" customWidth="1"/>
    <col min="10316" max="10316" width="20.5" style="983" customWidth="1"/>
    <col min="10317" max="10317" width="20.1640625" style="983" customWidth="1"/>
    <col min="10318" max="10318" width="20.5" style="983" customWidth="1"/>
    <col min="10319" max="10319" width="20.1640625" style="983" customWidth="1"/>
    <col min="10320" max="10320" width="20.5" style="983" customWidth="1"/>
    <col min="10321" max="10321" width="20.1640625" style="983" customWidth="1"/>
    <col min="10322" max="10322" width="21.83203125" style="983" customWidth="1"/>
    <col min="10323" max="10323" width="21.6640625" style="983" customWidth="1"/>
    <col min="10324" max="10324" width="25.83203125" style="983" customWidth="1"/>
    <col min="10325" max="10325" width="25.5" style="983" customWidth="1"/>
    <col min="10326" max="10326" width="27" style="983" customWidth="1"/>
    <col min="10327" max="10327" width="26.6640625" style="983" customWidth="1"/>
    <col min="10328" max="10329" width="16" style="983" customWidth="1"/>
    <col min="10330" max="10330" width="27" style="983" customWidth="1"/>
    <col min="10331" max="10331" width="26.6640625" style="983" customWidth="1"/>
    <col min="10332" max="10332" width="27" style="983" customWidth="1"/>
    <col min="10333" max="10333" width="26.6640625" style="983" customWidth="1"/>
    <col min="10334" max="10334" width="27" style="983" customWidth="1"/>
    <col min="10335" max="10335" width="26.6640625" style="983" customWidth="1"/>
    <col min="10336" max="10336" width="27" style="983" customWidth="1"/>
    <col min="10337" max="10337" width="26.6640625" style="983" customWidth="1"/>
    <col min="10338" max="10339" width="16" style="983" customWidth="1"/>
    <col min="10340" max="10340" width="25.83203125" style="983" customWidth="1"/>
    <col min="10341" max="10341" width="25.5" style="983" customWidth="1"/>
    <col min="10342" max="10342" width="27" style="983" customWidth="1"/>
    <col min="10343" max="10343" width="26.6640625" style="983" customWidth="1"/>
    <col min="10344" max="10344" width="27" style="983" customWidth="1"/>
    <col min="10345" max="10345" width="26.6640625" style="983" customWidth="1"/>
    <col min="10346" max="10346" width="27" style="983" customWidth="1"/>
    <col min="10347" max="10347" width="26.6640625" style="983" customWidth="1"/>
    <col min="10348" max="10349" width="16" style="983" customWidth="1"/>
    <col min="10350" max="10350" width="27" style="983" customWidth="1"/>
    <col min="10351" max="10351" width="26.6640625" style="983" customWidth="1"/>
    <col min="10352" max="10352" width="27" style="983" customWidth="1"/>
    <col min="10353" max="10353" width="26.6640625" style="983" customWidth="1"/>
    <col min="10354" max="10354" width="27" style="983" customWidth="1"/>
    <col min="10355" max="10355" width="26.6640625" style="983" customWidth="1"/>
    <col min="10356" max="10356" width="27" style="983" customWidth="1"/>
    <col min="10357" max="10357" width="26.6640625" style="983" customWidth="1"/>
    <col min="10358" max="10359" width="16" style="983" customWidth="1"/>
    <col min="10360" max="10360" width="27" style="983" customWidth="1"/>
    <col min="10361" max="10361" width="26.6640625" style="983" customWidth="1"/>
    <col min="10362" max="10362" width="25.83203125" style="983" customWidth="1"/>
    <col min="10363" max="10363" width="25.5" style="983" customWidth="1"/>
    <col min="10364" max="10364" width="27" style="983" customWidth="1"/>
    <col min="10365" max="10365" width="26.6640625" style="983" customWidth="1"/>
    <col min="10366" max="10366" width="27" style="983" customWidth="1"/>
    <col min="10367" max="10367" width="26.6640625" style="983" customWidth="1"/>
    <col min="10368" max="10369" width="16" style="983" customWidth="1"/>
    <col min="10370" max="10370" width="27" style="983" customWidth="1"/>
    <col min="10371" max="10371" width="26.6640625" style="983" customWidth="1"/>
    <col min="10372" max="10372" width="27" style="983" customWidth="1"/>
    <col min="10373" max="10373" width="26.6640625" style="983" customWidth="1"/>
    <col min="10374" max="10374" width="27" style="983" customWidth="1"/>
    <col min="10375" max="10375" width="26.6640625" style="983" customWidth="1"/>
    <col min="10376" max="10376" width="27" style="983" customWidth="1"/>
    <col min="10377" max="10377" width="26.6640625" style="983" customWidth="1"/>
    <col min="10378" max="10379" width="16" style="983" customWidth="1"/>
    <col min="10380" max="10380" width="27" style="983" customWidth="1"/>
    <col min="10381" max="10381" width="26.6640625" style="983" customWidth="1"/>
    <col min="10382" max="10382" width="27" style="983" customWidth="1"/>
    <col min="10383" max="10383" width="26.6640625" style="983" customWidth="1"/>
    <col min="10384" max="10384" width="27" style="983" customWidth="1"/>
    <col min="10385" max="10385" width="26.6640625" style="983" customWidth="1"/>
    <col min="10386" max="10386" width="27" style="983" customWidth="1"/>
    <col min="10387" max="10387" width="26.6640625" style="983" customWidth="1"/>
    <col min="10388" max="10389" width="16" style="983" customWidth="1"/>
    <col min="10390" max="10390" width="27" style="983" customWidth="1"/>
    <col min="10391" max="10391" width="26.6640625" style="983" customWidth="1"/>
    <col min="10392" max="10392" width="27" style="983" customWidth="1"/>
    <col min="10393" max="10393" width="26.6640625" style="983" customWidth="1"/>
    <col min="10394" max="10394" width="27" style="983" customWidth="1"/>
    <col min="10395" max="10395" width="26.6640625" style="983" customWidth="1"/>
    <col min="10396" max="10396" width="27" style="983" customWidth="1"/>
    <col min="10397" max="10397" width="26.6640625" style="983" customWidth="1"/>
    <col min="10398" max="10399" width="16" style="983" customWidth="1"/>
    <col min="10400" max="10400" width="27" style="983" customWidth="1"/>
    <col min="10401" max="10401" width="26.6640625" style="983" customWidth="1"/>
    <col min="10402" max="10402" width="27" style="983" customWidth="1"/>
    <col min="10403" max="10403" width="26.6640625" style="983" customWidth="1"/>
    <col min="10404" max="10404" width="27" style="983" customWidth="1"/>
    <col min="10405" max="10405" width="26.6640625" style="983" customWidth="1"/>
    <col min="10406" max="10406" width="27" style="983" customWidth="1"/>
    <col min="10407" max="10407" width="26.6640625" style="983" customWidth="1"/>
    <col min="10408" max="10409" width="16" style="983" customWidth="1"/>
    <col min="10410" max="10410" width="27" style="983" customWidth="1"/>
    <col min="10411" max="10411" width="26.6640625" style="983" customWidth="1"/>
    <col min="10412" max="10412" width="27" style="983" customWidth="1"/>
    <col min="10413" max="10413" width="26.6640625" style="983" customWidth="1"/>
    <col min="10414" max="10414" width="27" style="983" customWidth="1"/>
    <col min="10415" max="10415" width="26.6640625" style="983" customWidth="1"/>
    <col min="10416" max="10416" width="27" style="983" customWidth="1"/>
    <col min="10417" max="10417" width="26.6640625" style="983" customWidth="1"/>
    <col min="10418" max="10419" width="16" style="983" customWidth="1"/>
    <col min="10420" max="10420" width="27" style="983" customWidth="1"/>
    <col min="10421" max="10421" width="26.6640625" style="983" customWidth="1"/>
    <col min="10422" max="10422" width="27" style="983" customWidth="1"/>
    <col min="10423" max="10423" width="26.6640625" style="983" customWidth="1"/>
    <col min="10424" max="10424" width="27" style="983" customWidth="1"/>
    <col min="10425" max="10425" width="26.6640625" style="983" customWidth="1"/>
    <col min="10426" max="10426" width="27" style="983" customWidth="1"/>
    <col min="10427" max="10427" width="26.6640625" style="983" customWidth="1"/>
    <col min="10428" max="10429" width="16" style="983" customWidth="1"/>
    <col min="10430" max="10430" width="27" style="983" customWidth="1"/>
    <col min="10431" max="10431" width="26.6640625" style="983" customWidth="1"/>
    <col min="10432" max="10432" width="27" style="983" customWidth="1"/>
    <col min="10433" max="10433" width="26.6640625" style="983" customWidth="1"/>
    <col min="10434" max="10434" width="27" style="983" customWidth="1"/>
    <col min="10435" max="10435" width="26.6640625" style="983" customWidth="1"/>
    <col min="10436" max="10436" width="27" style="983" customWidth="1"/>
    <col min="10437" max="10437" width="26.6640625" style="983" customWidth="1"/>
    <col min="10438" max="10439" width="16" style="983" customWidth="1"/>
    <col min="10440" max="10440" width="27" style="983" customWidth="1"/>
    <col min="10441" max="10441" width="26.6640625" style="983" customWidth="1"/>
    <col min="10442" max="10442" width="27" style="983" customWidth="1"/>
    <col min="10443" max="10443" width="26.6640625" style="983" customWidth="1"/>
    <col min="10444" max="10444" width="27" style="983" customWidth="1"/>
    <col min="10445" max="10445" width="26.6640625" style="983" customWidth="1"/>
    <col min="10446" max="10446" width="27" style="983" customWidth="1"/>
    <col min="10447" max="10447" width="26.6640625" style="983" customWidth="1"/>
    <col min="10448" max="10449" width="16" style="983" customWidth="1"/>
    <col min="10450" max="10450" width="27" style="983" customWidth="1"/>
    <col min="10451" max="10451" width="26.6640625" style="983" customWidth="1"/>
    <col min="10452" max="10452" width="27" style="983" customWidth="1"/>
    <col min="10453" max="10453" width="26.6640625" style="983" customWidth="1"/>
    <col min="10454" max="10454" width="27" style="983" customWidth="1"/>
    <col min="10455" max="10455" width="26.6640625" style="983" customWidth="1"/>
    <col min="10456" max="10456" width="27" style="983" customWidth="1"/>
    <col min="10457" max="10457" width="26.6640625" style="983" customWidth="1"/>
    <col min="10458" max="10459" width="16" style="983" customWidth="1"/>
    <col min="10460" max="10460" width="25.83203125" style="983" customWidth="1"/>
    <col min="10461" max="10461" width="25.5" style="983" customWidth="1"/>
    <col min="10462" max="10462" width="27" style="983" customWidth="1"/>
    <col min="10463" max="10463" width="26.6640625" style="983" customWidth="1"/>
    <col min="10464" max="10464" width="27" style="983" customWidth="1"/>
    <col min="10465" max="10465" width="26.6640625" style="983" customWidth="1"/>
    <col min="10466" max="10466" width="27" style="983" customWidth="1"/>
    <col min="10467" max="10467" width="26.6640625" style="983" customWidth="1"/>
    <col min="10468" max="10469" width="16" style="983" customWidth="1"/>
    <col min="10470" max="10470" width="27" style="983" customWidth="1"/>
    <col min="10471" max="10471" width="26.6640625" style="983" customWidth="1"/>
    <col min="10472" max="10472" width="25.83203125" style="983" customWidth="1"/>
    <col min="10473" max="10473" width="25.5" style="983" customWidth="1"/>
    <col min="10474" max="10474" width="27" style="983" customWidth="1"/>
    <col min="10475" max="10475" width="26.6640625" style="983" customWidth="1"/>
    <col min="10476" max="10476" width="27" style="983" customWidth="1"/>
    <col min="10477" max="10477" width="26.6640625" style="983" customWidth="1"/>
    <col min="10478" max="10479" width="16" style="983" customWidth="1"/>
    <col min="10480" max="10480" width="23.83203125" style="983" customWidth="1"/>
    <col min="10481" max="10481" width="23.6640625" style="983" customWidth="1"/>
    <col min="10482" max="10482" width="23.83203125" style="983" customWidth="1"/>
    <col min="10483" max="10483" width="23.6640625" style="983" customWidth="1"/>
    <col min="10484" max="10484" width="23.83203125" style="983" customWidth="1"/>
    <col min="10485" max="10485" width="23.6640625" style="983" customWidth="1"/>
    <col min="10486" max="10487" width="16" style="983" customWidth="1"/>
    <col min="10488" max="10488" width="25.1640625" style="983" customWidth="1"/>
    <col min="10489" max="10489" width="24.83203125" style="983" customWidth="1"/>
    <col min="10490" max="10490" width="23.83203125" style="983" customWidth="1"/>
    <col min="10491" max="10491" width="23.6640625" style="983" customWidth="1"/>
    <col min="10492" max="10492" width="23.83203125" style="983" customWidth="1"/>
    <col min="10493" max="10493" width="23.6640625" style="983" customWidth="1"/>
    <col min="10494" max="10494" width="23.83203125" style="983" customWidth="1"/>
    <col min="10495" max="10495" width="23.6640625" style="983" customWidth="1"/>
    <col min="10496" max="10497" width="16" style="983" customWidth="1"/>
    <col min="10498" max="10498" width="27" style="983" customWidth="1"/>
    <col min="10499" max="10499" width="26.6640625" style="983" customWidth="1"/>
    <col min="10500" max="10500" width="27" style="983" customWidth="1"/>
    <col min="10501" max="10501" width="26.6640625" style="983" customWidth="1"/>
    <col min="10502" max="10502" width="27" style="983" customWidth="1"/>
    <col min="10503" max="10503" width="26.6640625" style="983" customWidth="1"/>
    <col min="10504" max="10504" width="27" style="983" customWidth="1"/>
    <col min="10505" max="10505" width="26.6640625" style="983" customWidth="1"/>
    <col min="10506" max="10507" width="16" style="983" customWidth="1"/>
    <col min="10508" max="10508" width="27" style="983" customWidth="1"/>
    <col min="10509" max="10509" width="26.6640625" style="983" customWidth="1"/>
    <col min="10510" max="10510" width="25.83203125" style="983" customWidth="1"/>
    <col min="10511" max="10511" width="25.5" style="983" customWidth="1"/>
    <col min="10512" max="10512" width="27" style="983" customWidth="1"/>
    <col min="10513" max="10513" width="26.6640625" style="983" customWidth="1"/>
    <col min="10514" max="10514" width="27" style="983" customWidth="1"/>
    <col min="10515" max="10515" width="26.6640625" style="983" customWidth="1"/>
    <col min="10516" max="10517" width="16" style="983" customWidth="1"/>
    <col min="10518" max="10518" width="27" style="983" customWidth="1"/>
    <col min="10519" max="10519" width="26.6640625" style="983" customWidth="1"/>
    <col min="10520" max="10520" width="27" style="983" customWidth="1"/>
    <col min="10521" max="10521" width="26.6640625" style="983" customWidth="1"/>
    <col min="10522" max="10522" width="25.83203125" style="983" customWidth="1"/>
    <col min="10523" max="10523" width="25.5" style="983" customWidth="1"/>
    <col min="10524" max="10524" width="27" style="983" customWidth="1"/>
    <col min="10525" max="10525" width="26.6640625" style="983" customWidth="1"/>
    <col min="10526" max="10527" width="16" style="983" customWidth="1"/>
    <col min="10528" max="10528" width="23.83203125" style="983" customWidth="1"/>
    <col min="10529" max="10529" width="23.6640625" style="983" customWidth="1"/>
    <col min="10530" max="10530" width="23.83203125" style="983" customWidth="1"/>
    <col min="10531" max="10531" width="23.6640625" style="983" customWidth="1"/>
    <col min="10532" max="10532" width="23.83203125" style="983" customWidth="1"/>
    <col min="10533" max="10533" width="23.6640625" style="983" customWidth="1"/>
    <col min="10534" max="10534" width="23.83203125" style="983" customWidth="1"/>
    <col min="10535" max="10535" width="23.6640625" style="983" customWidth="1"/>
    <col min="10536" max="10537" width="16" style="983" customWidth="1"/>
    <col min="10538" max="10538" width="27" style="983" customWidth="1"/>
    <col min="10539" max="10539" width="26.6640625" style="983" customWidth="1"/>
    <col min="10540" max="10540" width="27" style="983" customWidth="1"/>
    <col min="10541" max="10541" width="26.6640625" style="983" customWidth="1"/>
    <col min="10542" max="10542" width="27" style="983" customWidth="1"/>
    <col min="10543" max="10543" width="26.6640625" style="983" customWidth="1"/>
    <col min="10544" max="10544" width="27" style="983" customWidth="1"/>
    <col min="10545" max="10545" width="26.6640625" style="983" customWidth="1"/>
    <col min="10546" max="10547" width="16" style="983" customWidth="1"/>
    <col min="10548" max="10548" width="27" style="983" customWidth="1"/>
    <col min="10549" max="10549" width="26.6640625" style="983" customWidth="1"/>
    <col min="10550" max="10550" width="27" style="983" customWidth="1"/>
    <col min="10551" max="10551" width="26.6640625" style="983" customWidth="1"/>
    <col min="10552" max="10552" width="27" style="983" customWidth="1"/>
    <col min="10553" max="10553" width="26.6640625" style="983" customWidth="1"/>
    <col min="10554" max="10554" width="27" style="983" customWidth="1"/>
    <col min="10555" max="10555" width="26.6640625" style="983" customWidth="1"/>
    <col min="10556" max="10557" width="16" style="983" customWidth="1"/>
    <col min="10558" max="10558" width="27" style="983" customWidth="1"/>
    <col min="10559" max="10559" width="26.6640625" style="983" customWidth="1"/>
    <col min="10560" max="10560" width="27" style="983" customWidth="1"/>
    <col min="10561" max="10561" width="26.6640625" style="983" customWidth="1"/>
    <col min="10562" max="10562" width="27" style="983" customWidth="1"/>
    <col min="10563" max="10563" width="26.6640625" style="983" customWidth="1"/>
    <col min="10564" max="10564" width="27" style="983" customWidth="1"/>
    <col min="10565" max="10565" width="26.6640625" style="983" customWidth="1"/>
    <col min="10566" max="10567" width="16" style="983" customWidth="1"/>
    <col min="10568" max="10568" width="27" style="983" customWidth="1"/>
    <col min="10569" max="10569" width="26.6640625" style="983" customWidth="1"/>
    <col min="10570" max="10570" width="27" style="983" customWidth="1"/>
    <col min="10571" max="10571" width="26.6640625" style="983" customWidth="1"/>
    <col min="10572" max="10572" width="27" style="983" customWidth="1"/>
    <col min="10573" max="10573" width="26.6640625" style="983" customWidth="1"/>
    <col min="10574" max="10574" width="27" style="983" customWidth="1"/>
    <col min="10575" max="10575" width="26.6640625" style="983" customWidth="1"/>
    <col min="10576" max="10577" width="16" style="983" customWidth="1"/>
    <col min="10578" max="10578" width="25.83203125" style="983" customWidth="1"/>
    <col min="10579" max="10579" width="25.5" style="983" customWidth="1"/>
    <col min="10580" max="10580" width="25.83203125" style="983" customWidth="1"/>
    <col min="10581" max="10581" width="25.5" style="983" customWidth="1"/>
    <col min="10582" max="10582" width="25.83203125" style="983" customWidth="1"/>
    <col min="10583" max="10583" width="25.5" style="983" customWidth="1"/>
    <col min="10584" max="10584" width="25.83203125" style="983" customWidth="1"/>
    <col min="10585" max="10585" width="25.5" style="983" customWidth="1"/>
    <col min="10586" max="10587" width="16" style="983" customWidth="1"/>
    <col min="10588" max="10588" width="27" style="983" customWidth="1"/>
    <col min="10589" max="10589" width="26.6640625" style="983" customWidth="1"/>
    <col min="10590" max="10590" width="27" style="983" customWidth="1"/>
    <col min="10591" max="10591" width="26.6640625" style="983" customWidth="1"/>
    <col min="10592" max="10592" width="27" style="983" customWidth="1"/>
    <col min="10593" max="10593" width="26.6640625" style="983" customWidth="1"/>
    <col min="10594" max="10594" width="27" style="983" customWidth="1"/>
    <col min="10595" max="10595" width="26.6640625" style="983" customWidth="1"/>
    <col min="10596" max="10597" width="16" style="983" customWidth="1"/>
    <col min="10598" max="10598" width="27" style="983" customWidth="1"/>
    <col min="10599" max="10599" width="26.6640625" style="983" customWidth="1"/>
    <col min="10600" max="10600" width="27" style="983" customWidth="1"/>
    <col min="10601" max="10601" width="26.6640625" style="983" customWidth="1"/>
    <col min="10602" max="10602" width="27" style="983" customWidth="1"/>
    <col min="10603" max="10603" width="26.6640625" style="983" customWidth="1"/>
    <col min="10604" max="10604" width="27" style="983" customWidth="1"/>
    <col min="10605" max="10605" width="26.6640625" style="983" customWidth="1"/>
    <col min="10606" max="10607" width="16" style="983" customWidth="1"/>
    <col min="10608" max="10608" width="27" style="983" customWidth="1"/>
    <col min="10609" max="10609" width="26.6640625" style="983" customWidth="1"/>
    <col min="10610" max="10610" width="27" style="983" customWidth="1"/>
    <col min="10611" max="10611" width="26.6640625" style="983" customWidth="1"/>
    <col min="10612" max="10612" width="27" style="983" customWidth="1"/>
    <col min="10613" max="10613" width="26.6640625" style="983" customWidth="1"/>
    <col min="10614" max="10614" width="27" style="983" customWidth="1"/>
    <col min="10615" max="10615" width="26.6640625" style="983" customWidth="1"/>
    <col min="10616" max="10617" width="16" style="983" customWidth="1"/>
    <col min="10618" max="10618" width="27" style="983" customWidth="1"/>
    <col min="10619" max="10619" width="26.6640625" style="983" customWidth="1"/>
    <col min="10620" max="10620" width="27" style="983" customWidth="1"/>
    <col min="10621" max="10621" width="26.6640625" style="983" customWidth="1"/>
    <col min="10622" max="10622" width="27" style="983" customWidth="1"/>
    <col min="10623" max="10623" width="26.6640625" style="983" customWidth="1"/>
    <col min="10624" max="10624" width="27" style="983" customWidth="1"/>
    <col min="10625" max="10625" width="26.6640625" style="983" customWidth="1"/>
    <col min="10626" max="10627" width="16" style="983" customWidth="1"/>
    <col min="10628" max="10628" width="27" style="983" customWidth="1"/>
    <col min="10629" max="10629" width="26.6640625" style="983" customWidth="1"/>
    <col min="10630" max="10630" width="27" style="983" customWidth="1"/>
    <col min="10631" max="10631" width="26.6640625" style="983" customWidth="1"/>
    <col min="10632" max="10632" width="27" style="983" customWidth="1"/>
    <col min="10633" max="10633" width="26.6640625" style="983" customWidth="1"/>
    <col min="10634" max="10634" width="27" style="983" customWidth="1"/>
    <col min="10635" max="10635" width="26.6640625" style="983" customWidth="1"/>
    <col min="10636" max="10637" width="16" style="983" customWidth="1"/>
    <col min="10638" max="10638" width="27" style="983" customWidth="1"/>
    <col min="10639" max="10639" width="26.6640625" style="983" customWidth="1"/>
    <col min="10640" max="10640" width="27" style="983" customWidth="1"/>
    <col min="10641" max="10641" width="26.6640625" style="983" customWidth="1"/>
    <col min="10642" max="10642" width="27" style="983" customWidth="1"/>
    <col min="10643" max="10643" width="26.6640625" style="983" customWidth="1"/>
    <col min="10644" max="10644" width="27" style="983" customWidth="1"/>
    <col min="10645" max="10645" width="26.6640625" style="983" customWidth="1"/>
    <col min="10646" max="10647" width="16" style="983" customWidth="1"/>
    <col min="10648" max="10648" width="27" style="983" customWidth="1"/>
    <col min="10649" max="10649" width="26.6640625" style="983" customWidth="1"/>
    <col min="10650" max="10650" width="27" style="983" customWidth="1"/>
    <col min="10651" max="10651" width="26.6640625" style="983" customWidth="1"/>
    <col min="10652" max="10652" width="27" style="983" customWidth="1"/>
    <col min="10653" max="10653" width="26.6640625" style="983" customWidth="1"/>
    <col min="10654" max="10654" width="27" style="983" customWidth="1"/>
    <col min="10655" max="10655" width="26.6640625" style="983" customWidth="1"/>
    <col min="10656" max="10657" width="16" style="983" customWidth="1"/>
    <col min="10658" max="10658" width="27" style="983" customWidth="1"/>
    <col min="10659" max="10659" width="26.6640625" style="983" customWidth="1"/>
    <col min="10660" max="10660" width="27" style="983" customWidth="1"/>
    <col min="10661" max="10661" width="26.6640625" style="983" customWidth="1"/>
    <col min="10662" max="10662" width="27" style="983" customWidth="1"/>
    <col min="10663" max="10663" width="26.6640625" style="983" customWidth="1"/>
    <col min="10664" max="10664" width="27" style="983" customWidth="1"/>
    <col min="10665" max="10665" width="26.6640625" style="983" customWidth="1"/>
    <col min="10666" max="10667" width="16" style="983" customWidth="1"/>
    <col min="10668" max="10668" width="25.83203125" style="983" customWidth="1"/>
    <col min="10669" max="10669" width="25.5" style="983" customWidth="1"/>
    <col min="10670" max="10670" width="27" style="983" customWidth="1"/>
    <col min="10671" max="10671" width="26.6640625" style="983" customWidth="1"/>
    <col min="10672" max="10672" width="27" style="983" customWidth="1"/>
    <col min="10673" max="10673" width="26.6640625" style="983" customWidth="1"/>
    <col min="10674" max="10674" width="27" style="983" customWidth="1"/>
    <col min="10675" max="10675" width="26.6640625" style="983" customWidth="1"/>
    <col min="10676" max="10677" width="16" style="983" customWidth="1"/>
    <col min="10678" max="10678" width="27" style="983" customWidth="1"/>
    <col min="10679" max="10679" width="26.6640625" style="983" customWidth="1"/>
    <col min="10680" max="10680" width="27" style="983" customWidth="1"/>
    <col min="10681" max="10681" width="26.6640625" style="983" customWidth="1"/>
    <col min="10682" max="10682" width="27" style="983" customWidth="1"/>
    <col min="10683" max="10683" width="26.6640625" style="983" customWidth="1"/>
    <col min="10684" max="10684" width="27" style="983" customWidth="1"/>
    <col min="10685" max="10685" width="26.6640625" style="983" customWidth="1"/>
    <col min="10686" max="10687" width="16" style="983" customWidth="1"/>
    <col min="10688" max="10688" width="27" style="983" customWidth="1"/>
    <col min="10689" max="10689" width="26.6640625" style="983" customWidth="1"/>
    <col min="10690" max="10690" width="27" style="983" customWidth="1"/>
    <col min="10691" max="10691" width="26.6640625" style="983" customWidth="1"/>
    <col min="10692" max="10692" width="27" style="983" customWidth="1"/>
    <col min="10693" max="10693" width="26.6640625" style="983" customWidth="1"/>
    <col min="10694" max="10694" width="27" style="983" customWidth="1"/>
    <col min="10695" max="10695" width="26.6640625" style="983" customWidth="1"/>
    <col min="10696" max="10697" width="16" style="983" customWidth="1"/>
    <col min="10698" max="10698" width="25.83203125" style="983" customWidth="1"/>
    <col min="10699" max="10699" width="25.5" style="983" customWidth="1"/>
    <col min="10700" max="10700" width="25.83203125" style="983" customWidth="1"/>
    <col min="10701" max="10701" width="25.5" style="983" customWidth="1"/>
    <col min="10702" max="10702" width="25.83203125" style="983" customWidth="1"/>
    <col min="10703" max="10703" width="25.5" style="983" customWidth="1"/>
    <col min="10704" max="10704" width="25.83203125" style="983" customWidth="1"/>
    <col min="10705" max="10705" width="25.5" style="983" customWidth="1"/>
    <col min="10706" max="10707" width="16" style="983" customWidth="1"/>
    <col min="10708" max="10708" width="25.83203125" style="983" customWidth="1"/>
    <col min="10709" max="10709" width="25.5" style="983" customWidth="1"/>
    <col min="10710" max="10710" width="25.83203125" style="983" customWidth="1"/>
    <col min="10711" max="10711" width="25.5" style="983" customWidth="1"/>
    <col min="10712" max="10712" width="25.83203125" style="983" customWidth="1"/>
    <col min="10713" max="10713" width="25.5" style="983" customWidth="1"/>
    <col min="10714" max="10714" width="25.83203125" style="983" customWidth="1"/>
    <col min="10715" max="10715" width="25.5" style="983" customWidth="1"/>
    <col min="10716" max="10717" width="16" style="983" customWidth="1"/>
    <col min="10718" max="10718" width="27" style="983" customWidth="1"/>
    <col min="10719" max="10719" width="26.6640625" style="983" customWidth="1"/>
    <col min="10720" max="10720" width="27" style="983" customWidth="1"/>
    <col min="10721" max="10721" width="26.6640625" style="983" customWidth="1"/>
    <col min="10722" max="10722" width="27" style="983" customWidth="1"/>
    <col min="10723" max="10723" width="26.6640625" style="983" customWidth="1"/>
    <col min="10724" max="10724" width="27" style="983" customWidth="1"/>
    <col min="10725" max="10725" width="26.6640625" style="983" customWidth="1"/>
    <col min="10726" max="10727" width="16" style="983" customWidth="1"/>
    <col min="10728" max="10728" width="27" style="983" customWidth="1"/>
    <col min="10729" max="10729" width="26.6640625" style="983" customWidth="1"/>
    <col min="10730" max="10730" width="27" style="983" customWidth="1"/>
    <col min="10731" max="10731" width="26.6640625" style="983" customWidth="1"/>
    <col min="10732" max="10732" width="27" style="983" customWidth="1"/>
    <col min="10733" max="10733" width="26.6640625" style="983" customWidth="1"/>
    <col min="10734" max="10734" width="27" style="983" customWidth="1"/>
    <col min="10735" max="10735" width="26.6640625" style="983" customWidth="1"/>
    <col min="10736" max="10737" width="16" style="983" customWidth="1"/>
    <col min="10738" max="10738" width="25.83203125" style="983" customWidth="1"/>
    <col min="10739" max="10739" width="25.5" style="983" customWidth="1"/>
    <col min="10740" max="10740" width="27" style="983" customWidth="1"/>
    <col min="10741" max="10741" width="26.6640625" style="983" customWidth="1"/>
    <col min="10742" max="10742" width="27" style="983" customWidth="1"/>
    <col min="10743" max="10743" width="26.6640625" style="983" customWidth="1"/>
    <col min="10744" max="10744" width="27" style="983" customWidth="1"/>
    <col min="10745" max="10745" width="26.6640625" style="983" customWidth="1"/>
    <col min="10746" max="10747" width="16" style="983" customWidth="1"/>
    <col min="10748" max="10748" width="27" style="983" customWidth="1"/>
    <col min="10749" max="10749" width="26.6640625" style="983" customWidth="1"/>
    <col min="10750" max="10750" width="27" style="983" customWidth="1"/>
    <col min="10751" max="10751" width="26.6640625" style="983" customWidth="1"/>
    <col min="10752" max="10752" width="27" style="983" customWidth="1"/>
    <col min="10753" max="10753" width="26.6640625" style="983" customWidth="1"/>
    <col min="10754" max="10754" width="27" style="983" customWidth="1"/>
    <col min="10755" max="10755" width="26.6640625" style="983" customWidth="1"/>
    <col min="10756" max="10757" width="16" style="983" customWidth="1"/>
    <col min="10758" max="10758" width="27" style="983" customWidth="1"/>
    <col min="10759" max="10759" width="26.6640625" style="983" customWidth="1"/>
    <col min="10760" max="10760" width="25.83203125" style="983" customWidth="1"/>
    <col min="10761" max="10761" width="25.5" style="983" customWidth="1"/>
    <col min="10762" max="10762" width="27" style="983" customWidth="1"/>
    <col min="10763" max="10763" width="26.6640625" style="983" customWidth="1"/>
    <col min="10764" max="10764" width="27" style="983" customWidth="1"/>
    <col min="10765" max="10765" width="26.6640625" style="983" customWidth="1"/>
    <col min="10766" max="10767" width="16" style="983" customWidth="1"/>
    <col min="10768" max="10768" width="27" style="983" customWidth="1"/>
    <col min="10769" max="10769" width="26.6640625" style="983" customWidth="1"/>
    <col min="10770" max="10770" width="27" style="983" customWidth="1"/>
    <col min="10771" max="10771" width="26.6640625" style="983" customWidth="1"/>
    <col min="10772" max="10772" width="27" style="983" customWidth="1"/>
    <col min="10773" max="10773" width="26.6640625" style="983" customWidth="1"/>
    <col min="10774" max="10774" width="27" style="983" customWidth="1"/>
    <col min="10775" max="10775" width="26.6640625" style="983" customWidth="1"/>
    <col min="10776" max="10777" width="16" style="983" customWidth="1"/>
    <col min="10778" max="10778" width="27" style="983" customWidth="1"/>
    <col min="10779" max="10779" width="26.6640625" style="983" customWidth="1"/>
    <col min="10780" max="10780" width="27" style="983" customWidth="1"/>
    <col min="10781" max="10781" width="26.6640625" style="983" customWidth="1"/>
    <col min="10782" max="10782" width="27" style="983" customWidth="1"/>
    <col min="10783" max="10783" width="26.6640625" style="983" customWidth="1"/>
    <col min="10784" max="10784" width="27" style="983" customWidth="1"/>
    <col min="10785" max="10785" width="26.6640625" style="983" customWidth="1"/>
    <col min="10786" max="10787" width="16" style="983" customWidth="1"/>
    <col min="10788" max="10788" width="25.83203125" style="983" customWidth="1"/>
    <col min="10789" max="10789" width="25.5" style="983" customWidth="1"/>
    <col min="10790" max="10790" width="27" style="983" customWidth="1"/>
    <col min="10791" max="10791" width="26.6640625" style="983" customWidth="1"/>
    <col min="10792" max="10792" width="27" style="983" customWidth="1"/>
    <col min="10793" max="10793" width="26.6640625" style="983" customWidth="1"/>
    <col min="10794" max="10794" width="27" style="983" customWidth="1"/>
    <col min="10795" max="10795" width="26.6640625" style="983" customWidth="1"/>
    <col min="10796" max="10797" width="16" style="983" customWidth="1"/>
    <col min="10798" max="10798" width="27" style="983" customWidth="1"/>
    <col min="10799" max="10799" width="26.6640625" style="983" customWidth="1"/>
    <col min="10800" max="10800" width="25.83203125" style="983" customWidth="1"/>
    <col min="10801" max="10801" width="25.5" style="983" customWidth="1"/>
    <col min="10802" max="10802" width="27" style="983" customWidth="1"/>
    <col min="10803" max="10803" width="26.6640625" style="983" customWidth="1"/>
    <col min="10804" max="10804" width="27" style="983" customWidth="1"/>
    <col min="10805" max="10805" width="26.6640625" style="983" customWidth="1"/>
    <col min="10806" max="10807" width="16" style="983" customWidth="1"/>
    <col min="10808" max="10808" width="27" style="983" customWidth="1"/>
    <col min="10809" max="10809" width="26.6640625" style="983" customWidth="1"/>
    <col min="10810" max="10810" width="27" style="983" customWidth="1"/>
    <col min="10811" max="10811" width="26.6640625" style="983" customWidth="1"/>
    <col min="10812" max="10812" width="27" style="983" customWidth="1"/>
    <col min="10813" max="10813" width="26.6640625" style="983" customWidth="1"/>
    <col min="10814" max="10814" width="27" style="983" customWidth="1"/>
    <col min="10815" max="10815" width="26.6640625" style="983" customWidth="1"/>
    <col min="10816" max="10817" width="16" style="983" customWidth="1"/>
    <col min="10818" max="10818" width="27" style="983" customWidth="1"/>
    <col min="10819" max="10819" width="26.6640625" style="983" customWidth="1"/>
    <col min="10820" max="10820" width="27" style="983" customWidth="1"/>
    <col min="10821" max="10821" width="26.6640625" style="983" customWidth="1"/>
    <col min="10822" max="10822" width="27" style="983" customWidth="1"/>
    <col min="10823" max="10823" width="26.6640625" style="983" customWidth="1"/>
    <col min="10824" max="10824" width="27" style="983" customWidth="1"/>
    <col min="10825" max="10825" width="26.6640625" style="983" customWidth="1"/>
    <col min="10826" max="10827" width="16" style="983" customWidth="1"/>
    <col min="10828" max="10828" width="27" style="983" customWidth="1"/>
    <col min="10829" max="10829" width="26.6640625" style="983" customWidth="1"/>
    <col min="10830" max="10830" width="27" style="983" customWidth="1"/>
    <col min="10831" max="10831" width="26.6640625" style="983" customWidth="1"/>
    <col min="10832" max="10832" width="27" style="983" customWidth="1"/>
    <col min="10833" max="10833" width="26.6640625" style="983" customWidth="1"/>
    <col min="10834" max="10834" width="27" style="983" customWidth="1"/>
    <col min="10835" max="10835" width="26.6640625" style="983" customWidth="1"/>
    <col min="10836" max="10837" width="16" style="983" customWidth="1"/>
    <col min="10838" max="10838" width="27" style="983" customWidth="1"/>
    <col min="10839" max="10839" width="26.6640625" style="983" customWidth="1"/>
    <col min="10840" max="10840" width="27" style="983" customWidth="1"/>
    <col min="10841" max="10841" width="26.6640625" style="983" customWidth="1"/>
    <col min="10842" max="10842" width="27" style="983" customWidth="1"/>
    <col min="10843" max="10843" width="26.6640625" style="983" customWidth="1"/>
    <col min="10844" max="10844" width="27" style="983" customWidth="1"/>
    <col min="10845" max="10845" width="26.6640625" style="983" customWidth="1"/>
    <col min="10846" max="10847" width="16" style="983" customWidth="1"/>
    <col min="10848" max="10848" width="27" style="983" customWidth="1"/>
    <col min="10849" max="10849" width="26.6640625" style="983" customWidth="1"/>
    <col min="10850" max="10850" width="27" style="983" customWidth="1"/>
    <col min="10851" max="10851" width="26.6640625" style="983" customWidth="1"/>
    <col min="10852" max="10852" width="27" style="983" customWidth="1"/>
    <col min="10853" max="10853" width="26.6640625" style="983" customWidth="1"/>
    <col min="10854" max="10854" width="27" style="983" customWidth="1"/>
    <col min="10855" max="10855" width="26.6640625" style="983" customWidth="1"/>
    <col min="10856" max="10857" width="16" style="983" customWidth="1"/>
    <col min="10858" max="10858" width="27" style="983" customWidth="1"/>
    <col min="10859" max="10859" width="26.6640625" style="983" customWidth="1"/>
    <col min="10860" max="10860" width="27" style="983" customWidth="1"/>
    <col min="10861" max="10861" width="26.6640625" style="983" customWidth="1"/>
    <col min="10862" max="10862" width="27" style="983" customWidth="1"/>
    <col min="10863" max="10863" width="26.6640625" style="983" customWidth="1"/>
    <col min="10864" max="10864" width="27" style="983" customWidth="1"/>
    <col min="10865" max="10865" width="26.6640625" style="983" customWidth="1"/>
    <col min="10866" max="10867" width="16" style="983" customWidth="1"/>
    <col min="10868" max="10868" width="27" style="983" customWidth="1"/>
    <col min="10869" max="10869" width="26.6640625" style="983" customWidth="1"/>
    <col min="10870" max="10870" width="23.83203125" style="983" customWidth="1"/>
    <col min="10871" max="10871" width="23.6640625" style="983" customWidth="1"/>
    <col min="10872" max="10872" width="27" style="983" customWidth="1"/>
    <col min="10873" max="10873" width="26.6640625" style="983" customWidth="1"/>
    <col min="10874" max="10874" width="25.83203125" style="983" customWidth="1"/>
    <col min="10875" max="10875" width="25.5" style="983" customWidth="1"/>
    <col min="10876" max="10877" width="16" style="983" customWidth="1"/>
    <col min="10878" max="10878" width="25.83203125" style="983" customWidth="1"/>
    <col min="10879" max="10879" width="25.5" style="983" customWidth="1"/>
    <col min="10880" max="10880" width="27" style="983" customWidth="1"/>
    <col min="10881" max="10881" width="26.6640625" style="983" customWidth="1"/>
    <col min="10882" max="10882" width="23.83203125" style="983" customWidth="1"/>
    <col min="10883" max="10883" width="23.6640625" style="983" customWidth="1"/>
    <col min="10884" max="10884" width="27" style="983" customWidth="1"/>
    <col min="10885" max="10885" width="26.6640625" style="983" customWidth="1"/>
    <col min="10886" max="10887" width="16" style="983" customWidth="1"/>
    <col min="10888" max="10888" width="27" style="983" customWidth="1"/>
    <col min="10889" max="10889" width="26.6640625" style="983" customWidth="1"/>
    <col min="10890" max="10890" width="27" style="983" customWidth="1"/>
    <col min="10891" max="10891" width="26.6640625" style="983" customWidth="1"/>
    <col min="10892" max="10892" width="27" style="983" customWidth="1"/>
    <col min="10893" max="10893" width="26.6640625" style="983" customWidth="1"/>
    <col min="10894" max="10894" width="25.83203125" style="983" customWidth="1"/>
    <col min="10895" max="10895" width="25.5" style="983" customWidth="1"/>
    <col min="10896" max="10897" width="16" style="983" customWidth="1"/>
    <col min="10898" max="10898" width="27" style="983" customWidth="1"/>
    <col min="10899" max="10899" width="26.6640625" style="983" customWidth="1"/>
    <col min="10900" max="10900" width="27" style="983" customWidth="1"/>
    <col min="10901" max="10901" width="26.6640625" style="983" customWidth="1"/>
    <col min="10902" max="10902" width="27" style="983" customWidth="1"/>
    <col min="10903" max="10903" width="26.6640625" style="983" customWidth="1"/>
    <col min="10904" max="10904" width="27" style="983" customWidth="1"/>
    <col min="10905" max="10905" width="26.6640625" style="983" customWidth="1"/>
    <col min="10906" max="10907" width="16" style="983" customWidth="1"/>
    <col min="10908" max="10908" width="27" style="983" customWidth="1"/>
    <col min="10909" max="10909" width="26.6640625" style="983" customWidth="1"/>
    <col min="10910" max="10910" width="27" style="983" customWidth="1"/>
    <col min="10911" max="10911" width="26.6640625" style="983" customWidth="1"/>
    <col min="10912" max="10912" width="27" style="983" customWidth="1"/>
    <col min="10913" max="10913" width="26.6640625" style="983" customWidth="1"/>
    <col min="10914" max="10914" width="27" style="983" customWidth="1"/>
    <col min="10915" max="10915" width="26.6640625" style="983" customWidth="1"/>
    <col min="10916" max="10917" width="16" style="983" customWidth="1"/>
    <col min="10918" max="10918" width="27" style="983" customWidth="1"/>
    <col min="10919" max="10919" width="26.6640625" style="983" customWidth="1"/>
    <col min="10920" max="10920" width="27" style="983" customWidth="1"/>
    <col min="10921" max="10921" width="26.6640625" style="983" customWidth="1"/>
    <col min="10922" max="10922" width="27" style="983" customWidth="1"/>
    <col min="10923" max="10923" width="26.6640625" style="983" customWidth="1"/>
    <col min="10924" max="10924" width="27" style="983" customWidth="1"/>
    <col min="10925" max="10925" width="26.6640625" style="983" customWidth="1"/>
    <col min="10926" max="10927" width="16" style="983" customWidth="1"/>
    <col min="10928" max="10928" width="27" style="983" customWidth="1"/>
    <col min="10929" max="10929" width="26.6640625" style="983" customWidth="1"/>
    <col min="10930" max="10930" width="27" style="983" customWidth="1"/>
    <col min="10931" max="10931" width="26.6640625" style="983" customWidth="1"/>
    <col min="10932" max="10932" width="27" style="983" customWidth="1"/>
    <col min="10933" max="10933" width="26.6640625" style="983" customWidth="1"/>
    <col min="10934" max="10934" width="27" style="983" customWidth="1"/>
    <col min="10935" max="10935" width="26.6640625" style="983" customWidth="1"/>
    <col min="10936" max="10937" width="16" style="983" customWidth="1"/>
    <col min="10938" max="10938" width="27" style="983" customWidth="1"/>
    <col min="10939" max="10939" width="26.6640625" style="983" customWidth="1"/>
    <col min="10940" max="10940" width="27" style="983" customWidth="1"/>
    <col min="10941" max="10941" width="26.6640625" style="983" customWidth="1"/>
    <col min="10942" max="10942" width="27" style="983" customWidth="1"/>
    <col min="10943" max="10943" width="26.6640625" style="983" customWidth="1"/>
    <col min="10944" max="10944" width="27" style="983" customWidth="1"/>
    <col min="10945" max="10945" width="26.6640625" style="983" customWidth="1"/>
    <col min="10946" max="10947" width="16" style="983" customWidth="1"/>
    <col min="10948" max="10948" width="27" style="983" customWidth="1"/>
    <col min="10949" max="10949" width="26.6640625" style="983" customWidth="1"/>
    <col min="10950" max="10950" width="27" style="983" customWidth="1"/>
    <col min="10951" max="10951" width="26.6640625" style="983" customWidth="1"/>
    <col min="10952" max="10952" width="27" style="983" customWidth="1"/>
    <col min="10953" max="10953" width="26.6640625" style="983" customWidth="1"/>
    <col min="10954" max="10954" width="27" style="983" customWidth="1"/>
    <col min="10955" max="10955" width="26.6640625" style="983" customWidth="1"/>
    <col min="10956" max="10957" width="16" style="983" customWidth="1"/>
    <col min="10958" max="10958" width="27" style="983" customWidth="1"/>
    <col min="10959" max="10959" width="26.6640625" style="983" customWidth="1"/>
    <col min="10960" max="10960" width="27" style="983" customWidth="1"/>
    <col min="10961" max="10961" width="26.6640625" style="983" customWidth="1"/>
    <col min="10962" max="10962" width="27" style="983" customWidth="1"/>
    <col min="10963" max="10963" width="26.6640625" style="983" customWidth="1"/>
    <col min="10964" max="10964" width="27" style="983" customWidth="1"/>
    <col min="10965" max="10965" width="26.6640625" style="983" customWidth="1"/>
    <col min="10966" max="10967" width="16" style="983" customWidth="1"/>
    <col min="10968" max="10968" width="27" style="983" customWidth="1"/>
    <col min="10969" max="10969" width="26.6640625" style="983" customWidth="1"/>
    <col min="10970" max="10970" width="25.83203125" style="983" customWidth="1"/>
    <col min="10971" max="10971" width="25.5" style="983" customWidth="1"/>
    <col min="10972" max="10972" width="27" style="983" customWidth="1"/>
    <col min="10973" max="10973" width="26.6640625" style="983" customWidth="1"/>
    <col min="10974" max="10974" width="27" style="983" customWidth="1"/>
    <col min="10975" max="10975" width="26.6640625" style="983" customWidth="1"/>
    <col min="10976" max="10977" width="16" style="983" customWidth="1"/>
    <col min="10978" max="10978" width="27" style="983" customWidth="1"/>
    <col min="10979" max="10979" width="26.6640625" style="983" customWidth="1"/>
    <col min="10980" max="10980" width="27" style="983" customWidth="1"/>
    <col min="10981" max="10981" width="26.6640625" style="983" customWidth="1"/>
    <col min="10982" max="10982" width="27" style="983" customWidth="1"/>
    <col min="10983" max="10983" width="26.6640625" style="983" customWidth="1"/>
    <col min="10984" max="10984" width="27" style="983" customWidth="1"/>
    <col min="10985" max="10985" width="26.6640625" style="983" customWidth="1"/>
    <col min="10986" max="10987" width="16" style="983" customWidth="1"/>
    <col min="10988" max="10988" width="25.83203125" style="983" customWidth="1"/>
    <col min="10989" max="10989" width="25.5" style="983" customWidth="1"/>
    <col min="10990" max="10990" width="25.83203125" style="983" customWidth="1"/>
    <col min="10991" max="10991" width="25.5" style="983" customWidth="1"/>
    <col min="10992" max="10992" width="25.83203125" style="983" customWidth="1"/>
    <col min="10993" max="10993" width="25.5" style="983" customWidth="1"/>
    <col min="10994" max="10994" width="25.83203125" style="983" customWidth="1"/>
    <col min="10995" max="10995" width="25.5" style="983" customWidth="1"/>
    <col min="10996" max="10997" width="16" style="983" customWidth="1"/>
    <col min="10998" max="10998" width="27" style="983" customWidth="1"/>
    <col min="10999" max="10999" width="26.6640625" style="983" customWidth="1"/>
    <col min="11000" max="11000" width="27" style="983" customWidth="1"/>
    <col min="11001" max="11001" width="26.6640625" style="983" customWidth="1"/>
    <col min="11002" max="11002" width="27" style="983" customWidth="1"/>
    <col min="11003" max="11003" width="26.6640625" style="983" customWidth="1"/>
    <col min="11004" max="11004" width="27" style="983" customWidth="1"/>
    <col min="11005" max="11005" width="26.6640625" style="983" customWidth="1"/>
    <col min="11006" max="11007" width="16" style="983" customWidth="1"/>
    <col min="11008" max="11008" width="27" style="983" customWidth="1"/>
    <col min="11009" max="11009" width="26.6640625" style="983" customWidth="1"/>
    <col min="11010" max="11010" width="27" style="983" customWidth="1"/>
    <col min="11011" max="11011" width="26.6640625" style="983" customWidth="1"/>
    <col min="11012" max="11012" width="27" style="983" customWidth="1"/>
    <col min="11013" max="11013" width="26.6640625" style="983" customWidth="1"/>
    <col min="11014" max="11014" width="27" style="983" customWidth="1"/>
    <col min="11015" max="11015" width="26.6640625" style="983" customWidth="1"/>
    <col min="11016" max="11017" width="16" style="983" customWidth="1"/>
    <col min="11018" max="11018" width="27" style="983" customWidth="1"/>
    <col min="11019" max="11019" width="26.6640625" style="983" customWidth="1"/>
    <col min="11020" max="11020" width="27" style="983" customWidth="1"/>
    <col min="11021" max="11021" width="26.6640625" style="983" customWidth="1"/>
    <col min="11022" max="11022" width="27" style="983" customWidth="1"/>
    <col min="11023" max="11023" width="26.6640625" style="983" customWidth="1"/>
    <col min="11024" max="11024" width="27" style="983" customWidth="1"/>
    <col min="11025" max="11025" width="26.6640625" style="983" customWidth="1"/>
    <col min="11026" max="11027" width="16" style="983" customWidth="1"/>
    <col min="11028" max="11028" width="27" style="983" customWidth="1"/>
    <col min="11029" max="11029" width="26.6640625" style="983" customWidth="1"/>
    <col min="11030" max="11030" width="27" style="983" customWidth="1"/>
    <col min="11031" max="11031" width="26.6640625" style="983" customWidth="1"/>
    <col min="11032" max="11032" width="25.83203125" style="983" customWidth="1"/>
    <col min="11033" max="11033" width="25.5" style="983" customWidth="1"/>
    <col min="11034" max="11034" width="27" style="983" customWidth="1"/>
    <col min="11035" max="11035" width="26.6640625" style="983" customWidth="1"/>
    <col min="11036" max="11037" width="16" style="983" customWidth="1"/>
    <col min="11038" max="11038" width="27" style="983" customWidth="1"/>
    <col min="11039" max="11039" width="26.6640625" style="983" customWidth="1"/>
    <col min="11040" max="11040" width="27" style="983" customWidth="1"/>
    <col min="11041" max="11041" width="26.6640625" style="983" customWidth="1"/>
    <col min="11042" max="11042" width="27" style="983" customWidth="1"/>
    <col min="11043" max="11043" width="26.6640625" style="983" customWidth="1"/>
    <col min="11044" max="11044" width="27" style="983" customWidth="1"/>
    <col min="11045" max="11045" width="26.6640625" style="983" customWidth="1"/>
    <col min="11046" max="11047" width="16" style="983" customWidth="1"/>
    <col min="11048" max="11048" width="27" style="983" customWidth="1"/>
    <col min="11049" max="11049" width="26.6640625" style="983" customWidth="1"/>
    <col min="11050" max="11050" width="27" style="983" customWidth="1"/>
    <col min="11051" max="11051" width="26.6640625" style="983" customWidth="1"/>
    <col min="11052" max="11052" width="27" style="983" customWidth="1"/>
    <col min="11053" max="11053" width="26.6640625" style="983" customWidth="1"/>
    <col min="11054" max="11054" width="27" style="983" customWidth="1"/>
    <col min="11055" max="11055" width="26.6640625" style="983" customWidth="1"/>
    <col min="11056" max="11057" width="16" style="983" customWidth="1"/>
    <col min="11058" max="11058" width="27" style="983" customWidth="1"/>
    <col min="11059" max="11059" width="26.6640625" style="983" customWidth="1"/>
    <col min="11060" max="11060" width="27" style="983" customWidth="1"/>
    <col min="11061" max="11061" width="26.6640625" style="983" customWidth="1"/>
    <col min="11062" max="11062" width="25.83203125" style="983" customWidth="1"/>
    <col min="11063" max="11063" width="25.5" style="983" customWidth="1"/>
    <col min="11064" max="11064" width="27" style="983" customWidth="1"/>
    <col min="11065" max="11065" width="26.6640625" style="983" customWidth="1"/>
    <col min="11066" max="11067" width="16" style="983" customWidth="1"/>
    <col min="11068" max="11068" width="27" style="983" customWidth="1"/>
    <col min="11069" max="11069" width="26.6640625" style="983" customWidth="1"/>
    <col min="11070" max="11070" width="27" style="983" customWidth="1"/>
    <col min="11071" max="11071" width="26.6640625" style="983" customWidth="1"/>
    <col min="11072" max="11072" width="27" style="983" customWidth="1"/>
    <col min="11073" max="11073" width="26.6640625" style="983" customWidth="1"/>
    <col min="11074" max="11074" width="27" style="983" customWidth="1"/>
    <col min="11075" max="11075" width="26.6640625" style="983" customWidth="1"/>
    <col min="11076" max="11077" width="16" style="983" customWidth="1"/>
    <col min="11078" max="11078" width="27" style="983" customWidth="1"/>
    <col min="11079" max="11079" width="26.6640625" style="983" customWidth="1"/>
    <col min="11080" max="11080" width="27" style="983" customWidth="1"/>
    <col min="11081" max="11081" width="26.6640625" style="983" customWidth="1"/>
    <col min="11082" max="11082" width="27" style="983" customWidth="1"/>
    <col min="11083" max="11083" width="26.6640625" style="983" customWidth="1"/>
    <col min="11084" max="11084" width="25.83203125" style="983" customWidth="1"/>
    <col min="11085" max="11085" width="25.5" style="983" customWidth="1"/>
    <col min="11086" max="11087" width="16" style="983" customWidth="1"/>
    <col min="11088" max="11088" width="27" style="983" customWidth="1"/>
    <col min="11089" max="11089" width="26.6640625" style="983" customWidth="1"/>
    <col min="11090" max="11090" width="27" style="983" customWidth="1"/>
    <col min="11091" max="11091" width="26.6640625" style="983" customWidth="1"/>
    <col min="11092" max="11092" width="27" style="983" customWidth="1"/>
    <col min="11093" max="11093" width="26.6640625" style="983" customWidth="1"/>
    <col min="11094" max="11094" width="27" style="983" customWidth="1"/>
    <col min="11095" max="11095" width="26.6640625" style="983" customWidth="1"/>
    <col min="11096" max="11097" width="16" style="983" customWidth="1"/>
    <col min="11098" max="11098" width="25.83203125" style="983" customWidth="1"/>
    <col min="11099" max="11099" width="25.5" style="983" customWidth="1"/>
    <col min="11100" max="11100" width="27" style="983" customWidth="1"/>
    <col min="11101" max="11101" width="26.6640625" style="983" customWidth="1"/>
    <col min="11102" max="11102" width="27" style="983" customWidth="1"/>
    <col min="11103" max="11103" width="26.6640625" style="983" customWidth="1"/>
    <col min="11104" max="11104" width="27" style="983" customWidth="1"/>
    <col min="11105" max="11105" width="26.6640625" style="983" customWidth="1"/>
    <col min="11106" max="11107" width="16" style="983" customWidth="1"/>
    <col min="11108" max="11108" width="27" style="983" customWidth="1"/>
    <col min="11109" max="11109" width="26.6640625" style="983" customWidth="1"/>
    <col min="11110" max="11110" width="27" style="983" customWidth="1"/>
    <col min="11111" max="11111" width="26.6640625" style="983" customWidth="1"/>
    <col min="11112" max="11112" width="27" style="983" customWidth="1"/>
    <col min="11113" max="11113" width="26.6640625" style="983" customWidth="1"/>
    <col min="11114" max="11114" width="27" style="983" customWidth="1"/>
    <col min="11115" max="11115" width="26.6640625" style="983" customWidth="1"/>
    <col min="11116" max="11117" width="16" style="983" customWidth="1"/>
    <col min="11118" max="11118" width="27" style="983" customWidth="1"/>
    <col min="11119" max="11119" width="26.6640625" style="983" customWidth="1"/>
    <col min="11120" max="11120" width="27" style="983" customWidth="1"/>
    <col min="11121" max="11121" width="26.6640625" style="983" customWidth="1"/>
    <col min="11122" max="11122" width="27" style="983" customWidth="1"/>
    <col min="11123" max="11123" width="26.6640625" style="983" customWidth="1"/>
    <col min="11124" max="11124" width="27" style="983" customWidth="1"/>
    <col min="11125" max="11125" width="26.6640625" style="983" customWidth="1"/>
    <col min="11126" max="11127" width="16" style="983" customWidth="1"/>
    <col min="11128" max="11128" width="27" style="983" customWidth="1"/>
    <col min="11129" max="11129" width="26.6640625" style="983" customWidth="1"/>
    <col min="11130" max="11130" width="27" style="983" customWidth="1"/>
    <col min="11131" max="11131" width="26.6640625" style="983" customWidth="1"/>
    <col min="11132" max="11132" width="27" style="983" customWidth="1"/>
    <col min="11133" max="11133" width="26.6640625" style="983" customWidth="1"/>
    <col min="11134" max="11134" width="27" style="983" customWidth="1"/>
    <col min="11135" max="11135" width="26.6640625" style="983" customWidth="1"/>
    <col min="11136" max="11137" width="16" style="983" customWidth="1"/>
    <col min="11138" max="11138" width="27" style="983" customWidth="1"/>
    <col min="11139" max="11139" width="26.6640625" style="983" customWidth="1"/>
    <col min="11140" max="11140" width="27" style="983" customWidth="1"/>
    <col min="11141" max="11141" width="26.6640625" style="983" customWidth="1"/>
    <col min="11142" max="11142" width="27" style="983" customWidth="1"/>
    <col min="11143" max="11143" width="26.6640625" style="983" customWidth="1"/>
    <col min="11144" max="11144" width="27" style="983" customWidth="1"/>
    <col min="11145" max="11145" width="26.6640625" style="983" customWidth="1"/>
    <col min="11146" max="11147" width="16" style="983" customWidth="1"/>
    <col min="11148" max="11148" width="27" style="983" customWidth="1"/>
    <col min="11149" max="11149" width="26.6640625" style="983" customWidth="1"/>
    <col min="11150" max="11150" width="25.83203125" style="983" customWidth="1"/>
    <col min="11151" max="11151" width="25.5" style="983" customWidth="1"/>
    <col min="11152" max="11152" width="27" style="983" customWidth="1"/>
    <col min="11153" max="11153" width="26.6640625" style="983" customWidth="1"/>
    <col min="11154" max="11154" width="27" style="983" customWidth="1"/>
    <col min="11155" max="11155" width="26.6640625" style="983" customWidth="1"/>
    <col min="11156" max="11157" width="16" style="983" customWidth="1"/>
    <col min="11158" max="11158" width="27" style="983" customWidth="1"/>
    <col min="11159" max="11159" width="26.6640625" style="983" customWidth="1"/>
    <col min="11160" max="11160" width="27" style="983" customWidth="1"/>
    <col min="11161" max="11161" width="26.6640625" style="983" customWidth="1"/>
    <col min="11162" max="11162" width="27" style="983" customWidth="1"/>
    <col min="11163" max="11163" width="26.6640625" style="983" customWidth="1"/>
    <col min="11164" max="11164" width="27" style="983" customWidth="1"/>
    <col min="11165" max="11165" width="26.6640625" style="983" customWidth="1"/>
    <col min="11166" max="11167" width="16" style="983" customWidth="1"/>
    <col min="11168" max="11168" width="27" style="983" customWidth="1"/>
    <col min="11169" max="11169" width="26.6640625" style="983" customWidth="1"/>
    <col min="11170" max="11170" width="27" style="983" customWidth="1"/>
    <col min="11171" max="11171" width="26.6640625" style="983" customWidth="1"/>
    <col min="11172" max="11172" width="27" style="983" customWidth="1"/>
    <col min="11173" max="11173" width="26.6640625" style="983" customWidth="1"/>
    <col min="11174" max="11174" width="27" style="983" customWidth="1"/>
    <col min="11175" max="11175" width="26.6640625" style="983" customWidth="1"/>
    <col min="11176" max="11177" width="16" style="983" customWidth="1"/>
    <col min="11178" max="11178" width="25.83203125" style="983" customWidth="1"/>
    <col min="11179" max="11179" width="25.5" style="983" customWidth="1"/>
    <col min="11180" max="11180" width="25.83203125" style="983" customWidth="1"/>
    <col min="11181" max="11181" width="25.5" style="983" customWidth="1"/>
    <col min="11182" max="11182" width="25.83203125" style="983" customWidth="1"/>
    <col min="11183" max="11183" width="25.5" style="983" customWidth="1"/>
    <col min="11184" max="11184" width="25.83203125" style="983" customWidth="1"/>
    <col min="11185" max="11185" width="25.5" style="983" customWidth="1"/>
    <col min="11186" max="11187" width="16" style="983" customWidth="1"/>
    <col min="11188" max="11188" width="25.83203125" style="983" customWidth="1"/>
    <col min="11189" max="11189" width="25.5" style="983" customWidth="1"/>
    <col min="11190" max="11190" width="25.83203125" style="983" customWidth="1"/>
    <col min="11191" max="11191" width="25.5" style="983" customWidth="1"/>
    <col min="11192" max="11192" width="25.83203125" style="983" customWidth="1"/>
    <col min="11193" max="11193" width="25.5" style="983" customWidth="1"/>
    <col min="11194" max="11194" width="25.83203125" style="983" customWidth="1"/>
    <col min="11195" max="11195" width="25.5" style="983" customWidth="1"/>
    <col min="11196" max="11197" width="16" style="983" customWidth="1"/>
    <col min="11198" max="11198" width="25.83203125" style="983" customWidth="1"/>
    <col min="11199" max="11199" width="25.5" style="983" customWidth="1"/>
    <col min="11200" max="11200" width="25.83203125" style="983" customWidth="1"/>
    <col min="11201" max="11201" width="25.5" style="983" customWidth="1"/>
    <col min="11202" max="11202" width="25.83203125" style="983" customWidth="1"/>
    <col min="11203" max="11203" width="25.5" style="983" customWidth="1"/>
    <col min="11204" max="11204" width="25.83203125" style="983" customWidth="1"/>
    <col min="11205" max="11205" width="25.5" style="983" customWidth="1"/>
    <col min="11206" max="11207" width="16" style="983" customWidth="1"/>
    <col min="11208" max="11208" width="27" style="983" customWidth="1"/>
    <col min="11209" max="11209" width="26.6640625" style="983" customWidth="1"/>
    <col min="11210" max="11210" width="27" style="983" customWidth="1"/>
    <col min="11211" max="11211" width="26.6640625" style="983" customWidth="1"/>
    <col min="11212" max="11212" width="27" style="983" customWidth="1"/>
    <col min="11213" max="11213" width="26.6640625" style="983" customWidth="1"/>
    <col min="11214" max="11214" width="27" style="983" customWidth="1"/>
    <col min="11215" max="11215" width="26.6640625" style="983" customWidth="1"/>
    <col min="11216" max="11217" width="16" style="983" customWidth="1"/>
    <col min="11218" max="11218" width="25.83203125" style="983" customWidth="1"/>
    <col min="11219" max="11219" width="25.5" style="983" customWidth="1"/>
    <col min="11220" max="11220" width="25.83203125" style="983" customWidth="1"/>
    <col min="11221" max="11221" width="25.5" style="983" customWidth="1"/>
    <col min="11222" max="11222" width="25.83203125" style="983" customWidth="1"/>
    <col min="11223" max="11223" width="25.5" style="983" customWidth="1"/>
    <col min="11224" max="11224" width="25.83203125" style="983" customWidth="1"/>
    <col min="11225" max="11225" width="25.5" style="983" customWidth="1"/>
    <col min="11226" max="11227" width="16" style="983" customWidth="1"/>
    <col min="11228" max="11228" width="27" style="983" customWidth="1"/>
    <col min="11229" max="11229" width="26.6640625" style="983" customWidth="1"/>
    <col min="11230" max="11230" width="27" style="983" customWidth="1"/>
    <col min="11231" max="11231" width="26.6640625" style="983" customWidth="1"/>
    <col min="11232" max="11232" width="27" style="983" customWidth="1"/>
    <col min="11233" max="11233" width="26.6640625" style="983" customWidth="1"/>
    <col min="11234" max="11234" width="27" style="983" customWidth="1"/>
    <col min="11235" max="11235" width="26.6640625" style="983" customWidth="1"/>
    <col min="11236" max="11237" width="16" style="983" customWidth="1"/>
    <col min="11238" max="11238" width="27" style="983" customWidth="1"/>
    <col min="11239" max="11239" width="26.6640625" style="983" customWidth="1"/>
    <col min="11240" max="11240" width="27" style="983" customWidth="1"/>
    <col min="11241" max="11241" width="26.6640625" style="983" customWidth="1"/>
    <col min="11242" max="11242" width="27" style="983" customWidth="1"/>
    <col min="11243" max="11243" width="26.6640625" style="983" customWidth="1"/>
    <col min="11244" max="11244" width="27" style="983" customWidth="1"/>
    <col min="11245" max="11245" width="26.6640625" style="983" customWidth="1"/>
    <col min="11246" max="11247" width="16" style="983" customWidth="1"/>
    <col min="11248" max="11248" width="27" style="983" customWidth="1"/>
    <col min="11249" max="11249" width="26.6640625" style="983" customWidth="1"/>
    <col min="11250" max="11250" width="27" style="983" customWidth="1"/>
    <col min="11251" max="11251" width="26.6640625" style="983" customWidth="1"/>
    <col min="11252" max="11252" width="27" style="983" customWidth="1"/>
    <col min="11253" max="11253" width="26.6640625" style="983" customWidth="1"/>
    <col min="11254" max="11254" width="27" style="983" customWidth="1"/>
    <col min="11255" max="11255" width="26.6640625" style="983" customWidth="1"/>
    <col min="11256" max="11257" width="16" style="983" customWidth="1"/>
    <col min="11258" max="11258" width="25.83203125" style="983" customWidth="1"/>
    <col min="11259" max="11259" width="25.5" style="983" customWidth="1"/>
    <col min="11260" max="11260" width="27" style="983" customWidth="1"/>
    <col min="11261" max="11261" width="26.6640625" style="983" customWidth="1"/>
    <col min="11262" max="11262" width="27" style="983" customWidth="1"/>
    <col min="11263" max="11263" width="26.6640625" style="983" customWidth="1"/>
    <col min="11264" max="11264" width="27" style="983" customWidth="1"/>
    <col min="11265" max="11265" width="26.6640625" style="983" customWidth="1"/>
    <col min="11266" max="11267" width="16" style="983" customWidth="1"/>
    <col min="11268" max="11268" width="27" style="983" customWidth="1"/>
    <col min="11269" max="11269" width="26.6640625" style="983" customWidth="1"/>
    <col min="11270" max="11270" width="25.83203125" style="983" customWidth="1"/>
    <col min="11271" max="11271" width="25.5" style="983" customWidth="1"/>
    <col min="11272" max="11272" width="27" style="983" customWidth="1"/>
    <col min="11273" max="11273" width="26.6640625" style="983" customWidth="1"/>
    <col min="11274" max="11274" width="27" style="983" customWidth="1"/>
    <col min="11275" max="11275" width="26.6640625" style="983" customWidth="1"/>
    <col min="11276" max="11277" width="16" style="983" customWidth="1"/>
    <col min="11278" max="11278" width="27" style="983" customWidth="1"/>
    <col min="11279" max="11279" width="26.6640625" style="983" customWidth="1"/>
    <col min="11280" max="11280" width="27" style="983" customWidth="1"/>
    <col min="11281" max="11281" width="26.6640625" style="983" customWidth="1"/>
    <col min="11282" max="11282" width="27" style="983" customWidth="1"/>
    <col min="11283" max="11283" width="26.6640625" style="983" customWidth="1"/>
    <col min="11284" max="11284" width="27" style="983" customWidth="1"/>
    <col min="11285" max="11285" width="26.6640625" style="983" customWidth="1"/>
    <col min="11286" max="11287" width="16" style="983" customWidth="1"/>
    <col min="11288" max="11288" width="27" style="983" customWidth="1"/>
    <col min="11289" max="11289" width="26.6640625" style="983" customWidth="1"/>
    <col min="11290" max="11290" width="27" style="983" customWidth="1"/>
    <col min="11291" max="11291" width="26.6640625" style="983" customWidth="1"/>
    <col min="11292" max="11292" width="27" style="983" customWidth="1"/>
    <col min="11293" max="11293" width="26.6640625" style="983" customWidth="1"/>
    <col min="11294" max="11294" width="27" style="983" customWidth="1"/>
    <col min="11295" max="11295" width="26.6640625" style="983" customWidth="1"/>
    <col min="11296" max="11297" width="16" style="983" customWidth="1"/>
    <col min="11298" max="11298" width="27" style="983" customWidth="1"/>
    <col min="11299" max="11299" width="26.6640625" style="983" customWidth="1"/>
    <col min="11300" max="11300" width="27" style="983" customWidth="1"/>
    <col min="11301" max="11301" width="26.6640625" style="983" customWidth="1"/>
    <col min="11302" max="11302" width="27" style="983" customWidth="1"/>
    <col min="11303" max="11303" width="26.6640625" style="983" customWidth="1"/>
    <col min="11304" max="11304" width="27" style="983" customWidth="1"/>
    <col min="11305" max="11305" width="26.6640625" style="983" customWidth="1"/>
    <col min="11306" max="11307" width="16" style="983" customWidth="1"/>
    <col min="11308" max="11308" width="27" style="983" customWidth="1"/>
    <col min="11309" max="11309" width="26.6640625" style="983" customWidth="1"/>
    <col min="11310" max="11310" width="27" style="983" customWidth="1"/>
    <col min="11311" max="11311" width="26.6640625" style="983" customWidth="1"/>
    <col min="11312" max="11312" width="27" style="983" customWidth="1"/>
    <col min="11313" max="11313" width="26.6640625" style="983" customWidth="1"/>
    <col min="11314" max="11314" width="27" style="983" customWidth="1"/>
    <col min="11315" max="11315" width="26.6640625" style="983" customWidth="1"/>
    <col min="11316" max="11317" width="16" style="983" customWidth="1"/>
    <col min="11318" max="11318" width="27" style="983" customWidth="1"/>
    <col min="11319" max="11319" width="26.6640625" style="983" customWidth="1"/>
    <col min="11320" max="11320" width="27" style="983" customWidth="1"/>
    <col min="11321" max="11321" width="26.6640625" style="983" customWidth="1"/>
    <col min="11322" max="11322" width="27" style="983" customWidth="1"/>
    <col min="11323" max="11323" width="26.6640625" style="983" customWidth="1"/>
    <col min="11324" max="11324" width="27" style="983" customWidth="1"/>
    <col min="11325" max="11325" width="26.6640625" style="983" customWidth="1"/>
    <col min="11326" max="11327" width="16" style="983" customWidth="1"/>
    <col min="11328" max="11328" width="27" style="983" customWidth="1"/>
    <col min="11329" max="11329" width="26.6640625" style="983" customWidth="1"/>
    <col min="11330" max="11330" width="27" style="983" customWidth="1"/>
    <col min="11331" max="11331" width="26.6640625" style="983" customWidth="1"/>
    <col min="11332" max="11332" width="27" style="983" customWidth="1"/>
    <col min="11333" max="11333" width="26.6640625" style="983" customWidth="1"/>
    <col min="11334" max="11334" width="27" style="983" customWidth="1"/>
    <col min="11335" max="11335" width="26.6640625" style="983" customWidth="1"/>
    <col min="11336" max="11337" width="16" style="983" customWidth="1"/>
    <col min="11338" max="11338" width="27" style="983" customWidth="1"/>
    <col min="11339" max="11339" width="26.6640625" style="983" customWidth="1"/>
    <col min="11340" max="11340" width="27" style="983" customWidth="1"/>
    <col min="11341" max="11341" width="26.6640625" style="983" customWidth="1"/>
    <col min="11342" max="11342" width="27" style="983" customWidth="1"/>
    <col min="11343" max="11343" width="26.6640625" style="983" customWidth="1"/>
    <col min="11344" max="11344" width="27" style="983" customWidth="1"/>
    <col min="11345" max="11345" width="26.6640625" style="983" customWidth="1"/>
    <col min="11346" max="11347" width="16" style="983" customWidth="1"/>
    <col min="11348" max="11348" width="27" style="983" customWidth="1"/>
    <col min="11349" max="11349" width="26.6640625" style="983" customWidth="1"/>
    <col min="11350" max="11350" width="27" style="983" customWidth="1"/>
    <col min="11351" max="11351" width="26.6640625" style="983" customWidth="1"/>
    <col min="11352" max="11352" width="27" style="983" customWidth="1"/>
    <col min="11353" max="11353" width="26.6640625" style="983" customWidth="1"/>
    <col min="11354" max="11354" width="27" style="983" customWidth="1"/>
    <col min="11355" max="11355" width="26.6640625" style="983" customWidth="1"/>
    <col min="11356" max="11357" width="16" style="983" customWidth="1"/>
    <col min="11358" max="11358" width="27" style="983" customWidth="1"/>
    <col min="11359" max="11359" width="26.6640625" style="983" customWidth="1"/>
    <col min="11360" max="11360" width="27" style="983" customWidth="1"/>
    <col min="11361" max="11361" width="26.6640625" style="983" customWidth="1"/>
    <col min="11362" max="11362" width="27" style="983" customWidth="1"/>
    <col min="11363" max="11363" width="26.6640625" style="983" customWidth="1"/>
    <col min="11364" max="11364" width="27" style="983" customWidth="1"/>
    <col min="11365" max="11365" width="26.6640625" style="983" customWidth="1"/>
    <col min="11366" max="11367" width="16" style="983" customWidth="1"/>
    <col min="11368" max="11368" width="27" style="983" customWidth="1"/>
    <col min="11369" max="11369" width="26.6640625" style="983" customWidth="1"/>
    <col min="11370" max="11370" width="27" style="983" customWidth="1"/>
    <col min="11371" max="11371" width="26.6640625" style="983" customWidth="1"/>
    <col min="11372" max="11372" width="27" style="983" customWidth="1"/>
    <col min="11373" max="11373" width="26.6640625" style="983" customWidth="1"/>
    <col min="11374" max="11374" width="27" style="983" customWidth="1"/>
    <col min="11375" max="11375" width="26.6640625" style="983" customWidth="1"/>
    <col min="11376" max="11377" width="16" style="983" customWidth="1"/>
    <col min="11378" max="11378" width="27" style="983" customWidth="1"/>
    <col min="11379" max="11379" width="26.6640625" style="983" customWidth="1"/>
    <col min="11380" max="11380" width="27" style="983" customWidth="1"/>
    <col min="11381" max="11381" width="26.6640625" style="983" customWidth="1"/>
    <col min="11382" max="11382" width="27" style="983" customWidth="1"/>
    <col min="11383" max="11383" width="26.6640625" style="983" customWidth="1"/>
    <col min="11384" max="11384" width="27" style="983" customWidth="1"/>
    <col min="11385" max="11385" width="26.6640625" style="983" customWidth="1"/>
    <col min="11386" max="11387" width="16" style="983" customWidth="1"/>
    <col min="11388" max="11388" width="27" style="983" customWidth="1"/>
    <col min="11389" max="11389" width="26.6640625" style="983" customWidth="1"/>
    <col min="11390" max="11390" width="27" style="983" customWidth="1"/>
    <col min="11391" max="11391" width="26.6640625" style="983" customWidth="1"/>
    <col min="11392" max="11392" width="27" style="983" customWidth="1"/>
    <col min="11393" max="11393" width="26.6640625" style="983" customWidth="1"/>
    <col min="11394" max="11394" width="27" style="983" customWidth="1"/>
    <col min="11395" max="11395" width="26.6640625" style="983" customWidth="1"/>
    <col min="11396" max="11397" width="16" style="983" customWidth="1"/>
    <col min="11398" max="11398" width="27" style="983" customWidth="1"/>
    <col min="11399" max="11399" width="26.6640625" style="983" customWidth="1"/>
    <col min="11400" max="11400" width="27" style="983" customWidth="1"/>
    <col min="11401" max="11401" width="26.6640625" style="983" customWidth="1"/>
    <col min="11402" max="11402" width="27" style="983" customWidth="1"/>
    <col min="11403" max="11403" width="26.6640625" style="983" customWidth="1"/>
    <col min="11404" max="11404" width="27" style="983" customWidth="1"/>
    <col min="11405" max="11405" width="26.6640625" style="983" customWidth="1"/>
    <col min="11406" max="11407" width="16" style="983" customWidth="1"/>
    <col min="11408" max="11408" width="27" style="983" customWidth="1"/>
    <col min="11409" max="11409" width="26.6640625" style="983" customWidth="1"/>
    <col min="11410" max="11410" width="27" style="983" customWidth="1"/>
    <col min="11411" max="11411" width="26.6640625" style="983" customWidth="1"/>
    <col min="11412" max="11412" width="27" style="983" customWidth="1"/>
    <col min="11413" max="11413" width="26.6640625" style="983" customWidth="1"/>
    <col min="11414" max="11414" width="27" style="983" customWidth="1"/>
    <col min="11415" max="11415" width="26.6640625" style="983" customWidth="1"/>
    <col min="11416" max="11417" width="16" style="983" customWidth="1"/>
    <col min="11418" max="11418" width="27" style="983" customWidth="1"/>
    <col min="11419" max="11419" width="26.6640625" style="983" customWidth="1"/>
    <col min="11420" max="11420" width="27" style="983" customWidth="1"/>
    <col min="11421" max="11421" width="26.6640625" style="983" customWidth="1"/>
    <col min="11422" max="11422" width="27" style="983" customWidth="1"/>
    <col min="11423" max="11423" width="26.6640625" style="983" customWidth="1"/>
    <col min="11424" max="11424" width="27" style="983" customWidth="1"/>
    <col min="11425" max="11425" width="26.6640625" style="983" customWidth="1"/>
    <col min="11426" max="11427" width="16" style="983" customWidth="1"/>
    <col min="11428" max="11428" width="27" style="983" customWidth="1"/>
    <col min="11429" max="11429" width="26.6640625" style="983" customWidth="1"/>
    <col min="11430" max="11430" width="27" style="983" customWidth="1"/>
    <col min="11431" max="11431" width="26.6640625" style="983" customWidth="1"/>
    <col min="11432" max="11432" width="27" style="983" customWidth="1"/>
    <col min="11433" max="11433" width="26.6640625" style="983" customWidth="1"/>
    <col min="11434" max="11434" width="27" style="983" customWidth="1"/>
    <col min="11435" max="11435" width="26.6640625" style="983" customWidth="1"/>
    <col min="11436" max="11437" width="16" style="983" customWidth="1"/>
    <col min="11438" max="11438" width="27" style="983" customWidth="1"/>
    <col min="11439" max="11439" width="26.6640625" style="983" customWidth="1"/>
    <col min="11440" max="11440" width="27" style="983" customWidth="1"/>
    <col min="11441" max="11441" width="26.6640625" style="983" customWidth="1"/>
    <col min="11442" max="11442" width="27" style="983" customWidth="1"/>
    <col min="11443" max="11443" width="26.6640625" style="983" customWidth="1"/>
    <col min="11444" max="11444" width="27" style="983" customWidth="1"/>
    <col min="11445" max="11445" width="26.6640625" style="983" customWidth="1"/>
    <col min="11446" max="11447" width="16" style="983" customWidth="1"/>
    <col min="11448" max="11448" width="27" style="983" customWidth="1"/>
    <col min="11449" max="11449" width="26.6640625" style="983" customWidth="1"/>
    <col min="11450" max="11450" width="27" style="983" customWidth="1"/>
    <col min="11451" max="11451" width="26.6640625" style="983" customWidth="1"/>
    <col min="11452" max="11452" width="27" style="983" customWidth="1"/>
    <col min="11453" max="11453" width="26.6640625" style="983" customWidth="1"/>
    <col min="11454" max="11454" width="27" style="983" customWidth="1"/>
    <col min="11455" max="11455" width="26.6640625" style="983" customWidth="1"/>
    <col min="11456" max="11457" width="16" style="983" customWidth="1"/>
    <col min="11458" max="11458" width="27" style="983" customWidth="1"/>
    <col min="11459" max="11459" width="26.6640625" style="983" customWidth="1"/>
    <col min="11460" max="11460" width="27" style="983" customWidth="1"/>
    <col min="11461" max="11461" width="26.6640625" style="983" customWidth="1"/>
    <col min="11462" max="11462" width="27" style="983" customWidth="1"/>
    <col min="11463" max="11463" width="26.6640625" style="983" customWidth="1"/>
    <col min="11464" max="11464" width="27" style="983" customWidth="1"/>
    <col min="11465" max="11465" width="26.6640625" style="983" customWidth="1"/>
    <col min="11466" max="11467" width="16" style="983" customWidth="1"/>
    <col min="11468" max="11468" width="27" style="983" customWidth="1"/>
    <col min="11469" max="11469" width="26.6640625" style="983" customWidth="1"/>
    <col min="11470" max="11470" width="27" style="983" customWidth="1"/>
    <col min="11471" max="11471" width="26.6640625" style="983" customWidth="1"/>
    <col min="11472" max="11472" width="23.83203125" style="983" customWidth="1"/>
    <col min="11473" max="11473" width="23.6640625" style="983" customWidth="1"/>
    <col min="11474" max="11474" width="27" style="983" customWidth="1"/>
    <col min="11475" max="11475" width="26.6640625" style="983" customWidth="1"/>
    <col min="11476" max="11477" width="16" style="983" customWidth="1"/>
    <col min="11478" max="11478" width="27" style="983" customWidth="1"/>
    <col min="11479" max="11479" width="26.6640625" style="983" customWidth="1"/>
    <col min="11480" max="11480" width="27" style="983" customWidth="1"/>
    <col min="11481" max="11481" width="26.6640625" style="983" customWidth="1"/>
    <col min="11482" max="11482" width="27" style="983" customWidth="1"/>
    <col min="11483" max="11483" width="26.6640625" style="983" customWidth="1"/>
    <col min="11484" max="11484" width="27" style="983" customWidth="1"/>
    <col min="11485" max="11485" width="26.6640625" style="983" customWidth="1"/>
    <col min="11486" max="11487" width="16" style="983" customWidth="1"/>
    <col min="11488" max="11488" width="27" style="983" customWidth="1"/>
    <col min="11489" max="11489" width="26.6640625" style="983" customWidth="1"/>
    <col min="11490" max="11490" width="27" style="983" customWidth="1"/>
    <col min="11491" max="11491" width="26.6640625" style="983" customWidth="1"/>
    <col min="11492" max="11492" width="27" style="983" customWidth="1"/>
    <col min="11493" max="11493" width="26.6640625" style="983" customWidth="1"/>
    <col min="11494" max="11494" width="27" style="983" customWidth="1"/>
    <col min="11495" max="11495" width="26.6640625" style="983" customWidth="1"/>
    <col min="11496" max="11497" width="16" style="983" customWidth="1"/>
    <col min="11498" max="11498" width="25.83203125" style="983" customWidth="1"/>
    <col min="11499" max="11499" width="25.5" style="983" customWidth="1"/>
    <col min="11500" max="11500" width="25.83203125" style="983" customWidth="1"/>
    <col min="11501" max="11501" width="25.5" style="983" customWidth="1"/>
    <col min="11502" max="11502" width="25.83203125" style="983" customWidth="1"/>
    <col min="11503" max="11503" width="25.5" style="983" customWidth="1"/>
    <col min="11504" max="11504" width="25.83203125" style="983" customWidth="1"/>
    <col min="11505" max="11505" width="25.5" style="983" customWidth="1"/>
    <col min="11506" max="11507" width="16" style="983" customWidth="1"/>
    <col min="11508" max="11508" width="25.83203125" style="983" customWidth="1"/>
    <col min="11509" max="11509" width="25.5" style="983" customWidth="1"/>
    <col min="11510" max="11510" width="25.83203125" style="983" customWidth="1"/>
    <col min="11511" max="11511" width="25.5" style="983" customWidth="1"/>
    <col min="11512" max="11512" width="25.83203125" style="983" customWidth="1"/>
    <col min="11513" max="11513" width="25.5" style="983" customWidth="1"/>
    <col min="11514" max="11514" width="25.83203125" style="983" customWidth="1"/>
    <col min="11515" max="11515" width="25.5" style="983" customWidth="1"/>
    <col min="11516" max="11517" width="16" style="983" customWidth="1"/>
    <col min="11518" max="11518" width="27" style="983" customWidth="1"/>
    <col min="11519" max="11519" width="26.6640625" style="983" customWidth="1"/>
    <col min="11520" max="11520" width="27" style="983" customWidth="1"/>
    <col min="11521" max="11521" width="26.6640625" style="983" customWidth="1"/>
    <col min="11522" max="11522" width="27" style="983" customWidth="1"/>
    <col min="11523" max="11523" width="26.6640625" style="983" customWidth="1"/>
    <col min="11524" max="11524" width="27" style="983" customWidth="1"/>
    <col min="11525" max="11525" width="26.6640625" style="983" customWidth="1"/>
    <col min="11526" max="11527" width="16" style="983" customWidth="1"/>
    <col min="11528" max="11528" width="27" style="983" customWidth="1"/>
    <col min="11529" max="11529" width="26.6640625" style="983" customWidth="1"/>
    <col min="11530" max="11530" width="27" style="983" customWidth="1"/>
    <col min="11531" max="11531" width="26.6640625" style="983" customWidth="1"/>
    <col min="11532" max="11532" width="25.83203125" style="983" customWidth="1"/>
    <col min="11533" max="11533" width="25.5" style="983" customWidth="1"/>
    <col min="11534" max="11534" width="27" style="983" customWidth="1"/>
    <col min="11535" max="11535" width="26.6640625" style="983" customWidth="1"/>
    <col min="11536" max="11537" width="16" style="983" customWidth="1"/>
    <col min="11538" max="11538" width="27" style="983" customWidth="1"/>
    <col min="11539" max="11539" width="26.6640625" style="983" customWidth="1"/>
    <col min="11540" max="11540" width="27" style="983" customWidth="1"/>
    <col min="11541" max="11541" width="26.6640625" style="983" customWidth="1"/>
    <col min="11542" max="11542" width="27" style="983" customWidth="1"/>
    <col min="11543" max="11543" width="26.6640625" style="983" customWidth="1"/>
    <col min="11544" max="11544" width="25.83203125" style="983" customWidth="1"/>
    <col min="11545" max="11545" width="25.5" style="983" customWidth="1"/>
    <col min="11546" max="11547" width="16" style="983" customWidth="1"/>
    <col min="11548" max="11548" width="27" style="983" customWidth="1"/>
    <col min="11549" max="11549" width="26.6640625" style="983" customWidth="1"/>
    <col min="11550" max="11550" width="27" style="983" customWidth="1"/>
    <col min="11551" max="11551" width="26.6640625" style="983" customWidth="1"/>
    <col min="11552" max="11552" width="27" style="983" customWidth="1"/>
    <col min="11553" max="11553" width="26.6640625" style="983" customWidth="1"/>
    <col min="11554" max="11554" width="27" style="983" customWidth="1"/>
    <col min="11555" max="11555" width="26.6640625" style="983" customWidth="1"/>
    <col min="11556" max="11557" width="16" style="983" customWidth="1"/>
    <col min="11558" max="11558" width="27" style="983" customWidth="1"/>
    <col min="11559" max="11559" width="26.6640625" style="983" customWidth="1"/>
    <col min="11560" max="11560" width="27" style="983" customWidth="1"/>
    <col min="11561" max="11561" width="26.6640625" style="983" customWidth="1"/>
    <col min="11562" max="11562" width="27" style="983" customWidth="1"/>
    <col min="11563" max="11563" width="26.6640625" style="983" customWidth="1"/>
    <col min="11564" max="11564" width="27" style="983" customWidth="1"/>
    <col min="11565" max="11565" width="26.6640625" style="983" customWidth="1"/>
    <col min="11566" max="11567" width="16" style="983" customWidth="1"/>
    <col min="11568" max="11568" width="27" style="983" customWidth="1"/>
    <col min="11569" max="11569" width="26.6640625" style="983" customWidth="1"/>
    <col min="11570" max="11570" width="27" style="983" customWidth="1"/>
    <col min="11571" max="11571" width="26.6640625" style="983" customWidth="1"/>
    <col min="11572" max="11572" width="27" style="983" customWidth="1"/>
    <col min="11573" max="11573" width="26.6640625" style="983" customWidth="1"/>
    <col min="11574" max="11574" width="27" style="983" customWidth="1"/>
    <col min="11575" max="11575" width="26.6640625" style="983" customWidth="1"/>
    <col min="11576" max="11577" width="16" style="983" customWidth="1"/>
    <col min="11578" max="11578" width="27" style="983" customWidth="1"/>
    <col min="11579" max="11579" width="26.6640625" style="983" customWidth="1"/>
    <col min="11580" max="11580" width="27" style="983" customWidth="1"/>
    <col min="11581" max="11581" width="26.6640625" style="983" customWidth="1"/>
    <col min="11582" max="11582" width="27" style="983" customWidth="1"/>
    <col min="11583" max="11583" width="26.6640625" style="983" customWidth="1"/>
    <col min="11584" max="11584" width="27" style="983" customWidth="1"/>
    <col min="11585" max="11585" width="26.6640625" style="983" customWidth="1"/>
    <col min="11586" max="11587" width="16" style="983" customWidth="1"/>
    <col min="11588" max="11588" width="28.1640625" style="983" customWidth="1"/>
    <col min="11589" max="11589" width="27.83203125" style="983" customWidth="1"/>
    <col min="11590" max="11590" width="27" style="983" customWidth="1"/>
    <col min="11591" max="11591" width="26.6640625" style="983" customWidth="1"/>
    <col min="11592" max="11592" width="27" style="983" customWidth="1"/>
    <col min="11593" max="11593" width="26.6640625" style="983" customWidth="1"/>
    <col min="11594" max="11594" width="23.83203125" style="983" customWidth="1"/>
    <col min="11595" max="11595" width="23.6640625" style="983" customWidth="1"/>
    <col min="11596" max="11597" width="16" style="983" customWidth="1"/>
    <col min="11598" max="11598" width="27" style="983" customWidth="1"/>
    <col min="11599" max="11599" width="26.6640625" style="983" customWidth="1"/>
    <col min="11600" max="11600" width="27" style="983" customWidth="1"/>
    <col min="11601" max="11601" width="26.6640625" style="983" customWidth="1"/>
    <col min="11602" max="11602" width="27" style="983" customWidth="1"/>
    <col min="11603" max="11603" width="26.6640625" style="983" customWidth="1"/>
    <col min="11604" max="11604" width="27" style="983" customWidth="1"/>
    <col min="11605" max="11605" width="26.6640625" style="983" customWidth="1"/>
    <col min="11606" max="11607" width="16" style="983" customWidth="1"/>
    <col min="11608" max="11608" width="27" style="983" customWidth="1"/>
    <col min="11609" max="11609" width="26.6640625" style="983" customWidth="1"/>
    <col min="11610" max="11610" width="27" style="983" customWidth="1"/>
    <col min="11611" max="11611" width="26.6640625" style="983" customWidth="1"/>
    <col min="11612" max="11612" width="27" style="983" customWidth="1"/>
    <col min="11613" max="11613" width="26.6640625" style="983" customWidth="1"/>
    <col min="11614" max="11614" width="27" style="983" customWidth="1"/>
    <col min="11615" max="11615" width="26.6640625" style="983" customWidth="1"/>
    <col min="11616" max="11617" width="16" style="983" customWidth="1"/>
    <col min="11618" max="11618" width="27" style="983" customWidth="1"/>
    <col min="11619" max="11619" width="26.6640625" style="983" customWidth="1"/>
    <col min="11620" max="11620" width="27" style="983" customWidth="1"/>
    <col min="11621" max="11621" width="26.6640625" style="983" customWidth="1"/>
    <col min="11622" max="11622" width="27" style="983" customWidth="1"/>
    <col min="11623" max="11623" width="26.6640625" style="983" customWidth="1"/>
    <col min="11624" max="11624" width="27" style="983" customWidth="1"/>
    <col min="11625" max="11625" width="26.6640625" style="983" customWidth="1"/>
    <col min="11626" max="11627" width="16" style="983" customWidth="1"/>
    <col min="11628" max="11628" width="27" style="983" customWidth="1"/>
    <col min="11629" max="11629" width="26.6640625" style="983" customWidth="1"/>
    <col min="11630" max="11630" width="27" style="983" customWidth="1"/>
    <col min="11631" max="11631" width="26.6640625" style="983" customWidth="1"/>
    <col min="11632" max="11632" width="27" style="983" customWidth="1"/>
    <col min="11633" max="11633" width="26.6640625" style="983" customWidth="1"/>
    <col min="11634" max="11634" width="27" style="983" customWidth="1"/>
    <col min="11635" max="11635" width="26.6640625" style="983" customWidth="1"/>
    <col min="11636" max="11637" width="16" style="983" customWidth="1"/>
    <col min="11638" max="11638" width="27" style="983" customWidth="1"/>
    <col min="11639" max="11639" width="26.6640625" style="983" customWidth="1"/>
    <col min="11640" max="11640" width="27" style="983" customWidth="1"/>
    <col min="11641" max="11641" width="26.6640625" style="983" customWidth="1"/>
    <col min="11642" max="11642" width="27" style="983" customWidth="1"/>
    <col min="11643" max="11643" width="26.6640625" style="983" customWidth="1"/>
    <col min="11644" max="11644" width="27" style="983" customWidth="1"/>
    <col min="11645" max="11645" width="26.6640625" style="983" customWidth="1"/>
    <col min="11646" max="11647" width="16" style="983" customWidth="1"/>
    <col min="11648" max="11648" width="27" style="983" customWidth="1"/>
    <col min="11649" max="11649" width="26.6640625" style="983" customWidth="1"/>
    <col min="11650" max="11650" width="27" style="983" customWidth="1"/>
    <col min="11651" max="11651" width="26.6640625" style="983" customWidth="1"/>
    <col min="11652" max="11652" width="27" style="983" customWidth="1"/>
    <col min="11653" max="11653" width="26.6640625" style="983" customWidth="1"/>
    <col min="11654" max="11654" width="27" style="983" customWidth="1"/>
    <col min="11655" max="11655" width="26.6640625" style="983" customWidth="1"/>
    <col min="11656" max="11657" width="16" style="983" customWidth="1"/>
    <col min="11658" max="11658" width="27" style="983" customWidth="1"/>
    <col min="11659" max="11659" width="26.6640625" style="983" customWidth="1"/>
    <col min="11660" max="11660" width="27" style="983" customWidth="1"/>
    <col min="11661" max="11661" width="26.6640625" style="983" customWidth="1"/>
    <col min="11662" max="11662" width="27" style="983" customWidth="1"/>
    <col min="11663" max="11663" width="26.6640625" style="983" customWidth="1"/>
    <col min="11664" max="11664" width="27" style="983" customWidth="1"/>
    <col min="11665" max="11665" width="26.6640625" style="983" customWidth="1"/>
    <col min="11666" max="11667" width="16" style="983" customWidth="1"/>
    <col min="11668" max="11668" width="27" style="983" customWidth="1"/>
    <col min="11669" max="11669" width="26.6640625" style="983" customWidth="1"/>
    <col min="11670" max="11670" width="27" style="983" customWidth="1"/>
    <col min="11671" max="11671" width="26.6640625" style="983" customWidth="1"/>
    <col min="11672" max="11672" width="27" style="983" customWidth="1"/>
    <col min="11673" max="11673" width="26.6640625" style="983" customWidth="1"/>
    <col min="11674" max="11674" width="27" style="983" customWidth="1"/>
    <col min="11675" max="11675" width="26.6640625" style="983" customWidth="1"/>
    <col min="11676" max="11677" width="16" style="983" customWidth="1"/>
    <col min="11678" max="11678" width="27" style="983" customWidth="1"/>
    <col min="11679" max="11679" width="26.6640625" style="983" customWidth="1"/>
    <col min="11680" max="11680" width="27" style="983" customWidth="1"/>
    <col min="11681" max="11681" width="26.6640625" style="983" customWidth="1"/>
    <col min="11682" max="11682" width="25.83203125" style="983" customWidth="1"/>
    <col min="11683" max="11683" width="25.5" style="983" customWidth="1"/>
    <col min="11684" max="11684" width="27" style="983" customWidth="1"/>
    <col min="11685" max="11685" width="26.6640625" style="983" customWidth="1"/>
    <col min="11686" max="11687" width="16" style="983" customWidth="1"/>
    <col min="11688" max="11688" width="27" style="983" customWidth="1"/>
    <col min="11689" max="11689" width="26.6640625" style="983" customWidth="1"/>
    <col min="11690" max="11690" width="27" style="983" customWidth="1"/>
    <col min="11691" max="11691" width="26.6640625" style="983" customWidth="1"/>
    <col min="11692" max="11692" width="27" style="983" customWidth="1"/>
    <col min="11693" max="11693" width="26.6640625" style="983" customWidth="1"/>
    <col min="11694" max="11694" width="27" style="983" customWidth="1"/>
    <col min="11695" max="11695" width="26.6640625" style="983" customWidth="1"/>
    <col min="11696" max="11697" width="16" style="983" customWidth="1"/>
    <col min="11698" max="11698" width="27" style="983" customWidth="1"/>
    <col min="11699" max="11699" width="26.6640625" style="983" customWidth="1"/>
    <col min="11700" max="11700" width="27" style="983" customWidth="1"/>
    <col min="11701" max="11701" width="26.6640625" style="983" customWidth="1"/>
    <col min="11702" max="11702" width="27" style="983" customWidth="1"/>
    <col min="11703" max="11703" width="26.6640625" style="983" customWidth="1"/>
    <col min="11704" max="11704" width="25.83203125" style="983" customWidth="1"/>
    <col min="11705" max="11705" width="25.5" style="983" customWidth="1"/>
    <col min="11706" max="11707" width="16" style="983" customWidth="1"/>
    <col min="11708" max="11708" width="27" style="983" customWidth="1"/>
    <col min="11709" max="11709" width="26.6640625" style="983" customWidth="1"/>
    <col min="11710" max="11710" width="27" style="983" customWidth="1"/>
    <col min="11711" max="11711" width="26.6640625" style="983" customWidth="1"/>
    <col min="11712" max="11712" width="27" style="983" customWidth="1"/>
    <col min="11713" max="11713" width="26.6640625" style="983" customWidth="1"/>
    <col min="11714" max="11714" width="27" style="983" customWidth="1"/>
    <col min="11715" max="11715" width="26.6640625" style="983" customWidth="1"/>
    <col min="11716" max="11717" width="16" style="983" customWidth="1"/>
    <col min="11718" max="11718" width="27" style="983" customWidth="1"/>
    <col min="11719" max="11719" width="26.6640625" style="983" customWidth="1"/>
    <col min="11720" max="11720" width="27" style="983" customWidth="1"/>
    <col min="11721" max="11721" width="26.6640625" style="983" customWidth="1"/>
    <col min="11722" max="11722" width="27" style="983" customWidth="1"/>
    <col min="11723" max="11723" width="26.6640625" style="983" customWidth="1"/>
    <col min="11724" max="11724" width="27" style="983" customWidth="1"/>
    <col min="11725" max="11725" width="26.6640625" style="983" customWidth="1"/>
    <col min="11726" max="11727" width="16" style="983" customWidth="1"/>
    <col min="11728" max="11728" width="28.1640625" style="983" customWidth="1"/>
    <col min="11729" max="11729" width="27.83203125" style="983" customWidth="1"/>
    <col min="11730" max="11730" width="28.1640625" style="983" customWidth="1"/>
    <col min="11731" max="11731" width="27.83203125" style="983" customWidth="1"/>
    <col min="11732" max="11732" width="28.1640625" style="983" customWidth="1"/>
    <col min="11733" max="11733" width="27.83203125" style="983" customWidth="1"/>
    <col min="11734" max="11734" width="27" style="983" customWidth="1"/>
    <col min="11735" max="11735" width="26.6640625" style="983" customWidth="1"/>
    <col min="11736" max="11737" width="16" style="983" customWidth="1"/>
    <col min="11738" max="11738" width="28.1640625" style="983" customWidth="1"/>
    <col min="11739" max="11739" width="27.83203125" style="983" customWidth="1"/>
    <col min="11740" max="11740" width="28.1640625" style="983" customWidth="1"/>
    <col min="11741" max="11741" width="27.83203125" style="983" customWidth="1"/>
    <col min="11742" max="11742" width="28.1640625" style="983" customWidth="1"/>
    <col min="11743" max="11743" width="27.83203125" style="983" customWidth="1"/>
    <col min="11744" max="11744" width="28.1640625" style="983" customWidth="1"/>
    <col min="11745" max="11745" width="27.83203125" style="983" customWidth="1"/>
    <col min="11746" max="11747" width="16" style="983" customWidth="1"/>
    <col min="11748" max="11748" width="28.1640625" style="983" customWidth="1"/>
    <col min="11749" max="11749" width="27.83203125" style="983" customWidth="1"/>
    <col min="11750" max="11750" width="28.1640625" style="983" customWidth="1"/>
    <col min="11751" max="11751" width="27.83203125" style="983" customWidth="1"/>
    <col min="11752" max="11752" width="28.1640625" style="983" customWidth="1"/>
    <col min="11753" max="11753" width="27.83203125" style="983" customWidth="1"/>
    <col min="11754" max="11754" width="28.1640625" style="983" customWidth="1"/>
    <col min="11755" max="11755" width="27.83203125" style="983" customWidth="1"/>
    <col min="11756" max="11757" width="16" style="983" customWidth="1"/>
    <col min="11758" max="11758" width="28.1640625" style="983" customWidth="1"/>
    <col min="11759" max="11759" width="27.83203125" style="983" customWidth="1"/>
    <col min="11760" max="11760" width="28.1640625" style="983" customWidth="1"/>
    <col min="11761" max="11761" width="27.83203125" style="983" customWidth="1"/>
    <col min="11762" max="11762" width="27" style="983" customWidth="1"/>
    <col min="11763" max="11763" width="26.6640625" style="983" customWidth="1"/>
    <col min="11764" max="11764" width="28.1640625" style="983" customWidth="1"/>
    <col min="11765" max="11765" width="27.83203125" style="983" customWidth="1"/>
    <col min="11766" max="11767" width="16" style="983" customWidth="1"/>
    <col min="11768" max="11768" width="28.1640625" style="983" customWidth="1"/>
    <col min="11769" max="11769" width="27.83203125" style="983" customWidth="1"/>
    <col min="11770" max="11770" width="28.1640625" style="983" customWidth="1"/>
    <col min="11771" max="11771" width="27.83203125" style="983" customWidth="1"/>
    <col min="11772" max="11772" width="28.1640625" style="983" customWidth="1"/>
    <col min="11773" max="11773" width="27.83203125" style="983" customWidth="1"/>
    <col min="11774" max="11774" width="28.1640625" style="983" customWidth="1"/>
    <col min="11775" max="11775" width="27.83203125" style="983" customWidth="1"/>
    <col min="11776" max="11777" width="16" style="983" customWidth="1"/>
    <col min="11778" max="11778" width="28.1640625" style="983" customWidth="1"/>
    <col min="11779" max="11779" width="27.83203125" style="983" customWidth="1"/>
    <col min="11780" max="11780" width="28.1640625" style="983" customWidth="1"/>
    <col min="11781" max="11781" width="27.83203125" style="983" customWidth="1"/>
    <col min="11782" max="11782" width="28.1640625" style="983" customWidth="1"/>
    <col min="11783" max="11783" width="27.83203125" style="983" customWidth="1"/>
    <col min="11784" max="11784" width="28.1640625" style="983" customWidth="1"/>
    <col min="11785" max="11785" width="27.83203125" style="983" customWidth="1"/>
    <col min="11786" max="11787" width="16" style="983" customWidth="1"/>
    <col min="11788" max="11788" width="28.1640625" style="983" customWidth="1"/>
    <col min="11789" max="11789" width="27.83203125" style="983" customWidth="1"/>
    <col min="11790" max="11790" width="28.1640625" style="983" customWidth="1"/>
    <col min="11791" max="11791" width="27.83203125" style="983" customWidth="1"/>
    <col min="11792" max="11792" width="28.1640625" style="983" customWidth="1"/>
    <col min="11793" max="11793" width="27.83203125" style="983" customWidth="1"/>
    <col min="11794" max="11794" width="27" style="983" customWidth="1"/>
    <col min="11795" max="11795" width="26.6640625" style="983" customWidth="1"/>
    <col min="11796" max="11797" width="16" style="983" customWidth="1"/>
    <col min="11798" max="11798" width="22.6640625" style="983" customWidth="1"/>
    <col min="11799" max="11799" width="22.5" style="983" customWidth="1"/>
    <col min="11800" max="11800" width="22.6640625" style="983" customWidth="1"/>
    <col min="11801" max="11801" width="22.5" style="983" customWidth="1"/>
    <col min="11802" max="11802" width="23.83203125" style="983" customWidth="1"/>
    <col min="11803" max="11803" width="23.6640625" style="983" customWidth="1"/>
    <col min="11804" max="11804" width="25.1640625" style="983" customWidth="1"/>
    <col min="11805" max="11805" width="24.83203125" style="983" customWidth="1"/>
    <col min="11806" max="11807" width="16" style="983" customWidth="1"/>
    <col min="11808" max="11808" width="27" style="983" customWidth="1"/>
    <col min="11809" max="11809" width="26.6640625" style="983" customWidth="1"/>
    <col min="11810" max="11810" width="27" style="983" customWidth="1"/>
    <col min="11811" max="11811" width="26.6640625" style="983" customWidth="1"/>
    <col min="11812" max="11812" width="27" style="983" customWidth="1"/>
    <col min="11813" max="11813" width="26.6640625" style="983" customWidth="1"/>
    <col min="11814" max="11814" width="27" style="983" customWidth="1"/>
    <col min="11815" max="11815" width="26.6640625" style="983" customWidth="1"/>
    <col min="11816" max="11817" width="16" style="983" customWidth="1"/>
    <col min="11818" max="11818" width="28.1640625" style="983" customWidth="1"/>
    <col min="11819" max="11819" width="27.83203125" style="983" customWidth="1"/>
    <col min="11820" max="11820" width="25.1640625" style="983" customWidth="1"/>
    <col min="11821" max="11821" width="24.83203125" style="983" customWidth="1"/>
    <col min="11822" max="11822" width="28.1640625" style="983" customWidth="1"/>
    <col min="11823" max="11823" width="27.83203125" style="983" customWidth="1"/>
    <col min="11824" max="11824" width="28.1640625" style="983" customWidth="1"/>
    <col min="11825" max="11825" width="27.83203125" style="983" customWidth="1"/>
    <col min="11826" max="11827" width="16" style="983" customWidth="1"/>
    <col min="11828" max="11828" width="28.1640625" style="983" customWidth="1"/>
    <col min="11829" max="11829" width="27.83203125" style="983" customWidth="1"/>
    <col min="11830" max="11830" width="28.1640625" style="983" customWidth="1"/>
    <col min="11831" max="11831" width="27.83203125" style="983" customWidth="1"/>
    <col min="11832" max="11832" width="25.1640625" style="983" customWidth="1"/>
    <col min="11833" max="11833" width="24.83203125" style="983" customWidth="1"/>
    <col min="11834" max="11834" width="28.1640625" style="983" customWidth="1"/>
    <col min="11835" max="11835" width="27.83203125" style="983" customWidth="1"/>
    <col min="11836" max="11837" width="16" style="983" customWidth="1"/>
    <col min="11838" max="11838" width="28.1640625" style="983" customWidth="1"/>
    <col min="11839" max="11839" width="27.83203125" style="983" customWidth="1"/>
    <col min="11840" max="11840" width="28.1640625" style="983" customWidth="1"/>
    <col min="11841" max="11841" width="27.83203125" style="983" customWidth="1"/>
    <col min="11842" max="11842" width="28.1640625" style="983" customWidth="1"/>
    <col min="11843" max="11843" width="27.83203125" style="983" customWidth="1"/>
    <col min="11844" max="11844" width="28.1640625" style="983" customWidth="1"/>
    <col min="11845" max="11845" width="27.83203125" style="983" customWidth="1"/>
    <col min="11846" max="11847" width="16" style="983" customWidth="1"/>
    <col min="11848" max="11848" width="28.1640625" style="983" customWidth="1"/>
    <col min="11849" max="11849" width="27.83203125" style="983" customWidth="1"/>
    <col min="11850" max="11850" width="28.1640625" style="983" customWidth="1"/>
    <col min="11851" max="11851" width="27.83203125" style="983" customWidth="1"/>
    <col min="11852" max="11852" width="28.1640625" style="983" customWidth="1"/>
    <col min="11853" max="11853" width="27.83203125" style="983" customWidth="1"/>
    <col min="11854" max="11854" width="28.1640625" style="983" customWidth="1"/>
    <col min="11855" max="11855" width="27.83203125" style="983" customWidth="1"/>
    <col min="11856" max="11857" width="16" style="983" customWidth="1"/>
    <col min="11858" max="11858" width="28.1640625" style="983" customWidth="1"/>
    <col min="11859" max="11859" width="27.83203125" style="983" customWidth="1"/>
    <col min="11860" max="11860" width="28.1640625" style="983" customWidth="1"/>
    <col min="11861" max="11861" width="27.83203125" style="983" customWidth="1"/>
    <col min="11862" max="11862" width="28.1640625" style="983" customWidth="1"/>
    <col min="11863" max="11863" width="27.83203125" style="983" customWidth="1"/>
    <col min="11864" max="11864" width="28.1640625" style="983" customWidth="1"/>
    <col min="11865" max="11865" width="27.83203125" style="983" customWidth="1"/>
    <col min="11866" max="11867" width="16" style="983" customWidth="1"/>
    <col min="11868" max="11868" width="28.1640625" style="983" customWidth="1"/>
    <col min="11869" max="11869" width="27.83203125" style="983" customWidth="1"/>
    <col min="11870" max="11870" width="28.1640625" style="983" customWidth="1"/>
    <col min="11871" max="11871" width="27.83203125" style="983" customWidth="1"/>
    <col min="11872" max="11872" width="28.1640625" style="983" customWidth="1"/>
    <col min="11873" max="11873" width="27.83203125" style="983" customWidth="1"/>
    <col min="11874" max="11874" width="28.1640625" style="983" customWidth="1"/>
    <col min="11875" max="11875" width="27.83203125" style="983" customWidth="1"/>
    <col min="11876" max="11877" width="16" style="983" customWidth="1"/>
    <col min="11878" max="11878" width="28.1640625" style="983" customWidth="1"/>
    <col min="11879" max="11879" width="27.83203125" style="983" customWidth="1"/>
    <col min="11880" max="11880" width="28.1640625" style="983" customWidth="1"/>
    <col min="11881" max="11881" width="27.83203125" style="983" customWidth="1"/>
    <col min="11882" max="11882" width="28.1640625" style="983" customWidth="1"/>
    <col min="11883" max="11883" width="27.83203125" style="983" customWidth="1"/>
    <col min="11884" max="11884" width="28.1640625" style="983" customWidth="1"/>
    <col min="11885" max="11885" width="27.83203125" style="983" customWidth="1"/>
    <col min="11886" max="11887" width="16" style="983" customWidth="1"/>
    <col min="11888" max="11888" width="28.1640625" style="983" customWidth="1"/>
    <col min="11889" max="11889" width="27.83203125" style="983" customWidth="1"/>
    <col min="11890" max="11890" width="28.1640625" style="983" customWidth="1"/>
    <col min="11891" max="11891" width="27.83203125" style="983" customWidth="1"/>
    <col min="11892" max="11892" width="27" style="983" customWidth="1"/>
    <col min="11893" max="11893" width="26.6640625" style="983" customWidth="1"/>
    <col min="11894" max="11894" width="28.1640625" style="983" customWidth="1"/>
    <col min="11895" max="11895" width="27.83203125" style="983" customWidth="1"/>
    <col min="11896" max="11897" width="16" style="983" customWidth="1"/>
    <col min="11898" max="11898" width="27" style="983" customWidth="1"/>
    <col min="11899" max="11899" width="26.6640625" style="983" customWidth="1"/>
    <col min="11900" max="11900" width="27" style="983" customWidth="1"/>
    <col min="11901" max="11901" width="26.6640625" style="983" customWidth="1"/>
    <col min="11902" max="11902" width="27" style="983" customWidth="1"/>
    <col min="11903" max="11903" width="26.6640625" style="983" customWidth="1"/>
    <col min="11904" max="11904" width="27" style="983" customWidth="1"/>
    <col min="11905" max="11905" width="26.6640625" style="983" customWidth="1"/>
    <col min="11906" max="11907" width="16" style="983" customWidth="1"/>
    <col min="11908" max="11908" width="28.1640625" style="983" customWidth="1"/>
    <col min="11909" max="11909" width="27.83203125" style="983" customWidth="1"/>
    <col min="11910" max="11910" width="28.1640625" style="983" customWidth="1"/>
    <col min="11911" max="11911" width="27.83203125" style="983" customWidth="1"/>
    <col min="11912" max="11912" width="28.1640625" style="983" customWidth="1"/>
    <col min="11913" max="11913" width="27.83203125" style="983" customWidth="1"/>
    <col min="11914" max="11914" width="28.1640625" style="983" customWidth="1"/>
    <col min="11915" max="11915" width="27.83203125" style="983" customWidth="1"/>
    <col min="11916" max="11917" width="16" style="983" customWidth="1"/>
    <col min="11918" max="11918" width="28.1640625" style="983" customWidth="1"/>
    <col min="11919" max="11919" width="27.83203125" style="983" customWidth="1"/>
    <col min="11920" max="11920" width="28.1640625" style="983" customWidth="1"/>
    <col min="11921" max="11921" width="27.83203125" style="983" customWidth="1"/>
    <col min="11922" max="11922" width="28.1640625" style="983" customWidth="1"/>
    <col min="11923" max="11923" width="27.83203125" style="983" customWidth="1"/>
    <col min="11924" max="11924" width="27" style="983" customWidth="1"/>
    <col min="11925" max="11925" width="26.6640625" style="983" customWidth="1"/>
    <col min="11926" max="11927" width="16" style="983" customWidth="1"/>
    <col min="11928" max="11928" width="28.1640625" style="983" customWidth="1"/>
    <col min="11929" max="11929" width="27.83203125" style="983" customWidth="1"/>
    <col min="11930" max="11930" width="28.1640625" style="983" customWidth="1"/>
    <col min="11931" max="11931" width="27.83203125" style="983" customWidth="1"/>
    <col min="11932" max="11932" width="28.1640625" style="983" customWidth="1"/>
    <col min="11933" max="11933" width="27.83203125" style="983" customWidth="1"/>
    <col min="11934" max="11934" width="28.1640625" style="983" customWidth="1"/>
    <col min="11935" max="11935" width="27.83203125" style="983" customWidth="1"/>
    <col min="11936" max="11937" width="16" style="983" customWidth="1"/>
    <col min="11938" max="11938" width="28.1640625" style="983" customWidth="1"/>
    <col min="11939" max="11939" width="27.83203125" style="983" customWidth="1"/>
    <col min="11940" max="11940" width="28.1640625" style="983" customWidth="1"/>
    <col min="11941" max="11941" width="27.83203125" style="983" customWidth="1"/>
    <col min="11942" max="11942" width="28.1640625" style="983" customWidth="1"/>
    <col min="11943" max="11943" width="27.83203125" style="983" customWidth="1"/>
    <col min="11944" max="11944" width="28.1640625" style="983" customWidth="1"/>
    <col min="11945" max="11945" width="27.83203125" style="983" customWidth="1"/>
    <col min="11946" max="11947" width="16" style="983" customWidth="1"/>
    <col min="11948" max="11948" width="28.1640625" style="983" customWidth="1"/>
    <col min="11949" max="11949" width="27.83203125" style="983" customWidth="1"/>
    <col min="11950" max="11950" width="28.1640625" style="983" customWidth="1"/>
    <col min="11951" max="11951" width="27.83203125" style="983" customWidth="1"/>
    <col min="11952" max="11952" width="28.1640625" style="983" customWidth="1"/>
    <col min="11953" max="11953" width="27.83203125" style="983" customWidth="1"/>
    <col min="11954" max="11954" width="28.1640625" style="983" customWidth="1"/>
    <col min="11955" max="11955" width="27.83203125" style="983" customWidth="1"/>
    <col min="11956" max="11957" width="16" style="983" customWidth="1"/>
    <col min="11958" max="11958" width="28.1640625" style="983" customWidth="1"/>
    <col min="11959" max="11959" width="27.83203125" style="983" customWidth="1"/>
    <col min="11960" max="11960" width="28.1640625" style="983" customWidth="1"/>
    <col min="11961" max="11961" width="27.83203125" style="983" customWidth="1"/>
    <col min="11962" max="11962" width="28.1640625" style="983" customWidth="1"/>
    <col min="11963" max="11963" width="27.83203125" style="983" customWidth="1"/>
    <col min="11964" max="11964" width="28.1640625" style="983" customWidth="1"/>
    <col min="11965" max="11965" width="27.83203125" style="983" customWidth="1"/>
    <col min="11966" max="11967" width="16" style="983" customWidth="1"/>
    <col min="11968" max="11968" width="28.1640625" style="983" customWidth="1"/>
    <col min="11969" max="11969" width="27.83203125" style="983" customWidth="1"/>
    <col min="11970" max="11970" width="28.1640625" style="983" customWidth="1"/>
    <col min="11971" max="11971" width="27.83203125" style="983" customWidth="1"/>
    <col min="11972" max="11972" width="28.1640625" style="983" customWidth="1"/>
    <col min="11973" max="11973" width="27.83203125" style="983" customWidth="1"/>
    <col min="11974" max="11974" width="28.1640625" style="983" customWidth="1"/>
    <col min="11975" max="11975" width="27.83203125" style="983" customWidth="1"/>
    <col min="11976" max="11977" width="16" style="983" customWidth="1"/>
    <col min="11978" max="11978" width="28.1640625" style="983" customWidth="1"/>
    <col min="11979" max="11979" width="27.83203125" style="983" customWidth="1"/>
    <col min="11980" max="11980" width="28.1640625" style="983" customWidth="1"/>
    <col min="11981" max="11981" width="27.83203125" style="983" customWidth="1"/>
    <col min="11982" max="11982" width="28.1640625" style="983" customWidth="1"/>
    <col min="11983" max="11983" width="27.83203125" style="983" customWidth="1"/>
    <col min="11984" max="11984" width="28.1640625" style="983" customWidth="1"/>
    <col min="11985" max="11985" width="27.83203125" style="983" customWidth="1"/>
    <col min="11986" max="11987" width="16" style="983" customWidth="1"/>
    <col min="11988" max="11988" width="27" style="983" customWidth="1"/>
    <col min="11989" max="11989" width="26.6640625" style="983" customWidth="1"/>
    <col min="11990" max="11990" width="27" style="983" customWidth="1"/>
    <col min="11991" max="11991" width="26.6640625" style="983" customWidth="1"/>
    <col min="11992" max="11992" width="27" style="983" customWidth="1"/>
    <col min="11993" max="11993" width="26.6640625" style="983" customWidth="1"/>
    <col min="11994" max="11994" width="27" style="983" customWidth="1"/>
    <col min="11995" max="11995" width="26.6640625" style="983" customWidth="1"/>
    <col min="11996" max="11997" width="16" style="983" customWidth="1"/>
    <col min="11998" max="11998" width="28.1640625" style="983" customWidth="1"/>
    <col min="11999" max="11999" width="27.83203125" style="983" customWidth="1"/>
    <col min="12000" max="12000" width="28.1640625" style="983" customWidth="1"/>
    <col min="12001" max="12001" width="27.83203125" style="983" customWidth="1"/>
    <col min="12002" max="12002" width="28.1640625" style="983" customWidth="1"/>
    <col min="12003" max="12003" width="27.83203125" style="983" customWidth="1"/>
    <col min="12004" max="12004" width="28.1640625" style="983" customWidth="1"/>
    <col min="12005" max="12005" width="27.83203125" style="983" customWidth="1"/>
    <col min="12006" max="12007" width="16" style="983" customWidth="1"/>
    <col min="12008" max="12008" width="28.1640625" style="983" customWidth="1"/>
    <col min="12009" max="12009" width="27.83203125" style="983" customWidth="1"/>
    <col min="12010" max="12010" width="28.1640625" style="983" customWidth="1"/>
    <col min="12011" max="12011" width="27.83203125" style="983" customWidth="1"/>
    <col min="12012" max="12012" width="27" style="983" customWidth="1"/>
    <col min="12013" max="12013" width="26.6640625" style="983" customWidth="1"/>
    <col min="12014" max="12014" width="28.1640625" style="983" customWidth="1"/>
    <col min="12015" max="12015" width="27.83203125" style="983" customWidth="1"/>
    <col min="12016" max="12017" width="16" style="983" customWidth="1"/>
    <col min="12018" max="12018" width="28.1640625" style="983" customWidth="1"/>
    <col min="12019" max="12019" width="27.83203125" style="983" customWidth="1"/>
    <col min="12020" max="12020" width="27" style="983" customWidth="1"/>
    <col min="12021" max="12021" width="26.6640625" style="983" customWidth="1"/>
    <col min="12022" max="12022" width="28.1640625" style="983" customWidth="1"/>
    <col min="12023" max="12023" width="27.83203125" style="983" customWidth="1"/>
    <col min="12024" max="12024" width="28.1640625" style="983" customWidth="1"/>
    <col min="12025" max="12025" width="27.83203125" style="983" customWidth="1"/>
    <col min="12026" max="12027" width="16" style="983" customWidth="1"/>
    <col min="12028" max="12028" width="28.1640625" style="983" customWidth="1"/>
    <col min="12029" max="12029" width="27.83203125" style="983" customWidth="1"/>
    <col min="12030" max="12030" width="28.1640625" style="983" customWidth="1"/>
    <col min="12031" max="12031" width="27.83203125" style="983" customWidth="1"/>
    <col min="12032" max="12032" width="28.1640625" style="983" customWidth="1"/>
    <col min="12033" max="12033" width="27.83203125" style="983" customWidth="1"/>
    <col min="12034" max="12034" width="27" style="983" customWidth="1"/>
    <col min="12035" max="12035" width="26.6640625" style="983" customWidth="1"/>
    <col min="12036" max="12037" width="16" style="983" customWidth="1"/>
    <col min="12038" max="12038" width="28.1640625" style="983" customWidth="1"/>
    <col min="12039" max="12039" width="27.83203125" style="983" customWidth="1"/>
    <col min="12040" max="12040" width="28.1640625" style="983" customWidth="1"/>
    <col min="12041" max="12041" width="27.83203125" style="983" customWidth="1"/>
    <col min="12042" max="12042" width="28.1640625" style="983" customWidth="1"/>
    <col min="12043" max="12043" width="27.83203125" style="983" customWidth="1"/>
    <col min="12044" max="12044" width="28.1640625" style="983" customWidth="1"/>
    <col min="12045" max="12045" width="27.83203125" style="983" customWidth="1"/>
    <col min="12046" max="12047" width="16" style="983" customWidth="1"/>
    <col min="12048" max="12048" width="28.1640625" style="983" customWidth="1"/>
    <col min="12049" max="12049" width="27.83203125" style="983" customWidth="1"/>
    <col min="12050" max="12050" width="28.1640625" style="983" customWidth="1"/>
    <col min="12051" max="12051" width="27.83203125" style="983" customWidth="1"/>
    <col min="12052" max="12052" width="27" style="983" customWidth="1"/>
    <col min="12053" max="12053" width="26.6640625" style="983" customWidth="1"/>
    <col min="12054" max="12054" width="28.1640625" style="983" customWidth="1"/>
    <col min="12055" max="12055" width="27.83203125" style="983" customWidth="1"/>
    <col min="12056" max="12057" width="16" style="983" customWidth="1"/>
    <col min="12058" max="12058" width="28.1640625" style="983" customWidth="1"/>
    <col min="12059" max="12059" width="27.83203125" style="983" customWidth="1"/>
    <col min="12060" max="12060" width="28.1640625" style="983" customWidth="1"/>
    <col min="12061" max="12061" width="27.83203125" style="983" customWidth="1"/>
    <col min="12062" max="12062" width="28.1640625" style="983" customWidth="1"/>
    <col min="12063" max="12063" width="27.83203125" style="983" customWidth="1"/>
    <col min="12064" max="12064" width="28.1640625" style="983" customWidth="1"/>
    <col min="12065" max="12065" width="27.83203125" style="983" customWidth="1"/>
    <col min="12066" max="12067" width="16" style="983" customWidth="1"/>
    <col min="12068" max="12068" width="28.1640625" style="983" customWidth="1"/>
    <col min="12069" max="12069" width="27.83203125" style="983" customWidth="1"/>
    <col min="12070" max="12070" width="28.1640625" style="983" customWidth="1"/>
    <col min="12071" max="12071" width="27.83203125" style="983" customWidth="1"/>
    <col min="12072" max="12072" width="28.1640625" style="983" customWidth="1"/>
    <col min="12073" max="12073" width="27.83203125" style="983" customWidth="1"/>
    <col min="12074" max="12074" width="27" style="983" customWidth="1"/>
    <col min="12075" max="12075" width="26.6640625" style="983" customWidth="1"/>
    <col min="12076" max="12077" width="16" style="983" customWidth="1"/>
    <col min="12078" max="12078" width="28.1640625" style="983" customWidth="1"/>
    <col min="12079" max="12079" width="27.83203125" style="983" customWidth="1"/>
    <col min="12080" max="12080" width="28.1640625" style="983" customWidth="1"/>
    <col min="12081" max="12081" width="27.83203125" style="983" customWidth="1"/>
    <col min="12082" max="12082" width="28.1640625" style="983" customWidth="1"/>
    <col min="12083" max="12083" width="27.83203125" style="983" customWidth="1"/>
    <col min="12084" max="12084" width="28.1640625" style="983" customWidth="1"/>
    <col min="12085" max="12085" width="27.83203125" style="983" customWidth="1"/>
    <col min="12086" max="12087" width="16" style="983" customWidth="1"/>
    <col min="12088" max="12088" width="28.1640625" style="983" customWidth="1"/>
    <col min="12089" max="12089" width="27.83203125" style="983" customWidth="1"/>
    <col min="12090" max="12090" width="28.1640625" style="983" customWidth="1"/>
    <col min="12091" max="12091" width="27.83203125" style="983" customWidth="1"/>
    <col min="12092" max="12092" width="28.1640625" style="983" customWidth="1"/>
    <col min="12093" max="12093" width="27.83203125" style="983" customWidth="1"/>
    <col min="12094" max="12094" width="28.1640625" style="983" customWidth="1"/>
    <col min="12095" max="12095" width="27.83203125" style="983" customWidth="1"/>
    <col min="12096" max="12097" width="16" style="983" customWidth="1"/>
    <col min="12098" max="12098" width="28.1640625" style="983" customWidth="1"/>
    <col min="12099" max="12099" width="27.83203125" style="983" customWidth="1"/>
    <col min="12100" max="12100" width="28.1640625" style="983" customWidth="1"/>
    <col min="12101" max="12101" width="27.83203125" style="983" customWidth="1"/>
    <col min="12102" max="12102" width="28.1640625" style="983" customWidth="1"/>
    <col min="12103" max="12103" width="27.83203125" style="983" customWidth="1"/>
    <col min="12104" max="12104" width="28.1640625" style="983" customWidth="1"/>
    <col min="12105" max="12105" width="27.83203125" style="983" customWidth="1"/>
    <col min="12106" max="12107" width="16" style="983" customWidth="1"/>
    <col min="12108" max="12108" width="28.1640625" style="983" customWidth="1"/>
    <col min="12109" max="12109" width="27.83203125" style="983" customWidth="1"/>
    <col min="12110" max="12110" width="28.1640625" style="983" customWidth="1"/>
    <col min="12111" max="12111" width="27.83203125" style="983" customWidth="1"/>
    <col min="12112" max="12112" width="28.1640625" style="983" customWidth="1"/>
    <col min="12113" max="12113" width="27.83203125" style="983" customWidth="1"/>
    <col min="12114" max="12114" width="28.1640625" style="983" customWidth="1"/>
    <col min="12115" max="12115" width="27.83203125" style="983" customWidth="1"/>
    <col min="12116" max="12117" width="16" style="983" customWidth="1"/>
    <col min="12118" max="12118" width="28.1640625" style="983" customWidth="1"/>
    <col min="12119" max="12119" width="27.83203125" style="983" customWidth="1"/>
    <col min="12120" max="12120" width="28.1640625" style="983" customWidth="1"/>
    <col min="12121" max="12121" width="27.83203125" style="983" customWidth="1"/>
    <col min="12122" max="12122" width="28.1640625" style="983" customWidth="1"/>
    <col min="12123" max="12123" width="27.83203125" style="983" customWidth="1"/>
    <col min="12124" max="12124" width="28.1640625" style="983" customWidth="1"/>
    <col min="12125" max="12125" width="27.83203125" style="983" customWidth="1"/>
    <col min="12126" max="12127" width="16" style="983" customWidth="1"/>
    <col min="12128" max="12128" width="28.1640625" style="983" customWidth="1"/>
    <col min="12129" max="12129" width="27.83203125" style="983" customWidth="1"/>
    <col min="12130" max="12130" width="28.1640625" style="983" customWidth="1"/>
    <col min="12131" max="12131" width="27.83203125" style="983" customWidth="1"/>
    <col min="12132" max="12132" width="28.1640625" style="983" customWidth="1"/>
    <col min="12133" max="12133" width="27.83203125" style="983" customWidth="1"/>
    <col min="12134" max="12134" width="28.1640625" style="983" customWidth="1"/>
    <col min="12135" max="12135" width="27.83203125" style="983" customWidth="1"/>
    <col min="12136" max="12137" width="16" style="983" customWidth="1"/>
    <col min="12138" max="12138" width="28.1640625" style="983" customWidth="1"/>
    <col min="12139" max="12139" width="27.83203125" style="983" customWidth="1"/>
    <col min="12140" max="12140" width="28.1640625" style="983" customWidth="1"/>
    <col min="12141" max="12141" width="27.83203125" style="983" customWidth="1"/>
    <col min="12142" max="12142" width="28.1640625" style="983" customWidth="1"/>
    <col min="12143" max="12143" width="27.83203125" style="983" customWidth="1"/>
    <col min="12144" max="12144" width="28.1640625" style="983" customWidth="1"/>
    <col min="12145" max="12145" width="27.83203125" style="983" customWidth="1"/>
    <col min="12146" max="12147" width="16" style="983" customWidth="1"/>
    <col min="12148" max="12148" width="28.1640625" style="983" customWidth="1"/>
    <col min="12149" max="12149" width="27.83203125" style="983" customWidth="1"/>
    <col min="12150" max="12150" width="28.1640625" style="983" customWidth="1"/>
    <col min="12151" max="12151" width="27.83203125" style="983" customWidth="1"/>
    <col min="12152" max="12152" width="28.1640625" style="983" customWidth="1"/>
    <col min="12153" max="12153" width="27.83203125" style="983" customWidth="1"/>
    <col min="12154" max="12154" width="28.1640625" style="983" customWidth="1"/>
    <col min="12155" max="12155" width="27.83203125" style="983" customWidth="1"/>
    <col min="12156" max="12157" width="16" style="983" customWidth="1"/>
    <col min="12158" max="12158" width="28.1640625" style="983" customWidth="1"/>
    <col min="12159" max="12159" width="27.83203125" style="983" customWidth="1"/>
    <col min="12160" max="12160" width="28.1640625" style="983" customWidth="1"/>
    <col min="12161" max="12161" width="27.83203125" style="983" customWidth="1"/>
    <col min="12162" max="12162" width="28.1640625" style="983" customWidth="1"/>
    <col min="12163" max="12163" width="27.83203125" style="983" customWidth="1"/>
    <col min="12164" max="12164" width="28.1640625" style="983" customWidth="1"/>
    <col min="12165" max="12165" width="27.83203125" style="983" customWidth="1"/>
    <col min="12166" max="12167" width="16" style="983" customWidth="1"/>
    <col min="12168" max="12168" width="28.1640625" style="983" customWidth="1"/>
    <col min="12169" max="12169" width="27.83203125" style="983" customWidth="1"/>
    <col min="12170" max="12170" width="28.1640625" style="983" customWidth="1"/>
    <col min="12171" max="12171" width="27.83203125" style="983" customWidth="1"/>
    <col min="12172" max="12172" width="28.1640625" style="983" customWidth="1"/>
    <col min="12173" max="12173" width="27.83203125" style="983" customWidth="1"/>
    <col min="12174" max="12174" width="28.1640625" style="983" customWidth="1"/>
    <col min="12175" max="12175" width="27.83203125" style="983" customWidth="1"/>
    <col min="12176" max="12177" width="16" style="983" customWidth="1"/>
    <col min="12178" max="12178" width="28.1640625" style="983" customWidth="1"/>
    <col min="12179" max="12179" width="27.83203125" style="983" customWidth="1"/>
    <col min="12180" max="12180" width="28.1640625" style="983" customWidth="1"/>
    <col min="12181" max="12181" width="27.83203125" style="983" customWidth="1"/>
    <col min="12182" max="12182" width="28.1640625" style="983" customWidth="1"/>
    <col min="12183" max="12183" width="27.83203125" style="983" customWidth="1"/>
    <col min="12184" max="12184" width="28.1640625" style="983" customWidth="1"/>
    <col min="12185" max="12185" width="27.83203125" style="983" customWidth="1"/>
    <col min="12186" max="12187" width="16" style="983" customWidth="1"/>
    <col min="12188" max="12188" width="28.1640625" style="983" customWidth="1"/>
    <col min="12189" max="12189" width="27.83203125" style="983" customWidth="1"/>
    <col min="12190" max="12190" width="28.1640625" style="983" customWidth="1"/>
    <col min="12191" max="12191" width="27.83203125" style="983" customWidth="1"/>
    <col min="12192" max="12192" width="28.1640625" style="983" customWidth="1"/>
    <col min="12193" max="12193" width="27.83203125" style="983" customWidth="1"/>
    <col min="12194" max="12194" width="28.1640625" style="983" customWidth="1"/>
    <col min="12195" max="12195" width="27.83203125" style="983" customWidth="1"/>
    <col min="12196" max="12197" width="16" style="983" customWidth="1"/>
    <col min="12198" max="12198" width="28.1640625" style="983" customWidth="1"/>
    <col min="12199" max="12199" width="27.83203125" style="983" customWidth="1"/>
    <col min="12200" max="12200" width="28.1640625" style="983" customWidth="1"/>
    <col min="12201" max="12201" width="27.83203125" style="983" customWidth="1"/>
    <col min="12202" max="12202" width="28.1640625" style="983" customWidth="1"/>
    <col min="12203" max="12203" width="27.83203125" style="983" customWidth="1"/>
    <col min="12204" max="12204" width="28.1640625" style="983" customWidth="1"/>
    <col min="12205" max="12205" width="27.83203125" style="983" customWidth="1"/>
    <col min="12206" max="12207" width="16" style="983" customWidth="1"/>
    <col min="12208" max="12208" width="28.1640625" style="983" customWidth="1"/>
    <col min="12209" max="12209" width="27.83203125" style="983" customWidth="1"/>
    <col min="12210" max="12210" width="28.1640625" style="983" customWidth="1"/>
    <col min="12211" max="12211" width="27.83203125" style="983" customWidth="1"/>
    <col min="12212" max="12212" width="28.1640625" style="983" customWidth="1"/>
    <col min="12213" max="12213" width="27.83203125" style="983" customWidth="1"/>
    <col min="12214" max="12214" width="28.1640625" style="983" customWidth="1"/>
    <col min="12215" max="12215" width="27.83203125" style="983" customWidth="1"/>
    <col min="12216" max="12217" width="16" style="983" customWidth="1"/>
    <col min="12218" max="12218" width="28.1640625" style="983" customWidth="1"/>
    <col min="12219" max="12219" width="27.83203125" style="983" customWidth="1"/>
    <col min="12220" max="12220" width="28.1640625" style="983" customWidth="1"/>
    <col min="12221" max="12221" width="27.83203125" style="983" customWidth="1"/>
    <col min="12222" max="12222" width="28.1640625" style="983" customWidth="1"/>
    <col min="12223" max="12223" width="27.83203125" style="983" customWidth="1"/>
    <col min="12224" max="12224" width="28.1640625" style="983" customWidth="1"/>
    <col min="12225" max="12225" width="27.83203125" style="983" customWidth="1"/>
    <col min="12226" max="12227" width="16" style="983" customWidth="1"/>
    <col min="12228" max="12228" width="27" style="983" customWidth="1"/>
    <col min="12229" max="12229" width="26.6640625" style="983" customWidth="1"/>
    <col min="12230" max="12230" width="27" style="983" customWidth="1"/>
    <col min="12231" max="12231" width="26.6640625" style="983" customWidth="1"/>
    <col min="12232" max="12232" width="27" style="983" customWidth="1"/>
    <col min="12233" max="12233" width="26.6640625" style="983" customWidth="1"/>
    <col min="12234" max="12234" width="27" style="983" customWidth="1"/>
    <col min="12235" max="12235" width="26.6640625" style="983" customWidth="1"/>
    <col min="12236" max="12237" width="16" style="983" customWidth="1"/>
    <col min="12238" max="12238" width="28.1640625" style="983" customWidth="1"/>
    <col min="12239" max="12239" width="27.83203125" style="983" customWidth="1"/>
    <col min="12240" max="12240" width="28.1640625" style="983" customWidth="1"/>
    <col min="12241" max="12241" width="27.83203125" style="983" customWidth="1"/>
    <col min="12242" max="12242" width="28.1640625" style="983" customWidth="1"/>
    <col min="12243" max="12243" width="27.83203125" style="983" customWidth="1"/>
    <col min="12244" max="12244" width="28.1640625" style="983" customWidth="1"/>
    <col min="12245" max="12245" width="27.83203125" style="983" customWidth="1"/>
    <col min="12246" max="12247" width="16" style="983" customWidth="1"/>
    <col min="12248" max="12248" width="28.1640625" style="983" customWidth="1"/>
    <col min="12249" max="12249" width="27.83203125" style="983" customWidth="1"/>
    <col min="12250" max="12250" width="28.1640625" style="983" customWidth="1"/>
    <col min="12251" max="12251" width="27.83203125" style="983" customWidth="1"/>
    <col min="12252" max="12252" width="28.1640625" style="983" customWidth="1"/>
    <col min="12253" max="12253" width="27.83203125" style="983" customWidth="1"/>
    <col min="12254" max="12254" width="28.1640625" style="983" customWidth="1"/>
    <col min="12255" max="12255" width="27.83203125" style="983" customWidth="1"/>
    <col min="12256" max="12257" width="16" style="983" customWidth="1"/>
    <col min="12258" max="12258" width="28.1640625" style="983" customWidth="1"/>
    <col min="12259" max="12259" width="27.83203125" style="983" customWidth="1"/>
    <col min="12260" max="12260" width="28.1640625" style="983" customWidth="1"/>
    <col min="12261" max="12261" width="27.83203125" style="983" customWidth="1"/>
    <col min="12262" max="12262" width="28.1640625" style="983" customWidth="1"/>
    <col min="12263" max="12263" width="27.83203125" style="983" customWidth="1"/>
    <col min="12264" max="12264" width="28.1640625" style="983" customWidth="1"/>
    <col min="12265" max="12265" width="27.83203125" style="983" customWidth="1"/>
    <col min="12266" max="12267" width="16" style="983" customWidth="1"/>
    <col min="12268" max="12268" width="28.1640625" style="983" customWidth="1"/>
    <col min="12269" max="12269" width="27.83203125" style="983" customWidth="1"/>
    <col min="12270" max="12270" width="28.1640625" style="983" customWidth="1"/>
    <col min="12271" max="12271" width="27.83203125" style="983" customWidth="1"/>
    <col min="12272" max="12272" width="28.1640625" style="983" customWidth="1"/>
    <col min="12273" max="12273" width="27.83203125" style="983" customWidth="1"/>
    <col min="12274" max="12274" width="28.1640625" style="983" customWidth="1"/>
    <col min="12275" max="12275" width="27.83203125" style="983" customWidth="1"/>
    <col min="12276" max="12277" width="16" style="983" customWidth="1"/>
    <col min="12278" max="12278" width="28.1640625" style="983" customWidth="1"/>
    <col min="12279" max="12279" width="27.83203125" style="983" customWidth="1"/>
    <col min="12280" max="12280" width="28.1640625" style="983" customWidth="1"/>
    <col min="12281" max="12281" width="27.83203125" style="983" customWidth="1"/>
    <col min="12282" max="12282" width="28.1640625" style="983" customWidth="1"/>
    <col min="12283" max="12283" width="27.83203125" style="983" customWidth="1"/>
    <col min="12284" max="12284" width="28.1640625" style="983" customWidth="1"/>
    <col min="12285" max="12285" width="27.83203125" style="983" customWidth="1"/>
    <col min="12286" max="12287" width="16" style="983" customWidth="1"/>
    <col min="12288" max="12288" width="28.1640625" style="983" customWidth="1"/>
    <col min="12289" max="12289" width="27.83203125" style="983" customWidth="1"/>
    <col min="12290" max="12290" width="28.1640625" style="983" customWidth="1"/>
    <col min="12291" max="12291" width="27.83203125" style="983" customWidth="1"/>
    <col min="12292" max="12292" width="28.1640625" style="983" customWidth="1"/>
    <col min="12293" max="12293" width="27.83203125" style="983" customWidth="1"/>
    <col min="12294" max="12294" width="28.1640625" style="983" customWidth="1"/>
    <col min="12295" max="12295" width="27.83203125" style="983" customWidth="1"/>
    <col min="12296" max="12297" width="16" style="983" customWidth="1"/>
    <col min="12298" max="12298" width="28.1640625" style="983" customWidth="1"/>
    <col min="12299" max="12299" width="27.83203125" style="983" customWidth="1"/>
    <col min="12300" max="12300" width="28.1640625" style="983" customWidth="1"/>
    <col min="12301" max="12301" width="27.83203125" style="983" customWidth="1"/>
    <col min="12302" max="12302" width="28.1640625" style="983" customWidth="1"/>
    <col min="12303" max="12303" width="27.83203125" style="983" customWidth="1"/>
    <col min="12304" max="12304" width="28.1640625" style="983" customWidth="1"/>
    <col min="12305" max="12305" width="27.83203125" style="983" customWidth="1"/>
    <col min="12306" max="12307" width="16" style="983" customWidth="1"/>
    <col min="12308" max="12308" width="28.1640625" style="983" customWidth="1"/>
    <col min="12309" max="12309" width="27.83203125" style="983" customWidth="1"/>
    <col min="12310" max="12310" width="28.1640625" style="983" customWidth="1"/>
    <col min="12311" max="12311" width="27.83203125" style="983" customWidth="1"/>
    <col min="12312" max="12312" width="28.1640625" style="983" customWidth="1"/>
    <col min="12313" max="12313" width="27.83203125" style="983" customWidth="1"/>
    <col min="12314" max="12314" width="28.1640625" style="983" customWidth="1"/>
    <col min="12315" max="12315" width="27.83203125" style="983" customWidth="1"/>
    <col min="12316" max="12317" width="16" style="983" customWidth="1"/>
    <col min="12318" max="12318" width="28.1640625" style="983" customWidth="1"/>
    <col min="12319" max="12319" width="27.83203125" style="983" customWidth="1"/>
    <col min="12320" max="12320" width="28.1640625" style="983" customWidth="1"/>
    <col min="12321" max="12321" width="27.83203125" style="983" customWidth="1"/>
    <col min="12322" max="12322" width="28.1640625" style="983" customWidth="1"/>
    <col min="12323" max="12323" width="27.83203125" style="983" customWidth="1"/>
    <col min="12324" max="12324" width="28.1640625" style="983" customWidth="1"/>
    <col min="12325" max="12325" width="27.83203125" style="983" customWidth="1"/>
    <col min="12326" max="12327" width="16" style="983" customWidth="1"/>
    <col min="12328" max="12328" width="28.1640625" style="983" customWidth="1"/>
    <col min="12329" max="12329" width="27.83203125" style="983" customWidth="1"/>
    <col min="12330" max="12330" width="27" style="983" customWidth="1"/>
    <col min="12331" max="12331" width="26.6640625" style="983" customWidth="1"/>
    <col min="12332" max="12332" width="28.1640625" style="983" customWidth="1"/>
    <col min="12333" max="12333" width="27.83203125" style="983" customWidth="1"/>
    <col min="12334" max="12334" width="28.1640625" style="983" customWidth="1"/>
    <col min="12335" max="12335" width="27.83203125" style="983" customWidth="1"/>
    <col min="12336" max="12337" width="16" style="983" customWidth="1"/>
    <col min="12338" max="12338" width="28.1640625" style="983" customWidth="1"/>
    <col min="12339" max="12339" width="27.83203125" style="983" customWidth="1"/>
    <col min="12340" max="12340" width="28.1640625" style="983" customWidth="1"/>
    <col min="12341" max="12341" width="27.83203125" style="983" customWidth="1"/>
    <col min="12342" max="12342" width="28.1640625" style="983" customWidth="1"/>
    <col min="12343" max="12343" width="27.83203125" style="983" customWidth="1"/>
    <col min="12344" max="12344" width="28.1640625" style="983" customWidth="1"/>
    <col min="12345" max="12345" width="27.83203125" style="983" customWidth="1"/>
    <col min="12346" max="12347" width="16" style="983" customWidth="1"/>
    <col min="12348" max="12348" width="28.1640625" style="983" customWidth="1"/>
    <col min="12349" max="12349" width="27.83203125" style="983" customWidth="1"/>
    <col min="12350" max="12350" width="28.1640625" style="983" customWidth="1"/>
    <col min="12351" max="12351" width="27.83203125" style="983" customWidth="1"/>
    <col min="12352" max="12352" width="27" style="983" customWidth="1"/>
    <col min="12353" max="12353" width="26.6640625" style="983" customWidth="1"/>
    <col min="12354" max="12354" width="28.1640625" style="983" customWidth="1"/>
    <col min="12355" max="12355" width="27.83203125" style="983" customWidth="1"/>
    <col min="12356" max="12357" width="16" style="983" customWidth="1"/>
    <col min="12358" max="12358" width="28.1640625" style="983" customWidth="1"/>
    <col min="12359" max="12359" width="27.83203125" style="983" customWidth="1"/>
    <col min="12360" max="12360" width="28.1640625" style="983" customWidth="1"/>
    <col min="12361" max="12361" width="27.83203125" style="983" customWidth="1"/>
    <col min="12362" max="12362" width="28.1640625" style="983" customWidth="1"/>
    <col min="12363" max="12363" width="27.83203125" style="983" customWidth="1"/>
    <col min="12364" max="12364" width="28.1640625" style="983" customWidth="1"/>
    <col min="12365" max="12365" width="27.83203125" style="983" customWidth="1"/>
    <col min="12366" max="12367" width="16" style="983" customWidth="1"/>
    <col min="12368" max="12368" width="28.1640625" style="983" customWidth="1"/>
    <col min="12369" max="12369" width="27.83203125" style="983" customWidth="1"/>
    <col min="12370" max="12370" width="28.1640625" style="983" customWidth="1"/>
    <col min="12371" max="12371" width="27.83203125" style="983" customWidth="1"/>
    <col min="12372" max="12372" width="28.1640625" style="983" customWidth="1"/>
    <col min="12373" max="12373" width="27.83203125" style="983" customWidth="1"/>
    <col min="12374" max="12374" width="28.1640625" style="983" customWidth="1"/>
    <col min="12375" max="12375" width="27.83203125" style="983" customWidth="1"/>
    <col min="12376" max="12377" width="16" style="983" customWidth="1"/>
    <col min="12378" max="12378" width="28.1640625" style="983" customWidth="1"/>
    <col min="12379" max="12379" width="27.83203125" style="983" customWidth="1"/>
    <col min="12380" max="12380" width="28.1640625" style="983" customWidth="1"/>
    <col min="12381" max="12381" width="27.83203125" style="983" customWidth="1"/>
    <col min="12382" max="12382" width="28.1640625" style="983" customWidth="1"/>
    <col min="12383" max="12383" width="27.83203125" style="983" customWidth="1"/>
    <col min="12384" max="12384" width="28.1640625" style="983" customWidth="1"/>
    <col min="12385" max="12385" width="27.83203125" style="983" customWidth="1"/>
    <col min="12386" max="12387" width="16" style="983" customWidth="1"/>
    <col min="12388" max="12388" width="28.1640625" style="983" customWidth="1"/>
    <col min="12389" max="12389" width="27.83203125" style="983" customWidth="1"/>
    <col min="12390" max="12390" width="28.1640625" style="983" customWidth="1"/>
    <col min="12391" max="12391" width="27.83203125" style="983" customWidth="1"/>
    <col min="12392" max="12392" width="28.1640625" style="983" customWidth="1"/>
    <col min="12393" max="12393" width="27.83203125" style="983" customWidth="1"/>
    <col min="12394" max="12394" width="28.1640625" style="983" customWidth="1"/>
    <col min="12395" max="12395" width="27.83203125" style="983" customWidth="1"/>
    <col min="12396" max="12397" width="16" style="983" customWidth="1"/>
    <col min="12398" max="12398" width="27" style="983" customWidth="1"/>
    <col min="12399" max="12399" width="26.6640625" style="983" customWidth="1"/>
    <col min="12400" max="12400" width="27" style="983" customWidth="1"/>
    <col min="12401" max="12401" width="26.6640625" style="983" customWidth="1"/>
    <col min="12402" max="12402" width="27" style="983" customWidth="1"/>
    <col min="12403" max="12403" width="26.6640625" style="983" customWidth="1"/>
    <col min="12404" max="12404" width="27" style="983" customWidth="1"/>
    <col min="12405" max="12405" width="26.6640625" style="983" customWidth="1"/>
    <col min="12406" max="12407" width="16" style="983" customWidth="1"/>
    <col min="12408" max="12408" width="28.1640625" style="983" customWidth="1"/>
    <col min="12409" max="12409" width="27.83203125" style="983" customWidth="1"/>
    <col min="12410" max="12410" width="28.1640625" style="983" customWidth="1"/>
    <col min="12411" max="12411" width="27.83203125" style="983" customWidth="1"/>
    <col min="12412" max="12412" width="28.1640625" style="983" customWidth="1"/>
    <col min="12413" max="12413" width="27.83203125" style="983" customWidth="1"/>
    <col min="12414" max="12414" width="28.1640625" style="983" customWidth="1"/>
    <col min="12415" max="12415" width="27.83203125" style="983" customWidth="1"/>
    <col min="12416" max="12417" width="16" style="983" customWidth="1"/>
    <col min="12418" max="12418" width="28.1640625" style="983" customWidth="1"/>
    <col min="12419" max="12419" width="27.83203125" style="983" customWidth="1"/>
    <col min="12420" max="12420" width="27" style="983" customWidth="1"/>
    <col min="12421" max="12421" width="26.6640625" style="983" customWidth="1"/>
    <col min="12422" max="12422" width="28.1640625" style="983" customWidth="1"/>
    <col min="12423" max="12423" width="27.83203125" style="983" customWidth="1"/>
    <col min="12424" max="12424" width="28.1640625" style="983" customWidth="1"/>
    <col min="12425" max="12425" width="27.83203125" style="983" customWidth="1"/>
    <col min="12426" max="12427" width="16" style="983" customWidth="1"/>
    <col min="12428" max="12428" width="28.1640625" style="983" customWidth="1"/>
    <col min="12429" max="12429" width="27.83203125" style="983" customWidth="1"/>
    <col min="12430" max="12430" width="28.1640625" style="983" customWidth="1"/>
    <col min="12431" max="12431" width="27.83203125" style="983" customWidth="1"/>
    <col min="12432" max="12432" width="27" style="983" customWidth="1"/>
    <col min="12433" max="12433" width="26.6640625" style="983" customWidth="1"/>
    <col min="12434" max="12434" width="28.1640625" style="983" customWidth="1"/>
    <col min="12435" max="12435" width="27.83203125" style="983" customWidth="1"/>
    <col min="12436" max="12437" width="16" style="983" customWidth="1"/>
    <col min="12438" max="12438" width="25.1640625" style="983" customWidth="1"/>
    <col min="12439" max="12439" width="24.83203125" style="983" customWidth="1"/>
    <col min="12440" max="12440" width="25.1640625" style="983" customWidth="1"/>
    <col min="12441" max="12441" width="24.83203125" style="983" customWidth="1"/>
    <col min="12442" max="12442" width="25.1640625" style="983" customWidth="1"/>
    <col min="12443" max="12443" width="24.83203125" style="983" customWidth="1"/>
    <col min="12444" max="12444" width="25.1640625" style="983" customWidth="1"/>
    <col min="12445" max="12445" width="24.83203125" style="983" customWidth="1"/>
    <col min="12446" max="12447" width="16" style="983" customWidth="1"/>
    <col min="12448" max="12448" width="28.1640625" style="983" customWidth="1"/>
    <col min="12449" max="12449" width="27.83203125" style="983" customWidth="1"/>
    <col min="12450" max="12450" width="28.1640625" style="983" customWidth="1"/>
    <col min="12451" max="12451" width="27.83203125" style="983" customWidth="1"/>
    <col min="12452" max="12452" width="28.1640625" style="983" customWidth="1"/>
    <col min="12453" max="12453" width="27.83203125" style="983" customWidth="1"/>
    <col min="12454" max="12454" width="28.1640625" style="983" customWidth="1"/>
    <col min="12455" max="12455" width="27.83203125" style="983" customWidth="1"/>
    <col min="12456" max="12457" width="16" style="983" customWidth="1"/>
    <col min="12458" max="12458" width="28.1640625" style="983" customWidth="1"/>
    <col min="12459" max="12459" width="27.83203125" style="983" customWidth="1"/>
    <col min="12460" max="12460" width="28.1640625" style="983" customWidth="1"/>
    <col min="12461" max="12461" width="27.83203125" style="983" customWidth="1"/>
    <col min="12462" max="12462" width="28.1640625" style="983" customWidth="1"/>
    <col min="12463" max="12463" width="27.83203125" style="983" customWidth="1"/>
    <col min="12464" max="12464" width="28.1640625" style="983" customWidth="1"/>
    <col min="12465" max="12465" width="27.83203125" style="983" customWidth="1"/>
    <col min="12466" max="12467" width="16" style="983" customWidth="1"/>
    <col min="12468" max="12468" width="25.1640625" style="983" customWidth="1"/>
    <col min="12469" max="12469" width="24.83203125" style="983" customWidth="1"/>
    <col min="12470" max="12470" width="25.1640625" style="983" customWidth="1"/>
    <col min="12471" max="12471" width="24.83203125" style="983" customWidth="1"/>
    <col min="12472" max="12472" width="25.1640625" style="983" customWidth="1"/>
    <col min="12473" max="12473" width="24.83203125" style="983" customWidth="1"/>
    <col min="12474" max="12474" width="25.1640625" style="983" customWidth="1"/>
    <col min="12475" max="12475" width="24.83203125" style="983" customWidth="1"/>
    <col min="12476" max="12477" width="16" style="983" customWidth="1"/>
    <col min="12478" max="12478" width="28.1640625" style="983" customWidth="1"/>
    <col min="12479" max="12479" width="27.83203125" style="983" customWidth="1"/>
    <col min="12480" max="12480" width="28.1640625" style="983" customWidth="1"/>
    <col min="12481" max="12481" width="27.83203125" style="983" customWidth="1"/>
    <col min="12482" max="12482" width="28.1640625" style="983" customWidth="1"/>
    <col min="12483" max="12483" width="27.83203125" style="983" customWidth="1"/>
    <col min="12484" max="12484" width="28.1640625" style="983" customWidth="1"/>
    <col min="12485" max="12485" width="27.83203125" style="983" customWidth="1"/>
    <col min="12486" max="12487" width="16" style="983" customWidth="1"/>
    <col min="12488" max="12488" width="28.1640625" style="983" customWidth="1"/>
    <col min="12489" max="12489" width="27.83203125" style="983" customWidth="1"/>
    <col min="12490" max="12490" width="28.1640625" style="983" customWidth="1"/>
    <col min="12491" max="12491" width="27.83203125" style="983" customWidth="1"/>
    <col min="12492" max="12492" width="28.1640625" style="983" customWidth="1"/>
    <col min="12493" max="12493" width="27.83203125" style="983" customWidth="1"/>
    <col min="12494" max="12494" width="28.1640625" style="983" customWidth="1"/>
    <col min="12495" max="12495" width="27.83203125" style="983" customWidth="1"/>
    <col min="12496" max="12497" width="16" style="983" customWidth="1"/>
    <col min="12498" max="12498" width="27" style="983" customWidth="1"/>
    <col min="12499" max="12499" width="26.6640625" style="983" customWidth="1"/>
    <col min="12500" max="12500" width="27" style="983" customWidth="1"/>
    <col min="12501" max="12501" width="26.6640625" style="983" customWidth="1"/>
    <col min="12502" max="12502" width="27" style="983" customWidth="1"/>
    <col min="12503" max="12503" width="26.6640625" style="983" customWidth="1"/>
    <col min="12504" max="12504" width="27" style="983" customWidth="1"/>
    <col min="12505" max="12505" width="26.6640625" style="983" customWidth="1"/>
    <col min="12506" max="12507" width="16" style="983" customWidth="1"/>
    <col min="12508" max="12508" width="28.1640625" style="983" customWidth="1"/>
    <col min="12509" max="12509" width="27.83203125" style="983" customWidth="1"/>
    <col min="12510" max="12510" width="28.1640625" style="983" customWidth="1"/>
    <col min="12511" max="12511" width="27.83203125" style="983" customWidth="1"/>
    <col min="12512" max="12512" width="28.1640625" style="983" customWidth="1"/>
    <col min="12513" max="12513" width="27.83203125" style="983" customWidth="1"/>
    <col min="12514" max="12514" width="28.1640625" style="983" customWidth="1"/>
    <col min="12515" max="12515" width="27.83203125" style="983" customWidth="1"/>
    <col min="12516" max="12517" width="16" style="983" customWidth="1"/>
    <col min="12518" max="12518" width="28.1640625" style="983" customWidth="1"/>
    <col min="12519" max="12519" width="27.83203125" style="983" customWidth="1"/>
    <col min="12520" max="12520" width="28.1640625" style="983" customWidth="1"/>
    <col min="12521" max="12521" width="27.83203125" style="983" customWidth="1"/>
    <col min="12522" max="12522" width="28.1640625" style="983" customWidth="1"/>
    <col min="12523" max="12523" width="27.83203125" style="983" customWidth="1"/>
    <col min="12524" max="12524" width="28.1640625" style="983" customWidth="1"/>
    <col min="12525" max="12525" width="27.83203125" style="983" customWidth="1"/>
    <col min="12526" max="12527" width="16" style="983" customWidth="1"/>
    <col min="12528" max="12528" width="28.1640625" style="983" customWidth="1"/>
    <col min="12529" max="12529" width="27.83203125" style="983" customWidth="1"/>
    <col min="12530" max="12530" width="28.1640625" style="983" customWidth="1"/>
    <col min="12531" max="12531" width="27.83203125" style="983" customWidth="1"/>
    <col min="12532" max="12532" width="28.1640625" style="983" customWidth="1"/>
    <col min="12533" max="12533" width="27.83203125" style="983" customWidth="1"/>
    <col min="12534" max="12534" width="28.1640625" style="983" customWidth="1"/>
    <col min="12535" max="12535" width="27.83203125" style="983" customWidth="1"/>
    <col min="12536" max="12537" width="16" style="983" customWidth="1"/>
    <col min="12538" max="12538" width="28.1640625" style="983" customWidth="1"/>
    <col min="12539" max="12539" width="27.83203125" style="983" customWidth="1"/>
    <col min="12540" max="12540" width="28.1640625" style="983" customWidth="1"/>
    <col min="12541" max="12541" width="27.83203125" style="983" customWidth="1"/>
    <col min="12542" max="12542" width="28.1640625" style="983" customWidth="1"/>
    <col min="12543" max="12543" width="27.83203125" style="983" customWidth="1"/>
    <col min="12544" max="12544" width="28.1640625" style="983" customWidth="1"/>
    <col min="12545" max="12545" width="27.83203125" style="983" customWidth="1"/>
    <col min="12546" max="12547" width="16" style="983" customWidth="1"/>
    <col min="12548" max="12548" width="28.1640625" style="983" customWidth="1"/>
    <col min="12549" max="12549" width="27.83203125" style="983" customWidth="1"/>
    <col min="12550" max="12550" width="28.1640625" style="983" customWidth="1"/>
    <col min="12551" max="12551" width="27.83203125" style="983" customWidth="1"/>
    <col min="12552" max="12552" width="28.1640625" style="983" customWidth="1"/>
    <col min="12553" max="12553" width="27.83203125" style="983" customWidth="1"/>
    <col min="12554" max="12554" width="28.1640625" style="983" customWidth="1"/>
    <col min="12555" max="12555" width="27.83203125" style="983" customWidth="1"/>
    <col min="12556" max="12557" width="16.1640625" style="983" customWidth="1"/>
    <col min="12558" max="12558" width="29.33203125" style="983" customWidth="1"/>
    <col min="12559" max="12559" width="29" style="983" customWidth="1"/>
    <col min="12560" max="12560" width="29.33203125" style="983" customWidth="1"/>
    <col min="12561" max="12561" width="29" style="983" customWidth="1"/>
    <col min="12562" max="12562" width="29.33203125" style="983" customWidth="1"/>
    <col min="12563" max="12563" width="29" style="983" customWidth="1"/>
    <col min="12564" max="12564" width="29.33203125" style="983" customWidth="1"/>
    <col min="12565" max="12565" width="29" style="983" customWidth="1"/>
    <col min="12566" max="12567" width="16.1640625" style="983" customWidth="1"/>
    <col min="12568" max="12568" width="29.33203125" style="983" customWidth="1"/>
    <col min="12569" max="12569" width="29" style="983" customWidth="1"/>
    <col min="12570" max="12570" width="29.33203125" style="983" customWidth="1"/>
    <col min="12571" max="12571" width="29" style="983" customWidth="1"/>
    <col min="12572" max="12572" width="29.33203125" style="983" customWidth="1"/>
    <col min="12573" max="12573" width="29" style="983" customWidth="1"/>
    <col min="12574" max="12574" width="29.33203125" style="983" customWidth="1"/>
    <col min="12575" max="12575" width="29" style="983" customWidth="1"/>
    <col min="12576" max="12577" width="16" style="983" customWidth="1"/>
    <col min="12578" max="12578" width="28.1640625" style="983" customWidth="1"/>
    <col min="12579" max="12579" width="27.83203125" style="983" customWidth="1"/>
    <col min="12580" max="12580" width="28.1640625" style="983" customWidth="1"/>
    <col min="12581" max="12581" width="27.83203125" style="983" customWidth="1"/>
    <col min="12582" max="12582" width="28.1640625" style="983" customWidth="1"/>
    <col min="12583" max="12583" width="27.83203125" style="983" customWidth="1"/>
    <col min="12584" max="12584" width="28.1640625" style="983" customWidth="1"/>
    <col min="12585" max="12585" width="27.83203125" style="983" customWidth="1"/>
    <col min="12586" max="12587" width="16.1640625" style="983" customWidth="1"/>
    <col min="12588" max="12588" width="29.33203125" style="983" customWidth="1"/>
    <col min="12589" max="12589" width="29" style="983" customWidth="1"/>
    <col min="12590" max="12590" width="29.33203125" style="983" customWidth="1"/>
    <col min="12591" max="12591" width="29" style="983" customWidth="1"/>
    <col min="12592" max="12592" width="29.33203125" style="983" customWidth="1"/>
    <col min="12593" max="12593" width="29" style="983" customWidth="1"/>
    <col min="12594" max="12594" width="29.33203125" style="983" customWidth="1"/>
    <col min="12595" max="12595" width="29" style="983" customWidth="1"/>
    <col min="12596" max="12597" width="16" style="983" customWidth="1"/>
    <col min="12598" max="12598" width="28.1640625" style="983" customWidth="1"/>
    <col min="12599" max="12599" width="27.83203125" style="983" customWidth="1"/>
    <col min="12600" max="12600" width="28.1640625" style="983" customWidth="1"/>
    <col min="12601" max="12601" width="27.83203125" style="983" customWidth="1"/>
    <col min="12602" max="12602" width="28.1640625" style="983" customWidth="1"/>
    <col min="12603" max="12603" width="27.83203125" style="983" customWidth="1"/>
    <col min="12604" max="12604" width="28.1640625" style="983" customWidth="1"/>
    <col min="12605" max="12605" width="27.83203125" style="983" customWidth="1"/>
    <col min="12606" max="12607" width="16.1640625" style="983" customWidth="1"/>
    <col min="12608" max="12608" width="29.33203125" style="983" customWidth="1"/>
    <col min="12609" max="12609" width="29" style="983" customWidth="1"/>
    <col min="12610" max="12610" width="29.33203125" style="983" customWidth="1"/>
    <col min="12611" max="12611" width="29" style="983" customWidth="1"/>
    <col min="12612" max="12612" width="29.33203125" style="983" customWidth="1"/>
    <col min="12613" max="12613" width="29" style="983" customWidth="1"/>
    <col min="12614" max="12614" width="29.33203125" style="983" customWidth="1"/>
    <col min="12615" max="12615" width="29" style="983" customWidth="1"/>
    <col min="12616" max="12617" width="16.1640625" style="983" customWidth="1"/>
    <col min="12618" max="12618" width="29.33203125" style="983" customWidth="1"/>
    <col min="12619" max="12619" width="29" style="983" customWidth="1"/>
    <col min="12620" max="12620" width="29.33203125" style="983" customWidth="1"/>
    <col min="12621" max="12621" width="29" style="983" customWidth="1"/>
    <col min="12622" max="12622" width="29.33203125" style="983" customWidth="1"/>
    <col min="12623" max="12623" width="29" style="983" customWidth="1"/>
    <col min="12624" max="12624" width="29.33203125" style="983" customWidth="1"/>
    <col min="12625" max="12625" width="29" style="983" customWidth="1"/>
    <col min="12626" max="12627" width="16.1640625" style="983" customWidth="1"/>
    <col min="12628" max="12628" width="29.33203125" style="983" customWidth="1"/>
    <col min="12629" max="12629" width="29" style="983" customWidth="1"/>
    <col min="12630" max="12630" width="29.33203125" style="983" customWidth="1"/>
    <col min="12631" max="12631" width="29" style="983" customWidth="1"/>
    <col min="12632" max="12632" width="29.33203125" style="983" customWidth="1"/>
    <col min="12633" max="12633" width="29" style="983" customWidth="1"/>
    <col min="12634" max="12634" width="29.33203125" style="983" customWidth="1"/>
    <col min="12635" max="12635" width="29" style="983" customWidth="1"/>
    <col min="12636" max="12637" width="16.1640625" style="983" customWidth="1"/>
    <col min="12638" max="12638" width="29.33203125" style="983" customWidth="1"/>
    <col min="12639" max="12639" width="29" style="983" customWidth="1"/>
    <col min="12640" max="12640" width="29.33203125" style="983" customWidth="1"/>
    <col min="12641" max="12641" width="29" style="983" customWidth="1"/>
    <col min="12642" max="12642" width="29.33203125" style="983" customWidth="1"/>
    <col min="12643" max="12643" width="29" style="983" customWidth="1"/>
    <col min="12644" max="12644" width="29.33203125" style="983" customWidth="1"/>
    <col min="12645" max="12645" width="29" style="983" customWidth="1"/>
    <col min="12646" max="12647" width="16.1640625" style="983" customWidth="1"/>
    <col min="12648" max="12648" width="29.33203125" style="983" customWidth="1"/>
    <col min="12649" max="12649" width="29" style="983" customWidth="1"/>
    <col min="12650" max="12650" width="29.33203125" style="983" customWidth="1"/>
    <col min="12651" max="12651" width="29" style="983" customWidth="1"/>
    <col min="12652" max="12652" width="29.33203125" style="983" customWidth="1"/>
    <col min="12653" max="12653" width="29" style="983" customWidth="1"/>
    <col min="12654" max="12654" width="29.33203125" style="983" customWidth="1"/>
    <col min="12655" max="12655" width="29" style="983" customWidth="1"/>
    <col min="12656" max="12657" width="16.1640625" style="983" customWidth="1"/>
    <col min="12658" max="12658" width="29.33203125" style="983" customWidth="1"/>
    <col min="12659" max="12659" width="29" style="983" customWidth="1"/>
    <col min="12660" max="12660" width="29.33203125" style="983" customWidth="1"/>
    <col min="12661" max="12661" width="29" style="983" customWidth="1"/>
    <col min="12662" max="12662" width="29.33203125" style="983" customWidth="1"/>
    <col min="12663" max="12663" width="29" style="983" customWidth="1"/>
    <col min="12664" max="12664" width="29.33203125" style="983" customWidth="1"/>
    <col min="12665" max="12665" width="29" style="983" customWidth="1"/>
    <col min="12666" max="12667" width="16.1640625" style="983" customWidth="1"/>
    <col min="12668" max="12668" width="29.33203125" style="983" customWidth="1"/>
    <col min="12669" max="12669" width="29" style="983" customWidth="1"/>
    <col min="12670" max="12670" width="29.33203125" style="983" customWidth="1"/>
    <col min="12671" max="12671" width="29" style="983" customWidth="1"/>
    <col min="12672" max="12672" width="29.33203125" style="983" customWidth="1"/>
    <col min="12673" max="12673" width="29" style="983" customWidth="1"/>
    <col min="12674" max="12674" width="29.33203125" style="983" customWidth="1"/>
    <col min="12675" max="12675" width="29" style="983" customWidth="1"/>
    <col min="12676" max="12677" width="16.1640625" style="983" customWidth="1"/>
    <col min="12678" max="12678" width="29.33203125" style="983" customWidth="1"/>
    <col min="12679" max="12679" width="29" style="983" customWidth="1"/>
    <col min="12680" max="12680" width="29.33203125" style="983" customWidth="1"/>
    <col min="12681" max="12681" width="29" style="983" customWidth="1"/>
    <col min="12682" max="12682" width="29.33203125" style="983" customWidth="1"/>
    <col min="12683" max="12683" width="29" style="983" customWidth="1"/>
    <col min="12684" max="12684" width="28.1640625" style="983" customWidth="1"/>
    <col min="12685" max="12685" width="27.83203125" style="983" customWidth="1"/>
    <col min="12686" max="12687" width="16.1640625" style="983" customWidth="1"/>
    <col min="12688" max="12688" width="29.33203125" style="983" customWidth="1"/>
    <col min="12689" max="12689" width="29" style="983" customWidth="1"/>
    <col min="12690" max="12690" width="29.33203125" style="983" customWidth="1"/>
    <col min="12691" max="12691" width="29" style="983" customWidth="1"/>
    <col min="12692" max="12692" width="29.33203125" style="983" customWidth="1"/>
    <col min="12693" max="12693" width="29" style="983" customWidth="1"/>
    <col min="12694" max="12694" width="29.33203125" style="983" customWidth="1"/>
    <col min="12695" max="12695" width="29" style="983" customWidth="1"/>
    <col min="12696" max="12697" width="16" style="983" customWidth="1"/>
    <col min="12698" max="12698" width="28.1640625" style="983" customWidth="1"/>
    <col min="12699" max="12699" width="27.83203125" style="983" customWidth="1"/>
    <col min="12700" max="12700" width="28.1640625" style="983" customWidth="1"/>
    <col min="12701" max="12701" width="27.83203125" style="983" customWidth="1"/>
    <col min="12702" max="12702" width="28.1640625" style="983" customWidth="1"/>
    <col min="12703" max="12703" width="27.83203125" style="983" customWidth="1"/>
    <col min="12704" max="12704" width="28.1640625" style="983" customWidth="1"/>
    <col min="12705" max="12705" width="27.83203125" style="983" customWidth="1"/>
    <col min="12706" max="12707" width="16.1640625" style="983" customWidth="1"/>
    <col min="12708" max="12708" width="29.33203125" style="983" customWidth="1"/>
    <col min="12709" max="12709" width="29" style="983" customWidth="1"/>
    <col min="12710" max="12710" width="29.33203125" style="983" customWidth="1"/>
    <col min="12711" max="12711" width="29" style="983" customWidth="1"/>
    <col min="12712" max="12712" width="29.33203125" style="983" customWidth="1"/>
    <col min="12713" max="12713" width="29" style="983" customWidth="1"/>
    <col min="12714" max="12714" width="29.33203125" style="983" customWidth="1"/>
    <col min="12715" max="12715" width="29" style="983" customWidth="1"/>
    <col min="12716" max="12717" width="16.1640625" style="983" customWidth="1"/>
    <col min="12718" max="12718" width="29.33203125" style="983" customWidth="1"/>
    <col min="12719" max="12719" width="29" style="983" customWidth="1"/>
    <col min="12720" max="12720" width="29.33203125" style="983" customWidth="1"/>
    <col min="12721" max="12721" width="29" style="983" customWidth="1"/>
    <col min="12722" max="12722" width="29.33203125" style="983" customWidth="1"/>
    <col min="12723" max="12723" width="29" style="983" customWidth="1"/>
    <col min="12724" max="12724" width="29.33203125" style="983" customWidth="1"/>
    <col min="12725" max="12725" width="29" style="983" customWidth="1"/>
    <col min="12726" max="12727" width="16.1640625" style="983" customWidth="1"/>
    <col min="12728" max="12728" width="29.33203125" style="983" customWidth="1"/>
    <col min="12729" max="12729" width="29" style="983" customWidth="1"/>
    <col min="12730" max="12730" width="29.33203125" style="983" customWidth="1"/>
    <col min="12731" max="12731" width="29" style="983" customWidth="1"/>
    <col min="12732" max="12732" width="29.33203125" style="983" customWidth="1"/>
    <col min="12733" max="12733" width="29" style="983" customWidth="1"/>
    <col min="12734" max="12734" width="29.33203125" style="983" customWidth="1"/>
    <col min="12735" max="12735" width="29" style="983" customWidth="1"/>
    <col min="12736" max="12737" width="16.1640625" style="983" customWidth="1"/>
    <col min="12738" max="12738" width="29.33203125" style="983" customWidth="1"/>
    <col min="12739" max="12739" width="29" style="983" customWidth="1"/>
    <col min="12740" max="12740" width="29.33203125" style="983" customWidth="1"/>
    <col min="12741" max="12741" width="29" style="983" customWidth="1"/>
    <col min="12742" max="12742" width="29.33203125" style="983" customWidth="1"/>
    <col min="12743" max="12743" width="29" style="983" customWidth="1"/>
    <col min="12744" max="12744" width="29.33203125" style="983" customWidth="1"/>
    <col min="12745" max="12745" width="29" style="983" customWidth="1"/>
    <col min="12746" max="12747" width="16.1640625" style="983" customWidth="1"/>
    <col min="12748" max="12748" width="29.33203125" style="983" customWidth="1"/>
    <col min="12749" max="12749" width="29" style="983" customWidth="1"/>
    <col min="12750" max="12750" width="29.33203125" style="983" customWidth="1"/>
    <col min="12751" max="12751" width="29" style="983" customWidth="1"/>
    <col min="12752" max="12752" width="29.33203125" style="983" customWidth="1"/>
    <col min="12753" max="12753" width="29" style="983" customWidth="1"/>
    <col min="12754" max="12754" width="29.33203125" style="983" customWidth="1"/>
    <col min="12755" max="12755" width="29" style="983" customWidth="1"/>
    <col min="12756" max="12757" width="16.1640625" style="983" customWidth="1"/>
    <col min="12758" max="12758" width="29.33203125" style="983" customWidth="1"/>
    <col min="12759" max="12759" width="29" style="983" customWidth="1"/>
    <col min="12760" max="12760" width="29.33203125" style="983" customWidth="1"/>
    <col min="12761" max="12761" width="29" style="983" customWidth="1"/>
    <col min="12762" max="12762" width="29.33203125" style="983" customWidth="1"/>
    <col min="12763" max="12763" width="29" style="983" customWidth="1"/>
    <col min="12764" max="12764" width="29.33203125" style="983" customWidth="1"/>
    <col min="12765" max="12765" width="29" style="983" customWidth="1"/>
    <col min="12766" max="12767" width="16.1640625" style="983" customWidth="1"/>
    <col min="12768" max="12768" width="29.33203125" style="983" customWidth="1"/>
    <col min="12769" max="12769" width="29" style="983" customWidth="1"/>
    <col min="12770" max="12770" width="29.33203125" style="983" customWidth="1"/>
    <col min="12771" max="12771" width="29" style="983" customWidth="1"/>
    <col min="12772" max="12772" width="29.33203125" style="983" customWidth="1"/>
    <col min="12773" max="12773" width="29" style="983" customWidth="1"/>
    <col min="12774" max="12774" width="29.33203125" style="983" customWidth="1"/>
    <col min="12775" max="12775" width="29" style="983" customWidth="1"/>
    <col min="12776" max="12777" width="16" style="983" customWidth="1"/>
    <col min="12778" max="12778" width="28.1640625" style="983" customWidth="1"/>
    <col min="12779" max="12779" width="27.83203125" style="983" customWidth="1"/>
    <col min="12780" max="12780" width="28.1640625" style="983" customWidth="1"/>
    <col min="12781" max="12781" width="27.83203125" style="983" customWidth="1"/>
    <col min="12782" max="12782" width="28.1640625" style="983" customWidth="1"/>
    <col min="12783" max="12783" width="27.83203125" style="983" customWidth="1"/>
    <col min="12784" max="12784" width="28.1640625" style="983" customWidth="1"/>
    <col min="12785" max="12785" width="27.83203125" style="983" customWidth="1"/>
    <col min="12786" max="12787" width="16.1640625" style="983" customWidth="1"/>
    <col min="12788" max="12788" width="29.33203125" style="983" customWidth="1"/>
    <col min="12789" max="12789" width="29" style="983" customWidth="1"/>
    <col min="12790" max="12790" width="29.33203125" style="983" customWidth="1"/>
    <col min="12791" max="12791" width="29" style="983" customWidth="1"/>
    <col min="12792" max="12792" width="29.33203125" style="983" customWidth="1"/>
    <col min="12793" max="12793" width="29" style="983" customWidth="1"/>
    <col min="12794" max="12794" width="29.33203125" style="983" customWidth="1"/>
    <col min="12795" max="12795" width="29" style="983" customWidth="1"/>
    <col min="12796" max="12797" width="16.1640625" style="983" customWidth="1"/>
    <col min="12798" max="12798" width="29.33203125" style="983" customWidth="1"/>
    <col min="12799" max="12799" width="29" style="983" customWidth="1"/>
    <col min="12800" max="12800" width="29.33203125" style="983" customWidth="1"/>
    <col min="12801" max="12801" width="29" style="983" customWidth="1"/>
    <col min="12802" max="12802" width="29.33203125" style="983" customWidth="1"/>
    <col min="12803" max="12803" width="29" style="983" customWidth="1"/>
    <col min="12804" max="12804" width="29.33203125" style="983" customWidth="1"/>
    <col min="12805" max="12805" width="29" style="983" customWidth="1"/>
    <col min="12806" max="12807" width="16.1640625" style="983" customWidth="1"/>
    <col min="12808" max="12808" width="29.33203125" style="983" customWidth="1"/>
    <col min="12809" max="12809" width="29" style="983" customWidth="1"/>
    <col min="12810" max="12810" width="29.33203125" style="983" customWidth="1"/>
    <col min="12811" max="12811" width="29" style="983" customWidth="1"/>
    <col min="12812" max="12812" width="29.33203125" style="983" customWidth="1"/>
    <col min="12813" max="12813" width="29" style="983" customWidth="1"/>
    <col min="12814" max="12814" width="29.33203125" style="983" customWidth="1"/>
    <col min="12815" max="12815" width="29" style="983" customWidth="1"/>
    <col min="12816" max="12817" width="16.1640625" style="983" customWidth="1"/>
    <col min="12818" max="12818" width="30.6640625" style="983" customWidth="1"/>
    <col min="12819" max="12819" width="30.33203125" style="983" customWidth="1"/>
    <col min="12820" max="12820" width="30.6640625" style="983" customWidth="1"/>
    <col min="12821" max="12821" width="30.33203125" style="983" customWidth="1"/>
    <col min="12822" max="12822" width="30.6640625" style="983" customWidth="1"/>
    <col min="12823" max="12823" width="30.33203125" style="983" customWidth="1"/>
    <col min="12824" max="12824" width="30.6640625" style="983" customWidth="1"/>
    <col min="12825" max="12825" width="30.33203125" style="983" customWidth="1"/>
    <col min="12826" max="12827" width="16.1640625" style="983" customWidth="1"/>
    <col min="12828" max="12828" width="30.6640625" style="983" customWidth="1"/>
    <col min="12829" max="12829" width="30.33203125" style="983" customWidth="1"/>
    <col min="12830" max="12830" width="30.6640625" style="983" customWidth="1"/>
    <col min="12831" max="12831" width="30.33203125" style="983" customWidth="1"/>
    <col min="12832" max="12832" width="30.6640625" style="983" customWidth="1"/>
    <col min="12833" max="12833" width="30.33203125" style="983" customWidth="1"/>
    <col min="12834" max="12834" width="30.6640625" style="983" customWidth="1"/>
    <col min="12835" max="12835" width="30.33203125" style="983" customWidth="1"/>
    <col min="12836" max="12837" width="16" style="983" customWidth="1"/>
    <col min="12838" max="12838" width="30.6640625" style="983" customWidth="1"/>
    <col min="12839" max="12839" width="30.33203125" style="983" customWidth="1"/>
    <col min="12840" max="12840" width="30.6640625" style="983" customWidth="1"/>
    <col min="12841" max="12841" width="30.33203125" style="983" customWidth="1"/>
    <col min="12842" max="12842" width="30.6640625" style="983" customWidth="1"/>
    <col min="12843" max="12843" width="30.33203125" style="983" customWidth="1"/>
    <col min="12844" max="12844" width="30.6640625" style="983" customWidth="1"/>
    <col min="12845" max="12845" width="30.33203125" style="983" customWidth="1"/>
    <col min="12846" max="12847" width="16" style="983" customWidth="1"/>
    <col min="12848" max="12848" width="25.83203125" style="983" customWidth="1"/>
    <col min="12849" max="12849" width="25.5" style="983" customWidth="1"/>
    <col min="12850" max="12850" width="25.83203125" style="983" customWidth="1"/>
    <col min="12851" max="12851" width="25.5" style="983" customWidth="1"/>
    <col min="12852" max="12852" width="25.83203125" style="983" customWidth="1"/>
    <col min="12853" max="12853" width="25.5" style="983" customWidth="1"/>
    <col min="12854" max="12854" width="25.83203125" style="983" customWidth="1"/>
    <col min="12855" max="12855" width="25.5" style="983" customWidth="1"/>
    <col min="12856" max="12857" width="16" style="983" customWidth="1"/>
    <col min="12858" max="12858" width="23.83203125" style="983" customWidth="1"/>
    <col min="12859" max="12859" width="23.6640625" style="983" customWidth="1"/>
    <col min="12860" max="12860" width="23.83203125" style="983" customWidth="1"/>
    <col min="12861" max="12861" width="23.6640625" style="983" customWidth="1"/>
    <col min="12862" max="12865" width="16" style="983" customWidth="1"/>
    <col min="12866" max="12866" width="23.83203125" style="983" customWidth="1"/>
    <col min="12867" max="12867" width="23.6640625" style="983" customWidth="1"/>
    <col min="12868" max="12868" width="23.83203125" style="983" customWidth="1"/>
    <col min="12869" max="12869" width="23.6640625" style="983" customWidth="1"/>
    <col min="12870" max="12870" width="23.83203125" style="983" customWidth="1"/>
    <col min="12871" max="12871" width="23.6640625" style="983" customWidth="1"/>
    <col min="12872" max="12872" width="23.83203125" style="983" customWidth="1"/>
    <col min="12873" max="12873" width="23.6640625" style="983" customWidth="1"/>
    <col min="12874" max="12875" width="16" style="983" customWidth="1"/>
    <col min="12876" max="12876" width="20.5" style="983" customWidth="1"/>
    <col min="12877" max="12877" width="20.1640625" style="983" customWidth="1"/>
    <col min="12878" max="12878" width="20.5" style="983" customWidth="1"/>
    <col min="12879" max="12879" width="20.1640625" style="983" customWidth="1"/>
    <col min="12880" max="12880" width="20.5" style="983" customWidth="1"/>
    <col min="12881" max="12881" width="20.1640625" style="983" customWidth="1"/>
    <col min="12882" max="12882" width="20.5" style="983" customWidth="1"/>
    <col min="12883" max="12883" width="20.1640625" style="983" customWidth="1"/>
    <col min="12884" max="12884" width="21.83203125" style="983" customWidth="1"/>
    <col min="12885" max="12885" width="21.6640625" style="983" customWidth="1"/>
    <col min="12886" max="12886" width="27" style="983" customWidth="1"/>
    <col min="12887" max="12887" width="26.6640625" style="983" customWidth="1"/>
    <col min="12888" max="12888" width="27" style="983" customWidth="1"/>
    <col min="12889" max="12889" width="26.6640625" style="983" customWidth="1"/>
    <col min="12890" max="12890" width="27" style="983" customWidth="1"/>
    <col min="12891" max="12891" width="26.6640625" style="983" customWidth="1"/>
    <col min="12892" max="12892" width="27" style="983" customWidth="1"/>
    <col min="12893" max="12893" width="26.6640625" style="983" customWidth="1"/>
    <col min="12894" max="12894" width="27" style="983" customWidth="1"/>
    <col min="12895" max="12895" width="26.6640625" style="983" customWidth="1"/>
    <col min="12896" max="12897" width="16" style="983" customWidth="1"/>
    <col min="12898" max="12898" width="25.83203125" style="983" customWidth="1"/>
    <col min="12899" max="12899" width="25.5" style="983" customWidth="1"/>
    <col min="12900" max="12900" width="25.83203125" style="983" customWidth="1"/>
    <col min="12901" max="12901" width="25.5" style="983" customWidth="1"/>
    <col min="12902" max="12902" width="25.83203125" style="983" customWidth="1"/>
    <col min="12903" max="12903" width="25.5" style="983" customWidth="1"/>
    <col min="12904" max="12904" width="25.83203125" style="983" customWidth="1"/>
    <col min="12905" max="12905" width="25.5" style="983" customWidth="1"/>
    <col min="12906" max="12906" width="25.83203125" style="983" customWidth="1"/>
    <col min="12907" max="12907" width="25.5" style="983" customWidth="1"/>
    <col min="12908" max="12909" width="16" style="983" customWidth="1"/>
    <col min="12910" max="12910" width="27" style="983" customWidth="1"/>
    <col min="12911" max="12911" width="26.6640625" style="983" customWidth="1"/>
    <col min="12912" max="12912" width="27" style="983" customWidth="1"/>
    <col min="12913" max="12913" width="26.6640625" style="983" customWidth="1"/>
    <col min="12914" max="12914" width="27" style="983" customWidth="1"/>
    <col min="12915" max="12915" width="26.6640625" style="983" customWidth="1"/>
    <col min="12916" max="12916" width="27" style="983" customWidth="1"/>
    <col min="12917" max="12917" width="26.6640625" style="983" customWidth="1"/>
    <col min="12918" max="12918" width="27" style="983" customWidth="1"/>
    <col min="12919" max="12919" width="26.6640625" style="983" customWidth="1"/>
    <col min="12920" max="12921" width="16" style="983" customWidth="1"/>
    <col min="12922" max="12922" width="27" style="983" customWidth="1"/>
    <col min="12923" max="12923" width="26.6640625" style="983" customWidth="1"/>
    <col min="12924" max="12924" width="27" style="983" customWidth="1"/>
    <col min="12925" max="12925" width="26.6640625" style="983" customWidth="1"/>
    <col min="12926" max="12926" width="27" style="983" customWidth="1"/>
    <col min="12927" max="12927" width="26.6640625" style="983" customWidth="1"/>
    <col min="12928" max="12928" width="27" style="983" customWidth="1"/>
    <col min="12929" max="12929" width="26.6640625" style="983" customWidth="1"/>
    <col min="12930" max="12930" width="27" style="983" customWidth="1"/>
    <col min="12931" max="12931" width="26.6640625" style="983" customWidth="1"/>
    <col min="12932" max="12933" width="16" style="983" customWidth="1"/>
    <col min="12934" max="12934" width="27" style="983" customWidth="1"/>
    <col min="12935" max="12935" width="26.6640625" style="983" customWidth="1"/>
    <col min="12936" max="12936" width="27" style="983" customWidth="1"/>
    <col min="12937" max="12937" width="26.6640625" style="983" customWidth="1"/>
    <col min="12938" max="12938" width="27" style="983" customWidth="1"/>
    <col min="12939" max="12939" width="26.6640625" style="983" customWidth="1"/>
    <col min="12940" max="12940" width="27" style="983" customWidth="1"/>
    <col min="12941" max="12941" width="26.6640625" style="983" customWidth="1"/>
    <col min="12942" max="12942" width="27" style="983" customWidth="1"/>
    <col min="12943" max="12943" width="26.6640625" style="983" customWidth="1"/>
    <col min="12944" max="12945" width="16" style="983" customWidth="1"/>
    <col min="12946" max="12946" width="27" style="983" customWidth="1"/>
    <col min="12947" max="12947" width="26.6640625" style="983" customWidth="1"/>
    <col min="12948" max="12948" width="27" style="983" customWidth="1"/>
    <col min="12949" max="12949" width="26.6640625" style="983" customWidth="1"/>
    <col min="12950" max="12950" width="27" style="983" customWidth="1"/>
    <col min="12951" max="12951" width="26.6640625" style="983" customWidth="1"/>
    <col min="12952" max="12952" width="27" style="983" customWidth="1"/>
    <col min="12953" max="12953" width="26.6640625" style="983" customWidth="1"/>
    <col min="12954" max="12954" width="27" style="983" customWidth="1"/>
    <col min="12955" max="12955" width="26.6640625" style="983" customWidth="1"/>
    <col min="12956" max="12957" width="16" style="983" customWidth="1"/>
    <col min="12958" max="12958" width="27" style="983" customWidth="1"/>
    <col min="12959" max="12959" width="26.6640625" style="983" customWidth="1"/>
    <col min="12960" max="12960" width="27" style="983" customWidth="1"/>
    <col min="12961" max="12961" width="26.6640625" style="983" customWidth="1"/>
    <col min="12962" max="12962" width="27" style="983" customWidth="1"/>
    <col min="12963" max="12963" width="26.6640625" style="983" customWidth="1"/>
    <col min="12964" max="12964" width="27" style="983" customWidth="1"/>
    <col min="12965" max="12965" width="26.6640625" style="983" customWidth="1"/>
    <col min="12966" max="12966" width="27" style="983" customWidth="1"/>
    <col min="12967" max="12967" width="26.6640625" style="983" customWidth="1"/>
    <col min="12968" max="12969" width="16" style="983" customWidth="1"/>
    <col min="12970" max="12970" width="27" style="983" customWidth="1"/>
    <col min="12971" max="12971" width="26.6640625" style="983" customWidth="1"/>
    <col min="12972" max="12972" width="27" style="983" customWidth="1"/>
    <col min="12973" max="12973" width="26.6640625" style="983" customWidth="1"/>
    <col min="12974" max="12974" width="27" style="983" customWidth="1"/>
    <col min="12975" max="12975" width="26.6640625" style="983" customWidth="1"/>
    <col min="12976" max="12976" width="27" style="983" customWidth="1"/>
    <col min="12977" max="12977" width="26.6640625" style="983" customWidth="1"/>
    <col min="12978" max="12978" width="27" style="983" customWidth="1"/>
    <col min="12979" max="12979" width="26.6640625" style="983" customWidth="1"/>
    <col min="12980" max="12981" width="16" style="983" customWidth="1"/>
    <col min="12982" max="12982" width="25.83203125" style="983" customWidth="1"/>
    <col min="12983" max="12983" width="25.5" style="983" customWidth="1"/>
    <col min="12984" max="12984" width="27" style="983" customWidth="1"/>
    <col min="12985" max="12985" width="26.6640625" style="983" customWidth="1"/>
    <col min="12986" max="12986" width="27" style="983" customWidth="1"/>
    <col min="12987" max="12987" width="26.6640625" style="983" customWidth="1"/>
    <col min="12988" max="12988" width="27" style="983" customWidth="1"/>
    <col min="12989" max="12989" width="26.6640625" style="983" customWidth="1"/>
    <col min="12990" max="12990" width="27" style="983" customWidth="1"/>
    <col min="12991" max="12991" width="26.6640625" style="983" customWidth="1"/>
    <col min="12992" max="12993" width="16" style="983" customWidth="1"/>
    <col min="12994" max="12994" width="27" style="983" customWidth="1"/>
    <col min="12995" max="12995" width="26.6640625" style="983" customWidth="1"/>
    <col min="12996" max="12996" width="27" style="983" customWidth="1"/>
    <col min="12997" max="12997" width="26.6640625" style="983" customWidth="1"/>
    <col min="12998" max="12998" width="27" style="983" customWidth="1"/>
    <col min="12999" max="12999" width="26.6640625" style="983" customWidth="1"/>
    <col min="13000" max="13000" width="27" style="983" customWidth="1"/>
    <col min="13001" max="13001" width="26.6640625" style="983" customWidth="1"/>
    <col min="13002" max="13002" width="27" style="983" customWidth="1"/>
    <col min="13003" max="13003" width="26.6640625" style="983" customWidth="1"/>
    <col min="13004" max="13005" width="16" style="983" customWidth="1"/>
    <col min="13006" max="13006" width="27" style="983" customWidth="1"/>
    <col min="13007" max="13007" width="26.6640625" style="983" customWidth="1"/>
    <col min="13008" max="13008" width="27" style="983" customWidth="1"/>
    <col min="13009" max="13009" width="26.6640625" style="983" customWidth="1"/>
    <col min="13010" max="13010" width="27" style="983" customWidth="1"/>
    <col min="13011" max="13011" width="26.6640625" style="983" customWidth="1"/>
    <col min="13012" max="13012" width="27" style="983" customWidth="1"/>
    <col min="13013" max="13013" width="26.6640625" style="983" customWidth="1"/>
    <col min="13014" max="13014" width="27" style="983" customWidth="1"/>
    <col min="13015" max="13015" width="26.6640625" style="983" customWidth="1"/>
    <col min="13016" max="13017" width="16" style="983" customWidth="1"/>
    <col min="13018" max="13018" width="27" style="983" customWidth="1"/>
    <col min="13019" max="13019" width="26.6640625" style="983" customWidth="1"/>
    <col min="13020" max="13020" width="27" style="983" customWidth="1"/>
    <col min="13021" max="13021" width="26.6640625" style="983" customWidth="1"/>
    <col min="13022" max="13022" width="27" style="983" customWidth="1"/>
    <col min="13023" max="13023" width="26.6640625" style="983" customWidth="1"/>
    <col min="13024" max="13024" width="27" style="983" customWidth="1"/>
    <col min="13025" max="13025" width="26.6640625" style="983" customWidth="1"/>
    <col min="13026" max="13026" width="27" style="983" customWidth="1"/>
    <col min="13027" max="13027" width="26.6640625" style="983" customWidth="1"/>
    <col min="13028" max="13029" width="16" style="983" customWidth="1"/>
    <col min="13030" max="13030" width="27" style="983" customWidth="1"/>
    <col min="13031" max="13031" width="26.6640625" style="983" customWidth="1"/>
    <col min="13032" max="13032" width="27" style="983" customWidth="1"/>
    <col min="13033" max="13033" width="26.6640625" style="983" customWidth="1"/>
    <col min="13034" max="13034" width="27" style="983" customWidth="1"/>
    <col min="13035" max="13035" width="26.6640625" style="983" customWidth="1"/>
    <col min="13036" max="13036" width="27" style="983" customWidth="1"/>
    <col min="13037" max="13037" width="26.6640625" style="983" customWidth="1"/>
    <col min="13038" max="13038" width="27" style="983" customWidth="1"/>
    <col min="13039" max="13039" width="26.6640625" style="983" customWidth="1"/>
    <col min="13040" max="13041" width="16" style="983" customWidth="1"/>
    <col min="13042" max="13042" width="25.83203125" style="983" customWidth="1"/>
    <col min="13043" max="13043" width="25.5" style="983" customWidth="1"/>
    <col min="13044" max="13044" width="25.83203125" style="983" customWidth="1"/>
    <col min="13045" max="13045" width="25.5" style="983" customWidth="1"/>
    <col min="13046" max="13046" width="25.83203125" style="983" customWidth="1"/>
    <col min="13047" max="13047" width="25.5" style="983" customWidth="1"/>
    <col min="13048" max="13048" width="25.83203125" style="983" customWidth="1"/>
    <col min="13049" max="13049" width="25.5" style="983" customWidth="1"/>
    <col min="13050" max="13050" width="25.83203125" style="983" customWidth="1"/>
    <col min="13051" max="13051" width="25.5" style="983" customWidth="1"/>
    <col min="13052" max="13053" width="16" style="983" customWidth="1"/>
    <col min="13054" max="13054" width="25.83203125" style="983" customWidth="1"/>
    <col min="13055" max="13055" width="25.5" style="983" customWidth="1"/>
    <col min="13056" max="13056" width="25.83203125" style="983" customWidth="1"/>
    <col min="13057" max="13057" width="25.5" style="983" customWidth="1"/>
    <col min="13058" max="13058" width="25.83203125" style="983" customWidth="1"/>
    <col min="13059" max="13059" width="25.5" style="983" customWidth="1"/>
    <col min="13060" max="13060" width="25.83203125" style="983" customWidth="1"/>
    <col min="13061" max="13061" width="25.5" style="983" customWidth="1"/>
    <col min="13062" max="13062" width="25.83203125" style="983" customWidth="1"/>
    <col min="13063" max="13063" width="25.5" style="983" customWidth="1"/>
    <col min="13064" max="13065" width="16" style="983" customWidth="1"/>
    <col min="13066" max="13066" width="25.83203125" style="983" customWidth="1"/>
    <col min="13067" max="13067" width="25.5" style="983" customWidth="1"/>
    <col min="13068" max="13068" width="27" style="983" customWidth="1"/>
    <col min="13069" max="13069" width="26.6640625" style="983" customWidth="1"/>
    <col min="13070" max="13070" width="27" style="983" customWidth="1"/>
    <col min="13071" max="13071" width="26.6640625" style="983" customWidth="1"/>
    <col min="13072" max="13072" width="27" style="983" customWidth="1"/>
    <col min="13073" max="13073" width="26.6640625" style="983" customWidth="1"/>
    <col min="13074" max="13074" width="27" style="983" customWidth="1"/>
    <col min="13075" max="13075" width="26.6640625" style="983" customWidth="1"/>
    <col min="13076" max="13077" width="16" style="983" customWidth="1"/>
    <col min="13078" max="13078" width="27" style="983" customWidth="1"/>
    <col min="13079" max="13079" width="26.6640625" style="983" customWidth="1"/>
    <col min="13080" max="13080" width="27" style="983" customWidth="1"/>
    <col min="13081" max="13081" width="26.6640625" style="983" customWidth="1"/>
    <col min="13082" max="13082" width="27" style="983" customWidth="1"/>
    <col min="13083" max="13083" width="26.6640625" style="983" customWidth="1"/>
    <col min="13084" max="13084" width="27" style="983" customWidth="1"/>
    <col min="13085" max="13085" width="26.6640625" style="983" customWidth="1"/>
    <col min="13086" max="13087" width="16" style="983" customWidth="1"/>
    <col min="13088" max="13088" width="27" style="983" customWidth="1"/>
    <col min="13089" max="13089" width="26.6640625" style="983" customWidth="1"/>
    <col min="13090" max="13090" width="27" style="983" customWidth="1"/>
    <col min="13091" max="13091" width="26.6640625" style="983" customWidth="1"/>
    <col min="13092" max="13092" width="27" style="983" customWidth="1"/>
    <col min="13093" max="13093" width="26.6640625" style="983" customWidth="1"/>
    <col min="13094" max="13094" width="27" style="983" customWidth="1"/>
    <col min="13095" max="13095" width="26.6640625" style="983" customWidth="1"/>
    <col min="13096" max="13096" width="27" style="983" customWidth="1"/>
    <col min="13097" max="13097" width="26.6640625" style="983" customWidth="1"/>
    <col min="13098" max="13099" width="16" style="983" customWidth="1"/>
    <col min="13100" max="13100" width="27" style="983" customWidth="1"/>
    <col min="13101" max="13101" width="26.6640625" style="983" customWidth="1"/>
    <col min="13102" max="13102" width="25.83203125" style="983" customWidth="1"/>
    <col min="13103" max="13103" width="25.5" style="983" customWidth="1"/>
    <col min="13104" max="13104" width="27" style="983" customWidth="1"/>
    <col min="13105" max="13105" width="26.6640625" style="983" customWidth="1"/>
    <col min="13106" max="13106" width="27" style="983" customWidth="1"/>
    <col min="13107" max="13107" width="26.6640625" style="983" customWidth="1"/>
    <col min="13108" max="13108" width="27" style="983" customWidth="1"/>
    <col min="13109" max="13109" width="26.6640625" style="983" customWidth="1"/>
    <col min="13110" max="13111" width="16" style="983" customWidth="1"/>
    <col min="13112" max="13112" width="27" style="983" customWidth="1"/>
    <col min="13113" max="13113" width="26.6640625" style="983" customWidth="1"/>
    <col min="13114" max="13114" width="27" style="983" customWidth="1"/>
    <col min="13115" max="13115" width="26.6640625" style="983" customWidth="1"/>
    <col min="13116" max="13116" width="27" style="983" customWidth="1"/>
    <col min="13117" max="13117" width="26.6640625" style="983" customWidth="1"/>
    <col min="13118" max="13118" width="27" style="983" customWidth="1"/>
    <col min="13119" max="13119" width="26.6640625" style="983" customWidth="1"/>
    <col min="13120" max="13120" width="27" style="983" customWidth="1"/>
    <col min="13121" max="13121" width="26.6640625" style="983" customWidth="1"/>
    <col min="13122" max="13123" width="16" style="983" customWidth="1"/>
    <col min="13124" max="13124" width="27" style="983" customWidth="1"/>
    <col min="13125" max="13125" width="26.6640625" style="983" customWidth="1"/>
    <col min="13126" max="13126" width="27" style="983" customWidth="1"/>
    <col min="13127" max="13127" width="26.6640625" style="983" customWidth="1"/>
    <col min="13128" max="13128" width="27" style="983" customWidth="1"/>
    <col min="13129" max="13129" width="26.6640625" style="983" customWidth="1"/>
    <col min="13130" max="13130" width="27" style="983" customWidth="1"/>
    <col min="13131" max="13131" width="26.6640625" style="983" customWidth="1"/>
    <col min="13132" max="13132" width="27" style="983" customWidth="1"/>
    <col min="13133" max="13133" width="26.6640625" style="983" customWidth="1"/>
    <col min="13134" max="13135" width="16" style="983" customWidth="1"/>
    <col min="13136" max="13136" width="27" style="983" customWidth="1"/>
    <col min="13137" max="13137" width="26.6640625" style="983" customWidth="1"/>
    <col min="13138" max="13138" width="27" style="983" customWidth="1"/>
    <col min="13139" max="13139" width="26.6640625" style="983" customWidth="1"/>
    <col min="13140" max="13140" width="27" style="983" customWidth="1"/>
    <col min="13141" max="13141" width="26.6640625" style="983" customWidth="1"/>
    <col min="13142" max="13142" width="27" style="983" customWidth="1"/>
    <col min="13143" max="13143" width="26.6640625" style="983" customWidth="1"/>
    <col min="13144" max="13144" width="27" style="983" customWidth="1"/>
    <col min="13145" max="13145" width="26.6640625" style="983" customWidth="1"/>
    <col min="13146" max="13147" width="16" style="983" customWidth="1"/>
    <col min="13148" max="13148" width="27" style="983" customWidth="1"/>
    <col min="13149" max="13149" width="26.6640625" style="983" customWidth="1"/>
    <col min="13150" max="13150" width="27" style="983" customWidth="1"/>
    <col min="13151" max="13151" width="26.6640625" style="983" customWidth="1"/>
    <col min="13152" max="13152" width="27" style="983" customWidth="1"/>
    <col min="13153" max="13153" width="26.6640625" style="983" customWidth="1"/>
    <col min="13154" max="13154" width="27" style="983" customWidth="1"/>
    <col min="13155" max="13155" width="26.6640625" style="983" customWidth="1"/>
    <col min="13156" max="13157" width="16" style="983" customWidth="1"/>
    <col min="13158" max="13158" width="23.83203125" style="983" customWidth="1"/>
    <col min="13159" max="13159" width="23.6640625" style="983" customWidth="1"/>
    <col min="13160" max="13160" width="23.83203125" style="983" customWidth="1"/>
    <col min="13161" max="13161" width="23.6640625" style="983" customWidth="1"/>
    <col min="13162" max="13162" width="23.83203125" style="983" customWidth="1"/>
    <col min="13163" max="13163" width="23.6640625" style="983" customWidth="1"/>
    <col min="13164" max="13164" width="23.83203125" style="983" customWidth="1"/>
    <col min="13165" max="13165" width="23.6640625" style="983" customWidth="1"/>
    <col min="13166" max="13166" width="27" style="983" customWidth="1"/>
    <col min="13167" max="13167" width="26.6640625" style="983" customWidth="1"/>
    <col min="13168" max="13169" width="16" style="983" customWidth="1"/>
    <col min="13170" max="13170" width="27" style="983" customWidth="1"/>
    <col min="13171" max="13171" width="26.6640625" style="983" customWidth="1"/>
    <col min="13172" max="13172" width="27" style="983" customWidth="1"/>
    <col min="13173" max="13173" width="26.6640625" style="983" customWidth="1"/>
    <col min="13174" max="13174" width="27" style="983" customWidth="1"/>
    <col min="13175" max="13175" width="26.6640625" style="983" customWidth="1"/>
    <col min="13176" max="13176" width="27" style="983" customWidth="1"/>
    <col min="13177" max="13177" width="26.6640625" style="983" customWidth="1"/>
    <col min="13178" max="13178" width="27" style="983" customWidth="1"/>
    <col min="13179" max="13179" width="26.6640625" style="983" customWidth="1"/>
    <col min="13180" max="13181" width="16" style="983" customWidth="1"/>
    <col min="13182" max="13182" width="25.83203125" style="983" customWidth="1"/>
    <col min="13183" max="13183" width="25.5" style="983" customWidth="1"/>
    <col min="13184" max="13184" width="27" style="983" customWidth="1"/>
    <col min="13185" max="13185" width="26.6640625" style="983" customWidth="1"/>
    <col min="13186" max="13186" width="27" style="983" customWidth="1"/>
    <col min="13187" max="13187" width="26.6640625" style="983" customWidth="1"/>
    <col min="13188" max="13188" width="27" style="983" customWidth="1"/>
    <col min="13189" max="13189" width="26.6640625" style="983" customWidth="1"/>
    <col min="13190" max="13190" width="27" style="983" customWidth="1"/>
    <col min="13191" max="13191" width="26.6640625" style="983" customWidth="1"/>
    <col min="13192" max="13193" width="16" style="983" customWidth="1"/>
    <col min="13194" max="13194" width="27" style="983" customWidth="1"/>
    <col min="13195" max="13195" width="26.6640625" style="983" customWidth="1"/>
    <col min="13196" max="13196" width="25.83203125" style="983" customWidth="1"/>
    <col min="13197" max="13197" width="25.5" style="983" customWidth="1"/>
    <col min="13198" max="13198" width="27" style="983" customWidth="1"/>
    <col min="13199" max="13199" width="26.6640625" style="983" customWidth="1"/>
    <col min="13200" max="13200" width="27" style="983" customWidth="1"/>
    <col min="13201" max="13201" width="26.6640625" style="983" customWidth="1"/>
    <col min="13202" max="13202" width="27" style="983" customWidth="1"/>
    <col min="13203" max="13203" width="26.6640625" style="983" customWidth="1"/>
    <col min="13204" max="13205" width="16" style="983" customWidth="1"/>
    <col min="13206" max="13206" width="27" style="983" customWidth="1"/>
    <col min="13207" max="13207" width="26.6640625" style="983" customWidth="1"/>
    <col min="13208" max="13208" width="27" style="983" customWidth="1"/>
    <col min="13209" max="13209" width="26.6640625" style="983" customWidth="1"/>
    <col min="13210" max="13210" width="27" style="983" customWidth="1"/>
    <col min="13211" max="13211" width="26.6640625" style="983" customWidth="1"/>
    <col min="13212" max="13212" width="27" style="983" customWidth="1"/>
    <col min="13213" max="13213" width="26.6640625" style="983" customWidth="1"/>
    <col min="13214" max="13214" width="27" style="983" customWidth="1"/>
    <col min="13215" max="13215" width="26.6640625" style="983" customWidth="1"/>
    <col min="13216" max="13217" width="16" style="983" customWidth="1"/>
    <col min="13218" max="13218" width="27" style="983" customWidth="1"/>
    <col min="13219" max="13219" width="26.6640625" style="983" customWidth="1"/>
    <col min="13220" max="13220" width="27" style="983" customWidth="1"/>
    <col min="13221" max="13221" width="26.6640625" style="983" customWidth="1"/>
    <col min="13222" max="13222" width="27" style="983" customWidth="1"/>
    <col min="13223" max="13223" width="26.6640625" style="983" customWidth="1"/>
    <col min="13224" max="13224" width="27" style="983" customWidth="1"/>
    <col min="13225" max="13225" width="26.6640625" style="983" customWidth="1"/>
    <col min="13226" max="13226" width="27" style="983" customWidth="1"/>
    <col min="13227" max="13227" width="26.6640625" style="983" customWidth="1"/>
    <col min="13228" max="13229" width="16" style="983" customWidth="1"/>
    <col min="13230" max="13230" width="27" style="983" customWidth="1"/>
    <col min="13231" max="13231" width="26.6640625" style="983" customWidth="1"/>
    <col min="13232" max="13232" width="27" style="983" customWidth="1"/>
    <col min="13233" max="13233" width="26.6640625" style="983" customWidth="1"/>
    <col min="13234" max="13234" width="27" style="983" customWidth="1"/>
    <col min="13235" max="13235" width="26.6640625" style="983" customWidth="1"/>
    <col min="13236" max="13236" width="27" style="983" customWidth="1"/>
    <col min="13237" max="13237" width="26.6640625" style="983" customWidth="1"/>
    <col min="13238" max="13238" width="27" style="983" customWidth="1"/>
    <col min="13239" max="13239" width="26.6640625" style="983" customWidth="1"/>
    <col min="13240" max="13241" width="16" style="983" customWidth="1"/>
    <col min="13242" max="13242" width="27" style="983" customWidth="1"/>
    <col min="13243" max="13243" width="26.6640625" style="983" customWidth="1"/>
    <col min="13244" max="13244" width="27" style="983" customWidth="1"/>
    <col min="13245" max="13245" width="26.6640625" style="983" customWidth="1"/>
    <col min="13246" max="13246" width="27" style="983" customWidth="1"/>
    <col min="13247" max="13247" width="26.6640625" style="983" customWidth="1"/>
    <col min="13248" max="13248" width="27" style="983" customWidth="1"/>
    <col min="13249" max="13249" width="26.6640625" style="983" customWidth="1"/>
    <col min="13250" max="13250" width="27" style="983" customWidth="1"/>
    <col min="13251" max="13251" width="26.6640625" style="983" customWidth="1"/>
    <col min="13252" max="13253" width="16" style="983" customWidth="1"/>
    <col min="13254" max="13254" width="27" style="983" customWidth="1"/>
    <col min="13255" max="13255" width="26.6640625" style="983" customWidth="1"/>
    <col min="13256" max="13256" width="27" style="983" customWidth="1"/>
    <col min="13257" max="13257" width="26.6640625" style="983" customWidth="1"/>
    <col min="13258" max="13258" width="27" style="983" customWidth="1"/>
    <col min="13259" max="13259" width="26.6640625" style="983" customWidth="1"/>
    <col min="13260" max="13260" width="27" style="983" customWidth="1"/>
    <col min="13261" max="13261" width="26.6640625" style="983" customWidth="1"/>
    <col min="13262" max="13262" width="27" style="983" customWidth="1"/>
    <col min="13263" max="13263" width="26.6640625" style="983" customWidth="1"/>
    <col min="13264" max="13265" width="16" style="983" customWidth="1"/>
    <col min="13266" max="13266" width="27" style="983" customWidth="1"/>
    <col min="13267" max="13267" width="26.6640625" style="983" customWidth="1"/>
    <col min="13268" max="13268" width="25.83203125" style="983" customWidth="1"/>
    <col min="13269" max="13269" width="25.5" style="983" customWidth="1"/>
    <col min="13270" max="13270" width="27" style="983" customWidth="1"/>
    <col min="13271" max="13271" width="26.6640625" style="983" customWidth="1"/>
    <col min="13272" max="13272" width="27" style="983" customWidth="1"/>
    <col min="13273" max="13273" width="26.6640625" style="983" customWidth="1"/>
    <col min="13274" max="13274" width="27" style="983" customWidth="1"/>
    <col min="13275" max="13275" width="26.6640625" style="983" customWidth="1"/>
    <col min="13276" max="13277" width="16" style="983" customWidth="1"/>
    <col min="13278" max="13278" width="27" style="983" customWidth="1"/>
    <col min="13279" max="13279" width="26.6640625" style="983" customWidth="1"/>
    <col min="13280" max="13280" width="27" style="983" customWidth="1"/>
    <col min="13281" max="13281" width="26.6640625" style="983" customWidth="1"/>
    <col min="13282" max="13282" width="27" style="983" customWidth="1"/>
    <col min="13283" max="13283" width="26.6640625" style="983" customWidth="1"/>
    <col min="13284" max="13284" width="27" style="983" customWidth="1"/>
    <col min="13285" max="13285" width="26.6640625" style="983" customWidth="1"/>
    <col min="13286" max="13286" width="27" style="983" customWidth="1"/>
    <col min="13287" max="13287" width="26.6640625" style="983" customWidth="1"/>
    <col min="13288" max="13289" width="16" style="983" customWidth="1"/>
    <col min="13290" max="13290" width="27" style="983" customWidth="1"/>
    <col min="13291" max="13291" width="26.6640625" style="983" customWidth="1"/>
    <col min="13292" max="13292" width="23.83203125" style="983" customWidth="1"/>
    <col min="13293" max="13293" width="23.6640625" style="983" customWidth="1"/>
    <col min="13294" max="13294" width="27" style="983" customWidth="1"/>
    <col min="13295" max="13295" width="26.6640625" style="983" customWidth="1"/>
    <col min="13296" max="13296" width="25.83203125" style="983" customWidth="1"/>
    <col min="13297" max="13297" width="25.5" style="983" customWidth="1"/>
    <col min="13298" max="13298" width="27" style="983" customWidth="1"/>
    <col min="13299" max="13299" width="26.6640625" style="983" customWidth="1"/>
    <col min="13300" max="13301" width="16" style="983" customWidth="1"/>
    <col min="13302" max="13302" width="25.83203125" style="983" customWidth="1"/>
    <col min="13303" max="13303" width="25.5" style="983" customWidth="1"/>
    <col min="13304" max="13304" width="27" style="983" customWidth="1"/>
    <col min="13305" max="13305" width="26.6640625" style="983" customWidth="1"/>
    <col min="13306" max="13306" width="23.83203125" style="983" customWidth="1"/>
    <col min="13307" max="13307" width="23.6640625" style="983" customWidth="1"/>
    <col min="13308" max="13308" width="27" style="983" customWidth="1"/>
    <col min="13309" max="13309" width="26.6640625" style="983" customWidth="1"/>
    <col min="13310" max="13310" width="25.83203125" style="983" customWidth="1"/>
    <col min="13311" max="13311" width="25.5" style="983" customWidth="1"/>
    <col min="13312" max="13313" width="16" style="983" customWidth="1"/>
    <col min="13314" max="13314" width="27" style="983" customWidth="1"/>
    <col min="13315" max="13315" width="26.6640625" style="983" customWidth="1"/>
    <col min="13316" max="13316" width="27" style="983" customWidth="1"/>
    <col min="13317" max="13317" width="26.6640625" style="983" customWidth="1"/>
    <col min="13318" max="13318" width="27" style="983" customWidth="1"/>
    <col min="13319" max="13319" width="26.6640625" style="983" customWidth="1"/>
    <col min="13320" max="13320" width="25.83203125" style="983" customWidth="1"/>
    <col min="13321" max="13321" width="25.5" style="983" customWidth="1"/>
    <col min="13322" max="13322" width="27" style="983" customWidth="1"/>
    <col min="13323" max="13323" width="26.6640625" style="983" customWidth="1"/>
    <col min="13324" max="13325" width="16" style="983" customWidth="1"/>
    <col min="13326" max="13326" width="27" style="983" customWidth="1"/>
    <col min="13327" max="13327" width="26.6640625" style="983" customWidth="1"/>
    <col min="13328" max="13328" width="27" style="983" customWidth="1"/>
    <col min="13329" max="13329" width="26.6640625" style="983" customWidth="1"/>
    <col min="13330" max="13330" width="27" style="983" customWidth="1"/>
    <col min="13331" max="13331" width="26.6640625" style="983" customWidth="1"/>
    <col min="13332" max="13332" width="27" style="983" customWidth="1"/>
    <col min="13333" max="13333" width="26.6640625" style="983" customWidth="1"/>
    <col min="13334" max="13334" width="25.83203125" style="983" customWidth="1"/>
    <col min="13335" max="13335" width="25.5" style="983" customWidth="1"/>
    <col min="13336" max="13337" width="16" style="983" customWidth="1"/>
    <col min="13338" max="13338" width="27" style="983" customWidth="1"/>
    <col min="13339" max="13339" width="26.6640625" style="983" customWidth="1"/>
    <col min="13340" max="13340" width="27" style="983" customWidth="1"/>
    <col min="13341" max="13341" width="26.6640625" style="983" customWidth="1"/>
    <col min="13342" max="13342" width="27" style="983" customWidth="1"/>
    <col min="13343" max="13343" width="26.6640625" style="983" customWidth="1"/>
    <col min="13344" max="13344" width="27" style="983" customWidth="1"/>
    <col min="13345" max="13345" width="26.6640625" style="983" customWidth="1"/>
    <col min="13346" max="13346" width="27" style="983" customWidth="1"/>
    <col min="13347" max="13347" width="26.6640625" style="983" customWidth="1"/>
    <col min="13348" max="13349" width="16" style="983" customWidth="1"/>
    <col min="13350" max="13350" width="27" style="983" customWidth="1"/>
    <col min="13351" max="13351" width="26.6640625" style="983" customWidth="1"/>
    <col min="13352" max="13352" width="27" style="983" customWidth="1"/>
    <col min="13353" max="13353" width="26.6640625" style="983" customWidth="1"/>
    <col min="13354" max="13354" width="27" style="983" customWidth="1"/>
    <col min="13355" max="13355" width="26.6640625" style="983" customWidth="1"/>
    <col min="13356" max="13356" width="27" style="983" customWidth="1"/>
    <col min="13357" max="13357" width="26.6640625" style="983" customWidth="1"/>
    <col min="13358" max="13358" width="27" style="983" customWidth="1"/>
    <col min="13359" max="13359" width="26.6640625" style="983" customWidth="1"/>
    <col min="13360" max="13361" width="16" style="983" customWidth="1"/>
    <col min="13362" max="13362" width="27" style="983" customWidth="1"/>
    <col min="13363" max="13363" width="26.6640625" style="983" customWidth="1"/>
    <col min="13364" max="13364" width="27" style="983" customWidth="1"/>
    <col min="13365" max="13365" width="26.6640625" style="983" customWidth="1"/>
    <col min="13366" max="13366" width="27" style="983" customWidth="1"/>
    <col min="13367" max="13367" width="26.6640625" style="983" customWidth="1"/>
    <col min="13368" max="13368" width="27" style="983" customWidth="1"/>
    <col min="13369" max="13369" width="26.6640625" style="983" customWidth="1"/>
    <col min="13370" max="13370" width="27" style="983" customWidth="1"/>
    <col min="13371" max="13371" width="26.6640625" style="983" customWidth="1"/>
    <col min="13372" max="13373" width="16" style="983" customWidth="1"/>
    <col min="13374" max="13374" width="27" style="983" customWidth="1"/>
    <col min="13375" max="13375" width="26.6640625" style="983" customWidth="1"/>
    <col min="13376" max="13376" width="27" style="983" customWidth="1"/>
    <col min="13377" max="13377" width="26.6640625" style="983" customWidth="1"/>
    <col min="13378" max="13378" width="27" style="983" customWidth="1"/>
    <col min="13379" max="13379" width="26.6640625" style="983" customWidth="1"/>
    <col min="13380" max="13380" width="27" style="983" customWidth="1"/>
    <col min="13381" max="13381" width="26.6640625" style="983" customWidth="1"/>
    <col min="13382" max="13383" width="16" style="983" customWidth="1"/>
    <col min="13384" max="13384" width="23.83203125" style="983" customWidth="1"/>
    <col min="13385" max="13385" width="23.6640625" style="983" customWidth="1"/>
    <col min="13386" max="13386" width="23.83203125" style="983" customWidth="1"/>
    <col min="13387" max="13387" width="23.6640625" style="983" customWidth="1"/>
    <col min="13388" max="13388" width="23.83203125" style="983" customWidth="1"/>
    <col min="13389" max="13389" width="23.6640625" style="983" customWidth="1"/>
    <col min="13390" max="13390" width="23.83203125" style="983" customWidth="1"/>
    <col min="13391" max="13391" width="23.6640625" style="983" customWidth="1"/>
    <col min="13392" max="13392" width="27" style="983" customWidth="1"/>
    <col min="13393" max="13393" width="26.6640625" style="983" customWidth="1"/>
    <col min="13394" max="13395" width="16" style="983" customWidth="1"/>
    <col min="13396" max="13396" width="27" style="983" customWidth="1"/>
    <col min="13397" max="13397" width="26.6640625" style="983" customWidth="1"/>
    <col min="13398" max="13398" width="27" style="983" customWidth="1"/>
    <col min="13399" max="13399" width="26.6640625" style="983" customWidth="1"/>
    <col min="13400" max="13400" width="27" style="983" customWidth="1"/>
    <col min="13401" max="13401" width="26.6640625" style="983" customWidth="1"/>
    <col min="13402" max="13402" width="27" style="983" customWidth="1"/>
    <col min="13403" max="13403" width="26.6640625" style="983" customWidth="1"/>
    <col min="13404" max="13404" width="27" style="983" customWidth="1"/>
    <col min="13405" max="13405" width="26.6640625" style="983" customWidth="1"/>
    <col min="13406" max="13407" width="16" style="983" customWidth="1"/>
    <col min="13408" max="13408" width="27" style="983" customWidth="1"/>
    <col min="13409" max="13409" width="26.6640625" style="983" customWidth="1"/>
    <col min="13410" max="13410" width="27" style="983" customWidth="1"/>
    <col min="13411" max="13411" width="26.6640625" style="983" customWidth="1"/>
    <col min="13412" max="13412" width="27" style="983" customWidth="1"/>
    <col min="13413" max="13413" width="26.6640625" style="983" customWidth="1"/>
    <col min="13414" max="13414" width="27" style="983" customWidth="1"/>
    <col min="13415" max="13415" width="26.6640625" style="983" customWidth="1"/>
    <col min="13416" max="13416" width="27" style="983" customWidth="1"/>
    <col min="13417" max="13417" width="26.6640625" style="983" customWidth="1"/>
    <col min="13418" max="13419" width="16" style="983" customWidth="1"/>
    <col min="13420" max="13420" width="27" style="983" customWidth="1"/>
    <col min="13421" max="13421" width="26.6640625" style="983" customWidth="1"/>
    <col min="13422" max="13422" width="27" style="983" customWidth="1"/>
    <col min="13423" max="13423" width="26.6640625" style="983" customWidth="1"/>
    <col min="13424" max="13424" width="25.83203125" style="983" customWidth="1"/>
    <col min="13425" max="13425" width="25.5" style="983" customWidth="1"/>
    <col min="13426" max="13426" width="27" style="983" customWidth="1"/>
    <col min="13427" max="13427" width="26.6640625" style="983" customWidth="1"/>
    <col min="13428" max="13428" width="27" style="983" customWidth="1"/>
    <col min="13429" max="13429" width="26.6640625" style="983" customWidth="1"/>
    <col min="13430" max="13431" width="16" style="983" customWidth="1"/>
    <col min="13432" max="13432" width="27" style="983" customWidth="1"/>
    <col min="13433" max="13433" width="26.6640625" style="983" customWidth="1"/>
    <col min="13434" max="13434" width="27" style="983" customWidth="1"/>
    <col min="13435" max="13435" width="26.6640625" style="983" customWidth="1"/>
    <col min="13436" max="13436" width="27" style="983" customWidth="1"/>
    <col min="13437" max="13437" width="26.6640625" style="983" customWidth="1"/>
    <col min="13438" max="13438" width="27" style="983" customWidth="1"/>
    <col min="13439" max="13439" width="26.6640625" style="983" customWidth="1"/>
    <col min="13440" max="13440" width="27" style="983" customWidth="1"/>
    <col min="13441" max="13441" width="26.6640625" style="983" customWidth="1"/>
    <col min="13442" max="13443" width="16" style="983" customWidth="1"/>
    <col min="13444" max="13444" width="25.83203125" style="983" customWidth="1"/>
    <col min="13445" max="13445" width="25.5" style="983" customWidth="1"/>
    <col min="13446" max="13446" width="25.83203125" style="983" customWidth="1"/>
    <col min="13447" max="13447" width="25.5" style="983" customWidth="1"/>
    <col min="13448" max="13448" width="25.83203125" style="983" customWidth="1"/>
    <col min="13449" max="13449" width="25.5" style="983" customWidth="1"/>
    <col min="13450" max="13450" width="25.83203125" style="983" customWidth="1"/>
    <col min="13451" max="13451" width="25.5" style="983" customWidth="1"/>
    <col min="13452" max="13452" width="25.83203125" style="983" customWidth="1"/>
    <col min="13453" max="13453" width="25.5" style="983" customWidth="1"/>
    <col min="13454" max="13455" width="16" style="983" customWidth="1"/>
    <col min="13456" max="13456" width="27" style="983" customWidth="1"/>
    <col min="13457" max="13457" width="26.6640625" style="983" customWidth="1"/>
    <col min="13458" max="13458" width="27" style="983" customWidth="1"/>
    <col min="13459" max="13459" width="26.6640625" style="983" customWidth="1"/>
    <col min="13460" max="13460" width="27" style="983" customWidth="1"/>
    <col min="13461" max="13461" width="26.6640625" style="983" customWidth="1"/>
    <col min="13462" max="13462" width="27" style="983" customWidth="1"/>
    <col min="13463" max="13463" width="26.6640625" style="983" customWidth="1"/>
    <col min="13464" max="13464" width="27" style="983" customWidth="1"/>
    <col min="13465" max="13465" width="26.6640625" style="983" customWidth="1"/>
    <col min="13466" max="13467" width="16" style="983" customWidth="1"/>
    <col min="13468" max="13468" width="27" style="983" customWidth="1"/>
    <col min="13469" max="13469" width="26.6640625" style="983" customWidth="1"/>
    <col min="13470" max="13470" width="27" style="983" customWidth="1"/>
    <col min="13471" max="13471" width="26.6640625" style="983" customWidth="1"/>
    <col min="13472" max="13472" width="27" style="983" customWidth="1"/>
    <col min="13473" max="13473" width="26.6640625" style="983" customWidth="1"/>
    <col min="13474" max="13474" width="27" style="983" customWidth="1"/>
    <col min="13475" max="13475" width="26.6640625" style="983" customWidth="1"/>
    <col min="13476" max="13476" width="27" style="983" customWidth="1"/>
    <col min="13477" max="13477" width="26.6640625" style="983" customWidth="1"/>
    <col min="13478" max="13479" width="16" style="983" customWidth="1"/>
    <col min="13480" max="13480" width="27" style="983" customWidth="1"/>
    <col min="13481" max="13481" width="26.6640625" style="983" customWidth="1"/>
    <col min="13482" max="13482" width="27" style="983" customWidth="1"/>
    <col min="13483" max="13483" width="26.6640625" style="983" customWidth="1"/>
    <col min="13484" max="13484" width="27" style="983" customWidth="1"/>
    <col min="13485" max="13485" width="26.6640625" style="983" customWidth="1"/>
    <col min="13486" max="13486" width="27" style="983" customWidth="1"/>
    <col min="13487" max="13487" width="26.6640625" style="983" customWidth="1"/>
    <col min="13488" max="13488" width="27" style="983" customWidth="1"/>
    <col min="13489" max="13489" width="26.6640625" style="983" customWidth="1"/>
    <col min="13490" max="13491" width="16" style="983" customWidth="1"/>
    <col min="13492" max="13492" width="27" style="983" customWidth="1"/>
    <col min="13493" max="13493" width="26.6640625" style="983" customWidth="1"/>
    <col min="13494" max="13494" width="27" style="983" customWidth="1"/>
    <col min="13495" max="13495" width="26.6640625" style="983" customWidth="1"/>
    <col min="13496" max="13496" width="27" style="983" customWidth="1"/>
    <col min="13497" max="13497" width="26.6640625" style="983" customWidth="1"/>
    <col min="13498" max="13498" width="27" style="983" customWidth="1"/>
    <col min="13499" max="13499" width="26.6640625" style="983" customWidth="1"/>
    <col min="13500" max="13500" width="27" style="983" customWidth="1"/>
    <col min="13501" max="13501" width="26.6640625" style="983" customWidth="1"/>
    <col min="13502" max="13503" width="16" style="983" customWidth="1"/>
    <col min="13504" max="13504" width="25.83203125" style="983" customWidth="1"/>
    <col min="13505" max="13505" width="25.5" style="983" customWidth="1"/>
    <col min="13506" max="13506" width="27" style="983" customWidth="1"/>
    <col min="13507" max="13507" width="26.6640625" style="983" customWidth="1"/>
    <col min="13508" max="13508" width="27" style="983" customWidth="1"/>
    <col min="13509" max="13509" width="26.6640625" style="983" customWidth="1"/>
    <col min="13510" max="13510" width="27" style="983" customWidth="1"/>
    <col min="13511" max="13511" width="26.6640625" style="983" customWidth="1"/>
    <col min="13512" max="13512" width="27" style="983" customWidth="1"/>
    <col min="13513" max="13513" width="26.6640625" style="983" customWidth="1"/>
    <col min="13514" max="13515" width="16" style="983" customWidth="1"/>
    <col min="13516" max="13516" width="27" style="983" customWidth="1"/>
    <col min="13517" max="13517" width="26.6640625" style="983" customWidth="1"/>
    <col min="13518" max="13518" width="27" style="983" customWidth="1"/>
    <col min="13519" max="13519" width="26.6640625" style="983" customWidth="1"/>
    <col min="13520" max="13520" width="27" style="983" customWidth="1"/>
    <col min="13521" max="13521" width="26.6640625" style="983" customWidth="1"/>
    <col min="13522" max="13522" width="27" style="983" customWidth="1"/>
    <col min="13523" max="13523" width="26.6640625" style="983" customWidth="1"/>
    <col min="13524" max="13524" width="27" style="983" customWidth="1"/>
    <col min="13525" max="13525" width="26.6640625" style="983" customWidth="1"/>
    <col min="13526" max="13527" width="16" style="983" customWidth="1"/>
    <col min="13528" max="13528" width="27" style="983" customWidth="1"/>
    <col min="13529" max="13529" width="26.6640625" style="983" customWidth="1"/>
    <col min="13530" max="13530" width="27" style="983" customWidth="1"/>
    <col min="13531" max="13531" width="26.6640625" style="983" customWidth="1"/>
    <col min="13532" max="13532" width="25.83203125" style="983" customWidth="1"/>
    <col min="13533" max="13533" width="25.5" style="983" customWidth="1"/>
    <col min="13534" max="13534" width="27" style="983" customWidth="1"/>
    <col min="13535" max="13535" width="26.6640625" style="983" customWidth="1"/>
    <col min="13536" max="13536" width="27" style="983" customWidth="1"/>
    <col min="13537" max="13537" width="26.6640625" style="983" customWidth="1"/>
    <col min="13538" max="13539" width="16" style="983" customWidth="1"/>
    <col min="13540" max="13540" width="27" style="983" customWidth="1"/>
    <col min="13541" max="13541" width="26.6640625" style="983" customWidth="1"/>
    <col min="13542" max="13542" width="27" style="983" customWidth="1"/>
    <col min="13543" max="13543" width="26.6640625" style="983" customWidth="1"/>
    <col min="13544" max="13544" width="27" style="983" customWidth="1"/>
    <col min="13545" max="13545" width="26.6640625" style="983" customWidth="1"/>
    <col min="13546" max="13546" width="25.83203125" style="983" customWidth="1"/>
    <col min="13547" max="13547" width="25.5" style="983" customWidth="1"/>
    <col min="13548" max="13548" width="27" style="983" customWidth="1"/>
    <col min="13549" max="13549" width="26.6640625" style="983" customWidth="1"/>
    <col min="13550" max="13551" width="16" style="983" customWidth="1"/>
    <col min="13552" max="13552" width="27" style="983" customWidth="1"/>
    <col min="13553" max="13553" width="26.6640625" style="983" customWidth="1"/>
    <col min="13554" max="13554" width="27" style="983" customWidth="1"/>
    <col min="13555" max="13555" width="26.6640625" style="983" customWidth="1"/>
    <col min="13556" max="13556" width="27" style="983" customWidth="1"/>
    <col min="13557" max="13557" width="26.6640625" style="983" customWidth="1"/>
    <col min="13558" max="13558" width="27" style="983" customWidth="1"/>
    <col min="13559" max="13559" width="26.6640625" style="983" customWidth="1"/>
    <col min="13560" max="13560" width="27" style="983" customWidth="1"/>
    <col min="13561" max="13561" width="26.6640625" style="983" customWidth="1"/>
    <col min="13562" max="13563" width="16" style="983" customWidth="1"/>
    <col min="13564" max="13564" width="27" style="983" customWidth="1"/>
    <col min="13565" max="13565" width="26.6640625" style="983" customWidth="1"/>
    <col min="13566" max="13566" width="27" style="983" customWidth="1"/>
    <col min="13567" max="13567" width="26.6640625" style="983" customWidth="1"/>
    <col min="13568" max="13568" width="27" style="983" customWidth="1"/>
    <col min="13569" max="13569" width="26.6640625" style="983" customWidth="1"/>
    <col min="13570" max="13570" width="27" style="983" customWidth="1"/>
    <col min="13571" max="13571" width="26.6640625" style="983" customWidth="1"/>
    <col min="13572" max="13572" width="27" style="983" customWidth="1"/>
    <col min="13573" max="13573" width="26.6640625" style="983" customWidth="1"/>
    <col min="13574" max="13575" width="16" style="983" customWidth="1"/>
    <col min="13576" max="13576" width="27" style="983" customWidth="1"/>
    <col min="13577" max="13577" width="26.6640625" style="983" customWidth="1"/>
    <col min="13578" max="13578" width="25.83203125" style="983" customWidth="1"/>
    <col min="13579" max="13579" width="25.5" style="983" customWidth="1"/>
    <col min="13580" max="13580" width="27" style="983" customWidth="1"/>
    <col min="13581" max="13581" width="26.6640625" style="983" customWidth="1"/>
    <col min="13582" max="13582" width="27" style="983" customWidth="1"/>
    <col min="13583" max="13583" width="26.6640625" style="983" customWidth="1"/>
    <col min="13584" max="13584" width="27" style="983" customWidth="1"/>
    <col min="13585" max="13585" width="26.6640625" style="983" customWidth="1"/>
    <col min="13586" max="13587" width="16" style="983" customWidth="1"/>
    <col min="13588" max="13588" width="27" style="983" customWidth="1"/>
    <col min="13589" max="13589" width="26.6640625" style="983" customWidth="1"/>
    <col min="13590" max="13590" width="27" style="983" customWidth="1"/>
    <col min="13591" max="13591" width="26.6640625" style="983" customWidth="1"/>
    <col min="13592" max="13592" width="27" style="983" customWidth="1"/>
    <col min="13593" max="13593" width="26.6640625" style="983" customWidth="1"/>
    <col min="13594" max="13594" width="27" style="983" customWidth="1"/>
    <col min="13595" max="13595" width="26.6640625" style="983" customWidth="1"/>
    <col min="13596" max="13597" width="16" style="983" customWidth="1"/>
    <col min="13598" max="13598" width="27" style="983" customWidth="1"/>
    <col min="13599" max="13599" width="26.6640625" style="983" customWidth="1"/>
    <col min="13600" max="13600" width="27" style="983" customWidth="1"/>
    <col min="13601" max="13601" width="26.6640625" style="983" customWidth="1"/>
    <col min="13602" max="13602" width="27" style="983" customWidth="1"/>
    <col min="13603" max="13603" width="26.6640625" style="983" customWidth="1"/>
    <col min="13604" max="13604" width="27" style="983" customWidth="1"/>
    <col min="13605" max="13605" width="26.6640625" style="983" customWidth="1"/>
    <col min="13606" max="13606" width="27" style="983" customWidth="1"/>
    <col min="13607" max="13607" width="26.6640625" style="983" customWidth="1"/>
    <col min="13608" max="13609" width="16" style="983" customWidth="1"/>
    <col min="13610" max="13610" width="27" style="983" customWidth="1"/>
    <col min="13611" max="13611" width="26.6640625" style="983" customWidth="1"/>
    <col min="13612" max="13612" width="27" style="983" customWidth="1"/>
    <col min="13613" max="13613" width="26.6640625" style="983" customWidth="1"/>
    <col min="13614" max="13614" width="27" style="983" customWidth="1"/>
    <col min="13615" max="13615" width="26.6640625" style="983" customWidth="1"/>
    <col min="13616" max="13616" width="27" style="983" customWidth="1"/>
    <col min="13617" max="13617" width="26.6640625" style="983" customWidth="1"/>
    <col min="13618" max="13618" width="27" style="983" customWidth="1"/>
    <col min="13619" max="13619" width="26.6640625" style="983" customWidth="1"/>
    <col min="13620" max="13621" width="16" style="983" customWidth="1"/>
    <col min="13622" max="13622" width="27" style="983" customWidth="1"/>
    <col min="13623" max="13623" width="26.6640625" style="983" customWidth="1"/>
    <col min="13624" max="13624" width="27" style="983" customWidth="1"/>
    <col min="13625" max="13625" width="26.6640625" style="983" customWidth="1"/>
    <col min="13626" max="13626" width="27" style="983" customWidth="1"/>
    <col min="13627" max="13627" width="26.6640625" style="983" customWidth="1"/>
    <col min="13628" max="13628" width="27" style="983" customWidth="1"/>
    <col min="13629" max="13629" width="26.6640625" style="983" customWidth="1"/>
    <col min="13630" max="13630" width="27" style="983" customWidth="1"/>
    <col min="13631" max="13631" width="26.6640625" style="983" customWidth="1"/>
    <col min="13632" max="13633" width="16" style="983" customWidth="1"/>
    <col min="13634" max="13634" width="27" style="983" customWidth="1"/>
    <col min="13635" max="13635" width="26.6640625" style="983" customWidth="1"/>
    <col min="13636" max="13636" width="27" style="983" customWidth="1"/>
    <col min="13637" max="13637" width="26.6640625" style="983" customWidth="1"/>
    <col min="13638" max="13638" width="27" style="983" customWidth="1"/>
    <col min="13639" max="13639" width="26.6640625" style="983" customWidth="1"/>
    <col min="13640" max="13640" width="27" style="983" customWidth="1"/>
    <col min="13641" max="13641" width="26.6640625" style="983" customWidth="1"/>
    <col min="13642" max="13642" width="27" style="983" customWidth="1"/>
    <col min="13643" max="13643" width="26.6640625" style="983" customWidth="1"/>
    <col min="13644" max="13645" width="16" style="983" customWidth="1"/>
    <col min="13646" max="13646" width="27" style="983" customWidth="1"/>
    <col min="13647" max="13647" width="26.6640625" style="983" customWidth="1"/>
    <col min="13648" max="13648" width="27" style="983" customWidth="1"/>
    <col min="13649" max="13649" width="26.6640625" style="983" customWidth="1"/>
    <col min="13650" max="13650" width="27" style="983" customWidth="1"/>
    <col min="13651" max="13651" width="26.6640625" style="983" customWidth="1"/>
    <col min="13652" max="13652" width="27" style="983" customWidth="1"/>
    <col min="13653" max="13653" width="26.6640625" style="983" customWidth="1"/>
    <col min="13654" max="13654" width="27" style="983" customWidth="1"/>
    <col min="13655" max="13655" width="26.6640625" style="983" customWidth="1"/>
    <col min="13656" max="13657" width="16" style="983" customWidth="1"/>
    <col min="13658" max="13658" width="25.83203125" style="983" customWidth="1"/>
    <col min="13659" max="13659" width="25.5" style="983" customWidth="1"/>
    <col min="13660" max="13660" width="25.83203125" style="983" customWidth="1"/>
    <col min="13661" max="13661" width="25.5" style="983" customWidth="1"/>
    <col min="13662" max="13662" width="25.83203125" style="983" customWidth="1"/>
    <col min="13663" max="13663" width="25.5" style="983" customWidth="1"/>
    <col min="13664" max="13664" width="25.83203125" style="983" customWidth="1"/>
    <col min="13665" max="13665" width="25.5" style="983" customWidth="1"/>
    <col min="13666" max="13667" width="16" style="983" customWidth="1"/>
    <col min="13668" max="13668" width="25.83203125" style="983" customWidth="1"/>
    <col min="13669" max="13669" width="25.5" style="983" customWidth="1"/>
    <col min="13670" max="13670" width="25.83203125" style="983" customWidth="1"/>
    <col min="13671" max="13671" width="25.5" style="983" customWidth="1"/>
    <col min="13672" max="13672" width="25.83203125" style="983" customWidth="1"/>
    <col min="13673" max="13673" width="25.5" style="983" customWidth="1"/>
    <col min="13674" max="13674" width="25.83203125" style="983" customWidth="1"/>
    <col min="13675" max="13675" width="25.5" style="983" customWidth="1"/>
    <col min="13676" max="13676" width="25.83203125" style="983" customWidth="1"/>
    <col min="13677" max="13677" width="25.5" style="983" customWidth="1"/>
    <col min="13678" max="13679" width="16" style="983" customWidth="1"/>
    <col min="13680" max="13680" width="25.83203125" style="983" customWidth="1"/>
    <col min="13681" max="13681" width="25.5" style="983" customWidth="1"/>
    <col min="13682" max="13682" width="25.83203125" style="983" customWidth="1"/>
    <col min="13683" max="13683" width="25.5" style="983" customWidth="1"/>
    <col min="13684" max="13684" width="25.83203125" style="983" customWidth="1"/>
    <col min="13685" max="13685" width="25.5" style="983" customWidth="1"/>
    <col min="13686" max="13686" width="25.83203125" style="983" customWidth="1"/>
    <col min="13687" max="13687" width="25.5" style="983" customWidth="1"/>
    <col min="13688" max="13688" width="25.83203125" style="983" customWidth="1"/>
    <col min="13689" max="13689" width="25.5" style="983" customWidth="1"/>
    <col min="13690" max="13691" width="16" style="983" customWidth="1"/>
    <col min="13692" max="13692" width="27" style="983" customWidth="1"/>
    <col min="13693" max="13693" width="26.6640625" style="983" customWidth="1"/>
    <col min="13694" max="13694" width="27" style="983" customWidth="1"/>
    <col min="13695" max="13695" width="26.6640625" style="983" customWidth="1"/>
    <col min="13696" max="13696" width="27" style="983" customWidth="1"/>
    <col min="13697" max="13697" width="26.6640625" style="983" customWidth="1"/>
    <col min="13698" max="13698" width="27" style="983" customWidth="1"/>
    <col min="13699" max="13699" width="26.6640625" style="983" customWidth="1"/>
    <col min="13700" max="13700" width="27" style="983" customWidth="1"/>
    <col min="13701" max="13701" width="26.6640625" style="983" customWidth="1"/>
    <col min="13702" max="13703" width="16" style="983" customWidth="1"/>
    <col min="13704" max="13704" width="25.83203125" style="983" customWidth="1"/>
    <col min="13705" max="13705" width="25.5" style="983" customWidth="1"/>
    <col min="13706" max="13706" width="25.83203125" style="983" customWidth="1"/>
    <col min="13707" max="13707" width="25.5" style="983" customWidth="1"/>
    <col min="13708" max="13708" width="25.83203125" style="983" customWidth="1"/>
    <col min="13709" max="13709" width="25.5" style="983" customWidth="1"/>
    <col min="13710" max="13710" width="25.83203125" style="983" customWidth="1"/>
    <col min="13711" max="13711" width="25.5" style="983" customWidth="1"/>
    <col min="13712" max="13712" width="25.83203125" style="983" customWidth="1"/>
    <col min="13713" max="13713" width="25.5" style="983" customWidth="1"/>
    <col min="13714" max="13715" width="16" style="983" customWidth="1"/>
    <col min="13716" max="13716" width="25.83203125" style="983" customWidth="1"/>
    <col min="13717" max="13717" width="25.5" style="983" customWidth="1"/>
    <col min="13718" max="13718" width="25.83203125" style="983" customWidth="1"/>
    <col min="13719" max="13719" width="25.5" style="983" customWidth="1"/>
    <col min="13720" max="13720" width="25.83203125" style="983" customWidth="1"/>
    <col min="13721" max="13721" width="25.5" style="983" customWidth="1"/>
    <col min="13722" max="13722" width="25.83203125" style="983" customWidth="1"/>
    <col min="13723" max="13723" width="25.5" style="983" customWidth="1"/>
    <col min="13724" max="13724" width="25.83203125" style="983" customWidth="1"/>
    <col min="13725" max="13725" width="25.5" style="983" customWidth="1"/>
    <col min="13726" max="13727" width="16" style="983" customWidth="1"/>
    <col min="13728" max="13728" width="25.83203125" style="983" customWidth="1"/>
    <col min="13729" max="13729" width="25.5" style="983" customWidth="1"/>
    <col min="13730" max="13730" width="25.83203125" style="983" customWidth="1"/>
    <col min="13731" max="13731" width="25.5" style="983" customWidth="1"/>
    <col min="13732" max="13732" width="25.83203125" style="983" customWidth="1"/>
    <col min="13733" max="13733" width="25.5" style="983" customWidth="1"/>
    <col min="13734" max="13734" width="25.83203125" style="983" customWidth="1"/>
    <col min="13735" max="13735" width="25.5" style="983" customWidth="1"/>
    <col min="13736" max="13736" width="25.83203125" style="983" customWidth="1"/>
    <col min="13737" max="13737" width="25.5" style="983" customWidth="1"/>
    <col min="13738" max="13739" width="16" style="983" customWidth="1"/>
    <col min="13740" max="13740" width="27" style="983" customWidth="1"/>
    <col min="13741" max="13741" width="26.6640625" style="983" customWidth="1"/>
    <col min="13742" max="13742" width="27" style="983" customWidth="1"/>
    <col min="13743" max="13743" width="26.6640625" style="983" customWidth="1"/>
    <col min="13744" max="13744" width="27" style="983" customWidth="1"/>
    <col min="13745" max="13745" width="26.6640625" style="983" customWidth="1"/>
    <col min="13746" max="13746" width="27" style="983" customWidth="1"/>
    <col min="13747" max="13747" width="26.6640625" style="983" customWidth="1"/>
    <col min="13748" max="13748" width="27" style="983" customWidth="1"/>
    <col min="13749" max="13749" width="26.6640625" style="983" customWidth="1"/>
    <col min="13750" max="13751" width="16" style="983" customWidth="1"/>
    <col min="13752" max="13752" width="25.83203125" style="983" customWidth="1"/>
    <col min="13753" max="13753" width="25.5" style="983" customWidth="1"/>
    <col min="13754" max="13754" width="27" style="983" customWidth="1"/>
    <col min="13755" max="13755" width="26.6640625" style="983" customWidth="1"/>
    <col min="13756" max="13756" width="27" style="983" customWidth="1"/>
    <col min="13757" max="13757" width="26.6640625" style="983" customWidth="1"/>
    <col min="13758" max="13758" width="27" style="983" customWidth="1"/>
    <col min="13759" max="13759" width="26.6640625" style="983" customWidth="1"/>
    <col min="13760" max="13760" width="27" style="983" customWidth="1"/>
    <col min="13761" max="13761" width="26.6640625" style="983" customWidth="1"/>
    <col min="13762" max="13763" width="16" style="983" customWidth="1"/>
    <col min="13764" max="13764" width="27" style="983" customWidth="1"/>
    <col min="13765" max="13765" width="26.6640625" style="983" customWidth="1"/>
    <col min="13766" max="13766" width="27" style="983" customWidth="1"/>
    <col min="13767" max="13767" width="26.6640625" style="983" customWidth="1"/>
    <col min="13768" max="13768" width="27" style="983" customWidth="1"/>
    <col min="13769" max="13769" width="26.6640625" style="983" customWidth="1"/>
    <col min="13770" max="13770" width="27" style="983" customWidth="1"/>
    <col min="13771" max="13771" width="26.6640625" style="983" customWidth="1"/>
    <col min="13772" max="13772" width="27" style="983" customWidth="1"/>
    <col min="13773" max="13773" width="26.6640625" style="983" customWidth="1"/>
    <col min="13774" max="13775" width="16" style="983" customWidth="1"/>
    <col min="13776" max="13776" width="27" style="983" customWidth="1"/>
    <col min="13777" max="13777" width="26.6640625" style="983" customWidth="1"/>
    <col min="13778" max="13778" width="27" style="983" customWidth="1"/>
    <col min="13779" max="13779" width="26.6640625" style="983" customWidth="1"/>
    <col min="13780" max="13780" width="27" style="983" customWidth="1"/>
    <col min="13781" max="13781" width="26.6640625" style="983" customWidth="1"/>
    <col min="13782" max="13782" width="27" style="983" customWidth="1"/>
    <col min="13783" max="13783" width="26.6640625" style="983" customWidth="1"/>
    <col min="13784" max="13784" width="27" style="983" customWidth="1"/>
    <col min="13785" max="13785" width="26.6640625" style="983" customWidth="1"/>
    <col min="13786" max="13787" width="16" style="983" customWidth="1"/>
    <col min="13788" max="13788" width="27" style="983" customWidth="1"/>
    <col min="13789" max="13789" width="26.6640625" style="983" customWidth="1"/>
    <col min="13790" max="13790" width="25.83203125" style="983" customWidth="1"/>
    <col min="13791" max="13791" width="25.5" style="983" customWidth="1"/>
    <col min="13792" max="13792" width="27" style="983" customWidth="1"/>
    <col min="13793" max="13793" width="26.6640625" style="983" customWidth="1"/>
    <col min="13794" max="13794" width="27" style="983" customWidth="1"/>
    <col min="13795" max="13795" width="26.6640625" style="983" customWidth="1"/>
    <col min="13796" max="13796" width="27" style="983" customWidth="1"/>
    <col min="13797" max="13797" width="26.6640625" style="983" customWidth="1"/>
    <col min="13798" max="13799" width="16" style="983" customWidth="1"/>
    <col min="13800" max="13800" width="27" style="983" customWidth="1"/>
    <col min="13801" max="13801" width="26.6640625" style="983" customWidth="1"/>
    <col min="13802" max="13802" width="27" style="983" customWidth="1"/>
    <col min="13803" max="13803" width="26.6640625" style="983" customWidth="1"/>
    <col min="13804" max="13804" width="23.83203125" style="983" customWidth="1"/>
    <col min="13805" max="13805" width="23.6640625" style="983" customWidth="1"/>
    <col min="13806" max="13806" width="27" style="983" customWidth="1"/>
    <col min="13807" max="13807" width="26.6640625" style="983" customWidth="1"/>
    <col min="13808" max="13808" width="27" style="983" customWidth="1"/>
    <col min="13809" max="13809" width="26.6640625" style="983" customWidth="1"/>
    <col min="13810" max="13811" width="16" style="983" customWidth="1"/>
    <col min="13812" max="13812" width="27" style="983" customWidth="1"/>
    <col min="13813" max="13813" width="26.6640625" style="983" customWidth="1"/>
    <col min="13814" max="13814" width="27" style="983" customWidth="1"/>
    <col min="13815" max="13815" width="26.6640625" style="983" customWidth="1"/>
    <col min="13816" max="13816" width="27" style="983" customWidth="1"/>
    <col min="13817" max="13817" width="26.6640625" style="983" customWidth="1"/>
    <col min="13818" max="13818" width="27" style="983" customWidth="1"/>
    <col min="13819" max="13819" width="26.6640625" style="983" customWidth="1"/>
    <col min="13820" max="13820" width="27" style="983" customWidth="1"/>
    <col min="13821" max="13821" width="26.6640625" style="983" customWidth="1"/>
    <col min="13822" max="13823" width="16" style="983" customWidth="1"/>
    <col min="13824" max="13824" width="27" style="983" customWidth="1"/>
    <col min="13825" max="13825" width="26.6640625" style="983" customWidth="1"/>
    <col min="13826" max="13826" width="27" style="983" customWidth="1"/>
    <col min="13827" max="13827" width="26.6640625" style="983" customWidth="1"/>
    <col min="13828" max="13828" width="27" style="983" customWidth="1"/>
    <col min="13829" max="13829" width="26.6640625" style="983" customWidth="1"/>
    <col min="13830" max="13830" width="27" style="983" customWidth="1"/>
    <col min="13831" max="13831" width="26.6640625" style="983" customWidth="1"/>
    <col min="13832" max="13832" width="27" style="983" customWidth="1"/>
    <col min="13833" max="13833" width="26.6640625" style="983" customWidth="1"/>
    <col min="13834" max="13835" width="16" style="983" customWidth="1"/>
    <col min="13836" max="13836" width="27" style="983" customWidth="1"/>
    <col min="13837" max="13837" width="26.6640625" style="983" customWidth="1"/>
    <col min="13838" max="13838" width="27" style="983" customWidth="1"/>
    <col min="13839" max="13839" width="26.6640625" style="983" customWidth="1"/>
    <col min="13840" max="13840" width="27" style="983" customWidth="1"/>
    <col min="13841" max="13841" width="26.6640625" style="983" customWidth="1"/>
    <col min="13842" max="13842" width="27" style="983" customWidth="1"/>
    <col min="13843" max="13843" width="26.6640625" style="983" customWidth="1"/>
    <col min="13844" max="13844" width="27" style="983" customWidth="1"/>
    <col min="13845" max="13845" width="26.6640625" style="983" customWidth="1"/>
    <col min="13846" max="13847" width="16" style="983" customWidth="1"/>
    <col min="13848" max="13848" width="27" style="983" customWidth="1"/>
    <col min="13849" max="13849" width="26.6640625" style="983" customWidth="1"/>
    <col min="13850" max="13850" width="27" style="983" customWidth="1"/>
    <col min="13851" max="13851" width="26.6640625" style="983" customWidth="1"/>
    <col min="13852" max="13852" width="27" style="983" customWidth="1"/>
    <col min="13853" max="13853" width="26.6640625" style="983" customWidth="1"/>
    <col min="13854" max="13854" width="27" style="983" customWidth="1"/>
    <col min="13855" max="13855" width="26.6640625" style="983" customWidth="1"/>
    <col min="13856" max="13856" width="27" style="983" customWidth="1"/>
    <col min="13857" max="13857" width="26.6640625" style="983" customWidth="1"/>
    <col min="13858" max="13859" width="16" style="983" customWidth="1"/>
    <col min="13860" max="13860" width="27" style="983" customWidth="1"/>
    <col min="13861" max="13861" width="26.6640625" style="983" customWidth="1"/>
    <col min="13862" max="13862" width="27" style="983" customWidth="1"/>
    <col min="13863" max="13863" width="26.6640625" style="983" customWidth="1"/>
    <col min="13864" max="13864" width="27" style="983" customWidth="1"/>
    <col min="13865" max="13865" width="26.6640625" style="983" customWidth="1"/>
    <col min="13866" max="13866" width="27" style="983" customWidth="1"/>
    <col min="13867" max="13867" width="26.6640625" style="983" customWidth="1"/>
    <col min="13868" max="13868" width="27" style="983" customWidth="1"/>
    <col min="13869" max="13869" width="26.6640625" style="983" customWidth="1"/>
    <col min="13870" max="13871" width="16" style="983" customWidth="1"/>
    <col min="13872" max="13872" width="27" style="983" customWidth="1"/>
    <col min="13873" max="13873" width="26.6640625" style="983" customWidth="1"/>
    <col min="13874" max="13874" width="27" style="983" customWidth="1"/>
    <col min="13875" max="13875" width="26.6640625" style="983" customWidth="1"/>
    <col min="13876" max="13876" width="27" style="983" customWidth="1"/>
    <col min="13877" max="13877" width="26.6640625" style="983" customWidth="1"/>
    <col min="13878" max="13878" width="27" style="983" customWidth="1"/>
    <col min="13879" max="13879" width="26.6640625" style="983" customWidth="1"/>
    <col min="13880" max="13880" width="27" style="983" customWidth="1"/>
    <col min="13881" max="13881" width="26.6640625" style="983" customWidth="1"/>
    <col min="13882" max="13883" width="16" style="983" customWidth="1"/>
    <col min="13884" max="13884" width="27" style="983" customWidth="1"/>
    <col min="13885" max="13885" width="26.6640625" style="983" customWidth="1"/>
    <col min="13886" max="13886" width="27" style="983" customWidth="1"/>
    <col min="13887" max="13887" width="26.6640625" style="983" customWidth="1"/>
    <col min="13888" max="13888" width="27" style="983" customWidth="1"/>
    <col min="13889" max="13889" width="26.6640625" style="983" customWidth="1"/>
    <col min="13890" max="13890" width="27" style="983" customWidth="1"/>
    <col min="13891" max="13891" width="26.6640625" style="983" customWidth="1"/>
    <col min="13892" max="13892" width="27" style="983" customWidth="1"/>
    <col min="13893" max="13893" width="26.6640625" style="983" customWidth="1"/>
    <col min="13894" max="13895" width="16" style="983" customWidth="1"/>
    <col min="13896" max="13896" width="27" style="983" customWidth="1"/>
    <col min="13897" max="13897" width="26.6640625" style="983" customWidth="1"/>
    <col min="13898" max="13898" width="27" style="983" customWidth="1"/>
    <col min="13899" max="13899" width="26.6640625" style="983" customWidth="1"/>
    <col min="13900" max="13900" width="27" style="983" customWidth="1"/>
    <col min="13901" max="13901" width="26.6640625" style="983" customWidth="1"/>
    <col min="13902" max="13902" width="27" style="983" customWidth="1"/>
    <col min="13903" max="13903" width="26.6640625" style="983" customWidth="1"/>
    <col min="13904" max="13904" width="27" style="983" customWidth="1"/>
    <col min="13905" max="13905" width="26.6640625" style="983" customWidth="1"/>
    <col min="13906" max="13907" width="16" style="983" customWidth="1"/>
    <col min="13908" max="13908" width="27" style="983" customWidth="1"/>
    <col min="13909" max="13909" width="26.6640625" style="983" customWidth="1"/>
    <col min="13910" max="13910" width="27" style="983" customWidth="1"/>
    <col min="13911" max="13911" width="26.6640625" style="983" customWidth="1"/>
    <col min="13912" max="13912" width="27" style="983" customWidth="1"/>
    <col min="13913" max="13913" width="26.6640625" style="983" customWidth="1"/>
    <col min="13914" max="13914" width="27" style="983" customWidth="1"/>
    <col min="13915" max="13915" width="26.6640625" style="983" customWidth="1"/>
    <col min="13916" max="13916" width="27" style="983" customWidth="1"/>
    <col min="13917" max="13917" width="26.6640625" style="983" customWidth="1"/>
    <col min="13918" max="13919" width="16" style="983" customWidth="1"/>
    <col min="13920" max="13920" width="27" style="983" customWidth="1"/>
    <col min="13921" max="13921" width="26.6640625" style="983" customWidth="1"/>
    <col min="13922" max="13922" width="27" style="983" customWidth="1"/>
    <col min="13923" max="13923" width="26.6640625" style="983" customWidth="1"/>
    <col min="13924" max="13924" width="27" style="983" customWidth="1"/>
    <col min="13925" max="13925" width="26.6640625" style="983" customWidth="1"/>
    <col min="13926" max="13926" width="27" style="983" customWidth="1"/>
    <col min="13927" max="13927" width="26.6640625" style="983" customWidth="1"/>
    <col min="13928" max="13929" width="16" style="983" customWidth="1"/>
    <col min="13930" max="13930" width="27" style="983" customWidth="1"/>
    <col min="13931" max="13931" width="26.6640625" style="983" customWidth="1"/>
    <col min="13932" max="13932" width="27" style="983" customWidth="1"/>
    <col min="13933" max="13933" width="26.6640625" style="983" customWidth="1"/>
    <col min="13934" max="13934" width="27" style="983" customWidth="1"/>
    <col min="13935" max="13935" width="26.6640625" style="983" customWidth="1"/>
    <col min="13936" max="13936" width="27" style="983" customWidth="1"/>
    <col min="13937" max="13937" width="26.6640625" style="983" customWidth="1"/>
    <col min="13938" max="13938" width="27" style="983" customWidth="1"/>
    <col min="13939" max="13939" width="26.6640625" style="983" customWidth="1"/>
    <col min="13940" max="13941" width="16" style="983" customWidth="1"/>
    <col min="13942" max="13942" width="27" style="983" customWidth="1"/>
    <col min="13943" max="13943" width="26.6640625" style="983" customWidth="1"/>
    <col min="13944" max="13944" width="27" style="983" customWidth="1"/>
    <col min="13945" max="13945" width="26.6640625" style="983" customWidth="1"/>
    <col min="13946" max="13946" width="27" style="983" customWidth="1"/>
    <col min="13947" max="13947" width="26.6640625" style="983" customWidth="1"/>
    <col min="13948" max="13948" width="27" style="983" customWidth="1"/>
    <col min="13949" max="13949" width="26.6640625" style="983" customWidth="1"/>
    <col min="13950" max="13950" width="27" style="983" customWidth="1"/>
    <col min="13951" max="13951" width="26.6640625" style="983" customWidth="1"/>
    <col min="13952" max="13953" width="16" style="983" customWidth="1"/>
    <col min="13954" max="13954" width="27" style="983" customWidth="1"/>
    <col min="13955" max="13955" width="26.6640625" style="983" customWidth="1"/>
    <col min="13956" max="13956" width="27" style="983" customWidth="1"/>
    <col min="13957" max="13957" width="26.6640625" style="983" customWidth="1"/>
    <col min="13958" max="13958" width="27" style="983" customWidth="1"/>
    <col min="13959" max="13959" width="26.6640625" style="983" customWidth="1"/>
    <col min="13960" max="13960" width="27" style="983" customWidth="1"/>
    <col min="13961" max="13961" width="26.6640625" style="983" customWidth="1"/>
    <col min="13962" max="13962" width="27" style="983" customWidth="1"/>
    <col min="13963" max="13963" width="26.6640625" style="983" customWidth="1"/>
    <col min="13964" max="13965" width="16" style="983" customWidth="1"/>
    <col min="13966" max="13966" width="27" style="983" customWidth="1"/>
    <col min="13967" max="13967" width="26.6640625" style="983" customWidth="1"/>
    <col min="13968" max="13968" width="27" style="983" customWidth="1"/>
    <col min="13969" max="13969" width="26.6640625" style="983" customWidth="1"/>
    <col min="13970" max="13970" width="27" style="983" customWidth="1"/>
    <col min="13971" max="13971" width="26.6640625" style="983" customWidth="1"/>
    <col min="13972" max="13972" width="27" style="983" customWidth="1"/>
    <col min="13973" max="13973" width="26.6640625" style="983" customWidth="1"/>
    <col min="13974" max="13974" width="27" style="983" customWidth="1"/>
    <col min="13975" max="13975" width="26.6640625" style="983" customWidth="1"/>
    <col min="13976" max="13977" width="16" style="983" customWidth="1"/>
    <col min="13978" max="13978" width="27" style="983" customWidth="1"/>
    <col min="13979" max="13979" width="26.6640625" style="983" customWidth="1"/>
    <col min="13980" max="13980" width="27" style="983" customWidth="1"/>
    <col min="13981" max="13981" width="26.6640625" style="983" customWidth="1"/>
    <col min="13982" max="13982" width="27" style="983" customWidth="1"/>
    <col min="13983" max="13983" width="26.6640625" style="983" customWidth="1"/>
    <col min="13984" max="13984" width="27" style="983" customWidth="1"/>
    <col min="13985" max="13985" width="26.6640625" style="983" customWidth="1"/>
    <col min="13986" max="13986" width="27" style="983" customWidth="1"/>
    <col min="13987" max="13987" width="26.6640625" style="983" customWidth="1"/>
    <col min="13988" max="13989" width="16" style="983" customWidth="1"/>
    <col min="13990" max="13990" width="27" style="983" customWidth="1"/>
    <col min="13991" max="13991" width="26.6640625" style="983" customWidth="1"/>
    <col min="13992" max="13992" width="27" style="983" customWidth="1"/>
    <col min="13993" max="13993" width="26.6640625" style="983" customWidth="1"/>
    <col min="13994" max="13994" width="27" style="983" customWidth="1"/>
    <col min="13995" max="13995" width="26.6640625" style="983" customWidth="1"/>
    <col min="13996" max="13996" width="27" style="983" customWidth="1"/>
    <col min="13997" max="13997" width="26.6640625" style="983" customWidth="1"/>
    <col min="13998" max="13998" width="27" style="983" customWidth="1"/>
    <col min="13999" max="13999" width="26.6640625" style="983" customWidth="1"/>
    <col min="14000" max="14001" width="16" style="983" customWidth="1"/>
    <col min="14002" max="14002" width="27" style="983" customWidth="1"/>
    <col min="14003" max="14003" width="26.6640625" style="983" customWidth="1"/>
    <col min="14004" max="14004" width="27" style="983" customWidth="1"/>
    <col min="14005" max="14005" width="26.6640625" style="983" customWidth="1"/>
    <col min="14006" max="14006" width="27" style="983" customWidth="1"/>
    <col min="14007" max="14007" width="26.6640625" style="983" customWidth="1"/>
    <col min="14008" max="14008" width="27" style="983" customWidth="1"/>
    <col min="14009" max="14009" width="26.6640625" style="983" customWidth="1"/>
    <col min="14010" max="14010" width="27" style="983" customWidth="1"/>
    <col min="14011" max="14011" width="26.6640625" style="983" customWidth="1"/>
    <col min="14012" max="14013" width="16" style="983" customWidth="1"/>
    <col min="14014" max="14014" width="27" style="983" customWidth="1"/>
    <col min="14015" max="14015" width="26.6640625" style="983" customWidth="1"/>
    <col min="14016" max="14016" width="27" style="983" customWidth="1"/>
    <col min="14017" max="14017" width="26.6640625" style="983" customWidth="1"/>
    <col min="14018" max="14018" width="27" style="983" customWidth="1"/>
    <col min="14019" max="14019" width="26.6640625" style="983" customWidth="1"/>
    <col min="14020" max="14020" width="27" style="983" customWidth="1"/>
    <col min="14021" max="14021" width="26.6640625" style="983" customWidth="1"/>
    <col min="14022" max="14022" width="27" style="983" customWidth="1"/>
    <col min="14023" max="14023" width="26.6640625" style="983" customWidth="1"/>
    <col min="14024" max="14025" width="16" style="983" customWidth="1"/>
    <col min="14026" max="14026" width="27" style="983" customWidth="1"/>
    <col min="14027" max="14027" width="26.6640625" style="983" customWidth="1"/>
    <col min="14028" max="14028" width="27" style="983" customWidth="1"/>
    <col min="14029" max="14029" width="26.6640625" style="983" customWidth="1"/>
    <col min="14030" max="14030" width="27" style="983" customWidth="1"/>
    <col min="14031" max="14031" width="26.6640625" style="983" customWidth="1"/>
    <col min="14032" max="14032" width="27" style="983" customWidth="1"/>
    <col min="14033" max="14033" width="26.6640625" style="983" customWidth="1"/>
    <col min="14034" max="14034" width="27" style="983" customWidth="1"/>
    <col min="14035" max="14035" width="26.6640625" style="983" customWidth="1"/>
    <col min="14036" max="14037" width="16" style="983" customWidth="1"/>
    <col min="14038" max="14038" width="28.1640625" style="983" customWidth="1"/>
    <col min="14039" max="14039" width="27.83203125" style="983" customWidth="1"/>
    <col min="14040" max="14040" width="27" style="983" customWidth="1"/>
    <col min="14041" max="14041" width="26.6640625" style="983" customWidth="1"/>
    <col min="14042" max="14042" width="27" style="983" customWidth="1"/>
    <col min="14043" max="14043" width="26.6640625" style="983" customWidth="1"/>
    <col min="14044" max="14044" width="23.83203125" style="983" customWidth="1"/>
    <col min="14045" max="14045" width="23.6640625" style="983" customWidth="1"/>
    <col min="14046" max="14046" width="27" style="983" customWidth="1"/>
    <col min="14047" max="14047" width="26.6640625" style="983" customWidth="1"/>
    <col min="14048" max="14049" width="16" style="983" customWidth="1"/>
    <col min="14050" max="14050" width="27" style="983" customWidth="1"/>
    <col min="14051" max="14051" width="26.6640625" style="983" customWidth="1"/>
    <col min="14052" max="14052" width="27" style="983" customWidth="1"/>
    <col min="14053" max="14053" width="26.6640625" style="983" customWidth="1"/>
    <col min="14054" max="14054" width="27" style="983" customWidth="1"/>
    <col min="14055" max="14055" width="26.6640625" style="983" customWidth="1"/>
    <col min="14056" max="14056" width="27" style="983" customWidth="1"/>
    <col min="14057" max="14057" width="26.6640625" style="983" customWidth="1"/>
    <col min="14058" max="14058" width="27" style="983" customWidth="1"/>
    <col min="14059" max="14059" width="26.6640625" style="983" customWidth="1"/>
    <col min="14060" max="14061" width="16" style="983" customWidth="1"/>
    <col min="14062" max="14062" width="25.83203125" style="983" customWidth="1"/>
    <col min="14063" max="14063" width="25.5" style="983" customWidth="1"/>
    <col min="14064" max="14064" width="25.83203125" style="983" customWidth="1"/>
    <col min="14065" max="14065" width="25.5" style="983" customWidth="1"/>
    <col min="14066" max="14066" width="25.83203125" style="983" customWidth="1"/>
    <col min="14067" max="14067" width="25.5" style="983" customWidth="1"/>
    <col min="14068" max="14068" width="25.83203125" style="983" customWidth="1"/>
    <col min="14069" max="14069" width="25.5" style="983" customWidth="1"/>
    <col min="14070" max="14070" width="25.83203125" style="983" customWidth="1"/>
    <col min="14071" max="14071" width="25.5" style="983" customWidth="1"/>
    <col min="14072" max="14073" width="16" style="983" customWidth="1"/>
    <col min="14074" max="14074" width="27" style="983" customWidth="1"/>
    <col min="14075" max="14075" width="26.6640625" style="983" customWidth="1"/>
    <col min="14076" max="14076" width="27" style="983" customWidth="1"/>
    <col min="14077" max="14077" width="26.6640625" style="983" customWidth="1"/>
    <col min="14078" max="14078" width="27" style="983" customWidth="1"/>
    <col min="14079" max="14079" width="26.6640625" style="983" customWidth="1"/>
    <col min="14080" max="14080" width="27" style="983" customWidth="1"/>
    <col min="14081" max="14081" width="26.6640625" style="983" customWidth="1"/>
    <col min="14082" max="14082" width="27" style="983" customWidth="1"/>
    <col min="14083" max="14083" width="26.6640625" style="983" customWidth="1"/>
    <col min="14084" max="14085" width="16" style="983" customWidth="1"/>
    <col min="14086" max="14086" width="25.83203125" style="983" customWidth="1"/>
    <col min="14087" max="14087" width="25.5" style="983" customWidth="1"/>
    <col min="14088" max="14088" width="25.83203125" style="983" customWidth="1"/>
    <col min="14089" max="14089" width="25.5" style="983" customWidth="1"/>
    <col min="14090" max="14090" width="25.83203125" style="983" customWidth="1"/>
    <col min="14091" max="14091" width="25.5" style="983" customWidth="1"/>
    <col min="14092" max="14092" width="25.83203125" style="983" customWidth="1"/>
    <col min="14093" max="14093" width="25.5" style="983" customWidth="1"/>
    <col min="14094" max="14094" width="25.83203125" style="983" customWidth="1"/>
    <col min="14095" max="14095" width="25.5" style="983" customWidth="1"/>
    <col min="14096" max="14097" width="16" style="983" customWidth="1"/>
    <col min="14098" max="14098" width="27" style="983" customWidth="1"/>
    <col min="14099" max="14099" width="26.6640625" style="983" customWidth="1"/>
    <col min="14100" max="14100" width="27" style="983" customWidth="1"/>
    <col min="14101" max="14101" width="26.6640625" style="983" customWidth="1"/>
    <col min="14102" max="14102" width="25.83203125" style="983" customWidth="1"/>
    <col min="14103" max="14103" width="25.5" style="983" customWidth="1"/>
    <col min="14104" max="14104" width="27" style="983" customWidth="1"/>
    <col min="14105" max="14105" width="26.6640625" style="983" customWidth="1"/>
    <col min="14106" max="14106" width="27" style="983" customWidth="1"/>
    <col min="14107" max="14107" width="26.6640625" style="983" customWidth="1"/>
    <col min="14108" max="14109" width="16" style="983" customWidth="1"/>
    <col min="14110" max="14110" width="27" style="983" customWidth="1"/>
    <col min="14111" max="14111" width="26.6640625" style="983" customWidth="1"/>
    <col min="14112" max="14112" width="27" style="983" customWidth="1"/>
    <col min="14113" max="14113" width="26.6640625" style="983" customWidth="1"/>
    <col min="14114" max="14114" width="27" style="983" customWidth="1"/>
    <col min="14115" max="14115" width="26.6640625" style="983" customWidth="1"/>
    <col min="14116" max="14116" width="27" style="983" customWidth="1"/>
    <col min="14117" max="14117" width="26.6640625" style="983" customWidth="1"/>
    <col min="14118" max="14118" width="27" style="983" customWidth="1"/>
    <col min="14119" max="14119" width="26.6640625" style="983" customWidth="1"/>
    <col min="14120" max="14121" width="16" style="983" customWidth="1"/>
    <col min="14122" max="14122" width="27" style="983" customWidth="1"/>
    <col min="14123" max="14123" width="26.6640625" style="983" customWidth="1"/>
    <col min="14124" max="14124" width="27" style="983" customWidth="1"/>
    <col min="14125" max="14125" width="26.6640625" style="983" customWidth="1"/>
    <col min="14126" max="14126" width="27" style="983" customWidth="1"/>
    <col min="14127" max="14127" width="26.6640625" style="983" customWidth="1"/>
    <col min="14128" max="14128" width="25.83203125" style="983" customWidth="1"/>
    <col min="14129" max="14129" width="25.5" style="983" customWidth="1"/>
    <col min="14130" max="14130" width="27" style="983" customWidth="1"/>
    <col min="14131" max="14131" width="26.6640625" style="983" customWidth="1"/>
    <col min="14132" max="14133" width="16" style="983" customWidth="1"/>
    <col min="14134" max="14134" width="27" style="983" customWidth="1"/>
    <col min="14135" max="14135" width="26.6640625" style="983" customWidth="1"/>
    <col min="14136" max="14136" width="27" style="983" customWidth="1"/>
    <col min="14137" max="14137" width="26.6640625" style="983" customWidth="1"/>
    <col min="14138" max="14138" width="27" style="983" customWidth="1"/>
    <col min="14139" max="14139" width="26.6640625" style="983" customWidth="1"/>
    <col min="14140" max="14140" width="27" style="983" customWidth="1"/>
    <col min="14141" max="14141" width="26.6640625" style="983" customWidth="1"/>
    <col min="14142" max="14142" width="27" style="983" customWidth="1"/>
    <col min="14143" max="14143" width="26.6640625" style="983" customWidth="1"/>
    <col min="14144" max="14145" width="16" style="983" customWidth="1"/>
    <col min="14146" max="14146" width="27" style="983" customWidth="1"/>
    <col min="14147" max="14147" width="26.6640625" style="983" customWidth="1"/>
    <col min="14148" max="14148" width="27" style="983" customWidth="1"/>
    <col min="14149" max="14149" width="26.6640625" style="983" customWidth="1"/>
    <col min="14150" max="14150" width="27" style="983" customWidth="1"/>
    <col min="14151" max="14151" width="26.6640625" style="983" customWidth="1"/>
    <col min="14152" max="14152" width="27" style="983" customWidth="1"/>
    <col min="14153" max="14153" width="26.6640625" style="983" customWidth="1"/>
    <col min="14154" max="14154" width="27" style="983" customWidth="1"/>
    <col min="14155" max="14155" width="26.6640625" style="983" customWidth="1"/>
    <col min="14156" max="14157" width="16" style="983" customWidth="1"/>
    <col min="14158" max="14158" width="27" style="983" customWidth="1"/>
    <col min="14159" max="14159" width="26.6640625" style="983" customWidth="1"/>
    <col min="14160" max="14160" width="27" style="983" customWidth="1"/>
    <col min="14161" max="14161" width="26.6640625" style="983" customWidth="1"/>
    <col min="14162" max="14162" width="27" style="983" customWidth="1"/>
    <col min="14163" max="14163" width="26.6640625" style="983" customWidth="1"/>
    <col min="14164" max="14164" width="27" style="983" customWidth="1"/>
    <col min="14165" max="14165" width="26.6640625" style="983" customWidth="1"/>
    <col min="14166" max="14166" width="27" style="983" customWidth="1"/>
    <col min="14167" max="14167" width="26.6640625" style="983" customWidth="1"/>
    <col min="14168" max="14169" width="16" style="983" customWidth="1"/>
    <col min="14170" max="14170" width="27" style="983" customWidth="1"/>
    <col min="14171" max="14171" width="26.6640625" style="983" customWidth="1"/>
    <col min="14172" max="14172" width="27" style="983" customWidth="1"/>
    <col min="14173" max="14173" width="26.6640625" style="983" customWidth="1"/>
    <col min="14174" max="14174" width="27" style="983" customWidth="1"/>
    <col min="14175" max="14175" width="26.6640625" style="983" customWidth="1"/>
    <col min="14176" max="14176" width="27" style="983" customWidth="1"/>
    <col min="14177" max="14177" width="26.6640625" style="983" customWidth="1"/>
    <col min="14178" max="14178" width="27" style="983" customWidth="1"/>
    <col min="14179" max="14179" width="26.6640625" style="983" customWidth="1"/>
    <col min="14180" max="14181" width="16" style="983" customWidth="1"/>
    <col min="14182" max="14182" width="27" style="983" customWidth="1"/>
    <col min="14183" max="14183" width="26.6640625" style="983" customWidth="1"/>
    <col min="14184" max="14184" width="27" style="983" customWidth="1"/>
    <col min="14185" max="14185" width="26.6640625" style="983" customWidth="1"/>
    <col min="14186" max="14186" width="27" style="983" customWidth="1"/>
    <col min="14187" max="14187" width="26.6640625" style="983" customWidth="1"/>
    <col min="14188" max="14188" width="27" style="983" customWidth="1"/>
    <col min="14189" max="14189" width="26.6640625" style="983" customWidth="1"/>
    <col min="14190" max="14190" width="27" style="983" customWidth="1"/>
    <col min="14191" max="14191" width="26.6640625" style="983" customWidth="1"/>
    <col min="14192" max="14193" width="16" style="983" customWidth="1"/>
    <col min="14194" max="14194" width="27" style="983" customWidth="1"/>
    <col min="14195" max="14195" width="26.6640625" style="983" customWidth="1"/>
    <col min="14196" max="14196" width="27" style="983" customWidth="1"/>
    <col min="14197" max="14197" width="26.6640625" style="983" customWidth="1"/>
    <col min="14198" max="14198" width="27" style="983" customWidth="1"/>
    <col min="14199" max="14199" width="26.6640625" style="983" customWidth="1"/>
    <col min="14200" max="14200" width="27" style="983" customWidth="1"/>
    <col min="14201" max="14201" width="26.6640625" style="983" customWidth="1"/>
    <col min="14202" max="14202" width="27" style="983" customWidth="1"/>
    <col min="14203" max="14203" width="26.6640625" style="983" customWidth="1"/>
    <col min="14204" max="14205" width="16" style="983" customWidth="1"/>
    <col min="14206" max="14206" width="27" style="983" customWidth="1"/>
    <col min="14207" max="14207" width="26.6640625" style="983" customWidth="1"/>
    <col min="14208" max="14208" width="27" style="983" customWidth="1"/>
    <col min="14209" max="14209" width="26.6640625" style="983" customWidth="1"/>
    <col min="14210" max="14210" width="27" style="983" customWidth="1"/>
    <col min="14211" max="14211" width="26.6640625" style="983" customWidth="1"/>
    <col min="14212" max="14212" width="27" style="983" customWidth="1"/>
    <col min="14213" max="14213" width="26.6640625" style="983" customWidth="1"/>
    <col min="14214" max="14214" width="27" style="983" customWidth="1"/>
    <col min="14215" max="14215" width="26.6640625" style="983" customWidth="1"/>
    <col min="14216" max="14217" width="16" style="983" customWidth="1"/>
    <col min="14218" max="14218" width="27" style="983" customWidth="1"/>
    <col min="14219" max="14219" width="26.6640625" style="983" customWidth="1"/>
    <col min="14220" max="14220" width="27" style="983" customWidth="1"/>
    <col min="14221" max="14221" width="26.6640625" style="983" customWidth="1"/>
    <col min="14222" max="14222" width="27" style="983" customWidth="1"/>
    <col min="14223" max="14223" width="26.6640625" style="983" customWidth="1"/>
    <col min="14224" max="14224" width="27" style="983" customWidth="1"/>
    <col min="14225" max="14225" width="26.6640625" style="983" customWidth="1"/>
    <col min="14226" max="14226" width="27" style="983" customWidth="1"/>
    <col min="14227" max="14227" width="26.6640625" style="983" customWidth="1"/>
    <col min="14228" max="14229" width="16" style="983" customWidth="1"/>
    <col min="14230" max="14230" width="27" style="983" customWidth="1"/>
    <col min="14231" max="14231" width="26.6640625" style="983" customWidth="1"/>
    <col min="14232" max="14232" width="27" style="983" customWidth="1"/>
    <col min="14233" max="14233" width="26.6640625" style="983" customWidth="1"/>
    <col min="14234" max="14234" width="27" style="983" customWidth="1"/>
    <col min="14235" max="14235" width="26.6640625" style="983" customWidth="1"/>
    <col min="14236" max="14236" width="27" style="983" customWidth="1"/>
    <col min="14237" max="14237" width="26.6640625" style="983" customWidth="1"/>
    <col min="14238" max="14238" width="27" style="983" customWidth="1"/>
    <col min="14239" max="14239" width="26.6640625" style="983" customWidth="1"/>
    <col min="14240" max="14241" width="16" style="983" customWidth="1"/>
    <col min="14242" max="14242" width="27" style="983" customWidth="1"/>
    <col min="14243" max="14243" width="26.6640625" style="983" customWidth="1"/>
    <col min="14244" max="14244" width="27" style="983" customWidth="1"/>
    <col min="14245" max="14245" width="26.6640625" style="983" customWidth="1"/>
    <col min="14246" max="14246" width="27" style="983" customWidth="1"/>
    <col min="14247" max="14247" width="26.6640625" style="983" customWidth="1"/>
    <col min="14248" max="14248" width="27" style="983" customWidth="1"/>
    <col min="14249" max="14249" width="26.6640625" style="983" customWidth="1"/>
    <col min="14250" max="14250" width="27" style="983" customWidth="1"/>
    <col min="14251" max="14251" width="26.6640625" style="983" customWidth="1"/>
    <col min="14252" max="14253" width="16" style="983" customWidth="1"/>
    <col min="14254" max="14254" width="27" style="983" customWidth="1"/>
    <col min="14255" max="14255" width="26.6640625" style="983" customWidth="1"/>
    <col min="14256" max="14256" width="27" style="983" customWidth="1"/>
    <col min="14257" max="14257" width="26.6640625" style="983" customWidth="1"/>
    <col min="14258" max="14258" width="27" style="983" customWidth="1"/>
    <col min="14259" max="14259" width="26.6640625" style="983" customWidth="1"/>
    <col min="14260" max="14260" width="27" style="983" customWidth="1"/>
    <col min="14261" max="14261" width="26.6640625" style="983" customWidth="1"/>
    <col min="14262" max="14263" width="16" style="983" customWidth="1"/>
    <col min="14264" max="14264" width="27" style="983" customWidth="1"/>
    <col min="14265" max="14265" width="26.6640625" style="983" customWidth="1"/>
    <col min="14266" max="14266" width="27" style="983" customWidth="1"/>
    <col min="14267" max="14267" width="26.6640625" style="983" customWidth="1"/>
    <col min="14268" max="14268" width="27" style="983" customWidth="1"/>
    <col min="14269" max="14269" width="26.6640625" style="983" customWidth="1"/>
    <col min="14270" max="14270" width="27" style="983" customWidth="1"/>
    <col min="14271" max="14271" width="26.6640625" style="983" customWidth="1"/>
    <col min="14272" max="14272" width="27" style="983" customWidth="1"/>
    <col min="14273" max="14273" width="26.6640625" style="983" customWidth="1"/>
    <col min="14274" max="14275" width="16" style="983" customWidth="1"/>
    <col min="14276" max="14276" width="27" style="983" customWidth="1"/>
    <col min="14277" max="14277" width="26.6640625" style="983" customWidth="1"/>
    <col min="14278" max="14278" width="27" style="983" customWidth="1"/>
    <col min="14279" max="14279" width="26.6640625" style="983" customWidth="1"/>
    <col min="14280" max="14280" width="25.83203125" style="983" customWidth="1"/>
    <col min="14281" max="14281" width="25.5" style="983" customWidth="1"/>
    <col min="14282" max="14282" width="27" style="983" customWidth="1"/>
    <col min="14283" max="14283" width="26.6640625" style="983" customWidth="1"/>
    <col min="14284" max="14284" width="27" style="983" customWidth="1"/>
    <col min="14285" max="14285" width="26.6640625" style="983" customWidth="1"/>
    <col min="14286" max="14287" width="16" style="983" customWidth="1"/>
    <col min="14288" max="14288" width="27" style="983" customWidth="1"/>
    <col min="14289" max="14289" width="26.6640625" style="983" customWidth="1"/>
    <col min="14290" max="14290" width="27" style="983" customWidth="1"/>
    <col min="14291" max="14291" width="26.6640625" style="983" customWidth="1"/>
    <col min="14292" max="14292" width="27" style="983" customWidth="1"/>
    <col min="14293" max="14293" width="26.6640625" style="983" customWidth="1"/>
    <col min="14294" max="14294" width="25.83203125" style="983" customWidth="1"/>
    <col min="14295" max="14295" width="25.5" style="983" customWidth="1"/>
    <col min="14296" max="14296" width="27" style="983" customWidth="1"/>
    <col min="14297" max="14297" width="26.6640625" style="983" customWidth="1"/>
    <col min="14298" max="14299" width="16" style="983" customWidth="1"/>
    <col min="14300" max="14300" width="27" style="983" customWidth="1"/>
    <col min="14301" max="14301" width="26.6640625" style="983" customWidth="1"/>
    <col min="14302" max="14302" width="27" style="983" customWidth="1"/>
    <col min="14303" max="14303" width="26.6640625" style="983" customWidth="1"/>
    <col min="14304" max="14304" width="27" style="983" customWidth="1"/>
    <col min="14305" max="14305" width="26.6640625" style="983" customWidth="1"/>
    <col min="14306" max="14306" width="27" style="983" customWidth="1"/>
    <col min="14307" max="14307" width="26.6640625" style="983" customWidth="1"/>
    <col min="14308" max="14308" width="27" style="983" customWidth="1"/>
    <col min="14309" max="14309" width="26.6640625" style="983" customWidth="1"/>
    <col min="14310" max="14311" width="16" style="983" customWidth="1"/>
    <col min="14312" max="14312" width="27" style="983" customWidth="1"/>
    <col min="14313" max="14313" width="26.6640625" style="983" customWidth="1"/>
    <col min="14314" max="14314" width="27" style="983" customWidth="1"/>
    <col min="14315" max="14315" width="26.6640625" style="983" customWidth="1"/>
    <col min="14316" max="14316" width="27" style="983" customWidth="1"/>
    <col min="14317" max="14317" width="26.6640625" style="983" customWidth="1"/>
    <col min="14318" max="14318" width="27" style="983" customWidth="1"/>
    <col min="14319" max="14319" width="26.6640625" style="983" customWidth="1"/>
    <col min="14320" max="14320" width="27" style="983" customWidth="1"/>
    <col min="14321" max="14321" width="26.6640625" style="983" customWidth="1"/>
    <col min="14322" max="14323" width="16" style="983" customWidth="1"/>
    <col min="14324" max="14324" width="27" style="983" customWidth="1"/>
    <col min="14325" max="14325" width="26.6640625" style="983" customWidth="1"/>
    <col min="14326" max="14326" width="27" style="983" customWidth="1"/>
    <col min="14327" max="14327" width="26.6640625" style="983" customWidth="1"/>
    <col min="14328" max="14328" width="27" style="983" customWidth="1"/>
    <col min="14329" max="14329" width="26.6640625" style="983" customWidth="1"/>
    <col min="14330" max="14330" width="27" style="983" customWidth="1"/>
    <col min="14331" max="14331" width="26.6640625" style="983" customWidth="1"/>
    <col min="14332" max="14332" width="27" style="983" customWidth="1"/>
    <col min="14333" max="14333" width="26.6640625" style="983" customWidth="1"/>
    <col min="14334" max="14335" width="16" style="983" customWidth="1"/>
    <col min="14336" max="14336" width="28.1640625" style="983" customWidth="1"/>
    <col min="14337" max="14337" width="27.83203125" style="983" customWidth="1"/>
    <col min="14338" max="14338" width="28.1640625" style="983" customWidth="1"/>
    <col min="14339" max="14339" width="27.83203125" style="983" customWidth="1"/>
    <col min="14340" max="14340" width="28.1640625" style="983" customWidth="1"/>
    <col min="14341" max="14341" width="27.83203125" style="983" customWidth="1"/>
    <col min="14342" max="14342" width="27" style="983" customWidth="1"/>
    <col min="14343" max="14343" width="26.6640625" style="983" customWidth="1"/>
    <col min="14344" max="14344" width="27" style="983" customWidth="1"/>
    <col min="14345" max="14345" width="26.6640625" style="983" customWidth="1"/>
    <col min="14346" max="14347" width="16" style="983" customWidth="1"/>
    <col min="14348" max="14348" width="28.1640625" style="983" customWidth="1"/>
    <col min="14349" max="14349" width="27.83203125" style="983" customWidth="1"/>
    <col min="14350" max="14350" width="28.1640625" style="983" customWidth="1"/>
    <col min="14351" max="14351" width="27.83203125" style="983" customWidth="1"/>
    <col min="14352" max="14352" width="27" style="983" customWidth="1"/>
    <col min="14353" max="14353" width="26.6640625" style="983" customWidth="1"/>
    <col min="14354" max="14354" width="28.1640625" style="983" customWidth="1"/>
    <col min="14355" max="14355" width="27.83203125" style="983" customWidth="1"/>
    <col min="14356" max="14356" width="27" style="983" customWidth="1"/>
    <col min="14357" max="14357" width="26.6640625" style="983" customWidth="1"/>
    <col min="14358" max="14359" width="16" style="983" customWidth="1"/>
    <col min="14360" max="14360" width="28.1640625" style="983" customWidth="1"/>
    <col min="14361" max="14361" width="27.83203125" style="983" customWidth="1"/>
    <col min="14362" max="14362" width="28.1640625" style="983" customWidth="1"/>
    <col min="14363" max="14363" width="27.83203125" style="983" customWidth="1"/>
    <col min="14364" max="14364" width="28.1640625" style="983" customWidth="1"/>
    <col min="14365" max="14365" width="27.83203125" style="983" customWidth="1"/>
    <col min="14366" max="14366" width="28.1640625" style="983" customWidth="1"/>
    <col min="14367" max="14367" width="27.83203125" style="983" customWidth="1"/>
    <col min="14368" max="14368" width="27" style="983" customWidth="1"/>
    <col min="14369" max="14369" width="26.6640625" style="983" customWidth="1"/>
    <col min="14370" max="14371" width="16" style="983" customWidth="1"/>
    <col min="14372" max="14372" width="28.1640625" style="983" customWidth="1"/>
    <col min="14373" max="14373" width="27.83203125" style="983" customWidth="1"/>
    <col min="14374" max="14374" width="28.1640625" style="983" customWidth="1"/>
    <col min="14375" max="14375" width="27.83203125" style="983" customWidth="1"/>
    <col min="14376" max="14376" width="28.1640625" style="983" customWidth="1"/>
    <col min="14377" max="14377" width="27.83203125" style="983" customWidth="1"/>
    <col min="14378" max="14378" width="28.1640625" style="983" customWidth="1"/>
    <col min="14379" max="14379" width="27.83203125" style="983" customWidth="1"/>
    <col min="14380" max="14380" width="28.1640625" style="983" customWidth="1"/>
    <col min="14381" max="14381" width="27.83203125" style="983" customWidth="1"/>
    <col min="14382" max="14383" width="16" style="983" customWidth="1"/>
    <col min="14384" max="14384" width="28.1640625" style="983" customWidth="1"/>
    <col min="14385" max="14385" width="27.83203125" style="983" customWidth="1"/>
    <col min="14386" max="14386" width="28.1640625" style="983" customWidth="1"/>
    <col min="14387" max="14387" width="27.83203125" style="983" customWidth="1"/>
    <col min="14388" max="14388" width="28.1640625" style="983" customWidth="1"/>
    <col min="14389" max="14389" width="27.83203125" style="983" customWidth="1"/>
    <col min="14390" max="14390" width="27" style="983" customWidth="1"/>
    <col min="14391" max="14391" width="26.6640625" style="983" customWidth="1"/>
    <col min="14392" max="14392" width="28.1640625" style="983" customWidth="1"/>
    <col min="14393" max="14393" width="27.83203125" style="983" customWidth="1"/>
    <col min="14394" max="14395" width="16" style="983" customWidth="1"/>
    <col min="14396" max="14396" width="28.1640625" style="983" customWidth="1"/>
    <col min="14397" max="14397" width="27.83203125" style="983" customWidth="1"/>
    <col min="14398" max="14398" width="28.1640625" style="983" customWidth="1"/>
    <col min="14399" max="14399" width="27.83203125" style="983" customWidth="1"/>
    <col min="14400" max="14400" width="28.1640625" style="983" customWidth="1"/>
    <col min="14401" max="14401" width="27.83203125" style="983" customWidth="1"/>
    <col min="14402" max="14402" width="28.1640625" style="983" customWidth="1"/>
    <col min="14403" max="14403" width="27.83203125" style="983" customWidth="1"/>
    <col min="14404" max="14404" width="28.1640625" style="983" customWidth="1"/>
    <col min="14405" max="14405" width="27.83203125" style="983" customWidth="1"/>
    <col min="14406" max="14407" width="16" style="983" customWidth="1"/>
    <col min="14408" max="14408" width="28.1640625" style="983" customWidth="1"/>
    <col min="14409" max="14409" width="27.83203125" style="983" customWidth="1"/>
    <col min="14410" max="14410" width="28.1640625" style="983" customWidth="1"/>
    <col min="14411" max="14411" width="27.83203125" style="983" customWidth="1"/>
    <col min="14412" max="14412" width="28.1640625" style="983" customWidth="1"/>
    <col min="14413" max="14413" width="27.83203125" style="983" customWidth="1"/>
    <col min="14414" max="14414" width="28.1640625" style="983" customWidth="1"/>
    <col min="14415" max="14415" width="27.83203125" style="983" customWidth="1"/>
    <col min="14416" max="14416" width="28.1640625" style="983" customWidth="1"/>
    <col min="14417" max="14417" width="27.83203125" style="983" customWidth="1"/>
    <col min="14418" max="14419" width="16" style="983" customWidth="1"/>
    <col min="14420" max="14420" width="28.1640625" style="983" customWidth="1"/>
    <col min="14421" max="14421" width="27.83203125" style="983" customWidth="1"/>
    <col min="14422" max="14422" width="28.1640625" style="983" customWidth="1"/>
    <col min="14423" max="14423" width="27.83203125" style="983" customWidth="1"/>
    <col min="14424" max="14424" width="28.1640625" style="983" customWidth="1"/>
    <col min="14425" max="14425" width="27.83203125" style="983" customWidth="1"/>
    <col min="14426" max="14426" width="28.1640625" style="983" customWidth="1"/>
    <col min="14427" max="14427" width="27.83203125" style="983" customWidth="1"/>
    <col min="14428" max="14428" width="28.1640625" style="983" customWidth="1"/>
    <col min="14429" max="14429" width="27.83203125" style="983" customWidth="1"/>
    <col min="14430" max="14431" width="16" style="983" customWidth="1"/>
    <col min="14432" max="14432" width="28.1640625" style="983" customWidth="1"/>
    <col min="14433" max="14433" width="27.83203125" style="983" customWidth="1"/>
    <col min="14434" max="14434" width="28.1640625" style="983" customWidth="1"/>
    <col min="14435" max="14435" width="27.83203125" style="983" customWidth="1"/>
    <col min="14436" max="14436" width="28.1640625" style="983" customWidth="1"/>
    <col min="14437" max="14437" width="27.83203125" style="983" customWidth="1"/>
    <col min="14438" max="14438" width="28.1640625" style="983" customWidth="1"/>
    <col min="14439" max="14439" width="27.83203125" style="983" customWidth="1"/>
    <col min="14440" max="14440" width="28.1640625" style="983" customWidth="1"/>
    <col min="14441" max="14441" width="27.83203125" style="983" customWidth="1"/>
    <col min="14442" max="14443" width="16" style="983" customWidth="1"/>
    <col min="14444" max="14444" width="27" style="983" customWidth="1"/>
    <col min="14445" max="14445" width="26.6640625" style="983" customWidth="1"/>
    <col min="14446" max="14446" width="27" style="983" customWidth="1"/>
    <col min="14447" max="14447" width="26.6640625" style="983" customWidth="1"/>
    <col min="14448" max="14448" width="27" style="983" customWidth="1"/>
    <col min="14449" max="14449" width="26.6640625" style="983" customWidth="1"/>
    <col min="14450" max="14450" width="27" style="983" customWidth="1"/>
    <col min="14451" max="14451" width="26.6640625" style="983" customWidth="1"/>
    <col min="14452" max="14452" width="27" style="983" customWidth="1"/>
    <col min="14453" max="14453" width="26.6640625" style="983" customWidth="1"/>
    <col min="14454" max="14455" width="16" style="983" customWidth="1"/>
    <col min="14456" max="14456" width="28.1640625" style="983" customWidth="1"/>
    <col min="14457" max="14457" width="27.83203125" style="983" customWidth="1"/>
    <col min="14458" max="14458" width="25.1640625" style="983" customWidth="1"/>
    <col min="14459" max="14459" width="24.83203125" style="983" customWidth="1"/>
    <col min="14460" max="14460" width="28.1640625" style="983" customWidth="1"/>
    <col min="14461" max="14461" width="27.83203125" style="983" customWidth="1"/>
    <col min="14462" max="14462" width="28.1640625" style="983" customWidth="1"/>
    <col min="14463" max="14463" width="27.83203125" style="983" customWidth="1"/>
    <col min="14464" max="14464" width="28.1640625" style="983" customWidth="1"/>
    <col min="14465" max="14465" width="27.83203125" style="983" customWidth="1"/>
    <col min="14466" max="14467" width="16" style="983" customWidth="1"/>
    <col min="14468" max="14468" width="28.1640625" style="983" customWidth="1"/>
    <col min="14469" max="14469" width="27.83203125" style="983" customWidth="1"/>
    <col min="14470" max="14470" width="28.1640625" style="983" customWidth="1"/>
    <col min="14471" max="14471" width="27.83203125" style="983" customWidth="1"/>
    <col min="14472" max="14472" width="25.1640625" style="983" customWidth="1"/>
    <col min="14473" max="14473" width="24.83203125" style="983" customWidth="1"/>
    <col min="14474" max="14474" width="28.1640625" style="983" customWidth="1"/>
    <col min="14475" max="14475" width="27.83203125" style="983" customWidth="1"/>
    <col min="14476" max="14476" width="28.1640625" style="983" customWidth="1"/>
    <col min="14477" max="14477" width="27.83203125" style="983" customWidth="1"/>
    <col min="14478" max="14479" width="16" style="983" customWidth="1"/>
    <col min="14480" max="14480" width="28.1640625" style="983" customWidth="1"/>
    <col min="14481" max="14481" width="27.83203125" style="983" customWidth="1"/>
    <col min="14482" max="14482" width="28.1640625" style="983" customWidth="1"/>
    <col min="14483" max="14483" width="27.83203125" style="983" customWidth="1"/>
    <col min="14484" max="14484" width="28.1640625" style="983" customWidth="1"/>
    <col min="14485" max="14485" width="27.83203125" style="983" customWidth="1"/>
    <col min="14486" max="14486" width="28.1640625" style="983" customWidth="1"/>
    <col min="14487" max="14487" width="27.83203125" style="983" customWidth="1"/>
    <col min="14488" max="14488" width="28.1640625" style="983" customWidth="1"/>
    <col min="14489" max="14489" width="27.83203125" style="983" customWidth="1"/>
    <col min="14490" max="14491" width="16" style="983" customWidth="1"/>
    <col min="14492" max="14492" width="28.1640625" style="983" customWidth="1"/>
    <col min="14493" max="14493" width="27.83203125" style="983" customWidth="1"/>
    <col min="14494" max="14494" width="28.1640625" style="983" customWidth="1"/>
    <col min="14495" max="14495" width="27.83203125" style="983" customWidth="1"/>
    <col min="14496" max="14496" width="28.1640625" style="983" customWidth="1"/>
    <col min="14497" max="14497" width="27.83203125" style="983" customWidth="1"/>
    <col min="14498" max="14498" width="28.1640625" style="983" customWidth="1"/>
    <col min="14499" max="14499" width="27.83203125" style="983" customWidth="1"/>
    <col min="14500" max="14500" width="28.1640625" style="983" customWidth="1"/>
    <col min="14501" max="14501" width="27.83203125" style="983" customWidth="1"/>
    <col min="14502" max="14503" width="16" style="983" customWidth="1"/>
    <col min="14504" max="14504" width="28.1640625" style="983" customWidth="1"/>
    <col min="14505" max="14505" width="27.83203125" style="983" customWidth="1"/>
    <col min="14506" max="14506" width="28.1640625" style="983" customWidth="1"/>
    <col min="14507" max="14507" width="27.83203125" style="983" customWidth="1"/>
    <col min="14508" max="14508" width="28.1640625" style="983" customWidth="1"/>
    <col min="14509" max="14509" width="27.83203125" style="983" customWidth="1"/>
    <col min="14510" max="14510" width="28.1640625" style="983" customWidth="1"/>
    <col min="14511" max="14511" width="27.83203125" style="983" customWidth="1"/>
    <col min="14512" max="14512" width="28.1640625" style="983" customWidth="1"/>
    <col min="14513" max="14513" width="27.83203125" style="983" customWidth="1"/>
    <col min="14514" max="14515" width="16" style="983" customWidth="1"/>
    <col min="14516" max="14516" width="28.1640625" style="983" customWidth="1"/>
    <col min="14517" max="14517" width="27.83203125" style="983" customWidth="1"/>
    <col min="14518" max="14518" width="28.1640625" style="983" customWidth="1"/>
    <col min="14519" max="14519" width="27.83203125" style="983" customWidth="1"/>
    <col min="14520" max="14520" width="28.1640625" style="983" customWidth="1"/>
    <col min="14521" max="14521" width="27.83203125" style="983" customWidth="1"/>
    <col min="14522" max="14522" width="28.1640625" style="983" customWidth="1"/>
    <col min="14523" max="14523" width="27.83203125" style="983" customWidth="1"/>
    <col min="14524" max="14524" width="28.1640625" style="983" customWidth="1"/>
    <col min="14525" max="14525" width="27.83203125" style="983" customWidth="1"/>
    <col min="14526" max="14527" width="16" style="983" customWidth="1"/>
    <col min="14528" max="14528" width="28.1640625" style="983" customWidth="1"/>
    <col min="14529" max="14529" width="27.83203125" style="983" customWidth="1"/>
    <col min="14530" max="14530" width="28.1640625" style="983" customWidth="1"/>
    <col min="14531" max="14531" width="27.83203125" style="983" customWidth="1"/>
    <col min="14532" max="14532" width="28.1640625" style="983" customWidth="1"/>
    <col min="14533" max="14533" width="27.83203125" style="983" customWidth="1"/>
    <col min="14534" max="14534" width="28.1640625" style="983" customWidth="1"/>
    <col min="14535" max="14535" width="27.83203125" style="983" customWidth="1"/>
    <col min="14536" max="14536" width="28.1640625" style="983" customWidth="1"/>
    <col min="14537" max="14537" width="27.83203125" style="983" customWidth="1"/>
    <col min="14538" max="14539" width="16" style="983" customWidth="1"/>
    <col min="14540" max="14540" width="28.1640625" style="983" customWidth="1"/>
    <col min="14541" max="14541" width="27.83203125" style="983" customWidth="1"/>
    <col min="14542" max="14542" width="28.1640625" style="983" customWidth="1"/>
    <col min="14543" max="14543" width="27.83203125" style="983" customWidth="1"/>
    <col min="14544" max="14544" width="28.1640625" style="983" customWidth="1"/>
    <col min="14545" max="14545" width="27.83203125" style="983" customWidth="1"/>
    <col min="14546" max="14546" width="28.1640625" style="983" customWidth="1"/>
    <col min="14547" max="14547" width="27.83203125" style="983" customWidth="1"/>
    <col min="14548" max="14548" width="28.1640625" style="983" customWidth="1"/>
    <col min="14549" max="14549" width="27.83203125" style="983" customWidth="1"/>
    <col min="14550" max="14551" width="16" style="983" customWidth="1"/>
    <col min="14552" max="14552" width="28.1640625" style="983" customWidth="1"/>
    <col min="14553" max="14553" width="27.83203125" style="983" customWidth="1"/>
    <col min="14554" max="14554" width="28.1640625" style="983" customWidth="1"/>
    <col min="14555" max="14555" width="27.83203125" style="983" customWidth="1"/>
    <col min="14556" max="14556" width="27" style="983" customWidth="1"/>
    <col min="14557" max="14557" width="26.6640625" style="983" customWidth="1"/>
    <col min="14558" max="14558" width="28.1640625" style="983" customWidth="1"/>
    <col min="14559" max="14559" width="27.83203125" style="983" customWidth="1"/>
    <col min="14560" max="14560" width="28.1640625" style="983" customWidth="1"/>
    <col min="14561" max="14561" width="27.83203125" style="983" customWidth="1"/>
    <col min="14562" max="14563" width="16" style="983" customWidth="1"/>
    <col min="14564" max="14564" width="28.1640625" style="983" customWidth="1"/>
    <col min="14565" max="14565" width="27.83203125" style="983" customWidth="1"/>
    <col min="14566" max="14566" width="28.1640625" style="983" customWidth="1"/>
    <col min="14567" max="14567" width="27.83203125" style="983" customWidth="1"/>
    <col min="14568" max="14568" width="28.1640625" style="983" customWidth="1"/>
    <col min="14569" max="14569" width="27.83203125" style="983" customWidth="1"/>
    <col min="14570" max="14570" width="28.1640625" style="983" customWidth="1"/>
    <col min="14571" max="14571" width="27.83203125" style="983" customWidth="1"/>
    <col min="14572" max="14572" width="28.1640625" style="983" customWidth="1"/>
    <col min="14573" max="14573" width="27.83203125" style="983" customWidth="1"/>
    <col min="14574" max="14575" width="16" style="983" customWidth="1"/>
    <col min="14576" max="14576" width="28.1640625" style="983" customWidth="1"/>
    <col min="14577" max="14577" width="27.83203125" style="983" customWidth="1"/>
    <col min="14578" max="14578" width="28.1640625" style="983" customWidth="1"/>
    <col min="14579" max="14579" width="27.83203125" style="983" customWidth="1"/>
    <col min="14580" max="14580" width="28.1640625" style="983" customWidth="1"/>
    <col min="14581" max="14581" width="27.83203125" style="983" customWidth="1"/>
    <col min="14582" max="14582" width="28.1640625" style="983" customWidth="1"/>
    <col min="14583" max="14583" width="27.83203125" style="983" customWidth="1"/>
    <col min="14584" max="14584" width="28.1640625" style="983" customWidth="1"/>
    <col min="14585" max="14585" width="27.83203125" style="983" customWidth="1"/>
    <col min="14586" max="14587" width="16" style="983" customWidth="1"/>
    <col min="14588" max="14588" width="28.1640625" style="983" customWidth="1"/>
    <col min="14589" max="14589" width="27.83203125" style="983" customWidth="1"/>
    <col min="14590" max="14590" width="28.1640625" style="983" customWidth="1"/>
    <col min="14591" max="14591" width="27.83203125" style="983" customWidth="1"/>
    <col min="14592" max="14592" width="28.1640625" style="983" customWidth="1"/>
    <col min="14593" max="14593" width="27.83203125" style="983" customWidth="1"/>
    <col min="14594" max="14594" width="27" style="983" customWidth="1"/>
    <col min="14595" max="14595" width="26.6640625" style="983" customWidth="1"/>
    <col min="14596" max="14596" width="28.1640625" style="983" customWidth="1"/>
    <col min="14597" max="14597" width="27.83203125" style="983" customWidth="1"/>
    <col min="14598" max="14599" width="16" style="983" customWidth="1"/>
    <col min="14600" max="14600" width="27" style="983" customWidth="1"/>
    <col min="14601" max="14601" width="26.6640625" style="983" customWidth="1"/>
    <col min="14602" max="14602" width="27" style="983" customWidth="1"/>
    <col min="14603" max="14603" width="26.6640625" style="983" customWidth="1"/>
    <col min="14604" max="14604" width="27" style="983" customWidth="1"/>
    <col min="14605" max="14605" width="26.6640625" style="983" customWidth="1"/>
    <col min="14606" max="14606" width="27" style="983" customWidth="1"/>
    <col min="14607" max="14607" width="26.6640625" style="983" customWidth="1"/>
    <col min="14608" max="14608" width="27" style="983" customWidth="1"/>
    <col min="14609" max="14609" width="26.6640625" style="983" customWidth="1"/>
    <col min="14610" max="14611" width="16" style="983" customWidth="1"/>
    <col min="14612" max="14612" width="28.1640625" style="983" customWidth="1"/>
    <col min="14613" max="14613" width="27.83203125" style="983" customWidth="1"/>
    <col min="14614" max="14614" width="28.1640625" style="983" customWidth="1"/>
    <col min="14615" max="14615" width="27.83203125" style="983" customWidth="1"/>
    <col min="14616" max="14616" width="28.1640625" style="983" customWidth="1"/>
    <col min="14617" max="14617" width="27.83203125" style="983" customWidth="1"/>
    <col min="14618" max="14618" width="28.1640625" style="983" customWidth="1"/>
    <col min="14619" max="14619" width="27.83203125" style="983" customWidth="1"/>
    <col min="14620" max="14620" width="28.1640625" style="983" customWidth="1"/>
    <col min="14621" max="14621" width="27.83203125" style="983" customWidth="1"/>
    <col min="14622" max="14623" width="16" style="983" customWidth="1"/>
    <col min="14624" max="14624" width="28.1640625" style="983" customWidth="1"/>
    <col min="14625" max="14625" width="27.83203125" style="983" customWidth="1"/>
    <col min="14626" max="14626" width="28.1640625" style="983" customWidth="1"/>
    <col min="14627" max="14627" width="27.83203125" style="983" customWidth="1"/>
    <col min="14628" max="14628" width="28.1640625" style="983" customWidth="1"/>
    <col min="14629" max="14629" width="27.83203125" style="983" customWidth="1"/>
    <col min="14630" max="14630" width="28.1640625" style="983" customWidth="1"/>
    <col min="14631" max="14631" width="27.83203125" style="983" customWidth="1"/>
    <col min="14632" max="14632" width="28.1640625" style="983" customWidth="1"/>
    <col min="14633" max="14633" width="27.83203125" style="983" customWidth="1"/>
    <col min="14634" max="14635" width="16" style="983" customWidth="1"/>
    <col min="14636" max="14636" width="28.1640625" style="983" customWidth="1"/>
    <col min="14637" max="14637" width="27.83203125" style="983" customWidth="1"/>
    <col min="14638" max="14638" width="28.1640625" style="983" customWidth="1"/>
    <col min="14639" max="14639" width="27.83203125" style="983" customWidth="1"/>
    <col min="14640" max="14640" width="28.1640625" style="983" customWidth="1"/>
    <col min="14641" max="14641" width="27.83203125" style="983" customWidth="1"/>
    <col min="14642" max="14642" width="28.1640625" style="983" customWidth="1"/>
    <col min="14643" max="14643" width="27.83203125" style="983" customWidth="1"/>
    <col min="14644" max="14644" width="28.1640625" style="983" customWidth="1"/>
    <col min="14645" max="14645" width="27.83203125" style="983" customWidth="1"/>
    <col min="14646" max="14647" width="16" style="983" customWidth="1"/>
    <col min="14648" max="14648" width="28.1640625" style="983" customWidth="1"/>
    <col min="14649" max="14649" width="27.83203125" style="983" customWidth="1"/>
    <col min="14650" max="14650" width="28.1640625" style="983" customWidth="1"/>
    <col min="14651" max="14651" width="27.83203125" style="983" customWidth="1"/>
    <col min="14652" max="14652" width="28.1640625" style="983" customWidth="1"/>
    <col min="14653" max="14653" width="27.83203125" style="983" customWidth="1"/>
    <col min="14654" max="14654" width="28.1640625" style="983" customWidth="1"/>
    <col min="14655" max="14655" width="27.83203125" style="983" customWidth="1"/>
    <col min="14656" max="14656" width="28.1640625" style="983" customWidth="1"/>
    <col min="14657" max="14657" width="27.83203125" style="983" customWidth="1"/>
    <col min="14658" max="14659" width="16" style="983" customWidth="1"/>
    <col min="14660" max="14660" width="28.1640625" style="983" customWidth="1"/>
    <col min="14661" max="14661" width="27.83203125" style="983" customWidth="1"/>
    <col min="14662" max="14662" width="28.1640625" style="983" customWidth="1"/>
    <col min="14663" max="14663" width="27.83203125" style="983" customWidth="1"/>
    <col min="14664" max="14664" width="28.1640625" style="983" customWidth="1"/>
    <col min="14665" max="14665" width="27.83203125" style="983" customWidth="1"/>
    <col min="14666" max="14666" width="28.1640625" style="983" customWidth="1"/>
    <col min="14667" max="14667" width="27.83203125" style="983" customWidth="1"/>
    <col min="14668" max="14668" width="28.1640625" style="983" customWidth="1"/>
    <col min="14669" max="14669" width="27.83203125" style="983" customWidth="1"/>
    <col min="14670" max="14671" width="16" style="983" customWidth="1"/>
    <col min="14672" max="14672" width="28.1640625" style="983" customWidth="1"/>
    <col min="14673" max="14673" width="27.83203125" style="983" customWidth="1"/>
    <col min="14674" max="14674" width="28.1640625" style="983" customWidth="1"/>
    <col min="14675" max="14675" width="27.83203125" style="983" customWidth="1"/>
    <col min="14676" max="14676" width="28.1640625" style="983" customWidth="1"/>
    <col min="14677" max="14677" width="27.83203125" style="983" customWidth="1"/>
    <col min="14678" max="14678" width="28.1640625" style="983" customWidth="1"/>
    <col min="14679" max="14679" width="27.83203125" style="983" customWidth="1"/>
    <col min="14680" max="14680" width="28.1640625" style="983" customWidth="1"/>
    <col min="14681" max="14681" width="27.83203125" style="983" customWidth="1"/>
    <col min="14682" max="14683" width="16" style="983" customWidth="1"/>
    <col min="14684" max="14684" width="27" style="983" customWidth="1"/>
    <col min="14685" max="14685" width="26.6640625" style="983" customWidth="1"/>
    <col min="14686" max="14686" width="27" style="983" customWidth="1"/>
    <col min="14687" max="14687" width="26.6640625" style="983" customWidth="1"/>
    <col min="14688" max="14688" width="27" style="983" customWidth="1"/>
    <col min="14689" max="14689" width="26.6640625" style="983" customWidth="1"/>
    <col min="14690" max="14690" width="27" style="983" customWidth="1"/>
    <col min="14691" max="14691" width="26.6640625" style="983" customWidth="1"/>
    <col min="14692" max="14692" width="27" style="983" customWidth="1"/>
    <col min="14693" max="14693" width="26.6640625" style="983" customWidth="1"/>
    <col min="14694" max="14695" width="16" style="983" customWidth="1"/>
    <col min="14696" max="14696" width="28.1640625" style="983" customWidth="1"/>
    <col min="14697" max="14697" width="27.83203125" style="983" customWidth="1"/>
    <col min="14698" max="14698" width="28.1640625" style="983" customWidth="1"/>
    <col min="14699" max="14699" width="27.83203125" style="983" customWidth="1"/>
    <col min="14700" max="14700" width="28.1640625" style="983" customWidth="1"/>
    <col min="14701" max="14701" width="27.83203125" style="983" customWidth="1"/>
    <col min="14702" max="14702" width="28.1640625" style="983" customWidth="1"/>
    <col min="14703" max="14703" width="27.83203125" style="983" customWidth="1"/>
    <col min="14704" max="14704" width="28.1640625" style="983" customWidth="1"/>
    <col min="14705" max="14705" width="27.83203125" style="983" customWidth="1"/>
    <col min="14706" max="14707" width="16" style="983" customWidth="1"/>
    <col min="14708" max="14708" width="28.1640625" style="983" customWidth="1"/>
    <col min="14709" max="14709" width="27.83203125" style="983" customWidth="1"/>
    <col min="14710" max="14710" width="28.1640625" style="983" customWidth="1"/>
    <col min="14711" max="14711" width="27.83203125" style="983" customWidth="1"/>
    <col min="14712" max="14712" width="27" style="983" customWidth="1"/>
    <col min="14713" max="14713" width="26.6640625" style="983" customWidth="1"/>
    <col min="14714" max="14714" width="28.1640625" style="983" customWidth="1"/>
    <col min="14715" max="14715" width="27.83203125" style="983" customWidth="1"/>
    <col min="14716" max="14716" width="27" style="983" customWidth="1"/>
    <col min="14717" max="14717" width="26.6640625" style="983" customWidth="1"/>
    <col min="14718" max="14719" width="16" style="983" customWidth="1"/>
    <col min="14720" max="14720" width="28.1640625" style="983" customWidth="1"/>
    <col min="14721" max="14721" width="27.83203125" style="983" customWidth="1"/>
    <col min="14722" max="14722" width="27" style="983" customWidth="1"/>
    <col min="14723" max="14723" width="26.6640625" style="983" customWidth="1"/>
    <col min="14724" max="14724" width="28.1640625" style="983" customWidth="1"/>
    <col min="14725" max="14725" width="27.83203125" style="983" customWidth="1"/>
    <col min="14726" max="14726" width="28.1640625" style="983" customWidth="1"/>
    <col min="14727" max="14727" width="27.83203125" style="983" customWidth="1"/>
    <col min="14728" max="14728" width="28.1640625" style="983" customWidth="1"/>
    <col min="14729" max="14729" width="27.83203125" style="983" customWidth="1"/>
    <col min="14730" max="14731" width="16" style="983" customWidth="1"/>
    <col min="14732" max="14732" width="28.1640625" style="983" customWidth="1"/>
    <col min="14733" max="14733" width="27.83203125" style="983" customWidth="1"/>
    <col min="14734" max="14734" width="28.1640625" style="983" customWidth="1"/>
    <col min="14735" max="14735" width="27.83203125" style="983" customWidth="1"/>
    <col min="14736" max="14736" width="28.1640625" style="983" customWidth="1"/>
    <col min="14737" max="14737" width="27.83203125" style="983" customWidth="1"/>
    <col min="14738" max="14738" width="28.1640625" style="983" customWidth="1"/>
    <col min="14739" max="14739" width="27.83203125" style="983" customWidth="1"/>
    <col min="14740" max="14740" width="28.1640625" style="983" customWidth="1"/>
    <col min="14741" max="14741" width="27.83203125" style="983" customWidth="1"/>
    <col min="14742" max="14743" width="16" style="983" customWidth="1"/>
    <col min="14744" max="14744" width="28.1640625" style="983" customWidth="1"/>
    <col min="14745" max="14745" width="27.83203125" style="983" customWidth="1"/>
    <col min="14746" max="14746" width="28.1640625" style="983" customWidth="1"/>
    <col min="14747" max="14747" width="27.83203125" style="983" customWidth="1"/>
    <col min="14748" max="14748" width="28.1640625" style="983" customWidth="1"/>
    <col min="14749" max="14749" width="27.83203125" style="983" customWidth="1"/>
    <col min="14750" max="14750" width="27" style="983" customWidth="1"/>
    <col min="14751" max="14751" width="26.6640625" style="983" customWidth="1"/>
    <col min="14752" max="14752" width="28.1640625" style="983" customWidth="1"/>
    <col min="14753" max="14753" width="27.83203125" style="983" customWidth="1"/>
    <col min="14754" max="14755" width="16" style="983" customWidth="1"/>
    <col min="14756" max="14756" width="28.1640625" style="983" customWidth="1"/>
    <col min="14757" max="14757" width="27.83203125" style="983" customWidth="1"/>
    <col min="14758" max="14758" width="28.1640625" style="983" customWidth="1"/>
    <col min="14759" max="14759" width="27.83203125" style="983" customWidth="1"/>
    <col min="14760" max="14760" width="27" style="983" customWidth="1"/>
    <col min="14761" max="14761" width="26.6640625" style="983" customWidth="1"/>
    <col min="14762" max="14762" width="28.1640625" style="983" customWidth="1"/>
    <col min="14763" max="14763" width="27.83203125" style="983" customWidth="1"/>
    <col min="14764" max="14764" width="28.1640625" style="983" customWidth="1"/>
    <col min="14765" max="14765" width="27.83203125" style="983" customWidth="1"/>
    <col min="14766" max="14767" width="16" style="983" customWidth="1"/>
    <col min="14768" max="14768" width="28.1640625" style="983" customWidth="1"/>
    <col min="14769" max="14769" width="27.83203125" style="983" customWidth="1"/>
    <col min="14770" max="14770" width="28.1640625" style="983" customWidth="1"/>
    <col min="14771" max="14771" width="27.83203125" style="983" customWidth="1"/>
    <col min="14772" max="14772" width="28.1640625" style="983" customWidth="1"/>
    <col min="14773" max="14773" width="27.83203125" style="983" customWidth="1"/>
    <col min="14774" max="14774" width="27" style="983" customWidth="1"/>
    <col min="14775" max="14775" width="26.6640625" style="983" customWidth="1"/>
    <col min="14776" max="14776" width="28.1640625" style="983" customWidth="1"/>
    <col min="14777" max="14777" width="27.83203125" style="983" customWidth="1"/>
    <col min="14778" max="14779" width="16" style="983" customWidth="1"/>
    <col min="14780" max="14780" width="28.1640625" style="983" customWidth="1"/>
    <col min="14781" max="14781" width="27.83203125" style="983" customWidth="1"/>
    <col min="14782" max="14782" width="28.1640625" style="983" customWidth="1"/>
    <col min="14783" max="14783" width="27.83203125" style="983" customWidth="1"/>
    <col min="14784" max="14784" width="28.1640625" style="983" customWidth="1"/>
    <col min="14785" max="14785" width="27.83203125" style="983" customWidth="1"/>
    <col min="14786" max="14786" width="28.1640625" style="983" customWidth="1"/>
    <col min="14787" max="14787" width="27.83203125" style="983" customWidth="1"/>
    <col min="14788" max="14788" width="27" style="983" customWidth="1"/>
    <col min="14789" max="14789" width="26.6640625" style="983" customWidth="1"/>
    <col min="14790" max="14791" width="16" style="983" customWidth="1"/>
    <col min="14792" max="14792" width="28.1640625" style="983" customWidth="1"/>
    <col min="14793" max="14793" width="27.83203125" style="983" customWidth="1"/>
    <col min="14794" max="14794" width="28.1640625" style="983" customWidth="1"/>
    <col min="14795" max="14795" width="27.83203125" style="983" customWidth="1"/>
    <col min="14796" max="14796" width="28.1640625" style="983" customWidth="1"/>
    <col min="14797" max="14797" width="27.83203125" style="983" customWidth="1"/>
    <col min="14798" max="14798" width="28.1640625" style="983" customWidth="1"/>
    <col min="14799" max="14799" width="27.83203125" style="983" customWidth="1"/>
    <col min="14800" max="14800" width="28.1640625" style="983" customWidth="1"/>
    <col min="14801" max="14801" width="27.83203125" style="983" customWidth="1"/>
    <col min="14802" max="14803" width="16" style="983" customWidth="1"/>
    <col min="14804" max="14804" width="28.1640625" style="983" customWidth="1"/>
    <col min="14805" max="14805" width="27.83203125" style="983" customWidth="1"/>
    <col min="14806" max="14806" width="28.1640625" style="983" customWidth="1"/>
    <col min="14807" max="14807" width="27.83203125" style="983" customWidth="1"/>
    <col min="14808" max="14808" width="28.1640625" style="983" customWidth="1"/>
    <col min="14809" max="14809" width="27.83203125" style="983" customWidth="1"/>
    <col min="14810" max="14810" width="28.1640625" style="983" customWidth="1"/>
    <col min="14811" max="14811" width="27.83203125" style="983" customWidth="1"/>
    <col min="14812" max="14812" width="28.1640625" style="983" customWidth="1"/>
    <col min="14813" max="14813" width="27.83203125" style="983" customWidth="1"/>
    <col min="14814" max="14815" width="16" style="983" customWidth="1"/>
    <col min="14816" max="14816" width="28.1640625" style="983" customWidth="1"/>
    <col min="14817" max="14817" width="27.83203125" style="983" customWidth="1"/>
    <col min="14818" max="14818" width="28.1640625" style="983" customWidth="1"/>
    <col min="14819" max="14819" width="27.83203125" style="983" customWidth="1"/>
    <col min="14820" max="14820" width="28.1640625" style="983" customWidth="1"/>
    <col min="14821" max="14821" width="27.83203125" style="983" customWidth="1"/>
    <col min="14822" max="14822" width="28.1640625" style="983" customWidth="1"/>
    <col min="14823" max="14823" width="27.83203125" style="983" customWidth="1"/>
    <col min="14824" max="14824" width="28.1640625" style="983" customWidth="1"/>
    <col min="14825" max="14825" width="27.83203125" style="983" customWidth="1"/>
    <col min="14826" max="14827" width="16" style="983" customWidth="1"/>
    <col min="14828" max="14828" width="28.1640625" style="983" customWidth="1"/>
    <col min="14829" max="14829" width="27.83203125" style="983" customWidth="1"/>
    <col min="14830" max="14830" width="28.1640625" style="983" customWidth="1"/>
    <col min="14831" max="14831" width="27.83203125" style="983" customWidth="1"/>
    <col min="14832" max="14832" width="28.1640625" style="983" customWidth="1"/>
    <col min="14833" max="14833" width="27.83203125" style="983" customWidth="1"/>
    <col min="14834" max="14834" width="28.1640625" style="983" customWidth="1"/>
    <col min="14835" max="14835" width="27.83203125" style="983" customWidth="1"/>
    <col min="14836" max="14836" width="28.1640625" style="983" customWidth="1"/>
    <col min="14837" max="14837" width="27.83203125" style="983" customWidth="1"/>
    <col min="14838" max="14839" width="16" style="983" customWidth="1"/>
    <col min="14840" max="14840" width="28.1640625" style="983" customWidth="1"/>
    <col min="14841" max="14841" width="27.83203125" style="983" customWidth="1"/>
    <col min="14842" max="14842" width="28.1640625" style="983" customWidth="1"/>
    <col min="14843" max="14843" width="27.83203125" style="983" customWidth="1"/>
    <col min="14844" max="14844" width="28.1640625" style="983" customWidth="1"/>
    <col min="14845" max="14845" width="27.83203125" style="983" customWidth="1"/>
    <col min="14846" max="14846" width="28.1640625" style="983" customWidth="1"/>
    <col min="14847" max="14847" width="27.83203125" style="983" customWidth="1"/>
    <col min="14848" max="14848" width="28.1640625" style="983" customWidth="1"/>
    <col min="14849" max="14849" width="27.83203125" style="983" customWidth="1"/>
    <col min="14850" max="14851" width="16" style="983" customWidth="1"/>
    <col min="14852" max="14852" width="28.1640625" style="983" customWidth="1"/>
    <col min="14853" max="14853" width="27.83203125" style="983" customWidth="1"/>
    <col min="14854" max="14854" width="28.1640625" style="983" customWidth="1"/>
    <col min="14855" max="14855" width="27.83203125" style="983" customWidth="1"/>
    <col min="14856" max="14856" width="28.1640625" style="983" customWidth="1"/>
    <col min="14857" max="14857" width="27.83203125" style="983" customWidth="1"/>
    <col min="14858" max="14858" width="28.1640625" style="983" customWidth="1"/>
    <col min="14859" max="14859" width="27.83203125" style="983" customWidth="1"/>
    <col min="14860" max="14860" width="28.1640625" style="983" customWidth="1"/>
    <col min="14861" max="14861" width="27.83203125" style="983" customWidth="1"/>
    <col min="14862" max="14863" width="16" style="983" customWidth="1"/>
    <col min="14864" max="14864" width="28.1640625" style="983" customWidth="1"/>
    <col min="14865" max="14865" width="27.83203125" style="983" customWidth="1"/>
    <col min="14866" max="14866" width="28.1640625" style="983" customWidth="1"/>
    <col min="14867" max="14867" width="27.83203125" style="983" customWidth="1"/>
    <col min="14868" max="14868" width="28.1640625" style="983" customWidth="1"/>
    <col min="14869" max="14869" width="27.83203125" style="983" customWidth="1"/>
    <col min="14870" max="14870" width="28.1640625" style="983" customWidth="1"/>
    <col min="14871" max="14871" width="27.83203125" style="983" customWidth="1"/>
    <col min="14872" max="14872" width="28.1640625" style="983" customWidth="1"/>
    <col min="14873" max="14873" width="27.83203125" style="983" customWidth="1"/>
    <col min="14874" max="14875" width="16" style="983" customWidth="1"/>
    <col min="14876" max="14876" width="28.1640625" style="983" customWidth="1"/>
    <col min="14877" max="14877" width="27.83203125" style="983" customWidth="1"/>
    <col min="14878" max="14878" width="28.1640625" style="983" customWidth="1"/>
    <col min="14879" max="14879" width="27.83203125" style="983" customWidth="1"/>
    <col min="14880" max="14880" width="28.1640625" style="983" customWidth="1"/>
    <col min="14881" max="14881" width="27.83203125" style="983" customWidth="1"/>
    <col min="14882" max="14882" width="28.1640625" style="983" customWidth="1"/>
    <col min="14883" max="14883" width="27.83203125" style="983" customWidth="1"/>
    <col min="14884" max="14884" width="28.1640625" style="983" customWidth="1"/>
    <col min="14885" max="14885" width="27.83203125" style="983" customWidth="1"/>
    <col min="14886" max="14887" width="16" style="983" customWidth="1"/>
    <col min="14888" max="14888" width="28.1640625" style="983" customWidth="1"/>
    <col min="14889" max="14889" width="27.83203125" style="983" customWidth="1"/>
    <col min="14890" max="14890" width="28.1640625" style="983" customWidth="1"/>
    <col min="14891" max="14891" width="27.83203125" style="983" customWidth="1"/>
    <col min="14892" max="14892" width="28.1640625" style="983" customWidth="1"/>
    <col min="14893" max="14893" width="27.83203125" style="983" customWidth="1"/>
    <col min="14894" max="14894" width="28.1640625" style="983" customWidth="1"/>
    <col min="14895" max="14895" width="27.83203125" style="983" customWidth="1"/>
    <col min="14896" max="14896" width="28.1640625" style="983" customWidth="1"/>
    <col min="14897" max="14897" width="27.83203125" style="983" customWidth="1"/>
    <col min="14898" max="14899" width="16" style="983" customWidth="1"/>
    <col min="14900" max="14900" width="28.1640625" style="983" customWidth="1"/>
    <col min="14901" max="14901" width="27.83203125" style="983" customWidth="1"/>
    <col min="14902" max="14902" width="28.1640625" style="983" customWidth="1"/>
    <col min="14903" max="14903" width="27.83203125" style="983" customWidth="1"/>
    <col min="14904" max="14904" width="28.1640625" style="983" customWidth="1"/>
    <col min="14905" max="14905" width="27.83203125" style="983" customWidth="1"/>
    <col min="14906" max="14906" width="28.1640625" style="983" customWidth="1"/>
    <col min="14907" max="14907" width="27.83203125" style="983" customWidth="1"/>
    <col min="14908" max="14908" width="28.1640625" style="983" customWidth="1"/>
    <col min="14909" max="14909" width="27.83203125" style="983" customWidth="1"/>
    <col min="14910" max="14911" width="16" style="983" customWidth="1"/>
    <col min="14912" max="14912" width="28.1640625" style="983" customWidth="1"/>
    <col min="14913" max="14913" width="27.83203125" style="983" customWidth="1"/>
    <col min="14914" max="14914" width="28.1640625" style="983" customWidth="1"/>
    <col min="14915" max="14915" width="27.83203125" style="983" customWidth="1"/>
    <col min="14916" max="14916" width="28.1640625" style="983" customWidth="1"/>
    <col min="14917" max="14917" width="27.83203125" style="983" customWidth="1"/>
    <col min="14918" max="14918" width="28.1640625" style="983" customWidth="1"/>
    <col min="14919" max="14919" width="27.83203125" style="983" customWidth="1"/>
    <col min="14920" max="14920" width="27" style="983" customWidth="1"/>
    <col min="14921" max="14921" width="26.6640625" style="983" customWidth="1"/>
    <col min="14922" max="14923" width="16" style="983" customWidth="1"/>
    <col min="14924" max="14924" width="28.1640625" style="983" customWidth="1"/>
    <col min="14925" max="14925" width="27.83203125" style="983" customWidth="1"/>
    <col min="14926" max="14926" width="28.1640625" style="983" customWidth="1"/>
    <col min="14927" max="14927" width="27.83203125" style="983" customWidth="1"/>
    <col min="14928" max="14928" width="28.1640625" style="983" customWidth="1"/>
    <col min="14929" max="14929" width="27.83203125" style="983" customWidth="1"/>
    <col min="14930" max="14930" width="28.1640625" style="983" customWidth="1"/>
    <col min="14931" max="14931" width="27.83203125" style="983" customWidth="1"/>
    <col min="14932" max="14932" width="28.1640625" style="983" customWidth="1"/>
    <col min="14933" max="14933" width="27.83203125" style="983" customWidth="1"/>
    <col min="14934" max="14935" width="16" style="983" customWidth="1"/>
    <col min="14936" max="14936" width="28.1640625" style="983" customWidth="1"/>
    <col min="14937" max="14937" width="27.83203125" style="983" customWidth="1"/>
    <col min="14938" max="14938" width="28.1640625" style="983" customWidth="1"/>
    <col min="14939" max="14939" width="27.83203125" style="983" customWidth="1"/>
    <col min="14940" max="14940" width="28.1640625" style="983" customWidth="1"/>
    <col min="14941" max="14941" width="27.83203125" style="983" customWidth="1"/>
    <col min="14942" max="14942" width="28.1640625" style="983" customWidth="1"/>
    <col min="14943" max="14943" width="27.83203125" style="983" customWidth="1"/>
    <col min="14944" max="14944" width="28.1640625" style="983" customWidth="1"/>
    <col min="14945" max="14945" width="27.83203125" style="983" customWidth="1"/>
    <col min="14946" max="14947" width="16" style="983" customWidth="1"/>
    <col min="14948" max="14948" width="28.1640625" style="983" customWidth="1"/>
    <col min="14949" max="14949" width="27.83203125" style="983" customWidth="1"/>
    <col min="14950" max="14950" width="28.1640625" style="983" customWidth="1"/>
    <col min="14951" max="14951" width="27.83203125" style="983" customWidth="1"/>
    <col min="14952" max="14952" width="28.1640625" style="983" customWidth="1"/>
    <col min="14953" max="14953" width="27.83203125" style="983" customWidth="1"/>
    <col min="14954" max="14954" width="28.1640625" style="983" customWidth="1"/>
    <col min="14955" max="14955" width="27.83203125" style="983" customWidth="1"/>
    <col min="14956" max="14956" width="28.1640625" style="983" customWidth="1"/>
    <col min="14957" max="14957" width="27.83203125" style="983" customWidth="1"/>
    <col min="14958" max="14959" width="16" style="983" customWidth="1"/>
    <col min="14960" max="14960" width="28.1640625" style="983" customWidth="1"/>
    <col min="14961" max="14961" width="27.83203125" style="983" customWidth="1"/>
    <col min="14962" max="14962" width="28.1640625" style="983" customWidth="1"/>
    <col min="14963" max="14963" width="27.83203125" style="983" customWidth="1"/>
    <col min="14964" max="14964" width="28.1640625" style="983" customWidth="1"/>
    <col min="14965" max="14965" width="27.83203125" style="983" customWidth="1"/>
    <col min="14966" max="14966" width="28.1640625" style="983" customWidth="1"/>
    <col min="14967" max="14967" width="27.83203125" style="983" customWidth="1"/>
    <col min="14968" max="14968" width="28.1640625" style="983" customWidth="1"/>
    <col min="14969" max="14969" width="27.83203125" style="983" customWidth="1"/>
    <col min="14970" max="14971" width="16" style="983" customWidth="1"/>
    <col min="14972" max="14972" width="28.1640625" style="983" customWidth="1"/>
    <col min="14973" max="14973" width="27.83203125" style="983" customWidth="1"/>
    <col min="14974" max="14974" width="28.1640625" style="983" customWidth="1"/>
    <col min="14975" max="14975" width="27.83203125" style="983" customWidth="1"/>
    <col min="14976" max="14976" width="28.1640625" style="983" customWidth="1"/>
    <col min="14977" max="14977" width="27.83203125" style="983" customWidth="1"/>
    <col min="14978" max="14978" width="28.1640625" style="983" customWidth="1"/>
    <col min="14979" max="14979" width="27.83203125" style="983" customWidth="1"/>
    <col min="14980" max="14980" width="28.1640625" style="983" customWidth="1"/>
    <col min="14981" max="14981" width="27.83203125" style="983" customWidth="1"/>
    <col min="14982" max="14983" width="16" style="983" customWidth="1"/>
    <col min="14984" max="14984" width="28.1640625" style="983" customWidth="1"/>
    <col min="14985" max="14985" width="27.83203125" style="983" customWidth="1"/>
    <col min="14986" max="14986" width="28.1640625" style="983" customWidth="1"/>
    <col min="14987" max="14987" width="27.83203125" style="983" customWidth="1"/>
    <col min="14988" max="14988" width="28.1640625" style="983" customWidth="1"/>
    <col min="14989" max="14989" width="27.83203125" style="983" customWidth="1"/>
    <col min="14990" max="14990" width="28.1640625" style="983" customWidth="1"/>
    <col min="14991" max="14991" width="27.83203125" style="983" customWidth="1"/>
    <col min="14992" max="14992" width="28.1640625" style="983" customWidth="1"/>
    <col min="14993" max="14993" width="27.83203125" style="983" customWidth="1"/>
    <col min="14994" max="14995" width="16" style="983" customWidth="1"/>
    <col min="14996" max="14996" width="28.1640625" style="983" customWidth="1"/>
    <col min="14997" max="14997" width="27.83203125" style="983" customWidth="1"/>
    <col min="14998" max="14998" width="28.1640625" style="983" customWidth="1"/>
    <col min="14999" max="14999" width="27.83203125" style="983" customWidth="1"/>
    <col min="15000" max="15000" width="28.1640625" style="983" customWidth="1"/>
    <col min="15001" max="15001" width="27.83203125" style="983" customWidth="1"/>
    <col min="15002" max="15002" width="28.1640625" style="983" customWidth="1"/>
    <col min="15003" max="15003" width="27.83203125" style="983" customWidth="1"/>
    <col min="15004" max="15004" width="28.1640625" style="983" customWidth="1"/>
    <col min="15005" max="15005" width="27.83203125" style="983" customWidth="1"/>
    <col min="15006" max="15007" width="16" style="983" customWidth="1"/>
    <col min="15008" max="15008" width="27" style="983" customWidth="1"/>
    <col min="15009" max="15009" width="26.6640625" style="983" customWidth="1"/>
    <col min="15010" max="15010" width="27" style="983" customWidth="1"/>
    <col min="15011" max="15011" width="26.6640625" style="983" customWidth="1"/>
    <col min="15012" max="15012" width="27" style="983" customWidth="1"/>
    <col min="15013" max="15013" width="26.6640625" style="983" customWidth="1"/>
    <col min="15014" max="15014" width="27" style="983" customWidth="1"/>
    <col min="15015" max="15015" width="26.6640625" style="983" customWidth="1"/>
    <col min="15016" max="15016" width="27" style="983" customWidth="1"/>
    <col min="15017" max="15017" width="26.6640625" style="983" customWidth="1"/>
    <col min="15018" max="15019" width="16" style="983" customWidth="1"/>
    <col min="15020" max="15020" width="28.1640625" style="983" customWidth="1"/>
    <col min="15021" max="15021" width="27.83203125" style="983" customWidth="1"/>
    <col min="15022" max="15022" width="28.1640625" style="983" customWidth="1"/>
    <col min="15023" max="15023" width="27.83203125" style="983" customWidth="1"/>
    <col min="15024" max="15024" width="28.1640625" style="983" customWidth="1"/>
    <col min="15025" max="15025" width="27.83203125" style="983" customWidth="1"/>
    <col min="15026" max="15026" width="28.1640625" style="983" customWidth="1"/>
    <col min="15027" max="15027" width="27.83203125" style="983" customWidth="1"/>
    <col min="15028" max="15028" width="28.1640625" style="983" customWidth="1"/>
    <col min="15029" max="15029" width="27.83203125" style="983" customWidth="1"/>
    <col min="15030" max="15031" width="16" style="983" customWidth="1"/>
    <col min="15032" max="15032" width="28.1640625" style="983" customWidth="1"/>
    <col min="15033" max="15033" width="27.83203125" style="983" customWidth="1"/>
    <col min="15034" max="15034" width="28.1640625" style="983" customWidth="1"/>
    <col min="15035" max="15035" width="27.83203125" style="983" customWidth="1"/>
    <col min="15036" max="15036" width="28.1640625" style="983" customWidth="1"/>
    <col min="15037" max="15037" width="27.83203125" style="983" customWidth="1"/>
    <col min="15038" max="15038" width="28.1640625" style="983" customWidth="1"/>
    <col min="15039" max="15039" width="27.83203125" style="983" customWidth="1"/>
    <col min="15040" max="15040" width="28.1640625" style="983" customWidth="1"/>
    <col min="15041" max="15041" width="27.83203125" style="983" customWidth="1"/>
    <col min="15042" max="15043" width="16" style="983" customWidth="1"/>
    <col min="15044" max="15044" width="28.1640625" style="983" customWidth="1"/>
    <col min="15045" max="15045" width="27.83203125" style="983" customWidth="1"/>
    <col min="15046" max="15046" width="28.1640625" style="983" customWidth="1"/>
    <col min="15047" max="15047" width="27.83203125" style="983" customWidth="1"/>
    <col min="15048" max="15048" width="28.1640625" style="983" customWidth="1"/>
    <col min="15049" max="15049" width="27.83203125" style="983" customWidth="1"/>
    <col min="15050" max="15050" width="28.1640625" style="983" customWidth="1"/>
    <col min="15051" max="15051" width="27.83203125" style="983" customWidth="1"/>
    <col min="15052" max="15052" width="28.1640625" style="983" customWidth="1"/>
    <col min="15053" max="15053" width="27.83203125" style="983" customWidth="1"/>
    <col min="15054" max="15055" width="16" style="983" customWidth="1"/>
    <col min="15056" max="15056" width="28.1640625" style="983" customWidth="1"/>
    <col min="15057" max="15057" width="27.83203125" style="983" customWidth="1"/>
    <col min="15058" max="15058" width="28.1640625" style="983" customWidth="1"/>
    <col min="15059" max="15059" width="27.83203125" style="983" customWidth="1"/>
    <col min="15060" max="15060" width="28.1640625" style="983" customWidth="1"/>
    <col min="15061" max="15061" width="27.83203125" style="983" customWidth="1"/>
    <col min="15062" max="15062" width="28.1640625" style="983" customWidth="1"/>
    <col min="15063" max="15063" width="27.83203125" style="983" customWidth="1"/>
    <col min="15064" max="15064" width="28.1640625" style="983" customWidth="1"/>
    <col min="15065" max="15065" width="27.83203125" style="983" customWidth="1"/>
    <col min="15066" max="15067" width="16" style="983" customWidth="1"/>
    <col min="15068" max="15068" width="28.1640625" style="983" customWidth="1"/>
    <col min="15069" max="15069" width="27.83203125" style="983" customWidth="1"/>
    <col min="15070" max="15070" width="28.1640625" style="983" customWidth="1"/>
    <col min="15071" max="15071" width="27.83203125" style="983" customWidth="1"/>
    <col min="15072" max="15072" width="28.1640625" style="983" customWidth="1"/>
    <col min="15073" max="15073" width="27.83203125" style="983" customWidth="1"/>
    <col min="15074" max="15074" width="28.1640625" style="983" customWidth="1"/>
    <col min="15075" max="15075" width="27.83203125" style="983" customWidth="1"/>
    <col min="15076" max="15076" width="28.1640625" style="983" customWidth="1"/>
    <col min="15077" max="15077" width="27.83203125" style="983" customWidth="1"/>
    <col min="15078" max="15079" width="16" style="983" customWidth="1"/>
    <col min="15080" max="15080" width="28.1640625" style="983" customWidth="1"/>
    <col min="15081" max="15081" width="27.83203125" style="983" customWidth="1"/>
    <col min="15082" max="15082" width="28.1640625" style="983" customWidth="1"/>
    <col min="15083" max="15083" width="27.83203125" style="983" customWidth="1"/>
    <col min="15084" max="15084" width="28.1640625" style="983" customWidth="1"/>
    <col min="15085" max="15085" width="27.83203125" style="983" customWidth="1"/>
    <col min="15086" max="15086" width="28.1640625" style="983" customWidth="1"/>
    <col min="15087" max="15087" width="27.83203125" style="983" customWidth="1"/>
    <col min="15088" max="15088" width="28.1640625" style="983" customWidth="1"/>
    <col min="15089" max="15089" width="27.83203125" style="983" customWidth="1"/>
    <col min="15090" max="15091" width="16" style="983" customWidth="1"/>
    <col min="15092" max="15092" width="28.1640625" style="983" customWidth="1"/>
    <col min="15093" max="15093" width="27.83203125" style="983" customWidth="1"/>
    <col min="15094" max="15094" width="28.1640625" style="983" customWidth="1"/>
    <col min="15095" max="15095" width="27.83203125" style="983" customWidth="1"/>
    <col min="15096" max="15096" width="28.1640625" style="983" customWidth="1"/>
    <col min="15097" max="15097" width="27.83203125" style="983" customWidth="1"/>
    <col min="15098" max="15098" width="28.1640625" style="983" customWidth="1"/>
    <col min="15099" max="15099" width="27.83203125" style="983" customWidth="1"/>
    <col min="15100" max="15100" width="28.1640625" style="983" customWidth="1"/>
    <col min="15101" max="15101" width="27.83203125" style="983" customWidth="1"/>
    <col min="15102" max="15103" width="16" style="983" customWidth="1"/>
    <col min="15104" max="15104" width="28.1640625" style="983" customWidth="1"/>
    <col min="15105" max="15105" width="27.83203125" style="983" customWidth="1"/>
    <col min="15106" max="15106" width="28.1640625" style="983" customWidth="1"/>
    <col min="15107" max="15107" width="27.83203125" style="983" customWidth="1"/>
    <col min="15108" max="15108" width="28.1640625" style="983" customWidth="1"/>
    <col min="15109" max="15109" width="27.83203125" style="983" customWidth="1"/>
    <col min="15110" max="15110" width="28.1640625" style="983" customWidth="1"/>
    <col min="15111" max="15111" width="27.83203125" style="983" customWidth="1"/>
    <col min="15112" max="15112" width="28.1640625" style="983" customWidth="1"/>
    <col min="15113" max="15113" width="27.83203125" style="983" customWidth="1"/>
    <col min="15114" max="15115" width="16" style="983" customWidth="1"/>
    <col min="15116" max="15116" width="28.1640625" style="983" customWidth="1"/>
    <col min="15117" max="15117" width="27.83203125" style="983" customWidth="1"/>
    <col min="15118" max="15118" width="27" style="983" customWidth="1"/>
    <col min="15119" max="15119" width="26.6640625" style="983" customWidth="1"/>
    <col min="15120" max="15120" width="28.1640625" style="983" customWidth="1"/>
    <col min="15121" max="15121" width="27.83203125" style="983" customWidth="1"/>
    <col min="15122" max="15122" width="28.1640625" style="983" customWidth="1"/>
    <col min="15123" max="15123" width="27.83203125" style="983" customWidth="1"/>
    <col min="15124" max="15124" width="27" style="983" customWidth="1"/>
    <col min="15125" max="15125" width="26.6640625" style="983" customWidth="1"/>
    <col min="15126" max="15127" width="16" style="983" customWidth="1"/>
    <col min="15128" max="15128" width="28.1640625" style="983" customWidth="1"/>
    <col min="15129" max="15129" width="27.83203125" style="983" customWidth="1"/>
    <col min="15130" max="15130" width="28.1640625" style="983" customWidth="1"/>
    <col min="15131" max="15131" width="27.83203125" style="983" customWidth="1"/>
    <col min="15132" max="15132" width="28.1640625" style="983" customWidth="1"/>
    <col min="15133" max="15133" width="27.83203125" style="983" customWidth="1"/>
    <col min="15134" max="15134" width="28.1640625" style="983" customWidth="1"/>
    <col min="15135" max="15135" width="27.83203125" style="983" customWidth="1"/>
    <col min="15136" max="15136" width="28.1640625" style="983" customWidth="1"/>
    <col min="15137" max="15137" width="27.83203125" style="983" customWidth="1"/>
    <col min="15138" max="15139" width="16" style="983" customWidth="1"/>
    <col min="15140" max="15140" width="28.1640625" style="983" customWidth="1"/>
    <col min="15141" max="15141" width="27.83203125" style="983" customWidth="1"/>
    <col min="15142" max="15142" width="28.1640625" style="983" customWidth="1"/>
    <col min="15143" max="15143" width="27.83203125" style="983" customWidth="1"/>
    <col min="15144" max="15144" width="28.1640625" style="983" customWidth="1"/>
    <col min="15145" max="15145" width="27.83203125" style="983" customWidth="1"/>
    <col min="15146" max="15146" width="28.1640625" style="983" customWidth="1"/>
    <col min="15147" max="15147" width="27.83203125" style="983" customWidth="1"/>
    <col min="15148" max="15148" width="28.1640625" style="983" customWidth="1"/>
    <col min="15149" max="15149" width="27.83203125" style="983" customWidth="1"/>
    <col min="15150" max="15151" width="16" style="983" customWidth="1"/>
    <col min="15152" max="15152" width="28.1640625" style="983" customWidth="1"/>
    <col min="15153" max="15153" width="27.83203125" style="983" customWidth="1"/>
    <col min="15154" max="15154" width="28.1640625" style="983" customWidth="1"/>
    <col min="15155" max="15155" width="27.83203125" style="983" customWidth="1"/>
    <col min="15156" max="15156" width="28.1640625" style="983" customWidth="1"/>
    <col min="15157" max="15157" width="27.83203125" style="983" customWidth="1"/>
    <col min="15158" max="15158" width="28.1640625" style="983" customWidth="1"/>
    <col min="15159" max="15159" width="27.83203125" style="983" customWidth="1"/>
    <col min="15160" max="15160" width="28.1640625" style="983" customWidth="1"/>
    <col min="15161" max="15161" width="27.83203125" style="983" customWidth="1"/>
    <col min="15162" max="15163" width="16" style="983" customWidth="1"/>
    <col min="15164" max="15164" width="28.1640625" style="983" customWidth="1"/>
    <col min="15165" max="15165" width="27.83203125" style="983" customWidth="1"/>
    <col min="15166" max="15166" width="28.1640625" style="983" customWidth="1"/>
    <col min="15167" max="15167" width="27.83203125" style="983" customWidth="1"/>
    <col min="15168" max="15168" width="27" style="983" customWidth="1"/>
    <col min="15169" max="15169" width="26.6640625" style="983" customWidth="1"/>
    <col min="15170" max="15170" width="28.1640625" style="983" customWidth="1"/>
    <col min="15171" max="15171" width="27.83203125" style="983" customWidth="1"/>
    <col min="15172" max="15172" width="28.1640625" style="983" customWidth="1"/>
    <col min="15173" max="15173" width="27.83203125" style="983" customWidth="1"/>
    <col min="15174" max="15175" width="16" style="983" customWidth="1"/>
    <col min="15176" max="15176" width="28.1640625" style="983" customWidth="1"/>
    <col min="15177" max="15177" width="27.83203125" style="983" customWidth="1"/>
    <col min="15178" max="15178" width="28.1640625" style="983" customWidth="1"/>
    <col min="15179" max="15179" width="27.83203125" style="983" customWidth="1"/>
    <col min="15180" max="15180" width="28.1640625" style="983" customWidth="1"/>
    <col min="15181" max="15181" width="27.83203125" style="983" customWidth="1"/>
    <col min="15182" max="15182" width="28.1640625" style="983" customWidth="1"/>
    <col min="15183" max="15183" width="27.83203125" style="983" customWidth="1"/>
    <col min="15184" max="15184" width="28.1640625" style="983" customWidth="1"/>
    <col min="15185" max="15185" width="27.83203125" style="983" customWidth="1"/>
    <col min="15186" max="15187" width="16" style="983" customWidth="1"/>
    <col min="15188" max="15188" width="28.1640625" style="983" customWidth="1"/>
    <col min="15189" max="15189" width="27.83203125" style="983" customWidth="1"/>
    <col min="15190" max="15190" width="28.1640625" style="983" customWidth="1"/>
    <col min="15191" max="15191" width="27.83203125" style="983" customWidth="1"/>
    <col min="15192" max="15192" width="28.1640625" style="983" customWidth="1"/>
    <col min="15193" max="15193" width="27.83203125" style="983" customWidth="1"/>
    <col min="15194" max="15194" width="28.1640625" style="983" customWidth="1"/>
    <col min="15195" max="15195" width="27.83203125" style="983" customWidth="1"/>
    <col min="15196" max="15196" width="27" style="983" customWidth="1"/>
    <col min="15197" max="15197" width="26.6640625" style="983" customWidth="1"/>
    <col min="15198" max="15199" width="16" style="983" customWidth="1"/>
    <col min="15200" max="15200" width="28.1640625" style="983" customWidth="1"/>
    <col min="15201" max="15201" width="27.83203125" style="983" customWidth="1"/>
    <col min="15202" max="15202" width="28.1640625" style="983" customWidth="1"/>
    <col min="15203" max="15203" width="27.83203125" style="983" customWidth="1"/>
    <col min="15204" max="15204" width="28.1640625" style="983" customWidth="1"/>
    <col min="15205" max="15205" width="27.83203125" style="983" customWidth="1"/>
    <col min="15206" max="15206" width="28.1640625" style="983" customWidth="1"/>
    <col min="15207" max="15207" width="27.83203125" style="983" customWidth="1"/>
    <col min="15208" max="15208" width="28.1640625" style="983" customWidth="1"/>
    <col min="15209" max="15209" width="27.83203125" style="983" customWidth="1"/>
    <col min="15210" max="15211" width="16" style="983" customWidth="1"/>
    <col min="15212" max="15212" width="28.1640625" style="983" customWidth="1"/>
    <col min="15213" max="15213" width="27.83203125" style="983" customWidth="1"/>
    <col min="15214" max="15214" width="28.1640625" style="983" customWidth="1"/>
    <col min="15215" max="15215" width="27.83203125" style="983" customWidth="1"/>
    <col min="15216" max="15216" width="28.1640625" style="983" customWidth="1"/>
    <col min="15217" max="15217" width="27.83203125" style="983" customWidth="1"/>
    <col min="15218" max="15218" width="28.1640625" style="983" customWidth="1"/>
    <col min="15219" max="15219" width="27.83203125" style="983" customWidth="1"/>
    <col min="15220" max="15220" width="28.1640625" style="983" customWidth="1"/>
    <col min="15221" max="15221" width="27.83203125" style="983" customWidth="1"/>
    <col min="15222" max="15223" width="16" style="983" customWidth="1"/>
    <col min="15224" max="15224" width="28.1640625" style="983" customWidth="1"/>
    <col min="15225" max="15225" width="27.83203125" style="983" customWidth="1"/>
    <col min="15226" max="15226" width="28.1640625" style="983" customWidth="1"/>
    <col min="15227" max="15227" width="27.83203125" style="983" customWidth="1"/>
    <col min="15228" max="15228" width="28.1640625" style="983" customWidth="1"/>
    <col min="15229" max="15229" width="27.83203125" style="983" customWidth="1"/>
    <col min="15230" max="15230" width="28.1640625" style="983" customWidth="1"/>
    <col min="15231" max="15231" width="27.83203125" style="983" customWidth="1"/>
    <col min="15232" max="15232" width="28.1640625" style="983" customWidth="1"/>
    <col min="15233" max="15233" width="27.83203125" style="983" customWidth="1"/>
    <col min="15234" max="15235" width="16" style="983" customWidth="1"/>
    <col min="15236" max="15236" width="27" style="983" customWidth="1"/>
    <col min="15237" max="15237" width="26.6640625" style="983" customWidth="1"/>
    <col min="15238" max="15238" width="27" style="983" customWidth="1"/>
    <col min="15239" max="15239" width="26.6640625" style="983" customWidth="1"/>
    <col min="15240" max="15240" width="27" style="983" customWidth="1"/>
    <col min="15241" max="15241" width="26.6640625" style="983" customWidth="1"/>
    <col min="15242" max="15242" width="27" style="983" customWidth="1"/>
    <col min="15243" max="15243" width="26.6640625" style="983" customWidth="1"/>
    <col min="15244" max="15244" width="27" style="983" customWidth="1"/>
    <col min="15245" max="15245" width="26.6640625" style="983" customWidth="1"/>
    <col min="15246" max="15247" width="16" style="983" customWidth="1"/>
    <col min="15248" max="15248" width="28.1640625" style="983" customWidth="1"/>
    <col min="15249" max="15249" width="27.83203125" style="983" customWidth="1"/>
    <col min="15250" max="15250" width="28.1640625" style="983" customWidth="1"/>
    <col min="15251" max="15251" width="27.83203125" style="983" customWidth="1"/>
    <col min="15252" max="15252" width="28.1640625" style="983" customWidth="1"/>
    <col min="15253" max="15253" width="27.83203125" style="983" customWidth="1"/>
    <col min="15254" max="15254" width="28.1640625" style="983" customWidth="1"/>
    <col min="15255" max="15255" width="27.83203125" style="983" customWidth="1"/>
    <col min="15256" max="15256" width="28.1640625" style="983" customWidth="1"/>
    <col min="15257" max="15257" width="27.83203125" style="983" customWidth="1"/>
    <col min="15258" max="15259" width="16" style="983" customWidth="1"/>
    <col min="15260" max="15260" width="28.1640625" style="983" customWidth="1"/>
    <col min="15261" max="15261" width="27.83203125" style="983" customWidth="1"/>
    <col min="15262" max="15262" width="27" style="983" customWidth="1"/>
    <col min="15263" max="15263" width="26.6640625" style="983" customWidth="1"/>
    <col min="15264" max="15264" width="28.1640625" style="983" customWidth="1"/>
    <col min="15265" max="15265" width="27.83203125" style="983" customWidth="1"/>
    <col min="15266" max="15266" width="28.1640625" style="983" customWidth="1"/>
    <col min="15267" max="15267" width="27.83203125" style="983" customWidth="1"/>
    <col min="15268" max="15268" width="28.1640625" style="983" customWidth="1"/>
    <col min="15269" max="15269" width="27.83203125" style="983" customWidth="1"/>
    <col min="15270" max="15271" width="16" style="983" customWidth="1"/>
    <col min="15272" max="15272" width="28.1640625" style="983" customWidth="1"/>
    <col min="15273" max="15273" width="27.83203125" style="983" customWidth="1"/>
    <col min="15274" max="15274" width="28.1640625" style="983" customWidth="1"/>
    <col min="15275" max="15275" width="27.83203125" style="983" customWidth="1"/>
    <col min="15276" max="15276" width="27" style="983" customWidth="1"/>
    <col min="15277" max="15277" width="26.6640625" style="983" customWidth="1"/>
    <col min="15278" max="15278" width="28.1640625" style="983" customWidth="1"/>
    <col min="15279" max="15279" width="27.83203125" style="983" customWidth="1"/>
    <col min="15280" max="15280" width="28.1640625" style="983" customWidth="1"/>
    <col min="15281" max="15281" width="27.83203125" style="983" customWidth="1"/>
    <col min="15282" max="15283" width="16" style="983" customWidth="1"/>
    <col min="15284" max="15284" width="25.1640625" style="983" customWidth="1"/>
    <col min="15285" max="15285" width="24.83203125" style="983" customWidth="1"/>
    <col min="15286" max="15286" width="25.1640625" style="983" customWidth="1"/>
    <col min="15287" max="15287" width="24.83203125" style="983" customWidth="1"/>
    <col min="15288" max="15288" width="25.1640625" style="983" customWidth="1"/>
    <col min="15289" max="15289" width="24.83203125" style="983" customWidth="1"/>
    <col min="15290" max="15290" width="25.1640625" style="983" customWidth="1"/>
    <col min="15291" max="15291" width="24.83203125" style="983" customWidth="1"/>
    <col min="15292" max="15292" width="25.1640625" style="983" customWidth="1"/>
    <col min="15293" max="15293" width="24.83203125" style="983" customWidth="1"/>
    <col min="15294" max="15295" width="16" style="983" customWidth="1"/>
    <col min="15296" max="15296" width="28.1640625" style="983" customWidth="1"/>
    <col min="15297" max="15297" width="27.83203125" style="983" customWidth="1"/>
    <col min="15298" max="15298" width="28.1640625" style="983" customWidth="1"/>
    <col min="15299" max="15299" width="27.83203125" style="983" customWidth="1"/>
    <col min="15300" max="15300" width="28.1640625" style="983" customWidth="1"/>
    <col min="15301" max="15301" width="27.83203125" style="983" customWidth="1"/>
    <col min="15302" max="15302" width="28.1640625" style="983" customWidth="1"/>
    <col min="15303" max="15303" width="27.83203125" style="983" customWidth="1"/>
    <col min="15304" max="15304" width="28.1640625" style="983" customWidth="1"/>
    <col min="15305" max="15305" width="27.83203125" style="983" customWidth="1"/>
    <col min="15306" max="15307" width="16" style="983" customWidth="1"/>
    <col min="15308" max="15308" width="28.1640625" style="983" customWidth="1"/>
    <col min="15309" max="15309" width="27.83203125" style="983" customWidth="1"/>
    <col min="15310" max="15310" width="28.1640625" style="983" customWidth="1"/>
    <col min="15311" max="15311" width="27.83203125" style="983" customWidth="1"/>
    <col min="15312" max="15312" width="28.1640625" style="983" customWidth="1"/>
    <col min="15313" max="15313" width="27.83203125" style="983" customWidth="1"/>
    <col min="15314" max="15314" width="28.1640625" style="983" customWidth="1"/>
    <col min="15315" max="15315" width="27.83203125" style="983" customWidth="1"/>
    <col min="15316" max="15316" width="28.1640625" style="983" customWidth="1"/>
    <col min="15317" max="15317" width="27.83203125" style="983" customWidth="1"/>
    <col min="15318" max="15319" width="16" style="983" customWidth="1"/>
    <col min="15320" max="15320" width="28.1640625" style="983" customWidth="1"/>
    <col min="15321" max="15321" width="27.83203125" style="983" customWidth="1"/>
    <col min="15322" max="15322" width="28.1640625" style="983" customWidth="1"/>
    <col min="15323" max="15323" width="27.83203125" style="983" customWidth="1"/>
    <col min="15324" max="15324" width="28.1640625" style="983" customWidth="1"/>
    <col min="15325" max="15325" width="27.83203125" style="983" customWidth="1"/>
    <col min="15326" max="15326" width="28.1640625" style="983" customWidth="1"/>
    <col min="15327" max="15327" width="27.83203125" style="983" customWidth="1"/>
    <col min="15328" max="15328" width="28.1640625" style="983" customWidth="1"/>
    <col min="15329" max="15329" width="27.83203125" style="983" customWidth="1"/>
    <col min="15330" max="15331" width="16" style="983" customWidth="1"/>
    <col min="15332" max="15332" width="28.1640625" style="983" customWidth="1"/>
    <col min="15333" max="15333" width="27.83203125" style="983" customWidth="1"/>
    <col min="15334" max="15334" width="28.1640625" style="983" customWidth="1"/>
    <col min="15335" max="15335" width="27.83203125" style="983" customWidth="1"/>
    <col min="15336" max="15336" width="28.1640625" style="983" customWidth="1"/>
    <col min="15337" max="15337" width="27.83203125" style="983" customWidth="1"/>
    <col min="15338" max="15338" width="28.1640625" style="983" customWidth="1"/>
    <col min="15339" max="15339" width="27.83203125" style="983" customWidth="1"/>
    <col min="15340" max="15340" width="28.1640625" style="983" customWidth="1"/>
    <col min="15341" max="15341" width="27.83203125" style="983" customWidth="1"/>
    <col min="15342" max="15343" width="16" style="983" customWidth="1"/>
    <col min="15344" max="15344" width="25.1640625" style="983" customWidth="1"/>
    <col min="15345" max="15345" width="24.83203125" style="983" customWidth="1"/>
    <col min="15346" max="15346" width="25.1640625" style="983" customWidth="1"/>
    <col min="15347" max="15347" width="24.83203125" style="983" customWidth="1"/>
    <col min="15348" max="15348" width="25.1640625" style="983" customWidth="1"/>
    <col min="15349" max="15349" width="24.83203125" style="983" customWidth="1"/>
    <col min="15350" max="15350" width="25.1640625" style="983" customWidth="1"/>
    <col min="15351" max="15351" width="24.83203125" style="983" customWidth="1"/>
    <col min="15352" max="15352" width="25.1640625" style="983" customWidth="1"/>
    <col min="15353" max="15353" width="24.83203125" style="983" customWidth="1"/>
    <col min="15354" max="15355" width="16" style="983" customWidth="1"/>
    <col min="15356" max="15356" width="28.1640625" style="983" customWidth="1"/>
    <col min="15357" max="15357" width="27.83203125" style="983" customWidth="1"/>
    <col min="15358" max="15358" width="28.1640625" style="983" customWidth="1"/>
    <col min="15359" max="15359" width="27.83203125" style="983" customWidth="1"/>
    <col min="15360" max="15360" width="28.1640625" style="983" customWidth="1"/>
    <col min="15361" max="15361" width="27.83203125" style="983" customWidth="1"/>
    <col min="15362" max="15362" width="28.1640625" style="983" customWidth="1"/>
    <col min="15363" max="15363" width="27.83203125" style="983" customWidth="1"/>
    <col min="15364" max="15364" width="28.1640625" style="983" customWidth="1"/>
    <col min="15365" max="15365" width="27.83203125" style="983" customWidth="1"/>
    <col min="15366" max="15367" width="16" style="983" customWidth="1"/>
    <col min="15368" max="15368" width="28.1640625" style="983" customWidth="1"/>
    <col min="15369" max="15369" width="27.83203125" style="983" customWidth="1"/>
    <col min="15370" max="15370" width="28.1640625" style="983" customWidth="1"/>
    <col min="15371" max="15371" width="27.83203125" style="983" customWidth="1"/>
    <col min="15372" max="15372" width="28.1640625" style="983" customWidth="1"/>
    <col min="15373" max="15373" width="27.83203125" style="983" customWidth="1"/>
    <col min="15374" max="15374" width="28.1640625" style="983" customWidth="1"/>
    <col min="15375" max="15375" width="27.83203125" style="983" customWidth="1"/>
    <col min="15376" max="15376" width="28.1640625" style="983" customWidth="1"/>
    <col min="15377" max="15377" width="27.83203125" style="983" customWidth="1"/>
    <col min="15378" max="15379" width="16" style="983" customWidth="1"/>
    <col min="15380" max="15380" width="27" style="983" customWidth="1"/>
    <col min="15381" max="15381" width="26.6640625" style="983" customWidth="1"/>
    <col min="15382" max="15382" width="27" style="983" customWidth="1"/>
    <col min="15383" max="15383" width="26.6640625" style="983" customWidth="1"/>
    <col min="15384" max="15384" width="27" style="983" customWidth="1"/>
    <col min="15385" max="15385" width="26.6640625" style="983" customWidth="1"/>
    <col min="15386" max="15386" width="27" style="983" customWidth="1"/>
    <col min="15387" max="15387" width="26.6640625" style="983" customWidth="1"/>
    <col min="15388" max="15388" width="27" style="983" customWidth="1"/>
    <col min="15389" max="15389" width="26.6640625" style="983" customWidth="1"/>
    <col min="15390" max="15391" width="16" style="983" customWidth="1"/>
    <col min="15392" max="15392" width="28.1640625" style="983" customWidth="1"/>
    <col min="15393" max="15393" width="27.83203125" style="983" customWidth="1"/>
    <col min="15394" max="15394" width="28.1640625" style="983" customWidth="1"/>
    <col min="15395" max="15395" width="27.83203125" style="983" customWidth="1"/>
    <col min="15396" max="15396" width="28.1640625" style="983" customWidth="1"/>
    <col min="15397" max="15397" width="27.83203125" style="983" customWidth="1"/>
    <col min="15398" max="15398" width="28.1640625" style="983" customWidth="1"/>
    <col min="15399" max="15399" width="27.83203125" style="983" customWidth="1"/>
    <col min="15400" max="15400" width="28.1640625" style="983" customWidth="1"/>
    <col min="15401" max="15401" width="27.83203125" style="983" customWidth="1"/>
    <col min="15402" max="15403" width="16" style="983" customWidth="1"/>
    <col min="15404" max="15404" width="28.1640625" style="983" customWidth="1"/>
    <col min="15405" max="15405" width="27.83203125" style="983" customWidth="1"/>
    <col min="15406" max="15406" width="28.1640625" style="983" customWidth="1"/>
    <col min="15407" max="15407" width="27.83203125" style="983" customWidth="1"/>
    <col min="15408" max="15408" width="28.1640625" style="983" customWidth="1"/>
    <col min="15409" max="15409" width="27.83203125" style="983" customWidth="1"/>
    <col min="15410" max="15410" width="28.1640625" style="983" customWidth="1"/>
    <col min="15411" max="15411" width="27.83203125" style="983" customWidth="1"/>
    <col min="15412" max="15412" width="28.1640625" style="983" customWidth="1"/>
    <col min="15413" max="15413" width="27.83203125" style="983" customWidth="1"/>
    <col min="15414" max="15415" width="16" style="983" customWidth="1"/>
    <col min="15416" max="15416" width="28.1640625" style="983" customWidth="1"/>
    <col min="15417" max="15417" width="27.83203125" style="983" customWidth="1"/>
    <col min="15418" max="15418" width="28.1640625" style="983" customWidth="1"/>
    <col min="15419" max="15419" width="27.83203125" style="983" customWidth="1"/>
    <col min="15420" max="15420" width="28.1640625" style="983" customWidth="1"/>
    <col min="15421" max="15421" width="27.83203125" style="983" customWidth="1"/>
    <col min="15422" max="15422" width="28.1640625" style="983" customWidth="1"/>
    <col min="15423" max="15423" width="27.83203125" style="983" customWidth="1"/>
    <col min="15424" max="15424" width="28.1640625" style="983" customWidth="1"/>
    <col min="15425" max="15425" width="27.83203125" style="983" customWidth="1"/>
    <col min="15426" max="15427" width="16" style="983" customWidth="1"/>
    <col min="15428" max="15428" width="28.1640625" style="983" customWidth="1"/>
    <col min="15429" max="15429" width="27.83203125" style="983" customWidth="1"/>
    <col min="15430" max="15430" width="28.1640625" style="983" customWidth="1"/>
    <col min="15431" max="15431" width="27.83203125" style="983" customWidth="1"/>
    <col min="15432" max="15432" width="28.1640625" style="983" customWidth="1"/>
    <col min="15433" max="15433" width="27.83203125" style="983" customWidth="1"/>
    <col min="15434" max="15434" width="28.1640625" style="983" customWidth="1"/>
    <col min="15435" max="15435" width="27.83203125" style="983" customWidth="1"/>
    <col min="15436" max="15436" width="28.1640625" style="983" customWidth="1"/>
    <col min="15437" max="15437" width="27.83203125" style="983" customWidth="1"/>
    <col min="15438" max="15439" width="16" style="983" customWidth="1"/>
    <col min="15440" max="15440" width="28.1640625" style="983" customWidth="1"/>
    <col min="15441" max="15441" width="27.83203125" style="983" customWidth="1"/>
    <col min="15442" max="15442" width="28.1640625" style="983" customWidth="1"/>
    <col min="15443" max="15443" width="27.83203125" style="983" customWidth="1"/>
    <col min="15444" max="15444" width="28.1640625" style="983" customWidth="1"/>
    <col min="15445" max="15445" width="27.83203125" style="983" customWidth="1"/>
    <col min="15446" max="15446" width="28.1640625" style="983" customWidth="1"/>
    <col min="15447" max="15447" width="27.83203125" style="983" customWidth="1"/>
    <col min="15448" max="15448" width="28.1640625" style="983" customWidth="1"/>
    <col min="15449" max="15449" width="27.83203125" style="983" customWidth="1"/>
    <col min="15450" max="15451" width="16" style="983" customWidth="1"/>
    <col min="15452" max="15452" width="28.1640625" style="983" customWidth="1"/>
    <col min="15453" max="15453" width="27.83203125" style="983" customWidth="1"/>
    <col min="15454" max="15454" width="28.1640625" style="983" customWidth="1"/>
    <col min="15455" max="15455" width="27.83203125" style="983" customWidth="1"/>
    <col min="15456" max="15456" width="28.1640625" style="983" customWidth="1"/>
    <col min="15457" max="15457" width="27.83203125" style="983" customWidth="1"/>
    <col min="15458" max="15458" width="28.1640625" style="983" customWidth="1"/>
    <col min="15459" max="15459" width="27.83203125" style="983" customWidth="1"/>
    <col min="15460" max="15460" width="28.1640625" style="983" customWidth="1"/>
    <col min="15461" max="15461" width="27.83203125" style="983" customWidth="1"/>
    <col min="15462" max="15463" width="16" style="983" customWidth="1"/>
    <col min="15464" max="15464" width="28.1640625" style="983" customWidth="1"/>
    <col min="15465" max="15465" width="27.83203125" style="983" customWidth="1"/>
    <col min="15466" max="15466" width="28.1640625" style="983" customWidth="1"/>
    <col min="15467" max="15467" width="27.83203125" style="983" customWidth="1"/>
    <col min="15468" max="15468" width="28.1640625" style="983" customWidth="1"/>
    <col min="15469" max="15469" width="27.83203125" style="983" customWidth="1"/>
    <col min="15470" max="15470" width="28.1640625" style="983" customWidth="1"/>
    <col min="15471" max="15471" width="27.83203125" style="983" customWidth="1"/>
    <col min="15472" max="15472" width="28.1640625" style="983" customWidth="1"/>
    <col min="15473" max="15473" width="27.83203125" style="983" customWidth="1"/>
    <col min="15474" max="15475" width="16.1640625" style="983" customWidth="1"/>
    <col min="15476" max="15476" width="29.33203125" style="983" customWidth="1"/>
    <col min="15477" max="15477" width="29" style="983" customWidth="1"/>
    <col min="15478" max="15478" width="29.33203125" style="983" customWidth="1"/>
    <col min="15479" max="15479" width="29" style="983" customWidth="1"/>
    <col min="15480" max="15480" width="29.33203125" style="983" customWidth="1"/>
    <col min="15481" max="15481" width="29" style="983" customWidth="1"/>
    <col min="15482" max="15482" width="29.33203125" style="983" customWidth="1"/>
    <col min="15483" max="15483" width="29" style="983" customWidth="1"/>
    <col min="15484" max="15484" width="29.33203125" style="983" customWidth="1"/>
    <col min="15485" max="15485" width="29" style="983" customWidth="1"/>
    <col min="15486" max="15487" width="16.1640625" style="983" customWidth="1"/>
    <col min="15488" max="15488" width="29.33203125" style="983" customWidth="1"/>
    <col min="15489" max="15489" width="29" style="983" customWidth="1"/>
    <col min="15490" max="15490" width="29.33203125" style="983" customWidth="1"/>
    <col min="15491" max="15491" width="29" style="983" customWidth="1"/>
    <col min="15492" max="15492" width="29.33203125" style="983" customWidth="1"/>
    <col min="15493" max="15493" width="29" style="983" customWidth="1"/>
    <col min="15494" max="15494" width="29.33203125" style="983" customWidth="1"/>
    <col min="15495" max="15495" width="29" style="983" customWidth="1"/>
    <col min="15496" max="15496" width="29.33203125" style="983" customWidth="1"/>
    <col min="15497" max="15497" width="29" style="983" customWidth="1"/>
    <col min="15498" max="15499" width="16" style="983" customWidth="1"/>
    <col min="15500" max="15500" width="28.1640625" style="983" customWidth="1"/>
    <col min="15501" max="15501" width="27.83203125" style="983" customWidth="1"/>
    <col min="15502" max="15502" width="28.1640625" style="983" customWidth="1"/>
    <col min="15503" max="15503" width="27.83203125" style="983" customWidth="1"/>
    <col min="15504" max="15504" width="28.1640625" style="983" customWidth="1"/>
    <col min="15505" max="15505" width="27.83203125" style="983" customWidth="1"/>
    <col min="15506" max="15506" width="28.1640625" style="983" customWidth="1"/>
    <col min="15507" max="15507" width="27.83203125" style="983" customWidth="1"/>
    <col min="15508" max="15508" width="28.1640625" style="983" customWidth="1"/>
    <col min="15509" max="15509" width="27.83203125" style="983" customWidth="1"/>
    <col min="15510" max="15511" width="16.1640625" style="983" customWidth="1"/>
    <col min="15512" max="15512" width="29.33203125" style="983" customWidth="1"/>
    <col min="15513" max="15513" width="29" style="983" customWidth="1"/>
    <col min="15514" max="15514" width="29.33203125" style="983" customWidth="1"/>
    <col min="15515" max="15515" width="29" style="983" customWidth="1"/>
    <col min="15516" max="15516" width="29.33203125" style="983" customWidth="1"/>
    <col min="15517" max="15517" width="29" style="983" customWidth="1"/>
    <col min="15518" max="15518" width="29.33203125" style="983" customWidth="1"/>
    <col min="15519" max="15519" width="29" style="983" customWidth="1"/>
    <col min="15520" max="15520" width="29.33203125" style="983" customWidth="1"/>
    <col min="15521" max="15521" width="29" style="983" customWidth="1"/>
    <col min="15522" max="15523" width="16" style="983" customWidth="1"/>
    <col min="15524" max="15524" width="28.1640625" style="983" customWidth="1"/>
    <col min="15525" max="15525" width="27.83203125" style="983" customWidth="1"/>
    <col min="15526" max="15526" width="28.1640625" style="983" customWidth="1"/>
    <col min="15527" max="15527" width="27.83203125" style="983" customWidth="1"/>
    <col min="15528" max="15528" width="28.1640625" style="983" customWidth="1"/>
    <col min="15529" max="15529" width="27.83203125" style="983" customWidth="1"/>
    <col min="15530" max="15530" width="28.1640625" style="983" customWidth="1"/>
    <col min="15531" max="15531" width="27.83203125" style="983" customWidth="1"/>
    <col min="15532" max="15532" width="28.1640625" style="983" customWidth="1"/>
    <col min="15533" max="15533" width="27.83203125" style="983" customWidth="1"/>
    <col min="15534" max="15535" width="16" style="983" customWidth="1"/>
    <col min="15536" max="15536" width="28.1640625" style="983" customWidth="1"/>
    <col min="15537" max="15537" width="27.83203125" style="983" customWidth="1"/>
    <col min="15538" max="15538" width="28.1640625" style="983" customWidth="1"/>
    <col min="15539" max="15539" width="27.83203125" style="983" customWidth="1"/>
    <col min="15540" max="15540" width="28.1640625" style="983" customWidth="1"/>
    <col min="15541" max="15541" width="27.83203125" style="983" customWidth="1"/>
    <col min="15542" max="15542" width="28.1640625" style="983" customWidth="1"/>
    <col min="15543" max="15543" width="27.83203125" style="983" customWidth="1"/>
    <col min="15544" max="15544" width="26.33203125" style="983" customWidth="1"/>
    <col min="15545" max="15545" width="26" style="983" customWidth="1"/>
    <col min="15546" max="15547" width="16" style="983" customWidth="1"/>
    <col min="15548" max="15548" width="28.1640625" style="983" customWidth="1"/>
    <col min="15549" max="15549" width="27.83203125" style="983" customWidth="1"/>
    <col min="15550" max="15550" width="28.1640625" style="983" customWidth="1"/>
    <col min="15551" max="15551" width="27.83203125" style="983" customWidth="1"/>
    <col min="15552" max="15552" width="28.1640625" style="983" customWidth="1"/>
    <col min="15553" max="15553" width="27.83203125" style="983" customWidth="1"/>
    <col min="15554" max="15554" width="28.1640625" style="983" customWidth="1"/>
    <col min="15555" max="15555" width="27.83203125" style="983" customWidth="1"/>
    <col min="15556" max="15556" width="28.1640625" style="983" customWidth="1"/>
    <col min="15557" max="15557" width="27.83203125" style="983" customWidth="1"/>
    <col min="15558" max="15559" width="16.1640625" style="983" customWidth="1"/>
    <col min="15560" max="15560" width="29.33203125" style="983" customWidth="1"/>
    <col min="15561" max="15561" width="29" style="983" customWidth="1"/>
    <col min="15562" max="15562" width="29.33203125" style="983" customWidth="1"/>
    <col min="15563" max="15563" width="29" style="983" customWidth="1"/>
    <col min="15564" max="15564" width="29.33203125" style="983" customWidth="1"/>
    <col min="15565" max="15565" width="29" style="983" customWidth="1"/>
    <col min="15566" max="15566" width="29.33203125" style="983" customWidth="1"/>
    <col min="15567" max="15567" width="29" style="983" customWidth="1"/>
    <col min="15568" max="15568" width="29.33203125" style="983" customWidth="1"/>
    <col min="15569" max="15569" width="29" style="983" customWidth="1"/>
    <col min="15570" max="15571" width="16.1640625" style="983" customWidth="1"/>
    <col min="15572" max="15572" width="29.33203125" style="983" customWidth="1"/>
    <col min="15573" max="15573" width="29" style="983" customWidth="1"/>
    <col min="15574" max="15574" width="29.33203125" style="983" customWidth="1"/>
    <col min="15575" max="15575" width="29" style="983" customWidth="1"/>
    <col min="15576" max="15576" width="29.33203125" style="983" customWidth="1"/>
    <col min="15577" max="15577" width="29" style="983" customWidth="1"/>
    <col min="15578" max="15578" width="29.33203125" style="983" customWidth="1"/>
    <col min="15579" max="15579" width="29" style="983" customWidth="1"/>
    <col min="15580" max="15580" width="29.33203125" style="983" customWidth="1"/>
    <col min="15581" max="15581" width="29" style="983" customWidth="1"/>
    <col min="15582" max="15583" width="16.1640625" style="983" customWidth="1"/>
    <col min="15584" max="15584" width="29.33203125" style="983" customWidth="1"/>
    <col min="15585" max="15585" width="29" style="983" customWidth="1"/>
    <col min="15586" max="15586" width="29.33203125" style="983" customWidth="1"/>
    <col min="15587" max="15587" width="29" style="983" customWidth="1"/>
    <col min="15588" max="15588" width="29.33203125" style="983" customWidth="1"/>
    <col min="15589" max="15589" width="29" style="983" customWidth="1"/>
    <col min="15590" max="15590" width="29.33203125" style="983" customWidth="1"/>
    <col min="15591" max="15591" width="29" style="983" customWidth="1"/>
    <col min="15592" max="15592" width="29.33203125" style="983" customWidth="1"/>
    <col min="15593" max="15593" width="29" style="983" customWidth="1"/>
    <col min="15594" max="15595" width="16.1640625" style="983" customWidth="1"/>
    <col min="15596" max="15596" width="29.33203125" style="983" customWidth="1"/>
    <col min="15597" max="15597" width="29" style="983" customWidth="1"/>
    <col min="15598" max="15598" width="29.33203125" style="983" customWidth="1"/>
    <col min="15599" max="15599" width="29" style="983" customWidth="1"/>
    <col min="15600" max="15600" width="29.33203125" style="983" customWidth="1"/>
    <col min="15601" max="15601" width="29" style="983" customWidth="1"/>
    <col min="15602" max="15602" width="29.33203125" style="983" customWidth="1"/>
    <col min="15603" max="15603" width="29" style="983" customWidth="1"/>
    <col min="15604" max="15604" width="29.33203125" style="983" customWidth="1"/>
    <col min="15605" max="15605" width="29" style="983" customWidth="1"/>
    <col min="15606" max="15607" width="16.1640625" style="983" customWidth="1"/>
    <col min="15608" max="15608" width="29.33203125" style="983" customWidth="1"/>
    <col min="15609" max="15609" width="29" style="983" customWidth="1"/>
    <col min="15610" max="15610" width="29.33203125" style="983" customWidth="1"/>
    <col min="15611" max="15611" width="29" style="983" customWidth="1"/>
    <col min="15612" max="15612" width="29.33203125" style="983" customWidth="1"/>
    <col min="15613" max="15613" width="29" style="983" customWidth="1"/>
    <col min="15614" max="15614" width="29.33203125" style="983" customWidth="1"/>
    <col min="15615" max="15615" width="29" style="983" customWidth="1"/>
    <col min="15616" max="15616" width="29.33203125" style="983" customWidth="1"/>
    <col min="15617" max="15617" width="29" style="983" customWidth="1"/>
    <col min="15618" max="15619" width="16.1640625" style="983" customWidth="1"/>
    <col min="15620" max="15620" width="29.33203125" style="983" customWidth="1"/>
    <col min="15621" max="15621" width="29" style="983" customWidth="1"/>
    <col min="15622" max="15622" width="29.33203125" style="983" customWidth="1"/>
    <col min="15623" max="15623" width="29" style="983" customWidth="1"/>
    <col min="15624" max="15624" width="29.33203125" style="983" customWidth="1"/>
    <col min="15625" max="15625" width="29" style="983" customWidth="1"/>
    <col min="15626" max="15626" width="29.33203125" style="983" customWidth="1"/>
    <col min="15627" max="15627" width="29" style="983" customWidth="1"/>
    <col min="15628" max="15628" width="29.33203125" style="983" customWidth="1"/>
    <col min="15629" max="15629" width="29" style="983" customWidth="1"/>
    <col min="15630" max="15631" width="16.1640625" style="983" customWidth="1"/>
    <col min="15632" max="15632" width="29.33203125" style="983" customWidth="1"/>
    <col min="15633" max="15633" width="29" style="983" customWidth="1"/>
    <col min="15634" max="15634" width="29.33203125" style="983" customWidth="1"/>
    <col min="15635" max="15635" width="29" style="983" customWidth="1"/>
    <col min="15636" max="15636" width="29.33203125" style="983" customWidth="1"/>
    <col min="15637" max="15637" width="29" style="983" customWidth="1"/>
    <col min="15638" max="15638" width="29.33203125" style="983" customWidth="1"/>
    <col min="15639" max="15639" width="29" style="983" customWidth="1"/>
    <col min="15640" max="15640" width="29.33203125" style="983" customWidth="1"/>
    <col min="15641" max="15641" width="29" style="983" customWidth="1"/>
    <col min="15642" max="15643" width="16.1640625" style="983" customWidth="1"/>
    <col min="15644" max="15644" width="29.33203125" style="983" customWidth="1"/>
    <col min="15645" max="15645" width="29" style="983" customWidth="1"/>
    <col min="15646" max="15646" width="29.33203125" style="983" customWidth="1"/>
    <col min="15647" max="15647" width="29" style="983" customWidth="1"/>
    <col min="15648" max="15648" width="29.33203125" style="983" customWidth="1"/>
    <col min="15649" max="15649" width="29" style="983" customWidth="1"/>
    <col min="15650" max="15650" width="28.1640625" style="983" customWidth="1"/>
    <col min="15651" max="15651" width="27.83203125" style="983" customWidth="1"/>
    <col min="15652" max="15652" width="29.33203125" style="983" customWidth="1"/>
    <col min="15653" max="15653" width="29" style="983" customWidth="1"/>
    <col min="15654" max="15655" width="16.1640625" style="983" customWidth="1"/>
    <col min="15656" max="15656" width="29.33203125" style="983" customWidth="1"/>
    <col min="15657" max="15657" width="29" style="983" customWidth="1"/>
    <col min="15658" max="15658" width="29.33203125" style="983" customWidth="1"/>
    <col min="15659" max="15659" width="29" style="983" customWidth="1"/>
    <col min="15660" max="15660" width="29.33203125" style="983" customWidth="1"/>
    <col min="15661" max="15661" width="29" style="983" customWidth="1"/>
    <col min="15662" max="15662" width="29.33203125" style="983" customWidth="1"/>
    <col min="15663" max="15663" width="29" style="983" customWidth="1"/>
    <col min="15664" max="15664" width="28.1640625" style="983" customWidth="1"/>
    <col min="15665" max="15665" width="27.83203125" style="983" customWidth="1"/>
    <col min="15666" max="15667" width="16" style="983" customWidth="1"/>
    <col min="15668" max="15668" width="28.1640625" style="983" customWidth="1"/>
    <col min="15669" max="15669" width="27.83203125" style="983" customWidth="1"/>
    <col min="15670" max="15670" width="28.1640625" style="983" customWidth="1"/>
    <col min="15671" max="15671" width="27.83203125" style="983" customWidth="1"/>
    <col min="15672" max="15672" width="28.1640625" style="983" customWidth="1"/>
    <col min="15673" max="15673" width="27.83203125" style="983" customWidth="1"/>
    <col min="15674" max="15674" width="28.1640625" style="983" customWidth="1"/>
    <col min="15675" max="15675" width="27.83203125" style="983" customWidth="1"/>
    <col min="15676" max="15676" width="28.1640625" style="983" customWidth="1"/>
    <col min="15677" max="15677" width="27.83203125" style="983" customWidth="1"/>
    <col min="15678" max="15679" width="16.1640625" style="983" customWidth="1"/>
    <col min="15680" max="15680" width="29.33203125" style="983" customWidth="1"/>
    <col min="15681" max="15681" width="29" style="983" customWidth="1"/>
    <col min="15682" max="15682" width="29.33203125" style="983" customWidth="1"/>
    <col min="15683" max="15683" width="29" style="983" customWidth="1"/>
    <col min="15684" max="15684" width="29.33203125" style="983" customWidth="1"/>
    <col min="15685" max="15685" width="29" style="983" customWidth="1"/>
    <col min="15686" max="15686" width="29.33203125" style="983" customWidth="1"/>
    <col min="15687" max="15687" width="29" style="983" customWidth="1"/>
    <col min="15688" max="15688" width="29.33203125" style="983" customWidth="1"/>
    <col min="15689" max="15689" width="29" style="983" customWidth="1"/>
    <col min="15690" max="15691" width="16.1640625" style="983" customWidth="1"/>
    <col min="15692" max="15692" width="29.33203125" style="983" customWidth="1"/>
    <col min="15693" max="15693" width="29" style="983" customWidth="1"/>
    <col min="15694" max="15694" width="29.33203125" style="983" customWidth="1"/>
    <col min="15695" max="15695" width="29" style="983" customWidth="1"/>
    <col min="15696" max="15696" width="29.33203125" style="983" customWidth="1"/>
    <col min="15697" max="15697" width="29" style="983" customWidth="1"/>
    <col min="15698" max="15698" width="29.33203125" style="983" customWidth="1"/>
    <col min="15699" max="15699" width="29" style="983" customWidth="1"/>
    <col min="15700" max="15700" width="29.33203125" style="983" customWidth="1"/>
    <col min="15701" max="15701" width="29" style="983" customWidth="1"/>
    <col min="15702" max="15703" width="16.1640625" style="983" customWidth="1"/>
    <col min="15704" max="15704" width="29.33203125" style="983" customWidth="1"/>
    <col min="15705" max="15705" width="29" style="983" customWidth="1"/>
    <col min="15706" max="15706" width="29.33203125" style="983" customWidth="1"/>
    <col min="15707" max="15707" width="29" style="983" customWidth="1"/>
    <col min="15708" max="15708" width="29.33203125" style="983" customWidth="1"/>
    <col min="15709" max="15709" width="29" style="983" customWidth="1"/>
    <col min="15710" max="15710" width="29.33203125" style="983" customWidth="1"/>
    <col min="15711" max="15711" width="29" style="983" customWidth="1"/>
    <col min="15712" max="15712" width="29.33203125" style="983" customWidth="1"/>
    <col min="15713" max="15713" width="29" style="983" customWidth="1"/>
    <col min="15714" max="15715" width="16.1640625" style="983" customWidth="1"/>
    <col min="15716" max="15716" width="29.33203125" style="983" customWidth="1"/>
    <col min="15717" max="15717" width="29" style="983" customWidth="1"/>
    <col min="15718" max="15718" width="29.33203125" style="983" customWidth="1"/>
    <col min="15719" max="15719" width="29" style="983" customWidth="1"/>
    <col min="15720" max="15720" width="29.33203125" style="983" customWidth="1"/>
    <col min="15721" max="15721" width="29" style="983" customWidth="1"/>
    <col min="15722" max="15722" width="29.33203125" style="983" customWidth="1"/>
    <col min="15723" max="15723" width="29" style="983" customWidth="1"/>
    <col min="15724" max="15724" width="29.33203125" style="983" customWidth="1"/>
    <col min="15725" max="15725" width="29" style="983" customWidth="1"/>
    <col min="15726" max="15727" width="16.1640625" style="983" customWidth="1"/>
    <col min="15728" max="15728" width="29.33203125" style="983" customWidth="1"/>
    <col min="15729" max="15729" width="29" style="983" customWidth="1"/>
    <col min="15730" max="15730" width="29.33203125" style="983" customWidth="1"/>
    <col min="15731" max="15731" width="29" style="983" customWidth="1"/>
    <col min="15732" max="15732" width="29.33203125" style="983" customWidth="1"/>
    <col min="15733" max="15733" width="29" style="983" customWidth="1"/>
    <col min="15734" max="15734" width="29.33203125" style="983" customWidth="1"/>
    <col min="15735" max="15735" width="29" style="983" customWidth="1"/>
    <col min="15736" max="15736" width="29.33203125" style="983" customWidth="1"/>
    <col min="15737" max="15737" width="29" style="983" customWidth="1"/>
    <col min="15738" max="15739" width="16.1640625" style="983" customWidth="1"/>
    <col min="15740" max="15740" width="29.33203125" style="983" customWidth="1"/>
    <col min="15741" max="15741" width="29" style="983" customWidth="1"/>
    <col min="15742" max="15742" width="29.33203125" style="983" customWidth="1"/>
    <col min="15743" max="15743" width="29" style="983" customWidth="1"/>
    <col min="15744" max="15744" width="29.33203125" style="983" customWidth="1"/>
    <col min="15745" max="15745" width="29" style="983" customWidth="1"/>
    <col min="15746" max="15746" width="29.33203125" style="983" customWidth="1"/>
    <col min="15747" max="15747" width="29" style="983" customWidth="1"/>
    <col min="15748" max="15748" width="29.33203125" style="983" customWidth="1"/>
    <col min="15749" max="15749" width="29" style="983" customWidth="1"/>
    <col min="15750" max="15751" width="16.1640625" style="983" customWidth="1"/>
    <col min="15752" max="15752" width="29.33203125" style="983" customWidth="1"/>
    <col min="15753" max="15753" width="29" style="983" customWidth="1"/>
    <col min="15754" max="15754" width="29.33203125" style="983" customWidth="1"/>
    <col min="15755" max="15755" width="29" style="983" customWidth="1"/>
    <col min="15756" max="15756" width="29.33203125" style="983" customWidth="1"/>
    <col min="15757" max="15757" width="29" style="983" customWidth="1"/>
    <col min="15758" max="15758" width="29.33203125" style="983" customWidth="1"/>
    <col min="15759" max="15759" width="29" style="983" customWidth="1"/>
    <col min="15760" max="15760" width="29.33203125" style="983" customWidth="1"/>
    <col min="15761" max="15761" width="29" style="983" customWidth="1"/>
    <col min="15762" max="15763" width="16.1640625" style="983" customWidth="1"/>
    <col min="15764" max="15764" width="29.33203125" style="983" customWidth="1"/>
    <col min="15765" max="15765" width="29" style="983" customWidth="1"/>
    <col min="15766" max="15766" width="29.33203125" style="983" customWidth="1"/>
    <col min="15767" max="15767" width="29" style="983" customWidth="1"/>
    <col min="15768" max="15768" width="29.33203125" style="983" customWidth="1"/>
    <col min="15769" max="15769" width="29" style="983" customWidth="1"/>
    <col min="15770" max="15770" width="29.33203125" style="983" customWidth="1"/>
    <col min="15771" max="15771" width="29" style="983" customWidth="1"/>
    <col min="15772" max="15772" width="29.33203125" style="983" customWidth="1"/>
    <col min="15773" max="15773" width="29" style="983" customWidth="1"/>
    <col min="15774" max="15775" width="16.1640625" style="983" customWidth="1"/>
    <col min="15776" max="15776" width="29.33203125" style="983" customWidth="1"/>
    <col min="15777" max="15777" width="29" style="983" customWidth="1"/>
    <col min="15778" max="15778" width="29.33203125" style="983" customWidth="1"/>
    <col min="15779" max="15779" width="29" style="983" customWidth="1"/>
    <col min="15780" max="15780" width="29.33203125" style="983" customWidth="1"/>
    <col min="15781" max="15781" width="29" style="983" customWidth="1"/>
    <col min="15782" max="15782" width="29.33203125" style="983" customWidth="1"/>
    <col min="15783" max="15783" width="29" style="983" customWidth="1"/>
    <col min="15784" max="15784" width="29.33203125" style="983" customWidth="1"/>
    <col min="15785" max="15785" width="29" style="983" customWidth="1"/>
    <col min="15786" max="15787" width="16.1640625" style="983" customWidth="1"/>
    <col min="15788" max="15788" width="29.33203125" style="983" customWidth="1"/>
    <col min="15789" max="15789" width="29" style="983" customWidth="1"/>
    <col min="15790" max="15790" width="29.33203125" style="983" customWidth="1"/>
    <col min="15791" max="15791" width="29" style="983" customWidth="1"/>
    <col min="15792" max="15792" width="29.33203125" style="983" customWidth="1"/>
    <col min="15793" max="15793" width="29" style="983" customWidth="1"/>
    <col min="15794" max="15794" width="29.33203125" style="983" customWidth="1"/>
    <col min="15795" max="15795" width="29" style="983" customWidth="1"/>
    <col min="15796" max="15796" width="29.33203125" style="983" customWidth="1"/>
    <col min="15797" max="15797" width="29" style="983" customWidth="1"/>
    <col min="15798" max="15799" width="16.1640625" style="983" customWidth="1"/>
    <col min="15800" max="15800" width="29.33203125" style="983" customWidth="1"/>
    <col min="15801" max="15801" width="29" style="983" customWidth="1"/>
    <col min="15802" max="15802" width="29.33203125" style="983" customWidth="1"/>
    <col min="15803" max="15803" width="29" style="983" customWidth="1"/>
    <col min="15804" max="15804" width="29.33203125" style="983" customWidth="1"/>
    <col min="15805" max="15805" width="29" style="983" customWidth="1"/>
    <col min="15806" max="15806" width="29.33203125" style="983" customWidth="1"/>
    <col min="15807" max="15807" width="29" style="983" customWidth="1"/>
    <col min="15808" max="15808" width="29.33203125" style="983" customWidth="1"/>
    <col min="15809" max="15809" width="29" style="983" customWidth="1"/>
    <col min="15810" max="15811" width="16.1640625" style="983" customWidth="1"/>
    <col min="15812" max="15812" width="29.33203125" style="983" customWidth="1"/>
    <col min="15813" max="15813" width="29" style="983" customWidth="1"/>
    <col min="15814" max="15814" width="29.33203125" style="983" customWidth="1"/>
    <col min="15815" max="15815" width="29" style="983" customWidth="1"/>
    <col min="15816" max="15816" width="29.33203125" style="983" customWidth="1"/>
    <col min="15817" max="15817" width="29" style="983" customWidth="1"/>
    <col min="15818" max="15818" width="29.33203125" style="983" customWidth="1"/>
    <col min="15819" max="15819" width="29" style="983" customWidth="1"/>
    <col min="15820" max="15820" width="29.33203125" style="983" customWidth="1"/>
    <col min="15821" max="15821" width="29" style="983" customWidth="1"/>
    <col min="15822" max="15823" width="16.1640625" style="983" customWidth="1"/>
    <col min="15824" max="15824" width="28.1640625" style="983" customWidth="1"/>
    <col min="15825" max="15825" width="27.83203125" style="983" customWidth="1"/>
    <col min="15826" max="15826" width="28.1640625" style="983" customWidth="1"/>
    <col min="15827" max="15827" width="27.83203125" style="983" customWidth="1"/>
    <col min="15828" max="15828" width="28.1640625" style="983" customWidth="1"/>
    <col min="15829" max="15829" width="27.83203125" style="983" customWidth="1"/>
    <col min="15830" max="15830" width="28.1640625" style="983" customWidth="1"/>
    <col min="15831" max="15831" width="27.83203125" style="983" customWidth="1"/>
    <col min="15832" max="15832" width="29.33203125" style="983" customWidth="1"/>
    <col min="15833" max="15833" width="29" style="983" customWidth="1"/>
    <col min="15834" max="15835" width="16.1640625" style="983" customWidth="1"/>
    <col min="15836" max="15836" width="28.1640625" style="983" customWidth="1"/>
    <col min="15837" max="15837" width="27.83203125" style="983" customWidth="1"/>
    <col min="15838" max="15838" width="28.1640625" style="983" customWidth="1"/>
    <col min="15839" max="15839" width="27.83203125" style="983" customWidth="1"/>
    <col min="15840" max="15840" width="28.1640625" style="983" customWidth="1"/>
    <col min="15841" max="15841" width="27.83203125" style="983" customWidth="1"/>
    <col min="15842" max="15842" width="28.1640625" style="983" customWidth="1"/>
    <col min="15843" max="15843" width="27.83203125" style="983" customWidth="1"/>
    <col min="15844" max="15844" width="29.33203125" style="983" customWidth="1"/>
    <col min="15845" max="15845" width="29" style="983" customWidth="1"/>
    <col min="15846" max="15847" width="16" style="983" customWidth="1"/>
    <col min="15848" max="15848" width="28.1640625" style="983" customWidth="1"/>
    <col min="15849" max="15849" width="27.83203125" style="983" customWidth="1"/>
    <col min="15850" max="15850" width="28.1640625" style="983" customWidth="1"/>
    <col min="15851" max="15851" width="27.83203125" style="983" customWidth="1"/>
    <col min="15852" max="15852" width="28.1640625" style="983" customWidth="1"/>
    <col min="15853" max="15853" width="27.83203125" style="983" customWidth="1"/>
    <col min="15854" max="15854" width="28.1640625" style="983" customWidth="1"/>
    <col min="15855" max="15855" width="27.83203125" style="983" customWidth="1"/>
    <col min="15856" max="15856" width="28.1640625" style="983" customWidth="1"/>
    <col min="15857" max="15857" width="27.83203125" style="983" customWidth="1"/>
    <col min="15858" max="15859" width="16.1640625" style="983" customWidth="1"/>
    <col min="15860" max="15860" width="29.33203125" style="983" customWidth="1"/>
    <col min="15861" max="15861" width="29" style="983" customWidth="1"/>
    <col min="15862" max="15862" width="29.33203125" style="983" customWidth="1"/>
    <col min="15863" max="15863" width="29" style="983" customWidth="1"/>
    <col min="15864" max="15864" width="29.33203125" style="983" customWidth="1"/>
    <col min="15865" max="15865" width="29" style="983" customWidth="1"/>
    <col min="15866" max="15866" width="29.33203125" style="983" customWidth="1"/>
    <col min="15867" max="15867" width="29" style="983" customWidth="1"/>
    <col min="15868" max="15868" width="29.33203125" style="983" customWidth="1"/>
    <col min="15869" max="15869" width="29" style="983" customWidth="1"/>
    <col min="15870" max="15871" width="16.1640625" style="983" customWidth="1"/>
    <col min="15872" max="15872" width="29.33203125" style="983" customWidth="1"/>
    <col min="15873" max="15873" width="29" style="983" customWidth="1"/>
    <col min="15874" max="15874" width="29.33203125" style="983" customWidth="1"/>
    <col min="15875" max="15875" width="29" style="983" customWidth="1"/>
    <col min="15876" max="15876" width="29.33203125" style="983" customWidth="1"/>
    <col min="15877" max="15877" width="29" style="983" customWidth="1"/>
    <col min="15878" max="15878" width="29.33203125" style="983" customWidth="1"/>
    <col min="15879" max="15879" width="29" style="983" customWidth="1"/>
    <col min="15880" max="15880" width="28.1640625" style="983" customWidth="1"/>
    <col min="15881" max="15881" width="27.83203125" style="983" customWidth="1"/>
    <col min="15882" max="15883" width="16.1640625" style="983" customWidth="1"/>
    <col min="15884" max="15884" width="29.33203125" style="983" customWidth="1"/>
    <col min="15885" max="15885" width="29" style="983" customWidth="1"/>
    <col min="15886" max="15886" width="29.33203125" style="983" customWidth="1"/>
    <col min="15887" max="15887" width="29" style="983" customWidth="1"/>
    <col min="15888" max="15888" width="29.33203125" style="983" customWidth="1"/>
    <col min="15889" max="15889" width="29" style="983" customWidth="1"/>
    <col min="15890" max="15890" width="29.33203125" style="983" customWidth="1"/>
    <col min="15891" max="15891" width="29" style="983" customWidth="1"/>
    <col min="15892" max="15892" width="29.33203125" style="983" customWidth="1"/>
    <col min="15893" max="15893" width="29" style="983" customWidth="1"/>
    <col min="15894" max="15895" width="16.1640625" style="983" customWidth="1"/>
    <col min="15896" max="15896" width="29.33203125" style="983" customWidth="1"/>
    <col min="15897" max="15897" width="29" style="983" customWidth="1"/>
    <col min="15898" max="15898" width="29.33203125" style="983" customWidth="1"/>
    <col min="15899" max="15899" width="29" style="983" customWidth="1"/>
    <col min="15900" max="15900" width="29.33203125" style="983" customWidth="1"/>
    <col min="15901" max="15901" width="29" style="983" customWidth="1"/>
    <col min="15902" max="15902" width="29.33203125" style="983" customWidth="1"/>
    <col min="15903" max="15903" width="29" style="983" customWidth="1"/>
    <col min="15904" max="15904" width="29.33203125" style="983" customWidth="1"/>
    <col min="15905" max="15905" width="29" style="983" customWidth="1"/>
    <col min="15906" max="15907" width="16.1640625" style="983" customWidth="1"/>
    <col min="15908" max="15908" width="30.6640625" style="983" customWidth="1"/>
    <col min="15909" max="15909" width="30.33203125" style="983" customWidth="1"/>
    <col min="15910" max="15910" width="30.6640625" style="983" customWidth="1"/>
    <col min="15911" max="15911" width="30.33203125" style="983" customWidth="1"/>
    <col min="15912" max="15912" width="30.6640625" style="983" customWidth="1"/>
    <col min="15913" max="15913" width="30.33203125" style="983" customWidth="1"/>
    <col min="15914" max="15914" width="30.6640625" style="983" customWidth="1"/>
    <col min="15915" max="15915" width="30.33203125" style="983" customWidth="1"/>
    <col min="15916" max="15916" width="30.6640625" style="983" customWidth="1"/>
    <col min="15917" max="15917" width="30.33203125" style="983" customWidth="1"/>
    <col min="15918" max="15919" width="16.1640625" style="983" customWidth="1"/>
    <col min="15920" max="15920" width="30.6640625" style="983" customWidth="1"/>
    <col min="15921" max="15921" width="30.33203125" style="983" customWidth="1"/>
    <col min="15922" max="15922" width="30.6640625" style="983" customWidth="1"/>
    <col min="15923" max="15923" width="30.33203125" style="983" customWidth="1"/>
    <col min="15924" max="15924" width="30.6640625" style="983" customWidth="1"/>
    <col min="15925" max="15925" width="30.33203125" style="983" customWidth="1"/>
    <col min="15926" max="15926" width="30.6640625" style="983" customWidth="1"/>
    <col min="15927" max="15927" width="30.33203125" style="983" customWidth="1"/>
    <col min="15928" max="15928" width="29.33203125" style="983" customWidth="1"/>
    <col min="15929" max="15929" width="29" style="983" customWidth="1"/>
    <col min="15930" max="15931" width="16.1640625" style="983" customWidth="1"/>
    <col min="15932" max="15932" width="30.6640625" style="983" customWidth="1"/>
    <col min="15933" max="15933" width="30.33203125" style="983" customWidth="1"/>
    <col min="15934" max="15934" width="30.6640625" style="983" customWidth="1"/>
    <col min="15935" max="15935" width="30.33203125" style="983" customWidth="1"/>
    <col min="15936" max="15936" width="30.6640625" style="983" customWidth="1"/>
    <col min="15937" max="15937" width="30.33203125" style="983" customWidth="1"/>
    <col min="15938" max="15938" width="30.6640625" style="983" customWidth="1"/>
    <col min="15939" max="15939" width="30.33203125" style="983" customWidth="1"/>
    <col min="15940" max="15940" width="30.6640625" style="983" customWidth="1"/>
    <col min="15941" max="15941" width="30.33203125" style="983" customWidth="1"/>
    <col min="15942" max="15943" width="16.1640625" style="983" customWidth="1"/>
    <col min="15944" max="15944" width="30.6640625" style="983" customWidth="1"/>
    <col min="15945" max="15945" width="30.33203125" style="983" customWidth="1"/>
    <col min="15946" max="15946" width="30.6640625" style="983" customWidth="1"/>
    <col min="15947" max="15947" width="30.33203125" style="983" customWidth="1"/>
    <col min="15948" max="15948" width="30.6640625" style="983" customWidth="1"/>
    <col min="15949" max="15949" width="30.33203125" style="983" customWidth="1"/>
    <col min="15950" max="15950" width="30.6640625" style="983" customWidth="1"/>
    <col min="15951" max="15951" width="30.33203125" style="983" customWidth="1"/>
    <col min="15952" max="15952" width="30.6640625" style="983" customWidth="1"/>
    <col min="15953" max="15953" width="30.33203125" style="983" customWidth="1"/>
    <col min="15954" max="15955" width="16" style="983" customWidth="1"/>
    <col min="15956" max="15956" width="30.6640625" style="983" customWidth="1"/>
    <col min="15957" max="15957" width="30.33203125" style="983" customWidth="1"/>
    <col min="15958" max="15958" width="30.6640625" style="983" customWidth="1"/>
    <col min="15959" max="15959" width="30.33203125" style="983" customWidth="1"/>
    <col min="15960" max="15960" width="30.6640625" style="983" customWidth="1"/>
    <col min="15961" max="15961" width="30.33203125" style="983" customWidth="1"/>
    <col min="15962" max="15962" width="30.6640625" style="983" customWidth="1"/>
    <col min="15963" max="15963" width="30.33203125" style="983" customWidth="1"/>
    <col min="15964" max="15964" width="30.6640625" style="983" customWidth="1"/>
    <col min="15965" max="15965" width="30.33203125" style="983" customWidth="1"/>
    <col min="15966" max="15967" width="16" style="983" customWidth="1"/>
    <col min="15968" max="15968" width="25.83203125" style="983" customWidth="1"/>
    <col min="15969" max="15969" width="25.5" style="983" customWidth="1"/>
    <col min="15970" max="15970" width="25.83203125" style="983" customWidth="1"/>
    <col min="15971" max="15971" width="25.5" style="983" customWidth="1"/>
    <col min="15972" max="15972" width="25.83203125" style="983" customWidth="1"/>
    <col min="15973" max="15973" width="25.5" style="983" customWidth="1"/>
    <col min="15974" max="15974" width="25.83203125" style="983" customWidth="1"/>
    <col min="15975" max="15975" width="25.5" style="983" customWidth="1"/>
    <col min="15976" max="15976" width="24.33203125" style="983" customWidth="1"/>
    <col min="15977" max="15977" width="24.1640625" style="983" customWidth="1"/>
    <col min="15978" max="15979" width="16" style="983" customWidth="1"/>
    <col min="15980" max="15980" width="25.33203125" style="983" customWidth="1"/>
    <col min="15981" max="15981" width="25.1640625" style="983" customWidth="1"/>
    <col min="15982" max="15985" width="16" style="983" customWidth="1"/>
    <col min="15986" max="15986" width="17.83203125" style="983" customWidth="1"/>
    <col min="15987" max="15987" width="17.6640625" style="983" customWidth="1"/>
    <col min="15988" max="15988" width="17.83203125" style="983" customWidth="1"/>
    <col min="15989" max="15989" width="17.6640625" style="983" customWidth="1"/>
    <col min="15990" max="15991" width="16" style="983" customWidth="1"/>
    <col min="15992" max="15992" width="23.83203125" style="983" customWidth="1"/>
    <col min="15993" max="15993" width="23.6640625" style="983" customWidth="1"/>
    <col min="15994" max="15994" width="23.83203125" style="983" customWidth="1"/>
    <col min="15995" max="15995" width="23.6640625" style="983" customWidth="1"/>
    <col min="15996" max="15996" width="17.83203125" style="983" customWidth="1"/>
    <col min="15997" max="15997" width="17.6640625" style="983" customWidth="1"/>
    <col min="15998" max="15999" width="16" style="983" customWidth="1"/>
    <col min="16000" max="16000" width="23.33203125" style="983" customWidth="1"/>
    <col min="16001" max="16001" width="23" style="983" customWidth="1"/>
    <col min="16002" max="16002" width="23.33203125" style="983" customWidth="1"/>
    <col min="16003" max="16003" width="23" style="983" customWidth="1"/>
    <col min="16004" max="16004" width="21" style="983" customWidth="1"/>
    <col min="16005" max="16005" width="20.6640625" style="983" customWidth="1"/>
    <col min="16006" max="16007" width="16" style="983" customWidth="1"/>
    <col min="16008" max="16008" width="22.6640625" style="983" customWidth="1"/>
    <col min="16009" max="16009" width="22.5" style="983" customWidth="1"/>
    <col min="16010" max="16010" width="22.6640625" style="983" customWidth="1"/>
    <col min="16011" max="16011" width="22.5" style="983" customWidth="1"/>
    <col min="16012" max="16012" width="22.6640625" style="983" customWidth="1"/>
    <col min="16013" max="16013" width="22.5" style="983" customWidth="1"/>
    <col min="16014" max="16014" width="17.83203125" style="983" customWidth="1"/>
    <col min="16015" max="16015" width="17.6640625" style="983" customWidth="1"/>
    <col min="16016" max="16017" width="16" style="983" customWidth="1"/>
    <col min="16018" max="16018" width="21" style="983" customWidth="1"/>
    <col min="16019" max="16019" width="20.6640625" style="983" customWidth="1"/>
    <col min="16020" max="16020" width="21" style="983" customWidth="1"/>
    <col min="16021" max="16021" width="20.6640625" style="983" customWidth="1"/>
    <col min="16022" max="16022" width="21" style="983" customWidth="1"/>
    <col min="16023" max="16023" width="20.6640625" style="983" customWidth="1"/>
    <col min="16024" max="16024" width="21" style="983" customWidth="1"/>
    <col min="16025" max="16025" width="20.6640625" style="983" customWidth="1"/>
    <col min="16026" max="16027" width="16" style="983" customWidth="1"/>
    <col min="16028" max="16028" width="21" style="983" customWidth="1"/>
    <col min="16029" max="16029" width="20.6640625" style="983" customWidth="1"/>
    <col min="16030" max="16030" width="21" style="983" customWidth="1"/>
    <col min="16031" max="16031" width="20.6640625" style="983" customWidth="1"/>
    <col min="16032" max="16032" width="21" style="983" customWidth="1"/>
    <col min="16033" max="16033" width="20.6640625" style="983" customWidth="1"/>
    <col min="16034" max="16034" width="21" style="983" customWidth="1"/>
    <col min="16035" max="16035" width="20.6640625" style="983" customWidth="1"/>
    <col min="16036" max="16037" width="16" style="983" customWidth="1"/>
    <col min="16038" max="16038" width="21" style="983" customWidth="1"/>
    <col min="16039" max="16039" width="20.6640625" style="983" customWidth="1"/>
    <col min="16040" max="16040" width="21" style="983" customWidth="1"/>
    <col min="16041" max="16041" width="20.6640625" style="983" customWidth="1"/>
    <col min="16042" max="16042" width="21" style="983" customWidth="1"/>
    <col min="16043" max="16043" width="20.6640625" style="983" customWidth="1"/>
    <col min="16044" max="16044" width="21" style="983" customWidth="1"/>
    <col min="16045" max="16045" width="20.6640625" style="983" customWidth="1"/>
    <col min="16046" max="16047" width="16" style="983" customWidth="1"/>
    <col min="16048" max="16048" width="21" style="983" customWidth="1"/>
    <col min="16049" max="16049" width="20.6640625" style="983" customWidth="1"/>
    <col min="16050" max="16050" width="21" style="983" customWidth="1"/>
    <col min="16051" max="16051" width="20.6640625" style="983" customWidth="1"/>
    <col min="16052" max="16052" width="21" style="983" customWidth="1"/>
    <col min="16053" max="16053" width="20.6640625" style="983" customWidth="1"/>
    <col min="16054" max="16054" width="21" style="983" customWidth="1"/>
    <col min="16055" max="16055" width="20.6640625" style="983" customWidth="1"/>
    <col min="16056" max="16057" width="16" style="983" customWidth="1"/>
    <col min="16058" max="16058" width="21" style="983" customWidth="1"/>
    <col min="16059" max="16059" width="20.6640625" style="983" customWidth="1"/>
    <col min="16060" max="16060" width="21" style="983" customWidth="1"/>
    <col min="16061" max="16061" width="20.6640625" style="983" customWidth="1"/>
    <col min="16062" max="16062" width="21" style="983" customWidth="1"/>
    <col min="16063" max="16063" width="20.6640625" style="983" customWidth="1"/>
    <col min="16064" max="16064" width="21" style="983" customWidth="1"/>
    <col min="16065" max="16065" width="20.6640625" style="983" customWidth="1"/>
    <col min="16066" max="16067" width="16" style="983" customWidth="1"/>
    <col min="16068" max="16068" width="21" style="983" customWidth="1"/>
    <col min="16069" max="16069" width="20.6640625" style="983" customWidth="1"/>
    <col min="16070" max="16070" width="21" style="983" customWidth="1"/>
    <col min="16071" max="16071" width="20.6640625" style="983" customWidth="1"/>
    <col min="16072" max="16072" width="21" style="983" customWidth="1"/>
    <col min="16073" max="16073" width="20.6640625" style="983" customWidth="1"/>
    <col min="16074" max="16074" width="21" style="983" customWidth="1"/>
    <col min="16075" max="16075" width="20.6640625" style="983" customWidth="1"/>
    <col min="16076" max="16077" width="16" style="983" customWidth="1"/>
    <col min="16078" max="16078" width="21" style="983" customWidth="1"/>
    <col min="16079" max="16079" width="20.6640625" style="983" customWidth="1"/>
    <col min="16080" max="16080" width="21" style="983" customWidth="1"/>
    <col min="16081" max="16081" width="20.6640625" style="983" customWidth="1"/>
    <col min="16082" max="16082" width="21" style="983" customWidth="1"/>
    <col min="16083" max="16083" width="20.6640625" style="983" customWidth="1"/>
    <col min="16084" max="16084" width="21" style="983" customWidth="1"/>
    <col min="16085" max="16085" width="20.6640625" style="983" customWidth="1"/>
    <col min="16086" max="16087" width="16" style="983" customWidth="1"/>
    <col min="16088" max="16088" width="21" style="983" customWidth="1"/>
    <col min="16089" max="16089" width="20.6640625" style="983" customWidth="1"/>
    <col min="16090" max="16090" width="21" style="983" customWidth="1"/>
    <col min="16091" max="16091" width="20.6640625" style="983" customWidth="1"/>
    <col min="16092" max="16092" width="21" style="983" customWidth="1"/>
    <col min="16093" max="16093" width="20.6640625" style="983" customWidth="1"/>
    <col min="16094" max="16094" width="21" style="983" customWidth="1"/>
    <col min="16095" max="16095" width="20.6640625" style="983" customWidth="1"/>
    <col min="16096" max="16097" width="16" style="983" customWidth="1"/>
    <col min="16098" max="16098" width="21" style="983" customWidth="1"/>
    <col min="16099" max="16099" width="20.6640625" style="983" customWidth="1"/>
    <col min="16100" max="16100" width="21" style="983" customWidth="1"/>
    <col min="16101" max="16101" width="20.6640625" style="983" customWidth="1"/>
    <col min="16102" max="16102" width="21" style="983" customWidth="1"/>
    <col min="16103" max="16103" width="20.6640625" style="983" customWidth="1"/>
    <col min="16104" max="16104" width="21" style="983" customWidth="1"/>
    <col min="16105" max="16105" width="20.6640625" style="983" customWidth="1"/>
    <col min="16106" max="16107" width="16" style="983" customWidth="1"/>
    <col min="16108" max="16108" width="21" style="983" customWidth="1"/>
    <col min="16109" max="16109" width="20.6640625" style="983" customWidth="1"/>
    <col min="16110" max="16110" width="21" style="983" customWidth="1"/>
    <col min="16111" max="16111" width="20.6640625" style="983" customWidth="1"/>
    <col min="16112" max="16112" width="21" style="983" customWidth="1"/>
    <col min="16113" max="16113" width="20.6640625" style="983" customWidth="1"/>
    <col min="16114" max="16114" width="21" style="983" customWidth="1"/>
    <col min="16115" max="16115" width="20.6640625" style="983" customWidth="1"/>
    <col min="16116" max="16117" width="16" style="983" customWidth="1"/>
    <col min="16118" max="16118" width="21" style="983" customWidth="1"/>
    <col min="16119" max="16119" width="20.6640625" style="983" customWidth="1"/>
    <col min="16120" max="16120" width="21" style="983" customWidth="1"/>
    <col min="16121" max="16121" width="20.6640625" style="983" customWidth="1"/>
    <col min="16122" max="16122" width="21" style="983" customWidth="1"/>
    <col min="16123" max="16123" width="20.6640625" style="983" customWidth="1"/>
    <col min="16124" max="16124" width="21" style="983" customWidth="1"/>
    <col min="16125" max="16125" width="20.6640625" style="983" customWidth="1"/>
    <col min="16126" max="16127" width="16" style="983" customWidth="1"/>
    <col min="16128" max="16128" width="22.1640625" style="983" customWidth="1"/>
    <col min="16129" max="16129" width="21.83203125" style="983" customWidth="1"/>
    <col min="16130" max="16130" width="22.1640625" style="983" customWidth="1"/>
    <col min="16131" max="16131" width="21.83203125" style="983" customWidth="1"/>
    <col min="16132" max="16132" width="22.1640625" style="983" customWidth="1"/>
    <col min="16133" max="16133" width="21.83203125" style="983" customWidth="1"/>
    <col min="16134" max="16134" width="22.1640625" style="983" customWidth="1"/>
    <col min="16135" max="16135" width="21.83203125" style="983" customWidth="1"/>
    <col min="16136" max="16137" width="16" style="983" customWidth="1"/>
    <col min="16138" max="16138" width="22.1640625" style="983" customWidth="1"/>
    <col min="16139" max="16139" width="21.83203125" style="983" customWidth="1"/>
    <col min="16140" max="16140" width="22.1640625" style="983" customWidth="1"/>
    <col min="16141" max="16141" width="21.83203125" style="983" customWidth="1"/>
    <col min="16142" max="16142" width="22.1640625" style="983" customWidth="1"/>
    <col min="16143" max="16143" width="21.83203125" style="983" customWidth="1"/>
    <col min="16144" max="16144" width="22.1640625" style="983" customWidth="1"/>
    <col min="16145" max="16145" width="21.83203125" style="983" customWidth="1"/>
    <col min="16146" max="16147" width="16" style="983" customWidth="1"/>
    <col min="16148" max="16148" width="22.1640625" style="983" customWidth="1"/>
    <col min="16149" max="16149" width="21.83203125" style="983" customWidth="1"/>
    <col min="16150" max="16150" width="22.1640625" style="983" customWidth="1"/>
    <col min="16151" max="16151" width="21.83203125" style="983" customWidth="1"/>
    <col min="16152" max="16152" width="22.1640625" style="983" customWidth="1"/>
    <col min="16153" max="16153" width="21.83203125" style="983" customWidth="1"/>
    <col min="16154" max="16154" width="22.1640625" style="983" customWidth="1"/>
    <col min="16155" max="16155" width="21.83203125" style="983" customWidth="1"/>
    <col min="16156" max="16157" width="16" style="983" customWidth="1"/>
    <col min="16158" max="16158" width="22.1640625" style="983" customWidth="1"/>
    <col min="16159" max="16159" width="21.83203125" style="983" customWidth="1"/>
    <col min="16160" max="16160" width="22.1640625" style="983" customWidth="1"/>
    <col min="16161" max="16161" width="21.83203125" style="983" customWidth="1"/>
    <col min="16162" max="16162" width="22.1640625" style="983" customWidth="1"/>
    <col min="16163" max="16163" width="21.83203125" style="983" customWidth="1"/>
    <col min="16164" max="16164" width="22.1640625" style="983" customWidth="1"/>
    <col min="16165" max="16165" width="21.83203125" style="983" customWidth="1"/>
    <col min="16166" max="16167" width="16" style="983" customWidth="1"/>
    <col min="16168" max="16168" width="19" style="983" customWidth="1"/>
    <col min="16169" max="16169" width="18.83203125" style="983" customWidth="1"/>
    <col min="16170" max="16170" width="19" style="983" customWidth="1"/>
    <col min="16171" max="16171" width="18.83203125" style="983" customWidth="1"/>
    <col min="16172" max="16172" width="19" style="983" customWidth="1"/>
    <col min="16173" max="16173" width="18.83203125" style="983" customWidth="1"/>
    <col min="16174" max="16174" width="19" style="983" customWidth="1"/>
    <col min="16175" max="16175" width="18.83203125" style="983" customWidth="1"/>
    <col min="16176" max="16177" width="16" style="983" customWidth="1"/>
    <col min="16178" max="16178" width="22.1640625" style="983" customWidth="1"/>
    <col min="16179" max="16179" width="21.83203125" style="983" customWidth="1"/>
    <col min="16180" max="16180" width="22.1640625" style="983" customWidth="1"/>
    <col min="16181" max="16181" width="21.83203125" style="983" customWidth="1"/>
    <col min="16182" max="16182" width="22.1640625" style="983" customWidth="1"/>
    <col min="16183" max="16183" width="21.83203125" style="983" customWidth="1"/>
    <col min="16184" max="16184" width="22.1640625" style="983" customWidth="1"/>
    <col min="16185" max="16185" width="21.83203125" style="983" customWidth="1"/>
    <col min="16186" max="16187" width="16" style="983" customWidth="1"/>
    <col min="16188" max="16188" width="22.1640625" style="983" customWidth="1"/>
    <col min="16189" max="16189" width="21.83203125" style="983" customWidth="1"/>
    <col min="16190" max="16190" width="22.1640625" style="983" customWidth="1"/>
    <col min="16191" max="16191" width="21.83203125" style="983" customWidth="1"/>
    <col min="16192" max="16192" width="22.1640625" style="983" customWidth="1"/>
    <col min="16193" max="16193" width="21.83203125" style="983" customWidth="1"/>
    <col min="16194" max="16194" width="22.1640625" style="983" customWidth="1"/>
    <col min="16195" max="16195" width="21.83203125" style="983" customWidth="1"/>
    <col min="16196" max="16197" width="16" style="983" customWidth="1"/>
    <col min="16198" max="16198" width="22.1640625" style="983" customWidth="1"/>
    <col min="16199" max="16199" width="21.83203125" style="983" customWidth="1"/>
    <col min="16200" max="16200" width="22.1640625" style="983" customWidth="1"/>
    <col min="16201" max="16201" width="21.83203125" style="983" customWidth="1"/>
    <col min="16202" max="16202" width="22.1640625" style="983" customWidth="1"/>
    <col min="16203" max="16203" width="21.83203125" style="983" customWidth="1"/>
    <col min="16204" max="16204" width="22.1640625" style="983" customWidth="1"/>
    <col min="16205" max="16205" width="21.83203125" style="983" customWidth="1"/>
    <col min="16206" max="16207" width="16" style="983" customWidth="1"/>
    <col min="16208" max="16208" width="22.1640625" style="983" customWidth="1"/>
    <col min="16209" max="16209" width="21.83203125" style="983" customWidth="1"/>
    <col min="16210" max="16210" width="22.1640625" style="983" customWidth="1"/>
    <col min="16211" max="16211" width="21.83203125" style="983" customWidth="1"/>
    <col min="16212" max="16212" width="22.1640625" style="983" customWidth="1"/>
    <col min="16213" max="16213" width="21.83203125" style="983" customWidth="1"/>
    <col min="16214" max="16214" width="22.1640625" style="983" customWidth="1"/>
    <col min="16215" max="16215" width="21.83203125" style="983" customWidth="1"/>
    <col min="16216" max="16217" width="16" style="983" customWidth="1"/>
    <col min="16218" max="16218" width="22.1640625" style="983" customWidth="1"/>
    <col min="16219" max="16219" width="21.83203125" style="983" customWidth="1"/>
    <col min="16220" max="16220" width="22.1640625" style="983" customWidth="1"/>
    <col min="16221" max="16221" width="21.83203125" style="983" customWidth="1"/>
    <col min="16222" max="16222" width="22.1640625" style="983" customWidth="1"/>
    <col min="16223" max="16223" width="21.83203125" style="983" customWidth="1"/>
    <col min="16224" max="16224" width="22.1640625" style="983" customWidth="1"/>
    <col min="16225" max="16225" width="21.83203125" style="983" customWidth="1"/>
    <col min="16226" max="16227" width="16" style="983" customWidth="1"/>
    <col min="16228" max="16228" width="22.1640625" style="983" customWidth="1"/>
    <col min="16229" max="16229" width="21.83203125" style="983" customWidth="1"/>
    <col min="16230" max="16230" width="22.1640625" style="983" customWidth="1"/>
    <col min="16231" max="16231" width="21.83203125" style="983" customWidth="1"/>
    <col min="16232" max="16232" width="22.1640625" style="983" customWidth="1"/>
    <col min="16233" max="16233" width="21.83203125" style="983" customWidth="1"/>
    <col min="16234" max="16234" width="22.1640625" style="983" customWidth="1"/>
    <col min="16235" max="16235" width="21.83203125" style="983" customWidth="1"/>
    <col min="16236" max="16237" width="16" style="983" customWidth="1"/>
    <col min="16238" max="16238" width="22.1640625" style="983" customWidth="1"/>
    <col min="16239" max="16239" width="21.83203125" style="983" customWidth="1"/>
    <col min="16240" max="16240" width="22.1640625" style="983" customWidth="1"/>
    <col min="16241" max="16241" width="21.83203125" style="983" customWidth="1"/>
    <col min="16242" max="16242" width="22.1640625" style="983" customWidth="1"/>
    <col min="16243" max="16243" width="21.83203125" style="983" customWidth="1"/>
    <col min="16244" max="16244" width="22.1640625" style="983" customWidth="1"/>
    <col min="16245" max="16245" width="21.83203125" style="983" customWidth="1"/>
    <col min="16246" max="16247" width="16" style="983" customWidth="1"/>
    <col min="16248" max="16248" width="23.33203125" style="983" customWidth="1"/>
    <col min="16249" max="16249" width="23" style="983" customWidth="1"/>
    <col min="16250" max="16250" width="23.33203125" style="983" customWidth="1"/>
    <col min="16251" max="16251" width="23" style="983" customWidth="1"/>
    <col min="16252" max="16252" width="22.1640625" style="983" customWidth="1"/>
    <col min="16253" max="16253" width="21.83203125" style="983" customWidth="1"/>
    <col min="16254" max="16255" width="16" style="983" customWidth="1"/>
    <col min="16256" max="16256" width="20.33203125" style="983" customWidth="1"/>
    <col min="16257" max="16257" width="20.1640625" style="983" customWidth="1"/>
    <col min="16258" max="16258" width="23.33203125" style="983" customWidth="1"/>
    <col min="16259" max="16259" width="23" style="983" customWidth="1"/>
    <col min="16260" max="16260" width="23.33203125" style="983" customWidth="1"/>
    <col min="16261" max="16261" width="23" style="983" customWidth="1"/>
    <col min="16262" max="16262" width="21" style="983" customWidth="1"/>
    <col min="16263" max="16263" width="20.6640625" style="983" customWidth="1"/>
    <col min="16264" max="16265" width="16" style="983" customWidth="1"/>
    <col min="16266" max="16266" width="22.1640625" style="983" customWidth="1"/>
    <col min="16267" max="16267" width="21.83203125" style="983" customWidth="1"/>
    <col min="16268" max="16268" width="22.1640625" style="983" customWidth="1"/>
    <col min="16269" max="16269" width="21.83203125" style="983" customWidth="1"/>
    <col min="16270" max="16270" width="22.1640625" style="983" customWidth="1"/>
    <col min="16271" max="16271" width="21.83203125" style="983" customWidth="1"/>
    <col min="16272" max="16272" width="22.1640625" style="983" customWidth="1"/>
    <col min="16273" max="16273" width="21.83203125" style="983" customWidth="1"/>
    <col min="16274" max="16275" width="16" style="983" customWidth="1"/>
    <col min="16276" max="16276" width="22.1640625" style="983" customWidth="1"/>
    <col min="16277" max="16277" width="21.83203125" style="983" customWidth="1"/>
    <col min="16278" max="16278" width="22.1640625" style="983" customWidth="1"/>
    <col min="16279" max="16279" width="21.83203125" style="983" customWidth="1"/>
    <col min="16280" max="16280" width="22.1640625" style="983" customWidth="1"/>
    <col min="16281" max="16281" width="21.83203125" style="983" customWidth="1"/>
    <col min="16282" max="16282" width="22.1640625" style="983" customWidth="1"/>
    <col min="16283" max="16283" width="21.83203125" style="983" customWidth="1"/>
    <col min="16284" max="16285" width="16" style="983" customWidth="1"/>
    <col min="16286" max="16286" width="22.1640625" style="983" customWidth="1"/>
    <col min="16287" max="16287" width="21.83203125" style="983" customWidth="1"/>
    <col min="16288" max="16288" width="22.1640625" style="983" customWidth="1"/>
    <col min="16289" max="16289" width="21.83203125" style="983" customWidth="1"/>
    <col min="16290" max="16290" width="22.1640625" style="983" customWidth="1"/>
    <col min="16291" max="16291" width="21.83203125" style="983" customWidth="1"/>
    <col min="16292" max="16292" width="22.1640625" style="983" customWidth="1"/>
    <col min="16293" max="16293" width="21.83203125" style="983" customWidth="1"/>
    <col min="16294" max="16295" width="16" style="983" customWidth="1"/>
    <col min="16296" max="16296" width="22.1640625" style="983" customWidth="1"/>
    <col min="16297" max="16297" width="21.83203125" style="983" customWidth="1"/>
    <col min="16298" max="16298" width="22.1640625" style="983" customWidth="1"/>
    <col min="16299" max="16299" width="21.83203125" style="983" customWidth="1"/>
    <col min="16300" max="16300" width="22.1640625" style="983" customWidth="1"/>
    <col min="16301" max="16301" width="21.83203125" style="983" customWidth="1"/>
    <col min="16302" max="16302" width="22.1640625" style="983" customWidth="1"/>
    <col min="16303" max="16303" width="21.83203125" style="983" customWidth="1"/>
    <col min="16304" max="16305" width="16" style="983" customWidth="1"/>
    <col min="16306" max="16306" width="22.1640625" style="983" customWidth="1"/>
    <col min="16307" max="16307" width="21.83203125" style="983" customWidth="1"/>
    <col min="16308" max="16308" width="22.1640625" style="983" customWidth="1"/>
    <col min="16309" max="16309" width="21.83203125" style="983" customWidth="1"/>
    <col min="16310" max="16310" width="22.1640625" style="983" customWidth="1"/>
    <col min="16311" max="16311" width="21.83203125" style="983" customWidth="1"/>
    <col min="16312" max="16312" width="22.1640625" style="983" customWidth="1"/>
    <col min="16313" max="16313" width="21.83203125" style="983" customWidth="1"/>
    <col min="16314" max="16315" width="16" style="983" customWidth="1"/>
    <col min="16316" max="16316" width="22.1640625" style="983" customWidth="1"/>
    <col min="16317" max="16317" width="21.83203125" style="983" customWidth="1"/>
    <col min="16318" max="16318" width="22.1640625" style="983" customWidth="1"/>
    <col min="16319" max="16319" width="21.83203125" style="983" customWidth="1"/>
    <col min="16320" max="16320" width="22.1640625" style="983" customWidth="1"/>
    <col min="16321" max="16321" width="21.83203125" style="983" customWidth="1"/>
    <col min="16322" max="16322" width="22.1640625" style="983" customWidth="1"/>
    <col min="16323" max="16323" width="21.83203125" style="983" customWidth="1"/>
    <col min="16324" max="16325" width="16" style="983" customWidth="1"/>
    <col min="16326" max="16326" width="22.1640625" style="983" customWidth="1"/>
    <col min="16327" max="16327" width="21.83203125" style="983" customWidth="1"/>
    <col min="16328" max="16328" width="22.1640625" style="983" customWidth="1"/>
    <col min="16329" max="16329" width="21.83203125" style="983" customWidth="1"/>
    <col min="16330" max="16330" width="22.1640625" style="983" customWidth="1"/>
    <col min="16331" max="16331" width="21.83203125" style="983" customWidth="1"/>
    <col min="16332" max="16332" width="22.1640625" style="983" customWidth="1"/>
    <col min="16333" max="16333" width="21.83203125" style="983" customWidth="1"/>
    <col min="16334" max="16335" width="16" style="983" customWidth="1"/>
    <col min="16336" max="16336" width="22.1640625" style="983" customWidth="1"/>
    <col min="16337" max="16337" width="21.83203125" style="983" customWidth="1"/>
    <col min="16338" max="16338" width="22.1640625" style="983" customWidth="1"/>
    <col min="16339" max="16339" width="21.83203125" style="983" customWidth="1"/>
    <col min="16340" max="16340" width="22.1640625" style="983" customWidth="1"/>
    <col min="16341" max="16341" width="21.83203125" style="983" customWidth="1"/>
    <col min="16342" max="16342" width="22.1640625" style="983" customWidth="1"/>
    <col min="16343" max="16343" width="21.83203125" style="983" customWidth="1"/>
    <col min="16344" max="16345" width="16" style="983" customWidth="1"/>
    <col min="16346" max="16346" width="19" style="983" customWidth="1"/>
    <col min="16347" max="16347" width="18.83203125" style="983" customWidth="1"/>
    <col min="16348" max="16348" width="19" style="983" customWidth="1"/>
    <col min="16349" max="16349" width="18.83203125" style="983" customWidth="1"/>
    <col min="16350" max="16350" width="19" style="983" customWidth="1"/>
    <col min="16351" max="16351" width="18.83203125" style="983" customWidth="1"/>
    <col min="16352" max="16352" width="19" style="983" customWidth="1"/>
    <col min="16353" max="16353" width="18.83203125" style="983" customWidth="1"/>
    <col min="16354" max="16355" width="16" style="983" customWidth="1"/>
    <col min="16356" max="16356" width="22.1640625" style="983" customWidth="1"/>
    <col min="16357" max="16357" width="21.83203125" style="983" customWidth="1"/>
    <col min="16358" max="16358" width="22.1640625" style="983" customWidth="1"/>
    <col min="16359" max="16359" width="21.83203125" style="983" customWidth="1"/>
    <col min="16360" max="16360" width="22.1640625" style="983" customWidth="1"/>
    <col min="16361" max="16361" width="21.83203125" style="983" customWidth="1"/>
    <col min="16362" max="16362" width="22.1640625" style="983" customWidth="1"/>
    <col min="16363" max="16363" width="21.83203125" style="983" customWidth="1"/>
    <col min="16364" max="16365" width="16" style="983" customWidth="1"/>
    <col min="16366" max="16366" width="22.1640625" style="983" customWidth="1"/>
    <col min="16367" max="16367" width="21.83203125" style="983" customWidth="1"/>
    <col min="16368" max="16368" width="22.1640625" style="983" customWidth="1"/>
    <col min="16369" max="16369" width="21.83203125" style="983" customWidth="1"/>
    <col min="16370" max="16370" width="22.1640625" style="983" customWidth="1"/>
    <col min="16371" max="16384" width="21.83203125" style="983" customWidth="1"/>
  </cols>
  <sheetData>
    <row r="1" spans="1:16" ht="10.15" customHeight="1">
      <c r="A1" s="984" t="s">
        <v>2719</v>
      </c>
      <c r="C1" s="1050" t="s">
        <v>2801</v>
      </c>
    </row>
    <row r="2" spans="1:16" ht="10.15" customHeight="1">
      <c r="A2" s="982" t="s">
        <v>2720</v>
      </c>
      <c r="C2" s="1050" t="s">
        <v>2802</v>
      </c>
    </row>
    <row r="3" spans="1:16" ht="10.15" customHeight="1">
      <c r="D3" s="981"/>
      <c r="E3" s="981"/>
      <c r="F3" s="981"/>
      <c r="G3" s="981"/>
      <c r="H3" s="981"/>
      <c r="I3" s="981"/>
      <c r="J3" s="981"/>
      <c r="K3" s="981"/>
      <c r="L3" s="981"/>
      <c r="M3" s="981"/>
      <c r="N3" s="981"/>
      <c r="O3" s="981"/>
    </row>
    <row r="4" spans="1:16" ht="10.15" customHeight="1">
      <c r="D4" s="980"/>
      <c r="E4" s="980"/>
      <c r="F4" s="980"/>
      <c r="G4" s="980"/>
      <c r="H4" s="980"/>
      <c r="I4" s="980"/>
      <c r="J4" s="979"/>
      <c r="K4" s="979"/>
      <c r="L4" s="979"/>
      <c r="M4" s="979"/>
      <c r="N4" s="979"/>
      <c r="O4" s="979"/>
      <c r="P4" s="979"/>
    </row>
    <row r="5" spans="1:16" s="980" customFormat="1" ht="15.75" customHeight="1">
      <c r="A5" s="978" t="s">
        <v>2721</v>
      </c>
      <c r="B5" s="980" t="s">
        <v>2722</v>
      </c>
      <c r="C5" s="977" t="s">
        <v>2723</v>
      </c>
      <c r="D5" s="980" t="s">
        <v>2724</v>
      </c>
      <c r="E5" s="980" t="s">
        <v>2725</v>
      </c>
      <c r="F5" s="980" t="s">
        <v>2726</v>
      </c>
      <c r="G5" s="980" t="s">
        <v>2727</v>
      </c>
      <c r="H5" s="980" t="s">
        <v>2797</v>
      </c>
      <c r="I5" s="980" t="s">
        <v>2798</v>
      </c>
      <c r="J5" s="979" t="s">
        <v>2730</v>
      </c>
      <c r="K5" s="979" t="s">
        <v>2731</v>
      </c>
      <c r="L5" s="979" t="s">
        <v>2732</v>
      </c>
      <c r="M5" s="979" t="s">
        <v>2733</v>
      </c>
      <c r="N5" s="979" t="s">
        <v>2734</v>
      </c>
      <c r="O5" s="979" t="s">
        <v>2735</v>
      </c>
      <c r="P5" s="976"/>
    </row>
    <row r="6" spans="1:16" ht="10.15" customHeight="1">
      <c r="A6" s="968" t="s">
        <v>2775</v>
      </c>
      <c r="B6" s="968">
        <v>4</v>
      </c>
      <c r="C6" s="983" t="s">
        <v>2776</v>
      </c>
      <c r="D6" s="967">
        <v>952.33</v>
      </c>
      <c r="E6" s="967"/>
      <c r="F6" s="967">
        <v>20.32</v>
      </c>
      <c r="G6" s="967">
        <v>1384430.1</v>
      </c>
      <c r="H6" s="967">
        <v>0</v>
      </c>
      <c r="I6" s="967">
        <v>14331.8</v>
      </c>
      <c r="J6" s="967">
        <v>339651.81</v>
      </c>
      <c r="K6" s="967">
        <v>94508.37999999999</v>
      </c>
      <c r="L6" s="967">
        <v>855316.46</v>
      </c>
      <c r="M6" s="967">
        <v>41401.78</v>
      </c>
      <c r="N6" s="967">
        <v>33363.199999999997</v>
      </c>
      <c r="O6" s="967">
        <v>28444.03</v>
      </c>
      <c r="P6" s="966"/>
    </row>
    <row r="7" spans="1:16" ht="10.15" customHeight="1">
      <c r="A7" s="968"/>
      <c r="B7" s="968">
        <v>5</v>
      </c>
      <c r="C7" s="983" t="s">
        <v>2777</v>
      </c>
      <c r="D7" s="965">
        <v>1068628.58</v>
      </c>
      <c r="E7" s="965">
        <v>1068628.58</v>
      </c>
      <c r="F7" s="965">
        <v>1068648.8999999999</v>
      </c>
      <c r="G7" s="965">
        <v>2453079.0000000005</v>
      </c>
      <c r="H7" s="965">
        <v>2453079.0000000005</v>
      </c>
      <c r="I7" s="965">
        <v>2467410.7999999998</v>
      </c>
      <c r="J7" s="965">
        <v>2511572.13</v>
      </c>
      <c r="K7" s="965">
        <v>2544935.3299999996</v>
      </c>
      <c r="L7" s="965">
        <v>2578298.5299999998</v>
      </c>
      <c r="M7" s="965">
        <v>2611661.73</v>
      </c>
      <c r="N7" s="965">
        <v>2645024.9299999997</v>
      </c>
      <c r="O7" s="965">
        <v>1289027.4799999997</v>
      </c>
      <c r="P7" s="966"/>
    </row>
    <row r="8" spans="1:16" ht="10.15" customHeight="1">
      <c r="A8" s="968"/>
      <c r="B8" s="968">
        <v>6</v>
      </c>
      <c r="C8" s="983" t="s">
        <v>2778</v>
      </c>
      <c r="D8" s="965">
        <v>39484.75</v>
      </c>
      <c r="E8" s="965">
        <v>-54336.49</v>
      </c>
      <c r="F8" s="965">
        <v>32218.79</v>
      </c>
      <c r="G8" s="965">
        <v>2030862.43</v>
      </c>
      <c r="H8" s="965">
        <v>104820.28000000001</v>
      </c>
      <c r="I8" s="965">
        <v>107500.55</v>
      </c>
      <c r="J8" s="965">
        <v>295490.48</v>
      </c>
      <c r="K8" s="965">
        <v>61145.18</v>
      </c>
      <c r="L8" s="965">
        <v>821953.26</v>
      </c>
      <c r="M8" s="965">
        <v>8038.58</v>
      </c>
      <c r="N8" s="965">
        <v>0</v>
      </c>
      <c r="O8" s="965">
        <v>1384441.4800000002</v>
      </c>
      <c r="P8" s="966"/>
    </row>
    <row r="9" spans="1:16" ht="10.15" customHeight="1">
      <c r="A9" s="968"/>
      <c r="B9" s="968">
        <v>7</v>
      </c>
      <c r="C9" s="983" t="s">
        <v>2779</v>
      </c>
      <c r="D9" s="965">
        <v>0</v>
      </c>
      <c r="E9" s="965">
        <v>0</v>
      </c>
      <c r="F9" s="965">
        <v>0</v>
      </c>
      <c r="G9" s="965">
        <v>0</v>
      </c>
      <c r="H9" s="965">
        <v>0</v>
      </c>
      <c r="I9" s="965">
        <v>0</v>
      </c>
      <c r="J9" s="965">
        <v>0</v>
      </c>
      <c r="K9" s="965">
        <v>0</v>
      </c>
      <c r="L9" s="965">
        <v>0</v>
      </c>
      <c r="M9" s="965">
        <v>0</v>
      </c>
      <c r="N9" s="965">
        <v>0</v>
      </c>
      <c r="O9" s="965">
        <v>0</v>
      </c>
      <c r="P9" s="966"/>
    </row>
    <row r="10" spans="1:16" ht="10.15" customHeight="1">
      <c r="A10" s="968"/>
      <c r="B10" s="968">
        <v>8</v>
      </c>
      <c r="C10" s="983" t="s">
        <v>2780</v>
      </c>
      <c r="D10" s="965">
        <v>10668266.1</v>
      </c>
      <c r="E10" s="965">
        <v>0</v>
      </c>
      <c r="F10" s="965">
        <v>0</v>
      </c>
      <c r="G10" s="965">
        <v>0</v>
      </c>
      <c r="H10" s="965">
        <v>0</v>
      </c>
      <c r="I10" s="965">
        <v>0</v>
      </c>
      <c r="J10" s="965"/>
      <c r="K10" s="965"/>
      <c r="L10" s="965"/>
      <c r="M10" s="965"/>
      <c r="N10" s="965"/>
      <c r="O10" s="965"/>
      <c r="P10" s="966"/>
    </row>
    <row r="11" spans="1:16" ht="10.15" customHeight="1">
      <c r="A11" s="968"/>
      <c r="B11" s="968">
        <v>10</v>
      </c>
      <c r="C11" s="983" t="s">
        <v>2781</v>
      </c>
      <c r="D11" s="965">
        <v>39484.75</v>
      </c>
      <c r="E11" s="965">
        <v>-54336.49</v>
      </c>
      <c r="F11" s="965">
        <v>32218.79</v>
      </c>
      <c r="G11" s="965">
        <v>2030862.43</v>
      </c>
      <c r="H11" s="965">
        <v>104820.28000000001</v>
      </c>
      <c r="I11" s="965">
        <v>107500.55</v>
      </c>
      <c r="J11" s="965">
        <v>295490.48</v>
      </c>
      <c r="K11" s="965">
        <v>61145.18</v>
      </c>
      <c r="L11" s="965">
        <v>821953.26</v>
      </c>
      <c r="M11" s="965">
        <v>8038.58</v>
      </c>
      <c r="N11" s="965">
        <v>0</v>
      </c>
      <c r="O11" s="965">
        <v>1384441.4800000002</v>
      </c>
      <c r="P11" s="966"/>
    </row>
    <row r="12" spans="1:16" ht="10.15" customHeight="1">
      <c r="A12" s="968"/>
      <c r="B12" s="968">
        <v>11</v>
      </c>
      <c r="C12" s="983" t="s">
        <v>2782</v>
      </c>
      <c r="D12" s="965">
        <v>84983359.910000011</v>
      </c>
      <c r="E12" s="965">
        <v>84929023.420000002</v>
      </c>
      <c r="F12" s="965">
        <v>84961242.210000008</v>
      </c>
      <c r="G12" s="965">
        <v>86992104.640000015</v>
      </c>
      <c r="H12" s="965">
        <v>87096924.920000017</v>
      </c>
      <c r="I12" s="965">
        <v>87204425.470000014</v>
      </c>
      <c r="J12" s="965">
        <v>87499915.950000003</v>
      </c>
      <c r="K12" s="965">
        <v>87561061.13000001</v>
      </c>
      <c r="L12" s="965">
        <v>88383014.390000001</v>
      </c>
      <c r="M12" s="965">
        <v>88391052.970000014</v>
      </c>
      <c r="N12" s="965">
        <v>88391052.970000014</v>
      </c>
      <c r="O12" s="965">
        <v>89775494.450000018</v>
      </c>
      <c r="P12" s="966"/>
    </row>
    <row r="13" spans="1:16" ht="10.15" customHeight="1">
      <c r="A13" s="968"/>
      <c r="B13" s="968">
        <v>12</v>
      </c>
      <c r="C13" s="983" t="s">
        <v>2783</v>
      </c>
      <c r="D13" s="965">
        <v>84734254.480000034</v>
      </c>
      <c r="E13" s="965">
        <v>84718488.140000001</v>
      </c>
      <c r="F13" s="965">
        <v>84699088.810000002</v>
      </c>
      <c r="G13" s="965">
        <v>85722288.950000003</v>
      </c>
      <c r="H13" s="965">
        <v>86781789.830000013</v>
      </c>
      <c r="I13" s="965">
        <v>86879609.770000011</v>
      </c>
      <c r="J13" s="965">
        <v>87072764.800000027</v>
      </c>
      <c r="K13" s="965">
        <v>87242742.170000032</v>
      </c>
      <c r="L13" s="965">
        <v>87675950.920000032</v>
      </c>
      <c r="M13" s="965">
        <v>88082606.360000014</v>
      </c>
      <c r="N13" s="965">
        <v>88078285.170000017</v>
      </c>
      <c r="O13" s="965">
        <v>88762165.440000013</v>
      </c>
      <c r="P13" s="966"/>
    </row>
    <row r="14" spans="1:16" ht="10.15" customHeight="1">
      <c r="A14" s="968"/>
      <c r="B14" s="968">
        <v>16</v>
      </c>
      <c r="C14" s="983" t="s">
        <v>2784</v>
      </c>
      <c r="D14" s="965">
        <v>319926.61</v>
      </c>
      <c r="E14" s="965">
        <v>319919.12</v>
      </c>
      <c r="F14" s="965">
        <v>319880.81</v>
      </c>
      <c r="G14" s="965">
        <v>323748.94</v>
      </c>
      <c r="H14" s="965">
        <v>328115.64999999997</v>
      </c>
      <c r="I14" s="965">
        <v>328476.95</v>
      </c>
      <c r="J14" s="965">
        <v>329291.39999999997</v>
      </c>
      <c r="K14" s="965">
        <v>330068.57999999996</v>
      </c>
      <c r="L14" s="965">
        <v>331993</v>
      </c>
      <c r="M14" s="965">
        <v>333801.69</v>
      </c>
      <c r="N14" s="965">
        <v>333819.19999999995</v>
      </c>
      <c r="O14" s="965">
        <v>336951.49999999994</v>
      </c>
      <c r="P14" s="966"/>
    </row>
    <row r="15" spans="1:16" ht="10.15" customHeight="1">
      <c r="A15" s="968"/>
      <c r="B15" s="968">
        <v>20</v>
      </c>
      <c r="C15" s="983" t="s">
        <v>2785</v>
      </c>
      <c r="D15" s="965">
        <v>0</v>
      </c>
      <c r="E15" s="965">
        <v>0</v>
      </c>
      <c r="F15" s="965">
        <v>0</v>
      </c>
      <c r="G15" s="965">
        <v>0</v>
      </c>
      <c r="H15" s="965">
        <v>0</v>
      </c>
      <c r="I15" s="965">
        <v>0</v>
      </c>
      <c r="J15" s="965">
        <v>0</v>
      </c>
      <c r="K15" s="965">
        <v>0</v>
      </c>
      <c r="L15" s="965">
        <v>0</v>
      </c>
      <c r="M15" s="965">
        <v>0</v>
      </c>
      <c r="N15" s="965">
        <v>0</v>
      </c>
      <c r="O15" s="965">
        <v>0</v>
      </c>
      <c r="P15" s="966"/>
    </row>
    <row r="16" spans="1:16" ht="10.15" customHeight="1">
      <c r="A16" s="968"/>
      <c r="B16" s="968">
        <v>21</v>
      </c>
      <c r="C16" s="983" t="s">
        <v>2786</v>
      </c>
      <c r="D16" s="965">
        <v>0</v>
      </c>
      <c r="E16" s="965">
        <v>0</v>
      </c>
      <c r="F16" s="965">
        <v>0</v>
      </c>
      <c r="G16" s="965">
        <v>0</v>
      </c>
      <c r="H16" s="965">
        <v>0</v>
      </c>
      <c r="I16" s="965">
        <v>0</v>
      </c>
      <c r="J16" s="965"/>
      <c r="K16" s="965"/>
      <c r="L16" s="965"/>
      <c r="M16" s="965"/>
      <c r="N16" s="965"/>
      <c r="O16" s="965"/>
      <c r="P16" s="966"/>
    </row>
    <row r="17" spans="1:16" ht="10.15" customHeight="1">
      <c r="A17" s="968"/>
      <c r="B17" s="968">
        <v>22</v>
      </c>
      <c r="C17" s="983" t="s">
        <v>2787</v>
      </c>
      <c r="D17" s="965">
        <v>0</v>
      </c>
      <c r="E17" s="965">
        <v>0</v>
      </c>
      <c r="F17" s="965">
        <v>0</v>
      </c>
      <c r="G17" s="965">
        <v>0</v>
      </c>
      <c r="H17" s="965">
        <v>0</v>
      </c>
      <c r="I17" s="965">
        <v>0</v>
      </c>
      <c r="J17" s="965"/>
      <c r="K17" s="965"/>
      <c r="L17" s="965"/>
      <c r="M17" s="965"/>
      <c r="N17" s="965"/>
      <c r="O17" s="965"/>
      <c r="P17" s="966"/>
    </row>
    <row r="18" spans="1:16" ht="10.15" customHeight="1">
      <c r="A18" s="968"/>
      <c r="B18" s="968">
        <v>23</v>
      </c>
      <c r="C18" s="983" t="s">
        <v>2788</v>
      </c>
      <c r="D18" s="965">
        <v>0</v>
      </c>
      <c r="E18" s="965">
        <v>0</v>
      </c>
      <c r="F18" s="965">
        <v>0</v>
      </c>
      <c r="G18" s="965">
        <v>0</v>
      </c>
      <c r="H18" s="965">
        <v>0</v>
      </c>
      <c r="I18" s="965">
        <v>0</v>
      </c>
      <c r="J18" s="965"/>
      <c r="K18" s="965"/>
      <c r="L18" s="965"/>
      <c r="M18" s="965"/>
      <c r="N18" s="965"/>
      <c r="O18" s="965"/>
      <c r="P18" s="966"/>
    </row>
    <row r="19" spans="1:16" ht="10.15" customHeight="1">
      <c r="A19" s="968"/>
      <c r="B19" s="968">
        <v>24</v>
      </c>
      <c r="C19" s="983" t="s">
        <v>2789</v>
      </c>
      <c r="D19" s="965">
        <v>229363.07</v>
      </c>
      <c r="E19" s="965">
        <v>0</v>
      </c>
      <c r="F19" s="965">
        <v>0</v>
      </c>
      <c r="G19" s="965">
        <v>0</v>
      </c>
      <c r="H19" s="965">
        <v>0</v>
      </c>
      <c r="I19" s="965">
        <v>0</v>
      </c>
      <c r="J19" s="965"/>
      <c r="K19" s="965"/>
      <c r="L19" s="965"/>
      <c r="M19" s="965"/>
      <c r="N19" s="965"/>
      <c r="O19" s="965"/>
      <c r="P19" s="966"/>
    </row>
    <row r="20" spans="1:16" ht="10.15" customHeight="1">
      <c r="A20" s="968"/>
      <c r="B20" s="968">
        <v>25</v>
      </c>
      <c r="C20" s="983" t="s">
        <v>2790</v>
      </c>
      <c r="D20" s="965">
        <v>1305085.18</v>
      </c>
      <c r="E20" s="965">
        <v>0</v>
      </c>
      <c r="F20" s="965">
        <v>0</v>
      </c>
      <c r="G20" s="965">
        <v>0</v>
      </c>
      <c r="H20" s="965">
        <v>0</v>
      </c>
      <c r="I20" s="965">
        <v>0</v>
      </c>
      <c r="J20" s="965"/>
      <c r="K20" s="965"/>
      <c r="L20" s="965"/>
      <c r="M20" s="965"/>
      <c r="N20" s="965"/>
      <c r="O20" s="965"/>
      <c r="P20" s="966"/>
    </row>
    <row r="21" spans="1:16" ht="10.15" customHeight="1">
      <c r="A21" s="986"/>
      <c r="B21" s="986">
        <v>26</v>
      </c>
      <c r="C21" s="969" t="s">
        <v>2791</v>
      </c>
      <c r="D21" s="975">
        <v>3857362.75</v>
      </c>
      <c r="E21" s="975">
        <v>4177281.8700000006</v>
      </c>
      <c r="F21" s="975">
        <v>4497162.68</v>
      </c>
      <c r="G21" s="975">
        <v>4820911.62</v>
      </c>
      <c r="H21" s="975">
        <v>5149027.2700000005</v>
      </c>
      <c r="I21" s="975">
        <v>5477504.2199999997</v>
      </c>
      <c r="J21" s="975">
        <v>5806795.6200000001</v>
      </c>
      <c r="K21" s="975">
        <v>6136864.1999999993</v>
      </c>
      <c r="L21" s="975">
        <v>6468857.1999999993</v>
      </c>
      <c r="M21" s="975">
        <v>6802658.8900000015</v>
      </c>
      <c r="N21" s="975">
        <v>7136478.0900000017</v>
      </c>
      <c r="O21" s="975">
        <v>7473429.5899999971</v>
      </c>
      <c r="P21" s="966"/>
    </row>
    <row r="22" spans="1:16" ht="10.15" customHeight="1">
      <c r="A22" s="968" t="s">
        <v>2792</v>
      </c>
      <c r="B22" s="968">
        <v>4</v>
      </c>
      <c r="C22" s="983" t="s">
        <v>2776</v>
      </c>
      <c r="D22" s="967">
        <v>107676.7</v>
      </c>
      <c r="E22" s="967">
        <v>205333.40999999997</v>
      </c>
      <c r="F22" s="967">
        <v>313517.77999999997</v>
      </c>
      <c r="G22" s="967">
        <v>603911.05000000005</v>
      </c>
      <c r="H22" s="967">
        <v>842053.9</v>
      </c>
      <c r="I22" s="967">
        <v>688877.09</v>
      </c>
      <c r="J22" s="967">
        <v>1403890.3260000001</v>
      </c>
      <c r="K22" s="967">
        <v>1263048.5649999999</v>
      </c>
      <c r="L22" s="967">
        <v>1186280.7719999999</v>
      </c>
      <c r="M22" s="967">
        <v>886243.16</v>
      </c>
      <c r="N22" s="967">
        <v>1109305.034</v>
      </c>
      <c r="O22" s="967">
        <v>3588745.4419999998</v>
      </c>
      <c r="P22" s="966"/>
    </row>
    <row r="23" spans="1:16" ht="10.15" customHeight="1">
      <c r="A23" s="968"/>
      <c r="B23" s="968">
        <v>5</v>
      </c>
      <c r="C23" s="983" t="s">
        <v>2777</v>
      </c>
      <c r="D23" s="965">
        <v>7424764.79</v>
      </c>
      <c r="E23" s="965">
        <v>7630098.1999999993</v>
      </c>
      <c r="F23" s="965">
        <v>7943615.9799999995</v>
      </c>
      <c r="G23" s="965">
        <v>8547527.0300000012</v>
      </c>
      <c r="H23" s="965">
        <v>9389580.9299999978</v>
      </c>
      <c r="I23" s="965">
        <v>10078458.02</v>
      </c>
      <c r="J23" s="965">
        <v>11469354.105999999</v>
      </c>
      <c r="K23" s="965">
        <v>12732402.671</v>
      </c>
      <c r="L23" s="965">
        <v>13358138.793</v>
      </c>
      <c r="M23" s="965">
        <v>8878926.9930000007</v>
      </c>
      <c r="N23" s="965">
        <v>9988232.0270000007</v>
      </c>
      <c r="O23" s="965">
        <v>7223154.159</v>
      </c>
      <c r="P23" s="966"/>
    </row>
    <row r="24" spans="1:16" ht="10.15" customHeight="1">
      <c r="A24" s="968"/>
      <c r="B24" s="968">
        <v>6</v>
      </c>
      <c r="C24" s="983" t="s">
        <v>2778</v>
      </c>
      <c r="D24" s="965">
        <v>115.12</v>
      </c>
      <c r="E24" s="965">
        <v>646.25</v>
      </c>
      <c r="F24" s="965">
        <v>2494.59</v>
      </c>
      <c r="G24" s="965">
        <v>-1375.88</v>
      </c>
      <c r="H24" s="965">
        <v>217.74</v>
      </c>
      <c r="I24" s="965">
        <v>1180285.6200000001</v>
      </c>
      <c r="J24" s="965">
        <v>12994.240000000002</v>
      </c>
      <c r="K24" s="965">
        <v>0</v>
      </c>
      <c r="L24" s="965">
        <v>560544.65</v>
      </c>
      <c r="M24" s="965">
        <v>5365454.959999999</v>
      </c>
      <c r="N24" s="965">
        <v>0</v>
      </c>
      <c r="O24" s="965">
        <v>6353823.3099999996</v>
      </c>
      <c r="P24" s="966"/>
    </row>
    <row r="25" spans="1:16" ht="10.15" customHeight="1">
      <c r="A25" s="968"/>
      <c r="B25" s="968">
        <v>7</v>
      </c>
      <c r="C25" s="983" t="s">
        <v>2779</v>
      </c>
      <c r="D25" s="965">
        <v>0</v>
      </c>
      <c r="E25" s="965">
        <v>0</v>
      </c>
      <c r="F25" s="965">
        <v>0</v>
      </c>
      <c r="G25" s="965">
        <v>0</v>
      </c>
      <c r="H25" s="965">
        <v>0</v>
      </c>
      <c r="I25" s="965">
        <v>0</v>
      </c>
      <c r="J25" s="965">
        <v>0</v>
      </c>
      <c r="K25" s="965">
        <v>0</v>
      </c>
      <c r="L25" s="965">
        <v>0</v>
      </c>
      <c r="M25" s="965">
        <v>0</v>
      </c>
      <c r="N25" s="965">
        <v>0</v>
      </c>
      <c r="O25" s="965">
        <v>0</v>
      </c>
      <c r="P25" s="966"/>
    </row>
    <row r="26" spans="1:16" ht="10.15" customHeight="1">
      <c r="A26" s="968"/>
      <c r="B26" s="968">
        <v>8</v>
      </c>
      <c r="C26" s="983" t="s">
        <v>2780</v>
      </c>
      <c r="D26" s="965">
        <v>0</v>
      </c>
      <c r="E26" s="965">
        <v>0</v>
      </c>
      <c r="F26" s="965">
        <v>0</v>
      </c>
      <c r="G26" s="965">
        <v>0</v>
      </c>
      <c r="H26" s="965">
        <v>0</v>
      </c>
      <c r="I26" s="965">
        <v>0</v>
      </c>
      <c r="J26" s="965"/>
      <c r="K26" s="965"/>
      <c r="L26" s="965"/>
      <c r="M26" s="965"/>
      <c r="N26" s="965"/>
      <c r="O26" s="965"/>
      <c r="P26" s="966"/>
    </row>
    <row r="27" spans="1:16" ht="10.15" customHeight="1">
      <c r="A27" s="968"/>
      <c r="B27" s="968">
        <v>10</v>
      </c>
      <c r="C27" s="983" t="s">
        <v>2781</v>
      </c>
      <c r="D27" s="965">
        <v>115.12</v>
      </c>
      <c r="E27" s="965">
        <v>646.25</v>
      </c>
      <c r="F27" s="965">
        <v>2494.59</v>
      </c>
      <c r="G27" s="965">
        <v>-1375.88</v>
      </c>
      <c r="H27" s="965">
        <v>217.74</v>
      </c>
      <c r="I27" s="965">
        <v>1180285.6200000001</v>
      </c>
      <c r="J27" s="965">
        <v>12994.240000000002</v>
      </c>
      <c r="K27" s="965">
        <v>0</v>
      </c>
      <c r="L27" s="965">
        <v>560544.65</v>
      </c>
      <c r="M27" s="965">
        <v>5365454.959999999</v>
      </c>
      <c r="N27" s="965">
        <v>0</v>
      </c>
      <c r="O27" s="965">
        <v>6353823.3099999996</v>
      </c>
      <c r="P27" s="966"/>
    </row>
    <row r="28" spans="1:16" ht="10.15" customHeight="1">
      <c r="A28" s="968"/>
      <c r="B28" s="968">
        <v>11</v>
      </c>
      <c r="C28" s="983" t="s">
        <v>2782</v>
      </c>
      <c r="D28" s="965">
        <v>6387423.8399999989</v>
      </c>
      <c r="E28" s="965">
        <v>6388070.0899999989</v>
      </c>
      <c r="F28" s="965">
        <v>6390564.6799999997</v>
      </c>
      <c r="G28" s="965">
        <v>6389188.7999999998</v>
      </c>
      <c r="H28" s="965">
        <v>6389406.54</v>
      </c>
      <c r="I28" s="965">
        <v>7569692.1599999992</v>
      </c>
      <c r="J28" s="965">
        <v>7582686.3999999994</v>
      </c>
      <c r="K28" s="965">
        <v>7582686.3999999994</v>
      </c>
      <c r="L28" s="965">
        <v>8143231.0499999998</v>
      </c>
      <c r="M28" s="965">
        <v>13508686.01</v>
      </c>
      <c r="N28" s="965">
        <v>13508686.01</v>
      </c>
      <c r="O28" s="965">
        <v>19862509.32</v>
      </c>
      <c r="P28" s="966"/>
    </row>
    <row r="29" spans="1:16" ht="10.15" customHeight="1">
      <c r="A29" s="968"/>
      <c r="B29" s="968">
        <v>12</v>
      </c>
      <c r="C29" s="983" t="s">
        <v>2783</v>
      </c>
      <c r="D29" s="965">
        <v>6277634.8099999996</v>
      </c>
      <c r="E29" s="965">
        <v>6269655</v>
      </c>
      <c r="F29" s="965">
        <v>6262864.9199999999</v>
      </c>
      <c r="G29" s="965">
        <v>6255063.7700000005</v>
      </c>
      <c r="H29" s="965">
        <v>6246124.2000000002</v>
      </c>
      <c r="I29" s="965">
        <v>6828015.3799999999</v>
      </c>
      <c r="J29" s="965">
        <v>7416294.8099999996</v>
      </c>
      <c r="K29" s="965">
        <v>7414431.4299999997</v>
      </c>
      <c r="L29" s="965">
        <v>7686343.2599999998</v>
      </c>
      <c r="M29" s="965">
        <v>10640982.57</v>
      </c>
      <c r="N29" s="965">
        <v>13315349.539999999</v>
      </c>
      <c r="O29" s="965">
        <v>16483900.720000001</v>
      </c>
      <c r="P29" s="966"/>
    </row>
    <row r="30" spans="1:16" ht="10.15" customHeight="1">
      <c r="A30" s="968"/>
      <c r="B30" s="968">
        <v>16</v>
      </c>
      <c r="C30" s="983" t="s">
        <v>2784</v>
      </c>
      <c r="D30" s="965">
        <v>27089.329999999998</v>
      </c>
      <c r="E30" s="965">
        <v>27090.32</v>
      </c>
      <c r="F30" s="965">
        <v>27094.420000000002</v>
      </c>
      <c r="G30" s="965">
        <v>27095.88</v>
      </c>
      <c r="H30" s="965">
        <v>27094.37</v>
      </c>
      <c r="I30" s="965">
        <v>28633.94</v>
      </c>
      <c r="J30" s="965">
        <v>30281.52</v>
      </c>
      <c r="K30" s="965">
        <v>30389.8</v>
      </c>
      <c r="L30" s="965">
        <v>31120.85</v>
      </c>
      <c r="M30" s="965">
        <v>39050.1</v>
      </c>
      <c r="N30" s="965">
        <v>46248.31</v>
      </c>
      <c r="O30" s="965">
        <v>77047.76999999999</v>
      </c>
      <c r="P30" s="966"/>
    </row>
    <row r="31" spans="1:16" ht="10.15" customHeight="1">
      <c r="A31" s="968"/>
      <c r="B31" s="968">
        <v>20</v>
      </c>
      <c r="C31" s="983" t="s">
        <v>2785</v>
      </c>
      <c r="D31" s="965">
        <v>0</v>
      </c>
      <c r="E31" s="965">
        <v>0</v>
      </c>
      <c r="F31" s="965">
        <v>0</v>
      </c>
      <c r="G31" s="965">
        <v>0</v>
      </c>
      <c r="H31" s="965">
        <v>0</v>
      </c>
      <c r="I31" s="965">
        <v>0</v>
      </c>
      <c r="J31" s="965">
        <v>0</v>
      </c>
      <c r="K31" s="965">
        <v>0</v>
      </c>
      <c r="L31" s="965">
        <v>0</v>
      </c>
      <c r="M31" s="965">
        <v>0</v>
      </c>
      <c r="N31" s="965">
        <v>0</v>
      </c>
      <c r="O31" s="965">
        <v>0</v>
      </c>
      <c r="P31" s="966"/>
    </row>
    <row r="32" spans="1:16" ht="10.15" customHeight="1">
      <c r="A32" s="968"/>
      <c r="B32" s="968">
        <v>21</v>
      </c>
      <c r="C32" s="983" t="s">
        <v>2786</v>
      </c>
      <c r="D32" s="965">
        <v>0</v>
      </c>
      <c r="E32" s="965">
        <v>0</v>
      </c>
      <c r="F32" s="965">
        <v>0</v>
      </c>
      <c r="G32" s="965">
        <v>0</v>
      </c>
      <c r="H32" s="965">
        <v>0</v>
      </c>
      <c r="I32" s="965">
        <v>0</v>
      </c>
      <c r="J32" s="965"/>
      <c r="K32" s="965"/>
      <c r="L32" s="965"/>
      <c r="M32" s="965"/>
      <c r="N32" s="965"/>
      <c r="O32" s="965"/>
      <c r="P32" s="966"/>
    </row>
    <row r="33" spans="1:16" ht="10.15" customHeight="1">
      <c r="A33" s="968"/>
      <c r="B33" s="968">
        <v>22</v>
      </c>
      <c r="C33" s="983" t="s">
        <v>2787</v>
      </c>
      <c r="D33" s="965">
        <v>0</v>
      </c>
      <c r="E33" s="965">
        <v>0</v>
      </c>
      <c r="F33" s="965">
        <v>0</v>
      </c>
      <c r="G33" s="965">
        <v>0</v>
      </c>
      <c r="H33" s="965">
        <v>0</v>
      </c>
      <c r="I33" s="965">
        <v>0</v>
      </c>
      <c r="J33" s="965"/>
      <c r="K33" s="965"/>
      <c r="L33" s="965"/>
      <c r="M33" s="965"/>
      <c r="N33" s="965"/>
      <c r="O33" s="965"/>
      <c r="P33" s="966"/>
    </row>
    <row r="34" spans="1:16" ht="10.15" customHeight="1">
      <c r="A34" s="968"/>
      <c r="B34" s="968">
        <v>23</v>
      </c>
      <c r="C34" s="983" t="s">
        <v>2788</v>
      </c>
      <c r="D34" s="965">
        <v>0</v>
      </c>
      <c r="E34" s="965">
        <v>0</v>
      </c>
      <c r="F34" s="965">
        <v>0</v>
      </c>
      <c r="G34" s="965">
        <v>0</v>
      </c>
      <c r="H34" s="965">
        <v>0</v>
      </c>
      <c r="I34" s="965">
        <v>0</v>
      </c>
      <c r="J34" s="965"/>
      <c r="K34" s="965"/>
      <c r="L34" s="965"/>
      <c r="M34" s="965"/>
      <c r="N34" s="965"/>
      <c r="O34" s="965"/>
      <c r="P34" s="966"/>
    </row>
    <row r="35" spans="1:16" ht="10.15" customHeight="1">
      <c r="A35" s="968"/>
      <c r="B35" s="968">
        <v>24</v>
      </c>
      <c r="C35" s="983" t="s">
        <v>2789</v>
      </c>
      <c r="D35" s="965">
        <v>0</v>
      </c>
      <c r="E35" s="965">
        <v>0</v>
      </c>
      <c r="F35" s="965">
        <v>0</v>
      </c>
      <c r="G35" s="965">
        <v>0</v>
      </c>
      <c r="H35" s="965">
        <v>0</v>
      </c>
      <c r="I35" s="965">
        <v>0</v>
      </c>
      <c r="J35" s="965"/>
      <c r="K35" s="965"/>
      <c r="L35" s="965"/>
      <c r="M35" s="965"/>
      <c r="N35" s="965"/>
      <c r="O35" s="965"/>
      <c r="P35" s="966"/>
    </row>
    <row r="36" spans="1:16" ht="10.15" customHeight="1">
      <c r="A36" s="968"/>
      <c r="B36" s="968">
        <v>25</v>
      </c>
      <c r="C36" s="983" t="s">
        <v>2790</v>
      </c>
      <c r="D36" s="965">
        <v>0</v>
      </c>
      <c r="E36" s="965">
        <v>0</v>
      </c>
      <c r="F36" s="965">
        <v>0</v>
      </c>
      <c r="G36" s="965">
        <v>0</v>
      </c>
      <c r="H36" s="965">
        <v>0</v>
      </c>
      <c r="I36" s="965">
        <v>0</v>
      </c>
      <c r="J36" s="965"/>
      <c r="K36" s="965"/>
      <c r="L36" s="965"/>
      <c r="M36" s="965"/>
      <c r="N36" s="965"/>
      <c r="O36" s="965"/>
      <c r="P36" s="966"/>
    </row>
    <row r="37" spans="1:16" ht="10.15" customHeight="1">
      <c r="A37" s="986"/>
      <c r="B37" s="986">
        <v>26</v>
      </c>
      <c r="C37" s="969" t="s">
        <v>2791</v>
      </c>
      <c r="D37" s="975">
        <v>340910.97</v>
      </c>
      <c r="E37" s="975">
        <v>368001.29000000004</v>
      </c>
      <c r="F37" s="975">
        <v>395095.70999999996</v>
      </c>
      <c r="G37" s="975">
        <v>422191.59</v>
      </c>
      <c r="H37" s="975">
        <v>449285.96</v>
      </c>
      <c r="I37" s="975">
        <v>477919.9</v>
      </c>
      <c r="J37" s="975">
        <v>508201.42000000004</v>
      </c>
      <c r="K37" s="975">
        <v>538591.22000000009</v>
      </c>
      <c r="L37" s="975">
        <v>569712.07000000007</v>
      </c>
      <c r="M37" s="975">
        <v>608762.16999999993</v>
      </c>
      <c r="N37" s="975">
        <v>655010.48</v>
      </c>
      <c r="O37" s="975">
        <v>732058.25</v>
      </c>
      <c r="P37" s="966"/>
    </row>
    <row r="38" spans="1:16" ht="10.15" customHeight="1">
      <c r="A38" s="968" t="s">
        <v>2793</v>
      </c>
      <c r="B38" s="968">
        <v>4</v>
      </c>
      <c r="C38" s="983" t="s">
        <v>2776</v>
      </c>
      <c r="D38" s="965"/>
      <c r="E38" s="965"/>
      <c r="F38" s="965"/>
      <c r="G38" s="965"/>
      <c r="H38" s="965"/>
      <c r="I38" s="965"/>
      <c r="J38" s="965"/>
      <c r="K38" s="965"/>
      <c r="L38" s="965"/>
      <c r="M38" s="965"/>
      <c r="N38" s="965"/>
      <c r="O38" s="965"/>
      <c r="P38" s="966"/>
    </row>
    <row r="39" spans="1:16" ht="10.15" customHeight="1">
      <c r="A39" s="968"/>
      <c r="B39" s="968">
        <v>5</v>
      </c>
      <c r="C39" s="983" t="s">
        <v>2777</v>
      </c>
      <c r="D39" s="965"/>
      <c r="E39" s="965"/>
      <c r="F39" s="965"/>
      <c r="G39" s="965"/>
      <c r="H39" s="965"/>
      <c r="I39" s="965"/>
      <c r="J39" s="965">
        <v>0</v>
      </c>
      <c r="K39" s="965">
        <v>0</v>
      </c>
      <c r="L39" s="965">
        <v>0</v>
      </c>
      <c r="M39" s="965">
        <v>0</v>
      </c>
      <c r="N39" s="965">
        <v>0</v>
      </c>
      <c r="O39" s="965">
        <v>0</v>
      </c>
      <c r="P39" s="966"/>
    </row>
    <row r="40" spans="1:16" ht="10.15" customHeight="1">
      <c r="A40" s="968"/>
      <c r="B40" s="968">
        <v>6</v>
      </c>
      <c r="C40" s="983" t="s">
        <v>2778</v>
      </c>
      <c r="D40" s="965">
        <v>13419.849999999999</v>
      </c>
      <c r="E40" s="965">
        <v>-2017.34</v>
      </c>
      <c r="F40" s="965">
        <v>44873.58</v>
      </c>
      <c r="G40" s="965">
        <v>222589.08000000002</v>
      </c>
      <c r="H40" s="965">
        <v>-984383.2699999999</v>
      </c>
      <c r="I40" s="965">
        <v>0</v>
      </c>
      <c r="J40" s="965">
        <v>0</v>
      </c>
      <c r="K40" s="965">
        <v>0</v>
      </c>
      <c r="L40" s="965">
        <v>0</v>
      </c>
      <c r="M40" s="965">
        <v>0</v>
      </c>
      <c r="N40" s="965">
        <v>0</v>
      </c>
      <c r="O40" s="965">
        <v>0</v>
      </c>
      <c r="P40" s="966"/>
    </row>
    <row r="41" spans="1:16" ht="10.15" customHeight="1">
      <c r="A41" s="968"/>
      <c r="B41" s="968">
        <v>7</v>
      </c>
      <c r="C41" s="983" t="s">
        <v>2779</v>
      </c>
      <c r="D41" s="965">
        <v>0</v>
      </c>
      <c r="E41" s="965">
        <v>0</v>
      </c>
      <c r="F41" s="965">
        <v>0</v>
      </c>
      <c r="G41" s="965">
        <v>0</v>
      </c>
      <c r="H41" s="965">
        <v>0</v>
      </c>
      <c r="I41" s="965">
        <v>0</v>
      </c>
      <c r="J41" s="965">
        <v>0</v>
      </c>
      <c r="K41" s="965">
        <v>0</v>
      </c>
      <c r="L41" s="965">
        <v>0</v>
      </c>
      <c r="M41" s="965">
        <v>0</v>
      </c>
      <c r="N41" s="965">
        <v>0</v>
      </c>
      <c r="O41" s="965">
        <v>0</v>
      </c>
      <c r="P41" s="966"/>
    </row>
    <row r="42" spans="1:16" ht="10.15" customHeight="1">
      <c r="A42" s="968"/>
      <c r="B42" s="968">
        <v>8</v>
      </c>
      <c r="C42" s="983" t="s">
        <v>2780</v>
      </c>
      <c r="D42" s="965">
        <v>0</v>
      </c>
      <c r="E42" s="965">
        <v>0</v>
      </c>
      <c r="F42" s="965">
        <v>0</v>
      </c>
      <c r="G42" s="965">
        <v>0</v>
      </c>
      <c r="H42" s="965">
        <v>0</v>
      </c>
      <c r="I42" s="965">
        <v>0</v>
      </c>
      <c r="J42" s="965"/>
      <c r="K42" s="965"/>
      <c r="L42" s="965"/>
      <c r="M42" s="965"/>
      <c r="N42" s="965"/>
      <c r="O42" s="965"/>
      <c r="P42" s="966"/>
    </row>
    <row r="43" spans="1:16" ht="10.15" customHeight="1">
      <c r="A43" s="968"/>
      <c r="B43" s="968">
        <v>10</v>
      </c>
      <c r="C43" s="983" t="s">
        <v>2781</v>
      </c>
      <c r="D43" s="965">
        <v>13419.849999999999</v>
      </c>
      <c r="E43" s="965">
        <v>-2017.34</v>
      </c>
      <c r="F43" s="965">
        <v>44873.58</v>
      </c>
      <c r="G43" s="965">
        <v>222589.08000000002</v>
      </c>
      <c r="H43" s="965">
        <v>-984383.2699999999</v>
      </c>
      <c r="I43" s="965">
        <v>0</v>
      </c>
      <c r="J43" s="965">
        <v>0</v>
      </c>
      <c r="K43" s="965">
        <v>0</v>
      </c>
      <c r="L43" s="965">
        <v>0</v>
      </c>
      <c r="M43" s="965">
        <v>0</v>
      </c>
      <c r="N43" s="965">
        <v>0</v>
      </c>
      <c r="O43" s="965">
        <v>0</v>
      </c>
      <c r="P43" s="966"/>
    </row>
    <row r="44" spans="1:16" ht="10.15" customHeight="1">
      <c r="A44" s="968"/>
      <c r="B44" s="968">
        <v>11</v>
      </c>
      <c r="C44" s="983" t="s">
        <v>2782</v>
      </c>
      <c r="D44" s="965">
        <v>4577653.4800000004</v>
      </c>
      <c r="E44" s="965">
        <v>4575636.1399999997</v>
      </c>
      <c r="F44" s="965">
        <v>4620509.7200000007</v>
      </c>
      <c r="G44" s="965">
        <v>4843098.8000000007</v>
      </c>
      <c r="H44" s="965">
        <v>3858715.5300000003</v>
      </c>
      <c r="I44" s="965">
        <v>3858715.5300000003</v>
      </c>
      <c r="J44" s="965">
        <v>3858715.5300000003</v>
      </c>
      <c r="K44" s="965">
        <v>3858715.5300000003</v>
      </c>
      <c r="L44" s="965">
        <v>3858715.5300000003</v>
      </c>
      <c r="M44" s="965">
        <v>3858715.5300000003</v>
      </c>
      <c r="N44" s="965">
        <v>3858715.5300000003</v>
      </c>
      <c r="O44" s="965">
        <v>3858715.5300000003</v>
      </c>
      <c r="P44" s="966"/>
    </row>
    <row r="45" spans="1:16" ht="10.15" customHeight="1">
      <c r="A45" s="968"/>
      <c r="B45" s="968">
        <v>12</v>
      </c>
      <c r="C45" s="983" t="s">
        <v>2783</v>
      </c>
      <c r="D45" s="965">
        <v>4570943.5599999996</v>
      </c>
      <c r="E45" s="965">
        <v>4576644.8100000005</v>
      </c>
      <c r="F45" s="965">
        <v>4598072.93</v>
      </c>
      <c r="G45" s="965">
        <v>4731804.2700000005</v>
      </c>
      <c r="H45" s="965">
        <v>4350907.169999999</v>
      </c>
      <c r="I45" s="965">
        <v>3858715.5300000003</v>
      </c>
      <c r="J45" s="965">
        <v>3858715.5300000003</v>
      </c>
      <c r="K45" s="965">
        <v>3858715.5300000003</v>
      </c>
      <c r="L45" s="965">
        <v>3858715.5300000003</v>
      </c>
      <c r="M45" s="965">
        <v>3858715.5300000003</v>
      </c>
      <c r="N45" s="965">
        <v>3858715.5300000003</v>
      </c>
      <c r="O45" s="965">
        <v>3858715.5300000003</v>
      </c>
      <c r="P45" s="966"/>
    </row>
    <row r="46" spans="1:16" ht="10.15" customHeight="1">
      <c r="A46" s="968"/>
      <c r="B46" s="968">
        <v>16</v>
      </c>
      <c r="C46" s="983" t="s">
        <v>2784</v>
      </c>
      <c r="D46" s="965">
        <v>13411.939999999999</v>
      </c>
      <c r="E46" s="965">
        <v>13428.669999999998</v>
      </c>
      <c r="F46" s="965">
        <v>13491.59</v>
      </c>
      <c r="G46" s="965">
        <v>13850.64</v>
      </c>
      <c r="H46" s="965">
        <v>12738.630000000001</v>
      </c>
      <c r="I46" s="965">
        <v>11333.460000000001</v>
      </c>
      <c r="J46" s="965">
        <v>11333.460000000001</v>
      </c>
      <c r="K46" s="965">
        <v>11333.460000000001</v>
      </c>
      <c r="L46" s="965">
        <v>11333.460000000001</v>
      </c>
      <c r="M46" s="965">
        <v>11333.460000000001</v>
      </c>
      <c r="N46" s="965">
        <v>11333.460000000001</v>
      </c>
      <c r="O46" s="965">
        <v>11333.460000000001</v>
      </c>
      <c r="P46" s="966"/>
    </row>
    <row r="47" spans="1:16" ht="10.15" customHeight="1">
      <c r="A47" s="968"/>
      <c r="B47" s="968">
        <v>20</v>
      </c>
      <c r="C47" s="983" t="s">
        <v>2785</v>
      </c>
      <c r="D47" s="965">
        <v>0</v>
      </c>
      <c r="E47" s="965">
        <v>0</v>
      </c>
      <c r="F47" s="965">
        <v>0</v>
      </c>
      <c r="G47" s="965">
        <v>0</v>
      </c>
      <c r="H47" s="965">
        <v>0</v>
      </c>
      <c r="I47" s="965">
        <v>0</v>
      </c>
      <c r="J47" s="965">
        <v>0</v>
      </c>
      <c r="K47" s="965">
        <v>0</v>
      </c>
      <c r="L47" s="965">
        <v>0</v>
      </c>
      <c r="M47" s="965">
        <v>0</v>
      </c>
      <c r="N47" s="965">
        <v>0</v>
      </c>
      <c r="O47" s="965">
        <v>0</v>
      </c>
      <c r="P47" s="966"/>
    </row>
    <row r="48" spans="1:16" ht="10.15" customHeight="1">
      <c r="A48" s="968"/>
      <c r="B48" s="968">
        <v>21</v>
      </c>
      <c r="C48" s="983" t="s">
        <v>2786</v>
      </c>
      <c r="D48" s="965">
        <v>0</v>
      </c>
      <c r="E48" s="965">
        <v>0</v>
      </c>
      <c r="F48" s="965">
        <v>0</v>
      </c>
      <c r="G48" s="965">
        <v>222668.13</v>
      </c>
      <c r="H48" s="965">
        <v>494.29</v>
      </c>
      <c r="I48" s="965">
        <v>0</v>
      </c>
      <c r="J48" s="965"/>
      <c r="K48" s="965"/>
      <c r="L48" s="965"/>
      <c r="M48" s="965"/>
      <c r="N48" s="965"/>
      <c r="O48" s="965"/>
      <c r="P48" s="966"/>
    </row>
    <row r="49" spans="1:16" ht="10.15" customHeight="1">
      <c r="A49" s="968"/>
      <c r="B49" s="968">
        <v>22</v>
      </c>
      <c r="C49" s="983" t="s">
        <v>2787</v>
      </c>
      <c r="D49" s="965">
        <v>0</v>
      </c>
      <c r="E49" s="965">
        <v>0</v>
      </c>
      <c r="F49" s="965">
        <v>0</v>
      </c>
      <c r="G49" s="965">
        <v>0</v>
      </c>
      <c r="H49" s="965">
        <v>0</v>
      </c>
      <c r="I49" s="965">
        <v>0</v>
      </c>
      <c r="J49" s="965"/>
      <c r="K49" s="965"/>
      <c r="L49" s="965"/>
      <c r="M49" s="965"/>
      <c r="N49" s="965"/>
      <c r="O49" s="965"/>
      <c r="P49" s="966"/>
    </row>
    <row r="50" spans="1:16" ht="10.15" customHeight="1">
      <c r="A50" s="968"/>
      <c r="B50" s="968">
        <v>23</v>
      </c>
      <c r="C50" s="983" t="s">
        <v>2788</v>
      </c>
      <c r="D50" s="965">
        <v>0</v>
      </c>
      <c r="E50" s="965">
        <v>0</v>
      </c>
      <c r="F50" s="965">
        <v>0</v>
      </c>
      <c r="G50" s="965">
        <v>0</v>
      </c>
      <c r="H50" s="965">
        <v>0</v>
      </c>
      <c r="I50" s="965">
        <v>0</v>
      </c>
      <c r="J50" s="965"/>
      <c r="K50" s="965"/>
      <c r="L50" s="965"/>
      <c r="M50" s="965"/>
      <c r="N50" s="965"/>
      <c r="O50" s="965"/>
      <c r="P50" s="966"/>
    </row>
    <row r="51" spans="1:16" ht="10.15" customHeight="1">
      <c r="A51" s="968"/>
      <c r="B51" s="968">
        <v>24</v>
      </c>
      <c r="C51" s="983" t="s">
        <v>2789</v>
      </c>
      <c r="D51" s="965"/>
      <c r="E51" s="965"/>
      <c r="F51" s="965"/>
      <c r="G51" s="965"/>
      <c r="H51" s="965"/>
      <c r="I51" s="965"/>
      <c r="J51" s="965"/>
      <c r="K51" s="965"/>
      <c r="L51" s="965"/>
      <c r="M51" s="965"/>
      <c r="N51" s="965"/>
      <c r="O51" s="965"/>
      <c r="P51" s="966"/>
    </row>
    <row r="52" spans="1:16" ht="10.15" customHeight="1">
      <c r="A52" s="968"/>
      <c r="B52" s="968">
        <v>25</v>
      </c>
      <c r="C52" s="983" t="s">
        <v>2790</v>
      </c>
      <c r="D52" s="965">
        <v>0</v>
      </c>
      <c r="E52" s="965">
        <v>0</v>
      </c>
      <c r="F52" s="965">
        <v>0</v>
      </c>
      <c r="G52" s="965">
        <v>0</v>
      </c>
      <c r="H52" s="965">
        <v>0</v>
      </c>
      <c r="I52" s="965">
        <v>0</v>
      </c>
      <c r="J52" s="965"/>
      <c r="K52" s="965"/>
      <c r="L52" s="965"/>
      <c r="M52" s="965"/>
      <c r="N52" s="965"/>
      <c r="O52" s="965"/>
      <c r="P52" s="966"/>
    </row>
    <row r="53" spans="1:16" ht="10.15" customHeight="1">
      <c r="A53" s="986"/>
      <c r="B53" s="986">
        <v>26</v>
      </c>
      <c r="C53" s="969" t="s">
        <v>2791</v>
      </c>
      <c r="D53" s="975">
        <v>19687.760000000002</v>
      </c>
      <c r="E53" s="975">
        <v>33116.429999999993</v>
      </c>
      <c r="F53" s="975">
        <v>46608.020000000004</v>
      </c>
      <c r="G53" s="975">
        <v>283126.78999999998</v>
      </c>
      <c r="H53" s="975">
        <v>296359.71000000002</v>
      </c>
      <c r="I53" s="975">
        <v>307693.17</v>
      </c>
      <c r="J53" s="975">
        <v>319026.62999999995</v>
      </c>
      <c r="K53" s="975">
        <v>330360.09000000003</v>
      </c>
      <c r="L53" s="975">
        <v>341693.54999999993</v>
      </c>
      <c r="M53" s="975">
        <v>353027.01</v>
      </c>
      <c r="N53" s="975">
        <v>364360.47</v>
      </c>
      <c r="O53" s="975">
        <v>375693.93</v>
      </c>
      <c r="P53" s="966"/>
    </row>
    <row r="54" spans="1:16" ht="10.15" customHeight="1">
      <c r="A54" s="968" t="s">
        <v>2794</v>
      </c>
      <c r="B54" s="968">
        <v>4</v>
      </c>
      <c r="C54" s="983" t="s">
        <v>2776</v>
      </c>
      <c r="D54" s="965"/>
      <c r="E54" s="965"/>
      <c r="F54" s="965"/>
      <c r="G54" s="965"/>
      <c r="H54" s="965"/>
      <c r="I54" s="965"/>
      <c r="J54" s="965"/>
      <c r="K54" s="965"/>
      <c r="L54" s="965"/>
      <c r="M54" s="965"/>
      <c r="N54" s="965"/>
      <c r="O54" s="965"/>
      <c r="P54" s="966"/>
    </row>
    <row r="55" spans="1:16" ht="10.15" customHeight="1">
      <c r="A55" s="968"/>
      <c r="B55" s="968">
        <v>5</v>
      </c>
      <c r="C55" s="983" t="s">
        <v>2777</v>
      </c>
      <c r="D55" s="965"/>
      <c r="E55" s="965"/>
      <c r="F55" s="965"/>
      <c r="G55" s="965"/>
      <c r="H55" s="965"/>
      <c r="I55" s="965"/>
      <c r="J55" s="965">
        <v>0</v>
      </c>
      <c r="K55" s="965">
        <v>0</v>
      </c>
      <c r="L55" s="965">
        <v>0</v>
      </c>
      <c r="M55" s="965">
        <v>0</v>
      </c>
      <c r="N55" s="965">
        <v>0</v>
      </c>
      <c r="O55" s="965">
        <v>0</v>
      </c>
      <c r="P55" s="966"/>
    </row>
    <row r="56" spans="1:16" ht="10.15" customHeight="1">
      <c r="A56" s="968"/>
      <c r="B56" s="968">
        <v>6</v>
      </c>
      <c r="C56" s="983" t="s">
        <v>2778</v>
      </c>
      <c r="D56" s="965">
        <v>0</v>
      </c>
      <c r="E56" s="965">
        <v>0</v>
      </c>
      <c r="F56" s="965">
        <v>0</v>
      </c>
      <c r="G56" s="965">
        <v>0</v>
      </c>
      <c r="H56" s="965">
        <v>0</v>
      </c>
      <c r="I56" s="965">
        <v>0</v>
      </c>
      <c r="J56" s="965">
        <v>0</v>
      </c>
      <c r="K56" s="965">
        <v>0</v>
      </c>
      <c r="L56" s="965">
        <v>0</v>
      </c>
      <c r="M56" s="965">
        <v>0</v>
      </c>
      <c r="N56" s="965">
        <v>0</v>
      </c>
      <c r="O56" s="965">
        <v>0</v>
      </c>
      <c r="P56" s="966"/>
    </row>
    <row r="57" spans="1:16" ht="10.15" customHeight="1">
      <c r="A57" s="968"/>
      <c r="B57" s="968">
        <v>7</v>
      </c>
      <c r="C57" s="983" t="s">
        <v>2779</v>
      </c>
      <c r="D57" s="965">
        <v>0</v>
      </c>
      <c r="E57" s="965">
        <v>0</v>
      </c>
      <c r="F57" s="965">
        <v>0</v>
      </c>
      <c r="G57" s="965">
        <v>0</v>
      </c>
      <c r="H57" s="965">
        <v>0</v>
      </c>
      <c r="I57" s="965">
        <v>0</v>
      </c>
      <c r="J57" s="965">
        <v>0</v>
      </c>
      <c r="K57" s="965">
        <v>0</v>
      </c>
      <c r="L57" s="965">
        <v>0</v>
      </c>
      <c r="M57" s="965">
        <v>0</v>
      </c>
      <c r="N57" s="965">
        <v>0</v>
      </c>
      <c r="O57" s="965">
        <v>0</v>
      </c>
      <c r="P57" s="966"/>
    </row>
    <row r="58" spans="1:16" ht="10.15" customHeight="1">
      <c r="A58" s="968"/>
      <c r="B58" s="968">
        <v>8</v>
      </c>
      <c r="C58" s="983" t="s">
        <v>2780</v>
      </c>
      <c r="D58" s="965">
        <v>0</v>
      </c>
      <c r="E58" s="965">
        <v>0</v>
      </c>
      <c r="F58" s="965">
        <v>0</v>
      </c>
      <c r="G58" s="965">
        <v>0</v>
      </c>
      <c r="H58" s="965">
        <v>0</v>
      </c>
      <c r="I58" s="965">
        <v>0</v>
      </c>
      <c r="J58" s="965"/>
      <c r="K58" s="965"/>
      <c r="L58" s="965"/>
      <c r="M58" s="965"/>
      <c r="N58" s="965"/>
      <c r="O58" s="965"/>
      <c r="P58" s="966"/>
    </row>
    <row r="59" spans="1:16" ht="10.15" customHeight="1">
      <c r="A59" s="968"/>
      <c r="B59" s="968">
        <v>10</v>
      </c>
      <c r="C59" s="983" t="s">
        <v>2781</v>
      </c>
      <c r="D59" s="965">
        <v>0</v>
      </c>
      <c r="E59" s="965">
        <v>0</v>
      </c>
      <c r="F59" s="965">
        <v>0</v>
      </c>
      <c r="G59" s="965">
        <v>0</v>
      </c>
      <c r="H59" s="965">
        <v>0</v>
      </c>
      <c r="I59" s="965">
        <v>0</v>
      </c>
      <c r="J59" s="965">
        <v>0</v>
      </c>
      <c r="K59" s="965">
        <v>0</v>
      </c>
      <c r="L59" s="965">
        <v>0</v>
      </c>
      <c r="M59" s="965">
        <v>0</v>
      </c>
      <c r="N59" s="965">
        <v>0</v>
      </c>
      <c r="O59" s="965">
        <v>0</v>
      </c>
      <c r="P59" s="966"/>
    </row>
    <row r="60" spans="1:16" ht="10.15" customHeight="1">
      <c r="A60" s="968"/>
      <c r="B60" s="968">
        <v>11</v>
      </c>
      <c r="C60" s="983" t="s">
        <v>2782</v>
      </c>
      <c r="D60" s="965">
        <v>735111.85</v>
      </c>
      <c r="E60" s="965">
        <v>735111.85</v>
      </c>
      <c r="F60" s="965">
        <v>735111.85</v>
      </c>
      <c r="G60" s="965">
        <v>735111.85</v>
      </c>
      <c r="H60" s="965">
        <v>735111.85</v>
      </c>
      <c r="I60" s="965">
        <v>735111.85</v>
      </c>
      <c r="J60" s="965">
        <v>735111.85</v>
      </c>
      <c r="K60" s="965">
        <v>735111.85</v>
      </c>
      <c r="L60" s="965">
        <v>735111.85</v>
      </c>
      <c r="M60" s="965">
        <v>735111.85</v>
      </c>
      <c r="N60" s="965">
        <v>735111.85</v>
      </c>
      <c r="O60" s="965">
        <v>735111.85</v>
      </c>
      <c r="P60" s="966"/>
    </row>
    <row r="61" spans="1:16" ht="10.15" customHeight="1">
      <c r="A61" s="968"/>
      <c r="B61" s="968">
        <v>12</v>
      </c>
      <c r="C61" s="983" t="s">
        <v>2783</v>
      </c>
      <c r="D61" s="965">
        <v>735111.85</v>
      </c>
      <c r="E61" s="965">
        <v>735111.85</v>
      </c>
      <c r="F61" s="965">
        <v>735111.85</v>
      </c>
      <c r="G61" s="965">
        <v>735111.85</v>
      </c>
      <c r="H61" s="965">
        <v>735111.85</v>
      </c>
      <c r="I61" s="965">
        <v>735111.85</v>
      </c>
      <c r="J61" s="965">
        <v>735111.85</v>
      </c>
      <c r="K61" s="965">
        <v>735111.85</v>
      </c>
      <c r="L61" s="965">
        <v>735111.85</v>
      </c>
      <c r="M61" s="965">
        <v>735111.85</v>
      </c>
      <c r="N61" s="965">
        <v>735111.85</v>
      </c>
      <c r="O61" s="965">
        <v>735111.85</v>
      </c>
      <c r="P61" s="966"/>
    </row>
    <row r="62" spans="1:16" ht="10.15" customHeight="1">
      <c r="A62" s="968"/>
      <c r="B62" s="968">
        <v>16</v>
      </c>
      <c r="C62" s="983" t="s">
        <v>2784</v>
      </c>
      <c r="D62" s="965">
        <v>3324.9700000000003</v>
      </c>
      <c r="E62" s="965">
        <v>3324.9700000000003</v>
      </c>
      <c r="F62" s="965">
        <v>3324.9700000000003</v>
      </c>
      <c r="G62" s="965">
        <v>3324.9700000000003</v>
      </c>
      <c r="H62" s="965">
        <v>3324.9700000000003</v>
      </c>
      <c r="I62" s="965">
        <v>3324.9700000000003</v>
      </c>
      <c r="J62" s="965">
        <v>3324.9700000000003</v>
      </c>
      <c r="K62" s="965">
        <v>3324.9700000000003</v>
      </c>
      <c r="L62" s="965">
        <v>3324.9700000000003</v>
      </c>
      <c r="M62" s="965">
        <v>3324.9700000000003</v>
      </c>
      <c r="N62" s="965">
        <v>3324.9700000000003</v>
      </c>
      <c r="O62" s="965">
        <v>3324.9700000000003</v>
      </c>
      <c r="P62" s="966"/>
    </row>
    <row r="63" spans="1:16" ht="10.15" customHeight="1">
      <c r="A63" s="968"/>
      <c r="B63" s="968">
        <v>20</v>
      </c>
      <c r="C63" s="983" t="s">
        <v>2785</v>
      </c>
      <c r="D63" s="965">
        <v>0</v>
      </c>
      <c r="E63" s="965">
        <v>0</v>
      </c>
      <c r="F63" s="965">
        <v>0</v>
      </c>
      <c r="G63" s="965">
        <v>0</v>
      </c>
      <c r="H63" s="965">
        <v>0</v>
      </c>
      <c r="I63" s="965">
        <v>0</v>
      </c>
      <c r="J63" s="965">
        <v>0</v>
      </c>
      <c r="K63" s="965">
        <v>0</v>
      </c>
      <c r="L63" s="965">
        <v>0</v>
      </c>
      <c r="M63" s="965">
        <v>0</v>
      </c>
      <c r="N63" s="965">
        <v>0</v>
      </c>
      <c r="O63" s="965">
        <v>0</v>
      </c>
      <c r="P63" s="966"/>
    </row>
    <row r="64" spans="1:16" ht="10.15" customHeight="1">
      <c r="A64" s="968"/>
      <c r="B64" s="968">
        <v>21</v>
      </c>
      <c r="C64" s="983" t="s">
        <v>2786</v>
      </c>
      <c r="D64" s="965">
        <v>0</v>
      </c>
      <c r="E64" s="965">
        <v>0</v>
      </c>
      <c r="F64" s="965">
        <v>0</v>
      </c>
      <c r="G64" s="965">
        <v>0</v>
      </c>
      <c r="H64" s="965">
        <v>0</v>
      </c>
      <c r="I64" s="965">
        <v>0</v>
      </c>
      <c r="J64" s="965"/>
      <c r="K64" s="965"/>
      <c r="L64" s="965"/>
      <c r="M64" s="965"/>
      <c r="N64" s="965"/>
      <c r="O64" s="965"/>
      <c r="P64" s="966"/>
    </row>
    <row r="65" spans="1:16" ht="10.15" customHeight="1">
      <c r="A65" s="968"/>
      <c r="B65" s="968">
        <v>22</v>
      </c>
      <c r="C65" s="983" t="s">
        <v>2787</v>
      </c>
      <c r="D65" s="965">
        <v>0</v>
      </c>
      <c r="E65" s="965">
        <v>0</v>
      </c>
      <c r="F65" s="965">
        <v>0</v>
      </c>
      <c r="G65" s="965">
        <v>0</v>
      </c>
      <c r="H65" s="965">
        <v>0</v>
      </c>
      <c r="I65" s="965">
        <v>0</v>
      </c>
      <c r="J65" s="965"/>
      <c r="K65" s="965"/>
      <c r="L65" s="965"/>
      <c r="M65" s="965"/>
      <c r="N65" s="965"/>
      <c r="O65" s="965"/>
      <c r="P65" s="966"/>
    </row>
    <row r="66" spans="1:16" ht="10.15" customHeight="1">
      <c r="A66" s="968"/>
      <c r="B66" s="968">
        <v>23</v>
      </c>
      <c r="C66" s="983" t="s">
        <v>2788</v>
      </c>
      <c r="D66" s="965">
        <v>0</v>
      </c>
      <c r="E66" s="965">
        <v>0</v>
      </c>
      <c r="F66" s="965">
        <v>0</v>
      </c>
      <c r="G66" s="965">
        <v>0</v>
      </c>
      <c r="H66" s="965">
        <v>0</v>
      </c>
      <c r="I66" s="965">
        <v>0</v>
      </c>
      <c r="J66" s="965"/>
      <c r="K66" s="965"/>
      <c r="L66" s="965"/>
      <c r="M66" s="965"/>
      <c r="N66" s="965"/>
      <c r="O66" s="965"/>
      <c r="P66" s="966"/>
    </row>
    <row r="67" spans="1:16" ht="10.15" customHeight="1">
      <c r="A67" s="968"/>
      <c r="B67" s="968">
        <v>24</v>
      </c>
      <c r="C67" s="983" t="s">
        <v>2789</v>
      </c>
      <c r="D67" s="965"/>
      <c r="E67" s="965"/>
      <c r="F67" s="965"/>
      <c r="G67" s="965"/>
      <c r="H67" s="965"/>
      <c r="I67" s="965"/>
      <c r="J67" s="965"/>
      <c r="K67" s="965"/>
      <c r="L67" s="965"/>
      <c r="M67" s="965"/>
      <c r="N67" s="965"/>
      <c r="O67" s="965"/>
      <c r="P67" s="966"/>
    </row>
    <row r="68" spans="1:16" ht="10.15" customHeight="1">
      <c r="A68" s="968"/>
      <c r="B68" s="968">
        <v>25</v>
      </c>
      <c r="C68" s="983" t="s">
        <v>2790</v>
      </c>
      <c r="D68" s="965">
        <v>0</v>
      </c>
      <c r="E68" s="965">
        <v>0</v>
      </c>
      <c r="F68" s="965">
        <v>0</v>
      </c>
      <c r="G68" s="965">
        <v>0</v>
      </c>
      <c r="H68" s="965">
        <v>0</v>
      </c>
      <c r="I68" s="965">
        <v>0</v>
      </c>
      <c r="J68" s="965"/>
      <c r="K68" s="965"/>
      <c r="L68" s="965"/>
      <c r="M68" s="965"/>
      <c r="N68" s="965"/>
      <c r="O68" s="965"/>
      <c r="P68" s="966"/>
    </row>
    <row r="69" spans="1:16" ht="10.15" customHeight="1">
      <c r="A69" s="986"/>
      <c r="B69" s="986">
        <v>26</v>
      </c>
      <c r="C69" s="969" t="s">
        <v>2791</v>
      </c>
      <c r="D69" s="975">
        <v>47224.770000000004</v>
      </c>
      <c r="E69" s="975">
        <v>50549.739999999991</v>
      </c>
      <c r="F69" s="975">
        <v>53874.709999999992</v>
      </c>
      <c r="G69" s="975">
        <v>57199.68</v>
      </c>
      <c r="H69" s="975">
        <v>60524.649999999994</v>
      </c>
      <c r="I69" s="975">
        <v>63849.62</v>
      </c>
      <c r="J69" s="975">
        <v>67174.59</v>
      </c>
      <c r="K69" s="975">
        <v>70499.56</v>
      </c>
      <c r="L69" s="975">
        <v>73824.53</v>
      </c>
      <c r="M69" s="975">
        <v>77149.499999999985</v>
      </c>
      <c r="N69" s="975">
        <v>80474.47</v>
      </c>
      <c r="O69" s="975">
        <v>83799.439999999988</v>
      </c>
      <c r="P69" s="966"/>
    </row>
    <row r="70" spans="1:16" ht="10.15" customHeight="1">
      <c r="A70" s="964"/>
      <c r="B70" s="964"/>
      <c r="C70" s="964"/>
      <c r="D70" s="965"/>
      <c r="E70" s="965"/>
      <c r="F70" s="965"/>
      <c r="G70" s="965"/>
      <c r="H70" s="965"/>
      <c r="I70" s="965"/>
      <c r="J70" s="965"/>
      <c r="K70" s="965"/>
      <c r="L70" s="965"/>
      <c r="M70" s="965"/>
      <c r="N70" s="965"/>
      <c r="O70" s="965"/>
      <c r="P70" s="966"/>
    </row>
    <row r="71" spans="1:16" ht="12.75" customHeight="1">
      <c r="C71" s="963"/>
      <c r="D71" s="987"/>
      <c r="E71" s="987"/>
      <c r="F71" s="987"/>
      <c r="G71" s="987"/>
      <c r="H71" s="987"/>
      <c r="I71" s="987"/>
      <c r="J71" s="987"/>
      <c r="K71" s="987"/>
      <c r="L71" s="987"/>
      <c r="M71" s="987"/>
      <c r="N71" s="987"/>
      <c r="O71" s="987"/>
      <c r="P71" s="966"/>
    </row>
    <row r="72" spans="1:16" ht="10.15" customHeight="1">
      <c r="A72" s="966"/>
      <c r="B72" s="966"/>
      <c r="C72" s="963"/>
      <c r="D72" s="987"/>
      <c r="E72" s="987"/>
      <c r="F72" s="987"/>
      <c r="G72" s="987"/>
      <c r="H72" s="987"/>
      <c r="I72" s="987"/>
      <c r="J72" s="987"/>
      <c r="K72" s="987"/>
      <c r="L72" s="987"/>
      <c r="M72" s="987"/>
      <c r="N72" s="987"/>
      <c r="O72" s="987"/>
      <c r="P72" s="966"/>
    </row>
    <row r="73" spans="1:16" ht="10.15" customHeight="1">
      <c r="A73" s="966"/>
      <c r="B73" s="966"/>
      <c r="C73" s="963"/>
      <c r="D73" s="962"/>
      <c r="E73" s="962"/>
      <c r="F73" s="962"/>
      <c r="G73" s="962"/>
      <c r="H73" s="962"/>
      <c r="I73" s="962"/>
      <c r="J73" s="962"/>
      <c r="K73" s="962"/>
      <c r="L73" s="962"/>
      <c r="M73" s="962"/>
      <c r="N73" s="962"/>
      <c r="O73" s="962"/>
      <c r="P73" s="966"/>
    </row>
    <row r="74" spans="1:16" ht="10.15" customHeight="1">
      <c r="A74" s="966"/>
      <c r="B74" s="966"/>
      <c r="C74" s="966"/>
      <c r="D74" s="966"/>
      <c r="E74" s="966"/>
      <c r="F74" s="966"/>
      <c r="G74" s="966"/>
      <c r="H74" s="966"/>
      <c r="I74" s="966"/>
      <c r="J74" s="966"/>
      <c r="K74" s="966"/>
      <c r="L74" s="966"/>
      <c r="M74" s="966"/>
      <c r="N74" s="966"/>
      <c r="O74" s="966"/>
      <c r="P74" s="966"/>
    </row>
    <row r="75" spans="1:16" ht="10.15" customHeight="1">
      <c r="A75" s="966"/>
      <c r="B75" s="966"/>
      <c r="C75" s="966"/>
      <c r="D75" s="966"/>
      <c r="E75" s="966"/>
      <c r="F75" s="966"/>
      <c r="G75" s="966"/>
      <c r="H75" s="966"/>
      <c r="I75" s="966"/>
      <c r="J75" s="966"/>
      <c r="K75" s="966"/>
      <c r="L75" s="966"/>
      <c r="M75" s="966"/>
      <c r="N75" s="966"/>
      <c r="O75" s="966"/>
      <c r="P75" s="966"/>
    </row>
    <row r="76" spans="1:16" ht="10.15" customHeight="1">
      <c r="A76" s="966"/>
      <c r="B76" s="966"/>
      <c r="C76" s="974"/>
      <c r="D76" s="973"/>
      <c r="E76" s="973"/>
      <c r="F76" s="973"/>
      <c r="G76" s="973"/>
      <c r="H76" s="973"/>
      <c r="I76" s="973"/>
      <c r="J76" s="973"/>
      <c r="K76" s="973"/>
      <c r="L76" s="973"/>
      <c r="M76" s="973"/>
      <c r="N76" s="973"/>
      <c r="O76" s="973"/>
      <c r="P76" s="966"/>
    </row>
    <row r="77" spans="1:16" ht="10.15" customHeight="1">
      <c r="A77" s="966"/>
      <c r="B77" s="966"/>
      <c r="C77" s="972"/>
      <c r="D77" s="971"/>
      <c r="E77" s="971"/>
      <c r="F77" s="971"/>
      <c r="G77" s="971"/>
      <c r="H77" s="971"/>
      <c r="I77" s="971"/>
      <c r="J77" s="971"/>
      <c r="K77" s="971"/>
      <c r="L77" s="971"/>
      <c r="M77" s="971"/>
      <c r="N77" s="971"/>
      <c r="O77" s="971"/>
      <c r="P77" s="966"/>
    </row>
    <row r="78" spans="1:16" ht="10.15" customHeight="1">
      <c r="A78" s="966"/>
      <c r="B78" s="966"/>
      <c r="C78" s="966"/>
      <c r="D78" s="966"/>
      <c r="E78" s="966"/>
      <c r="F78" s="966"/>
      <c r="G78" s="966"/>
      <c r="H78" s="966"/>
      <c r="I78" s="966"/>
      <c r="J78" s="966"/>
      <c r="K78" s="966"/>
      <c r="L78" s="966"/>
      <c r="M78" s="966"/>
      <c r="N78" s="966"/>
      <c r="O78" s="966"/>
      <c r="P78" s="966"/>
    </row>
    <row r="79" spans="1:16" ht="10.15" customHeight="1">
      <c r="A79" s="966"/>
      <c r="B79" s="966"/>
      <c r="C79" s="966"/>
      <c r="D79" s="966"/>
      <c r="E79" s="966"/>
      <c r="F79" s="966"/>
      <c r="G79" s="966"/>
      <c r="H79" s="966"/>
      <c r="I79" s="966"/>
      <c r="J79" s="966"/>
      <c r="K79" s="966"/>
      <c r="L79" s="966"/>
      <c r="M79" s="966"/>
      <c r="N79" s="966"/>
      <c r="O79" s="966"/>
    </row>
    <row r="80" spans="1:16" ht="10.15" customHeight="1">
      <c r="A80" s="966"/>
      <c r="B80" s="966"/>
      <c r="C80" s="966"/>
      <c r="D80" s="966"/>
      <c r="E80" s="966"/>
      <c r="F80" s="966"/>
      <c r="G80" s="966"/>
      <c r="H80" s="966"/>
      <c r="I80" s="966"/>
      <c r="J80" s="966"/>
      <c r="K80" s="966"/>
      <c r="L80" s="966"/>
      <c r="M80" s="966"/>
      <c r="N80" s="966"/>
      <c r="O80" s="966"/>
    </row>
    <row r="81" spans="1:15" ht="10.15" customHeight="1">
      <c r="A81" s="966"/>
      <c r="B81" s="966"/>
      <c r="C81" s="966"/>
      <c r="D81" s="966"/>
      <c r="E81" s="966"/>
      <c r="F81" s="966"/>
      <c r="G81" s="966"/>
      <c r="H81" s="966"/>
      <c r="I81" s="966"/>
      <c r="J81" s="966"/>
      <c r="K81" s="966"/>
      <c r="L81" s="966"/>
      <c r="M81" s="966"/>
      <c r="N81" s="966"/>
      <c r="O81" s="966"/>
    </row>
    <row r="82" spans="1:15" ht="10.15" customHeight="1">
      <c r="A82" s="966"/>
      <c r="B82" s="966"/>
      <c r="C82" s="966"/>
      <c r="D82" s="966"/>
      <c r="E82" s="966"/>
      <c r="F82" s="966"/>
      <c r="G82" s="966"/>
      <c r="H82" s="966"/>
      <c r="I82" s="966"/>
      <c r="J82" s="966"/>
      <c r="K82" s="966"/>
      <c r="L82" s="966"/>
      <c r="M82" s="966"/>
      <c r="N82" s="966"/>
      <c r="O82" s="966"/>
    </row>
    <row r="83" spans="1:15" ht="10.15" customHeight="1">
      <c r="A83" s="966"/>
      <c r="B83" s="966"/>
      <c r="C83" s="966"/>
      <c r="D83" s="966"/>
      <c r="E83" s="966"/>
      <c r="F83" s="966"/>
      <c r="G83" s="966"/>
      <c r="H83" s="966"/>
      <c r="I83" s="966"/>
      <c r="J83" s="966"/>
      <c r="K83" s="966"/>
      <c r="L83" s="966"/>
      <c r="M83" s="966"/>
      <c r="N83" s="966"/>
      <c r="O83" s="966"/>
    </row>
    <row r="84" spans="1:15" ht="10.15" customHeight="1">
      <c r="A84" s="966"/>
      <c r="B84" s="966"/>
      <c r="C84" s="966"/>
      <c r="D84" s="966"/>
      <c r="E84" s="966"/>
      <c r="F84" s="966"/>
      <c r="G84" s="966"/>
      <c r="H84" s="966"/>
      <c r="I84" s="966"/>
      <c r="J84" s="966"/>
      <c r="K84" s="966"/>
      <c r="L84" s="966"/>
      <c r="M84" s="966"/>
      <c r="N84" s="966"/>
      <c r="O84" s="966"/>
    </row>
    <row r="85" spans="1:15" ht="10.15" customHeight="1">
      <c r="A85" s="966"/>
      <c r="B85" s="966"/>
      <c r="C85" s="966"/>
      <c r="D85" s="966"/>
      <c r="E85" s="966"/>
      <c r="F85" s="966"/>
      <c r="G85" s="966"/>
      <c r="H85" s="966"/>
      <c r="I85" s="966"/>
      <c r="J85" s="966"/>
      <c r="K85" s="966"/>
      <c r="L85" s="966"/>
      <c r="M85" s="966"/>
      <c r="N85" s="966"/>
      <c r="O85" s="966"/>
    </row>
    <row r="86" spans="1:15" ht="10.15" customHeight="1">
      <c r="A86" s="966"/>
      <c r="B86" s="966"/>
      <c r="C86" s="966"/>
      <c r="D86" s="966"/>
      <c r="E86" s="966"/>
      <c r="F86" s="966"/>
      <c r="G86" s="966"/>
      <c r="H86" s="966"/>
      <c r="I86" s="966"/>
      <c r="J86" s="966"/>
      <c r="K86" s="966"/>
      <c r="L86" s="966"/>
      <c r="M86" s="966"/>
      <c r="N86" s="966"/>
      <c r="O86" s="966"/>
    </row>
    <row r="87" spans="1:15" ht="10.15" customHeight="1">
      <c r="A87" s="966"/>
      <c r="B87" s="966"/>
      <c r="C87" s="966"/>
      <c r="D87" s="966"/>
      <c r="E87" s="966"/>
      <c r="F87" s="966"/>
      <c r="G87" s="966"/>
      <c r="H87" s="966"/>
      <c r="I87" s="966"/>
      <c r="J87" s="966"/>
      <c r="K87" s="966"/>
      <c r="L87" s="966"/>
      <c r="M87" s="966"/>
      <c r="N87" s="966"/>
      <c r="O87" s="966"/>
    </row>
    <row r="88" spans="1:15" ht="10.15" customHeight="1">
      <c r="A88" s="966"/>
      <c r="B88" s="966"/>
      <c r="C88" s="966"/>
      <c r="D88" s="966"/>
      <c r="E88" s="966"/>
      <c r="F88" s="966"/>
      <c r="G88" s="966"/>
      <c r="H88" s="966"/>
      <c r="I88" s="966"/>
      <c r="J88" s="966"/>
      <c r="K88" s="966"/>
      <c r="L88" s="966"/>
      <c r="M88" s="966"/>
      <c r="N88" s="966"/>
      <c r="O88" s="966"/>
    </row>
    <row r="89" spans="1:15" ht="10.15" customHeight="1">
      <c r="A89" s="966"/>
      <c r="B89" s="966"/>
      <c r="C89" s="966"/>
      <c r="D89" s="966"/>
      <c r="E89" s="966"/>
      <c r="F89" s="966"/>
      <c r="G89" s="966"/>
      <c r="H89" s="966"/>
      <c r="I89" s="966"/>
      <c r="J89" s="966"/>
      <c r="K89" s="966"/>
      <c r="L89" s="966"/>
      <c r="M89" s="966"/>
      <c r="N89" s="966"/>
      <c r="O89" s="966"/>
    </row>
    <row r="90" spans="1:15" ht="10.15" customHeight="1">
      <c r="A90" s="966"/>
      <c r="B90" s="966"/>
      <c r="C90" s="966"/>
      <c r="D90" s="966"/>
      <c r="E90" s="966"/>
      <c r="F90" s="966"/>
      <c r="G90" s="966"/>
      <c r="H90" s="966"/>
      <c r="I90" s="966"/>
      <c r="J90" s="966"/>
      <c r="K90" s="966"/>
      <c r="L90" s="966"/>
      <c r="M90" s="966"/>
      <c r="N90" s="966"/>
      <c r="O90" s="966"/>
    </row>
    <row r="91" spans="1:15" ht="10.15" customHeight="1">
      <c r="A91" s="966"/>
      <c r="B91" s="966"/>
      <c r="C91" s="966"/>
      <c r="D91" s="966"/>
      <c r="E91" s="966"/>
      <c r="F91" s="966"/>
      <c r="G91" s="966"/>
      <c r="H91" s="966"/>
      <c r="I91" s="966"/>
      <c r="J91" s="966"/>
      <c r="K91" s="966"/>
      <c r="L91" s="966"/>
      <c r="M91" s="966"/>
      <c r="N91" s="966"/>
      <c r="O91" s="966"/>
    </row>
    <row r="92" spans="1:15" ht="10.15" customHeight="1">
      <c r="A92" s="966"/>
      <c r="B92" s="966"/>
      <c r="C92" s="966"/>
      <c r="D92" s="966"/>
      <c r="E92" s="966"/>
      <c r="F92" s="966"/>
      <c r="G92" s="966"/>
      <c r="H92" s="966"/>
      <c r="I92" s="966"/>
      <c r="J92" s="966"/>
      <c r="K92" s="966"/>
      <c r="L92" s="966"/>
      <c r="M92" s="966"/>
      <c r="N92" s="966"/>
      <c r="O92" s="966"/>
    </row>
    <row r="93" spans="1:15" ht="10.15" customHeight="1">
      <c r="A93" s="966"/>
      <c r="B93" s="966"/>
      <c r="C93" s="966"/>
      <c r="D93" s="966"/>
      <c r="E93" s="966"/>
      <c r="F93" s="966"/>
      <c r="G93" s="966"/>
      <c r="H93" s="966"/>
      <c r="I93" s="966"/>
      <c r="J93" s="966"/>
      <c r="K93" s="966"/>
      <c r="L93" s="966"/>
      <c r="M93" s="966"/>
      <c r="N93" s="966"/>
      <c r="O93" s="966"/>
    </row>
    <row r="94" spans="1:15" ht="10.15" customHeight="1">
      <c r="A94" s="966"/>
      <c r="B94" s="966"/>
      <c r="C94" s="966"/>
      <c r="D94" s="966"/>
      <c r="E94" s="966"/>
      <c r="F94" s="966"/>
      <c r="G94" s="966"/>
      <c r="H94" s="966"/>
      <c r="I94" s="966"/>
      <c r="J94" s="966"/>
      <c r="K94" s="966"/>
      <c r="L94" s="966"/>
      <c r="M94" s="966"/>
      <c r="N94" s="966"/>
      <c r="O94" s="966"/>
    </row>
    <row r="95" spans="1:15" ht="10.15" customHeight="1">
      <c r="A95" s="966"/>
      <c r="B95" s="966"/>
      <c r="C95" s="966"/>
      <c r="D95" s="966"/>
      <c r="E95" s="966"/>
      <c r="F95" s="966"/>
      <c r="G95" s="966"/>
      <c r="H95" s="966"/>
      <c r="I95" s="966"/>
      <c r="J95" s="966"/>
      <c r="K95" s="966"/>
      <c r="L95" s="966"/>
      <c r="M95" s="966"/>
      <c r="N95" s="966"/>
      <c r="O95" s="966"/>
    </row>
    <row r="96" spans="1:15" ht="10.15" customHeight="1">
      <c r="A96" s="966"/>
      <c r="B96" s="966"/>
      <c r="C96" s="966"/>
      <c r="D96" s="966"/>
      <c r="E96" s="966"/>
      <c r="F96" s="966"/>
      <c r="G96" s="966"/>
      <c r="H96" s="966"/>
      <c r="I96" s="966"/>
      <c r="J96" s="966"/>
      <c r="K96" s="966"/>
      <c r="L96" s="966"/>
      <c r="M96" s="966"/>
      <c r="N96" s="966"/>
      <c r="O96" s="966"/>
    </row>
    <row r="97" spans="1:15" ht="10.15" customHeight="1">
      <c r="A97" s="966"/>
      <c r="B97" s="966"/>
      <c r="C97" s="966"/>
      <c r="D97" s="966"/>
      <c r="E97" s="966"/>
      <c r="F97" s="966"/>
      <c r="G97" s="966"/>
      <c r="H97" s="966"/>
      <c r="I97" s="966"/>
      <c r="J97" s="966"/>
      <c r="K97" s="966"/>
      <c r="L97" s="966"/>
      <c r="M97" s="966"/>
      <c r="N97" s="966"/>
      <c r="O97" s="966"/>
    </row>
    <row r="98" spans="1:15" ht="10.15" customHeight="1">
      <c r="A98" s="966"/>
      <c r="B98" s="966"/>
      <c r="C98" s="966"/>
      <c r="D98" s="966"/>
      <c r="E98" s="966"/>
      <c r="F98" s="966"/>
      <c r="G98" s="966"/>
      <c r="H98" s="966"/>
      <c r="I98" s="966"/>
      <c r="J98" s="966"/>
      <c r="K98" s="966"/>
      <c r="L98" s="966"/>
      <c r="M98" s="966"/>
      <c r="N98" s="966"/>
      <c r="O98" s="966"/>
    </row>
    <row r="99" spans="1:15" ht="10.15" customHeight="1">
      <c r="A99" s="966"/>
      <c r="B99" s="966"/>
      <c r="C99" s="966"/>
      <c r="D99" s="966"/>
      <c r="E99" s="966"/>
      <c r="F99" s="966"/>
      <c r="G99" s="966"/>
      <c r="H99" s="966"/>
      <c r="I99" s="966"/>
      <c r="J99" s="966"/>
      <c r="K99" s="966"/>
      <c r="L99" s="966"/>
      <c r="M99" s="966"/>
      <c r="N99" s="966"/>
      <c r="O99" s="966"/>
    </row>
    <row r="100" spans="1:15" ht="10.15" customHeight="1">
      <c r="A100" s="966"/>
      <c r="B100" s="966"/>
      <c r="C100" s="966"/>
      <c r="D100" s="966"/>
      <c r="E100" s="966"/>
      <c r="F100" s="966"/>
      <c r="G100" s="966"/>
      <c r="H100" s="966"/>
      <c r="I100" s="966"/>
      <c r="J100" s="966"/>
      <c r="K100" s="966"/>
      <c r="L100" s="966"/>
      <c r="M100" s="966"/>
      <c r="N100" s="966"/>
      <c r="O100" s="966"/>
    </row>
    <row r="101" spans="1:15" ht="10.15" customHeight="1">
      <c r="A101" s="966"/>
      <c r="B101" s="966"/>
      <c r="C101" s="966"/>
      <c r="D101" s="966"/>
      <c r="E101" s="966"/>
      <c r="F101" s="966"/>
      <c r="G101" s="966"/>
      <c r="H101" s="966"/>
      <c r="I101" s="966"/>
      <c r="J101" s="966"/>
      <c r="K101" s="966"/>
      <c r="L101" s="966"/>
      <c r="M101" s="966"/>
      <c r="N101" s="966"/>
      <c r="O101" s="966"/>
    </row>
    <row r="102" spans="1:15" ht="10.15" customHeight="1">
      <c r="A102" s="966"/>
      <c r="B102" s="966"/>
      <c r="C102" s="966"/>
      <c r="D102" s="966"/>
      <c r="E102" s="966"/>
      <c r="F102" s="966"/>
      <c r="G102" s="966"/>
      <c r="H102" s="966"/>
      <c r="I102" s="966"/>
      <c r="J102" s="966"/>
      <c r="K102" s="966"/>
      <c r="L102" s="966"/>
      <c r="M102" s="966"/>
      <c r="N102" s="966"/>
      <c r="O102" s="966"/>
    </row>
    <row r="103" spans="1:15" ht="10.15" customHeight="1">
      <c r="A103" s="966"/>
      <c r="B103" s="966"/>
      <c r="C103" s="966"/>
      <c r="D103" s="966"/>
      <c r="E103" s="966"/>
      <c r="F103" s="966"/>
      <c r="G103" s="966"/>
      <c r="H103" s="966"/>
      <c r="I103" s="966"/>
      <c r="J103" s="966"/>
      <c r="K103" s="966"/>
      <c r="L103" s="966"/>
      <c r="M103" s="966"/>
      <c r="N103" s="966"/>
      <c r="O103" s="966"/>
    </row>
    <row r="104" spans="1:15" ht="10.15" customHeight="1">
      <c r="A104" s="966"/>
      <c r="B104" s="966"/>
      <c r="C104" s="966"/>
      <c r="D104" s="966"/>
      <c r="E104" s="966"/>
      <c r="F104" s="966"/>
      <c r="G104" s="966"/>
      <c r="H104" s="966"/>
      <c r="I104" s="966"/>
      <c r="J104" s="966"/>
      <c r="K104" s="966"/>
      <c r="L104" s="966"/>
      <c r="M104" s="966"/>
      <c r="N104" s="966"/>
      <c r="O104" s="966"/>
    </row>
    <row r="105" spans="1:15" ht="10.15" customHeight="1">
      <c r="A105" s="966"/>
      <c r="B105" s="966"/>
      <c r="C105" s="966"/>
      <c r="D105" s="966"/>
      <c r="E105" s="966"/>
      <c r="F105" s="966"/>
      <c r="G105" s="966"/>
      <c r="H105" s="966"/>
      <c r="I105" s="966"/>
      <c r="J105" s="966"/>
      <c r="K105" s="966"/>
      <c r="L105" s="966"/>
      <c r="M105" s="966"/>
      <c r="N105" s="966"/>
      <c r="O105" s="966"/>
    </row>
    <row r="106" spans="1:15" ht="10.15" customHeight="1">
      <c r="A106" s="966"/>
      <c r="B106" s="966"/>
      <c r="C106" s="966"/>
      <c r="D106" s="966"/>
      <c r="E106" s="966"/>
      <c r="F106" s="966"/>
      <c r="G106" s="966"/>
      <c r="H106" s="966"/>
      <c r="I106" s="966"/>
      <c r="J106" s="966"/>
      <c r="K106" s="966"/>
      <c r="L106" s="966"/>
      <c r="M106" s="966"/>
      <c r="N106" s="966"/>
      <c r="O106" s="966"/>
    </row>
    <row r="107" spans="1:15" ht="10.15" customHeight="1">
      <c r="A107" s="966"/>
      <c r="B107" s="966"/>
      <c r="C107" s="966"/>
      <c r="D107" s="966"/>
      <c r="E107" s="966"/>
      <c r="F107" s="966"/>
      <c r="G107" s="966"/>
      <c r="H107" s="966"/>
      <c r="I107" s="966"/>
      <c r="J107" s="966"/>
      <c r="K107" s="966"/>
      <c r="L107" s="966"/>
      <c r="M107" s="966"/>
      <c r="N107" s="966"/>
      <c r="O107" s="966"/>
    </row>
    <row r="108" spans="1:15" ht="10.15" customHeight="1">
      <c r="A108" s="966"/>
      <c r="B108" s="966"/>
      <c r="C108" s="966"/>
      <c r="D108" s="966"/>
      <c r="E108" s="966"/>
      <c r="F108" s="966"/>
      <c r="G108" s="966"/>
      <c r="H108" s="966"/>
      <c r="I108" s="966"/>
      <c r="J108" s="966"/>
      <c r="K108" s="966"/>
      <c r="L108" s="966"/>
      <c r="M108" s="966"/>
      <c r="N108" s="966"/>
      <c r="O108" s="966"/>
    </row>
    <row r="109" spans="1:15" ht="10.15" customHeight="1">
      <c r="A109" s="966"/>
      <c r="B109" s="966"/>
      <c r="C109" s="966"/>
      <c r="D109" s="966"/>
      <c r="E109" s="966"/>
      <c r="F109" s="966"/>
      <c r="G109" s="966"/>
      <c r="H109" s="966"/>
      <c r="I109" s="966"/>
      <c r="J109" s="966"/>
      <c r="K109" s="966"/>
      <c r="L109" s="966"/>
      <c r="M109" s="966"/>
      <c r="N109" s="966"/>
      <c r="O109" s="966"/>
    </row>
    <row r="110" spans="1:15" ht="10.15" customHeight="1">
      <c r="A110" s="966"/>
      <c r="B110" s="966"/>
      <c r="C110" s="966"/>
      <c r="D110" s="966"/>
      <c r="E110" s="966"/>
      <c r="F110" s="966"/>
      <c r="G110" s="966"/>
      <c r="H110" s="966"/>
      <c r="I110" s="966"/>
      <c r="J110" s="966"/>
      <c r="K110" s="966"/>
      <c r="L110" s="966"/>
      <c r="M110" s="966"/>
      <c r="N110" s="966"/>
      <c r="O110" s="966"/>
    </row>
    <row r="111" spans="1:15" ht="10.15" customHeight="1">
      <c r="A111" s="966"/>
      <c r="B111" s="966"/>
      <c r="C111" s="966"/>
      <c r="D111" s="966"/>
      <c r="E111" s="966"/>
      <c r="F111" s="966"/>
      <c r="G111" s="966"/>
      <c r="H111" s="966"/>
      <c r="I111" s="966"/>
      <c r="J111" s="966"/>
      <c r="K111" s="966"/>
      <c r="L111" s="966"/>
      <c r="M111" s="966"/>
      <c r="N111" s="966"/>
      <c r="O111" s="966"/>
    </row>
    <row r="112" spans="1:15" ht="10.15" customHeight="1">
      <c r="A112" s="966"/>
      <c r="B112" s="966"/>
      <c r="C112" s="966"/>
      <c r="D112" s="966"/>
      <c r="E112" s="966"/>
      <c r="F112" s="966"/>
      <c r="G112" s="966"/>
      <c r="H112" s="966"/>
      <c r="I112" s="966"/>
      <c r="J112" s="966"/>
      <c r="K112" s="966"/>
      <c r="L112" s="966"/>
      <c r="M112" s="966"/>
      <c r="N112" s="966"/>
      <c r="O112" s="966"/>
    </row>
    <row r="113" spans="1:15" ht="10.15" customHeight="1">
      <c r="A113" s="966"/>
      <c r="B113" s="966"/>
      <c r="C113" s="966"/>
      <c r="D113" s="966"/>
      <c r="E113" s="966"/>
      <c r="F113" s="966"/>
      <c r="G113" s="966"/>
      <c r="H113" s="966"/>
      <c r="I113" s="966"/>
      <c r="J113" s="966"/>
      <c r="K113" s="966"/>
      <c r="L113" s="966"/>
      <c r="M113" s="966"/>
      <c r="N113" s="966"/>
      <c r="O113" s="966"/>
    </row>
    <row r="114" spans="1:15" ht="10.15" customHeight="1">
      <c r="A114" s="966"/>
      <c r="B114" s="966"/>
      <c r="C114" s="966"/>
      <c r="D114" s="966"/>
      <c r="E114" s="966"/>
      <c r="F114" s="966"/>
      <c r="G114" s="966"/>
      <c r="H114" s="966"/>
      <c r="I114" s="966"/>
      <c r="J114" s="966"/>
      <c r="K114" s="966"/>
      <c r="L114" s="966"/>
      <c r="M114" s="966"/>
      <c r="N114" s="966"/>
      <c r="O114" s="966"/>
    </row>
    <row r="115" spans="1:15" ht="10.15" customHeight="1">
      <c r="A115" s="966"/>
      <c r="B115" s="966"/>
      <c r="C115" s="966"/>
      <c r="D115" s="966"/>
      <c r="E115" s="966"/>
      <c r="F115" s="966"/>
      <c r="G115" s="966"/>
      <c r="H115" s="966"/>
      <c r="I115" s="966"/>
      <c r="J115" s="966"/>
      <c r="K115" s="966"/>
      <c r="L115" s="966"/>
      <c r="M115" s="966"/>
      <c r="N115" s="966"/>
      <c r="O115" s="966"/>
    </row>
    <row r="116" spans="1:15" ht="10.15" customHeight="1">
      <c r="A116" s="966"/>
      <c r="B116" s="966"/>
      <c r="C116" s="966"/>
      <c r="D116" s="966"/>
      <c r="E116" s="966"/>
      <c r="F116" s="966"/>
      <c r="G116" s="966"/>
      <c r="H116" s="966"/>
      <c r="I116" s="966"/>
      <c r="J116" s="966"/>
      <c r="K116" s="966"/>
      <c r="L116" s="966"/>
      <c r="M116" s="966"/>
      <c r="N116" s="966"/>
      <c r="O116" s="966"/>
    </row>
    <row r="117" spans="1:15" ht="10.15" customHeight="1">
      <c r="A117" s="966"/>
      <c r="B117" s="966"/>
      <c r="C117" s="966"/>
      <c r="D117" s="966"/>
      <c r="E117" s="966"/>
      <c r="F117" s="966"/>
      <c r="G117" s="966"/>
      <c r="H117" s="966"/>
      <c r="I117" s="966"/>
      <c r="J117" s="966"/>
      <c r="K117" s="966"/>
      <c r="L117" s="966"/>
      <c r="M117" s="966"/>
      <c r="N117" s="966"/>
      <c r="O117" s="966"/>
    </row>
    <row r="118" spans="1:15" ht="10.15" customHeight="1">
      <c r="A118" s="966"/>
      <c r="B118" s="966"/>
      <c r="C118" s="966"/>
      <c r="D118" s="966"/>
      <c r="E118" s="966"/>
      <c r="F118" s="966"/>
      <c r="G118" s="966"/>
      <c r="H118" s="966"/>
      <c r="I118" s="966"/>
      <c r="J118" s="966"/>
      <c r="K118" s="966"/>
      <c r="L118" s="966"/>
      <c r="M118" s="966"/>
      <c r="N118" s="966"/>
      <c r="O118" s="966"/>
    </row>
    <row r="119" spans="1:15" ht="10.15" customHeight="1">
      <c r="A119" s="966"/>
      <c r="B119" s="966"/>
      <c r="C119" s="966"/>
      <c r="D119" s="966"/>
      <c r="E119" s="966"/>
      <c r="F119" s="966"/>
      <c r="G119" s="966"/>
      <c r="H119" s="966"/>
      <c r="I119" s="966"/>
      <c r="J119" s="966"/>
      <c r="K119" s="966"/>
      <c r="L119" s="966"/>
      <c r="M119" s="966"/>
      <c r="N119" s="966"/>
      <c r="O119" s="966"/>
    </row>
    <row r="120" spans="1:15" ht="10.15" customHeight="1">
      <c r="A120" s="966"/>
      <c r="B120" s="966"/>
      <c r="C120" s="966"/>
      <c r="D120" s="966"/>
      <c r="E120" s="966"/>
      <c r="F120" s="966"/>
      <c r="G120" s="966"/>
      <c r="H120" s="966"/>
      <c r="I120" s="966"/>
      <c r="J120" s="966"/>
      <c r="K120" s="966"/>
      <c r="L120" s="966"/>
      <c r="M120" s="966"/>
      <c r="N120" s="966"/>
      <c r="O120" s="966"/>
    </row>
    <row r="121" spans="1:15" ht="10.15" customHeight="1">
      <c r="A121" s="966"/>
      <c r="B121" s="966"/>
      <c r="C121" s="966"/>
      <c r="D121" s="966"/>
      <c r="E121" s="966"/>
      <c r="F121" s="966"/>
      <c r="G121" s="966"/>
      <c r="H121" s="966"/>
      <c r="I121" s="966"/>
      <c r="J121" s="966"/>
      <c r="K121" s="966"/>
      <c r="L121" s="966"/>
      <c r="M121" s="966"/>
      <c r="N121" s="966"/>
      <c r="O121" s="966"/>
    </row>
    <row r="122" spans="1:15" ht="10.15" customHeight="1">
      <c r="A122" s="966"/>
      <c r="B122" s="966"/>
      <c r="C122" s="966"/>
      <c r="D122" s="966"/>
      <c r="E122" s="966"/>
      <c r="F122" s="966"/>
      <c r="G122" s="966"/>
      <c r="H122" s="966"/>
      <c r="I122" s="966"/>
      <c r="J122" s="966"/>
      <c r="K122" s="966"/>
      <c r="L122" s="966"/>
      <c r="M122" s="966"/>
      <c r="N122" s="966"/>
      <c r="O122" s="966"/>
    </row>
    <row r="123" spans="1:15" ht="10.15" customHeight="1">
      <c r="A123" s="966"/>
      <c r="B123" s="966"/>
      <c r="C123" s="966"/>
      <c r="D123" s="966"/>
      <c r="E123" s="966"/>
      <c r="F123" s="966"/>
      <c r="G123" s="966"/>
      <c r="H123" s="966"/>
      <c r="I123" s="966"/>
      <c r="J123" s="966"/>
      <c r="K123" s="966"/>
      <c r="L123" s="966"/>
      <c r="M123" s="966"/>
      <c r="N123" s="966"/>
      <c r="O123" s="966"/>
    </row>
    <row r="124" spans="1:15" ht="10.15" customHeight="1">
      <c r="A124" s="966"/>
      <c r="B124" s="966"/>
      <c r="C124" s="966"/>
      <c r="D124" s="966"/>
      <c r="E124" s="966"/>
      <c r="F124" s="966"/>
      <c r="G124" s="966"/>
      <c r="H124" s="966"/>
      <c r="I124" s="966"/>
      <c r="J124" s="966"/>
      <c r="K124" s="966"/>
      <c r="L124" s="966"/>
      <c r="M124" s="966"/>
      <c r="N124" s="966"/>
      <c r="O124" s="966"/>
    </row>
    <row r="125" spans="1:15" ht="10.15" customHeight="1">
      <c r="A125" s="966"/>
      <c r="B125" s="966"/>
      <c r="C125" s="966"/>
      <c r="D125" s="966"/>
      <c r="E125" s="966"/>
      <c r="F125" s="966"/>
      <c r="G125" s="966"/>
      <c r="H125" s="966"/>
      <c r="I125" s="966"/>
      <c r="J125" s="966"/>
      <c r="K125" s="966"/>
      <c r="L125" s="966"/>
      <c r="M125" s="966"/>
      <c r="N125" s="966"/>
      <c r="O125" s="966"/>
    </row>
    <row r="126" spans="1:15" ht="10.15" customHeight="1">
      <c r="A126" s="966"/>
      <c r="B126" s="966"/>
      <c r="C126" s="966"/>
      <c r="D126" s="966"/>
      <c r="E126" s="966"/>
      <c r="F126" s="966"/>
      <c r="G126" s="966"/>
      <c r="H126" s="966"/>
      <c r="I126" s="966"/>
      <c r="J126" s="966"/>
      <c r="K126" s="966"/>
      <c r="L126" s="966"/>
      <c r="M126" s="966"/>
      <c r="N126" s="966"/>
      <c r="O126" s="966"/>
    </row>
    <row r="127" spans="1:15" ht="10.15" customHeight="1">
      <c r="A127" s="966"/>
      <c r="B127" s="966"/>
      <c r="C127" s="966"/>
      <c r="D127" s="966"/>
      <c r="E127" s="966"/>
      <c r="F127" s="966"/>
      <c r="G127" s="966"/>
      <c r="H127" s="966"/>
      <c r="I127" s="966"/>
      <c r="J127" s="966"/>
      <c r="K127" s="966"/>
      <c r="L127" s="966"/>
      <c r="M127" s="966"/>
      <c r="N127" s="966"/>
      <c r="O127" s="966"/>
    </row>
    <row r="128" spans="1:15" ht="10.15" customHeight="1">
      <c r="A128" s="966"/>
      <c r="B128" s="966"/>
      <c r="C128" s="966"/>
      <c r="D128" s="966"/>
      <c r="E128" s="966"/>
      <c r="F128" s="966"/>
      <c r="G128" s="966"/>
      <c r="H128" s="966"/>
      <c r="I128" s="966"/>
      <c r="J128" s="966"/>
      <c r="K128" s="966"/>
      <c r="L128" s="966"/>
      <c r="M128" s="966"/>
      <c r="N128" s="966"/>
      <c r="O128" s="966"/>
    </row>
    <row r="129" spans="1:15" ht="10.15" customHeight="1">
      <c r="A129" s="966"/>
      <c r="B129" s="966"/>
      <c r="C129" s="966"/>
      <c r="D129" s="966"/>
      <c r="E129" s="966"/>
      <c r="F129" s="966"/>
      <c r="G129" s="966"/>
      <c r="H129" s="966"/>
      <c r="I129" s="966"/>
      <c r="J129" s="966"/>
      <c r="K129" s="966"/>
      <c r="L129" s="966"/>
      <c r="M129" s="966"/>
      <c r="N129" s="966"/>
      <c r="O129" s="966"/>
    </row>
    <row r="130" spans="1:15" ht="10.15" customHeight="1">
      <c r="A130" s="966"/>
      <c r="B130" s="966"/>
      <c r="C130" s="966"/>
      <c r="D130" s="966"/>
      <c r="E130" s="966"/>
      <c r="F130" s="966"/>
      <c r="G130" s="966"/>
      <c r="H130" s="966"/>
      <c r="I130" s="966"/>
      <c r="J130" s="966"/>
      <c r="K130" s="966"/>
      <c r="L130" s="966"/>
      <c r="M130" s="966"/>
      <c r="N130" s="966"/>
      <c r="O130" s="966"/>
    </row>
    <row r="131" spans="1:15" ht="10.15" customHeight="1">
      <c r="A131" s="966"/>
      <c r="B131" s="966"/>
      <c r="C131" s="966"/>
      <c r="D131" s="966"/>
      <c r="E131" s="966"/>
      <c r="F131" s="966"/>
      <c r="G131" s="966"/>
      <c r="H131" s="966"/>
      <c r="I131" s="966"/>
      <c r="J131" s="966"/>
      <c r="K131" s="966"/>
      <c r="L131" s="966"/>
      <c r="M131" s="966"/>
      <c r="N131" s="966"/>
      <c r="O131" s="966"/>
    </row>
    <row r="132" spans="1:15" ht="10.15" customHeight="1">
      <c r="A132" s="966"/>
      <c r="B132" s="966"/>
      <c r="C132" s="966"/>
      <c r="D132" s="966"/>
      <c r="E132" s="966"/>
      <c r="F132" s="966"/>
      <c r="G132" s="966"/>
      <c r="H132" s="966"/>
      <c r="I132" s="966"/>
      <c r="J132" s="966"/>
      <c r="K132" s="966"/>
      <c r="L132" s="966"/>
      <c r="M132" s="966"/>
      <c r="N132" s="966"/>
      <c r="O132" s="966"/>
    </row>
    <row r="133" spans="1:15" ht="10.15" customHeight="1">
      <c r="A133" s="966"/>
      <c r="B133" s="966"/>
      <c r="C133" s="966"/>
      <c r="D133" s="966"/>
      <c r="E133" s="966"/>
      <c r="F133" s="966"/>
      <c r="G133" s="966"/>
      <c r="H133" s="966"/>
      <c r="I133" s="966"/>
      <c r="J133" s="966"/>
      <c r="K133" s="966"/>
      <c r="L133" s="966"/>
      <c r="M133" s="966"/>
      <c r="N133" s="966"/>
      <c r="O133" s="966"/>
    </row>
    <row r="134" spans="1:15" ht="10.15" customHeight="1">
      <c r="A134" s="966"/>
      <c r="B134" s="966"/>
      <c r="C134" s="966"/>
      <c r="D134" s="966"/>
      <c r="E134" s="966"/>
      <c r="F134" s="966"/>
      <c r="G134" s="966"/>
      <c r="H134" s="966"/>
      <c r="I134" s="966"/>
      <c r="J134" s="966"/>
      <c r="K134" s="966"/>
      <c r="L134" s="966"/>
      <c r="M134" s="966"/>
      <c r="N134" s="966"/>
      <c r="O134" s="966"/>
    </row>
    <row r="135" spans="1:15" ht="10.15" customHeight="1">
      <c r="A135" s="966"/>
      <c r="B135" s="966"/>
      <c r="C135" s="966"/>
      <c r="D135" s="966"/>
      <c r="E135" s="966"/>
      <c r="F135" s="966"/>
      <c r="G135" s="966"/>
      <c r="H135" s="966"/>
      <c r="I135" s="966"/>
      <c r="J135" s="966"/>
      <c r="K135" s="966"/>
      <c r="L135" s="966"/>
      <c r="M135" s="966"/>
      <c r="N135" s="966"/>
      <c r="O135" s="966"/>
    </row>
    <row r="136" spans="1:15" ht="10.15" customHeight="1">
      <c r="A136" s="966"/>
      <c r="B136" s="966"/>
      <c r="C136" s="966"/>
      <c r="D136" s="966"/>
      <c r="E136" s="966"/>
      <c r="F136" s="966"/>
      <c r="G136" s="966"/>
      <c r="H136" s="966"/>
      <c r="I136" s="966"/>
      <c r="J136" s="966"/>
      <c r="K136" s="966"/>
      <c r="L136" s="966"/>
      <c r="M136" s="966"/>
      <c r="N136" s="966"/>
      <c r="O136" s="966"/>
    </row>
    <row r="137" spans="1:15" ht="10.15" customHeight="1">
      <c r="A137" s="966"/>
      <c r="B137" s="966"/>
      <c r="C137" s="966"/>
      <c r="D137" s="966"/>
      <c r="E137" s="966"/>
      <c r="F137" s="966"/>
      <c r="G137" s="966"/>
      <c r="H137" s="966"/>
      <c r="I137" s="966"/>
      <c r="J137" s="966"/>
      <c r="K137" s="966"/>
      <c r="L137" s="966"/>
      <c r="M137" s="966"/>
      <c r="N137" s="966"/>
      <c r="O137" s="966"/>
    </row>
    <row r="138" spans="1:15" ht="10.15" customHeight="1">
      <c r="A138" s="966"/>
      <c r="B138" s="966"/>
      <c r="C138" s="966"/>
      <c r="D138" s="966"/>
      <c r="E138" s="966"/>
      <c r="F138" s="966"/>
      <c r="G138" s="966"/>
      <c r="H138" s="966"/>
      <c r="I138" s="966"/>
      <c r="J138" s="966"/>
      <c r="K138" s="966"/>
      <c r="L138" s="966"/>
      <c r="M138" s="966"/>
      <c r="N138" s="966"/>
      <c r="O138" s="966"/>
    </row>
    <row r="139" spans="1:15" ht="10.15" customHeight="1">
      <c r="A139" s="966"/>
      <c r="B139" s="966"/>
      <c r="C139" s="966"/>
      <c r="D139" s="966"/>
      <c r="E139" s="966"/>
      <c r="F139" s="966"/>
      <c r="G139" s="966"/>
      <c r="H139" s="966"/>
      <c r="I139" s="966"/>
      <c r="J139" s="966"/>
      <c r="K139" s="966"/>
      <c r="L139" s="966"/>
      <c r="M139" s="966"/>
      <c r="N139" s="966"/>
      <c r="O139" s="966"/>
    </row>
    <row r="140" spans="1:15" ht="10.15" customHeight="1">
      <c r="A140" s="966"/>
      <c r="B140" s="966"/>
      <c r="C140" s="966"/>
      <c r="D140" s="966"/>
      <c r="E140" s="966"/>
      <c r="F140" s="966"/>
      <c r="G140" s="966"/>
      <c r="H140" s="966"/>
      <c r="I140" s="966"/>
      <c r="J140" s="966"/>
      <c r="K140" s="966"/>
      <c r="L140" s="966"/>
      <c r="M140" s="966"/>
      <c r="N140" s="966"/>
      <c r="O140" s="966"/>
    </row>
    <row r="141" spans="1:15" ht="10.15" customHeight="1">
      <c r="A141" s="966"/>
      <c r="B141" s="966"/>
      <c r="C141" s="966"/>
      <c r="D141" s="966"/>
      <c r="E141" s="966"/>
      <c r="F141" s="966"/>
      <c r="G141" s="966"/>
      <c r="H141" s="966"/>
      <c r="I141" s="966"/>
      <c r="J141" s="966"/>
      <c r="K141" s="966"/>
      <c r="L141" s="966"/>
      <c r="M141" s="966"/>
      <c r="N141" s="966"/>
      <c r="O141" s="966"/>
    </row>
    <row r="142" spans="1:15" ht="10.15" customHeight="1">
      <c r="A142" s="966"/>
      <c r="B142" s="966"/>
      <c r="C142" s="966"/>
      <c r="D142" s="966"/>
      <c r="E142" s="966"/>
      <c r="F142" s="966"/>
      <c r="G142" s="966"/>
      <c r="H142" s="966"/>
      <c r="I142" s="966"/>
      <c r="J142" s="966"/>
      <c r="K142" s="966"/>
      <c r="L142" s="966"/>
      <c r="M142" s="966"/>
      <c r="N142" s="966"/>
      <c r="O142" s="966"/>
    </row>
    <row r="143" spans="1:15" ht="10.15" customHeight="1">
      <c r="A143" s="966"/>
      <c r="B143" s="966"/>
      <c r="C143" s="966"/>
      <c r="D143" s="966"/>
      <c r="E143" s="966"/>
      <c r="F143" s="966"/>
      <c r="G143" s="966"/>
      <c r="H143" s="966"/>
      <c r="I143" s="966"/>
      <c r="J143" s="966"/>
      <c r="K143" s="966"/>
      <c r="L143" s="966"/>
      <c r="M143" s="966"/>
      <c r="N143" s="966"/>
      <c r="O143" s="966"/>
    </row>
    <row r="144" spans="1:15" ht="10.15" customHeight="1">
      <c r="A144" s="966"/>
      <c r="B144" s="966"/>
      <c r="C144" s="966"/>
      <c r="D144" s="966"/>
      <c r="E144" s="966"/>
      <c r="F144" s="966"/>
      <c r="G144" s="966"/>
      <c r="H144" s="966"/>
      <c r="I144" s="966"/>
      <c r="J144" s="966"/>
      <c r="K144" s="966"/>
      <c r="L144" s="966"/>
      <c r="M144" s="966"/>
      <c r="N144" s="966"/>
      <c r="O144" s="966"/>
    </row>
    <row r="145" spans="1:15" ht="10.15" customHeight="1">
      <c r="A145" s="966"/>
      <c r="B145" s="966"/>
      <c r="C145" s="966"/>
      <c r="D145" s="966"/>
      <c r="E145" s="966"/>
      <c r="F145" s="966"/>
      <c r="G145" s="966"/>
      <c r="H145" s="966"/>
      <c r="I145" s="966"/>
      <c r="J145" s="966"/>
      <c r="K145" s="966"/>
      <c r="L145" s="966"/>
      <c r="M145" s="966"/>
      <c r="N145" s="966"/>
      <c r="O145" s="966"/>
    </row>
    <row r="146" spans="1:15" ht="10.15" customHeight="1">
      <c r="A146" s="966"/>
      <c r="B146" s="966"/>
      <c r="C146" s="966"/>
      <c r="D146" s="966"/>
      <c r="E146" s="966"/>
      <c r="F146" s="966"/>
      <c r="G146" s="966"/>
      <c r="H146" s="966"/>
      <c r="I146" s="966"/>
      <c r="J146" s="966"/>
      <c r="K146" s="966"/>
      <c r="L146" s="966"/>
      <c r="M146" s="966"/>
      <c r="N146" s="966"/>
      <c r="O146" s="966"/>
    </row>
    <row r="147" spans="1:15" ht="10.15" customHeight="1">
      <c r="A147" s="966"/>
      <c r="B147" s="966"/>
      <c r="C147" s="966"/>
      <c r="D147" s="966"/>
      <c r="E147" s="966"/>
      <c r="F147" s="966"/>
      <c r="G147" s="966"/>
      <c r="H147" s="966"/>
      <c r="I147" s="966"/>
      <c r="J147" s="966"/>
      <c r="K147" s="966"/>
      <c r="L147" s="966"/>
      <c r="M147" s="966"/>
      <c r="N147" s="966"/>
      <c r="O147" s="966"/>
    </row>
    <row r="148" spans="1:15" ht="10.15" customHeight="1">
      <c r="A148" s="966"/>
      <c r="B148" s="966"/>
      <c r="C148" s="966"/>
      <c r="D148" s="966"/>
      <c r="E148" s="966"/>
      <c r="F148" s="966"/>
      <c r="G148" s="966"/>
      <c r="H148" s="966"/>
      <c r="I148" s="966"/>
      <c r="J148" s="966"/>
      <c r="K148" s="966"/>
      <c r="L148" s="966"/>
      <c r="M148" s="966"/>
      <c r="N148" s="966"/>
      <c r="O148" s="966"/>
    </row>
    <row r="149" spans="1:15" ht="10.15" customHeight="1">
      <c r="A149" s="966"/>
      <c r="B149" s="966"/>
      <c r="C149" s="966"/>
      <c r="D149" s="966"/>
      <c r="E149" s="966"/>
      <c r="F149" s="966"/>
      <c r="G149" s="966"/>
      <c r="H149" s="966"/>
      <c r="I149" s="966"/>
      <c r="J149" s="966"/>
      <c r="K149" s="966"/>
      <c r="L149" s="966"/>
      <c r="M149" s="966"/>
      <c r="N149" s="966"/>
      <c r="O149" s="966"/>
    </row>
    <row r="150" spans="1:15" ht="10.15" customHeight="1">
      <c r="A150" s="966"/>
      <c r="B150" s="966"/>
      <c r="C150" s="966"/>
      <c r="D150" s="966"/>
      <c r="E150" s="966"/>
      <c r="F150" s="966"/>
      <c r="G150" s="966"/>
      <c r="H150" s="966"/>
      <c r="I150" s="966"/>
      <c r="J150" s="966"/>
      <c r="K150" s="966"/>
      <c r="L150" s="966"/>
      <c r="M150" s="966"/>
      <c r="N150" s="966"/>
      <c r="O150" s="966"/>
    </row>
    <row r="151" spans="1:15" ht="10.15" customHeight="1">
      <c r="A151" s="966"/>
      <c r="B151" s="966"/>
      <c r="C151" s="966"/>
      <c r="D151" s="966"/>
      <c r="E151" s="966"/>
      <c r="F151" s="966"/>
      <c r="G151" s="966"/>
      <c r="H151" s="966"/>
      <c r="I151" s="966"/>
      <c r="J151" s="966"/>
      <c r="K151" s="966"/>
      <c r="L151" s="966"/>
      <c r="M151" s="966"/>
      <c r="N151" s="966"/>
      <c r="O151" s="966"/>
    </row>
    <row r="152" spans="1:15" ht="10.15" customHeight="1">
      <c r="A152" s="966"/>
      <c r="B152" s="966"/>
      <c r="C152" s="966"/>
      <c r="D152" s="966"/>
      <c r="E152" s="966"/>
      <c r="F152" s="966"/>
      <c r="G152" s="966"/>
      <c r="H152" s="966"/>
      <c r="I152" s="966"/>
      <c r="J152" s="966"/>
      <c r="K152" s="966"/>
      <c r="L152" s="966"/>
      <c r="M152" s="966"/>
      <c r="N152" s="966"/>
      <c r="O152" s="966"/>
    </row>
    <row r="153" spans="1:15" ht="10.15" customHeight="1">
      <c r="A153" s="966"/>
      <c r="B153" s="966"/>
      <c r="C153" s="966"/>
      <c r="D153" s="966"/>
      <c r="E153" s="966"/>
      <c r="F153" s="966"/>
      <c r="G153" s="966"/>
      <c r="H153" s="966"/>
      <c r="I153" s="966"/>
      <c r="J153" s="966"/>
      <c r="K153" s="966"/>
      <c r="L153" s="966"/>
      <c r="M153" s="966"/>
      <c r="N153" s="966"/>
      <c r="O153" s="966"/>
    </row>
    <row r="154" spans="1:15" ht="10.15" customHeight="1">
      <c r="A154" s="966"/>
      <c r="B154" s="966"/>
      <c r="C154" s="966"/>
      <c r="D154" s="966"/>
      <c r="E154" s="966"/>
      <c r="F154" s="966"/>
      <c r="G154" s="966"/>
      <c r="H154" s="966"/>
      <c r="I154" s="966"/>
      <c r="J154" s="966"/>
      <c r="K154" s="966"/>
      <c r="L154" s="966"/>
      <c r="M154" s="966"/>
      <c r="N154" s="966"/>
      <c r="O154" s="966"/>
    </row>
    <row r="155" spans="1:15" ht="10.15" customHeight="1">
      <c r="A155" s="966"/>
      <c r="B155" s="966"/>
      <c r="C155" s="966"/>
      <c r="D155" s="966"/>
      <c r="E155" s="966"/>
      <c r="F155" s="966"/>
      <c r="G155" s="966"/>
      <c r="H155" s="966"/>
      <c r="I155" s="966"/>
      <c r="J155" s="966"/>
      <c r="K155" s="966"/>
      <c r="L155" s="966"/>
      <c r="M155" s="966"/>
      <c r="N155" s="966"/>
      <c r="O155" s="966"/>
    </row>
    <row r="156" spans="1:15" ht="10.15" customHeight="1">
      <c r="A156" s="966"/>
      <c r="B156" s="966"/>
      <c r="C156" s="966"/>
      <c r="D156" s="966"/>
      <c r="E156" s="966"/>
      <c r="F156" s="966"/>
      <c r="G156" s="966"/>
      <c r="H156" s="966"/>
      <c r="I156" s="966"/>
      <c r="J156" s="966"/>
      <c r="K156" s="966"/>
      <c r="L156" s="966"/>
      <c r="M156" s="966"/>
      <c r="N156" s="966"/>
      <c r="O156" s="966"/>
    </row>
    <row r="157" spans="1:15" ht="10.15" customHeight="1">
      <c r="A157" s="966"/>
      <c r="B157" s="966"/>
      <c r="C157" s="966"/>
      <c r="D157" s="966"/>
      <c r="E157" s="966"/>
      <c r="F157" s="966"/>
      <c r="G157" s="966"/>
      <c r="H157" s="966"/>
      <c r="I157" s="966"/>
      <c r="J157" s="966"/>
      <c r="K157" s="966"/>
      <c r="L157" s="966"/>
      <c r="M157" s="966"/>
      <c r="N157" s="966"/>
      <c r="O157" s="966"/>
    </row>
    <row r="158" spans="1:15" ht="10.15" customHeight="1">
      <c r="A158" s="966"/>
      <c r="B158" s="966"/>
      <c r="C158" s="966"/>
      <c r="D158" s="966"/>
      <c r="E158" s="966"/>
      <c r="F158" s="966"/>
      <c r="G158" s="966"/>
      <c r="H158" s="966"/>
      <c r="I158" s="966"/>
      <c r="J158" s="966"/>
      <c r="K158" s="966"/>
      <c r="L158" s="966"/>
      <c r="M158" s="966"/>
      <c r="N158" s="966"/>
      <c r="O158" s="966"/>
    </row>
    <row r="159" spans="1:15" ht="10.15" customHeight="1">
      <c r="A159" s="966"/>
      <c r="B159" s="966"/>
      <c r="C159" s="966"/>
      <c r="D159" s="966"/>
      <c r="E159" s="966"/>
      <c r="F159" s="966"/>
      <c r="G159" s="966"/>
      <c r="H159" s="966"/>
      <c r="I159" s="966"/>
      <c r="J159" s="966"/>
      <c r="K159" s="966"/>
      <c r="L159" s="966"/>
      <c r="M159" s="966"/>
      <c r="N159" s="966"/>
      <c r="O159" s="966"/>
    </row>
    <row r="160" spans="1:15" ht="10.15" customHeight="1">
      <c r="A160" s="966"/>
      <c r="B160" s="966"/>
      <c r="C160" s="966"/>
      <c r="D160" s="966"/>
      <c r="E160" s="966"/>
      <c r="F160" s="966"/>
      <c r="G160" s="966"/>
      <c r="H160" s="966"/>
      <c r="I160" s="966"/>
      <c r="J160" s="966"/>
      <c r="K160" s="966"/>
      <c r="L160" s="966"/>
      <c r="M160" s="966"/>
      <c r="N160" s="966"/>
      <c r="O160" s="966"/>
    </row>
    <row r="161" spans="1:15" ht="10.15" customHeight="1">
      <c r="A161" s="966"/>
      <c r="B161" s="966"/>
      <c r="C161" s="966"/>
      <c r="D161" s="966"/>
      <c r="E161" s="966"/>
      <c r="F161" s="966"/>
      <c r="G161" s="966"/>
      <c r="H161" s="966"/>
      <c r="I161" s="966"/>
      <c r="J161" s="966"/>
      <c r="K161" s="966"/>
      <c r="L161" s="966"/>
      <c r="M161" s="966"/>
      <c r="N161" s="966"/>
      <c r="O161" s="966"/>
    </row>
    <row r="162" spans="1:15" ht="10.15" customHeight="1">
      <c r="A162" s="966"/>
      <c r="B162" s="966"/>
      <c r="C162" s="966"/>
      <c r="D162" s="966"/>
      <c r="E162" s="966"/>
      <c r="F162" s="966"/>
      <c r="G162" s="966"/>
      <c r="H162" s="966"/>
      <c r="I162" s="966"/>
      <c r="J162" s="966"/>
      <c r="K162" s="966"/>
      <c r="L162" s="966"/>
      <c r="M162" s="966"/>
      <c r="N162" s="966"/>
      <c r="O162" s="966"/>
    </row>
    <row r="163" spans="1:15" ht="10.15" customHeight="1">
      <c r="A163" s="966"/>
      <c r="B163" s="966"/>
      <c r="C163" s="966"/>
      <c r="D163" s="966"/>
      <c r="E163" s="966"/>
      <c r="F163" s="966"/>
      <c r="G163" s="966"/>
      <c r="H163" s="966"/>
      <c r="I163" s="966"/>
      <c r="J163" s="966"/>
      <c r="K163" s="966"/>
      <c r="L163" s="966"/>
      <c r="M163" s="966"/>
      <c r="N163" s="966"/>
      <c r="O163" s="966"/>
    </row>
    <row r="164" spans="1:15" ht="10.15" customHeight="1">
      <c r="A164" s="966"/>
      <c r="B164" s="966"/>
      <c r="C164" s="966"/>
      <c r="D164" s="966"/>
      <c r="E164" s="966"/>
      <c r="F164" s="966"/>
      <c r="G164" s="966"/>
      <c r="H164" s="966"/>
      <c r="I164" s="966"/>
      <c r="J164" s="966"/>
      <c r="K164" s="966"/>
      <c r="L164" s="966"/>
      <c r="M164" s="966"/>
      <c r="N164" s="966"/>
      <c r="O164" s="966"/>
    </row>
    <row r="165" spans="1:15" ht="10.15" customHeight="1">
      <c r="A165" s="966"/>
      <c r="B165" s="966"/>
      <c r="C165" s="966"/>
      <c r="D165" s="966"/>
      <c r="E165" s="966"/>
      <c r="F165" s="966"/>
      <c r="G165" s="966"/>
      <c r="H165" s="966"/>
      <c r="I165" s="966"/>
      <c r="J165" s="966"/>
      <c r="K165" s="966"/>
      <c r="L165" s="966"/>
      <c r="M165" s="966"/>
      <c r="N165" s="966"/>
      <c r="O165" s="966"/>
    </row>
    <row r="166" spans="1:15" ht="10.15" customHeight="1">
      <c r="A166" s="966"/>
      <c r="B166" s="966"/>
      <c r="C166" s="966"/>
      <c r="D166" s="966"/>
      <c r="E166" s="966"/>
      <c r="F166" s="966"/>
      <c r="G166" s="966"/>
      <c r="H166" s="966"/>
      <c r="I166" s="966"/>
      <c r="J166" s="966"/>
      <c r="K166" s="966"/>
      <c r="L166" s="966"/>
      <c r="M166" s="966"/>
      <c r="N166" s="966"/>
      <c r="O166" s="966"/>
    </row>
    <row r="167" spans="1:15" ht="10.15" customHeight="1">
      <c r="A167" s="966"/>
      <c r="B167" s="966"/>
      <c r="C167" s="966"/>
      <c r="D167" s="966"/>
      <c r="E167" s="966"/>
      <c r="F167" s="966"/>
      <c r="G167" s="966"/>
      <c r="H167" s="966"/>
      <c r="I167" s="966"/>
      <c r="J167" s="966"/>
      <c r="K167" s="966"/>
      <c r="L167" s="966"/>
      <c r="M167" s="966"/>
      <c r="N167" s="966"/>
      <c r="O167" s="966"/>
    </row>
    <row r="168" spans="1:15" ht="10.15" customHeight="1">
      <c r="A168" s="966"/>
      <c r="B168" s="966"/>
      <c r="C168" s="966"/>
      <c r="D168" s="966"/>
      <c r="E168" s="966"/>
      <c r="F168" s="966"/>
      <c r="G168" s="966"/>
      <c r="H168" s="966"/>
      <c r="I168" s="966"/>
      <c r="J168" s="966"/>
      <c r="K168" s="966"/>
      <c r="L168" s="966"/>
      <c r="M168" s="966"/>
      <c r="N168" s="966"/>
      <c r="O168" s="966"/>
    </row>
    <row r="169" spans="1:15" ht="10.15" customHeight="1">
      <c r="A169" s="966"/>
      <c r="B169" s="966"/>
      <c r="C169" s="966"/>
      <c r="D169" s="966"/>
      <c r="E169" s="966"/>
      <c r="F169" s="966"/>
      <c r="G169" s="966"/>
      <c r="H169" s="966"/>
      <c r="I169" s="966"/>
      <c r="J169" s="966"/>
      <c r="K169" s="966"/>
      <c r="L169" s="966"/>
      <c r="M169" s="966"/>
      <c r="N169" s="966"/>
      <c r="O169" s="966"/>
    </row>
    <row r="170" spans="1:15" ht="10.15" customHeight="1">
      <c r="A170" s="966"/>
      <c r="B170" s="966"/>
      <c r="C170" s="966"/>
      <c r="D170" s="966"/>
      <c r="E170" s="966"/>
      <c r="F170" s="966"/>
      <c r="G170" s="966"/>
      <c r="H170" s="966"/>
      <c r="I170" s="966"/>
      <c r="J170" s="966"/>
      <c r="K170" s="966"/>
      <c r="L170" s="966"/>
      <c r="M170" s="966"/>
      <c r="N170" s="966"/>
      <c r="O170" s="966"/>
    </row>
    <row r="171" spans="1:15" ht="10.15" customHeight="1">
      <c r="A171" s="966"/>
      <c r="B171" s="966"/>
      <c r="C171" s="966"/>
      <c r="D171" s="966"/>
      <c r="E171" s="966"/>
      <c r="F171" s="966"/>
      <c r="G171" s="966"/>
      <c r="H171" s="966"/>
      <c r="I171" s="966"/>
      <c r="J171" s="966"/>
      <c r="K171" s="966"/>
      <c r="L171" s="966"/>
      <c r="M171" s="966"/>
      <c r="N171" s="966"/>
      <c r="O171" s="966"/>
    </row>
    <row r="172" spans="1:15" ht="10.15" customHeight="1">
      <c r="A172" s="966"/>
      <c r="B172" s="966"/>
      <c r="C172" s="966"/>
      <c r="D172" s="966"/>
      <c r="E172" s="966"/>
      <c r="F172" s="966"/>
      <c r="G172" s="966"/>
      <c r="H172" s="966"/>
      <c r="I172" s="966"/>
      <c r="J172" s="966"/>
      <c r="K172" s="966"/>
      <c r="L172" s="966"/>
      <c r="M172" s="966"/>
      <c r="N172" s="966"/>
      <c r="O172" s="966"/>
    </row>
    <row r="173" spans="1:15" ht="10.15" customHeight="1">
      <c r="A173" s="966"/>
      <c r="B173" s="966"/>
      <c r="C173" s="966"/>
      <c r="D173" s="966"/>
      <c r="E173" s="966"/>
      <c r="F173" s="966"/>
      <c r="G173" s="966"/>
      <c r="H173" s="966"/>
      <c r="I173" s="966"/>
      <c r="J173" s="966"/>
      <c r="K173" s="966"/>
      <c r="L173" s="966"/>
      <c r="M173" s="966"/>
      <c r="N173" s="966"/>
      <c r="O173" s="966"/>
    </row>
    <row r="174" spans="1:15" ht="10.15" customHeight="1">
      <c r="A174" s="966"/>
      <c r="B174" s="966"/>
      <c r="C174" s="966"/>
      <c r="D174" s="966"/>
      <c r="E174" s="966"/>
      <c r="F174" s="966"/>
      <c r="G174" s="966"/>
      <c r="H174" s="966"/>
      <c r="I174" s="966"/>
      <c r="J174" s="966"/>
      <c r="K174" s="966"/>
      <c r="L174" s="966"/>
      <c r="M174" s="966"/>
      <c r="N174" s="966"/>
      <c r="O174" s="966"/>
    </row>
    <row r="175" spans="1:15" ht="10.15" customHeight="1">
      <c r="A175" s="966"/>
      <c r="B175" s="966"/>
      <c r="C175" s="966"/>
      <c r="D175" s="966"/>
      <c r="E175" s="966"/>
      <c r="F175" s="966"/>
      <c r="G175" s="966"/>
      <c r="H175" s="966"/>
      <c r="I175" s="966"/>
      <c r="J175" s="966"/>
      <c r="K175" s="966"/>
      <c r="L175" s="966"/>
      <c r="M175" s="966"/>
      <c r="N175" s="966"/>
      <c r="O175" s="966"/>
    </row>
    <row r="176" spans="1:15" ht="10.15" customHeight="1">
      <c r="A176" s="966"/>
      <c r="B176" s="966"/>
      <c r="C176" s="966"/>
      <c r="D176" s="966"/>
      <c r="E176" s="966"/>
      <c r="F176" s="966"/>
      <c r="G176" s="966"/>
      <c r="H176" s="966"/>
      <c r="I176" s="966"/>
      <c r="J176" s="966"/>
      <c r="K176" s="966"/>
      <c r="L176" s="966"/>
      <c r="M176" s="966"/>
      <c r="N176" s="966"/>
      <c r="O176" s="966"/>
    </row>
    <row r="177" spans="1:15" ht="10.15" customHeight="1">
      <c r="A177" s="966"/>
      <c r="B177" s="966"/>
      <c r="C177" s="966"/>
      <c r="D177" s="966"/>
      <c r="E177" s="966"/>
      <c r="F177" s="966"/>
      <c r="G177" s="966"/>
      <c r="H177" s="966"/>
      <c r="I177" s="966"/>
      <c r="J177" s="966"/>
      <c r="K177" s="966"/>
      <c r="L177" s="966"/>
      <c r="M177" s="966"/>
      <c r="N177" s="966"/>
      <c r="O177" s="966"/>
    </row>
    <row r="178" spans="1:15" ht="10.15" customHeight="1">
      <c r="A178" s="966"/>
      <c r="B178" s="966"/>
      <c r="C178" s="966"/>
      <c r="D178" s="966"/>
      <c r="E178" s="966"/>
      <c r="F178" s="966"/>
      <c r="G178" s="966"/>
      <c r="H178" s="966"/>
      <c r="I178" s="966"/>
      <c r="J178" s="966"/>
      <c r="K178" s="966"/>
      <c r="L178" s="966"/>
      <c r="M178" s="966"/>
      <c r="N178" s="966"/>
      <c r="O178" s="966"/>
    </row>
    <row r="179" spans="1:15" ht="10.15" customHeight="1">
      <c r="A179" s="966"/>
      <c r="B179" s="966"/>
      <c r="C179" s="966"/>
      <c r="D179" s="966"/>
      <c r="E179" s="966"/>
      <c r="F179" s="966"/>
      <c r="G179" s="966"/>
      <c r="H179" s="966"/>
      <c r="I179" s="966"/>
      <c r="J179" s="966"/>
      <c r="K179" s="966"/>
      <c r="L179" s="966"/>
      <c r="M179" s="966"/>
      <c r="N179" s="966"/>
      <c r="O179" s="966"/>
    </row>
    <row r="180" spans="1:15" ht="10.15" customHeight="1">
      <c r="A180" s="966"/>
      <c r="B180" s="966"/>
      <c r="C180" s="966"/>
      <c r="D180" s="966"/>
      <c r="E180" s="966"/>
      <c r="F180" s="966"/>
      <c r="G180" s="966"/>
      <c r="H180" s="966"/>
      <c r="I180" s="966"/>
      <c r="J180" s="966"/>
      <c r="K180" s="966"/>
      <c r="L180" s="966"/>
      <c r="M180" s="966"/>
      <c r="N180" s="966"/>
      <c r="O180" s="966"/>
    </row>
    <row r="181" spans="1:15" ht="10.15" customHeight="1">
      <c r="A181" s="966"/>
      <c r="B181" s="966"/>
      <c r="C181" s="966"/>
      <c r="D181" s="966"/>
      <c r="E181" s="966"/>
      <c r="F181" s="966"/>
      <c r="G181" s="966"/>
      <c r="H181" s="966"/>
      <c r="I181" s="966"/>
      <c r="J181" s="966"/>
      <c r="K181" s="966"/>
      <c r="L181" s="966"/>
      <c r="M181" s="966"/>
      <c r="N181" s="966"/>
      <c r="O181" s="966"/>
    </row>
    <row r="182" spans="1:15" ht="10.15" customHeight="1">
      <c r="A182" s="966"/>
      <c r="B182" s="966"/>
      <c r="C182" s="966"/>
      <c r="D182" s="966"/>
      <c r="E182" s="966"/>
      <c r="F182" s="966"/>
      <c r="G182" s="966"/>
      <c r="H182" s="966"/>
      <c r="I182" s="966"/>
      <c r="J182" s="966"/>
      <c r="K182" s="966"/>
      <c r="L182" s="966"/>
      <c r="M182" s="966"/>
      <c r="N182" s="966"/>
      <c r="O182" s="966"/>
    </row>
    <row r="183" spans="1:15" ht="10.15" customHeight="1">
      <c r="A183" s="966"/>
      <c r="B183" s="966"/>
      <c r="C183" s="966"/>
      <c r="D183" s="966"/>
      <c r="E183" s="966"/>
      <c r="F183" s="966"/>
      <c r="G183" s="966"/>
      <c r="H183" s="966"/>
      <c r="I183" s="966"/>
      <c r="J183" s="966"/>
      <c r="K183" s="966"/>
      <c r="L183" s="966"/>
      <c r="M183" s="966"/>
      <c r="N183" s="966"/>
      <c r="O183" s="966"/>
    </row>
    <row r="184" spans="1:15" ht="10.15" customHeight="1">
      <c r="A184" s="966"/>
      <c r="B184" s="966"/>
      <c r="C184" s="966"/>
      <c r="D184" s="966"/>
      <c r="E184" s="966"/>
      <c r="F184" s="966"/>
      <c r="G184" s="966"/>
      <c r="H184" s="966"/>
      <c r="I184" s="966"/>
      <c r="J184" s="966"/>
      <c r="K184" s="966"/>
      <c r="L184" s="966"/>
      <c r="M184" s="966"/>
      <c r="N184" s="966"/>
      <c r="O184" s="966"/>
    </row>
    <row r="185" spans="1:15" ht="10.15" customHeight="1">
      <c r="A185" s="966"/>
      <c r="B185" s="966"/>
      <c r="C185" s="966"/>
      <c r="D185" s="966"/>
      <c r="E185" s="966"/>
      <c r="F185" s="966"/>
      <c r="G185" s="966"/>
      <c r="H185" s="966"/>
      <c r="I185" s="966"/>
      <c r="J185" s="966"/>
      <c r="K185" s="966"/>
      <c r="L185" s="966"/>
      <c r="M185" s="966"/>
      <c r="N185" s="966"/>
      <c r="O185" s="966"/>
    </row>
    <row r="186" spans="1:15" ht="10.15" customHeight="1">
      <c r="A186" s="966"/>
      <c r="B186" s="966"/>
      <c r="C186" s="966"/>
      <c r="D186" s="966"/>
      <c r="E186" s="966"/>
      <c r="F186" s="966"/>
      <c r="G186" s="966"/>
      <c r="H186" s="966"/>
      <c r="I186" s="966"/>
      <c r="J186" s="966"/>
      <c r="K186" s="966"/>
      <c r="L186" s="966"/>
      <c r="M186" s="966"/>
      <c r="N186" s="966"/>
      <c r="O186" s="966"/>
    </row>
    <row r="187" spans="1:15" ht="10.15" customHeight="1">
      <c r="A187" s="966"/>
      <c r="B187" s="966"/>
      <c r="C187" s="966"/>
      <c r="D187" s="966"/>
      <c r="E187" s="966"/>
      <c r="F187" s="966"/>
      <c r="G187" s="966"/>
      <c r="H187" s="966"/>
      <c r="I187" s="966"/>
      <c r="J187" s="966"/>
      <c r="K187" s="966"/>
      <c r="L187" s="966"/>
      <c r="M187" s="966"/>
      <c r="N187" s="966"/>
      <c r="O187" s="966"/>
    </row>
    <row r="188" spans="1:15" ht="10.15" customHeight="1">
      <c r="A188" s="966"/>
      <c r="B188" s="966"/>
      <c r="C188" s="966"/>
      <c r="D188" s="966"/>
      <c r="E188" s="966"/>
      <c r="F188" s="966"/>
      <c r="G188" s="966"/>
      <c r="H188" s="966"/>
      <c r="I188" s="966"/>
      <c r="J188" s="966"/>
      <c r="K188" s="966"/>
      <c r="L188" s="966"/>
      <c r="M188" s="966"/>
      <c r="N188" s="966"/>
      <c r="O188" s="966"/>
    </row>
    <row r="189" spans="1:15" ht="10.15" customHeight="1">
      <c r="A189" s="966"/>
      <c r="B189" s="966"/>
      <c r="C189" s="966"/>
      <c r="D189" s="966"/>
      <c r="E189" s="966"/>
      <c r="F189" s="966"/>
      <c r="G189" s="966"/>
      <c r="H189" s="966"/>
      <c r="I189" s="966"/>
      <c r="J189" s="966"/>
      <c r="K189" s="966"/>
      <c r="L189" s="966"/>
      <c r="M189" s="966"/>
      <c r="N189" s="966"/>
      <c r="O189" s="966"/>
    </row>
    <row r="190" spans="1:15" ht="10.15" customHeight="1">
      <c r="A190" s="966"/>
      <c r="B190" s="966"/>
      <c r="C190" s="966"/>
      <c r="D190" s="966"/>
      <c r="E190" s="966"/>
      <c r="F190" s="966"/>
      <c r="G190" s="966"/>
      <c r="H190" s="966"/>
      <c r="I190" s="966"/>
      <c r="J190" s="966"/>
      <c r="K190" s="966"/>
      <c r="L190" s="966"/>
      <c r="M190" s="966"/>
      <c r="N190" s="966"/>
      <c r="O190" s="966"/>
    </row>
    <row r="191" spans="1:15" ht="10.15" customHeight="1">
      <c r="A191" s="966"/>
      <c r="B191" s="966"/>
      <c r="C191" s="966"/>
      <c r="D191" s="966"/>
      <c r="E191" s="966"/>
      <c r="F191" s="966"/>
      <c r="G191" s="966"/>
      <c r="H191" s="966"/>
      <c r="I191" s="966"/>
      <c r="J191" s="966"/>
      <c r="K191" s="966"/>
      <c r="L191" s="966"/>
      <c r="M191" s="966"/>
      <c r="N191" s="966"/>
      <c r="O191" s="966"/>
    </row>
    <row r="192" spans="1:15" ht="10.15" customHeight="1">
      <c r="A192" s="966"/>
      <c r="B192" s="966"/>
      <c r="C192" s="966"/>
      <c r="D192" s="966"/>
      <c r="E192" s="966"/>
      <c r="F192" s="966"/>
      <c r="G192" s="966"/>
      <c r="H192" s="966"/>
      <c r="I192" s="966"/>
      <c r="J192" s="966"/>
      <c r="K192" s="966"/>
      <c r="L192" s="966"/>
      <c r="M192" s="966"/>
      <c r="N192" s="966"/>
      <c r="O192" s="966"/>
    </row>
    <row r="193" spans="1:15" ht="10.15" customHeight="1">
      <c r="A193" s="966"/>
      <c r="B193" s="966"/>
      <c r="C193" s="966"/>
      <c r="D193" s="966"/>
      <c r="E193" s="966"/>
      <c r="F193" s="966"/>
      <c r="G193" s="966"/>
      <c r="H193" s="966"/>
      <c r="I193" s="966"/>
      <c r="J193" s="966"/>
      <c r="K193" s="966"/>
      <c r="L193" s="966"/>
      <c r="M193" s="966"/>
      <c r="N193" s="966"/>
      <c r="O193" s="966"/>
    </row>
    <row r="194" spans="1:15" ht="10.15" customHeight="1">
      <c r="A194" s="966"/>
      <c r="B194" s="966"/>
      <c r="C194" s="966"/>
      <c r="D194" s="966"/>
      <c r="E194" s="966"/>
      <c r="F194" s="966"/>
      <c r="G194" s="966"/>
      <c r="H194" s="966"/>
      <c r="I194" s="966"/>
      <c r="J194" s="966"/>
      <c r="K194" s="966"/>
      <c r="L194" s="966"/>
      <c r="M194" s="966"/>
      <c r="N194" s="966"/>
      <c r="O194" s="966"/>
    </row>
    <row r="195" spans="1:15" ht="10.15" customHeight="1">
      <c r="A195" s="966"/>
      <c r="B195" s="966"/>
      <c r="C195" s="966"/>
      <c r="D195" s="966"/>
      <c r="E195" s="966"/>
      <c r="F195" s="966"/>
      <c r="G195" s="966"/>
      <c r="H195" s="966"/>
      <c r="I195" s="966"/>
      <c r="J195" s="966"/>
      <c r="K195" s="966"/>
      <c r="L195" s="966"/>
      <c r="M195" s="966"/>
      <c r="N195" s="966"/>
      <c r="O195" s="966"/>
    </row>
    <row r="196" spans="1:15" ht="10.15" customHeight="1">
      <c r="A196" s="966"/>
      <c r="B196" s="966"/>
      <c r="C196" s="966"/>
      <c r="D196" s="966"/>
      <c r="E196" s="966"/>
      <c r="F196" s="966"/>
      <c r="G196" s="966"/>
      <c r="H196" s="966"/>
      <c r="I196" s="966"/>
      <c r="J196" s="966"/>
      <c r="K196" s="966"/>
      <c r="L196" s="966"/>
      <c r="M196" s="966"/>
      <c r="N196" s="966"/>
      <c r="O196" s="966"/>
    </row>
    <row r="197" spans="1:15" ht="10.15" customHeight="1">
      <c r="A197" s="966"/>
      <c r="B197" s="966"/>
      <c r="C197" s="966"/>
      <c r="D197" s="966"/>
      <c r="E197" s="966"/>
      <c r="F197" s="966"/>
      <c r="G197" s="966"/>
      <c r="H197" s="966"/>
      <c r="I197" s="966"/>
      <c r="J197" s="966"/>
      <c r="K197" s="966"/>
      <c r="L197" s="966"/>
      <c r="M197" s="966"/>
      <c r="N197" s="966"/>
      <c r="O197" s="966"/>
    </row>
    <row r="198" spans="1:15" ht="10.15" customHeight="1">
      <c r="A198" s="966"/>
      <c r="B198" s="966"/>
      <c r="C198" s="966"/>
      <c r="D198" s="966"/>
      <c r="E198" s="966"/>
      <c r="F198" s="966"/>
      <c r="G198" s="966"/>
      <c r="H198" s="966"/>
      <c r="I198" s="966"/>
      <c r="J198" s="966"/>
      <c r="K198" s="966"/>
      <c r="L198" s="966"/>
      <c r="M198" s="966"/>
      <c r="N198" s="966"/>
      <c r="O198" s="966"/>
    </row>
    <row r="199" spans="1:15" ht="10.15" customHeight="1">
      <c r="A199" s="966"/>
      <c r="B199" s="966"/>
      <c r="C199" s="966"/>
      <c r="D199" s="966"/>
      <c r="E199" s="966"/>
      <c r="F199" s="966"/>
      <c r="G199" s="966"/>
      <c r="H199" s="966"/>
      <c r="I199" s="966"/>
      <c r="J199" s="966"/>
      <c r="K199" s="966"/>
      <c r="L199" s="966"/>
      <c r="M199" s="966"/>
      <c r="N199" s="966"/>
      <c r="O199" s="966"/>
    </row>
    <row r="200" spans="1:15" ht="10.15" customHeight="1">
      <c r="A200" s="966"/>
      <c r="B200" s="966"/>
      <c r="C200" s="966"/>
      <c r="D200" s="966"/>
      <c r="E200" s="966"/>
      <c r="F200" s="966"/>
      <c r="G200" s="966"/>
      <c r="H200" s="966"/>
      <c r="I200" s="966"/>
      <c r="J200" s="966"/>
      <c r="K200" s="966"/>
      <c r="L200" s="966"/>
      <c r="M200" s="966"/>
      <c r="N200" s="966"/>
      <c r="O200" s="966"/>
    </row>
    <row r="201" spans="1:15" ht="10.15" customHeight="1">
      <c r="A201" s="966"/>
      <c r="B201" s="966"/>
      <c r="C201" s="966"/>
      <c r="D201" s="966"/>
      <c r="E201" s="966"/>
      <c r="F201" s="966"/>
      <c r="G201" s="966"/>
      <c r="H201" s="966"/>
      <c r="I201" s="966"/>
      <c r="J201" s="966"/>
      <c r="K201" s="966"/>
      <c r="L201" s="966"/>
      <c r="M201" s="966"/>
      <c r="N201" s="966"/>
      <c r="O201" s="966"/>
    </row>
    <row r="202" spans="1:15" ht="10.15" customHeight="1">
      <c r="A202" s="966"/>
      <c r="B202" s="966"/>
      <c r="C202" s="966"/>
      <c r="D202" s="966"/>
      <c r="E202" s="966"/>
      <c r="F202" s="966"/>
      <c r="G202" s="966"/>
      <c r="H202" s="966"/>
      <c r="I202" s="966"/>
      <c r="J202" s="966"/>
      <c r="K202" s="966"/>
      <c r="L202" s="966"/>
      <c r="M202" s="966"/>
      <c r="N202" s="966"/>
      <c r="O202" s="966"/>
    </row>
    <row r="203" spans="1:15" ht="10.15" customHeight="1">
      <c r="A203" s="966"/>
      <c r="B203" s="966"/>
      <c r="C203" s="966"/>
      <c r="D203" s="966"/>
      <c r="E203" s="966"/>
      <c r="F203" s="966"/>
      <c r="G203" s="966"/>
      <c r="H203" s="966"/>
      <c r="I203" s="966"/>
      <c r="J203" s="966"/>
      <c r="K203" s="966"/>
      <c r="L203" s="966"/>
      <c r="M203" s="966"/>
      <c r="N203" s="966"/>
      <c r="O203" s="966"/>
    </row>
    <row r="204" spans="1:15" ht="10.15" customHeight="1">
      <c r="A204" s="966"/>
      <c r="B204" s="966"/>
      <c r="C204" s="966"/>
      <c r="D204" s="966"/>
      <c r="E204" s="966"/>
      <c r="F204" s="966"/>
      <c r="G204" s="966"/>
      <c r="H204" s="966"/>
      <c r="I204" s="966"/>
      <c r="J204" s="966"/>
      <c r="K204" s="966"/>
      <c r="L204" s="966"/>
      <c r="M204" s="966"/>
      <c r="N204" s="966"/>
      <c r="O204" s="966"/>
    </row>
    <row r="205" spans="1:15" ht="10.15" customHeight="1">
      <c r="A205" s="966"/>
      <c r="B205" s="966"/>
      <c r="C205" s="966"/>
      <c r="D205" s="966"/>
      <c r="E205" s="966"/>
      <c r="F205" s="966"/>
      <c r="G205" s="966"/>
      <c r="H205" s="966"/>
      <c r="I205" s="966"/>
      <c r="J205" s="966"/>
      <c r="K205" s="966"/>
      <c r="L205" s="966"/>
      <c r="M205" s="966"/>
      <c r="N205" s="966"/>
      <c r="O205" s="966"/>
    </row>
    <row r="206" spans="1:15" ht="10.15" customHeight="1">
      <c r="A206" s="966"/>
      <c r="B206" s="966"/>
      <c r="C206" s="966"/>
      <c r="D206" s="966"/>
      <c r="E206" s="966"/>
      <c r="F206" s="966"/>
      <c r="G206" s="966"/>
      <c r="H206" s="966"/>
      <c r="I206" s="966"/>
      <c r="J206" s="966"/>
      <c r="K206" s="966"/>
      <c r="L206" s="966"/>
      <c r="M206" s="966"/>
      <c r="N206" s="966"/>
      <c r="O206" s="966"/>
    </row>
    <row r="207" spans="1:15" ht="10.15" customHeight="1">
      <c r="A207" s="966"/>
      <c r="B207" s="966"/>
      <c r="C207" s="966"/>
      <c r="D207" s="966"/>
      <c r="E207" s="966"/>
      <c r="F207" s="966"/>
      <c r="G207" s="966"/>
      <c r="H207" s="966"/>
      <c r="I207" s="966"/>
      <c r="J207" s="966"/>
      <c r="K207" s="966"/>
      <c r="L207" s="966"/>
      <c r="M207" s="966"/>
      <c r="N207" s="966"/>
      <c r="O207" s="966"/>
    </row>
    <row r="208" spans="1:15" ht="10.15" customHeight="1">
      <c r="A208" s="966"/>
      <c r="B208" s="966"/>
      <c r="C208" s="966"/>
      <c r="D208" s="966"/>
      <c r="E208" s="966"/>
      <c r="F208" s="966"/>
      <c r="G208" s="966"/>
      <c r="H208" s="966"/>
      <c r="I208" s="966"/>
      <c r="J208" s="966"/>
      <c r="K208" s="966"/>
      <c r="L208" s="966"/>
      <c r="M208" s="966"/>
      <c r="N208" s="966"/>
      <c r="O208" s="966"/>
    </row>
    <row r="209" spans="1:15" ht="10.15" customHeight="1">
      <c r="A209" s="966"/>
      <c r="B209" s="966"/>
      <c r="C209" s="966"/>
      <c r="D209" s="966"/>
      <c r="E209" s="966"/>
      <c r="F209" s="966"/>
      <c r="G209" s="966"/>
      <c r="H209" s="966"/>
      <c r="I209" s="966"/>
      <c r="J209" s="966"/>
      <c r="K209" s="966"/>
      <c r="L209" s="966"/>
      <c r="M209" s="966"/>
      <c r="N209" s="966"/>
      <c r="O209" s="966"/>
    </row>
    <row r="210" spans="1:15" ht="10.15" customHeight="1">
      <c r="A210" s="966"/>
      <c r="B210" s="966"/>
      <c r="C210" s="966"/>
      <c r="D210" s="966"/>
      <c r="E210" s="966"/>
      <c r="F210" s="966"/>
      <c r="G210" s="966"/>
      <c r="H210" s="966"/>
      <c r="I210" s="966"/>
      <c r="J210" s="966"/>
      <c r="K210" s="966"/>
      <c r="L210" s="966"/>
      <c r="M210" s="966"/>
      <c r="N210" s="966"/>
      <c r="O210" s="966"/>
    </row>
    <row r="211" spans="1:15" ht="10.15" customHeight="1">
      <c r="A211" s="966"/>
      <c r="B211" s="966"/>
      <c r="C211" s="966"/>
      <c r="D211" s="966"/>
      <c r="E211" s="966"/>
      <c r="F211" s="966"/>
      <c r="G211" s="966"/>
      <c r="H211" s="966"/>
      <c r="I211" s="966"/>
      <c r="J211" s="966"/>
      <c r="K211" s="966"/>
      <c r="L211" s="966"/>
      <c r="M211" s="966"/>
      <c r="N211" s="966"/>
      <c r="O211" s="966"/>
    </row>
    <row r="212" spans="1:15" ht="10.15" customHeight="1">
      <c r="A212" s="966"/>
      <c r="B212" s="966"/>
      <c r="C212" s="966"/>
      <c r="D212" s="966"/>
      <c r="E212" s="966"/>
      <c r="F212" s="966"/>
      <c r="G212" s="966"/>
      <c r="H212" s="966"/>
      <c r="I212" s="966"/>
      <c r="J212" s="966"/>
      <c r="K212" s="966"/>
      <c r="L212" s="966"/>
      <c r="M212" s="966"/>
      <c r="N212" s="966"/>
      <c r="O212" s="966"/>
    </row>
    <row r="213" spans="1:15" ht="10.15" customHeight="1">
      <c r="A213" s="966"/>
      <c r="B213" s="966"/>
      <c r="C213" s="966"/>
      <c r="D213" s="966"/>
      <c r="E213" s="966"/>
      <c r="F213" s="966"/>
      <c r="G213" s="966"/>
      <c r="H213" s="966"/>
      <c r="I213" s="966"/>
      <c r="J213" s="966"/>
      <c r="K213" s="966"/>
      <c r="L213" s="966"/>
      <c r="M213" s="966"/>
      <c r="N213" s="966"/>
      <c r="O213" s="966"/>
    </row>
    <row r="214" spans="1:15" ht="10.15" customHeight="1">
      <c r="A214" s="966"/>
      <c r="B214" s="966"/>
      <c r="C214" s="966"/>
      <c r="D214" s="966"/>
      <c r="E214" s="966"/>
      <c r="F214" s="966"/>
      <c r="G214" s="966"/>
      <c r="H214" s="966"/>
      <c r="I214" s="966"/>
      <c r="J214" s="966"/>
      <c r="K214" s="966"/>
      <c r="L214" s="966"/>
      <c r="M214" s="966"/>
      <c r="N214" s="966"/>
      <c r="O214" s="966"/>
    </row>
    <row r="215" spans="1:15" ht="10.15" customHeight="1">
      <c r="A215" s="966"/>
      <c r="B215" s="966"/>
      <c r="C215" s="966"/>
      <c r="D215" s="966"/>
      <c r="E215" s="966"/>
      <c r="F215" s="966"/>
      <c r="G215" s="966"/>
      <c r="H215" s="966"/>
      <c r="I215" s="966"/>
      <c r="J215" s="966"/>
      <c r="K215" s="966"/>
      <c r="L215" s="966"/>
      <c r="M215" s="966"/>
      <c r="N215" s="966"/>
      <c r="O215" s="966"/>
    </row>
    <row r="216" spans="1:15" ht="10.15" customHeight="1">
      <c r="A216" s="966"/>
      <c r="B216" s="966"/>
      <c r="C216" s="966"/>
      <c r="D216" s="966"/>
      <c r="E216" s="966"/>
      <c r="F216" s="966"/>
      <c r="G216" s="966"/>
      <c r="H216" s="966"/>
      <c r="I216" s="966"/>
      <c r="J216" s="966"/>
      <c r="K216" s="966"/>
      <c r="L216" s="966"/>
      <c r="M216" s="966"/>
      <c r="N216" s="966"/>
      <c r="O216" s="966"/>
    </row>
    <row r="217" spans="1:15" ht="10.15" customHeight="1">
      <c r="A217" s="966"/>
      <c r="B217" s="966"/>
      <c r="C217" s="966"/>
      <c r="D217" s="966"/>
      <c r="E217" s="966"/>
      <c r="F217" s="966"/>
      <c r="G217" s="966"/>
      <c r="H217" s="966"/>
      <c r="I217" s="966"/>
      <c r="J217" s="966"/>
      <c r="K217" s="966"/>
      <c r="L217" s="966"/>
      <c r="M217" s="966"/>
      <c r="N217" s="966"/>
      <c r="O217" s="966"/>
    </row>
    <row r="218" spans="1:15" ht="10.15" customHeight="1">
      <c r="A218" s="966"/>
      <c r="B218" s="966"/>
      <c r="C218" s="966"/>
      <c r="D218" s="966"/>
      <c r="E218" s="966"/>
      <c r="F218" s="966"/>
      <c r="G218" s="966"/>
      <c r="H218" s="966"/>
      <c r="I218" s="966"/>
      <c r="J218" s="966"/>
      <c r="K218" s="966"/>
      <c r="L218" s="966"/>
      <c r="M218" s="966"/>
      <c r="N218" s="966"/>
      <c r="O218" s="966"/>
    </row>
    <row r="219" spans="1:15" ht="10.15" customHeight="1">
      <c r="A219" s="966"/>
      <c r="B219" s="966"/>
      <c r="C219" s="966"/>
      <c r="D219" s="966"/>
      <c r="E219" s="966"/>
      <c r="F219" s="966"/>
      <c r="G219" s="966"/>
      <c r="H219" s="966"/>
      <c r="I219" s="966"/>
      <c r="J219" s="966"/>
      <c r="K219" s="966"/>
      <c r="L219" s="966"/>
      <c r="M219" s="966"/>
      <c r="N219" s="966"/>
      <c r="O219" s="966"/>
    </row>
    <row r="220" spans="1:15" ht="10.15" customHeight="1">
      <c r="A220" s="966"/>
      <c r="B220" s="966"/>
      <c r="C220" s="966"/>
      <c r="D220" s="966"/>
      <c r="E220" s="966"/>
      <c r="F220" s="966"/>
      <c r="G220" s="966"/>
      <c r="H220" s="966"/>
      <c r="I220" s="966"/>
      <c r="J220" s="966"/>
      <c r="K220" s="966"/>
      <c r="L220" s="966"/>
      <c r="M220" s="966"/>
      <c r="N220" s="966"/>
      <c r="O220" s="966"/>
    </row>
    <row r="221" spans="1:15" ht="10.15" customHeight="1">
      <c r="A221" s="966"/>
      <c r="B221" s="966"/>
      <c r="C221" s="966"/>
      <c r="D221" s="966"/>
      <c r="E221" s="966"/>
      <c r="F221" s="966"/>
      <c r="G221" s="966"/>
      <c r="H221" s="966"/>
      <c r="I221" s="966"/>
      <c r="J221" s="966"/>
      <c r="K221" s="966"/>
      <c r="L221" s="966"/>
      <c r="M221" s="966"/>
      <c r="N221" s="966"/>
      <c r="O221" s="966"/>
    </row>
    <row r="222" spans="1:15" ht="10.15" customHeight="1">
      <c r="A222" s="966"/>
      <c r="B222" s="966"/>
      <c r="C222" s="966"/>
      <c r="D222" s="966"/>
      <c r="E222" s="966"/>
      <c r="F222" s="966"/>
      <c r="G222" s="966"/>
      <c r="H222" s="966"/>
      <c r="I222" s="966"/>
      <c r="J222" s="966"/>
      <c r="K222" s="966"/>
      <c r="L222" s="966"/>
      <c r="M222" s="966"/>
      <c r="N222" s="966"/>
      <c r="O222" s="966"/>
    </row>
    <row r="223" spans="1:15" ht="10.15" customHeight="1">
      <c r="A223" s="966"/>
      <c r="B223" s="966"/>
      <c r="C223" s="966"/>
      <c r="D223" s="966"/>
      <c r="E223" s="966"/>
      <c r="F223" s="966"/>
      <c r="G223" s="966"/>
      <c r="H223" s="966"/>
      <c r="I223" s="966"/>
      <c r="J223" s="966"/>
      <c r="K223" s="966"/>
      <c r="L223" s="966"/>
      <c r="M223" s="966"/>
      <c r="N223" s="966"/>
      <c r="O223" s="966"/>
    </row>
    <row r="224" spans="1:15" ht="10.15" customHeight="1">
      <c r="A224" s="966"/>
      <c r="B224" s="966"/>
      <c r="C224" s="966"/>
      <c r="D224" s="966"/>
      <c r="E224" s="966"/>
      <c r="F224" s="966"/>
      <c r="G224" s="966"/>
      <c r="H224" s="966"/>
      <c r="I224" s="966"/>
      <c r="J224" s="966"/>
      <c r="K224" s="966"/>
      <c r="L224" s="966"/>
      <c r="M224" s="966"/>
      <c r="N224" s="966"/>
      <c r="O224" s="966"/>
    </row>
    <row r="225" spans="1:15" ht="10.15" customHeight="1">
      <c r="A225" s="966"/>
      <c r="B225" s="966"/>
      <c r="C225" s="966"/>
      <c r="D225" s="966"/>
      <c r="E225" s="966"/>
      <c r="F225" s="966"/>
      <c r="G225" s="966"/>
      <c r="H225" s="966"/>
      <c r="I225" s="966"/>
      <c r="J225" s="966"/>
      <c r="K225" s="966"/>
      <c r="L225" s="966"/>
      <c r="M225" s="966"/>
      <c r="N225" s="966"/>
      <c r="O225" s="966"/>
    </row>
    <row r="226" spans="1:15" ht="10.15" customHeight="1">
      <c r="A226" s="966"/>
      <c r="B226" s="966"/>
      <c r="C226" s="966"/>
      <c r="D226" s="966"/>
      <c r="E226" s="966"/>
      <c r="F226" s="966"/>
      <c r="G226" s="966"/>
      <c r="H226" s="966"/>
      <c r="I226" s="966"/>
      <c r="J226" s="966"/>
      <c r="K226" s="966"/>
      <c r="L226" s="966"/>
      <c r="M226" s="966"/>
      <c r="N226" s="966"/>
      <c r="O226" s="966"/>
    </row>
    <row r="227" spans="1:15" ht="10.15" customHeight="1">
      <c r="A227" s="966"/>
      <c r="B227" s="966"/>
      <c r="C227" s="966"/>
      <c r="D227" s="966"/>
      <c r="E227" s="966"/>
      <c r="F227" s="966"/>
      <c r="G227" s="966"/>
      <c r="H227" s="966"/>
      <c r="I227" s="966"/>
      <c r="J227" s="966"/>
      <c r="K227" s="966"/>
      <c r="L227" s="966"/>
      <c r="M227" s="966"/>
      <c r="N227" s="966"/>
      <c r="O227" s="966"/>
    </row>
    <row r="228" spans="1:15" ht="10.15" customHeight="1">
      <c r="A228" s="966"/>
      <c r="B228" s="966"/>
      <c r="C228" s="966"/>
      <c r="D228" s="966"/>
      <c r="E228" s="966"/>
      <c r="F228" s="966"/>
      <c r="G228" s="966"/>
      <c r="H228" s="966"/>
      <c r="I228" s="966"/>
      <c r="J228" s="966"/>
      <c r="K228" s="966"/>
      <c r="L228" s="966"/>
      <c r="M228" s="966"/>
      <c r="N228" s="966"/>
      <c r="O228" s="966"/>
    </row>
    <row r="229" spans="1:15" ht="10.15" customHeight="1">
      <c r="A229" s="966"/>
      <c r="B229" s="966"/>
      <c r="C229" s="966"/>
      <c r="D229" s="966"/>
      <c r="E229" s="966"/>
      <c r="F229" s="966"/>
      <c r="G229" s="966"/>
      <c r="H229" s="966"/>
      <c r="I229" s="966"/>
      <c r="J229" s="966"/>
      <c r="K229" s="966"/>
      <c r="L229" s="966"/>
      <c r="M229" s="966"/>
      <c r="N229" s="966"/>
      <c r="O229" s="966"/>
    </row>
    <row r="230" spans="1:15" ht="10.15" customHeight="1">
      <c r="A230" s="966"/>
      <c r="B230" s="966"/>
      <c r="C230" s="966"/>
      <c r="D230" s="966"/>
      <c r="E230" s="966"/>
      <c r="F230" s="966"/>
      <c r="G230" s="966"/>
      <c r="H230" s="966"/>
      <c r="I230" s="966"/>
      <c r="J230" s="966"/>
      <c r="K230" s="966"/>
      <c r="L230" s="966"/>
      <c r="M230" s="966"/>
      <c r="N230" s="966"/>
      <c r="O230" s="966"/>
    </row>
    <row r="231" spans="1:15" ht="10.15" customHeight="1">
      <c r="A231" s="966"/>
      <c r="B231" s="966"/>
      <c r="C231" s="966"/>
      <c r="D231" s="966"/>
      <c r="E231" s="966"/>
      <c r="F231" s="966"/>
      <c r="G231" s="966"/>
      <c r="H231" s="966"/>
      <c r="I231" s="966"/>
      <c r="J231" s="966"/>
      <c r="K231" s="966"/>
      <c r="L231" s="966"/>
      <c r="M231" s="966"/>
      <c r="N231" s="966"/>
      <c r="O231" s="966"/>
    </row>
    <row r="232" spans="1:15" ht="10.15" customHeight="1">
      <c r="A232" s="966"/>
      <c r="B232" s="966"/>
      <c r="C232" s="966"/>
      <c r="D232" s="966"/>
      <c r="E232" s="966"/>
      <c r="F232" s="966"/>
      <c r="G232" s="966"/>
      <c r="H232" s="966"/>
      <c r="I232" s="966"/>
      <c r="J232" s="966"/>
      <c r="K232" s="966"/>
      <c r="L232" s="966"/>
      <c r="M232" s="966"/>
      <c r="N232" s="966"/>
      <c r="O232" s="966"/>
    </row>
    <row r="233" spans="1:15" ht="10.15" customHeight="1">
      <c r="A233" s="966"/>
      <c r="B233" s="966"/>
      <c r="C233" s="966"/>
      <c r="D233" s="966"/>
      <c r="E233" s="966"/>
      <c r="F233" s="966"/>
      <c r="G233" s="966"/>
      <c r="H233" s="966"/>
      <c r="I233" s="966"/>
      <c r="J233" s="966"/>
      <c r="K233" s="966"/>
      <c r="L233" s="966"/>
      <c r="M233" s="966"/>
      <c r="N233" s="966"/>
      <c r="O233" s="966"/>
    </row>
    <row r="234" spans="1:15" ht="10.15" customHeight="1">
      <c r="A234" s="966"/>
      <c r="B234" s="966"/>
      <c r="C234" s="966"/>
      <c r="D234" s="966"/>
      <c r="E234" s="966"/>
      <c r="F234" s="966"/>
      <c r="G234" s="966"/>
      <c r="H234" s="966"/>
      <c r="I234" s="966"/>
      <c r="J234" s="966"/>
      <c r="K234" s="966"/>
      <c r="L234" s="966"/>
      <c r="M234" s="966"/>
      <c r="N234" s="966"/>
      <c r="O234" s="966"/>
    </row>
    <row r="235" spans="1:15" ht="10.15" customHeight="1">
      <c r="A235" s="966"/>
      <c r="B235" s="966"/>
      <c r="C235" s="966"/>
      <c r="D235" s="966"/>
      <c r="E235" s="966"/>
      <c r="F235" s="966"/>
      <c r="G235" s="966"/>
      <c r="H235" s="966"/>
      <c r="I235" s="966"/>
      <c r="J235" s="966"/>
      <c r="K235" s="966"/>
      <c r="L235" s="966"/>
      <c r="M235" s="966"/>
      <c r="N235" s="966"/>
      <c r="O235" s="966"/>
    </row>
    <row r="236" spans="1:15" ht="10.15" customHeight="1">
      <c r="A236" s="966"/>
      <c r="B236" s="966"/>
      <c r="C236" s="966"/>
      <c r="D236" s="966"/>
      <c r="E236" s="966"/>
      <c r="F236" s="966"/>
      <c r="G236" s="966"/>
      <c r="H236" s="966"/>
      <c r="I236" s="966"/>
      <c r="J236" s="966"/>
      <c r="K236" s="966"/>
      <c r="L236" s="966"/>
      <c r="M236" s="966"/>
      <c r="N236" s="966"/>
      <c r="O236" s="966"/>
    </row>
    <row r="237" spans="1:15" ht="10.15" customHeight="1">
      <c r="A237" s="966"/>
      <c r="B237" s="966"/>
      <c r="C237" s="966"/>
      <c r="D237" s="966"/>
      <c r="E237" s="966"/>
      <c r="F237" s="966"/>
      <c r="G237" s="966"/>
      <c r="H237" s="966"/>
      <c r="I237" s="966"/>
      <c r="J237" s="966"/>
      <c r="K237" s="966"/>
      <c r="L237" s="966"/>
      <c r="M237" s="966"/>
      <c r="N237" s="966"/>
      <c r="O237" s="966"/>
    </row>
    <row r="238" spans="1:15" ht="10.15" customHeight="1">
      <c r="A238" s="966"/>
      <c r="B238" s="966"/>
      <c r="C238" s="966"/>
      <c r="D238" s="966"/>
      <c r="E238" s="966"/>
      <c r="F238" s="966"/>
      <c r="G238" s="966"/>
      <c r="H238" s="966"/>
      <c r="I238" s="966"/>
      <c r="J238" s="966"/>
      <c r="K238" s="966"/>
      <c r="L238" s="966"/>
      <c r="M238" s="966"/>
      <c r="N238" s="966"/>
      <c r="O238" s="966"/>
    </row>
    <row r="239" spans="1:15" ht="10.15" customHeight="1">
      <c r="A239" s="966"/>
      <c r="B239" s="966"/>
      <c r="C239" s="966"/>
      <c r="D239" s="966"/>
      <c r="E239" s="966"/>
      <c r="F239" s="966"/>
      <c r="G239" s="966"/>
      <c r="H239" s="966"/>
      <c r="I239" s="966"/>
      <c r="J239" s="966"/>
      <c r="K239" s="966"/>
      <c r="L239" s="966"/>
      <c r="M239" s="966"/>
      <c r="N239" s="966"/>
      <c r="O239" s="966"/>
    </row>
    <row r="240" spans="1:15" ht="10.15" customHeight="1">
      <c r="A240" s="966"/>
      <c r="B240" s="966"/>
      <c r="C240" s="966"/>
      <c r="D240" s="966"/>
      <c r="E240" s="966"/>
      <c r="F240" s="966"/>
      <c r="G240" s="966"/>
      <c r="H240" s="966"/>
      <c r="I240" s="966"/>
      <c r="J240" s="966"/>
      <c r="K240" s="966"/>
      <c r="L240" s="966"/>
      <c r="M240" s="966"/>
      <c r="N240" s="966"/>
      <c r="O240" s="966"/>
    </row>
    <row r="241" spans="1:15" ht="10.15" customHeight="1">
      <c r="A241" s="966"/>
      <c r="B241" s="966"/>
      <c r="C241" s="966"/>
      <c r="D241" s="966"/>
      <c r="E241" s="966"/>
      <c r="F241" s="966"/>
      <c r="G241" s="966"/>
      <c r="H241" s="966"/>
      <c r="I241" s="966"/>
      <c r="J241" s="966"/>
      <c r="K241" s="966"/>
      <c r="L241" s="966"/>
      <c r="M241" s="966"/>
      <c r="N241" s="966"/>
      <c r="O241" s="966"/>
    </row>
    <row r="242" spans="1:15" ht="10.15" customHeight="1">
      <c r="A242" s="966"/>
      <c r="B242" s="966"/>
      <c r="C242" s="966"/>
      <c r="D242" s="966"/>
      <c r="E242" s="966"/>
      <c r="F242" s="966"/>
      <c r="G242" s="966"/>
      <c r="H242" s="966"/>
      <c r="I242" s="966"/>
      <c r="J242" s="966"/>
      <c r="K242" s="966"/>
      <c r="L242" s="966"/>
      <c r="M242" s="966"/>
      <c r="N242" s="966"/>
      <c r="O242" s="966"/>
    </row>
    <row r="243" spans="1:15" ht="10.15" customHeight="1">
      <c r="A243" s="966"/>
      <c r="B243" s="966"/>
      <c r="C243" s="966"/>
      <c r="D243" s="966"/>
      <c r="E243" s="966"/>
      <c r="F243" s="966"/>
      <c r="G243" s="966"/>
      <c r="H243" s="966"/>
      <c r="I243" s="966"/>
      <c r="J243" s="966"/>
      <c r="K243" s="966"/>
      <c r="L243" s="966"/>
      <c r="M243" s="966"/>
      <c r="N243" s="966"/>
      <c r="O243" s="966"/>
    </row>
    <row r="244" spans="1:15" ht="10.15" customHeight="1">
      <c r="A244" s="966"/>
      <c r="B244" s="966"/>
      <c r="C244" s="966"/>
      <c r="D244" s="966"/>
      <c r="E244" s="966"/>
      <c r="F244" s="966"/>
      <c r="G244" s="966"/>
      <c r="H244" s="966"/>
      <c r="I244" s="966"/>
      <c r="J244" s="966"/>
      <c r="K244" s="966"/>
      <c r="L244" s="966"/>
      <c r="M244" s="966"/>
      <c r="N244" s="966"/>
      <c r="O244" s="966"/>
    </row>
    <row r="245" spans="1:15" ht="10.15" customHeight="1">
      <c r="A245" s="966"/>
      <c r="B245" s="966"/>
      <c r="C245" s="966"/>
      <c r="D245" s="966"/>
      <c r="E245" s="966"/>
      <c r="F245" s="966"/>
      <c r="G245" s="966"/>
      <c r="H245" s="966"/>
      <c r="I245" s="966"/>
      <c r="J245" s="966"/>
      <c r="K245" s="966"/>
      <c r="L245" s="966"/>
      <c r="M245" s="966"/>
      <c r="N245" s="966"/>
      <c r="O245" s="966"/>
    </row>
    <row r="246" spans="1:15" ht="10.15" customHeight="1">
      <c r="A246" s="966"/>
      <c r="B246" s="966"/>
      <c r="C246" s="966"/>
      <c r="D246" s="966"/>
      <c r="E246" s="966"/>
      <c r="F246" s="966"/>
      <c r="G246" s="966"/>
      <c r="H246" s="966"/>
      <c r="I246" s="966"/>
      <c r="J246" s="966"/>
      <c r="K246" s="966"/>
      <c r="L246" s="966"/>
      <c r="M246" s="966"/>
      <c r="N246" s="966"/>
      <c r="O246" s="966"/>
    </row>
    <row r="247" spans="1:15" ht="10.15" customHeight="1">
      <c r="A247" s="966"/>
      <c r="B247" s="966"/>
      <c r="C247" s="966"/>
      <c r="D247" s="966"/>
      <c r="E247" s="966"/>
      <c r="F247" s="966"/>
      <c r="G247" s="966"/>
      <c r="H247" s="966"/>
      <c r="I247" s="966"/>
      <c r="J247" s="966"/>
      <c r="K247" s="966"/>
      <c r="L247" s="966"/>
      <c r="M247" s="966"/>
      <c r="N247" s="966"/>
      <c r="O247" s="966"/>
    </row>
    <row r="248" spans="1:15" ht="10.15" customHeight="1">
      <c r="A248" s="966"/>
      <c r="B248" s="966"/>
      <c r="C248" s="966"/>
      <c r="D248" s="966"/>
      <c r="E248" s="966"/>
      <c r="F248" s="966"/>
      <c r="G248" s="966"/>
      <c r="H248" s="966"/>
      <c r="I248" s="966"/>
      <c r="J248" s="966"/>
      <c r="K248" s="966"/>
      <c r="L248" s="966"/>
      <c r="M248" s="966"/>
      <c r="N248" s="966"/>
      <c r="O248" s="966"/>
    </row>
    <row r="249" spans="1:15" ht="10.15" customHeight="1">
      <c r="A249" s="966"/>
      <c r="B249" s="966"/>
      <c r="C249" s="966"/>
      <c r="D249" s="966"/>
      <c r="E249" s="966"/>
      <c r="F249" s="966"/>
      <c r="G249" s="966"/>
      <c r="H249" s="966"/>
      <c r="I249" s="966"/>
      <c r="J249" s="966"/>
      <c r="K249" s="966"/>
      <c r="L249" s="966"/>
      <c r="M249" s="966"/>
      <c r="N249" s="966"/>
      <c r="O249" s="966"/>
    </row>
    <row r="250" spans="1:15" ht="10.15" customHeight="1">
      <c r="A250" s="966"/>
      <c r="B250" s="966"/>
      <c r="C250" s="966"/>
      <c r="D250" s="966"/>
      <c r="E250" s="966"/>
      <c r="F250" s="966"/>
      <c r="G250" s="966"/>
      <c r="H250" s="966"/>
      <c r="I250" s="966"/>
      <c r="J250" s="966"/>
      <c r="K250" s="966"/>
      <c r="L250" s="966"/>
      <c r="M250" s="966"/>
      <c r="N250" s="966"/>
      <c r="O250" s="966"/>
    </row>
    <row r="251" spans="1:15" ht="10.15" customHeight="1">
      <c r="A251" s="966"/>
      <c r="B251" s="966"/>
      <c r="C251" s="966"/>
      <c r="D251" s="966"/>
      <c r="E251" s="966"/>
      <c r="F251" s="966"/>
      <c r="G251" s="966"/>
      <c r="H251" s="966"/>
      <c r="I251" s="966"/>
      <c r="J251" s="966"/>
      <c r="K251" s="966"/>
      <c r="L251" s="966"/>
      <c r="M251" s="966"/>
      <c r="N251" s="966"/>
      <c r="O251" s="966"/>
    </row>
    <row r="252" spans="1:15" ht="10.15" customHeight="1">
      <c r="A252" s="966"/>
      <c r="B252" s="966"/>
      <c r="C252" s="966"/>
      <c r="D252" s="966"/>
      <c r="E252" s="966"/>
      <c r="F252" s="966"/>
      <c r="G252" s="966"/>
      <c r="H252" s="966"/>
      <c r="I252" s="966"/>
      <c r="J252" s="966"/>
      <c r="K252" s="966"/>
      <c r="L252" s="966"/>
      <c r="M252" s="966"/>
      <c r="N252" s="966"/>
      <c r="O252" s="966"/>
    </row>
    <row r="253" spans="1:15" ht="10.15" customHeight="1">
      <c r="A253" s="966"/>
      <c r="B253" s="966"/>
      <c r="C253" s="966"/>
      <c r="D253" s="966"/>
      <c r="E253" s="966"/>
      <c r="F253" s="966"/>
      <c r="G253" s="966"/>
      <c r="H253" s="966"/>
      <c r="I253" s="966"/>
      <c r="J253" s="966"/>
      <c r="K253" s="966"/>
      <c r="L253" s="966"/>
      <c r="M253" s="966"/>
      <c r="N253" s="966"/>
      <c r="O253" s="966"/>
    </row>
    <row r="254" spans="1:15" ht="10.15" customHeight="1">
      <c r="A254" s="966"/>
      <c r="B254" s="966"/>
      <c r="C254" s="966"/>
      <c r="D254" s="966"/>
      <c r="E254" s="966"/>
      <c r="F254" s="966"/>
      <c r="G254" s="966"/>
      <c r="H254" s="966"/>
      <c r="I254" s="966"/>
      <c r="J254" s="966"/>
      <c r="K254" s="966"/>
      <c r="L254" s="966"/>
      <c r="M254" s="966"/>
      <c r="N254" s="966"/>
      <c r="O254" s="966"/>
    </row>
    <row r="255" spans="1:15" ht="10.15" customHeight="1">
      <c r="A255" s="966"/>
      <c r="B255" s="966"/>
      <c r="C255" s="966"/>
      <c r="D255" s="966"/>
      <c r="E255" s="966"/>
      <c r="F255" s="966"/>
      <c r="G255" s="966"/>
      <c r="H255" s="966"/>
      <c r="I255" s="966"/>
      <c r="J255" s="966"/>
      <c r="K255" s="966"/>
      <c r="L255" s="966"/>
      <c r="M255" s="966"/>
      <c r="N255" s="966"/>
      <c r="O255" s="966"/>
    </row>
    <row r="256" spans="1:15" ht="10.15" customHeight="1">
      <c r="A256" s="966"/>
      <c r="B256" s="966"/>
      <c r="C256" s="966"/>
      <c r="D256" s="966"/>
      <c r="E256" s="966"/>
      <c r="F256" s="966"/>
      <c r="G256" s="966"/>
      <c r="H256" s="966"/>
      <c r="I256" s="966"/>
      <c r="J256" s="966"/>
      <c r="K256" s="966"/>
      <c r="L256" s="966"/>
      <c r="M256" s="966"/>
      <c r="N256" s="966"/>
      <c r="O256" s="966"/>
    </row>
    <row r="257" spans="1:15" ht="10.15" customHeight="1">
      <c r="A257" s="966"/>
      <c r="B257" s="966"/>
      <c r="C257" s="966"/>
      <c r="D257" s="966"/>
      <c r="E257" s="966"/>
      <c r="F257" s="966"/>
      <c r="G257" s="966"/>
      <c r="H257" s="966"/>
      <c r="I257" s="966"/>
      <c r="J257" s="966"/>
      <c r="K257" s="966"/>
      <c r="L257" s="966"/>
      <c r="M257" s="966"/>
      <c r="N257" s="966"/>
      <c r="O257" s="966"/>
    </row>
    <row r="258" spans="1:15" ht="10.15" customHeight="1">
      <c r="A258" s="966"/>
      <c r="B258" s="966"/>
      <c r="C258" s="966"/>
      <c r="D258" s="966"/>
      <c r="E258" s="966"/>
      <c r="F258" s="966"/>
      <c r="G258" s="966"/>
      <c r="H258" s="966"/>
      <c r="I258" s="966"/>
      <c r="J258" s="966"/>
      <c r="K258" s="966"/>
      <c r="L258" s="966"/>
      <c r="M258" s="966"/>
      <c r="N258" s="966"/>
      <c r="O258" s="966"/>
    </row>
    <row r="259" spans="1:15" ht="10.15" customHeight="1">
      <c r="A259" s="966"/>
      <c r="B259" s="966"/>
      <c r="C259" s="966"/>
      <c r="D259" s="966"/>
      <c r="E259" s="966"/>
      <c r="F259" s="966"/>
      <c r="G259" s="966"/>
      <c r="H259" s="966"/>
      <c r="I259" s="966"/>
      <c r="J259" s="966"/>
      <c r="K259" s="966"/>
      <c r="L259" s="966"/>
      <c r="M259" s="966"/>
      <c r="N259" s="966"/>
      <c r="O259" s="966"/>
    </row>
    <row r="260" spans="1:15" ht="10.15" customHeight="1">
      <c r="A260" s="966"/>
      <c r="B260" s="966"/>
      <c r="C260" s="966"/>
      <c r="D260" s="966"/>
      <c r="E260" s="966"/>
      <c r="F260" s="966"/>
      <c r="G260" s="966"/>
      <c r="H260" s="966"/>
      <c r="I260" s="966"/>
      <c r="J260" s="966"/>
      <c r="K260" s="966"/>
      <c r="L260" s="966"/>
      <c r="M260" s="966"/>
      <c r="N260" s="966"/>
      <c r="O260" s="966"/>
    </row>
    <row r="261" spans="1:15" ht="10.15" customHeight="1">
      <c r="A261" s="966"/>
      <c r="B261" s="966"/>
      <c r="C261" s="966"/>
      <c r="D261" s="966"/>
      <c r="E261" s="966"/>
      <c r="F261" s="966"/>
      <c r="G261" s="966"/>
      <c r="H261" s="966"/>
      <c r="I261" s="966"/>
      <c r="J261" s="966"/>
      <c r="K261" s="966"/>
      <c r="L261" s="966"/>
      <c r="M261" s="966"/>
      <c r="N261" s="966"/>
      <c r="O261" s="966"/>
    </row>
    <row r="262" spans="1:15" ht="10.15" customHeight="1">
      <c r="A262" s="966"/>
      <c r="B262" s="966"/>
      <c r="C262" s="966"/>
      <c r="D262" s="966"/>
      <c r="E262" s="966"/>
      <c r="F262" s="966"/>
      <c r="G262" s="966"/>
      <c r="H262" s="966"/>
      <c r="I262" s="966"/>
      <c r="J262" s="966"/>
      <c r="K262" s="966"/>
      <c r="L262" s="966"/>
      <c r="M262" s="966"/>
      <c r="N262" s="966"/>
      <c r="O262" s="966"/>
    </row>
    <row r="263" spans="1:15" ht="10.15" customHeight="1">
      <c r="A263" s="966"/>
      <c r="B263" s="966"/>
      <c r="C263" s="966"/>
      <c r="D263" s="966"/>
      <c r="E263" s="966"/>
      <c r="F263" s="966"/>
      <c r="G263" s="966"/>
      <c r="H263" s="966"/>
      <c r="I263" s="966"/>
      <c r="J263" s="966"/>
      <c r="K263" s="966"/>
      <c r="L263" s="966"/>
      <c r="M263" s="966"/>
      <c r="N263" s="966"/>
      <c r="O263" s="966"/>
    </row>
    <row r="264" spans="1:15" ht="10.15" customHeight="1">
      <c r="A264" s="966"/>
      <c r="B264" s="966"/>
      <c r="C264" s="966"/>
      <c r="D264" s="966"/>
      <c r="E264" s="966"/>
      <c r="F264" s="966"/>
      <c r="G264" s="966"/>
      <c r="H264" s="966"/>
      <c r="I264" s="966"/>
      <c r="J264" s="966"/>
      <c r="K264" s="966"/>
      <c r="L264" s="966"/>
      <c r="M264" s="966"/>
      <c r="N264" s="966"/>
      <c r="O264" s="966"/>
    </row>
    <row r="265" spans="1:15" ht="10.15" customHeight="1">
      <c r="A265" s="966"/>
      <c r="B265" s="966"/>
      <c r="C265" s="966"/>
      <c r="D265" s="966"/>
      <c r="E265" s="966"/>
      <c r="F265" s="966"/>
      <c r="G265" s="966"/>
      <c r="H265" s="966"/>
      <c r="I265" s="966"/>
      <c r="J265" s="966"/>
      <c r="K265" s="966"/>
      <c r="L265" s="966"/>
      <c r="M265" s="966"/>
      <c r="N265" s="966"/>
      <c r="O265" s="966"/>
    </row>
    <row r="266" spans="1:15" ht="10.15" customHeight="1">
      <c r="A266" s="966"/>
      <c r="B266" s="966"/>
      <c r="C266" s="966"/>
      <c r="D266" s="966"/>
      <c r="E266" s="966"/>
      <c r="F266" s="966"/>
      <c r="G266" s="966"/>
      <c r="H266" s="966"/>
      <c r="I266" s="966"/>
      <c r="J266" s="966"/>
      <c r="K266" s="966"/>
      <c r="L266" s="966"/>
      <c r="M266" s="966"/>
      <c r="N266" s="966"/>
      <c r="O266" s="966"/>
    </row>
    <row r="267" spans="1:15" ht="10.15" customHeight="1">
      <c r="A267" s="966"/>
      <c r="B267" s="966"/>
      <c r="C267" s="966"/>
      <c r="D267" s="966"/>
      <c r="E267" s="966"/>
      <c r="F267" s="966"/>
      <c r="G267" s="966"/>
      <c r="H267" s="966"/>
      <c r="I267" s="966"/>
      <c r="J267" s="966"/>
      <c r="K267" s="966"/>
      <c r="L267" s="966"/>
      <c r="M267" s="966"/>
      <c r="N267" s="966"/>
      <c r="O267" s="966"/>
    </row>
    <row r="268" spans="1:15" ht="10.15" customHeight="1">
      <c r="A268" s="966"/>
      <c r="B268" s="966"/>
      <c r="C268" s="966"/>
      <c r="D268" s="966"/>
      <c r="E268" s="966"/>
      <c r="F268" s="966"/>
      <c r="G268" s="966"/>
      <c r="H268" s="966"/>
      <c r="I268" s="966"/>
      <c r="J268" s="966"/>
      <c r="K268" s="966"/>
      <c r="L268" s="966"/>
      <c r="M268" s="966"/>
      <c r="N268" s="966"/>
      <c r="O268" s="966"/>
    </row>
    <row r="269" spans="1:15" ht="10.15" customHeight="1">
      <c r="A269" s="966"/>
      <c r="B269" s="966"/>
      <c r="C269" s="966"/>
      <c r="D269" s="966"/>
      <c r="E269" s="966"/>
      <c r="F269" s="966"/>
      <c r="G269" s="966"/>
      <c r="H269" s="966"/>
      <c r="I269" s="966"/>
      <c r="J269" s="966"/>
      <c r="K269" s="966"/>
      <c r="L269" s="966"/>
      <c r="M269" s="966"/>
      <c r="N269" s="966"/>
      <c r="O269" s="966"/>
    </row>
    <row r="270" spans="1:15" ht="10.15" customHeight="1">
      <c r="A270" s="966"/>
      <c r="B270" s="966"/>
      <c r="C270" s="966"/>
      <c r="D270" s="966"/>
      <c r="E270" s="966"/>
      <c r="F270" s="966"/>
      <c r="G270" s="966"/>
      <c r="H270" s="966"/>
      <c r="I270" s="966"/>
      <c r="J270" s="966"/>
      <c r="K270" s="966"/>
      <c r="L270" s="966"/>
      <c r="M270" s="966"/>
      <c r="N270" s="966"/>
      <c r="O270" s="966"/>
    </row>
    <row r="271" spans="1:15" ht="10.15" customHeight="1">
      <c r="A271" s="966"/>
      <c r="B271" s="966"/>
      <c r="C271" s="966"/>
      <c r="D271" s="966"/>
      <c r="E271" s="966"/>
      <c r="F271" s="966"/>
      <c r="G271" s="966"/>
      <c r="H271" s="966"/>
      <c r="I271" s="966"/>
      <c r="J271" s="966"/>
      <c r="K271" s="966"/>
      <c r="L271" s="966"/>
      <c r="M271" s="966"/>
      <c r="N271" s="966"/>
      <c r="O271" s="966"/>
    </row>
    <row r="272" spans="1:15" ht="10.15" customHeight="1">
      <c r="A272" s="966"/>
      <c r="B272" s="966"/>
      <c r="C272" s="966"/>
      <c r="D272" s="966"/>
      <c r="E272" s="966"/>
      <c r="F272" s="966"/>
      <c r="G272" s="966"/>
      <c r="H272" s="966"/>
      <c r="I272" s="966"/>
      <c r="J272" s="966"/>
      <c r="K272" s="966"/>
      <c r="L272" s="966"/>
      <c r="M272" s="966"/>
      <c r="N272" s="966"/>
      <c r="O272" s="966"/>
    </row>
    <row r="273" spans="1:15" ht="10.15" customHeight="1">
      <c r="A273" s="966"/>
      <c r="B273" s="966"/>
      <c r="C273" s="966"/>
      <c r="D273" s="966"/>
      <c r="E273" s="966"/>
      <c r="F273" s="966"/>
      <c r="G273" s="966"/>
      <c r="H273" s="966"/>
      <c r="I273" s="966"/>
      <c r="J273" s="966"/>
      <c r="K273" s="966"/>
      <c r="L273" s="966"/>
      <c r="M273" s="966"/>
      <c r="N273" s="966"/>
      <c r="O273" s="966"/>
    </row>
    <row r="274" spans="1:15" ht="10.15" customHeight="1">
      <c r="A274" s="966"/>
      <c r="B274" s="966"/>
      <c r="C274" s="966"/>
      <c r="D274" s="966"/>
      <c r="E274" s="966"/>
      <c r="F274" s="966"/>
      <c r="G274" s="966"/>
      <c r="H274" s="966"/>
      <c r="I274" s="966"/>
      <c r="J274" s="966"/>
      <c r="K274" s="966"/>
      <c r="L274" s="966"/>
      <c r="M274" s="966"/>
      <c r="N274" s="966"/>
      <c r="O274" s="966"/>
    </row>
    <row r="275" spans="1:15" ht="10.15" customHeight="1">
      <c r="A275" s="966"/>
      <c r="B275" s="966"/>
      <c r="C275" s="966"/>
      <c r="D275" s="966"/>
      <c r="E275" s="966"/>
      <c r="F275" s="966"/>
      <c r="G275" s="966"/>
      <c r="H275" s="966"/>
      <c r="I275" s="966"/>
      <c r="J275" s="966"/>
      <c r="K275" s="966"/>
      <c r="L275" s="966"/>
      <c r="M275" s="966"/>
      <c r="N275" s="966"/>
      <c r="O275" s="966"/>
    </row>
    <row r="276" spans="1:15" ht="10.15" customHeight="1">
      <c r="A276" s="966"/>
      <c r="B276" s="966"/>
      <c r="C276" s="966"/>
      <c r="D276" s="966"/>
      <c r="E276" s="966"/>
      <c r="F276" s="966"/>
      <c r="G276" s="966"/>
      <c r="H276" s="966"/>
      <c r="I276" s="966"/>
      <c r="J276" s="966"/>
      <c r="K276" s="966"/>
      <c r="L276" s="966"/>
      <c r="M276" s="966"/>
      <c r="N276" s="966"/>
      <c r="O276" s="966"/>
    </row>
    <row r="277" spans="1:15" ht="10.15" customHeight="1">
      <c r="A277" s="966"/>
      <c r="B277" s="966"/>
      <c r="C277" s="966"/>
      <c r="D277" s="966"/>
      <c r="E277" s="966"/>
      <c r="F277" s="966"/>
      <c r="G277" s="966"/>
      <c r="H277" s="966"/>
      <c r="I277" s="966"/>
      <c r="J277" s="966"/>
      <c r="K277" s="966"/>
      <c r="L277" s="966"/>
      <c r="M277" s="966"/>
      <c r="N277" s="966"/>
      <c r="O277" s="966"/>
    </row>
    <row r="278" spans="1:15" ht="10.15" customHeight="1">
      <c r="A278" s="966"/>
      <c r="B278" s="966"/>
      <c r="C278" s="966"/>
      <c r="D278" s="966"/>
      <c r="E278" s="966"/>
      <c r="F278" s="966"/>
      <c r="G278" s="966"/>
      <c r="H278" s="966"/>
      <c r="I278" s="966"/>
      <c r="J278" s="966"/>
      <c r="K278" s="966"/>
      <c r="L278" s="966"/>
      <c r="M278" s="966"/>
      <c r="N278" s="966"/>
      <c r="O278" s="966"/>
    </row>
    <row r="279" spans="1:15" ht="10.15" customHeight="1">
      <c r="A279" s="966"/>
      <c r="B279" s="966"/>
      <c r="C279" s="966"/>
      <c r="D279" s="966"/>
      <c r="E279" s="966"/>
      <c r="F279" s="966"/>
      <c r="G279" s="966"/>
      <c r="H279" s="966"/>
      <c r="I279" s="966"/>
      <c r="J279" s="966"/>
      <c r="K279" s="966"/>
      <c r="L279" s="966"/>
      <c r="M279" s="966"/>
      <c r="N279" s="966"/>
      <c r="O279" s="966"/>
    </row>
    <row r="280" spans="1:15" ht="10.15" customHeight="1">
      <c r="A280" s="966"/>
      <c r="B280" s="966"/>
      <c r="C280" s="966"/>
      <c r="D280" s="966"/>
      <c r="E280" s="966"/>
      <c r="F280" s="966"/>
      <c r="G280" s="966"/>
      <c r="H280" s="966"/>
      <c r="I280" s="966"/>
      <c r="J280" s="966"/>
      <c r="K280" s="966"/>
      <c r="L280" s="966"/>
      <c r="M280" s="966"/>
      <c r="N280" s="966"/>
      <c r="O280" s="966"/>
    </row>
    <row r="281" spans="1:15" ht="10.15" customHeight="1">
      <c r="A281" s="966"/>
      <c r="B281" s="966"/>
      <c r="C281" s="966"/>
      <c r="D281" s="966"/>
      <c r="E281" s="966"/>
      <c r="F281" s="966"/>
      <c r="G281" s="966"/>
      <c r="H281" s="966"/>
      <c r="I281" s="966"/>
      <c r="J281" s="966"/>
      <c r="K281" s="966"/>
      <c r="L281" s="966"/>
      <c r="M281" s="966"/>
      <c r="N281" s="966"/>
      <c r="O281" s="966"/>
    </row>
    <row r="282" spans="1:15" ht="10.15" customHeight="1">
      <c r="A282" s="966"/>
      <c r="B282" s="966"/>
      <c r="C282" s="966"/>
      <c r="D282" s="966"/>
      <c r="E282" s="966"/>
      <c r="F282" s="966"/>
      <c r="G282" s="966"/>
      <c r="H282" s="966"/>
      <c r="I282" s="966"/>
      <c r="J282" s="966"/>
      <c r="K282" s="966"/>
      <c r="L282" s="966"/>
      <c r="M282" s="966"/>
      <c r="N282" s="966"/>
      <c r="O282" s="966"/>
    </row>
    <row r="283" spans="1:15" ht="10.15" customHeight="1">
      <c r="A283" s="966"/>
      <c r="B283" s="966"/>
      <c r="C283" s="966"/>
      <c r="D283" s="966"/>
      <c r="E283" s="966"/>
      <c r="F283" s="966"/>
      <c r="G283" s="966"/>
      <c r="H283" s="966"/>
      <c r="I283" s="966"/>
      <c r="J283" s="966"/>
      <c r="K283" s="966"/>
      <c r="L283" s="966"/>
      <c r="M283" s="966"/>
      <c r="N283" s="966"/>
      <c r="O283" s="966"/>
    </row>
    <row r="284" spans="1:15" ht="10.15" customHeight="1">
      <c r="A284" s="966"/>
      <c r="B284" s="966"/>
      <c r="C284" s="966"/>
      <c r="D284" s="966"/>
      <c r="E284" s="966"/>
      <c r="F284" s="966"/>
      <c r="G284" s="966"/>
      <c r="H284" s="966"/>
      <c r="I284" s="966"/>
      <c r="J284" s="966"/>
      <c r="K284" s="966"/>
      <c r="L284" s="966"/>
      <c r="M284" s="966"/>
      <c r="N284" s="966"/>
      <c r="O284" s="966"/>
    </row>
    <row r="285" spans="1:15" ht="10.15" customHeight="1">
      <c r="A285" s="966"/>
      <c r="B285" s="966"/>
      <c r="C285" s="966"/>
      <c r="D285" s="966"/>
      <c r="E285" s="966"/>
      <c r="F285" s="966"/>
      <c r="G285" s="966"/>
      <c r="H285" s="966"/>
      <c r="I285" s="966"/>
      <c r="J285" s="966"/>
      <c r="K285" s="966"/>
      <c r="L285" s="966"/>
      <c r="M285" s="966"/>
      <c r="N285" s="966"/>
      <c r="O285" s="966"/>
    </row>
    <row r="286" spans="1:15" ht="10.15" customHeight="1">
      <c r="A286" s="966"/>
      <c r="B286" s="966"/>
      <c r="C286" s="966"/>
      <c r="D286" s="966"/>
      <c r="E286" s="966"/>
      <c r="F286" s="966"/>
      <c r="G286" s="966"/>
      <c r="H286" s="966"/>
      <c r="I286" s="966"/>
      <c r="J286" s="966"/>
      <c r="K286" s="966"/>
      <c r="L286" s="966"/>
      <c r="M286" s="966"/>
      <c r="N286" s="966"/>
      <c r="O286" s="966"/>
    </row>
    <row r="287" spans="1:15" ht="10.15" customHeight="1">
      <c r="A287" s="966"/>
      <c r="B287" s="966"/>
      <c r="C287" s="966"/>
      <c r="D287" s="966"/>
      <c r="E287" s="966"/>
      <c r="F287" s="966"/>
      <c r="G287" s="966"/>
      <c r="H287" s="966"/>
      <c r="I287" s="966"/>
      <c r="J287" s="966"/>
      <c r="K287" s="966"/>
      <c r="L287" s="966"/>
      <c r="M287" s="966"/>
      <c r="N287" s="966"/>
      <c r="O287" s="966"/>
    </row>
    <row r="288" spans="1:15" ht="10.15" customHeight="1">
      <c r="A288" s="966"/>
      <c r="B288" s="966"/>
      <c r="C288" s="966"/>
      <c r="D288" s="966"/>
      <c r="E288" s="966"/>
      <c r="F288" s="966"/>
      <c r="G288" s="966"/>
      <c r="H288" s="966"/>
      <c r="I288" s="966"/>
      <c r="J288" s="966"/>
      <c r="K288" s="966"/>
      <c r="L288" s="966"/>
      <c r="M288" s="966"/>
      <c r="N288" s="966"/>
      <c r="O288" s="966"/>
    </row>
    <row r="289" spans="1:15" ht="10.15" customHeight="1">
      <c r="A289" s="966"/>
      <c r="B289" s="966"/>
      <c r="C289" s="966"/>
      <c r="D289" s="966"/>
      <c r="E289" s="966"/>
      <c r="F289" s="966"/>
      <c r="G289" s="966"/>
      <c r="H289" s="966"/>
      <c r="I289" s="966"/>
      <c r="J289" s="966"/>
      <c r="K289" s="966"/>
      <c r="L289" s="966"/>
      <c r="M289" s="966"/>
      <c r="N289" s="966"/>
      <c r="O289" s="966"/>
    </row>
    <row r="290" spans="1:15" ht="10.15" customHeight="1">
      <c r="A290" s="966"/>
      <c r="B290" s="966"/>
      <c r="C290" s="966"/>
      <c r="D290" s="966"/>
      <c r="E290" s="966"/>
      <c r="F290" s="966"/>
      <c r="G290" s="966"/>
      <c r="H290" s="966"/>
      <c r="I290" s="966"/>
      <c r="J290" s="966"/>
      <c r="K290" s="966"/>
      <c r="L290" s="966"/>
      <c r="M290" s="966"/>
      <c r="N290" s="966"/>
      <c r="O290" s="966"/>
    </row>
    <row r="291" spans="1:15" ht="10.15" customHeight="1">
      <c r="A291" s="966"/>
      <c r="B291" s="966"/>
      <c r="C291" s="966"/>
      <c r="D291" s="966"/>
      <c r="E291" s="966"/>
      <c r="F291" s="966"/>
      <c r="G291" s="966"/>
      <c r="H291" s="966"/>
      <c r="I291" s="966"/>
      <c r="J291" s="966"/>
      <c r="K291" s="966"/>
      <c r="L291" s="966"/>
      <c r="M291" s="966"/>
      <c r="N291" s="966"/>
      <c r="O291" s="966"/>
    </row>
    <row r="292" spans="1:15" ht="10.15" customHeight="1">
      <c r="A292" s="966"/>
      <c r="B292" s="966"/>
      <c r="C292" s="966"/>
      <c r="D292" s="966"/>
      <c r="E292" s="966"/>
      <c r="F292" s="966"/>
      <c r="G292" s="966"/>
      <c r="H292" s="966"/>
      <c r="I292" s="966"/>
      <c r="J292" s="966"/>
      <c r="K292" s="966"/>
      <c r="L292" s="966"/>
      <c r="M292" s="966"/>
      <c r="N292" s="966"/>
      <c r="O292" s="966"/>
    </row>
    <row r="293" spans="1:15" ht="10.15" customHeight="1">
      <c r="A293" s="966"/>
      <c r="B293" s="966"/>
      <c r="C293" s="966"/>
      <c r="D293" s="966"/>
      <c r="E293" s="966"/>
      <c r="F293" s="966"/>
      <c r="G293" s="966"/>
      <c r="H293" s="966"/>
      <c r="I293" s="966"/>
      <c r="J293" s="966"/>
      <c r="K293" s="966"/>
      <c r="L293" s="966"/>
      <c r="M293" s="966"/>
      <c r="N293" s="966"/>
      <c r="O293" s="966"/>
    </row>
    <row r="294" spans="1:15" ht="10.15" customHeight="1">
      <c r="A294" s="966"/>
      <c r="B294" s="966"/>
      <c r="C294" s="966"/>
      <c r="D294" s="966"/>
      <c r="E294" s="966"/>
      <c r="F294" s="966"/>
      <c r="G294" s="966"/>
      <c r="H294" s="966"/>
      <c r="I294" s="966"/>
      <c r="J294" s="966"/>
      <c r="K294" s="966"/>
      <c r="L294" s="966"/>
      <c r="M294" s="966"/>
      <c r="N294" s="966"/>
      <c r="O294" s="966"/>
    </row>
    <row r="295" spans="1:15" ht="10.15" customHeight="1">
      <c r="A295" s="966"/>
      <c r="B295" s="966"/>
      <c r="C295" s="966"/>
      <c r="D295" s="966"/>
      <c r="E295" s="966"/>
      <c r="F295" s="966"/>
      <c r="G295" s="966"/>
      <c r="H295" s="966"/>
      <c r="I295" s="966"/>
      <c r="J295" s="966"/>
      <c r="K295" s="966"/>
      <c r="L295" s="966"/>
      <c r="M295" s="966"/>
      <c r="N295" s="966"/>
      <c r="O295" s="966"/>
    </row>
    <row r="296" spans="1:15" ht="10.15" customHeight="1">
      <c r="A296" s="966"/>
      <c r="B296" s="966"/>
      <c r="C296" s="966"/>
      <c r="D296" s="966"/>
      <c r="E296" s="966"/>
      <c r="F296" s="966"/>
      <c r="G296" s="966"/>
      <c r="H296" s="966"/>
      <c r="I296" s="966"/>
      <c r="J296" s="966"/>
      <c r="K296" s="966"/>
      <c r="L296" s="966"/>
      <c r="M296" s="966"/>
      <c r="N296" s="966"/>
      <c r="O296" s="966"/>
    </row>
    <row r="297" spans="1:15" ht="10.15" customHeight="1">
      <c r="A297" s="966"/>
      <c r="B297" s="966"/>
      <c r="C297" s="966"/>
      <c r="D297" s="966"/>
      <c r="E297" s="966"/>
      <c r="F297" s="966"/>
      <c r="G297" s="966"/>
      <c r="H297" s="966"/>
      <c r="I297" s="966"/>
      <c r="J297" s="966"/>
      <c r="K297" s="966"/>
      <c r="L297" s="966"/>
      <c r="M297" s="966"/>
      <c r="N297" s="966"/>
      <c r="O297" s="966"/>
    </row>
    <row r="298" spans="1:15" ht="10.15" customHeight="1">
      <c r="A298" s="966"/>
      <c r="B298" s="966"/>
      <c r="C298" s="966"/>
      <c r="D298" s="966"/>
      <c r="E298" s="966"/>
      <c r="F298" s="966"/>
      <c r="G298" s="966"/>
      <c r="H298" s="966"/>
      <c r="I298" s="966"/>
      <c r="J298" s="966"/>
      <c r="K298" s="966"/>
      <c r="L298" s="966"/>
      <c r="M298" s="966"/>
      <c r="N298" s="966"/>
      <c r="O298" s="966"/>
    </row>
    <row r="299" spans="1:15" ht="10.15" customHeight="1">
      <c r="A299" s="966"/>
      <c r="B299" s="966"/>
      <c r="C299" s="966"/>
      <c r="D299" s="966"/>
      <c r="E299" s="966"/>
      <c r="F299" s="966"/>
      <c r="G299" s="966"/>
      <c r="H299" s="966"/>
      <c r="I299" s="966"/>
      <c r="J299" s="966"/>
      <c r="K299" s="966"/>
      <c r="L299" s="966"/>
      <c r="M299" s="966"/>
      <c r="N299" s="966"/>
      <c r="O299" s="966"/>
    </row>
    <row r="300" spans="1:15" ht="10.15" customHeight="1">
      <c r="A300" s="966"/>
      <c r="B300" s="966"/>
      <c r="C300" s="966"/>
      <c r="D300" s="966"/>
      <c r="E300" s="966"/>
      <c r="F300" s="966"/>
      <c r="G300" s="966"/>
      <c r="H300" s="966"/>
      <c r="I300" s="966"/>
      <c r="J300" s="966"/>
      <c r="K300" s="966"/>
      <c r="L300" s="966"/>
      <c r="M300" s="966"/>
      <c r="N300" s="966"/>
      <c r="O300" s="966"/>
    </row>
    <row r="301" spans="1:15" ht="10.15" customHeight="1">
      <c r="A301" s="966"/>
      <c r="B301" s="966"/>
      <c r="C301" s="966"/>
      <c r="D301" s="966"/>
      <c r="E301" s="966"/>
      <c r="F301" s="966"/>
      <c r="G301" s="966"/>
      <c r="H301" s="966"/>
      <c r="I301" s="966"/>
      <c r="J301" s="966"/>
      <c r="K301" s="966"/>
      <c r="L301" s="966"/>
      <c r="M301" s="966"/>
      <c r="N301" s="966"/>
      <c r="O301" s="966"/>
    </row>
    <row r="302" spans="1:15" ht="10.15" customHeight="1">
      <c r="A302" s="966"/>
      <c r="B302" s="966"/>
      <c r="C302" s="966"/>
      <c r="D302" s="966"/>
      <c r="E302" s="966"/>
      <c r="F302" s="966"/>
      <c r="G302" s="966"/>
      <c r="H302" s="966"/>
      <c r="I302" s="966"/>
      <c r="J302" s="966"/>
      <c r="K302" s="966"/>
      <c r="L302" s="966"/>
      <c r="M302" s="966"/>
      <c r="N302" s="966"/>
      <c r="O302" s="966"/>
    </row>
    <row r="303" spans="1:15" ht="10.15" customHeight="1">
      <c r="A303" s="966"/>
      <c r="B303" s="966"/>
      <c r="C303" s="966"/>
      <c r="D303" s="966"/>
      <c r="E303" s="966"/>
      <c r="F303" s="966"/>
      <c r="G303" s="966"/>
      <c r="H303" s="966"/>
      <c r="I303" s="966"/>
      <c r="J303" s="966"/>
      <c r="K303" s="966"/>
      <c r="L303" s="966"/>
      <c r="M303" s="966"/>
      <c r="N303" s="966"/>
      <c r="O303" s="966"/>
    </row>
    <row r="304" spans="1:15" ht="10.15" customHeight="1">
      <c r="A304" s="966"/>
      <c r="B304" s="966"/>
      <c r="C304" s="966"/>
      <c r="D304" s="966"/>
      <c r="E304" s="966"/>
      <c r="F304" s="966"/>
      <c r="G304" s="966"/>
      <c r="H304" s="966"/>
      <c r="I304" s="966"/>
      <c r="J304" s="966"/>
      <c r="K304" s="966"/>
      <c r="L304" s="966"/>
      <c r="M304" s="966"/>
      <c r="N304" s="966"/>
      <c r="O304" s="966"/>
    </row>
    <row r="305" spans="1:15" ht="10.15" customHeight="1">
      <c r="A305" s="966"/>
      <c r="B305" s="966"/>
      <c r="C305" s="966"/>
      <c r="D305" s="966"/>
      <c r="E305" s="966"/>
      <c r="F305" s="966"/>
      <c r="G305" s="966"/>
      <c r="H305" s="966"/>
      <c r="I305" s="966"/>
      <c r="J305" s="966"/>
      <c r="K305" s="966"/>
      <c r="L305" s="966"/>
      <c r="M305" s="966"/>
      <c r="N305" s="966"/>
      <c r="O305" s="966"/>
    </row>
    <row r="306" spans="1:15" ht="10.15" customHeight="1">
      <c r="A306" s="966"/>
      <c r="B306" s="966"/>
      <c r="C306" s="966"/>
      <c r="D306" s="966"/>
      <c r="E306" s="966"/>
      <c r="F306" s="966"/>
      <c r="G306" s="966"/>
      <c r="H306" s="966"/>
      <c r="I306" s="966"/>
      <c r="J306" s="966"/>
      <c r="K306" s="966"/>
      <c r="L306" s="966"/>
      <c r="M306" s="966"/>
      <c r="N306" s="966"/>
      <c r="O306" s="966"/>
    </row>
    <row r="307" spans="1:15" ht="10.15" customHeight="1">
      <c r="A307" s="966"/>
      <c r="B307" s="966"/>
      <c r="C307" s="966"/>
      <c r="D307" s="966"/>
      <c r="E307" s="966"/>
      <c r="F307" s="966"/>
      <c r="G307" s="966"/>
      <c r="H307" s="966"/>
      <c r="I307" s="966"/>
      <c r="J307" s="966"/>
      <c r="K307" s="966"/>
      <c r="L307" s="966"/>
      <c r="M307" s="966"/>
      <c r="N307" s="966"/>
      <c r="O307" s="966"/>
    </row>
    <row r="308" spans="1:15" ht="10.15" customHeight="1">
      <c r="A308" s="966"/>
      <c r="B308" s="966"/>
      <c r="C308" s="966"/>
      <c r="D308" s="966"/>
      <c r="E308" s="966"/>
      <c r="F308" s="966"/>
      <c r="G308" s="966"/>
      <c r="H308" s="966"/>
      <c r="I308" s="966"/>
      <c r="J308" s="966"/>
      <c r="K308" s="966"/>
      <c r="L308" s="966"/>
      <c r="M308" s="966"/>
      <c r="N308" s="966"/>
      <c r="O308" s="966"/>
    </row>
    <row r="309" spans="1:15" ht="10.15" customHeight="1">
      <c r="A309" s="966"/>
      <c r="B309" s="966"/>
      <c r="C309" s="966"/>
      <c r="D309" s="966"/>
      <c r="E309" s="966"/>
      <c r="F309" s="966"/>
      <c r="G309" s="966"/>
      <c r="H309" s="966"/>
      <c r="I309" s="966"/>
      <c r="J309" s="966"/>
      <c r="K309" s="966"/>
      <c r="L309" s="966"/>
      <c r="M309" s="966"/>
      <c r="N309" s="966"/>
      <c r="O309" s="966"/>
    </row>
    <row r="310" spans="1:15" ht="10.15" customHeight="1">
      <c r="A310" s="966"/>
      <c r="B310" s="966"/>
      <c r="C310" s="966"/>
      <c r="D310" s="966"/>
      <c r="E310" s="966"/>
      <c r="F310" s="966"/>
      <c r="G310" s="966"/>
      <c r="H310" s="966"/>
      <c r="I310" s="966"/>
      <c r="J310" s="966"/>
      <c r="K310" s="966"/>
      <c r="L310" s="966"/>
      <c r="M310" s="966"/>
      <c r="N310" s="966"/>
      <c r="O310" s="966"/>
    </row>
    <row r="311" spans="1:15" ht="10.15" customHeight="1">
      <c r="A311" s="966"/>
      <c r="B311" s="966"/>
      <c r="C311" s="966"/>
      <c r="D311" s="966"/>
      <c r="E311" s="966"/>
      <c r="F311" s="966"/>
      <c r="G311" s="966"/>
      <c r="H311" s="966"/>
      <c r="I311" s="966"/>
      <c r="J311" s="966"/>
      <c r="K311" s="966"/>
      <c r="L311" s="966"/>
      <c r="M311" s="966"/>
      <c r="N311" s="966"/>
      <c r="O311" s="966"/>
    </row>
    <row r="312" spans="1:15" ht="10.15" customHeight="1">
      <c r="A312" s="966"/>
      <c r="B312" s="966"/>
      <c r="C312" s="966"/>
      <c r="D312" s="966"/>
      <c r="E312" s="966"/>
      <c r="F312" s="966"/>
      <c r="G312" s="966"/>
      <c r="H312" s="966"/>
      <c r="I312" s="966"/>
      <c r="J312" s="966"/>
      <c r="K312" s="966"/>
      <c r="L312" s="966"/>
      <c r="M312" s="966"/>
      <c r="N312" s="966"/>
      <c r="O312" s="966"/>
    </row>
    <row r="313" spans="1:15" ht="10.15" customHeight="1">
      <c r="A313" s="966"/>
      <c r="B313" s="966"/>
      <c r="C313" s="966"/>
      <c r="D313" s="966"/>
      <c r="E313" s="966"/>
      <c r="F313" s="966"/>
      <c r="G313" s="966"/>
      <c r="H313" s="966"/>
      <c r="I313" s="966"/>
      <c r="J313" s="966"/>
      <c r="K313" s="966"/>
      <c r="L313" s="966"/>
      <c r="M313" s="966"/>
      <c r="N313" s="966"/>
      <c r="O313" s="966"/>
    </row>
    <row r="314" spans="1:15" ht="10.15" customHeight="1">
      <c r="A314" s="966"/>
      <c r="B314" s="966"/>
      <c r="C314" s="966"/>
      <c r="D314" s="966"/>
      <c r="E314" s="966"/>
      <c r="F314" s="966"/>
      <c r="G314" s="966"/>
      <c r="H314" s="966"/>
      <c r="I314" s="966"/>
      <c r="J314" s="966"/>
      <c r="K314" s="966"/>
      <c r="L314" s="966"/>
      <c r="M314" s="966"/>
      <c r="N314" s="966"/>
      <c r="O314" s="966"/>
    </row>
    <row r="315" spans="1:15" ht="10.15" customHeight="1">
      <c r="A315" s="966"/>
      <c r="B315" s="966"/>
      <c r="C315" s="966"/>
      <c r="D315" s="966"/>
      <c r="E315" s="966"/>
      <c r="F315" s="966"/>
      <c r="G315" s="966"/>
      <c r="H315" s="966"/>
      <c r="I315" s="966"/>
      <c r="J315" s="966"/>
      <c r="K315" s="966"/>
      <c r="L315" s="966"/>
      <c r="M315" s="966"/>
      <c r="N315" s="966"/>
      <c r="O315" s="966"/>
    </row>
    <row r="316" spans="1:15" ht="10.15" customHeight="1">
      <c r="A316" s="966"/>
      <c r="B316" s="966"/>
      <c r="C316" s="966"/>
      <c r="D316" s="966"/>
      <c r="E316" s="966"/>
      <c r="F316" s="966"/>
      <c r="G316" s="966"/>
      <c r="H316" s="966"/>
      <c r="I316" s="966"/>
      <c r="J316" s="966"/>
      <c r="K316" s="966"/>
      <c r="L316" s="966"/>
      <c r="M316" s="966"/>
      <c r="N316" s="966"/>
      <c r="O316" s="966"/>
    </row>
    <row r="317" spans="1:15" ht="10.15" customHeight="1">
      <c r="A317" s="966"/>
      <c r="B317" s="966"/>
      <c r="C317" s="966"/>
      <c r="D317" s="966"/>
      <c r="E317" s="966"/>
      <c r="F317" s="966"/>
      <c r="G317" s="966"/>
      <c r="H317" s="966"/>
      <c r="I317" s="966"/>
      <c r="J317" s="966"/>
      <c r="K317" s="966"/>
      <c r="L317" s="966"/>
      <c r="M317" s="966"/>
      <c r="N317" s="966"/>
      <c r="O317" s="966"/>
    </row>
    <row r="318" spans="1:15" ht="10.15" customHeight="1">
      <c r="A318" s="966"/>
      <c r="B318" s="966"/>
      <c r="C318" s="966"/>
      <c r="D318" s="966"/>
      <c r="E318" s="966"/>
      <c r="F318" s="966"/>
      <c r="G318" s="966"/>
      <c r="H318" s="966"/>
      <c r="I318" s="966"/>
      <c r="J318" s="966"/>
      <c r="K318" s="966"/>
      <c r="L318" s="966"/>
      <c r="M318" s="966"/>
      <c r="N318" s="966"/>
      <c r="O318" s="966"/>
    </row>
    <row r="319" spans="1:15" ht="10.15" customHeight="1">
      <c r="A319" s="966"/>
      <c r="B319" s="966"/>
      <c r="C319" s="966"/>
      <c r="D319" s="966"/>
      <c r="E319" s="966"/>
      <c r="F319" s="966"/>
      <c r="G319" s="966"/>
      <c r="H319" s="966"/>
      <c r="I319" s="966"/>
      <c r="J319" s="966"/>
      <c r="K319" s="966"/>
      <c r="L319" s="966"/>
      <c r="M319" s="966"/>
      <c r="N319" s="966"/>
      <c r="O319" s="966"/>
    </row>
    <row r="320" spans="1:15" ht="10.15" customHeight="1">
      <c r="A320" s="966"/>
      <c r="B320" s="966"/>
      <c r="C320" s="966"/>
      <c r="D320" s="966"/>
      <c r="E320" s="966"/>
      <c r="F320" s="966"/>
      <c r="G320" s="966"/>
      <c r="H320" s="966"/>
      <c r="I320" s="966"/>
      <c r="J320" s="966"/>
      <c r="K320" s="966"/>
      <c r="L320" s="966"/>
      <c r="M320" s="966"/>
      <c r="N320" s="966"/>
      <c r="O320" s="966"/>
    </row>
    <row r="321" spans="1:15" ht="10.15" customHeight="1">
      <c r="A321" s="966"/>
      <c r="B321" s="966"/>
      <c r="C321" s="966"/>
      <c r="D321" s="966"/>
      <c r="E321" s="966"/>
      <c r="F321" s="966"/>
      <c r="G321" s="966"/>
      <c r="H321" s="966"/>
      <c r="I321" s="966"/>
      <c r="J321" s="966"/>
      <c r="K321" s="966"/>
      <c r="L321" s="966"/>
      <c r="M321" s="966"/>
      <c r="N321" s="966"/>
      <c r="O321" s="966"/>
    </row>
    <row r="322" spans="1:15" ht="10.15" customHeight="1">
      <c r="A322" s="966"/>
      <c r="B322" s="966"/>
      <c r="C322" s="966"/>
      <c r="D322" s="966"/>
      <c r="E322" s="966"/>
      <c r="F322" s="966"/>
      <c r="G322" s="966"/>
      <c r="H322" s="966"/>
      <c r="I322" s="966"/>
      <c r="J322" s="966"/>
      <c r="K322" s="966"/>
      <c r="L322" s="966"/>
      <c r="M322" s="966"/>
      <c r="N322" s="966"/>
      <c r="O322" s="966"/>
    </row>
    <row r="323" spans="1:15" ht="10.15" customHeight="1">
      <c r="A323" s="966"/>
      <c r="B323" s="966"/>
      <c r="C323" s="966"/>
      <c r="D323" s="966"/>
      <c r="E323" s="966"/>
      <c r="F323" s="966"/>
      <c r="G323" s="966"/>
      <c r="H323" s="966"/>
      <c r="I323" s="966"/>
      <c r="J323" s="966"/>
      <c r="K323" s="966"/>
      <c r="L323" s="966"/>
      <c r="M323" s="966"/>
      <c r="N323" s="966"/>
      <c r="O323" s="966"/>
    </row>
    <row r="324" spans="1:15" ht="10.15" customHeight="1">
      <c r="A324" s="966"/>
      <c r="B324" s="966"/>
      <c r="C324" s="966"/>
      <c r="D324" s="966"/>
      <c r="E324" s="966"/>
      <c r="F324" s="966"/>
      <c r="G324" s="966"/>
      <c r="H324" s="966"/>
      <c r="I324" s="966"/>
      <c r="J324" s="966"/>
      <c r="K324" s="966"/>
      <c r="L324" s="966"/>
      <c r="M324" s="966"/>
      <c r="N324" s="966"/>
      <c r="O324" s="966"/>
    </row>
    <row r="325" spans="1:15" ht="10.15" customHeight="1">
      <c r="A325" s="966"/>
      <c r="B325" s="966"/>
      <c r="C325" s="966"/>
      <c r="D325" s="966"/>
      <c r="E325" s="966"/>
      <c r="F325" s="966"/>
      <c r="G325" s="966"/>
      <c r="H325" s="966"/>
      <c r="I325" s="966"/>
      <c r="J325" s="966"/>
      <c r="K325" s="966"/>
      <c r="L325" s="966"/>
      <c r="M325" s="966"/>
      <c r="N325" s="966"/>
      <c r="O325" s="966"/>
    </row>
    <row r="326" spans="1:15" ht="10.15" customHeight="1">
      <c r="A326" s="966"/>
      <c r="B326" s="966"/>
      <c r="C326" s="966"/>
      <c r="D326" s="966"/>
      <c r="E326" s="966"/>
      <c r="F326" s="966"/>
      <c r="G326" s="966"/>
      <c r="H326" s="966"/>
      <c r="I326" s="966"/>
      <c r="J326" s="966"/>
      <c r="K326" s="966"/>
      <c r="L326" s="966"/>
      <c r="M326" s="966"/>
      <c r="N326" s="966"/>
      <c r="O326" s="966"/>
    </row>
    <row r="327" spans="1:15" ht="10.15" customHeight="1">
      <c r="A327" s="966"/>
      <c r="B327" s="966"/>
      <c r="C327" s="966"/>
      <c r="D327" s="966"/>
      <c r="E327" s="966"/>
      <c r="F327" s="966"/>
      <c r="G327" s="966"/>
      <c r="H327" s="966"/>
      <c r="I327" s="966"/>
      <c r="J327" s="966"/>
      <c r="K327" s="966"/>
      <c r="L327" s="966"/>
      <c r="M327" s="966"/>
      <c r="N327" s="966"/>
      <c r="O327" s="966"/>
    </row>
    <row r="328" spans="1:15" ht="10.15" customHeight="1">
      <c r="A328" s="966"/>
      <c r="B328" s="966"/>
      <c r="C328" s="966"/>
      <c r="D328" s="966"/>
      <c r="E328" s="966"/>
      <c r="F328" s="966"/>
      <c r="G328" s="966"/>
      <c r="H328" s="966"/>
      <c r="I328" s="966"/>
      <c r="J328" s="966"/>
      <c r="K328" s="966"/>
      <c r="L328" s="966"/>
      <c r="M328" s="966"/>
      <c r="N328" s="966"/>
      <c r="O328" s="966"/>
    </row>
    <row r="329" spans="1:15" ht="10.15" customHeight="1">
      <c r="A329" s="966"/>
      <c r="B329" s="966"/>
      <c r="C329" s="966"/>
      <c r="D329" s="966"/>
      <c r="E329" s="966"/>
      <c r="F329" s="966"/>
      <c r="G329" s="966"/>
      <c r="H329" s="966"/>
      <c r="I329" s="966"/>
      <c r="J329" s="966"/>
      <c r="K329" s="966"/>
      <c r="L329" s="966"/>
      <c r="M329" s="966"/>
      <c r="N329" s="966"/>
      <c r="O329" s="966"/>
    </row>
    <row r="330" spans="1:15" ht="10.15" customHeight="1">
      <c r="A330" s="966"/>
      <c r="B330" s="966"/>
      <c r="C330" s="966"/>
      <c r="D330" s="966"/>
      <c r="E330" s="966"/>
      <c r="F330" s="966"/>
      <c r="G330" s="966"/>
      <c r="H330" s="966"/>
      <c r="I330" s="966"/>
      <c r="J330" s="966"/>
      <c r="K330" s="966"/>
      <c r="L330" s="966"/>
      <c r="M330" s="966"/>
      <c r="N330" s="966"/>
      <c r="O330" s="966"/>
    </row>
    <row r="331" spans="1:15" ht="10.15" customHeight="1">
      <c r="A331" s="966"/>
      <c r="B331" s="966"/>
      <c r="C331" s="966"/>
      <c r="D331" s="966"/>
      <c r="E331" s="966"/>
      <c r="F331" s="966"/>
      <c r="G331" s="966"/>
      <c r="H331" s="966"/>
      <c r="I331" s="966"/>
      <c r="J331" s="966"/>
      <c r="K331" s="966"/>
      <c r="L331" s="966"/>
      <c r="M331" s="966"/>
      <c r="N331" s="966"/>
      <c r="O331" s="966"/>
    </row>
    <row r="332" spans="1:15" ht="10.15" customHeight="1">
      <c r="A332" s="966"/>
      <c r="B332" s="966"/>
      <c r="C332" s="966"/>
      <c r="D332" s="966"/>
      <c r="E332" s="966"/>
      <c r="F332" s="966"/>
      <c r="G332" s="966"/>
      <c r="H332" s="966"/>
      <c r="I332" s="966"/>
      <c r="J332" s="966"/>
      <c r="K332" s="966"/>
      <c r="L332" s="966"/>
      <c r="M332" s="966"/>
      <c r="N332" s="966"/>
      <c r="O332" s="966"/>
    </row>
    <row r="333" spans="1:15" ht="10.15" customHeight="1">
      <c r="A333" s="966"/>
      <c r="B333" s="966"/>
      <c r="C333" s="966"/>
      <c r="D333" s="966"/>
      <c r="E333" s="966"/>
      <c r="F333" s="966"/>
      <c r="G333" s="966"/>
      <c r="H333" s="966"/>
      <c r="I333" s="966"/>
      <c r="J333" s="966"/>
      <c r="K333" s="966"/>
      <c r="L333" s="966"/>
      <c r="M333" s="966"/>
      <c r="N333" s="966"/>
      <c r="O333" s="966"/>
    </row>
    <row r="334" spans="1:15" ht="10.15" customHeight="1">
      <c r="A334" s="966"/>
      <c r="B334" s="966"/>
      <c r="C334" s="966"/>
      <c r="D334" s="966"/>
      <c r="E334" s="966"/>
      <c r="F334" s="966"/>
      <c r="G334" s="966"/>
      <c r="H334" s="966"/>
      <c r="I334" s="966"/>
      <c r="J334" s="966"/>
      <c r="K334" s="966"/>
      <c r="L334" s="966"/>
      <c r="M334" s="966"/>
      <c r="N334" s="966"/>
      <c r="O334" s="966"/>
    </row>
    <row r="335" spans="1:15" ht="10.15" customHeight="1">
      <c r="A335" s="966"/>
      <c r="B335" s="966"/>
      <c r="C335" s="966"/>
      <c r="D335" s="966"/>
      <c r="E335" s="966"/>
      <c r="F335" s="966"/>
      <c r="G335" s="966"/>
      <c r="H335" s="966"/>
      <c r="I335" s="966"/>
      <c r="J335" s="966"/>
      <c r="K335" s="966"/>
      <c r="L335" s="966"/>
      <c r="M335" s="966"/>
      <c r="N335" s="966"/>
      <c r="O335" s="966"/>
    </row>
    <row r="336" spans="1:15" ht="10.15" customHeight="1">
      <c r="A336" s="966"/>
      <c r="B336" s="966"/>
      <c r="C336" s="966"/>
      <c r="D336" s="966"/>
      <c r="E336" s="966"/>
      <c r="F336" s="966"/>
      <c r="G336" s="966"/>
      <c r="H336" s="966"/>
      <c r="I336" s="966"/>
      <c r="J336" s="966"/>
      <c r="K336" s="966"/>
      <c r="L336" s="966"/>
      <c r="M336" s="966"/>
      <c r="N336" s="966"/>
      <c r="O336" s="966"/>
    </row>
    <row r="337" spans="1:15" ht="10.15" customHeight="1">
      <c r="A337" s="966"/>
      <c r="B337" s="966"/>
      <c r="C337" s="966"/>
      <c r="D337" s="966"/>
      <c r="E337" s="966"/>
      <c r="F337" s="966"/>
      <c r="G337" s="966"/>
      <c r="H337" s="966"/>
      <c r="I337" s="966"/>
      <c r="J337" s="966"/>
      <c r="K337" s="966"/>
      <c r="L337" s="966"/>
      <c r="M337" s="966"/>
      <c r="N337" s="966"/>
      <c r="O337" s="966"/>
    </row>
    <row r="338" spans="1:15" ht="10.15" customHeight="1">
      <c r="A338" s="966"/>
      <c r="B338" s="966"/>
      <c r="C338" s="966"/>
      <c r="D338" s="966"/>
      <c r="E338" s="966"/>
      <c r="F338" s="966"/>
      <c r="G338" s="966"/>
      <c r="H338" s="966"/>
      <c r="I338" s="966"/>
      <c r="J338" s="966"/>
      <c r="K338" s="966"/>
      <c r="L338" s="966"/>
      <c r="M338" s="966"/>
      <c r="N338" s="966"/>
      <c r="O338" s="966"/>
    </row>
    <row r="339" spans="1:15" ht="10.15" customHeight="1">
      <c r="A339" s="966"/>
      <c r="B339" s="966"/>
      <c r="C339" s="966"/>
      <c r="D339" s="966"/>
      <c r="E339" s="966"/>
      <c r="F339" s="966"/>
      <c r="G339" s="966"/>
      <c r="H339" s="966"/>
      <c r="I339" s="966"/>
      <c r="J339" s="966"/>
      <c r="K339" s="966"/>
      <c r="L339" s="966"/>
      <c r="M339" s="966"/>
      <c r="N339" s="966"/>
      <c r="O339" s="966"/>
    </row>
    <row r="340" spans="1:15" ht="10.15" customHeight="1">
      <c r="A340" s="966"/>
      <c r="B340" s="966"/>
      <c r="C340" s="966"/>
      <c r="D340" s="966"/>
      <c r="E340" s="966"/>
      <c r="F340" s="966"/>
      <c r="G340" s="966"/>
      <c r="H340" s="966"/>
      <c r="I340" s="966"/>
      <c r="J340" s="966"/>
      <c r="K340" s="966"/>
      <c r="L340" s="966"/>
      <c r="M340" s="966"/>
      <c r="N340" s="966"/>
      <c r="O340" s="966"/>
    </row>
    <row r="341" spans="1:15" ht="10.15" customHeight="1">
      <c r="A341" s="966"/>
      <c r="B341" s="966"/>
      <c r="C341" s="966"/>
      <c r="D341" s="966"/>
      <c r="E341" s="966"/>
      <c r="F341" s="966"/>
      <c r="G341" s="966"/>
      <c r="H341" s="966"/>
      <c r="I341" s="966"/>
      <c r="J341" s="966"/>
      <c r="K341" s="966"/>
      <c r="L341" s="966"/>
      <c r="M341" s="966"/>
      <c r="N341" s="966"/>
      <c r="O341" s="966"/>
    </row>
    <row r="342" spans="1:15" ht="10.15" customHeight="1">
      <c r="A342" s="966"/>
      <c r="B342" s="966"/>
      <c r="C342" s="966"/>
      <c r="D342" s="966"/>
      <c r="E342" s="966"/>
      <c r="F342" s="966"/>
      <c r="G342" s="966"/>
      <c r="H342" s="966"/>
      <c r="I342" s="966"/>
      <c r="J342" s="966"/>
      <c r="K342" s="966"/>
      <c r="L342" s="966"/>
      <c r="M342" s="966"/>
      <c r="N342" s="966"/>
      <c r="O342" s="966"/>
    </row>
    <row r="343" spans="1:15" ht="10.15" customHeight="1">
      <c r="A343" s="966"/>
      <c r="B343" s="966"/>
      <c r="C343" s="966"/>
      <c r="D343" s="966"/>
      <c r="E343" s="966"/>
      <c r="F343" s="966"/>
      <c r="G343" s="966"/>
      <c r="H343" s="966"/>
      <c r="I343" s="966"/>
      <c r="J343" s="966"/>
      <c r="K343" s="966"/>
      <c r="L343" s="966"/>
      <c r="M343" s="966"/>
      <c r="N343" s="966"/>
      <c r="O343" s="966"/>
    </row>
    <row r="344" spans="1:15" ht="10.15" customHeight="1">
      <c r="A344" s="966"/>
      <c r="B344" s="966"/>
      <c r="C344" s="966"/>
      <c r="D344" s="966"/>
      <c r="E344" s="966"/>
      <c r="F344" s="966"/>
      <c r="G344" s="966"/>
      <c r="H344" s="966"/>
      <c r="I344" s="966"/>
      <c r="J344" s="966"/>
      <c r="K344" s="966"/>
      <c r="L344" s="966"/>
      <c r="M344" s="966"/>
      <c r="N344" s="966"/>
      <c r="O344" s="966"/>
    </row>
    <row r="345" spans="1:15" ht="10.15" customHeight="1">
      <c r="A345" s="966"/>
      <c r="B345" s="966"/>
      <c r="C345" s="966"/>
      <c r="D345" s="966"/>
      <c r="E345" s="966"/>
      <c r="F345" s="966"/>
      <c r="G345" s="966"/>
      <c r="H345" s="966"/>
      <c r="I345" s="966"/>
      <c r="J345" s="966"/>
      <c r="K345" s="966"/>
      <c r="L345" s="966"/>
      <c r="M345" s="966"/>
      <c r="N345" s="966"/>
      <c r="O345" s="966"/>
    </row>
    <row r="346" spans="1:15" ht="10.15" customHeight="1">
      <c r="A346" s="966"/>
      <c r="B346" s="966"/>
      <c r="C346" s="966"/>
      <c r="D346" s="966"/>
      <c r="E346" s="966"/>
      <c r="F346" s="966"/>
      <c r="G346" s="966"/>
      <c r="H346" s="966"/>
      <c r="I346" s="966"/>
      <c r="J346" s="966"/>
      <c r="K346" s="966"/>
      <c r="L346" s="966"/>
      <c r="M346" s="966"/>
      <c r="N346" s="966"/>
      <c r="O346" s="966"/>
    </row>
    <row r="347" spans="1:15" ht="10.15" customHeight="1">
      <c r="A347" s="966"/>
      <c r="B347" s="966"/>
      <c r="C347" s="966"/>
      <c r="D347" s="966"/>
      <c r="E347" s="966"/>
      <c r="F347" s="966"/>
      <c r="G347" s="966"/>
      <c r="H347" s="966"/>
      <c r="I347" s="966"/>
      <c r="J347" s="966"/>
      <c r="K347" s="966"/>
      <c r="L347" s="966"/>
      <c r="M347" s="966"/>
      <c r="N347" s="966"/>
      <c r="O347" s="966"/>
    </row>
    <row r="348" spans="1:15" ht="10.15" customHeight="1">
      <c r="A348" s="966"/>
      <c r="B348" s="966"/>
      <c r="C348" s="966"/>
      <c r="D348" s="966"/>
      <c r="E348" s="966"/>
      <c r="F348" s="966"/>
      <c r="G348" s="966"/>
      <c r="H348" s="966"/>
      <c r="I348" s="966"/>
      <c r="J348" s="966"/>
      <c r="K348" s="966"/>
      <c r="L348" s="966"/>
      <c r="M348" s="966"/>
      <c r="N348" s="966"/>
      <c r="O348" s="966"/>
    </row>
    <row r="349" spans="1:15" ht="10.15" customHeight="1">
      <c r="A349" s="966"/>
      <c r="B349" s="966"/>
      <c r="C349" s="966"/>
      <c r="D349" s="966"/>
      <c r="E349" s="966"/>
      <c r="F349" s="966"/>
      <c r="G349" s="966"/>
      <c r="H349" s="966"/>
      <c r="I349" s="966"/>
      <c r="J349" s="966"/>
      <c r="K349" s="966"/>
      <c r="L349" s="966"/>
      <c r="M349" s="966"/>
      <c r="N349" s="966"/>
      <c r="O349" s="966"/>
    </row>
    <row r="350" spans="1:15" ht="10.15" customHeight="1">
      <c r="A350" s="966"/>
      <c r="B350" s="966"/>
      <c r="C350" s="966"/>
      <c r="D350" s="966"/>
      <c r="E350" s="966"/>
      <c r="F350" s="966"/>
      <c r="G350" s="966"/>
      <c r="H350" s="966"/>
      <c r="I350" s="966"/>
      <c r="J350" s="966"/>
      <c r="K350" s="966"/>
      <c r="L350" s="966"/>
      <c r="M350" s="966"/>
      <c r="N350" s="966"/>
      <c r="O350" s="966"/>
    </row>
    <row r="351" spans="1:15" ht="10.15" customHeight="1">
      <c r="A351" s="966"/>
      <c r="B351" s="966"/>
      <c r="C351" s="966"/>
      <c r="D351" s="966"/>
      <c r="E351" s="966"/>
      <c r="F351" s="966"/>
      <c r="G351" s="966"/>
      <c r="H351" s="966"/>
      <c r="I351" s="966"/>
      <c r="J351" s="966"/>
      <c r="K351" s="966"/>
      <c r="L351" s="966"/>
      <c r="M351" s="966"/>
      <c r="N351" s="966"/>
      <c r="O351" s="966"/>
    </row>
    <row r="352" spans="1:15" ht="10.15" customHeight="1">
      <c r="A352" s="966"/>
      <c r="B352" s="966"/>
      <c r="C352" s="966"/>
      <c r="D352" s="966"/>
      <c r="E352" s="966"/>
      <c r="F352" s="966"/>
      <c r="G352" s="966"/>
      <c r="H352" s="966"/>
      <c r="I352" s="966"/>
      <c r="J352" s="966"/>
      <c r="K352" s="966"/>
      <c r="L352" s="966"/>
      <c r="M352" s="966"/>
      <c r="N352" s="966"/>
      <c r="O352" s="966"/>
    </row>
    <row r="353" spans="1:15" ht="10.15" customHeight="1">
      <c r="A353" s="966"/>
      <c r="B353" s="966"/>
      <c r="C353" s="966"/>
      <c r="D353" s="966"/>
      <c r="E353" s="966"/>
      <c r="F353" s="966"/>
      <c r="G353" s="966"/>
      <c r="H353" s="966"/>
      <c r="I353" s="966"/>
      <c r="J353" s="966"/>
      <c r="K353" s="966"/>
      <c r="L353" s="966"/>
      <c r="M353" s="966"/>
      <c r="N353" s="966"/>
      <c r="O353" s="966"/>
    </row>
    <row r="354" spans="1:15" ht="10.15" customHeight="1">
      <c r="A354" s="966"/>
      <c r="B354" s="966"/>
      <c r="C354" s="966"/>
      <c r="D354" s="966"/>
      <c r="E354" s="966"/>
      <c r="F354" s="966"/>
      <c r="G354" s="966"/>
      <c r="H354" s="966"/>
      <c r="I354" s="966"/>
      <c r="J354" s="966"/>
      <c r="K354" s="966"/>
      <c r="L354" s="966"/>
      <c r="M354" s="966"/>
      <c r="N354" s="966"/>
      <c r="O354" s="966"/>
    </row>
    <row r="355" spans="1:15" ht="10.15" customHeight="1">
      <c r="A355" s="966"/>
      <c r="B355" s="966"/>
      <c r="C355" s="966"/>
      <c r="D355" s="966"/>
      <c r="E355" s="966"/>
      <c r="F355" s="966"/>
      <c r="G355" s="966"/>
      <c r="H355" s="966"/>
      <c r="I355" s="966"/>
      <c r="J355" s="966"/>
      <c r="K355" s="966"/>
      <c r="L355" s="966"/>
      <c r="M355" s="966"/>
      <c r="N355" s="966"/>
      <c r="O355" s="966"/>
    </row>
    <row r="356" spans="1:15" ht="10.15" customHeight="1">
      <c r="A356" s="966"/>
      <c r="B356" s="966"/>
      <c r="C356" s="966"/>
      <c r="D356" s="966"/>
      <c r="E356" s="966"/>
      <c r="F356" s="966"/>
      <c r="G356" s="966"/>
      <c r="H356" s="966"/>
      <c r="I356" s="966"/>
      <c r="J356" s="966"/>
      <c r="K356" s="966"/>
      <c r="L356" s="966"/>
      <c r="M356" s="966"/>
      <c r="N356" s="966"/>
      <c r="O356" s="966"/>
    </row>
    <row r="357" spans="1:15" ht="10.15" customHeight="1">
      <c r="A357" s="966"/>
      <c r="B357" s="966"/>
      <c r="C357" s="966"/>
      <c r="D357" s="966"/>
      <c r="E357" s="966"/>
      <c r="F357" s="966"/>
      <c r="G357" s="966"/>
      <c r="H357" s="966"/>
      <c r="I357" s="966"/>
      <c r="J357" s="966"/>
      <c r="K357" s="966"/>
      <c r="L357" s="966"/>
      <c r="M357" s="966"/>
      <c r="N357" s="966"/>
      <c r="O357" s="966"/>
    </row>
    <row r="358" spans="1:15" ht="10.15" customHeight="1">
      <c r="A358" s="966"/>
      <c r="B358" s="966"/>
      <c r="C358" s="966"/>
      <c r="D358" s="966"/>
      <c r="E358" s="966"/>
      <c r="F358" s="966"/>
      <c r="G358" s="966"/>
      <c r="H358" s="966"/>
      <c r="I358" s="966"/>
      <c r="J358" s="966"/>
      <c r="K358" s="966"/>
      <c r="L358" s="966"/>
      <c r="M358" s="966"/>
      <c r="N358" s="966"/>
      <c r="O358" s="966"/>
    </row>
    <row r="359" spans="1:15" ht="10.15" customHeight="1">
      <c r="A359" s="966"/>
      <c r="B359" s="966"/>
      <c r="C359" s="966"/>
      <c r="D359" s="966"/>
      <c r="E359" s="966"/>
      <c r="F359" s="966"/>
      <c r="G359" s="966"/>
      <c r="H359" s="966"/>
      <c r="I359" s="966"/>
      <c r="J359" s="966"/>
      <c r="K359" s="966"/>
      <c r="L359" s="966"/>
      <c r="M359" s="966"/>
      <c r="N359" s="966"/>
      <c r="O359" s="966"/>
    </row>
    <row r="360" spans="1:15" ht="10.15" customHeight="1">
      <c r="A360" s="966"/>
      <c r="B360" s="966"/>
      <c r="C360" s="966"/>
      <c r="D360" s="966"/>
      <c r="E360" s="966"/>
      <c r="F360" s="966"/>
      <c r="G360" s="966"/>
      <c r="H360" s="966"/>
      <c r="I360" s="966"/>
      <c r="J360" s="966"/>
      <c r="K360" s="966"/>
      <c r="L360" s="966"/>
      <c r="M360" s="966"/>
      <c r="N360" s="966"/>
      <c r="O360" s="966"/>
    </row>
    <row r="361" spans="1:15" ht="10.15" customHeight="1">
      <c r="A361" s="966"/>
      <c r="B361" s="966"/>
      <c r="C361" s="966"/>
      <c r="D361" s="966"/>
      <c r="E361" s="966"/>
      <c r="F361" s="966"/>
      <c r="G361" s="966"/>
      <c r="H361" s="966"/>
      <c r="I361" s="966"/>
      <c r="J361" s="966"/>
      <c r="K361" s="966"/>
      <c r="L361" s="966"/>
      <c r="M361" s="966"/>
      <c r="N361" s="966"/>
      <c r="O361" s="966"/>
    </row>
    <row r="362" spans="1:15" ht="10.15" customHeight="1">
      <c r="A362" s="966"/>
      <c r="B362" s="966"/>
      <c r="C362" s="966"/>
      <c r="D362" s="966"/>
      <c r="E362" s="966"/>
      <c r="F362" s="966"/>
      <c r="G362" s="966"/>
      <c r="H362" s="966"/>
      <c r="I362" s="966"/>
      <c r="J362" s="966"/>
      <c r="K362" s="966"/>
      <c r="L362" s="966"/>
      <c r="M362" s="966"/>
      <c r="N362" s="966"/>
      <c r="O362" s="966"/>
    </row>
    <row r="363" spans="1:15" ht="10.15" customHeight="1">
      <c r="A363" s="966"/>
      <c r="B363" s="966"/>
      <c r="C363" s="966"/>
      <c r="D363" s="966"/>
      <c r="E363" s="966"/>
      <c r="F363" s="966"/>
      <c r="G363" s="966"/>
      <c r="H363" s="966"/>
      <c r="I363" s="966"/>
      <c r="J363" s="966"/>
      <c r="K363" s="966"/>
      <c r="L363" s="966"/>
      <c r="M363" s="966"/>
      <c r="N363" s="966"/>
      <c r="O363" s="966"/>
    </row>
    <row r="364" spans="1:15" ht="10.15" customHeight="1">
      <c r="A364" s="966"/>
      <c r="B364" s="966"/>
      <c r="C364" s="966"/>
      <c r="D364" s="966"/>
      <c r="E364" s="966"/>
      <c r="F364" s="966"/>
      <c r="G364" s="966"/>
      <c r="H364" s="966"/>
      <c r="I364" s="966"/>
      <c r="J364" s="966"/>
      <c r="K364" s="966"/>
      <c r="L364" s="966"/>
      <c r="M364" s="966"/>
      <c r="N364" s="966"/>
      <c r="O364" s="966"/>
    </row>
    <row r="365" spans="1:15" ht="10.15" customHeight="1">
      <c r="A365" s="966"/>
      <c r="B365" s="966"/>
      <c r="C365" s="966"/>
      <c r="D365" s="966"/>
      <c r="E365" s="966"/>
      <c r="F365" s="966"/>
      <c r="G365" s="966"/>
      <c r="H365" s="966"/>
      <c r="I365" s="966"/>
      <c r="J365" s="966"/>
      <c r="K365" s="966"/>
      <c r="L365" s="966"/>
      <c r="M365" s="966"/>
      <c r="N365" s="966"/>
      <c r="O365" s="966"/>
    </row>
    <row r="366" spans="1:15" ht="10.15" customHeight="1">
      <c r="A366" s="966"/>
      <c r="B366" s="966"/>
      <c r="C366" s="966"/>
      <c r="D366" s="966"/>
      <c r="E366" s="966"/>
      <c r="F366" s="966"/>
      <c r="G366" s="966"/>
      <c r="H366" s="966"/>
      <c r="I366" s="966"/>
      <c r="J366" s="966"/>
      <c r="K366" s="966"/>
      <c r="L366" s="966"/>
      <c r="M366" s="966"/>
      <c r="N366" s="966"/>
      <c r="O366" s="966"/>
    </row>
    <row r="367" spans="1:15" ht="10.15" customHeight="1">
      <c r="A367" s="966"/>
      <c r="B367" s="966"/>
      <c r="C367" s="966"/>
      <c r="D367" s="966"/>
      <c r="E367" s="966"/>
      <c r="F367" s="966"/>
      <c r="G367" s="966"/>
      <c r="H367" s="966"/>
      <c r="I367" s="966"/>
      <c r="J367" s="966"/>
      <c r="K367" s="966"/>
      <c r="L367" s="966"/>
      <c r="M367" s="966"/>
      <c r="N367" s="966"/>
      <c r="O367" s="966"/>
    </row>
    <row r="368" spans="1:15" ht="10.15" customHeight="1">
      <c r="A368" s="966"/>
      <c r="B368" s="966"/>
      <c r="C368" s="966"/>
      <c r="D368" s="966"/>
      <c r="E368" s="966"/>
      <c r="F368" s="966"/>
      <c r="G368" s="966"/>
      <c r="H368" s="966"/>
      <c r="I368" s="966"/>
      <c r="J368" s="966"/>
      <c r="K368" s="966"/>
      <c r="L368" s="966"/>
      <c r="M368" s="966"/>
      <c r="N368" s="966"/>
      <c r="O368" s="966"/>
    </row>
    <row r="369" spans="1:15" ht="10.15" customHeight="1">
      <c r="A369" s="966"/>
      <c r="B369" s="966"/>
      <c r="C369" s="966"/>
      <c r="D369" s="966"/>
      <c r="E369" s="966"/>
      <c r="F369" s="966"/>
      <c r="G369" s="966"/>
      <c r="H369" s="966"/>
      <c r="I369" s="966"/>
      <c r="J369" s="966"/>
      <c r="K369" s="966"/>
      <c r="L369" s="966"/>
      <c r="M369" s="966"/>
      <c r="N369" s="966"/>
      <c r="O369" s="966"/>
    </row>
    <row r="370" spans="1:15" ht="10.15" customHeight="1">
      <c r="A370" s="966"/>
      <c r="B370" s="966"/>
      <c r="C370" s="966"/>
      <c r="D370" s="966"/>
      <c r="E370" s="966"/>
      <c r="F370" s="966"/>
      <c r="G370" s="966"/>
      <c r="H370" s="966"/>
      <c r="I370" s="966"/>
      <c r="J370" s="966"/>
      <c r="K370" s="966"/>
      <c r="L370" s="966"/>
      <c r="M370" s="966"/>
      <c r="N370" s="966"/>
      <c r="O370" s="966"/>
    </row>
    <row r="371" spans="1:15" ht="10.15" customHeight="1">
      <c r="A371" s="966"/>
      <c r="B371" s="966"/>
      <c r="C371" s="966"/>
      <c r="D371" s="966"/>
      <c r="E371" s="966"/>
      <c r="F371" s="966"/>
      <c r="G371" s="966"/>
      <c r="H371" s="966"/>
      <c r="I371" s="966"/>
      <c r="J371" s="966"/>
      <c r="K371" s="966"/>
      <c r="L371" s="966"/>
      <c r="M371" s="966"/>
      <c r="N371" s="966"/>
      <c r="O371" s="966"/>
    </row>
    <row r="372" spans="1:15" ht="10.15" customHeight="1">
      <c r="A372" s="966"/>
      <c r="B372" s="966"/>
      <c r="C372" s="966"/>
      <c r="D372" s="966"/>
      <c r="E372" s="966"/>
      <c r="F372" s="966"/>
      <c r="G372" s="966"/>
      <c r="H372" s="966"/>
      <c r="I372" s="966"/>
      <c r="J372" s="966"/>
      <c r="K372" s="966"/>
      <c r="L372" s="966"/>
      <c r="M372" s="966"/>
      <c r="N372" s="966"/>
      <c r="O372" s="966"/>
    </row>
    <row r="373" spans="1:15" ht="10.15" customHeight="1">
      <c r="A373" s="966"/>
      <c r="B373" s="966"/>
      <c r="C373" s="966"/>
      <c r="D373" s="966"/>
      <c r="E373" s="966"/>
      <c r="F373" s="966"/>
      <c r="G373" s="966"/>
      <c r="H373" s="966"/>
      <c r="I373" s="966"/>
      <c r="J373" s="966"/>
      <c r="K373" s="966"/>
      <c r="L373" s="966"/>
      <c r="M373" s="966"/>
      <c r="N373" s="966"/>
      <c r="O373" s="966"/>
    </row>
    <row r="374" spans="1:15" ht="10.15" customHeight="1">
      <c r="A374" s="966"/>
      <c r="B374" s="966"/>
      <c r="C374" s="966"/>
      <c r="D374" s="966"/>
      <c r="E374" s="966"/>
      <c r="F374" s="966"/>
      <c r="G374" s="966"/>
      <c r="H374" s="966"/>
      <c r="I374" s="966"/>
      <c r="J374" s="966"/>
      <c r="K374" s="966"/>
      <c r="L374" s="966"/>
      <c r="M374" s="966"/>
      <c r="N374" s="966"/>
      <c r="O374" s="966"/>
    </row>
    <row r="375" spans="1:15" ht="10.15" customHeight="1">
      <c r="A375" s="966"/>
      <c r="B375" s="966"/>
      <c r="C375" s="966"/>
      <c r="D375" s="966"/>
      <c r="E375" s="966"/>
      <c r="F375" s="966"/>
      <c r="G375" s="966"/>
      <c r="H375" s="966"/>
      <c r="I375" s="966"/>
      <c r="J375" s="966"/>
      <c r="K375" s="966"/>
      <c r="L375" s="966"/>
      <c r="M375" s="966"/>
      <c r="N375" s="966"/>
      <c r="O375" s="966"/>
    </row>
    <row r="376" spans="1:15" ht="10.15" customHeight="1">
      <c r="A376" s="966"/>
      <c r="B376" s="966"/>
      <c r="C376" s="966"/>
      <c r="D376" s="966"/>
      <c r="E376" s="966"/>
      <c r="F376" s="966"/>
      <c r="G376" s="966"/>
      <c r="H376" s="966"/>
      <c r="I376" s="966"/>
      <c r="J376" s="966"/>
      <c r="K376" s="966"/>
      <c r="L376" s="966"/>
      <c r="M376" s="966"/>
      <c r="N376" s="966"/>
      <c r="O376" s="966"/>
    </row>
    <row r="377" spans="1:15" ht="10.15" customHeight="1">
      <c r="A377" s="966"/>
      <c r="B377" s="966"/>
      <c r="C377" s="966"/>
      <c r="D377" s="966"/>
      <c r="E377" s="966"/>
      <c r="F377" s="966"/>
      <c r="G377" s="966"/>
      <c r="H377" s="966"/>
      <c r="I377" s="966"/>
      <c r="J377" s="966"/>
      <c r="K377" s="966"/>
      <c r="L377" s="966"/>
      <c r="M377" s="966"/>
      <c r="N377" s="966"/>
      <c r="O377" s="966"/>
    </row>
    <row r="378" spans="1:15" ht="10.15" customHeight="1">
      <c r="A378" s="966"/>
      <c r="B378" s="966"/>
      <c r="C378" s="966"/>
      <c r="D378" s="966"/>
      <c r="E378" s="966"/>
      <c r="F378" s="966"/>
      <c r="G378" s="966"/>
      <c r="H378" s="966"/>
      <c r="I378" s="966"/>
      <c r="J378" s="966"/>
      <c r="K378" s="966"/>
      <c r="L378" s="966"/>
      <c r="M378" s="966"/>
      <c r="N378" s="966"/>
      <c r="O378" s="966"/>
    </row>
    <row r="379" spans="1:15" ht="10.15" customHeight="1">
      <c r="A379" s="966"/>
      <c r="B379" s="966"/>
      <c r="C379" s="966"/>
      <c r="D379" s="966"/>
      <c r="E379" s="966"/>
      <c r="F379" s="966"/>
      <c r="G379" s="966"/>
      <c r="H379" s="966"/>
      <c r="I379" s="966"/>
      <c r="J379" s="966"/>
      <c r="K379" s="966"/>
      <c r="L379" s="966"/>
      <c r="M379" s="966"/>
      <c r="N379" s="966"/>
      <c r="O379" s="966"/>
    </row>
    <row r="380" spans="1:15" ht="10.15" customHeight="1">
      <c r="A380" s="966"/>
      <c r="B380" s="966"/>
      <c r="C380" s="966"/>
      <c r="D380" s="966"/>
      <c r="E380" s="966"/>
      <c r="F380" s="966"/>
      <c r="G380" s="966"/>
      <c r="H380" s="966"/>
      <c r="I380" s="966"/>
      <c r="J380" s="966"/>
      <c r="K380" s="966"/>
      <c r="L380" s="966"/>
      <c r="M380" s="966"/>
      <c r="N380" s="966"/>
      <c r="O380" s="966"/>
    </row>
    <row r="381" spans="1:15" ht="10.15" customHeight="1">
      <c r="A381" s="966"/>
      <c r="B381" s="966"/>
      <c r="C381" s="966"/>
      <c r="D381" s="966"/>
      <c r="E381" s="966"/>
      <c r="F381" s="966"/>
      <c r="G381" s="966"/>
      <c r="H381" s="966"/>
      <c r="I381" s="966"/>
      <c r="J381" s="966"/>
      <c r="K381" s="966"/>
      <c r="L381" s="966"/>
      <c r="M381" s="966"/>
      <c r="N381" s="966"/>
      <c r="O381" s="966"/>
    </row>
    <row r="382" spans="1:15" ht="10.15" customHeight="1">
      <c r="A382" s="966"/>
      <c r="B382" s="966"/>
      <c r="C382" s="966"/>
      <c r="D382" s="966"/>
      <c r="E382" s="966"/>
      <c r="F382" s="966"/>
      <c r="G382" s="966"/>
      <c r="H382" s="966"/>
      <c r="I382" s="966"/>
      <c r="J382" s="966"/>
      <c r="K382" s="966"/>
      <c r="L382" s="966"/>
      <c r="M382" s="966"/>
      <c r="N382" s="966"/>
      <c r="O382" s="966"/>
    </row>
    <row r="383" spans="1:15" ht="10.15" customHeight="1">
      <c r="A383" s="966"/>
      <c r="B383" s="966"/>
      <c r="C383" s="966"/>
      <c r="D383" s="966"/>
      <c r="E383" s="966"/>
      <c r="F383" s="966"/>
      <c r="G383" s="966"/>
      <c r="H383" s="966"/>
      <c r="I383" s="966"/>
      <c r="J383" s="966"/>
      <c r="K383" s="966"/>
      <c r="L383" s="966"/>
      <c r="M383" s="966"/>
      <c r="N383" s="966"/>
      <c r="O383" s="966"/>
    </row>
    <row r="384" spans="1:15" ht="10.15" customHeight="1">
      <c r="A384" s="966"/>
      <c r="B384" s="966"/>
      <c r="C384" s="966"/>
      <c r="D384" s="966"/>
      <c r="E384" s="966"/>
      <c r="F384" s="966"/>
      <c r="G384" s="966"/>
      <c r="H384" s="966"/>
      <c r="I384" s="966"/>
      <c r="J384" s="966"/>
      <c r="K384" s="966"/>
      <c r="L384" s="966"/>
      <c r="M384" s="966"/>
      <c r="N384" s="966"/>
      <c r="O384" s="966"/>
    </row>
    <row r="385" spans="1:15" ht="10.15" customHeight="1">
      <c r="A385" s="966"/>
      <c r="B385" s="966"/>
      <c r="C385" s="966"/>
      <c r="D385" s="966"/>
      <c r="E385" s="966"/>
      <c r="F385" s="966"/>
      <c r="G385" s="966"/>
      <c r="H385" s="966"/>
      <c r="I385" s="966"/>
      <c r="J385" s="966"/>
      <c r="K385" s="966"/>
      <c r="L385" s="966"/>
      <c r="M385" s="966"/>
      <c r="N385" s="966"/>
      <c r="O385" s="966"/>
    </row>
    <row r="386" spans="1:15" ht="10.15" customHeight="1">
      <c r="A386" s="966"/>
      <c r="B386" s="966"/>
      <c r="C386" s="966"/>
      <c r="D386" s="966"/>
      <c r="E386" s="966"/>
      <c r="F386" s="966"/>
      <c r="G386" s="966"/>
      <c r="H386" s="966"/>
      <c r="I386" s="966"/>
      <c r="J386" s="966"/>
      <c r="K386" s="966"/>
      <c r="L386" s="966"/>
      <c r="M386" s="966"/>
      <c r="N386" s="966"/>
      <c r="O386" s="966"/>
    </row>
    <row r="387" spans="1:15" ht="10.15" customHeight="1">
      <c r="A387" s="966"/>
      <c r="B387" s="966"/>
      <c r="C387" s="966"/>
      <c r="D387" s="966"/>
      <c r="E387" s="966"/>
      <c r="F387" s="966"/>
      <c r="G387" s="966"/>
      <c r="H387" s="966"/>
      <c r="I387" s="966"/>
      <c r="J387" s="966"/>
      <c r="K387" s="966"/>
      <c r="L387" s="966"/>
      <c r="M387" s="966"/>
      <c r="N387" s="966"/>
      <c r="O387" s="966"/>
    </row>
    <row r="388" spans="1:15" ht="10.15" customHeight="1">
      <c r="A388" s="966"/>
      <c r="B388" s="966"/>
      <c r="C388" s="966"/>
      <c r="D388" s="966"/>
      <c r="E388" s="966"/>
      <c r="F388" s="966"/>
      <c r="G388" s="966"/>
      <c r="H388" s="966"/>
      <c r="I388" s="966"/>
      <c r="J388" s="966"/>
      <c r="K388" s="966"/>
      <c r="L388" s="966"/>
      <c r="M388" s="966"/>
      <c r="N388" s="966"/>
      <c r="O388" s="966"/>
    </row>
    <row r="389" spans="1:15" ht="10.15" customHeight="1">
      <c r="A389" s="966"/>
      <c r="B389" s="966"/>
      <c r="C389" s="966"/>
      <c r="D389" s="966"/>
      <c r="E389" s="966"/>
      <c r="F389" s="966"/>
      <c r="G389" s="966"/>
      <c r="H389" s="966"/>
      <c r="I389" s="966"/>
      <c r="J389" s="966"/>
      <c r="K389" s="966"/>
      <c r="L389" s="966"/>
      <c r="M389" s="966"/>
      <c r="N389" s="966"/>
      <c r="O389" s="966"/>
    </row>
    <row r="390" spans="1:15" ht="10.15" customHeight="1">
      <c r="A390" s="966"/>
      <c r="B390" s="966"/>
      <c r="C390" s="966"/>
      <c r="D390" s="966"/>
      <c r="E390" s="966"/>
      <c r="F390" s="966"/>
      <c r="G390" s="966"/>
      <c r="H390" s="966"/>
      <c r="I390" s="966"/>
      <c r="J390" s="966"/>
      <c r="K390" s="966"/>
      <c r="L390" s="966"/>
      <c r="M390" s="966"/>
      <c r="N390" s="966"/>
      <c r="O390" s="966"/>
    </row>
    <row r="391" spans="1:15" ht="10.15" customHeight="1">
      <c r="A391" s="966"/>
      <c r="B391" s="966"/>
      <c r="C391" s="966"/>
      <c r="D391" s="966"/>
      <c r="E391" s="966"/>
      <c r="F391" s="966"/>
      <c r="G391" s="966"/>
      <c r="H391" s="966"/>
      <c r="I391" s="966"/>
      <c r="J391" s="966"/>
      <c r="K391" s="966"/>
      <c r="L391" s="966"/>
      <c r="M391" s="966"/>
      <c r="N391" s="966"/>
      <c r="O391" s="966"/>
    </row>
    <row r="392" spans="1:15" ht="10.15" customHeight="1">
      <c r="A392" s="966"/>
      <c r="B392" s="966"/>
      <c r="C392" s="966"/>
      <c r="D392" s="966"/>
      <c r="E392" s="966"/>
      <c r="F392" s="966"/>
      <c r="G392" s="966"/>
      <c r="H392" s="966"/>
      <c r="I392" s="966"/>
      <c r="J392" s="966"/>
      <c r="K392" s="966"/>
      <c r="L392" s="966"/>
      <c r="M392" s="966"/>
      <c r="N392" s="966"/>
      <c r="O392" s="966"/>
    </row>
    <row r="393" spans="1:15" ht="10.15" customHeight="1">
      <c r="A393" s="966"/>
      <c r="B393" s="966"/>
      <c r="C393" s="966"/>
      <c r="D393" s="966"/>
      <c r="E393" s="966"/>
      <c r="F393" s="966"/>
      <c r="G393" s="966"/>
      <c r="H393" s="966"/>
      <c r="I393" s="966"/>
      <c r="J393" s="966"/>
      <c r="K393" s="966"/>
      <c r="L393" s="966"/>
      <c r="M393" s="966"/>
      <c r="N393" s="966"/>
      <c r="O393" s="966"/>
    </row>
    <row r="394" spans="1:15" ht="10.15" customHeight="1">
      <c r="A394" s="966"/>
      <c r="B394" s="966"/>
      <c r="C394" s="966"/>
      <c r="D394" s="966"/>
      <c r="E394" s="966"/>
      <c r="F394" s="966"/>
      <c r="G394" s="966"/>
      <c r="H394" s="966"/>
      <c r="I394" s="966"/>
      <c r="J394" s="966"/>
      <c r="K394" s="966"/>
      <c r="L394" s="966"/>
      <c r="M394" s="966"/>
      <c r="N394" s="966"/>
      <c r="O394" s="966"/>
    </row>
    <row r="395" spans="1:15" ht="10.15" customHeight="1">
      <c r="A395" s="966"/>
      <c r="B395" s="966"/>
      <c r="C395" s="966"/>
      <c r="D395" s="966"/>
      <c r="E395" s="966"/>
      <c r="F395" s="966"/>
      <c r="G395" s="966"/>
      <c r="H395" s="966"/>
      <c r="I395" s="966"/>
      <c r="J395" s="966"/>
      <c r="K395" s="966"/>
      <c r="L395" s="966"/>
      <c r="M395" s="966"/>
      <c r="N395" s="966"/>
      <c r="O395" s="966"/>
    </row>
    <row r="396" spans="1:15" ht="10.15" customHeight="1">
      <c r="A396" s="966"/>
      <c r="B396" s="966"/>
      <c r="C396" s="966"/>
      <c r="D396" s="966"/>
      <c r="E396" s="966"/>
      <c r="F396" s="966"/>
      <c r="G396" s="966"/>
      <c r="H396" s="966"/>
      <c r="I396" s="966"/>
      <c r="J396" s="966"/>
      <c r="K396" s="966"/>
      <c r="L396" s="966"/>
      <c r="M396" s="966"/>
      <c r="N396" s="966"/>
      <c r="O396" s="966"/>
    </row>
    <row r="397" spans="1:15" ht="10.15" customHeight="1">
      <c r="A397" s="966"/>
      <c r="B397" s="966"/>
      <c r="C397" s="966"/>
      <c r="D397" s="966"/>
      <c r="E397" s="966"/>
      <c r="F397" s="966"/>
      <c r="G397" s="966"/>
      <c r="H397" s="966"/>
      <c r="I397" s="966"/>
      <c r="J397" s="966"/>
      <c r="K397" s="966"/>
      <c r="L397" s="966"/>
      <c r="M397" s="966"/>
      <c r="N397" s="966"/>
      <c r="O397" s="966"/>
    </row>
    <row r="398" spans="1:15" ht="10.15" customHeight="1">
      <c r="A398" s="966"/>
      <c r="B398" s="966"/>
      <c r="C398" s="966"/>
      <c r="D398" s="966"/>
      <c r="E398" s="966"/>
      <c r="F398" s="966"/>
      <c r="G398" s="966"/>
      <c r="H398" s="966"/>
      <c r="I398" s="966"/>
      <c r="J398" s="966"/>
      <c r="K398" s="966"/>
      <c r="L398" s="966"/>
      <c r="M398" s="966"/>
      <c r="N398" s="966"/>
      <c r="O398" s="966"/>
    </row>
    <row r="399" spans="1:15" ht="10.15" customHeight="1">
      <c r="A399" s="966"/>
      <c r="B399" s="966"/>
      <c r="C399" s="966"/>
      <c r="D399" s="966"/>
      <c r="E399" s="966"/>
      <c r="F399" s="966"/>
      <c r="G399" s="966"/>
      <c r="H399" s="966"/>
      <c r="I399" s="966"/>
      <c r="J399" s="966"/>
      <c r="K399" s="966"/>
      <c r="L399" s="966"/>
      <c r="M399" s="966"/>
      <c r="N399" s="966"/>
      <c r="O399" s="966"/>
    </row>
    <row r="400" spans="1:15" ht="10.15" customHeight="1">
      <c r="A400" s="966"/>
      <c r="B400" s="966"/>
      <c r="C400" s="966"/>
      <c r="D400" s="966"/>
      <c r="E400" s="966"/>
      <c r="F400" s="966"/>
      <c r="G400" s="966"/>
      <c r="H400" s="966"/>
      <c r="I400" s="966"/>
      <c r="J400" s="966"/>
      <c r="K400" s="966"/>
      <c r="L400" s="966"/>
      <c r="M400" s="966"/>
      <c r="N400" s="966"/>
      <c r="O400" s="966"/>
    </row>
    <row r="401" spans="1:15" ht="10.15" customHeight="1">
      <c r="A401" s="966"/>
      <c r="B401" s="966"/>
      <c r="C401" s="966"/>
      <c r="D401" s="966"/>
      <c r="E401" s="966"/>
      <c r="F401" s="966"/>
      <c r="G401" s="966"/>
      <c r="H401" s="966"/>
      <c r="I401" s="966"/>
      <c r="J401" s="966"/>
      <c r="K401" s="966"/>
      <c r="L401" s="966"/>
      <c r="M401" s="966"/>
      <c r="N401" s="966"/>
      <c r="O401" s="966"/>
    </row>
    <row r="402" spans="1:15" ht="10.15" customHeight="1">
      <c r="A402" s="966"/>
      <c r="B402" s="966"/>
      <c r="C402" s="966"/>
      <c r="D402" s="966"/>
      <c r="E402" s="966"/>
      <c r="F402" s="966"/>
      <c r="G402" s="966"/>
      <c r="H402" s="966"/>
      <c r="I402" s="966"/>
      <c r="J402" s="966"/>
      <c r="K402" s="966"/>
      <c r="L402" s="966"/>
      <c r="M402" s="966"/>
      <c r="N402" s="966"/>
      <c r="O402" s="966"/>
    </row>
    <row r="403" spans="1:15" ht="10.15" customHeight="1">
      <c r="A403" s="966"/>
      <c r="B403" s="966"/>
      <c r="C403" s="966"/>
      <c r="D403" s="966"/>
      <c r="E403" s="966"/>
      <c r="F403" s="966"/>
      <c r="G403" s="966"/>
      <c r="H403" s="966"/>
      <c r="I403" s="966"/>
      <c r="J403" s="966"/>
      <c r="K403" s="966"/>
      <c r="L403" s="966"/>
      <c r="M403" s="966"/>
      <c r="N403" s="966"/>
      <c r="O403" s="966"/>
    </row>
    <row r="404" spans="1:15" ht="10.15" customHeight="1">
      <c r="A404" s="966"/>
      <c r="B404" s="966"/>
      <c r="C404" s="966"/>
      <c r="D404" s="966"/>
      <c r="E404" s="966"/>
      <c r="F404" s="966"/>
      <c r="G404" s="966"/>
      <c r="H404" s="966"/>
      <c r="I404" s="966"/>
      <c r="J404" s="966"/>
      <c r="K404" s="966"/>
      <c r="L404" s="966"/>
      <c r="M404" s="966"/>
      <c r="N404" s="966"/>
      <c r="O404" s="966"/>
    </row>
    <row r="405" spans="1:15" ht="10.15" customHeight="1">
      <c r="A405" s="966"/>
      <c r="B405" s="966"/>
      <c r="C405" s="966"/>
      <c r="D405" s="966"/>
      <c r="E405" s="966"/>
      <c r="F405" s="966"/>
      <c r="G405" s="966"/>
      <c r="H405" s="966"/>
      <c r="I405" s="966"/>
      <c r="J405" s="966"/>
      <c r="K405" s="966"/>
      <c r="L405" s="966"/>
      <c r="M405" s="966"/>
      <c r="N405" s="966"/>
      <c r="O405" s="966"/>
    </row>
    <row r="406" spans="1:15" ht="10.15" customHeight="1">
      <c r="A406" s="966"/>
      <c r="B406" s="966"/>
      <c r="C406" s="966"/>
      <c r="D406" s="966"/>
      <c r="E406" s="966"/>
      <c r="F406" s="966"/>
      <c r="G406" s="966"/>
      <c r="H406" s="966"/>
      <c r="I406" s="966"/>
      <c r="J406" s="966"/>
      <c r="K406" s="966"/>
      <c r="L406" s="966"/>
      <c r="M406" s="966"/>
      <c r="N406" s="966"/>
      <c r="O406" s="966"/>
    </row>
    <row r="407" spans="1:15" ht="10.15" customHeight="1">
      <c r="A407" s="966"/>
      <c r="B407" s="966"/>
      <c r="C407" s="966"/>
      <c r="D407" s="966"/>
      <c r="E407" s="966"/>
      <c r="F407" s="966"/>
      <c r="G407" s="966"/>
      <c r="H407" s="966"/>
      <c r="I407" s="966"/>
      <c r="J407" s="966"/>
      <c r="K407" s="966"/>
      <c r="L407" s="966"/>
      <c r="M407" s="966"/>
      <c r="N407" s="966"/>
      <c r="O407" s="966"/>
    </row>
    <row r="408" spans="1:15" ht="10.15" customHeight="1">
      <c r="A408" s="966"/>
      <c r="B408" s="966"/>
      <c r="C408" s="966"/>
      <c r="D408" s="966"/>
      <c r="E408" s="966"/>
      <c r="F408" s="966"/>
      <c r="G408" s="966"/>
      <c r="H408" s="966"/>
      <c r="I408" s="966"/>
      <c r="J408" s="966"/>
      <c r="K408" s="966"/>
      <c r="L408" s="966"/>
      <c r="M408" s="966"/>
      <c r="N408" s="966"/>
      <c r="O408" s="966"/>
    </row>
    <row r="409" spans="1:15" ht="10.15" customHeight="1">
      <c r="A409" s="966"/>
      <c r="B409" s="966"/>
      <c r="C409" s="966"/>
      <c r="D409" s="966"/>
      <c r="E409" s="966"/>
      <c r="F409" s="966"/>
      <c r="G409" s="966"/>
      <c r="H409" s="966"/>
      <c r="I409" s="966"/>
      <c r="J409" s="966"/>
      <c r="K409" s="966"/>
      <c r="L409" s="966"/>
      <c r="M409" s="966"/>
      <c r="N409" s="966"/>
      <c r="O409" s="966"/>
    </row>
    <row r="410" spans="1:15" ht="10.15" customHeight="1">
      <c r="A410" s="966"/>
      <c r="B410" s="966"/>
      <c r="C410" s="966"/>
      <c r="D410" s="966"/>
      <c r="E410" s="966"/>
      <c r="F410" s="966"/>
      <c r="G410" s="966"/>
      <c r="H410" s="966"/>
      <c r="I410" s="966"/>
      <c r="J410" s="966"/>
      <c r="K410" s="966"/>
      <c r="L410" s="966"/>
      <c r="M410" s="966"/>
      <c r="N410" s="966"/>
      <c r="O410" s="966"/>
    </row>
    <row r="411" spans="1:15" ht="10.15" customHeight="1">
      <c r="A411" s="966"/>
      <c r="B411" s="966"/>
      <c r="C411" s="966"/>
      <c r="D411" s="966"/>
      <c r="E411" s="966"/>
      <c r="F411" s="966"/>
      <c r="G411" s="966"/>
      <c r="H411" s="966"/>
      <c r="I411" s="966"/>
      <c r="J411" s="966"/>
      <c r="K411" s="966"/>
      <c r="L411" s="966"/>
      <c r="M411" s="966"/>
      <c r="N411" s="966"/>
      <c r="O411" s="966"/>
    </row>
    <row r="412" spans="1:15" ht="10.15" customHeight="1">
      <c r="A412" s="966"/>
      <c r="B412" s="966"/>
      <c r="C412" s="966"/>
      <c r="D412" s="966"/>
      <c r="E412" s="966"/>
      <c r="F412" s="966"/>
      <c r="G412" s="966"/>
      <c r="H412" s="966"/>
      <c r="I412" s="966"/>
      <c r="J412" s="966"/>
      <c r="K412" s="966"/>
      <c r="L412" s="966"/>
      <c r="M412" s="966"/>
      <c r="N412" s="966"/>
      <c r="O412" s="966"/>
    </row>
    <row r="413" spans="1:15" ht="10.15" customHeight="1">
      <c r="A413" s="966"/>
      <c r="B413" s="966"/>
      <c r="C413" s="966"/>
      <c r="D413" s="966"/>
      <c r="E413" s="966"/>
      <c r="F413" s="966"/>
      <c r="G413" s="966"/>
      <c r="H413" s="966"/>
      <c r="I413" s="966"/>
      <c r="J413" s="966"/>
      <c r="K413" s="966"/>
      <c r="L413" s="966"/>
      <c r="M413" s="966"/>
      <c r="N413" s="966"/>
      <c r="O413" s="966"/>
    </row>
    <row r="414" spans="1:15" ht="10.15" customHeight="1">
      <c r="A414" s="966"/>
      <c r="B414" s="966"/>
      <c r="C414" s="966"/>
      <c r="D414" s="966"/>
      <c r="E414" s="966"/>
      <c r="F414" s="966"/>
      <c r="G414" s="966"/>
      <c r="H414" s="966"/>
      <c r="I414" s="966"/>
      <c r="J414" s="966"/>
      <c r="K414" s="966"/>
      <c r="L414" s="966"/>
      <c r="M414" s="966"/>
      <c r="N414" s="966"/>
      <c r="O414" s="966"/>
    </row>
    <row r="415" spans="1:15" ht="10.15" customHeight="1">
      <c r="A415" s="966"/>
      <c r="B415" s="966"/>
      <c r="C415" s="966"/>
      <c r="D415" s="966"/>
      <c r="E415" s="966"/>
      <c r="F415" s="966"/>
      <c r="G415" s="966"/>
      <c r="H415" s="966"/>
      <c r="I415" s="966"/>
      <c r="J415" s="966"/>
      <c r="K415" s="966"/>
      <c r="L415" s="966"/>
      <c r="M415" s="966"/>
      <c r="N415" s="966"/>
      <c r="O415" s="966"/>
    </row>
    <row r="416" spans="1:15" ht="10.15" customHeight="1">
      <c r="A416" s="966"/>
      <c r="B416" s="966"/>
      <c r="C416" s="966"/>
      <c r="D416" s="966"/>
      <c r="E416" s="966"/>
      <c r="F416" s="966"/>
      <c r="G416" s="966"/>
      <c r="H416" s="966"/>
      <c r="I416" s="966"/>
      <c r="J416" s="966"/>
      <c r="K416" s="966"/>
      <c r="L416" s="966"/>
      <c r="M416" s="966"/>
      <c r="N416" s="966"/>
      <c r="O416" s="966"/>
    </row>
    <row r="417" spans="1:15" ht="10.15" customHeight="1">
      <c r="A417" s="966"/>
      <c r="B417" s="966"/>
      <c r="C417" s="966"/>
      <c r="D417" s="966"/>
      <c r="E417" s="966"/>
      <c r="F417" s="966"/>
      <c r="G417" s="966"/>
      <c r="H417" s="966"/>
      <c r="I417" s="966"/>
      <c r="J417" s="966"/>
      <c r="K417" s="966"/>
      <c r="L417" s="966"/>
      <c r="M417" s="966"/>
      <c r="N417" s="966"/>
      <c r="O417" s="966"/>
    </row>
    <row r="418" spans="1:15" ht="10.15" customHeight="1">
      <c r="A418" s="966"/>
      <c r="B418" s="966"/>
      <c r="C418" s="966"/>
      <c r="D418" s="966"/>
      <c r="E418" s="966"/>
      <c r="F418" s="966"/>
      <c r="G418" s="966"/>
      <c r="H418" s="966"/>
      <c r="I418" s="966"/>
      <c r="J418" s="966"/>
      <c r="K418" s="966"/>
      <c r="L418" s="966"/>
      <c r="M418" s="966"/>
      <c r="N418" s="966"/>
      <c r="O418" s="966"/>
    </row>
    <row r="419" spans="1:15" ht="10.15" customHeight="1">
      <c r="A419" s="966"/>
      <c r="B419" s="966"/>
      <c r="C419" s="966"/>
      <c r="D419" s="966"/>
      <c r="E419" s="966"/>
      <c r="F419" s="966"/>
      <c r="G419" s="966"/>
      <c r="H419" s="966"/>
      <c r="I419" s="966"/>
      <c r="J419" s="966"/>
      <c r="K419" s="966"/>
      <c r="L419" s="966"/>
      <c r="M419" s="966"/>
      <c r="N419" s="966"/>
      <c r="O419" s="966"/>
    </row>
    <row r="420" spans="1:15" ht="10.15" customHeight="1">
      <c r="A420" s="966"/>
      <c r="B420" s="966"/>
      <c r="C420" s="966"/>
      <c r="D420" s="966"/>
      <c r="E420" s="966"/>
      <c r="F420" s="966"/>
      <c r="G420" s="966"/>
      <c r="H420" s="966"/>
      <c r="I420" s="966"/>
      <c r="J420" s="966"/>
      <c r="K420" s="966"/>
      <c r="L420" s="966"/>
      <c r="M420" s="966"/>
      <c r="N420" s="966"/>
      <c r="O420" s="966"/>
    </row>
    <row r="421" spans="1:15" ht="10.15" customHeight="1">
      <c r="A421" s="966"/>
      <c r="B421" s="966"/>
      <c r="C421" s="966"/>
      <c r="D421" s="966"/>
      <c r="E421" s="966"/>
      <c r="F421" s="966"/>
      <c r="G421" s="966"/>
      <c r="H421" s="966"/>
      <c r="I421" s="966"/>
      <c r="J421" s="966"/>
      <c r="K421" s="966"/>
      <c r="L421" s="966"/>
      <c r="M421" s="966"/>
      <c r="N421" s="966"/>
      <c r="O421" s="966"/>
    </row>
    <row r="422" spans="1:15" ht="10.15" customHeight="1">
      <c r="A422" s="966"/>
      <c r="B422" s="966"/>
      <c r="C422" s="966"/>
      <c r="D422" s="966"/>
      <c r="E422" s="966"/>
      <c r="F422" s="966"/>
      <c r="G422" s="966"/>
      <c r="H422" s="966"/>
      <c r="I422" s="966"/>
      <c r="J422" s="966"/>
      <c r="K422" s="966"/>
      <c r="L422" s="966"/>
      <c r="M422" s="966"/>
      <c r="N422" s="966"/>
      <c r="O422" s="966"/>
    </row>
    <row r="423" spans="1:15" ht="10.15" customHeight="1">
      <c r="A423" s="966"/>
      <c r="B423" s="966"/>
      <c r="C423" s="966"/>
      <c r="D423" s="966"/>
      <c r="E423" s="966"/>
      <c r="F423" s="966"/>
      <c r="G423" s="966"/>
      <c r="H423" s="966"/>
      <c r="I423" s="966"/>
      <c r="J423" s="966"/>
      <c r="K423" s="966"/>
      <c r="L423" s="966"/>
      <c r="M423" s="966"/>
      <c r="N423" s="966"/>
      <c r="O423" s="966"/>
    </row>
    <row r="424" spans="1:15" ht="10.15" customHeight="1">
      <c r="A424" s="966"/>
      <c r="B424" s="966"/>
      <c r="C424" s="966"/>
      <c r="D424" s="966"/>
      <c r="E424" s="966"/>
      <c r="F424" s="966"/>
      <c r="G424" s="966"/>
      <c r="H424" s="966"/>
      <c r="I424" s="966"/>
      <c r="J424" s="966"/>
      <c r="K424" s="966"/>
      <c r="L424" s="966"/>
      <c r="M424" s="966"/>
      <c r="N424" s="966"/>
      <c r="O424" s="966"/>
    </row>
    <row r="425" spans="1:15" ht="10.15" customHeight="1">
      <c r="A425" s="966"/>
      <c r="B425" s="966"/>
      <c r="C425" s="966"/>
      <c r="D425" s="966"/>
      <c r="E425" s="966"/>
      <c r="F425" s="966"/>
      <c r="G425" s="966"/>
      <c r="H425" s="966"/>
      <c r="I425" s="966"/>
      <c r="J425" s="966"/>
      <c r="K425" s="966"/>
      <c r="L425" s="966"/>
      <c r="M425" s="966"/>
      <c r="N425" s="966"/>
      <c r="O425" s="966"/>
    </row>
    <row r="426" spans="1:15" ht="10.15" customHeight="1">
      <c r="A426" s="966"/>
      <c r="B426" s="966"/>
      <c r="C426" s="966"/>
      <c r="D426" s="966"/>
      <c r="E426" s="966"/>
      <c r="F426" s="966"/>
      <c r="G426" s="966"/>
      <c r="H426" s="966"/>
      <c r="I426" s="966"/>
      <c r="J426" s="966"/>
      <c r="K426" s="966"/>
      <c r="L426" s="966"/>
      <c r="M426" s="966"/>
      <c r="N426" s="966"/>
      <c r="O426" s="966"/>
    </row>
    <row r="427" spans="1:15" ht="10.15" customHeight="1">
      <c r="A427" s="966"/>
      <c r="B427" s="966"/>
      <c r="C427" s="966"/>
      <c r="D427" s="966"/>
      <c r="E427" s="966"/>
      <c r="F427" s="966"/>
      <c r="G427" s="966"/>
      <c r="H427" s="966"/>
      <c r="I427" s="966"/>
      <c r="J427" s="966"/>
      <c r="K427" s="966"/>
      <c r="L427" s="966"/>
      <c r="M427" s="966"/>
      <c r="N427" s="966"/>
      <c r="O427" s="966"/>
    </row>
    <row r="428" spans="1:15" ht="10.15" customHeight="1">
      <c r="A428" s="966"/>
      <c r="B428" s="966"/>
      <c r="C428" s="966"/>
      <c r="D428" s="966"/>
      <c r="E428" s="966"/>
      <c r="F428" s="966"/>
      <c r="G428" s="966"/>
      <c r="H428" s="966"/>
      <c r="I428" s="966"/>
      <c r="J428" s="966"/>
      <c r="K428" s="966"/>
      <c r="L428" s="966"/>
      <c r="M428" s="966"/>
      <c r="N428" s="966"/>
      <c r="O428" s="966"/>
    </row>
    <row r="429" spans="1:15" ht="10.15" customHeight="1">
      <c r="A429" s="966"/>
      <c r="B429" s="966"/>
      <c r="C429" s="966"/>
      <c r="D429" s="966"/>
      <c r="E429" s="966"/>
      <c r="F429" s="966"/>
      <c r="G429" s="966"/>
      <c r="H429" s="966"/>
      <c r="I429" s="966"/>
      <c r="J429" s="966"/>
      <c r="K429" s="966"/>
      <c r="L429" s="966"/>
      <c r="M429" s="966"/>
      <c r="N429" s="966"/>
      <c r="O429" s="966"/>
    </row>
    <row r="430" spans="1:15" ht="10.15" customHeight="1">
      <c r="A430" s="966"/>
      <c r="B430" s="966"/>
      <c r="C430" s="966"/>
      <c r="D430" s="966"/>
      <c r="E430" s="966"/>
      <c r="F430" s="966"/>
      <c r="G430" s="966"/>
      <c r="H430" s="966"/>
      <c r="I430" s="966"/>
      <c r="J430" s="966"/>
      <c r="K430" s="966"/>
      <c r="L430" s="966"/>
      <c r="M430" s="966"/>
      <c r="N430" s="966"/>
      <c r="O430" s="966"/>
    </row>
    <row r="431" spans="1:15" ht="10.15" customHeight="1">
      <c r="A431" s="966"/>
      <c r="B431" s="966"/>
      <c r="C431" s="966"/>
      <c r="D431" s="966"/>
      <c r="E431" s="966"/>
      <c r="F431" s="966"/>
      <c r="G431" s="966"/>
      <c r="H431" s="966"/>
      <c r="I431" s="966"/>
      <c r="J431" s="966"/>
      <c r="K431" s="966"/>
      <c r="L431" s="966"/>
      <c r="M431" s="966"/>
      <c r="N431" s="966"/>
      <c r="O431" s="966"/>
    </row>
    <row r="432" spans="1:15" ht="10.15" customHeight="1">
      <c r="A432" s="966"/>
      <c r="B432" s="966"/>
      <c r="C432" s="966"/>
      <c r="D432" s="966"/>
      <c r="E432" s="966"/>
      <c r="F432" s="966"/>
      <c r="G432" s="966"/>
      <c r="H432" s="966"/>
      <c r="I432" s="966"/>
      <c r="J432" s="966"/>
      <c r="K432" s="966"/>
      <c r="L432" s="966"/>
      <c r="M432" s="966"/>
      <c r="N432" s="966"/>
      <c r="O432" s="966"/>
    </row>
    <row r="433" spans="1:15" ht="10.15" customHeight="1">
      <c r="A433" s="966"/>
      <c r="B433" s="966"/>
      <c r="C433" s="966"/>
      <c r="D433" s="966"/>
      <c r="E433" s="966"/>
      <c r="F433" s="966"/>
      <c r="G433" s="966"/>
      <c r="H433" s="966"/>
      <c r="I433" s="966"/>
      <c r="J433" s="966"/>
      <c r="K433" s="966"/>
      <c r="L433" s="966"/>
      <c r="M433" s="966"/>
      <c r="N433" s="966"/>
      <c r="O433" s="966"/>
    </row>
    <row r="434" spans="1:15" ht="10.15" customHeight="1">
      <c r="A434" s="966"/>
      <c r="B434" s="966"/>
      <c r="C434" s="966"/>
      <c r="D434" s="966"/>
      <c r="E434" s="966"/>
      <c r="F434" s="966"/>
      <c r="G434" s="966"/>
      <c r="H434" s="966"/>
      <c r="I434" s="966"/>
      <c r="J434" s="966"/>
      <c r="K434" s="966"/>
      <c r="L434" s="966"/>
      <c r="M434" s="966"/>
      <c r="N434" s="966"/>
      <c r="O434" s="966"/>
    </row>
    <row r="435" spans="1:15" s="970" customFormat="1" ht="10.15" customHeight="1">
      <c r="A435" s="966"/>
      <c r="B435" s="966"/>
      <c r="C435" s="966"/>
      <c r="D435" s="966"/>
      <c r="E435" s="966"/>
      <c r="F435" s="966"/>
      <c r="G435" s="966"/>
      <c r="H435" s="966"/>
      <c r="I435" s="966"/>
      <c r="J435" s="966"/>
      <c r="K435" s="966"/>
      <c r="L435" s="966"/>
      <c r="M435" s="966"/>
      <c r="N435" s="966"/>
      <c r="O435" s="966"/>
    </row>
    <row r="436" spans="1:15" ht="10.15" customHeight="1">
      <c r="A436" s="966"/>
      <c r="B436" s="966"/>
      <c r="C436" s="966"/>
      <c r="D436" s="966"/>
      <c r="E436" s="966"/>
      <c r="F436" s="966"/>
      <c r="G436" s="966"/>
      <c r="H436" s="966"/>
      <c r="I436" s="966"/>
      <c r="J436" s="966"/>
      <c r="K436" s="966"/>
      <c r="L436" s="966"/>
      <c r="M436" s="966"/>
      <c r="N436" s="966"/>
      <c r="O436" s="966"/>
    </row>
    <row r="437" spans="1:15" ht="10.15" customHeight="1">
      <c r="A437" s="966"/>
      <c r="B437" s="966"/>
      <c r="C437" s="966"/>
      <c r="D437" s="966"/>
      <c r="E437" s="966"/>
      <c r="F437" s="966"/>
      <c r="G437" s="966"/>
      <c r="H437" s="966"/>
      <c r="I437" s="966"/>
      <c r="J437" s="966"/>
      <c r="K437" s="966"/>
      <c r="L437" s="966"/>
      <c r="M437" s="966"/>
      <c r="N437" s="966"/>
      <c r="O437" s="966"/>
    </row>
    <row r="438" spans="1:15" ht="10.15" customHeight="1">
      <c r="A438" s="966"/>
      <c r="B438" s="966"/>
      <c r="C438" s="966"/>
      <c r="D438" s="966"/>
      <c r="E438" s="966"/>
      <c r="F438" s="966"/>
      <c r="G438" s="966"/>
      <c r="H438" s="966"/>
      <c r="I438" s="966"/>
      <c r="J438" s="966"/>
      <c r="K438" s="966"/>
      <c r="L438" s="966"/>
      <c r="M438" s="966"/>
      <c r="N438" s="966"/>
      <c r="O438" s="966"/>
    </row>
    <row r="439" spans="1:15" ht="10.15" customHeight="1">
      <c r="A439" s="966"/>
      <c r="B439" s="966"/>
      <c r="C439" s="966"/>
      <c r="D439" s="966"/>
      <c r="E439" s="966"/>
      <c r="F439" s="966"/>
      <c r="G439" s="966"/>
      <c r="H439" s="966"/>
      <c r="I439" s="966"/>
      <c r="J439" s="966"/>
      <c r="K439" s="966"/>
      <c r="L439" s="966"/>
      <c r="M439" s="966"/>
      <c r="N439" s="966"/>
      <c r="O439" s="966"/>
    </row>
    <row r="440" spans="1:15" ht="10.15" customHeight="1">
      <c r="A440" s="966"/>
      <c r="B440" s="966"/>
      <c r="C440" s="966"/>
      <c r="D440" s="966"/>
      <c r="E440" s="966"/>
      <c r="F440" s="966"/>
      <c r="G440" s="966"/>
      <c r="H440" s="966"/>
      <c r="I440" s="966"/>
      <c r="J440" s="966"/>
      <c r="K440" s="966"/>
      <c r="L440" s="966"/>
      <c r="M440" s="966"/>
      <c r="N440" s="966"/>
      <c r="O440" s="966"/>
    </row>
    <row r="441" spans="1:15" ht="10.15" customHeight="1">
      <c r="A441" s="966"/>
      <c r="B441" s="966"/>
      <c r="C441" s="966"/>
      <c r="D441" s="966"/>
      <c r="E441" s="966"/>
      <c r="F441" s="966"/>
      <c r="G441" s="966"/>
      <c r="H441" s="966"/>
      <c r="I441" s="966"/>
      <c r="J441" s="966"/>
      <c r="K441" s="966"/>
      <c r="L441" s="966"/>
      <c r="M441" s="966"/>
      <c r="N441" s="966"/>
      <c r="O441" s="966"/>
    </row>
    <row r="442" spans="1:15" ht="10.15" customHeight="1">
      <c r="A442" s="966"/>
      <c r="B442" s="966"/>
      <c r="C442" s="966"/>
      <c r="D442" s="966"/>
      <c r="E442" s="966"/>
      <c r="F442" s="966"/>
      <c r="G442" s="966"/>
      <c r="H442" s="966"/>
      <c r="I442" s="966"/>
      <c r="J442" s="966"/>
      <c r="K442" s="966"/>
      <c r="L442" s="966"/>
      <c r="M442" s="966"/>
      <c r="N442" s="966"/>
      <c r="O442" s="966"/>
    </row>
    <row r="443" spans="1:15" ht="10.15" customHeight="1">
      <c r="A443" s="966"/>
      <c r="B443" s="966"/>
      <c r="C443" s="966"/>
      <c r="D443" s="966"/>
      <c r="E443" s="966"/>
      <c r="F443" s="966"/>
      <c r="G443" s="966"/>
      <c r="H443" s="966"/>
      <c r="I443" s="966"/>
      <c r="J443" s="966"/>
      <c r="K443" s="966"/>
      <c r="L443" s="966"/>
      <c r="M443" s="966"/>
      <c r="N443" s="966"/>
      <c r="O443" s="966"/>
    </row>
    <row r="444" spans="1:15" ht="10.15" customHeight="1">
      <c r="A444" s="966"/>
      <c r="B444" s="966"/>
      <c r="C444" s="966"/>
      <c r="D444" s="966"/>
      <c r="E444" s="966"/>
      <c r="F444" s="966"/>
      <c r="G444" s="966"/>
      <c r="H444" s="966"/>
      <c r="I444" s="966"/>
      <c r="J444" s="966"/>
      <c r="K444" s="966"/>
      <c r="L444" s="966"/>
      <c r="M444" s="966"/>
      <c r="N444" s="966"/>
      <c r="O444" s="966"/>
    </row>
    <row r="445" spans="1:15" ht="10.15" customHeight="1">
      <c r="A445" s="966"/>
      <c r="B445" s="966"/>
      <c r="C445" s="966"/>
      <c r="D445" s="966"/>
      <c r="E445" s="966"/>
      <c r="F445" s="966"/>
      <c r="G445" s="966"/>
      <c r="H445" s="966"/>
      <c r="I445" s="966"/>
      <c r="J445" s="966"/>
      <c r="K445" s="966"/>
      <c r="L445" s="966"/>
      <c r="M445" s="966"/>
      <c r="N445" s="966"/>
      <c r="O445" s="966"/>
    </row>
    <row r="446" spans="1:15" ht="10.15" customHeight="1">
      <c r="A446" s="966"/>
      <c r="B446" s="966"/>
      <c r="C446" s="966"/>
      <c r="D446" s="966"/>
      <c r="E446" s="966"/>
      <c r="F446" s="966"/>
      <c r="G446" s="966"/>
      <c r="H446" s="966"/>
      <c r="I446" s="966"/>
      <c r="J446" s="966"/>
      <c r="K446" s="966"/>
      <c r="L446" s="966"/>
      <c r="M446" s="966"/>
      <c r="N446" s="966"/>
      <c r="O446" s="966"/>
    </row>
    <row r="447" spans="1:15" ht="10.15" customHeight="1">
      <c r="A447" s="966"/>
      <c r="B447" s="966"/>
      <c r="C447" s="966"/>
      <c r="D447" s="966"/>
      <c r="E447" s="966"/>
      <c r="F447" s="966"/>
      <c r="G447" s="966"/>
      <c r="H447" s="966"/>
      <c r="I447" s="966"/>
      <c r="J447" s="966"/>
      <c r="K447" s="966"/>
      <c r="L447" s="966"/>
      <c r="M447" s="966"/>
      <c r="N447" s="966"/>
      <c r="O447" s="966"/>
    </row>
    <row r="448" spans="1:15" ht="10.15" customHeight="1">
      <c r="A448" s="966"/>
      <c r="B448" s="966"/>
      <c r="C448" s="966"/>
      <c r="D448" s="966"/>
      <c r="E448" s="966"/>
      <c r="F448" s="966"/>
      <c r="G448" s="966"/>
      <c r="H448" s="966"/>
      <c r="I448" s="966"/>
      <c r="J448" s="966"/>
      <c r="K448" s="966"/>
      <c r="L448" s="966"/>
      <c r="M448" s="966"/>
      <c r="N448" s="966"/>
      <c r="O448" s="966"/>
    </row>
    <row r="449" spans="1:15" ht="10.15" customHeight="1">
      <c r="A449" s="966"/>
      <c r="B449" s="966"/>
      <c r="C449" s="966"/>
      <c r="D449" s="966"/>
      <c r="E449" s="966"/>
      <c r="F449" s="966"/>
      <c r="G449" s="966"/>
      <c r="H449" s="966"/>
      <c r="I449" s="966"/>
      <c r="J449" s="966"/>
      <c r="K449" s="966"/>
      <c r="L449" s="966"/>
      <c r="M449" s="966"/>
      <c r="N449" s="966"/>
      <c r="O449" s="966"/>
    </row>
    <row r="450" spans="1:15" ht="10.15" customHeight="1">
      <c r="A450" s="966"/>
      <c r="B450" s="966"/>
      <c r="C450" s="966"/>
      <c r="D450" s="966"/>
      <c r="E450" s="966"/>
      <c r="F450" s="966"/>
      <c r="G450" s="966"/>
      <c r="H450" s="966"/>
      <c r="I450" s="966"/>
      <c r="J450" s="966"/>
      <c r="K450" s="966"/>
      <c r="L450" s="966"/>
      <c r="M450" s="966"/>
      <c r="N450" s="966"/>
      <c r="O450" s="966"/>
    </row>
    <row r="451" spans="1:15" ht="10.15" customHeight="1">
      <c r="A451" s="966"/>
      <c r="B451" s="966"/>
      <c r="C451" s="966"/>
      <c r="D451" s="966"/>
      <c r="E451" s="966"/>
      <c r="F451" s="966"/>
      <c r="G451" s="966"/>
      <c r="H451" s="966"/>
      <c r="I451" s="966"/>
      <c r="J451" s="966"/>
      <c r="K451" s="966"/>
      <c r="L451" s="966"/>
      <c r="M451" s="966"/>
      <c r="N451" s="966"/>
      <c r="O451" s="966"/>
    </row>
    <row r="452" spans="1:15" ht="10.15" customHeight="1">
      <c r="A452" s="966"/>
      <c r="B452" s="966"/>
      <c r="C452" s="966"/>
      <c r="D452" s="966"/>
      <c r="E452" s="966"/>
      <c r="F452" s="966"/>
      <c r="G452" s="966"/>
      <c r="H452" s="966"/>
      <c r="I452" s="966"/>
      <c r="J452" s="966"/>
      <c r="K452" s="966"/>
      <c r="L452" s="966"/>
      <c r="M452" s="966"/>
      <c r="N452" s="966"/>
      <c r="O452" s="966"/>
    </row>
    <row r="453" spans="1:15" ht="10.15" customHeight="1">
      <c r="A453" s="966"/>
      <c r="B453" s="966"/>
      <c r="C453" s="966"/>
      <c r="D453" s="966"/>
      <c r="E453" s="966"/>
      <c r="F453" s="966"/>
      <c r="G453" s="966"/>
      <c r="H453" s="966"/>
      <c r="I453" s="966"/>
      <c r="J453" s="966"/>
      <c r="K453" s="966"/>
      <c r="L453" s="966"/>
      <c r="M453" s="966"/>
      <c r="N453" s="966"/>
      <c r="O453" s="966"/>
    </row>
    <row r="454" spans="1:15" ht="10.15" customHeight="1">
      <c r="A454" s="966"/>
      <c r="B454" s="966"/>
      <c r="C454" s="966"/>
      <c r="D454" s="966"/>
      <c r="E454" s="966"/>
      <c r="F454" s="966"/>
      <c r="G454" s="966"/>
      <c r="H454" s="966"/>
      <c r="I454" s="966"/>
      <c r="J454" s="966"/>
      <c r="K454" s="966"/>
      <c r="L454" s="966"/>
      <c r="M454" s="966"/>
      <c r="N454" s="966"/>
      <c r="O454" s="966"/>
    </row>
    <row r="455" spans="1:15" ht="10.15" customHeight="1">
      <c r="A455" s="966"/>
      <c r="B455" s="966"/>
      <c r="C455" s="966"/>
      <c r="D455" s="966"/>
      <c r="E455" s="966"/>
      <c r="F455" s="966"/>
      <c r="G455" s="966"/>
      <c r="H455" s="966"/>
      <c r="I455" s="966"/>
      <c r="J455" s="966"/>
      <c r="K455" s="966"/>
      <c r="L455" s="966"/>
      <c r="M455" s="966"/>
      <c r="N455" s="966"/>
      <c r="O455" s="966"/>
    </row>
    <row r="456" spans="1:15" ht="10.15" customHeight="1">
      <c r="A456" s="966"/>
      <c r="B456" s="966"/>
      <c r="C456" s="966"/>
      <c r="D456" s="966"/>
      <c r="E456" s="966"/>
      <c r="F456" s="966"/>
      <c r="G456" s="966"/>
      <c r="H456" s="966"/>
      <c r="I456" s="966"/>
      <c r="J456" s="966"/>
      <c r="K456" s="966"/>
      <c r="L456" s="966"/>
      <c r="M456" s="966"/>
      <c r="N456" s="966"/>
      <c r="O456" s="966"/>
    </row>
    <row r="457" spans="1:15" ht="10.15" customHeight="1">
      <c r="A457" s="966"/>
      <c r="B457" s="966"/>
      <c r="C457" s="966"/>
      <c r="D457" s="966"/>
      <c r="E457" s="966"/>
      <c r="F457" s="966"/>
      <c r="G457" s="966"/>
      <c r="H457" s="966"/>
      <c r="I457" s="966"/>
      <c r="J457" s="966"/>
      <c r="K457" s="966"/>
      <c r="L457" s="966"/>
      <c r="M457" s="966"/>
      <c r="N457" s="966"/>
      <c r="O457" s="966"/>
    </row>
    <row r="458" spans="1:15" ht="10.15" customHeight="1">
      <c r="A458" s="966"/>
      <c r="B458" s="966"/>
      <c r="C458" s="966"/>
      <c r="D458" s="966"/>
      <c r="E458" s="966"/>
      <c r="F458" s="966"/>
      <c r="G458" s="966"/>
      <c r="H458" s="966"/>
      <c r="I458" s="966"/>
      <c r="J458" s="966"/>
      <c r="K458" s="966"/>
      <c r="L458" s="966"/>
      <c r="M458" s="966"/>
      <c r="N458" s="966"/>
      <c r="O458" s="966"/>
    </row>
    <row r="459" spans="1:15" ht="10.15" customHeight="1">
      <c r="A459" s="966"/>
      <c r="B459" s="966"/>
      <c r="C459" s="966"/>
      <c r="D459" s="966"/>
      <c r="E459" s="966"/>
      <c r="F459" s="966"/>
      <c r="G459" s="966"/>
      <c r="H459" s="966"/>
      <c r="I459" s="966"/>
      <c r="J459" s="966"/>
      <c r="K459" s="966"/>
      <c r="L459" s="966"/>
      <c r="M459" s="966"/>
      <c r="N459" s="966"/>
      <c r="O459" s="966"/>
    </row>
    <row r="460" spans="1:15" ht="10.15" customHeight="1">
      <c r="A460" s="966"/>
      <c r="B460" s="966"/>
      <c r="C460" s="966"/>
      <c r="D460" s="966"/>
      <c r="E460" s="966"/>
      <c r="F460" s="966"/>
      <c r="G460" s="966"/>
      <c r="H460" s="966"/>
      <c r="I460" s="966"/>
      <c r="J460" s="966"/>
      <c r="K460" s="966"/>
      <c r="L460" s="966"/>
      <c r="M460" s="966"/>
      <c r="N460" s="966"/>
      <c r="O460" s="966"/>
    </row>
    <row r="461" spans="1:15" ht="10.15" customHeight="1">
      <c r="A461" s="966"/>
      <c r="B461" s="966"/>
      <c r="C461" s="966"/>
      <c r="D461" s="966"/>
      <c r="E461" s="966"/>
      <c r="F461" s="966"/>
      <c r="G461" s="966"/>
      <c r="H461" s="966"/>
      <c r="I461" s="966"/>
      <c r="J461" s="966"/>
      <c r="K461" s="966"/>
      <c r="L461" s="966"/>
      <c r="M461" s="966"/>
      <c r="N461" s="966"/>
      <c r="O461" s="966"/>
    </row>
    <row r="462" spans="1:15" ht="10.15" customHeight="1">
      <c r="A462" s="966"/>
      <c r="B462" s="966"/>
      <c r="C462" s="966"/>
      <c r="D462" s="966"/>
      <c r="E462" s="966"/>
      <c r="F462" s="966"/>
      <c r="G462" s="966"/>
      <c r="H462" s="966"/>
      <c r="I462" s="966"/>
      <c r="J462" s="966"/>
      <c r="K462" s="966"/>
      <c r="L462" s="966"/>
      <c r="M462" s="966"/>
      <c r="N462" s="966"/>
      <c r="O462" s="966"/>
    </row>
    <row r="463" spans="1:15" ht="10.15" customHeight="1">
      <c r="A463" s="966"/>
      <c r="B463" s="966"/>
      <c r="C463" s="966"/>
      <c r="D463" s="966"/>
      <c r="E463" s="966"/>
      <c r="F463" s="966"/>
      <c r="G463" s="966"/>
      <c r="H463" s="966"/>
      <c r="I463" s="966"/>
      <c r="J463" s="966"/>
      <c r="K463" s="966"/>
      <c r="L463" s="966"/>
      <c r="M463" s="966"/>
      <c r="N463" s="966"/>
      <c r="O463" s="966"/>
    </row>
    <row r="464" spans="1:15" ht="10.15" customHeight="1">
      <c r="A464" s="966"/>
      <c r="B464" s="966"/>
      <c r="C464" s="966"/>
      <c r="D464" s="966"/>
      <c r="E464" s="966"/>
      <c r="F464" s="966"/>
      <c r="G464" s="966"/>
      <c r="H464" s="966"/>
      <c r="I464" s="966"/>
      <c r="J464" s="966"/>
      <c r="K464" s="966"/>
      <c r="L464" s="966"/>
      <c r="M464" s="966"/>
      <c r="N464" s="966"/>
      <c r="O464" s="966"/>
    </row>
    <row r="465" spans="1:15" ht="10.15" customHeight="1">
      <c r="A465" s="966"/>
      <c r="B465" s="966"/>
      <c r="C465" s="966"/>
      <c r="D465" s="966"/>
      <c r="E465" s="966"/>
      <c r="F465" s="966"/>
      <c r="G465" s="966"/>
      <c r="H465" s="966"/>
      <c r="I465" s="966"/>
      <c r="J465" s="966"/>
      <c r="K465" s="966"/>
      <c r="L465" s="966"/>
      <c r="M465" s="966"/>
      <c r="N465" s="966"/>
      <c r="O465" s="966"/>
    </row>
    <row r="466" spans="1:15" ht="10.15" customHeight="1">
      <c r="A466" s="966"/>
      <c r="B466" s="966"/>
      <c r="C466" s="966"/>
      <c r="D466" s="966"/>
      <c r="E466" s="966"/>
      <c r="F466" s="966"/>
      <c r="G466" s="966"/>
      <c r="H466" s="966"/>
      <c r="I466" s="966"/>
      <c r="J466" s="966"/>
      <c r="K466" s="966"/>
      <c r="L466" s="966"/>
      <c r="M466" s="966"/>
      <c r="N466" s="966"/>
      <c r="O466" s="966"/>
    </row>
    <row r="467" spans="1:15" ht="10.15" customHeight="1">
      <c r="A467" s="966"/>
      <c r="B467" s="966"/>
      <c r="C467" s="966"/>
      <c r="D467" s="966"/>
      <c r="E467" s="966"/>
      <c r="F467" s="966"/>
      <c r="G467" s="966"/>
      <c r="H467" s="966"/>
      <c r="I467" s="966"/>
      <c r="J467" s="966"/>
      <c r="K467" s="966"/>
      <c r="L467" s="966"/>
      <c r="M467" s="966"/>
      <c r="N467" s="966"/>
      <c r="O467" s="966"/>
    </row>
    <row r="468" spans="1:15" ht="10.15" customHeight="1">
      <c r="A468" s="966"/>
      <c r="B468" s="966"/>
      <c r="C468" s="966"/>
      <c r="D468" s="966"/>
      <c r="E468" s="966"/>
      <c r="F468" s="966"/>
      <c r="G468" s="966"/>
      <c r="H468" s="966"/>
      <c r="I468" s="966"/>
      <c r="J468" s="966"/>
      <c r="K468" s="966"/>
      <c r="L468" s="966"/>
      <c r="M468" s="966"/>
      <c r="N468" s="966"/>
      <c r="O468" s="966"/>
    </row>
    <row r="469" spans="1:15" ht="10.15" customHeight="1">
      <c r="A469" s="966"/>
      <c r="B469" s="966"/>
      <c r="C469" s="966"/>
      <c r="D469" s="966"/>
      <c r="E469" s="966"/>
      <c r="F469" s="966"/>
      <c r="G469" s="966"/>
      <c r="H469" s="966"/>
      <c r="I469" s="966"/>
      <c r="J469" s="966"/>
      <c r="K469" s="966"/>
      <c r="L469" s="966"/>
      <c r="M469" s="966"/>
      <c r="N469" s="966"/>
      <c r="O469" s="966"/>
    </row>
    <row r="470" spans="1:15" ht="10.15" customHeight="1">
      <c r="A470" s="966"/>
      <c r="B470" s="966"/>
      <c r="C470" s="966"/>
      <c r="D470" s="966"/>
      <c r="E470" s="966"/>
      <c r="F470" s="966"/>
      <c r="G470" s="966"/>
      <c r="H470" s="966"/>
      <c r="I470" s="966"/>
      <c r="J470" s="966"/>
      <c r="K470" s="966"/>
      <c r="L470" s="966"/>
      <c r="M470" s="966"/>
      <c r="N470" s="966"/>
      <c r="O470" s="966"/>
    </row>
    <row r="471" spans="1:15" ht="10.15" customHeight="1">
      <c r="A471" s="966"/>
      <c r="B471" s="966"/>
      <c r="C471" s="966"/>
      <c r="D471" s="966"/>
      <c r="E471" s="966"/>
      <c r="F471" s="966"/>
      <c r="G471" s="966"/>
      <c r="H471" s="966"/>
      <c r="I471" s="966"/>
      <c r="J471" s="966"/>
      <c r="K471" s="966"/>
      <c r="L471" s="966"/>
      <c r="M471" s="966"/>
      <c r="N471" s="966"/>
      <c r="O471" s="966"/>
    </row>
    <row r="472" spans="1:15" ht="10.15" customHeight="1">
      <c r="A472" s="966"/>
      <c r="B472" s="966"/>
      <c r="C472" s="966"/>
      <c r="D472" s="966"/>
      <c r="E472" s="966"/>
      <c r="F472" s="966"/>
      <c r="G472" s="966"/>
      <c r="H472" s="966"/>
      <c r="I472" s="966"/>
      <c r="J472" s="966"/>
      <c r="K472" s="966"/>
      <c r="L472" s="966"/>
      <c r="M472" s="966"/>
      <c r="N472" s="966"/>
      <c r="O472" s="966"/>
    </row>
    <row r="473" spans="1:15" ht="10.15" customHeight="1">
      <c r="A473" s="966"/>
      <c r="B473" s="966"/>
      <c r="C473" s="966"/>
      <c r="D473" s="966"/>
      <c r="E473" s="966"/>
      <c r="F473" s="966"/>
      <c r="G473" s="966"/>
      <c r="H473" s="966"/>
      <c r="I473" s="966"/>
      <c r="J473" s="966"/>
      <c r="K473" s="966"/>
      <c r="L473" s="966"/>
      <c r="M473" s="966"/>
      <c r="N473" s="966"/>
      <c r="O473" s="966"/>
    </row>
    <row r="474" spans="1:15" ht="10.15" customHeight="1">
      <c r="A474" s="966"/>
      <c r="B474" s="966"/>
      <c r="C474" s="966"/>
      <c r="D474" s="966"/>
      <c r="E474" s="966"/>
      <c r="F474" s="966"/>
      <c r="G474" s="966"/>
      <c r="H474" s="966"/>
      <c r="I474" s="966"/>
      <c r="J474" s="966"/>
      <c r="K474" s="966"/>
      <c r="L474" s="966"/>
      <c r="M474" s="966"/>
      <c r="N474" s="966"/>
      <c r="O474" s="966"/>
    </row>
    <row r="475" spans="1:15" ht="10.15" customHeight="1">
      <c r="A475" s="966"/>
      <c r="B475" s="966"/>
      <c r="C475" s="966"/>
      <c r="D475" s="966"/>
      <c r="E475" s="966"/>
      <c r="F475" s="966"/>
      <c r="G475" s="966"/>
      <c r="H475" s="966"/>
      <c r="I475" s="966"/>
      <c r="J475" s="966"/>
      <c r="K475" s="966"/>
      <c r="L475" s="966"/>
      <c r="M475" s="966"/>
      <c r="N475" s="966"/>
      <c r="O475" s="966"/>
    </row>
    <row r="476" spans="1:15" ht="10.15" customHeight="1">
      <c r="A476" s="966"/>
      <c r="B476" s="966"/>
      <c r="C476" s="966"/>
      <c r="D476" s="966"/>
      <c r="E476" s="966"/>
      <c r="F476" s="966"/>
      <c r="G476" s="966"/>
      <c r="H476" s="966"/>
      <c r="I476" s="966"/>
      <c r="J476" s="966"/>
      <c r="K476" s="966"/>
      <c r="L476" s="966"/>
      <c r="M476" s="966"/>
      <c r="N476" s="966"/>
      <c r="O476" s="966"/>
    </row>
    <row r="477" spans="1:15" ht="10.15" customHeight="1">
      <c r="A477" s="966"/>
      <c r="B477" s="966"/>
      <c r="C477" s="966"/>
      <c r="D477" s="966"/>
      <c r="E477" s="966"/>
      <c r="F477" s="966"/>
      <c r="G477" s="966"/>
      <c r="H477" s="966"/>
      <c r="I477" s="966"/>
      <c r="J477" s="966"/>
      <c r="K477" s="966"/>
      <c r="L477" s="966"/>
      <c r="M477" s="966"/>
      <c r="N477" s="966"/>
      <c r="O477" s="966"/>
    </row>
    <row r="478" spans="1:15" ht="10.15" customHeight="1">
      <c r="A478" s="966"/>
      <c r="B478" s="966"/>
      <c r="C478" s="966"/>
      <c r="D478" s="966"/>
      <c r="E478" s="966"/>
      <c r="F478" s="966"/>
      <c r="G478" s="966"/>
      <c r="H478" s="966"/>
      <c r="I478" s="966"/>
      <c r="J478" s="966"/>
      <c r="K478" s="966"/>
      <c r="L478" s="966"/>
      <c r="M478" s="966"/>
      <c r="N478" s="966"/>
      <c r="O478" s="966"/>
    </row>
    <row r="479" spans="1:15" ht="10.15" customHeight="1">
      <c r="A479" s="966"/>
      <c r="B479" s="966"/>
      <c r="C479" s="966"/>
      <c r="D479" s="966"/>
      <c r="E479" s="966"/>
      <c r="F479" s="966"/>
      <c r="G479" s="966"/>
      <c r="H479" s="966"/>
      <c r="I479" s="966"/>
      <c r="J479" s="966"/>
      <c r="K479" s="966"/>
      <c r="L479" s="966"/>
      <c r="M479" s="966"/>
      <c r="N479" s="966"/>
      <c r="O479" s="966"/>
    </row>
    <row r="480" spans="1:15" ht="10.15" customHeight="1">
      <c r="A480" s="966"/>
      <c r="B480" s="966"/>
      <c r="C480" s="966"/>
      <c r="D480" s="966"/>
      <c r="E480" s="966"/>
      <c r="F480" s="966"/>
      <c r="G480" s="966"/>
      <c r="H480" s="966"/>
      <c r="I480" s="966"/>
      <c r="J480" s="966"/>
      <c r="K480" s="966"/>
      <c r="L480" s="966"/>
      <c r="M480" s="966"/>
      <c r="N480" s="966"/>
      <c r="O480" s="966"/>
    </row>
    <row r="481" spans="1:15" ht="10.15" customHeight="1">
      <c r="A481" s="966"/>
      <c r="B481" s="966"/>
      <c r="C481" s="966"/>
      <c r="D481" s="966"/>
      <c r="E481" s="966"/>
      <c r="F481" s="966"/>
      <c r="G481" s="966"/>
      <c r="H481" s="966"/>
      <c r="I481" s="966"/>
      <c r="J481" s="966"/>
      <c r="K481" s="966"/>
      <c r="L481" s="966"/>
      <c r="M481" s="966"/>
      <c r="N481" s="966"/>
      <c r="O481" s="966"/>
    </row>
    <row r="482" spans="1:15" ht="10.15" customHeight="1">
      <c r="A482" s="966"/>
      <c r="B482" s="966"/>
      <c r="C482" s="966"/>
      <c r="D482" s="966"/>
      <c r="E482" s="966"/>
      <c r="F482" s="966"/>
      <c r="G482" s="966"/>
      <c r="H482" s="966"/>
      <c r="I482" s="966"/>
      <c r="J482" s="966"/>
      <c r="K482" s="966"/>
      <c r="L482" s="966"/>
      <c r="M482" s="966"/>
      <c r="N482" s="966"/>
      <c r="O482" s="966"/>
    </row>
    <row r="483" spans="1:15" ht="10.15" customHeight="1">
      <c r="A483" s="966"/>
      <c r="B483" s="966"/>
      <c r="C483" s="966"/>
      <c r="D483" s="966"/>
      <c r="E483" s="966"/>
      <c r="F483" s="966"/>
      <c r="G483" s="966"/>
      <c r="H483" s="966"/>
      <c r="I483" s="966"/>
      <c r="J483" s="966"/>
      <c r="K483" s="966"/>
      <c r="L483" s="966"/>
      <c r="M483" s="966"/>
      <c r="N483" s="966"/>
      <c r="O483" s="966"/>
    </row>
    <row r="484" spans="1:15" ht="10.15" customHeight="1">
      <c r="A484" s="966"/>
      <c r="B484" s="966"/>
      <c r="C484" s="966"/>
      <c r="D484" s="966"/>
      <c r="E484" s="966"/>
      <c r="F484" s="966"/>
      <c r="G484" s="966"/>
      <c r="H484" s="966"/>
      <c r="I484" s="966"/>
      <c r="J484" s="966"/>
      <c r="K484" s="966"/>
      <c r="L484" s="966"/>
      <c r="M484" s="966"/>
      <c r="N484" s="966"/>
      <c r="O484" s="966"/>
    </row>
    <row r="485" spans="1:15" ht="10.15" customHeight="1">
      <c r="A485" s="966"/>
      <c r="B485" s="966"/>
      <c r="C485" s="966"/>
      <c r="D485" s="966"/>
      <c r="E485" s="966"/>
      <c r="F485" s="966"/>
      <c r="G485" s="966"/>
      <c r="H485" s="966"/>
      <c r="I485" s="966"/>
      <c r="J485" s="966"/>
      <c r="K485" s="966"/>
      <c r="L485" s="966"/>
      <c r="M485" s="966"/>
      <c r="N485" s="966"/>
      <c r="O485" s="966"/>
    </row>
    <row r="486" spans="1:15" ht="10.15" customHeight="1">
      <c r="A486" s="966"/>
      <c r="B486" s="966"/>
      <c r="C486" s="966"/>
      <c r="D486" s="966"/>
      <c r="E486" s="966"/>
      <c r="F486" s="966"/>
      <c r="G486" s="966"/>
      <c r="H486" s="966"/>
      <c r="I486" s="966"/>
      <c r="J486" s="966"/>
      <c r="K486" s="966"/>
      <c r="L486" s="966"/>
      <c r="M486" s="966"/>
      <c r="N486" s="966"/>
      <c r="O486" s="966"/>
    </row>
    <row r="487" spans="1:15" ht="10.15" customHeight="1">
      <c r="A487" s="966"/>
      <c r="B487" s="966"/>
      <c r="C487" s="966"/>
      <c r="D487" s="966"/>
      <c r="E487" s="966"/>
      <c r="F487" s="966"/>
      <c r="G487" s="966"/>
      <c r="H487" s="966"/>
      <c r="I487" s="966"/>
      <c r="J487" s="966"/>
      <c r="K487" s="966"/>
      <c r="L487" s="966"/>
      <c r="M487" s="966"/>
      <c r="N487" s="966"/>
      <c r="O487" s="966"/>
    </row>
    <row r="488" spans="1:15" ht="10.15" customHeight="1">
      <c r="A488" s="966"/>
      <c r="B488" s="966"/>
      <c r="C488" s="966"/>
      <c r="D488" s="966"/>
      <c r="E488" s="966"/>
      <c r="F488" s="966"/>
      <c r="G488" s="966"/>
      <c r="H488" s="966"/>
      <c r="I488" s="966"/>
      <c r="J488" s="966"/>
      <c r="K488" s="966"/>
      <c r="L488" s="966"/>
      <c r="M488" s="966"/>
      <c r="N488" s="966"/>
      <c r="O488" s="966"/>
    </row>
    <row r="489" spans="1:15" ht="10.15" customHeight="1">
      <c r="A489" s="966"/>
      <c r="B489" s="966"/>
      <c r="C489" s="966"/>
      <c r="D489" s="966"/>
      <c r="E489" s="966"/>
      <c r="F489" s="966"/>
      <c r="G489" s="966"/>
      <c r="H489" s="966"/>
      <c r="I489" s="966"/>
      <c r="J489" s="966"/>
      <c r="K489" s="966"/>
      <c r="L489" s="966"/>
      <c r="M489" s="966"/>
      <c r="N489" s="966"/>
      <c r="O489" s="966"/>
    </row>
    <row r="490" spans="1:15" ht="10.15" customHeight="1">
      <c r="A490" s="966"/>
      <c r="B490" s="966"/>
      <c r="C490" s="966"/>
      <c r="D490" s="966"/>
      <c r="E490" s="966"/>
      <c r="F490" s="966"/>
      <c r="G490" s="966"/>
      <c r="H490" s="966"/>
      <c r="I490" s="966"/>
      <c r="J490" s="966"/>
      <c r="K490" s="966"/>
      <c r="L490" s="966"/>
      <c r="M490" s="966"/>
      <c r="N490" s="966"/>
      <c r="O490" s="966"/>
    </row>
    <row r="491" spans="1:15" ht="10.15" customHeight="1">
      <c r="A491" s="966"/>
      <c r="B491" s="966"/>
      <c r="C491" s="966"/>
      <c r="D491" s="966"/>
      <c r="E491" s="966"/>
      <c r="F491" s="966"/>
      <c r="G491" s="966"/>
      <c r="H491" s="966"/>
      <c r="I491" s="966"/>
      <c r="J491" s="966"/>
      <c r="K491" s="966"/>
      <c r="L491" s="966"/>
      <c r="M491" s="966"/>
      <c r="N491" s="966"/>
      <c r="O491" s="966"/>
    </row>
    <row r="492" spans="1:15" ht="10.15" customHeight="1">
      <c r="A492" s="966"/>
      <c r="B492" s="966"/>
      <c r="C492" s="966"/>
      <c r="D492" s="966"/>
      <c r="E492" s="966"/>
      <c r="F492" s="966"/>
      <c r="G492" s="966"/>
      <c r="H492" s="966"/>
      <c r="I492" s="966"/>
      <c r="J492" s="966"/>
      <c r="K492" s="966"/>
      <c r="L492" s="966"/>
      <c r="M492" s="966"/>
      <c r="N492" s="966"/>
      <c r="O492" s="966"/>
    </row>
    <row r="493" spans="1:15" ht="10.15" customHeight="1">
      <c r="A493" s="966"/>
      <c r="B493" s="966"/>
      <c r="C493" s="966"/>
      <c r="D493" s="966"/>
      <c r="E493" s="966"/>
      <c r="F493" s="966"/>
      <c r="G493" s="966"/>
      <c r="H493" s="966"/>
      <c r="I493" s="966"/>
      <c r="J493" s="966"/>
      <c r="K493" s="966"/>
      <c r="L493" s="966"/>
      <c r="M493" s="966"/>
      <c r="N493" s="966"/>
      <c r="O493" s="966"/>
    </row>
    <row r="494" spans="1:15" ht="10.15" customHeight="1">
      <c r="A494" s="966"/>
      <c r="B494" s="966"/>
      <c r="C494" s="966"/>
      <c r="D494" s="966"/>
      <c r="E494" s="966"/>
      <c r="F494" s="966"/>
      <c r="G494" s="966"/>
      <c r="H494" s="966"/>
      <c r="I494" s="966"/>
      <c r="J494" s="966"/>
      <c r="K494" s="966"/>
      <c r="L494" s="966"/>
      <c r="M494" s="966"/>
      <c r="N494" s="966"/>
      <c r="O494" s="966"/>
    </row>
    <row r="495" spans="1:15" ht="10.15" customHeight="1">
      <c r="A495" s="966"/>
      <c r="B495" s="966"/>
      <c r="C495" s="966"/>
      <c r="D495" s="966"/>
      <c r="E495" s="966"/>
      <c r="F495" s="966"/>
      <c r="G495" s="966"/>
      <c r="H495" s="966"/>
      <c r="I495" s="966"/>
      <c r="J495" s="966"/>
      <c r="K495" s="966"/>
      <c r="L495" s="966"/>
      <c r="M495" s="966"/>
      <c r="N495" s="966"/>
      <c r="O495" s="966"/>
    </row>
    <row r="496" spans="1:15" ht="10.15" customHeight="1">
      <c r="A496" s="966"/>
      <c r="B496" s="966"/>
      <c r="C496" s="966"/>
      <c r="D496" s="966"/>
      <c r="E496" s="966"/>
      <c r="F496" s="966"/>
      <c r="G496" s="966"/>
      <c r="H496" s="966"/>
      <c r="I496" s="966"/>
      <c r="J496" s="966"/>
      <c r="K496" s="966"/>
      <c r="L496" s="966"/>
      <c r="M496" s="966"/>
      <c r="N496" s="966"/>
      <c r="O496" s="966"/>
    </row>
    <row r="497" spans="1:15" ht="10.15" customHeight="1">
      <c r="A497" s="966"/>
      <c r="B497" s="966"/>
      <c r="C497" s="966"/>
      <c r="D497" s="966"/>
      <c r="E497" s="966"/>
      <c r="F497" s="966"/>
      <c r="G497" s="966"/>
      <c r="H497" s="966"/>
      <c r="I497" s="966"/>
      <c r="J497" s="966"/>
      <c r="K497" s="966"/>
      <c r="L497" s="966"/>
      <c r="M497" s="966"/>
      <c r="N497" s="966"/>
      <c r="O497" s="966"/>
    </row>
    <row r="498" spans="1:15" ht="10.15" customHeight="1">
      <c r="A498" s="966"/>
      <c r="B498" s="966"/>
      <c r="C498" s="966"/>
      <c r="D498" s="966"/>
      <c r="E498" s="966"/>
      <c r="F498" s="966"/>
      <c r="G498" s="966"/>
      <c r="H498" s="966"/>
      <c r="I498" s="966"/>
      <c r="J498" s="966"/>
      <c r="K498" s="966"/>
      <c r="L498" s="966"/>
      <c r="M498" s="966"/>
      <c r="N498" s="966"/>
      <c r="O498" s="966"/>
    </row>
    <row r="499" spans="1:15" ht="10.15" customHeight="1">
      <c r="A499" s="966"/>
      <c r="B499" s="966"/>
      <c r="C499" s="966"/>
      <c r="D499" s="966"/>
      <c r="E499" s="966"/>
      <c r="F499" s="966"/>
      <c r="G499" s="966"/>
      <c r="H499" s="966"/>
      <c r="I499" s="966"/>
      <c r="J499" s="966"/>
      <c r="K499" s="966"/>
      <c r="L499" s="966"/>
      <c r="M499" s="966"/>
      <c r="N499" s="966"/>
      <c r="O499" s="966"/>
    </row>
    <row r="500" spans="1:15" ht="10.15" customHeight="1">
      <c r="A500" s="966"/>
      <c r="B500" s="966"/>
      <c r="C500" s="966"/>
      <c r="D500" s="966"/>
      <c r="E500" s="966"/>
      <c r="F500" s="966"/>
      <c r="G500" s="966"/>
      <c r="H500" s="966"/>
      <c r="I500" s="966"/>
      <c r="J500" s="966"/>
      <c r="K500" s="966"/>
      <c r="L500" s="966"/>
      <c r="M500" s="966"/>
      <c r="N500" s="966"/>
      <c r="O500" s="966"/>
    </row>
    <row r="501" spans="1:15" ht="10.15" customHeight="1">
      <c r="A501" s="966"/>
      <c r="B501" s="966"/>
      <c r="C501" s="966"/>
      <c r="D501" s="966"/>
      <c r="E501" s="966"/>
      <c r="F501" s="966"/>
      <c r="G501" s="966"/>
      <c r="H501" s="966"/>
      <c r="I501" s="966"/>
      <c r="J501" s="966"/>
      <c r="K501" s="966"/>
      <c r="L501" s="966"/>
      <c r="M501" s="966"/>
      <c r="N501" s="966"/>
      <c r="O501" s="966"/>
    </row>
    <row r="502" spans="1:15" ht="10.15" customHeight="1">
      <c r="A502" s="966"/>
      <c r="B502" s="966"/>
      <c r="C502" s="966"/>
      <c r="D502" s="966"/>
      <c r="E502" s="966"/>
      <c r="F502" s="966"/>
      <c r="G502" s="966"/>
      <c r="H502" s="966"/>
      <c r="I502" s="966"/>
      <c r="J502" s="966"/>
      <c r="K502" s="966"/>
      <c r="L502" s="966"/>
      <c r="M502" s="966"/>
      <c r="N502" s="966"/>
      <c r="O502" s="966"/>
    </row>
    <row r="503" spans="1:15" ht="10.15" customHeight="1">
      <c r="A503" s="966"/>
      <c r="B503" s="966"/>
      <c r="C503" s="966"/>
      <c r="D503" s="966"/>
      <c r="E503" s="966"/>
      <c r="F503" s="966"/>
      <c r="G503" s="966"/>
      <c r="H503" s="966"/>
      <c r="I503" s="966"/>
      <c r="J503" s="966"/>
      <c r="K503" s="966"/>
      <c r="L503" s="966"/>
      <c r="M503" s="966"/>
      <c r="N503" s="966"/>
      <c r="O503" s="966"/>
    </row>
    <row r="504" spans="1:15" ht="10.15" customHeight="1">
      <c r="A504" s="966"/>
      <c r="B504" s="966"/>
      <c r="C504" s="966"/>
      <c r="D504" s="966"/>
      <c r="E504" s="966"/>
      <c r="F504" s="966"/>
      <c r="G504" s="966"/>
      <c r="H504" s="966"/>
      <c r="I504" s="966"/>
      <c r="J504" s="966"/>
      <c r="K504" s="966"/>
      <c r="L504" s="966"/>
      <c r="M504" s="966"/>
      <c r="N504" s="966"/>
      <c r="O504" s="966"/>
    </row>
    <row r="505" spans="1:15" ht="10.15" customHeight="1">
      <c r="A505" s="966"/>
      <c r="B505" s="966"/>
      <c r="C505" s="966"/>
      <c r="D505" s="966"/>
      <c r="E505" s="966"/>
      <c r="F505" s="966"/>
      <c r="G505" s="966"/>
      <c r="H505" s="966"/>
      <c r="I505" s="966"/>
      <c r="J505" s="966"/>
      <c r="K505" s="966"/>
      <c r="L505" s="966"/>
      <c r="M505" s="966"/>
      <c r="N505" s="966"/>
      <c r="O505" s="966"/>
    </row>
    <row r="506" spans="1:15" ht="10.15" customHeight="1">
      <c r="A506" s="966"/>
      <c r="B506" s="966"/>
      <c r="C506" s="966"/>
      <c r="D506" s="966"/>
      <c r="E506" s="966"/>
      <c r="F506" s="966"/>
      <c r="G506" s="966"/>
      <c r="H506" s="966"/>
      <c r="I506" s="966"/>
      <c r="J506" s="966"/>
      <c r="K506" s="966"/>
      <c r="L506" s="966"/>
      <c r="M506" s="966"/>
      <c r="N506" s="966"/>
      <c r="O506" s="966"/>
    </row>
    <row r="507" spans="1:15" ht="10.15" customHeight="1">
      <c r="A507" s="966"/>
      <c r="B507" s="966"/>
      <c r="C507" s="966"/>
      <c r="D507" s="966"/>
      <c r="E507" s="966"/>
      <c r="F507" s="966"/>
      <c r="G507" s="966"/>
      <c r="H507" s="966"/>
      <c r="I507" s="966"/>
      <c r="J507" s="966"/>
      <c r="K507" s="966"/>
      <c r="L507" s="966"/>
      <c r="M507" s="966"/>
      <c r="N507" s="966"/>
      <c r="O507" s="966"/>
    </row>
    <row r="508" spans="1:15" ht="10.15" customHeight="1">
      <c r="A508" s="966"/>
      <c r="B508" s="966"/>
      <c r="C508" s="966"/>
      <c r="D508" s="966"/>
      <c r="E508" s="966"/>
      <c r="F508" s="966"/>
      <c r="G508" s="966"/>
      <c r="H508" s="966"/>
      <c r="I508" s="966"/>
      <c r="J508" s="966"/>
      <c r="K508" s="966"/>
      <c r="L508" s="966"/>
      <c r="M508" s="966"/>
      <c r="N508" s="966"/>
      <c r="O508" s="966"/>
    </row>
    <row r="509" spans="1:15" ht="10.15" customHeight="1">
      <c r="A509" s="966"/>
      <c r="B509" s="966"/>
      <c r="C509" s="966"/>
      <c r="D509" s="966"/>
      <c r="E509" s="966"/>
      <c r="F509" s="966"/>
      <c r="G509" s="966"/>
      <c r="H509" s="966"/>
      <c r="I509" s="966"/>
      <c r="J509" s="966"/>
      <c r="K509" s="966"/>
      <c r="L509" s="966"/>
      <c r="M509" s="966"/>
      <c r="N509" s="966"/>
      <c r="O509" s="966"/>
    </row>
    <row r="510" spans="1:15" ht="10.15" customHeight="1">
      <c r="A510" s="966"/>
      <c r="B510" s="966"/>
      <c r="C510" s="966"/>
      <c r="D510" s="966"/>
      <c r="E510" s="966"/>
      <c r="F510" s="966"/>
      <c r="G510" s="966"/>
      <c r="H510" s="966"/>
      <c r="I510" s="966"/>
      <c r="J510" s="966"/>
      <c r="K510" s="966"/>
      <c r="L510" s="966"/>
      <c r="M510" s="966"/>
      <c r="N510" s="966"/>
      <c r="O510" s="966"/>
    </row>
    <row r="511" spans="1:15" ht="10.15" customHeight="1">
      <c r="A511" s="966"/>
      <c r="B511" s="966"/>
      <c r="C511" s="966"/>
      <c r="D511" s="966"/>
      <c r="E511" s="966"/>
      <c r="F511" s="966"/>
      <c r="G511" s="966"/>
      <c r="H511" s="966"/>
      <c r="I511" s="966"/>
      <c r="J511" s="966"/>
      <c r="K511" s="966"/>
      <c r="L511" s="966"/>
      <c r="M511" s="966"/>
      <c r="N511" s="966"/>
      <c r="O511" s="966"/>
    </row>
    <row r="512" spans="1:15" ht="10.15" customHeight="1">
      <c r="A512" s="966"/>
      <c r="B512" s="966"/>
      <c r="C512" s="966"/>
      <c r="D512" s="966"/>
      <c r="E512" s="966"/>
      <c r="F512" s="966"/>
      <c r="G512" s="966"/>
      <c r="H512" s="966"/>
      <c r="I512" s="966"/>
      <c r="J512" s="966"/>
      <c r="K512" s="966"/>
      <c r="L512" s="966"/>
      <c r="M512" s="966"/>
      <c r="N512" s="966"/>
      <c r="O512" s="966"/>
    </row>
    <row r="513" spans="1:15" ht="10.15" customHeight="1">
      <c r="A513" s="966"/>
      <c r="B513" s="966"/>
      <c r="C513" s="966"/>
      <c r="D513" s="966"/>
      <c r="E513" s="966"/>
      <c r="F513" s="966"/>
      <c r="G513" s="966"/>
      <c r="H513" s="966"/>
      <c r="I513" s="966"/>
      <c r="J513" s="966"/>
      <c r="K513" s="966"/>
      <c r="L513" s="966"/>
      <c r="M513" s="966"/>
      <c r="N513" s="966"/>
      <c r="O513" s="966"/>
    </row>
    <row r="514" spans="1:15" ht="10.15" customHeight="1">
      <c r="A514" s="966"/>
      <c r="B514" s="966"/>
      <c r="C514" s="966"/>
      <c r="D514" s="966"/>
      <c r="E514" s="966"/>
      <c r="F514" s="966"/>
      <c r="G514" s="966"/>
      <c r="H514" s="966"/>
      <c r="I514" s="966"/>
      <c r="J514" s="966"/>
      <c r="K514" s="966"/>
      <c r="L514" s="966"/>
      <c r="M514" s="966"/>
      <c r="N514" s="966"/>
      <c r="O514" s="966"/>
    </row>
    <row r="515" spans="1:15" ht="10.15" customHeight="1">
      <c r="A515" s="966"/>
      <c r="B515" s="966"/>
      <c r="C515" s="966"/>
      <c r="D515" s="966"/>
      <c r="E515" s="966"/>
      <c r="F515" s="966"/>
      <c r="G515" s="966"/>
      <c r="H515" s="966"/>
      <c r="I515" s="966"/>
      <c r="J515" s="966"/>
      <c r="K515" s="966"/>
      <c r="L515" s="966"/>
      <c r="M515" s="966"/>
      <c r="N515" s="966"/>
      <c r="O515" s="966"/>
    </row>
    <row r="516" spans="1:15" ht="10.15" customHeight="1">
      <c r="A516" s="966"/>
      <c r="B516" s="966"/>
      <c r="C516" s="966"/>
      <c r="D516" s="966"/>
      <c r="E516" s="966"/>
      <c r="F516" s="966"/>
      <c r="G516" s="966"/>
      <c r="H516" s="966"/>
      <c r="I516" s="966"/>
      <c r="J516" s="966"/>
      <c r="K516" s="966"/>
      <c r="L516" s="966"/>
      <c r="M516" s="966"/>
      <c r="N516" s="966"/>
      <c r="O516" s="966"/>
    </row>
    <row r="517" spans="1:15" ht="10.15" customHeight="1">
      <c r="A517" s="966"/>
      <c r="B517" s="966"/>
      <c r="C517" s="966"/>
      <c r="D517" s="966"/>
      <c r="E517" s="966"/>
      <c r="F517" s="966"/>
      <c r="G517" s="966"/>
      <c r="H517" s="966"/>
      <c r="I517" s="966"/>
      <c r="J517" s="966"/>
      <c r="K517" s="966"/>
      <c r="L517" s="966"/>
      <c r="M517" s="966"/>
      <c r="N517" s="966"/>
      <c r="O517" s="966"/>
    </row>
    <row r="518" spans="1:15" ht="10.15" customHeight="1">
      <c r="A518" s="966"/>
      <c r="B518" s="966"/>
      <c r="C518" s="966"/>
      <c r="D518" s="966"/>
      <c r="E518" s="966"/>
      <c r="F518" s="966"/>
      <c r="G518" s="966"/>
      <c r="H518" s="966"/>
      <c r="I518" s="966"/>
      <c r="J518" s="966"/>
      <c r="K518" s="966"/>
      <c r="L518" s="966"/>
      <c r="M518" s="966"/>
      <c r="N518" s="966"/>
      <c r="O518" s="966"/>
    </row>
    <row r="519" spans="1:15" ht="10.15" customHeight="1">
      <c r="A519" s="966"/>
      <c r="B519" s="966"/>
      <c r="C519" s="966"/>
      <c r="D519" s="966"/>
      <c r="E519" s="966"/>
      <c r="F519" s="966"/>
      <c r="G519" s="966"/>
      <c r="H519" s="966"/>
      <c r="I519" s="966"/>
      <c r="J519" s="966"/>
      <c r="K519" s="966"/>
      <c r="L519" s="966"/>
      <c r="M519" s="966"/>
      <c r="N519" s="966"/>
      <c r="O519" s="966"/>
    </row>
    <row r="520" spans="1:15" ht="10.15" customHeight="1">
      <c r="A520" s="966"/>
      <c r="B520" s="966"/>
      <c r="C520" s="966"/>
      <c r="D520" s="966"/>
      <c r="E520" s="966"/>
      <c r="F520" s="966"/>
      <c r="G520" s="966"/>
      <c r="H520" s="966"/>
      <c r="I520" s="966"/>
      <c r="J520" s="966"/>
      <c r="K520" s="966"/>
      <c r="L520" s="966"/>
      <c r="M520" s="966"/>
      <c r="N520" s="966"/>
      <c r="O520" s="966"/>
    </row>
    <row r="521" spans="1:15" ht="10.15" customHeight="1">
      <c r="A521" s="966"/>
      <c r="B521" s="966"/>
      <c r="C521" s="966"/>
      <c r="D521" s="966"/>
      <c r="E521" s="966"/>
      <c r="F521" s="966"/>
      <c r="G521" s="966"/>
      <c r="H521" s="966"/>
      <c r="I521" s="966"/>
      <c r="J521" s="966"/>
      <c r="K521" s="966"/>
      <c r="L521" s="966"/>
      <c r="M521" s="966"/>
      <c r="N521" s="966"/>
      <c r="O521" s="966"/>
    </row>
    <row r="522" spans="1:15" ht="10.15" customHeight="1">
      <c r="A522" s="966"/>
      <c r="B522" s="966"/>
      <c r="C522" s="966"/>
      <c r="D522" s="966"/>
      <c r="E522" s="966"/>
      <c r="F522" s="966"/>
      <c r="G522" s="966"/>
      <c r="H522" s="966"/>
      <c r="I522" s="966"/>
      <c r="J522" s="966"/>
      <c r="K522" s="966"/>
      <c r="L522" s="966"/>
      <c r="M522" s="966"/>
      <c r="N522" s="966"/>
      <c r="O522" s="966"/>
    </row>
    <row r="523" spans="1:15" ht="10.15" customHeight="1">
      <c r="A523" s="966"/>
      <c r="B523" s="966"/>
      <c r="C523" s="966"/>
      <c r="D523" s="966"/>
      <c r="E523" s="966"/>
      <c r="F523" s="966"/>
      <c r="G523" s="966"/>
      <c r="H523" s="966"/>
      <c r="I523" s="966"/>
      <c r="J523" s="966"/>
      <c r="K523" s="966"/>
      <c r="L523" s="966"/>
      <c r="M523" s="966"/>
      <c r="N523" s="966"/>
      <c r="O523" s="966"/>
    </row>
    <row r="524" spans="1:15" ht="10.15" customHeight="1">
      <c r="A524" s="966"/>
      <c r="B524" s="966"/>
      <c r="C524" s="966"/>
      <c r="D524" s="966"/>
      <c r="E524" s="966"/>
      <c r="F524" s="966"/>
      <c r="G524" s="966"/>
      <c r="H524" s="966"/>
      <c r="I524" s="966"/>
      <c r="J524" s="966"/>
      <c r="K524" s="966"/>
      <c r="L524" s="966"/>
      <c r="M524" s="966"/>
      <c r="N524" s="966"/>
      <c r="O524" s="966"/>
    </row>
    <row r="525" spans="1:15" ht="10.15" customHeight="1">
      <c r="A525" s="966"/>
      <c r="B525" s="966"/>
      <c r="C525" s="966"/>
      <c r="D525" s="966"/>
      <c r="E525" s="966"/>
      <c r="F525" s="966"/>
      <c r="G525" s="966"/>
      <c r="H525" s="966"/>
      <c r="I525" s="966"/>
      <c r="J525" s="966"/>
      <c r="K525" s="966"/>
      <c r="L525" s="966"/>
      <c r="M525" s="966"/>
      <c r="N525" s="966"/>
      <c r="O525" s="966"/>
    </row>
    <row r="526" spans="1:15" ht="10.15" customHeight="1">
      <c r="A526" s="966"/>
      <c r="B526" s="966"/>
      <c r="C526" s="966"/>
      <c r="D526" s="966"/>
      <c r="E526" s="966"/>
      <c r="F526" s="966"/>
      <c r="G526" s="966"/>
      <c r="H526" s="966"/>
      <c r="I526" s="966"/>
      <c r="J526" s="966"/>
      <c r="K526" s="966"/>
      <c r="L526" s="966"/>
      <c r="M526" s="966"/>
      <c r="N526" s="966"/>
      <c r="O526" s="966"/>
    </row>
    <row r="527" spans="1:15" ht="10.15" customHeight="1">
      <c r="A527" s="966"/>
      <c r="B527" s="966"/>
      <c r="C527" s="966"/>
      <c r="D527" s="966"/>
      <c r="E527" s="966"/>
      <c r="F527" s="966"/>
      <c r="G527" s="966"/>
      <c r="H527" s="966"/>
      <c r="I527" s="966"/>
      <c r="J527" s="966"/>
      <c r="K527" s="966"/>
      <c r="L527" s="966"/>
      <c r="M527" s="966"/>
      <c r="N527" s="966"/>
      <c r="O527" s="966"/>
    </row>
    <row r="528" spans="1:15" ht="10.15" customHeight="1">
      <c r="A528" s="966"/>
      <c r="B528" s="966"/>
      <c r="C528" s="966"/>
      <c r="D528" s="966"/>
      <c r="E528" s="966"/>
      <c r="F528" s="966"/>
      <c r="G528" s="966"/>
      <c r="H528" s="966"/>
      <c r="I528" s="966"/>
      <c r="J528" s="966"/>
      <c r="K528" s="966"/>
      <c r="L528" s="966"/>
      <c r="M528" s="966"/>
      <c r="N528" s="966"/>
      <c r="O528" s="966"/>
    </row>
    <row r="529" spans="1:15" ht="10.15" customHeight="1">
      <c r="A529" s="966"/>
      <c r="B529" s="966"/>
      <c r="C529" s="966"/>
      <c r="D529" s="966"/>
      <c r="E529" s="966"/>
      <c r="F529" s="966"/>
      <c r="G529" s="966"/>
      <c r="H529" s="966"/>
      <c r="I529" s="966"/>
      <c r="J529" s="966"/>
      <c r="K529" s="966"/>
      <c r="L529" s="966"/>
      <c r="M529" s="966"/>
      <c r="N529" s="966"/>
      <c r="O529" s="966"/>
    </row>
    <row r="530" spans="1:15" ht="10.15" customHeight="1">
      <c r="A530" s="966"/>
      <c r="B530" s="966"/>
      <c r="C530" s="966"/>
      <c r="D530" s="966"/>
      <c r="E530" s="966"/>
      <c r="F530" s="966"/>
      <c r="G530" s="966"/>
      <c r="H530" s="966"/>
      <c r="I530" s="966"/>
      <c r="J530" s="966"/>
      <c r="K530" s="966"/>
      <c r="L530" s="966"/>
      <c r="M530" s="966"/>
      <c r="N530" s="966"/>
      <c r="O530" s="966"/>
    </row>
    <row r="531" spans="1:15" ht="10.15" customHeight="1">
      <c r="A531" s="966"/>
      <c r="B531" s="966"/>
      <c r="C531" s="966"/>
      <c r="D531" s="966"/>
      <c r="E531" s="966"/>
      <c r="F531" s="966"/>
      <c r="G531" s="966"/>
      <c r="H531" s="966"/>
      <c r="I531" s="966"/>
      <c r="J531" s="966"/>
      <c r="K531" s="966"/>
      <c r="L531" s="966"/>
      <c r="M531" s="966"/>
      <c r="N531" s="966"/>
      <c r="O531" s="966"/>
    </row>
    <row r="532" spans="1:15" ht="10.15" customHeight="1">
      <c r="A532" s="966"/>
      <c r="B532" s="966"/>
      <c r="C532" s="966"/>
      <c r="D532" s="966"/>
      <c r="E532" s="966"/>
      <c r="F532" s="966"/>
      <c r="G532" s="966"/>
      <c r="H532" s="966"/>
      <c r="I532" s="966"/>
      <c r="J532" s="966"/>
      <c r="K532" s="966"/>
      <c r="L532" s="966"/>
      <c r="M532" s="966"/>
      <c r="N532" s="966"/>
      <c r="O532" s="966"/>
    </row>
    <row r="533" spans="1:15" ht="10.15" customHeight="1">
      <c r="A533" s="966"/>
      <c r="B533" s="966"/>
      <c r="C533" s="966"/>
      <c r="D533" s="966"/>
      <c r="E533" s="966"/>
      <c r="F533" s="966"/>
      <c r="G533" s="966"/>
      <c r="H533" s="966"/>
      <c r="I533" s="966"/>
      <c r="J533" s="966"/>
      <c r="K533" s="966"/>
      <c r="L533" s="966"/>
      <c r="M533" s="966"/>
      <c r="N533" s="966"/>
      <c r="O533" s="966"/>
    </row>
    <row r="534" spans="1:15" ht="10.15" customHeight="1">
      <c r="A534" s="966"/>
      <c r="B534" s="966"/>
      <c r="C534" s="966"/>
      <c r="D534" s="966"/>
      <c r="E534" s="966"/>
      <c r="F534" s="966"/>
      <c r="G534" s="966"/>
      <c r="H534" s="966"/>
      <c r="I534" s="966"/>
      <c r="J534" s="966"/>
      <c r="K534" s="966"/>
      <c r="L534" s="966"/>
      <c r="M534" s="966"/>
      <c r="N534" s="966"/>
      <c r="O534" s="966"/>
    </row>
    <row r="535" spans="1:15" ht="10.15" customHeight="1">
      <c r="A535" s="966"/>
      <c r="B535" s="966"/>
      <c r="C535" s="966"/>
      <c r="D535" s="966"/>
      <c r="E535" s="966"/>
      <c r="F535" s="966"/>
      <c r="G535" s="966"/>
      <c r="H535" s="966"/>
      <c r="I535" s="966"/>
      <c r="J535" s="966"/>
      <c r="K535" s="966"/>
      <c r="L535" s="966"/>
      <c r="M535" s="966"/>
      <c r="N535" s="966"/>
      <c r="O535" s="966"/>
    </row>
    <row r="536" spans="1:15" ht="10.15" customHeight="1">
      <c r="A536" s="966"/>
      <c r="B536" s="966"/>
      <c r="C536" s="966"/>
      <c r="D536" s="966"/>
      <c r="E536" s="966"/>
      <c r="F536" s="966"/>
      <c r="G536" s="966"/>
      <c r="H536" s="966"/>
      <c r="I536" s="966"/>
      <c r="J536" s="966"/>
      <c r="K536" s="966"/>
      <c r="L536" s="966"/>
      <c r="M536" s="966"/>
      <c r="N536" s="966"/>
      <c r="O536" s="966"/>
    </row>
    <row r="537" spans="1:15" ht="10.15" customHeight="1">
      <c r="A537" s="966"/>
      <c r="B537" s="966"/>
      <c r="C537" s="966"/>
      <c r="D537" s="966"/>
      <c r="E537" s="966"/>
      <c r="F537" s="966"/>
      <c r="G537" s="966"/>
      <c r="H537" s="966"/>
      <c r="I537" s="966"/>
      <c r="J537" s="966"/>
      <c r="K537" s="966"/>
      <c r="L537" s="966"/>
      <c r="M537" s="966"/>
      <c r="N537" s="966"/>
      <c r="O537" s="966"/>
    </row>
    <row r="538" spans="1:15" ht="10.15" customHeight="1">
      <c r="A538" s="966"/>
      <c r="B538" s="966"/>
      <c r="C538" s="966"/>
      <c r="D538" s="966"/>
      <c r="E538" s="966"/>
      <c r="F538" s="966"/>
      <c r="G538" s="966"/>
      <c r="H538" s="966"/>
      <c r="I538" s="966"/>
      <c r="J538" s="966"/>
      <c r="K538" s="966"/>
      <c r="L538" s="966"/>
      <c r="M538" s="966"/>
      <c r="N538" s="966"/>
      <c r="O538" s="966"/>
    </row>
    <row r="539" spans="1:15" ht="10.15" customHeight="1">
      <c r="A539" s="966"/>
      <c r="B539" s="966"/>
      <c r="C539" s="966"/>
      <c r="D539" s="966"/>
      <c r="E539" s="966"/>
      <c r="F539" s="966"/>
      <c r="G539" s="966"/>
      <c r="H539" s="966"/>
      <c r="I539" s="966"/>
      <c r="J539" s="966"/>
      <c r="K539" s="966"/>
      <c r="L539" s="966"/>
      <c r="M539" s="966"/>
      <c r="N539" s="966"/>
      <c r="O539" s="966"/>
    </row>
    <row r="540" spans="1:15" ht="10.15" customHeight="1">
      <c r="A540" s="966"/>
      <c r="B540" s="966"/>
      <c r="C540" s="966"/>
      <c r="D540" s="966"/>
      <c r="E540" s="966"/>
      <c r="F540" s="966"/>
      <c r="G540" s="966"/>
      <c r="H540" s="966"/>
      <c r="I540" s="966"/>
      <c r="J540" s="966"/>
      <c r="K540" s="966"/>
      <c r="L540" s="966"/>
      <c r="M540" s="966"/>
      <c r="N540" s="966"/>
      <c r="O540" s="966"/>
    </row>
    <row r="541" spans="1:15" ht="10.15" customHeight="1">
      <c r="A541" s="966"/>
      <c r="B541" s="966"/>
      <c r="C541" s="966"/>
      <c r="D541" s="966"/>
      <c r="E541" s="966"/>
      <c r="F541" s="966"/>
      <c r="G541" s="966"/>
      <c r="H541" s="966"/>
      <c r="I541" s="966"/>
      <c r="J541" s="966"/>
      <c r="K541" s="966"/>
      <c r="L541" s="966"/>
      <c r="M541" s="966"/>
      <c r="N541" s="966"/>
      <c r="O541" s="966"/>
    </row>
    <row r="542" spans="1:15" ht="10.15" customHeight="1">
      <c r="A542" s="966"/>
      <c r="B542" s="966"/>
      <c r="C542" s="966"/>
      <c r="D542" s="966"/>
      <c r="E542" s="966"/>
      <c r="F542" s="966"/>
      <c r="G542" s="966"/>
      <c r="H542" s="966"/>
      <c r="I542" s="966"/>
      <c r="J542" s="966"/>
      <c r="K542" s="966"/>
      <c r="L542" s="966"/>
      <c r="M542" s="966"/>
      <c r="N542" s="966"/>
      <c r="O542" s="966"/>
    </row>
    <row r="543" spans="1:15" ht="10.15" customHeight="1">
      <c r="A543" s="966"/>
      <c r="B543" s="966"/>
      <c r="C543" s="966"/>
      <c r="D543" s="966"/>
      <c r="E543" s="966"/>
      <c r="F543" s="966"/>
      <c r="G543" s="966"/>
      <c r="H543" s="966"/>
      <c r="I543" s="966"/>
      <c r="J543" s="966"/>
      <c r="K543" s="966"/>
      <c r="L543" s="966"/>
      <c r="M543" s="966"/>
      <c r="N543" s="966"/>
      <c r="O543" s="966"/>
    </row>
    <row r="544" spans="1:15" ht="10.15" customHeight="1">
      <c r="A544" s="966"/>
      <c r="B544" s="966"/>
      <c r="C544" s="966"/>
      <c r="D544" s="966"/>
      <c r="E544" s="966"/>
      <c r="F544" s="966"/>
      <c r="G544" s="966"/>
      <c r="H544" s="966"/>
      <c r="I544" s="966"/>
      <c r="J544" s="966"/>
      <c r="K544" s="966"/>
      <c r="L544" s="966"/>
      <c r="M544" s="966"/>
      <c r="N544" s="966"/>
      <c r="O544" s="966"/>
    </row>
    <row r="545" spans="1:15" ht="10.15" customHeight="1">
      <c r="A545" s="966"/>
      <c r="B545" s="966"/>
      <c r="C545" s="966"/>
      <c r="D545" s="966"/>
      <c r="E545" s="966"/>
      <c r="F545" s="966"/>
      <c r="G545" s="966"/>
      <c r="H545" s="966"/>
      <c r="I545" s="966"/>
      <c r="J545" s="966"/>
      <c r="K545" s="966"/>
      <c r="L545" s="966"/>
      <c r="M545" s="966"/>
      <c r="N545" s="966"/>
      <c r="O545" s="966"/>
    </row>
    <row r="546" spans="1:15" ht="10.15" customHeight="1">
      <c r="A546" s="966"/>
      <c r="B546" s="966"/>
      <c r="C546" s="966"/>
      <c r="D546" s="966"/>
      <c r="E546" s="966"/>
      <c r="F546" s="966"/>
      <c r="G546" s="966"/>
      <c r="H546" s="966"/>
      <c r="I546" s="966"/>
      <c r="J546" s="966"/>
      <c r="K546" s="966"/>
      <c r="L546" s="966"/>
      <c r="M546" s="966"/>
      <c r="N546" s="966"/>
      <c r="O546" s="966"/>
    </row>
    <row r="547" spans="1:15" ht="10.15" customHeight="1">
      <c r="A547" s="966"/>
      <c r="B547" s="966"/>
      <c r="C547" s="966"/>
      <c r="D547" s="966"/>
      <c r="E547" s="966"/>
      <c r="F547" s="966"/>
      <c r="G547" s="966"/>
      <c r="H547" s="966"/>
      <c r="I547" s="966"/>
      <c r="J547" s="966"/>
      <c r="K547" s="966"/>
      <c r="L547" s="966"/>
      <c r="M547" s="966"/>
      <c r="N547" s="966"/>
      <c r="O547" s="966"/>
    </row>
    <row r="548" spans="1:15" ht="10.15" customHeight="1">
      <c r="A548" s="966"/>
      <c r="B548" s="966"/>
      <c r="C548" s="966"/>
      <c r="D548" s="966"/>
      <c r="E548" s="966"/>
      <c r="F548" s="966"/>
      <c r="G548" s="966"/>
      <c r="H548" s="966"/>
      <c r="I548" s="966"/>
      <c r="J548" s="966"/>
      <c r="K548" s="966"/>
      <c r="L548" s="966"/>
      <c r="M548" s="966"/>
      <c r="N548" s="966"/>
      <c r="O548" s="966"/>
    </row>
    <row r="549" spans="1:15" ht="10.15" customHeight="1">
      <c r="A549" s="966"/>
      <c r="B549" s="966"/>
      <c r="C549" s="966"/>
      <c r="D549" s="966"/>
      <c r="E549" s="966"/>
      <c r="F549" s="966"/>
      <c r="G549" s="966"/>
      <c r="H549" s="966"/>
      <c r="I549" s="966"/>
      <c r="J549" s="966"/>
      <c r="K549" s="966"/>
      <c r="L549" s="966"/>
      <c r="M549" s="966"/>
      <c r="N549" s="966"/>
      <c r="O549" s="966"/>
    </row>
    <row r="550" spans="1:15" ht="10.15" customHeight="1">
      <c r="A550" s="966"/>
      <c r="B550" s="966"/>
      <c r="C550" s="966"/>
      <c r="D550" s="966"/>
      <c r="E550" s="966"/>
      <c r="F550" s="966"/>
      <c r="G550" s="966"/>
      <c r="H550" s="966"/>
      <c r="I550" s="966"/>
      <c r="J550" s="966"/>
      <c r="K550" s="966"/>
      <c r="L550" s="966"/>
      <c r="M550" s="966"/>
      <c r="N550" s="966"/>
      <c r="O550" s="966"/>
    </row>
    <row r="551" spans="1:15" ht="10.15" customHeight="1">
      <c r="A551" s="966"/>
      <c r="B551" s="966"/>
      <c r="C551" s="966"/>
      <c r="D551" s="966"/>
      <c r="E551" s="966"/>
      <c r="F551" s="966"/>
      <c r="G551" s="966"/>
      <c r="H551" s="966"/>
      <c r="I551" s="966"/>
      <c r="J551" s="966"/>
      <c r="K551" s="966"/>
      <c r="L551" s="966"/>
      <c r="M551" s="966"/>
      <c r="N551" s="966"/>
      <c r="O551" s="966"/>
    </row>
    <row r="552" spans="1:15" ht="10.15" customHeight="1">
      <c r="A552" s="966"/>
      <c r="B552" s="966"/>
      <c r="C552" s="966"/>
      <c r="D552" s="966"/>
      <c r="E552" s="966"/>
      <c r="F552" s="966"/>
      <c r="G552" s="966"/>
      <c r="H552" s="966"/>
      <c r="I552" s="966"/>
      <c r="J552" s="966"/>
      <c r="K552" s="966"/>
      <c r="L552" s="966"/>
      <c r="M552" s="966"/>
      <c r="N552" s="966"/>
      <c r="O552" s="966"/>
    </row>
    <row r="553" spans="1:15" ht="10.15" customHeight="1">
      <c r="A553" s="966"/>
      <c r="B553" s="966"/>
      <c r="C553" s="966"/>
      <c r="D553" s="966"/>
      <c r="E553" s="966"/>
      <c r="F553" s="966"/>
      <c r="G553" s="966"/>
      <c r="H553" s="966"/>
      <c r="I553" s="966"/>
      <c r="J553" s="966"/>
      <c r="K553" s="966"/>
      <c r="L553" s="966"/>
      <c r="M553" s="966"/>
      <c r="N553" s="966"/>
      <c r="O553" s="966"/>
    </row>
    <row r="554" spans="1:15" ht="10.15" customHeight="1">
      <c r="A554" s="966"/>
      <c r="B554" s="966"/>
      <c r="C554" s="966"/>
      <c r="D554" s="966"/>
      <c r="E554" s="966"/>
      <c r="F554" s="966"/>
      <c r="G554" s="966"/>
      <c r="H554" s="966"/>
      <c r="I554" s="966"/>
      <c r="J554" s="966"/>
      <c r="K554" s="966"/>
      <c r="L554" s="966"/>
      <c r="M554" s="966"/>
      <c r="N554" s="966"/>
      <c r="O554" s="966"/>
    </row>
    <row r="555" spans="1:15" ht="10.15" customHeight="1">
      <c r="A555" s="966"/>
      <c r="B555" s="966"/>
      <c r="C555" s="966"/>
      <c r="D555" s="966"/>
      <c r="E555" s="966"/>
      <c r="F555" s="966"/>
      <c r="G555" s="966"/>
      <c r="H555" s="966"/>
      <c r="I555" s="966"/>
      <c r="J555" s="966"/>
      <c r="K555" s="966"/>
      <c r="L555" s="966"/>
      <c r="M555" s="966"/>
      <c r="N555" s="966"/>
      <c r="O555" s="966"/>
    </row>
    <row r="556" spans="1:15" ht="10.15" customHeight="1">
      <c r="A556" s="966"/>
      <c r="B556" s="966"/>
      <c r="C556" s="966"/>
      <c r="D556" s="966"/>
      <c r="E556" s="966"/>
      <c r="F556" s="966"/>
      <c r="G556" s="966"/>
      <c r="H556" s="966"/>
      <c r="I556" s="966"/>
      <c r="J556" s="966"/>
      <c r="K556" s="966"/>
      <c r="L556" s="966"/>
      <c r="M556" s="966"/>
      <c r="N556" s="966"/>
      <c r="O556" s="966"/>
    </row>
    <row r="557" spans="1:15" ht="10.15" customHeight="1">
      <c r="A557" s="966"/>
      <c r="B557" s="966"/>
      <c r="C557" s="966"/>
      <c r="D557" s="966"/>
      <c r="E557" s="966"/>
      <c r="F557" s="966"/>
      <c r="G557" s="966"/>
      <c r="H557" s="966"/>
      <c r="I557" s="966"/>
      <c r="J557" s="966"/>
      <c r="K557" s="966"/>
      <c r="L557" s="966"/>
      <c r="M557" s="966"/>
      <c r="N557" s="966"/>
      <c r="O557" s="966"/>
    </row>
    <row r="558" spans="1:15" ht="10.15" customHeight="1">
      <c r="A558" s="966"/>
      <c r="B558" s="966"/>
      <c r="C558" s="966"/>
      <c r="D558" s="966"/>
      <c r="E558" s="966"/>
      <c r="F558" s="966"/>
      <c r="G558" s="966"/>
      <c r="H558" s="966"/>
      <c r="I558" s="966"/>
      <c r="J558" s="966"/>
      <c r="K558" s="966"/>
      <c r="L558" s="966"/>
      <c r="M558" s="966"/>
      <c r="N558" s="966"/>
      <c r="O558" s="966"/>
    </row>
    <row r="559" spans="1:15" ht="10.15" customHeight="1">
      <c r="A559" s="966"/>
      <c r="B559" s="966"/>
      <c r="C559" s="966"/>
      <c r="D559" s="966"/>
      <c r="E559" s="966"/>
      <c r="F559" s="966"/>
      <c r="G559" s="966"/>
      <c r="H559" s="966"/>
      <c r="I559" s="966"/>
      <c r="J559" s="966"/>
      <c r="K559" s="966"/>
      <c r="L559" s="966"/>
      <c r="M559" s="966"/>
      <c r="N559" s="966"/>
      <c r="O559" s="966"/>
    </row>
    <row r="560" spans="1:15" ht="10.15" customHeight="1">
      <c r="A560" s="966"/>
      <c r="B560" s="966"/>
      <c r="C560" s="966"/>
      <c r="D560" s="966"/>
      <c r="E560" s="966"/>
      <c r="F560" s="966"/>
      <c r="G560" s="966"/>
      <c r="H560" s="966"/>
      <c r="I560" s="966"/>
      <c r="J560" s="966"/>
      <c r="K560" s="966"/>
      <c r="L560" s="966"/>
      <c r="M560" s="966"/>
      <c r="N560" s="966"/>
      <c r="O560" s="966"/>
    </row>
    <row r="561" spans="1:15" ht="10.15" customHeight="1">
      <c r="A561" s="966"/>
      <c r="B561" s="966"/>
      <c r="C561" s="966"/>
      <c r="D561" s="966"/>
      <c r="E561" s="966"/>
      <c r="F561" s="966"/>
      <c r="G561" s="966"/>
      <c r="H561" s="966"/>
      <c r="I561" s="966"/>
      <c r="J561" s="966"/>
      <c r="K561" s="966"/>
      <c r="L561" s="966"/>
      <c r="M561" s="966"/>
      <c r="N561" s="966"/>
      <c r="O561" s="966"/>
    </row>
    <row r="562" spans="1:15" ht="10.15" customHeight="1">
      <c r="A562" s="966"/>
      <c r="B562" s="966"/>
      <c r="C562" s="966"/>
      <c r="D562" s="966"/>
      <c r="E562" s="966"/>
      <c r="F562" s="966"/>
      <c r="G562" s="966"/>
      <c r="H562" s="966"/>
      <c r="I562" s="966"/>
      <c r="J562" s="966"/>
      <c r="K562" s="966"/>
      <c r="L562" s="966"/>
      <c r="M562" s="966"/>
      <c r="N562" s="966"/>
      <c r="O562" s="966"/>
    </row>
    <row r="563" spans="1:15" ht="10.15" customHeight="1">
      <c r="A563" s="966"/>
      <c r="B563" s="966"/>
      <c r="C563" s="966"/>
      <c r="D563" s="966"/>
      <c r="E563" s="966"/>
      <c r="F563" s="966"/>
      <c r="G563" s="966"/>
      <c r="H563" s="966"/>
      <c r="I563" s="966"/>
      <c r="J563" s="966"/>
      <c r="K563" s="966"/>
      <c r="L563" s="966"/>
      <c r="M563" s="966"/>
      <c r="N563" s="966"/>
      <c r="O563" s="966"/>
    </row>
    <row r="564" spans="1:15" ht="10.15" customHeight="1">
      <c r="A564" s="966"/>
      <c r="B564" s="966"/>
      <c r="C564" s="966"/>
      <c r="D564" s="966"/>
      <c r="E564" s="966"/>
      <c r="F564" s="966"/>
      <c r="G564" s="966"/>
      <c r="H564" s="966"/>
      <c r="I564" s="966"/>
      <c r="J564" s="966"/>
      <c r="K564" s="966"/>
      <c r="L564" s="966"/>
      <c r="M564" s="966"/>
      <c r="N564" s="966"/>
      <c r="O564" s="966"/>
    </row>
    <row r="565" spans="1:15" ht="10.15" customHeight="1">
      <c r="A565" s="966"/>
      <c r="B565" s="966"/>
      <c r="C565" s="966"/>
      <c r="D565" s="966"/>
      <c r="E565" s="966"/>
      <c r="F565" s="966"/>
      <c r="G565" s="966"/>
      <c r="H565" s="966"/>
      <c r="I565" s="966"/>
      <c r="J565" s="966"/>
      <c r="K565" s="966"/>
      <c r="L565" s="966"/>
      <c r="M565" s="966"/>
      <c r="N565" s="966"/>
      <c r="O565" s="966"/>
    </row>
    <row r="566" spans="1:15" ht="10.15" customHeight="1">
      <c r="A566" s="966"/>
      <c r="B566" s="966"/>
      <c r="C566" s="966"/>
      <c r="D566" s="966"/>
      <c r="E566" s="966"/>
      <c r="F566" s="966"/>
      <c r="G566" s="966"/>
      <c r="H566" s="966"/>
      <c r="I566" s="966"/>
      <c r="J566" s="966"/>
      <c r="K566" s="966"/>
      <c r="L566" s="966"/>
      <c r="M566" s="966"/>
      <c r="N566" s="966"/>
      <c r="O566" s="966"/>
    </row>
    <row r="567" spans="1:15" ht="10.15" customHeight="1">
      <c r="A567" s="966"/>
      <c r="B567" s="966"/>
      <c r="C567" s="966"/>
      <c r="D567" s="966"/>
      <c r="E567" s="966"/>
      <c r="F567" s="966"/>
      <c r="G567" s="966"/>
      <c r="H567" s="966"/>
      <c r="I567" s="966"/>
      <c r="J567" s="966"/>
      <c r="K567" s="966"/>
      <c r="L567" s="966"/>
      <c r="M567" s="966"/>
      <c r="N567" s="966"/>
      <c r="O567" s="966"/>
    </row>
    <row r="568" spans="1:15" ht="10.15" customHeight="1">
      <c r="A568" s="966"/>
      <c r="B568" s="966"/>
      <c r="C568" s="966"/>
      <c r="D568" s="966"/>
      <c r="E568" s="966"/>
      <c r="F568" s="966"/>
      <c r="G568" s="966"/>
      <c r="H568" s="966"/>
      <c r="I568" s="966"/>
      <c r="J568" s="966"/>
      <c r="K568" s="966"/>
      <c r="L568" s="966"/>
      <c r="M568" s="966"/>
      <c r="N568" s="966"/>
      <c r="O568" s="966"/>
    </row>
    <row r="569" spans="1:15" ht="10.15" customHeight="1">
      <c r="A569" s="966"/>
      <c r="B569" s="966"/>
      <c r="C569" s="966"/>
      <c r="D569" s="966"/>
      <c r="E569" s="966"/>
      <c r="F569" s="966"/>
      <c r="G569" s="966"/>
      <c r="H569" s="966"/>
      <c r="I569" s="966"/>
      <c r="J569" s="966"/>
      <c r="K569" s="966"/>
      <c r="L569" s="966"/>
      <c r="M569" s="966"/>
      <c r="N569" s="966"/>
      <c r="O569" s="966"/>
    </row>
    <row r="570" spans="1:15" ht="10.15" customHeight="1">
      <c r="A570" s="966"/>
      <c r="B570" s="966"/>
      <c r="C570" s="966"/>
      <c r="D570" s="966"/>
      <c r="E570" s="966"/>
      <c r="F570" s="966"/>
      <c r="G570" s="966"/>
      <c r="H570" s="966"/>
      <c r="I570" s="966"/>
      <c r="J570" s="966"/>
      <c r="K570" s="966"/>
      <c r="L570" s="966"/>
      <c r="M570" s="966"/>
      <c r="N570" s="966"/>
      <c r="O570" s="966"/>
    </row>
    <row r="571" spans="1:15" ht="10.15" customHeight="1">
      <c r="A571" s="966"/>
      <c r="B571" s="966"/>
      <c r="C571" s="966"/>
      <c r="D571" s="966"/>
      <c r="E571" s="966"/>
      <c r="F571" s="966"/>
      <c r="G571" s="966"/>
      <c r="H571" s="966"/>
      <c r="I571" s="966"/>
      <c r="J571" s="966"/>
      <c r="K571" s="966"/>
      <c r="L571" s="966"/>
      <c r="M571" s="966"/>
      <c r="N571" s="966"/>
      <c r="O571" s="966"/>
    </row>
    <row r="572" spans="1:15" ht="10.15" customHeight="1">
      <c r="A572" s="966"/>
      <c r="B572" s="966"/>
      <c r="C572" s="966"/>
      <c r="D572" s="966"/>
      <c r="E572" s="966"/>
      <c r="F572" s="966"/>
      <c r="G572" s="966"/>
      <c r="H572" s="966"/>
      <c r="I572" s="966"/>
      <c r="J572" s="966"/>
      <c r="K572" s="966"/>
      <c r="L572" s="966"/>
      <c r="M572" s="966"/>
      <c r="N572" s="966"/>
      <c r="O572" s="966"/>
    </row>
    <row r="573" spans="1:15" ht="10.15" customHeight="1">
      <c r="A573" s="966"/>
      <c r="B573" s="966"/>
      <c r="C573" s="966"/>
      <c r="D573" s="966"/>
      <c r="E573" s="966"/>
      <c r="F573" s="966"/>
      <c r="G573" s="966"/>
      <c r="H573" s="966"/>
      <c r="I573" s="966"/>
      <c r="J573" s="966"/>
      <c r="K573" s="966"/>
      <c r="L573" s="966"/>
      <c r="M573" s="966"/>
      <c r="N573" s="966"/>
      <c r="O573" s="966"/>
    </row>
    <row r="574" spans="1:15" ht="10.15" customHeight="1">
      <c r="A574" s="966"/>
      <c r="B574" s="966"/>
      <c r="C574" s="966"/>
      <c r="D574" s="966"/>
      <c r="E574" s="966"/>
      <c r="F574" s="966"/>
      <c r="G574" s="966"/>
      <c r="H574" s="966"/>
      <c r="I574" s="966"/>
      <c r="J574" s="966"/>
      <c r="K574" s="966"/>
      <c r="L574" s="966"/>
      <c r="M574" s="966"/>
      <c r="N574" s="966"/>
      <c r="O574" s="966"/>
    </row>
    <row r="575" spans="1:15" ht="10.15" customHeight="1">
      <c r="A575" s="966"/>
      <c r="B575" s="966"/>
      <c r="C575" s="966"/>
      <c r="D575" s="966"/>
      <c r="E575" s="966"/>
      <c r="F575" s="966"/>
      <c r="G575" s="966"/>
      <c r="H575" s="966"/>
      <c r="I575" s="966"/>
      <c r="J575" s="966"/>
      <c r="K575" s="966"/>
      <c r="L575" s="966"/>
      <c r="M575" s="966"/>
      <c r="N575" s="966"/>
      <c r="O575" s="966"/>
    </row>
    <row r="576" spans="1:15" ht="10.15" customHeight="1">
      <c r="A576" s="966"/>
      <c r="B576" s="966"/>
      <c r="C576" s="966"/>
      <c r="D576" s="966"/>
      <c r="E576" s="966"/>
      <c r="F576" s="966"/>
      <c r="G576" s="966"/>
      <c r="H576" s="966"/>
      <c r="I576" s="966"/>
      <c r="J576" s="966"/>
      <c r="K576" s="966"/>
      <c r="L576" s="966"/>
      <c r="M576" s="966"/>
      <c r="N576" s="966"/>
      <c r="O576" s="966"/>
    </row>
    <row r="577" spans="1:15" ht="10.15" customHeight="1">
      <c r="A577" s="966"/>
      <c r="B577" s="966"/>
      <c r="C577" s="966"/>
      <c r="D577" s="966"/>
      <c r="E577" s="966"/>
      <c r="F577" s="966"/>
      <c r="G577" s="966"/>
      <c r="H577" s="966"/>
      <c r="I577" s="966"/>
      <c r="J577" s="966"/>
      <c r="K577" s="966"/>
      <c r="L577" s="966"/>
      <c r="M577" s="966"/>
      <c r="N577" s="966"/>
      <c r="O577" s="966"/>
    </row>
    <row r="578" spans="1:15" ht="10.15" customHeight="1">
      <c r="A578" s="966"/>
      <c r="B578" s="966"/>
      <c r="C578" s="966"/>
      <c r="D578" s="966"/>
      <c r="E578" s="966"/>
      <c r="F578" s="966"/>
      <c r="G578" s="966"/>
      <c r="H578" s="966"/>
      <c r="I578" s="966"/>
      <c r="J578" s="966"/>
      <c r="K578" s="966"/>
      <c r="L578" s="966"/>
      <c r="M578" s="966"/>
      <c r="N578" s="966"/>
      <c r="O578" s="966"/>
    </row>
    <row r="579" spans="1:15" ht="10.15" customHeight="1">
      <c r="A579" s="966"/>
      <c r="B579" s="966"/>
      <c r="C579" s="966"/>
      <c r="D579" s="966"/>
      <c r="E579" s="966"/>
      <c r="F579" s="966"/>
      <c r="G579" s="966"/>
      <c r="H579" s="966"/>
      <c r="I579" s="966"/>
      <c r="J579" s="966"/>
      <c r="K579" s="966"/>
      <c r="L579" s="966"/>
      <c r="M579" s="966"/>
      <c r="N579" s="966"/>
      <c r="O579" s="966"/>
    </row>
    <row r="580" spans="1:15" ht="10.15" customHeight="1">
      <c r="A580" s="966"/>
      <c r="B580" s="966"/>
      <c r="C580" s="966"/>
      <c r="D580" s="966"/>
      <c r="E580" s="966"/>
      <c r="F580" s="966"/>
      <c r="G580" s="966"/>
      <c r="H580" s="966"/>
      <c r="I580" s="966"/>
      <c r="J580" s="966"/>
      <c r="K580" s="966"/>
      <c r="L580" s="966"/>
      <c r="M580" s="966"/>
      <c r="N580" s="966"/>
      <c r="O580" s="966"/>
    </row>
    <row r="581" spans="1:15" ht="10.15" customHeight="1">
      <c r="A581" s="966"/>
      <c r="B581" s="966"/>
      <c r="C581" s="966"/>
      <c r="D581" s="966"/>
      <c r="E581" s="966"/>
      <c r="F581" s="966"/>
      <c r="G581" s="966"/>
      <c r="H581" s="966"/>
      <c r="I581" s="966"/>
      <c r="J581" s="966"/>
      <c r="K581" s="966"/>
      <c r="L581" s="966"/>
      <c r="M581" s="966"/>
      <c r="N581" s="966"/>
      <c r="O581" s="966"/>
    </row>
    <row r="582" spans="1:15" ht="10.15" customHeight="1">
      <c r="A582" s="966"/>
      <c r="B582" s="966"/>
      <c r="C582" s="966"/>
      <c r="D582" s="966"/>
      <c r="E582" s="966"/>
      <c r="F582" s="966"/>
      <c r="G582" s="966"/>
      <c r="H582" s="966"/>
      <c r="I582" s="966"/>
      <c r="J582" s="966"/>
      <c r="K582" s="966"/>
      <c r="L582" s="966"/>
      <c r="M582" s="966"/>
      <c r="N582" s="966"/>
      <c r="O582" s="966"/>
    </row>
    <row r="583" spans="1:15" ht="10.15" customHeight="1">
      <c r="A583" s="966"/>
      <c r="B583" s="966"/>
      <c r="C583" s="966"/>
      <c r="D583" s="966"/>
      <c r="E583" s="966"/>
      <c r="F583" s="966"/>
      <c r="G583" s="966"/>
      <c r="H583" s="966"/>
      <c r="I583" s="966"/>
      <c r="J583" s="966"/>
      <c r="K583" s="966"/>
      <c r="L583" s="966"/>
      <c r="M583" s="966"/>
      <c r="N583" s="966"/>
      <c r="O583" s="966"/>
    </row>
    <row r="584" spans="1:15" ht="10.15" customHeight="1">
      <c r="A584" s="966"/>
      <c r="B584" s="966"/>
      <c r="C584" s="966"/>
      <c r="D584" s="966"/>
      <c r="E584" s="966"/>
      <c r="F584" s="966"/>
      <c r="G584" s="966"/>
      <c r="H584" s="966"/>
      <c r="I584" s="966"/>
      <c r="J584" s="966"/>
      <c r="K584" s="966"/>
      <c r="L584" s="966"/>
      <c r="M584" s="966"/>
      <c r="N584" s="966"/>
      <c r="O584" s="966"/>
    </row>
    <row r="585" spans="1:15" ht="10.15" customHeight="1">
      <c r="A585" s="966"/>
      <c r="B585" s="966"/>
      <c r="C585" s="966"/>
      <c r="D585" s="966"/>
      <c r="E585" s="966"/>
      <c r="F585" s="966"/>
      <c r="G585" s="966"/>
      <c r="H585" s="966"/>
      <c r="I585" s="966"/>
      <c r="J585" s="966"/>
      <c r="K585" s="966"/>
      <c r="L585" s="966"/>
      <c r="M585" s="966"/>
      <c r="N585" s="966"/>
      <c r="O585" s="966"/>
    </row>
    <row r="586" spans="1:15" ht="10.15" customHeight="1">
      <c r="A586" s="966"/>
      <c r="B586" s="966"/>
      <c r="C586" s="966"/>
      <c r="D586" s="966"/>
      <c r="E586" s="966"/>
      <c r="F586" s="966"/>
      <c r="G586" s="966"/>
      <c r="H586" s="966"/>
      <c r="I586" s="966"/>
      <c r="J586" s="966"/>
      <c r="K586" s="966"/>
      <c r="L586" s="966"/>
      <c r="M586" s="966"/>
      <c r="N586" s="966"/>
      <c r="O586" s="966"/>
    </row>
    <row r="587" spans="1:15" ht="10.15" customHeight="1">
      <c r="A587" s="966"/>
      <c r="B587" s="966"/>
      <c r="C587" s="966"/>
      <c r="D587" s="966"/>
      <c r="E587" s="966"/>
      <c r="F587" s="966"/>
      <c r="G587" s="966"/>
      <c r="H587" s="966"/>
      <c r="I587" s="966"/>
      <c r="J587" s="966"/>
      <c r="K587" s="966"/>
      <c r="L587" s="966"/>
      <c r="M587" s="966"/>
      <c r="N587" s="966"/>
      <c r="O587" s="966"/>
    </row>
    <row r="588" spans="1:15" ht="10.15" customHeight="1">
      <c r="A588" s="966"/>
      <c r="B588" s="966"/>
      <c r="C588" s="966"/>
      <c r="D588" s="966"/>
      <c r="E588" s="966"/>
      <c r="F588" s="966"/>
      <c r="G588" s="966"/>
      <c r="H588" s="966"/>
      <c r="I588" s="966"/>
      <c r="J588" s="966"/>
      <c r="K588" s="966"/>
      <c r="L588" s="966"/>
      <c r="M588" s="966"/>
      <c r="N588" s="966"/>
      <c r="O588" s="966"/>
    </row>
    <row r="589" spans="1:15" ht="10.15" customHeight="1">
      <c r="A589" s="966"/>
      <c r="B589" s="966"/>
      <c r="C589" s="966"/>
      <c r="D589" s="966"/>
      <c r="E589" s="966"/>
      <c r="F589" s="966"/>
      <c r="G589" s="966"/>
      <c r="H589" s="966"/>
      <c r="I589" s="966"/>
      <c r="J589" s="966"/>
      <c r="K589" s="966"/>
      <c r="L589" s="966"/>
      <c r="M589" s="966"/>
      <c r="N589" s="966"/>
      <c r="O589" s="966"/>
    </row>
    <row r="590" spans="1:15" ht="10.15" customHeight="1">
      <c r="A590" s="966"/>
      <c r="B590" s="966"/>
      <c r="C590" s="966"/>
      <c r="D590" s="966"/>
      <c r="E590" s="966"/>
      <c r="F590" s="966"/>
      <c r="G590" s="966"/>
      <c r="H590" s="966"/>
      <c r="I590" s="966"/>
      <c r="J590" s="966"/>
      <c r="K590" s="966"/>
      <c r="L590" s="966"/>
      <c r="M590" s="966"/>
      <c r="N590" s="966"/>
      <c r="O590" s="966"/>
    </row>
    <row r="591" spans="1:15" ht="10.15" customHeight="1">
      <c r="A591" s="966"/>
      <c r="B591" s="966"/>
      <c r="C591" s="966"/>
      <c r="D591" s="966"/>
      <c r="E591" s="966"/>
      <c r="F591" s="966"/>
      <c r="G591" s="966"/>
      <c r="H591" s="966"/>
      <c r="I591" s="966"/>
      <c r="J591" s="966"/>
      <c r="K591" s="966"/>
      <c r="L591" s="966"/>
      <c r="M591" s="966"/>
      <c r="N591" s="966"/>
      <c r="O591" s="966"/>
    </row>
    <row r="592" spans="1:15" ht="10.15" customHeight="1">
      <c r="A592" s="966"/>
      <c r="B592" s="966"/>
      <c r="C592" s="966"/>
      <c r="D592" s="966"/>
      <c r="E592" s="966"/>
      <c r="F592" s="966"/>
      <c r="G592" s="966"/>
      <c r="H592" s="966"/>
      <c r="I592" s="966"/>
      <c r="J592" s="966"/>
      <c r="K592" s="966"/>
      <c r="L592" s="966"/>
      <c r="M592" s="966"/>
      <c r="N592" s="966"/>
      <c r="O592" s="966"/>
    </row>
    <row r="593" spans="1:15" ht="10.15" customHeight="1">
      <c r="A593" s="966"/>
      <c r="B593" s="966"/>
      <c r="C593" s="966"/>
      <c r="D593" s="966"/>
      <c r="E593" s="966"/>
      <c r="F593" s="966"/>
      <c r="G593" s="966"/>
      <c r="H593" s="966"/>
      <c r="I593" s="966"/>
      <c r="J593" s="966"/>
      <c r="K593" s="966"/>
      <c r="L593" s="966"/>
      <c r="M593" s="966"/>
      <c r="N593" s="966"/>
      <c r="O593" s="966"/>
    </row>
    <row r="594" spans="1:15" ht="10.15" customHeight="1">
      <c r="A594" s="966"/>
      <c r="B594" s="966"/>
      <c r="C594" s="966"/>
      <c r="D594" s="966"/>
      <c r="E594" s="966"/>
      <c r="F594" s="966"/>
      <c r="G594" s="966"/>
      <c r="H594" s="966"/>
      <c r="I594" s="966"/>
      <c r="J594" s="966"/>
      <c r="K594" s="966"/>
      <c r="L594" s="966"/>
      <c r="M594" s="966"/>
      <c r="N594" s="966"/>
      <c r="O594" s="966"/>
    </row>
    <row r="595" spans="1:15" ht="10.15" customHeight="1">
      <c r="A595" s="966"/>
      <c r="B595" s="966"/>
      <c r="C595" s="966"/>
      <c r="D595" s="966"/>
      <c r="E595" s="966"/>
      <c r="F595" s="966"/>
      <c r="G595" s="966"/>
      <c r="H595" s="966"/>
      <c r="I595" s="966"/>
      <c r="J595" s="966"/>
      <c r="K595" s="966"/>
      <c r="L595" s="966"/>
      <c r="M595" s="966"/>
      <c r="N595" s="966"/>
      <c r="O595" s="966"/>
    </row>
    <row r="596" spans="1:15" ht="10.15" customHeight="1">
      <c r="A596" s="966"/>
      <c r="B596" s="966"/>
      <c r="C596" s="966"/>
      <c r="D596" s="966"/>
      <c r="E596" s="966"/>
      <c r="F596" s="966"/>
      <c r="G596" s="966"/>
      <c r="H596" s="966"/>
      <c r="I596" s="966"/>
      <c r="J596" s="966"/>
      <c r="K596" s="966"/>
      <c r="L596" s="966"/>
      <c r="M596" s="966"/>
      <c r="N596" s="966"/>
      <c r="O596" s="966"/>
    </row>
    <row r="597" spans="1:15" ht="10.15" customHeight="1">
      <c r="A597" s="966"/>
      <c r="B597" s="966"/>
      <c r="C597" s="966"/>
      <c r="D597" s="966"/>
      <c r="E597" s="966"/>
      <c r="F597" s="966"/>
      <c r="G597" s="966"/>
      <c r="H597" s="966"/>
      <c r="I597" s="966"/>
      <c r="J597" s="966"/>
      <c r="K597" s="966"/>
      <c r="L597" s="966"/>
      <c r="M597" s="966"/>
      <c r="N597" s="966"/>
      <c r="O597" s="966"/>
    </row>
    <row r="598" spans="1:15" ht="10.15" customHeight="1">
      <c r="A598" s="966"/>
      <c r="B598" s="966"/>
      <c r="C598" s="966"/>
      <c r="D598" s="966"/>
      <c r="E598" s="966"/>
      <c r="F598" s="966"/>
      <c r="G598" s="966"/>
      <c r="H598" s="966"/>
      <c r="I598" s="966"/>
      <c r="J598" s="966"/>
      <c r="K598" s="966"/>
      <c r="L598" s="966"/>
      <c r="M598" s="966"/>
      <c r="N598" s="966"/>
      <c r="O598" s="966"/>
    </row>
    <row r="599" spans="1:15" ht="10.15" customHeight="1">
      <c r="A599" s="966"/>
      <c r="B599" s="966"/>
      <c r="C599" s="966"/>
      <c r="D599" s="966"/>
      <c r="E599" s="966"/>
      <c r="F599" s="966"/>
      <c r="G599" s="966"/>
      <c r="H599" s="966"/>
      <c r="I599" s="966"/>
      <c r="J599" s="966"/>
      <c r="K599" s="966"/>
      <c r="L599" s="966"/>
      <c r="M599" s="966"/>
      <c r="N599" s="966"/>
      <c r="O599" s="966"/>
    </row>
    <row r="600" spans="1:15" ht="10.15" customHeight="1">
      <c r="A600" s="966"/>
      <c r="B600" s="966"/>
      <c r="C600" s="966"/>
      <c r="D600" s="966"/>
      <c r="E600" s="966"/>
      <c r="F600" s="966"/>
      <c r="G600" s="966"/>
      <c r="H600" s="966"/>
      <c r="I600" s="966"/>
      <c r="J600" s="966"/>
      <c r="K600" s="966"/>
      <c r="L600" s="966"/>
      <c r="M600" s="966"/>
      <c r="N600" s="966"/>
      <c r="O600" s="966"/>
    </row>
    <row r="601" spans="1:15" ht="10.15" customHeight="1">
      <c r="A601" s="966"/>
      <c r="B601" s="966"/>
      <c r="C601" s="966"/>
      <c r="D601" s="966"/>
      <c r="E601" s="966"/>
      <c r="F601" s="966"/>
      <c r="G601" s="966"/>
      <c r="H601" s="966"/>
      <c r="I601" s="966"/>
      <c r="J601" s="966"/>
      <c r="K601" s="966"/>
      <c r="L601" s="966"/>
      <c r="M601" s="966"/>
      <c r="N601" s="966"/>
      <c r="O601" s="966"/>
    </row>
    <row r="602" spans="1:15" ht="10.15" customHeight="1">
      <c r="A602" s="966"/>
      <c r="B602" s="966"/>
      <c r="C602" s="966"/>
      <c r="D602" s="966"/>
      <c r="E602" s="966"/>
      <c r="F602" s="966"/>
      <c r="G602" s="966"/>
      <c r="H602" s="966"/>
      <c r="I602" s="966"/>
      <c r="J602" s="966"/>
      <c r="K602" s="966"/>
      <c r="L602" s="966"/>
      <c r="M602" s="966"/>
      <c r="N602" s="966"/>
      <c r="O602" s="966"/>
    </row>
    <row r="603" spans="1:15" ht="10.15" customHeight="1">
      <c r="A603" s="966"/>
      <c r="B603" s="966"/>
      <c r="C603" s="966"/>
      <c r="D603" s="966"/>
      <c r="E603" s="966"/>
      <c r="F603" s="966"/>
      <c r="G603" s="966"/>
      <c r="H603" s="966"/>
      <c r="I603" s="966"/>
      <c r="J603" s="966"/>
      <c r="K603" s="966"/>
      <c r="L603" s="966"/>
      <c r="M603" s="966"/>
      <c r="N603" s="966"/>
      <c r="O603" s="966"/>
    </row>
    <row r="604" spans="1:15" ht="10.15" customHeight="1">
      <c r="A604" s="966"/>
      <c r="B604" s="966"/>
      <c r="C604" s="966"/>
      <c r="D604" s="966"/>
      <c r="E604" s="966"/>
      <c r="F604" s="966"/>
      <c r="G604" s="966"/>
      <c r="H604" s="966"/>
      <c r="I604" s="966"/>
      <c r="J604" s="966"/>
      <c r="K604" s="966"/>
      <c r="L604" s="966"/>
      <c r="M604" s="966"/>
      <c r="N604" s="966"/>
      <c r="O604" s="966"/>
    </row>
    <row r="605" spans="1:15" ht="10.15" customHeight="1">
      <c r="A605" s="966"/>
      <c r="B605" s="966"/>
      <c r="C605" s="966"/>
      <c r="D605" s="966"/>
      <c r="E605" s="966"/>
      <c r="F605" s="966"/>
      <c r="G605" s="966"/>
      <c r="H605" s="966"/>
      <c r="I605" s="966"/>
      <c r="J605" s="966"/>
      <c r="K605" s="966"/>
      <c r="L605" s="966"/>
      <c r="M605" s="966"/>
      <c r="N605" s="966"/>
      <c r="O605" s="966"/>
    </row>
    <row r="606" spans="1:15" ht="10.15" customHeight="1">
      <c r="A606" s="966"/>
      <c r="B606" s="966"/>
      <c r="C606" s="966"/>
      <c r="D606" s="966"/>
      <c r="E606" s="966"/>
      <c r="F606" s="966"/>
      <c r="G606" s="966"/>
      <c r="H606" s="966"/>
      <c r="I606" s="966"/>
      <c r="J606" s="966"/>
      <c r="K606" s="966"/>
      <c r="L606" s="966"/>
      <c r="M606" s="966"/>
      <c r="N606" s="966"/>
      <c r="O606" s="966"/>
    </row>
    <row r="607" spans="1:15" ht="10.15" customHeight="1">
      <c r="A607" s="966"/>
      <c r="B607" s="966"/>
      <c r="C607" s="966"/>
      <c r="D607" s="966"/>
      <c r="E607" s="966"/>
      <c r="F607" s="966"/>
      <c r="G607" s="966"/>
      <c r="H607" s="966"/>
      <c r="I607" s="966"/>
      <c r="J607" s="966"/>
      <c r="K607" s="966"/>
      <c r="L607" s="966"/>
      <c r="M607" s="966"/>
      <c r="N607" s="966"/>
      <c r="O607" s="966"/>
    </row>
    <row r="608" spans="1:15" ht="10.15" customHeight="1">
      <c r="A608" s="966"/>
      <c r="B608" s="966"/>
      <c r="C608" s="966"/>
      <c r="D608" s="966"/>
      <c r="E608" s="966"/>
      <c r="F608" s="966"/>
      <c r="G608" s="966"/>
      <c r="H608" s="966"/>
      <c r="I608" s="966"/>
      <c r="J608" s="966"/>
      <c r="K608" s="966"/>
      <c r="L608" s="966"/>
      <c r="M608" s="966"/>
      <c r="N608" s="966"/>
      <c r="O608" s="966"/>
    </row>
    <row r="609" spans="1:15" ht="10.15" customHeight="1">
      <c r="A609" s="966"/>
      <c r="B609" s="966"/>
      <c r="C609" s="966"/>
      <c r="D609" s="966"/>
      <c r="E609" s="966"/>
      <c r="F609" s="966"/>
      <c r="G609" s="966"/>
      <c r="H609" s="966"/>
      <c r="I609" s="966"/>
      <c r="J609" s="966"/>
      <c r="K609" s="966"/>
      <c r="L609" s="966"/>
      <c r="M609" s="966"/>
      <c r="N609" s="966"/>
      <c r="O609" s="966"/>
    </row>
    <row r="610" spans="1:15" ht="10.15" customHeight="1">
      <c r="A610" s="966"/>
      <c r="B610" s="966"/>
      <c r="C610" s="966"/>
      <c r="D610" s="966"/>
      <c r="E610" s="966"/>
      <c r="F610" s="966"/>
      <c r="G610" s="966"/>
      <c r="H610" s="966"/>
      <c r="I610" s="966"/>
      <c r="J610" s="966"/>
      <c r="K610" s="966"/>
      <c r="L610" s="966"/>
      <c r="M610" s="966"/>
      <c r="N610" s="966"/>
      <c r="O610" s="966"/>
    </row>
    <row r="611" spans="1:15" ht="10.15" customHeight="1">
      <c r="A611" s="966"/>
      <c r="B611" s="966"/>
      <c r="C611" s="966"/>
      <c r="D611" s="966"/>
      <c r="E611" s="966"/>
      <c r="F611" s="966"/>
      <c r="G611" s="966"/>
      <c r="H611" s="966"/>
      <c r="I611" s="966"/>
      <c r="J611" s="966"/>
      <c r="K611" s="966"/>
      <c r="L611" s="966"/>
      <c r="M611" s="966"/>
      <c r="N611" s="966"/>
      <c r="O611" s="966"/>
    </row>
    <row r="612" spans="1:15" ht="10.15" customHeight="1">
      <c r="A612" s="966"/>
      <c r="B612" s="966"/>
      <c r="C612" s="966"/>
      <c r="D612" s="966"/>
      <c r="E612" s="966"/>
      <c r="F612" s="966"/>
      <c r="G612" s="966"/>
      <c r="H612" s="966"/>
      <c r="I612" s="966"/>
      <c r="J612" s="966"/>
      <c r="K612" s="966"/>
      <c r="L612" s="966"/>
      <c r="M612" s="966"/>
      <c r="N612" s="966"/>
      <c r="O612" s="966"/>
    </row>
    <row r="613" spans="1:15" ht="10.15" customHeight="1">
      <c r="A613" s="966"/>
      <c r="B613" s="966"/>
      <c r="C613" s="966"/>
      <c r="D613" s="966"/>
      <c r="E613" s="966"/>
      <c r="F613" s="966"/>
      <c r="G613" s="966"/>
      <c r="H613" s="966"/>
      <c r="I613" s="966"/>
      <c r="J613" s="966"/>
      <c r="K613" s="966"/>
      <c r="L613" s="966"/>
      <c r="M613" s="966"/>
      <c r="N613" s="966"/>
      <c r="O613" s="966"/>
    </row>
    <row r="614" spans="1:15" ht="10.15" customHeight="1">
      <c r="A614" s="966"/>
      <c r="B614" s="966"/>
      <c r="C614" s="966"/>
      <c r="D614" s="966"/>
      <c r="E614" s="966"/>
      <c r="F614" s="966"/>
      <c r="G614" s="966"/>
      <c r="H614" s="966"/>
      <c r="I614" s="966"/>
      <c r="J614" s="966"/>
      <c r="K614" s="966"/>
      <c r="L614" s="966"/>
      <c r="M614" s="966"/>
      <c r="N614" s="966"/>
      <c r="O614" s="966"/>
    </row>
    <row r="615" spans="1:15" ht="10.15" customHeight="1">
      <c r="A615" s="966"/>
      <c r="B615" s="966"/>
      <c r="C615" s="966"/>
      <c r="D615" s="966"/>
      <c r="E615" s="966"/>
      <c r="F615" s="966"/>
      <c r="G615" s="966"/>
      <c r="H615" s="966"/>
      <c r="I615" s="966"/>
      <c r="J615" s="966"/>
      <c r="K615" s="966"/>
      <c r="L615" s="966"/>
      <c r="M615" s="966"/>
      <c r="N615" s="966"/>
      <c r="O615" s="966"/>
    </row>
    <row r="616" spans="1:15" ht="10.15" customHeight="1">
      <c r="A616" s="966"/>
      <c r="B616" s="966"/>
      <c r="C616" s="966"/>
      <c r="D616" s="966"/>
      <c r="E616" s="966"/>
      <c r="F616" s="966"/>
      <c r="G616" s="966"/>
      <c r="H616" s="966"/>
      <c r="I616" s="966"/>
      <c r="J616" s="966"/>
      <c r="K616" s="966"/>
      <c r="L616" s="966"/>
      <c r="M616" s="966"/>
      <c r="N616" s="966"/>
      <c r="O616" s="966"/>
    </row>
    <row r="617" spans="1:15" ht="10.15" customHeight="1">
      <c r="A617" s="966"/>
      <c r="B617" s="966"/>
      <c r="C617" s="966"/>
      <c r="D617" s="966"/>
      <c r="E617" s="966"/>
      <c r="F617" s="966"/>
      <c r="G617" s="966"/>
      <c r="H617" s="966"/>
      <c r="I617" s="966"/>
      <c r="J617" s="966"/>
      <c r="K617" s="966"/>
      <c r="L617" s="966"/>
      <c r="M617" s="966"/>
      <c r="N617" s="966"/>
      <c r="O617" s="966"/>
    </row>
    <row r="618" spans="1:15" ht="10.15" customHeight="1">
      <c r="A618" s="966"/>
      <c r="B618" s="966"/>
      <c r="C618" s="966"/>
      <c r="D618" s="966"/>
      <c r="E618" s="966"/>
      <c r="F618" s="966"/>
      <c r="G618" s="966"/>
      <c r="H618" s="966"/>
      <c r="I618" s="966"/>
      <c r="J618" s="966"/>
      <c r="K618" s="966"/>
      <c r="L618" s="966"/>
      <c r="M618" s="966"/>
      <c r="N618" s="966"/>
      <c r="O618" s="966"/>
    </row>
    <row r="619" spans="1:15" ht="10.15" customHeight="1">
      <c r="A619" s="966"/>
      <c r="B619" s="966"/>
      <c r="C619" s="966"/>
      <c r="D619" s="966"/>
      <c r="E619" s="966"/>
      <c r="F619" s="966"/>
      <c r="G619" s="966"/>
      <c r="H619" s="966"/>
      <c r="I619" s="966"/>
      <c r="J619" s="966"/>
      <c r="K619" s="966"/>
      <c r="L619" s="966"/>
      <c r="M619" s="966"/>
      <c r="N619" s="966"/>
      <c r="O619" s="966"/>
    </row>
    <row r="620" spans="1:15" ht="10.15" customHeight="1">
      <c r="A620" s="966"/>
      <c r="B620" s="966"/>
      <c r="C620" s="966"/>
      <c r="D620" s="966"/>
      <c r="E620" s="966"/>
      <c r="F620" s="966"/>
      <c r="G620" s="966"/>
      <c r="H620" s="966"/>
      <c r="I620" s="966"/>
      <c r="J620" s="966"/>
      <c r="K620" s="966"/>
      <c r="L620" s="966"/>
      <c r="M620" s="966"/>
      <c r="N620" s="966"/>
      <c r="O620" s="966"/>
    </row>
    <row r="621" spans="1:15" ht="10.15" customHeight="1">
      <c r="A621" s="966"/>
      <c r="B621" s="966"/>
      <c r="C621" s="966"/>
      <c r="D621" s="966"/>
      <c r="E621" s="966"/>
      <c r="F621" s="966"/>
      <c r="G621" s="966"/>
      <c r="H621" s="966"/>
      <c r="I621" s="966"/>
      <c r="J621" s="966"/>
      <c r="K621" s="966"/>
      <c r="L621" s="966"/>
      <c r="M621" s="966"/>
      <c r="N621" s="966"/>
      <c r="O621" s="966"/>
    </row>
    <row r="622" spans="1:15" ht="10.15" customHeight="1">
      <c r="A622" s="966"/>
      <c r="B622" s="966"/>
      <c r="C622" s="966"/>
      <c r="D622" s="966"/>
      <c r="E622" s="966"/>
      <c r="F622" s="966"/>
      <c r="G622" s="966"/>
      <c r="H622" s="966"/>
      <c r="I622" s="966"/>
      <c r="J622" s="966"/>
      <c r="K622" s="966"/>
      <c r="L622" s="966"/>
      <c r="M622" s="966"/>
      <c r="N622" s="966"/>
      <c r="O622" s="966"/>
    </row>
    <row r="623" spans="1:15" ht="10.15" customHeight="1">
      <c r="A623" s="966"/>
      <c r="B623" s="966"/>
      <c r="C623" s="966"/>
      <c r="D623" s="966"/>
      <c r="E623" s="966"/>
      <c r="F623" s="966"/>
      <c r="G623" s="966"/>
      <c r="H623" s="966"/>
      <c r="I623" s="966"/>
      <c r="J623" s="966"/>
      <c r="K623" s="966"/>
      <c r="L623" s="966"/>
      <c r="M623" s="966"/>
      <c r="N623" s="966"/>
      <c r="O623" s="966"/>
    </row>
    <row r="624" spans="1:15" ht="10.15" customHeight="1">
      <c r="A624" s="966"/>
      <c r="B624" s="966"/>
      <c r="C624" s="966"/>
      <c r="D624" s="966"/>
      <c r="E624" s="966"/>
      <c r="F624" s="966"/>
      <c r="G624" s="966"/>
      <c r="H624" s="966"/>
      <c r="I624" s="966"/>
      <c r="J624" s="966"/>
      <c r="K624" s="966"/>
      <c r="L624" s="966"/>
      <c r="M624" s="966"/>
      <c r="N624" s="966"/>
      <c r="O624" s="966"/>
    </row>
    <row r="625" spans="1:15" ht="10.15" customHeight="1">
      <c r="A625" s="966"/>
      <c r="B625" s="966"/>
      <c r="C625" s="966"/>
      <c r="D625" s="966"/>
      <c r="E625" s="966"/>
      <c r="F625" s="966"/>
      <c r="G625" s="966"/>
      <c r="H625" s="966"/>
      <c r="I625" s="966"/>
      <c r="J625" s="966"/>
      <c r="K625" s="966"/>
      <c r="L625" s="966"/>
      <c r="M625" s="966"/>
      <c r="N625" s="966"/>
      <c r="O625" s="966"/>
    </row>
    <row r="626" spans="1:15" ht="10.15" customHeight="1">
      <c r="A626" s="966"/>
      <c r="B626" s="966"/>
      <c r="C626" s="966"/>
      <c r="D626" s="966"/>
      <c r="E626" s="966"/>
      <c r="F626" s="966"/>
      <c r="G626" s="966"/>
      <c r="H626" s="966"/>
      <c r="I626" s="966"/>
      <c r="J626" s="966"/>
      <c r="K626" s="966"/>
      <c r="L626" s="966"/>
      <c r="M626" s="966"/>
      <c r="N626" s="966"/>
      <c r="O626" s="966"/>
    </row>
    <row r="627" spans="1:15" ht="10.15" customHeight="1">
      <c r="A627" s="966"/>
      <c r="B627" s="966"/>
      <c r="C627" s="966"/>
      <c r="D627" s="966"/>
      <c r="E627" s="966"/>
      <c r="F627" s="966"/>
      <c r="G627" s="966"/>
      <c r="H627" s="966"/>
      <c r="I627" s="966"/>
      <c r="J627" s="966"/>
      <c r="K627" s="966"/>
      <c r="L627" s="966"/>
      <c r="M627" s="966"/>
      <c r="N627" s="966"/>
      <c r="O627" s="966"/>
    </row>
    <row r="628" spans="1:15" ht="10.15" customHeight="1">
      <c r="A628" s="966"/>
      <c r="B628" s="966"/>
      <c r="C628" s="966"/>
      <c r="D628" s="966"/>
      <c r="E628" s="966"/>
      <c r="F628" s="966"/>
      <c r="G628" s="966"/>
      <c r="H628" s="966"/>
      <c r="I628" s="966"/>
      <c r="J628" s="966"/>
      <c r="K628" s="966"/>
      <c r="L628" s="966"/>
      <c r="M628" s="966"/>
      <c r="N628" s="966"/>
      <c r="O628" s="966"/>
    </row>
    <row r="629" spans="1:15" ht="10.15" customHeight="1">
      <c r="A629" s="966"/>
      <c r="B629" s="966"/>
      <c r="C629" s="966"/>
      <c r="D629" s="966"/>
      <c r="E629" s="966"/>
      <c r="F629" s="966"/>
      <c r="G629" s="966"/>
      <c r="H629" s="966"/>
      <c r="I629" s="966"/>
      <c r="J629" s="966"/>
      <c r="K629" s="966"/>
      <c r="L629" s="966"/>
      <c r="M629" s="966"/>
      <c r="N629" s="966"/>
      <c r="O629" s="966"/>
    </row>
    <row r="630" spans="1:15" ht="10.15" customHeight="1">
      <c r="A630" s="966"/>
      <c r="B630" s="966"/>
      <c r="C630" s="966"/>
      <c r="D630" s="966"/>
      <c r="E630" s="966"/>
      <c r="F630" s="966"/>
      <c r="G630" s="966"/>
      <c r="H630" s="966"/>
      <c r="I630" s="966"/>
      <c r="J630" s="966"/>
      <c r="K630" s="966"/>
      <c r="L630" s="966"/>
      <c r="M630" s="966"/>
      <c r="N630" s="966"/>
      <c r="O630" s="966"/>
    </row>
    <row r="631" spans="1:15" ht="10.15" customHeight="1">
      <c r="A631" s="966"/>
      <c r="B631" s="966"/>
      <c r="C631" s="966"/>
      <c r="D631" s="966"/>
      <c r="E631" s="966"/>
      <c r="F631" s="966"/>
      <c r="G631" s="966"/>
      <c r="H631" s="966"/>
      <c r="I631" s="966"/>
      <c r="J631" s="966"/>
      <c r="K631" s="966"/>
      <c r="L631" s="966"/>
      <c r="M631" s="966"/>
      <c r="N631" s="966"/>
      <c r="O631" s="966"/>
    </row>
    <row r="632" spans="1:15" ht="10.15" customHeight="1">
      <c r="A632" s="966"/>
      <c r="B632" s="966"/>
      <c r="C632" s="966"/>
      <c r="D632" s="966"/>
      <c r="E632" s="966"/>
      <c r="F632" s="966"/>
      <c r="G632" s="966"/>
      <c r="H632" s="966"/>
      <c r="I632" s="966"/>
      <c r="J632" s="966"/>
      <c r="K632" s="966"/>
      <c r="L632" s="966"/>
      <c r="M632" s="966"/>
      <c r="N632" s="966"/>
      <c r="O632" s="966"/>
    </row>
    <row r="633" spans="1:15" ht="10.15" customHeight="1">
      <c r="A633" s="966"/>
      <c r="B633" s="966"/>
      <c r="C633" s="966"/>
      <c r="D633" s="966"/>
      <c r="E633" s="966"/>
      <c r="F633" s="966"/>
      <c r="G633" s="966"/>
      <c r="H633" s="966"/>
      <c r="I633" s="966"/>
      <c r="J633" s="966"/>
      <c r="K633" s="966"/>
      <c r="L633" s="966"/>
      <c r="M633" s="966"/>
      <c r="N633" s="966"/>
      <c r="O633" s="966"/>
    </row>
    <row r="634" spans="1:15" ht="10.15" customHeight="1">
      <c r="A634" s="966"/>
      <c r="B634" s="966"/>
      <c r="C634" s="966"/>
      <c r="D634" s="966"/>
      <c r="E634" s="966"/>
      <c r="F634" s="966"/>
      <c r="G634" s="966"/>
      <c r="H634" s="966"/>
      <c r="I634" s="966"/>
      <c r="J634" s="966"/>
      <c r="K634" s="966"/>
      <c r="L634" s="966"/>
      <c r="M634" s="966"/>
      <c r="N634" s="966"/>
      <c r="O634" s="966"/>
    </row>
    <row r="635" spans="1:15" ht="10.15" customHeight="1">
      <c r="A635" s="966"/>
      <c r="B635" s="966"/>
      <c r="C635" s="966"/>
      <c r="D635" s="966"/>
      <c r="E635" s="966"/>
      <c r="F635" s="966"/>
      <c r="G635" s="966"/>
      <c r="H635" s="966"/>
      <c r="I635" s="966"/>
      <c r="J635" s="966"/>
      <c r="K635" s="966"/>
      <c r="L635" s="966"/>
      <c r="M635" s="966"/>
      <c r="N635" s="966"/>
      <c r="O635" s="966"/>
    </row>
    <row r="636" spans="1:15" ht="10.15" customHeight="1">
      <c r="A636" s="966"/>
      <c r="B636" s="966"/>
      <c r="C636" s="966"/>
      <c r="D636" s="966"/>
      <c r="E636" s="966"/>
      <c r="F636" s="966"/>
      <c r="G636" s="966"/>
      <c r="H636" s="966"/>
      <c r="I636" s="966"/>
      <c r="J636" s="966"/>
      <c r="K636" s="966"/>
      <c r="L636" s="966"/>
      <c r="M636" s="966"/>
      <c r="N636" s="966"/>
      <c r="O636" s="966"/>
    </row>
    <row r="637" spans="1:15" ht="10.15" customHeight="1">
      <c r="A637" s="966"/>
      <c r="B637" s="966"/>
      <c r="C637" s="966"/>
      <c r="D637" s="966"/>
      <c r="E637" s="966"/>
      <c r="F637" s="966"/>
      <c r="G637" s="966"/>
      <c r="H637" s="966"/>
      <c r="I637" s="966"/>
      <c r="J637" s="966"/>
      <c r="K637" s="966"/>
      <c r="L637" s="966"/>
      <c r="M637" s="966"/>
      <c r="N637" s="966"/>
      <c r="O637" s="966"/>
    </row>
    <row r="638" spans="1:15" ht="10.15" customHeight="1">
      <c r="A638" s="966"/>
      <c r="B638" s="966"/>
      <c r="C638" s="966"/>
      <c r="D638" s="966"/>
      <c r="E638" s="966"/>
      <c r="F638" s="966"/>
      <c r="G638" s="966"/>
      <c r="H638" s="966"/>
      <c r="I638" s="966"/>
      <c r="J638" s="966"/>
      <c r="K638" s="966"/>
      <c r="L638" s="966"/>
      <c r="M638" s="966"/>
      <c r="N638" s="966"/>
      <c r="O638" s="966"/>
    </row>
    <row r="639" spans="1:15" ht="10.15" customHeight="1">
      <c r="A639" s="966"/>
      <c r="B639" s="966"/>
      <c r="C639" s="966"/>
      <c r="D639" s="966"/>
      <c r="E639" s="966"/>
      <c r="F639" s="966"/>
      <c r="G639" s="966"/>
      <c r="H639" s="966"/>
      <c r="I639" s="966"/>
      <c r="J639" s="966"/>
      <c r="K639" s="966"/>
      <c r="L639" s="966"/>
      <c r="M639" s="966"/>
      <c r="N639" s="966"/>
      <c r="O639" s="966"/>
    </row>
    <row r="640" spans="1:15" ht="10.15" customHeight="1">
      <c r="A640" s="966"/>
      <c r="B640" s="966"/>
      <c r="C640" s="966"/>
      <c r="D640" s="966"/>
      <c r="E640" s="966"/>
      <c r="F640" s="966"/>
      <c r="G640" s="966"/>
      <c r="H640" s="966"/>
      <c r="I640" s="966"/>
      <c r="J640" s="966"/>
      <c r="K640" s="966"/>
      <c r="L640" s="966"/>
      <c r="M640" s="966"/>
      <c r="N640" s="966"/>
      <c r="O640" s="966"/>
    </row>
    <row r="641" spans="1:15" ht="10.15" customHeight="1">
      <c r="A641" s="966"/>
      <c r="B641" s="966"/>
      <c r="C641" s="966"/>
      <c r="D641" s="966"/>
      <c r="E641" s="966"/>
      <c r="F641" s="966"/>
      <c r="G641" s="966"/>
      <c r="H641" s="966"/>
      <c r="I641" s="966"/>
      <c r="J641" s="966"/>
      <c r="K641" s="966"/>
      <c r="L641" s="966"/>
      <c r="M641" s="966"/>
      <c r="N641" s="966"/>
      <c r="O641" s="966"/>
    </row>
    <row r="642" spans="1:15" ht="10.15" customHeight="1">
      <c r="A642" s="966"/>
      <c r="B642" s="966"/>
      <c r="C642" s="966"/>
      <c r="D642" s="966"/>
      <c r="E642" s="966"/>
      <c r="F642" s="966"/>
      <c r="G642" s="966"/>
      <c r="H642" s="966"/>
      <c r="I642" s="966"/>
      <c r="J642" s="966"/>
      <c r="K642" s="966"/>
      <c r="L642" s="966"/>
      <c r="M642" s="966"/>
      <c r="N642" s="966"/>
      <c r="O642" s="966"/>
    </row>
    <row r="643" spans="1:15" ht="10.15" customHeight="1">
      <c r="A643" s="966"/>
      <c r="B643" s="966"/>
      <c r="C643" s="966"/>
      <c r="D643" s="966"/>
      <c r="E643" s="966"/>
      <c r="F643" s="966"/>
      <c r="G643" s="966"/>
      <c r="H643" s="966"/>
      <c r="I643" s="966"/>
      <c r="J643" s="966"/>
      <c r="K643" s="966"/>
      <c r="L643" s="966"/>
      <c r="M643" s="966"/>
      <c r="N643" s="966"/>
      <c r="O643" s="966"/>
    </row>
    <row r="644" spans="1:15" ht="10.15" customHeight="1">
      <c r="A644" s="966"/>
      <c r="B644" s="966"/>
      <c r="C644" s="966"/>
      <c r="D644" s="966"/>
      <c r="E644" s="966"/>
      <c r="F644" s="966"/>
      <c r="G644" s="966"/>
      <c r="H644" s="966"/>
      <c r="I644" s="966"/>
      <c r="J644" s="966"/>
      <c r="K644" s="966"/>
      <c r="L644" s="966"/>
      <c r="M644" s="966"/>
      <c r="N644" s="966"/>
      <c r="O644" s="966"/>
    </row>
    <row r="645" spans="1:15" ht="10.15" customHeight="1">
      <c r="A645" s="966"/>
      <c r="B645" s="966"/>
      <c r="C645" s="966"/>
      <c r="D645" s="966"/>
      <c r="E645" s="966"/>
      <c r="F645" s="966"/>
      <c r="G645" s="966"/>
      <c r="H645" s="966"/>
      <c r="I645" s="966"/>
      <c r="J645" s="966"/>
      <c r="K645" s="966"/>
      <c r="L645" s="966"/>
      <c r="M645" s="966"/>
      <c r="N645" s="966"/>
      <c r="O645" s="966"/>
    </row>
    <row r="646" spans="1:15" ht="10.15" customHeight="1">
      <c r="A646" s="966"/>
      <c r="B646" s="966"/>
      <c r="C646" s="966"/>
      <c r="D646" s="966"/>
      <c r="E646" s="966"/>
      <c r="F646" s="966"/>
      <c r="G646" s="966"/>
      <c r="H646" s="966"/>
      <c r="I646" s="966"/>
      <c r="J646" s="966"/>
      <c r="K646" s="966"/>
      <c r="L646" s="966"/>
      <c r="M646" s="966"/>
      <c r="N646" s="966"/>
      <c r="O646" s="966"/>
    </row>
    <row r="647" spans="1:15" ht="10.15" customHeight="1">
      <c r="A647" s="966"/>
      <c r="B647" s="966"/>
      <c r="C647" s="966"/>
      <c r="D647" s="966"/>
      <c r="E647" s="966"/>
      <c r="F647" s="966"/>
      <c r="G647" s="966"/>
      <c r="H647" s="966"/>
      <c r="I647" s="966"/>
      <c r="J647" s="966"/>
      <c r="K647" s="966"/>
      <c r="L647" s="966"/>
      <c r="M647" s="966"/>
      <c r="N647" s="966"/>
      <c r="O647" s="966"/>
    </row>
    <row r="648" spans="1:15" ht="10.15" customHeight="1">
      <c r="A648" s="966"/>
      <c r="B648" s="966"/>
      <c r="C648" s="966"/>
      <c r="D648" s="966"/>
      <c r="E648" s="966"/>
      <c r="F648" s="966"/>
      <c r="G648" s="966"/>
      <c r="H648" s="966"/>
      <c r="I648" s="966"/>
      <c r="J648" s="966"/>
      <c r="K648" s="966"/>
      <c r="L648" s="966"/>
      <c r="M648" s="966"/>
      <c r="N648" s="966"/>
      <c r="O648" s="966"/>
    </row>
    <row r="649" spans="1:15" ht="10.15" customHeight="1">
      <c r="A649" s="966"/>
      <c r="B649" s="966"/>
      <c r="C649" s="966"/>
      <c r="D649" s="966"/>
      <c r="E649" s="966"/>
      <c r="F649" s="966"/>
      <c r="G649" s="966"/>
      <c r="H649" s="966"/>
      <c r="I649" s="966"/>
      <c r="J649" s="966"/>
      <c r="K649" s="966"/>
      <c r="L649" s="966"/>
      <c r="M649" s="966"/>
      <c r="N649" s="966"/>
      <c r="O649" s="966"/>
    </row>
    <row r="650" spans="1:15" ht="10.15" customHeight="1">
      <c r="A650" s="966"/>
      <c r="B650" s="966"/>
      <c r="C650" s="966"/>
      <c r="D650" s="966"/>
      <c r="E650" s="966"/>
      <c r="F650" s="966"/>
      <c r="G650" s="966"/>
      <c r="H650" s="966"/>
      <c r="I650" s="966"/>
      <c r="J650" s="966"/>
      <c r="K650" s="966"/>
      <c r="L650" s="966"/>
      <c r="M650" s="966"/>
      <c r="N650" s="966"/>
      <c r="O650" s="966"/>
    </row>
    <row r="651" spans="1:15" ht="10.15" customHeight="1">
      <c r="A651" s="966"/>
      <c r="B651" s="966"/>
      <c r="C651" s="966"/>
      <c r="D651" s="966"/>
      <c r="E651" s="966"/>
      <c r="F651" s="966"/>
      <c r="G651" s="966"/>
      <c r="H651" s="966"/>
      <c r="I651" s="966"/>
      <c r="J651" s="966"/>
      <c r="K651" s="966"/>
      <c r="L651" s="966"/>
      <c r="M651" s="966"/>
      <c r="N651" s="966"/>
      <c r="O651" s="966"/>
    </row>
    <row r="652" spans="1:15" ht="10.15" customHeight="1">
      <c r="A652" s="966"/>
      <c r="B652" s="966"/>
      <c r="C652" s="966"/>
      <c r="D652" s="966"/>
      <c r="E652" s="966"/>
      <c r="F652" s="966"/>
      <c r="G652" s="966"/>
      <c r="H652" s="966"/>
      <c r="I652" s="966"/>
      <c r="J652" s="966"/>
      <c r="K652" s="966"/>
      <c r="L652" s="966"/>
      <c r="M652" s="966"/>
      <c r="N652" s="966"/>
      <c r="O652" s="966"/>
    </row>
    <row r="653" spans="1:15" ht="10.15" customHeight="1">
      <c r="A653" s="966"/>
      <c r="B653" s="966"/>
      <c r="C653" s="966"/>
      <c r="D653" s="966"/>
      <c r="E653" s="966"/>
      <c r="F653" s="966"/>
      <c r="G653" s="966"/>
      <c r="H653" s="966"/>
      <c r="I653" s="966"/>
      <c r="J653" s="966"/>
      <c r="K653" s="966"/>
      <c r="L653" s="966"/>
      <c r="M653" s="966"/>
      <c r="N653" s="966"/>
      <c r="O653" s="966"/>
    </row>
    <row r="654" spans="1:15" ht="10.15" customHeight="1">
      <c r="A654" s="966"/>
      <c r="B654" s="966"/>
      <c r="C654" s="966"/>
      <c r="D654" s="966"/>
      <c r="E654" s="966"/>
      <c r="F654" s="966"/>
      <c r="G654" s="966"/>
      <c r="H654" s="966"/>
      <c r="I654" s="966"/>
      <c r="J654" s="966"/>
      <c r="K654" s="966"/>
      <c r="L654" s="966"/>
      <c r="M654" s="966"/>
      <c r="N654" s="966"/>
      <c r="O654" s="966"/>
    </row>
    <row r="655" spans="1:15" ht="10.15" customHeight="1">
      <c r="A655" s="966"/>
      <c r="B655" s="966"/>
      <c r="C655" s="966"/>
      <c r="D655" s="966"/>
      <c r="E655" s="966"/>
      <c r="F655" s="966"/>
      <c r="G655" s="966"/>
      <c r="H655" s="966"/>
      <c r="I655" s="966"/>
      <c r="J655" s="966"/>
      <c r="K655" s="966"/>
      <c r="L655" s="966"/>
      <c r="M655" s="966"/>
      <c r="N655" s="966"/>
      <c r="O655" s="966"/>
    </row>
    <row r="656" spans="1:15" ht="10.15" customHeight="1">
      <c r="A656" s="966"/>
      <c r="B656" s="966"/>
      <c r="C656" s="966"/>
      <c r="D656" s="966"/>
      <c r="E656" s="966"/>
      <c r="F656" s="966"/>
      <c r="G656" s="966"/>
      <c r="H656" s="966"/>
      <c r="I656" s="966"/>
      <c r="J656" s="966"/>
      <c r="K656" s="966"/>
      <c r="L656" s="966"/>
      <c r="M656" s="966"/>
      <c r="N656" s="966"/>
      <c r="O656" s="966"/>
    </row>
    <row r="657" spans="1:15" ht="10.15" customHeight="1">
      <c r="A657" s="966"/>
      <c r="B657" s="966"/>
      <c r="C657" s="966"/>
      <c r="D657" s="966"/>
      <c r="E657" s="966"/>
      <c r="F657" s="966"/>
      <c r="G657" s="966"/>
      <c r="H657" s="966"/>
      <c r="I657" s="966"/>
      <c r="J657" s="966"/>
      <c r="K657" s="966"/>
      <c r="L657" s="966"/>
      <c r="M657" s="966"/>
      <c r="N657" s="966"/>
      <c r="O657" s="966"/>
    </row>
    <row r="658" spans="1:15" ht="10.15" customHeight="1">
      <c r="A658" s="966"/>
      <c r="B658" s="966"/>
      <c r="C658" s="966"/>
      <c r="D658" s="966"/>
      <c r="E658" s="966"/>
      <c r="F658" s="966"/>
      <c r="G658" s="966"/>
      <c r="H658" s="966"/>
      <c r="I658" s="966"/>
      <c r="J658" s="966"/>
      <c r="K658" s="966"/>
      <c r="L658" s="966"/>
      <c r="M658" s="966"/>
      <c r="N658" s="966"/>
      <c r="O658" s="966"/>
    </row>
    <row r="659" spans="1:15" ht="10.15" customHeight="1">
      <c r="A659" s="966"/>
      <c r="B659" s="966"/>
      <c r="C659" s="966"/>
      <c r="D659" s="966"/>
      <c r="E659" s="966"/>
      <c r="F659" s="966"/>
      <c r="G659" s="966"/>
      <c r="H659" s="966"/>
      <c r="I659" s="966"/>
      <c r="J659" s="966"/>
      <c r="K659" s="966"/>
      <c r="L659" s="966"/>
      <c r="M659" s="966"/>
      <c r="N659" s="966"/>
      <c r="O659" s="966"/>
    </row>
    <row r="660" spans="1:15" ht="10.15" customHeight="1">
      <c r="A660" s="966"/>
      <c r="B660" s="966"/>
      <c r="C660" s="966"/>
      <c r="D660" s="966"/>
      <c r="E660" s="966"/>
      <c r="F660" s="966"/>
      <c r="G660" s="966"/>
      <c r="H660" s="966"/>
      <c r="I660" s="966"/>
      <c r="J660" s="966"/>
      <c r="K660" s="966"/>
      <c r="L660" s="966"/>
      <c r="M660" s="966"/>
      <c r="N660" s="966"/>
      <c r="O660" s="966"/>
    </row>
    <row r="661" spans="1:15" ht="10.15" customHeight="1">
      <c r="A661" s="966"/>
      <c r="B661" s="966"/>
      <c r="C661" s="966"/>
      <c r="D661" s="966"/>
      <c r="E661" s="966"/>
      <c r="F661" s="966"/>
      <c r="G661" s="966"/>
      <c r="H661" s="966"/>
      <c r="I661" s="966"/>
      <c r="J661" s="966"/>
      <c r="K661" s="966"/>
      <c r="L661" s="966"/>
      <c r="M661" s="966"/>
      <c r="N661" s="966"/>
      <c r="O661" s="966"/>
    </row>
    <row r="662" spans="1:15" ht="10.15" customHeight="1">
      <c r="A662" s="966"/>
      <c r="B662" s="966"/>
      <c r="C662" s="966"/>
      <c r="D662" s="966"/>
      <c r="E662" s="966"/>
      <c r="F662" s="966"/>
      <c r="G662" s="966"/>
      <c r="H662" s="966"/>
      <c r="I662" s="966"/>
      <c r="J662" s="966"/>
      <c r="K662" s="966"/>
      <c r="L662" s="966"/>
      <c r="M662" s="966"/>
      <c r="N662" s="966"/>
      <c r="O662" s="966"/>
    </row>
    <row r="663" spans="1:15" ht="10.15" customHeight="1">
      <c r="A663" s="966"/>
      <c r="B663" s="966"/>
      <c r="C663" s="966"/>
      <c r="D663" s="966"/>
      <c r="E663" s="966"/>
      <c r="F663" s="966"/>
      <c r="G663" s="966"/>
      <c r="H663" s="966"/>
      <c r="I663" s="966"/>
      <c r="J663" s="966"/>
      <c r="K663" s="966"/>
      <c r="L663" s="966"/>
      <c r="M663" s="966"/>
      <c r="N663" s="966"/>
      <c r="O663" s="966"/>
    </row>
    <row r="664" spans="1:15" ht="10.15" customHeight="1">
      <c r="A664" s="966"/>
      <c r="B664" s="966"/>
      <c r="C664" s="966"/>
      <c r="D664" s="966"/>
      <c r="E664" s="966"/>
      <c r="F664" s="966"/>
      <c r="G664" s="966"/>
      <c r="H664" s="966"/>
      <c r="I664" s="966"/>
      <c r="J664" s="966"/>
      <c r="K664" s="966"/>
      <c r="L664" s="966"/>
      <c r="M664" s="966"/>
      <c r="N664" s="966"/>
      <c r="O664" s="966"/>
    </row>
    <row r="665" spans="1:15" ht="10.15" customHeight="1">
      <c r="A665" s="966"/>
      <c r="B665" s="966"/>
      <c r="C665" s="966"/>
      <c r="D665" s="966"/>
      <c r="E665" s="966"/>
      <c r="F665" s="966"/>
      <c r="G665" s="966"/>
      <c r="H665" s="966"/>
      <c r="I665" s="966"/>
      <c r="J665" s="966"/>
      <c r="K665" s="966"/>
      <c r="L665" s="966"/>
      <c r="M665" s="966"/>
      <c r="N665" s="966"/>
      <c r="O665" s="966"/>
    </row>
    <row r="666" spans="1:15" ht="10.15" customHeight="1">
      <c r="A666" s="966"/>
      <c r="B666" s="966"/>
      <c r="C666" s="966"/>
      <c r="D666" s="966"/>
      <c r="E666" s="966"/>
      <c r="F666" s="966"/>
      <c r="G666" s="966"/>
      <c r="H666" s="966"/>
      <c r="I666" s="966"/>
      <c r="J666" s="966"/>
      <c r="K666" s="966"/>
      <c r="L666" s="966"/>
      <c r="M666" s="966"/>
      <c r="N666" s="966"/>
      <c r="O666" s="966"/>
    </row>
    <row r="667" spans="1:15" ht="10.15" customHeight="1">
      <c r="A667" s="966"/>
      <c r="B667" s="966"/>
      <c r="C667" s="966"/>
      <c r="D667" s="966"/>
      <c r="E667" s="966"/>
      <c r="F667" s="966"/>
      <c r="G667" s="966"/>
      <c r="H667" s="966"/>
      <c r="I667" s="966"/>
      <c r="J667" s="966"/>
      <c r="K667" s="966"/>
      <c r="L667" s="966"/>
      <c r="M667" s="966"/>
      <c r="N667" s="966"/>
      <c r="O667" s="966"/>
    </row>
    <row r="668" spans="1:15" ht="10.15" customHeight="1">
      <c r="A668" s="966"/>
      <c r="B668" s="966"/>
      <c r="C668" s="966"/>
      <c r="D668" s="966"/>
      <c r="E668" s="966"/>
      <c r="F668" s="966"/>
      <c r="G668" s="966"/>
      <c r="H668" s="966"/>
      <c r="I668" s="966"/>
      <c r="J668" s="966"/>
      <c r="K668" s="966"/>
      <c r="L668" s="966"/>
      <c r="M668" s="966"/>
      <c r="N668" s="966"/>
      <c r="O668" s="966"/>
    </row>
    <row r="669" spans="1:15" ht="10.15" customHeight="1">
      <c r="A669" s="966"/>
      <c r="B669" s="966"/>
      <c r="C669" s="966"/>
      <c r="D669" s="966"/>
      <c r="E669" s="966"/>
      <c r="F669" s="966"/>
      <c r="G669" s="966"/>
      <c r="H669" s="966"/>
      <c r="I669" s="966"/>
      <c r="J669" s="966"/>
      <c r="K669" s="966"/>
      <c r="L669" s="966"/>
      <c r="M669" s="966"/>
      <c r="N669" s="966"/>
      <c r="O669" s="966"/>
    </row>
    <row r="670" spans="1:15" ht="10.15" customHeight="1">
      <c r="A670" s="966"/>
      <c r="B670" s="966"/>
      <c r="C670" s="966"/>
      <c r="D670" s="966"/>
      <c r="E670" s="966"/>
      <c r="F670" s="966"/>
      <c r="G670" s="966"/>
      <c r="H670" s="966"/>
      <c r="I670" s="966"/>
      <c r="J670" s="966"/>
      <c r="K670" s="966"/>
      <c r="L670" s="966"/>
      <c r="M670" s="966"/>
      <c r="N670" s="966"/>
      <c r="O670" s="966"/>
    </row>
    <row r="671" spans="1:15" ht="10.15" customHeight="1">
      <c r="A671" s="966"/>
      <c r="B671" s="966"/>
      <c r="C671" s="966"/>
      <c r="D671" s="966"/>
      <c r="E671" s="966"/>
      <c r="F671" s="966"/>
      <c r="G671" s="966"/>
      <c r="H671" s="966"/>
      <c r="I671" s="966"/>
      <c r="J671" s="966"/>
      <c r="K671" s="966"/>
      <c r="L671" s="966"/>
      <c r="M671" s="966"/>
      <c r="N671" s="966"/>
      <c r="O671" s="966"/>
    </row>
    <row r="672" spans="1:15" ht="10.15" customHeight="1">
      <c r="A672" s="966"/>
      <c r="B672" s="966"/>
      <c r="C672" s="966"/>
      <c r="D672" s="966"/>
      <c r="E672" s="966"/>
      <c r="F672" s="966"/>
      <c r="G672" s="966"/>
      <c r="H672" s="966"/>
      <c r="I672" s="966"/>
      <c r="J672" s="966"/>
      <c r="K672" s="966"/>
      <c r="L672" s="966"/>
      <c r="M672" s="966"/>
      <c r="N672" s="966"/>
      <c r="O672" s="966"/>
    </row>
    <row r="673" spans="1:15" ht="10.15" customHeight="1">
      <c r="A673" s="966"/>
      <c r="B673" s="966"/>
      <c r="C673" s="966"/>
      <c r="D673" s="966"/>
      <c r="E673" s="966"/>
      <c r="F673" s="966"/>
      <c r="G673" s="966"/>
      <c r="H673" s="966"/>
      <c r="I673" s="966"/>
      <c r="J673" s="966"/>
      <c r="K673" s="966"/>
      <c r="L673" s="966"/>
      <c r="M673" s="966"/>
      <c r="N673" s="966"/>
      <c r="O673" s="966"/>
    </row>
    <row r="674" spans="1:15" ht="10.15" customHeight="1">
      <c r="A674" s="966"/>
      <c r="B674" s="966"/>
      <c r="C674" s="966"/>
      <c r="D674" s="966"/>
      <c r="E674" s="966"/>
      <c r="F674" s="966"/>
      <c r="G674" s="966"/>
      <c r="H674" s="966"/>
      <c r="I674" s="966"/>
      <c r="J674" s="966"/>
      <c r="K674" s="966"/>
      <c r="L674" s="966"/>
      <c r="M674" s="966"/>
      <c r="N674" s="966"/>
      <c r="O674" s="966"/>
    </row>
    <row r="675" spans="1:15" ht="10.15" customHeight="1">
      <c r="A675" s="966"/>
      <c r="B675" s="966"/>
      <c r="C675" s="966"/>
      <c r="D675" s="966"/>
      <c r="E675" s="966"/>
      <c r="F675" s="966"/>
      <c r="G675" s="966"/>
      <c r="H675" s="966"/>
      <c r="I675" s="966"/>
      <c r="J675" s="966"/>
      <c r="K675" s="966"/>
      <c r="L675" s="966"/>
      <c r="M675" s="966"/>
      <c r="N675" s="966"/>
      <c r="O675" s="966"/>
    </row>
    <row r="676" spans="1:15" ht="10.15" customHeight="1">
      <c r="A676" s="966"/>
      <c r="B676" s="966"/>
      <c r="C676" s="966"/>
      <c r="D676" s="966"/>
      <c r="E676" s="966"/>
      <c r="F676" s="966"/>
      <c r="G676" s="966"/>
      <c r="H676" s="966"/>
      <c r="I676" s="966"/>
      <c r="J676" s="966"/>
      <c r="K676" s="966"/>
      <c r="L676" s="966"/>
      <c r="M676" s="966"/>
      <c r="N676" s="966"/>
      <c r="O676" s="966"/>
    </row>
    <row r="677" spans="1:15" ht="10.15" customHeight="1">
      <c r="A677" s="966"/>
      <c r="B677" s="966"/>
      <c r="C677" s="966"/>
      <c r="D677" s="966"/>
      <c r="E677" s="966"/>
      <c r="F677" s="966"/>
      <c r="G677" s="966"/>
      <c r="H677" s="966"/>
      <c r="I677" s="966"/>
      <c r="J677" s="966"/>
      <c r="K677" s="966"/>
      <c r="L677" s="966"/>
      <c r="M677" s="966"/>
      <c r="N677" s="966"/>
      <c r="O677" s="966"/>
    </row>
    <row r="678" spans="1:15" ht="10.15" customHeight="1">
      <c r="A678" s="966"/>
      <c r="B678" s="966"/>
      <c r="C678" s="966"/>
      <c r="D678" s="966"/>
      <c r="E678" s="966"/>
      <c r="F678" s="966"/>
      <c r="G678" s="966"/>
      <c r="H678" s="966"/>
      <c r="I678" s="966"/>
      <c r="J678" s="966"/>
      <c r="K678" s="966"/>
      <c r="L678" s="966"/>
      <c r="M678" s="966"/>
      <c r="N678" s="966"/>
      <c r="O678" s="966"/>
    </row>
    <row r="679" spans="1:15" ht="10.15" customHeight="1">
      <c r="A679" s="966"/>
      <c r="B679" s="966"/>
      <c r="C679" s="966"/>
      <c r="D679" s="966"/>
      <c r="E679" s="966"/>
      <c r="F679" s="966"/>
      <c r="G679" s="966"/>
      <c r="H679" s="966"/>
      <c r="I679" s="966"/>
      <c r="J679" s="966"/>
      <c r="K679" s="966"/>
      <c r="L679" s="966"/>
      <c r="M679" s="966"/>
      <c r="N679" s="966"/>
      <c r="O679" s="966"/>
    </row>
    <row r="680" spans="1:15" ht="10.15" customHeight="1">
      <c r="A680" s="966"/>
      <c r="B680" s="966"/>
      <c r="C680" s="966"/>
      <c r="D680" s="966"/>
      <c r="E680" s="966"/>
      <c r="F680" s="966"/>
      <c r="G680" s="966"/>
      <c r="H680" s="966"/>
      <c r="I680" s="966"/>
      <c r="J680" s="966"/>
      <c r="K680" s="966"/>
      <c r="L680" s="966"/>
      <c r="M680" s="966"/>
      <c r="N680" s="966"/>
      <c r="O680" s="966"/>
    </row>
    <row r="681" spans="1:15" ht="10.15" customHeight="1">
      <c r="A681" s="966"/>
      <c r="B681" s="966"/>
      <c r="C681" s="966"/>
      <c r="D681" s="966"/>
      <c r="E681" s="966"/>
      <c r="F681" s="966"/>
      <c r="G681" s="966"/>
      <c r="H681" s="966"/>
      <c r="I681" s="966"/>
      <c r="J681" s="966"/>
      <c r="K681" s="966"/>
      <c r="L681" s="966"/>
      <c r="M681" s="966"/>
      <c r="N681" s="966"/>
      <c r="O681" s="966"/>
    </row>
    <row r="682" spans="1:15" ht="10.15" customHeight="1">
      <c r="A682" s="966"/>
      <c r="B682" s="966"/>
      <c r="C682" s="966"/>
      <c r="D682" s="966"/>
      <c r="E682" s="966"/>
      <c r="F682" s="966"/>
      <c r="G682" s="966"/>
      <c r="H682" s="966"/>
      <c r="I682" s="966"/>
      <c r="J682" s="966"/>
      <c r="K682" s="966"/>
      <c r="L682" s="966"/>
      <c r="M682" s="966"/>
      <c r="N682" s="966"/>
      <c r="O682" s="966"/>
    </row>
    <row r="683" spans="1:15" ht="10.15" customHeight="1">
      <c r="A683" s="966"/>
      <c r="B683" s="966"/>
      <c r="C683" s="966"/>
      <c r="D683" s="966"/>
      <c r="E683" s="966"/>
      <c r="F683" s="966"/>
      <c r="G683" s="966"/>
      <c r="H683" s="966"/>
      <c r="I683" s="966"/>
      <c r="J683" s="966"/>
      <c r="K683" s="966"/>
      <c r="L683" s="966"/>
      <c r="M683" s="966"/>
      <c r="N683" s="966"/>
      <c r="O683" s="966"/>
    </row>
    <row r="684" spans="1:15" ht="10.15" customHeight="1">
      <c r="A684" s="966"/>
      <c r="B684" s="966"/>
      <c r="C684" s="966"/>
      <c r="D684" s="966"/>
      <c r="E684" s="966"/>
      <c r="F684" s="966"/>
      <c r="G684" s="966"/>
      <c r="H684" s="966"/>
      <c r="I684" s="966"/>
      <c r="J684" s="966"/>
      <c r="K684" s="966"/>
      <c r="L684" s="966"/>
      <c r="M684" s="966"/>
      <c r="N684" s="966"/>
      <c r="O684" s="966"/>
    </row>
    <row r="685" spans="1:15" ht="10.15" customHeight="1">
      <c r="A685" s="966"/>
      <c r="B685" s="966"/>
      <c r="C685" s="966"/>
      <c r="D685" s="966"/>
      <c r="E685" s="966"/>
      <c r="F685" s="966"/>
      <c r="G685" s="966"/>
      <c r="H685" s="966"/>
      <c r="I685" s="966"/>
      <c r="J685" s="966"/>
      <c r="K685" s="966"/>
      <c r="L685" s="966"/>
      <c r="M685" s="966"/>
      <c r="N685" s="966"/>
      <c r="O685" s="966"/>
    </row>
    <row r="686" spans="1:15" ht="10.15" customHeight="1">
      <c r="A686" s="966"/>
      <c r="B686" s="966"/>
      <c r="C686" s="966"/>
      <c r="D686" s="966"/>
      <c r="E686" s="966"/>
      <c r="F686" s="966"/>
      <c r="G686" s="966"/>
      <c r="H686" s="966"/>
      <c r="I686" s="966"/>
      <c r="J686" s="966"/>
      <c r="K686" s="966"/>
      <c r="L686" s="966"/>
      <c r="M686" s="966"/>
      <c r="N686" s="966"/>
      <c r="O686" s="966"/>
    </row>
    <row r="687" spans="1:15" ht="10.15" customHeight="1">
      <c r="A687" s="966"/>
      <c r="B687" s="966"/>
      <c r="C687" s="966"/>
      <c r="D687" s="966"/>
      <c r="E687" s="966"/>
      <c r="F687" s="966"/>
      <c r="G687" s="966"/>
      <c r="H687" s="966"/>
      <c r="I687" s="966"/>
      <c r="J687" s="966"/>
      <c r="K687" s="966"/>
      <c r="L687" s="966"/>
      <c r="M687" s="966"/>
      <c r="N687" s="966"/>
      <c r="O687" s="966"/>
    </row>
    <row r="688" spans="1:15" ht="10.15" customHeight="1">
      <c r="A688" s="966"/>
      <c r="B688" s="966"/>
      <c r="C688" s="966"/>
      <c r="D688" s="966"/>
      <c r="E688" s="966"/>
      <c r="F688" s="966"/>
      <c r="G688" s="966"/>
      <c r="H688" s="966"/>
      <c r="I688" s="966"/>
      <c r="J688" s="966"/>
      <c r="K688" s="966"/>
      <c r="L688" s="966"/>
      <c r="M688" s="966"/>
      <c r="N688" s="966"/>
      <c r="O688" s="966"/>
    </row>
    <row r="689" spans="1:15" ht="10.15" customHeight="1">
      <c r="A689" s="966"/>
      <c r="B689" s="966"/>
      <c r="C689" s="966"/>
      <c r="D689" s="966"/>
      <c r="E689" s="966"/>
      <c r="F689" s="966"/>
      <c r="G689" s="966"/>
      <c r="H689" s="966"/>
      <c r="I689" s="966"/>
      <c r="J689" s="966"/>
      <c r="K689" s="966"/>
      <c r="L689" s="966"/>
      <c r="M689" s="966"/>
      <c r="N689" s="966"/>
      <c r="O689" s="966"/>
    </row>
    <row r="690" spans="1:15" ht="10.15" customHeight="1">
      <c r="A690" s="966"/>
      <c r="B690" s="966"/>
      <c r="C690" s="966"/>
      <c r="D690" s="966"/>
      <c r="E690" s="966"/>
      <c r="F690" s="966"/>
      <c r="G690" s="966"/>
      <c r="H690" s="966"/>
      <c r="I690" s="966"/>
      <c r="J690" s="966"/>
      <c r="K690" s="966"/>
      <c r="L690" s="966"/>
      <c r="M690" s="966"/>
      <c r="N690" s="966"/>
      <c r="O690" s="966"/>
    </row>
    <row r="691" spans="1:15" ht="10.15" customHeight="1">
      <c r="A691" s="966"/>
      <c r="B691" s="966"/>
      <c r="C691" s="966"/>
      <c r="D691" s="966"/>
      <c r="E691" s="966"/>
      <c r="F691" s="966"/>
      <c r="G691" s="966"/>
      <c r="H691" s="966"/>
      <c r="I691" s="966"/>
      <c r="J691" s="966"/>
      <c r="K691" s="966"/>
      <c r="L691" s="966"/>
      <c r="M691" s="966"/>
      <c r="N691" s="966"/>
      <c r="O691" s="966"/>
    </row>
    <row r="692" spans="1:15" ht="10.15" customHeight="1">
      <c r="A692" s="966"/>
      <c r="B692" s="966"/>
      <c r="C692" s="966"/>
      <c r="D692" s="966"/>
      <c r="E692" s="966"/>
      <c r="F692" s="966"/>
      <c r="G692" s="966"/>
      <c r="H692" s="966"/>
      <c r="I692" s="966"/>
      <c r="J692" s="966"/>
      <c r="K692" s="966"/>
      <c r="L692" s="966"/>
      <c r="M692" s="966"/>
      <c r="N692" s="966"/>
      <c r="O692" s="966"/>
    </row>
    <row r="693" spans="1:15" ht="10.15" customHeight="1">
      <c r="A693" s="966"/>
      <c r="B693" s="966"/>
      <c r="C693" s="966"/>
      <c r="D693" s="966"/>
      <c r="E693" s="966"/>
      <c r="F693" s="966"/>
      <c r="G693" s="966"/>
      <c r="H693" s="966"/>
      <c r="I693" s="966"/>
      <c r="J693" s="966"/>
      <c r="K693" s="966"/>
      <c r="L693" s="966"/>
      <c r="M693" s="966"/>
      <c r="N693" s="966"/>
      <c r="O693" s="966"/>
    </row>
    <row r="694" spans="1:15" ht="10.15" customHeight="1">
      <c r="A694" s="966"/>
      <c r="B694" s="966"/>
      <c r="C694" s="966"/>
      <c r="D694" s="966"/>
      <c r="E694" s="966"/>
      <c r="F694" s="966"/>
      <c r="G694" s="966"/>
      <c r="H694" s="966"/>
      <c r="I694" s="966"/>
      <c r="J694" s="966"/>
      <c r="K694" s="966"/>
      <c r="L694" s="966"/>
      <c r="M694" s="966"/>
      <c r="N694" s="966"/>
      <c r="O694" s="966"/>
    </row>
    <row r="695" spans="1:15" ht="10.15" customHeight="1">
      <c r="A695" s="966"/>
      <c r="B695" s="966"/>
      <c r="C695" s="966"/>
      <c r="D695" s="966"/>
      <c r="E695" s="966"/>
      <c r="F695" s="966"/>
      <c r="G695" s="966"/>
      <c r="H695" s="966"/>
      <c r="I695" s="966"/>
      <c r="J695" s="966"/>
      <c r="K695" s="966"/>
      <c r="L695" s="966"/>
      <c r="M695" s="966"/>
      <c r="N695" s="966"/>
      <c r="O695" s="966"/>
    </row>
    <row r="696" spans="1:15" ht="10.15" customHeight="1">
      <c r="A696" s="966"/>
      <c r="B696" s="966"/>
      <c r="C696" s="966"/>
      <c r="D696" s="966"/>
      <c r="E696" s="966"/>
      <c r="F696" s="966"/>
      <c r="G696" s="966"/>
      <c r="H696" s="966"/>
      <c r="I696" s="966"/>
      <c r="J696" s="966"/>
      <c r="K696" s="966"/>
      <c r="L696" s="966"/>
      <c r="M696" s="966"/>
      <c r="N696" s="966"/>
      <c r="O696" s="966"/>
    </row>
    <row r="697" spans="1:15" ht="10.15" customHeight="1">
      <c r="A697" s="966"/>
      <c r="B697" s="966"/>
      <c r="C697" s="966"/>
      <c r="D697" s="966"/>
      <c r="E697" s="966"/>
      <c r="F697" s="966"/>
      <c r="G697" s="966"/>
      <c r="H697" s="966"/>
      <c r="I697" s="966"/>
      <c r="J697" s="966"/>
      <c r="K697" s="966"/>
      <c r="L697" s="966"/>
      <c r="M697" s="966"/>
      <c r="N697" s="966"/>
      <c r="O697" s="966"/>
    </row>
    <row r="698" spans="1:15" ht="10.15" customHeight="1">
      <c r="A698" s="966"/>
      <c r="B698" s="966"/>
      <c r="C698" s="966"/>
      <c r="D698" s="966"/>
      <c r="E698" s="966"/>
      <c r="F698" s="966"/>
      <c r="G698" s="966"/>
      <c r="H698" s="966"/>
      <c r="I698" s="966"/>
      <c r="J698" s="966"/>
      <c r="K698" s="966"/>
      <c r="L698" s="966"/>
      <c r="M698" s="966"/>
      <c r="N698" s="966"/>
      <c r="O698" s="966"/>
    </row>
    <row r="699" spans="1:15" ht="10.15" customHeight="1">
      <c r="A699" s="966"/>
      <c r="B699" s="966"/>
      <c r="C699" s="966"/>
      <c r="D699" s="966"/>
      <c r="E699" s="966"/>
      <c r="F699" s="966"/>
      <c r="G699" s="966"/>
      <c r="H699" s="966"/>
      <c r="I699" s="966"/>
      <c r="J699" s="966"/>
      <c r="K699" s="966"/>
      <c r="L699" s="966"/>
      <c r="M699" s="966"/>
      <c r="N699" s="966"/>
      <c r="O699" s="966"/>
    </row>
    <row r="700" spans="1:15" ht="10.15" customHeight="1">
      <c r="A700" s="966"/>
      <c r="B700" s="966"/>
      <c r="C700" s="966"/>
      <c r="D700" s="966"/>
      <c r="E700" s="966"/>
      <c r="F700" s="966"/>
      <c r="G700" s="966"/>
      <c r="H700" s="966"/>
      <c r="I700" s="966"/>
      <c r="J700" s="966"/>
      <c r="K700" s="966"/>
      <c r="L700" s="966"/>
      <c r="M700" s="966"/>
      <c r="N700" s="966"/>
      <c r="O700" s="966"/>
    </row>
    <row r="701" spans="1:15" ht="10.15" customHeight="1">
      <c r="A701" s="966"/>
      <c r="B701" s="966"/>
      <c r="C701" s="966"/>
      <c r="D701" s="966"/>
      <c r="E701" s="966"/>
      <c r="F701" s="966"/>
      <c r="G701" s="966"/>
      <c r="H701" s="966"/>
      <c r="I701" s="966"/>
      <c r="J701" s="966"/>
      <c r="K701" s="966"/>
      <c r="L701" s="966"/>
      <c r="M701" s="966"/>
      <c r="N701" s="966"/>
      <c r="O701" s="966"/>
    </row>
    <row r="702" spans="1:15" ht="10.15" customHeight="1">
      <c r="A702" s="966"/>
      <c r="B702" s="966"/>
      <c r="C702" s="966"/>
      <c r="D702" s="966"/>
      <c r="E702" s="966"/>
      <c r="F702" s="966"/>
      <c r="G702" s="966"/>
      <c r="H702" s="966"/>
      <c r="I702" s="966"/>
      <c r="J702" s="966"/>
      <c r="K702" s="966"/>
      <c r="L702" s="966"/>
      <c r="M702" s="966"/>
      <c r="N702" s="966"/>
      <c r="O702" s="966"/>
    </row>
    <row r="703" spans="1:15" ht="10.15" customHeight="1">
      <c r="A703" s="966"/>
      <c r="B703" s="966"/>
      <c r="C703" s="966"/>
      <c r="D703" s="966"/>
      <c r="E703" s="966"/>
      <c r="F703" s="966"/>
      <c r="G703" s="966"/>
      <c r="H703" s="966"/>
      <c r="I703" s="966"/>
      <c r="J703" s="966"/>
      <c r="K703" s="966"/>
      <c r="L703" s="966"/>
      <c r="M703" s="966"/>
      <c r="N703" s="966"/>
      <c r="O703" s="966"/>
    </row>
    <row r="704" spans="1:15" ht="10.15" customHeight="1">
      <c r="A704" s="966"/>
      <c r="B704" s="966"/>
      <c r="C704" s="966"/>
      <c r="D704" s="966"/>
      <c r="E704" s="966"/>
      <c r="F704" s="966"/>
      <c r="G704" s="966"/>
      <c r="H704" s="966"/>
      <c r="I704" s="966"/>
      <c r="J704" s="966"/>
      <c r="K704" s="966"/>
      <c r="L704" s="966"/>
      <c r="M704" s="966"/>
      <c r="N704" s="966"/>
      <c r="O704" s="966"/>
    </row>
    <row r="705" spans="1:15" ht="10.15" customHeight="1">
      <c r="A705" s="966"/>
      <c r="B705" s="966"/>
      <c r="C705" s="966"/>
      <c r="D705" s="966"/>
      <c r="E705" s="966"/>
      <c r="F705" s="966"/>
      <c r="G705" s="966"/>
      <c r="H705" s="966"/>
      <c r="I705" s="966"/>
      <c r="J705" s="966"/>
      <c r="K705" s="966"/>
      <c r="L705" s="966"/>
      <c r="M705" s="966"/>
      <c r="N705" s="966"/>
      <c r="O705" s="966"/>
    </row>
    <row r="706" spans="1:15" ht="10.15" customHeight="1">
      <c r="A706" s="966"/>
      <c r="B706" s="966"/>
      <c r="C706" s="966"/>
      <c r="D706" s="966"/>
      <c r="E706" s="966"/>
      <c r="F706" s="966"/>
      <c r="G706" s="966"/>
      <c r="H706" s="966"/>
      <c r="I706" s="966"/>
      <c r="J706" s="966"/>
      <c r="K706" s="966"/>
      <c r="L706" s="966"/>
      <c r="M706" s="966"/>
      <c r="N706" s="966"/>
      <c r="O706" s="966"/>
    </row>
    <row r="707" spans="1:15" ht="10.15" customHeight="1">
      <c r="A707" s="966"/>
      <c r="B707" s="966"/>
      <c r="C707" s="966"/>
      <c r="D707" s="966"/>
      <c r="E707" s="966"/>
      <c r="F707" s="966"/>
      <c r="G707" s="966"/>
      <c r="H707" s="966"/>
      <c r="I707" s="966"/>
      <c r="J707" s="966"/>
      <c r="K707" s="966"/>
      <c r="L707" s="966"/>
      <c r="M707" s="966"/>
      <c r="N707" s="966"/>
      <c r="O707" s="966"/>
    </row>
    <row r="708" spans="1:15" ht="10.15" customHeight="1">
      <c r="A708" s="966"/>
      <c r="B708" s="966"/>
      <c r="C708" s="966"/>
      <c r="D708" s="966"/>
      <c r="E708" s="966"/>
      <c r="F708" s="966"/>
      <c r="G708" s="966"/>
      <c r="H708" s="966"/>
      <c r="I708" s="966"/>
      <c r="J708" s="966"/>
      <c r="K708" s="966"/>
      <c r="L708" s="966"/>
      <c r="M708" s="966"/>
      <c r="N708" s="966"/>
      <c r="O708" s="966"/>
    </row>
    <row r="709" spans="1:15" ht="10.15" customHeight="1">
      <c r="A709" s="966"/>
      <c r="B709" s="966"/>
      <c r="C709" s="966"/>
      <c r="D709" s="966"/>
      <c r="E709" s="966"/>
      <c r="F709" s="966"/>
      <c r="G709" s="966"/>
      <c r="H709" s="966"/>
      <c r="I709" s="966"/>
      <c r="J709" s="966"/>
      <c r="K709" s="966"/>
      <c r="L709" s="966"/>
      <c r="M709" s="966"/>
      <c r="N709" s="966"/>
      <c r="O709" s="966"/>
    </row>
    <row r="710" spans="1:15" ht="10.15" customHeight="1">
      <c r="A710" s="966"/>
      <c r="B710" s="966"/>
      <c r="C710" s="966"/>
      <c r="D710" s="966"/>
      <c r="E710" s="966"/>
      <c r="F710" s="966"/>
      <c r="G710" s="966"/>
      <c r="H710" s="966"/>
      <c r="I710" s="966"/>
      <c r="J710" s="966"/>
      <c r="K710" s="966"/>
      <c r="L710" s="966"/>
      <c r="M710" s="966"/>
      <c r="N710" s="966"/>
      <c r="O710" s="966"/>
    </row>
    <row r="711" spans="1:15" ht="10.15" customHeight="1">
      <c r="A711" s="966"/>
      <c r="B711" s="966"/>
      <c r="C711" s="966"/>
      <c r="D711" s="966"/>
      <c r="E711" s="966"/>
      <c r="F711" s="966"/>
      <c r="G711" s="966"/>
      <c r="H711" s="966"/>
      <c r="I711" s="966"/>
      <c r="J711" s="966"/>
      <c r="K711" s="966"/>
      <c r="L711" s="966"/>
      <c r="M711" s="966"/>
      <c r="N711" s="966"/>
      <c r="O711" s="966"/>
    </row>
    <row r="712" spans="1:15" ht="10.15" customHeight="1">
      <c r="A712" s="966"/>
      <c r="B712" s="966"/>
      <c r="C712" s="966"/>
      <c r="D712" s="966"/>
      <c r="E712" s="966"/>
      <c r="F712" s="966"/>
      <c r="G712" s="966"/>
      <c r="H712" s="966"/>
      <c r="I712" s="966"/>
      <c r="J712" s="966"/>
      <c r="K712" s="966"/>
      <c r="L712" s="966"/>
      <c r="M712" s="966"/>
      <c r="N712" s="966"/>
      <c r="O712" s="966"/>
    </row>
    <row r="713" spans="1:15" ht="10.15" customHeight="1">
      <c r="A713" s="966"/>
      <c r="B713" s="966"/>
      <c r="C713" s="966"/>
      <c r="D713" s="966"/>
      <c r="E713" s="966"/>
      <c r="F713" s="966"/>
      <c r="G713" s="966"/>
      <c r="H713" s="966"/>
      <c r="I713" s="966"/>
      <c r="J713" s="966"/>
      <c r="K713" s="966"/>
      <c r="L713" s="966"/>
      <c r="M713" s="966"/>
      <c r="N713" s="966"/>
      <c r="O713" s="966"/>
    </row>
    <row r="714" spans="1:15" ht="10.15" customHeight="1">
      <c r="A714" s="966"/>
      <c r="B714" s="966"/>
      <c r="C714" s="966"/>
      <c r="D714" s="966"/>
      <c r="E714" s="966"/>
      <c r="F714" s="966"/>
      <c r="G714" s="966"/>
      <c r="H714" s="966"/>
      <c r="I714" s="966"/>
      <c r="J714" s="966"/>
      <c r="K714" s="966"/>
      <c r="L714" s="966"/>
      <c r="M714" s="966"/>
      <c r="N714" s="966"/>
      <c r="O714" s="966"/>
    </row>
    <row r="715" spans="1:15" ht="10.15" customHeight="1">
      <c r="A715" s="966"/>
      <c r="B715" s="966"/>
      <c r="C715" s="966"/>
      <c r="D715" s="966"/>
      <c r="E715" s="966"/>
      <c r="F715" s="966"/>
      <c r="G715" s="966"/>
      <c r="H715" s="966"/>
      <c r="I715" s="966"/>
      <c r="J715" s="966"/>
      <c r="K715" s="966"/>
      <c r="L715" s="966"/>
      <c r="M715" s="966"/>
      <c r="N715" s="966"/>
      <c r="O715" s="966"/>
    </row>
    <row r="716" spans="1:15" ht="10.15" customHeight="1">
      <c r="A716" s="966"/>
      <c r="B716" s="966"/>
      <c r="C716" s="966"/>
      <c r="D716" s="966"/>
      <c r="E716" s="966"/>
      <c r="F716" s="966"/>
      <c r="G716" s="966"/>
      <c r="H716" s="966"/>
      <c r="I716" s="966"/>
      <c r="J716" s="966"/>
      <c r="K716" s="966"/>
      <c r="L716" s="966"/>
      <c r="M716" s="966"/>
      <c r="N716" s="966"/>
      <c r="O716" s="966"/>
    </row>
    <row r="717" spans="1:15" ht="10.15" customHeight="1">
      <c r="A717" s="966"/>
      <c r="B717" s="966"/>
      <c r="C717" s="966"/>
      <c r="D717" s="966"/>
      <c r="E717" s="966"/>
      <c r="F717" s="966"/>
      <c r="G717" s="966"/>
      <c r="H717" s="966"/>
      <c r="I717" s="966"/>
      <c r="J717" s="966"/>
      <c r="K717" s="966"/>
      <c r="L717" s="966"/>
      <c r="M717" s="966"/>
      <c r="N717" s="966"/>
      <c r="O717" s="966"/>
    </row>
    <row r="718" spans="1:15" ht="10.15" customHeight="1">
      <c r="A718" s="966"/>
      <c r="B718" s="966"/>
      <c r="C718" s="966"/>
      <c r="D718" s="966"/>
      <c r="E718" s="966"/>
      <c r="F718" s="966"/>
      <c r="G718" s="966"/>
      <c r="H718" s="966"/>
      <c r="I718" s="966"/>
      <c r="J718" s="966"/>
      <c r="K718" s="966"/>
      <c r="L718" s="966"/>
      <c r="M718" s="966"/>
      <c r="N718" s="966"/>
      <c r="O718" s="966"/>
    </row>
    <row r="719" spans="1:15" ht="10.15" customHeight="1">
      <c r="A719" s="966"/>
      <c r="B719" s="966"/>
      <c r="C719" s="966"/>
      <c r="D719" s="966"/>
      <c r="E719" s="966"/>
      <c r="F719" s="966"/>
      <c r="G719" s="966"/>
      <c r="H719" s="966"/>
      <c r="I719" s="966"/>
      <c r="J719" s="966"/>
      <c r="K719" s="966"/>
      <c r="L719" s="966"/>
      <c r="M719" s="966"/>
      <c r="N719" s="966"/>
      <c r="O719" s="966"/>
    </row>
    <row r="720" spans="1:15" ht="10.15" customHeight="1">
      <c r="A720" s="966"/>
      <c r="B720" s="966"/>
      <c r="C720" s="966"/>
      <c r="D720" s="966"/>
      <c r="E720" s="966"/>
      <c r="F720" s="966"/>
      <c r="G720" s="966"/>
      <c r="H720" s="966"/>
      <c r="I720" s="966"/>
      <c r="J720" s="966"/>
      <c r="K720" s="966"/>
      <c r="L720" s="966"/>
      <c r="M720" s="966"/>
      <c r="N720" s="966"/>
      <c r="O720" s="966"/>
    </row>
    <row r="721" spans="1:15" ht="10.15" customHeight="1">
      <c r="A721" s="966"/>
      <c r="B721" s="966"/>
      <c r="C721" s="966"/>
      <c r="D721" s="966"/>
      <c r="E721" s="966"/>
      <c r="F721" s="966"/>
      <c r="G721" s="966"/>
      <c r="H721" s="966"/>
      <c r="I721" s="966"/>
      <c r="J721" s="966"/>
      <c r="K721" s="966"/>
      <c r="L721" s="966"/>
      <c r="M721" s="966"/>
      <c r="N721" s="966"/>
      <c r="O721" s="966"/>
    </row>
    <row r="722" spans="1:15" ht="10.15" customHeight="1">
      <c r="A722" s="966"/>
      <c r="B722" s="966"/>
      <c r="C722" s="966"/>
      <c r="D722" s="966"/>
      <c r="E722" s="966"/>
      <c r="F722" s="966"/>
      <c r="G722" s="966"/>
      <c r="H722" s="966"/>
      <c r="I722" s="966"/>
      <c r="J722" s="966"/>
      <c r="K722" s="966"/>
      <c r="L722" s="966"/>
      <c r="M722" s="966"/>
      <c r="N722" s="966"/>
      <c r="O722" s="966"/>
    </row>
    <row r="723" spans="1:15" ht="10.15" customHeight="1">
      <c r="A723" s="966"/>
      <c r="B723" s="966"/>
      <c r="C723" s="966"/>
      <c r="D723" s="966"/>
      <c r="E723" s="966"/>
      <c r="F723" s="966"/>
      <c r="G723" s="966"/>
      <c r="H723" s="966"/>
      <c r="I723" s="966"/>
      <c r="J723" s="966"/>
      <c r="K723" s="966"/>
      <c r="L723" s="966"/>
      <c r="M723" s="966"/>
      <c r="N723" s="966"/>
      <c r="O723" s="966"/>
    </row>
    <row r="724" spans="1:15" ht="10.15" customHeight="1">
      <c r="A724" s="966"/>
      <c r="B724" s="966"/>
      <c r="C724" s="966"/>
      <c r="D724" s="966"/>
      <c r="E724" s="966"/>
      <c r="F724" s="966"/>
      <c r="G724" s="966"/>
      <c r="H724" s="966"/>
      <c r="I724" s="966"/>
      <c r="J724" s="966"/>
      <c r="K724" s="966"/>
      <c r="L724" s="966"/>
      <c r="M724" s="966"/>
      <c r="N724" s="966"/>
      <c r="O724" s="966"/>
    </row>
    <row r="725" spans="1:15" ht="10.15" customHeight="1">
      <c r="A725" s="966"/>
      <c r="B725" s="966"/>
      <c r="C725" s="966"/>
      <c r="D725" s="966"/>
      <c r="E725" s="966"/>
      <c r="F725" s="966"/>
      <c r="G725" s="966"/>
      <c r="H725" s="966"/>
      <c r="I725" s="966"/>
      <c r="J725" s="966"/>
      <c r="K725" s="966"/>
      <c r="L725" s="966"/>
      <c r="M725" s="966"/>
      <c r="N725" s="966"/>
      <c r="O725" s="966"/>
    </row>
    <row r="726" spans="1:15" ht="10.15" customHeight="1">
      <c r="A726" s="966"/>
      <c r="B726" s="966"/>
      <c r="C726" s="966"/>
      <c r="D726" s="966"/>
      <c r="E726" s="966"/>
      <c r="F726" s="966"/>
      <c r="G726" s="966"/>
      <c r="H726" s="966"/>
      <c r="I726" s="966"/>
      <c r="J726" s="966"/>
      <c r="K726" s="966"/>
      <c r="L726" s="966"/>
      <c r="M726" s="966"/>
      <c r="N726" s="966"/>
      <c r="O726" s="966"/>
    </row>
    <row r="727" spans="1:15" ht="10.15" customHeight="1">
      <c r="A727" s="966"/>
      <c r="B727" s="966"/>
      <c r="C727" s="966"/>
      <c r="D727" s="966"/>
      <c r="E727" s="966"/>
      <c r="F727" s="966"/>
      <c r="G727" s="966"/>
      <c r="H727" s="966"/>
      <c r="I727" s="966"/>
      <c r="J727" s="966"/>
      <c r="K727" s="966"/>
      <c r="L727" s="966"/>
      <c r="M727" s="966"/>
      <c r="N727" s="966"/>
      <c r="O727" s="966"/>
    </row>
    <row r="728" spans="1:15" ht="10.15" customHeight="1">
      <c r="A728" s="966"/>
      <c r="B728" s="966"/>
      <c r="C728" s="966"/>
      <c r="D728" s="966"/>
      <c r="E728" s="966"/>
      <c r="F728" s="966"/>
      <c r="G728" s="966"/>
      <c r="H728" s="966"/>
      <c r="I728" s="966"/>
      <c r="J728" s="966"/>
      <c r="K728" s="966"/>
      <c r="L728" s="966"/>
      <c r="M728" s="966"/>
      <c r="N728" s="966"/>
      <c r="O728" s="966"/>
    </row>
    <row r="729" spans="1:15" ht="10.15" customHeight="1">
      <c r="A729" s="966"/>
      <c r="B729" s="966"/>
      <c r="C729" s="966"/>
      <c r="D729" s="966"/>
      <c r="E729" s="966"/>
      <c r="F729" s="966"/>
      <c r="G729" s="966"/>
      <c r="H729" s="966"/>
      <c r="I729" s="966"/>
      <c r="J729" s="966"/>
      <c r="K729" s="966"/>
      <c r="L729" s="966"/>
      <c r="M729" s="966"/>
      <c r="N729" s="966"/>
      <c r="O729" s="966"/>
    </row>
    <row r="730" spans="1:15" ht="10.15" customHeight="1">
      <c r="A730" s="966"/>
      <c r="B730" s="966"/>
      <c r="C730" s="966"/>
      <c r="D730" s="966"/>
      <c r="E730" s="966"/>
      <c r="F730" s="966"/>
      <c r="G730" s="966"/>
      <c r="H730" s="966"/>
      <c r="I730" s="966"/>
      <c r="J730" s="966"/>
      <c r="K730" s="966"/>
      <c r="L730" s="966"/>
      <c r="M730" s="966"/>
      <c r="N730" s="966"/>
      <c r="O730" s="966"/>
    </row>
    <row r="731" spans="1:15" ht="10.15" customHeight="1">
      <c r="A731" s="966"/>
      <c r="B731" s="966"/>
      <c r="C731" s="966"/>
      <c r="D731" s="966"/>
      <c r="E731" s="966"/>
      <c r="F731" s="966"/>
      <c r="G731" s="966"/>
      <c r="H731" s="966"/>
      <c r="I731" s="966"/>
      <c r="J731" s="966"/>
      <c r="K731" s="966"/>
      <c r="L731" s="966"/>
      <c r="M731" s="966"/>
      <c r="N731" s="966"/>
      <c r="O731" s="966"/>
    </row>
    <row r="732" spans="1:15" ht="10.15" customHeight="1">
      <c r="A732" s="966"/>
      <c r="B732" s="966"/>
      <c r="C732" s="966"/>
      <c r="D732" s="966"/>
      <c r="E732" s="966"/>
      <c r="F732" s="966"/>
      <c r="G732" s="966"/>
      <c r="H732" s="966"/>
      <c r="I732" s="966"/>
      <c r="J732" s="966"/>
      <c r="K732" s="966"/>
      <c r="L732" s="966"/>
      <c r="M732" s="966"/>
      <c r="N732" s="966"/>
      <c r="O732" s="966"/>
    </row>
    <row r="733" spans="1:15" ht="10.15" customHeight="1">
      <c r="A733" s="966"/>
      <c r="B733" s="966"/>
      <c r="C733" s="966"/>
      <c r="D733" s="966"/>
      <c r="E733" s="966"/>
      <c r="F733" s="966"/>
      <c r="G733" s="966"/>
      <c r="H733" s="966"/>
      <c r="I733" s="966"/>
      <c r="J733" s="966"/>
      <c r="K733" s="966"/>
      <c r="L733" s="966"/>
      <c r="M733" s="966"/>
      <c r="N733" s="966"/>
      <c r="O733" s="966"/>
    </row>
    <row r="734" spans="1:15" ht="10.15" customHeight="1">
      <c r="A734" s="966"/>
      <c r="B734" s="966"/>
      <c r="C734" s="966"/>
      <c r="D734" s="966"/>
      <c r="E734" s="966"/>
      <c r="F734" s="966"/>
      <c r="G734" s="966"/>
      <c r="H734" s="966"/>
      <c r="I734" s="966"/>
      <c r="J734" s="966"/>
      <c r="K734" s="966"/>
      <c r="L734" s="966"/>
      <c r="M734" s="966"/>
      <c r="N734" s="966"/>
      <c r="O734" s="966"/>
    </row>
    <row r="735" spans="1:15" ht="10.15" customHeight="1">
      <c r="A735" s="966"/>
      <c r="B735" s="966"/>
      <c r="C735" s="966"/>
      <c r="D735" s="966"/>
      <c r="E735" s="966"/>
      <c r="F735" s="966"/>
      <c r="G735" s="966"/>
      <c r="H735" s="966"/>
      <c r="I735" s="966"/>
      <c r="J735" s="966"/>
      <c r="K735" s="966"/>
      <c r="L735" s="966"/>
      <c r="M735" s="966"/>
      <c r="N735" s="966"/>
      <c r="O735" s="966"/>
    </row>
    <row r="736" spans="1:15" ht="10.15" customHeight="1">
      <c r="A736" s="966"/>
      <c r="B736" s="966"/>
      <c r="C736" s="966"/>
      <c r="D736" s="966"/>
      <c r="E736" s="966"/>
      <c r="F736" s="966"/>
      <c r="G736" s="966"/>
      <c r="H736" s="966"/>
      <c r="I736" s="966"/>
      <c r="J736" s="966"/>
      <c r="K736" s="966"/>
      <c r="L736" s="966"/>
      <c r="M736" s="966"/>
      <c r="N736" s="966"/>
      <c r="O736" s="966"/>
    </row>
    <row r="737" spans="1:15" ht="10.15" customHeight="1">
      <c r="A737" s="966"/>
      <c r="B737" s="966"/>
      <c r="C737" s="966"/>
      <c r="D737" s="966"/>
      <c r="E737" s="966"/>
      <c r="F737" s="966"/>
      <c r="G737" s="966"/>
      <c r="H737" s="966"/>
      <c r="I737" s="966"/>
      <c r="J737" s="966"/>
      <c r="K737" s="966"/>
      <c r="L737" s="966"/>
      <c r="M737" s="966"/>
      <c r="N737" s="966"/>
      <c r="O737" s="966"/>
    </row>
    <row r="738" spans="1:15" ht="10.15" customHeight="1">
      <c r="A738" s="966"/>
      <c r="B738" s="966"/>
      <c r="C738" s="966"/>
      <c r="D738" s="966"/>
      <c r="E738" s="966"/>
      <c r="F738" s="966"/>
      <c r="G738" s="966"/>
      <c r="H738" s="966"/>
      <c r="I738" s="966"/>
      <c r="J738" s="966"/>
      <c r="K738" s="966"/>
      <c r="L738" s="966"/>
      <c r="M738" s="966"/>
      <c r="N738" s="966"/>
      <c r="O738" s="966"/>
    </row>
    <row r="739" spans="1:15" ht="10.15" customHeight="1">
      <c r="A739" s="966"/>
      <c r="B739" s="966"/>
      <c r="C739" s="966"/>
      <c r="D739" s="966"/>
      <c r="E739" s="966"/>
      <c r="F739" s="966"/>
      <c r="G739" s="966"/>
      <c r="H739" s="966"/>
      <c r="I739" s="966"/>
      <c r="J739" s="966"/>
      <c r="K739" s="966"/>
      <c r="L739" s="966"/>
      <c r="M739" s="966"/>
      <c r="N739" s="966"/>
      <c r="O739" s="966"/>
    </row>
    <row r="740" spans="1:15" ht="10.15" customHeight="1">
      <c r="A740" s="966"/>
      <c r="B740" s="966"/>
      <c r="C740" s="966"/>
      <c r="D740" s="966"/>
      <c r="E740" s="966"/>
      <c r="F740" s="966"/>
      <c r="G740" s="966"/>
      <c r="H740" s="966"/>
      <c r="I740" s="966"/>
      <c r="J740" s="966"/>
      <c r="K740" s="966"/>
      <c r="L740" s="966"/>
      <c r="M740" s="966"/>
      <c r="N740" s="966"/>
      <c r="O740" s="966"/>
    </row>
    <row r="741" spans="1:15" ht="10.15" customHeight="1">
      <c r="A741" s="966"/>
      <c r="B741" s="966"/>
      <c r="C741" s="966"/>
      <c r="D741" s="966"/>
      <c r="E741" s="966"/>
      <c r="F741" s="966"/>
      <c r="G741" s="966"/>
      <c r="H741" s="966"/>
      <c r="I741" s="966"/>
      <c r="J741" s="966"/>
      <c r="K741" s="966"/>
      <c r="L741" s="966"/>
      <c r="M741" s="966"/>
      <c r="N741" s="966"/>
      <c r="O741" s="966"/>
    </row>
    <row r="742" spans="1:15" ht="10.15" customHeight="1">
      <c r="A742" s="966"/>
      <c r="B742" s="966"/>
      <c r="C742" s="966"/>
      <c r="D742" s="966"/>
      <c r="E742" s="966"/>
      <c r="F742" s="966"/>
      <c r="G742" s="966"/>
      <c r="H742" s="966"/>
      <c r="I742" s="966"/>
      <c r="J742" s="966"/>
      <c r="K742" s="966"/>
      <c r="L742" s="966"/>
      <c r="M742" s="966"/>
      <c r="N742" s="966"/>
      <c r="O742" s="966"/>
    </row>
    <row r="743" spans="1:15" ht="10.15" customHeight="1">
      <c r="A743" s="966"/>
      <c r="B743" s="966"/>
      <c r="C743" s="966"/>
      <c r="D743" s="966"/>
      <c r="E743" s="966"/>
      <c r="F743" s="966"/>
      <c r="G743" s="966"/>
      <c r="H743" s="966"/>
      <c r="I743" s="966"/>
      <c r="J743" s="966"/>
      <c r="K743" s="966"/>
      <c r="L743" s="966"/>
      <c r="M743" s="966"/>
      <c r="N743" s="966"/>
      <c r="O743" s="966"/>
    </row>
    <row r="744" spans="1:15" ht="10.15" customHeight="1">
      <c r="A744" s="966"/>
      <c r="B744" s="966"/>
      <c r="C744" s="966"/>
      <c r="D744" s="966"/>
      <c r="E744" s="966"/>
      <c r="F744" s="966"/>
      <c r="G744" s="966"/>
      <c r="H744" s="966"/>
      <c r="I744" s="966"/>
      <c r="J744" s="966"/>
      <c r="K744" s="966"/>
      <c r="L744" s="966"/>
      <c r="M744" s="966"/>
      <c r="N744" s="966"/>
      <c r="O744" s="966"/>
    </row>
    <row r="745" spans="1:15" ht="10.15" customHeight="1">
      <c r="A745" s="966"/>
      <c r="B745" s="966"/>
      <c r="C745" s="966"/>
      <c r="D745" s="966"/>
      <c r="E745" s="966"/>
      <c r="F745" s="966"/>
      <c r="G745" s="966"/>
      <c r="H745" s="966"/>
      <c r="I745" s="966"/>
      <c r="J745" s="966"/>
      <c r="K745" s="966"/>
      <c r="L745" s="966"/>
      <c r="M745" s="966"/>
      <c r="N745" s="966"/>
      <c r="O745" s="966"/>
    </row>
    <row r="746" spans="1:15" ht="10.15" customHeight="1">
      <c r="A746" s="966"/>
      <c r="B746" s="966"/>
      <c r="C746" s="966"/>
      <c r="D746" s="966"/>
      <c r="E746" s="966"/>
      <c r="F746" s="966"/>
      <c r="G746" s="966"/>
      <c r="H746" s="966"/>
      <c r="I746" s="966"/>
      <c r="J746" s="966"/>
      <c r="K746" s="966"/>
      <c r="L746" s="966"/>
      <c r="M746" s="966"/>
      <c r="N746" s="966"/>
      <c r="O746" s="966"/>
    </row>
    <row r="747" spans="1:15" ht="10.15" customHeight="1">
      <c r="A747" s="966"/>
      <c r="B747" s="966"/>
      <c r="C747" s="966"/>
      <c r="D747" s="966"/>
      <c r="E747" s="966"/>
      <c r="F747" s="966"/>
      <c r="G747" s="966"/>
      <c r="H747" s="966"/>
      <c r="I747" s="966"/>
      <c r="J747" s="966"/>
      <c r="K747" s="966"/>
      <c r="L747" s="966"/>
      <c r="M747" s="966"/>
      <c r="N747" s="966"/>
      <c r="O747" s="966"/>
    </row>
    <row r="748" spans="1:15" ht="10.15" customHeight="1">
      <c r="A748" s="966"/>
      <c r="B748" s="966"/>
      <c r="C748" s="966"/>
      <c r="D748" s="966"/>
      <c r="E748" s="966"/>
      <c r="F748" s="966"/>
      <c r="G748" s="966"/>
      <c r="H748" s="966"/>
      <c r="I748" s="966"/>
      <c r="J748" s="966"/>
      <c r="K748" s="966"/>
      <c r="L748" s="966"/>
      <c r="M748" s="966"/>
      <c r="N748" s="966"/>
      <c r="O748" s="966"/>
    </row>
    <row r="749" spans="1:15" ht="10.15" customHeight="1">
      <c r="A749" s="966"/>
      <c r="B749" s="966"/>
      <c r="C749" s="966"/>
      <c r="D749" s="966"/>
      <c r="E749" s="966"/>
      <c r="F749" s="966"/>
      <c r="G749" s="966"/>
      <c r="H749" s="966"/>
      <c r="I749" s="966"/>
      <c r="J749" s="966"/>
      <c r="K749" s="966"/>
      <c r="L749" s="966"/>
      <c r="M749" s="966"/>
      <c r="N749" s="966"/>
      <c r="O749" s="966"/>
    </row>
    <row r="750" spans="1:15" ht="10.15" customHeight="1">
      <c r="A750" s="966"/>
      <c r="B750" s="966"/>
      <c r="C750" s="966"/>
      <c r="D750" s="966"/>
      <c r="E750" s="966"/>
      <c r="F750" s="966"/>
      <c r="G750" s="966"/>
      <c r="H750" s="966"/>
      <c r="I750" s="966"/>
      <c r="J750" s="966"/>
      <c r="K750" s="966"/>
      <c r="L750" s="966"/>
      <c r="M750" s="966"/>
      <c r="N750" s="966"/>
      <c r="O750" s="966"/>
    </row>
    <row r="751" spans="1:15" ht="10.15" customHeight="1">
      <c r="A751" s="966"/>
      <c r="B751" s="966"/>
      <c r="C751" s="966"/>
      <c r="D751" s="966"/>
      <c r="E751" s="966"/>
      <c r="F751" s="966"/>
      <c r="G751" s="966"/>
      <c r="H751" s="966"/>
      <c r="I751" s="966"/>
      <c r="J751" s="966"/>
      <c r="K751" s="966"/>
      <c r="L751" s="966"/>
      <c r="M751" s="966"/>
      <c r="N751" s="966"/>
      <c r="O751" s="966"/>
    </row>
    <row r="752" spans="1:15" ht="10.15" customHeight="1">
      <c r="A752" s="966"/>
      <c r="B752" s="966"/>
      <c r="C752" s="966"/>
      <c r="D752" s="966"/>
      <c r="E752" s="966"/>
      <c r="F752" s="966"/>
      <c r="G752" s="966"/>
      <c r="H752" s="966"/>
      <c r="I752" s="966"/>
      <c r="J752" s="966"/>
      <c r="K752" s="966"/>
      <c r="L752" s="966"/>
      <c r="M752" s="966"/>
      <c r="N752" s="966"/>
      <c r="O752" s="966"/>
    </row>
    <row r="753" spans="1:15" ht="10.15" customHeight="1">
      <c r="A753" s="966"/>
      <c r="B753" s="966"/>
      <c r="C753" s="966"/>
      <c r="D753" s="966"/>
      <c r="E753" s="966"/>
      <c r="F753" s="966"/>
      <c r="G753" s="966"/>
      <c r="H753" s="966"/>
      <c r="I753" s="966"/>
      <c r="J753" s="966"/>
      <c r="K753" s="966"/>
      <c r="L753" s="966"/>
      <c r="M753" s="966"/>
      <c r="N753" s="966"/>
      <c r="O753" s="966"/>
    </row>
    <row r="754" spans="1:15" ht="10.15" customHeight="1">
      <c r="A754" s="966"/>
      <c r="B754" s="966"/>
      <c r="C754" s="966"/>
      <c r="D754" s="966"/>
      <c r="E754" s="966"/>
      <c r="F754" s="966"/>
      <c r="G754" s="966"/>
      <c r="H754" s="966"/>
      <c r="I754" s="966"/>
      <c r="J754" s="966"/>
      <c r="K754" s="966"/>
      <c r="L754" s="966"/>
      <c r="M754" s="966"/>
      <c r="N754" s="966"/>
      <c r="O754" s="966"/>
    </row>
    <row r="755" spans="1:15" ht="10.15" customHeight="1">
      <c r="A755" s="966"/>
      <c r="B755" s="966"/>
      <c r="C755" s="966"/>
      <c r="D755" s="966"/>
      <c r="E755" s="966"/>
      <c r="F755" s="966"/>
      <c r="G755" s="966"/>
      <c r="H755" s="966"/>
      <c r="I755" s="966"/>
      <c r="J755" s="966"/>
      <c r="K755" s="966"/>
      <c r="L755" s="966"/>
      <c r="M755" s="966"/>
      <c r="N755" s="966"/>
      <c r="O755" s="966"/>
    </row>
    <row r="756" spans="1:15" ht="10.15" customHeight="1">
      <c r="A756" s="966"/>
      <c r="B756" s="966"/>
      <c r="C756" s="966"/>
      <c r="D756" s="966"/>
      <c r="E756" s="966"/>
      <c r="F756" s="966"/>
      <c r="G756" s="966"/>
      <c r="H756" s="966"/>
      <c r="I756" s="966"/>
      <c r="J756" s="966"/>
      <c r="K756" s="966"/>
      <c r="L756" s="966"/>
      <c r="M756" s="966"/>
      <c r="N756" s="966"/>
      <c r="O756" s="966"/>
    </row>
    <row r="757" spans="1:15" ht="10.15" customHeight="1">
      <c r="A757" s="966"/>
      <c r="B757" s="966"/>
      <c r="C757" s="966"/>
      <c r="D757" s="966"/>
      <c r="E757" s="966"/>
      <c r="F757" s="966"/>
      <c r="G757" s="966"/>
      <c r="H757" s="966"/>
      <c r="I757" s="966"/>
      <c r="J757" s="966"/>
      <c r="K757" s="966"/>
      <c r="L757" s="966"/>
      <c r="M757" s="966"/>
      <c r="N757" s="966"/>
      <c r="O757" s="966"/>
    </row>
    <row r="758" spans="1:15" ht="10.15" customHeight="1">
      <c r="A758" s="966"/>
      <c r="B758" s="966"/>
      <c r="C758" s="966"/>
      <c r="D758" s="966"/>
      <c r="E758" s="966"/>
      <c r="F758" s="966"/>
      <c r="G758" s="966"/>
      <c r="H758" s="966"/>
      <c r="I758" s="966"/>
      <c r="J758" s="966"/>
      <c r="K758" s="966"/>
      <c r="L758" s="966"/>
      <c r="M758" s="966"/>
      <c r="N758" s="966"/>
      <c r="O758" s="966"/>
    </row>
    <row r="759" spans="1:15" ht="10.15" customHeight="1">
      <c r="A759" s="966"/>
      <c r="B759" s="966"/>
      <c r="C759" s="966"/>
      <c r="D759" s="966"/>
      <c r="E759" s="966"/>
      <c r="F759" s="966"/>
      <c r="G759" s="966"/>
      <c r="H759" s="966"/>
      <c r="I759" s="966"/>
      <c r="J759" s="966"/>
      <c r="K759" s="966"/>
      <c r="L759" s="966"/>
      <c r="M759" s="966"/>
      <c r="N759" s="966"/>
      <c r="O759" s="966"/>
    </row>
    <row r="760" spans="1:15" ht="10.15" customHeight="1">
      <c r="A760" s="966"/>
      <c r="B760" s="966"/>
      <c r="C760" s="966"/>
      <c r="D760" s="966"/>
      <c r="E760" s="966"/>
      <c r="F760" s="966"/>
      <c r="G760" s="966"/>
      <c r="H760" s="966"/>
      <c r="I760" s="966"/>
      <c r="J760" s="966"/>
      <c r="K760" s="966"/>
      <c r="L760" s="966"/>
      <c r="M760" s="966"/>
      <c r="N760" s="966"/>
      <c r="O760" s="966"/>
    </row>
    <row r="761" spans="1:15" ht="10.15" customHeight="1">
      <c r="A761" s="966"/>
      <c r="B761" s="966"/>
      <c r="C761" s="966"/>
      <c r="D761" s="966"/>
      <c r="E761" s="966"/>
      <c r="F761" s="966"/>
      <c r="G761" s="966"/>
      <c r="H761" s="966"/>
      <c r="I761" s="966"/>
      <c r="J761" s="966"/>
      <c r="K761" s="966"/>
      <c r="L761" s="966"/>
      <c r="M761" s="966"/>
      <c r="N761" s="966"/>
      <c r="O761" s="966"/>
    </row>
    <row r="762" spans="1:15" ht="10.15" customHeight="1">
      <c r="A762" s="966"/>
      <c r="B762" s="966"/>
      <c r="C762" s="966"/>
      <c r="D762" s="966"/>
      <c r="E762" s="966"/>
      <c r="F762" s="966"/>
      <c r="G762" s="966"/>
      <c r="H762" s="966"/>
      <c r="I762" s="966"/>
      <c r="J762" s="966"/>
      <c r="K762" s="966"/>
      <c r="L762" s="966"/>
      <c r="M762" s="966"/>
      <c r="N762" s="966"/>
      <c r="O762" s="966"/>
    </row>
    <row r="763" spans="1:15" ht="10.15" customHeight="1">
      <c r="A763" s="966"/>
      <c r="B763" s="966"/>
      <c r="C763" s="966"/>
      <c r="D763" s="966"/>
      <c r="E763" s="966"/>
      <c r="F763" s="966"/>
      <c r="G763" s="966"/>
      <c r="H763" s="966"/>
      <c r="I763" s="966"/>
      <c r="J763" s="966"/>
      <c r="K763" s="966"/>
      <c r="L763" s="966"/>
      <c r="M763" s="966"/>
      <c r="N763" s="966"/>
      <c r="O763" s="966"/>
    </row>
    <row r="764" spans="1:15" ht="10.15" customHeight="1">
      <c r="A764" s="966"/>
      <c r="B764" s="966"/>
      <c r="C764" s="966"/>
      <c r="D764" s="966"/>
      <c r="E764" s="966"/>
      <c r="F764" s="966"/>
      <c r="G764" s="966"/>
      <c r="H764" s="966"/>
      <c r="I764" s="966"/>
      <c r="J764" s="966"/>
      <c r="K764" s="966"/>
      <c r="L764" s="966"/>
      <c r="M764" s="966"/>
      <c r="N764" s="966"/>
      <c r="O764" s="966"/>
    </row>
    <row r="765" spans="1:15" ht="10.15" customHeight="1">
      <c r="A765" s="966"/>
      <c r="B765" s="966"/>
      <c r="C765" s="966"/>
      <c r="D765" s="966"/>
      <c r="E765" s="966"/>
      <c r="F765" s="966"/>
      <c r="G765" s="966"/>
      <c r="H765" s="966"/>
      <c r="I765" s="966"/>
      <c r="J765" s="966"/>
      <c r="K765" s="966"/>
      <c r="L765" s="966"/>
      <c r="M765" s="966"/>
      <c r="N765" s="966"/>
      <c r="O765" s="966"/>
    </row>
    <row r="766" spans="1:15" ht="10.15" customHeight="1">
      <c r="A766" s="966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66"/>
      <c r="M766" s="966"/>
      <c r="N766" s="966"/>
      <c r="O766" s="966"/>
    </row>
    <row r="767" spans="1:15" ht="10.15" customHeight="1">
      <c r="A767" s="966"/>
      <c r="B767" s="966"/>
      <c r="C767" s="966"/>
      <c r="D767" s="966"/>
      <c r="E767" s="966"/>
      <c r="F767" s="966"/>
      <c r="G767" s="966"/>
      <c r="H767" s="966"/>
      <c r="I767" s="966"/>
      <c r="J767" s="966"/>
      <c r="K767" s="966"/>
      <c r="L767" s="966"/>
      <c r="M767" s="966"/>
      <c r="N767" s="966"/>
      <c r="O767" s="966"/>
    </row>
    <row r="768" spans="1:15" ht="10.15" customHeight="1">
      <c r="A768" s="966"/>
      <c r="B768" s="966"/>
      <c r="C768" s="966"/>
      <c r="D768" s="966"/>
      <c r="E768" s="966"/>
      <c r="F768" s="966"/>
      <c r="G768" s="966"/>
      <c r="H768" s="966"/>
      <c r="I768" s="966"/>
      <c r="J768" s="966"/>
      <c r="K768" s="966"/>
      <c r="L768" s="966"/>
      <c r="M768" s="966"/>
      <c r="N768" s="966"/>
      <c r="O768" s="966"/>
    </row>
    <row r="769" spans="1:15" ht="10.15" customHeight="1">
      <c r="A769" s="966"/>
      <c r="B769" s="966"/>
      <c r="C769" s="966"/>
      <c r="D769" s="966"/>
      <c r="E769" s="966"/>
      <c r="F769" s="966"/>
      <c r="G769" s="966"/>
      <c r="H769" s="966"/>
      <c r="I769" s="966"/>
      <c r="J769" s="966"/>
      <c r="K769" s="966"/>
      <c r="L769" s="966"/>
      <c r="M769" s="966"/>
      <c r="N769" s="966"/>
      <c r="O769" s="966"/>
    </row>
    <row r="770" spans="1:15" ht="10.15" customHeight="1">
      <c r="A770" s="966"/>
      <c r="B770" s="966"/>
      <c r="C770" s="966"/>
      <c r="D770" s="966"/>
      <c r="E770" s="966"/>
      <c r="F770" s="966"/>
      <c r="G770" s="966"/>
      <c r="H770" s="966"/>
      <c r="I770" s="966"/>
      <c r="J770" s="966"/>
      <c r="K770" s="966"/>
      <c r="L770" s="966"/>
      <c r="M770" s="966"/>
      <c r="N770" s="966"/>
      <c r="O770" s="966"/>
    </row>
    <row r="771" spans="1:15" ht="10.15" customHeight="1">
      <c r="A771" s="966"/>
      <c r="B771" s="966"/>
      <c r="C771" s="966"/>
      <c r="D771" s="966"/>
      <c r="E771" s="966"/>
      <c r="F771" s="966"/>
      <c r="G771" s="966"/>
      <c r="H771" s="966"/>
      <c r="I771" s="966"/>
      <c r="J771" s="966"/>
      <c r="K771" s="966"/>
      <c r="L771" s="966"/>
      <c r="M771" s="966"/>
      <c r="N771" s="966"/>
      <c r="O771" s="966"/>
    </row>
    <row r="772" spans="1:15" ht="10.15" customHeight="1">
      <c r="A772" s="966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  <c r="L772" s="966"/>
      <c r="M772" s="966"/>
      <c r="N772" s="966"/>
      <c r="O772" s="966"/>
    </row>
    <row r="773" spans="1:15" ht="10.15" customHeight="1">
      <c r="A773" s="966"/>
      <c r="B773" s="966"/>
      <c r="C773" s="966"/>
      <c r="D773" s="966"/>
      <c r="E773" s="966"/>
      <c r="F773" s="966"/>
      <c r="G773" s="966"/>
      <c r="H773" s="966"/>
      <c r="I773" s="966"/>
      <c r="J773" s="966"/>
      <c r="K773" s="966"/>
      <c r="L773" s="966"/>
      <c r="M773" s="966"/>
      <c r="N773" s="966"/>
      <c r="O773" s="966"/>
    </row>
    <row r="774" spans="1:15" ht="10.15" customHeight="1">
      <c r="A774" s="966"/>
      <c r="B774" s="966"/>
      <c r="C774" s="966"/>
      <c r="D774" s="966"/>
      <c r="E774" s="966"/>
      <c r="F774" s="966"/>
      <c r="G774" s="966"/>
      <c r="H774" s="966"/>
      <c r="I774" s="966"/>
      <c r="J774" s="966"/>
      <c r="K774" s="966"/>
      <c r="L774" s="966"/>
      <c r="M774" s="966"/>
      <c r="N774" s="966"/>
      <c r="O774" s="966"/>
    </row>
    <row r="775" spans="1:15" ht="10.15" customHeight="1">
      <c r="A775" s="966"/>
      <c r="B775" s="966"/>
      <c r="C775" s="966"/>
      <c r="D775" s="966"/>
      <c r="E775" s="966"/>
      <c r="F775" s="966"/>
      <c r="G775" s="966"/>
      <c r="H775" s="966"/>
      <c r="I775" s="966"/>
      <c r="J775" s="966"/>
      <c r="K775" s="966"/>
      <c r="L775" s="966"/>
      <c r="M775" s="966"/>
      <c r="N775" s="966"/>
      <c r="O775" s="966"/>
    </row>
    <row r="776" spans="1:15" ht="10.15" customHeight="1">
      <c r="A776" s="966"/>
      <c r="B776" s="966"/>
      <c r="C776" s="966"/>
      <c r="D776" s="966"/>
      <c r="E776" s="966"/>
      <c r="F776" s="966"/>
      <c r="G776" s="966"/>
      <c r="H776" s="966"/>
      <c r="I776" s="966"/>
      <c r="J776" s="966"/>
      <c r="K776" s="966"/>
      <c r="L776" s="966"/>
      <c r="M776" s="966"/>
      <c r="N776" s="966"/>
      <c r="O776" s="966"/>
    </row>
    <row r="777" spans="1:15" ht="10.15" customHeight="1">
      <c r="A777" s="966"/>
      <c r="B777" s="966"/>
      <c r="C777" s="966"/>
      <c r="D777" s="966"/>
      <c r="E777" s="966"/>
      <c r="F777" s="966"/>
      <c r="G777" s="966"/>
      <c r="H777" s="966"/>
      <c r="I777" s="966"/>
      <c r="J777" s="966"/>
      <c r="K777" s="966"/>
      <c r="L777" s="966"/>
      <c r="M777" s="966"/>
      <c r="N777" s="966"/>
      <c r="O777" s="966"/>
    </row>
    <row r="778" spans="1:15" ht="10.15" customHeight="1">
      <c r="A778" s="966"/>
      <c r="B778" s="966"/>
      <c r="C778" s="966"/>
      <c r="D778" s="966"/>
      <c r="E778" s="966"/>
      <c r="F778" s="966"/>
      <c r="G778" s="966"/>
      <c r="H778" s="966"/>
      <c r="I778" s="966"/>
      <c r="J778" s="966"/>
      <c r="K778" s="966"/>
      <c r="L778" s="966"/>
      <c r="M778" s="966"/>
      <c r="N778" s="966"/>
      <c r="O778" s="966"/>
    </row>
    <row r="779" spans="1:15" ht="10.15" customHeight="1">
      <c r="A779" s="966"/>
      <c r="B779" s="966"/>
      <c r="C779" s="966"/>
      <c r="D779" s="966"/>
      <c r="E779" s="966"/>
      <c r="F779" s="966"/>
      <c r="G779" s="966"/>
      <c r="H779" s="966"/>
      <c r="I779" s="966"/>
      <c r="J779" s="966"/>
      <c r="K779" s="966"/>
      <c r="L779" s="966"/>
      <c r="M779" s="966"/>
      <c r="N779" s="966"/>
      <c r="O779" s="966"/>
    </row>
    <row r="780" spans="1:15" ht="10.15" customHeight="1">
      <c r="A780" s="966"/>
      <c r="B780" s="966"/>
      <c r="C780" s="966"/>
      <c r="D780" s="966"/>
      <c r="E780" s="966"/>
      <c r="F780" s="966"/>
      <c r="G780" s="966"/>
      <c r="H780" s="966"/>
      <c r="I780" s="966"/>
      <c r="J780" s="966"/>
      <c r="K780" s="966"/>
      <c r="L780" s="966"/>
      <c r="M780" s="966"/>
      <c r="N780" s="966"/>
      <c r="O780" s="966"/>
    </row>
    <row r="781" spans="1:15" ht="10.15" customHeight="1">
      <c r="A781" s="966"/>
      <c r="B781" s="966"/>
      <c r="C781" s="966"/>
      <c r="D781" s="966"/>
      <c r="E781" s="966"/>
      <c r="F781" s="966"/>
      <c r="G781" s="966"/>
      <c r="H781" s="966"/>
      <c r="I781" s="966"/>
      <c r="J781" s="966"/>
      <c r="K781" s="966"/>
      <c r="L781" s="966"/>
      <c r="M781" s="966"/>
      <c r="N781" s="966"/>
      <c r="O781" s="966"/>
    </row>
    <row r="782" spans="1:15" ht="10.15" customHeight="1">
      <c r="A782" s="966"/>
      <c r="B782" s="966"/>
      <c r="C782" s="966"/>
      <c r="D782" s="966"/>
      <c r="E782" s="966"/>
      <c r="F782" s="966"/>
      <c r="G782" s="966"/>
      <c r="H782" s="966"/>
      <c r="I782" s="966"/>
      <c r="J782" s="966"/>
      <c r="K782" s="966"/>
      <c r="L782" s="966"/>
      <c r="M782" s="966"/>
      <c r="N782" s="966"/>
      <c r="O782" s="966"/>
    </row>
    <row r="783" spans="1:15" ht="10.15" customHeight="1">
      <c r="A783" s="966"/>
      <c r="B783" s="966"/>
      <c r="C783" s="966"/>
      <c r="D783" s="966"/>
      <c r="E783" s="966"/>
      <c r="F783" s="966"/>
      <c r="G783" s="966"/>
      <c r="H783" s="966"/>
      <c r="I783" s="966"/>
      <c r="J783" s="966"/>
      <c r="K783" s="966"/>
      <c r="L783" s="966"/>
      <c r="M783" s="966"/>
      <c r="N783" s="966"/>
      <c r="O783" s="966"/>
    </row>
    <row r="784" spans="1:15" ht="10.15" customHeight="1">
      <c r="A784" s="966"/>
      <c r="B784" s="966"/>
      <c r="C784" s="966"/>
      <c r="D784" s="966"/>
      <c r="E784" s="966"/>
      <c r="F784" s="966"/>
      <c r="G784" s="966"/>
      <c r="H784" s="966"/>
      <c r="I784" s="966"/>
      <c r="J784" s="966"/>
      <c r="K784" s="966"/>
      <c r="L784" s="966"/>
      <c r="M784" s="966"/>
      <c r="N784" s="966"/>
      <c r="O784" s="966"/>
    </row>
    <row r="785" spans="1:15" ht="10.15" customHeight="1">
      <c r="A785" s="966"/>
      <c r="B785" s="966"/>
      <c r="C785" s="966"/>
      <c r="D785" s="966"/>
      <c r="E785" s="966"/>
      <c r="F785" s="966"/>
      <c r="G785" s="966"/>
      <c r="H785" s="966"/>
      <c r="I785" s="966"/>
      <c r="J785" s="966"/>
      <c r="K785" s="966"/>
      <c r="L785" s="966"/>
      <c r="M785" s="966"/>
      <c r="N785" s="966"/>
      <c r="O785" s="966"/>
    </row>
    <row r="786" spans="1:15" ht="10.15" customHeight="1">
      <c r="A786" s="966"/>
      <c r="B786" s="966"/>
      <c r="C786" s="966"/>
      <c r="D786" s="966"/>
      <c r="E786" s="966"/>
      <c r="F786" s="966"/>
      <c r="G786" s="966"/>
      <c r="H786" s="966"/>
      <c r="I786" s="966"/>
      <c r="J786" s="966"/>
      <c r="K786" s="966"/>
      <c r="L786" s="966"/>
      <c r="M786" s="966"/>
      <c r="N786" s="966"/>
      <c r="O786" s="966"/>
    </row>
    <row r="787" spans="1:15" ht="10.15" customHeight="1">
      <c r="A787" s="966"/>
      <c r="B787" s="966"/>
      <c r="C787" s="966"/>
      <c r="D787" s="966"/>
      <c r="E787" s="966"/>
      <c r="F787" s="966"/>
      <c r="G787" s="966"/>
      <c r="H787" s="966"/>
      <c r="I787" s="966"/>
      <c r="J787" s="966"/>
      <c r="K787" s="966"/>
      <c r="L787" s="966"/>
      <c r="M787" s="966"/>
      <c r="N787" s="966"/>
      <c r="O787" s="966"/>
    </row>
    <row r="788" spans="1:15" ht="10.15" customHeight="1">
      <c r="A788" s="966"/>
      <c r="B788" s="966"/>
      <c r="C788" s="966"/>
      <c r="D788" s="966"/>
      <c r="E788" s="966"/>
      <c r="F788" s="966"/>
      <c r="G788" s="966"/>
      <c r="H788" s="966"/>
      <c r="I788" s="966"/>
      <c r="J788" s="966"/>
      <c r="K788" s="966"/>
      <c r="L788" s="966"/>
      <c r="M788" s="966"/>
      <c r="N788" s="966"/>
      <c r="O788" s="966"/>
    </row>
    <row r="789" spans="1:15" ht="10.15" customHeight="1">
      <c r="A789" s="966"/>
      <c r="B789" s="966"/>
      <c r="C789" s="966"/>
      <c r="D789" s="966"/>
      <c r="E789" s="966"/>
      <c r="F789" s="966"/>
      <c r="G789" s="966"/>
      <c r="H789" s="966"/>
      <c r="I789" s="966"/>
      <c r="J789" s="966"/>
      <c r="K789" s="966"/>
      <c r="L789" s="966"/>
      <c r="M789" s="966"/>
      <c r="N789" s="966"/>
      <c r="O789" s="966"/>
    </row>
    <row r="790" spans="1:15" ht="10.15" customHeight="1">
      <c r="A790" s="966"/>
      <c r="B790" s="966"/>
      <c r="C790" s="966"/>
      <c r="D790" s="966"/>
      <c r="E790" s="966"/>
      <c r="F790" s="966"/>
      <c r="G790" s="966"/>
      <c r="H790" s="966"/>
      <c r="I790" s="966"/>
      <c r="J790" s="966"/>
      <c r="K790" s="966"/>
      <c r="L790" s="966"/>
      <c r="M790" s="966"/>
      <c r="N790" s="966"/>
      <c r="O790" s="966"/>
    </row>
    <row r="791" spans="1:15" ht="10.15" customHeight="1">
      <c r="A791" s="966"/>
      <c r="B791" s="966"/>
      <c r="C791" s="966"/>
      <c r="D791" s="966"/>
      <c r="E791" s="966"/>
      <c r="F791" s="966"/>
      <c r="G791" s="966"/>
      <c r="H791" s="966"/>
      <c r="I791" s="966"/>
      <c r="J791" s="966"/>
      <c r="K791" s="966"/>
      <c r="L791" s="966"/>
      <c r="M791" s="966"/>
      <c r="N791" s="966"/>
      <c r="O791" s="966"/>
    </row>
    <row r="792" spans="1:15" ht="10.15" customHeight="1">
      <c r="A792" s="966"/>
      <c r="B792" s="966"/>
      <c r="C792" s="966"/>
      <c r="D792" s="966"/>
      <c r="E792" s="966"/>
      <c r="F792" s="966"/>
      <c r="G792" s="966"/>
      <c r="H792" s="966"/>
      <c r="I792" s="966"/>
      <c r="J792" s="966"/>
      <c r="K792" s="966"/>
      <c r="L792" s="966"/>
      <c r="M792" s="966"/>
      <c r="N792" s="966"/>
      <c r="O792" s="966"/>
    </row>
    <row r="793" spans="1:15" ht="10.15" customHeight="1">
      <c r="A793" s="966"/>
      <c r="B793" s="966"/>
      <c r="C793" s="966"/>
      <c r="D793" s="966"/>
      <c r="E793" s="966"/>
      <c r="F793" s="966"/>
      <c r="G793" s="966"/>
      <c r="H793" s="966"/>
      <c r="I793" s="966"/>
      <c r="J793" s="966"/>
      <c r="K793" s="966"/>
      <c r="L793" s="966"/>
      <c r="M793" s="966"/>
      <c r="N793" s="966"/>
      <c r="O793" s="966"/>
    </row>
    <row r="794" spans="1:15" ht="10.15" customHeight="1">
      <c r="A794" s="966"/>
      <c r="B794" s="966"/>
      <c r="C794" s="966"/>
      <c r="D794" s="966"/>
      <c r="E794" s="966"/>
      <c r="F794" s="966"/>
      <c r="G794" s="966"/>
      <c r="H794" s="966"/>
      <c r="I794" s="966"/>
      <c r="J794" s="966"/>
      <c r="K794" s="966"/>
      <c r="L794" s="966"/>
      <c r="M794" s="966"/>
      <c r="N794" s="966"/>
      <c r="O794" s="966"/>
    </row>
    <row r="795" spans="1:15" ht="10.15" customHeight="1">
      <c r="A795" s="966"/>
      <c r="B795" s="966"/>
      <c r="C795" s="966"/>
      <c r="D795" s="966"/>
      <c r="E795" s="966"/>
      <c r="F795" s="966"/>
      <c r="G795" s="966"/>
      <c r="H795" s="966"/>
      <c r="I795" s="966"/>
      <c r="J795" s="966"/>
      <c r="K795" s="966"/>
      <c r="L795" s="966"/>
      <c r="M795" s="966"/>
      <c r="N795" s="966"/>
      <c r="O795" s="966"/>
    </row>
    <row r="796" spans="1:15" ht="10.15" customHeight="1">
      <c r="A796" s="966"/>
      <c r="B796" s="966"/>
      <c r="C796" s="966"/>
      <c r="D796" s="966"/>
      <c r="E796" s="966"/>
      <c r="F796" s="966"/>
      <c r="G796" s="966"/>
      <c r="H796" s="966"/>
      <c r="I796" s="966"/>
      <c r="J796" s="966"/>
      <c r="K796" s="966"/>
      <c r="L796" s="966"/>
      <c r="M796" s="966"/>
      <c r="N796" s="966"/>
      <c r="O796" s="966"/>
    </row>
    <row r="797" spans="1:15" ht="10.15" customHeight="1">
      <c r="A797" s="966"/>
      <c r="B797" s="966"/>
      <c r="C797" s="966"/>
      <c r="D797" s="966"/>
      <c r="E797" s="966"/>
      <c r="F797" s="966"/>
      <c r="G797" s="966"/>
      <c r="H797" s="966"/>
      <c r="I797" s="966"/>
      <c r="J797" s="966"/>
      <c r="K797" s="966"/>
      <c r="L797" s="966"/>
      <c r="M797" s="966"/>
      <c r="N797" s="966"/>
      <c r="O797" s="966"/>
    </row>
    <row r="798" spans="1:15" ht="10.15" customHeight="1">
      <c r="A798" s="966"/>
      <c r="B798" s="966"/>
      <c r="C798" s="966"/>
      <c r="D798" s="966"/>
      <c r="E798" s="966"/>
      <c r="F798" s="966"/>
      <c r="G798" s="966"/>
      <c r="H798" s="966"/>
      <c r="I798" s="966"/>
      <c r="J798" s="966"/>
      <c r="K798" s="966"/>
      <c r="L798" s="966"/>
      <c r="M798" s="966"/>
      <c r="N798" s="966"/>
      <c r="O798" s="966"/>
    </row>
    <row r="799" spans="1:15" ht="10.15" customHeight="1">
      <c r="A799" s="966"/>
      <c r="B799" s="966"/>
      <c r="C799" s="966"/>
      <c r="D799" s="966"/>
      <c r="E799" s="966"/>
      <c r="F799" s="966"/>
      <c r="G799" s="966"/>
      <c r="H799" s="966"/>
      <c r="I799" s="966"/>
      <c r="J799" s="966"/>
      <c r="K799" s="966"/>
      <c r="L799" s="966"/>
      <c r="M799" s="966"/>
      <c r="N799" s="966"/>
      <c r="O799" s="966"/>
    </row>
    <row r="800" spans="1:15" ht="10.15" customHeight="1">
      <c r="A800" s="966"/>
      <c r="B800" s="966"/>
      <c r="C800" s="966"/>
      <c r="D800" s="966"/>
      <c r="E800" s="966"/>
      <c r="F800" s="966"/>
      <c r="G800" s="966"/>
      <c r="H800" s="966"/>
      <c r="I800" s="966"/>
      <c r="J800" s="966"/>
      <c r="K800" s="966"/>
      <c r="L800" s="966"/>
      <c r="M800" s="966"/>
      <c r="N800" s="966"/>
      <c r="O800" s="966"/>
    </row>
    <row r="801" spans="1:15" ht="10.15" customHeight="1">
      <c r="A801" s="966"/>
      <c r="B801" s="966"/>
      <c r="C801" s="966"/>
      <c r="D801" s="966"/>
      <c r="E801" s="966"/>
      <c r="F801" s="966"/>
      <c r="G801" s="966"/>
      <c r="H801" s="966"/>
      <c r="I801" s="966"/>
      <c r="J801" s="966"/>
      <c r="K801" s="966"/>
      <c r="L801" s="966"/>
      <c r="M801" s="966"/>
      <c r="N801" s="966"/>
      <c r="O801" s="966"/>
    </row>
    <row r="802" spans="1:15" ht="10.15" customHeight="1">
      <c r="A802" s="966"/>
      <c r="B802" s="966"/>
      <c r="C802" s="966"/>
      <c r="D802" s="966"/>
      <c r="E802" s="966"/>
      <c r="F802" s="966"/>
      <c r="G802" s="966"/>
      <c r="H802" s="966"/>
      <c r="I802" s="966"/>
      <c r="J802" s="966"/>
      <c r="K802" s="966"/>
      <c r="L802" s="966"/>
      <c r="M802" s="966"/>
      <c r="N802" s="966"/>
      <c r="O802" s="966"/>
    </row>
    <row r="803" spans="1:15" ht="10.15" customHeight="1">
      <c r="A803" s="966"/>
      <c r="B803" s="966"/>
      <c r="C803" s="966"/>
      <c r="D803" s="966"/>
      <c r="E803" s="966"/>
      <c r="F803" s="966"/>
      <c r="G803" s="966"/>
      <c r="H803" s="966"/>
      <c r="I803" s="966"/>
      <c r="J803" s="966"/>
      <c r="K803" s="966"/>
      <c r="L803" s="966"/>
      <c r="M803" s="966"/>
      <c r="N803" s="966"/>
      <c r="O803" s="966"/>
    </row>
    <row r="804" spans="1:15" ht="10.15" customHeight="1">
      <c r="A804" s="966"/>
      <c r="B804" s="966"/>
      <c r="C804" s="966"/>
      <c r="D804" s="966"/>
      <c r="E804" s="966"/>
      <c r="F804" s="966"/>
      <c r="G804" s="966"/>
      <c r="H804" s="966"/>
      <c r="I804" s="966"/>
      <c r="J804" s="966"/>
      <c r="K804" s="966"/>
      <c r="L804" s="966"/>
      <c r="M804" s="966"/>
      <c r="N804" s="966"/>
      <c r="O804" s="966"/>
    </row>
    <row r="805" spans="1:15" ht="10.15" customHeight="1">
      <c r="A805" s="966"/>
      <c r="B805" s="966"/>
      <c r="C805" s="966"/>
      <c r="D805" s="966"/>
      <c r="E805" s="966"/>
      <c r="F805" s="966"/>
      <c r="G805" s="966"/>
      <c r="H805" s="966"/>
      <c r="I805" s="966"/>
      <c r="J805" s="966"/>
      <c r="K805" s="966"/>
      <c r="L805" s="966"/>
      <c r="M805" s="966"/>
      <c r="N805" s="966"/>
      <c r="O805" s="966"/>
    </row>
    <row r="806" spans="1:15" ht="10.15" customHeight="1">
      <c r="A806" s="966"/>
      <c r="B806" s="966"/>
      <c r="C806" s="966"/>
      <c r="D806" s="966"/>
      <c r="E806" s="966"/>
      <c r="F806" s="966"/>
      <c r="G806" s="966"/>
      <c r="H806" s="966"/>
      <c r="I806" s="966"/>
      <c r="J806" s="966"/>
      <c r="K806" s="966"/>
      <c r="L806" s="966"/>
      <c r="M806" s="966"/>
      <c r="N806" s="966"/>
      <c r="O806" s="966"/>
    </row>
    <row r="807" spans="1:15" ht="10.15" customHeight="1">
      <c r="A807" s="966"/>
      <c r="B807" s="966"/>
      <c r="C807" s="966"/>
      <c r="D807" s="966"/>
      <c r="E807" s="966"/>
      <c r="F807" s="966"/>
      <c r="G807" s="966"/>
      <c r="H807" s="966"/>
      <c r="I807" s="966"/>
      <c r="J807" s="966"/>
      <c r="K807" s="966"/>
      <c r="L807" s="966"/>
      <c r="M807" s="966"/>
      <c r="N807" s="966"/>
      <c r="O807" s="966"/>
    </row>
    <row r="808" spans="1:15" ht="10.15" customHeight="1">
      <c r="A808" s="966"/>
      <c r="B808" s="966"/>
      <c r="C808" s="966"/>
      <c r="D808" s="966"/>
      <c r="E808" s="966"/>
      <c r="F808" s="966"/>
      <c r="G808" s="966"/>
      <c r="H808" s="966"/>
      <c r="I808" s="966"/>
      <c r="J808" s="966"/>
      <c r="K808" s="966"/>
      <c r="L808" s="966"/>
      <c r="M808" s="966"/>
      <c r="N808" s="966"/>
      <c r="O808" s="966"/>
    </row>
    <row r="809" spans="1:15" ht="10.15" customHeight="1">
      <c r="A809" s="966"/>
      <c r="B809" s="966"/>
      <c r="C809" s="966"/>
      <c r="D809" s="966"/>
      <c r="E809" s="966"/>
      <c r="F809" s="966"/>
      <c r="G809" s="966"/>
      <c r="H809" s="966"/>
      <c r="I809" s="966"/>
      <c r="J809" s="966"/>
      <c r="K809" s="966"/>
      <c r="L809" s="966"/>
      <c r="M809" s="966"/>
      <c r="N809" s="966"/>
      <c r="O809" s="966"/>
    </row>
    <row r="810" spans="1:15" ht="10.15" customHeight="1">
      <c r="A810" s="966"/>
      <c r="B810" s="966"/>
      <c r="C810" s="966"/>
      <c r="D810" s="966"/>
      <c r="E810" s="966"/>
      <c r="F810" s="966"/>
      <c r="G810" s="966"/>
      <c r="H810" s="966"/>
      <c r="I810" s="966"/>
      <c r="J810" s="966"/>
      <c r="K810" s="966"/>
      <c r="L810" s="966"/>
      <c r="M810" s="966"/>
      <c r="N810" s="966"/>
      <c r="O810" s="966"/>
    </row>
    <row r="811" spans="1:15" ht="10.15" customHeight="1">
      <c r="A811" s="966"/>
      <c r="B811" s="966"/>
      <c r="C811" s="966"/>
      <c r="D811" s="966"/>
      <c r="E811" s="966"/>
      <c r="F811" s="966"/>
      <c r="G811" s="966"/>
      <c r="H811" s="966"/>
      <c r="I811" s="966"/>
      <c r="J811" s="966"/>
      <c r="K811" s="966"/>
      <c r="L811" s="966"/>
      <c r="M811" s="966"/>
      <c r="N811" s="966"/>
      <c r="O811" s="966"/>
    </row>
    <row r="812" spans="1:15" ht="10.15" customHeight="1">
      <c r="A812" s="966"/>
      <c r="B812" s="966"/>
      <c r="C812" s="966"/>
      <c r="D812" s="966"/>
      <c r="E812" s="966"/>
      <c r="F812" s="966"/>
      <c r="G812" s="966"/>
      <c r="H812" s="966"/>
      <c r="I812" s="966"/>
      <c r="J812" s="966"/>
      <c r="K812" s="966"/>
      <c r="L812" s="966"/>
      <c r="M812" s="966"/>
      <c r="N812" s="966"/>
      <c r="O812" s="966"/>
    </row>
    <row r="813" spans="1:15" ht="10.15" customHeight="1">
      <c r="A813" s="966"/>
      <c r="B813" s="966"/>
      <c r="C813" s="966"/>
      <c r="D813" s="966"/>
      <c r="E813" s="966"/>
      <c r="F813" s="966"/>
      <c r="G813" s="966"/>
      <c r="H813" s="966"/>
      <c r="I813" s="966"/>
      <c r="J813" s="966"/>
      <c r="K813" s="966"/>
      <c r="L813" s="966"/>
      <c r="M813" s="966"/>
      <c r="N813" s="966"/>
      <c r="O813" s="966"/>
    </row>
    <row r="814" spans="1:15" ht="10.15" customHeight="1">
      <c r="A814" s="966"/>
      <c r="B814" s="966"/>
      <c r="C814" s="966"/>
      <c r="D814" s="966"/>
      <c r="E814" s="966"/>
      <c r="F814" s="966"/>
      <c r="G814" s="966"/>
      <c r="H814" s="966"/>
      <c r="I814" s="966"/>
      <c r="J814" s="966"/>
      <c r="K814" s="966"/>
      <c r="L814" s="966"/>
      <c r="M814" s="966"/>
      <c r="N814" s="966"/>
      <c r="O814" s="966"/>
    </row>
    <row r="815" spans="1:15" ht="10.15" customHeight="1">
      <c r="A815" s="966"/>
      <c r="B815" s="966"/>
      <c r="C815" s="966"/>
      <c r="D815" s="966"/>
      <c r="E815" s="966"/>
      <c r="F815" s="966"/>
      <c r="G815" s="966"/>
      <c r="H815" s="966"/>
      <c r="I815" s="966"/>
      <c r="J815" s="966"/>
      <c r="K815" s="966"/>
      <c r="L815" s="966"/>
      <c r="M815" s="966"/>
      <c r="N815" s="966"/>
      <c r="O815" s="966"/>
    </row>
    <row r="816" spans="1:15" ht="10.15" customHeight="1">
      <c r="A816" s="966"/>
      <c r="B816" s="966"/>
      <c r="C816" s="966"/>
      <c r="D816" s="966"/>
      <c r="E816" s="966"/>
      <c r="F816" s="966"/>
      <c r="G816" s="966"/>
      <c r="H816" s="966"/>
      <c r="I816" s="966"/>
      <c r="J816" s="966"/>
      <c r="K816" s="966"/>
      <c r="L816" s="966"/>
      <c r="M816" s="966"/>
      <c r="N816" s="966"/>
      <c r="O816" s="966"/>
    </row>
    <row r="817" spans="1:15" ht="10.15" customHeight="1">
      <c r="A817" s="966"/>
      <c r="B817" s="966"/>
      <c r="C817" s="966"/>
      <c r="D817" s="966"/>
      <c r="E817" s="966"/>
      <c r="F817" s="966"/>
      <c r="G817" s="966"/>
      <c r="H817" s="966"/>
      <c r="I817" s="966"/>
      <c r="J817" s="966"/>
      <c r="K817" s="966"/>
      <c r="L817" s="966"/>
      <c r="M817" s="966"/>
      <c r="N817" s="966"/>
      <c r="O817" s="966"/>
    </row>
    <row r="818" spans="1:15" ht="10.15" customHeight="1">
      <c r="A818" s="966"/>
      <c r="B818" s="966"/>
      <c r="C818" s="966"/>
      <c r="D818" s="966"/>
      <c r="E818" s="966"/>
      <c r="F818" s="966"/>
      <c r="G818" s="966"/>
      <c r="H818" s="966"/>
      <c r="I818" s="966"/>
      <c r="J818" s="966"/>
      <c r="K818" s="966"/>
      <c r="L818" s="966"/>
      <c r="M818" s="966"/>
      <c r="N818" s="966"/>
      <c r="O818" s="966"/>
    </row>
    <row r="819" spans="1:15" ht="10.15" customHeight="1">
      <c r="A819" s="966"/>
      <c r="B819" s="966"/>
      <c r="C819" s="966"/>
      <c r="D819" s="966"/>
      <c r="E819" s="966"/>
      <c r="F819" s="966"/>
      <c r="G819" s="966"/>
      <c r="H819" s="966"/>
      <c r="I819" s="966"/>
      <c r="J819" s="966"/>
      <c r="K819" s="966"/>
      <c r="L819" s="966"/>
      <c r="M819" s="966"/>
      <c r="N819" s="966"/>
      <c r="O819" s="966"/>
    </row>
    <row r="820" spans="1:15" ht="10.15" customHeight="1">
      <c r="A820" s="966"/>
      <c r="B820" s="966"/>
      <c r="C820" s="966"/>
      <c r="D820" s="966"/>
      <c r="E820" s="966"/>
      <c r="F820" s="966"/>
      <c r="G820" s="966"/>
      <c r="H820" s="966"/>
      <c r="I820" s="966"/>
      <c r="J820" s="966"/>
      <c r="K820" s="966"/>
      <c r="L820" s="966"/>
      <c r="M820" s="966"/>
      <c r="N820" s="966"/>
      <c r="O820" s="966"/>
    </row>
    <row r="821" spans="1:15" ht="10.15" customHeight="1">
      <c r="A821" s="966"/>
      <c r="B821" s="966"/>
      <c r="C821" s="966"/>
      <c r="D821" s="966"/>
      <c r="E821" s="966"/>
      <c r="F821" s="966"/>
      <c r="G821" s="966"/>
      <c r="H821" s="966"/>
      <c r="I821" s="966"/>
      <c r="J821" s="966"/>
      <c r="K821" s="966"/>
      <c r="L821" s="966"/>
      <c r="M821" s="966"/>
      <c r="N821" s="966"/>
      <c r="O821" s="966"/>
    </row>
    <row r="822" spans="1:15" ht="10.15" customHeight="1">
      <c r="A822" s="966"/>
      <c r="B822" s="966"/>
      <c r="C822" s="966"/>
      <c r="D822" s="966"/>
      <c r="E822" s="966"/>
      <c r="F822" s="966"/>
      <c r="G822" s="966"/>
      <c r="H822" s="966"/>
      <c r="I822" s="966"/>
      <c r="J822" s="966"/>
      <c r="K822" s="966"/>
      <c r="L822" s="966"/>
      <c r="M822" s="966"/>
      <c r="N822" s="966"/>
      <c r="O822" s="966"/>
    </row>
    <row r="823" spans="1:15" ht="10.15" customHeight="1">
      <c r="A823" s="966"/>
      <c r="B823" s="966"/>
      <c r="C823" s="966"/>
      <c r="D823" s="966"/>
      <c r="E823" s="966"/>
      <c r="F823" s="966"/>
      <c r="G823" s="966"/>
      <c r="H823" s="966"/>
      <c r="I823" s="966"/>
      <c r="J823" s="966"/>
      <c r="K823" s="966"/>
      <c r="L823" s="966"/>
      <c r="M823" s="966"/>
      <c r="N823" s="966"/>
      <c r="O823" s="966"/>
    </row>
    <row r="824" spans="1:15" ht="10.15" customHeight="1">
      <c r="A824" s="966"/>
      <c r="B824" s="966"/>
      <c r="C824" s="966"/>
      <c r="D824" s="966"/>
      <c r="E824" s="966"/>
      <c r="F824" s="966"/>
      <c r="G824" s="966"/>
      <c r="H824" s="966"/>
      <c r="I824" s="966"/>
      <c r="J824" s="966"/>
      <c r="K824" s="966"/>
      <c r="L824" s="966"/>
      <c r="M824" s="966"/>
      <c r="N824" s="966"/>
      <c r="O824" s="966"/>
    </row>
    <row r="825" spans="1:15" ht="10.15" customHeight="1">
      <c r="A825" s="966"/>
      <c r="B825" s="966"/>
      <c r="C825" s="966"/>
      <c r="D825" s="966"/>
      <c r="E825" s="966"/>
      <c r="F825" s="966"/>
      <c r="G825" s="966"/>
      <c r="H825" s="966"/>
      <c r="I825" s="966"/>
      <c r="J825" s="966"/>
      <c r="K825" s="966"/>
      <c r="L825" s="966"/>
      <c r="M825" s="966"/>
      <c r="N825" s="966"/>
      <c r="O825" s="966"/>
    </row>
    <row r="826" spans="1:15" ht="10.15" customHeight="1">
      <c r="A826" s="966"/>
      <c r="B826" s="966"/>
      <c r="C826" s="966"/>
      <c r="D826" s="966"/>
      <c r="E826" s="966"/>
      <c r="F826" s="966"/>
      <c r="G826" s="966"/>
      <c r="H826" s="966"/>
      <c r="I826" s="966"/>
      <c r="J826" s="966"/>
      <c r="K826" s="966"/>
      <c r="L826" s="966"/>
      <c r="M826" s="966"/>
      <c r="N826" s="966"/>
      <c r="O826" s="966"/>
    </row>
    <row r="827" spans="1:15" ht="10.15" customHeight="1">
      <c r="A827" s="966"/>
      <c r="B827" s="966"/>
      <c r="C827" s="966"/>
      <c r="D827" s="966"/>
      <c r="E827" s="966"/>
      <c r="F827" s="966"/>
      <c r="G827" s="966"/>
      <c r="H827" s="966"/>
      <c r="I827" s="966"/>
      <c r="J827" s="966"/>
      <c r="K827" s="966"/>
      <c r="L827" s="966"/>
      <c r="M827" s="966"/>
      <c r="N827" s="966"/>
      <c r="O827" s="966"/>
    </row>
    <row r="828" spans="1:15" ht="10.15" customHeight="1">
      <c r="A828" s="966"/>
      <c r="B828" s="966"/>
      <c r="C828" s="966"/>
      <c r="D828" s="966"/>
      <c r="E828" s="966"/>
      <c r="F828" s="966"/>
      <c r="G828" s="966"/>
      <c r="H828" s="966"/>
      <c r="I828" s="966"/>
      <c r="J828" s="966"/>
      <c r="K828" s="966"/>
      <c r="L828" s="966"/>
      <c r="M828" s="966"/>
      <c r="N828" s="966"/>
      <c r="O828" s="966"/>
    </row>
    <row r="829" spans="1:15" ht="10.15" customHeight="1">
      <c r="A829" s="966"/>
      <c r="B829" s="966"/>
      <c r="C829" s="966"/>
      <c r="D829" s="966"/>
      <c r="E829" s="966"/>
      <c r="F829" s="966"/>
      <c r="G829" s="966"/>
      <c r="H829" s="966"/>
      <c r="I829" s="966"/>
      <c r="J829" s="966"/>
      <c r="K829" s="966"/>
      <c r="L829" s="966"/>
      <c r="M829" s="966"/>
      <c r="N829" s="966"/>
      <c r="O829" s="966"/>
    </row>
    <row r="830" spans="1:15" ht="10.15" customHeight="1">
      <c r="A830" s="966"/>
      <c r="B830" s="966"/>
      <c r="C830" s="966"/>
      <c r="D830" s="966"/>
      <c r="E830" s="966"/>
      <c r="F830" s="966"/>
      <c r="G830" s="966"/>
      <c r="H830" s="966"/>
      <c r="I830" s="966"/>
      <c r="J830" s="966"/>
      <c r="K830" s="966"/>
      <c r="L830" s="966"/>
      <c r="M830" s="966"/>
      <c r="N830" s="966"/>
      <c r="O830" s="966"/>
    </row>
    <row r="831" spans="1:15" ht="10.15" customHeight="1">
      <c r="A831" s="966"/>
      <c r="B831" s="966"/>
      <c r="C831" s="966"/>
      <c r="D831" s="966"/>
      <c r="E831" s="966"/>
      <c r="F831" s="966"/>
      <c r="G831" s="966"/>
      <c r="H831" s="966"/>
      <c r="I831" s="966"/>
      <c r="J831" s="966"/>
      <c r="K831" s="966"/>
      <c r="L831" s="966"/>
      <c r="M831" s="966"/>
      <c r="N831" s="966"/>
      <c r="O831" s="966"/>
    </row>
    <row r="832" spans="1:15" ht="10.15" customHeight="1">
      <c r="A832" s="966"/>
      <c r="B832" s="966"/>
      <c r="C832" s="966"/>
      <c r="D832" s="966"/>
      <c r="E832" s="966"/>
      <c r="F832" s="966"/>
      <c r="G832" s="966"/>
      <c r="H832" s="966"/>
      <c r="I832" s="966"/>
      <c r="J832" s="966"/>
      <c r="K832" s="966"/>
      <c r="L832" s="966"/>
      <c r="M832" s="966"/>
      <c r="N832" s="966"/>
      <c r="O832" s="966"/>
    </row>
    <row r="833" spans="1:15" ht="10.15" customHeight="1">
      <c r="A833" s="966"/>
      <c r="B833" s="966"/>
      <c r="C833" s="966"/>
      <c r="D833" s="966"/>
      <c r="E833" s="966"/>
      <c r="F833" s="966"/>
      <c r="G833" s="966"/>
      <c r="H833" s="966"/>
      <c r="I833" s="966"/>
      <c r="J833" s="966"/>
      <c r="K833" s="966"/>
      <c r="L833" s="966"/>
      <c r="M833" s="966"/>
      <c r="N833" s="966"/>
      <c r="O833" s="966"/>
    </row>
    <row r="834" spans="1:15" ht="10.15" customHeight="1">
      <c r="A834" s="966"/>
      <c r="B834" s="966"/>
      <c r="C834" s="966"/>
      <c r="D834" s="966"/>
      <c r="E834" s="966"/>
      <c r="F834" s="966"/>
      <c r="G834" s="966"/>
      <c r="H834" s="966"/>
      <c r="I834" s="966"/>
      <c r="J834" s="966"/>
      <c r="K834" s="966"/>
      <c r="L834" s="966"/>
      <c r="M834" s="966"/>
      <c r="N834" s="966"/>
      <c r="O834" s="966"/>
    </row>
    <row r="835" spans="1:15" ht="10.15" customHeight="1">
      <c r="A835" s="966"/>
      <c r="B835" s="966"/>
      <c r="C835" s="966"/>
      <c r="D835" s="966"/>
      <c r="E835" s="966"/>
      <c r="F835" s="966"/>
      <c r="G835" s="966"/>
      <c r="H835" s="966"/>
      <c r="I835" s="966"/>
      <c r="J835" s="966"/>
      <c r="K835" s="966"/>
      <c r="L835" s="966"/>
      <c r="M835" s="966"/>
      <c r="N835" s="966"/>
      <c r="O835" s="966"/>
    </row>
    <row r="836" spans="1:15" ht="10.15" customHeight="1">
      <c r="A836" s="966"/>
      <c r="B836" s="966"/>
      <c r="C836" s="966"/>
      <c r="D836" s="966"/>
      <c r="E836" s="966"/>
      <c r="F836" s="966"/>
      <c r="G836" s="966"/>
      <c r="H836" s="966"/>
      <c r="I836" s="966"/>
      <c r="J836" s="966"/>
      <c r="K836" s="966"/>
      <c r="L836" s="966"/>
      <c r="M836" s="966"/>
      <c r="N836" s="966"/>
      <c r="O836" s="966"/>
    </row>
    <row r="837" spans="1:15" ht="10.15" customHeight="1">
      <c r="A837" s="966"/>
      <c r="B837" s="966"/>
      <c r="C837" s="966"/>
      <c r="D837" s="966"/>
      <c r="E837" s="966"/>
      <c r="F837" s="966"/>
      <c r="G837" s="966"/>
      <c r="H837" s="966"/>
      <c r="I837" s="966"/>
      <c r="J837" s="966"/>
      <c r="K837" s="966"/>
      <c r="L837" s="966"/>
      <c r="M837" s="966"/>
      <c r="N837" s="966"/>
      <c r="O837" s="966"/>
    </row>
    <row r="838" spans="1:15" ht="10.15" customHeight="1">
      <c r="A838" s="966"/>
      <c r="B838" s="966"/>
      <c r="C838" s="966"/>
      <c r="D838" s="966"/>
      <c r="E838" s="966"/>
      <c r="F838" s="966"/>
      <c r="G838" s="966"/>
      <c r="H838" s="966"/>
      <c r="I838" s="966"/>
      <c r="J838" s="966"/>
      <c r="K838" s="966"/>
      <c r="L838" s="966"/>
      <c r="M838" s="966"/>
      <c r="N838" s="966"/>
      <c r="O838" s="966"/>
    </row>
    <row r="839" spans="1:15" ht="10.15" customHeight="1">
      <c r="A839" s="966"/>
      <c r="B839" s="966"/>
      <c r="C839" s="966"/>
      <c r="D839" s="966"/>
      <c r="E839" s="966"/>
      <c r="F839" s="966"/>
      <c r="G839" s="966"/>
      <c r="H839" s="966"/>
      <c r="I839" s="966"/>
      <c r="J839" s="966"/>
      <c r="K839" s="966"/>
      <c r="L839" s="966"/>
      <c r="M839" s="966"/>
      <c r="N839" s="966"/>
      <c r="O839" s="966"/>
    </row>
    <row r="840" spans="1:15" ht="10.15" customHeight="1">
      <c r="A840" s="966"/>
      <c r="B840" s="966"/>
      <c r="C840" s="966"/>
      <c r="D840" s="966"/>
      <c r="E840" s="966"/>
      <c r="F840" s="966"/>
      <c r="G840" s="966"/>
      <c r="H840" s="966"/>
      <c r="I840" s="966"/>
      <c r="J840" s="966"/>
      <c r="K840" s="966"/>
      <c r="L840" s="966"/>
      <c r="M840" s="966"/>
      <c r="N840" s="966"/>
      <c r="O840" s="966"/>
    </row>
    <row r="841" spans="1:15" ht="10.15" customHeight="1">
      <c r="A841" s="966"/>
      <c r="B841" s="966"/>
      <c r="C841" s="966"/>
      <c r="D841" s="966"/>
      <c r="E841" s="966"/>
      <c r="F841" s="966"/>
      <c r="G841" s="966"/>
      <c r="H841" s="966"/>
      <c r="I841" s="966"/>
      <c r="J841" s="966"/>
      <c r="K841" s="966"/>
      <c r="L841" s="966"/>
      <c r="M841" s="966"/>
      <c r="N841" s="966"/>
      <c r="O841" s="966"/>
    </row>
    <row r="842" spans="1:15" ht="10.15" customHeight="1">
      <c r="A842" s="966"/>
      <c r="B842" s="966"/>
      <c r="C842" s="966"/>
      <c r="D842" s="966"/>
      <c r="E842" s="966"/>
      <c r="F842" s="966"/>
      <c r="G842" s="966"/>
      <c r="H842" s="966"/>
      <c r="I842" s="966"/>
      <c r="J842" s="966"/>
      <c r="K842" s="966"/>
      <c r="L842" s="966"/>
      <c r="M842" s="966"/>
      <c r="N842" s="966"/>
      <c r="O842" s="966"/>
    </row>
    <row r="843" spans="1:15" ht="10.15" customHeight="1">
      <c r="A843" s="966"/>
      <c r="B843" s="966"/>
      <c r="C843" s="966"/>
      <c r="D843" s="966"/>
      <c r="E843" s="966"/>
      <c r="F843" s="966"/>
      <c r="G843" s="966"/>
      <c r="H843" s="966"/>
      <c r="I843" s="966"/>
      <c r="J843" s="966"/>
      <c r="K843" s="966"/>
      <c r="L843" s="966"/>
      <c r="M843" s="966"/>
      <c r="N843" s="966"/>
      <c r="O843" s="966"/>
    </row>
    <row r="844" spans="1:15" ht="10.15" customHeight="1">
      <c r="A844" s="966"/>
      <c r="B844" s="966"/>
      <c r="C844" s="966"/>
      <c r="D844" s="966"/>
      <c r="E844" s="966"/>
      <c r="F844" s="966"/>
      <c r="G844" s="966"/>
      <c r="H844" s="966"/>
      <c r="I844" s="966"/>
      <c r="J844" s="966"/>
      <c r="K844" s="966"/>
      <c r="L844" s="966"/>
      <c r="M844" s="966"/>
      <c r="N844" s="966"/>
      <c r="O844" s="966"/>
    </row>
    <row r="845" spans="1:15" ht="10.15" customHeight="1">
      <c r="A845" s="966"/>
      <c r="B845" s="966"/>
      <c r="C845" s="966"/>
      <c r="D845" s="966"/>
      <c r="E845" s="966"/>
      <c r="F845" s="966"/>
      <c r="G845" s="966"/>
      <c r="H845" s="966"/>
      <c r="I845" s="966"/>
      <c r="J845" s="966"/>
      <c r="K845" s="966"/>
      <c r="L845" s="966"/>
      <c r="M845" s="966"/>
      <c r="N845" s="966"/>
      <c r="O845" s="966"/>
    </row>
    <row r="846" spans="1:15" ht="10.15" customHeight="1">
      <c r="A846" s="966"/>
      <c r="B846" s="966"/>
      <c r="C846" s="966"/>
      <c r="D846" s="966"/>
      <c r="E846" s="966"/>
      <c r="F846" s="966"/>
      <c r="G846" s="966"/>
      <c r="H846" s="966"/>
      <c r="I846" s="966"/>
      <c r="J846" s="966"/>
      <c r="K846" s="966"/>
      <c r="L846" s="966"/>
      <c r="M846" s="966"/>
      <c r="N846" s="966"/>
      <c r="O846" s="966"/>
    </row>
    <row r="847" spans="1:15" ht="10.15" customHeight="1">
      <c r="A847" s="966"/>
      <c r="B847" s="966"/>
      <c r="C847" s="966"/>
      <c r="D847" s="966"/>
      <c r="E847" s="966"/>
      <c r="F847" s="966"/>
      <c r="G847" s="966"/>
      <c r="H847" s="966"/>
      <c r="I847" s="966"/>
      <c r="J847" s="966"/>
      <c r="K847" s="966"/>
      <c r="L847" s="966"/>
      <c r="M847" s="966"/>
      <c r="N847" s="966"/>
      <c r="O847" s="966"/>
    </row>
    <row r="848" spans="1:15" ht="10.15" customHeight="1">
      <c r="A848" s="966"/>
      <c r="B848" s="966"/>
      <c r="C848" s="966"/>
      <c r="D848" s="966"/>
      <c r="E848" s="966"/>
      <c r="F848" s="966"/>
      <c r="G848" s="966"/>
      <c r="H848" s="966"/>
      <c r="I848" s="966"/>
      <c r="J848" s="966"/>
      <c r="K848" s="966"/>
      <c r="L848" s="966"/>
      <c r="M848" s="966"/>
      <c r="N848" s="966"/>
      <c r="O848" s="966"/>
    </row>
    <row r="849" spans="1:15" ht="10.15" customHeight="1">
      <c r="A849" s="966"/>
      <c r="B849" s="966"/>
      <c r="C849" s="966"/>
      <c r="D849" s="966"/>
      <c r="E849" s="966"/>
      <c r="F849" s="966"/>
      <c r="G849" s="966"/>
      <c r="H849" s="966"/>
      <c r="I849" s="966"/>
      <c r="J849" s="966"/>
      <c r="K849" s="966"/>
      <c r="L849" s="966"/>
      <c r="M849" s="966"/>
      <c r="N849" s="966"/>
      <c r="O849" s="966"/>
    </row>
    <row r="850" spans="1:15" ht="10.15" customHeight="1">
      <c r="A850" s="966"/>
      <c r="B850" s="966"/>
      <c r="C850" s="966"/>
      <c r="D850" s="966"/>
      <c r="E850" s="966"/>
      <c r="F850" s="966"/>
      <c r="G850" s="966"/>
      <c r="H850" s="966"/>
      <c r="I850" s="966"/>
      <c r="J850" s="966"/>
      <c r="K850" s="966"/>
      <c r="L850" s="966"/>
      <c r="M850" s="966"/>
      <c r="N850" s="966"/>
      <c r="O850" s="966"/>
    </row>
    <row r="851" spans="1:15" ht="10.15" customHeight="1">
      <c r="A851" s="966"/>
      <c r="B851" s="966"/>
      <c r="C851" s="966"/>
      <c r="D851" s="966"/>
      <c r="E851" s="966"/>
      <c r="F851" s="966"/>
      <c r="G851" s="966"/>
      <c r="H851" s="966"/>
      <c r="I851" s="966"/>
      <c r="J851" s="966"/>
      <c r="K851" s="966"/>
      <c r="L851" s="966"/>
      <c r="M851" s="966"/>
      <c r="N851" s="966"/>
      <c r="O851" s="966"/>
    </row>
    <row r="852" spans="1:15" ht="10.15" customHeight="1">
      <c r="A852" s="966"/>
      <c r="B852" s="966"/>
      <c r="C852" s="966"/>
      <c r="D852" s="966"/>
      <c r="E852" s="966"/>
      <c r="F852" s="966"/>
      <c r="G852" s="966"/>
      <c r="H852" s="966"/>
      <c r="I852" s="966"/>
      <c r="J852" s="966"/>
      <c r="K852" s="966"/>
      <c r="L852" s="966"/>
      <c r="M852" s="966"/>
      <c r="N852" s="966"/>
      <c r="O852" s="966"/>
    </row>
    <row r="853" spans="1:15" ht="10.15" customHeight="1">
      <c r="A853" s="966"/>
      <c r="B853" s="966"/>
      <c r="C853" s="966"/>
      <c r="D853" s="966"/>
      <c r="E853" s="966"/>
      <c r="F853" s="966"/>
      <c r="G853" s="966"/>
      <c r="H853" s="966"/>
      <c r="I853" s="966"/>
      <c r="J853" s="966"/>
      <c r="K853" s="966"/>
      <c r="L853" s="966"/>
      <c r="M853" s="966"/>
      <c r="N853" s="966"/>
      <c r="O853" s="966"/>
    </row>
    <row r="854" spans="1:15" ht="10.15" customHeight="1">
      <c r="A854" s="966"/>
      <c r="B854" s="966"/>
      <c r="C854" s="966"/>
      <c r="D854" s="966"/>
      <c r="E854" s="966"/>
      <c r="F854" s="966"/>
      <c r="G854" s="966"/>
      <c r="H854" s="966"/>
      <c r="I854" s="966"/>
      <c r="J854" s="966"/>
      <c r="K854" s="966"/>
      <c r="L854" s="966"/>
      <c r="M854" s="966"/>
      <c r="N854" s="966"/>
      <c r="O854" s="966"/>
    </row>
    <row r="855" spans="1:15" ht="10.15" customHeight="1">
      <c r="A855" s="966"/>
      <c r="B855" s="966"/>
      <c r="C855" s="966"/>
      <c r="D855" s="966"/>
      <c r="E855" s="966"/>
      <c r="F855" s="966"/>
      <c r="G855" s="966"/>
      <c r="H855" s="966"/>
      <c r="I855" s="966"/>
      <c r="J855" s="966"/>
      <c r="K855" s="966"/>
      <c r="L855" s="966"/>
      <c r="M855" s="966"/>
      <c r="N855" s="966"/>
      <c r="O855" s="966"/>
    </row>
    <row r="856" spans="1:15" ht="10.15" customHeight="1">
      <c r="A856" s="966"/>
      <c r="B856" s="966"/>
      <c r="C856" s="966"/>
      <c r="D856" s="966"/>
      <c r="E856" s="966"/>
      <c r="F856" s="966"/>
      <c r="G856" s="966"/>
      <c r="H856" s="966"/>
      <c r="I856" s="966"/>
      <c r="J856" s="966"/>
      <c r="K856" s="966"/>
      <c r="L856" s="966"/>
      <c r="M856" s="966"/>
      <c r="N856" s="966"/>
      <c r="O856" s="966"/>
    </row>
    <row r="857" spans="1:15" ht="10.15" customHeight="1">
      <c r="A857" s="966"/>
      <c r="B857" s="966"/>
      <c r="C857" s="966"/>
      <c r="D857" s="966"/>
      <c r="E857" s="966"/>
      <c r="F857" s="966"/>
      <c r="G857" s="966"/>
      <c r="H857" s="966"/>
      <c r="I857" s="966"/>
      <c r="J857" s="966"/>
      <c r="K857" s="966"/>
      <c r="L857" s="966"/>
      <c r="M857" s="966"/>
      <c r="N857" s="966"/>
      <c r="O857" s="966"/>
    </row>
    <row r="858" spans="1:15" ht="10.15" customHeight="1">
      <c r="A858" s="966"/>
      <c r="B858" s="966"/>
      <c r="C858" s="966"/>
      <c r="D858" s="966"/>
      <c r="E858" s="966"/>
      <c r="F858" s="966"/>
      <c r="G858" s="966"/>
      <c r="H858" s="966"/>
      <c r="I858" s="966"/>
      <c r="J858" s="966"/>
      <c r="K858" s="966"/>
      <c r="L858" s="966"/>
      <c r="M858" s="966"/>
      <c r="N858" s="966"/>
      <c r="O858" s="966"/>
    </row>
    <row r="859" spans="1:15" ht="10.15" customHeight="1">
      <c r="A859" s="966"/>
      <c r="B859" s="966"/>
      <c r="C859" s="966"/>
      <c r="D859" s="966"/>
      <c r="E859" s="966"/>
      <c r="F859" s="966"/>
      <c r="G859" s="966"/>
      <c r="H859" s="966"/>
      <c r="I859" s="966"/>
      <c r="J859" s="966"/>
      <c r="K859" s="966"/>
      <c r="L859" s="966"/>
      <c r="M859" s="966"/>
      <c r="N859" s="966"/>
      <c r="O859" s="966"/>
    </row>
    <row r="860" spans="1:15" ht="10.15" customHeight="1">
      <c r="A860" s="966"/>
      <c r="B860" s="966"/>
      <c r="C860" s="966"/>
      <c r="D860" s="966"/>
      <c r="E860" s="966"/>
      <c r="F860" s="966"/>
      <c r="G860" s="966"/>
      <c r="H860" s="966"/>
      <c r="I860" s="966"/>
      <c r="J860" s="966"/>
      <c r="K860" s="966"/>
      <c r="L860" s="966"/>
      <c r="M860" s="966"/>
      <c r="N860" s="966"/>
      <c r="O860" s="966"/>
    </row>
    <row r="861" spans="1:15" ht="10.15" customHeight="1">
      <c r="A861" s="966"/>
      <c r="B861" s="966"/>
      <c r="C861" s="966"/>
      <c r="D861" s="966"/>
      <c r="E861" s="966"/>
      <c r="F861" s="966"/>
      <c r="G861" s="966"/>
      <c r="H861" s="966"/>
      <c r="I861" s="966"/>
      <c r="J861" s="966"/>
      <c r="K861" s="966"/>
      <c r="L861" s="966"/>
      <c r="M861" s="966"/>
      <c r="N861" s="966"/>
      <c r="O861" s="966"/>
    </row>
    <row r="862" spans="1:15" ht="10.15" customHeight="1">
      <c r="A862" s="966"/>
      <c r="B862" s="966"/>
      <c r="C862" s="966"/>
      <c r="D862" s="966"/>
      <c r="E862" s="966"/>
      <c r="F862" s="966"/>
      <c r="G862" s="966"/>
      <c r="H862" s="966"/>
      <c r="I862" s="966"/>
      <c r="J862" s="966"/>
      <c r="K862" s="966"/>
      <c r="L862" s="966"/>
      <c r="M862" s="966"/>
      <c r="N862" s="966"/>
      <c r="O862" s="966"/>
    </row>
    <row r="863" spans="1:15" ht="10.15" customHeight="1">
      <c r="A863" s="966"/>
      <c r="B863" s="966"/>
      <c r="C863" s="966"/>
      <c r="D863" s="966"/>
      <c r="E863" s="966"/>
      <c r="F863" s="966"/>
      <c r="G863" s="966"/>
      <c r="H863" s="966"/>
      <c r="I863" s="966"/>
      <c r="J863" s="966"/>
      <c r="K863" s="966"/>
      <c r="L863" s="966"/>
      <c r="M863" s="966"/>
      <c r="N863" s="966"/>
      <c r="O863" s="966"/>
    </row>
    <row r="864" spans="1:15" ht="10.15" customHeight="1">
      <c r="A864" s="966"/>
      <c r="B864" s="966"/>
      <c r="C864" s="966"/>
      <c r="D864" s="966"/>
      <c r="E864" s="966"/>
      <c r="F864" s="966"/>
      <c r="G864" s="966"/>
      <c r="H864" s="966"/>
      <c r="I864" s="966"/>
      <c r="J864" s="966"/>
      <c r="K864" s="966"/>
      <c r="L864" s="966"/>
      <c r="M864" s="966"/>
      <c r="N864" s="966"/>
      <c r="O864" s="966"/>
    </row>
    <row r="865" spans="1:15" ht="10.15" customHeight="1">
      <c r="A865" s="966"/>
      <c r="B865" s="966"/>
      <c r="C865" s="966"/>
      <c r="D865" s="966"/>
      <c r="E865" s="966"/>
      <c r="F865" s="966"/>
      <c r="G865" s="966"/>
      <c r="H865" s="966"/>
      <c r="I865" s="966"/>
      <c r="J865" s="966"/>
      <c r="K865" s="966"/>
      <c r="L865" s="966"/>
      <c r="M865" s="966"/>
      <c r="N865" s="966"/>
      <c r="O865" s="966"/>
    </row>
    <row r="866" spans="1:15" ht="10.15" customHeight="1">
      <c r="A866" s="966"/>
      <c r="B866" s="966"/>
      <c r="C866" s="966"/>
      <c r="D866" s="966"/>
      <c r="E866" s="966"/>
      <c r="F866" s="966"/>
      <c r="G866" s="966"/>
      <c r="H866" s="966"/>
      <c r="I866" s="966"/>
      <c r="J866" s="966"/>
      <c r="K866" s="966"/>
      <c r="L866" s="966"/>
      <c r="M866" s="966"/>
      <c r="N866" s="966"/>
      <c r="O866" s="966"/>
    </row>
    <row r="867" spans="1:15" ht="10.15" customHeight="1">
      <c r="A867" s="966"/>
      <c r="B867" s="966"/>
      <c r="C867" s="966"/>
      <c r="D867" s="966"/>
      <c r="E867" s="966"/>
      <c r="F867" s="966"/>
      <c r="G867" s="966"/>
      <c r="H867" s="966"/>
      <c r="I867" s="966"/>
      <c r="J867" s="966"/>
      <c r="K867" s="966"/>
      <c r="L867" s="966"/>
      <c r="M867" s="966"/>
      <c r="N867" s="966"/>
      <c r="O867" s="966"/>
    </row>
    <row r="868" spans="1:15" ht="10.15" customHeight="1">
      <c r="A868" s="966"/>
      <c r="B868" s="966"/>
      <c r="C868" s="966"/>
      <c r="D868" s="966"/>
      <c r="E868" s="966"/>
      <c r="F868" s="966"/>
      <c r="G868" s="966"/>
      <c r="H868" s="966"/>
      <c r="I868" s="966"/>
      <c r="J868" s="966"/>
      <c r="K868" s="966"/>
      <c r="L868" s="966"/>
      <c r="M868" s="966"/>
      <c r="N868" s="966"/>
      <c r="O868" s="966"/>
    </row>
    <row r="869" spans="1:15" ht="10.15" customHeight="1">
      <c r="A869" s="966"/>
      <c r="B869" s="966"/>
      <c r="C869" s="966"/>
      <c r="D869" s="966"/>
      <c r="E869" s="966"/>
      <c r="F869" s="966"/>
      <c r="G869" s="966"/>
      <c r="H869" s="966"/>
      <c r="I869" s="966"/>
      <c r="J869" s="966"/>
      <c r="K869" s="966"/>
      <c r="L869" s="966"/>
      <c r="M869" s="966"/>
      <c r="N869" s="966"/>
      <c r="O869" s="966"/>
    </row>
    <row r="870" spans="1:15" ht="10.15" customHeight="1">
      <c r="A870" s="966"/>
      <c r="B870" s="966"/>
      <c r="C870" s="966"/>
      <c r="D870" s="966"/>
      <c r="E870" s="966"/>
      <c r="F870" s="966"/>
      <c r="G870" s="966"/>
      <c r="H870" s="966"/>
      <c r="I870" s="966"/>
      <c r="J870" s="966"/>
      <c r="K870" s="966"/>
      <c r="L870" s="966"/>
      <c r="M870" s="966"/>
      <c r="N870" s="966"/>
      <c r="O870" s="966"/>
    </row>
    <row r="871" spans="1:15" ht="10.15" customHeight="1">
      <c r="A871" s="966"/>
      <c r="B871" s="966"/>
      <c r="C871" s="966"/>
      <c r="D871" s="966"/>
      <c r="E871" s="966"/>
      <c r="F871" s="966"/>
      <c r="G871" s="966"/>
      <c r="H871" s="966"/>
      <c r="I871" s="966"/>
      <c r="J871" s="966"/>
      <c r="K871" s="966"/>
      <c r="L871" s="966"/>
      <c r="M871" s="966"/>
      <c r="N871" s="966"/>
      <c r="O871" s="966"/>
    </row>
    <row r="872" spans="1:15" ht="10.15" customHeight="1">
      <c r="A872" s="966"/>
      <c r="B872" s="966"/>
      <c r="C872" s="966"/>
      <c r="D872" s="966"/>
      <c r="E872" s="966"/>
      <c r="F872" s="966"/>
      <c r="G872" s="966"/>
      <c r="H872" s="966"/>
      <c r="I872" s="966"/>
      <c r="J872" s="966"/>
      <c r="K872" s="966"/>
      <c r="L872" s="966"/>
      <c r="M872" s="966"/>
      <c r="N872" s="966"/>
      <c r="O872" s="966"/>
    </row>
    <row r="873" spans="1:15" ht="10.15" customHeight="1">
      <c r="A873" s="966"/>
      <c r="B873" s="966"/>
      <c r="C873" s="966"/>
      <c r="D873" s="966"/>
      <c r="E873" s="966"/>
      <c r="F873" s="966"/>
      <c r="G873" s="966"/>
      <c r="H873" s="966"/>
      <c r="I873" s="966"/>
      <c r="J873" s="966"/>
      <c r="K873" s="966"/>
      <c r="L873" s="966"/>
      <c r="M873" s="966"/>
      <c r="N873" s="966"/>
      <c r="O873" s="966"/>
    </row>
    <row r="874" spans="1:15" ht="10.15" customHeight="1">
      <c r="A874" s="966"/>
      <c r="B874" s="966"/>
      <c r="C874" s="966"/>
      <c r="D874" s="966"/>
      <c r="E874" s="966"/>
      <c r="F874" s="966"/>
      <c r="G874" s="966"/>
      <c r="H874" s="966"/>
      <c r="I874" s="966"/>
      <c r="J874" s="966"/>
      <c r="K874" s="966"/>
      <c r="L874" s="966"/>
      <c r="M874" s="966"/>
      <c r="N874" s="966"/>
      <c r="O874" s="966"/>
    </row>
    <row r="875" spans="1:15" ht="10.15" customHeight="1">
      <c r="A875" s="966"/>
      <c r="B875" s="966"/>
      <c r="C875" s="966"/>
      <c r="D875" s="966"/>
      <c r="E875" s="966"/>
      <c r="F875" s="966"/>
      <c r="G875" s="966"/>
      <c r="H875" s="966"/>
      <c r="I875" s="966"/>
      <c r="J875" s="966"/>
      <c r="K875" s="966"/>
      <c r="L875" s="966"/>
      <c r="M875" s="966"/>
      <c r="N875" s="966"/>
      <c r="O875" s="966"/>
    </row>
    <row r="876" spans="1:15" ht="10.15" customHeight="1">
      <c r="A876" s="966"/>
      <c r="B876" s="966"/>
      <c r="C876" s="966"/>
      <c r="D876" s="966"/>
      <c r="E876" s="966"/>
      <c r="F876" s="966"/>
      <c r="G876" s="966"/>
      <c r="H876" s="966"/>
      <c r="I876" s="966"/>
      <c r="J876" s="966"/>
      <c r="K876" s="966"/>
      <c r="L876" s="966"/>
      <c r="M876" s="966"/>
      <c r="N876" s="966"/>
      <c r="O876" s="966"/>
    </row>
    <row r="877" spans="1:15" ht="10.15" customHeight="1">
      <c r="A877" s="966"/>
      <c r="B877" s="966"/>
      <c r="C877" s="966"/>
      <c r="D877" s="966"/>
      <c r="E877" s="966"/>
      <c r="F877" s="966"/>
      <c r="G877" s="966"/>
      <c r="H877" s="966"/>
      <c r="I877" s="966"/>
      <c r="J877" s="966"/>
      <c r="K877" s="966"/>
      <c r="L877" s="966"/>
      <c r="M877" s="966"/>
      <c r="N877" s="966"/>
      <c r="O877" s="966"/>
    </row>
    <row r="878" spans="1:15" ht="10.15" customHeight="1">
      <c r="A878" s="966"/>
      <c r="B878" s="966"/>
      <c r="C878" s="966"/>
      <c r="D878" s="966"/>
      <c r="E878" s="966"/>
      <c r="F878" s="966"/>
      <c r="G878" s="966"/>
      <c r="H878" s="966"/>
      <c r="I878" s="966"/>
      <c r="J878" s="966"/>
      <c r="K878" s="966"/>
      <c r="L878" s="966"/>
      <c r="M878" s="966"/>
      <c r="N878" s="966"/>
      <c r="O878" s="966"/>
    </row>
    <row r="879" spans="1:15" ht="10.15" customHeight="1">
      <c r="A879" s="966"/>
      <c r="B879" s="966"/>
      <c r="C879" s="966"/>
      <c r="D879" s="966"/>
      <c r="E879" s="966"/>
      <c r="F879" s="966"/>
      <c r="G879" s="966"/>
      <c r="H879" s="966"/>
      <c r="I879" s="966"/>
      <c r="J879" s="966"/>
      <c r="K879" s="966"/>
      <c r="L879" s="966"/>
      <c r="M879" s="966"/>
      <c r="N879" s="966"/>
      <c r="O879" s="966"/>
    </row>
    <row r="880" spans="1:15" ht="10.15" customHeight="1">
      <c r="A880" s="966"/>
      <c r="B880" s="966"/>
      <c r="C880" s="966"/>
      <c r="D880" s="966"/>
      <c r="E880" s="966"/>
      <c r="F880" s="966"/>
      <c r="G880" s="966"/>
      <c r="H880" s="966"/>
      <c r="I880" s="966"/>
      <c r="J880" s="966"/>
      <c r="K880" s="966"/>
      <c r="L880" s="966"/>
      <c r="M880" s="966"/>
      <c r="N880" s="966"/>
      <c r="O880" s="966"/>
    </row>
    <row r="881" spans="1:15" ht="10.15" customHeight="1">
      <c r="A881" s="966"/>
      <c r="B881" s="966"/>
      <c r="C881" s="966"/>
      <c r="D881" s="966"/>
      <c r="E881" s="966"/>
      <c r="F881" s="966"/>
      <c r="G881" s="966"/>
      <c r="H881" s="966"/>
      <c r="I881" s="966"/>
      <c r="J881" s="966"/>
      <c r="K881" s="966"/>
      <c r="L881" s="966"/>
      <c r="M881" s="966"/>
      <c r="N881" s="966"/>
      <c r="O881" s="966"/>
    </row>
    <row r="882" spans="1:15" ht="10.15" customHeight="1">
      <c r="A882" s="966"/>
      <c r="B882" s="966"/>
      <c r="C882" s="966"/>
      <c r="D882" s="966"/>
      <c r="E882" s="966"/>
      <c r="F882" s="966"/>
      <c r="G882" s="966"/>
      <c r="H882" s="966"/>
      <c r="I882" s="966"/>
      <c r="J882" s="966"/>
      <c r="K882" s="966"/>
      <c r="L882" s="966"/>
      <c r="M882" s="966"/>
      <c r="N882" s="966"/>
      <c r="O882" s="966"/>
    </row>
    <row r="883" spans="1:15" ht="10.15" customHeight="1">
      <c r="A883" s="966"/>
      <c r="B883" s="966"/>
      <c r="C883" s="966"/>
      <c r="D883" s="966"/>
      <c r="E883" s="966"/>
      <c r="F883" s="966"/>
      <c r="G883" s="966"/>
      <c r="H883" s="966"/>
      <c r="I883" s="966"/>
      <c r="J883" s="966"/>
      <c r="K883" s="966"/>
      <c r="L883" s="966"/>
      <c r="M883" s="966"/>
      <c r="N883" s="966"/>
      <c r="O883" s="966"/>
    </row>
    <row r="884" spans="1:15" ht="10.15" customHeight="1">
      <c r="A884" s="966"/>
      <c r="B884" s="966"/>
      <c r="C884" s="966"/>
      <c r="D884" s="966"/>
      <c r="E884" s="966"/>
      <c r="F884" s="966"/>
      <c r="G884" s="966"/>
      <c r="H884" s="966"/>
      <c r="I884" s="966"/>
      <c r="J884" s="966"/>
      <c r="K884" s="966"/>
      <c r="L884" s="966"/>
      <c r="M884" s="966"/>
      <c r="N884" s="966"/>
      <c r="O884" s="966"/>
    </row>
    <row r="885" spans="1:15" ht="10.15" customHeight="1">
      <c r="A885" s="966"/>
      <c r="B885" s="966"/>
      <c r="C885" s="966"/>
      <c r="D885" s="966"/>
      <c r="E885" s="966"/>
      <c r="F885" s="966"/>
      <c r="G885" s="966"/>
      <c r="H885" s="966"/>
      <c r="I885" s="966"/>
      <c r="J885" s="966"/>
      <c r="K885" s="966"/>
      <c r="L885" s="966"/>
      <c r="M885" s="966"/>
      <c r="N885" s="966"/>
      <c r="O885" s="966"/>
    </row>
    <row r="886" spans="1:15" ht="10.15" customHeight="1">
      <c r="A886" s="966"/>
      <c r="B886" s="966"/>
      <c r="C886" s="966"/>
      <c r="D886" s="966"/>
      <c r="E886" s="966"/>
      <c r="F886" s="966"/>
      <c r="G886" s="966"/>
      <c r="H886" s="966"/>
      <c r="I886" s="966"/>
      <c r="J886" s="966"/>
      <c r="K886" s="966"/>
      <c r="L886" s="966"/>
      <c r="M886" s="966"/>
      <c r="N886" s="966"/>
      <c r="O886" s="966"/>
    </row>
    <row r="887" spans="1:15" ht="10.15" customHeight="1">
      <c r="A887" s="966"/>
      <c r="B887" s="966"/>
      <c r="C887" s="966"/>
      <c r="D887" s="966"/>
      <c r="E887" s="966"/>
      <c r="F887" s="966"/>
      <c r="G887" s="966"/>
      <c r="H887" s="966"/>
      <c r="I887" s="966"/>
      <c r="J887" s="966"/>
      <c r="K887" s="966"/>
      <c r="L887" s="966"/>
      <c r="M887" s="966"/>
      <c r="N887" s="966"/>
      <c r="O887" s="966"/>
    </row>
    <row r="888" spans="1:15" ht="10.15" customHeight="1">
      <c r="A888" s="966"/>
      <c r="B888" s="966"/>
      <c r="C888" s="966"/>
      <c r="D888" s="966"/>
      <c r="E888" s="966"/>
      <c r="F888" s="966"/>
      <c r="G888" s="966"/>
      <c r="H888" s="966"/>
      <c r="I888" s="966"/>
      <c r="J888" s="966"/>
      <c r="K888" s="966"/>
      <c r="L888" s="966"/>
      <c r="M888" s="966"/>
      <c r="N888" s="966"/>
      <c r="O888" s="966"/>
    </row>
    <row r="889" spans="1:15" ht="10.15" customHeight="1">
      <c r="A889" s="966"/>
      <c r="B889" s="966"/>
      <c r="C889" s="966"/>
      <c r="D889" s="966"/>
      <c r="E889" s="966"/>
      <c r="F889" s="966"/>
      <c r="G889" s="966"/>
      <c r="H889" s="966"/>
      <c r="I889" s="966"/>
      <c r="J889" s="966"/>
      <c r="K889" s="966"/>
      <c r="L889" s="966"/>
      <c r="M889" s="966"/>
      <c r="N889" s="966"/>
      <c r="O889" s="966"/>
    </row>
    <row r="890" spans="1:15" ht="10.15" customHeight="1">
      <c r="A890" s="966"/>
      <c r="B890" s="966"/>
      <c r="C890" s="966"/>
      <c r="D890" s="966"/>
      <c r="E890" s="966"/>
      <c r="F890" s="966"/>
      <c r="G890" s="966"/>
      <c r="H890" s="966"/>
      <c r="I890" s="966"/>
      <c r="J890" s="966"/>
      <c r="K890" s="966"/>
      <c r="L890" s="966"/>
      <c r="M890" s="966"/>
      <c r="N890" s="966"/>
      <c r="O890" s="966"/>
    </row>
    <row r="891" spans="1:15" ht="10.15" customHeight="1">
      <c r="A891" s="966"/>
      <c r="B891" s="966"/>
      <c r="C891" s="966"/>
      <c r="D891" s="966"/>
      <c r="E891" s="966"/>
      <c r="F891" s="966"/>
      <c r="G891" s="966"/>
      <c r="H891" s="966"/>
      <c r="I891" s="966"/>
      <c r="J891" s="966"/>
      <c r="K891" s="966"/>
      <c r="L891" s="966"/>
      <c r="M891" s="966"/>
      <c r="N891" s="966"/>
      <c r="O891" s="966"/>
    </row>
    <row r="892" spans="1:15" ht="10.15" customHeight="1">
      <c r="A892" s="966"/>
      <c r="B892" s="966"/>
      <c r="C892" s="966"/>
      <c r="D892" s="966"/>
      <c r="E892" s="966"/>
      <c r="F892" s="966"/>
      <c r="G892" s="966"/>
      <c r="H892" s="966"/>
      <c r="I892" s="966"/>
      <c r="J892" s="966"/>
      <c r="K892" s="966"/>
      <c r="L892" s="966"/>
      <c r="M892" s="966"/>
      <c r="N892" s="966"/>
      <c r="O892" s="966"/>
    </row>
    <row r="893" spans="1:15" ht="10.15" customHeight="1">
      <c r="A893" s="966"/>
      <c r="B893" s="966"/>
      <c r="C893" s="966"/>
      <c r="D893" s="966"/>
      <c r="E893" s="966"/>
      <c r="F893" s="966"/>
      <c r="G893" s="966"/>
      <c r="H893" s="966"/>
      <c r="I893" s="966"/>
      <c r="J893" s="966"/>
      <c r="K893" s="966"/>
      <c r="L893" s="966"/>
      <c r="M893" s="966"/>
      <c r="N893" s="966"/>
      <c r="O893" s="966"/>
    </row>
    <row r="894" spans="1:15" ht="10.15" customHeight="1">
      <c r="A894" s="966"/>
      <c r="B894" s="966"/>
      <c r="C894" s="966"/>
      <c r="D894" s="966"/>
      <c r="E894" s="966"/>
      <c r="F894" s="966"/>
      <c r="G894" s="966"/>
      <c r="H894" s="966"/>
      <c r="I894" s="966"/>
      <c r="J894" s="966"/>
      <c r="K894" s="966"/>
      <c r="L894" s="966"/>
      <c r="M894" s="966"/>
      <c r="N894" s="966"/>
      <c r="O894" s="966"/>
    </row>
    <row r="895" spans="1:15" ht="10.15" customHeight="1">
      <c r="A895" s="966"/>
      <c r="B895" s="966"/>
      <c r="C895" s="966"/>
      <c r="D895" s="966"/>
      <c r="E895" s="966"/>
      <c r="F895" s="966"/>
      <c r="G895" s="966"/>
      <c r="H895" s="966"/>
      <c r="I895" s="966"/>
      <c r="J895" s="966"/>
      <c r="K895" s="966"/>
      <c r="L895" s="966"/>
      <c r="M895" s="966"/>
      <c r="N895" s="966"/>
      <c r="O895" s="966"/>
    </row>
    <row r="896" spans="1:15" ht="10.15" customHeight="1">
      <c r="A896" s="966"/>
      <c r="B896" s="966"/>
      <c r="C896" s="966"/>
      <c r="D896" s="966"/>
      <c r="E896" s="966"/>
      <c r="F896" s="966"/>
      <c r="G896" s="966"/>
      <c r="H896" s="966"/>
      <c r="I896" s="966"/>
      <c r="J896" s="966"/>
      <c r="K896" s="966"/>
      <c r="L896" s="966"/>
      <c r="M896" s="966"/>
      <c r="N896" s="966"/>
      <c r="O896" s="966"/>
    </row>
    <row r="897" spans="1:15" ht="10.15" customHeight="1">
      <c r="A897" s="966"/>
      <c r="B897" s="966"/>
      <c r="C897" s="966"/>
      <c r="D897" s="966"/>
      <c r="E897" s="966"/>
      <c r="F897" s="966"/>
      <c r="G897" s="966"/>
      <c r="H897" s="966"/>
      <c r="I897" s="966"/>
      <c r="J897" s="966"/>
      <c r="K897" s="966"/>
      <c r="L897" s="966"/>
      <c r="M897" s="966"/>
      <c r="N897" s="966"/>
      <c r="O897" s="966"/>
    </row>
    <row r="898" spans="1:15" ht="10.15" customHeight="1">
      <c r="A898" s="966"/>
      <c r="B898" s="966"/>
      <c r="C898" s="966"/>
      <c r="D898" s="966"/>
      <c r="E898" s="966"/>
      <c r="F898" s="966"/>
      <c r="G898" s="966"/>
      <c r="H898" s="966"/>
      <c r="I898" s="966"/>
      <c r="J898" s="966"/>
      <c r="K898" s="966"/>
      <c r="L898" s="966"/>
      <c r="M898" s="966"/>
      <c r="N898" s="966"/>
      <c r="O898" s="966"/>
    </row>
    <row r="899" spans="1:15" ht="10.15" customHeight="1">
      <c r="A899" s="966"/>
      <c r="B899" s="966"/>
      <c r="C899" s="966"/>
      <c r="D899" s="966"/>
      <c r="E899" s="966"/>
      <c r="F899" s="966"/>
      <c r="G899" s="966"/>
      <c r="H899" s="966"/>
      <c r="I899" s="966"/>
      <c r="J899" s="966"/>
      <c r="K899" s="966"/>
      <c r="L899" s="966"/>
      <c r="M899" s="966"/>
      <c r="N899" s="966"/>
      <c r="O899" s="966"/>
    </row>
    <row r="900" spans="1:15" ht="10.15" customHeight="1">
      <c r="A900" s="966"/>
      <c r="B900" s="966"/>
      <c r="C900" s="966"/>
      <c r="D900" s="966"/>
      <c r="E900" s="966"/>
      <c r="F900" s="966"/>
      <c r="G900" s="966"/>
      <c r="H900" s="966"/>
      <c r="I900" s="966"/>
      <c r="J900" s="966"/>
      <c r="K900" s="966"/>
      <c r="L900" s="966"/>
      <c r="M900" s="966"/>
      <c r="N900" s="966"/>
      <c r="O900" s="966"/>
    </row>
    <row r="901" spans="1:15" ht="10.15" customHeight="1">
      <c r="A901" s="966"/>
      <c r="B901" s="966"/>
      <c r="C901" s="966"/>
      <c r="D901" s="966"/>
      <c r="E901" s="966"/>
      <c r="F901" s="966"/>
      <c r="G901" s="966"/>
      <c r="H901" s="966"/>
      <c r="I901" s="966"/>
      <c r="J901" s="966"/>
      <c r="K901" s="966"/>
      <c r="L901" s="966"/>
      <c r="M901" s="966"/>
      <c r="N901" s="966"/>
      <c r="O901" s="966"/>
    </row>
    <row r="902" spans="1:15" ht="10.15" customHeight="1">
      <c r="A902" s="966"/>
      <c r="B902" s="966"/>
      <c r="C902" s="966"/>
      <c r="D902" s="966"/>
      <c r="E902" s="966"/>
      <c r="F902" s="966"/>
      <c r="G902" s="966"/>
      <c r="H902" s="966"/>
      <c r="I902" s="966"/>
      <c r="J902" s="966"/>
      <c r="K902" s="966"/>
      <c r="L902" s="966"/>
      <c r="M902" s="966"/>
      <c r="N902" s="966"/>
      <c r="O902" s="966"/>
    </row>
    <row r="903" spans="1:15" ht="10.15" customHeight="1">
      <c r="A903" s="966"/>
      <c r="B903" s="966"/>
      <c r="C903" s="966"/>
      <c r="D903" s="966"/>
      <c r="E903" s="966"/>
      <c r="F903" s="966"/>
      <c r="G903" s="966"/>
      <c r="H903" s="966"/>
      <c r="I903" s="966"/>
      <c r="J903" s="966"/>
      <c r="K903" s="966"/>
      <c r="L903" s="966"/>
      <c r="M903" s="966"/>
      <c r="N903" s="966"/>
      <c r="O903" s="966"/>
    </row>
    <row r="904" spans="1:15" ht="10.15" customHeight="1">
      <c r="A904" s="966"/>
      <c r="B904" s="966"/>
      <c r="C904" s="966"/>
      <c r="D904" s="966"/>
      <c r="E904" s="966"/>
      <c r="F904" s="966"/>
      <c r="G904" s="966"/>
      <c r="H904" s="966"/>
      <c r="I904" s="966"/>
      <c r="J904" s="966"/>
      <c r="K904" s="966"/>
      <c r="L904" s="966"/>
      <c r="M904" s="966"/>
      <c r="N904" s="966"/>
      <c r="O904" s="966"/>
    </row>
    <row r="905" spans="1:15" ht="10.15" customHeight="1">
      <c r="A905" s="966"/>
      <c r="B905" s="966"/>
      <c r="C905" s="966"/>
      <c r="D905" s="966"/>
      <c r="E905" s="966"/>
      <c r="F905" s="966"/>
      <c r="G905" s="966"/>
      <c r="H905" s="966"/>
      <c r="I905" s="966"/>
      <c r="J905" s="966"/>
      <c r="K905" s="966"/>
      <c r="L905" s="966"/>
      <c r="M905" s="966"/>
      <c r="N905" s="966"/>
      <c r="O905" s="966"/>
    </row>
    <row r="906" spans="1:15" ht="10.15" customHeight="1">
      <c r="A906" s="966"/>
      <c r="B906" s="966"/>
      <c r="C906" s="966"/>
      <c r="D906" s="966"/>
      <c r="E906" s="966"/>
      <c r="F906" s="966"/>
      <c r="G906" s="966"/>
      <c r="H906" s="966"/>
      <c r="I906" s="966"/>
      <c r="J906" s="966"/>
      <c r="K906" s="966"/>
      <c r="L906" s="966"/>
      <c r="M906" s="966"/>
      <c r="N906" s="966"/>
      <c r="O906" s="966"/>
    </row>
    <row r="907" spans="1:15" ht="10.15" customHeight="1">
      <c r="A907" s="966"/>
      <c r="B907" s="966"/>
      <c r="C907" s="966"/>
      <c r="D907" s="966"/>
      <c r="E907" s="966"/>
      <c r="F907" s="966"/>
      <c r="G907" s="966"/>
      <c r="H907" s="966"/>
      <c r="I907" s="966"/>
      <c r="J907" s="966"/>
      <c r="K907" s="966"/>
      <c r="L907" s="966"/>
      <c r="M907" s="966"/>
      <c r="N907" s="966"/>
      <c r="O907" s="966"/>
    </row>
    <row r="908" spans="1:15" ht="10.15" customHeight="1">
      <c r="A908" s="966"/>
      <c r="B908" s="966"/>
      <c r="C908" s="966"/>
      <c r="D908" s="966"/>
      <c r="E908" s="966"/>
      <c r="F908" s="966"/>
      <c r="G908" s="966"/>
      <c r="H908" s="966"/>
      <c r="I908" s="966"/>
      <c r="J908" s="966"/>
      <c r="K908" s="966"/>
      <c r="L908" s="966"/>
      <c r="M908" s="966"/>
      <c r="N908" s="966"/>
      <c r="O908" s="966"/>
    </row>
    <row r="909" spans="1:15" ht="10.15" customHeight="1">
      <c r="A909" s="966"/>
      <c r="B909" s="966"/>
      <c r="C909" s="966"/>
      <c r="D909" s="966"/>
      <c r="E909" s="966"/>
      <c r="F909" s="966"/>
      <c r="G909" s="966"/>
      <c r="H909" s="966"/>
      <c r="I909" s="966"/>
      <c r="J909" s="966"/>
      <c r="K909" s="966"/>
      <c r="L909" s="966"/>
      <c r="M909" s="966"/>
      <c r="N909" s="966"/>
      <c r="O909" s="966"/>
    </row>
    <row r="910" spans="1:15" ht="10.15" customHeight="1">
      <c r="A910" s="966"/>
      <c r="B910" s="966"/>
      <c r="C910" s="966"/>
      <c r="D910" s="966"/>
      <c r="E910" s="966"/>
      <c r="F910" s="966"/>
      <c r="G910" s="966"/>
      <c r="H910" s="966"/>
      <c r="I910" s="966"/>
      <c r="J910" s="966"/>
      <c r="K910" s="966"/>
      <c r="L910" s="966"/>
      <c r="M910" s="966"/>
      <c r="N910" s="966"/>
      <c r="O910" s="966"/>
    </row>
    <row r="911" spans="1:15" ht="10.15" customHeight="1">
      <c r="A911" s="966"/>
      <c r="B911" s="966"/>
      <c r="C911" s="966"/>
      <c r="D911" s="966"/>
      <c r="E911" s="966"/>
      <c r="F911" s="966"/>
      <c r="G911" s="966"/>
      <c r="H911" s="966"/>
      <c r="I911" s="966"/>
      <c r="J911" s="966"/>
      <c r="K911" s="966"/>
      <c r="L911" s="966"/>
      <c r="M911" s="966"/>
      <c r="N911" s="966"/>
      <c r="O911" s="966"/>
    </row>
    <row r="912" spans="1:15" ht="10.15" customHeight="1">
      <c r="A912" s="966"/>
      <c r="B912" s="966"/>
      <c r="C912" s="966"/>
      <c r="D912" s="966"/>
      <c r="E912" s="966"/>
      <c r="F912" s="966"/>
      <c r="G912" s="966"/>
      <c r="H912" s="966"/>
      <c r="I912" s="966"/>
      <c r="J912" s="966"/>
      <c r="K912" s="966"/>
      <c r="L912" s="966"/>
      <c r="M912" s="966"/>
      <c r="N912" s="966"/>
      <c r="O912" s="966"/>
    </row>
    <row r="913" spans="1:15" ht="10.15" customHeight="1">
      <c r="A913" s="966"/>
      <c r="B913" s="966"/>
      <c r="C913" s="966"/>
      <c r="D913" s="966"/>
      <c r="E913" s="966"/>
      <c r="F913" s="966"/>
      <c r="G913" s="966"/>
      <c r="H913" s="966"/>
      <c r="I913" s="966"/>
      <c r="J913" s="966"/>
      <c r="K913" s="966"/>
      <c r="L913" s="966"/>
      <c r="M913" s="966"/>
      <c r="N913" s="966"/>
      <c r="O913" s="966"/>
    </row>
    <row r="914" spans="1:15" ht="10.15" customHeight="1">
      <c r="A914" s="966"/>
      <c r="B914" s="966"/>
      <c r="C914" s="966"/>
      <c r="D914" s="966"/>
      <c r="E914" s="966"/>
      <c r="F914" s="966"/>
      <c r="G914" s="966"/>
      <c r="H914" s="966"/>
      <c r="I914" s="966"/>
      <c r="J914" s="966"/>
      <c r="K914" s="966"/>
      <c r="L914" s="966"/>
      <c r="M914" s="966"/>
      <c r="N914" s="966"/>
      <c r="O914" s="966"/>
    </row>
    <row r="915" spans="1:15" ht="10.15" customHeight="1">
      <c r="A915" s="966"/>
      <c r="B915" s="966"/>
      <c r="C915" s="966"/>
      <c r="D915" s="966"/>
      <c r="E915" s="966"/>
      <c r="F915" s="966"/>
      <c r="G915" s="966"/>
      <c r="H915" s="966"/>
      <c r="I915" s="966"/>
      <c r="J915" s="966"/>
      <c r="K915" s="966"/>
      <c r="L915" s="966"/>
      <c r="M915" s="966"/>
      <c r="N915" s="966"/>
      <c r="O915" s="966"/>
    </row>
    <row r="916" spans="1:15" ht="10.15" customHeight="1">
      <c r="A916" s="966"/>
      <c r="B916" s="966"/>
      <c r="C916" s="966"/>
      <c r="D916" s="966"/>
      <c r="E916" s="966"/>
      <c r="F916" s="966"/>
      <c r="G916" s="966"/>
      <c r="H916" s="966"/>
      <c r="I916" s="966"/>
      <c r="J916" s="966"/>
      <c r="K916" s="966"/>
      <c r="L916" s="966"/>
      <c r="M916" s="966"/>
      <c r="N916" s="966"/>
      <c r="O916" s="966"/>
    </row>
    <row r="917" spans="1:15" ht="10.15" customHeight="1">
      <c r="A917" s="966"/>
      <c r="B917" s="966"/>
      <c r="C917" s="966"/>
      <c r="D917" s="966"/>
      <c r="E917" s="966"/>
      <c r="F917" s="966"/>
      <c r="G917" s="966"/>
      <c r="H917" s="966"/>
      <c r="I917" s="966"/>
      <c r="J917" s="966"/>
      <c r="K917" s="966"/>
      <c r="L917" s="966"/>
      <c r="M917" s="966"/>
      <c r="N917" s="966"/>
      <c r="O917" s="966"/>
    </row>
    <row r="918" spans="1:15" ht="10.15" customHeight="1">
      <c r="A918" s="966"/>
      <c r="B918" s="966"/>
      <c r="C918" s="966"/>
      <c r="D918" s="966"/>
      <c r="E918" s="966"/>
      <c r="F918" s="966"/>
      <c r="G918" s="966"/>
      <c r="H918" s="966"/>
      <c r="I918" s="966"/>
      <c r="J918" s="966"/>
      <c r="K918" s="966"/>
      <c r="L918" s="966"/>
      <c r="M918" s="966"/>
      <c r="N918" s="966"/>
      <c r="O918" s="966"/>
    </row>
    <row r="919" spans="1:15" ht="10.15" customHeight="1">
      <c r="A919" s="966"/>
      <c r="B919" s="966"/>
      <c r="C919" s="966"/>
      <c r="D919" s="966"/>
      <c r="E919" s="966"/>
      <c r="F919" s="966"/>
      <c r="G919" s="966"/>
      <c r="H919" s="966"/>
      <c r="I919" s="966"/>
      <c r="J919" s="966"/>
      <c r="K919" s="966"/>
      <c r="L919" s="966"/>
      <c r="M919" s="966"/>
      <c r="N919" s="966"/>
      <c r="O919" s="966"/>
    </row>
    <row r="920" spans="1:15" ht="10.15" customHeight="1">
      <c r="A920" s="966"/>
      <c r="B920" s="966"/>
      <c r="C920" s="966"/>
      <c r="D920" s="966"/>
      <c r="E920" s="966"/>
      <c r="F920" s="966"/>
      <c r="G920" s="966"/>
      <c r="H920" s="966"/>
      <c r="I920" s="966"/>
      <c r="J920" s="966"/>
      <c r="K920" s="966"/>
      <c r="L920" s="966"/>
      <c r="M920" s="966"/>
      <c r="N920" s="966"/>
      <c r="O920" s="966"/>
    </row>
    <row r="921" spans="1:15" ht="10.15" customHeight="1">
      <c r="A921" s="966"/>
      <c r="B921" s="966"/>
      <c r="C921" s="966"/>
      <c r="D921" s="966"/>
      <c r="E921" s="966"/>
      <c r="F921" s="966"/>
      <c r="G921" s="966"/>
      <c r="H921" s="966"/>
      <c r="I921" s="966"/>
      <c r="J921" s="966"/>
      <c r="K921" s="966"/>
      <c r="L921" s="966"/>
      <c r="M921" s="966"/>
      <c r="N921" s="966"/>
      <c r="O921" s="966"/>
    </row>
    <row r="922" spans="1:15" ht="10.15" customHeight="1">
      <c r="A922" s="966"/>
      <c r="B922" s="966"/>
      <c r="C922" s="966"/>
      <c r="D922" s="966"/>
      <c r="E922" s="966"/>
      <c r="F922" s="966"/>
      <c r="G922" s="966"/>
      <c r="H922" s="966"/>
      <c r="I922" s="966"/>
      <c r="J922" s="966"/>
      <c r="K922" s="966"/>
      <c r="L922" s="966"/>
      <c r="M922" s="966"/>
      <c r="N922" s="966"/>
      <c r="O922" s="966"/>
    </row>
    <row r="923" spans="1:15" ht="10.15" customHeight="1">
      <c r="A923" s="966"/>
      <c r="B923" s="966"/>
      <c r="C923" s="966"/>
      <c r="D923" s="966"/>
      <c r="E923" s="966"/>
      <c r="F923" s="966"/>
      <c r="G923" s="966"/>
      <c r="H923" s="966"/>
      <c r="I923" s="966"/>
      <c r="J923" s="966"/>
      <c r="K923" s="966"/>
      <c r="L923" s="966"/>
      <c r="M923" s="966"/>
      <c r="N923" s="966"/>
      <c r="O923" s="966"/>
    </row>
    <row r="924" spans="1:15" ht="10.15" customHeight="1">
      <c r="A924" s="966"/>
      <c r="B924" s="966"/>
      <c r="C924" s="966"/>
      <c r="D924" s="966"/>
      <c r="E924" s="966"/>
      <c r="F924" s="966"/>
      <c r="G924" s="966"/>
      <c r="H924" s="966"/>
      <c r="I924" s="966"/>
      <c r="J924" s="966"/>
      <c r="K924" s="966"/>
      <c r="L924" s="966"/>
      <c r="M924" s="966"/>
      <c r="N924" s="966"/>
      <c r="O924" s="966"/>
    </row>
    <row r="925" spans="1:15" ht="10.15" customHeight="1">
      <c r="A925" s="966"/>
      <c r="B925" s="966"/>
      <c r="C925" s="966"/>
      <c r="D925" s="966"/>
      <c r="E925" s="966"/>
      <c r="F925" s="966"/>
      <c r="G925" s="966"/>
      <c r="H925" s="966"/>
      <c r="I925" s="966"/>
      <c r="J925" s="966"/>
      <c r="K925" s="966"/>
      <c r="L925" s="966"/>
      <c r="M925" s="966"/>
      <c r="N925" s="966"/>
      <c r="O925" s="966"/>
    </row>
    <row r="926" spans="1:15" ht="10.15" customHeight="1">
      <c r="A926" s="966"/>
      <c r="B926" s="966"/>
      <c r="C926" s="966"/>
      <c r="D926" s="966"/>
      <c r="E926" s="966"/>
      <c r="F926" s="966"/>
      <c r="G926" s="966"/>
      <c r="H926" s="966"/>
      <c r="I926" s="966"/>
      <c r="J926" s="966"/>
      <c r="K926" s="966"/>
      <c r="L926" s="966"/>
      <c r="M926" s="966"/>
      <c r="N926" s="966"/>
      <c r="O926" s="966"/>
    </row>
    <row r="927" spans="1:15" ht="10.15" customHeight="1">
      <c r="A927" s="966"/>
      <c r="B927" s="966"/>
      <c r="C927" s="966"/>
      <c r="D927" s="966"/>
      <c r="E927" s="966"/>
      <c r="F927" s="966"/>
      <c r="G927" s="966"/>
      <c r="H927" s="966"/>
      <c r="I927" s="966"/>
      <c r="J927" s="966"/>
      <c r="K927" s="966"/>
      <c r="L927" s="966"/>
      <c r="M927" s="966"/>
      <c r="N927" s="966"/>
      <c r="O927" s="966"/>
    </row>
    <row r="928" spans="1:15" ht="10.15" customHeight="1">
      <c r="A928" s="966"/>
      <c r="B928" s="966"/>
      <c r="C928" s="966"/>
      <c r="D928" s="966"/>
      <c r="E928" s="966"/>
      <c r="F928" s="966"/>
      <c r="G928" s="966"/>
      <c r="H928" s="966"/>
      <c r="I928" s="966"/>
      <c r="J928" s="966"/>
      <c r="K928" s="966"/>
      <c r="L928" s="966"/>
      <c r="M928" s="966"/>
      <c r="N928" s="966"/>
      <c r="O928" s="966"/>
    </row>
    <row r="929" spans="1:15" ht="10.15" customHeight="1">
      <c r="A929" s="966"/>
      <c r="B929" s="966"/>
      <c r="C929" s="966"/>
      <c r="D929" s="966"/>
      <c r="E929" s="966"/>
      <c r="F929" s="966"/>
      <c r="G929" s="966"/>
      <c r="H929" s="966"/>
      <c r="I929" s="966"/>
      <c r="J929" s="966"/>
      <c r="K929" s="966"/>
      <c r="L929" s="966"/>
      <c r="M929" s="966"/>
      <c r="N929" s="966"/>
      <c r="O929" s="966"/>
    </row>
    <row r="930" spans="1:15" ht="10.15" customHeight="1">
      <c r="A930" s="966"/>
      <c r="B930" s="966"/>
      <c r="C930" s="966"/>
      <c r="D930" s="966"/>
      <c r="E930" s="966"/>
      <c r="F930" s="966"/>
      <c r="G930" s="966"/>
      <c r="H930" s="966"/>
      <c r="I930" s="966"/>
      <c r="J930" s="966"/>
      <c r="K930" s="966"/>
      <c r="L930" s="966"/>
      <c r="M930" s="966"/>
      <c r="N930" s="966"/>
      <c r="O930" s="966"/>
    </row>
    <row r="931" spans="1:15" ht="10.15" customHeight="1">
      <c r="A931" s="966"/>
      <c r="B931" s="966"/>
      <c r="C931" s="966"/>
      <c r="D931" s="966"/>
      <c r="E931" s="966"/>
      <c r="F931" s="966"/>
      <c r="G931" s="966"/>
      <c r="H931" s="966"/>
      <c r="I931" s="966"/>
      <c r="J931" s="966"/>
      <c r="K931" s="966"/>
      <c r="L931" s="966"/>
      <c r="M931" s="966"/>
      <c r="N931" s="966"/>
      <c r="O931" s="966"/>
    </row>
    <row r="932" spans="1:15" ht="10.15" customHeight="1">
      <c r="A932" s="966"/>
      <c r="B932" s="966"/>
      <c r="C932" s="966"/>
      <c r="D932" s="966"/>
      <c r="E932" s="966"/>
      <c r="F932" s="966"/>
      <c r="G932" s="966"/>
      <c r="H932" s="966"/>
      <c r="I932" s="966"/>
      <c r="J932" s="966"/>
      <c r="K932" s="966"/>
      <c r="L932" s="966"/>
      <c r="M932" s="966"/>
      <c r="N932" s="966"/>
      <c r="O932" s="966"/>
    </row>
    <row r="933" spans="1:15" ht="10.15" customHeight="1">
      <c r="A933" s="966"/>
      <c r="B933" s="966"/>
      <c r="C933" s="966"/>
      <c r="D933" s="966"/>
      <c r="E933" s="966"/>
      <c r="F933" s="966"/>
      <c r="G933" s="966"/>
      <c r="H933" s="966"/>
      <c r="I933" s="966"/>
      <c r="J933" s="966"/>
      <c r="K933" s="966"/>
      <c r="L933" s="966"/>
      <c r="M933" s="966"/>
      <c r="N933" s="966"/>
      <c r="O933" s="966"/>
    </row>
    <row r="934" spans="1:15" ht="10.15" customHeight="1">
      <c r="A934" s="966"/>
      <c r="B934" s="966"/>
      <c r="C934" s="966"/>
      <c r="D934" s="966"/>
      <c r="E934" s="966"/>
      <c r="F934" s="966"/>
      <c r="G934" s="966"/>
      <c r="H934" s="966"/>
      <c r="I934" s="966"/>
      <c r="J934" s="966"/>
      <c r="K934" s="966"/>
      <c r="L934" s="966"/>
      <c r="M934" s="966"/>
      <c r="N934" s="966"/>
      <c r="O934" s="966"/>
    </row>
    <row r="935" spans="1:15" ht="10.15" customHeight="1">
      <c r="A935" s="966"/>
      <c r="B935" s="966"/>
      <c r="C935" s="966"/>
      <c r="D935" s="966"/>
      <c r="E935" s="966"/>
      <c r="F935" s="966"/>
      <c r="G935" s="966"/>
      <c r="H935" s="966"/>
      <c r="I935" s="966"/>
      <c r="J935" s="966"/>
      <c r="K935" s="966"/>
      <c r="L935" s="966"/>
      <c r="M935" s="966"/>
      <c r="N935" s="966"/>
      <c r="O935" s="966"/>
    </row>
    <row r="936" spans="1:15" ht="10.15" customHeight="1">
      <c r="A936" s="966"/>
      <c r="B936" s="966"/>
      <c r="C936" s="966"/>
      <c r="D936" s="966"/>
      <c r="E936" s="966"/>
      <c r="F936" s="966"/>
      <c r="G936" s="966"/>
      <c r="H936" s="966"/>
      <c r="I936" s="966"/>
      <c r="J936" s="966"/>
      <c r="K936" s="966"/>
      <c r="L936" s="966"/>
      <c r="M936" s="966"/>
      <c r="N936" s="966"/>
      <c r="O936" s="966"/>
    </row>
    <row r="937" spans="1:15" ht="10.15" customHeight="1">
      <c r="A937" s="966"/>
      <c r="B937" s="966"/>
      <c r="C937" s="966"/>
      <c r="D937" s="966"/>
      <c r="E937" s="966"/>
      <c r="F937" s="966"/>
      <c r="G937" s="966"/>
      <c r="H937" s="966"/>
      <c r="I937" s="966"/>
      <c r="J937" s="966"/>
      <c r="K937" s="966"/>
      <c r="L937" s="966"/>
      <c r="M937" s="966"/>
      <c r="N937" s="966"/>
      <c r="O937" s="966"/>
    </row>
    <row r="938" spans="1:15" ht="10.15" customHeight="1">
      <c r="A938" s="966"/>
      <c r="B938" s="966"/>
      <c r="C938" s="966"/>
      <c r="D938" s="966"/>
      <c r="E938" s="966"/>
      <c r="F938" s="966"/>
      <c r="G938" s="966"/>
      <c r="H938" s="966"/>
      <c r="I938" s="966"/>
      <c r="J938" s="966"/>
      <c r="K938" s="966"/>
      <c r="L938" s="966"/>
      <c r="M938" s="966"/>
      <c r="N938" s="966"/>
      <c r="O938" s="966"/>
    </row>
    <row r="939" spans="1:15" ht="10.15" customHeight="1">
      <c r="A939" s="966"/>
      <c r="B939" s="966"/>
      <c r="C939" s="966"/>
      <c r="D939" s="966"/>
      <c r="E939" s="966"/>
      <c r="F939" s="966"/>
      <c r="G939" s="966"/>
      <c r="H939" s="966"/>
      <c r="I939" s="966"/>
      <c r="J939" s="966"/>
      <c r="K939" s="966"/>
      <c r="L939" s="966"/>
      <c r="M939" s="966"/>
      <c r="N939" s="966"/>
      <c r="O939" s="966"/>
    </row>
    <row r="940" spans="1:15" ht="10.15" customHeight="1">
      <c r="A940" s="966"/>
      <c r="B940" s="966"/>
      <c r="C940" s="966"/>
      <c r="D940" s="966"/>
      <c r="E940" s="966"/>
      <c r="F940" s="966"/>
      <c r="G940" s="966"/>
      <c r="H940" s="966"/>
      <c r="I940" s="966"/>
      <c r="J940" s="966"/>
      <c r="K940" s="966"/>
      <c r="L940" s="966"/>
      <c r="M940" s="966"/>
      <c r="N940" s="966"/>
      <c r="O940" s="966"/>
    </row>
    <row r="941" spans="1:15" ht="10.15" customHeight="1">
      <c r="A941" s="966"/>
      <c r="B941" s="966"/>
      <c r="C941" s="966"/>
      <c r="D941" s="966"/>
      <c r="E941" s="966"/>
      <c r="F941" s="966"/>
      <c r="G941" s="966"/>
      <c r="H941" s="966"/>
      <c r="I941" s="966"/>
      <c r="J941" s="966"/>
      <c r="K941" s="966"/>
      <c r="L941" s="966"/>
      <c r="M941" s="966"/>
      <c r="N941" s="966"/>
      <c r="O941" s="966"/>
    </row>
    <row r="942" spans="1:15" ht="10.15" customHeight="1">
      <c r="A942" s="966"/>
      <c r="B942" s="966"/>
      <c r="C942" s="966"/>
      <c r="D942" s="966"/>
      <c r="E942" s="966"/>
      <c r="F942" s="966"/>
      <c r="G942" s="966"/>
      <c r="H942" s="966"/>
      <c r="I942" s="966"/>
      <c r="J942" s="966"/>
      <c r="K942" s="966"/>
      <c r="L942" s="966"/>
      <c r="M942" s="966"/>
      <c r="N942" s="966"/>
      <c r="O942" s="966"/>
    </row>
    <row r="943" spans="1:15" ht="10.15" customHeight="1">
      <c r="A943" s="966"/>
      <c r="B943" s="966"/>
      <c r="C943" s="966"/>
      <c r="D943" s="966"/>
      <c r="E943" s="966"/>
      <c r="F943" s="966"/>
      <c r="G943" s="966"/>
      <c r="H943" s="966"/>
      <c r="I943" s="966"/>
      <c r="J943" s="966"/>
      <c r="K943" s="966"/>
      <c r="L943" s="966"/>
      <c r="M943" s="966"/>
      <c r="N943" s="966"/>
      <c r="O943" s="966"/>
    </row>
    <row r="944" spans="1:15" ht="10.15" customHeight="1">
      <c r="A944" s="966"/>
      <c r="B944" s="966"/>
      <c r="C944" s="966"/>
      <c r="D944" s="966"/>
      <c r="E944" s="966"/>
      <c r="F944" s="966"/>
      <c r="G944" s="966"/>
      <c r="H944" s="966"/>
      <c r="I944" s="966"/>
      <c r="J944" s="966"/>
      <c r="K944" s="966"/>
      <c r="L944" s="966"/>
      <c r="M944" s="966"/>
      <c r="N944" s="966"/>
      <c r="O944" s="966"/>
    </row>
    <row r="945" spans="1:15" ht="10.15" customHeight="1">
      <c r="A945" s="966"/>
      <c r="B945" s="966"/>
      <c r="C945" s="966"/>
      <c r="D945" s="966"/>
      <c r="E945" s="966"/>
      <c r="F945" s="966"/>
      <c r="G945" s="966"/>
      <c r="H945" s="966"/>
      <c r="I945" s="966"/>
      <c r="J945" s="966"/>
      <c r="K945" s="966"/>
      <c r="L945" s="966"/>
      <c r="M945" s="966"/>
      <c r="N945" s="966"/>
      <c r="O945" s="966"/>
    </row>
    <row r="946" spans="1:15" ht="10.15" customHeight="1">
      <c r="A946" s="966"/>
      <c r="B946" s="966"/>
      <c r="C946" s="966"/>
      <c r="D946" s="966"/>
      <c r="E946" s="966"/>
      <c r="F946" s="966"/>
      <c r="G946" s="966"/>
      <c r="H946" s="966"/>
      <c r="I946" s="966"/>
      <c r="J946" s="966"/>
      <c r="K946" s="966"/>
      <c r="L946" s="966"/>
      <c r="M946" s="966"/>
      <c r="N946" s="966"/>
      <c r="O946" s="966"/>
    </row>
    <row r="947" spans="1:15" ht="10.15" customHeight="1">
      <c r="A947" s="966"/>
      <c r="B947" s="966"/>
      <c r="C947" s="966"/>
      <c r="D947" s="966"/>
      <c r="E947" s="966"/>
      <c r="F947" s="966"/>
      <c r="G947" s="966"/>
      <c r="H947" s="966"/>
      <c r="I947" s="966"/>
      <c r="J947" s="966"/>
      <c r="K947" s="966"/>
      <c r="L947" s="966"/>
      <c r="M947" s="966"/>
      <c r="N947" s="966"/>
      <c r="O947" s="966"/>
    </row>
    <row r="948" spans="1:15" ht="10.15" customHeight="1">
      <c r="A948" s="966"/>
      <c r="B948" s="966"/>
      <c r="C948" s="966"/>
      <c r="D948" s="966"/>
      <c r="E948" s="966"/>
      <c r="F948" s="966"/>
      <c r="G948" s="966"/>
      <c r="H948" s="966"/>
      <c r="I948" s="966"/>
      <c r="J948" s="966"/>
      <c r="K948" s="966"/>
      <c r="L948" s="966"/>
      <c r="M948" s="966"/>
      <c r="N948" s="966"/>
      <c r="O948" s="966"/>
    </row>
    <row r="949" spans="1:15" ht="10.15" customHeight="1">
      <c r="A949" s="966"/>
      <c r="B949" s="966"/>
      <c r="C949" s="966"/>
      <c r="D949" s="966"/>
      <c r="E949" s="966"/>
      <c r="F949" s="966"/>
      <c r="G949" s="966"/>
      <c r="H949" s="966"/>
      <c r="I949" s="966"/>
      <c r="J949" s="966"/>
      <c r="K949" s="966"/>
      <c r="L949" s="966"/>
      <c r="M949" s="966"/>
      <c r="N949" s="966"/>
      <c r="O949" s="966"/>
    </row>
    <row r="950" spans="1:15" ht="10.15" customHeight="1">
      <c r="A950" s="966"/>
      <c r="B950" s="966"/>
      <c r="C950" s="966"/>
      <c r="D950" s="966"/>
      <c r="E950" s="966"/>
      <c r="F950" s="966"/>
      <c r="G950" s="966"/>
      <c r="H950" s="966"/>
      <c r="I950" s="966"/>
      <c r="J950" s="966"/>
      <c r="K950" s="966"/>
      <c r="L950" s="966"/>
      <c r="M950" s="966"/>
      <c r="N950" s="966"/>
      <c r="O950" s="966"/>
    </row>
    <row r="951" spans="1:15" ht="10.15" customHeight="1">
      <c r="A951" s="966"/>
      <c r="B951" s="966"/>
      <c r="C951" s="966"/>
      <c r="D951" s="966"/>
      <c r="E951" s="966"/>
      <c r="F951" s="966"/>
      <c r="G951" s="966"/>
      <c r="H951" s="966"/>
      <c r="I951" s="966"/>
      <c r="J951" s="966"/>
      <c r="K951" s="966"/>
      <c r="L951" s="966"/>
      <c r="M951" s="966"/>
      <c r="N951" s="966"/>
      <c r="O951" s="966"/>
    </row>
    <row r="952" spans="1:15" ht="10.15" customHeight="1">
      <c r="A952" s="966"/>
      <c r="B952" s="966"/>
      <c r="C952" s="966"/>
      <c r="D952" s="966"/>
      <c r="E952" s="966"/>
      <c r="F952" s="966"/>
      <c r="G952" s="966"/>
      <c r="H952" s="966"/>
      <c r="I952" s="966"/>
      <c r="J952" s="966"/>
      <c r="K952" s="966"/>
      <c r="L952" s="966"/>
      <c r="M952" s="966"/>
      <c r="N952" s="966"/>
      <c r="O952" s="966"/>
    </row>
    <row r="953" spans="1:15" ht="10.15" customHeight="1">
      <c r="A953" s="966"/>
      <c r="B953" s="966"/>
      <c r="C953" s="966"/>
      <c r="D953" s="966"/>
      <c r="E953" s="966"/>
      <c r="F953" s="966"/>
      <c r="G953" s="966"/>
      <c r="H953" s="966"/>
      <c r="I953" s="966"/>
      <c r="J953" s="966"/>
      <c r="K953" s="966"/>
      <c r="L953" s="966"/>
      <c r="M953" s="966"/>
      <c r="N953" s="966"/>
      <c r="O953" s="966"/>
    </row>
    <row r="954" spans="1:15" ht="10.15" customHeight="1">
      <c r="A954" s="966"/>
      <c r="B954" s="966"/>
      <c r="C954" s="966"/>
      <c r="D954" s="966"/>
      <c r="E954" s="966"/>
      <c r="F954" s="966"/>
      <c r="G954" s="966"/>
      <c r="H954" s="966"/>
      <c r="I954" s="966"/>
      <c r="J954" s="966"/>
      <c r="K954" s="966"/>
      <c r="L954" s="966"/>
      <c r="M954" s="966"/>
      <c r="N954" s="966"/>
      <c r="O954" s="966"/>
    </row>
    <row r="955" spans="1:15" ht="10.15" customHeight="1">
      <c r="A955" s="966"/>
      <c r="B955" s="966"/>
      <c r="C955" s="966"/>
      <c r="D955" s="966"/>
      <c r="E955" s="966"/>
      <c r="F955" s="966"/>
      <c r="G955" s="966"/>
      <c r="H955" s="966"/>
      <c r="I955" s="966"/>
      <c r="J955" s="966"/>
      <c r="K955" s="966"/>
      <c r="L955" s="966"/>
      <c r="M955" s="966"/>
      <c r="N955" s="966"/>
      <c r="O955" s="966"/>
    </row>
    <row r="956" spans="1:15" ht="10.15" customHeight="1">
      <c r="A956" s="966"/>
      <c r="B956" s="966"/>
      <c r="C956" s="966"/>
      <c r="D956" s="966"/>
      <c r="E956" s="966"/>
      <c r="F956" s="966"/>
      <c r="G956" s="966"/>
      <c r="H956" s="966"/>
      <c r="I956" s="966"/>
      <c r="J956" s="966"/>
      <c r="K956" s="966"/>
      <c r="L956" s="966"/>
      <c r="M956" s="966"/>
      <c r="N956" s="966"/>
      <c r="O956" s="966"/>
    </row>
    <row r="957" spans="1:15" ht="10.15" customHeight="1">
      <c r="A957" s="966"/>
      <c r="B957" s="966"/>
      <c r="C957" s="966"/>
      <c r="D957" s="966"/>
      <c r="E957" s="966"/>
      <c r="F957" s="966"/>
      <c r="G957" s="966"/>
      <c r="H957" s="966"/>
      <c r="I957" s="966"/>
      <c r="J957" s="966"/>
      <c r="K957" s="966"/>
      <c r="L957" s="966"/>
      <c r="M957" s="966"/>
      <c r="N957" s="966"/>
      <c r="O957" s="966"/>
    </row>
    <row r="958" spans="1:15" ht="10.15" customHeight="1">
      <c r="A958" s="966"/>
      <c r="B958" s="966"/>
      <c r="C958" s="966"/>
      <c r="D958" s="966"/>
      <c r="E958" s="966"/>
      <c r="F958" s="966"/>
      <c r="G958" s="966"/>
      <c r="H958" s="966"/>
      <c r="I958" s="966"/>
      <c r="J958" s="966"/>
      <c r="K958" s="966"/>
      <c r="L958" s="966"/>
      <c r="M958" s="966"/>
      <c r="N958" s="966"/>
      <c r="O958" s="966"/>
    </row>
    <row r="959" spans="1:15" ht="10.15" customHeight="1">
      <c r="A959" s="966"/>
      <c r="B959" s="966"/>
      <c r="C959" s="966"/>
      <c r="D959" s="966"/>
      <c r="E959" s="966"/>
      <c r="F959" s="966"/>
      <c r="G959" s="966"/>
      <c r="H959" s="966"/>
      <c r="I959" s="966"/>
      <c r="J959" s="966"/>
      <c r="K959" s="966"/>
      <c r="L959" s="966"/>
      <c r="M959" s="966"/>
      <c r="N959" s="966"/>
      <c r="O959" s="966"/>
    </row>
    <row r="960" spans="1:15" ht="10.15" customHeight="1">
      <c r="A960" s="966"/>
      <c r="B960" s="966"/>
      <c r="C960" s="966"/>
      <c r="D960" s="966"/>
      <c r="E960" s="966"/>
      <c r="F960" s="966"/>
      <c r="G960" s="966"/>
      <c r="H960" s="966"/>
      <c r="I960" s="966"/>
      <c r="J960" s="966"/>
      <c r="K960" s="966"/>
      <c r="L960" s="966"/>
      <c r="M960" s="966"/>
      <c r="N960" s="966"/>
      <c r="O960" s="966"/>
    </row>
    <row r="961" spans="1:15" ht="10.15" customHeight="1">
      <c r="A961" s="966"/>
      <c r="B961" s="966"/>
      <c r="C961" s="966"/>
      <c r="D961" s="966"/>
      <c r="E961" s="966"/>
      <c r="F961" s="966"/>
      <c r="G961" s="966"/>
      <c r="H961" s="966"/>
      <c r="I961" s="966"/>
      <c r="J961" s="966"/>
      <c r="K961" s="966"/>
      <c r="L961" s="966"/>
      <c r="M961" s="966"/>
      <c r="N961" s="966"/>
      <c r="O961" s="966"/>
    </row>
    <row r="962" spans="1:15" ht="10.15" customHeight="1">
      <c r="A962" s="966"/>
      <c r="B962" s="966"/>
      <c r="C962" s="966"/>
      <c r="D962" s="966"/>
      <c r="E962" s="966"/>
      <c r="F962" s="966"/>
      <c r="G962" s="966"/>
      <c r="H962" s="966"/>
      <c r="I962" s="966"/>
      <c r="J962" s="966"/>
      <c r="K962" s="966"/>
      <c r="L962" s="966"/>
      <c r="M962" s="966"/>
      <c r="N962" s="966"/>
      <c r="O962" s="966"/>
    </row>
    <row r="963" spans="1:15" ht="10.15" customHeight="1">
      <c r="A963" s="966"/>
      <c r="B963" s="966"/>
      <c r="C963" s="966"/>
      <c r="D963" s="966"/>
      <c r="E963" s="966"/>
      <c r="F963" s="966"/>
      <c r="G963" s="966"/>
      <c r="H963" s="966"/>
      <c r="I963" s="966"/>
      <c r="J963" s="966"/>
      <c r="K963" s="966"/>
      <c r="L963" s="966"/>
      <c r="M963" s="966"/>
      <c r="N963" s="966"/>
      <c r="O963" s="966"/>
    </row>
    <row r="964" spans="1:15" ht="10.15" customHeight="1">
      <c r="A964" s="966"/>
      <c r="B964" s="966"/>
      <c r="C964" s="966"/>
      <c r="D964" s="966"/>
      <c r="E964" s="966"/>
      <c r="F964" s="966"/>
      <c r="G964" s="966"/>
      <c r="H964" s="966"/>
      <c r="I964" s="966"/>
      <c r="J964" s="966"/>
      <c r="K964" s="966"/>
      <c r="L964" s="966"/>
      <c r="M964" s="966"/>
      <c r="N964" s="966"/>
      <c r="O964" s="966"/>
    </row>
    <row r="965" spans="1:15" ht="10.15" customHeight="1">
      <c r="A965" s="966"/>
      <c r="B965" s="966"/>
      <c r="C965" s="966"/>
      <c r="D965" s="966"/>
      <c r="E965" s="966"/>
      <c r="F965" s="966"/>
      <c r="G965" s="966"/>
      <c r="H965" s="966"/>
      <c r="I965" s="966"/>
      <c r="J965" s="966"/>
      <c r="K965" s="966"/>
      <c r="L965" s="966"/>
      <c r="M965" s="966"/>
      <c r="N965" s="966"/>
      <c r="O965" s="966"/>
    </row>
    <row r="966" spans="1:15" ht="10.15" customHeight="1">
      <c r="A966" s="966"/>
      <c r="B966" s="966"/>
      <c r="C966" s="966"/>
      <c r="D966" s="966"/>
      <c r="E966" s="966"/>
      <c r="F966" s="966"/>
      <c r="G966" s="966"/>
      <c r="H966" s="966"/>
      <c r="I966" s="966"/>
      <c r="J966" s="966"/>
      <c r="K966" s="966"/>
      <c r="L966" s="966"/>
      <c r="M966" s="966"/>
      <c r="N966" s="966"/>
      <c r="O966" s="966"/>
    </row>
    <row r="967" spans="1:15" ht="10.15" customHeight="1">
      <c r="A967" s="966"/>
      <c r="B967" s="966"/>
      <c r="C967" s="966"/>
      <c r="D967" s="966"/>
      <c r="E967" s="966"/>
      <c r="F967" s="966"/>
      <c r="G967" s="966"/>
      <c r="H967" s="966"/>
      <c r="I967" s="966"/>
      <c r="J967" s="966"/>
      <c r="K967" s="966"/>
      <c r="L967" s="966"/>
      <c r="M967" s="966"/>
      <c r="N967" s="966"/>
      <c r="O967" s="966"/>
    </row>
    <row r="968" spans="1:15" ht="10.15" customHeight="1">
      <c r="A968" s="966"/>
      <c r="B968" s="966"/>
      <c r="C968" s="966"/>
      <c r="D968" s="966"/>
      <c r="E968" s="966"/>
      <c r="F968" s="966"/>
      <c r="G968" s="966"/>
      <c r="H968" s="966"/>
      <c r="I968" s="966"/>
      <c r="J968" s="966"/>
      <c r="K968" s="966"/>
      <c r="L968" s="966"/>
      <c r="M968" s="966"/>
      <c r="N968" s="966"/>
      <c r="O968" s="966"/>
    </row>
    <row r="969" spans="1:15" ht="10.15" customHeight="1">
      <c r="A969" s="966"/>
      <c r="B969" s="966"/>
      <c r="C969" s="966"/>
      <c r="D969" s="966"/>
      <c r="E969" s="966"/>
      <c r="F969" s="966"/>
      <c r="G969" s="966"/>
      <c r="H969" s="966"/>
      <c r="I969" s="966"/>
      <c r="J969" s="966"/>
      <c r="K969" s="966"/>
      <c r="L969" s="966"/>
      <c r="M969" s="966"/>
      <c r="N969" s="966"/>
      <c r="O969" s="966"/>
    </row>
    <row r="970" spans="1:15" ht="10.15" customHeight="1">
      <c r="A970" s="966"/>
      <c r="B970" s="966"/>
      <c r="C970" s="966"/>
      <c r="D970" s="966"/>
      <c r="E970" s="966"/>
      <c r="F970" s="966"/>
      <c r="G970" s="966"/>
      <c r="H970" s="966"/>
      <c r="I970" s="966"/>
      <c r="J970" s="966"/>
      <c r="K970" s="966"/>
      <c r="L970" s="966"/>
      <c r="M970" s="966"/>
      <c r="N970" s="966"/>
      <c r="O970" s="966"/>
    </row>
    <row r="971" spans="1:15" ht="10.15" customHeight="1">
      <c r="A971" s="966"/>
      <c r="B971" s="966"/>
      <c r="C971" s="966"/>
      <c r="D971" s="966"/>
      <c r="E971" s="966"/>
      <c r="F971" s="966"/>
      <c r="G971" s="966"/>
      <c r="H971" s="966"/>
      <c r="I971" s="966"/>
      <c r="J971" s="966"/>
      <c r="K971" s="966"/>
      <c r="L971" s="966"/>
      <c r="M971" s="966"/>
      <c r="N971" s="966"/>
      <c r="O971" s="966"/>
    </row>
    <row r="972" spans="1:15" ht="10.15" customHeight="1">
      <c r="A972" s="966"/>
      <c r="B972" s="966"/>
      <c r="C972" s="966"/>
      <c r="D972" s="966"/>
      <c r="E972" s="966"/>
      <c r="F972" s="966"/>
      <c r="G972" s="966"/>
      <c r="H972" s="966"/>
      <c r="I972" s="966"/>
      <c r="J972" s="966"/>
      <c r="K972" s="966"/>
      <c r="L972" s="966"/>
      <c r="M972" s="966"/>
      <c r="N972" s="966"/>
      <c r="O972" s="966"/>
    </row>
    <row r="973" spans="1:15" ht="10.15" customHeight="1">
      <c r="A973" s="966"/>
      <c r="B973" s="966"/>
      <c r="C973" s="966"/>
      <c r="D973" s="966"/>
      <c r="E973" s="966"/>
      <c r="F973" s="966"/>
      <c r="G973" s="966"/>
      <c r="H973" s="966"/>
      <c r="I973" s="966"/>
      <c r="J973" s="966"/>
      <c r="K973" s="966"/>
      <c r="L973" s="966"/>
      <c r="M973" s="966"/>
      <c r="N973" s="966"/>
      <c r="O973" s="966"/>
    </row>
    <row r="974" spans="1:15" ht="10.15" customHeight="1">
      <c r="A974" s="966"/>
      <c r="B974" s="966"/>
      <c r="C974" s="966"/>
      <c r="D974" s="966"/>
      <c r="E974" s="966"/>
      <c r="F974" s="966"/>
      <c r="G974" s="966"/>
      <c r="H974" s="966"/>
      <c r="I974" s="966"/>
      <c r="J974" s="966"/>
      <c r="K974" s="966"/>
      <c r="L974" s="966"/>
      <c r="M974" s="966"/>
      <c r="N974" s="966"/>
      <c r="O974" s="966"/>
    </row>
    <row r="975" spans="1:15" ht="10.15" customHeight="1">
      <c r="A975" s="966"/>
      <c r="B975" s="966"/>
      <c r="C975" s="966"/>
      <c r="D975" s="966"/>
      <c r="E975" s="966"/>
      <c r="F975" s="966"/>
      <c r="G975" s="966"/>
      <c r="H975" s="966"/>
      <c r="I975" s="966"/>
      <c r="J975" s="966"/>
      <c r="K975" s="966"/>
      <c r="L975" s="966"/>
      <c r="M975" s="966"/>
      <c r="N975" s="966"/>
      <c r="O975" s="966"/>
    </row>
    <row r="976" spans="1:15" ht="10.15" customHeight="1">
      <c r="A976" s="966"/>
      <c r="B976" s="966"/>
      <c r="C976" s="966"/>
      <c r="D976" s="966"/>
      <c r="E976" s="966"/>
      <c r="F976" s="966"/>
      <c r="G976" s="966"/>
      <c r="H976" s="966"/>
      <c r="I976" s="966"/>
      <c r="J976" s="966"/>
      <c r="K976" s="966"/>
      <c r="L976" s="966"/>
      <c r="M976" s="966"/>
      <c r="N976" s="966"/>
      <c r="O976" s="966"/>
    </row>
    <row r="977" spans="1:15" ht="10.15" customHeight="1">
      <c r="A977" s="966"/>
      <c r="B977" s="966"/>
      <c r="C977" s="966"/>
      <c r="D977" s="966"/>
      <c r="E977" s="966"/>
      <c r="F977" s="966"/>
      <c r="G977" s="966"/>
      <c r="H977" s="966"/>
      <c r="I977" s="966"/>
      <c r="J977" s="966"/>
      <c r="K977" s="966"/>
      <c r="L977" s="966"/>
      <c r="M977" s="966"/>
      <c r="N977" s="966"/>
      <c r="O977" s="966"/>
    </row>
    <row r="978" spans="1:15" ht="10.15" customHeight="1">
      <c r="A978" s="966"/>
      <c r="B978" s="966"/>
      <c r="C978" s="966"/>
      <c r="D978" s="966"/>
      <c r="E978" s="966"/>
      <c r="F978" s="966"/>
      <c r="G978" s="966"/>
      <c r="H978" s="966"/>
      <c r="I978" s="966"/>
      <c r="J978" s="966"/>
      <c r="K978" s="966"/>
      <c r="L978" s="966"/>
      <c r="M978" s="966"/>
      <c r="N978" s="966"/>
      <c r="O978" s="966"/>
    </row>
    <row r="979" spans="1:15" ht="10.15" customHeight="1">
      <c r="A979" s="966"/>
      <c r="B979" s="966"/>
      <c r="C979" s="966"/>
      <c r="D979" s="966"/>
      <c r="E979" s="966"/>
      <c r="F979" s="966"/>
      <c r="G979" s="966"/>
      <c r="H979" s="966"/>
      <c r="I979" s="966"/>
      <c r="J979" s="966"/>
      <c r="K979" s="966"/>
      <c r="L979" s="966"/>
      <c r="M979" s="966"/>
      <c r="N979" s="966"/>
      <c r="O979" s="966"/>
    </row>
    <row r="980" spans="1:15" ht="10.15" customHeight="1">
      <c r="A980" s="966"/>
      <c r="B980" s="966"/>
      <c r="C980" s="966"/>
      <c r="D980" s="966"/>
      <c r="E980" s="966"/>
      <c r="F980" s="966"/>
      <c r="G980" s="966"/>
      <c r="H980" s="966"/>
      <c r="I980" s="966"/>
      <c r="J980" s="966"/>
      <c r="K980" s="966"/>
      <c r="L980" s="966"/>
      <c r="M980" s="966"/>
      <c r="N980" s="966"/>
      <c r="O980" s="966"/>
    </row>
    <row r="981" spans="1:15" ht="10.15" customHeight="1">
      <c r="A981" s="966"/>
      <c r="B981" s="966"/>
      <c r="C981" s="966"/>
      <c r="D981" s="966"/>
      <c r="E981" s="966"/>
      <c r="F981" s="966"/>
      <c r="G981" s="966"/>
      <c r="H981" s="966"/>
      <c r="I981" s="966"/>
      <c r="J981" s="966"/>
      <c r="K981" s="966"/>
      <c r="L981" s="966"/>
      <c r="M981" s="966"/>
      <c r="N981" s="966"/>
      <c r="O981" s="966"/>
    </row>
    <row r="982" spans="1:15" ht="10.15" customHeight="1">
      <c r="A982" s="966"/>
      <c r="B982" s="966"/>
      <c r="C982" s="966"/>
      <c r="D982" s="966"/>
      <c r="E982" s="966"/>
      <c r="F982" s="966"/>
      <c r="G982" s="966"/>
      <c r="H982" s="966"/>
      <c r="I982" s="966"/>
      <c r="J982" s="966"/>
      <c r="K982" s="966"/>
      <c r="L982" s="966"/>
      <c r="M982" s="966"/>
      <c r="N982" s="966"/>
      <c r="O982" s="966"/>
    </row>
    <row r="983" spans="1:15" ht="10.15" customHeight="1">
      <c r="A983" s="966"/>
      <c r="B983" s="966"/>
      <c r="C983" s="966"/>
      <c r="D983" s="966"/>
      <c r="E983" s="966"/>
      <c r="F983" s="966"/>
      <c r="G983" s="966"/>
      <c r="H983" s="966"/>
      <c r="I983" s="966"/>
      <c r="J983" s="966"/>
      <c r="K983" s="966"/>
      <c r="L983" s="966"/>
      <c r="M983" s="966"/>
      <c r="N983" s="966"/>
      <c r="O983" s="966"/>
    </row>
    <row r="984" spans="1:15" ht="10.15" customHeight="1">
      <c r="A984" s="966"/>
      <c r="B984" s="966"/>
      <c r="C984" s="966"/>
      <c r="D984" s="966"/>
      <c r="E984" s="966"/>
      <c r="F984" s="966"/>
      <c r="G984" s="966"/>
      <c r="H984" s="966"/>
      <c r="I984" s="966"/>
      <c r="J984" s="966"/>
      <c r="K984" s="966"/>
      <c r="L984" s="966"/>
      <c r="M984" s="966"/>
      <c r="N984" s="966"/>
      <c r="O984" s="966"/>
    </row>
    <row r="985" spans="1:15" ht="10.15" customHeight="1">
      <c r="A985" s="966"/>
      <c r="B985" s="966"/>
      <c r="C985" s="966"/>
      <c r="D985" s="966"/>
      <c r="E985" s="966"/>
      <c r="F985" s="966"/>
      <c r="G985" s="966"/>
      <c r="H985" s="966"/>
      <c r="I985" s="966"/>
      <c r="J985" s="966"/>
      <c r="K985" s="966"/>
      <c r="L985" s="966"/>
      <c r="M985" s="966"/>
      <c r="N985" s="966"/>
      <c r="O985" s="966"/>
    </row>
    <row r="986" spans="1:15" ht="10.15" customHeight="1">
      <c r="A986" s="966"/>
      <c r="B986" s="966"/>
      <c r="C986" s="966"/>
      <c r="D986" s="966"/>
      <c r="E986" s="966"/>
      <c r="F986" s="966"/>
      <c r="G986" s="966"/>
      <c r="H986" s="966"/>
      <c r="I986" s="966"/>
      <c r="J986" s="966"/>
      <c r="K986" s="966"/>
      <c r="L986" s="966"/>
      <c r="M986" s="966"/>
      <c r="N986" s="966"/>
      <c r="O986" s="966"/>
    </row>
    <row r="987" spans="1:15" ht="10.15" customHeight="1">
      <c r="A987" s="966"/>
      <c r="B987" s="966"/>
      <c r="C987" s="966"/>
      <c r="D987" s="966"/>
      <c r="E987" s="966"/>
      <c r="F987" s="966"/>
      <c r="G987" s="966"/>
      <c r="H987" s="966"/>
      <c r="I987" s="966"/>
      <c r="J987" s="966"/>
      <c r="K987" s="966"/>
      <c r="L987" s="966"/>
      <c r="M987" s="966"/>
      <c r="N987" s="966"/>
      <c r="O987" s="966"/>
    </row>
    <row r="988" spans="1:15" ht="10.15" customHeight="1">
      <c r="A988" s="966"/>
      <c r="B988" s="966"/>
      <c r="C988" s="966"/>
      <c r="D988" s="966"/>
      <c r="E988" s="966"/>
      <c r="F988" s="966"/>
      <c r="G988" s="966"/>
      <c r="H988" s="966"/>
      <c r="I988" s="966"/>
      <c r="J988" s="966"/>
      <c r="K988" s="966"/>
      <c r="L988" s="966"/>
      <c r="M988" s="966"/>
      <c r="N988" s="966"/>
      <c r="O988" s="966"/>
    </row>
    <row r="989" spans="1:15" ht="10.15" customHeight="1">
      <c r="A989" s="966"/>
      <c r="B989" s="966"/>
      <c r="C989" s="966"/>
      <c r="D989" s="966"/>
      <c r="E989" s="966"/>
      <c r="F989" s="966"/>
      <c r="G989" s="966"/>
      <c r="H989" s="966"/>
      <c r="I989" s="966"/>
      <c r="J989" s="966"/>
      <c r="K989" s="966"/>
      <c r="L989" s="966"/>
      <c r="M989" s="966"/>
      <c r="N989" s="966"/>
      <c r="O989" s="966"/>
    </row>
    <row r="990" spans="1:15" ht="10.15" customHeight="1">
      <c r="A990" s="966"/>
      <c r="B990" s="966"/>
      <c r="C990" s="966"/>
      <c r="D990" s="966"/>
      <c r="E990" s="966"/>
      <c r="F990" s="966"/>
      <c r="G990" s="966"/>
      <c r="H990" s="966"/>
      <c r="I990" s="966"/>
      <c r="J990" s="966"/>
      <c r="K990" s="966"/>
      <c r="L990" s="966"/>
      <c r="M990" s="966"/>
      <c r="N990" s="966"/>
      <c r="O990" s="966"/>
    </row>
    <row r="991" spans="1:15" ht="10.15" customHeight="1">
      <c r="A991" s="966"/>
      <c r="B991" s="966"/>
      <c r="C991" s="966"/>
      <c r="D991" s="966"/>
      <c r="E991" s="966"/>
      <c r="F991" s="966"/>
      <c r="G991" s="966"/>
      <c r="H991" s="966"/>
      <c r="I991" s="966"/>
      <c r="J991" s="966"/>
      <c r="K991" s="966"/>
      <c r="L991" s="966"/>
      <c r="M991" s="966"/>
      <c r="N991" s="966"/>
      <c r="O991" s="966"/>
    </row>
    <row r="992" spans="1:15" ht="10.15" customHeight="1">
      <c r="A992" s="966"/>
      <c r="B992" s="966"/>
      <c r="C992" s="966"/>
      <c r="D992" s="966"/>
      <c r="E992" s="966"/>
      <c r="F992" s="966"/>
      <c r="G992" s="966"/>
      <c r="H992" s="966"/>
      <c r="I992" s="966"/>
      <c r="J992" s="966"/>
      <c r="K992" s="966"/>
      <c r="L992" s="966"/>
      <c r="M992" s="966"/>
      <c r="N992" s="966"/>
      <c r="O992" s="966"/>
    </row>
    <row r="993" spans="1:15" ht="10.15" customHeight="1">
      <c r="A993" s="966"/>
      <c r="B993" s="966"/>
      <c r="C993" s="966"/>
      <c r="D993" s="966"/>
      <c r="E993" s="966"/>
      <c r="F993" s="966"/>
      <c r="G993" s="966"/>
      <c r="H993" s="966"/>
      <c r="I993" s="966"/>
      <c r="J993" s="966"/>
      <c r="K993" s="966"/>
      <c r="L993" s="966"/>
      <c r="M993" s="966"/>
      <c r="N993" s="966"/>
      <c r="O993" s="966"/>
    </row>
    <row r="994" spans="1:15" ht="10.15" customHeight="1">
      <c r="A994" s="966"/>
      <c r="B994" s="966"/>
      <c r="C994" s="966"/>
      <c r="D994" s="966"/>
      <c r="E994" s="966"/>
      <c r="F994" s="966"/>
      <c r="G994" s="966"/>
      <c r="H994" s="966"/>
      <c r="I994" s="966"/>
      <c r="J994" s="966"/>
      <c r="K994" s="966"/>
      <c r="L994" s="966"/>
      <c r="M994" s="966"/>
      <c r="N994" s="966"/>
      <c r="O994" s="966"/>
    </row>
    <row r="995" spans="1:15" ht="10.15" customHeight="1">
      <c r="A995" s="966"/>
      <c r="B995" s="966"/>
      <c r="C995" s="966"/>
      <c r="D995" s="966"/>
      <c r="E995" s="966"/>
      <c r="F995" s="966"/>
      <c r="G995" s="966"/>
      <c r="H995" s="966"/>
      <c r="I995" s="966"/>
      <c r="J995" s="966"/>
      <c r="K995" s="966"/>
      <c r="L995" s="966"/>
      <c r="M995" s="966"/>
      <c r="N995" s="966"/>
      <c r="O995" s="966"/>
    </row>
    <row r="996" spans="1:15" ht="10.15" customHeight="1">
      <c r="A996" s="966"/>
      <c r="B996" s="966"/>
      <c r="C996" s="966"/>
      <c r="D996" s="966"/>
      <c r="E996" s="966"/>
      <c r="F996" s="966"/>
      <c r="G996" s="966"/>
      <c r="H996" s="966"/>
      <c r="I996" s="966"/>
      <c r="J996" s="966"/>
      <c r="K996" s="966"/>
      <c r="L996" s="966"/>
      <c r="M996" s="966"/>
      <c r="N996" s="966"/>
      <c r="O996" s="966"/>
    </row>
    <row r="997" spans="1:15" ht="10.15" customHeight="1">
      <c r="A997" s="966"/>
      <c r="B997" s="966"/>
      <c r="C997" s="966"/>
      <c r="D997" s="966"/>
      <c r="E997" s="966"/>
      <c r="F997" s="966"/>
      <c r="G997" s="966"/>
      <c r="H997" s="966"/>
      <c r="I997" s="966"/>
      <c r="J997" s="966"/>
      <c r="K997" s="966"/>
      <c r="L997" s="966"/>
      <c r="M997" s="966"/>
      <c r="N997" s="966"/>
      <c r="O997" s="966"/>
    </row>
    <row r="998" spans="1:15" ht="10.15" customHeight="1">
      <c r="A998" s="966"/>
      <c r="B998" s="966"/>
      <c r="C998" s="966"/>
      <c r="D998" s="966"/>
      <c r="E998" s="966"/>
      <c r="F998" s="966"/>
      <c r="G998" s="966"/>
      <c r="H998" s="966"/>
      <c r="I998" s="966"/>
      <c r="J998" s="966"/>
      <c r="K998" s="966"/>
      <c r="L998" s="966"/>
      <c r="M998" s="966"/>
      <c r="N998" s="966"/>
      <c r="O998" s="966"/>
    </row>
    <row r="999" spans="1:15" ht="10.15" customHeight="1">
      <c r="A999" s="966"/>
      <c r="B999" s="966"/>
      <c r="C999" s="966"/>
      <c r="D999" s="966"/>
      <c r="E999" s="966"/>
      <c r="F999" s="966"/>
      <c r="G999" s="966"/>
      <c r="H999" s="966"/>
      <c r="I999" s="966"/>
      <c r="J999" s="966"/>
      <c r="K999" s="966"/>
      <c r="L999" s="966"/>
      <c r="M999" s="966"/>
      <c r="N999" s="966"/>
      <c r="O999" s="966"/>
    </row>
    <row r="1000" spans="1:15" ht="10.15" customHeight="1">
      <c r="A1000" s="966"/>
      <c r="B1000" s="966"/>
      <c r="C1000" s="966"/>
      <c r="D1000" s="966"/>
      <c r="E1000" s="966"/>
      <c r="F1000" s="966"/>
      <c r="G1000" s="966"/>
      <c r="H1000" s="966"/>
      <c r="I1000" s="966"/>
      <c r="J1000" s="966"/>
      <c r="K1000" s="966"/>
      <c r="L1000" s="966"/>
      <c r="M1000" s="966"/>
      <c r="N1000" s="966"/>
      <c r="O1000" s="966"/>
    </row>
    <row r="1001" spans="1:15" ht="10.15" customHeight="1">
      <c r="A1001" s="966"/>
      <c r="B1001" s="966"/>
      <c r="C1001" s="966"/>
      <c r="D1001" s="966"/>
      <c r="E1001" s="966"/>
      <c r="F1001" s="966"/>
      <c r="G1001" s="966"/>
      <c r="H1001" s="966"/>
      <c r="I1001" s="966"/>
      <c r="J1001" s="966"/>
      <c r="K1001" s="966"/>
      <c r="L1001" s="966"/>
      <c r="M1001" s="966"/>
      <c r="N1001" s="966"/>
      <c r="O1001" s="966"/>
    </row>
    <row r="1002" spans="1:15" ht="10.15" customHeight="1">
      <c r="A1002" s="966"/>
      <c r="B1002" s="966"/>
      <c r="C1002" s="966"/>
      <c r="D1002" s="966"/>
      <c r="E1002" s="966"/>
      <c r="F1002" s="966"/>
      <c r="G1002" s="966"/>
      <c r="H1002" s="966"/>
      <c r="I1002" s="966"/>
      <c r="J1002" s="966"/>
      <c r="K1002" s="966"/>
      <c r="L1002" s="966"/>
      <c r="M1002" s="966"/>
      <c r="N1002" s="966"/>
      <c r="O1002" s="966"/>
    </row>
    <row r="1003" spans="1:15" ht="10.15" customHeight="1">
      <c r="A1003" s="966"/>
      <c r="B1003" s="966"/>
      <c r="C1003" s="966"/>
      <c r="D1003" s="966"/>
      <c r="E1003" s="966"/>
      <c r="F1003" s="966"/>
      <c r="G1003" s="966"/>
      <c r="H1003" s="966"/>
      <c r="I1003" s="966"/>
      <c r="J1003" s="966"/>
      <c r="K1003" s="966"/>
      <c r="L1003" s="966"/>
      <c r="M1003" s="966"/>
      <c r="N1003" s="966"/>
      <c r="O1003" s="966"/>
    </row>
    <row r="1004" spans="1:15" ht="10.15" customHeight="1">
      <c r="A1004" s="966"/>
      <c r="B1004" s="966"/>
      <c r="C1004" s="966"/>
      <c r="D1004" s="966"/>
      <c r="E1004" s="966"/>
      <c r="F1004" s="966"/>
      <c r="G1004" s="966"/>
      <c r="H1004" s="966"/>
      <c r="I1004" s="966"/>
      <c r="J1004" s="966"/>
      <c r="K1004" s="966"/>
      <c r="L1004" s="966"/>
      <c r="M1004" s="966"/>
      <c r="N1004" s="966"/>
      <c r="O1004" s="966"/>
    </row>
    <row r="1005" spans="1:15" ht="10.15" customHeight="1">
      <c r="A1005" s="966"/>
      <c r="B1005" s="966"/>
      <c r="C1005" s="966"/>
      <c r="D1005" s="966"/>
      <c r="E1005" s="966"/>
      <c r="F1005" s="966"/>
      <c r="G1005" s="966"/>
      <c r="H1005" s="966"/>
      <c r="I1005" s="966"/>
      <c r="J1005" s="966"/>
      <c r="K1005" s="966"/>
      <c r="L1005" s="966"/>
      <c r="M1005" s="966"/>
      <c r="N1005" s="966"/>
      <c r="O1005" s="966"/>
    </row>
    <row r="1006" spans="1:15" ht="10.15" customHeight="1">
      <c r="A1006" s="966"/>
      <c r="B1006" s="966"/>
      <c r="C1006" s="966"/>
      <c r="D1006" s="966"/>
      <c r="E1006" s="966"/>
      <c r="F1006" s="966"/>
      <c r="G1006" s="966"/>
      <c r="H1006" s="966"/>
      <c r="I1006" s="966"/>
      <c r="J1006" s="966"/>
      <c r="K1006" s="966"/>
      <c r="L1006" s="966"/>
      <c r="M1006" s="966"/>
      <c r="N1006" s="966"/>
      <c r="O1006" s="966"/>
    </row>
    <row r="1007" spans="1:15" ht="10.15" customHeight="1">
      <c r="A1007" s="966"/>
      <c r="B1007" s="966"/>
      <c r="C1007" s="966"/>
      <c r="D1007" s="966"/>
      <c r="E1007" s="966"/>
      <c r="F1007" s="966"/>
      <c r="G1007" s="966"/>
      <c r="H1007" s="966"/>
      <c r="I1007" s="966"/>
      <c r="J1007" s="966"/>
      <c r="K1007" s="966"/>
      <c r="L1007" s="966"/>
      <c r="M1007" s="966"/>
      <c r="N1007" s="966"/>
      <c r="O1007" s="966"/>
    </row>
    <row r="1008" spans="1:15" ht="10.15" customHeight="1">
      <c r="A1008" s="966"/>
      <c r="B1008" s="966"/>
      <c r="C1008" s="966"/>
      <c r="D1008" s="966"/>
      <c r="E1008" s="966"/>
      <c r="F1008" s="966"/>
      <c r="G1008" s="966"/>
      <c r="H1008" s="966"/>
      <c r="I1008" s="966"/>
      <c r="J1008" s="966"/>
      <c r="K1008" s="966"/>
      <c r="L1008" s="966"/>
      <c r="M1008" s="966"/>
      <c r="N1008" s="966"/>
      <c r="O1008" s="966"/>
    </row>
    <row r="1009" spans="1:15" ht="10.15" customHeight="1">
      <c r="A1009" s="966"/>
      <c r="B1009" s="966"/>
      <c r="C1009" s="966"/>
      <c r="D1009" s="966"/>
      <c r="E1009" s="966"/>
      <c r="F1009" s="966"/>
      <c r="G1009" s="966"/>
      <c r="H1009" s="966"/>
      <c r="I1009" s="966"/>
      <c r="J1009" s="966"/>
      <c r="K1009" s="966"/>
      <c r="L1009" s="966"/>
      <c r="M1009" s="966"/>
      <c r="N1009" s="966"/>
      <c r="O1009" s="966"/>
    </row>
    <row r="1010" spans="1:15" ht="10.15" customHeight="1">
      <c r="A1010" s="966"/>
      <c r="B1010" s="966"/>
      <c r="C1010" s="966"/>
      <c r="D1010" s="966"/>
      <c r="E1010" s="966"/>
      <c r="F1010" s="966"/>
      <c r="G1010" s="966"/>
      <c r="H1010" s="966"/>
      <c r="I1010" s="966"/>
      <c r="J1010" s="966"/>
      <c r="K1010" s="966"/>
      <c r="L1010" s="966"/>
      <c r="M1010" s="966"/>
      <c r="N1010" s="966"/>
      <c r="O1010" s="966"/>
    </row>
    <row r="1011" spans="1:15" ht="10.15" customHeight="1">
      <c r="A1011" s="966"/>
      <c r="B1011" s="966"/>
      <c r="C1011" s="966"/>
      <c r="D1011" s="966"/>
      <c r="E1011" s="966"/>
      <c r="F1011" s="966"/>
      <c r="G1011" s="966"/>
      <c r="H1011" s="966"/>
      <c r="I1011" s="966"/>
      <c r="J1011" s="966"/>
      <c r="K1011" s="966"/>
      <c r="L1011" s="966"/>
      <c r="M1011" s="966"/>
      <c r="N1011" s="966"/>
      <c r="O1011" s="966"/>
    </row>
    <row r="1012" spans="1:15" ht="10.15" customHeight="1">
      <c r="A1012" s="966"/>
      <c r="B1012" s="966"/>
      <c r="C1012" s="966"/>
      <c r="D1012" s="966"/>
      <c r="E1012" s="966"/>
      <c r="F1012" s="966"/>
      <c r="G1012" s="966"/>
      <c r="H1012" s="966"/>
      <c r="I1012" s="966"/>
      <c r="J1012" s="966"/>
      <c r="K1012" s="966"/>
      <c r="L1012" s="966"/>
      <c r="M1012" s="966"/>
      <c r="N1012" s="966"/>
      <c r="O1012" s="966"/>
    </row>
    <row r="1013" spans="1:15" ht="10.15" customHeight="1">
      <c r="A1013" s="966"/>
      <c r="B1013" s="966"/>
      <c r="C1013" s="966"/>
      <c r="D1013" s="966"/>
      <c r="E1013" s="966"/>
      <c r="F1013" s="966"/>
      <c r="G1013" s="966"/>
      <c r="H1013" s="966"/>
      <c r="I1013" s="966"/>
      <c r="J1013" s="966"/>
      <c r="K1013" s="966"/>
      <c r="L1013" s="966"/>
      <c r="M1013" s="966"/>
      <c r="N1013" s="966"/>
      <c r="O1013" s="966"/>
    </row>
    <row r="1014" spans="1:15" ht="10.15" customHeight="1">
      <c r="A1014" s="966"/>
      <c r="B1014" s="966"/>
      <c r="C1014" s="966"/>
      <c r="D1014" s="966"/>
      <c r="E1014" s="966"/>
      <c r="F1014" s="966"/>
      <c r="G1014" s="966"/>
      <c r="H1014" s="966"/>
      <c r="I1014" s="966"/>
      <c r="J1014" s="966"/>
      <c r="K1014" s="966"/>
      <c r="L1014" s="966"/>
      <c r="M1014" s="966"/>
      <c r="N1014" s="966"/>
      <c r="O1014" s="966"/>
    </row>
    <row r="1015" spans="1:15" ht="10.15" customHeight="1">
      <c r="A1015" s="966"/>
      <c r="B1015" s="966"/>
      <c r="C1015" s="966"/>
      <c r="D1015" s="966"/>
      <c r="E1015" s="966"/>
      <c r="F1015" s="966"/>
      <c r="G1015" s="966"/>
      <c r="H1015" s="966"/>
      <c r="I1015" s="966"/>
      <c r="J1015" s="966"/>
      <c r="K1015" s="966"/>
      <c r="L1015" s="966"/>
      <c r="M1015" s="966"/>
      <c r="N1015" s="966"/>
      <c r="O1015" s="966"/>
    </row>
    <row r="1016" spans="1:15" ht="10.15" customHeight="1">
      <c r="A1016" s="966"/>
      <c r="B1016" s="966"/>
      <c r="C1016" s="966"/>
      <c r="D1016" s="966"/>
      <c r="E1016" s="966"/>
      <c r="F1016" s="966"/>
      <c r="G1016" s="966"/>
      <c r="H1016" s="966"/>
      <c r="I1016" s="966"/>
      <c r="J1016" s="966"/>
      <c r="K1016" s="966"/>
      <c r="L1016" s="966"/>
      <c r="M1016" s="966"/>
      <c r="N1016" s="966"/>
      <c r="O1016" s="966"/>
    </row>
    <row r="1017" spans="1:15" ht="10.15" customHeight="1">
      <c r="A1017" s="966"/>
      <c r="B1017" s="966"/>
      <c r="C1017" s="966"/>
      <c r="D1017" s="966"/>
      <c r="E1017" s="966"/>
      <c r="F1017" s="966"/>
      <c r="G1017" s="966"/>
      <c r="H1017" s="966"/>
      <c r="I1017" s="966"/>
      <c r="J1017" s="966"/>
      <c r="K1017" s="966"/>
      <c r="L1017" s="966"/>
      <c r="M1017" s="966"/>
      <c r="N1017" s="966"/>
      <c r="O1017" s="966"/>
    </row>
    <row r="1018" spans="1:15" ht="10.15" customHeight="1">
      <c r="A1018" s="966"/>
      <c r="B1018" s="966"/>
      <c r="C1018" s="966"/>
      <c r="D1018" s="966"/>
      <c r="E1018" s="966"/>
      <c r="F1018" s="966"/>
      <c r="G1018" s="966"/>
      <c r="H1018" s="966"/>
      <c r="I1018" s="966"/>
      <c r="J1018" s="966"/>
      <c r="K1018" s="966"/>
      <c r="L1018" s="966"/>
      <c r="M1018" s="966"/>
      <c r="N1018" s="966"/>
      <c r="O1018" s="966"/>
    </row>
    <row r="1019" spans="1:15" ht="10.15" customHeight="1">
      <c r="A1019" s="966"/>
      <c r="B1019" s="966"/>
      <c r="C1019" s="966"/>
      <c r="D1019" s="966"/>
      <c r="E1019" s="966"/>
      <c r="F1019" s="966"/>
      <c r="G1019" s="966"/>
      <c r="H1019" s="966"/>
      <c r="I1019" s="966"/>
      <c r="J1019" s="966"/>
      <c r="K1019" s="966"/>
      <c r="L1019" s="966"/>
      <c r="M1019" s="966"/>
      <c r="N1019" s="966"/>
      <c r="O1019" s="966"/>
    </row>
    <row r="1020" spans="1:15" ht="10.15" customHeight="1">
      <c r="A1020" s="966"/>
      <c r="B1020" s="966"/>
      <c r="C1020" s="966"/>
      <c r="D1020" s="966"/>
      <c r="E1020" s="966"/>
      <c r="F1020" s="966"/>
      <c r="G1020" s="966"/>
      <c r="H1020" s="966"/>
      <c r="I1020" s="966"/>
      <c r="J1020" s="966"/>
      <c r="K1020" s="966"/>
      <c r="L1020" s="966"/>
      <c r="M1020" s="966"/>
      <c r="N1020" s="966"/>
      <c r="O1020" s="966"/>
    </row>
    <row r="1021" spans="1:15" ht="10.15" customHeight="1">
      <c r="A1021" s="966"/>
      <c r="B1021" s="966"/>
      <c r="C1021" s="966"/>
      <c r="D1021" s="966"/>
      <c r="E1021" s="966"/>
      <c r="F1021" s="966"/>
      <c r="G1021" s="966"/>
      <c r="H1021" s="966"/>
      <c r="I1021" s="966"/>
      <c r="J1021" s="966"/>
      <c r="K1021" s="966"/>
      <c r="L1021" s="966"/>
      <c r="M1021" s="966"/>
      <c r="N1021" s="966"/>
      <c r="O1021" s="966"/>
    </row>
    <row r="1022" spans="1:15" ht="10.15" customHeight="1">
      <c r="A1022" s="966"/>
      <c r="B1022" s="966"/>
      <c r="C1022" s="966"/>
      <c r="D1022" s="966"/>
      <c r="E1022" s="966"/>
      <c r="F1022" s="966"/>
      <c r="G1022" s="966"/>
      <c r="H1022" s="966"/>
      <c r="I1022" s="966"/>
      <c r="J1022" s="966"/>
      <c r="K1022" s="966"/>
      <c r="L1022" s="966"/>
      <c r="M1022" s="966"/>
      <c r="N1022" s="966"/>
      <c r="O1022" s="966"/>
    </row>
    <row r="1023" spans="1:15" ht="10.15" customHeight="1">
      <c r="A1023" s="966"/>
      <c r="B1023" s="966"/>
      <c r="C1023" s="966"/>
      <c r="D1023" s="966"/>
      <c r="E1023" s="966"/>
      <c r="F1023" s="966"/>
      <c r="G1023" s="966"/>
      <c r="H1023" s="966"/>
      <c r="I1023" s="966"/>
      <c r="J1023" s="966"/>
      <c r="K1023" s="966"/>
      <c r="L1023" s="966"/>
      <c r="M1023" s="966"/>
      <c r="N1023" s="966"/>
      <c r="O1023" s="966"/>
    </row>
    <row r="1024" spans="1:15" ht="10.15" customHeight="1">
      <c r="A1024" s="966"/>
      <c r="B1024" s="966"/>
      <c r="C1024" s="966"/>
      <c r="D1024" s="966"/>
      <c r="E1024" s="966"/>
      <c r="F1024" s="966"/>
      <c r="G1024" s="966"/>
      <c r="H1024" s="966"/>
      <c r="I1024" s="966"/>
      <c r="J1024" s="966"/>
      <c r="K1024" s="966"/>
      <c r="L1024" s="966"/>
      <c r="M1024" s="966"/>
      <c r="N1024" s="966"/>
      <c r="O1024" s="966"/>
    </row>
    <row r="1025" spans="1:15" ht="10.15" customHeight="1">
      <c r="A1025" s="966"/>
      <c r="B1025" s="966"/>
      <c r="C1025" s="966"/>
      <c r="D1025" s="966"/>
      <c r="E1025" s="966"/>
      <c r="F1025" s="966"/>
      <c r="G1025" s="966"/>
      <c r="H1025" s="966"/>
      <c r="I1025" s="966"/>
      <c r="J1025" s="966"/>
      <c r="K1025" s="966"/>
      <c r="L1025" s="966"/>
      <c r="M1025" s="966"/>
      <c r="N1025" s="966"/>
      <c r="O1025" s="966"/>
    </row>
    <row r="1026" spans="1:15" ht="10.15" customHeight="1">
      <c r="A1026" s="966"/>
      <c r="B1026" s="966"/>
      <c r="C1026" s="966"/>
      <c r="D1026" s="966"/>
      <c r="E1026" s="966"/>
      <c r="F1026" s="966"/>
      <c r="G1026" s="966"/>
      <c r="H1026" s="966"/>
      <c r="I1026" s="966"/>
      <c r="J1026" s="966"/>
      <c r="K1026" s="966"/>
      <c r="L1026" s="966"/>
      <c r="M1026" s="966"/>
      <c r="N1026" s="966"/>
      <c r="O1026" s="966"/>
    </row>
    <row r="1027" spans="1:15" ht="10.15" customHeight="1">
      <c r="A1027" s="966"/>
      <c r="B1027" s="966"/>
      <c r="C1027" s="966"/>
      <c r="D1027" s="966"/>
      <c r="E1027" s="966"/>
      <c r="F1027" s="966"/>
      <c r="G1027" s="966"/>
      <c r="H1027" s="966"/>
      <c r="I1027" s="966"/>
      <c r="J1027" s="966"/>
      <c r="K1027" s="966"/>
      <c r="L1027" s="966"/>
      <c r="M1027" s="966"/>
      <c r="N1027" s="966"/>
      <c r="O1027" s="966"/>
    </row>
    <row r="1028" spans="1:15" ht="10.15" customHeight="1">
      <c r="A1028" s="966"/>
      <c r="B1028" s="966"/>
      <c r="C1028" s="966"/>
      <c r="D1028" s="966"/>
      <c r="E1028" s="966"/>
      <c r="F1028" s="966"/>
      <c r="G1028" s="966"/>
      <c r="H1028" s="966"/>
      <c r="I1028" s="966"/>
      <c r="J1028" s="966"/>
      <c r="K1028" s="966"/>
      <c r="L1028" s="966"/>
      <c r="M1028" s="966"/>
      <c r="N1028" s="966"/>
      <c r="O1028" s="966"/>
    </row>
    <row r="1029" spans="1:15" ht="10.15" customHeight="1">
      <c r="A1029" s="966"/>
      <c r="B1029" s="966"/>
      <c r="C1029" s="966"/>
      <c r="D1029" s="966"/>
      <c r="E1029" s="966"/>
      <c r="F1029" s="966"/>
      <c r="G1029" s="966"/>
      <c r="H1029" s="966"/>
      <c r="I1029" s="966"/>
      <c r="J1029" s="966"/>
      <c r="K1029" s="966"/>
      <c r="L1029" s="966"/>
      <c r="M1029" s="966"/>
      <c r="N1029" s="966"/>
      <c r="O1029" s="966"/>
    </row>
    <row r="1030" spans="1:15" ht="10.15" customHeight="1">
      <c r="A1030" s="966"/>
      <c r="B1030" s="966"/>
      <c r="C1030" s="966"/>
      <c r="D1030" s="966"/>
      <c r="E1030" s="966"/>
      <c r="F1030" s="966"/>
      <c r="G1030" s="966"/>
      <c r="H1030" s="966"/>
      <c r="I1030" s="966"/>
      <c r="J1030" s="966"/>
      <c r="K1030" s="966"/>
      <c r="L1030" s="966"/>
      <c r="M1030" s="966"/>
      <c r="N1030" s="966"/>
      <c r="O1030" s="966"/>
    </row>
    <row r="1031" spans="1:15" ht="10.15" customHeight="1">
      <c r="A1031" s="966"/>
      <c r="B1031" s="966"/>
      <c r="C1031" s="966"/>
      <c r="D1031" s="966"/>
      <c r="E1031" s="966"/>
      <c r="F1031" s="966"/>
      <c r="G1031" s="966"/>
      <c r="H1031" s="966"/>
      <c r="I1031" s="966"/>
      <c r="J1031" s="966"/>
      <c r="K1031" s="966"/>
      <c r="L1031" s="966"/>
      <c r="M1031" s="966"/>
      <c r="N1031" s="966"/>
      <c r="O1031" s="966"/>
    </row>
    <row r="1032" spans="1:15" ht="10.15" customHeight="1">
      <c r="A1032" s="966"/>
      <c r="B1032" s="966"/>
      <c r="C1032" s="966"/>
      <c r="D1032" s="966"/>
      <c r="E1032" s="966"/>
      <c r="F1032" s="966"/>
      <c r="G1032" s="966"/>
      <c r="H1032" s="966"/>
      <c r="I1032" s="966"/>
      <c r="J1032" s="966"/>
      <c r="K1032" s="966"/>
      <c r="L1032" s="966"/>
      <c r="M1032" s="966"/>
      <c r="N1032" s="966"/>
      <c r="O1032" s="966"/>
    </row>
    <row r="1033" spans="1:15" ht="10.15" customHeight="1">
      <c r="A1033" s="966"/>
      <c r="B1033" s="966"/>
      <c r="C1033" s="966"/>
      <c r="D1033" s="966"/>
      <c r="E1033" s="966"/>
      <c r="F1033" s="966"/>
      <c r="G1033" s="966"/>
      <c r="H1033" s="966"/>
      <c r="I1033" s="966"/>
      <c r="J1033" s="966"/>
      <c r="K1033" s="966"/>
      <c r="L1033" s="966"/>
      <c r="M1033" s="966"/>
      <c r="N1033" s="966"/>
      <c r="O1033" s="966"/>
    </row>
    <row r="1034" spans="1:15" ht="10.15" customHeight="1">
      <c r="A1034" s="966"/>
      <c r="B1034" s="966"/>
      <c r="C1034" s="966"/>
      <c r="D1034" s="966"/>
      <c r="E1034" s="966"/>
      <c r="F1034" s="966"/>
      <c r="G1034" s="966"/>
      <c r="H1034" s="966"/>
      <c r="I1034" s="966"/>
      <c r="J1034" s="966"/>
      <c r="K1034" s="966"/>
      <c r="L1034" s="966"/>
      <c r="M1034" s="966"/>
      <c r="N1034" s="966"/>
      <c r="O1034" s="966"/>
    </row>
    <row r="1035" spans="1:15" ht="10.15" customHeight="1">
      <c r="A1035" s="966"/>
      <c r="B1035" s="966"/>
      <c r="C1035" s="966"/>
      <c r="D1035" s="966"/>
      <c r="E1035" s="966"/>
      <c r="F1035" s="966"/>
      <c r="G1035" s="966"/>
      <c r="H1035" s="966"/>
      <c r="I1035" s="966"/>
      <c r="J1035" s="966"/>
      <c r="K1035" s="966"/>
      <c r="L1035" s="966"/>
      <c r="M1035" s="966"/>
      <c r="N1035" s="966"/>
      <c r="O1035" s="966"/>
    </row>
    <row r="1036" spans="1:15" ht="10.15" customHeight="1">
      <c r="A1036" s="966"/>
      <c r="B1036" s="966"/>
      <c r="C1036" s="966"/>
      <c r="D1036" s="966"/>
      <c r="E1036" s="966"/>
      <c r="F1036" s="966"/>
      <c r="G1036" s="966"/>
      <c r="H1036" s="966"/>
      <c r="I1036" s="966"/>
      <c r="J1036" s="966"/>
      <c r="K1036" s="966"/>
      <c r="L1036" s="966"/>
      <c r="M1036" s="966"/>
      <c r="N1036" s="966"/>
      <c r="O1036" s="966"/>
    </row>
    <row r="1037" spans="1:15" ht="10.15" customHeight="1">
      <c r="A1037" s="966"/>
      <c r="B1037" s="966"/>
      <c r="C1037" s="966"/>
      <c r="D1037" s="966"/>
      <c r="E1037" s="966"/>
      <c r="F1037" s="966"/>
      <c r="G1037" s="966"/>
      <c r="H1037" s="966"/>
      <c r="I1037" s="966"/>
      <c r="J1037" s="966"/>
      <c r="K1037" s="966"/>
      <c r="L1037" s="966"/>
      <c r="M1037" s="966"/>
      <c r="N1037" s="966"/>
      <c r="O1037" s="966"/>
    </row>
    <row r="1038" spans="1:15" ht="10.15" customHeight="1">
      <c r="A1038" s="966"/>
      <c r="B1038" s="966"/>
      <c r="C1038" s="966"/>
      <c r="D1038" s="966"/>
      <c r="E1038" s="966"/>
      <c r="F1038" s="966"/>
      <c r="G1038" s="966"/>
      <c r="H1038" s="966"/>
      <c r="I1038" s="966"/>
      <c r="J1038" s="966"/>
      <c r="K1038" s="966"/>
      <c r="L1038" s="966"/>
      <c r="M1038" s="966"/>
      <c r="N1038" s="966"/>
      <c r="O1038" s="966"/>
    </row>
    <row r="1039" spans="1:15" ht="10.15" customHeight="1">
      <c r="A1039" s="966"/>
      <c r="B1039" s="966"/>
      <c r="C1039" s="966"/>
      <c r="D1039" s="966"/>
      <c r="E1039" s="966"/>
      <c r="F1039" s="966"/>
      <c r="G1039" s="966"/>
      <c r="H1039" s="966"/>
      <c r="I1039" s="966"/>
      <c r="J1039" s="966"/>
      <c r="K1039" s="966"/>
      <c r="L1039" s="966"/>
      <c r="M1039" s="966"/>
      <c r="N1039" s="966"/>
      <c r="O1039" s="966"/>
    </row>
    <row r="1040" spans="1:15" ht="10.15" customHeight="1">
      <c r="A1040" s="966"/>
      <c r="B1040" s="966"/>
      <c r="C1040" s="966"/>
      <c r="D1040" s="966"/>
      <c r="E1040" s="966"/>
      <c r="F1040" s="966"/>
      <c r="G1040" s="966"/>
      <c r="H1040" s="966"/>
      <c r="I1040" s="966"/>
      <c r="J1040" s="966"/>
      <c r="K1040" s="966"/>
      <c r="L1040" s="966"/>
      <c r="M1040" s="966"/>
      <c r="N1040" s="966"/>
      <c r="O1040" s="966"/>
    </row>
    <row r="1041" spans="1:15" ht="10.15" customHeight="1">
      <c r="A1041" s="966"/>
      <c r="B1041" s="966"/>
      <c r="C1041" s="966"/>
      <c r="D1041" s="966"/>
      <c r="E1041" s="966"/>
      <c r="F1041" s="966"/>
      <c r="G1041" s="966"/>
      <c r="H1041" s="966"/>
      <c r="I1041" s="966"/>
      <c r="J1041" s="966"/>
      <c r="K1041" s="966"/>
      <c r="L1041" s="966"/>
      <c r="M1041" s="966"/>
      <c r="N1041" s="966"/>
      <c r="O1041" s="966"/>
    </row>
    <row r="1042" spans="1:15" ht="10.15" customHeight="1">
      <c r="A1042" s="966"/>
      <c r="B1042" s="966"/>
      <c r="C1042" s="966"/>
      <c r="D1042" s="966"/>
      <c r="E1042" s="966"/>
      <c r="F1042" s="966"/>
      <c r="G1042" s="966"/>
      <c r="H1042" s="966"/>
      <c r="I1042" s="966"/>
      <c r="J1042" s="966"/>
      <c r="K1042" s="966"/>
      <c r="L1042" s="966"/>
      <c r="M1042" s="966"/>
      <c r="N1042" s="966"/>
      <c r="O1042" s="966"/>
    </row>
    <row r="1043" spans="1:15" ht="10.15" customHeight="1">
      <c r="A1043" s="966"/>
      <c r="B1043" s="966"/>
      <c r="C1043" s="966"/>
      <c r="D1043" s="966"/>
      <c r="E1043" s="966"/>
      <c r="F1043" s="966"/>
      <c r="G1043" s="966"/>
      <c r="H1043" s="966"/>
      <c r="I1043" s="966"/>
      <c r="J1043" s="966"/>
      <c r="K1043" s="966"/>
      <c r="L1043" s="966"/>
      <c r="M1043" s="966"/>
      <c r="N1043" s="966"/>
      <c r="O1043" s="966"/>
    </row>
    <row r="1044" spans="1:15" ht="10.15" customHeight="1">
      <c r="A1044" s="966"/>
      <c r="B1044" s="966"/>
      <c r="C1044" s="966"/>
      <c r="D1044" s="966"/>
      <c r="E1044" s="966"/>
      <c r="F1044" s="966"/>
      <c r="G1044" s="966"/>
      <c r="H1044" s="966"/>
      <c r="I1044" s="966"/>
      <c r="J1044" s="966"/>
      <c r="K1044" s="966"/>
      <c r="L1044" s="966"/>
      <c r="M1044" s="966"/>
      <c r="N1044" s="966"/>
      <c r="O1044" s="966"/>
    </row>
    <row r="1045" spans="1:15" ht="10.15" customHeight="1">
      <c r="A1045" s="966"/>
      <c r="B1045" s="966"/>
      <c r="C1045" s="966"/>
      <c r="D1045" s="966"/>
      <c r="E1045" s="966"/>
      <c r="F1045" s="966"/>
      <c r="G1045" s="966"/>
      <c r="H1045" s="966"/>
      <c r="I1045" s="966"/>
      <c r="J1045" s="966"/>
      <c r="K1045" s="966"/>
      <c r="L1045" s="966"/>
      <c r="M1045" s="966"/>
      <c r="N1045" s="966"/>
      <c r="O1045" s="966"/>
    </row>
    <row r="1046" spans="1:15" ht="10.15" customHeight="1">
      <c r="A1046" s="966"/>
      <c r="B1046" s="966"/>
      <c r="C1046" s="966"/>
      <c r="D1046" s="966"/>
      <c r="E1046" s="966"/>
      <c r="F1046" s="966"/>
      <c r="G1046" s="966"/>
      <c r="H1046" s="966"/>
      <c r="I1046" s="966"/>
      <c r="J1046" s="966"/>
      <c r="K1046" s="966"/>
      <c r="L1046" s="966"/>
      <c r="M1046" s="966"/>
      <c r="N1046" s="966"/>
      <c r="O1046" s="966"/>
    </row>
    <row r="1047" spans="1:15" ht="10.15" customHeight="1">
      <c r="A1047" s="966"/>
      <c r="B1047" s="966"/>
      <c r="C1047" s="966"/>
      <c r="D1047" s="966"/>
      <c r="E1047" s="966"/>
      <c r="F1047" s="966"/>
      <c r="G1047" s="966"/>
      <c r="H1047" s="966"/>
      <c r="I1047" s="966"/>
      <c r="J1047" s="966"/>
      <c r="K1047" s="966"/>
      <c r="L1047" s="966"/>
      <c r="M1047" s="966"/>
      <c r="N1047" s="966"/>
      <c r="O1047" s="966"/>
    </row>
    <row r="1048" spans="1:15" ht="10.15" customHeight="1">
      <c r="A1048" s="966"/>
      <c r="B1048" s="966"/>
      <c r="C1048" s="966"/>
      <c r="D1048" s="966"/>
      <c r="E1048" s="966"/>
      <c r="F1048" s="966"/>
      <c r="G1048" s="966"/>
      <c r="H1048" s="966"/>
      <c r="I1048" s="966"/>
      <c r="J1048" s="966"/>
      <c r="K1048" s="966"/>
      <c r="L1048" s="966"/>
      <c r="M1048" s="966"/>
      <c r="N1048" s="966"/>
      <c r="O1048" s="966"/>
    </row>
    <row r="1049" spans="1:15" ht="10.15" customHeight="1">
      <c r="A1049" s="966"/>
      <c r="B1049" s="966"/>
      <c r="C1049" s="966"/>
      <c r="D1049" s="966"/>
      <c r="E1049" s="966"/>
      <c r="F1049" s="966"/>
      <c r="G1049" s="966"/>
      <c r="H1049" s="966"/>
      <c r="I1049" s="966"/>
      <c r="J1049" s="966"/>
      <c r="K1049" s="966"/>
      <c r="L1049" s="966"/>
      <c r="M1049" s="966"/>
      <c r="N1049" s="966"/>
      <c r="O1049" s="966"/>
    </row>
    <row r="1050" spans="1:15" ht="10.15" customHeight="1">
      <c r="A1050" s="966"/>
      <c r="B1050" s="966"/>
      <c r="C1050" s="966"/>
      <c r="D1050" s="966"/>
      <c r="E1050" s="966"/>
      <c r="F1050" s="966"/>
      <c r="G1050" s="966"/>
      <c r="H1050" s="966"/>
      <c r="I1050" s="966"/>
      <c r="J1050" s="966"/>
      <c r="K1050" s="966"/>
      <c r="L1050" s="966"/>
      <c r="M1050" s="966"/>
      <c r="N1050" s="966"/>
      <c r="O1050" s="966"/>
    </row>
    <row r="1051" spans="1:15" ht="10.15" customHeight="1">
      <c r="A1051" s="966"/>
      <c r="B1051" s="966"/>
      <c r="C1051" s="966"/>
      <c r="D1051" s="966"/>
      <c r="E1051" s="966"/>
      <c r="F1051" s="966"/>
      <c r="G1051" s="966"/>
      <c r="H1051" s="966"/>
      <c r="I1051" s="966"/>
      <c r="J1051" s="966"/>
      <c r="K1051" s="966"/>
      <c r="L1051" s="966"/>
      <c r="M1051" s="966"/>
      <c r="N1051" s="966"/>
      <c r="O1051" s="966"/>
    </row>
    <row r="1052" spans="1:15" ht="10.15" customHeight="1">
      <c r="A1052" s="966"/>
      <c r="B1052" s="966"/>
      <c r="C1052" s="966"/>
      <c r="D1052" s="966"/>
      <c r="E1052" s="966"/>
      <c r="F1052" s="966"/>
      <c r="G1052" s="966"/>
      <c r="H1052" s="966"/>
      <c r="I1052" s="966"/>
      <c r="J1052" s="966"/>
      <c r="K1052" s="966"/>
      <c r="L1052" s="966"/>
      <c r="M1052" s="966"/>
      <c r="N1052" s="966"/>
      <c r="O1052" s="966"/>
    </row>
    <row r="1053" spans="1:15" ht="10.15" customHeight="1">
      <c r="A1053" s="966"/>
      <c r="B1053" s="966"/>
      <c r="C1053" s="966"/>
      <c r="D1053" s="966"/>
      <c r="E1053" s="966"/>
      <c r="F1053" s="966"/>
      <c r="G1053" s="966"/>
      <c r="H1053" s="966"/>
      <c r="I1053" s="966"/>
      <c r="J1053" s="966"/>
      <c r="K1053" s="966"/>
      <c r="L1053" s="966"/>
      <c r="M1053" s="966"/>
      <c r="N1053" s="966"/>
      <c r="O1053" s="966"/>
    </row>
    <row r="1054" spans="1:15" ht="10.15" customHeight="1">
      <c r="A1054" s="966"/>
      <c r="B1054" s="966"/>
      <c r="C1054" s="966"/>
      <c r="D1054" s="966"/>
      <c r="E1054" s="966"/>
      <c r="F1054" s="966"/>
      <c r="G1054" s="966"/>
      <c r="H1054" s="966"/>
      <c r="I1054" s="966"/>
      <c r="J1054" s="966"/>
      <c r="K1054" s="966"/>
      <c r="L1054" s="966"/>
      <c r="M1054" s="966"/>
      <c r="N1054" s="966"/>
      <c r="O1054" s="966"/>
    </row>
    <row r="1055" spans="1:15" ht="10.15" customHeight="1">
      <c r="A1055" s="966"/>
      <c r="B1055" s="966"/>
      <c r="C1055" s="966"/>
      <c r="D1055" s="966"/>
      <c r="E1055" s="966"/>
      <c r="F1055" s="966"/>
      <c r="G1055" s="966"/>
      <c r="H1055" s="966"/>
      <c r="I1055" s="966"/>
      <c r="J1055" s="966"/>
      <c r="K1055" s="966"/>
      <c r="L1055" s="966"/>
      <c r="M1055" s="966"/>
      <c r="N1055" s="966"/>
      <c r="O1055" s="966"/>
    </row>
    <row r="1056" spans="1:15" ht="10.15" customHeight="1">
      <c r="A1056" s="966"/>
      <c r="B1056" s="966"/>
      <c r="C1056" s="966"/>
      <c r="D1056" s="966"/>
      <c r="E1056" s="966"/>
      <c r="F1056" s="966"/>
      <c r="G1056" s="966"/>
      <c r="H1056" s="966"/>
      <c r="I1056" s="966"/>
      <c r="J1056" s="966"/>
      <c r="K1056" s="966"/>
      <c r="L1056" s="966"/>
      <c r="M1056" s="966"/>
      <c r="N1056" s="966"/>
      <c r="O1056" s="966"/>
    </row>
    <row r="1057" spans="1:15" ht="10.15" customHeight="1">
      <c r="A1057" s="966"/>
      <c r="B1057" s="966"/>
      <c r="C1057" s="966"/>
      <c r="D1057" s="966"/>
      <c r="E1057" s="966"/>
      <c r="F1057" s="966"/>
      <c r="G1057" s="966"/>
      <c r="H1057" s="966"/>
      <c r="I1057" s="966"/>
      <c r="J1057" s="966"/>
      <c r="K1057" s="966"/>
      <c r="L1057" s="966"/>
      <c r="M1057" s="966"/>
      <c r="N1057" s="966"/>
      <c r="O1057" s="966"/>
    </row>
    <row r="1058" spans="1:15" ht="10.15" customHeight="1">
      <c r="A1058" s="966"/>
      <c r="B1058" s="966"/>
      <c r="C1058" s="966"/>
      <c r="D1058" s="966"/>
      <c r="E1058" s="966"/>
      <c r="F1058" s="966"/>
      <c r="G1058" s="966"/>
      <c r="H1058" s="966"/>
      <c r="I1058" s="966"/>
      <c r="J1058" s="966"/>
      <c r="K1058" s="966"/>
      <c r="L1058" s="966"/>
      <c r="M1058" s="966"/>
      <c r="N1058" s="966"/>
      <c r="O1058" s="966"/>
    </row>
    <row r="1059" spans="1:15" ht="10.15" customHeight="1">
      <c r="A1059" s="966"/>
      <c r="B1059" s="966"/>
      <c r="C1059" s="966"/>
      <c r="D1059" s="966"/>
      <c r="E1059" s="966"/>
      <c r="F1059" s="966"/>
      <c r="G1059" s="966"/>
      <c r="H1059" s="966"/>
      <c r="I1059" s="966"/>
      <c r="J1059" s="966"/>
      <c r="K1059" s="966"/>
      <c r="L1059" s="966"/>
      <c r="M1059" s="966"/>
      <c r="N1059" s="966"/>
      <c r="O1059" s="966"/>
    </row>
    <row r="1060" spans="1:15" ht="10.15" customHeight="1">
      <c r="A1060" s="966"/>
      <c r="B1060" s="966"/>
      <c r="C1060" s="966"/>
      <c r="D1060" s="966"/>
      <c r="E1060" s="966"/>
      <c r="F1060" s="966"/>
      <c r="G1060" s="966"/>
      <c r="H1060" s="966"/>
      <c r="I1060" s="966"/>
      <c r="J1060" s="966"/>
      <c r="K1060" s="966"/>
      <c r="L1060" s="966"/>
      <c r="M1060" s="966"/>
      <c r="N1060" s="966"/>
      <c r="O1060" s="966"/>
    </row>
    <row r="1061" spans="1:15" ht="10.15" customHeight="1">
      <c r="A1061" s="966"/>
      <c r="B1061" s="966"/>
      <c r="C1061" s="966"/>
      <c r="D1061" s="966"/>
      <c r="E1061" s="966"/>
      <c r="F1061" s="966"/>
      <c r="G1061" s="966"/>
      <c r="H1061" s="966"/>
      <c r="I1061" s="966"/>
      <c r="J1061" s="966"/>
      <c r="K1061" s="966"/>
      <c r="L1061" s="966"/>
      <c r="M1061" s="966"/>
      <c r="N1061" s="966"/>
      <c r="O1061" s="966"/>
    </row>
    <row r="1062" spans="1:15" ht="10.15" customHeight="1">
      <c r="A1062" s="966"/>
      <c r="B1062" s="966"/>
      <c r="C1062" s="966"/>
      <c r="D1062" s="966"/>
      <c r="E1062" s="966"/>
      <c r="F1062" s="966"/>
      <c r="G1062" s="966"/>
      <c r="H1062" s="966"/>
      <c r="I1062" s="966"/>
      <c r="J1062" s="966"/>
      <c r="K1062" s="966"/>
      <c r="L1062" s="966"/>
      <c r="M1062" s="966"/>
      <c r="N1062" s="966"/>
      <c r="O1062" s="966"/>
    </row>
    <row r="1063" spans="1:15" ht="10.15" customHeight="1">
      <c r="A1063" s="966"/>
      <c r="B1063" s="966"/>
      <c r="C1063" s="966"/>
      <c r="D1063" s="966"/>
      <c r="E1063" s="966"/>
      <c r="F1063" s="966"/>
      <c r="G1063" s="966"/>
      <c r="H1063" s="966"/>
      <c r="I1063" s="966"/>
      <c r="J1063" s="966"/>
      <c r="K1063" s="966"/>
      <c r="L1063" s="966"/>
      <c r="M1063" s="966"/>
      <c r="N1063" s="966"/>
      <c r="O1063" s="966"/>
    </row>
    <row r="1064" spans="1:15" ht="10.15" customHeight="1">
      <c r="A1064" s="966"/>
      <c r="B1064" s="966"/>
      <c r="C1064" s="966"/>
      <c r="D1064" s="966"/>
      <c r="E1064" s="966"/>
      <c r="F1064" s="966"/>
      <c r="G1064" s="966"/>
      <c r="H1064" s="966"/>
      <c r="I1064" s="966"/>
      <c r="J1064" s="966"/>
      <c r="K1064" s="966"/>
      <c r="L1064" s="966"/>
      <c r="M1064" s="966"/>
      <c r="N1064" s="966"/>
      <c r="O1064" s="966"/>
    </row>
    <row r="1065" spans="1:15" ht="10.15" customHeight="1">
      <c r="A1065" s="966"/>
      <c r="B1065" s="966"/>
      <c r="C1065" s="966"/>
      <c r="D1065" s="966"/>
      <c r="E1065" s="966"/>
      <c r="F1065" s="966"/>
      <c r="G1065" s="966"/>
      <c r="H1065" s="966"/>
      <c r="I1065" s="966"/>
      <c r="J1065" s="966"/>
      <c r="K1065" s="966"/>
      <c r="L1065" s="966"/>
      <c r="M1065" s="966"/>
      <c r="N1065" s="966"/>
      <c r="O1065" s="966"/>
    </row>
    <row r="1066" spans="1:15" ht="10.15" customHeight="1">
      <c r="A1066" s="966"/>
      <c r="B1066" s="966"/>
      <c r="C1066" s="966"/>
      <c r="D1066" s="966"/>
      <c r="E1066" s="966"/>
      <c r="F1066" s="966"/>
      <c r="G1066" s="966"/>
      <c r="H1066" s="966"/>
      <c r="I1066" s="966"/>
      <c r="J1066" s="966"/>
      <c r="K1066" s="966"/>
      <c r="L1066" s="966"/>
      <c r="M1066" s="966"/>
      <c r="N1066" s="966"/>
      <c r="O1066" s="966"/>
    </row>
    <row r="1067" spans="1:15" ht="10.15" customHeight="1">
      <c r="A1067" s="966"/>
      <c r="B1067" s="966"/>
      <c r="C1067" s="966"/>
      <c r="D1067" s="966"/>
      <c r="E1067" s="966"/>
      <c r="F1067" s="966"/>
      <c r="G1067" s="966"/>
      <c r="H1067" s="966"/>
      <c r="I1067" s="966"/>
      <c r="J1067" s="966"/>
      <c r="K1067" s="966"/>
      <c r="L1067" s="966"/>
      <c r="M1067" s="966"/>
      <c r="N1067" s="966"/>
      <c r="O1067" s="966"/>
    </row>
    <row r="1068" spans="1:15" ht="10.15" customHeight="1">
      <c r="A1068" s="966"/>
      <c r="B1068" s="966"/>
      <c r="C1068" s="966"/>
      <c r="D1068" s="966"/>
      <c r="E1068" s="966"/>
      <c r="F1068" s="966"/>
      <c r="G1068" s="966"/>
      <c r="H1068" s="966"/>
      <c r="I1068" s="966"/>
      <c r="J1068" s="966"/>
      <c r="K1068" s="966"/>
      <c r="L1068" s="966"/>
      <c r="M1068" s="966"/>
      <c r="N1068" s="966"/>
      <c r="O1068" s="966"/>
    </row>
    <row r="1069" spans="1:15" ht="10.15" customHeight="1">
      <c r="A1069" s="966"/>
      <c r="B1069" s="966"/>
      <c r="C1069" s="966"/>
      <c r="D1069" s="966"/>
      <c r="E1069" s="966"/>
      <c r="F1069" s="966"/>
      <c r="G1069" s="966"/>
      <c r="H1069" s="966"/>
      <c r="I1069" s="966"/>
      <c r="J1069" s="966"/>
      <c r="K1069" s="966"/>
      <c r="L1069" s="966"/>
      <c r="M1069" s="966"/>
      <c r="N1069" s="966"/>
      <c r="O1069" s="966"/>
    </row>
    <row r="1070" spans="1:15" ht="10.15" customHeight="1">
      <c r="A1070" s="966"/>
      <c r="B1070" s="966"/>
      <c r="C1070" s="966"/>
      <c r="D1070" s="966"/>
      <c r="E1070" s="966"/>
      <c r="F1070" s="966"/>
      <c r="G1070" s="966"/>
      <c r="H1070" s="966"/>
      <c r="I1070" s="966"/>
      <c r="J1070" s="966"/>
      <c r="K1070" s="966"/>
      <c r="L1070" s="966"/>
      <c r="M1070" s="966"/>
      <c r="N1070" s="966"/>
      <c r="O1070" s="966"/>
    </row>
    <row r="1071" spans="1:15" ht="10.15" customHeight="1">
      <c r="A1071" s="966"/>
      <c r="B1071" s="966"/>
      <c r="C1071" s="966"/>
      <c r="D1071" s="966"/>
      <c r="E1071" s="966"/>
      <c r="F1071" s="966"/>
      <c r="G1071" s="966"/>
      <c r="H1071" s="966"/>
      <c r="I1071" s="966"/>
      <c r="J1071" s="966"/>
      <c r="K1071" s="966"/>
      <c r="L1071" s="966"/>
      <c r="M1071" s="966"/>
      <c r="N1071" s="966"/>
      <c r="O1071" s="966"/>
    </row>
    <row r="1072" spans="1:15" ht="10.15" customHeight="1">
      <c r="A1072" s="966"/>
      <c r="B1072" s="966"/>
      <c r="C1072" s="966"/>
      <c r="D1072" s="966"/>
      <c r="E1072" s="966"/>
      <c r="F1072" s="966"/>
      <c r="G1072" s="966"/>
      <c r="H1072" s="966"/>
      <c r="I1072" s="966"/>
      <c r="J1072" s="966"/>
      <c r="K1072" s="966"/>
      <c r="L1072" s="966"/>
      <c r="M1072" s="966"/>
      <c r="N1072" s="966"/>
      <c r="O1072" s="966"/>
    </row>
    <row r="1073" spans="1:15" ht="10.15" customHeight="1">
      <c r="A1073" s="966"/>
      <c r="B1073" s="966"/>
      <c r="C1073" s="966"/>
      <c r="D1073" s="966"/>
      <c r="E1073" s="966"/>
      <c r="F1073" s="966"/>
      <c r="G1073" s="966"/>
      <c r="H1073" s="966"/>
      <c r="I1073" s="966"/>
      <c r="J1073" s="966"/>
      <c r="K1073" s="966"/>
      <c r="L1073" s="966"/>
      <c r="M1073" s="966"/>
      <c r="N1073" s="966"/>
      <c r="O1073" s="966"/>
    </row>
    <row r="1074" spans="1:15" ht="10.15" customHeight="1">
      <c r="A1074" s="966"/>
      <c r="B1074" s="966"/>
      <c r="C1074" s="966"/>
      <c r="D1074" s="966"/>
      <c r="E1074" s="966"/>
      <c r="F1074" s="966"/>
      <c r="G1074" s="966"/>
      <c r="H1074" s="966"/>
      <c r="I1074" s="966"/>
      <c r="J1074" s="966"/>
      <c r="K1074" s="966"/>
      <c r="L1074" s="966"/>
      <c r="M1074" s="966"/>
      <c r="N1074" s="966"/>
      <c r="O1074" s="966"/>
    </row>
    <row r="1075" spans="1:15" ht="10.15" customHeight="1">
      <c r="A1075" s="966"/>
      <c r="B1075" s="966"/>
      <c r="C1075" s="966"/>
      <c r="D1075" s="966"/>
      <c r="E1075" s="966"/>
      <c r="F1075" s="966"/>
      <c r="G1075" s="966"/>
      <c r="H1075" s="966"/>
      <c r="I1075" s="966"/>
      <c r="J1075" s="966"/>
      <c r="K1075" s="966"/>
      <c r="L1075" s="966"/>
      <c r="M1075" s="966"/>
      <c r="N1075" s="966"/>
      <c r="O1075" s="966"/>
    </row>
    <row r="1076" spans="1:15" ht="10.15" customHeight="1">
      <c r="A1076" s="966"/>
      <c r="B1076" s="966"/>
      <c r="C1076" s="966"/>
      <c r="D1076" s="966"/>
      <c r="E1076" s="966"/>
      <c r="F1076" s="966"/>
      <c r="G1076" s="966"/>
      <c r="H1076" s="966"/>
      <c r="I1076" s="966"/>
      <c r="J1076" s="966"/>
      <c r="K1076" s="966"/>
      <c r="L1076" s="966"/>
      <c r="M1076" s="966"/>
      <c r="N1076" s="966"/>
      <c r="O1076" s="966"/>
    </row>
    <row r="1077" spans="1:15" ht="10.15" customHeight="1">
      <c r="A1077" s="966"/>
      <c r="B1077" s="966"/>
      <c r="C1077" s="966"/>
      <c r="D1077" s="966"/>
      <c r="E1077" s="966"/>
      <c r="F1077" s="966"/>
      <c r="G1077" s="966"/>
      <c r="H1077" s="966"/>
      <c r="I1077" s="966"/>
      <c r="J1077" s="966"/>
      <c r="K1077" s="966"/>
      <c r="L1077" s="966"/>
      <c r="M1077" s="966"/>
      <c r="N1077" s="966"/>
      <c r="O1077" s="966"/>
    </row>
    <row r="1078" spans="1:15" ht="10.15" customHeight="1">
      <c r="A1078" s="966"/>
      <c r="B1078" s="966"/>
      <c r="C1078" s="966"/>
      <c r="D1078" s="966"/>
      <c r="E1078" s="966"/>
      <c r="F1078" s="966"/>
      <c r="G1078" s="966"/>
      <c r="H1078" s="966"/>
      <c r="I1078" s="966"/>
      <c r="J1078" s="966"/>
      <c r="K1078" s="966"/>
      <c r="L1078" s="966"/>
      <c r="M1078" s="966"/>
      <c r="N1078" s="966"/>
      <c r="O1078" s="966"/>
    </row>
    <row r="1079" spans="1:15" ht="10.15" customHeight="1">
      <c r="A1079" s="966"/>
      <c r="B1079" s="966"/>
      <c r="C1079" s="966"/>
      <c r="D1079" s="966"/>
      <c r="E1079" s="966"/>
      <c r="F1079" s="966"/>
      <c r="G1079" s="966"/>
      <c r="H1079" s="966"/>
      <c r="I1079" s="966"/>
      <c r="J1079" s="966"/>
      <c r="K1079" s="966"/>
      <c r="L1079" s="966"/>
      <c r="M1079" s="966"/>
      <c r="N1079" s="966"/>
      <c r="O1079" s="966"/>
    </row>
    <row r="1080" spans="1:15" ht="10.15" customHeight="1">
      <c r="A1080" s="966"/>
      <c r="B1080" s="966"/>
      <c r="C1080" s="966"/>
      <c r="D1080" s="966"/>
      <c r="E1080" s="966"/>
      <c r="F1080" s="966"/>
      <c r="G1080" s="966"/>
      <c r="H1080" s="966"/>
      <c r="I1080" s="966"/>
      <c r="J1080" s="966"/>
      <c r="K1080" s="966"/>
      <c r="L1080" s="966"/>
      <c r="M1080" s="966"/>
      <c r="N1080" s="966"/>
      <c r="O1080" s="966"/>
    </row>
    <row r="1081" spans="1:15" ht="10.15" customHeight="1">
      <c r="A1081" s="966"/>
      <c r="B1081" s="966"/>
      <c r="C1081" s="966"/>
      <c r="D1081" s="966"/>
      <c r="E1081" s="966"/>
      <c r="F1081" s="966"/>
      <c r="G1081" s="966"/>
      <c r="H1081" s="966"/>
      <c r="I1081" s="966"/>
      <c r="J1081" s="966"/>
      <c r="K1081" s="966"/>
      <c r="L1081" s="966"/>
      <c r="M1081" s="966"/>
      <c r="N1081" s="966"/>
      <c r="O1081" s="966"/>
    </row>
    <row r="1082" spans="1:15" ht="10.15" customHeight="1">
      <c r="A1082" s="966"/>
      <c r="B1082" s="966"/>
      <c r="C1082" s="966"/>
      <c r="D1082" s="966"/>
      <c r="E1082" s="966"/>
      <c r="F1082" s="966"/>
      <c r="G1082" s="966"/>
      <c r="H1082" s="966"/>
      <c r="I1082" s="966"/>
      <c r="J1082" s="966"/>
      <c r="K1082" s="966"/>
      <c r="L1082" s="966"/>
      <c r="M1082" s="966"/>
      <c r="N1082" s="966"/>
      <c r="O1082" s="966"/>
    </row>
    <row r="1083" spans="1:15" ht="10.15" customHeight="1">
      <c r="A1083" s="966"/>
      <c r="B1083" s="966"/>
      <c r="C1083" s="966"/>
      <c r="D1083" s="966"/>
      <c r="E1083" s="966"/>
      <c r="F1083" s="966"/>
      <c r="G1083" s="966"/>
      <c r="H1083" s="966"/>
      <c r="I1083" s="966"/>
      <c r="J1083" s="966"/>
      <c r="K1083" s="966"/>
      <c r="L1083" s="966"/>
      <c r="M1083" s="966"/>
      <c r="N1083" s="966"/>
      <c r="O1083" s="966"/>
    </row>
    <row r="1084" spans="1:15" ht="10.15" customHeight="1">
      <c r="A1084" s="966"/>
      <c r="B1084" s="966"/>
      <c r="C1084" s="966"/>
      <c r="D1084" s="966"/>
      <c r="E1084" s="966"/>
      <c r="F1084" s="966"/>
      <c r="G1084" s="966"/>
      <c r="H1084" s="966"/>
      <c r="I1084" s="966"/>
      <c r="J1084" s="966"/>
      <c r="K1084" s="966"/>
      <c r="L1084" s="966"/>
      <c r="M1084" s="966"/>
      <c r="N1084" s="966"/>
      <c r="O1084" s="966"/>
    </row>
    <row r="1085" spans="1:15" ht="10.15" customHeight="1">
      <c r="A1085" s="966"/>
      <c r="B1085" s="966"/>
      <c r="C1085" s="966"/>
      <c r="D1085" s="966"/>
      <c r="E1085" s="966"/>
      <c r="F1085" s="966"/>
      <c r="G1085" s="966"/>
      <c r="H1085" s="966"/>
      <c r="I1085" s="966"/>
      <c r="J1085" s="966"/>
      <c r="K1085" s="966"/>
      <c r="L1085" s="966"/>
      <c r="M1085" s="966"/>
      <c r="N1085" s="966"/>
      <c r="O1085" s="966"/>
    </row>
    <row r="1086" spans="1:15" ht="10.15" customHeight="1">
      <c r="A1086" s="966"/>
      <c r="B1086" s="966"/>
      <c r="C1086" s="966"/>
      <c r="D1086" s="966"/>
      <c r="E1086" s="966"/>
      <c r="F1086" s="966"/>
      <c r="G1086" s="966"/>
      <c r="H1086" s="966"/>
      <c r="I1086" s="966"/>
      <c r="J1086" s="966"/>
      <c r="K1086" s="966"/>
      <c r="L1086" s="966"/>
      <c r="M1086" s="966"/>
      <c r="N1086" s="966"/>
      <c r="O1086" s="966"/>
    </row>
    <row r="1087" spans="1:15" ht="10.15" customHeight="1">
      <c r="A1087" s="966"/>
      <c r="B1087" s="966"/>
      <c r="C1087" s="966"/>
      <c r="D1087" s="966"/>
      <c r="E1087" s="966"/>
      <c r="F1087" s="966"/>
      <c r="G1087" s="966"/>
      <c r="H1087" s="966"/>
      <c r="I1087" s="966"/>
      <c r="J1087" s="966"/>
      <c r="K1087" s="966"/>
      <c r="L1087" s="966"/>
      <c r="M1087" s="966"/>
      <c r="N1087" s="966"/>
      <c r="O1087" s="966"/>
    </row>
    <row r="1088" spans="1:15" ht="10.15" customHeight="1">
      <c r="A1088" s="966"/>
      <c r="B1088" s="966"/>
      <c r="C1088" s="966"/>
      <c r="D1088" s="966"/>
      <c r="E1088" s="966"/>
      <c r="F1088" s="966"/>
      <c r="G1088" s="966"/>
      <c r="H1088" s="966"/>
      <c r="I1088" s="966"/>
      <c r="J1088" s="966"/>
      <c r="K1088" s="966"/>
      <c r="L1088" s="966"/>
      <c r="M1088" s="966"/>
      <c r="N1088" s="966"/>
      <c r="O1088" s="966"/>
    </row>
    <row r="1089" spans="1:15" ht="10.15" customHeight="1">
      <c r="A1089" s="966"/>
      <c r="B1089" s="966"/>
      <c r="C1089" s="966"/>
      <c r="D1089" s="966"/>
      <c r="E1089" s="966"/>
      <c r="F1089" s="966"/>
      <c r="G1089" s="966"/>
      <c r="H1089" s="966"/>
      <c r="I1089" s="966"/>
      <c r="J1089" s="966"/>
      <c r="K1089" s="966"/>
      <c r="L1089" s="966"/>
      <c r="M1089" s="966"/>
      <c r="N1089" s="966"/>
      <c r="O1089" s="966"/>
    </row>
    <row r="1090" spans="1:15" ht="10.15" customHeight="1">
      <c r="A1090" s="966"/>
      <c r="B1090" s="966"/>
      <c r="C1090" s="966"/>
      <c r="D1090" s="966"/>
      <c r="E1090" s="966"/>
      <c r="F1090" s="966"/>
      <c r="G1090" s="966"/>
      <c r="H1090" s="966"/>
      <c r="I1090" s="966"/>
      <c r="J1090" s="966"/>
      <c r="K1090" s="966"/>
      <c r="L1090" s="966"/>
      <c r="M1090" s="966"/>
      <c r="N1090" s="966"/>
      <c r="O1090" s="966"/>
    </row>
    <row r="1091" spans="1:15" ht="10.15" customHeight="1">
      <c r="A1091" s="966"/>
      <c r="B1091" s="966"/>
      <c r="C1091" s="966"/>
      <c r="D1091" s="966"/>
      <c r="E1091" s="966"/>
      <c r="F1091" s="966"/>
      <c r="G1091" s="966"/>
      <c r="H1091" s="966"/>
      <c r="I1091" s="966"/>
      <c r="J1091" s="966"/>
      <c r="K1091" s="966"/>
      <c r="L1091" s="966"/>
      <c r="M1091" s="966"/>
      <c r="N1091" s="966"/>
      <c r="O1091" s="966"/>
    </row>
    <row r="1092" spans="1:15" ht="10.15" customHeight="1">
      <c r="A1092" s="966"/>
      <c r="B1092" s="966"/>
      <c r="C1092" s="966"/>
      <c r="D1092" s="966"/>
      <c r="E1092" s="966"/>
      <c r="F1092" s="966"/>
      <c r="G1092" s="966"/>
      <c r="H1092" s="966"/>
      <c r="I1092" s="966"/>
      <c r="J1092" s="966"/>
      <c r="K1092" s="966"/>
      <c r="L1092" s="966"/>
      <c r="M1092" s="966"/>
      <c r="N1092" s="966"/>
      <c r="O1092" s="966"/>
    </row>
    <row r="1093" spans="1:15" ht="10.15" customHeight="1">
      <c r="A1093" s="966"/>
      <c r="B1093" s="966"/>
      <c r="C1093" s="966"/>
      <c r="D1093" s="966"/>
      <c r="E1093" s="966"/>
      <c r="F1093" s="966"/>
      <c r="G1093" s="966"/>
      <c r="H1093" s="966"/>
      <c r="I1093" s="966"/>
      <c r="J1093" s="966"/>
      <c r="K1093" s="966"/>
      <c r="L1093" s="966"/>
      <c r="M1093" s="966"/>
      <c r="N1093" s="966"/>
      <c r="O1093" s="966"/>
    </row>
    <row r="1094" spans="1:15" ht="10.15" customHeight="1">
      <c r="A1094" s="966"/>
      <c r="B1094" s="966"/>
      <c r="C1094" s="966"/>
      <c r="D1094" s="966"/>
      <c r="E1094" s="966"/>
      <c r="F1094" s="966"/>
      <c r="G1094" s="966"/>
      <c r="H1094" s="966"/>
      <c r="I1094" s="966"/>
      <c r="J1094" s="966"/>
      <c r="K1094" s="966"/>
      <c r="L1094" s="966"/>
      <c r="M1094" s="966"/>
      <c r="N1094" s="966"/>
      <c r="O1094" s="966"/>
    </row>
    <row r="1095" spans="1:15" ht="10.15" customHeight="1">
      <c r="A1095" s="966"/>
      <c r="B1095" s="966"/>
      <c r="C1095" s="966"/>
      <c r="D1095" s="966"/>
      <c r="E1095" s="966"/>
      <c r="F1095" s="966"/>
      <c r="G1095" s="966"/>
      <c r="H1095" s="966"/>
      <c r="I1095" s="966"/>
      <c r="J1095" s="966"/>
      <c r="K1095" s="966"/>
      <c r="L1095" s="966"/>
      <c r="M1095" s="966"/>
      <c r="N1095" s="966"/>
      <c r="O1095" s="966"/>
    </row>
    <row r="1096" spans="1:15" ht="10.15" customHeight="1">
      <c r="A1096" s="966"/>
      <c r="B1096" s="966"/>
      <c r="C1096" s="966"/>
      <c r="D1096" s="966"/>
      <c r="E1096" s="966"/>
      <c r="F1096" s="966"/>
      <c r="G1096" s="966"/>
      <c r="H1096" s="966"/>
      <c r="I1096" s="966"/>
      <c r="J1096" s="966"/>
      <c r="K1096" s="966"/>
      <c r="L1096" s="966"/>
      <c r="M1096" s="966"/>
      <c r="N1096" s="966"/>
      <c r="O1096" s="966"/>
    </row>
    <row r="1097" spans="1:15" ht="10.15" customHeight="1">
      <c r="A1097" s="966"/>
      <c r="B1097" s="966"/>
      <c r="C1097" s="966"/>
      <c r="D1097" s="966"/>
      <c r="E1097" s="966"/>
      <c r="F1097" s="966"/>
      <c r="G1097" s="966"/>
      <c r="H1097" s="966"/>
      <c r="I1097" s="966"/>
      <c r="J1097" s="966"/>
      <c r="K1097" s="966"/>
      <c r="L1097" s="966"/>
      <c r="M1097" s="966"/>
      <c r="N1097" s="966"/>
      <c r="O1097" s="966"/>
    </row>
    <row r="1098" spans="1:15" ht="10.15" customHeight="1">
      <c r="A1098" s="966"/>
      <c r="B1098" s="966"/>
      <c r="C1098" s="966"/>
      <c r="D1098" s="966"/>
      <c r="E1098" s="966"/>
      <c r="F1098" s="966"/>
      <c r="G1098" s="966"/>
      <c r="H1098" s="966"/>
      <c r="I1098" s="966"/>
      <c r="J1098" s="966"/>
      <c r="K1098" s="966"/>
      <c r="L1098" s="966"/>
      <c r="M1098" s="966"/>
      <c r="N1098" s="966"/>
      <c r="O1098" s="966"/>
    </row>
    <row r="1099" spans="1:15" ht="10.15" customHeight="1">
      <c r="A1099" s="966"/>
      <c r="B1099" s="966"/>
      <c r="C1099" s="966"/>
      <c r="D1099" s="966"/>
      <c r="E1099" s="966"/>
      <c r="F1099" s="966"/>
      <c r="G1099" s="966"/>
      <c r="H1099" s="966"/>
      <c r="I1099" s="966"/>
      <c r="J1099" s="966"/>
      <c r="K1099" s="966"/>
      <c r="L1099" s="966"/>
      <c r="M1099" s="966"/>
      <c r="N1099" s="966"/>
      <c r="O1099" s="966"/>
    </row>
    <row r="1100" spans="1:15" ht="10.15" customHeight="1">
      <c r="A1100" s="966"/>
      <c r="B1100" s="966"/>
      <c r="C1100" s="966"/>
      <c r="D1100" s="966"/>
      <c r="E1100" s="966"/>
      <c r="F1100" s="966"/>
      <c r="G1100" s="966"/>
      <c r="H1100" s="966"/>
      <c r="I1100" s="966"/>
      <c r="J1100" s="966"/>
      <c r="K1100" s="966"/>
      <c r="L1100" s="966"/>
      <c r="M1100" s="966"/>
      <c r="N1100" s="966"/>
      <c r="O1100" s="966"/>
    </row>
    <row r="1101" spans="1:15" ht="10.15" customHeight="1">
      <c r="A1101" s="966"/>
      <c r="B1101" s="966"/>
      <c r="C1101" s="966"/>
      <c r="D1101" s="966"/>
      <c r="E1101" s="966"/>
      <c r="F1101" s="966"/>
      <c r="G1101" s="966"/>
      <c r="H1101" s="966"/>
      <c r="I1101" s="966"/>
      <c r="J1101" s="966"/>
      <c r="K1101" s="966"/>
      <c r="L1101" s="966"/>
      <c r="M1101" s="966"/>
      <c r="N1101" s="966"/>
      <c r="O1101" s="966"/>
    </row>
    <row r="1102" spans="1:15" ht="10.15" customHeight="1">
      <c r="A1102" s="966"/>
      <c r="B1102" s="966"/>
      <c r="C1102" s="966"/>
      <c r="D1102" s="966"/>
      <c r="E1102" s="966"/>
      <c r="F1102" s="966"/>
      <c r="G1102" s="966"/>
      <c r="H1102" s="966"/>
      <c r="I1102" s="966"/>
      <c r="J1102" s="966"/>
      <c r="K1102" s="966"/>
      <c r="L1102" s="966"/>
      <c r="M1102" s="966"/>
      <c r="N1102" s="966"/>
      <c r="O1102" s="966"/>
    </row>
    <row r="1103" spans="1:15" ht="10.15" customHeight="1">
      <c r="A1103" s="966"/>
      <c r="B1103" s="966"/>
      <c r="C1103" s="966"/>
      <c r="D1103" s="966"/>
      <c r="E1103" s="966"/>
      <c r="F1103" s="966"/>
      <c r="G1103" s="966"/>
      <c r="H1103" s="966"/>
      <c r="I1103" s="966"/>
      <c r="J1103" s="966"/>
      <c r="K1103" s="966"/>
      <c r="L1103" s="966"/>
      <c r="M1103" s="966"/>
      <c r="N1103" s="966"/>
      <c r="O1103" s="966"/>
    </row>
    <row r="1104" spans="1:15" ht="10.15" customHeight="1">
      <c r="A1104" s="966"/>
      <c r="B1104" s="966"/>
      <c r="C1104" s="966"/>
      <c r="D1104" s="966"/>
      <c r="E1104" s="966"/>
      <c r="F1104" s="966"/>
      <c r="G1104" s="966"/>
      <c r="H1104" s="966"/>
      <c r="I1104" s="966"/>
      <c r="J1104" s="966"/>
      <c r="K1104" s="966"/>
      <c r="L1104" s="966"/>
      <c r="M1104" s="966"/>
      <c r="N1104" s="966"/>
      <c r="O1104" s="966"/>
    </row>
    <row r="1105" spans="1:15" ht="10.15" customHeight="1">
      <c r="A1105" s="966"/>
      <c r="B1105" s="966"/>
      <c r="C1105" s="966"/>
      <c r="D1105" s="966"/>
      <c r="E1105" s="966"/>
      <c r="F1105" s="966"/>
      <c r="G1105" s="966"/>
      <c r="H1105" s="966"/>
      <c r="I1105" s="966"/>
      <c r="J1105" s="966"/>
      <c r="K1105" s="966"/>
      <c r="L1105" s="966"/>
      <c r="M1105" s="966"/>
      <c r="N1105" s="966"/>
      <c r="O1105" s="966"/>
    </row>
    <row r="1106" spans="1:15" ht="10.15" customHeight="1">
      <c r="A1106" s="966"/>
      <c r="B1106" s="966"/>
      <c r="C1106" s="966"/>
      <c r="D1106" s="966"/>
      <c r="E1106" s="966"/>
      <c r="F1106" s="966"/>
      <c r="G1106" s="966"/>
      <c r="H1106" s="966"/>
      <c r="I1106" s="966"/>
      <c r="J1106" s="966"/>
      <c r="K1106" s="966"/>
      <c r="L1106" s="966"/>
      <c r="M1106" s="966"/>
      <c r="N1106" s="966"/>
      <c r="O1106" s="966"/>
    </row>
    <row r="1107" spans="1:15" ht="10.15" customHeight="1">
      <c r="A1107" s="966"/>
      <c r="B1107" s="966"/>
      <c r="C1107" s="966"/>
      <c r="D1107" s="966"/>
      <c r="E1107" s="966"/>
      <c r="F1107" s="966"/>
      <c r="G1107" s="966"/>
      <c r="H1107" s="966"/>
      <c r="I1107" s="966"/>
      <c r="J1107" s="966"/>
      <c r="K1107" s="966"/>
      <c r="L1107" s="966"/>
      <c r="M1107" s="966"/>
      <c r="N1107" s="966"/>
      <c r="O1107" s="966"/>
    </row>
    <row r="1108" spans="1:15" ht="10.15" customHeight="1">
      <c r="A1108" s="966"/>
      <c r="B1108" s="966"/>
      <c r="C1108" s="966"/>
      <c r="D1108" s="966"/>
      <c r="E1108" s="966"/>
      <c r="F1108" s="966"/>
      <c r="G1108" s="966"/>
      <c r="H1108" s="966"/>
      <c r="I1108" s="966"/>
      <c r="J1108" s="966"/>
      <c r="K1108" s="966"/>
      <c r="L1108" s="966"/>
      <c r="M1108" s="966"/>
      <c r="N1108" s="966"/>
      <c r="O1108" s="966"/>
    </row>
    <row r="1109" spans="1:15" ht="10.15" customHeight="1">
      <c r="A1109" s="966"/>
      <c r="B1109" s="966"/>
      <c r="C1109" s="966"/>
      <c r="D1109" s="966"/>
      <c r="E1109" s="966"/>
      <c r="F1109" s="966"/>
      <c r="G1109" s="966"/>
      <c r="H1109" s="966"/>
      <c r="I1109" s="966"/>
      <c r="J1109" s="966"/>
      <c r="K1109" s="966"/>
      <c r="L1109" s="966"/>
      <c r="M1109" s="966"/>
      <c r="N1109" s="966"/>
      <c r="O1109" s="966"/>
    </row>
    <row r="1110" spans="1:15" ht="10.15" customHeight="1">
      <c r="A1110" s="966"/>
      <c r="B1110" s="966"/>
      <c r="C1110" s="966"/>
      <c r="D1110" s="966"/>
      <c r="E1110" s="966"/>
      <c r="F1110" s="966"/>
      <c r="G1110" s="966"/>
      <c r="H1110" s="966"/>
      <c r="I1110" s="966"/>
      <c r="J1110" s="966"/>
      <c r="K1110" s="966"/>
      <c r="L1110" s="966"/>
      <c r="M1110" s="966"/>
      <c r="N1110" s="966"/>
      <c r="O1110" s="966"/>
    </row>
    <row r="1111" spans="1:15" ht="10.15" customHeight="1">
      <c r="A1111" s="966"/>
      <c r="B1111" s="966"/>
      <c r="C1111" s="966"/>
      <c r="D1111" s="966"/>
      <c r="E1111" s="966"/>
      <c r="F1111" s="966"/>
      <c r="G1111" s="966"/>
      <c r="H1111" s="966"/>
      <c r="I1111" s="966"/>
      <c r="J1111" s="966"/>
      <c r="K1111" s="966"/>
      <c r="L1111" s="966"/>
      <c r="M1111" s="966"/>
      <c r="N1111" s="966"/>
      <c r="O1111" s="966"/>
    </row>
    <row r="1112" spans="1:15" ht="10.15" customHeight="1">
      <c r="A1112" s="966"/>
      <c r="B1112" s="966"/>
      <c r="C1112" s="966"/>
      <c r="D1112" s="966"/>
      <c r="E1112" s="966"/>
      <c r="F1112" s="966"/>
      <c r="G1112" s="966"/>
      <c r="H1112" s="966"/>
      <c r="I1112" s="966"/>
      <c r="J1112" s="966"/>
      <c r="K1112" s="966"/>
      <c r="L1112" s="966"/>
      <c r="M1112" s="966"/>
      <c r="N1112" s="966"/>
      <c r="O1112" s="966"/>
    </row>
    <row r="1113" spans="1:15" ht="10.15" customHeight="1">
      <c r="A1113" s="966"/>
      <c r="B1113" s="966"/>
      <c r="C1113" s="966"/>
      <c r="D1113" s="966"/>
      <c r="E1113" s="966"/>
      <c r="F1113" s="966"/>
      <c r="G1113" s="966"/>
      <c r="H1113" s="966"/>
      <c r="I1113" s="966"/>
      <c r="J1113" s="966"/>
      <c r="K1113" s="966"/>
      <c r="L1113" s="966"/>
      <c r="M1113" s="966"/>
      <c r="N1113" s="966"/>
      <c r="O1113" s="966"/>
    </row>
    <row r="1114" spans="1:15" ht="10.15" customHeight="1">
      <c r="A1114" s="966"/>
      <c r="B1114" s="966"/>
      <c r="C1114" s="966"/>
      <c r="D1114" s="966"/>
      <c r="E1114" s="966"/>
      <c r="F1114" s="966"/>
      <c r="G1114" s="966"/>
      <c r="H1114" s="966"/>
      <c r="I1114" s="966"/>
      <c r="J1114" s="966"/>
      <c r="K1114" s="966"/>
      <c r="L1114" s="966"/>
      <c r="M1114" s="966"/>
      <c r="N1114" s="966"/>
      <c r="O1114" s="966"/>
    </row>
    <row r="1115" spans="1:15" ht="10.15" customHeight="1">
      <c r="A1115" s="966"/>
      <c r="B1115" s="966"/>
      <c r="C1115" s="966"/>
      <c r="D1115" s="966"/>
      <c r="E1115" s="966"/>
      <c r="F1115" s="966"/>
      <c r="G1115" s="966"/>
      <c r="H1115" s="966"/>
      <c r="I1115" s="966"/>
      <c r="J1115" s="966"/>
      <c r="K1115" s="966"/>
      <c r="L1115" s="966"/>
      <c r="M1115" s="966"/>
      <c r="N1115" s="966"/>
      <c r="O1115" s="966"/>
    </row>
    <row r="1116" spans="1:15" ht="10.15" customHeight="1">
      <c r="A1116" s="966"/>
      <c r="B1116" s="966"/>
      <c r="C1116" s="966"/>
      <c r="D1116" s="966"/>
      <c r="E1116" s="966"/>
      <c r="F1116" s="966"/>
      <c r="G1116" s="966"/>
      <c r="H1116" s="966"/>
      <c r="I1116" s="966"/>
      <c r="J1116" s="966"/>
      <c r="K1116" s="966"/>
      <c r="L1116" s="966"/>
      <c r="M1116" s="966"/>
      <c r="N1116" s="966"/>
      <c r="O1116" s="966"/>
    </row>
    <row r="1117" spans="1:15" ht="10.15" customHeight="1">
      <c r="A1117" s="966"/>
      <c r="B1117" s="966"/>
      <c r="C1117" s="966"/>
      <c r="D1117" s="966"/>
      <c r="E1117" s="966"/>
      <c r="F1117" s="966"/>
      <c r="G1117" s="966"/>
      <c r="H1117" s="966"/>
      <c r="I1117" s="966"/>
      <c r="J1117" s="966"/>
      <c r="K1117" s="966"/>
      <c r="L1117" s="966"/>
      <c r="M1117" s="966"/>
      <c r="N1117" s="966"/>
      <c r="O1117" s="966"/>
    </row>
    <row r="1118" spans="1:15" ht="10.15" customHeight="1">
      <c r="A1118" s="966"/>
      <c r="B1118" s="966"/>
      <c r="C1118" s="966"/>
      <c r="D1118" s="966"/>
      <c r="E1118" s="966"/>
      <c r="F1118" s="966"/>
      <c r="G1118" s="966"/>
      <c r="H1118" s="966"/>
      <c r="I1118" s="966"/>
      <c r="J1118" s="966"/>
      <c r="K1118" s="966"/>
      <c r="L1118" s="966"/>
      <c r="M1118" s="966"/>
      <c r="N1118" s="966"/>
      <c r="O1118" s="966"/>
    </row>
    <row r="1119" spans="1:15" ht="10.15" customHeight="1">
      <c r="A1119" s="966"/>
      <c r="B1119" s="966"/>
      <c r="C1119" s="966"/>
      <c r="D1119" s="966"/>
      <c r="E1119" s="966"/>
      <c r="F1119" s="966"/>
      <c r="G1119" s="966"/>
      <c r="H1119" s="966"/>
      <c r="I1119" s="966"/>
      <c r="J1119" s="966"/>
      <c r="K1119" s="966"/>
      <c r="L1119" s="966"/>
      <c r="M1119" s="966"/>
      <c r="N1119" s="966"/>
      <c r="O1119" s="966"/>
    </row>
    <row r="1120" spans="1:15" ht="10.15" customHeight="1">
      <c r="A1120" s="966"/>
      <c r="B1120" s="966"/>
      <c r="C1120" s="966"/>
      <c r="D1120" s="966"/>
      <c r="E1120" s="966"/>
      <c r="F1120" s="966"/>
      <c r="G1120" s="966"/>
      <c r="H1120" s="966"/>
      <c r="I1120" s="966"/>
      <c r="J1120" s="966"/>
      <c r="K1120" s="966"/>
      <c r="L1120" s="966"/>
      <c r="M1120" s="966"/>
      <c r="N1120" s="966"/>
      <c r="O1120" s="966"/>
    </row>
    <row r="1121" spans="1:15" ht="10.15" customHeight="1">
      <c r="A1121" s="966"/>
      <c r="B1121" s="966"/>
      <c r="C1121" s="966"/>
      <c r="D1121" s="966"/>
      <c r="E1121" s="966"/>
      <c r="F1121" s="966"/>
      <c r="G1121" s="966"/>
      <c r="H1121" s="966"/>
      <c r="I1121" s="966"/>
      <c r="J1121" s="966"/>
      <c r="K1121" s="966"/>
      <c r="L1121" s="966"/>
      <c r="M1121" s="966"/>
      <c r="N1121" s="966"/>
      <c r="O1121" s="966"/>
    </row>
    <row r="1122" spans="1:15" ht="10.15" customHeight="1">
      <c r="A1122" s="966"/>
      <c r="B1122" s="966"/>
      <c r="C1122" s="966"/>
      <c r="D1122" s="966"/>
      <c r="E1122" s="966"/>
      <c r="F1122" s="966"/>
      <c r="G1122" s="966"/>
      <c r="H1122" s="966"/>
      <c r="I1122" s="966"/>
      <c r="J1122" s="966"/>
      <c r="K1122" s="966"/>
      <c r="L1122" s="966"/>
      <c r="M1122" s="966"/>
      <c r="N1122" s="966"/>
      <c r="O1122" s="966"/>
    </row>
    <row r="1123" spans="1:15" ht="10.15" customHeight="1">
      <c r="A1123" s="966"/>
      <c r="B1123" s="966"/>
      <c r="C1123" s="966"/>
      <c r="D1123" s="966"/>
      <c r="E1123" s="966"/>
      <c r="F1123" s="966"/>
      <c r="G1123" s="966"/>
      <c r="H1123" s="966"/>
      <c r="I1123" s="966"/>
      <c r="J1123" s="966"/>
      <c r="K1123" s="966"/>
      <c r="L1123" s="966"/>
      <c r="M1123" s="966"/>
      <c r="N1123" s="966"/>
      <c r="O1123" s="966"/>
    </row>
    <row r="1124" spans="1:15" ht="10.15" customHeight="1">
      <c r="A1124" s="966"/>
      <c r="B1124" s="966"/>
      <c r="C1124" s="966"/>
      <c r="D1124" s="966"/>
      <c r="E1124" s="966"/>
      <c r="F1124" s="966"/>
      <c r="G1124" s="966"/>
      <c r="H1124" s="966"/>
      <c r="I1124" s="966"/>
      <c r="J1124" s="966"/>
      <c r="K1124" s="966"/>
      <c r="L1124" s="966"/>
      <c r="M1124" s="966"/>
      <c r="N1124" s="966"/>
      <c r="O1124" s="966"/>
    </row>
    <row r="1125" spans="1:15" ht="10.15" customHeight="1">
      <c r="A1125" s="966"/>
      <c r="B1125" s="966"/>
      <c r="C1125" s="966"/>
      <c r="D1125" s="966"/>
      <c r="E1125" s="966"/>
      <c r="F1125" s="966"/>
      <c r="G1125" s="966"/>
      <c r="H1125" s="966"/>
      <c r="I1125" s="966"/>
      <c r="J1125" s="966"/>
      <c r="K1125" s="966"/>
      <c r="L1125" s="966"/>
      <c r="M1125" s="966"/>
      <c r="N1125" s="966"/>
      <c r="O1125" s="966"/>
    </row>
    <row r="1126" spans="1:15" ht="10.15" customHeight="1">
      <c r="A1126" s="966"/>
      <c r="B1126" s="966"/>
      <c r="C1126" s="966"/>
      <c r="D1126" s="966"/>
      <c r="E1126" s="966"/>
      <c r="F1126" s="966"/>
      <c r="G1126" s="966"/>
      <c r="H1126" s="966"/>
      <c r="I1126" s="966"/>
      <c r="J1126" s="966"/>
      <c r="K1126" s="966"/>
      <c r="L1126" s="966"/>
      <c r="M1126" s="966"/>
      <c r="N1126" s="966"/>
      <c r="O1126" s="966"/>
    </row>
    <row r="1127" spans="1:15" ht="10.15" customHeight="1">
      <c r="A1127" s="966"/>
      <c r="B1127" s="966"/>
      <c r="C1127" s="966"/>
      <c r="D1127" s="966"/>
      <c r="E1127" s="966"/>
      <c r="F1127" s="966"/>
      <c r="G1127" s="966"/>
      <c r="H1127" s="966"/>
      <c r="I1127" s="966"/>
      <c r="J1127" s="966"/>
      <c r="K1127" s="966"/>
      <c r="L1127" s="966"/>
      <c r="M1127" s="966"/>
      <c r="N1127" s="966"/>
      <c r="O1127" s="966"/>
    </row>
    <row r="1128" spans="1:15" ht="10.15" customHeight="1">
      <c r="A1128" s="966"/>
      <c r="B1128" s="966"/>
      <c r="C1128" s="966"/>
      <c r="D1128" s="966"/>
      <c r="E1128" s="966"/>
      <c r="F1128" s="966"/>
      <c r="G1128" s="966"/>
      <c r="H1128" s="966"/>
      <c r="I1128" s="966"/>
      <c r="J1128" s="966"/>
      <c r="K1128" s="966"/>
      <c r="L1128" s="966"/>
      <c r="M1128" s="966"/>
      <c r="N1128" s="966"/>
      <c r="O1128" s="966"/>
    </row>
    <row r="1129" spans="1:15" ht="10.15" customHeight="1">
      <c r="A1129" s="966"/>
      <c r="B1129" s="966"/>
      <c r="C1129" s="966"/>
      <c r="D1129" s="966"/>
      <c r="E1129" s="966"/>
      <c r="F1129" s="966"/>
      <c r="G1129" s="966"/>
      <c r="H1129" s="966"/>
      <c r="I1129" s="966"/>
      <c r="J1129" s="966"/>
      <c r="K1129" s="966"/>
      <c r="L1129" s="966"/>
      <c r="M1129" s="966"/>
      <c r="N1129" s="966"/>
      <c r="O1129" s="966"/>
    </row>
    <row r="1130" spans="1:15" ht="10.15" customHeight="1">
      <c r="A1130" s="966"/>
      <c r="B1130" s="966"/>
      <c r="C1130" s="966"/>
      <c r="D1130" s="966"/>
      <c r="E1130" s="966"/>
      <c r="F1130" s="966"/>
      <c r="G1130" s="966"/>
      <c r="H1130" s="966"/>
      <c r="I1130" s="966"/>
      <c r="J1130" s="966"/>
      <c r="K1130" s="966"/>
      <c r="L1130" s="966"/>
      <c r="M1130" s="966"/>
      <c r="N1130" s="966"/>
      <c r="O1130" s="966"/>
    </row>
    <row r="1131" spans="1:15" ht="10.15" customHeight="1">
      <c r="A1131" s="966"/>
      <c r="B1131" s="966"/>
      <c r="C1131" s="966"/>
      <c r="D1131" s="966"/>
      <c r="E1131" s="966"/>
      <c r="F1131" s="966"/>
      <c r="G1131" s="966"/>
      <c r="H1131" s="966"/>
      <c r="I1131" s="966"/>
      <c r="J1131" s="966"/>
      <c r="K1131" s="966"/>
      <c r="L1131" s="966"/>
      <c r="M1131" s="966"/>
      <c r="N1131" s="966"/>
      <c r="O1131" s="966"/>
    </row>
    <row r="1132" spans="1:15" ht="10.15" customHeight="1">
      <c r="A1132" s="966"/>
      <c r="B1132" s="966"/>
      <c r="C1132" s="966"/>
      <c r="D1132" s="966"/>
      <c r="E1132" s="966"/>
      <c r="F1132" s="966"/>
      <c r="G1132" s="966"/>
      <c r="H1132" s="966"/>
      <c r="I1132" s="966"/>
      <c r="J1132" s="966"/>
      <c r="K1132" s="966"/>
      <c r="L1132" s="966"/>
      <c r="M1132" s="966"/>
      <c r="N1132" s="966"/>
      <c r="O1132" s="966"/>
    </row>
    <row r="1133" spans="1:15" ht="10.15" customHeight="1">
      <c r="A1133" s="966"/>
      <c r="B1133" s="966"/>
      <c r="C1133" s="966"/>
      <c r="D1133" s="966"/>
      <c r="E1133" s="966"/>
      <c r="F1133" s="966"/>
      <c r="G1133" s="966"/>
      <c r="H1133" s="966"/>
      <c r="I1133" s="966"/>
      <c r="J1133" s="966"/>
      <c r="K1133" s="966"/>
      <c r="L1133" s="966"/>
      <c r="M1133" s="966"/>
      <c r="N1133" s="966"/>
      <c r="O1133" s="966"/>
    </row>
    <row r="1134" spans="1:15" ht="10.15" customHeight="1">
      <c r="A1134" s="966"/>
      <c r="B1134" s="966"/>
      <c r="C1134" s="966"/>
      <c r="D1134" s="966"/>
      <c r="E1134" s="966"/>
      <c r="F1134" s="966"/>
      <c r="G1134" s="966"/>
      <c r="H1134" s="966"/>
      <c r="I1134" s="966"/>
      <c r="J1134" s="966"/>
      <c r="K1134" s="966"/>
      <c r="L1134" s="966"/>
      <c r="M1134" s="966"/>
      <c r="N1134" s="966"/>
      <c r="O1134" s="966"/>
    </row>
    <row r="1135" spans="1:15" ht="10.15" customHeight="1">
      <c r="A1135" s="966"/>
      <c r="B1135" s="966"/>
      <c r="C1135" s="966"/>
      <c r="D1135" s="966"/>
      <c r="E1135" s="966"/>
      <c r="F1135" s="966"/>
      <c r="G1135" s="966"/>
      <c r="H1135" s="966"/>
      <c r="I1135" s="966"/>
      <c r="J1135" s="966"/>
      <c r="K1135" s="966"/>
      <c r="L1135" s="966"/>
      <c r="M1135" s="966"/>
      <c r="N1135" s="966"/>
      <c r="O1135" s="966"/>
    </row>
    <row r="1136" spans="1:15" ht="10.15" customHeight="1">
      <c r="A1136" s="966"/>
      <c r="B1136" s="966"/>
      <c r="C1136" s="966"/>
      <c r="D1136" s="966"/>
      <c r="E1136" s="966"/>
      <c r="F1136" s="966"/>
      <c r="G1136" s="966"/>
      <c r="H1136" s="966"/>
      <c r="I1136" s="966"/>
      <c r="J1136" s="966"/>
      <c r="K1136" s="966"/>
      <c r="L1136" s="966"/>
      <c r="M1136" s="966"/>
      <c r="N1136" s="966"/>
      <c r="O1136" s="966"/>
    </row>
    <row r="1137" spans="1:15" ht="10.15" customHeight="1">
      <c r="A1137" s="966"/>
      <c r="B1137" s="966"/>
      <c r="C1137" s="966"/>
      <c r="D1137" s="966"/>
      <c r="E1137" s="966"/>
      <c r="F1137" s="966"/>
      <c r="G1137" s="966"/>
      <c r="H1137" s="966"/>
      <c r="I1137" s="966"/>
      <c r="J1137" s="966"/>
      <c r="K1137" s="966"/>
      <c r="L1137" s="966"/>
      <c r="M1137" s="966"/>
      <c r="N1137" s="966"/>
      <c r="O1137" s="966"/>
    </row>
    <row r="1138" spans="1:15" ht="10.15" customHeight="1">
      <c r="A1138" s="966"/>
      <c r="B1138" s="966"/>
      <c r="C1138" s="966"/>
      <c r="D1138" s="966"/>
      <c r="E1138" s="966"/>
      <c r="F1138" s="966"/>
      <c r="G1138" s="966"/>
      <c r="H1138" s="966"/>
      <c r="I1138" s="966"/>
      <c r="J1138" s="966"/>
      <c r="K1138" s="966"/>
      <c r="L1138" s="966"/>
      <c r="M1138" s="966"/>
      <c r="N1138" s="966"/>
      <c r="O1138" s="966"/>
    </row>
    <row r="1139" spans="1:15" ht="10.15" customHeight="1">
      <c r="A1139" s="966"/>
      <c r="B1139" s="966"/>
      <c r="C1139" s="966"/>
      <c r="D1139" s="966"/>
      <c r="E1139" s="966"/>
      <c r="F1139" s="966"/>
      <c r="G1139" s="966"/>
      <c r="H1139" s="966"/>
      <c r="I1139" s="966"/>
      <c r="J1139" s="966"/>
      <c r="K1139" s="966"/>
      <c r="L1139" s="966"/>
      <c r="M1139" s="966"/>
      <c r="N1139" s="966"/>
      <c r="O1139" s="966"/>
    </row>
    <row r="1140" spans="1:15" ht="10.15" customHeight="1">
      <c r="A1140" s="966"/>
      <c r="B1140" s="966"/>
      <c r="C1140" s="966"/>
      <c r="D1140" s="966"/>
      <c r="E1140" s="966"/>
      <c r="F1140" s="966"/>
      <c r="G1140" s="966"/>
      <c r="H1140" s="966"/>
      <c r="I1140" s="966"/>
      <c r="J1140" s="966"/>
      <c r="K1140" s="966"/>
      <c r="L1140" s="966"/>
      <c r="M1140" s="966"/>
      <c r="N1140" s="966"/>
      <c r="O1140" s="966"/>
    </row>
    <row r="1141" spans="1:15" ht="10.15" customHeight="1">
      <c r="A1141" s="966"/>
      <c r="B1141" s="966"/>
      <c r="C1141" s="966"/>
      <c r="D1141" s="966"/>
      <c r="E1141" s="966"/>
      <c r="F1141" s="966"/>
      <c r="G1141" s="966"/>
      <c r="H1141" s="966"/>
      <c r="I1141" s="966"/>
      <c r="J1141" s="966"/>
      <c r="K1141" s="966"/>
      <c r="L1141" s="966"/>
      <c r="M1141" s="966"/>
      <c r="N1141" s="966"/>
      <c r="O1141" s="966"/>
    </row>
    <row r="1142" spans="1:15" ht="10.15" customHeight="1">
      <c r="A1142" s="966"/>
      <c r="B1142" s="966"/>
      <c r="C1142" s="966"/>
      <c r="D1142" s="966"/>
      <c r="E1142" s="966"/>
      <c r="F1142" s="966"/>
      <c r="G1142" s="966"/>
      <c r="H1142" s="966"/>
      <c r="I1142" s="966"/>
      <c r="J1142" s="966"/>
      <c r="K1142" s="966"/>
      <c r="L1142" s="966"/>
      <c r="M1142" s="966"/>
      <c r="N1142" s="966"/>
      <c r="O1142" s="966"/>
    </row>
    <row r="1143" spans="1:15" ht="10.15" customHeight="1">
      <c r="A1143" s="966"/>
      <c r="B1143" s="966"/>
      <c r="C1143" s="966"/>
      <c r="D1143" s="966"/>
      <c r="E1143" s="966"/>
      <c r="F1143" s="966"/>
      <c r="G1143" s="966"/>
      <c r="H1143" s="966"/>
      <c r="I1143" s="966"/>
      <c r="J1143" s="966"/>
      <c r="K1143" s="966"/>
      <c r="L1143" s="966"/>
      <c r="M1143" s="966"/>
      <c r="N1143" s="966"/>
      <c r="O1143" s="966"/>
    </row>
    <row r="1144" spans="1:15" ht="10.15" customHeight="1">
      <c r="A1144" s="966"/>
      <c r="B1144" s="966"/>
      <c r="C1144" s="966"/>
      <c r="D1144" s="966"/>
      <c r="E1144" s="966"/>
      <c r="F1144" s="966"/>
      <c r="G1144" s="966"/>
      <c r="H1144" s="966"/>
      <c r="I1144" s="966"/>
      <c r="J1144" s="966"/>
      <c r="K1144" s="966"/>
      <c r="L1144" s="966"/>
      <c r="M1144" s="966"/>
      <c r="N1144" s="966"/>
      <c r="O1144" s="966"/>
    </row>
    <row r="1145" spans="1:15" ht="10.15" customHeight="1">
      <c r="A1145" s="966"/>
      <c r="B1145" s="966"/>
      <c r="C1145" s="966"/>
      <c r="D1145" s="966"/>
      <c r="E1145" s="966"/>
      <c r="F1145" s="966"/>
      <c r="G1145" s="966"/>
      <c r="H1145" s="966"/>
      <c r="I1145" s="966"/>
      <c r="J1145" s="966"/>
      <c r="K1145" s="966"/>
      <c r="L1145" s="966"/>
      <c r="M1145" s="966"/>
      <c r="N1145" s="966"/>
      <c r="O1145" s="966"/>
    </row>
    <row r="1146" spans="1:15" ht="10.15" customHeight="1">
      <c r="A1146" s="966"/>
      <c r="B1146" s="966"/>
      <c r="C1146" s="966"/>
      <c r="D1146" s="966"/>
      <c r="E1146" s="966"/>
      <c r="F1146" s="966"/>
      <c r="G1146" s="966"/>
      <c r="H1146" s="966"/>
      <c r="I1146" s="966"/>
      <c r="J1146" s="966"/>
      <c r="K1146" s="966"/>
      <c r="L1146" s="966"/>
      <c r="M1146" s="966"/>
      <c r="N1146" s="966"/>
      <c r="O1146" s="966"/>
    </row>
    <row r="1147" spans="1:15" ht="10.15" customHeight="1">
      <c r="A1147" s="966"/>
      <c r="B1147" s="966"/>
      <c r="C1147" s="966"/>
      <c r="D1147" s="966"/>
      <c r="E1147" s="966"/>
      <c r="F1147" s="966"/>
      <c r="G1147" s="966"/>
      <c r="H1147" s="966"/>
      <c r="I1147" s="966"/>
      <c r="J1147" s="966"/>
      <c r="K1147" s="966"/>
      <c r="L1147" s="966"/>
      <c r="M1147" s="966"/>
      <c r="N1147" s="966"/>
      <c r="O1147" s="966"/>
    </row>
    <row r="1148" spans="1:15" ht="10.15" customHeight="1">
      <c r="A1148" s="966"/>
      <c r="B1148" s="966"/>
      <c r="C1148" s="966"/>
      <c r="D1148" s="966"/>
      <c r="E1148" s="966"/>
      <c r="F1148" s="966"/>
      <c r="G1148" s="966"/>
      <c r="H1148" s="966"/>
      <c r="I1148" s="966"/>
      <c r="J1148" s="966"/>
      <c r="K1148" s="966"/>
      <c r="L1148" s="966"/>
      <c r="M1148" s="966"/>
      <c r="N1148" s="966"/>
      <c r="O1148" s="966"/>
    </row>
    <row r="1149" spans="1:15" ht="10.15" customHeight="1">
      <c r="A1149" s="966"/>
      <c r="B1149" s="966"/>
      <c r="C1149" s="966"/>
      <c r="D1149" s="966"/>
      <c r="E1149" s="966"/>
      <c r="F1149" s="966"/>
      <c r="G1149" s="966"/>
      <c r="H1149" s="966"/>
      <c r="I1149" s="966"/>
      <c r="J1149" s="966"/>
      <c r="K1149" s="966"/>
      <c r="L1149" s="966"/>
      <c r="M1149" s="966"/>
      <c r="N1149" s="966"/>
      <c r="O1149" s="966"/>
    </row>
    <row r="1150" spans="1:15" ht="10.15" customHeight="1">
      <c r="A1150" s="966"/>
      <c r="B1150" s="966"/>
      <c r="C1150" s="966"/>
      <c r="D1150" s="966"/>
      <c r="E1150" s="966"/>
      <c r="F1150" s="966"/>
      <c r="G1150" s="966"/>
      <c r="H1150" s="966"/>
      <c r="I1150" s="966"/>
      <c r="J1150" s="966"/>
      <c r="K1150" s="966"/>
      <c r="L1150" s="966"/>
      <c r="M1150" s="966"/>
      <c r="N1150" s="966"/>
      <c r="O1150" s="966"/>
    </row>
    <row r="1151" spans="1:15" ht="10.15" customHeight="1">
      <c r="A1151" s="966"/>
      <c r="B1151" s="966"/>
      <c r="C1151" s="966"/>
      <c r="D1151" s="966"/>
      <c r="E1151" s="966"/>
      <c r="F1151" s="966"/>
      <c r="G1151" s="966"/>
      <c r="H1151" s="966"/>
      <c r="I1151" s="966"/>
      <c r="J1151" s="966"/>
      <c r="K1151" s="966"/>
      <c r="L1151" s="966"/>
      <c r="M1151" s="966"/>
      <c r="N1151" s="966"/>
      <c r="O1151" s="966"/>
    </row>
    <row r="1152" spans="1:15" ht="10.15" customHeight="1">
      <c r="A1152" s="966"/>
      <c r="B1152" s="966"/>
      <c r="C1152" s="966"/>
      <c r="D1152" s="966"/>
      <c r="E1152" s="966"/>
      <c r="F1152" s="966"/>
      <c r="G1152" s="966"/>
      <c r="H1152" s="966"/>
      <c r="I1152" s="966"/>
      <c r="J1152" s="966"/>
      <c r="K1152" s="966"/>
      <c r="L1152" s="966"/>
      <c r="M1152" s="966"/>
      <c r="N1152" s="966"/>
      <c r="O1152" s="966"/>
    </row>
    <row r="1153" spans="1:15" ht="10.15" customHeight="1">
      <c r="A1153" s="966"/>
      <c r="B1153" s="966"/>
      <c r="C1153" s="966"/>
      <c r="D1153" s="966"/>
      <c r="E1153" s="966"/>
      <c r="F1153" s="966"/>
      <c r="G1153" s="966"/>
      <c r="H1153" s="966"/>
      <c r="I1153" s="966"/>
      <c r="J1153" s="966"/>
      <c r="K1153" s="966"/>
      <c r="L1153" s="966"/>
      <c r="M1153" s="966"/>
      <c r="N1153" s="966"/>
      <c r="O1153" s="966"/>
    </row>
    <row r="1154" spans="1:15" ht="10.15" customHeight="1">
      <c r="A1154" s="966"/>
      <c r="B1154" s="966"/>
      <c r="C1154" s="966"/>
      <c r="D1154" s="966"/>
      <c r="E1154" s="966"/>
      <c r="F1154" s="966"/>
      <c r="G1154" s="966"/>
      <c r="H1154" s="966"/>
      <c r="I1154" s="966"/>
      <c r="J1154" s="966"/>
      <c r="K1154" s="966"/>
      <c r="L1154" s="966"/>
      <c r="M1154" s="966"/>
      <c r="N1154" s="966"/>
      <c r="O1154" s="966"/>
    </row>
    <row r="1155" spans="1:15" ht="10.15" customHeight="1">
      <c r="A1155" s="966"/>
      <c r="B1155" s="966"/>
      <c r="C1155" s="966"/>
      <c r="D1155" s="966"/>
      <c r="E1155" s="966"/>
      <c r="F1155" s="966"/>
      <c r="G1155" s="966"/>
      <c r="H1155" s="966"/>
      <c r="I1155" s="966"/>
      <c r="J1155" s="966"/>
      <c r="K1155" s="966"/>
      <c r="L1155" s="966"/>
      <c r="M1155" s="966"/>
      <c r="N1155" s="966"/>
      <c r="O1155" s="966"/>
    </row>
    <row r="1156" spans="1:15" ht="10.15" customHeight="1">
      <c r="A1156" s="966"/>
      <c r="B1156" s="966"/>
      <c r="C1156" s="966"/>
      <c r="D1156" s="966"/>
      <c r="E1156" s="966"/>
      <c r="F1156" s="966"/>
      <c r="G1156" s="966"/>
      <c r="H1156" s="966"/>
      <c r="I1156" s="966"/>
      <c r="J1156" s="966"/>
      <c r="K1156" s="966"/>
      <c r="L1156" s="966"/>
      <c r="M1156" s="966"/>
      <c r="N1156" s="966"/>
      <c r="O1156" s="966"/>
    </row>
    <row r="1157" spans="1:15" ht="10.15" customHeight="1">
      <c r="A1157" s="966"/>
      <c r="B1157" s="966"/>
      <c r="C1157" s="966"/>
      <c r="D1157" s="966"/>
      <c r="E1157" s="966"/>
      <c r="F1157" s="966"/>
      <c r="G1157" s="966"/>
      <c r="H1157" s="966"/>
      <c r="I1157" s="966"/>
      <c r="J1157" s="966"/>
      <c r="K1157" s="966"/>
      <c r="L1157" s="966"/>
      <c r="M1157" s="966"/>
      <c r="N1157" s="966"/>
      <c r="O1157" s="966"/>
    </row>
    <row r="1158" spans="1:15" ht="10.15" customHeight="1">
      <c r="A1158" s="966"/>
      <c r="B1158" s="966"/>
      <c r="C1158" s="966"/>
      <c r="D1158" s="966"/>
      <c r="E1158" s="966"/>
      <c r="F1158" s="966"/>
      <c r="G1158" s="966"/>
      <c r="H1158" s="966"/>
      <c r="I1158" s="966"/>
      <c r="J1158" s="966"/>
      <c r="K1158" s="966"/>
      <c r="L1158" s="966"/>
      <c r="M1158" s="966"/>
      <c r="N1158" s="966"/>
      <c r="O1158" s="966"/>
    </row>
    <row r="1159" spans="1:15" ht="10.15" customHeight="1">
      <c r="A1159" s="966"/>
      <c r="B1159" s="966"/>
      <c r="C1159" s="966"/>
      <c r="D1159" s="966"/>
      <c r="E1159" s="966"/>
      <c r="F1159" s="966"/>
      <c r="G1159" s="966"/>
      <c r="H1159" s="966"/>
      <c r="I1159" s="966"/>
      <c r="J1159" s="966"/>
      <c r="K1159" s="966"/>
      <c r="L1159" s="966"/>
      <c r="M1159" s="966"/>
      <c r="N1159" s="966"/>
      <c r="O1159" s="966"/>
    </row>
    <row r="1160" spans="1:15" ht="10.15" customHeight="1">
      <c r="A1160" s="966"/>
      <c r="B1160" s="966"/>
      <c r="C1160" s="966"/>
      <c r="D1160" s="966"/>
      <c r="E1160" s="966"/>
      <c r="F1160" s="966"/>
      <c r="G1160" s="966"/>
      <c r="H1160" s="966"/>
      <c r="I1160" s="966"/>
      <c r="J1160" s="966"/>
      <c r="K1160" s="966"/>
      <c r="L1160" s="966"/>
      <c r="M1160" s="966"/>
      <c r="N1160" s="966"/>
      <c r="O1160" s="966"/>
    </row>
    <row r="1161" spans="1:15" ht="10.15" customHeight="1">
      <c r="A1161" s="966"/>
      <c r="B1161" s="966"/>
      <c r="C1161" s="966"/>
      <c r="D1161" s="966"/>
      <c r="E1161" s="966"/>
      <c r="F1161" s="966"/>
      <c r="G1161" s="966"/>
      <c r="H1161" s="966"/>
      <c r="I1161" s="966"/>
      <c r="J1161" s="966"/>
      <c r="K1161" s="966"/>
      <c r="L1161" s="966"/>
      <c r="M1161" s="966"/>
      <c r="N1161" s="966"/>
      <c r="O1161" s="966"/>
    </row>
    <row r="1162" spans="1:15" ht="10.15" customHeight="1">
      <c r="A1162" s="966"/>
      <c r="B1162" s="966"/>
      <c r="C1162" s="966"/>
      <c r="D1162" s="966"/>
      <c r="E1162" s="966"/>
      <c r="F1162" s="966"/>
      <c r="G1162" s="966"/>
      <c r="H1162" s="966"/>
      <c r="I1162" s="966"/>
      <c r="J1162" s="966"/>
      <c r="K1162" s="966"/>
      <c r="L1162" s="966"/>
      <c r="M1162" s="966"/>
      <c r="N1162" s="966"/>
      <c r="O1162" s="966"/>
    </row>
    <row r="1163" spans="1:15" ht="10.15" customHeight="1">
      <c r="A1163" s="966"/>
      <c r="B1163" s="966"/>
      <c r="C1163" s="966"/>
      <c r="D1163" s="966"/>
      <c r="E1163" s="966"/>
      <c r="F1163" s="966"/>
      <c r="G1163" s="966"/>
      <c r="H1163" s="966"/>
      <c r="I1163" s="966"/>
      <c r="J1163" s="966"/>
      <c r="K1163" s="966"/>
      <c r="L1163" s="966"/>
      <c r="M1163" s="966"/>
      <c r="N1163" s="966"/>
      <c r="O1163" s="966"/>
    </row>
    <row r="1164" spans="1:15" ht="10.15" customHeight="1">
      <c r="A1164" s="966"/>
      <c r="B1164" s="966"/>
      <c r="C1164" s="966"/>
      <c r="D1164" s="966"/>
      <c r="E1164" s="966"/>
      <c r="F1164" s="966"/>
      <c r="G1164" s="966"/>
      <c r="H1164" s="966"/>
      <c r="I1164" s="966"/>
      <c r="J1164" s="966"/>
      <c r="K1164" s="966"/>
      <c r="L1164" s="966"/>
      <c r="M1164" s="966"/>
      <c r="N1164" s="966"/>
      <c r="O1164" s="966"/>
    </row>
    <row r="1165" spans="1:15" ht="10.15" customHeight="1">
      <c r="A1165" s="966"/>
      <c r="B1165" s="966"/>
      <c r="C1165" s="966"/>
      <c r="D1165" s="966"/>
      <c r="E1165" s="966"/>
      <c r="F1165" s="966"/>
      <c r="G1165" s="966"/>
      <c r="H1165" s="966"/>
      <c r="I1165" s="966"/>
      <c r="J1165" s="966"/>
      <c r="K1165" s="966"/>
      <c r="L1165" s="966"/>
      <c r="M1165" s="966"/>
      <c r="N1165" s="966"/>
      <c r="O1165" s="966"/>
    </row>
    <row r="1166" spans="1:15" ht="10.15" customHeight="1">
      <c r="A1166" s="966"/>
      <c r="B1166" s="966"/>
      <c r="C1166" s="966"/>
      <c r="D1166" s="966"/>
      <c r="E1166" s="966"/>
      <c r="F1166" s="966"/>
      <c r="G1166" s="966"/>
      <c r="H1166" s="966"/>
      <c r="I1166" s="966"/>
      <c r="J1166" s="966"/>
      <c r="K1166" s="966"/>
      <c r="L1166" s="966"/>
      <c r="M1166" s="966"/>
      <c r="N1166" s="966"/>
      <c r="O1166" s="966"/>
    </row>
    <row r="1167" spans="1:15" ht="10.15" customHeight="1">
      <c r="A1167" s="966"/>
      <c r="B1167" s="966"/>
      <c r="C1167" s="966"/>
      <c r="D1167" s="966"/>
      <c r="E1167" s="966"/>
      <c r="F1167" s="966"/>
      <c r="G1167" s="966"/>
      <c r="H1167" s="966"/>
      <c r="I1167" s="966"/>
      <c r="J1167" s="966"/>
      <c r="K1167" s="966"/>
      <c r="L1167" s="966"/>
      <c r="M1167" s="966"/>
      <c r="N1167" s="966"/>
      <c r="O1167" s="966"/>
    </row>
    <row r="1168" spans="1:15" ht="10.15" customHeight="1">
      <c r="A1168" s="966"/>
      <c r="B1168" s="966"/>
      <c r="C1168" s="966"/>
      <c r="D1168" s="966"/>
      <c r="E1168" s="966"/>
      <c r="F1168" s="966"/>
      <c r="G1168" s="966"/>
      <c r="H1168" s="966"/>
      <c r="I1168" s="966"/>
      <c r="J1168" s="966"/>
      <c r="K1168" s="966"/>
      <c r="L1168" s="966"/>
      <c r="M1168" s="966"/>
      <c r="N1168" s="966"/>
      <c r="O1168" s="966"/>
    </row>
    <row r="1169" spans="1:15" ht="10.15" customHeight="1">
      <c r="A1169" s="966"/>
      <c r="B1169" s="966"/>
      <c r="C1169" s="966"/>
      <c r="D1169" s="966"/>
      <c r="E1169" s="966"/>
      <c r="F1169" s="966"/>
      <c r="G1169" s="966"/>
      <c r="H1169" s="966"/>
      <c r="I1169" s="966"/>
      <c r="J1169" s="966"/>
      <c r="K1169" s="966"/>
      <c r="L1169" s="966"/>
      <c r="M1169" s="966"/>
      <c r="N1169" s="966"/>
      <c r="O1169" s="966"/>
    </row>
    <row r="1170" spans="1:15" ht="10.15" customHeight="1">
      <c r="A1170" s="966"/>
      <c r="B1170" s="966"/>
      <c r="C1170" s="966"/>
      <c r="D1170" s="966"/>
      <c r="E1170" s="966"/>
      <c r="F1170" s="966"/>
      <c r="G1170" s="966"/>
      <c r="H1170" s="966"/>
      <c r="I1170" s="966"/>
      <c r="J1170" s="966"/>
      <c r="K1170" s="966"/>
      <c r="L1170" s="966"/>
      <c r="M1170" s="966"/>
      <c r="N1170" s="966"/>
      <c r="O1170" s="966"/>
    </row>
    <row r="1171" spans="1:15" ht="10.15" customHeight="1">
      <c r="A1171" s="966"/>
      <c r="B1171" s="966"/>
      <c r="C1171" s="966"/>
      <c r="D1171" s="966"/>
      <c r="E1171" s="966"/>
      <c r="F1171" s="966"/>
      <c r="G1171" s="966"/>
      <c r="H1171" s="966"/>
      <c r="I1171" s="966"/>
      <c r="J1171" s="966"/>
      <c r="K1171" s="966"/>
      <c r="L1171" s="966"/>
      <c r="M1171" s="966"/>
      <c r="N1171" s="966"/>
      <c r="O1171" s="966"/>
    </row>
    <row r="1172" spans="1:15" ht="10.15" customHeight="1">
      <c r="A1172" s="966"/>
      <c r="B1172" s="966"/>
      <c r="C1172" s="966"/>
      <c r="D1172" s="966"/>
      <c r="E1172" s="966"/>
      <c r="F1172" s="966"/>
      <c r="G1172" s="966"/>
      <c r="H1172" s="966"/>
      <c r="I1172" s="966"/>
      <c r="J1172" s="966"/>
      <c r="K1172" s="966"/>
      <c r="L1172" s="966"/>
      <c r="M1172" s="966"/>
      <c r="N1172" s="966"/>
      <c r="O1172" s="966"/>
    </row>
    <row r="1173" spans="1:15" ht="10.15" customHeight="1">
      <c r="A1173" s="966"/>
      <c r="B1173" s="966"/>
      <c r="C1173" s="966"/>
      <c r="D1173" s="966"/>
      <c r="E1173" s="966"/>
      <c r="F1173" s="966"/>
      <c r="G1173" s="966"/>
      <c r="H1173" s="966"/>
      <c r="I1173" s="966"/>
      <c r="J1173" s="966"/>
      <c r="K1173" s="966"/>
      <c r="L1173" s="966"/>
      <c r="M1173" s="966"/>
      <c r="N1173" s="966"/>
      <c r="O1173" s="966"/>
    </row>
    <row r="1174" spans="1:15" ht="10.15" customHeight="1">
      <c r="A1174" s="966"/>
      <c r="B1174" s="966"/>
      <c r="C1174" s="966"/>
      <c r="D1174" s="966"/>
      <c r="E1174" s="966"/>
      <c r="F1174" s="966"/>
      <c r="G1174" s="966"/>
      <c r="H1174" s="966"/>
      <c r="I1174" s="966"/>
      <c r="J1174" s="966"/>
      <c r="K1174" s="966"/>
      <c r="L1174" s="966"/>
      <c r="M1174" s="966"/>
      <c r="N1174" s="966"/>
      <c r="O1174" s="966"/>
    </row>
    <row r="1175" spans="1:15" ht="10.15" customHeight="1">
      <c r="A1175" s="966"/>
      <c r="B1175" s="966"/>
      <c r="C1175" s="966"/>
      <c r="D1175" s="966"/>
      <c r="E1175" s="966"/>
      <c r="F1175" s="966"/>
      <c r="G1175" s="966"/>
      <c r="H1175" s="966"/>
      <c r="I1175" s="966"/>
      <c r="J1175" s="966"/>
      <c r="K1175" s="966"/>
      <c r="L1175" s="966"/>
      <c r="M1175" s="966"/>
      <c r="N1175" s="966"/>
      <c r="O1175" s="966"/>
    </row>
    <row r="1176" spans="1:15" ht="10.15" customHeight="1">
      <c r="A1176" s="966"/>
      <c r="B1176" s="966"/>
      <c r="C1176" s="966"/>
      <c r="D1176" s="966"/>
      <c r="E1176" s="966"/>
      <c r="F1176" s="966"/>
      <c r="G1176" s="966"/>
      <c r="H1176" s="966"/>
      <c r="I1176" s="966"/>
      <c r="J1176" s="966"/>
      <c r="K1176" s="966"/>
      <c r="L1176" s="966"/>
      <c r="M1176" s="966"/>
      <c r="N1176" s="966"/>
      <c r="O1176" s="966"/>
    </row>
    <row r="1177" spans="1:15" ht="10.15" customHeight="1">
      <c r="A1177" s="966"/>
      <c r="B1177" s="966"/>
      <c r="C1177" s="966"/>
      <c r="D1177" s="966"/>
      <c r="E1177" s="966"/>
      <c r="F1177" s="966"/>
      <c r="G1177" s="966"/>
      <c r="H1177" s="966"/>
      <c r="I1177" s="966"/>
      <c r="J1177" s="966"/>
      <c r="K1177" s="966"/>
      <c r="L1177" s="966"/>
      <c r="M1177" s="966"/>
      <c r="N1177" s="966"/>
      <c r="O1177" s="966"/>
    </row>
    <row r="1178" spans="1:15" ht="10.15" customHeight="1">
      <c r="A1178" s="966"/>
      <c r="B1178" s="966"/>
      <c r="C1178" s="966"/>
      <c r="D1178" s="966"/>
      <c r="E1178" s="966"/>
      <c r="F1178" s="966"/>
      <c r="G1178" s="966"/>
      <c r="H1178" s="966"/>
      <c r="I1178" s="966"/>
      <c r="J1178" s="966"/>
      <c r="K1178" s="966"/>
      <c r="L1178" s="966"/>
      <c r="M1178" s="966"/>
      <c r="N1178" s="966"/>
      <c r="O1178" s="966"/>
    </row>
    <row r="1179" spans="1:15" ht="10.15" customHeight="1">
      <c r="A1179" s="966"/>
      <c r="B1179" s="966"/>
      <c r="C1179" s="966"/>
      <c r="D1179" s="966"/>
      <c r="E1179" s="966"/>
      <c r="F1179" s="966"/>
      <c r="G1179" s="966"/>
      <c r="H1179" s="966"/>
      <c r="I1179" s="966"/>
      <c r="J1179" s="966"/>
      <c r="K1179" s="966"/>
      <c r="L1179" s="966"/>
      <c r="M1179" s="966"/>
      <c r="N1179" s="966"/>
      <c r="O1179" s="966"/>
    </row>
    <row r="1180" spans="1:15" ht="10.15" customHeight="1">
      <c r="A1180" s="966"/>
      <c r="B1180" s="966"/>
      <c r="C1180" s="966"/>
      <c r="D1180" s="966"/>
      <c r="E1180" s="966"/>
      <c r="F1180" s="966"/>
      <c r="G1180" s="966"/>
      <c r="H1180" s="966"/>
      <c r="I1180" s="966"/>
      <c r="J1180" s="966"/>
      <c r="K1180" s="966"/>
      <c r="L1180" s="966"/>
      <c r="M1180" s="966"/>
      <c r="N1180" s="966"/>
      <c r="O1180" s="966"/>
    </row>
    <row r="1181" spans="1:15" ht="10.15" customHeight="1">
      <c r="A1181" s="966"/>
      <c r="B1181" s="966"/>
      <c r="C1181" s="966"/>
      <c r="D1181" s="966"/>
      <c r="E1181" s="966"/>
      <c r="F1181" s="966"/>
      <c r="G1181" s="966"/>
      <c r="H1181" s="966"/>
      <c r="I1181" s="966"/>
      <c r="J1181" s="966"/>
      <c r="K1181" s="966"/>
      <c r="L1181" s="966"/>
      <c r="M1181" s="966"/>
      <c r="N1181" s="966"/>
      <c r="O1181" s="966"/>
    </row>
    <row r="1182" spans="1:15" ht="10.15" customHeight="1">
      <c r="A1182" s="966"/>
      <c r="B1182" s="966"/>
      <c r="C1182" s="966"/>
      <c r="D1182" s="966"/>
      <c r="E1182" s="966"/>
      <c r="F1182" s="966"/>
      <c r="G1182" s="966"/>
      <c r="H1182" s="966"/>
      <c r="I1182" s="966"/>
      <c r="J1182" s="966"/>
      <c r="K1182" s="966"/>
      <c r="L1182" s="966"/>
      <c r="M1182" s="966"/>
      <c r="N1182" s="966"/>
      <c r="O1182" s="966"/>
    </row>
    <row r="1183" spans="1:15" ht="10.15" customHeight="1">
      <c r="A1183" s="966"/>
      <c r="B1183" s="966"/>
      <c r="C1183" s="966"/>
      <c r="D1183" s="966"/>
      <c r="E1183" s="966"/>
      <c r="F1183" s="966"/>
      <c r="G1183" s="966"/>
      <c r="H1183" s="966"/>
      <c r="I1183" s="966"/>
      <c r="J1183" s="966"/>
      <c r="K1183" s="966"/>
      <c r="L1183" s="966"/>
      <c r="M1183" s="966"/>
      <c r="N1183" s="966"/>
      <c r="O1183" s="966"/>
    </row>
    <row r="1184" spans="1:15" ht="10.15" customHeight="1">
      <c r="A1184" s="966"/>
      <c r="B1184" s="966"/>
      <c r="C1184" s="966"/>
      <c r="D1184" s="966"/>
      <c r="E1184" s="966"/>
      <c r="F1184" s="966"/>
      <c r="G1184" s="966"/>
      <c r="H1184" s="966"/>
      <c r="I1184" s="966"/>
      <c r="J1184" s="966"/>
      <c r="K1184" s="966"/>
      <c r="L1184" s="966"/>
      <c r="M1184" s="966"/>
      <c r="N1184" s="966"/>
      <c r="O1184" s="966"/>
    </row>
    <row r="1185" spans="1:15" ht="10.15" customHeight="1">
      <c r="A1185" s="966"/>
      <c r="B1185" s="966"/>
      <c r="C1185" s="966"/>
      <c r="D1185" s="966"/>
      <c r="E1185" s="966"/>
      <c r="F1185" s="966"/>
      <c r="G1185" s="966"/>
      <c r="H1185" s="966"/>
      <c r="I1185" s="966"/>
      <c r="J1185" s="966"/>
      <c r="K1185" s="966"/>
      <c r="L1185" s="966"/>
      <c r="M1185" s="966"/>
      <c r="N1185" s="966"/>
      <c r="O1185" s="966"/>
    </row>
    <row r="1186" spans="1:15" ht="10.15" customHeight="1">
      <c r="A1186" s="966"/>
      <c r="B1186" s="966"/>
      <c r="C1186" s="966"/>
      <c r="D1186" s="966"/>
      <c r="E1186" s="966"/>
      <c r="F1186" s="966"/>
      <c r="G1186" s="966"/>
      <c r="H1186" s="966"/>
      <c r="I1186" s="966"/>
      <c r="J1186" s="966"/>
      <c r="K1186" s="966"/>
      <c r="L1186" s="966"/>
      <c r="M1186" s="966"/>
      <c r="N1186" s="966"/>
      <c r="O1186" s="966"/>
    </row>
    <row r="1187" spans="1:15" ht="10.15" customHeight="1">
      <c r="A1187" s="966"/>
      <c r="B1187" s="966"/>
      <c r="C1187" s="966"/>
      <c r="D1187" s="966"/>
      <c r="E1187" s="966"/>
      <c r="F1187" s="966"/>
      <c r="G1187" s="966"/>
      <c r="H1187" s="966"/>
      <c r="I1187" s="966"/>
      <c r="J1187" s="966"/>
      <c r="K1187" s="966"/>
      <c r="L1187" s="966"/>
      <c r="M1187" s="966"/>
      <c r="N1187" s="966"/>
      <c r="O1187" s="966"/>
    </row>
    <row r="1188" spans="1:15" ht="10.15" customHeight="1">
      <c r="A1188" s="966"/>
      <c r="B1188" s="966"/>
      <c r="C1188" s="966"/>
      <c r="D1188" s="966"/>
      <c r="E1188" s="966"/>
      <c r="F1188" s="966"/>
      <c r="G1188" s="966"/>
      <c r="H1188" s="966"/>
      <c r="I1188" s="966"/>
      <c r="J1188" s="966"/>
      <c r="K1188" s="966"/>
      <c r="L1188" s="966"/>
      <c r="M1188" s="966"/>
      <c r="N1188" s="966"/>
      <c r="O1188" s="966"/>
    </row>
    <row r="1189" spans="1:15" ht="10.15" customHeight="1">
      <c r="A1189" s="966"/>
      <c r="B1189" s="966"/>
      <c r="C1189" s="966"/>
      <c r="D1189" s="966"/>
      <c r="E1189" s="966"/>
      <c r="F1189" s="966"/>
      <c r="G1189" s="966"/>
      <c r="H1189" s="966"/>
      <c r="I1189" s="966"/>
      <c r="J1189" s="966"/>
      <c r="K1189" s="966"/>
      <c r="L1189" s="966"/>
      <c r="M1189" s="966"/>
      <c r="N1189" s="966"/>
      <c r="O1189" s="966"/>
    </row>
    <row r="1190" spans="1:15" ht="10.15" customHeight="1">
      <c r="A1190" s="966"/>
      <c r="B1190" s="966"/>
      <c r="C1190" s="966"/>
      <c r="D1190" s="966"/>
      <c r="E1190" s="966"/>
      <c r="F1190" s="966"/>
      <c r="G1190" s="966"/>
      <c r="H1190" s="966"/>
      <c r="I1190" s="966"/>
      <c r="J1190" s="966"/>
      <c r="K1190" s="966"/>
      <c r="L1190" s="966"/>
      <c r="M1190" s="966"/>
      <c r="N1190" s="966"/>
      <c r="O1190" s="966"/>
    </row>
    <row r="1191" spans="1:15" ht="10.15" customHeight="1">
      <c r="A1191" s="966"/>
      <c r="B1191" s="966"/>
      <c r="C1191" s="966"/>
      <c r="D1191" s="966"/>
      <c r="E1191" s="966"/>
      <c r="F1191" s="966"/>
      <c r="G1191" s="966"/>
      <c r="H1191" s="966"/>
      <c r="I1191" s="966"/>
      <c r="J1191" s="966"/>
      <c r="K1191" s="966"/>
      <c r="L1191" s="966"/>
      <c r="M1191" s="966"/>
      <c r="N1191" s="966"/>
      <c r="O1191" s="966"/>
    </row>
    <row r="1192" spans="1:15" ht="10.15" customHeight="1">
      <c r="A1192" s="966"/>
      <c r="B1192" s="966"/>
      <c r="C1192" s="966"/>
      <c r="D1192" s="966"/>
      <c r="E1192" s="966"/>
      <c r="F1192" s="966"/>
      <c r="G1192" s="966"/>
      <c r="H1192" s="966"/>
      <c r="I1192" s="966"/>
      <c r="J1192" s="966"/>
      <c r="K1192" s="966"/>
      <c r="L1192" s="966"/>
      <c r="M1192" s="966"/>
      <c r="N1192" s="966"/>
      <c r="O1192" s="966"/>
    </row>
    <row r="1193" spans="1:15" ht="10.15" customHeight="1">
      <c r="A1193" s="966"/>
      <c r="B1193" s="966"/>
      <c r="C1193" s="966"/>
      <c r="D1193" s="966"/>
      <c r="E1193" s="966"/>
      <c r="F1193" s="966"/>
      <c r="G1193" s="966"/>
      <c r="H1193" s="966"/>
      <c r="I1193" s="966"/>
      <c r="J1193" s="966"/>
      <c r="K1193" s="966"/>
      <c r="L1193" s="966"/>
      <c r="M1193" s="966"/>
      <c r="N1193" s="966"/>
      <c r="O1193" s="966"/>
    </row>
    <row r="1194" spans="1:15" ht="10.15" customHeight="1">
      <c r="A1194" s="966"/>
      <c r="B1194" s="966"/>
      <c r="C1194" s="966"/>
      <c r="D1194" s="966"/>
      <c r="E1194" s="966"/>
      <c r="F1194" s="966"/>
      <c r="G1194" s="966"/>
      <c r="H1194" s="966"/>
      <c r="I1194" s="966"/>
      <c r="J1194" s="966"/>
      <c r="K1194" s="966"/>
      <c r="L1194" s="966"/>
      <c r="M1194" s="966"/>
      <c r="N1194" s="966"/>
      <c r="O1194" s="966"/>
    </row>
    <row r="1195" spans="1:15" ht="10.15" customHeight="1">
      <c r="A1195" s="966"/>
      <c r="B1195" s="966"/>
      <c r="C1195" s="966"/>
      <c r="D1195" s="966"/>
      <c r="E1195" s="966"/>
      <c r="F1195" s="966"/>
      <c r="G1195" s="966"/>
      <c r="H1195" s="966"/>
      <c r="I1195" s="966"/>
      <c r="J1195" s="966"/>
      <c r="K1195" s="966"/>
      <c r="L1195" s="966"/>
      <c r="M1195" s="966"/>
      <c r="N1195" s="966"/>
      <c r="O1195" s="966"/>
    </row>
    <row r="1196" spans="1:15" ht="10.15" customHeight="1">
      <c r="A1196" s="966"/>
      <c r="B1196" s="966"/>
      <c r="C1196" s="966"/>
      <c r="D1196" s="966"/>
      <c r="E1196" s="966"/>
      <c r="F1196" s="966"/>
      <c r="G1196" s="966"/>
      <c r="H1196" s="966"/>
      <c r="I1196" s="966"/>
      <c r="J1196" s="966"/>
      <c r="K1196" s="966"/>
      <c r="L1196" s="966"/>
      <c r="M1196" s="966"/>
      <c r="N1196" s="966"/>
      <c r="O1196" s="966"/>
    </row>
    <row r="1197" spans="1:15" ht="10.15" customHeight="1">
      <c r="A1197" s="966"/>
      <c r="B1197" s="966"/>
      <c r="C1197" s="966"/>
      <c r="D1197" s="966"/>
      <c r="E1197" s="966"/>
      <c r="F1197" s="966"/>
      <c r="G1197" s="966"/>
      <c r="H1197" s="966"/>
      <c r="I1197" s="966"/>
      <c r="J1197" s="966"/>
      <c r="K1197" s="966"/>
      <c r="L1197" s="966"/>
      <c r="M1197" s="966"/>
      <c r="N1197" s="966"/>
      <c r="O1197" s="966"/>
    </row>
    <row r="1198" spans="1:15" ht="10.15" customHeight="1">
      <c r="A1198" s="966"/>
      <c r="B1198" s="966"/>
      <c r="C1198" s="966"/>
      <c r="D1198" s="966"/>
      <c r="E1198" s="966"/>
      <c r="F1198" s="966"/>
      <c r="G1198" s="966"/>
      <c r="H1198" s="966"/>
      <c r="I1198" s="966"/>
      <c r="J1198" s="966"/>
      <c r="K1198" s="966"/>
      <c r="L1198" s="966"/>
      <c r="M1198" s="966"/>
      <c r="N1198" s="966"/>
      <c r="O1198" s="966"/>
    </row>
    <row r="1199" spans="1:15" ht="10.15" customHeight="1">
      <c r="A1199" s="966"/>
      <c r="B1199" s="966"/>
      <c r="C1199" s="966"/>
      <c r="D1199" s="966"/>
      <c r="E1199" s="966"/>
      <c r="F1199" s="966"/>
      <c r="G1199" s="966"/>
      <c r="H1199" s="966"/>
      <c r="I1199" s="966"/>
      <c r="J1199" s="966"/>
      <c r="K1199" s="966"/>
      <c r="L1199" s="966"/>
      <c r="M1199" s="966"/>
      <c r="N1199" s="966"/>
      <c r="O1199" s="966"/>
    </row>
    <row r="1200" spans="1:15" ht="10.15" customHeight="1">
      <c r="A1200" s="966"/>
      <c r="B1200" s="966"/>
      <c r="C1200" s="966"/>
      <c r="D1200" s="966"/>
      <c r="E1200" s="966"/>
      <c r="F1200" s="966"/>
      <c r="G1200" s="966"/>
      <c r="H1200" s="966"/>
      <c r="I1200" s="966"/>
      <c r="J1200" s="966"/>
      <c r="K1200" s="966"/>
      <c r="L1200" s="966"/>
      <c r="M1200" s="966"/>
      <c r="N1200" s="966"/>
      <c r="O1200" s="966"/>
    </row>
    <row r="1201" spans="1:15" ht="10.15" customHeight="1">
      <c r="A1201" s="966"/>
      <c r="B1201" s="966"/>
      <c r="C1201" s="966"/>
      <c r="D1201" s="966"/>
      <c r="E1201" s="966"/>
      <c r="F1201" s="966"/>
      <c r="G1201" s="966"/>
      <c r="H1201" s="966"/>
      <c r="I1201" s="966"/>
      <c r="J1201" s="966"/>
      <c r="K1201" s="966"/>
      <c r="L1201" s="966"/>
      <c r="M1201" s="966"/>
      <c r="N1201" s="966"/>
      <c r="O1201" s="966"/>
    </row>
    <row r="1202" spans="1:15" ht="10.15" customHeight="1">
      <c r="A1202" s="966"/>
      <c r="B1202" s="966"/>
      <c r="C1202" s="966"/>
      <c r="D1202" s="966"/>
      <c r="E1202" s="966"/>
      <c r="F1202" s="966"/>
      <c r="G1202" s="966"/>
      <c r="H1202" s="966"/>
      <c r="I1202" s="966"/>
      <c r="J1202" s="966"/>
      <c r="K1202" s="966"/>
      <c r="L1202" s="966"/>
      <c r="M1202" s="966"/>
      <c r="N1202" s="966"/>
      <c r="O1202" s="966"/>
    </row>
    <row r="1203" spans="1:15" ht="10.15" customHeight="1">
      <c r="A1203" s="966"/>
      <c r="B1203" s="966"/>
      <c r="C1203" s="966"/>
      <c r="D1203" s="966"/>
      <c r="E1203" s="966"/>
      <c r="F1203" s="966"/>
      <c r="G1203" s="966"/>
      <c r="H1203" s="966"/>
      <c r="I1203" s="966"/>
      <c r="J1203" s="966"/>
      <c r="K1203" s="966"/>
      <c r="L1203" s="966"/>
      <c r="M1203" s="966"/>
      <c r="N1203" s="966"/>
      <c r="O1203" s="966"/>
    </row>
    <row r="1204" spans="1:15" ht="10.15" customHeight="1">
      <c r="A1204" s="966"/>
      <c r="B1204" s="966"/>
      <c r="C1204" s="966"/>
      <c r="D1204" s="966"/>
      <c r="E1204" s="966"/>
      <c r="F1204" s="966"/>
      <c r="G1204" s="966"/>
      <c r="H1204" s="966"/>
      <c r="I1204" s="966"/>
      <c r="J1204" s="966"/>
      <c r="K1204" s="966"/>
      <c r="L1204" s="966"/>
      <c r="M1204" s="966"/>
      <c r="N1204" s="966"/>
      <c r="O1204" s="966"/>
    </row>
    <row r="1205" spans="1:15" ht="10.15" customHeight="1">
      <c r="A1205" s="966"/>
      <c r="B1205" s="966"/>
      <c r="C1205" s="966"/>
      <c r="D1205" s="966"/>
      <c r="E1205" s="966"/>
      <c r="F1205" s="966"/>
      <c r="G1205" s="966"/>
      <c r="H1205" s="966"/>
      <c r="I1205" s="966"/>
      <c r="J1205" s="966"/>
      <c r="K1205" s="966"/>
      <c r="L1205" s="966"/>
      <c r="M1205" s="966"/>
      <c r="N1205" s="966"/>
      <c r="O1205" s="966"/>
    </row>
    <row r="1206" spans="1:15" ht="10.15" customHeight="1">
      <c r="A1206" s="966"/>
      <c r="B1206" s="966"/>
      <c r="C1206" s="966"/>
      <c r="D1206" s="966"/>
      <c r="E1206" s="966"/>
      <c r="F1206" s="966"/>
      <c r="G1206" s="966"/>
      <c r="H1206" s="966"/>
      <c r="I1206" s="966"/>
      <c r="J1206" s="966"/>
      <c r="K1206" s="966"/>
      <c r="L1206" s="966"/>
      <c r="M1206" s="966"/>
      <c r="N1206" s="966"/>
      <c r="O1206" s="966"/>
    </row>
    <row r="1207" spans="1:15" ht="10.15" customHeight="1">
      <c r="A1207" s="966"/>
      <c r="B1207" s="966"/>
      <c r="C1207" s="966"/>
      <c r="D1207" s="966"/>
      <c r="E1207" s="966"/>
      <c r="F1207" s="966"/>
      <c r="G1207" s="966"/>
      <c r="H1207" s="966"/>
      <c r="I1207" s="966"/>
      <c r="J1207" s="966"/>
      <c r="K1207" s="966"/>
      <c r="L1207" s="966"/>
      <c r="M1207" s="966"/>
      <c r="N1207" s="966"/>
      <c r="O1207" s="966"/>
    </row>
    <row r="1208" spans="1:15" ht="10.15" customHeight="1">
      <c r="A1208" s="966"/>
      <c r="B1208" s="966"/>
      <c r="C1208" s="966"/>
      <c r="D1208" s="966"/>
      <c r="E1208" s="966"/>
      <c r="F1208" s="966"/>
      <c r="G1208" s="966"/>
      <c r="H1208" s="966"/>
      <c r="I1208" s="966"/>
      <c r="J1208" s="966"/>
      <c r="K1208" s="966"/>
      <c r="L1208" s="966"/>
      <c r="M1208" s="966"/>
      <c r="N1208" s="966"/>
      <c r="O1208" s="966"/>
    </row>
    <row r="1209" spans="1:15" ht="10.15" customHeight="1">
      <c r="A1209" s="966"/>
      <c r="B1209" s="966"/>
      <c r="C1209" s="966"/>
      <c r="D1209" s="966"/>
      <c r="E1209" s="966"/>
      <c r="F1209" s="966"/>
      <c r="G1209" s="966"/>
      <c r="H1209" s="966"/>
      <c r="I1209" s="966"/>
      <c r="J1209" s="966"/>
      <c r="K1209" s="966"/>
      <c r="L1209" s="966"/>
      <c r="M1209" s="966"/>
      <c r="N1209" s="966"/>
      <c r="O1209" s="966"/>
    </row>
    <row r="1210" spans="1:15" ht="10.15" customHeight="1">
      <c r="A1210" s="966"/>
      <c r="B1210" s="966"/>
      <c r="C1210" s="966"/>
      <c r="D1210" s="966"/>
      <c r="E1210" s="966"/>
      <c r="F1210" s="966"/>
      <c r="G1210" s="966"/>
      <c r="H1210" s="966"/>
      <c r="I1210" s="966"/>
      <c r="J1210" s="966"/>
      <c r="K1210" s="966"/>
      <c r="L1210" s="966"/>
      <c r="M1210" s="966"/>
      <c r="N1210" s="966"/>
      <c r="O1210" s="966"/>
    </row>
    <row r="1211" spans="1:15" ht="10.15" customHeight="1">
      <c r="A1211" s="966"/>
      <c r="B1211" s="966"/>
      <c r="C1211" s="966"/>
      <c r="D1211" s="966"/>
      <c r="E1211" s="966"/>
      <c r="F1211" s="966"/>
      <c r="G1211" s="966"/>
      <c r="H1211" s="966"/>
      <c r="I1211" s="966"/>
      <c r="J1211" s="966"/>
      <c r="K1211" s="966"/>
      <c r="L1211" s="966"/>
      <c r="M1211" s="966"/>
      <c r="N1211" s="966"/>
      <c r="O1211" s="966"/>
    </row>
    <row r="1212" spans="1:15" ht="10.15" customHeight="1">
      <c r="A1212" s="966"/>
      <c r="B1212" s="966"/>
      <c r="C1212" s="966"/>
      <c r="D1212" s="966"/>
      <c r="E1212" s="966"/>
      <c r="F1212" s="966"/>
      <c r="G1212" s="966"/>
      <c r="H1212" s="966"/>
      <c r="I1212" s="966"/>
      <c r="J1212" s="966"/>
      <c r="K1212" s="966"/>
      <c r="L1212" s="966"/>
      <c r="M1212" s="966"/>
      <c r="N1212" s="966"/>
      <c r="O1212" s="966"/>
    </row>
    <row r="1213" spans="1:15" ht="10.15" customHeight="1">
      <c r="A1213" s="966"/>
      <c r="B1213" s="966"/>
      <c r="C1213" s="966"/>
      <c r="D1213" s="966"/>
      <c r="E1213" s="966"/>
      <c r="F1213" s="966"/>
      <c r="G1213" s="966"/>
      <c r="H1213" s="966"/>
      <c r="I1213" s="966"/>
      <c r="J1213" s="966"/>
      <c r="K1213" s="966"/>
      <c r="L1213" s="966"/>
      <c r="M1213" s="966"/>
      <c r="N1213" s="966"/>
      <c r="O1213" s="966"/>
    </row>
    <row r="1214" spans="1:15" ht="10.15" customHeight="1">
      <c r="A1214" s="966"/>
      <c r="B1214" s="966"/>
      <c r="C1214" s="966"/>
      <c r="D1214" s="966"/>
      <c r="E1214" s="966"/>
      <c r="F1214" s="966"/>
      <c r="G1214" s="966"/>
      <c r="H1214" s="966"/>
      <c r="I1214" s="966"/>
      <c r="J1214" s="966"/>
      <c r="K1214" s="966"/>
      <c r="L1214" s="966"/>
      <c r="M1214" s="966"/>
      <c r="N1214" s="966"/>
      <c r="O1214" s="966"/>
    </row>
    <row r="1215" spans="1:15" ht="10.15" customHeight="1">
      <c r="A1215" s="966"/>
      <c r="B1215" s="966"/>
      <c r="C1215" s="966"/>
      <c r="D1215" s="966"/>
      <c r="E1215" s="966"/>
      <c r="F1215" s="966"/>
      <c r="G1215" s="966"/>
      <c r="H1215" s="966"/>
      <c r="I1215" s="966"/>
      <c r="J1215" s="966"/>
      <c r="K1215" s="966"/>
      <c r="L1215" s="966"/>
      <c r="M1215" s="966"/>
      <c r="N1215" s="966"/>
      <c r="O1215" s="966"/>
    </row>
    <row r="1216" spans="1:15" ht="10.15" customHeight="1">
      <c r="A1216" s="966"/>
      <c r="B1216" s="966"/>
      <c r="C1216" s="966"/>
      <c r="D1216" s="966"/>
      <c r="E1216" s="966"/>
      <c r="F1216" s="966"/>
      <c r="G1216" s="966"/>
      <c r="H1216" s="966"/>
      <c r="I1216" s="966"/>
      <c r="J1216" s="966"/>
      <c r="K1216" s="966"/>
      <c r="L1216" s="966"/>
      <c r="M1216" s="966"/>
      <c r="N1216" s="966"/>
      <c r="O1216" s="966"/>
    </row>
    <row r="1217" spans="1:15" ht="10.15" customHeight="1">
      <c r="A1217" s="966"/>
      <c r="B1217" s="966"/>
      <c r="C1217" s="966"/>
      <c r="D1217" s="966"/>
      <c r="E1217" s="966"/>
      <c r="F1217" s="966"/>
      <c r="G1217" s="966"/>
      <c r="H1217" s="966"/>
      <c r="I1217" s="966"/>
      <c r="J1217" s="966"/>
      <c r="K1217" s="966"/>
      <c r="L1217" s="966"/>
      <c r="M1217" s="966"/>
      <c r="N1217" s="966"/>
      <c r="O1217" s="966"/>
    </row>
    <row r="1218" spans="1:15" ht="10.15" customHeight="1">
      <c r="A1218" s="966"/>
      <c r="B1218" s="966"/>
      <c r="C1218" s="966"/>
      <c r="D1218" s="966"/>
      <c r="E1218" s="966"/>
      <c r="F1218" s="966"/>
      <c r="G1218" s="966"/>
      <c r="H1218" s="966"/>
      <c r="I1218" s="966"/>
      <c r="J1218" s="966"/>
      <c r="K1218" s="966"/>
      <c r="L1218" s="966"/>
      <c r="M1218" s="966"/>
      <c r="N1218" s="966"/>
      <c r="O1218" s="966"/>
    </row>
    <row r="1219" spans="1:15" ht="10.15" customHeight="1">
      <c r="A1219" s="966"/>
      <c r="B1219" s="966"/>
      <c r="C1219" s="966"/>
      <c r="D1219" s="966"/>
      <c r="E1219" s="966"/>
      <c r="F1219" s="966"/>
      <c r="G1219" s="966"/>
      <c r="H1219" s="966"/>
      <c r="I1219" s="966"/>
      <c r="J1219" s="966"/>
      <c r="K1219" s="966"/>
      <c r="L1219" s="966"/>
      <c r="M1219" s="966"/>
      <c r="N1219" s="966"/>
      <c r="O1219" s="966"/>
    </row>
    <row r="1220" spans="1:15" ht="10.15" customHeight="1">
      <c r="A1220" s="966"/>
      <c r="B1220" s="966"/>
      <c r="C1220" s="966"/>
      <c r="D1220" s="966"/>
      <c r="E1220" s="966"/>
      <c r="F1220" s="966"/>
      <c r="G1220" s="966"/>
      <c r="H1220" s="966"/>
      <c r="I1220" s="966"/>
      <c r="J1220" s="966"/>
      <c r="K1220" s="966"/>
      <c r="L1220" s="966"/>
      <c r="M1220" s="966"/>
      <c r="N1220" s="966"/>
      <c r="O1220" s="966"/>
    </row>
    <row r="1221" spans="1:15" ht="10.15" customHeight="1">
      <c r="A1221" s="966"/>
      <c r="B1221" s="966"/>
      <c r="C1221" s="966"/>
      <c r="D1221" s="966"/>
      <c r="E1221" s="966"/>
      <c r="F1221" s="966"/>
      <c r="G1221" s="966"/>
      <c r="H1221" s="966"/>
      <c r="I1221" s="966"/>
      <c r="J1221" s="966"/>
      <c r="K1221" s="966"/>
      <c r="L1221" s="966"/>
      <c r="M1221" s="966"/>
      <c r="N1221" s="966"/>
      <c r="O1221" s="966"/>
    </row>
    <row r="1222" spans="1:15" ht="10.15" customHeight="1">
      <c r="A1222" s="966"/>
      <c r="B1222" s="966"/>
      <c r="C1222" s="966"/>
      <c r="D1222" s="966"/>
      <c r="E1222" s="966"/>
      <c r="F1222" s="966"/>
      <c r="G1222" s="966"/>
      <c r="H1222" s="966"/>
      <c r="I1222" s="966"/>
      <c r="J1222" s="966"/>
      <c r="K1222" s="966"/>
      <c r="L1222" s="966"/>
      <c r="M1222" s="966"/>
      <c r="N1222" s="966"/>
      <c r="O1222" s="966"/>
    </row>
    <row r="1223" spans="1:15" ht="10.15" customHeight="1">
      <c r="A1223" s="966"/>
      <c r="B1223" s="966"/>
      <c r="C1223" s="966"/>
      <c r="D1223" s="966"/>
      <c r="E1223" s="966"/>
      <c r="F1223" s="966"/>
      <c r="G1223" s="966"/>
      <c r="H1223" s="966"/>
      <c r="I1223" s="966"/>
      <c r="J1223" s="966"/>
      <c r="K1223" s="966"/>
      <c r="L1223" s="966"/>
      <c r="M1223" s="966"/>
      <c r="N1223" s="966"/>
      <c r="O1223" s="966"/>
    </row>
    <row r="1224" spans="1:15" ht="10.15" customHeight="1">
      <c r="A1224" s="966"/>
      <c r="B1224" s="966"/>
      <c r="C1224" s="966"/>
      <c r="D1224" s="966"/>
      <c r="E1224" s="966"/>
      <c r="F1224" s="966"/>
      <c r="G1224" s="966"/>
      <c r="H1224" s="966"/>
      <c r="I1224" s="966"/>
      <c r="J1224" s="966"/>
      <c r="K1224" s="966"/>
      <c r="L1224" s="966"/>
      <c r="M1224" s="966"/>
      <c r="N1224" s="966"/>
      <c r="O1224" s="966"/>
    </row>
    <row r="1225" spans="1:15" ht="10.15" customHeight="1">
      <c r="A1225" s="966"/>
      <c r="B1225" s="966"/>
      <c r="C1225" s="966"/>
      <c r="D1225" s="966"/>
      <c r="E1225" s="966"/>
      <c r="F1225" s="966"/>
      <c r="G1225" s="966"/>
      <c r="H1225" s="966"/>
      <c r="I1225" s="966"/>
      <c r="J1225" s="966"/>
      <c r="K1225" s="966"/>
      <c r="L1225" s="966"/>
      <c r="M1225" s="966"/>
      <c r="N1225" s="966"/>
      <c r="O1225" s="966"/>
    </row>
    <row r="1226" spans="1:15" ht="10.15" customHeight="1">
      <c r="A1226" s="966"/>
      <c r="B1226" s="966"/>
      <c r="C1226" s="966"/>
      <c r="D1226" s="966"/>
      <c r="E1226" s="966"/>
      <c r="F1226" s="966"/>
      <c r="G1226" s="966"/>
      <c r="H1226" s="966"/>
      <c r="I1226" s="966"/>
      <c r="J1226" s="966"/>
      <c r="K1226" s="966"/>
      <c r="L1226" s="966"/>
      <c r="M1226" s="966"/>
      <c r="N1226" s="966"/>
      <c r="O1226" s="966"/>
    </row>
    <row r="1227" spans="1:15" ht="10.15" customHeight="1">
      <c r="A1227" s="966"/>
      <c r="B1227" s="966"/>
      <c r="C1227" s="966"/>
      <c r="D1227" s="966"/>
      <c r="E1227" s="966"/>
      <c r="F1227" s="966"/>
      <c r="G1227" s="966"/>
      <c r="H1227" s="966"/>
      <c r="I1227" s="966"/>
      <c r="J1227" s="966"/>
      <c r="K1227" s="966"/>
      <c r="L1227" s="966"/>
      <c r="M1227" s="966"/>
      <c r="N1227" s="966"/>
      <c r="O1227" s="966"/>
    </row>
    <row r="1228" spans="1:15" ht="10.15" customHeight="1">
      <c r="A1228" s="966"/>
      <c r="B1228" s="966"/>
      <c r="C1228" s="966"/>
      <c r="D1228" s="966"/>
      <c r="E1228" s="966"/>
      <c r="F1228" s="966"/>
      <c r="G1228" s="966"/>
      <c r="H1228" s="966"/>
      <c r="I1228" s="966"/>
      <c r="J1228" s="966"/>
      <c r="K1228" s="966"/>
      <c r="L1228" s="966"/>
      <c r="M1228" s="966"/>
      <c r="N1228" s="966"/>
      <c r="O1228" s="966"/>
    </row>
    <row r="1229" spans="1:15" ht="10.15" customHeight="1">
      <c r="A1229" s="966"/>
      <c r="B1229" s="966"/>
      <c r="C1229" s="966"/>
      <c r="D1229" s="966"/>
      <c r="E1229" s="966"/>
      <c r="F1229" s="966"/>
      <c r="G1229" s="966"/>
      <c r="H1229" s="966"/>
      <c r="I1229" s="966"/>
      <c r="J1229" s="966"/>
      <c r="K1229" s="966"/>
      <c r="L1229" s="966"/>
      <c r="M1229" s="966"/>
      <c r="N1229" s="966"/>
      <c r="O1229" s="966"/>
    </row>
    <row r="1230" spans="1:15" ht="10.15" customHeight="1">
      <c r="A1230" s="966"/>
      <c r="B1230" s="966"/>
      <c r="C1230" s="966"/>
      <c r="D1230" s="966"/>
      <c r="E1230" s="966"/>
      <c r="F1230" s="966"/>
      <c r="G1230" s="966"/>
      <c r="H1230" s="966"/>
      <c r="I1230" s="966"/>
      <c r="J1230" s="966"/>
      <c r="K1230" s="966"/>
      <c r="L1230" s="966"/>
      <c r="M1230" s="966"/>
      <c r="N1230" s="966"/>
      <c r="O1230" s="966"/>
    </row>
    <row r="1231" spans="1:15" ht="10.15" customHeight="1">
      <c r="A1231" s="966"/>
      <c r="B1231" s="966"/>
      <c r="C1231" s="966"/>
      <c r="D1231" s="966"/>
      <c r="E1231" s="966"/>
      <c r="F1231" s="966"/>
      <c r="G1231" s="966"/>
      <c r="H1231" s="966"/>
      <c r="I1231" s="966"/>
      <c r="J1231" s="966"/>
      <c r="K1231" s="966"/>
      <c r="L1231" s="966"/>
      <c r="M1231" s="966"/>
      <c r="N1231" s="966"/>
      <c r="O1231" s="966"/>
    </row>
    <row r="1232" spans="1:15" ht="10.15" customHeight="1">
      <c r="A1232" s="966"/>
      <c r="B1232" s="966"/>
      <c r="C1232" s="966"/>
      <c r="D1232" s="966"/>
      <c r="E1232" s="966"/>
      <c r="F1232" s="966"/>
      <c r="G1232" s="966"/>
      <c r="H1232" s="966"/>
      <c r="I1232" s="966"/>
      <c r="J1232" s="966"/>
      <c r="K1232" s="966"/>
      <c r="L1232" s="966"/>
      <c r="M1232" s="966"/>
      <c r="N1232" s="966"/>
      <c r="O1232" s="966"/>
    </row>
    <row r="1233" spans="1:15" ht="10.15" customHeight="1">
      <c r="A1233" s="966"/>
      <c r="B1233" s="966"/>
      <c r="C1233" s="966"/>
      <c r="D1233" s="966"/>
      <c r="E1233" s="966"/>
      <c r="F1233" s="966"/>
      <c r="G1233" s="966"/>
      <c r="H1233" s="966"/>
      <c r="I1233" s="966"/>
      <c r="J1233" s="966"/>
      <c r="K1233" s="966"/>
      <c r="L1233" s="966"/>
      <c r="M1233" s="966"/>
      <c r="N1233" s="966"/>
      <c r="O1233" s="966"/>
    </row>
    <row r="1234" spans="1:15" ht="10.15" customHeight="1">
      <c r="A1234" s="966"/>
      <c r="B1234" s="966"/>
      <c r="C1234" s="966"/>
      <c r="D1234" s="966"/>
      <c r="E1234" s="966"/>
      <c r="F1234" s="966"/>
      <c r="G1234" s="966"/>
      <c r="H1234" s="966"/>
      <c r="I1234" s="966"/>
      <c r="J1234" s="966"/>
      <c r="K1234" s="966"/>
      <c r="L1234" s="966"/>
      <c r="M1234" s="966"/>
      <c r="N1234" s="966"/>
      <c r="O1234" s="966"/>
    </row>
    <row r="1235" spans="1:15" ht="10.15" customHeight="1">
      <c r="A1235" s="966"/>
      <c r="B1235" s="966"/>
      <c r="C1235" s="966"/>
      <c r="D1235" s="966"/>
      <c r="E1235" s="966"/>
      <c r="F1235" s="966"/>
      <c r="G1235" s="966"/>
      <c r="H1235" s="966"/>
      <c r="I1235" s="966"/>
      <c r="J1235" s="966"/>
      <c r="K1235" s="966"/>
      <c r="L1235" s="966"/>
      <c r="M1235" s="966"/>
      <c r="N1235" s="966"/>
      <c r="O1235" s="966"/>
    </row>
    <row r="1236" spans="1:15" ht="10.15" customHeight="1">
      <c r="A1236" s="966"/>
      <c r="B1236" s="966"/>
      <c r="C1236" s="966"/>
      <c r="D1236" s="966"/>
      <c r="E1236" s="966"/>
      <c r="F1236" s="966"/>
      <c r="G1236" s="966"/>
      <c r="H1236" s="966"/>
      <c r="I1236" s="966"/>
      <c r="J1236" s="966"/>
      <c r="K1236" s="966"/>
      <c r="L1236" s="966"/>
      <c r="M1236" s="966"/>
      <c r="N1236" s="966"/>
      <c r="O1236" s="966"/>
    </row>
    <row r="1237" spans="1:15" ht="10.15" customHeight="1">
      <c r="A1237" s="966"/>
      <c r="B1237" s="966"/>
      <c r="C1237" s="966"/>
      <c r="D1237" s="966"/>
      <c r="E1237" s="966"/>
      <c r="F1237" s="966"/>
      <c r="G1237" s="966"/>
      <c r="H1237" s="966"/>
      <c r="I1237" s="966"/>
      <c r="J1237" s="966"/>
      <c r="K1237" s="966"/>
      <c r="L1237" s="966"/>
      <c r="M1237" s="966"/>
      <c r="N1237" s="966"/>
      <c r="O1237" s="966"/>
    </row>
    <row r="1238" spans="1:15" ht="10.15" customHeight="1">
      <c r="A1238" s="966"/>
      <c r="B1238" s="966"/>
      <c r="C1238" s="966"/>
      <c r="D1238" s="966"/>
      <c r="E1238" s="966"/>
      <c r="F1238" s="966"/>
      <c r="G1238" s="966"/>
      <c r="H1238" s="966"/>
      <c r="I1238" s="966"/>
      <c r="J1238" s="966"/>
      <c r="K1238" s="966"/>
      <c r="L1238" s="966"/>
      <c r="M1238" s="966"/>
      <c r="N1238" s="966"/>
      <c r="O1238" s="966"/>
    </row>
    <row r="1239" spans="1:15" ht="10.15" customHeight="1">
      <c r="A1239" s="966"/>
      <c r="B1239" s="966"/>
      <c r="C1239" s="966"/>
      <c r="D1239" s="966"/>
      <c r="E1239" s="966"/>
      <c r="F1239" s="966"/>
      <c r="G1239" s="966"/>
      <c r="H1239" s="966"/>
      <c r="I1239" s="966"/>
      <c r="J1239" s="966"/>
      <c r="K1239" s="966"/>
      <c r="L1239" s="966"/>
      <c r="M1239" s="966"/>
      <c r="N1239" s="966"/>
      <c r="O1239" s="966"/>
    </row>
    <row r="1240" spans="1:15" ht="10.15" customHeight="1">
      <c r="A1240" s="966"/>
      <c r="B1240" s="966"/>
      <c r="C1240" s="966"/>
      <c r="D1240" s="966"/>
      <c r="E1240" s="966"/>
      <c r="F1240" s="966"/>
      <c r="G1240" s="966"/>
      <c r="H1240" s="966"/>
      <c r="I1240" s="966"/>
      <c r="J1240" s="966"/>
      <c r="K1240" s="966"/>
      <c r="L1240" s="966"/>
      <c r="M1240" s="966"/>
      <c r="N1240" s="966"/>
      <c r="O1240" s="966"/>
    </row>
    <row r="1241" spans="1:15" ht="10.15" customHeight="1">
      <c r="A1241" s="966"/>
      <c r="B1241" s="966"/>
      <c r="C1241" s="966"/>
      <c r="D1241" s="966"/>
      <c r="E1241" s="966"/>
      <c r="F1241" s="966"/>
      <c r="G1241" s="966"/>
      <c r="H1241" s="966"/>
      <c r="I1241" s="966"/>
      <c r="J1241" s="966"/>
      <c r="K1241" s="966"/>
      <c r="L1241" s="966"/>
      <c r="M1241" s="966"/>
      <c r="N1241" s="966"/>
      <c r="O1241" s="966"/>
    </row>
    <row r="1242" spans="1:15" ht="10.15" customHeight="1">
      <c r="A1242" s="966"/>
      <c r="B1242" s="966"/>
      <c r="C1242" s="966"/>
      <c r="D1242" s="966"/>
      <c r="E1242" s="966"/>
      <c r="F1242" s="966"/>
      <c r="G1242" s="966"/>
      <c r="H1242" s="966"/>
      <c r="I1242" s="966"/>
      <c r="J1242" s="966"/>
      <c r="K1242" s="966"/>
      <c r="L1242" s="966"/>
      <c r="M1242" s="966"/>
      <c r="N1242" s="966"/>
      <c r="O1242" s="966"/>
    </row>
    <row r="1243" spans="1:15" ht="10.15" customHeight="1">
      <c r="A1243" s="966"/>
      <c r="B1243" s="966"/>
      <c r="C1243" s="966"/>
      <c r="D1243" s="966"/>
      <c r="E1243" s="966"/>
      <c r="F1243" s="966"/>
      <c r="G1243" s="966"/>
      <c r="H1243" s="966"/>
      <c r="I1243" s="966"/>
      <c r="J1243" s="966"/>
      <c r="K1243" s="966"/>
      <c r="L1243" s="966"/>
      <c r="M1243" s="966"/>
      <c r="N1243" s="966"/>
      <c r="O1243" s="966"/>
    </row>
    <row r="1244" spans="1:15" ht="10.15" customHeight="1">
      <c r="A1244" s="966"/>
      <c r="B1244" s="966"/>
      <c r="C1244" s="966"/>
      <c r="D1244" s="966"/>
      <c r="E1244" s="966"/>
      <c r="F1244" s="966"/>
      <c r="G1244" s="966"/>
      <c r="H1244" s="966"/>
      <c r="I1244" s="966"/>
      <c r="J1244" s="966"/>
      <c r="K1244" s="966"/>
      <c r="L1244" s="966"/>
      <c r="M1244" s="966"/>
      <c r="N1244" s="966"/>
      <c r="O1244" s="966"/>
    </row>
    <row r="1245" spans="1:15" ht="10.15" customHeight="1">
      <c r="A1245" s="966"/>
      <c r="B1245" s="966"/>
      <c r="C1245" s="966"/>
      <c r="D1245" s="966"/>
      <c r="E1245" s="966"/>
      <c r="F1245" s="966"/>
      <c r="G1245" s="966"/>
      <c r="H1245" s="966"/>
      <c r="I1245" s="966"/>
      <c r="J1245" s="966"/>
      <c r="K1245" s="966"/>
      <c r="L1245" s="966"/>
      <c r="M1245" s="966"/>
      <c r="N1245" s="966"/>
      <c r="O1245" s="966"/>
    </row>
    <row r="1246" spans="1:15" ht="10.15" customHeight="1">
      <c r="A1246" s="966"/>
      <c r="B1246" s="966"/>
      <c r="C1246" s="966"/>
      <c r="D1246" s="966"/>
      <c r="E1246" s="966"/>
      <c r="F1246" s="966"/>
      <c r="G1246" s="966"/>
      <c r="H1246" s="966"/>
      <c r="I1246" s="966"/>
      <c r="J1246" s="966"/>
      <c r="K1246" s="966"/>
      <c r="L1246" s="966"/>
      <c r="M1246" s="966"/>
      <c r="N1246" s="966"/>
      <c r="O1246" s="966"/>
    </row>
    <row r="1247" spans="1:15" ht="10.15" customHeight="1">
      <c r="A1247" s="966"/>
      <c r="B1247" s="966"/>
      <c r="C1247" s="966"/>
      <c r="D1247" s="966"/>
      <c r="E1247" s="966"/>
      <c r="F1247" s="966"/>
      <c r="G1247" s="966"/>
      <c r="H1247" s="966"/>
      <c r="I1247" s="966"/>
      <c r="J1247" s="966"/>
      <c r="K1247" s="966"/>
      <c r="L1247" s="966"/>
      <c r="M1247" s="966"/>
      <c r="N1247" s="966"/>
      <c r="O1247" s="966"/>
    </row>
    <row r="1248" spans="1:15" ht="10.15" customHeight="1">
      <c r="A1248" s="966"/>
      <c r="B1248" s="966"/>
      <c r="C1248" s="966"/>
      <c r="D1248" s="966"/>
      <c r="E1248" s="966"/>
      <c r="F1248" s="966"/>
      <c r="G1248" s="966"/>
      <c r="H1248" s="966"/>
      <c r="I1248" s="966"/>
      <c r="J1248" s="966"/>
      <c r="K1248" s="966"/>
      <c r="L1248" s="966"/>
      <c r="M1248" s="966"/>
      <c r="N1248" s="966"/>
      <c r="O1248" s="966"/>
    </row>
    <row r="1249" spans="1:15" ht="10.15" customHeight="1">
      <c r="A1249" s="966"/>
      <c r="B1249" s="966"/>
      <c r="C1249" s="966"/>
      <c r="D1249" s="966"/>
      <c r="E1249" s="966"/>
      <c r="F1249" s="966"/>
      <c r="G1249" s="966"/>
      <c r="H1249" s="966"/>
      <c r="I1249" s="966"/>
      <c r="J1249" s="966"/>
      <c r="K1249" s="966"/>
      <c r="L1249" s="966"/>
      <c r="M1249" s="966"/>
      <c r="N1249" s="966"/>
      <c r="O1249" s="966"/>
    </row>
    <row r="1250" spans="1:15" ht="10.15" customHeight="1">
      <c r="A1250" s="966"/>
      <c r="B1250" s="966"/>
      <c r="C1250" s="966"/>
      <c r="D1250" s="966"/>
      <c r="E1250" s="966"/>
      <c r="F1250" s="966"/>
      <c r="G1250" s="966"/>
      <c r="H1250" s="966"/>
      <c r="I1250" s="966"/>
      <c r="J1250" s="966"/>
      <c r="K1250" s="966"/>
      <c r="L1250" s="966"/>
      <c r="M1250" s="966"/>
      <c r="N1250" s="966"/>
      <c r="O1250" s="966"/>
    </row>
    <row r="1251" spans="1:15" ht="10.15" customHeight="1">
      <c r="A1251" s="966"/>
      <c r="B1251" s="966"/>
      <c r="C1251" s="966"/>
      <c r="D1251" s="966"/>
      <c r="E1251" s="966"/>
      <c r="F1251" s="966"/>
      <c r="G1251" s="966"/>
      <c r="H1251" s="966"/>
      <c r="I1251" s="966"/>
      <c r="J1251" s="966"/>
      <c r="K1251" s="966"/>
      <c r="L1251" s="966"/>
      <c r="M1251" s="966"/>
      <c r="N1251" s="966"/>
      <c r="O1251" s="966"/>
    </row>
    <row r="1252" spans="1:15" ht="10.15" customHeight="1">
      <c r="A1252" s="966"/>
      <c r="B1252" s="966"/>
      <c r="C1252" s="966"/>
      <c r="D1252" s="966"/>
      <c r="E1252" s="966"/>
      <c r="F1252" s="966"/>
      <c r="G1252" s="966"/>
      <c r="H1252" s="966"/>
      <c r="I1252" s="966"/>
      <c r="J1252" s="966"/>
      <c r="K1252" s="966"/>
      <c r="L1252" s="966"/>
      <c r="M1252" s="966"/>
      <c r="N1252" s="966"/>
      <c r="O1252" s="966"/>
    </row>
    <row r="1253" spans="1:15" ht="10.15" customHeight="1">
      <c r="A1253" s="966"/>
      <c r="B1253" s="966"/>
      <c r="C1253" s="966"/>
      <c r="D1253" s="966"/>
      <c r="E1253" s="966"/>
      <c r="F1253" s="966"/>
      <c r="G1253" s="966"/>
      <c r="H1253" s="966"/>
      <c r="I1253" s="966"/>
      <c r="J1253" s="966"/>
      <c r="K1253" s="966"/>
      <c r="L1253" s="966"/>
      <c r="M1253" s="966"/>
      <c r="N1253" s="966"/>
      <c r="O1253" s="966"/>
    </row>
    <row r="1254" spans="1:15" ht="10.15" customHeight="1">
      <c r="A1254" s="966"/>
      <c r="B1254" s="966"/>
      <c r="C1254" s="966"/>
      <c r="D1254" s="966"/>
      <c r="E1254" s="966"/>
      <c r="F1254" s="966"/>
      <c r="G1254" s="966"/>
      <c r="H1254" s="966"/>
      <c r="I1254" s="966"/>
      <c r="J1254" s="966"/>
      <c r="K1254" s="966"/>
      <c r="L1254" s="966"/>
      <c r="M1254" s="966"/>
      <c r="N1254" s="966"/>
      <c r="O1254" s="966"/>
    </row>
    <row r="1255" spans="1:15" ht="10.15" customHeight="1">
      <c r="A1255" s="966"/>
      <c r="B1255" s="966"/>
      <c r="C1255" s="966"/>
      <c r="D1255" s="966"/>
      <c r="E1255" s="966"/>
      <c r="F1255" s="966"/>
      <c r="G1255" s="966"/>
      <c r="H1255" s="966"/>
      <c r="I1255" s="966"/>
      <c r="J1255" s="966"/>
      <c r="K1255" s="966"/>
      <c r="L1255" s="966"/>
      <c r="M1255" s="966"/>
      <c r="N1255" s="966"/>
      <c r="O1255" s="966"/>
    </row>
    <row r="1256" spans="1:15" ht="10.15" customHeight="1">
      <c r="A1256" s="966"/>
      <c r="B1256" s="966"/>
      <c r="C1256" s="966"/>
      <c r="D1256" s="966"/>
      <c r="E1256" s="966"/>
      <c r="F1256" s="966"/>
      <c r="G1256" s="966"/>
      <c r="H1256" s="966"/>
      <c r="I1256" s="966"/>
      <c r="J1256" s="966"/>
      <c r="K1256" s="966"/>
      <c r="L1256" s="966"/>
      <c r="M1256" s="966"/>
      <c r="N1256" s="966"/>
      <c r="O1256" s="966"/>
    </row>
    <row r="1257" spans="1:15" ht="10.15" customHeight="1">
      <c r="A1257" s="966"/>
      <c r="B1257" s="966"/>
      <c r="C1257" s="966"/>
      <c r="D1257" s="966"/>
      <c r="E1257" s="966"/>
      <c r="F1257" s="966"/>
      <c r="G1257" s="966"/>
      <c r="H1257" s="966"/>
      <c r="I1257" s="966"/>
      <c r="J1257" s="966"/>
      <c r="K1257" s="966"/>
      <c r="L1257" s="966"/>
      <c r="M1257" s="966"/>
      <c r="N1257" s="966"/>
      <c r="O1257" s="966"/>
    </row>
    <row r="1258" spans="1:15" ht="10.15" customHeight="1">
      <c r="A1258" s="966"/>
      <c r="B1258" s="966"/>
      <c r="C1258" s="966"/>
      <c r="D1258" s="966"/>
      <c r="E1258" s="966"/>
      <c r="F1258" s="966"/>
      <c r="G1258" s="966"/>
      <c r="H1258" s="966"/>
      <c r="I1258" s="966"/>
      <c r="J1258" s="966"/>
      <c r="K1258" s="966"/>
      <c r="L1258" s="966"/>
      <c r="M1258" s="966"/>
      <c r="N1258" s="966"/>
      <c r="O1258" s="966"/>
    </row>
    <row r="1259" spans="1:15" ht="10.15" customHeight="1">
      <c r="A1259" s="966"/>
      <c r="B1259" s="966"/>
      <c r="C1259" s="966"/>
      <c r="D1259" s="966"/>
      <c r="E1259" s="966"/>
      <c r="F1259" s="966"/>
      <c r="G1259" s="966"/>
      <c r="H1259" s="966"/>
      <c r="I1259" s="966"/>
      <c r="J1259" s="966"/>
      <c r="K1259" s="966"/>
      <c r="L1259" s="966"/>
      <c r="M1259" s="966"/>
      <c r="N1259" s="966"/>
      <c r="O1259" s="966"/>
    </row>
    <row r="1260" spans="1:15" ht="10.15" customHeight="1">
      <c r="A1260" s="966"/>
      <c r="B1260" s="966"/>
      <c r="C1260" s="966"/>
      <c r="D1260" s="966"/>
      <c r="E1260" s="966"/>
      <c r="F1260" s="966"/>
      <c r="G1260" s="966"/>
      <c r="H1260" s="966"/>
      <c r="I1260" s="966"/>
      <c r="J1260" s="966"/>
      <c r="K1260" s="966"/>
      <c r="L1260" s="966"/>
      <c r="M1260" s="966"/>
      <c r="N1260" s="966"/>
      <c r="O1260" s="966"/>
    </row>
    <row r="1261" spans="1:15" ht="10.15" customHeight="1">
      <c r="A1261" s="966"/>
      <c r="B1261" s="966"/>
      <c r="C1261" s="966"/>
      <c r="D1261" s="966"/>
      <c r="E1261" s="966"/>
      <c r="F1261" s="966"/>
      <c r="G1261" s="966"/>
      <c r="H1261" s="966"/>
      <c r="I1261" s="966"/>
      <c r="J1261" s="966"/>
      <c r="K1261" s="966"/>
      <c r="L1261" s="966"/>
      <c r="M1261" s="966"/>
      <c r="N1261" s="966"/>
      <c r="O1261" s="966"/>
    </row>
    <row r="1262" spans="1:15" ht="10.15" customHeight="1">
      <c r="A1262" s="966"/>
      <c r="B1262" s="966"/>
      <c r="C1262" s="966"/>
      <c r="D1262" s="966"/>
      <c r="E1262" s="966"/>
      <c r="F1262" s="966"/>
      <c r="G1262" s="966"/>
      <c r="H1262" s="966"/>
      <c r="I1262" s="966"/>
      <c r="J1262" s="966"/>
      <c r="K1262" s="966"/>
      <c r="L1262" s="966"/>
      <c r="M1262" s="966"/>
      <c r="N1262" s="966"/>
      <c r="O1262" s="966"/>
    </row>
    <row r="1263" spans="1:15" ht="10.15" customHeight="1">
      <c r="A1263" s="966"/>
      <c r="B1263" s="966"/>
      <c r="C1263" s="966"/>
      <c r="D1263" s="966"/>
      <c r="E1263" s="966"/>
      <c r="F1263" s="966"/>
      <c r="G1263" s="966"/>
      <c r="H1263" s="966"/>
      <c r="I1263" s="966"/>
      <c r="J1263" s="966"/>
      <c r="K1263" s="966"/>
      <c r="L1263" s="966"/>
      <c r="M1263" s="966"/>
      <c r="N1263" s="966"/>
      <c r="O1263" s="966"/>
    </row>
    <row r="1264" spans="1:15" ht="10.15" customHeight="1">
      <c r="A1264" s="966"/>
      <c r="B1264" s="966"/>
      <c r="C1264" s="966"/>
      <c r="D1264" s="966"/>
      <c r="E1264" s="966"/>
      <c r="F1264" s="966"/>
      <c r="G1264" s="966"/>
      <c r="H1264" s="966"/>
      <c r="I1264" s="966"/>
      <c r="J1264" s="966"/>
      <c r="K1264" s="966"/>
      <c r="L1264" s="966"/>
      <c r="M1264" s="966"/>
      <c r="N1264" s="966"/>
      <c r="O1264" s="966"/>
    </row>
    <row r="1265" spans="1:15" ht="10.15" customHeight="1">
      <c r="A1265" s="966"/>
      <c r="B1265" s="966"/>
      <c r="C1265" s="966"/>
      <c r="D1265" s="966"/>
      <c r="E1265" s="966"/>
      <c r="F1265" s="966"/>
      <c r="G1265" s="966"/>
      <c r="H1265" s="966"/>
      <c r="I1265" s="966"/>
      <c r="J1265" s="966"/>
      <c r="K1265" s="966"/>
      <c r="L1265" s="966"/>
      <c r="M1265" s="966"/>
      <c r="N1265" s="966"/>
      <c r="O1265" s="966"/>
    </row>
    <row r="1266" spans="1:15" ht="10.15" customHeight="1">
      <c r="A1266" s="966"/>
      <c r="B1266" s="966"/>
      <c r="C1266" s="966"/>
      <c r="D1266" s="966"/>
      <c r="E1266" s="966"/>
      <c r="F1266" s="966"/>
      <c r="G1266" s="966"/>
      <c r="H1266" s="966"/>
      <c r="I1266" s="966"/>
      <c r="J1266" s="966"/>
      <c r="K1266" s="966"/>
      <c r="L1266" s="966"/>
      <c r="M1266" s="966"/>
      <c r="N1266" s="966"/>
      <c r="O1266" s="966"/>
    </row>
    <row r="1267" spans="1:15" ht="10.15" customHeight="1">
      <c r="A1267" s="966"/>
      <c r="B1267" s="966"/>
      <c r="C1267" s="966"/>
      <c r="D1267" s="966"/>
      <c r="E1267" s="966"/>
      <c r="F1267" s="966"/>
      <c r="G1267" s="966"/>
      <c r="H1267" s="966"/>
      <c r="I1267" s="966"/>
      <c r="J1267" s="966"/>
      <c r="K1267" s="966"/>
      <c r="L1267" s="966"/>
      <c r="M1267" s="966"/>
      <c r="N1267" s="966"/>
      <c r="O1267" s="966"/>
    </row>
    <row r="1268" spans="1:15" ht="10.15" customHeight="1">
      <c r="A1268" s="966"/>
      <c r="B1268" s="966"/>
      <c r="C1268" s="966"/>
      <c r="D1268" s="966"/>
      <c r="E1268" s="966"/>
      <c r="F1268" s="966"/>
      <c r="G1268" s="966"/>
      <c r="H1268" s="966"/>
      <c r="I1268" s="966"/>
      <c r="J1268" s="966"/>
      <c r="K1268" s="966"/>
      <c r="L1268" s="966"/>
      <c r="M1268" s="966"/>
      <c r="N1268" s="966"/>
      <c r="O1268" s="966"/>
    </row>
    <row r="1269" spans="1:15" ht="10.15" customHeight="1">
      <c r="A1269" s="966"/>
      <c r="B1269" s="966"/>
      <c r="C1269" s="966"/>
      <c r="D1269" s="966"/>
      <c r="E1269" s="966"/>
      <c r="F1269" s="966"/>
      <c r="G1269" s="966"/>
      <c r="H1269" s="966"/>
      <c r="I1269" s="966"/>
      <c r="J1269" s="966"/>
      <c r="K1269" s="966"/>
      <c r="L1269" s="966"/>
      <c r="M1269" s="966"/>
      <c r="N1269" s="966"/>
      <c r="O1269" s="966"/>
    </row>
    <row r="1270" spans="1:15" ht="10.15" customHeight="1">
      <c r="A1270" s="966"/>
      <c r="B1270" s="966"/>
      <c r="C1270" s="966"/>
      <c r="D1270" s="966"/>
      <c r="E1270" s="966"/>
      <c r="F1270" s="966"/>
      <c r="G1270" s="966"/>
      <c r="H1270" s="966"/>
      <c r="I1270" s="966"/>
      <c r="J1270" s="966"/>
      <c r="K1270" s="966"/>
      <c r="L1270" s="966"/>
      <c r="M1270" s="966"/>
      <c r="N1270" s="966"/>
      <c r="O1270" s="966"/>
    </row>
    <row r="1271" spans="1:15" ht="10.15" customHeight="1">
      <c r="A1271" s="966"/>
      <c r="B1271" s="966"/>
      <c r="C1271" s="966"/>
      <c r="D1271" s="966"/>
      <c r="E1271" s="966"/>
      <c r="F1271" s="966"/>
      <c r="G1271" s="966"/>
      <c r="H1271" s="966"/>
      <c r="I1271" s="966"/>
      <c r="J1271" s="966"/>
      <c r="K1271" s="966"/>
      <c r="L1271" s="966"/>
      <c r="M1271" s="966"/>
      <c r="N1271" s="966"/>
      <c r="O1271" s="966"/>
    </row>
    <row r="1272" spans="1:15" ht="10.15" customHeight="1">
      <c r="A1272" s="966"/>
      <c r="B1272" s="966"/>
      <c r="C1272" s="966"/>
      <c r="D1272" s="966"/>
      <c r="E1272" s="966"/>
      <c r="F1272" s="966"/>
      <c r="G1272" s="966"/>
      <c r="H1272" s="966"/>
      <c r="I1272" s="966"/>
      <c r="J1272" s="966"/>
      <c r="K1272" s="966"/>
      <c r="L1272" s="966"/>
      <c r="M1272" s="966"/>
      <c r="N1272" s="966"/>
      <c r="O1272" s="966"/>
    </row>
    <row r="1273" spans="1:15" ht="10.15" customHeight="1">
      <c r="A1273" s="966"/>
      <c r="B1273" s="966"/>
      <c r="C1273" s="966"/>
      <c r="D1273" s="966"/>
      <c r="E1273" s="966"/>
      <c r="F1273" s="966"/>
      <c r="G1273" s="966"/>
      <c r="H1273" s="966"/>
      <c r="I1273" s="966"/>
      <c r="J1273" s="966"/>
      <c r="K1273" s="966"/>
      <c r="L1273" s="966"/>
      <c r="M1273" s="966"/>
      <c r="N1273" s="966"/>
      <c r="O1273" s="966"/>
    </row>
    <row r="1274" spans="1:15" ht="10.15" customHeight="1">
      <c r="A1274" s="966"/>
      <c r="B1274" s="966"/>
      <c r="C1274" s="966"/>
      <c r="D1274" s="966"/>
      <c r="E1274" s="966"/>
      <c r="F1274" s="966"/>
      <c r="G1274" s="966"/>
      <c r="H1274" s="966"/>
      <c r="I1274" s="966"/>
      <c r="J1274" s="966"/>
      <c r="K1274" s="966"/>
      <c r="L1274" s="966"/>
      <c r="M1274" s="966"/>
      <c r="N1274" s="966"/>
      <c r="O1274" s="966"/>
    </row>
    <row r="1275" spans="1:15" ht="10.15" customHeight="1">
      <c r="A1275" s="966"/>
      <c r="B1275" s="966"/>
      <c r="C1275" s="966"/>
      <c r="D1275" s="966"/>
      <c r="E1275" s="966"/>
      <c r="F1275" s="966"/>
      <c r="G1275" s="966"/>
      <c r="H1275" s="966"/>
      <c r="I1275" s="966"/>
      <c r="J1275" s="966"/>
      <c r="K1275" s="966"/>
      <c r="L1275" s="966"/>
      <c r="M1275" s="966"/>
      <c r="N1275" s="966"/>
      <c r="O1275" s="966"/>
    </row>
    <row r="1276" spans="1:15" ht="10.15" customHeight="1">
      <c r="A1276" s="966"/>
      <c r="B1276" s="966"/>
      <c r="C1276" s="966"/>
      <c r="D1276" s="966"/>
      <c r="E1276" s="966"/>
      <c r="F1276" s="966"/>
      <c r="G1276" s="966"/>
      <c r="H1276" s="966"/>
      <c r="I1276" s="966"/>
      <c r="J1276" s="966"/>
      <c r="K1276" s="966"/>
      <c r="L1276" s="966"/>
      <c r="M1276" s="966"/>
      <c r="N1276" s="966"/>
      <c r="O1276" s="966"/>
    </row>
    <row r="1277" spans="1:15" ht="10.15" customHeight="1">
      <c r="A1277" s="966"/>
      <c r="B1277" s="966"/>
      <c r="C1277" s="966"/>
      <c r="D1277" s="966"/>
      <c r="E1277" s="966"/>
      <c r="F1277" s="966"/>
      <c r="G1277" s="966"/>
      <c r="H1277" s="966"/>
      <c r="I1277" s="966"/>
      <c r="J1277" s="966"/>
      <c r="K1277" s="966"/>
      <c r="L1277" s="966"/>
      <c r="M1277" s="966"/>
      <c r="N1277" s="966"/>
      <c r="O1277" s="966"/>
    </row>
    <row r="1278" spans="1:15" ht="10.15" customHeight="1">
      <c r="A1278" s="966"/>
      <c r="B1278" s="966"/>
      <c r="C1278" s="966"/>
      <c r="D1278" s="966"/>
      <c r="E1278" s="966"/>
      <c r="F1278" s="966"/>
      <c r="G1278" s="966"/>
      <c r="H1278" s="966"/>
      <c r="I1278" s="966"/>
      <c r="J1278" s="966"/>
      <c r="K1278" s="966"/>
      <c r="L1278" s="966"/>
      <c r="M1278" s="966"/>
      <c r="N1278" s="966"/>
      <c r="O1278" s="966"/>
    </row>
    <row r="1279" spans="1:15" ht="10.15" customHeight="1">
      <c r="A1279" s="966"/>
      <c r="B1279" s="966"/>
      <c r="C1279" s="966"/>
      <c r="D1279" s="966"/>
      <c r="E1279" s="966"/>
      <c r="F1279" s="966"/>
      <c r="G1279" s="966"/>
      <c r="H1279" s="966"/>
      <c r="I1279" s="966"/>
      <c r="J1279" s="966"/>
      <c r="K1279" s="966"/>
      <c r="L1279" s="966"/>
      <c r="M1279" s="966"/>
      <c r="N1279" s="966"/>
      <c r="O1279" s="966"/>
    </row>
    <row r="1280" spans="1:15" ht="10.15" customHeight="1">
      <c r="A1280" s="966"/>
      <c r="B1280" s="966"/>
      <c r="C1280" s="966"/>
      <c r="D1280" s="966"/>
      <c r="E1280" s="966"/>
      <c r="F1280" s="966"/>
      <c r="G1280" s="966"/>
      <c r="H1280" s="966"/>
      <c r="I1280" s="966"/>
      <c r="J1280" s="966"/>
      <c r="K1280" s="966"/>
      <c r="L1280" s="966"/>
      <c r="M1280" s="966"/>
      <c r="N1280" s="966"/>
      <c r="O1280" s="966"/>
    </row>
    <row r="1281" spans="1:15" ht="10.15" customHeight="1">
      <c r="A1281" s="966"/>
      <c r="B1281" s="966"/>
      <c r="C1281" s="966"/>
      <c r="D1281" s="966"/>
      <c r="E1281" s="966"/>
      <c r="F1281" s="966"/>
      <c r="G1281" s="966"/>
      <c r="H1281" s="966"/>
      <c r="I1281" s="966"/>
      <c r="J1281" s="966"/>
      <c r="K1281" s="966"/>
      <c r="L1281" s="966"/>
      <c r="M1281" s="966"/>
      <c r="N1281" s="966"/>
      <c r="O1281" s="966"/>
    </row>
    <row r="1282" spans="1:15" ht="10.15" customHeight="1">
      <c r="A1282" s="966"/>
      <c r="B1282" s="966"/>
      <c r="C1282" s="966"/>
      <c r="D1282" s="966"/>
      <c r="E1282" s="966"/>
      <c r="F1282" s="966"/>
      <c r="G1282" s="966"/>
      <c r="H1282" s="966"/>
      <c r="I1282" s="966"/>
      <c r="J1282" s="966"/>
      <c r="K1282" s="966"/>
      <c r="L1282" s="966"/>
      <c r="M1282" s="966"/>
      <c r="N1282" s="966"/>
      <c r="O1282" s="966"/>
    </row>
    <row r="1283" spans="1:15" ht="10.15" customHeight="1">
      <c r="A1283" s="966"/>
      <c r="B1283" s="966"/>
      <c r="C1283" s="966"/>
      <c r="D1283" s="966"/>
      <c r="E1283" s="966"/>
      <c r="F1283" s="966"/>
      <c r="G1283" s="966"/>
      <c r="H1283" s="966"/>
      <c r="I1283" s="966"/>
      <c r="J1283" s="966"/>
      <c r="K1283" s="966"/>
      <c r="L1283" s="966"/>
      <c r="M1283" s="966"/>
      <c r="N1283" s="966"/>
      <c r="O1283" s="966"/>
    </row>
    <row r="1284" spans="1:15" ht="10.15" customHeight="1">
      <c r="A1284" s="966"/>
      <c r="B1284" s="966"/>
      <c r="C1284" s="966"/>
      <c r="D1284" s="966"/>
      <c r="E1284" s="966"/>
      <c r="F1284" s="966"/>
      <c r="G1284" s="966"/>
      <c r="H1284" s="966"/>
      <c r="I1284" s="966"/>
      <c r="J1284" s="966"/>
      <c r="K1284" s="966"/>
      <c r="L1284" s="966"/>
      <c r="M1284" s="966"/>
      <c r="N1284" s="966"/>
      <c r="O1284" s="966"/>
    </row>
    <row r="1285" spans="1:15" ht="10.15" customHeight="1">
      <c r="A1285" s="966"/>
      <c r="B1285" s="966"/>
      <c r="C1285" s="966"/>
      <c r="D1285" s="966"/>
      <c r="E1285" s="966"/>
      <c r="F1285" s="966"/>
      <c r="G1285" s="966"/>
      <c r="H1285" s="966"/>
      <c r="I1285" s="966"/>
      <c r="J1285" s="966"/>
      <c r="K1285" s="966"/>
      <c r="L1285" s="966"/>
      <c r="M1285" s="966"/>
      <c r="N1285" s="966"/>
      <c r="O1285" s="966"/>
    </row>
    <row r="1286" spans="1:15" ht="10.15" customHeight="1">
      <c r="A1286" s="966"/>
      <c r="B1286" s="966"/>
      <c r="C1286" s="966"/>
      <c r="D1286" s="966"/>
      <c r="E1286" s="966"/>
      <c r="F1286" s="966"/>
      <c r="G1286" s="966"/>
      <c r="H1286" s="966"/>
      <c r="I1286" s="966"/>
      <c r="J1286" s="966"/>
      <c r="K1286" s="966"/>
      <c r="L1286" s="966"/>
      <c r="M1286" s="966"/>
      <c r="N1286" s="966"/>
      <c r="O1286" s="966"/>
    </row>
    <row r="1287" spans="1:15" ht="10.15" customHeight="1">
      <c r="A1287" s="966"/>
      <c r="B1287" s="966"/>
      <c r="C1287" s="966"/>
      <c r="D1287" s="966"/>
      <c r="E1287" s="966"/>
      <c r="F1287" s="966"/>
      <c r="G1287" s="966"/>
      <c r="H1287" s="966"/>
      <c r="I1287" s="966"/>
      <c r="J1287" s="966"/>
      <c r="K1287" s="966"/>
      <c r="L1287" s="966"/>
      <c r="M1287" s="966"/>
      <c r="N1287" s="966"/>
      <c r="O1287" s="966"/>
    </row>
    <row r="1288" spans="1:15" ht="10.15" customHeight="1">
      <c r="A1288" s="966"/>
      <c r="B1288" s="966"/>
      <c r="C1288" s="966"/>
      <c r="D1288" s="966"/>
      <c r="E1288" s="966"/>
      <c r="F1288" s="966"/>
      <c r="G1288" s="966"/>
      <c r="H1288" s="966"/>
      <c r="I1288" s="966"/>
      <c r="J1288" s="966"/>
      <c r="K1288" s="966"/>
      <c r="L1288" s="966"/>
      <c r="M1288" s="966"/>
      <c r="N1288" s="966"/>
      <c r="O1288" s="966"/>
    </row>
    <row r="1289" spans="1:15" ht="10.15" customHeight="1">
      <c r="A1289" s="966"/>
      <c r="B1289" s="966"/>
      <c r="C1289" s="966"/>
      <c r="D1289" s="966"/>
      <c r="E1289" s="966"/>
      <c r="F1289" s="966"/>
      <c r="G1289" s="966"/>
      <c r="H1289" s="966"/>
      <c r="I1289" s="966"/>
      <c r="J1289" s="966"/>
      <c r="K1289" s="966"/>
      <c r="L1289" s="966"/>
      <c r="M1289" s="966"/>
      <c r="N1289" s="966"/>
      <c r="O1289" s="966"/>
    </row>
    <row r="1290" spans="1:15" ht="10.15" customHeight="1">
      <c r="A1290" s="966"/>
      <c r="B1290" s="966"/>
      <c r="C1290" s="966"/>
      <c r="D1290" s="966"/>
      <c r="E1290" s="966"/>
      <c r="F1290" s="966"/>
      <c r="G1290" s="966"/>
      <c r="H1290" s="966"/>
      <c r="I1290" s="966"/>
      <c r="J1290" s="966"/>
      <c r="K1290" s="966"/>
      <c r="L1290" s="966"/>
      <c r="M1290" s="966"/>
      <c r="N1290" s="966"/>
      <c r="O1290" s="966"/>
    </row>
    <row r="1291" spans="1:15" ht="10.15" customHeight="1">
      <c r="A1291" s="966"/>
      <c r="B1291" s="966"/>
      <c r="C1291" s="966"/>
      <c r="D1291" s="966"/>
      <c r="E1291" s="966"/>
      <c r="F1291" s="966"/>
      <c r="G1291" s="966"/>
      <c r="H1291" s="966"/>
      <c r="I1291" s="966"/>
      <c r="J1291" s="966"/>
      <c r="K1291" s="966"/>
      <c r="L1291" s="966"/>
      <c r="M1291" s="966"/>
      <c r="N1291" s="966"/>
      <c r="O1291" s="966"/>
    </row>
    <row r="1292" spans="1:15" ht="10.15" customHeight="1">
      <c r="A1292" s="966"/>
      <c r="B1292" s="966"/>
      <c r="C1292" s="966"/>
      <c r="D1292" s="966"/>
      <c r="E1292" s="966"/>
      <c r="F1292" s="966"/>
      <c r="G1292" s="966"/>
      <c r="H1292" s="966"/>
      <c r="I1292" s="966"/>
      <c r="J1292" s="966"/>
      <c r="K1292" s="966"/>
      <c r="L1292" s="966"/>
      <c r="M1292" s="966"/>
      <c r="N1292" s="966"/>
      <c r="O1292" s="966"/>
    </row>
    <row r="1293" spans="1:15" ht="10.15" customHeight="1">
      <c r="A1293" s="966"/>
      <c r="B1293" s="966"/>
      <c r="C1293" s="966"/>
      <c r="D1293" s="966"/>
      <c r="E1293" s="966"/>
      <c r="F1293" s="966"/>
      <c r="G1293" s="966"/>
      <c r="H1293" s="966"/>
      <c r="I1293" s="966"/>
      <c r="J1293" s="966"/>
      <c r="K1293" s="966"/>
      <c r="L1293" s="966"/>
      <c r="M1293" s="966"/>
      <c r="N1293" s="966"/>
      <c r="O1293" s="966"/>
    </row>
    <row r="1294" spans="1:15" ht="10.15" customHeight="1">
      <c r="A1294" s="966"/>
      <c r="B1294" s="966"/>
      <c r="C1294" s="966"/>
      <c r="D1294" s="966"/>
      <c r="E1294" s="966"/>
      <c r="F1294" s="966"/>
      <c r="G1294" s="966"/>
      <c r="H1294" s="966"/>
      <c r="I1294" s="966"/>
      <c r="J1294" s="966"/>
      <c r="K1294" s="966"/>
      <c r="L1294" s="966"/>
      <c r="M1294" s="966"/>
      <c r="N1294" s="966"/>
      <c r="O1294" s="966"/>
    </row>
    <row r="1295" spans="1:15" ht="10.15" customHeight="1">
      <c r="A1295" s="966"/>
      <c r="B1295" s="966"/>
      <c r="C1295" s="966"/>
      <c r="D1295" s="966"/>
      <c r="E1295" s="966"/>
      <c r="F1295" s="966"/>
      <c r="G1295" s="966"/>
      <c r="H1295" s="966"/>
      <c r="I1295" s="966"/>
      <c r="J1295" s="966"/>
      <c r="K1295" s="966"/>
      <c r="L1295" s="966"/>
      <c r="M1295" s="966"/>
      <c r="N1295" s="966"/>
      <c r="O1295" s="966"/>
    </row>
    <row r="1296" spans="1:15" ht="10.15" customHeight="1">
      <c r="A1296" s="966"/>
      <c r="B1296" s="966"/>
      <c r="C1296" s="966"/>
      <c r="D1296" s="966"/>
      <c r="E1296" s="966"/>
      <c r="F1296" s="966"/>
      <c r="G1296" s="966"/>
      <c r="H1296" s="966"/>
      <c r="I1296" s="966"/>
      <c r="J1296" s="966"/>
      <c r="K1296" s="966"/>
      <c r="L1296" s="966"/>
      <c r="M1296" s="966"/>
      <c r="N1296" s="966"/>
      <c r="O1296" s="966"/>
    </row>
    <row r="1297" spans="1:15" ht="10.15" customHeight="1">
      <c r="A1297" s="966"/>
      <c r="B1297" s="966"/>
      <c r="C1297" s="966"/>
      <c r="D1297" s="966"/>
      <c r="E1297" s="966"/>
      <c r="F1297" s="966"/>
      <c r="G1297" s="966"/>
      <c r="H1297" s="966"/>
      <c r="I1297" s="966"/>
      <c r="J1297" s="966"/>
      <c r="K1297" s="966"/>
      <c r="L1297" s="966"/>
      <c r="M1297" s="966"/>
      <c r="N1297" s="966"/>
      <c r="O1297" s="966"/>
    </row>
    <row r="1298" spans="1:15" ht="10.15" customHeight="1">
      <c r="A1298" s="966"/>
      <c r="B1298" s="966"/>
      <c r="C1298" s="966"/>
      <c r="D1298" s="966"/>
      <c r="E1298" s="966"/>
      <c r="F1298" s="966"/>
      <c r="G1298" s="966"/>
      <c r="H1298" s="966"/>
      <c r="I1298" s="966"/>
      <c r="J1298" s="966"/>
      <c r="K1298" s="966"/>
      <c r="L1298" s="966"/>
      <c r="M1298" s="966"/>
      <c r="N1298" s="966"/>
      <c r="O1298" s="966"/>
    </row>
    <row r="1299" spans="1:15" ht="10.15" customHeight="1">
      <c r="A1299" s="966"/>
      <c r="B1299" s="966"/>
      <c r="C1299" s="966"/>
      <c r="D1299" s="966"/>
      <c r="E1299" s="966"/>
      <c r="F1299" s="966"/>
      <c r="G1299" s="966"/>
      <c r="H1299" s="966"/>
      <c r="I1299" s="966"/>
      <c r="J1299" s="966"/>
      <c r="K1299" s="966"/>
      <c r="L1299" s="966"/>
      <c r="M1299" s="966"/>
      <c r="N1299" s="966"/>
      <c r="O1299" s="966"/>
    </row>
    <row r="1300" spans="1:15" ht="10.15" customHeight="1">
      <c r="A1300" s="966"/>
      <c r="B1300" s="966"/>
      <c r="C1300" s="966"/>
      <c r="D1300" s="966"/>
      <c r="E1300" s="966"/>
      <c r="F1300" s="966"/>
      <c r="G1300" s="966"/>
      <c r="H1300" s="966"/>
      <c r="I1300" s="966"/>
      <c r="J1300" s="966"/>
      <c r="K1300" s="966"/>
      <c r="L1300" s="966"/>
      <c r="M1300" s="966"/>
      <c r="N1300" s="966"/>
      <c r="O1300" s="966"/>
    </row>
    <row r="1301" spans="1:15" ht="10.15" customHeight="1">
      <c r="A1301" s="966"/>
      <c r="B1301" s="966"/>
      <c r="C1301" s="966"/>
      <c r="D1301" s="966"/>
      <c r="E1301" s="966"/>
      <c r="F1301" s="966"/>
      <c r="G1301" s="966"/>
      <c r="H1301" s="966"/>
      <c r="I1301" s="966"/>
      <c r="J1301" s="966"/>
      <c r="K1301" s="966"/>
      <c r="L1301" s="966"/>
      <c r="M1301" s="966"/>
      <c r="N1301" s="966"/>
      <c r="O1301" s="966"/>
    </row>
    <row r="1302" spans="1:15" ht="10.15" customHeight="1">
      <c r="A1302" s="966"/>
      <c r="B1302" s="966"/>
      <c r="C1302" s="966"/>
      <c r="D1302" s="966"/>
      <c r="E1302" s="966"/>
      <c r="F1302" s="966"/>
      <c r="G1302" s="966"/>
      <c r="H1302" s="966"/>
      <c r="I1302" s="966"/>
      <c r="J1302" s="966"/>
      <c r="K1302" s="966"/>
      <c r="L1302" s="966"/>
      <c r="M1302" s="966"/>
      <c r="N1302" s="966"/>
      <c r="O1302" s="966"/>
    </row>
    <row r="1303" spans="1:15" ht="10.15" customHeight="1">
      <c r="A1303" s="966"/>
      <c r="B1303" s="966"/>
      <c r="C1303" s="966"/>
      <c r="D1303" s="966"/>
      <c r="E1303" s="966"/>
      <c r="F1303" s="966"/>
      <c r="G1303" s="966"/>
      <c r="H1303" s="966"/>
      <c r="I1303" s="966"/>
      <c r="J1303" s="966"/>
      <c r="K1303" s="966"/>
      <c r="L1303" s="966"/>
      <c r="M1303" s="966"/>
      <c r="N1303" s="966"/>
      <c r="O1303" s="966"/>
    </row>
    <row r="1304" spans="1:15" ht="10.15" customHeight="1">
      <c r="A1304" s="966"/>
      <c r="B1304" s="966"/>
      <c r="C1304" s="966"/>
      <c r="D1304" s="966"/>
      <c r="E1304" s="966"/>
      <c r="F1304" s="966"/>
      <c r="G1304" s="966"/>
      <c r="H1304" s="966"/>
      <c r="I1304" s="966"/>
      <c r="J1304" s="966"/>
      <c r="K1304" s="966"/>
      <c r="L1304" s="966"/>
      <c r="M1304" s="966"/>
      <c r="N1304" s="966"/>
      <c r="O1304" s="966"/>
    </row>
    <row r="1305" spans="1:15" ht="10.15" customHeight="1">
      <c r="A1305" s="966"/>
      <c r="B1305" s="966"/>
      <c r="C1305" s="966"/>
      <c r="D1305" s="966"/>
      <c r="E1305" s="966"/>
      <c r="F1305" s="966"/>
      <c r="G1305" s="966"/>
      <c r="H1305" s="966"/>
      <c r="I1305" s="966"/>
      <c r="J1305" s="966"/>
      <c r="K1305" s="966"/>
      <c r="L1305" s="966"/>
      <c r="M1305" s="966"/>
      <c r="N1305" s="966"/>
      <c r="O1305" s="966"/>
    </row>
    <row r="1306" spans="1:15" ht="10.15" customHeight="1">
      <c r="A1306" s="966"/>
      <c r="B1306" s="966"/>
      <c r="C1306" s="966"/>
      <c r="D1306" s="966"/>
      <c r="E1306" s="966"/>
      <c r="F1306" s="966"/>
      <c r="G1306" s="966"/>
      <c r="H1306" s="966"/>
      <c r="I1306" s="966"/>
      <c r="J1306" s="966"/>
      <c r="K1306" s="966"/>
      <c r="L1306" s="966"/>
      <c r="M1306" s="966"/>
      <c r="N1306" s="966"/>
      <c r="O1306" s="966"/>
    </row>
    <row r="1307" spans="1:15" ht="10.15" customHeight="1">
      <c r="A1307" s="966"/>
      <c r="B1307" s="966"/>
      <c r="C1307" s="966"/>
      <c r="D1307" s="966"/>
      <c r="E1307" s="966"/>
      <c r="F1307" s="966"/>
      <c r="G1307" s="966"/>
      <c r="H1307" s="966"/>
      <c r="I1307" s="966"/>
      <c r="J1307" s="966"/>
      <c r="K1307" s="966"/>
      <c r="L1307" s="966"/>
      <c r="M1307" s="966"/>
      <c r="N1307" s="966"/>
      <c r="O1307" s="966"/>
    </row>
    <row r="1308" spans="1:15" ht="10.15" customHeight="1">
      <c r="A1308" s="966"/>
      <c r="B1308" s="966"/>
      <c r="C1308" s="966"/>
      <c r="D1308" s="966"/>
      <c r="E1308" s="966"/>
      <c r="F1308" s="966"/>
      <c r="G1308" s="966"/>
      <c r="H1308" s="966"/>
      <c r="I1308" s="966"/>
      <c r="J1308" s="966"/>
      <c r="K1308" s="966"/>
      <c r="L1308" s="966"/>
      <c r="M1308" s="966"/>
      <c r="N1308" s="966"/>
      <c r="O1308" s="966"/>
    </row>
    <row r="1309" spans="1:15" ht="10.15" customHeight="1">
      <c r="A1309" s="966"/>
      <c r="B1309" s="966"/>
      <c r="C1309" s="966"/>
      <c r="D1309" s="966"/>
      <c r="E1309" s="966"/>
      <c r="F1309" s="966"/>
      <c r="G1309" s="966"/>
      <c r="H1309" s="966"/>
      <c r="I1309" s="966"/>
      <c r="J1309" s="966"/>
      <c r="K1309" s="966"/>
      <c r="L1309" s="966"/>
      <c r="M1309" s="966"/>
      <c r="N1309" s="966"/>
      <c r="O1309" s="966"/>
    </row>
    <row r="1310" spans="1:15" ht="10.15" customHeight="1">
      <c r="A1310" s="966"/>
      <c r="B1310" s="966"/>
      <c r="C1310" s="966"/>
      <c r="D1310" s="966"/>
      <c r="E1310" s="966"/>
      <c r="F1310" s="966"/>
      <c r="G1310" s="966"/>
      <c r="H1310" s="966"/>
      <c r="I1310" s="966"/>
      <c r="J1310" s="966"/>
      <c r="K1310" s="966"/>
      <c r="L1310" s="966"/>
      <c r="M1310" s="966"/>
      <c r="N1310" s="966"/>
      <c r="O1310" s="966"/>
    </row>
    <row r="1311" spans="1:15" ht="10.15" customHeight="1">
      <c r="A1311" s="966"/>
      <c r="B1311" s="966"/>
      <c r="C1311" s="966"/>
      <c r="D1311" s="966"/>
      <c r="E1311" s="966"/>
      <c r="F1311" s="966"/>
      <c r="G1311" s="966"/>
      <c r="H1311" s="966"/>
      <c r="I1311" s="966"/>
      <c r="J1311" s="966"/>
      <c r="K1311" s="966"/>
      <c r="L1311" s="966"/>
      <c r="M1311" s="966"/>
      <c r="N1311" s="966"/>
      <c r="O1311" s="966"/>
    </row>
    <row r="1312" spans="1:15" ht="10.15" customHeight="1">
      <c r="A1312" s="966"/>
      <c r="B1312" s="966"/>
      <c r="C1312" s="966"/>
      <c r="D1312" s="966"/>
      <c r="E1312" s="966"/>
      <c r="F1312" s="966"/>
      <c r="G1312" s="966"/>
      <c r="H1312" s="966"/>
      <c r="I1312" s="966"/>
      <c r="J1312" s="966"/>
      <c r="K1312" s="966"/>
      <c r="L1312" s="966"/>
      <c r="M1312" s="966"/>
      <c r="N1312" s="966"/>
      <c r="O1312" s="966"/>
    </row>
    <row r="1313" spans="1:15" ht="10.15" customHeight="1">
      <c r="A1313" s="966"/>
      <c r="B1313" s="966"/>
      <c r="C1313" s="966"/>
      <c r="D1313" s="966"/>
      <c r="E1313" s="966"/>
      <c r="F1313" s="966"/>
      <c r="G1313" s="966"/>
      <c r="H1313" s="966"/>
      <c r="I1313" s="966"/>
      <c r="J1313" s="966"/>
      <c r="K1313" s="966"/>
      <c r="L1313" s="966"/>
      <c r="M1313" s="966"/>
      <c r="N1313" s="966"/>
      <c r="O1313" s="966"/>
    </row>
    <row r="1314" spans="1:15" ht="10.15" customHeight="1">
      <c r="A1314" s="966"/>
      <c r="B1314" s="966"/>
      <c r="C1314" s="966"/>
      <c r="D1314" s="966"/>
      <c r="E1314" s="966"/>
      <c r="F1314" s="966"/>
      <c r="G1314" s="966"/>
      <c r="H1314" s="966"/>
      <c r="I1314" s="966"/>
      <c r="J1314" s="966"/>
      <c r="K1314" s="966"/>
      <c r="L1314" s="966"/>
      <c r="M1314" s="966"/>
      <c r="N1314" s="966"/>
      <c r="O1314" s="966"/>
    </row>
    <row r="1315" spans="1:15" ht="10.15" customHeight="1">
      <c r="A1315" s="966"/>
      <c r="B1315" s="966"/>
      <c r="C1315" s="966"/>
      <c r="D1315" s="966"/>
      <c r="E1315" s="966"/>
      <c r="F1315" s="966"/>
      <c r="G1315" s="966"/>
      <c r="H1315" s="966"/>
      <c r="I1315" s="966"/>
      <c r="J1315" s="966"/>
      <c r="K1315" s="966"/>
      <c r="L1315" s="966"/>
      <c r="M1315" s="966"/>
      <c r="N1315" s="966"/>
      <c r="O1315" s="966"/>
    </row>
    <row r="1316" spans="1:15" ht="10.15" customHeight="1">
      <c r="A1316" s="966"/>
      <c r="B1316" s="966"/>
      <c r="C1316" s="966"/>
      <c r="D1316" s="966"/>
      <c r="E1316" s="966"/>
      <c r="F1316" s="966"/>
      <c r="G1316" s="966"/>
      <c r="H1316" s="966"/>
      <c r="I1316" s="966"/>
      <c r="J1316" s="966"/>
      <c r="K1316" s="966"/>
      <c r="L1316" s="966"/>
      <c r="M1316" s="966"/>
      <c r="N1316" s="966"/>
      <c r="O1316" s="966"/>
    </row>
    <row r="1317" spans="1:15" ht="10.15" customHeight="1">
      <c r="A1317" s="966"/>
      <c r="B1317" s="966"/>
      <c r="C1317" s="966"/>
      <c r="D1317" s="966"/>
      <c r="E1317" s="966"/>
      <c r="F1317" s="966"/>
      <c r="G1317" s="966"/>
      <c r="H1317" s="966"/>
      <c r="I1317" s="966"/>
      <c r="J1317" s="966"/>
      <c r="K1317" s="966"/>
      <c r="L1317" s="966"/>
      <c r="M1317" s="966"/>
      <c r="N1317" s="966"/>
      <c r="O1317" s="966"/>
    </row>
    <row r="1318" spans="1:15" ht="10.15" customHeight="1">
      <c r="A1318" s="966"/>
      <c r="B1318" s="966"/>
      <c r="C1318" s="966"/>
      <c r="D1318" s="966"/>
      <c r="E1318" s="966"/>
      <c r="F1318" s="966"/>
      <c r="G1318" s="966"/>
      <c r="H1318" s="966"/>
      <c r="I1318" s="966"/>
      <c r="J1318" s="966"/>
      <c r="K1318" s="966"/>
      <c r="L1318" s="966"/>
      <c r="M1318" s="966"/>
      <c r="N1318" s="966"/>
      <c r="O1318" s="966"/>
    </row>
    <row r="1319" spans="1:15" ht="10.15" customHeight="1">
      <c r="A1319" s="966"/>
      <c r="B1319" s="966"/>
      <c r="C1319" s="966"/>
      <c r="D1319" s="966"/>
      <c r="E1319" s="966"/>
      <c r="F1319" s="966"/>
      <c r="G1319" s="966"/>
      <c r="H1319" s="966"/>
      <c r="I1319" s="966"/>
      <c r="J1319" s="966"/>
      <c r="K1319" s="966"/>
      <c r="L1319" s="966"/>
      <c r="M1319" s="966"/>
      <c r="N1319" s="966"/>
      <c r="O1319" s="966"/>
    </row>
    <row r="1320" spans="1:15" ht="10.15" customHeight="1">
      <c r="A1320" s="966"/>
      <c r="B1320" s="966"/>
      <c r="C1320" s="966"/>
      <c r="D1320" s="966"/>
      <c r="E1320" s="966"/>
      <c r="F1320" s="966"/>
      <c r="G1320" s="966"/>
      <c r="H1320" s="966"/>
      <c r="I1320" s="966"/>
      <c r="J1320" s="966"/>
      <c r="K1320" s="966"/>
      <c r="L1320" s="966"/>
      <c r="M1320" s="966"/>
      <c r="N1320" s="966"/>
      <c r="O1320" s="966"/>
    </row>
    <row r="1321" spans="1:15" ht="10.15" customHeight="1">
      <c r="A1321" s="966"/>
      <c r="B1321" s="966"/>
      <c r="C1321" s="966"/>
      <c r="D1321" s="966"/>
      <c r="E1321" s="966"/>
      <c r="F1321" s="966"/>
      <c r="G1321" s="966"/>
      <c r="H1321" s="966"/>
      <c r="I1321" s="966"/>
      <c r="J1321" s="966"/>
      <c r="K1321" s="966"/>
      <c r="L1321" s="966"/>
      <c r="M1321" s="966"/>
      <c r="N1321" s="966"/>
      <c r="O1321" s="966"/>
    </row>
    <row r="1322" spans="1:15" ht="10.15" customHeight="1">
      <c r="A1322" s="966"/>
      <c r="B1322" s="966"/>
      <c r="C1322" s="966"/>
      <c r="D1322" s="966"/>
      <c r="E1322" s="966"/>
      <c r="F1322" s="966"/>
      <c r="G1322" s="966"/>
      <c r="H1322" s="966"/>
      <c r="I1322" s="966"/>
      <c r="J1322" s="966"/>
      <c r="K1322" s="966"/>
      <c r="L1322" s="966"/>
      <c r="M1322" s="966"/>
      <c r="N1322" s="966"/>
      <c r="O1322" s="966"/>
    </row>
    <row r="1323" spans="1:15" ht="10.15" customHeight="1">
      <c r="A1323" s="966"/>
      <c r="B1323" s="966"/>
      <c r="C1323" s="966"/>
      <c r="D1323" s="966"/>
      <c r="E1323" s="966"/>
      <c r="F1323" s="966"/>
      <c r="G1323" s="966"/>
      <c r="H1323" s="966"/>
      <c r="I1323" s="966"/>
      <c r="J1323" s="966"/>
      <c r="K1323" s="966"/>
      <c r="L1323" s="966"/>
      <c r="M1323" s="966"/>
      <c r="N1323" s="966"/>
      <c r="O1323" s="966"/>
    </row>
    <row r="1324" spans="1:15" ht="10.15" customHeight="1">
      <c r="A1324" s="966"/>
      <c r="B1324" s="966"/>
      <c r="C1324" s="966"/>
      <c r="D1324" s="966"/>
      <c r="E1324" s="966"/>
      <c r="F1324" s="966"/>
      <c r="G1324" s="966"/>
      <c r="H1324" s="966"/>
      <c r="I1324" s="966"/>
      <c r="J1324" s="966"/>
      <c r="K1324" s="966"/>
      <c r="L1324" s="966"/>
      <c r="M1324" s="966"/>
      <c r="N1324" s="966"/>
      <c r="O1324" s="966"/>
    </row>
    <row r="1325" spans="1:15" ht="10.15" customHeight="1">
      <c r="A1325" s="966"/>
      <c r="B1325" s="966"/>
      <c r="C1325" s="966"/>
      <c r="D1325" s="966"/>
      <c r="E1325" s="966"/>
      <c r="F1325" s="966"/>
      <c r="G1325" s="966"/>
      <c r="H1325" s="966"/>
      <c r="I1325" s="966"/>
      <c r="J1325" s="966"/>
      <c r="K1325" s="966"/>
      <c r="L1325" s="966"/>
      <c r="M1325" s="966"/>
      <c r="N1325" s="966"/>
      <c r="O1325" s="966"/>
    </row>
    <row r="1326" spans="1:15" ht="10.15" customHeight="1">
      <c r="A1326" s="966"/>
      <c r="B1326" s="966"/>
      <c r="C1326" s="966"/>
      <c r="D1326" s="966"/>
      <c r="E1326" s="966"/>
      <c r="F1326" s="966"/>
      <c r="G1326" s="966"/>
      <c r="H1326" s="966"/>
      <c r="I1326" s="966"/>
      <c r="J1326" s="966"/>
      <c r="K1326" s="966"/>
      <c r="L1326" s="966"/>
      <c r="M1326" s="966"/>
      <c r="N1326" s="966"/>
      <c r="O1326" s="966"/>
    </row>
    <row r="1327" spans="1:15" ht="10.15" customHeight="1">
      <c r="A1327" s="966"/>
      <c r="B1327" s="966"/>
      <c r="C1327" s="966"/>
      <c r="D1327" s="966"/>
      <c r="E1327" s="966"/>
      <c r="F1327" s="966"/>
      <c r="G1327" s="966"/>
      <c r="H1327" s="966"/>
      <c r="I1327" s="966"/>
      <c r="J1327" s="966"/>
      <c r="K1327" s="966"/>
      <c r="L1327" s="966"/>
      <c r="M1327" s="966"/>
      <c r="N1327" s="966"/>
      <c r="O1327" s="966"/>
    </row>
    <row r="1328" spans="1:15" ht="10.15" customHeight="1">
      <c r="A1328" s="966"/>
      <c r="B1328" s="966"/>
      <c r="C1328" s="966"/>
      <c r="D1328" s="966"/>
      <c r="E1328" s="966"/>
      <c r="F1328" s="966"/>
      <c r="G1328" s="966"/>
      <c r="H1328" s="966"/>
      <c r="I1328" s="966"/>
      <c r="J1328" s="966"/>
      <c r="K1328" s="966"/>
      <c r="L1328" s="966"/>
      <c r="M1328" s="966"/>
      <c r="N1328" s="966"/>
      <c r="O1328" s="966"/>
    </row>
    <row r="1329" spans="1:15" ht="10.15" customHeight="1">
      <c r="A1329" s="966"/>
      <c r="B1329" s="966"/>
      <c r="C1329" s="966"/>
      <c r="D1329" s="966"/>
      <c r="E1329" s="966"/>
      <c r="F1329" s="966"/>
      <c r="G1329" s="966"/>
      <c r="H1329" s="966"/>
      <c r="I1329" s="966"/>
      <c r="J1329" s="966"/>
      <c r="K1329" s="966"/>
      <c r="L1329" s="966"/>
      <c r="M1329" s="966"/>
      <c r="N1329" s="966"/>
      <c r="O1329" s="966"/>
    </row>
    <row r="1330" spans="1:15" ht="10.15" customHeight="1">
      <c r="A1330" s="966"/>
      <c r="B1330" s="966"/>
      <c r="C1330" s="966"/>
      <c r="D1330" s="966"/>
      <c r="E1330" s="966"/>
      <c r="F1330" s="966"/>
      <c r="G1330" s="966"/>
      <c r="H1330" s="966"/>
      <c r="I1330" s="966"/>
      <c r="J1330" s="966"/>
      <c r="K1330" s="966"/>
      <c r="L1330" s="966"/>
      <c r="M1330" s="966"/>
      <c r="N1330" s="966"/>
      <c r="O1330" s="966"/>
    </row>
    <row r="1331" spans="1:15" ht="10.15" customHeight="1">
      <c r="A1331" s="966"/>
      <c r="B1331" s="966"/>
      <c r="C1331" s="966"/>
      <c r="D1331" s="966"/>
      <c r="E1331" s="966"/>
      <c r="F1331" s="966"/>
      <c r="G1331" s="966"/>
      <c r="H1331" s="966"/>
      <c r="I1331" s="966"/>
      <c r="J1331" s="966"/>
      <c r="K1331" s="966"/>
      <c r="L1331" s="966"/>
      <c r="M1331" s="966"/>
      <c r="N1331" s="966"/>
      <c r="O1331" s="966"/>
    </row>
    <row r="1332" spans="1:15" ht="10.15" customHeight="1">
      <c r="A1332" s="966"/>
      <c r="B1332" s="966"/>
      <c r="C1332" s="966"/>
      <c r="D1332" s="966"/>
      <c r="E1332" s="966"/>
      <c r="F1332" s="966"/>
      <c r="G1332" s="966"/>
      <c r="H1332" s="966"/>
      <c r="I1332" s="966"/>
      <c r="J1332" s="966"/>
      <c r="K1332" s="966"/>
      <c r="L1332" s="966"/>
      <c r="M1332" s="966"/>
      <c r="N1332" s="966"/>
      <c r="O1332" s="966"/>
    </row>
    <row r="1333" spans="1:15" ht="10.15" customHeight="1">
      <c r="A1333" s="966"/>
      <c r="B1333" s="966"/>
      <c r="C1333" s="966"/>
      <c r="D1333" s="966"/>
      <c r="E1333" s="966"/>
      <c r="F1333" s="966"/>
      <c r="G1333" s="966"/>
      <c r="H1333" s="966"/>
      <c r="I1333" s="966"/>
      <c r="J1333" s="966"/>
      <c r="K1333" s="966"/>
      <c r="L1333" s="966"/>
      <c r="M1333" s="966"/>
      <c r="N1333" s="966"/>
      <c r="O1333" s="966"/>
    </row>
    <row r="1334" spans="1:15" ht="10.15" customHeight="1">
      <c r="A1334" s="966"/>
      <c r="B1334" s="966"/>
      <c r="C1334" s="966"/>
      <c r="D1334" s="966"/>
      <c r="E1334" s="966"/>
      <c r="F1334" s="966"/>
      <c r="G1334" s="966"/>
      <c r="H1334" s="966"/>
      <c r="I1334" s="966"/>
      <c r="J1334" s="966"/>
      <c r="K1334" s="966"/>
      <c r="L1334" s="966"/>
      <c r="M1334" s="966"/>
      <c r="N1334" s="966"/>
      <c r="O1334" s="966"/>
    </row>
    <row r="1335" spans="1:15" ht="10.15" customHeight="1">
      <c r="A1335" s="966"/>
      <c r="B1335" s="966"/>
      <c r="C1335" s="966"/>
      <c r="D1335" s="966"/>
      <c r="E1335" s="966"/>
      <c r="F1335" s="966"/>
      <c r="G1335" s="966"/>
      <c r="H1335" s="966"/>
      <c r="I1335" s="966"/>
      <c r="J1335" s="966"/>
      <c r="K1335" s="966"/>
      <c r="L1335" s="966"/>
      <c r="M1335" s="966"/>
      <c r="N1335" s="966"/>
      <c r="O1335" s="966"/>
    </row>
    <row r="1336" spans="1:15" ht="10.15" customHeight="1">
      <c r="A1336" s="966"/>
      <c r="B1336" s="966"/>
      <c r="C1336" s="966"/>
      <c r="D1336" s="966"/>
      <c r="E1336" s="966"/>
      <c r="F1336" s="966"/>
      <c r="G1336" s="966"/>
      <c r="H1336" s="966"/>
      <c r="I1336" s="966"/>
      <c r="J1336" s="966"/>
      <c r="K1336" s="966"/>
      <c r="L1336" s="966"/>
      <c r="M1336" s="966"/>
      <c r="N1336" s="966"/>
      <c r="O1336" s="966"/>
    </row>
    <row r="1337" spans="1:15" ht="10.15" customHeight="1">
      <c r="A1337" s="966"/>
      <c r="B1337" s="966"/>
      <c r="C1337" s="966"/>
      <c r="D1337" s="966"/>
      <c r="E1337" s="966"/>
      <c r="F1337" s="966"/>
      <c r="G1337" s="966"/>
      <c r="H1337" s="966"/>
      <c r="I1337" s="966"/>
      <c r="J1337" s="966"/>
      <c r="K1337" s="966"/>
      <c r="L1337" s="966"/>
      <c r="M1337" s="966"/>
      <c r="N1337" s="966"/>
      <c r="O1337" s="966"/>
    </row>
    <row r="1338" spans="1:15" ht="10.15" customHeight="1">
      <c r="A1338" s="966"/>
      <c r="B1338" s="966"/>
      <c r="C1338" s="966"/>
      <c r="D1338" s="966"/>
      <c r="E1338" s="966"/>
      <c r="F1338" s="966"/>
      <c r="G1338" s="966"/>
      <c r="H1338" s="966"/>
      <c r="I1338" s="966"/>
      <c r="J1338" s="966"/>
      <c r="K1338" s="966"/>
      <c r="L1338" s="966"/>
      <c r="M1338" s="966"/>
      <c r="N1338" s="966"/>
      <c r="O1338" s="966"/>
    </row>
    <row r="1339" spans="1:15" ht="10.15" customHeight="1">
      <c r="A1339" s="966"/>
      <c r="B1339" s="966"/>
      <c r="C1339" s="966"/>
      <c r="D1339" s="966"/>
      <c r="E1339" s="966"/>
      <c r="F1339" s="966"/>
      <c r="G1339" s="966"/>
      <c r="H1339" s="966"/>
      <c r="I1339" s="966"/>
      <c r="J1339" s="966"/>
      <c r="K1339" s="966"/>
      <c r="L1339" s="966"/>
      <c r="M1339" s="966"/>
      <c r="N1339" s="966"/>
      <c r="O1339" s="966"/>
    </row>
    <row r="1340" spans="1:15" ht="10.15" customHeight="1">
      <c r="A1340" s="966"/>
      <c r="B1340" s="966"/>
      <c r="C1340" s="966"/>
      <c r="D1340" s="966"/>
      <c r="E1340" s="966"/>
      <c r="F1340" s="966"/>
      <c r="G1340" s="966"/>
      <c r="H1340" s="966"/>
      <c r="I1340" s="966"/>
      <c r="J1340" s="966"/>
      <c r="K1340" s="966"/>
      <c r="L1340" s="966"/>
      <c r="M1340" s="966"/>
      <c r="N1340" s="966"/>
      <c r="O1340" s="966"/>
    </row>
    <row r="1341" spans="1:15" ht="10.15" customHeight="1">
      <c r="A1341" s="966"/>
      <c r="B1341" s="966"/>
      <c r="C1341" s="966"/>
      <c r="D1341" s="966"/>
      <c r="E1341" s="966"/>
      <c r="F1341" s="966"/>
      <c r="G1341" s="966"/>
      <c r="H1341" s="966"/>
      <c r="I1341" s="966"/>
      <c r="J1341" s="966"/>
      <c r="K1341" s="966"/>
      <c r="L1341" s="966"/>
      <c r="M1341" s="966"/>
      <c r="N1341" s="966"/>
      <c r="O1341" s="966"/>
    </row>
    <row r="1342" spans="1:15" ht="10.15" customHeight="1">
      <c r="A1342" s="966"/>
      <c r="B1342" s="966"/>
      <c r="C1342" s="966"/>
      <c r="D1342" s="966"/>
      <c r="E1342" s="966"/>
      <c r="F1342" s="966"/>
      <c r="G1342" s="966"/>
      <c r="H1342" s="966"/>
      <c r="I1342" s="966"/>
      <c r="J1342" s="966"/>
      <c r="K1342" s="966"/>
      <c r="L1342" s="966"/>
      <c r="M1342" s="966"/>
      <c r="N1342" s="966"/>
      <c r="O1342" s="966"/>
    </row>
    <row r="1343" spans="1:15" ht="10.15" customHeight="1">
      <c r="A1343" s="966"/>
      <c r="B1343" s="966"/>
      <c r="C1343" s="966"/>
      <c r="D1343" s="966"/>
      <c r="E1343" s="966"/>
      <c r="F1343" s="966"/>
      <c r="G1343" s="966"/>
      <c r="H1343" s="966"/>
      <c r="I1343" s="966"/>
      <c r="J1343" s="966"/>
      <c r="K1343" s="966"/>
      <c r="L1343" s="966"/>
      <c r="M1343" s="966"/>
      <c r="N1343" s="966"/>
      <c r="O1343" s="966"/>
    </row>
    <row r="1344" spans="1:15" ht="10.15" customHeight="1">
      <c r="A1344" s="966"/>
      <c r="B1344" s="966"/>
      <c r="C1344" s="966"/>
      <c r="D1344" s="966"/>
      <c r="E1344" s="966"/>
      <c r="F1344" s="966"/>
      <c r="G1344" s="966"/>
      <c r="H1344" s="966"/>
      <c r="I1344" s="966"/>
      <c r="J1344" s="966"/>
      <c r="K1344" s="966"/>
      <c r="L1344" s="966"/>
      <c r="M1344" s="966"/>
      <c r="N1344" s="966"/>
      <c r="O1344" s="966"/>
    </row>
    <row r="1345" spans="1:15" ht="10.15" customHeight="1">
      <c r="A1345" s="966"/>
      <c r="B1345" s="966"/>
      <c r="C1345" s="966"/>
      <c r="D1345" s="966"/>
      <c r="E1345" s="966"/>
      <c r="F1345" s="966"/>
      <c r="G1345" s="966"/>
      <c r="H1345" s="966"/>
      <c r="I1345" s="966"/>
      <c r="J1345" s="966"/>
      <c r="K1345" s="966"/>
      <c r="L1345" s="966"/>
      <c r="M1345" s="966"/>
      <c r="N1345" s="966"/>
      <c r="O1345" s="966"/>
    </row>
    <row r="1346" spans="1:15" ht="10.15" customHeight="1">
      <c r="A1346" s="966"/>
      <c r="B1346" s="966"/>
      <c r="C1346" s="966"/>
      <c r="D1346" s="966"/>
      <c r="E1346" s="966"/>
      <c r="F1346" s="966"/>
      <c r="G1346" s="966"/>
      <c r="H1346" s="966"/>
      <c r="I1346" s="966"/>
      <c r="J1346" s="966"/>
      <c r="K1346" s="966"/>
      <c r="L1346" s="966"/>
      <c r="M1346" s="966"/>
      <c r="N1346" s="966"/>
      <c r="O1346" s="966"/>
    </row>
    <row r="1347" spans="1:15" ht="10.15" customHeight="1">
      <c r="A1347" s="966"/>
      <c r="B1347" s="966"/>
      <c r="C1347" s="966"/>
      <c r="D1347" s="966"/>
      <c r="E1347" s="966"/>
      <c r="F1347" s="966"/>
      <c r="G1347" s="966"/>
      <c r="H1347" s="966"/>
      <c r="I1347" s="966"/>
      <c r="J1347" s="966"/>
      <c r="K1347" s="966"/>
      <c r="L1347" s="966"/>
      <c r="M1347" s="966"/>
      <c r="N1347" s="966"/>
      <c r="O1347" s="966"/>
    </row>
    <row r="1348" spans="1:15" ht="10.15" customHeight="1">
      <c r="A1348" s="966"/>
      <c r="B1348" s="966"/>
      <c r="C1348" s="966"/>
      <c r="D1348" s="966"/>
      <c r="E1348" s="966"/>
      <c r="F1348" s="966"/>
      <c r="G1348" s="966"/>
      <c r="H1348" s="966"/>
      <c r="I1348" s="966"/>
      <c r="J1348" s="966"/>
      <c r="K1348" s="966"/>
      <c r="L1348" s="966"/>
      <c r="M1348" s="966"/>
      <c r="N1348" s="966"/>
      <c r="O1348" s="966"/>
    </row>
    <row r="1349" spans="1:15" ht="10.15" customHeight="1">
      <c r="A1349" s="966"/>
      <c r="B1349" s="966"/>
      <c r="C1349" s="966"/>
      <c r="D1349" s="966"/>
      <c r="E1349" s="966"/>
      <c r="F1349" s="966"/>
      <c r="G1349" s="966"/>
      <c r="H1349" s="966"/>
      <c r="I1349" s="966"/>
      <c r="J1349" s="966"/>
      <c r="K1349" s="966"/>
      <c r="L1349" s="966"/>
      <c r="M1349" s="966"/>
      <c r="N1349" s="966"/>
      <c r="O1349" s="966"/>
    </row>
    <row r="1350" spans="1:15" ht="10.15" customHeight="1">
      <c r="A1350" s="966"/>
      <c r="B1350" s="966"/>
      <c r="C1350" s="966"/>
      <c r="D1350" s="966"/>
      <c r="E1350" s="966"/>
      <c r="F1350" s="966"/>
      <c r="G1350" s="966"/>
      <c r="H1350" s="966"/>
      <c r="I1350" s="966"/>
      <c r="J1350" s="966"/>
      <c r="K1350" s="966"/>
      <c r="L1350" s="966"/>
      <c r="M1350" s="966"/>
      <c r="N1350" s="966"/>
      <c r="O1350" s="966"/>
    </row>
    <row r="1351" spans="1:15" ht="10.15" customHeight="1">
      <c r="A1351" s="966"/>
      <c r="B1351" s="966"/>
      <c r="C1351" s="966"/>
      <c r="D1351" s="966"/>
      <c r="E1351" s="966"/>
      <c r="F1351" s="966"/>
      <c r="G1351" s="966"/>
      <c r="H1351" s="966"/>
      <c r="I1351" s="966"/>
      <c r="J1351" s="966"/>
      <c r="K1351" s="966"/>
      <c r="L1351" s="966"/>
      <c r="M1351" s="966"/>
      <c r="N1351" s="966"/>
      <c r="O1351" s="966"/>
    </row>
    <row r="1352" spans="1:15" ht="10.15" customHeight="1">
      <c r="A1352" s="966"/>
      <c r="B1352" s="966"/>
      <c r="C1352" s="966"/>
      <c r="D1352" s="966"/>
      <c r="E1352" s="966"/>
      <c r="F1352" s="966"/>
      <c r="G1352" s="966"/>
      <c r="H1352" s="966"/>
      <c r="I1352" s="966"/>
      <c r="J1352" s="966"/>
      <c r="K1352" s="966"/>
      <c r="L1352" s="966"/>
      <c r="M1352" s="966"/>
      <c r="N1352" s="966"/>
      <c r="O1352" s="966"/>
    </row>
    <row r="1353" spans="1:15" ht="10.15" customHeight="1">
      <c r="A1353" s="966"/>
      <c r="B1353" s="966"/>
      <c r="C1353" s="966"/>
      <c r="D1353" s="966"/>
      <c r="E1353" s="966"/>
      <c r="F1353" s="966"/>
      <c r="G1353" s="966"/>
      <c r="H1353" s="966"/>
      <c r="I1353" s="966"/>
      <c r="J1353" s="966"/>
      <c r="K1353" s="966"/>
      <c r="L1353" s="966"/>
      <c r="M1353" s="966"/>
      <c r="N1353" s="966"/>
      <c r="O1353" s="966"/>
    </row>
    <row r="1354" spans="1:15" ht="10.15" customHeight="1">
      <c r="A1354" s="966"/>
      <c r="B1354" s="966"/>
      <c r="C1354" s="966"/>
      <c r="D1354" s="966"/>
      <c r="E1354" s="966"/>
      <c r="F1354" s="966"/>
      <c r="G1354" s="966"/>
      <c r="H1354" s="966"/>
      <c r="I1354" s="966"/>
      <c r="J1354" s="966"/>
      <c r="K1354" s="966"/>
      <c r="L1354" s="966"/>
      <c r="M1354" s="966"/>
      <c r="N1354" s="966"/>
      <c r="O1354" s="966"/>
    </row>
    <row r="1355" spans="1:15" ht="10.15" customHeight="1">
      <c r="A1355" s="966"/>
      <c r="B1355" s="966"/>
      <c r="C1355" s="966"/>
      <c r="D1355" s="966"/>
      <c r="E1355" s="966"/>
      <c r="F1355" s="966"/>
      <c r="G1355" s="966"/>
      <c r="H1355" s="966"/>
      <c r="I1355" s="966"/>
      <c r="J1355" s="966"/>
      <c r="K1355" s="966"/>
      <c r="L1355" s="966"/>
      <c r="M1355" s="966"/>
      <c r="N1355" s="966"/>
      <c r="O1355" s="966"/>
    </row>
    <row r="1356" spans="1:15" ht="10.15" customHeight="1">
      <c r="A1356" s="966"/>
      <c r="B1356" s="966"/>
      <c r="C1356" s="966"/>
      <c r="D1356" s="966"/>
      <c r="E1356" s="966"/>
      <c r="F1356" s="966"/>
      <c r="G1356" s="966"/>
      <c r="H1356" s="966"/>
      <c r="I1356" s="966"/>
      <c r="J1356" s="966"/>
      <c r="K1356" s="966"/>
      <c r="L1356" s="966"/>
      <c r="M1356" s="966"/>
      <c r="N1356" s="966"/>
      <c r="O1356" s="966"/>
    </row>
    <row r="1357" spans="1:15" ht="10.15" customHeight="1">
      <c r="A1357" s="966"/>
      <c r="B1357" s="966"/>
      <c r="C1357" s="966"/>
      <c r="D1357" s="966"/>
      <c r="E1357" s="966"/>
      <c r="F1357" s="966"/>
      <c r="G1357" s="966"/>
      <c r="H1357" s="966"/>
      <c r="I1357" s="966"/>
      <c r="J1357" s="966"/>
      <c r="K1357" s="966"/>
      <c r="L1357" s="966"/>
      <c r="M1357" s="966"/>
      <c r="N1357" s="966"/>
      <c r="O1357" s="966"/>
    </row>
    <row r="1358" spans="1:15" ht="10.15" customHeight="1">
      <c r="A1358" s="966"/>
      <c r="B1358" s="966"/>
      <c r="C1358" s="966"/>
      <c r="D1358" s="966"/>
      <c r="E1358" s="966"/>
      <c r="F1358" s="966"/>
      <c r="G1358" s="966"/>
      <c r="H1358" s="966"/>
      <c r="I1358" s="966"/>
      <c r="J1358" s="966"/>
      <c r="K1358" s="966"/>
      <c r="L1358" s="966"/>
      <c r="M1358" s="966"/>
      <c r="N1358" s="966"/>
      <c r="O1358" s="966"/>
    </row>
    <row r="1359" spans="1:15" ht="10.15" customHeight="1">
      <c r="A1359" s="966"/>
      <c r="B1359" s="966"/>
      <c r="C1359" s="966"/>
      <c r="D1359" s="966"/>
      <c r="E1359" s="966"/>
      <c r="F1359" s="966"/>
      <c r="G1359" s="966"/>
      <c r="H1359" s="966"/>
      <c r="I1359" s="966"/>
      <c r="J1359" s="966"/>
      <c r="K1359" s="966"/>
      <c r="L1359" s="966"/>
      <c r="M1359" s="966"/>
      <c r="N1359" s="966"/>
      <c r="O1359" s="966"/>
    </row>
    <row r="1360" spans="1:15" ht="10.15" customHeight="1">
      <c r="A1360" s="966"/>
      <c r="B1360" s="966"/>
      <c r="C1360" s="966"/>
      <c r="D1360" s="966"/>
      <c r="E1360" s="966"/>
      <c r="F1360" s="966"/>
      <c r="G1360" s="966"/>
      <c r="H1360" s="966"/>
      <c r="I1360" s="966"/>
      <c r="J1360" s="966"/>
      <c r="K1360" s="966"/>
      <c r="L1360" s="966"/>
      <c r="M1360" s="966"/>
      <c r="N1360" s="966"/>
      <c r="O1360" s="966"/>
    </row>
    <row r="1361" spans="1:15" ht="10.15" customHeight="1">
      <c r="A1361" s="966"/>
      <c r="B1361" s="966"/>
      <c r="C1361" s="966"/>
      <c r="D1361" s="966"/>
      <c r="E1361" s="966"/>
      <c r="F1361" s="966"/>
      <c r="G1361" s="966"/>
      <c r="H1361" s="966"/>
      <c r="I1361" s="966"/>
      <c r="J1361" s="966"/>
      <c r="K1361" s="966"/>
      <c r="L1361" s="966"/>
      <c r="M1361" s="966"/>
      <c r="N1361" s="966"/>
      <c r="O1361" s="966"/>
    </row>
    <row r="1362" spans="1:15" ht="10.15" customHeight="1">
      <c r="A1362" s="966"/>
      <c r="B1362" s="966"/>
      <c r="C1362" s="966"/>
      <c r="D1362" s="966"/>
      <c r="E1362" s="966"/>
      <c r="F1362" s="966"/>
      <c r="G1362" s="966"/>
      <c r="H1362" s="966"/>
      <c r="I1362" s="966"/>
      <c r="J1362" s="966"/>
      <c r="K1362" s="966"/>
      <c r="L1362" s="966"/>
      <c r="M1362" s="966"/>
      <c r="N1362" s="966"/>
      <c r="O1362" s="966"/>
    </row>
    <row r="1363" spans="1:15" ht="10.15" customHeight="1">
      <c r="A1363" s="966"/>
      <c r="B1363" s="966"/>
      <c r="C1363" s="966"/>
      <c r="D1363" s="966"/>
      <c r="E1363" s="966"/>
      <c r="F1363" s="966"/>
      <c r="G1363" s="966"/>
      <c r="H1363" s="966"/>
      <c r="I1363" s="966"/>
      <c r="J1363" s="966"/>
      <c r="K1363" s="966"/>
      <c r="L1363" s="966"/>
      <c r="M1363" s="966"/>
      <c r="N1363" s="966"/>
      <c r="O1363" s="966"/>
    </row>
    <row r="1364" spans="1:15" ht="10.15" customHeight="1">
      <c r="A1364" s="966"/>
      <c r="B1364" s="966"/>
      <c r="C1364" s="966"/>
      <c r="D1364" s="966"/>
      <c r="E1364" s="966"/>
      <c r="F1364" s="966"/>
      <c r="G1364" s="966"/>
      <c r="H1364" s="966"/>
      <c r="I1364" s="966"/>
      <c r="J1364" s="966"/>
      <c r="K1364" s="966"/>
      <c r="L1364" s="966"/>
      <c r="M1364" s="966"/>
      <c r="N1364" s="966"/>
      <c r="O1364" s="966"/>
    </row>
    <row r="1365" spans="1:15" ht="10.15" customHeight="1">
      <c r="A1365" s="966"/>
      <c r="B1365" s="966"/>
      <c r="C1365" s="966"/>
      <c r="D1365" s="966"/>
      <c r="E1365" s="966"/>
      <c r="F1365" s="966"/>
      <c r="G1365" s="966"/>
      <c r="H1365" s="966"/>
      <c r="I1365" s="966"/>
      <c r="J1365" s="966"/>
      <c r="K1365" s="966"/>
      <c r="L1365" s="966"/>
      <c r="M1365" s="966"/>
      <c r="N1365" s="966"/>
      <c r="O1365" s="966"/>
    </row>
    <row r="1366" spans="1:15" ht="10.15" customHeight="1">
      <c r="A1366" s="966"/>
      <c r="B1366" s="966"/>
      <c r="C1366" s="966"/>
      <c r="D1366" s="966"/>
      <c r="E1366" s="966"/>
      <c r="F1366" s="966"/>
      <c r="G1366" s="966"/>
      <c r="H1366" s="966"/>
      <c r="I1366" s="966"/>
      <c r="J1366" s="966"/>
      <c r="K1366" s="966"/>
      <c r="L1366" s="966"/>
      <c r="M1366" s="966"/>
      <c r="N1366" s="966"/>
      <c r="O1366" s="966"/>
    </row>
    <row r="1367" spans="1:15" ht="10.15" customHeight="1">
      <c r="A1367" s="966"/>
      <c r="B1367" s="966"/>
      <c r="C1367" s="966"/>
      <c r="D1367" s="966"/>
      <c r="E1367" s="966"/>
      <c r="F1367" s="966"/>
      <c r="G1367" s="966"/>
      <c r="H1367" s="966"/>
      <c r="I1367" s="966"/>
      <c r="J1367" s="966"/>
      <c r="K1367" s="966"/>
      <c r="L1367" s="966"/>
      <c r="M1367" s="966"/>
      <c r="N1367" s="966"/>
      <c r="O1367" s="966"/>
    </row>
    <row r="1368" spans="1:15" ht="10.15" customHeight="1">
      <c r="A1368" s="966"/>
      <c r="B1368" s="966"/>
      <c r="C1368" s="966"/>
      <c r="D1368" s="966"/>
      <c r="E1368" s="966"/>
      <c r="F1368" s="966"/>
      <c r="G1368" s="966"/>
      <c r="H1368" s="966"/>
      <c r="I1368" s="966"/>
      <c r="J1368" s="966"/>
      <c r="K1368" s="966"/>
      <c r="L1368" s="966"/>
      <c r="M1368" s="966"/>
      <c r="N1368" s="966"/>
      <c r="O1368" s="966"/>
    </row>
    <row r="1369" spans="1:15" ht="10.15" customHeight="1">
      <c r="A1369" s="966"/>
      <c r="B1369" s="966"/>
      <c r="C1369" s="966"/>
      <c r="D1369" s="966"/>
      <c r="E1369" s="966"/>
      <c r="F1369" s="966"/>
      <c r="G1369" s="966"/>
      <c r="H1369" s="966"/>
      <c r="I1369" s="966"/>
      <c r="J1369" s="966"/>
      <c r="K1369" s="966"/>
      <c r="L1369" s="966"/>
      <c r="M1369" s="966"/>
      <c r="N1369" s="966"/>
      <c r="O1369" s="966"/>
    </row>
    <row r="1370" spans="1:15" ht="10.15" customHeight="1">
      <c r="A1370" s="966"/>
      <c r="B1370" s="966"/>
      <c r="C1370" s="966"/>
      <c r="D1370" s="966"/>
      <c r="E1370" s="966"/>
      <c r="F1370" s="966"/>
      <c r="G1370" s="966"/>
      <c r="H1370" s="966"/>
      <c r="I1370" s="966"/>
      <c r="J1370" s="966"/>
      <c r="K1370" s="966"/>
      <c r="L1370" s="966"/>
      <c r="M1370" s="966"/>
      <c r="N1370" s="966"/>
      <c r="O1370" s="966"/>
    </row>
    <row r="1371" spans="1:15" ht="10.15" customHeight="1">
      <c r="A1371" s="966"/>
      <c r="B1371" s="966"/>
      <c r="C1371" s="966"/>
      <c r="D1371" s="966"/>
      <c r="E1371" s="966"/>
      <c r="F1371" s="966"/>
      <c r="G1371" s="966"/>
      <c r="H1371" s="966"/>
      <c r="I1371" s="966"/>
      <c r="J1371" s="966"/>
      <c r="K1371" s="966"/>
      <c r="L1371" s="966"/>
      <c r="M1371" s="966"/>
      <c r="N1371" s="966"/>
      <c r="O1371" s="966"/>
    </row>
    <row r="1372" spans="1:15" ht="10.15" customHeight="1">
      <c r="A1372" s="966"/>
      <c r="B1372" s="966"/>
      <c r="C1372" s="966"/>
      <c r="D1372" s="966"/>
      <c r="E1372" s="966"/>
      <c r="F1372" s="966"/>
      <c r="G1372" s="966"/>
      <c r="H1372" s="966"/>
      <c r="I1372" s="966"/>
      <c r="J1372" s="966"/>
      <c r="K1372" s="966"/>
      <c r="L1372" s="966"/>
      <c r="M1372" s="966"/>
      <c r="N1372" s="966"/>
      <c r="O1372" s="966"/>
    </row>
    <row r="1373" spans="1:15" ht="10.15" customHeight="1">
      <c r="A1373" s="966"/>
      <c r="B1373" s="966"/>
      <c r="C1373" s="966"/>
      <c r="D1373" s="966"/>
      <c r="E1373" s="966"/>
      <c r="F1373" s="966"/>
      <c r="G1373" s="966"/>
      <c r="H1373" s="966"/>
      <c r="I1373" s="966"/>
      <c r="J1373" s="966"/>
      <c r="K1373" s="966"/>
      <c r="L1373" s="966"/>
      <c r="M1373" s="966"/>
      <c r="N1373" s="966"/>
      <c r="O1373" s="966"/>
    </row>
    <row r="1374" spans="1:15" ht="10.15" customHeight="1">
      <c r="A1374" s="966"/>
      <c r="B1374" s="966"/>
      <c r="C1374" s="966"/>
      <c r="D1374" s="966"/>
      <c r="E1374" s="966"/>
      <c r="F1374" s="966"/>
      <c r="G1374" s="966"/>
      <c r="H1374" s="966"/>
      <c r="I1374" s="966"/>
      <c r="J1374" s="966"/>
      <c r="K1374" s="966"/>
      <c r="L1374" s="966"/>
      <c r="M1374" s="966"/>
      <c r="N1374" s="966"/>
      <c r="O1374" s="966"/>
    </row>
    <row r="1375" spans="1:15" ht="10.15" customHeight="1">
      <c r="A1375" s="966"/>
      <c r="B1375" s="966"/>
      <c r="C1375" s="966"/>
      <c r="D1375" s="966"/>
      <c r="E1375" s="966"/>
      <c r="F1375" s="966"/>
      <c r="G1375" s="966"/>
      <c r="H1375" s="966"/>
      <c r="I1375" s="966"/>
      <c r="J1375" s="966"/>
      <c r="K1375" s="966"/>
      <c r="L1375" s="966"/>
      <c r="M1375" s="966"/>
      <c r="N1375" s="966"/>
      <c r="O1375" s="966"/>
    </row>
    <row r="1376" spans="1:15" ht="10.15" customHeight="1">
      <c r="A1376" s="966"/>
      <c r="B1376" s="966"/>
      <c r="C1376" s="966"/>
      <c r="D1376" s="966"/>
      <c r="E1376" s="966"/>
      <c r="F1376" s="966"/>
      <c r="G1376" s="966"/>
      <c r="H1376" s="966"/>
      <c r="I1376" s="966"/>
      <c r="J1376" s="966"/>
      <c r="K1376" s="966"/>
      <c r="L1376" s="966"/>
      <c r="M1376" s="966"/>
      <c r="N1376" s="966"/>
      <c r="O1376" s="966"/>
    </row>
    <row r="1377" spans="1:15" ht="10.15" customHeight="1">
      <c r="A1377" s="966"/>
      <c r="B1377" s="966"/>
      <c r="C1377" s="966"/>
      <c r="D1377" s="966"/>
      <c r="E1377" s="966"/>
      <c r="F1377" s="966"/>
      <c r="G1377" s="966"/>
      <c r="H1377" s="966"/>
      <c r="I1377" s="966"/>
      <c r="J1377" s="966"/>
      <c r="K1377" s="966"/>
      <c r="L1377" s="966"/>
      <c r="M1377" s="966"/>
      <c r="N1377" s="966"/>
      <c r="O1377" s="966"/>
    </row>
    <row r="1378" spans="1:15" ht="10.15" customHeight="1">
      <c r="A1378" s="966"/>
      <c r="B1378" s="966"/>
      <c r="C1378" s="966"/>
      <c r="D1378" s="966"/>
      <c r="E1378" s="966"/>
      <c r="F1378" s="966"/>
      <c r="G1378" s="966"/>
      <c r="H1378" s="966"/>
      <c r="I1378" s="966"/>
      <c r="J1378" s="966"/>
      <c r="K1378" s="966"/>
      <c r="L1378" s="966"/>
      <c r="M1378" s="966"/>
      <c r="N1378" s="966"/>
      <c r="O1378" s="966"/>
    </row>
    <row r="1379" spans="1:15" ht="10.15" customHeight="1">
      <c r="A1379" s="966"/>
      <c r="B1379" s="966"/>
      <c r="C1379" s="966"/>
      <c r="D1379" s="966"/>
      <c r="E1379" s="966"/>
      <c r="F1379" s="966"/>
      <c r="G1379" s="966"/>
      <c r="H1379" s="966"/>
      <c r="I1379" s="966"/>
      <c r="J1379" s="966"/>
      <c r="K1379" s="966"/>
      <c r="L1379" s="966"/>
      <c r="M1379" s="966"/>
      <c r="N1379" s="966"/>
      <c r="O1379" s="966"/>
    </row>
    <row r="1380" spans="1:15" ht="10.15" customHeight="1">
      <c r="A1380" s="966"/>
      <c r="B1380" s="966"/>
      <c r="C1380" s="966"/>
      <c r="D1380" s="966"/>
      <c r="E1380" s="966"/>
      <c r="F1380" s="966"/>
      <c r="G1380" s="966"/>
      <c r="H1380" s="966"/>
      <c r="I1380" s="966"/>
      <c r="J1380" s="966"/>
      <c r="K1380" s="966"/>
      <c r="L1380" s="966"/>
      <c r="M1380" s="966"/>
      <c r="N1380" s="966"/>
      <c r="O1380" s="966"/>
    </row>
    <row r="1381" spans="1:15" ht="10.15" customHeight="1">
      <c r="A1381" s="966"/>
      <c r="B1381" s="966"/>
      <c r="C1381" s="966"/>
      <c r="D1381" s="966"/>
      <c r="E1381" s="966"/>
      <c r="F1381" s="966"/>
      <c r="G1381" s="966"/>
      <c r="H1381" s="966"/>
      <c r="I1381" s="966"/>
      <c r="J1381" s="966"/>
      <c r="K1381" s="966"/>
      <c r="L1381" s="966"/>
      <c r="M1381" s="966"/>
      <c r="N1381" s="966"/>
      <c r="O1381" s="966"/>
    </row>
    <row r="1382" spans="1:15" ht="10.15" customHeight="1">
      <c r="A1382" s="966"/>
      <c r="B1382" s="966"/>
      <c r="C1382" s="966"/>
      <c r="D1382" s="966"/>
      <c r="E1382" s="966"/>
      <c r="F1382" s="966"/>
      <c r="G1382" s="966"/>
      <c r="H1382" s="966"/>
      <c r="I1382" s="966"/>
      <c r="J1382" s="966"/>
      <c r="K1382" s="966"/>
      <c r="L1382" s="966"/>
      <c r="M1382" s="966"/>
      <c r="N1382" s="966"/>
      <c r="O1382" s="966"/>
    </row>
    <row r="1383" spans="1:15" ht="10.15" customHeight="1">
      <c r="A1383" s="966"/>
      <c r="B1383" s="966"/>
      <c r="C1383" s="966"/>
      <c r="D1383" s="966"/>
      <c r="E1383" s="966"/>
      <c r="F1383" s="966"/>
      <c r="G1383" s="966"/>
      <c r="H1383" s="966"/>
      <c r="I1383" s="966"/>
      <c r="J1383" s="966"/>
      <c r="K1383" s="966"/>
      <c r="L1383" s="966"/>
      <c r="M1383" s="966"/>
      <c r="N1383" s="966"/>
      <c r="O1383" s="966"/>
    </row>
    <row r="1384" spans="1:15" ht="10.15" customHeight="1">
      <c r="A1384" s="966"/>
      <c r="B1384" s="966"/>
      <c r="C1384" s="966"/>
      <c r="D1384" s="966"/>
      <c r="E1384" s="966"/>
      <c r="F1384" s="966"/>
      <c r="G1384" s="966"/>
      <c r="H1384" s="966"/>
      <c r="I1384" s="966"/>
      <c r="J1384" s="966"/>
      <c r="K1384" s="966"/>
      <c r="L1384" s="966"/>
      <c r="M1384" s="966"/>
      <c r="N1384" s="966"/>
      <c r="O1384" s="966"/>
    </row>
    <row r="1385" spans="1:15" ht="10.15" customHeight="1">
      <c r="A1385" s="966"/>
      <c r="B1385" s="966"/>
      <c r="C1385" s="966"/>
      <c r="D1385" s="966"/>
      <c r="E1385" s="966"/>
      <c r="F1385" s="966"/>
      <c r="G1385" s="966"/>
      <c r="H1385" s="966"/>
      <c r="I1385" s="966"/>
      <c r="J1385" s="966"/>
      <c r="K1385" s="966"/>
      <c r="L1385" s="966"/>
      <c r="M1385" s="966"/>
      <c r="N1385" s="966"/>
      <c r="O1385" s="966"/>
    </row>
    <row r="1386" spans="1:15" ht="10.15" customHeight="1">
      <c r="A1386" s="966"/>
      <c r="B1386" s="966"/>
      <c r="C1386" s="966"/>
      <c r="D1386" s="966"/>
      <c r="E1386" s="966"/>
      <c r="F1386" s="966"/>
      <c r="G1386" s="966"/>
      <c r="H1386" s="966"/>
      <c r="I1386" s="966"/>
      <c r="J1386" s="966"/>
      <c r="K1386" s="966"/>
      <c r="L1386" s="966"/>
      <c r="M1386" s="966"/>
      <c r="N1386" s="966"/>
      <c r="O1386" s="966"/>
    </row>
    <row r="1387" spans="1:15" ht="10.15" customHeight="1">
      <c r="A1387" s="966"/>
      <c r="B1387" s="966"/>
      <c r="C1387" s="966"/>
      <c r="D1387" s="966"/>
      <c r="E1387" s="966"/>
      <c r="F1387" s="966"/>
      <c r="G1387" s="966"/>
      <c r="H1387" s="966"/>
      <c r="I1387" s="966"/>
      <c r="J1387" s="966"/>
      <c r="K1387" s="966"/>
      <c r="L1387" s="966"/>
      <c r="M1387" s="966"/>
      <c r="N1387" s="966"/>
      <c r="O1387" s="966"/>
    </row>
    <row r="1388" spans="1:15" ht="10.15" customHeight="1">
      <c r="A1388" s="966"/>
      <c r="B1388" s="966"/>
      <c r="C1388" s="966"/>
      <c r="D1388" s="966"/>
      <c r="E1388" s="966"/>
      <c r="F1388" s="966"/>
      <c r="G1388" s="966"/>
      <c r="H1388" s="966"/>
      <c r="I1388" s="966"/>
      <c r="J1388" s="966"/>
      <c r="K1388" s="966"/>
      <c r="L1388" s="966"/>
      <c r="M1388" s="966"/>
      <c r="N1388" s="966"/>
      <c r="O1388" s="966"/>
    </row>
    <row r="1389" spans="1:15" ht="10.15" customHeight="1">
      <c r="A1389" s="966"/>
      <c r="B1389" s="966"/>
      <c r="C1389" s="966"/>
      <c r="D1389" s="966"/>
      <c r="E1389" s="966"/>
      <c r="F1389" s="966"/>
      <c r="G1389" s="966"/>
      <c r="H1389" s="966"/>
      <c r="I1389" s="966"/>
      <c r="J1389" s="966"/>
      <c r="K1389" s="966"/>
      <c r="L1389" s="966"/>
      <c r="M1389" s="966"/>
      <c r="N1389" s="966"/>
      <c r="O1389" s="966"/>
    </row>
    <row r="1390" spans="1:15" ht="10.15" customHeight="1">
      <c r="A1390" s="966"/>
      <c r="B1390" s="966"/>
      <c r="C1390" s="966"/>
      <c r="D1390" s="966"/>
      <c r="E1390" s="966"/>
      <c r="F1390" s="966"/>
      <c r="G1390" s="966"/>
      <c r="H1390" s="966"/>
      <c r="I1390" s="966"/>
      <c r="J1390" s="966"/>
      <c r="K1390" s="966"/>
      <c r="L1390" s="966"/>
      <c r="M1390" s="966"/>
      <c r="N1390" s="966"/>
      <c r="O1390" s="966"/>
    </row>
    <row r="1391" spans="1:15" ht="10.15" customHeight="1">
      <c r="A1391" s="966"/>
      <c r="B1391" s="966"/>
      <c r="C1391" s="966"/>
      <c r="D1391" s="966"/>
      <c r="E1391" s="966"/>
      <c r="F1391" s="966"/>
      <c r="G1391" s="966"/>
      <c r="H1391" s="966"/>
      <c r="I1391" s="966"/>
      <c r="J1391" s="966"/>
      <c r="K1391" s="966"/>
      <c r="L1391" s="966"/>
      <c r="M1391" s="966"/>
      <c r="N1391" s="966"/>
      <c r="O1391" s="966"/>
    </row>
    <row r="1392" spans="1:15" ht="10.15" customHeight="1">
      <c r="A1392" s="966"/>
      <c r="B1392" s="966"/>
      <c r="C1392" s="966"/>
      <c r="D1392" s="966"/>
      <c r="E1392" s="966"/>
      <c r="F1392" s="966"/>
      <c r="G1392" s="966"/>
      <c r="H1392" s="966"/>
      <c r="I1392" s="966"/>
      <c r="J1392" s="966"/>
      <c r="K1392" s="966"/>
      <c r="L1392" s="966"/>
      <c r="M1392" s="966"/>
      <c r="N1392" s="966"/>
      <c r="O1392" s="966"/>
    </row>
    <row r="1393" spans="1:15" ht="10.15" customHeight="1">
      <c r="A1393" s="966"/>
      <c r="B1393" s="966"/>
      <c r="C1393" s="966"/>
      <c r="D1393" s="966"/>
      <c r="E1393" s="966"/>
      <c r="F1393" s="966"/>
      <c r="G1393" s="966"/>
      <c r="H1393" s="966"/>
      <c r="I1393" s="966"/>
      <c r="J1393" s="966"/>
      <c r="K1393" s="966"/>
      <c r="L1393" s="966"/>
      <c r="M1393" s="966"/>
      <c r="N1393" s="966"/>
      <c r="O1393" s="966"/>
    </row>
    <row r="1394" spans="1:15" ht="10.15" customHeight="1">
      <c r="A1394" s="966"/>
      <c r="B1394" s="966"/>
      <c r="C1394" s="966"/>
      <c r="D1394" s="966"/>
      <c r="E1394" s="966"/>
      <c r="F1394" s="966"/>
      <c r="G1394" s="966"/>
      <c r="H1394" s="966"/>
      <c r="I1394" s="966"/>
      <c r="J1394" s="966"/>
      <c r="K1394" s="966"/>
      <c r="L1394" s="966"/>
      <c r="M1394" s="966"/>
      <c r="N1394" s="966"/>
      <c r="O1394" s="966"/>
    </row>
    <row r="1395" spans="1:15" ht="10.15" customHeight="1">
      <c r="A1395" s="966"/>
      <c r="B1395" s="966"/>
      <c r="C1395" s="966"/>
      <c r="D1395" s="966"/>
      <c r="E1395" s="966"/>
      <c r="F1395" s="966"/>
      <c r="G1395" s="966"/>
      <c r="H1395" s="966"/>
      <c r="I1395" s="966"/>
      <c r="J1395" s="966"/>
      <c r="K1395" s="966"/>
      <c r="L1395" s="966"/>
      <c r="M1395" s="966"/>
      <c r="N1395" s="966"/>
      <c r="O1395" s="966"/>
    </row>
    <row r="1396" spans="1:15" ht="10.15" customHeight="1">
      <c r="A1396" s="966"/>
      <c r="B1396" s="966"/>
      <c r="C1396" s="966"/>
      <c r="D1396" s="966"/>
      <c r="E1396" s="966"/>
      <c r="F1396" s="966"/>
      <c r="G1396" s="966"/>
      <c r="H1396" s="966"/>
      <c r="I1396" s="966"/>
      <c r="J1396" s="966"/>
      <c r="K1396" s="966"/>
      <c r="L1396" s="966"/>
      <c r="M1396" s="966"/>
      <c r="N1396" s="966"/>
      <c r="O1396" s="966"/>
    </row>
    <row r="1397" spans="1:15" ht="10.15" customHeight="1">
      <c r="A1397" s="966"/>
      <c r="B1397" s="966"/>
      <c r="C1397" s="966"/>
      <c r="D1397" s="966"/>
      <c r="E1397" s="966"/>
      <c r="F1397" s="966"/>
      <c r="G1397" s="966"/>
      <c r="H1397" s="966"/>
      <c r="I1397" s="966"/>
      <c r="J1397" s="966"/>
      <c r="K1397" s="966"/>
      <c r="L1397" s="966"/>
      <c r="M1397" s="966"/>
      <c r="N1397" s="966"/>
      <c r="O1397" s="966"/>
    </row>
    <row r="1398" spans="1:15" ht="10.15" customHeight="1">
      <c r="A1398" s="966"/>
      <c r="B1398" s="966"/>
      <c r="C1398" s="966"/>
      <c r="D1398" s="966"/>
      <c r="E1398" s="966"/>
      <c r="F1398" s="966"/>
      <c r="G1398" s="966"/>
      <c r="H1398" s="966"/>
      <c r="I1398" s="966"/>
      <c r="J1398" s="966"/>
      <c r="K1398" s="966"/>
      <c r="L1398" s="966"/>
      <c r="M1398" s="966"/>
      <c r="N1398" s="966"/>
      <c r="O1398" s="966"/>
    </row>
    <row r="1399" spans="1:15" ht="10.15" customHeight="1">
      <c r="A1399" s="966"/>
      <c r="B1399" s="966"/>
      <c r="C1399" s="966"/>
      <c r="D1399" s="966"/>
      <c r="E1399" s="966"/>
      <c r="F1399" s="966"/>
      <c r="G1399" s="966"/>
      <c r="H1399" s="966"/>
      <c r="I1399" s="966"/>
      <c r="J1399" s="966"/>
      <c r="K1399" s="966"/>
      <c r="L1399" s="966"/>
      <c r="M1399" s="966"/>
      <c r="N1399" s="966"/>
      <c r="O1399" s="966"/>
    </row>
    <row r="1400" spans="1:15" ht="10.15" customHeight="1">
      <c r="A1400" s="966"/>
      <c r="B1400" s="966"/>
      <c r="C1400" s="966"/>
      <c r="D1400" s="966"/>
      <c r="E1400" s="966"/>
      <c r="F1400" s="966"/>
      <c r="G1400" s="966"/>
      <c r="H1400" s="966"/>
      <c r="I1400" s="966"/>
      <c r="J1400" s="966"/>
      <c r="K1400" s="966"/>
      <c r="L1400" s="966"/>
      <c r="M1400" s="966"/>
      <c r="N1400" s="966"/>
      <c r="O1400" s="966"/>
    </row>
    <row r="1401" spans="1:15" ht="10.15" customHeight="1">
      <c r="A1401" s="966"/>
      <c r="B1401" s="966"/>
      <c r="C1401" s="966"/>
      <c r="D1401" s="966"/>
      <c r="E1401" s="966"/>
      <c r="F1401" s="966"/>
      <c r="G1401" s="966"/>
      <c r="H1401" s="966"/>
      <c r="I1401" s="966"/>
      <c r="J1401" s="966"/>
      <c r="K1401" s="966"/>
      <c r="L1401" s="966"/>
      <c r="M1401" s="966"/>
      <c r="N1401" s="966"/>
      <c r="O1401" s="966"/>
    </row>
    <row r="1402" spans="1:15" ht="10.15" customHeight="1">
      <c r="A1402" s="966"/>
      <c r="B1402" s="966"/>
      <c r="C1402" s="966"/>
      <c r="D1402" s="966"/>
      <c r="E1402" s="966"/>
      <c r="F1402" s="966"/>
      <c r="G1402" s="966"/>
      <c r="H1402" s="966"/>
      <c r="I1402" s="966"/>
      <c r="J1402" s="966"/>
      <c r="K1402" s="966"/>
      <c r="L1402" s="966"/>
      <c r="M1402" s="966"/>
      <c r="N1402" s="966"/>
      <c r="O1402" s="966"/>
    </row>
    <row r="1403" spans="1:15" ht="10.15" customHeight="1">
      <c r="A1403" s="966"/>
      <c r="B1403" s="966"/>
      <c r="C1403" s="966"/>
      <c r="D1403" s="966"/>
      <c r="E1403" s="966"/>
      <c r="F1403" s="966"/>
      <c r="G1403" s="966"/>
      <c r="H1403" s="966"/>
      <c r="I1403" s="966"/>
      <c r="J1403" s="966"/>
      <c r="K1403" s="966"/>
      <c r="L1403" s="966"/>
      <c r="M1403" s="966"/>
      <c r="N1403" s="966"/>
      <c r="O1403" s="966"/>
    </row>
    <row r="1404" spans="1:15" ht="10.15" customHeight="1">
      <c r="A1404" s="966"/>
      <c r="B1404" s="966"/>
      <c r="C1404" s="966"/>
      <c r="D1404" s="966"/>
      <c r="E1404" s="966"/>
      <c r="F1404" s="966"/>
      <c r="G1404" s="966"/>
      <c r="H1404" s="966"/>
      <c r="I1404" s="966"/>
      <c r="J1404" s="966"/>
      <c r="K1404" s="966"/>
      <c r="L1404" s="966"/>
      <c r="M1404" s="966"/>
      <c r="N1404" s="966"/>
      <c r="O1404" s="966"/>
    </row>
    <row r="1405" spans="1:15" ht="10.15" customHeight="1">
      <c r="A1405" s="966"/>
      <c r="B1405" s="966"/>
      <c r="C1405" s="966"/>
      <c r="D1405" s="966"/>
      <c r="E1405" s="966"/>
      <c r="F1405" s="966"/>
      <c r="G1405" s="966"/>
      <c r="H1405" s="966"/>
      <c r="I1405" s="966"/>
      <c r="J1405" s="966"/>
      <c r="K1405" s="966"/>
      <c r="L1405" s="966"/>
      <c r="M1405" s="966"/>
      <c r="N1405" s="966"/>
      <c r="O1405" s="966"/>
    </row>
    <row r="1406" spans="1:15" ht="10.15" customHeight="1">
      <c r="A1406" s="966"/>
      <c r="B1406" s="966"/>
      <c r="C1406" s="966"/>
      <c r="D1406" s="966"/>
      <c r="E1406" s="966"/>
      <c r="F1406" s="966"/>
      <c r="G1406" s="966"/>
      <c r="H1406" s="966"/>
      <c r="I1406" s="966"/>
      <c r="J1406" s="966"/>
      <c r="K1406" s="966"/>
      <c r="L1406" s="966"/>
      <c r="M1406" s="966"/>
      <c r="N1406" s="966"/>
      <c r="O1406" s="966"/>
    </row>
    <row r="1407" spans="1:15" ht="10.15" customHeight="1">
      <c r="A1407" s="966"/>
      <c r="B1407" s="966"/>
      <c r="C1407" s="966"/>
      <c r="D1407" s="966"/>
      <c r="E1407" s="966"/>
      <c r="F1407" s="966"/>
      <c r="G1407" s="966"/>
      <c r="H1407" s="966"/>
      <c r="I1407" s="966"/>
      <c r="J1407" s="966"/>
      <c r="K1407" s="966"/>
      <c r="L1407" s="966"/>
      <c r="M1407" s="966"/>
      <c r="N1407" s="966"/>
      <c r="O1407" s="966"/>
    </row>
    <row r="1408" spans="1:15" ht="10.15" customHeight="1">
      <c r="A1408" s="966"/>
      <c r="B1408" s="966"/>
      <c r="C1408" s="966"/>
      <c r="D1408" s="966"/>
      <c r="E1408" s="966"/>
      <c r="F1408" s="966"/>
      <c r="G1408" s="966"/>
      <c r="H1408" s="966"/>
      <c r="I1408" s="966"/>
      <c r="J1408" s="966"/>
      <c r="K1408" s="966"/>
      <c r="L1408" s="966"/>
      <c r="M1408" s="966"/>
      <c r="N1408" s="966"/>
      <c r="O1408" s="966"/>
    </row>
    <row r="1409" spans="1:15" ht="10.15" customHeight="1">
      <c r="A1409" s="966"/>
      <c r="B1409" s="966"/>
      <c r="C1409" s="966"/>
      <c r="D1409" s="966"/>
      <c r="E1409" s="966"/>
      <c r="F1409" s="966"/>
      <c r="G1409" s="966"/>
      <c r="H1409" s="966"/>
      <c r="I1409" s="966"/>
      <c r="J1409" s="966"/>
      <c r="K1409" s="966"/>
      <c r="L1409" s="966"/>
      <c r="M1409" s="966"/>
      <c r="N1409" s="966"/>
      <c r="O1409" s="966"/>
    </row>
    <row r="1410" spans="1:15" ht="10.15" customHeight="1">
      <c r="A1410" s="966"/>
      <c r="B1410" s="966"/>
      <c r="C1410" s="966"/>
      <c r="D1410" s="966"/>
      <c r="E1410" s="966"/>
      <c r="F1410" s="966"/>
      <c r="G1410" s="966"/>
      <c r="H1410" s="966"/>
      <c r="I1410" s="966"/>
      <c r="J1410" s="966"/>
      <c r="K1410" s="966"/>
      <c r="L1410" s="966"/>
      <c r="M1410" s="966"/>
      <c r="N1410" s="966"/>
      <c r="O1410" s="966"/>
    </row>
    <row r="1411" spans="1:15" ht="10.15" customHeight="1">
      <c r="A1411" s="966"/>
      <c r="B1411" s="966"/>
      <c r="C1411" s="966"/>
      <c r="D1411" s="966"/>
      <c r="E1411" s="966"/>
      <c r="F1411" s="966"/>
      <c r="G1411" s="966"/>
      <c r="H1411" s="966"/>
      <c r="I1411" s="966"/>
      <c r="J1411" s="966"/>
      <c r="K1411" s="966"/>
      <c r="L1411" s="966"/>
      <c r="M1411" s="966"/>
      <c r="N1411" s="966"/>
      <c r="O1411" s="966"/>
    </row>
    <row r="1412" spans="1:15" ht="10.15" customHeight="1">
      <c r="A1412" s="966"/>
      <c r="B1412" s="966"/>
      <c r="C1412" s="966"/>
      <c r="D1412" s="966"/>
      <c r="E1412" s="966"/>
      <c r="F1412" s="966"/>
      <c r="G1412" s="966"/>
      <c r="H1412" s="966"/>
      <c r="I1412" s="966"/>
      <c r="J1412" s="966"/>
      <c r="K1412" s="966"/>
      <c r="L1412" s="966"/>
      <c r="M1412" s="966"/>
      <c r="N1412" s="966"/>
      <c r="O1412" s="966"/>
    </row>
    <row r="1413" spans="1:15" ht="10.15" customHeight="1">
      <c r="A1413" s="966"/>
      <c r="B1413" s="966"/>
      <c r="C1413" s="966"/>
      <c r="D1413" s="966"/>
      <c r="E1413" s="966"/>
      <c r="F1413" s="966"/>
      <c r="G1413" s="966"/>
      <c r="H1413" s="966"/>
      <c r="I1413" s="966"/>
      <c r="J1413" s="966"/>
      <c r="K1413" s="966"/>
      <c r="L1413" s="966"/>
      <c r="M1413" s="966"/>
      <c r="N1413" s="966"/>
      <c r="O1413" s="966"/>
    </row>
    <row r="1414" spans="1:15" ht="10.15" customHeight="1">
      <c r="A1414" s="966"/>
      <c r="B1414" s="966"/>
      <c r="C1414" s="966"/>
      <c r="D1414" s="966"/>
      <c r="E1414" s="966"/>
      <c r="F1414" s="966"/>
      <c r="G1414" s="966"/>
      <c r="H1414" s="966"/>
      <c r="I1414" s="966"/>
      <c r="J1414" s="966"/>
      <c r="K1414" s="966"/>
      <c r="L1414" s="966"/>
      <c r="M1414" s="966"/>
      <c r="N1414" s="966"/>
      <c r="O1414" s="966"/>
    </row>
    <row r="1415" spans="1:15" ht="10.15" customHeight="1">
      <c r="A1415" s="966"/>
      <c r="B1415" s="966"/>
      <c r="C1415" s="966"/>
      <c r="D1415" s="966"/>
      <c r="E1415" s="966"/>
      <c r="F1415" s="966"/>
      <c r="G1415" s="966"/>
      <c r="H1415" s="966"/>
      <c r="I1415" s="966"/>
      <c r="J1415" s="966"/>
      <c r="K1415" s="966"/>
      <c r="L1415" s="966"/>
      <c r="M1415" s="966"/>
      <c r="N1415" s="966"/>
      <c r="O1415" s="966"/>
    </row>
    <row r="1416" spans="1:15" ht="10.15" customHeight="1">
      <c r="A1416" s="966"/>
      <c r="B1416" s="966"/>
      <c r="C1416" s="966"/>
      <c r="D1416" s="966"/>
      <c r="E1416" s="966"/>
      <c r="F1416" s="966"/>
      <c r="G1416" s="966"/>
      <c r="H1416" s="966"/>
      <c r="I1416" s="966"/>
      <c r="J1416" s="966"/>
      <c r="K1416" s="966"/>
      <c r="L1416" s="966"/>
      <c r="M1416" s="966"/>
      <c r="N1416" s="966"/>
      <c r="O1416" s="966"/>
    </row>
    <row r="1417" spans="1:15" ht="10.15" customHeight="1">
      <c r="A1417" s="966"/>
      <c r="B1417" s="966"/>
      <c r="C1417" s="966"/>
      <c r="D1417" s="966"/>
      <c r="E1417" s="966"/>
      <c r="F1417" s="966"/>
      <c r="G1417" s="966"/>
      <c r="H1417" s="966"/>
      <c r="I1417" s="966"/>
      <c r="J1417" s="966"/>
      <c r="K1417" s="966"/>
      <c r="L1417" s="966"/>
      <c r="M1417" s="966"/>
      <c r="N1417" s="966"/>
      <c r="O1417" s="966"/>
    </row>
    <row r="1418" spans="1:15" ht="10.15" customHeight="1">
      <c r="A1418" s="966"/>
      <c r="B1418" s="966"/>
      <c r="C1418" s="966"/>
      <c r="D1418" s="966"/>
      <c r="E1418" s="966"/>
      <c r="F1418" s="966"/>
      <c r="G1418" s="966"/>
      <c r="H1418" s="966"/>
      <c r="I1418" s="966"/>
      <c r="J1418" s="966"/>
      <c r="K1418" s="966"/>
      <c r="L1418" s="966"/>
      <c r="M1418" s="966"/>
      <c r="N1418" s="966"/>
      <c r="O1418" s="966"/>
    </row>
    <row r="1419" spans="1:15" ht="10.15" customHeight="1">
      <c r="A1419" s="966"/>
      <c r="B1419" s="966"/>
      <c r="C1419" s="966"/>
      <c r="D1419" s="966"/>
      <c r="E1419" s="966"/>
      <c r="F1419" s="966"/>
      <c r="G1419" s="966"/>
      <c r="H1419" s="966"/>
      <c r="I1419" s="966"/>
      <c r="J1419" s="966"/>
      <c r="K1419" s="966"/>
      <c r="L1419" s="966"/>
      <c r="M1419" s="966"/>
      <c r="N1419" s="966"/>
      <c r="O1419" s="966"/>
    </row>
    <row r="1420" spans="1:15" ht="10.15" customHeight="1">
      <c r="A1420" s="966"/>
      <c r="B1420" s="966"/>
      <c r="C1420" s="966"/>
      <c r="D1420" s="966"/>
      <c r="E1420" s="966"/>
      <c r="F1420" s="966"/>
      <c r="G1420" s="966"/>
      <c r="H1420" s="966"/>
      <c r="I1420" s="966"/>
      <c r="J1420" s="966"/>
      <c r="K1420" s="966"/>
      <c r="L1420" s="966"/>
      <c r="M1420" s="966"/>
      <c r="N1420" s="966"/>
      <c r="O1420" s="966"/>
    </row>
    <row r="1421" spans="1:15" ht="10.15" customHeight="1">
      <c r="A1421" s="966"/>
      <c r="B1421" s="966"/>
      <c r="C1421" s="966"/>
      <c r="D1421" s="966"/>
      <c r="E1421" s="966"/>
      <c r="F1421" s="966"/>
      <c r="G1421" s="966"/>
      <c r="H1421" s="966"/>
      <c r="I1421" s="966"/>
      <c r="J1421" s="966"/>
      <c r="K1421" s="966"/>
      <c r="L1421" s="966"/>
      <c r="M1421" s="966"/>
      <c r="N1421" s="966"/>
      <c r="O1421" s="966"/>
    </row>
    <row r="1422" spans="1:15" ht="10.15" customHeight="1">
      <c r="A1422" s="966"/>
      <c r="B1422" s="966"/>
      <c r="C1422" s="966"/>
      <c r="D1422" s="966"/>
      <c r="E1422" s="966"/>
      <c r="F1422" s="966"/>
      <c r="G1422" s="966"/>
      <c r="H1422" s="966"/>
      <c r="I1422" s="966"/>
      <c r="J1422" s="966"/>
      <c r="K1422" s="966"/>
      <c r="L1422" s="966"/>
      <c r="M1422" s="966"/>
      <c r="N1422" s="966"/>
      <c r="O1422" s="966"/>
    </row>
    <row r="1423" spans="1:15" ht="10.15" customHeight="1">
      <c r="A1423" s="966"/>
      <c r="B1423" s="966"/>
      <c r="C1423" s="966"/>
      <c r="D1423" s="966"/>
      <c r="E1423" s="966"/>
      <c r="F1423" s="966"/>
      <c r="G1423" s="966"/>
      <c r="H1423" s="966"/>
      <c r="I1423" s="966"/>
      <c r="J1423" s="966"/>
      <c r="K1423" s="966"/>
      <c r="L1423" s="966"/>
      <c r="M1423" s="966"/>
      <c r="N1423" s="966"/>
      <c r="O1423" s="966"/>
    </row>
    <row r="1424" spans="1:15" ht="10.15" customHeight="1">
      <c r="A1424" s="966"/>
      <c r="B1424" s="966"/>
      <c r="C1424" s="966"/>
      <c r="D1424" s="966"/>
      <c r="E1424" s="966"/>
      <c r="F1424" s="966"/>
      <c r="G1424" s="966"/>
      <c r="H1424" s="966"/>
      <c r="I1424" s="966"/>
      <c r="J1424" s="966"/>
      <c r="K1424" s="966"/>
      <c r="L1424" s="966"/>
      <c r="M1424" s="966"/>
      <c r="N1424" s="966"/>
      <c r="O1424" s="966"/>
    </row>
    <row r="1425" spans="1:15" ht="10.15" customHeight="1">
      <c r="A1425" s="966"/>
      <c r="B1425" s="966"/>
      <c r="C1425" s="966"/>
      <c r="D1425" s="966"/>
      <c r="E1425" s="966"/>
      <c r="F1425" s="966"/>
      <c r="G1425" s="966"/>
      <c r="H1425" s="966"/>
      <c r="I1425" s="966"/>
      <c r="J1425" s="966"/>
      <c r="K1425" s="966"/>
      <c r="L1425" s="966"/>
      <c r="M1425" s="966"/>
      <c r="N1425" s="966"/>
      <c r="O1425" s="966"/>
    </row>
    <row r="1426" spans="1:15" ht="10.15" customHeight="1">
      <c r="A1426" s="966"/>
      <c r="B1426" s="966"/>
      <c r="C1426" s="966"/>
      <c r="D1426" s="966"/>
      <c r="E1426" s="966"/>
      <c r="F1426" s="966"/>
      <c r="G1426" s="966"/>
      <c r="H1426" s="966"/>
      <c r="I1426" s="966"/>
      <c r="J1426" s="966"/>
      <c r="K1426" s="966"/>
      <c r="L1426" s="966"/>
      <c r="M1426" s="966"/>
      <c r="N1426" s="966"/>
      <c r="O1426" s="966"/>
    </row>
    <row r="1427" spans="1:15" ht="10.15" customHeight="1">
      <c r="A1427" s="966"/>
      <c r="B1427" s="966"/>
      <c r="C1427" s="966"/>
      <c r="D1427" s="966"/>
      <c r="E1427" s="966"/>
      <c r="F1427" s="966"/>
      <c r="G1427" s="966"/>
      <c r="H1427" s="966"/>
      <c r="I1427" s="966"/>
      <c r="J1427" s="966"/>
      <c r="K1427" s="966"/>
      <c r="L1427" s="966"/>
      <c r="M1427" s="966"/>
      <c r="N1427" s="966"/>
      <c r="O1427" s="966"/>
    </row>
    <row r="1428" spans="1:15" ht="10.15" customHeight="1">
      <c r="A1428" s="966"/>
      <c r="B1428" s="966"/>
      <c r="C1428" s="966"/>
      <c r="D1428" s="966"/>
      <c r="E1428" s="966"/>
      <c r="F1428" s="966"/>
      <c r="G1428" s="966"/>
      <c r="H1428" s="966"/>
      <c r="I1428" s="966"/>
      <c r="J1428" s="966"/>
      <c r="K1428" s="966"/>
      <c r="L1428" s="966"/>
      <c r="M1428" s="966"/>
      <c r="N1428" s="966"/>
      <c r="O1428" s="966"/>
    </row>
    <row r="1429" spans="1:15" ht="10.15" customHeight="1">
      <c r="A1429" s="966"/>
      <c r="B1429" s="966"/>
      <c r="C1429" s="966"/>
      <c r="D1429" s="966"/>
      <c r="E1429" s="966"/>
      <c r="F1429" s="966"/>
      <c r="G1429" s="966"/>
      <c r="H1429" s="966"/>
      <c r="I1429" s="966"/>
      <c r="J1429" s="966"/>
      <c r="K1429" s="966"/>
      <c r="L1429" s="966"/>
      <c r="M1429" s="966"/>
      <c r="N1429" s="966"/>
      <c r="O1429" s="966"/>
    </row>
    <row r="1430" spans="1:15" ht="10.15" customHeight="1">
      <c r="A1430" s="966"/>
      <c r="B1430" s="966"/>
      <c r="C1430" s="966"/>
      <c r="D1430" s="966"/>
      <c r="E1430" s="966"/>
      <c r="F1430" s="966"/>
      <c r="G1430" s="966"/>
      <c r="H1430" s="966"/>
      <c r="I1430" s="966"/>
      <c r="J1430" s="966"/>
      <c r="K1430" s="966"/>
      <c r="L1430" s="966"/>
      <c r="M1430" s="966"/>
      <c r="N1430" s="966"/>
      <c r="O1430" s="966"/>
    </row>
    <row r="1431" spans="1:15" ht="10.15" customHeight="1">
      <c r="A1431" s="966"/>
      <c r="B1431" s="966"/>
      <c r="C1431" s="966"/>
      <c r="D1431" s="966"/>
      <c r="E1431" s="966"/>
      <c r="F1431" s="966"/>
      <c r="G1431" s="966"/>
      <c r="H1431" s="966"/>
      <c r="I1431" s="966"/>
      <c r="J1431" s="966"/>
      <c r="K1431" s="966"/>
      <c r="L1431" s="966"/>
      <c r="M1431" s="966"/>
      <c r="N1431" s="966"/>
      <c r="O1431" s="966"/>
    </row>
    <row r="1432" spans="1:15" ht="10.15" customHeight="1">
      <c r="A1432" s="966"/>
      <c r="B1432" s="966"/>
      <c r="C1432" s="966"/>
      <c r="D1432" s="966"/>
      <c r="E1432" s="966"/>
      <c r="F1432" s="966"/>
      <c r="G1432" s="966"/>
      <c r="H1432" s="966"/>
      <c r="I1432" s="966"/>
      <c r="J1432" s="966"/>
      <c r="K1432" s="966"/>
      <c r="L1432" s="966"/>
      <c r="M1432" s="966"/>
      <c r="N1432" s="966"/>
      <c r="O1432" s="966"/>
    </row>
    <row r="1433" spans="1:15" ht="10.15" customHeight="1">
      <c r="A1433" s="966"/>
      <c r="B1433" s="966"/>
      <c r="C1433" s="966"/>
      <c r="D1433" s="966"/>
      <c r="E1433" s="966"/>
      <c r="F1433" s="966"/>
      <c r="G1433" s="966"/>
      <c r="H1433" s="966"/>
      <c r="I1433" s="966"/>
      <c r="J1433" s="966"/>
      <c r="K1433" s="966"/>
      <c r="L1433" s="966"/>
      <c r="M1433" s="966"/>
      <c r="N1433" s="966"/>
      <c r="O1433" s="966"/>
    </row>
    <row r="1434" spans="1:15" ht="10.15" customHeight="1">
      <c r="A1434" s="966"/>
      <c r="B1434" s="966"/>
      <c r="C1434" s="966"/>
      <c r="D1434" s="966"/>
      <c r="E1434" s="966"/>
      <c r="F1434" s="966"/>
      <c r="G1434" s="966"/>
      <c r="H1434" s="966"/>
      <c r="I1434" s="966"/>
      <c r="J1434" s="966"/>
      <c r="K1434" s="966"/>
      <c r="L1434" s="966"/>
      <c r="M1434" s="966"/>
      <c r="N1434" s="966"/>
      <c r="O1434" s="966"/>
    </row>
    <row r="1435" spans="1:15" ht="10.15" customHeight="1">
      <c r="A1435" s="966"/>
      <c r="B1435" s="966"/>
      <c r="C1435" s="966"/>
      <c r="D1435" s="966"/>
      <c r="E1435" s="966"/>
      <c r="F1435" s="966"/>
      <c r="G1435" s="966"/>
      <c r="H1435" s="966"/>
      <c r="I1435" s="966"/>
      <c r="J1435" s="966"/>
      <c r="K1435" s="966"/>
      <c r="L1435" s="966"/>
      <c r="M1435" s="966"/>
      <c r="N1435" s="966"/>
      <c r="O1435" s="966"/>
    </row>
    <row r="1436" spans="1:15" ht="10.15" customHeight="1">
      <c r="A1436" s="966"/>
      <c r="B1436" s="966"/>
      <c r="C1436" s="966"/>
      <c r="D1436" s="966"/>
      <c r="E1436" s="966"/>
      <c r="F1436" s="966"/>
      <c r="G1436" s="966"/>
      <c r="H1436" s="966"/>
      <c r="I1436" s="966"/>
      <c r="J1436" s="966"/>
      <c r="K1436" s="966"/>
      <c r="L1436" s="966"/>
      <c r="M1436" s="966"/>
      <c r="N1436" s="966"/>
      <c r="O1436" s="966"/>
    </row>
    <row r="1437" spans="1:15" ht="10.15" customHeight="1">
      <c r="A1437" s="966"/>
      <c r="B1437" s="966"/>
      <c r="C1437" s="966"/>
      <c r="D1437" s="966"/>
      <c r="E1437" s="966"/>
      <c r="F1437" s="966"/>
      <c r="G1437" s="966"/>
      <c r="H1437" s="966"/>
      <c r="I1437" s="966"/>
      <c r="J1437" s="966"/>
      <c r="K1437" s="966"/>
      <c r="L1437" s="966"/>
      <c r="M1437" s="966"/>
      <c r="N1437" s="966"/>
      <c r="O1437" s="966"/>
    </row>
    <row r="1438" spans="1:15" ht="10.15" customHeight="1">
      <c r="A1438" s="966"/>
      <c r="B1438" s="966"/>
      <c r="C1438" s="966"/>
      <c r="D1438" s="966"/>
      <c r="E1438" s="966"/>
      <c r="F1438" s="966"/>
      <c r="G1438" s="966"/>
      <c r="H1438" s="966"/>
      <c r="I1438" s="966"/>
      <c r="J1438" s="966"/>
      <c r="K1438" s="966"/>
      <c r="L1438" s="966"/>
      <c r="M1438" s="966"/>
      <c r="N1438" s="966"/>
      <c r="O1438" s="966"/>
    </row>
    <row r="1439" spans="1:15" ht="10.15" customHeight="1">
      <c r="A1439" s="966"/>
      <c r="B1439" s="966"/>
      <c r="C1439" s="966"/>
      <c r="D1439" s="966"/>
      <c r="E1439" s="966"/>
      <c r="F1439" s="966"/>
      <c r="G1439" s="966"/>
      <c r="H1439" s="966"/>
      <c r="I1439" s="966"/>
      <c r="J1439" s="966"/>
      <c r="K1439" s="966"/>
      <c r="L1439" s="966"/>
      <c r="M1439" s="966"/>
      <c r="N1439" s="966"/>
      <c r="O1439" s="966"/>
    </row>
    <row r="1440" spans="1:15" ht="10.15" customHeight="1">
      <c r="A1440" s="966"/>
      <c r="B1440" s="966"/>
      <c r="C1440" s="966"/>
      <c r="D1440" s="966"/>
      <c r="E1440" s="966"/>
      <c r="F1440" s="966"/>
      <c r="G1440" s="966"/>
      <c r="H1440" s="966"/>
      <c r="I1440" s="966"/>
      <c r="J1440" s="966"/>
      <c r="K1440" s="966"/>
      <c r="L1440" s="966"/>
      <c r="M1440" s="966"/>
      <c r="N1440" s="966"/>
      <c r="O1440" s="966"/>
    </row>
    <row r="1441" spans="1:15" ht="10.15" customHeight="1">
      <c r="A1441" s="966"/>
      <c r="B1441" s="966"/>
      <c r="C1441" s="966"/>
      <c r="D1441" s="966"/>
      <c r="E1441" s="966"/>
      <c r="F1441" s="966"/>
      <c r="G1441" s="966"/>
      <c r="H1441" s="966"/>
      <c r="I1441" s="966"/>
      <c r="J1441" s="966"/>
      <c r="K1441" s="966"/>
      <c r="L1441" s="966"/>
      <c r="M1441" s="966"/>
      <c r="N1441" s="966"/>
      <c r="O1441" s="966"/>
    </row>
    <row r="1442" spans="1:15" ht="10.15" customHeight="1">
      <c r="A1442" s="966"/>
      <c r="B1442" s="966"/>
      <c r="C1442" s="966"/>
      <c r="D1442" s="966"/>
      <c r="E1442" s="966"/>
      <c r="F1442" s="966"/>
      <c r="G1442" s="966"/>
      <c r="H1442" s="966"/>
      <c r="I1442" s="966"/>
      <c r="J1442" s="966"/>
      <c r="K1442" s="966"/>
      <c r="L1442" s="966"/>
      <c r="M1442" s="966"/>
      <c r="N1442" s="966"/>
      <c r="O1442" s="966"/>
    </row>
    <row r="1443" spans="1:15" ht="10.15" customHeight="1">
      <c r="A1443" s="966"/>
      <c r="B1443" s="966"/>
      <c r="C1443" s="966"/>
      <c r="D1443" s="966"/>
      <c r="E1443" s="966"/>
      <c r="F1443" s="966"/>
      <c r="G1443" s="966"/>
      <c r="H1443" s="966"/>
      <c r="I1443" s="966"/>
      <c r="J1443" s="966"/>
      <c r="K1443" s="966"/>
      <c r="L1443" s="966"/>
      <c r="M1443" s="966"/>
      <c r="N1443" s="966"/>
      <c r="O1443" s="966"/>
    </row>
    <row r="1444" spans="1:15" ht="10.15" customHeight="1">
      <c r="A1444" s="966"/>
      <c r="B1444" s="966"/>
      <c r="C1444" s="966"/>
      <c r="D1444" s="966"/>
      <c r="E1444" s="966"/>
      <c r="F1444" s="966"/>
      <c r="G1444" s="966"/>
      <c r="H1444" s="966"/>
      <c r="I1444" s="966"/>
      <c r="J1444" s="966"/>
      <c r="K1444" s="966"/>
      <c r="L1444" s="966"/>
      <c r="M1444" s="966"/>
      <c r="N1444" s="966"/>
      <c r="O1444" s="966"/>
    </row>
    <row r="1445" spans="1:15" ht="10.15" customHeight="1">
      <c r="A1445" s="966"/>
      <c r="B1445" s="966"/>
      <c r="C1445" s="966"/>
      <c r="D1445" s="966"/>
      <c r="E1445" s="966"/>
      <c r="F1445" s="966"/>
      <c r="G1445" s="966"/>
      <c r="H1445" s="966"/>
      <c r="I1445" s="966"/>
      <c r="J1445" s="966"/>
      <c r="K1445" s="966"/>
      <c r="L1445" s="966"/>
      <c r="M1445" s="966"/>
      <c r="N1445" s="966"/>
      <c r="O1445" s="966"/>
    </row>
    <row r="1446" spans="1:15" ht="10.15" customHeight="1">
      <c r="A1446" s="966"/>
      <c r="B1446" s="966"/>
      <c r="C1446" s="966"/>
      <c r="D1446" s="966"/>
      <c r="E1446" s="966"/>
      <c r="F1446" s="966"/>
      <c r="G1446" s="966"/>
      <c r="H1446" s="966"/>
      <c r="I1446" s="966"/>
      <c r="J1446" s="966"/>
      <c r="K1446" s="966"/>
      <c r="L1446" s="966"/>
      <c r="M1446" s="966"/>
      <c r="N1446" s="966"/>
      <c r="O1446" s="966"/>
    </row>
    <row r="1447" spans="1:15" ht="10.15" customHeight="1">
      <c r="A1447" s="966"/>
      <c r="B1447" s="966"/>
      <c r="C1447" s="966"/>
      <c r="D1447" s="966"/>
      <c r="E1447" s="966"/>
      <c r="F1447" s="966"/>
      <c r="G1447" s="966"/>
      <c r="H1447" s="966"/>
      <c r="I1447" s="966"/>
      <c r="J1447" s="966"/>
      <c r="K1447" s="966"/>
      <c r="L1447" s="966"/>
      <c r="M1447" s="966"/>
      <c r="N1447" s="966"/>
      <c r="O1447" s="966"/>
    </row>
    <row r="1448" spans="1:15" ht="10.15" customHeight="1">
      <c r="A1448" s="966"/>
      <c r="B1448" s="966"/>
      <c r="C1448" s="966"/>
      <c r="D1448" s="966"/>
      <c r="E1448" s="966"/>
      <c r="F1448" s="966"/>
      <c r="G1448" s="966"/>
      <c r="H1448" s="966"/>
      <c r="I1448" s="966"/>
      <c r="J1448" s="966"/>
      <c r="K1448" s="966"/>
      <c r="L1448" s="966"/>
      <c r="M1448" s="966"/>
      <c r="N1448" s="966"/>
      <c r="O1448" s="966"/>
    </row>
    <row r="1449" spans="1:15" ht="10.15" customHeight="1">
      <c r="A1449" s="966"/>
      <c r="B1449" s="966"/>
      <c r="C1449" s="966"/>
      <c r="D1449" s="966"/>
      <c r="E1449" s="966"/>
      <c r="F1449" s="966"/>
      <c r="G1449" s="966"/>
      <c r="H1449" s="966"/>
      <c r="I1449" s="966"/>
      <c r="J1449" s="966"/>
      <c r="K1449" s="966"/>
      <c r="L1449" s="966"/>
      <c r="M1449" s="966"/>
      <c r="N1449" s="966"/>
      <c r="O1449" s="966"/>
    </row>
    <row r="1450" spans="1:15" ht="10.15" customHeight="1">
      <c r="A1450" s="966"/>
      <c r="B1450" s="966"/>
      <c r="C1450" s="966"/>
      <c r="D1450" s="966"/>
      <c r="E1450" s="966"/>
      <c r="F1450" s="966"/>
      <c r="G1450" s="966"/>
      <c r="H1450" s="966"/>
      <c r="I1450" s="966"/>
      <c r="J1450" s="966"/>
      <c r="K1450" s="966"/>
      <c r="L1450" s="966"/>
      <c r="M1450" s="966"/>
      <c r="N1450" s="966"/>
      <c r="O1450" s="966"/>
    </row>
    <row r="1451" spans="1:15" ht="10.15" customHeight="1">
      <c r="A1451" s="966"/>
      <c r="B1451" s="966"/>
      <c r="C1451" s="966"/>
      <c r="D1451" s="966"/>
      <c r="E1451" s="966"/>
      <c r="F1451" s="966"/>
      <c r="G1451" s="966"/>
      <c r="H1451" s="966"/>
      <c r="I1451" s="966"/>
      <c r="J1451" s="966"/>
      <c r="K1451" s="966"/>
      <c r="L1451" s="966"/>
      <c r="M1451" s="966"/>
      <c r="N1451" s="966"/>
      <c r="O1451" s="966"/>
    </row>
    <row r="1452" spans="1:15" ht="10.15" customHeight="1">
      <c r="A1452" s="966"/>
      <c r="B1452" s="966"/>
      <c r="C1452" s="966"/>
      <c r="D1452" s="966"/>
      <c r="E1452" s="966"/>
      <c r="F1452" s="966"/>
      <c r="G1452" s="966"/>
      <c r="H1452" s="966"/>
      <c r="I1452" s="966"/>
      <c r="J1452" s="966"/>
      <c r="K1452" s="966"/>
      <c r="L1452" s="966"/>
      <c r="M1452" s="966"/>
      <c r="N1452" s="966"/>
      <c r="O1452" s="966"/>
    </row>
    <row r="1453" spans="1:15" ht="10.15" customHeight="1">
      <c r="A1453" s="966"/>
      <c r="B1453" s="966"/>
      <c r="C1453" s="966"/>
      <c r="D1453" s="966"/>
      <c r="E1453" s="966"/>
      <c r="F1453" s="966"/>
      <c r="G1453" s="966"/>
      <c r="H1453" s="966"/>
      <c r="I1453" s="966"/>
      <c r="J1453" s="966"/>
      <c r="K1453" s="966"/>
      <c r="L1453" s="966"/>
      <c r="M1453" s="966"/>
      <c r="N1453" s="966"/>
      <c r="O1453" s="966"/>
    </row>
    <row r="1454" spans="1:15" ht="10.15" customHeight="1">
      <c r="A1454" s="966"/>
      <c r="B1454" s="966"/>
      <c r="C1454" s="966"/>
      <c r="D1454" s="966"/>
      <c r="E1454" s="966"/>
      <c r="F1454" s="966"/>
      <c r="G1454" s="966"/>
      <c r="H1454" s="966"/>
      <c r="I1454" s="966"/>
      <c r="J1454" s="966"/>
      <c r="K1454" s="966"/>
      <c r="L1454" s="966"/>
      <c r="M1454" s="966"/>
      <c r="N1454" s="966"/>
      <c r="O1454" s="966"/>
    </row>
    <row r="1455" spans="1:15" ht="10.15" customHeight="1">
      <c r="A1455" s="966"/>
      <c r="B1455" s="966"/>
      <c r="C1455" s="966"/>
      <c r="D1455" s="966"/>
      <c r="E1455" s="966"/>
      <c r="F1455" s="966"/>
      <c r="G1455" s="966"/>
      <c r="H1455" s="966"/>
      <c r="I1455" s="966"/>
      <c r="J1455" s="966"/>
      <c r="K1455" s="966"/>
      <c r="L1455" s="966"/>
      <c r="M1455" s="966"/>
      <c r="N1455" s="966"/>
      <c r="O1455" s="966"/>
    </row>
    <row r="1456" spans="1:15" ht="10.15" customHeight="1">
      <c r="A1456" s="966"/>
      <c r="B1456" s="966"/>
      <c r="C1456" s="966"/>
      <c r="D1456" s="966"/>
      <c r="E1456" s="966"/>
      <c r="F1456" s="966"/>
      <c r="G1456" s="966"/>
      <c r="H1456" s="966"/>
      <c r="I1456" s="966"/>
      <c r="J1456" s="966"/>
      <c r="K1456" s="966"/>
      <c r="L1456" s="966"/>
      <c r="M1456" s="966"/>
      <c r="N1456" s="966"/>
      <c r="O1456" s="966"/>
    </row>
    <row r="1457" spans="1:15" ht="10.15" customHeight="1">
      <c r="A1457" s="966"/>
      <c r="B1457" s="966"/>
      <c r="C1457" s="966"/>
      <c r="D1457" s="966"/>
      <c r="E1457" s="966"/>
      <c r="F1457" s="966"/>
      <c r="G1457" s="966"/>
      <c r="H1457" s="966"/>
      <c r="I1457" s="966"/>
      <c r="J1457" s="966"/>
      <c r="K1457" s="966"/>
      <c r="L1457" s="966"/>
      <c r="M1457" s="966"/>
      <c r="N1457" s="966"/>
      <c r="O1457" s="966"/>
    </row>
    <row r="1458" spans="1:15" ht="10.15" customHeight="1">
      <c r="A1458" s="966"/>
      <c r="B1458" s="966"/>
      <c r="C1458" s="966"/>
      <c r="D1458" s="966"/>
      <c r="E1458" s="966"/>
      <c r="F1458" s="966"/>
      <c r="G1458" s="966"/>
      <c r="H1458" s="966"/>
      <c r="I1458" s="966"/>
      <c r="J1458" s="966"/>
      <c r="K1458" s="966"/>
      <c r="L1458" s="966"/>
      <c r="M1458" s="966"/>
      <c r="N1458" s="966"/>
      <c r="O1458" s="966"/>
    </row>
    <row r="1459" spans="1:15" ht="10.15" customHeight="1">
      <c r="A1459" s="966"/>
      <c r="B1459" s="966"/>
      <c r="C1459" s="966"/>
      <c r="D1459" s="966"/>
      <c r="E1459" s="966"/>
      <c r="F1459" s="966"/>
      <c r="G1459" s="966"/>
      <c r="H1459" s="966"/>
      <c r="I1459" s="966"/>
      <c r="J1459" s="966"/>
      <c r="K1459" s="966"/>
      <c r="L1459" s="966"/>
      <c r="M1459" s="966"/>
      <c r="N1459" s="966"/>
      <c r="O1459" s="966"/>
    </row>
    <row r="1460" spans="1:15" ht="10.15" customHeight="1">
      <c r="A1460" s="966"/>
      <c r="B1460" s="966"/>
      <c r="C1460" s="966"/>
      <c r="D1460" s="966"/>
      <c r="E1460" s="966"/>
      <c r="F1460" s="966"/>
      <c r="G1460" s="966"/>
      <c r="H1460" s="966"/>
      <c r="I1460" s="966"/>
      <c r="J1460" s="966"/>
      <c r="K1460" s="966"/>
      <c r="L1460" s="966"/>
      <c r="M1460" s="966"/>
      <c r="N1460" s="966"/>
      <c r="O1460" s="966"/>
    </row>
    <row r="1461" spans="1:15" ht="10.15" customHeight="1">
      <c r="A1461" s="966"/>
      <c r="B1461" s="966"/>
      <c r="C1461" s="966"/>
      <c r="D1461" s="966"/>
      <c r="E1461" s="966"/>
      <c r="F1461" s="966"/>
      <c r="G1461" s="966"/>
      <c r="H1461" s="966"/>
      <c r="I1461" s="966"/>
      <c r="J1461" s="966"/>
      <c r="K1461" s="966"/>
      <c r="L1461" s="966"/>
      <c r="M1461" s="966"/>
      <c r="N1461" s="966"/>
      <c r="O1461" s="966"/>
    </row>
    <row r="1462" spans="1:15" ht="10.15" customHeight="1">
      <c r="A1462" s="966"/>
      <c r="B1462" s="966"/>
      <c r="C1462" s="966"/>
      <c r="D1462" s="966"/>
      <c r="E1462" s="966"/>
      <c r="F1462" s="966"/>
      <c r="G1462" s="966"/>
      <c r="H1462" s="966"/>
      <c r="I1462" s="966"/>
      <c r="J1462" s="966"/>
      <c r="K1462" s="966"/>
      <c r="L1462" s="966"/>
      <c r="M1462" s="966"/>
      <c r="N1462" s="966"/>
      <c r="O1462" s="966"/>
    </row>
    <row r="1463" spans="1:15" ht="10.15" customHeight="1">
      <c r="A1463" s="966"/>
      <c r="B1463" s="966"/>
      <c r="C1463" s="966"/>
      <c r="D1463" s="966"/>
      <c r="E1463" s="966"/>
      <c r="F1463" s="966"/>
      <c r="G1463" s="966"/>
      <c r="H1463" s="966"/>
      <c r="I1463" s="966"/>
      <c r="J1463" s="966"/>
      <c r="K1463" s="966"/>
      <c r="L1463" s="966"/>
      <c r="M1463" s="966"/>
      <c r="N1463" s="966"/>
      <c r="O1463" s="966"/>
    </row>
    <row r="1464" spans="1:15" ht="10.15" customHeight="1">
      <c r="A1464" s="966"/>
      <c r="B1464" s="966"/>
      <c r="C1464" s="966"/>
      <c r="D1464" s="966"/>
      <c r="E1464" s="966"/>
      <c r="F1464" s="966"/>
      <c r="G1464" s="966"/>
      <c r="H1464" s="966"/>
      <c r="I1464" s="966"/>
      <c r="J1464" s="966"/>
      <c r="K1464" s="966"/>
      <c r="L1464" s="966"/>
      <c r="M1464" s="966"/>
      <c r="N1464" s="966"/>
      <c r="O1464" s="966"/>
    </row>
    <row r="1465" spans="1:15" ht="10.15" customHeight="1">
      <c r="A1465" s="966"/>
      <c r="B1465" s="966"/>
      <c r="C1465" s="966"/>
      <c r="D1465" s="966"/>
      <c r="E1465" s="966"/>
      <c r="F1465" s="966"/>
      <c r="G1465" s="966"/>
      <c r="H1465" s="966"/>
      <c r="I1465" s="966"/>
      <c r="J1465" s="966"/>
      <c r="K1465" s="966"/>
      <c r="L1465" s="966"/>
      <c r="M1465" s="966"/>
      <c r="N1465" s="966"/>
      <c r="O1465" s="966"/>
    </row>
    <row r="1466" spans="1:15" ht="10.15" customHeight="1">
      <c r="A1466" s="966"/>
      <c r="B1466" s="966"/>
      <c r="C1466" s="966"/>
      <c r="D1466" s="966"/>
      <c r="E1466" s="966"/>
      <c r="F1466" s="966"/>
      <c r="G1466" s="966"/>
      <c r="H1466" s="966"/>
      <c r="I1466" s="966"/>
      <c r="J1466" s="966"/>
      <c r="K1466" s="966"/>
      <c r="L1466" s="966"/>
      <c r="M1466" s="966"/>
      <c r="N1466" s="966"/>
      <c r="O1466" s="966"/>
    </row>
    <row r="1467" spans="1:15" ht="10.15" customHeight="1">
      <c r="A1467" s="966"/>
      <c r="B1467" s="966"/>
      <c r="C1467" s="966"/>
      <c r="D1467" s="966"/>
      <c r="E1467" s="966"/>
      <c r="F1467" s="966"/>
      <c r="G1467" s="966"/>
      <c r="H1467" s="966"/>
      <c r="I1467" s="966"/>
      <c r="J1467" s="966"/>
      <c r="K1467" s="966"/>
      <c r="L1467" s="966"/>
      <c r="M1467" s="966"/>
      <c r="N1467" s="966"/>
      <c r="O1467" s="966"/>
    </row>
    <row r="1468" spans="1:15" ht="10.15" customHeight="1">
      <c r="A1468" s="966"/>
      <c r="B1468" s="966"/>
      <c r="C1468" s="966"/>
      <c r="D1468" s="966"/>
      <c r="E1468" s="966"/>
      <c r="F1468" s="966"/>
      <c r="G1468" s="966"/>
      <c r="H1468" s="966"/>
      <c r="I1468" s="966"/>
      <c r="J1468" s="966"/>
      <c r="K1468" s="966"/>
      <c r="L1468" s="966"/>
      <c r="M1468" s="966"/>
      <c r="N1468" s="966"/>
      <c r="O1468" s="966"/>
    </row>
    <row r="1469" spans="1:15" ht="10.15" customHeight="1">
      <c r="A1469" s="966"/>
      <c r="B1469" s="966"/>
      <c r="C1469" s="966"/>
      <c r="D1469" s="966"/>
      <c r="E1469" s="966"/>
      <c r="F1469" s="966"/>
      <c r="G1469" s="966"/>
      <c r="H1469" s="966"/>
      <c r="I1469" s="966"/>
      <c r="J1469" s="966"/>
      <c r="K1469" s="966"/>
      <c r="L1469" s="966"/>
      <c r="M1469" s="966"/>
      <c r="N1469" s="966"/>
      <c r="O1469" s="966"/>
    </row>
    <row r="1470" spans="1:15" ht="10.15" customHeight="1">
      <c r="A1470" s="966"/>
      <c r="B1470" s="966"/>
      <c r="C1470" s="966"/>
      <c r="D1470" s="966"/>
      <c r="E1470" s="966"/>
      <c r="F1470" s="966"/>
      <c r="G1470" s="966"/>
      <c r="H1470" s="966"/>
      <c r="I1470" s="966"/>
      <c r="J1470" s="966"/>
      <c r="K1470" s="966"/>
      <c r="L1470" s="966"/>
      <c r="M1470" s="966"/>
      <c r="N1470" s="966"/>
      <c r="O1470" s="966"/>
    </row>
    <row r="1471" spans="1:15" ht="10.15" customHeight="1">
      <c r="A1471" s="966"/>
      <c r="B1471" s="966"/>
      <c r="C1471" s="966"/>
      <c r="D1471" s="966"/>
      <c r="E1471" s="966"/>
      <c r="F1471" s="966"/>
      <c r="G1471" s="966"/>
      <c r="H1471" s="966"/>
      <c r="I1471" s="966"/>
      <c r="J1471" s="966"/>
      <c r="K1471" s="966"/>
      <c r="L1471" s="966"/>
      <c r="M1471" s="966"/>
      <c r="N1471" s="966"/>
      <c r="O1471" s="966"/>
    </row>
    <row r="1472" spans="1:15" ht="10.15" customHeight="1">
      <c r="A1472" s="966"/>
      <c r="B1472" s="966"/>
      <c r="C1472" s="966"/>
      <c r="D1472" s="966"/>
      <c r="E1472" s="966"/>
      <c r="F1472" s="966"/>
      <c r="G1472" s="966"/>
      <c r="H1472" s="966"/>
      <c r="I1472" s="966"/>
      <c r="J1472" s="966"/>
      <c r="K1472" s="966"/>
      <c r="L1472" s="966"/>
      <c r="M1472" s="966"/>
      <c r="N1472" s="966"/>
      <c r="O1472" s="966"/>
    </row>
    <row r="1473" spans="1:15" ht="10.15" customHeight="1">
      <c r="A1473" s="966"/>
      <c r="B1473" s="966"/>
      <c r="C1473" s="966"/>
      <c r="D1473" s="966"/>
      <c r="E1473" s="966"/>
      <c r="F1473" s="966"/>
      <c r="G1473" s="966"/>
      <c r="H1473" s="966"/>
      <c r="I1473" s="966"/>
      <c r="J1473" s="966"/>
      <c r="K1473" s="966"/>
      <c r="L1473" s="966"/>
      <c r="M1473" s="966"/>
      <c r="N1473" s="966"/>
      <c r="O1473" s="966"/>
    </row>
    <row r="1474" spans="1:15" ht="10.15" customHeight="1">
      <c r="A1474" s="966"/>
      <c r="B1474" s="966"/>
      <c r="C1474" s="966"/>
      <c r="D1474" s="966"/>
      <c r="E1474" s="966"/>
      <c r="F1474" s="966"/>
      <c r="G1474" s="966"/>
      <c r="H1474" s="966"/>
      <c r="I1474" s="966"/>
      <c r="J1474" s="966"/>
      <c r="K1474" s="966"/>
      <c r="L1474" s="966"/>
      <c r="M1474" s="966"/>
      <c r="N1474" s="966"/>
      <c r="O1474" s="966"/>
    </row>
    <row r="1475" spans="1:15" ht="10.15" customHeight="1">
      <c r="A1475" s="966"/>
      <c r="B1475" s="966"/>
      <c r="C1475" s="966"/>
      <c r="D1475" s="966"/>
      <c r="E1475" s="966"/>
      <c r="F1475" s="966"/>
      <c r="G1475" s="966"/>
      <c r="H1475" s="966"/>
      <c r="I1475" s="966"/>
      <c r="J1475" s="966"/>
      <c r="K1475" s="966"/>
      <c r="L1475" s="966"/>
      <c r="M1475" s="966"/>
      <c r="N1475" s="966"/>
      <c r="O1475" s="966"/>
    </row>
    <row r="1476" spans="1:15" ht="10.15" customHeight="1">
      <c r="A1476" s="966"/>
      <c r="B1476" s="966"/>
      <c r="C1476" s="966"/>
      <c r="D1476" s="966"/>
      <c r="E1476" s="966"/>
      <c r="F1476" s="966"/>
      <c r="G1476" s="966"/>
      <c r="H1476" s="966"/>
      <c r="I1476" s="966"/>
      <c r="J1476" s="966"/>
      <c r="K1476" s="966"/>
      <c r="L1476" s="966"/>
      <c r="M1476" s="966"/>
      <c r="N1476" s="966"/>
      <c r="O1476" s="966"/>
    </row>
    <row r="1477" spans="1:15" ht="10.15" customHeight="1">
      <c r="A1477" s="966"/>
      <c r="B1477" s="966"/>
      <c r="C1477" s="966"/>
      <c r="D1477" s="966"/>
      <c r="E1477" s="966"/>
      <c r="F1477" s="966"/>
      <c r="G1477" s="966"/>
      <c r="H1477" s="966"/>
      <c r="I1477" s="966"/>
      <c r="J1477" s="966"/>
      <c r="K1477" s="966"/>
      <c r="L1477" s="966"/>
      <c r="M1477" s="966"/>
      <c r="N1477" s="966"/>
      <c r="O1477" s="966"/>
    </row>
    <row r="1478" spans="1:15" ht="10.15" customHeight="1">
      <c r="A1478" s="966"/>
      <c r="B1478" s="966"/>
      <c r="C1478" s="966"/>
      <c r="D1478" s="966"/>
      <c r="E1478" s="966"/>
      <c r="F1478" s="966"/>
      <c r="G1478" s="966"/>
      <c r="H1478" s="966"/>
      <c r="I1478" s="966"/>
      <c r="J1478" s="966"/>
      <c r="K1478" s="966"/>
      <c r="L1478" s="966"/>
      <c r="M1478" s="966"/>
      <c r="N1478" s="966"/>
      <c r="O1478" s="966"/>
    </row>
    <row r="1479" spans="1:15" ht="10.15" customHeight="1">
      <c r="A1479" s="966"/>
      <c r="B1479" s="966"/>
      <c r="C1479" s="966"/>
      <c r="D1479" s="966"/>
      <c r="E1479" s="966"/>
      <c r="F1479" s="966"/>
      <c r="G1479" s="966"/>
      <c r="H1479" s="966"/>
      <c r="I1479" s="966"/>
      <c r="J1479" s="966"/>
      <c r="K1479" s="966"/>
      <c r="L1479" s="966"/>
      <c r="M1479" s="966"/>
      <c r="N1479" s="966"/>
      <c r="O1479" s="966"/>
    </row>
    <row r="1480" spans="1:15" ht="10.15" customHeight="1">
      <c r="A1480" s="966"/>
      <c r="B1480" s="966"/>
      <c r="C1480" s="966"/>
      <c r="D1480" s="966"/>
      <c r="E1480" s="966"/>
      <c r="F1480" s="966"/>
      <c r="G1480" s="966"/>
      <c r="H1480" s="966"/>
      <c r="I1480" s="966"/>
      <c r="J1480" s="966"/>
      <c r="K1480" s="966"/>
      <c r="L1480" s="966"/>
      <c r="M1480" s="966"/>
      <c r="N1480" s="966"/>
      <c r="O1480" s="966"/>
    </row>
    <row r="1481" spans="1:15" ht="10.15" customHeight="1">
      <c r="A1481" s="966"/>
      <c r="B1481" s="966"/>
      <c r="C1481" s="966"/>
      <c r="D1481" s="966"/>
      <c r="E1481" s="966"/>
      <c r="F1481" s="966"/>
      <c r="G1481" s="966"/>
      <c r="H1481" s="966"/>
      <c r="I1481" s="966"/>
      <c r="J1481" s="966"/>
      <c r="K1481" s="966"/>
      <c r="L1481" s="966"/>
      <c r="M1481" s="966"/>
      <c r="N1481" s="966"/>
      <c r="O1481" s="966"/>
    </row>
    <row r="1482" spans="1:15" ht="10.15" customHeight="1">
      <c r="A1482" s="966"/>
      <c r="B1482" s="966"/>
      <c r="C1482" s="966"/>
      <c r="D1482" s="966"/>
      <c r="E1482" s="966"/>
      <c r="F1482" s="966"/>
      <c r="G1482" s="966"/>
      <c r="H1482" s="966"/>
      <c r="I1482" s="966"/>
      <c r="J1482" s="966"/>
      <c r="K1482" s="966"/>
      <c r="L1482" s="966"/>
      <c r="M1482" s="966"/>
      <c r="N1482" s="966"/>
      <c r="O1482" s="966"/>
    </row>
    <row r="1483" spans="1:15" ht="10.15" customHeight="1">
      <c r="A1483" s="966"/>
      <c r="B1483" s="966"/>
      <c r="C1483" s="966"/>
      <c r="D1483" s="966"/>
      <c r="E1483" s="966"/>
      <c r="F1483" s="966"/>
      <c r="G1483" s="966"/>
      <c r="H1483" s="966"/>
      <c r="I1483" s="966"/>
      <c r="J1483" s="966"/>
      <c r="K1483" s="966"/>
      <c r="L1483" s="966"/>
      <c r="M1483" s="966"/>
      <c r="N1483" s="966"/>
      <c r="O1483" s="966"/>
    </row>
    <row r="1484" spans="1:15" ht="10.15" customHeight="1">
      <c r="A1484" s="966"/>
      <c r="B1484" s="966"/>
      <c r="C1484" s="966"/>
      <c r="D1484" s="966"/>
      <c r="E1484" s="966"/>
      <c r="F1484" s="966"/>
      <c r="G1484" s="966"/>
      <c r="H1484" s="966"/>
      <c r="I1484" s="966"/>
      <c r="J1484" s="966"/>
      <c r="K1484" s="966"/>
      <c r="L1484" s="966"/>
      <c r="M1484" s="966"/>
      <c r="N1484" s="966"/>
      <c r="O1484" s="966"/>
    </row>
    <row r="1485" spans="1:15" ht="10.15" customHeight="1">
      <c r="A1485" s="966"/>
      <c r="B1485" s="966"/>
      <c r="C1485" s="966"/>
      <c r="D1485" s="966"/>
      <c r="E1485" s="966"/>
      <c r="F1485" s="966"/>
      <c r="G1485" s="966"/>
      <c r="H1485" s="966"/>
      <c r="I1485" s="966"/>
      <c r="J1485" s="966"/>
      <c r="K1485" s="966"/>
      <c r="L1485" s="966"/>
      <c r="M1485" s="966"/>
      <c r="N1485" s="966"/>
      <c r="O1485" s="966"/>
    </row>
    <row r="1486" spans="1:15" ht="10.15" customHeight="1">
      <c r="A1486" s="966"/>
      <c r="B1486" s="966"/>
      <c r="C1486" s="966"/>
      <c r="D1486" s="966"/>
      <c r="E1486" s="966"/>
      <c r="F1486" s="966"/>
      <c r="G1486" s="966"/>
      <c r="H1486" s="966"/>
      <c r="I1486" s="966"/>
      <c r="J1486" s="966"/>
      <c r="K1486" s="966"/>
      <c r="L1486" s="966"/>
      <c r="M1486" s="966"/>
      <c r="N1486" s="966"/>
      <c r="O1486" s="966"/>
    </row>
    <row r="1487" spans="1:15" ht="10.15" customHeight="1">
      <c r="A1487" s="966"/>
      <c r="B1487" s="966"/>
      <c r="C1487" s="966"/>
      <c r="D1487" s="966"/>
      <c r="E1487" s="966"/>
      <c r="F1487" s="966"/>
      <c r="G1487" s="966"/>
      <c r="H1487" s="966"/>
      <c r="I1487" s="966"/>
      <c r="J1487" s="966"/>
      <c r="K1487" s="966"/>
      <c r="L1487" s="966"/>
      <c r="M1487" s="966"/>
      <c r="N1487" s="966"/>
      <c r="O1487" s="966"/>
    </row>
    <row r="1488" spans="1:15" ht="10.15" customHeight="1">
      <c r="A1488" s="966"/>
      <c r="B1488" s="966"/>
      <c r="C1488" s="966"/>
      <c r="D1488" s="966"/>
      <c r="E1488" s="966"/>
      <c r="F1488" s="966"/>
      <c r="G1488" s="966"/>
      <c r="H1488" s="966"/>
      <c r="I1488" s="966"/>
      <c r="J1488" s="966"/>
      <c r="K1488" s="966"/>
      <c r="L1488" s="966"/>
      <c r="M1488" s="966"/>
      <c r="N1488" s="966"/>
      <c r="O1488" s="966"/>
    </row>
    <row r="1489" spans="1:15" ht="10.15" customHeight="1">
      <c r="A1489" s="966"/>
      <c r="B1489" s="966"/>
      <c r="C1489" s="966"/>
      <c r="D1489" s="966"/>
      <c r="E1489" s="966"/>
      <c r="F1489" s="966"/>
      <c r="G1489" s="966"/>
      <c r="H1489" s="966"/>
      <c r="I1489" s="966"/>
      <c r="J1489" s="966"/>
      <c r="K1489" s="966"/>
      <c r="L1489" s="966"/>
      <c r="M1489" s="966"/>
      <c r="N1489" s="966"/>
      <c r="O1489" s="966"/>
    </row>
    <row r="1490" spans="1:15" ht="10.15" customHeight="1">
      <c r="A1490" s="966"/>
      <c r="B1490" s="966"/>
      <c r="C1490" s="966"/>
      <c r="D1490" s="966"/>
      <c r="E1490" s="966"/>
      <c r="F1490" s="966"/>
      <c r="G1490" s="966"/>
      <c r="H1490" s="966"/>
      <c r="I1490" s="966"/>
      <c r="J1490" s="966"/>
      <c r="K1490" s="966"/>
      <c r="L1490" s="966"/>
      <c r="M1490" s="966"/>
      <c r="N1490" s="966"/>
      <c r="O1490" s="966"/>
    </row>
    <row r="1491" spans="1:15" ht="10.15" customHeight="1">
      <c r="A1491" s="966"/>
      <c r="B1491" s="966"/>
      <c r="C1491" s="966"/>
      <c r="D1491" s="966"/>
      <c r="E1491" s="966"/>
      <c r="F1491" s="966"/>
      <c r="G1491" s="966"/>
      <c r="H1491" s="966"/>
      <c r="I1491" s="966"/>
      <c r="J1491" s="966"/>
      <c r="K1491" s="966"/>
      <c r="L1491" s="966"/>
      <c r="M1491" s="966"/>
      <c r="N1491" s="966"/>
      <c r="O1491" s="966"/>
    </row>
    <row r="1492" spans="1:15" ht="10.15" customHeight="1">
      <c r="A1492" s="966"/>
      <c r="B1492" s="966"/>
      <c r="C1492" s="966"/>
      <c r="D1492" s="966"/>
      <c r="E1492" s="966"/>
      <c r="F1492" s="966"/>
      <c r="G1492" s="966"/>
      <c r="H1492" s="966"/>
      <c r="I1492" s="966"/>
      <c r="J1492" s="966"/>
      <c r="K1492" s="966"/>
      <c r="L1492" s="966"/>
      <c r="M1492" s="966"/>
      <c r="N1492" s="966"/>
      <c r="O1492" s="966"/>
    </row>
    <row r="1493" spans="1:15" ht="10.15" customHeight="1">
      <c r="A1493" s="966"/>
      <c r="B1493" s="966"/>
      <c r="C1493" s="966"/>
      <c r="D1493" s="966"/>
      <c r="E1493" s="966"/>
      <c r="F1493" s="966"/>
      <c r="G1493" s="966"/>
      <c r="H1493" s="966"/>
      <c r="I1493" s="966"/>
      <c r="J1493" s="966"/>
      <c r="K1493" s="966"/>
      <c r="L1493" s="966"/>
      <c r="M1493" s="966"/>
      <c r="N1493" s="966"/>
      <c r="O1493" s="966"/>
    </row>
    <row r="1494" spans="1:15" ht="10.15" customHeight="1">
      <c r="A1494" s="966"/>
      <c r="B1494" s="966"/>
      <c r="C1494" s="966"/>
      <c r="D1494" s="966"/>
      <c r="E1494" s="966"/>
      <c r="F1494" s="966"/>
      <c r="G1494" s="966"/>
      <c r="H1494" s="966"/>
      <c r="I1494" s="966"/>
      <c r="J1494" s="966"/>
      <c r="K1494" s="966"/>
      <c r="L1494" s="966"/>
      <c r="M1494" s="966"/>
      <c r="N1494" s="966"/>
      <c r="O1494" s="966"/>
    </row>
    <row r="1495" spans="1:15" ht="10.15" customHeight="1">
      <c r="A1495" s="966"/>
      <c r="B1495" s="966"/>
      <c r="C1495" s="966"/>
      <c r="D1495" s="966"/>
      <c r="E1495" s="966"/>
      <c r="F1495" s="966"/>
      <c r="G1495" s="966"/>
      <c r="H1495" s="966"/>
      <c r="I1495" s="966"/>
      <c r="J1495" s="966"/>
      <c r="K1495" s="966"/>
      <c r="L1495" s="966"/>
      <c r="M1495" s="966"/>
      <c r="N1495" s="966"/>
      <c r="O1495" s="966"/>
    </row>
    <row r="1496" spans="1:15" ht="10.15" customHeight="1">
      <c r="A1496" s="966"/>
      <c r="B1496" s="966"/>
      <c r="C1496" s="966"/>
      <c r="D1496" s="966"/>
      <c r="E1496" s="966"/>
      <c r="F1496" s="966"/>
      <c r="G1496" s="966"/>
      <c r="H1496" s="966"/>
      <c r="I1496" s="966"/>
      <c r="J1496" s="966"/>
      <c r="K1496" s="966"/>
      <c r="L1496" s="966"/>
      <c r="M1496" s="966"/>
      <c r="N1496" s="966"/>
      <c r="O1496" s="966"/>
    </row>
    <row r="1497" spans="1:15" ht="10.15" customHeight="1">
      <c r="A1497" s="966"/>
      <c r="B1497" s="966"/>
      <c r="C1497" s="966"/>
      <c r="D1497" s="966"/>
      <c r="E1497" s="966"/>
      <c r="F1497" s="966"/>
      <c r="G1497" s="966"/>
      <c r="H1497" s="966"/>
      <c r="I1497" s="966"/>
      <c r="J1497" s="966"/>
      <c r="K1497" s="966"/>
      <c r="L1497" s="966"/>
      <c r="M1497" s="966"/>
      <c r="N1497" s="966"/>
      <c r="O1497" s="966"/>
    </row>
    <row r="1498" spans="1:15" ht="10.15" customHeight="1">
      <c r="A1498" s="966"/>
      <c r="B1498" s="966"/>
      <c r="C1498" s="966"/>
      <c r="D1498" s="966"/>
      <c r="E1498" s="966"/>
      <c r="F1498" s="966"/>
      <c r="G1498" s="966"/>
      <c r="H1498" s="966"/>
      <c r="I1498" s="966"/>
      <c r="J1498" s="966"/>
      <c r="K1498" s="966"/>
      <c r="L1498" s="966"/>
      <c r="M1498" s="966"/>
      <c r="N1498" s="966"/>
      <c r="O1498" s="966"/>
    </row>
    <row r="1499" spans="1:15" ht="10.15" customHeight="1">
      <c r="A1499" s="966"/>
      <c r="B1499" s="966"/>
      <c r="C1499" s="966"/>
      <c r="D1499" s="966"/>
      <c r="E1499" s="966"/>
      <c r="F1499" s="966"/>
      <c r="G1499" s="966"/>
      <c r="H1499" s="966"/>
      <c r="I1499" s="966"/>
      <c r="J1499" s="966"/>
      <c r="K1499" s="966"/>
      <c r="L1499" s="966"/>
      <c r="M1499" s="966"/>
      <c r="N1499" s="966"/>
      <c r="O1499" s="966"/>
    </row>
    <row r="1500" spans="1:15" ht="10.15" customHeight="1">
      <c r="A1500" s="966"/>
      <c r="B1500" s="966"/>
      <c r="C1500" s="966"/>
      <c r="D1500" s="966"/>
      <c r="E1500" s="966"/>
      <c r="F1500" s="966"/>
      <c r="G1500" s="966"/>
      <c r="H1500" s="966"/>
      <c r="I1500" s="966"/>
      <c r="J1500" s="966"/>
      <c r="K1500" s="966"/>
      <c r="L1500" s="966"/>
      <c r="M1500" s="966"/>
      <c r="N1500" s="966"/>
      <c r="O1500" s="966"/>
    </row>
    <row r="1501" spans="1:15" ht="10.15" customHeight="1">
      <c r="A1501" s="966"/>
      <c r="B1501" s="966"/>
      <c r="C1501" s="966"/>
      <c r="D1501" s="966"/>
      <c r="E1501" s="966"/>
      <c r="F1501" s="966"/>
      <c r="G1501" s="966"/>
      <c r="H1501" s="966"/>
      <c r="I1501" s="966"/>
      <c r="J1501" s="966"/>
      <c r="K1501" s="966"/>
      <c r="L1501" s="966"/>
      <c r="M1501" s="966"/>
      <c r="N1501" s="966"/>
      <c r="O1501" s="966"/>
    </row>
    <row r="1502" spans="1:15" ht="10.15" customHeight="1">
      <c r="A1502" s="966"/>
      <c r="B1502" s="966"/>
      <c r="C1502" s="966"/>
      <c r="D1502" s="966"/>
      <c r="E1502" s="966"/>
      <c r="F1502" s="966"/>
      <c r="G1502" s="966"/>
      <c r="H1502" s="966"/>
      <c r="I1502" s="966"/>
      <c r="J1502" s="966"/>
      <c r="K1502" s="966"/>
      <c r="L1502" s="966"/>
      <c r="M1502" s="966"/>
      <c r="N1502" s="966"/>
      <c r="O1502" s="966"/>
    </row>
    <row r="1503" spans="1:15" ht="10.15" customHeight="1">
      <c r="A1503" s="966"/>
      <c r="B1503" s="966"/>
      <c r="C1503" s="966"/>
      <c r="D1503" s="966"/>
      <c r="E1503" s="966"/>
      <c r="F1503" s="966"/>
      <c r="G1503" s="966"/>
      <c r="H1503" s="966"/>
      <c r="I1503" s="966"/>
      <c r="J1503" s="966"/>
      <c r="K1503" s="966"/>
      <c r="L1503" s="966"/>
      <c r="M1503" s="966"/>
      <c r="N1503" s="966"/>
      <c r="O1503" s="966"/>
    </row>
    <row r="1504" spans="1:15" ht="10.15" customHeight="1">
      <c r="A1504" s="966"/>
      <c r="B1504" s="966"/>
      <c r="C1504" s="966"/>
      <c r="D1504" s="966"/>
      <c r="E1504" s="966"/>
      <c r="F1504" s="966"/>
      <c r="G1504" s="966"/>
      <c r="H1504" s="966"/>
      <c r="I1504" s="966"/>
      <c r="J1504" s="966"/>
      <c r="K1504" s="966"/>
      <c r="L1504" s="966"/>
      <c r="M1504" s="966"/>
      <c r="N1504" s="966"/>
      <c r="O1504" s="966"/>
    </row>
    <row r="1505" spans="1:15" ht="10.15" customHeight="1">
      <c r="A1505" s="966"/>
      <c r="B1505" s="966"/>
      <c r="C1505" s="966"/>
      <c r="D1505" s="966"/>
      <c r="E1505" s="966"/>
      <c r="F1505" s="966"/>
      <c r="G1505" s="966"/>
      <c r="H1505" s="966"/>
      <c r="I1505" s="966"/>
      <c r="J1505" s="966"/>
      <c r="K1505" s="966"/>
      <c r="L1505" s="966"/>
      <c r="M1505" s="966"/>
      <c r="N1505" s="966"/>
      <c r="O1505" s="966"/>
    </row>
    <row r="1506" spans="1:15" ht="10.15" customHeight="1">
      <c r="A1506" s="966"/>
      <c r="B1506" s="966"/>
      <c r="C1506" s="966"/>
      <c r="D1506" s="966"/>
      <c r="E1506" s="966"/>
      <c r="F1506" s="966"/>
      <c r="G1506" s="966"/>
      <c r="H1506" s="966"/>
      <c r="I1506" s="966"/>
      <c r="J1506" s="966"/>
      <c r="K1506" s="966"/>
      <c r="L1506" s="966"/>
      <c r="M1506" s="966"/>
      <c r="N1506" s="966"/>
      <c r="O1506" s="966"/>
    </row>
    <row r="1507" spans="1:15" ht="10.15" customHeight="1">
      <c r="A1507" s="966"/>
      <c r="B1507" s="966"/>
      <c r="C1507" s="966"/>
      <c r="D1507" s="966"/>
      <c r="E1507" s="966"/>
      <c r="F1507" s="966"/>
      <c r="G1507" s="966"/>
      <c r="H1507" s="966"/>
      <c r="I1507" s="966"/>
      <c r="J1507" s="966"/>
      <c r="K1507" s="966"/>
      <c r="L1507" s="966"/>
      <c r="M1507" s="966"/>
      <c r="N1507" s="966"/>
      <c r="O1507" s="966"/>
    </row>
    <row r="1508" spans="1:15" ht="10.15" customHeight="1">
      <c r="A1508" s="966"/>
      <c r="B1508" s="966"/>
      <c r="C1508" s="966"/>
      <c r="D1508" s="966"/>
      <c r="E1508" s="966"/>
      <c r="F1508" s="966"/>
      <c r="G1508" s="966"/>
      <c r="H1508" s="966"/>
      <c r="I1508" s="966"/>
      <c r="J1508" s="966"/>
      <c r="K1508" s="966"/>
      <c r="L1508" s="966"/>
      <c r="M1508" s="966"/>
      <c r="N1508" s="966"/>
      <c r="O1508" s="966"/>
    </row>
    <row r="1509" spans="1:15" ht="10.15" customHeight="1">
      <c r="A1509" s="966"/>
      <c r="B1509" s="966"/>
      <c r="C1509" s="966"/>
      <c r="D1509" s="966"/>
      <c r="E1509" s="966"/>
      <c r="F1509" s="966"/>
      <c r="G1509" s="966"/>
      <c r="H1509" s="966"/>
      <c r="I1509" s="966"/>
      <c r="J1509" s="966"/>
      <c r="K1509" s="966"/>
      <c r="L1509" s="966"/>
      <c r="M1509" s="966"/>
      <c r="N1509" s="966"/>
      <c r="O1509" s="966"/>
    </row>
    <row r="1510" spans="1:15" ht="10.15" customHeight="1">
      <c r="A1510" s="966"/>
      <c r="B1510" s="966"/>
      <c r="C1510" s="966"/>
      <c r="D1510" s="966"/>
      <c r="E1510" s="966"/>
      <c r="F1510" s="966"/>
      <c r="G1510" s="966"/>
      <c r="H1510" s="966"/>
      <c r="I1510" s="966"/>
      <c r="J1510" s="966"/>
      <c r="K1510" s="966"/>
      <c r="L1510" s="966"/>
      <c r="M1510" s="966"/>
      <c r="N1510" s="966"/>
      <c r="O1510" s="966"/>
    </row>
    <row r="1511" spans="1:15" ht="10.15" customHeight="1">
      <c r="A1511" s="966"/>
      <c r="B1511" s="966"/>
      <c r="C1511" s="966"/>
      <c r="D1511" s="966"/>
      <c r="E1511" s="966"/>
      <c r="F1511" s="966"/>
      <c r="G1511" s="966"/>
      <c r="H1511" s="966"/>
      <c r="I1511" s="966"/>
      <c r="J1511" s="966"/>
      <c r="K1511" s="966"/>
      <c r="L1511" s="966"/>
      <c r="M1511" s="966"/>
      <c r="N1511" s="966"/>
      <c r="O1511" s="966"/>
    </row>
    <row r="1512" spans="1:15" ht="10.15" customHeight="1">
      <c r="A1512" s="966"/>
      <c r="B1512" s="966"/>
      <c r="C1512" s="966"/>
      <c r="D1512" s="966"/>
      <c r="E1512" s="966"/>
      <c r="F1512" s="966"/>
      <c r="G1512" s="966"/>
      <c r="H1512" s="966"/>
      <c r="I1512" s="966"/>
      <c r="J1512" s="966"/>
      <c r="K1512" s="966"/>
      <c r="L1512" s="966"/>
      <c r="M1512" s="966"/>
      <c r="N1512" s="966"/>
      <c r="O1512" s="966"/>
    </row>
    <row r="1513" spans="1:15" ht="10.15" customHeight="1">
      <c r="A1513" s="966"/>
      <c r="B1513" s="966"/>
      <c r="C1513" s="966"/>
      <c r="D1513" s="966"/>
      <c r="E1513" s="966"/>
      <c r="F1513" s="966"/>
      <c r="G1513" s="966"/>
      <c r="H1513" s="966"/>
      <c r="I1513" s="966"/>
      <c r="J1513" s="966"/>
      <c r="K1513" s="966"/>
      <c r="L1513" s="966"/>
      <c r="M1513" s="966"/>
      <c r="N1513" s="966"/>
      <c r="O1513" s="966"/>
    </row>
    <row r="1514" spans="1:15" ht="10.15" customHeight="1">
      <c r="A1514" s="966"/>
      <c r="B1514" s="966"/>
      <c r="C1514" s="966"/>
      <c r="D1514" s="966"/>
      <c r="E1514" s="966"/>
      <c r="F1514" s="966"/>
      <c r="G1514" s="966"/>
      <c r="H1514" s="966"/>
      <c r="I1514" s="966"/>
      <c r="J1514" s="966"/>
      <c r="K1514" s="966"/>
      <c r="L1514" s="966"/>
      <c r="M1514" s="966"/>
      <c r="N1514" s="966"/>
      <c r="O1514" s="966"/>
    </row>
    <row r="1515" spans="1:15" ht="10.15" customHeight="1">
      <c r="A1515" s="966"/>
      <c r="B1515" s="966"/>
      <c r="C1515" s="966"/>
      <c r="D1515" s="966"/>
      <c r="E1515" s="966"/>
      <c r="F1515" s="966"/>
      <c r="G1515" s="966"/>
      <c r="H1515" s="966"/>
      <c r="I1515" s="966"/>
      <c r="J1515" s="966"/>
      <c r="K1515" s="966"/>
      <c r="L1515" s="966"/>
      <c r="M1515" s="966"/>
      <c r="N1515" s="966"/>
      <c r="O1515" s="966"/>
    </row>
    <row r="1516" spans="1:15" ht="10.15" customHeight="1">
      <c r="A1516" s="966"/>
      <c r="B1516" s="966"/>
      <c r="C1516" s="966"/>
      <c r="D1516" s="966"/>
      <c r="E1516" s="966"/>
      <c r="F1516" s="966"/>
      <c r="G1516" s="966"/>
      <c r="H1516" s="966"/>
      <c r="I1516" s="966"/>
      <c r="J1516" s="966"/>
      <c r="K1516" s="966"/>
      <c r="L1516" s="966"/>
      <c r="M1516" s="966"/>
      <c r="N1516" s="966"/>
      <c r="O1516" s="966"/>
    </row>
    <row r="1517" spans="1:15" ht="10.15" customHeight="1">
      <c r="A1517" s="966"/>
      <c r="B1517" s="966"/>
      <c r="C1517" s="966"/>
      <c r="D1517" s="966"/>
      <c r="E1517" s="966"/>
      <c r="F1517" s="966"/>
      <c r="G1517" s="966"/>
      <c r="H1517" s="966"/>
      <c r="I1517" s="966"/>
      <c r="J1517" s="966"/>
      <c r="K1517" s="966"/>
      <c r="L1517" s="966"/>
      <c r="M1517" s="966"/>
      <c r="N1517" s="966"/>
      <c r="O1517" s="966"/>
    </row>
    <row r="1518" spans="1:15" ht="10.15" customHeight="1">
      <c r="A1518" s="966"/>
      <c r="B1518" s="966"/>
      <c r="C1518" s="966"/>
      <c r="D1518" s="966"/>
      <c r="E1518" s="966"/>
      <c r="F1518" s="966"/>
      <c r="G1518" s="966"/>
      <c r="H1518" s="966"/>
      <c r="I1518" s="966"/>
      <c r="J1518" s="966"/>
      <c r="K1518" s="966"/>
      <c r="L1518" s="966"/>
      <c r="M1518" s="966"/>
      <c r="N1518" s="966"/>
      <c r="O1518" s="966"/>
    </row>
    <row r="1519" spans="1:15" ht="10.15" customHeight="1">
      <c r="A1519" s="966"/>
      <c r="B1519" s="966"/>
      <c r="C1519" s="966"/>
      <c r="D1519" s="966"/>
      <c r="E1519" s="966"/>
      <c r="F1519" s="966"/>
      <c r="G1519" s="966"/>
      <c r="H1519" s="966"/>
      <c r="I1519" s="966"/>
      <c r="J1519" s="966"/>
      <c r="K1519" s="966"/>
      <c r="L1519" s="966"/>
      <c r="M1519" s="966"/>
      <c r="N1519" s="966"/>
      <c r="O1519" s="966"/>
    </row>
    <row r="1520" spans="1:15" ht="10.15" customHeight="1">
      <c r="A1520" s="966"/>
      <c r="B1520" s="966"/>
      <c r="C1520" s="966"/>
      <c r="D1520" s="966"/>
      <c r="E1520" s="966"/>
      <c r="F1520" s="966"/>
      <c r="G1520" s="966"/>
      <c r="H1520" s="966"/>
      <c r="I1520" s="966"/>
      <c r="J1520" s="966"/>
      <c r="K1520" s="966"/>
      <c r="L1520" s="966"/>
      <c r="M1520" s="966"/>
      <c r="N1520" s="966"/>
      <c r="O1520" s="966"/>
    </row>
    <row r="1521" spans="1:15" ht="10.15" customHeight="1">
      <c r="A1521" s="966"/>
      <c r="B1521" s="966"/>
      <c r="C1521" s="966"/>
      <c r="D1521" s="966"/>
      <c r="E1521" s="966"/>
      <c r="F1521" s="966"/>
      <c r="G1521" s="966"/>
      <c r="H1521" s="966"/>
      <c r="I1521" s="966"/>
      <c r="J1521" s="966"/>
      <c r="K1521" s="966"/>
      <c r="L1521" s="966"/>
      <c r="M1521" s="966"/>
      <c r="N1521" s="966"/>
      <c r="O1521" s="966"/>
    </row>
    <row r="1522" spans="1:15" ht="10.15" customHeight="1">
      <c r="A1522" s="966"/>
      <c r="B1522" s="966"/>
      <c r="C1522" s="966"/>
      <c r="D1522" s="966"/>
      <c r="E1522" s="966"/>
      <c r="F1522" s="966"/>
      <c r="G1522" s="966"/>
      <c r="H1522" s="966"/>
      <c r="I1522" s="966"/>
      <c r="J1522" s="966"/>
      <c r="K1522" s="966"/>
      <c r="L1522" s="966"/>
      <c r="M1522" s="966"/>
      <c r="N1522" s="966"/>
      <c r="O1522" s="966"/>
    </row>
    <row r="1523" spans="1:15" ht="10.15" customHeight="1">
      <c r="A1523" s="966"/>
      <c r="B1523" s="966"/>
      <c r="C1523" s="966"/>
      <c r="D1523" s="966"/>
      <c r="E1523" s="966"/>
      <c r="F1523" s="966"/>
      <c r="G1523" s="966"/>
      <c r="H1523" s="966"/>
      <c r="I1523" s="966"/>
      <c r="J1523" s="966"/>
      <c r="K1523" s="966"/>
      <c r="L1523" s="966"/>
      <c r="M1523" s="966"/>
      <c r="N1523" s="966"/>
      <c r="O1523" s="966"/>
    </row>
    <row r="1524" spans="1:15" ht="10.15" customHeight="1">
      <c r="A1524" s="966"/>
      <c r="B1524" s="966"/>
      <c r="C1524" s="966"/>
      <c r="D1524" s="966"/>
      <c r="E1524" s="966"/>
      <c r="F1524" s="966"/>
      <c r="G1524" s="966"/>
      <c r="H1524" s="966"/>
      <c r="I1524" s="966"/>
      <c r="J1524" s="966"/>
      <c r="K1524" s="966"/>
      <c r="L1524" s="966"/>
      <c r="M1524" s="966"/>
      <c r="N1524" s="966"/>
      <c r="O1524" s="966"/>
    </row>
    <row r="1525" spans="1:15" ht="10.15" customHeight="1">
      <c r="A1525" s="966"/>
      <c r="B1525" s="966"/>
      <c r="C1525" s="966"/>
      <c r="D1525" s="966"/>
      <c r="E1525" s="966"/>
      <c r="F1525" s="966"/>
      <c r="G1525" s="966"/>
      <c r="H1525" s="966"/>
      <c r="I1525" s="966"/>
      <c r="J1525" s="966"/>
      <c r="K1525" s="966"/>
      <c r="L1525" s="966"/>
      <c r="M1525" s="966"/>
      <c r="N1525" s="966"/>
      <c r="O1525" s="966"/>
    </row>
    <row r="1526" spans="1:15" ht="10.15" customHeight="1">
      <c r="A1526" s="966"/>
      <c r="B1526" s="966"/>
      <c r="C1526" s="966"/>
      <c r="D1526" s="966"/>
      <c r="E1526" s="966"/>
      <c r="F1526" s="966"/>
      <c r="G1526" s="966"/>
      <c r="H1526" s="966"/>
      <c r="I1526" s="966"/>
      <c r="J1526" s="966"/>
      <c r="K1526" s="966"/>
      <c r="L1526" s="966"/>
      <c r="M1526" s="966"/>
      <c r="N1526" s="966"/>
      <c r="O1526" s="966"/>
    </row>
    <row r="1527" spans="1:15" ht="10.15" customHeight="1">
      <c r="A1527" s="966"/>
      <c r="B1527" s="966"/>
      <c r="C1527" s="966"/>
      <c r="D1527" s="966"/>
      <c r="E1527" s="966"/>
      <c r="F1527" s="966"/>
      <c r="G1527" s="966"/>
      <c r="H1527" s="966"/>
      <c r="I1527" s="966"/>
      <c r="J1527" s="966"/>
      <c r="K1527" s="966"/>
      <c r="L1527" s="966"/>
      <c r="M1527" s="966"/>
      <c r="N1527" s="966"/>
      <c r="O1527" s="966"/>
    </row>
    <row r="1528" spans="1:15" ht="10.15" customHeight="1">
      <c r="A1528" s="966"/>
      <c r="B1528" s="966"/>
      <c r="C1528" s="966"/>
      <c r="D1528" s="966"/>
      <c r="E1528" s="966"/>
      <c r="F1528" s="966"/>
      <c r="G1528" s="966"/>
      <c r="H1528" s="966"/>
      <c r="I1528" s="966"/>
      <c r="J1528" s="966"/>
      <c r="K1528" s="966"/>
      <c r="L1528" s="966"/>
      <c r="M1528" s="966"/>
      <c r="N1528" s="966"/>
      <c r="O1528" s="966"/>
    </row>
    <row r="1529" spans="1:15" ht="10.15" customHeight="1">
      <c r="A1529" s="966"/>
      <c r="B1529" s="966"/>
      <c r="C1529" s="966"/>
      <c r="D1529" s="966"/>
      <c r="E1529" s="966"/>
      <c r="F1529" s="966"/>
      <c r="G1529" s="966"/>
      <c r="H1529" s="966"/>
      <c r="I1529" s="966"/>
      <c r="J1529" s="966"/>
      <c r="K1529" s="966"/>
      <c r="L1529" s="966"/>
      <c r="M1529" s="966"/>
      <c r="N1529" s="966"/>
      <c r="O1529" s="966"/>
    </row>
    <row r="1530" spans="1:15" ht="10.15" customHeight="1">
      <c r="A1530" s="966"/>
      <c r="B1530" s="966"/>
      <c r="C1530" s="966"/>
      <c r="D1530" s="966"/>
      <c r="E1530" s="966"/>
      <c r="F1530" s="966"/>
      <c r="G1530" s="966"/>
      <c r="H1530" s="966"/>
      <c r="I1530" s="966"/>
      <c r="J1530" s="966"/>
      <c r="K1530" s="966"/>
      <c r="L1530" s="966"/>
      <c r="M1530" s="966"/>
      <c r="N1530" s="966"/>
      <c r="O1530" s="966"/>
    </row>
    <row r="1531" spans="1:15" ht="10.15" customHeight="1">
      <c r="A1531" s="966"/>
      <c r="B1531" s="966"/>
      <c r="C1531" s="966"/>
      <c r="D1531" s="966"/>
      <c r="E1531" s="966"/>
      <c r="F1531" s="966"/>
      <c r="G1531" s="966"/>
      <c r="H1531" s="966"/>
      <c r="I1531" s="966"/>
      <c r="J1531" s="966"/>
      <c r="K1531" s="966"/>
      <c r="L1531" s="966"/>
      <c r="M1531" s="966"/>
      <c r="N1531" s="966"/>
      <c r="O1531" s="966"/>
    </row>
    <row r="1532" spans="1:15" ht="10.15" customHeight="1">
      <c r="A1532" s="966"/>
      <c r="B1532" s="966"/>
      <c r="C1532" s="966"/>
      <c r="D1532" s="966"/>
      <c r="E1532" s="966"/>
      <c r="F1532" s="966"/>
      <c r="G1532" s="966"/>
      <c r="H1532" s="966"/>
      <c r="I1532" s="966"/>
      <c r="J1532" s="966"/>
      <c r="K1532" s="966"/>
      <c r="L1532" s="966"/>
      <c r="M1532" s="966"/>
      <c r="N1532" s="966"/>
      <c r="O1532" s="966"/>
    </row>
    <row r="1533" spans="1:15" ht="10.15" customHeight="1">
      <c r="A1533" s="966"/>
      <c r="B1533" s="966"/>
      <c r="C1533" s="966"/>
      <c r="D1533" s="966"/>
      <c r="E1533" s="966"/>
      <c r="F1533" s="966"/>
      <c r="G1533" s="966"/>
      <c r="H1533" s="966"/>
      <c r="I1533" s="966"/>
      <c r="J1533" s="966"/>
      <c r="K1533" s="966"/>
      <c r="L1533" s="966"/>
      <c r="M1533" s="966"/>
      <c r="N1533" s="966"/>
      <c r="O1533" s="966"/>
    </row>
    <row r="1534" spans="1:15" ht="10.15" customHeight="1">
      <c r="A1534" s="966"/>
      <c r="B1534" s="966"/>
      <c r="C1534" s="966"/>
      <c r="D1534" s="966"/>
      <c r="E1534" s="966"/>
      <c r="F1534" s="966"/>
      <c r="G1534" s="966"/>
      <c r="H1534" s="966"/>
      <c r="I1534" s="966"/>
      <c r="J1534" s="966"/>
      <c r="K1534" s="966"/>
      <c r="L1534" s="966"/>
      <c r="M1534" s="966"/>
      <c r="N1534" s="966"/>
      <c r="O1534" s="966"/>
    </row>
    <row r="1535" spans="1:15" ht="10.15" customHeight="1">
      <c r="A1535" s="966"/>
      <c r="B1535" s="966"/>
      <c r="C1535" s="966"/>
      <c r="D1535" s="966"/>
      <c r="E1535" s="966"/>
      <c r="F1535" s="966"/>
      <c r="G1535" s="966"/>
      <c r="H1535" s="966"/>
      <c r="I1535" s="966"/>
      <c r="J1535" s="966"/>
      <c r="K1535" s="966"/>
      <c r="L1535" s="966"/>
      <c r="M1535" s="966"/>
      <c r="N1535" s="966"/>
      <c r="O1535" s="966"/>
    </row>
    <row r="1536" spans="1:15" ht="10.15" customHeight="1">
      <c r="A1536" s="966"/>
      <c r="B1536" s="966"/>
      <c r="C1536" s="966"/>
      <c r="D1536" s="966"/>
      <c r="E1536" s="966"/>
      <c r="F1536" s="966"/>
      <c r="G1536" s="966"/>
      <c r="H1536" s="966"/>
      <c r="I1536" s="966"/>
      <c r="J1536" s="966"/>
      <c r="K1536" s="966"/>
      <c r="L1536" s="966"/>
      <c r="M1536" s="966"/>
      <c r="N1536" s="966"/>
      <c r="O1536" s="966"/>
    </row>
    <row r="1537" spans="1:15" ht="10.15" customHeight="1">
      <c r="A1537" s="966"/>
      <c r="B1537" s="966"/>
      <c r="C1537" s="966"/>
      <c r="D1537" s="966"/>
      <c r="E1537" s="966"/>
      <c r="F1537" s="966"/>
      <c r="G1537" s="966"/>
      <c r="H1537" s="966"/>
      <c r="I1537" s="966"/>
      <c r="J1537" s="966"/>
      <c r="K1537" s="966"/>
      <c r="L1537" s="966"/>
      <c r="M1537" s="966"/>
      <c r="N1537" s="966"/>
      <c r="O1537" s="966"/>
    </row>
    <row r="1538" spans="1:15" ht="10.15" customHeight="1">
      <c r="A1538" s="966"/>
      <c r="B1538" s="966"/>
      <c r="C1538" s="966"/>
      <c r="D1538" s="966"/>
      <c r="E1538" s="966"/>
      <c r="F1538" s="966"/>
      <c r="G1538" s="966"/>
      <c r="H1538" s="966"/>
      <c r="I1538" s="966"/>
      <c r="J1538" s="966"/>
      <c r="K1538" s="966"/>
      <c r="L1538" s="966"/>
      <c r="M1538" s="966"/>
      <c r="N1538" s="966"/>
      <c r="O1538" s="966"/>
    </row>
    <row r="1539" spans="1:15" ht="10.15" customHeight="1">
      <c r="A1539" s="966"/>
      <c r="B1539" s="966"/>
      <c r="C1539" s="966"/>
      <c r="D1539" s="966"/>
      <c r="E1539" s="966"/>
      <c r="F1539" s="966"/>
      <c r="G1539" s="966"/>
      <c r="H1539" s="966"/>
      <c r="I1539" s="966"/>
      <c r="J1539" s="966"/>
      <c r="K1539" s="966"/>
      <c r="L1539" s="966"/>
      <c r="M1539" s="966"/>
      <c r="N1539" s="966"/>
      <c r="O1539" s="966"/>
    </row>
    <row r="1540" spans="1:15" ht="10.15" customHeight="1">
      <c r="A1540" s="966"/>
      <c r="B1540" s="966"/>
      <c r="C1540" s="966"/>
      <c r="D1540" s="966"/>
      <c r="E1540" s="966"/>
      <c r="F1540" s="966"/>
      <c r="G1540" s="966"/>
      <c r="H1540" s="966"/>
      <c r="I1540" s="966"/>
      <c r="J1540" s="966"/>
      <c r="K1540" s="966"/>
      <c r="L1540" s="966"/>
      <c r="M1540" s="966"/>
      <c r="N1540" s="966"/>
      <c r="O1540" s="966"/>
    </row>
    <row r="1541" spans="1:15" ht="10.15" customHeight="1">
      <c r="A1541" s="966"/>
      <c r="B1541" s="966"/>
      <c r="C1541" s="966"/>
      <c r="D1541" s="966"/>
      <c r="E1541" s="966"/>
      <c r="F1541" s="966"/>
      <c r="G1541" s="966"/>
      <c r="H1541" s="966"/>
      <c r="I1541" s="966"/>
      <c r="J1541" s="966"/>
      <c r="K1541" s="966"/>
      <c r="L1541" s="966"/>
      <c r="M1541" s="966"/>
      <c r="N1541" s="966"/>
      <c r="O1541" s="966"/>
    </row>
    <row r="1542" spans="1:15" ht="10.15" customHeight="1">
      <c r="A1542" s="966"/>
      <c r="B1542" s="966"/>
      <c r="C1542" s="966"/>
      <c r="D1542" s="966"/>
      <c r="E1542" s="966"/>
      <c r="F1542" s="966"/>
      <c r="G1542" s="966"/>
      <c r="H1542" s="966"/>
      <c r="I1542" s="966"/>
      <c r="J1542" s="966"/>
      <c r="K1542" s="966"/>
      <c r="L1542" s="966"/>
      <c r="M1542" s="966"/>
      <c r="N1542" s="966"/>
      <c r="O1542" s="966"/>
    </row>
    <row r="1543" spans="1:15" ht="10.15" customHeight="1">
      <c r="A1543" s="966"/>
      <c r="B1543" s="966"/>
      <c r="C1543" s="966"/>
      <c r="D1543" s="966"/>
      <c r="E1543" s="966"/>
      <c r="F1543" s="966"/>
      <c r="G1543" s="966"/>
      <c r="H1543" s="966"/>
      <c r="I1543" s="966"/>
      <c r="J1543" s="966"/>
      <c r="K1543" s="966"/>
      <c r="L1543" s="966"/>
      <c r="M1543" s="966"/>
      <c r="N1543" s="966"/>
      <c r="O1543" s="966"/>
    </row>
    <row r="1544" spans="1:15" ht="10.15" customHeight="1">
      <c r="A1544" s="966"/>
      <c r="B1544" s="966"/>
      <c r="C1544" s="966"/>
      <c r="D1544" s="966"/>
      <c r="E1544" s="966"/>
      <c r="F1544" s="966"/>
      <c r="G1544" s="966"/>
      <c r="H1544" s="966"/>
      <c r="I1544" s="966"/>
      <c r="J1544" s="966"/>
      <c r="K1544" s="966"/>
      <c r="L1544" s="966"/>
      <c r="M1544" s="966"/>
      <c r="N1544" s="966"/>
      <c r="O1544" s="966"/>
    </row>
    <row r="1545" spans="1:15" ht="10.15" customHeight="1">
      <c r="A1545" s="966"/>
      <c r="B1545" s="966"/>
      <c r="C1545" s="966"/>
      <c r="D1545" s="966"/>
      <c r="E1545" s="966"/>
      <c r="F1545" s="966"/>
      <c r="G1545" s="966"/>
      <c r="H1545" s="966"/>
      <c r="I1545" s="966"/>
      <c r="J1545" s="966"/>
      <c r="K1545" s="966"/>
      <c r="L1545" s="966"/>
      <c r="M1545" s="966"/>
      <c r="N1545" s="966"/>
      <c r="O1545" s="966"/>
    </row>
    <row r="1546" spans="1:15" ht="10.15" customHeight="1">
      <c r="A1546" s="966"/>
      <c r="B1546" s="966"/>
      <c r="C1546" s="966"/>
      <c r="D1546" s="966"/>
      <c r="E1546" s="966"/>
      <c r="F1546" s="966"/>
      <c r="G1546" s="966"/>
      <c r="H1546" s="966"/>
      <c r="I1546" s="966"/>
      <c r="J1546" s="966"/>
      <c r="K1546" s="966"/>
      <c r="L1546" s="966"/>
      <c r="M1546" s="966"/>
      <c r="N1546" s="966"/>
      <c r="O1546" s="966"/>
    </row>
    <row r="1547" spans="1:15" ht="10.15" customHeight="1">
      <c r="A1547" s="966"/>
      <c r="B1547" s="966"/>
      <c r="C1547" s="966"/>
      <c r="D1547" s="966"/>
      <c r="E1547" s="966"/>
      <c r="F1547" s="966"/>
      <c r="G1547" s="966"/>
      <c r="H1547" s="966"/>
      <c r="I1547" s="966"/>
      <c r="J1547" s="966"/>
      <c r="K1547" s="966"/>
      <c r="L1547" s="966"/>
      <c r="M1547" s="966"/>
      <c r="N1547" s="966"/>
      <c r="O1547" s="966"/>
    </row>
    <row r="1548" spans="1:15" ht="10.15" customHeight="1">
      <c r="A1548" s="966"/>
      <c r="B1548" s="966"/>
      <c r="C1548" s="966"/>
      <c r="D1548" s="966"/>
      <c r="E1548" s="966"/>
      <c r="F1548" s="966"/>
      <c r="G1548" s="966"/>
      <c r="H1548" s="966"/>
      <c r="I1548" s="966"/>
      <c r="J1548" s="966"/>
      <c r="K1548" s="966"/>
      <c r="L1548" s="966"/>
      <c r="M1548" s="966"/>
      <c r="N1548" s="966"/>
      <c r="O1548" s="966"/>
    </row>
    <row r="1549" spans="1:15" ht="10.15" customHeight="1">
      <c r="A1549" s="966"/>
      <c r="B1549" s="966"/>
      <c r="C1549" s="966"/>
      <c r="D1549" s="966"/>
      <c r="E1549" s="966"/>
      <c r="F1549" s="966"/>
      <c r="G1549" s="966"/>
      <c r="H1549" s="966"/>
      <c r="I1549" s="966"/>
      <c r="J1549" s="966"/>
      <c r="K1549" s="966"/>
      <c r="L1549" s="966"/>
      <c r="M1549" s="966"/>
      <c r="N1549" s="966"/>
      <c r="O1549" s="966"/>
    </row>
    <row r="1550" spans="1:15" ht="10.15" customHeight="1">
      <c r="A1550" s="966"/>
      <c r="B1550" s="966"/>
      <c r="C1550" s="966"/>
      <c r="D1550" s="966"/>
      <c r="E1550" s="966"/>
      <c r="F1550" s="966"/>
      <c r="G1550" s="966"/>
      <c r="H1550" s="966"/>
      <c r="I1550" s="966"/>
      <c r="J1550" s="966"/>
      <c r="K1550" s="966"/>
      <c r="L1550" s="966"/>
      <c r="M1550" s="966"/>
      <c r="N1550" s="966"/>
      <c r="O1550" s="966"/>
    </row>
    <row r="1551" spans="1:15" ht="10.15" customHeight="1">
      <c r="A1551" s="966"/>
      <c r="B1551" s="966"/>
      <c r="C1551" s="966"/>
      <c r="D1551" s="966"/>
      <c r="E1551" s="966"/>
      <c r="F1551" s="966"/>
      <c r="G1551" s="966"/>
      <c r="H1551" s="966"/>
      <c r="I1551" s="966"/>
      <c r="J1551" s="966"/>
      <c r="K1551" s="966"/>
      <c r="L1551" s="966"/>
      <c r="M1551" s="966"/>
      <c r="N1551" s="966"/>
      <c r="O1551" s="966"/>
    </row>
    <row r="1552" spans="1:15" ht="10.15" customHeight="1">
      <c r="A1552" s="966"/>
      <c r="B1552" s="966"/>
      <c r="C1552" s="966"/>
      <c r="D1552" s="966"/>
      <c r="E1552" s="966"/>
      <c r="F1552" s="966"/>
      <c r="G1552" s="966"/>
      <c r="H1552" s="966"/>
      <c r="I1552" s="966"/>
      <c r="J1552" s="966"/>
      <c r="K1552" s="966"/>
      <c r="L1552" s="966"/>
      <c r="M1552" s="966"/>
      <c r="N1552" s="966"/>
      <c r="O1552" s="966"/>
    </row>
    <row r="1553" spans="1:15" ht="10.15" customHeight="1">
      <c r="A1553" s="966"/>
      <c r="B1553" s="966"/>
      <c r="C1553" s="966"/>
      <c r="D1553" s="966"/>
      <c r="E1553" s="966"/>
      <c r="F1553" s="966"/>
      <c r="G1553" s="966"/>
      <c r="H1553" s="966"/>
      <c r="I1553" s="966"/>
      <c r="J1553" s="966"/>
      <c r="K1553" s="966"/>
      <c r="L1553" s="966"/>
      <c r="M1553" s="966"/>
      <c r="N1553" s="966"/>
      <c r="O1553" s="966"/>
    </row>
    <row r="1554" spans="1:15" ht="10.15" customHeight="1">
      <c r="A1554" s="966"/>
      <c r="B1554" s="966"/>
      <c r="C1554" s="966"/>
      <c r="D1554" s="966"/>
      <c r="E1554" s="966"/>
      <c r="F1554" s="966"/>
      <c r="G1554" s="966"/>
      <c r="H1554" s="966"/>
      <c r="I1554" s="966"/>
      <c r="J1554" s="966"/>
      <c r="K1554" s="966"/>
      <c r="L1554" s="966"/>
      <c r="M1554" s="966"/>
      <c r="N1554" s="966"/>
      <c r="O1554" s="966"/>
    </row>
    <row r="1555" spans="1:15" ht="10.15" customHeight="1">
      <c r="A1555" s="966"/>
      <c r="B1555" s="966"/>
      <c r="C1555" s="966"/>
      <c r="D1555" s="966"/>
      <c r="E1555" s="966"/>
      <c r="F1555" s="966"/>
      <c r="G1555" s="966"/>
      <c r="H1555" s="966"/>
      <c r="I1555" s="966"/>
      <c r="J1555" s="966"/>
      <c r="K1555" s="966"/>
      <c r="L1555" s="966"/>
      <c r="M1555" s="966"/>
      <c r="N1555" s="966"/>
      <c r="O1555" s="966"/>
    </row>
    <row r="1556" spans="1:15" ht="10.15" customHeight="1">
      <c r="A1556" s="966"/>
      <c r="B1556" s="966"/>
      <c r="C1556" s="966"/>
      <c r="D1556" s="966"/>
      <c r="E1556" s="966"/>
      <c r="F1556" s="966"/>
      <c r="G1556" s="966"/>
      <c r="H1556" s="966"/>
      <c r="I1556" s="966"/>
      <c r="J1556" s="966"/>
      <c r="K1556" s="966"/>
      <c r="L1556" s="966"/>
      <c r="M1556" s="966"/>
      <c r="N1556" s="966"/>
      <c r="O1556" s="966"/>
    </row>
    <row r="1557" spans="1:15" ht="10.15" customHeight="1">
      <c r="A1557" s="966"/>
      <c r="B1557" s="966"/>
      <c r="C1557" s="966"/>
      <c r="D1557" s="966"/>
      <c r="E1557" s="966"/>
      <c r="F1557" s="966"/>
      <c r="G1557" s="966"/>
      <c r="H1557" s="966"/>
      <c r="I1557" s="966"/>
      <c r="J1557" s="966"/>
      <c r="K1557" s="966"/>
      <c r="L1557" s="966"/>
      <c r="M1557" s="966"/>
      <c r="N1557" s="966"/>
      <c r="O1557" s="966"/>
    </row>
    <row r="1558" spans="1:15" ht="10.15" customHeight="1">
      <c r="A1558" s="966"/>
      <c r="B1558" s="966"/>
      <c r="C1558" s="966"/>
      <c r="D1558" s="966"/>
      <c r="E1558" s="966"/>
      <c r="F1558" s="966"/>
      <c r="G1558" s="966"/>
      <c r="H1558" s="966"/>
      <c r="I1558" s="966"/>
      <c r="J1558" s="966"/>
      <c r="K1558" s="966"/>
      <c r="L1558" s="966"/>
      <c r="M1558" s="966"/>
      <c r="N1558" s="966"/>
      <c r="O1558" s="966"/>
    </row>
    <row r="1559" spans="1:15" ht="10.15" customHeight="1">
      <c r="A1559" s="966"/>
      <c r="B1559" s="966"/>
      <c r="C1559" s="966"/>
      <c r="D1559" s="966"/>
      <c r="E1559" s="966"/>
      <c r="F1559" s="966"/>
      <c r="G1559" s="966"/>
      <c r="H1559" s="966"/>
      <c r="I1559" s="966"/>
      <c r="J1559" s="966"/>
      <c r="K1559" s="966"/>
      <c r="L1559" s="966"/>
      <c r="M1559" s="966"/>
      <c r="N1559" s="966"/>
      <c r="O1559" s="966"/>
    </row>
    <row r="1560" spans="1:15" ht="10.15" customHeight="1">
      <c r="A1560" s="966"/>
      <c r="B1560" s="966"/>
      <c r="C1560" s="966"/>
      <c r="D1560" s="966"/>
      <c r="E1560" s="966"/>
      <c r="F1560" s="966"/>
      <c r="G1560" s="966"/>
      <c r="H1560" s="966"/>
      <c r="I1560" s="966"/>
      <c r="J1560" s="966"/>
      <c r="K1560" s="966"/>
      <c r="L1560" s="966"/>
      <c r="M1560" s="966"/>
      <c r="N1560" s="966"/>
      <c r="O1560" s="966"/>
    </row>
    <row r="1561" spans="1:15" ht="10.15" customHeight="1">
      <c r="A1561" s="966"/>
      <c r="B1561" s="966"/>
      <c r="C1561" s="966"/>
      <c r="D1561" s="966"/>
      <c r="E1561" s="966"/>
      <c r="F1561" s="966"/>
      <c r="G1561" s="966"/>
      <c r="H1561" s="966"/>
      <c r="I1561" s="966"/>
      <c r="J1561" s="966"/>
      <c r="K1561" s="966"/>
      <c r="L1561" s="966"/>
      <c r="M1561" s="966"/>
      <c r="N1561" s="966"/>
      <c r="O1561" s="966"/>
    </row>
    <row r="1562" spans="1:15" ht="10.15" customHeight="1">
      <c r="A1562" s="966"/>
      <c r="B1562" s="966"/>
      <c r="C1562" s="966"/>
      <c r="D1562" s="966"/>
      <c r="E1562" s="966"/>
      <c r="F1562" s="966"/>
      <c r="G1562" s="966"/>
      <c r="H1562" s="966"/>
      <c r="I1562" s="966"/>
      <c r="J1562" s="966"/>
      <c r="K1562" s="966"/>
      <c r="L1562" s="966"/>
      <c r="M1562" s="966"/>
      <c r="N1562" s="966"/>
      <c r="O1562" s="966"/>
    </row>
    <row r="1563" spans="1:15" ht="10.15" customHeight="1">
      <c r="A1563" s="966"/>
      <c r="B1563" s="966"/>
      <c r="C1563" s="966"/>
      <c r="D1563" s="966"/>
      <c r="E1563" s="966"/>
      <c r="F1563" s="966"/>
      <c r="G1563" s="966"/>
      <c r="H1563" s="966"/>
      <c r="I1563" s="966"/>
      <c r="J1563" s="966"/>
      <c r="K1563" s="966"/>
      <c r="L1563" s="966"/>
      <c r="M1563" s="966"/>
      <c r="N1563" s="966"/>
      <c r="O1563" s="966"/>
    </row>
    <row r="1564" spans="1:15" ht="10.15" customHeight="1">
      <c r="A1564" s="966"/>
      <c r="B1564" s="966"/>
      <c r="C1564" s="966"/>
      <c r="D1564" s="966"/>
      <c r="E1564" s="966"/>
      <c r="F1564" s="966"/>
      <c r="G1564" s="966"/>
      <c r="H1564" s="966"/>
      <c r="I1564" s="966"/>
      <c r="J1564" s="966"/>
      <c r="K1564" s="966"/>
      <c r="L1564" s="966"/>
      <c r="M1564" s="966"/>
      <c r="N1564" s="966"/>
      <c r="O1564" s="966"/>
    </row>
    <row r="1565" spans="1:15" ht="10.15" customHeight="1">
      <c r="A1565" s="966"/>
      <c r="B1565" s="966"/>
      <c r="C1565" s="966"/>
      <c r="D1565" s="966"/>
      <c r="E1565" s="966"/>
      <c r="F1565" s="966"/>
      <c r="G1565" s="966"/>
      <c r="H1565" s="966"/>
      <c r="I1565" s="966"/>
      <c r="J1565" s="966"/>
      <c r="K1565" s="966"/>
      <c r="L1565" s="966"/>
      <c r="M1565" s="966"/>
      <c r="N1565" s="966"/>
      <c r="O1565" s="966"/>
    </row>
    <row r="1566" spans="1:15" ht="10.15" customHeight="1">
      <c r="A1566" s="966"/>
      <c r="B1566" s="966"/>
      <c r="C1566" s="966"/>
      <c r="D1566" s="966"/>
      <c r="E1566" s="966"/>
      <c r="F1566" s="966"/>
      <c r="G1566" s="966"/>
      <c r="H1566" s="966"/>
      <c r="I1566" s="966"/>
      <c r="J1566" s="966"/>
      <c r="K1566" s="966"/>
      <c r="L1566" s="966"/>
      <c r="M1566" s="966"/>
      <c r="N1566" s="966"/>
      <c r="O1566" s="966"/>
    </row>
    <row r="1567" spans="1:15" ht="10.15" customHeight="1">
      <c r="A1567" s="966"/>
      <c r="B1567" s="966"/>
      <c r="C1567" s="966"/>
      <c r="D1567" s="966"/>
      <c r="E1567" s="966"/>
      <c r="F1567" s="966"/>
      <c r="G1567" s="966"/>
      <c r="H1567" s="966"/>
      <c r="I1567" s="966"/>
      <c r="J1567" s="966"/>
      <c r="K1567" s="966"/>
      <c r="L1567" s="966"/>
      <c r="M1567" s="966"/>
      <c r="N1567" s="966"/>
      <c r="O1567" s="966"/>
    </row>
    <row r="1568" spans="1:15" ht="10.15" customHeight="1">
      <c r="A1568" s="966"/>
      <c r="B1568" s="966"/>
      <c r="C1568" s="966"/>
      <c r="D1568" s="966"/>
      <c r="E1568" s="966"/>
      <c r="F1568" s="966"/>
      <c r="G1568" s="966"/>
      <c r="H1568" s="966"/>
      <c r="I1568" s="966"/>
      <c r="J1568" s="966"/>
      <c r="K1568" s="966"/>
      <c r="L1568" s="966"/>
      <c r="M1568" s="966"/>
      <c r="N1568" s="966"/>
      <c r="O1568" s="966"/>
    </row>
    <row r="1569" spans="1:15" ht="10.15" customHeight="1">
      <c r="A1569" s="966"/>
      <c r="B1569" s="966"/>
      <c r="C1569" s="966"/>
      <c r="D1569" s="966"/>
      <c r="E1569" s="966"/>
      <c r="F1569" s="966"/>
      <c r="G1569" s="966"/>
      <c r="H1569" s="966"/>
      <c r="I1569" s="966"/>
      <c r="J1569" s="966"/>
      <c r="K1569" s="966"/>
      <c r="L1569" s="966"/>
      <c r="M1569" s="966"/>
      <c r="N1569" s="966"/>
      <c r="O1569" s="966"/>
    </row>
    <row r="1570" spans="1:15" ht="10.15" customHeight="1">
      <c r="A1570" s="966"/>
      <c r="B1570" s="966"/>
      <c r="C1570" s="966"/>
      <c r="D1570" s="966"/>
      <c r="E1570" s="966"/>
      <c r="F1570" s="966"/>
      <c r="G1570" s="966"/>
      <c r="H1570" s="966"/>
      <c r="I1570" s="966"/>
      <c r="J1570" s="966"/>
      <c r="K1570" s="966"/>
      <c r="L1570" s="966"/>
      <c r="M1570" s="966"/>
      <c r="N1570" s="966"/>
      <c r="O1570" s="966"/>
    </row>
    <row r="1571" spans="1:15" ht="10.15" customHeight="1">
      <c r="A1571" s="966"/>
      <c r="B1571" s="966"/>
      <c r="C1571" s="966"/>
      <c r="D1571" s="966"/>
      <c r="E1571" s="966"/>
      <c r="F1571" s="966"/>
      <c r="G1571" s="966"/>
      <c r="H1571" s="966"/>
      <c r="I1571" s="966"/>
      <c r="J1571" s="966"/>
      <c r="K1571" s="966"/>
      <c r="L1571" s="966"/>
      <c r="M1571" s="966"/>
      <c r="N1571" s="966"/>
      <c r="O1571" s="966"/>
    </row>
    <row r="1572" spans="1:15" ht="10.15" customHeight="1">
      <c r="A1572" s="966"/>
      <c r="B1572" s="966"/>
      <c r="C1572" s="966"/>
      <c r="D1572" s="966"/>
      <c r="E1572" s="966"/>
      <c r="F1572" s="966"/>
      <c r="G1572" s="966"/>
      <c r="H1572" s="966"/>
      <c r="I1572" s="966"/>
      <c r="J1572" s="966"/>
      <c r="K1572" s="966"/>
      <c r="L1572" s="966"/>
      <c r="M1572" s="966"/>
      <c r="N1572" s="966"/>
      <c r="O1572" s="966"/>
    </row>
    <row r="1573" spans="1:15" ht="10.15" customHeight="1">
      <c r="A1573" s="966"/>
      <c r="B1573" s="966"/>
      <c r="C1573" s="966"/>
      <c r="D1573" s="966"/>
      <c r="E1573" s="966"/>
      <c r="F1573" s="966"/>
      <c r="G1573" s="966"/>
      <c r="H1573" s="966"/>
      <c r="I1573" s="966"/>
      <c r="J1573" s="966"/>
      <c r="K1573" s="966"/>
      <c r="L1573" s="966"/>
      <c r="M1573" s="966"/>
      <c r="N1573" s="966"/>
      <c r="O1573" s="966"/>
    </row>
    <row r="1574" spans="1:15" ht="10.15" customHeight="1">
      <c r="A1574" s="966"/>
      <c r="B1574" s="966"/>
      <c r="C1574" s="966"/>
      <c r="D1574" s="966"/>
      <c r="E1574" s="966"/>
      <c r="F1574" s="966"/>
      <c r="G1574" s="966"/>
      <c r="H1574" s="966"/>
      <c r="I1574" s="966"/>
      <c r="J1574" s="966"/>
      <c r="K1574" s="966"/>
      <c r="L1574" s="966"/>
      <c r="M1574" s="966"/>
      <c r="N1574" s="966"/>
      <c r="O1574" s="966"/>
    </row>
    <row r="1575" spans="1:15" ht="10.15" customHeight="1">
      <c r="A1575" s="966"/>
      <c r="B1575" s="966"/>
      <c r="C1575" s="966"/>
      <c r="D1575" s="966"/>
      <c r="E1575" s="966"/>
      <c r="F1575" s="966"/>
      <c r="G1575" s="966"/>
      <c r="H1575" s="966"/>
      <c r="I1575" s="966"/>
      <c r="J1575" s="966"/>
      <c r="K1575" s="966"/>
      <c r="L1575" s="966"/>
      <c r="M1575" s="966"/>
      <c r="N1575" s="966"/>
      <c r="O1575" s="966"/>
    </row>
    <row r="1576" spans="1:15" ht="10.15" customHeight="1">
      <c r="A1576" s="966"/>
      <c r="B1576" s="966"/>
      <c r="C1576" s="966"/>
      <c r="D1576" s="966"/>
      <c r="E1576" s="966"/>
      <c r="F1576" s="966"/>
      <c r="G1576" s="966"/>
      <c r="H1576" s="966"/>
      <c r="I1576" s="966"/>
      <c r="J1576" s="966"/>
      <c r="K1576" s="966"/>
      <c r="L1576" s="966"/>
      <c r="M1576" s="966"/>
      <c r="N1576" s="966"/>
      <c r="O1576" s="966"/>
    </row>
    <row r="1577" spans="1:15" ht="10.15" customHeight="1">
      <c r="A1577" s="966"/>
      <c r="B1577" s="966"/>
      <c r="C1577" s="966"/>
      <c r="D1577" s="966"/>
      <c r="E1577" s="966"/>
      <c r="F1577" s="966"/>
      <c r="G1577" s="966"/>
      <c r="H1577" s="966"/>
      <c r="I1577" s="966"/>
      <c r="J1577" s="966"/>
      <c r="K1577" s="966"/>
      <c r="L1577" s="966"/>
      <c r="M1577" s="966"/>
      <c r="N1577" s="966"/>
      <c r="O1577" s="966"/>
    </row>
    <row r="1578" spans="1:15" ht="10.15" customHeight="1">
      <c r="A1578" s="966"/>
      <c r="B1578" s="966"/>
      <c r="C1578" s="966"/>
      <c r="D1578" s="966"/>
      <c r="E1578" s="966"/>
      <c r="F1578" s="966"/>
      <c r="G1578" s="966"/>
      <c r="H1578" s="966"/>
      <c r="I1578" s="966"/>
      <c r="J1578" s="966"/>
      <c r="K1578" s="966"/>
      <c r="L1578" s="966"/>
      <c r="M1578" s="966"/>
      <c r="N1578" s="966"/>
      <c r="O1578" s="966"/>
    </row>
    <row r="1579" spans="1:15" ht="10.15" customHeight="1">
      <c r="A1579" s="966"/>
      <c r="B1579" s="966"/>
      <c r="C1579" s="966"/>
      <c r="D1579" s="966"/>
      <c r="E1579" s="966"/>
      <c r="F1579" s="966"/>
      <c r="G1579" s="966"/>
      <c r="H1579" s="966"/>
      <c r="I1579" s="966"/>
      <c r="J1579" s="966"/>
      <c r="K1579" s="966"/>
      <c r="L1579" s="966"/>
      <c r="M1579" s="966"/>
      <c r="N1579" s="966"/>
      <c r="O1579" s="966"/>
    </row>
    <row r="1580" spans="1:15" ht="10.15" customHeight="1">
      <c r="A1580" s="966"/>
      <c r="B1580" s="966"/>
      <c r="C1580" s="966"/>
      <c r="D1580" s="966"/>
      <c r="E1580" s="966"/>
      <c r="F1580" s="966"/>
      <c r="G1580" s="966"/>
      <c r="H1580" s="966"/>
      <c r="I1580" s="966"/>
      <c r="J1580" s="966"/>
      <c r="K1580" s="966"/>
      <c r="L1580" s="966"/>
      <c r="M1580" s="966"/>
      <c r="N1580" s="966"/>
      <c r="O1580" s="966"/>
    </row>
    <row r="1581" spans="1:15" ht="10.15" customHeight="1">
      <c r="A1581" s="966"/>
      <c r="B1581" s="966"/>
      <c r="C1581" s="966"/>
      <c r="D1581" s="966"/>
      <c r="E1581" s="966"/>
      <c r="F1581" s="966"/>
      <c r="G1581" s="966"/>
      <c r="H1581" s="966"/>
      <c r="I1581" s="966"/>
      <c r="J1581" s="966"/>
      <c r="K1581" s="966"/>
      <c r="L1581" s="966"/>
      <c r="M1581" s="966"/>
      <c r="N1581" s="966"/>
      <c r="O1581" s="966"/>
    </row>
    <row r="1582" spans="1:15" ht="10.15" customHeight="1">
      <c r="A1582" s="966"/>
      <c r="B1582" s="966"/>
      <c r="C1582" s="966"/>
      <c r="D1582" s="966"/>
      <c r="E1582" s="966"/>
      <c r="F1582" s="966"/>
      <c r="G1582" s="966"/>
      <c r="H1582" s="966"/>
      <c r="I1582" s="966"/>
      <c r="J1582" s="966"/>
      <c r="K1582" s="966"/>
      <c r="L1582" s="966"/>
      <c r="M1582" s="966"/>
      <c r="N1582" s="966"/>
      <c r="O1582" s="966"/>
    </row>
    <row r="1583" spans="1:15" ht="10.15" customHeight="1">
      <c r="A1583" s="966"/>
      <c r="B1583" s="966"/>
      <c r="C1583" s="966"/>
      <c r="D1583" s="966"/>
      <c r="E1583" s="966"/>
      <c r="F1583" s="966"/>
      <c r="G1583" s="966"/>
      <c r="H1583" s="966"/>
      <c r="I1583" s="966"/>
      <c r="J1583" s="966"/>
      <c r="K1583" s="966"/>
      <c r="L1583" s="966"/>
      <c r="M1583" s="966"/>
      <c r="N1583" s="966"/>
      <c r="O1583" s="966"/>
    </row>
    <row r="1584" spans="1:15" ht="10.15" customHeight="1">
      <c r="A1584" s="966"/>
      <c r="B1584" s="966"/>
      <c r="C1584" s="966"/>
      <c r="D1584" s="966"/>
      <c r="E1584" s="966"/>
      <c r="F1584" s="966"/>
      <c r="G1584" s="966"/>
      <c r="H1584" s="966"/>
      <c r="I1584" s="966"/>
      <c r="J1584" s="966"/>
      <c r="K1584" s="966"/>
      <c r="L1584" s="966"/>
      <c r="M1584" s="966"/>
      <c r="N1584" s="966"/>
      <c r="O1584" s="966"/>
    </row>
    <row r="1585" spans="1:15" ht="10.15" customHeight="1">
      <c r="A1585" s="966"/>
      <c r="B1585" s="966"/>
      <c r="C1585" s="966"/>
      <c r="D1585" s="966"/>
      <c r="E1585" s="966"/>
      <c r="F1585" s="966"/>
      <c r="G1585" s="966"/>
      <c r="H1585" s="966"/>
      <c r="I1585" s="966"/>
      <c r="J1585" s="966"/>
      <c r="K1585" s="966"/>
      <c r="L1585" s="966"/>
      <c r="M1585" s="966"/>
      <c r="N1585" s="966"/>
      <c r="O1585" s="966"/>
    </row>
    <row r="1586" spans="1:15" ht="10.15" customHeight="1">
      <c r="A1586" s="966"/>
      <c r="B1586" s="966"/>
      <c r="C1586" s="966"/>
      <c r="D1586" s="966"/>
      <c r="E1586" s="966"/>
      <c r="F1586" s="966"/>
      <c r="G1586" s="966"/>
      <c r="H1586" s="966"/>
      <c r="I1586" s="966"/>
      <c r="J1586" s="966"/>
      <c r="K1586" s="966"/>
      <c r="L1586" s="966"/>
      <c r="M1586" s="966"/>
      <c r="N1586" s="966"/>
      <c r="O1586" s="966"/>
    </row>
    <row r="1587" spans="1:15" ht="10.15" customHeight="1">
      <c r="A1587" s="966"/>
      <c r="B1587" s="966"/>
      <c r="C1587" s="966"/>
      <c r="D1587" s="966"/>
      <c r="E1587" s="966"/>
      <c r="F1587" s="966"/>
      <c r="G1587" s="966"/>
      <c r="H1587" s="966"/>
      <c r="I1587" s="966"/>
      <c r="J1587" s="966"/>
      <c r="K1587" s="966"/>
      <c r="L1587" s="966"/>
      <c r="M1587" s="966"/>
      <c r="N1587" s="966"/>
      <c r="O1587" s="966"/>
    </row>
    <row r="1588" spans="1:15" ht="10.15" customHeight="1">
      <c r="A1588" s="966"/>
      <c r="B1588" s="966"/>
      <c r="C1588" s="966"/>
      <c r="D1588" s="966"/>
      <c r="E1588" s="966"/>
      <c r="F1588" s="966"/>
      <c r="G1588" s="966"/>
      <c r="H1588" s="966"/>
      <c r="I1588" s="966"/>
      <c r="J1588" s="966"/>
      <c r="K1588" s="966"/>
      <c r="L1588" s="966"/>
      <c r="M1588" s="966"/>
      <c r="N1588" s="966"/>
      <c r="O1588" s="966"/>
    </row>
    <row r="1589" spans="1:15" ht="10.15" customHeight="1">
      <c r="A1589" s="966"/>
      <c r="B1589" s="966"/>
      <c r="C1589" s="966"/>
      <c r="D1589" s="966"/>
      <c r="E1589" s="966"/>
      <c r="F1589" s="966"/>
      <c r="G1589" s="966"/>
      <c r="H1589" s="966"/>
      <c r="I1589" s="966"/>
      <c r="J1589" s="966"/>
      <c r="K1589" s="966"/>
      <c r="L1589" s="966"/>
      <c r="M1589" s="966"/>
      <c r="N1589" s="966"/>
      <c r="O1589" s="966"/>
    </row>
    <row r="1590" spans="1:15" ht="10.15" customHeight="1">
      <c r="A1590" s="966"/>
      <c r="B1590" s="966"/>
      <c r="C1590" s="966"/>
      <c r="D1590" s="966"/>
      <c r="E1590" s="966"/>
      <c r="F1590" s="966"/>
      <c r="G1590" s="966"/>
      <c r="H1590" s="966"/>
      <c r="I1590" s="966"/>
      <c r="J1590" s="966"/>
      <c r="K1590" s="966"/>
      <c r="L1590" s="966"/>
      <c r="M1590" s="966"/>
      <c r="N1590" s="966"/>
      <c r="O1590" s="966"/>
    </row>
    <row r="1591" spans="1:15" ht="10.15" customHeight="1">
      <c r="A1591" s="966"/>
      <c r="B1591" s="966"/>
      <c r="C1591" s="966"/>
      <c r="D1591" s="966"/>
      <c r="E1591" s="966"/>
      <c r="F1591" s="966"/>
      <c r="G1591" s="966"/>
      <c r="H1591" s="966"/>
      <c r="I1591" s="966"/>
      <c r="J1591" s="966"/>
      <c r="K1591" s="966"/>
      <c r="L1591" s="966"/>
      <c r="M1591" s="966"/>
      <c r="N1591" s="966"/>
      <c r="O1591" s="966"/>
    </row>
    <row r="1592" spans="1:15" ht="10.15" customHeight="1">
      <c r="A1592" s="966"/>
      <c r="B1592" s="966"/>
      <c r="C1592" s="966"/>
      <c r="D1592" s="966"/>
      <c r="E1592" s="966"/>
      <c r="F1592" s="966"/>
      <c r="G1592" s="966"/>
      <c r="H1592" s="966"/>
      <c r="I1592" s="966"/>
      <c r="J1592" s="966"/>
      <c r="K1592" s="966"/>
      <c r="L1592" s="966"/>
      <c r="M1592" s="966"/>
      <c r="N1592" s="966"/>
      <c r="O1592" s="966"/>
    </row>
    <row r="1593" spans="1:15" ht="10.15" customHeight="1">
      <c r="A1593" s="966"/>
      <c r="B1593" s="966"/>
      <c r="C1593" s="966"/>
      <c r="D1593" s="966"/>
      <c r="E1593" s="966"/>
      <c r="F1593" s="966"/>
      <c r="G1593" s="966"/>
      <c r="H1593" s="966"/>
      <c r="I1593" s="966"/>
      <c r="J1593" s="966"/>
      <c r="K1593" s="966"/>
      <c r="L1593" s="966"/>
      <c r="M1593" s="966"/>
      <c r="N1593" s="966"/>
      <c r="O1593" s="966"/>
    </row>
    <row r="1594" spans="1:15" ht="10.15" customHeight="1">
      <c r="A1594" s="966"/>
      <c r="B1594" s="966"/>
      <c r="C1594" s="966"/>
      <c r="D1594" s="966"/>
      <c r="E1594" s="966"/>
      <c r="F1594" s="966"/>
      <c r="G1594" s="966"/>
      <c r="H1594" s="966"/>
      <c r="I1594" s="966"/>
      <c r="J1594" s="966"/>
      <c r="K1594" s="966"/>
      <c r="L1594" s="966"/>
      <c r="M1594" s="966"/>
      <c r="N1594" s="966"/>
      <c r="O1594" s="966"/>
    </row>
    <row r="1595" spans="1:15" ht="10.15" customHeight="1">
      <c r="A1595" s="966"/>
      <c r="B1595" s="966"/>
      <c r="C1595" s="966"/>
      <c r="D1595" s="966"/>
      <c r="E1595" s="966"/>
      <c r="F1595" s="966"/>
      <c r="G1595" s="966"/>
      <c r="H1595" s="966"/>
      <c r="I1595" s="966"/>
      <c r="J1595" s="966"/>
      <c r="K1595" s="966"/>
      <c r="L1595" s="966"/>
      <c r="M1595" s="966"/>
      <c r="N1595" s="966"/>
      <c r="O1595" s="966"/>
    </row>
    <row r="1596" spans="1:15" ht="10.15" customHeight="1">
      <c r="A1596" s="966"/>
      <c r="B1596" s="966"/>
      <c r="C1596" s="966"/>
      <c r="D1596" s="966"/>
      <c r="E1596" s="966"/>
      <c r="F1596" s="966"/>
      <c r="G1596" s="966"/>
      <c r="H1596" s="966"/>
      <c r="I1596" s="966"/>
      <c r="J1596" s="966"/>
      <c r="K1596" s="966"/>
      <c r="L1596" s="966"/>
      <c r="M1596" s="966"/>
      <c r="N1596" s="966"/>
      <c r="O1596" s="966"/>
    </row>
    <row r="1597" spans="1:15" ht="10.15" customHeight="1">
      <c r="A1597" s="966"/>
      <c r="B1597" s="966"/>
      <c r="C1597" s="966"/>
      <c r="D1597" s="966"/>
      <c r="E1597" s="966"/>
      <c r="F1597" s="966"/>
      <c r="G1597" s="966"/>
      <c r="H1597" s="966"/>
      <c r="I1597" s="966"/>
      <c r="J1597" s="966"/>
      <c r="K1597" s="966"/>
      <c r="L1597" s="966"/>
      <c r="M1597" s="966"/>
      <c r="N1597" s="966"/>
      <c r="O1597" s="966"/>
    </row>
    <row r="1598" spans="1:15" ht="10.15" customHeight="1">
      <c r="A1598" s="966"/>
      <c r="B1598" s="966"/>
      <c r="C1598" s="966"/>
      <c r="D1598" s="966"/>
      <c r="E1598" s="966"/>
      <c r="F1598" s="966"/>
      <c r="G1598" s="966"/>
      <c r="H1598" s="966"/>
      <c r="I1598" s="966"/>
      <c r="J1598" s="966"/>
      <c r="K1598" s="966"/>
      <c r="L1598" s="966"/>
      <c r="M1598" s="966"/>
      <c r="N1598" s="966"/>
      <c r="O1598" s="966"/>
    </row>
    <row r="1599" spans="1:15" ht="10.15" customHeight="1">
      <c r="A1599" s="966"/>
      <c r="B1599" s="966"/>
      <c r="C1599" s="966"/>
      <c r="D1599" s="966"/>
      <c r="E1599" s="966"/>
      <c r="F1599" s="966"/>
      <c r="G1599" s="966"/>
      <c r="H1599" s="966"/>
      <c r="I1599" s="966"/>
      <c r="J1599" s="966"/>
      <c r="K1599" s="966"/>
      <c r="L1599" s="966"/>
      <c r="M1599" s="966"/>
      <c r="N1599" s="966"/>
      <c r="O1599" s="966"/>
    </row>
    <row r="1600" spans="1:15" ht="10.15" customHeight="1">
      <c r="A1600" s="966"/>
      <c r="B1600" s="966"/>
      <c r="C1600" s="966"/>
      <c r="D1600" s="966"/>
      <c r="E1600" s="966"/>
      <c r="F1600" s="966"/>
      <c r="G1600" s="966"/>
      <c r="H1600" s="966"/>
      <c r="I1600" s="966"/>
      <c r="J1600" s="966"/>
      <c r="K1600" s="966"/>
      <c r="L1600" s="966"/>
      <c r="M1600" s="966"/>
      <c r="N1600" s="966"/>
      <c r="O1600" s="966"/>
    </row>
    <row r="1601" spans="1:15" ht="10.15" customHeight="1">
      <c r="A1601" s="966"/>
      <c r="B1601" s="966"/>
      <c r="C1601" s="966"/>
      <c r="D1601" s="966"/>
      <c r="E1601" s="966"/>
      <c r="F1601" s="966"/>
      <c r="G1601" s="966"/>
      <c r="H1601" s="966"/>
      <c r="I1601" s="966"/>
      <c r="J1601" s="966"/>
      <c r="K1601" s="966"/>
      <c r="L1601" s="966"/>
      <c r="M1601" s="966"/>
      <c r="N1601" s="966"/>
      <c r="O1601" s="966"/>
    </row>
    <row r="1602" spans="1:15" ht="10.15" customHeight="1">
      <c r="A1602" s="966"/>
      <c r="B1602" s="966"/>
      <c r="C1602" s="966"/>
      <c r="D1602" s="966"/>
      <c r="E1602" s="966"/>
      <c r="F1602" s="966"/>
      <c r="G1602" s="966"/>
      <c r="H1602" s="966"/>
      <c r="I1602" s="966"/>
      <c r="J1602" s="966"/>
      <c r="K1602" s="966"/>
      <c r="L1602" s="966"/>
      <c r="M1602" s="966"/>
      <c r="N1602" s="966"/>
      <c r="O1602" s="966"/>
    </row>
    <row r="1603" spans="1:15" ht="10.15" customHeight="1">
      <c r="A1603" s="966"/>
      <c r="B1603" s="966"/>
      <c r="C1603" s="966"/>
      <c r="D1603" s="966"/>
      <c r="E1603" s="966"/>
      <c r="F1603" s="966"/>
      <c r="G1603" s="966"/>
      <c r="H1603" s="966"/>
      <c r="I1603" s="966"/>
      <c r="J1603" s="966"/>
      <c r="K1603" s="966"/>
      <c r="L1603" s="966"/>
      <c r="M1603" s="966"/>
      <c r="N1603" s="966"/>
      <c r="O1603" s="966"/>
    </row>
    <row r="1604" spans="1:15" ht="10.15" customHeight="1">
      <c r="A1604" s="966"/>
      <c r="B1604" s="966"/>
      <c r="C1604" s="966"/>
      <c r="D1604" s="966"/>
      <c r="E1604" s="966"/>
      <c r="F1604" s="966"/>
      <c r="G1604" s="966"/>
      <c r="H1604" s="966"/>
      <c r="I1604" s="966"/>
      <c r="J1604" s="966"/>
      <c r="K1604" s="966"/>
      <c r="L1604" s="966"/>
      <c r="M1604" s="966"/>
      <c r="N1604" s="966"/>
      <c r="O1604" s="966"/>
    </row>
    <row r="1605" spans="1:15" ht="10.15" customHeight="1">
      <c r="A1605" s="966"/>
      <c r="B1605" s="966"/>
      <c r="C1605" s="966"/>
      <c r="D1605" s="966"/>
      <c r="E1605" s="966"/>
      <c r="F1605" s="966"/>
      <c r="G1605" s="966"/>
      <c r="H1605" s="966"/>
      <c r="I1605" s="966"/>
      <c r="J1605" s="966"/>
      <c r="K1605" s="966"/>
      <c r="L1605" s="966"/>
      <c r="M1605" s="966"/>
      <c r="N1605" s="966"/>
      <c r="O1605" s="966"/>
    </row>
    <row r="1606" spans="1:15" ht="10.15" customHeight="1">
      <c r="A1606" s="966"/>
      <c r="B1606" s="966"/>
      <c r="C1606" s="966"/>
      <c r="D1606" s="966"/>
      <c r="E1606" s="966"/>
      <c r="F1606" s="966"/>
      <c r="G1606" s="966"/>
      <c r="H1606" s="966"/>
      <c r="I1606" s="966"/>
      <c r="J1606" s="966"/>
      <c r="K1606" s="966"/>
      <c r="L1606" s="966"/>
      <c r="M1606" s="966"/>
      <c r="N1606" s="966"/>
      <c r="O1606" s="966"/>
    </row>
    <row r="1607" spans="1:15" ht="10.15" customHeight="1">
      <c r="A1607" s="966"/>
      <c r="B1607" s="966"/>
      <c r="C1607" s="966"/>
      <c r="D1607" s="966"/>
      <c r="E1607" s="966"/>
      <c r="F1607" s="966"/>
      <c r="G1607" s="966"/>
      <c r="H1607" s="966"/>
      <c r="I1607" s="966"/>
      <c r="J1607" s="966"/>
      <c r="K1607" s="966"/>
      <c r="L1607" s="966"/>
      <c r="M1607" s="966"/>
      <c r="N1607" s="966"/>
      <c r="O1607" s="966"/>
    </row>
    <row r="1608" spans="1:15" ht="10.15" customHeight="1">
      <c r="A1608" s="966"/>
      <c r="B1608" s="966"/>
      <c r="C1608" s="966"/>
      <c r="D1608" s="966"/>
      <c r="E1608" s="966"/>
      <c r="F1608" s="966"/>
      <c r="G1608" s="966"/>
      <c r="H1608" s="966"/>
      <c r="I1608" s="966"/>
      <c r="J1608" s="966"/>
      <c r="K1608" s="966"/>
      <c r="L1608" s="966"/>
      <c r="M1608" s="966"/>
      <c r="N1608" s="966"/>
      <c r="O1608" s="966"/>
    </row>
    <row r="1609" spans="1:15" ht="10.15" customHeight="1">
      <c r="A1609" s="966"/>
      <c r="B1609" s="966"/>
      <c r="C1609" s="966"/>
      <c r="D1609" s="966"/>
      <c r="E1609" s="966"/>
      <c r="F1609" s="966"/>
      <c r="G1609" s="966"/>
      <c r="H1609" s="966"/>
      <c r="I1609" s="966"/>
      <c r="J1609" s="966"/>
      <c r="K1609" s="966"/>
      <c r="L1609" s="966"/>
      <c r="M1609" s="966"/>
      <c r="N1609" s="966"/>
      <c r="O1609" s="966"/>
    </row>
    <row r="1610" spans="1:15" ht="10.15" customHeight="1">
      <c r="A1610" s="966"/>
      <c r="B1610" s="966"/>
      <c r="C1610" s="966"/>
      <c r="D1610" s="966"/>
      <c r="E1610" s="966"/>
      <c r="F1610" s="966"/>
      <c r="G1610" s="966"/>
      <c r="H1610" s="966"/>
      <c r="I1610" s="966"/>
      <c r="J1610" s="966"/>
      <c r="K1610" s="966"/>
      <c r="L1610" s="966"/>
      <c r="M1610" s="966"/>
      <c r="N1610" s="966"/>
      <c r="O1610" s="966"/>
    </row>
    <row r="1611" spans="1:15" ht="10.15" customHeight="1">
      <c r="A1611" s="966"/>
      <c r="B1611" s="966"/>
      <c r="C1611" s="966"/>
      <c r="D1611" s="966"/>
      <c r="E1611" s="966"/>
      <c r="F1611" s="966"/>
      <c r="G1611" s="966"/>
      <c r="H1611" s="966"/>
      <c r="I1611" s="966"/>
      <c r="J1611" s="966"/>
      <c r="K1611" s="966"/>
      <c r="L1611" s="966"/>
      <c r="M1611" s="966"/>
      <c r="N1611" s="966"/>
      <c r="O1611" s="966"/>
    </row>
    <row r="1612" spans="1:15" ht="10.15" customHeight="1">
      <c r="A1612" s="966"/>
      <c r="B1612" s="966"/>
      <c r="C1612" s="966"/>
      <c r="D1612" s="966"/>
      <c r="E1612" s="966"/>
      <c r="F1612" s="966"/>
      <c r="G1612" s="966"/>
      <c r="H1612" s="966"/>
      <c r="I1612" s="966"/>
      <c r="J1612" s="966"/>
      <c r="K1612" s="966"/>
      <c r="L1612" s="966"/>
      <c r="M1612" s="966"/>
      <c r="N1612" s="966"/>
      <c r="O1612" s="966"/>
    </row>
    <row r="1613" spans="1:15" ht="10.15" customHeight="1">
      <c r="A1613" s="966"/>
      <c r="B1613" s="966"/>
      <c r="C1613" s="966"/>
      <c r="D1613" s="966"/>
      <c r="E1613" s="966"/>
      <c r="F1613" s="966"/>
      <c r="G1613" s="966"/>
      <c r="H1613" s="966"/>
      <c r="I1613" s="966"/>
      <c r="J1613" s="966"/>
      <c r="K1613" s="966"/>
      <c r="L1613" s="966"/>
      <c r="M1613" s="966"/>
      <c r="N1613" s="966"/>
      <c r="O1613" s="966"/>
    </row>
    <row r="1614" spans="1:15" ht="10.15" customHeight="1">
      <c r="A1614" s="966"/>
      <c r="B1614" s="966"/>
      <c r="C1614" s="966"/>
      <c r="D1614" s="966"/>
      <c r="E1614" s="966"/>
      <c r="F1614" s="966"/>
      <c r="G1614" s="966"/>
      <c r="H1614" s="966"/>
      <c r="I1614" s="966"/>
      <c r="J1614" s="966"/>
      <c r="K1614" s="966"/>
      <c r="L1614" s="966"/>
      <c r="M1614" s="966"/>
      <c r="N1614" s="966"/>
      <c r="O1614" s="966"/>
    </row>
    <row r="1615" spans="1:15" ht="10.15" customHeight="1">
      <c r="A1615" s="966"/>
      <c r="B1615" s="966"/>
      <c r="C1615" s="966"/>
      <c r="D1615" s="966"/>
      <c r="E1615" s="966"/>
      <c r="F1615" s="966"/>
      <c r="G1615" s="966"/>
      <c r="H1615" s="966"/>
      <c r="I1615" s="966"/>
      <c r="J1615" s="966"/>
      <c r="K1615" s="966"/>
      <c r="L1615" s="966"/>
      <c r="M1615" s="966"/>
      <c r="N1615" s="966"/>
      <c r="O1615" s="966"/>
    </row>
    <row r="1616" spans="1:15" ht="10.15" customHeight="1">
      <c r="A1616" s="966"/>
      <c r="B1616" s="966"/>
      <c r="C1616" s="966"/>
      <c r="D1616" s="966"/>
      <c r="E1616" s="966"/>
      <c r="F1616" s="966"/>
      <c r="G1616" s="966"/>
      <c r="H1616" s="966"/>
      <c r="I1616" s="966"/>
      <c r="J1616" s="966"/>
      <c r="K1616" s="966"/>
      <c r="L1616" s="966"/>
      <c r="M1616" s="966"/>
      <c r="N1616" s="966"/>
      <c r="O1616" s="966"/>
    </row>
    <row r="1617" spans="1:15" ht="10.15" customHeight="1">
      <c r="A1617" s="966"/>
      <c r="B1617" s="966"/>
      <c r="C1617" s="966"/>
      <c r="D1617" s="966"/>
      <c r="E1617" s="966"/>
      <c r="F1617" s="966"/>
      <c r="G1617" s="966"/>
      <c r="H1617" s="966"/>
      <c r="I1617" s="966"/>
      <c r="J1617" s="966"/>
      <c r="K1617" s="966"/>
      <c r="L1617" s="966"/>
      <c r="M1617" s="966"/>
      <c r="N1617" s="966"/>
      <c r="O1617" s="966"/>
    </row>
    <row r="1618" spans="1:15" ht="10.15" customHeight="1">
      <c r="A1618" s="966"/>
      <c r="B1618" s="966"/>
      <c r="C1618" s="966"/>
      <c r="D1618" s="966"/>
      <c r="E1618" s="966"/>
      <c r="F1618" s="966"/>
      <c r="G1618" s="966"/>
      <c r="H1618" s="966"/>
      <c r="I1618" s="966"/>
      <c r="J1618" s="966"/>
      <c r="K1618" s="966"/>
      <c r="L1618" s="966"/>
      <c r="M1618" s="966"/>
      <c r="N1618" s="966"/>
      <c r="O1618" s="966"/>
    </row>
    <row r="1619" spans="1:15" ht="10.15" customHeight="1">
      <c r="A1619" s="966"/>
      <c r="B1619" s="966"/>
      <c r="C1619" s="966"/>
      <c r="D1619" s="966"/>
      <c r="E1619" s="966"/>
      <c r="F1619" s="966"/>
      <c r="G1619" s="966"/>
      <c r="H1619" s="966"/>
      <c r="I1619" s="966"/>
      <c r="J1619" s="966"/>
      <c r="K1619" s="966"/>
      <c r="L1619" s="966"/>
      <c r="M1619" s="966"/>
      <c r="N1619" s="966"/>
      <c r="O1619" s="966"/>
    </row>
    <row r="1620" spans="1:15" ht="10.15" customHeight="1">
      <c r="A1620" s="966"/>
      <c r="B1620" s="966"/>
      <c r="C1620" s="966"/>
      <c r="D1620" s="966"/>
      <c r="E1620" s="966"/>
      <c r="F1620" s="966"/>
      <c r="G1620" s="966"/>
      <c r="H1620" s="966"/>
      <c r="I1620" s="966"/>
      <c r="J1620" s="966"/>
      <c r="K1620" s="966"/>
      <c r="L1620" s="966"/>
      <c r="M1620" s="966"/>
      <c r="N1620" s="966"/>
      <c r="O1620" s="966"/>
    </row>
    <row r="1621" spans="1:15" ht="10.15" customHeight="1">
      <c r="A1621" s="966"/>
      <c r="B1621" s="966"/>
      <c r="C1621" s="966"/>
      <c r="D1621" s="966"/>
      <c r="E1621" s="966"/>
      <c r="F1621" s="966"/>
      <c r="G1621" s="966"/>
      <c r="H1621" s="966"/>
      <c r="I1621" s="966"/>
      <c r="J1621" s="966"/>
      <c r="K1621" s="966"/>
      <c r="L1621" s="966"/>
      <c r="M1621" s="966"/>
      <c r="N1621" s="966"/>
      <c r="O1621" s="966"/>
    </row>
    <row r="1622" spans="1:15" ht="10.15" customHeight="1">
      <c r="A1622" s="966"/>
      <c r="B1622" s="966"/>
      <c r="C1622" s="966"/>
      <c r="D1622" s="966"/>
      <c r="E1622" s="966"/>
      <c r="F1622" s="966"/>
      <c r="G1622" s="966"/>
      <c r="H1622" s="966"/>
      <c r="I1622" s="966"/>
      <c r="J1622" s="966"/>
      <c r="K1622" s="966"/>
      <c r="L1622" s="966"/>
      <c r="M1622" s="966"/>
      <c r="N1622" s="966"/>
      <c r="O1622" s="966"/>
    </row>
    <row r="1623" spans="1:15" ht="10.15" customHeight="1">
      <c r="A1623" s="966"/>
      <c r="B1623" s="966"/>
      <c r="C1623" s="966"/>
      <c r="D1623" s="966"/>
      <c r="E1623" s="966"/>
      <c r="F1623" s="966"/>
      <c r="G1623" s="966"/>
      <c r="H1623" s="966"/>
      <c r="I1623" s="966"/>
      <c r="J1623" s="966"/>
      <c r="K1623" s="966"/>
      <c r="L1623" s="966"/>
      <c r="M1623" s="966"/>
      <c r="N1623" s="966"/>
      <c r="O1623" s="966"/>
    </row>
    <row r="1624" spans="1:15" ht="10.15" customHeight="1">
      <c r="A1624" s="966"/>
      <c r="B1624" s="966"/>
      <c r="C1624" s="966"/>
      <c r="D1624" s="966"/>
      <c r="E1624" s="966"/>
      <c r="F1624" s="966"/>
      <c r="G1624" s="966"/>
      <c r="H1624" s="966"/>
      <c r="I1624" s="966"/>
      <c r="J1624" s="966"/>
      <c r="K1624" s="966"/>
      <c r="L1624" s="966"/>
      <c r="M1624" s="966"/>
      <c r="N1624" s="966"/>
      <c r="O1624" s="966"/>
    </row>
    <row r="1625" spans="1:15" ht="10.15" customHeight="1">
      <c r="A1625" s="966"/>
      <c r="B1625" s="966"/>
      <c r="C1625" s="966"/>
      <c r="D1625" s="966"/>
      <c r="E1625" s="966"/>
      <c r="F1625" s="966"/>
      <c r="G1625" s="966"/>
      <c r="H1625" s="966"/>
      <c r="I1625" s="966"/>
      <c r="J1625" s="966"/>
      <c r="K1625" s="966"/>
      <c r="L1625" s="966"/>
      <c r="M1625" s="966"/>
      <c r="N1625" s="966"/>
      <c r="O1625" s="966"/>
    </row>
    <row r="1626" spans="1:15" ht="10.15" customHeight="1">
      <c r="A1626" s="966"/>
      <c r="B1626" s="966"/>
      <c r="C1626" s="966"/>
      <c r="D1626" s="966"/>
      <c r="E1626" s="966"/>
      <c r="F1626" s="966"/>
      <c r="G1626" s="966"/>
      <c r="H1626" s="966"/>
      <c r="I1626" s="966"/>
      <c r="J1626" s="966"/>
      <c r="K1626" s="966"/>
      <c r="L1626" s="966"/>
      <c r="M1626" s="966"/>
      <c r="N1626" s="966"/>
      <c r="O1626" s="966"/>
    </row>
    <row r="1627" spans="1:15" ht="10.15" customHeight="1">
      <c r="A1627" s="966"/>
      <c r="B1627" s="966"/>
      <c r="C1627" s="966"/>
      <c r="D1627" s="966"/>
      <c r="E1627" s="966"/>
      <c r="F1627" s="966"/>
      <c r="G1627" s="966"/>
      <c r="H1627" s="966"/>
      <c r="I1627" s="966"/>
      <c r="J1627" s="966"/>
      <c r="K1627" s="966"/>
      <c r="L1627" s="966"/>
      <c r="M1627" s="966"/>
      <c r="N1627" s="966"/>
      <c r="O1627" s="966"/>
    </row>
    <row r="1628" spans="1:15" ht="10.15" customHeight="1">
      <c r="A1628" s="966"/>
      <c r="B1628" s="966"/>
      <c r="C1628" s="966"/>
      <c r="D1628" s="966"/>
      <c r="E1628" s="966"/>
      <c r="F1628" s="966"/>
      <c r="G1628" s="966"/>
      <c r="H1628" s="966"/>
      <c r="I1628" s="966"/>
      <c r="J1628" s="966"/>
      <c r="K1628" s="966"/>
      <c r="L1628" s="966"/>
      <c r="M1628" s="966"/>
      <c r="N1628" s="966"/>
      <c r="O1628" s="966"/>
    </row>
    <row r="1629" spans="1:15" ht="10.15" customHeight="1">
      <c r="A1629" s="966"/>
      <c r="B1629" s="966"/>
      <c r="C1629" s="966"/>
      <c r="D1629" s="966"/>
      <c r="E1629" s="966"/>
      <c r="F1629" s="966"/>
      <c r="G1629" s="966"/>
      <c r="H1629" s="966"/>
      <c r="I1629" s="966"/>
      <c r="J1629" s="966"/>
      <c r="K1629" s="966"/>
      <c r="L1629" s="966"/>
      <c r="M1629" s="966"/>
      <c r="N1629" s="966"/>
      <c r="O1629" s="966"/>
    </row>
    <row r="1630" spans="1:15" ht="10.15" customHeight="1">
      <c r="A1630" s="966"/>
      <c r="B1630" s="966"/>
      <c r="C1630" s="966"/>
      <c r="D1630" s="966"/>
      <c r="E1630" s="966"/>
      <c r="F1630" s="966"/>
      <c r="G1630" s="966"/>
      <c r="H1630" s="966"/>
      <c r="I1630" s="966"/>
      <c r="J1630" s="966"/>
      <c r="K1630" s="966"/>
      <c r="L1630" s="966"/>
      <c r="M1630" s="966"/>
      <c r="N1630" s="966"/>
      <c r="O1630" s="966"/>
    </row>
    <row r="1631" spans="1:15" ht="10.15" customHeight="1">
      <c r="A1631" s="966"/>
      <c r="B1631" s="966"/>
      <c r="C1631" s="966"/>
      <c r="D1631" s="966"/>
      <c r="E1631" s="966"/>
      <c r="F1631" s="966"/>
      <c r="G1631" s="966"/>
      <c r="H1631" s="966"/>
      <c r="I1631" s="966"/>
      <c r="J1631" s="966"/>
      <c r="K1631" s="966"/>
      <c r="L1631" s="966"/>
      <c r="M1631" s="966"/>
      <c r="N1631" s="966"/>
      <c r="O1631" s="966"/>
    </row>
    <row r="1632" spans="1:15" ht="10.15" customHeight="1">
      <c r="A1632" s="966"/>
      <c r="B1632" s="966"/>
      <c r="C1632" s="966"/>
      <c r="D1632" s="966"/>
      <c r="E1632" s="966"/>
      <c r="F1632" s="966"/>
      <c r="G1632" s="966"/>
      <c r="H1632" s="966"/>
      <c r="I1632" s="966"/>
      <c r="J1632" s="966"/>
      <c r="K1632" s="966"/>
      <c r="L1632" s="966"/>
      <c r="M1632" s="966"/>
      <c r="N1632" s="966"/>
      <c r="O1632" s="966"/>
    </row>
    <row r="1633" spans="1:15" ht="10.15" customHeight="1">
      <c r="A1633" s="966"/>
      <c r="B1633" s="966"/>
      <c r="C1633" s="966"/>
      <c r="D1633" s="966"/>
      <c r="E1633" s="966"/>
      <c r="F1633" s="966"/>
      <c r="G1633" s="966"/>
      <c r="H1633" s="966"/>
      <c r="I1633" s="966"/>
      <c r="J1633" s="966"/>
      <c r="K1633" s="966"/>
      <c r="L1633" s="966"/>
      <c r="M1633" s="966"/>
      <c r="N1633" s="966"/>
      <c r="O1633" s="966"/>
    </row>
    <row r="1634" spans="1:15" ht="10.15" customHeight="1">
      <c r="A1634" s="966"/>
      <c r="B1634" s="966"/>
      <c r="C1634" s="966"/>
      <c r="D1634" s="966"/>
      <c r="E1634" s="966"/>
      <c r="F1634" s="966"/>
      <c r="G1634" s="966"/>
      <c r="H1634" s="966"/>
      <c r="I1634" s="966"/>
      <c r="J1634" s="966"/>
      <c r="K1634" s="966"/>
      <c r="L1634" s="966"/>
      <c r="M1634" s="966"/>
      <c r="N1634" s="966"/>
      <c r="O1634" s="966"/>
    </row>
    <row r="1635" spans="1:15" ht="10.15" customHeight="1">
      <c r="A1635" s="966"/>
      <c r="B1635" s="966"/>
      <c r="C1635" s="966"/>
      <c r="D1635" s="966"/>
      <c r="E1635" s="966"/>
      <c r="F1635" s="966"/>
      <c r="G1635" s="966"/>
      <c r="H1635" s="966"/>
      <c r="I1635" s="966"/>
      <c r="J1635" s="966"/>
      <c r="K1635" s="966"/>
      <c r="L1635" s="966"/>
      <c r="M1635" s="966"/>
      <c r="N1635" s="966"/>
      <c r="O1635" s="966"/>
    </row>
    <row r="1636" spans="1:15" ht="10.15" customHeight="1">
      <c r="A1636" s="966"/>
      <c r="B1636" s="966"/>
      <c r="C1636" s="966"/>
      <c r="D1636" s="966"/>
      <c r="E1636" s="966"/>
      <c r="F1636" s="966"/>
      <c r="G1636" s="966"/>
      <c r="H1636" s="966"/>
      <c r="I1636" s="966"/>
      <c r="J1636" s="966"/>
      <c r="K1636" s="966"/>
      <c r="L1636" s="966"/>
      <c r="M1636" s="966"/>
      <c r="N1636" s="966"/>
      <c r="O1636" s="966"/>
    </row>
    <row r="1637" spans="1:15" ht="10.15" customHeight="1">
      <c r="A1637" s="966"/>
      <c r="B1637" s="966"/>
      <c r="C1637" s="966"/>
      <c r="D1637" s="966"/>
      <c r="E1637" s="966"/>
      <c r="F1637" s="966"/>
      <c r="G1637" s="966"/>
      <c r="H1637" s="966"/>
      <c r="I1637" s="966"/>
      <c r="J1637" s="966"/>
      <c r="K1637" s="966"/>
      <c r="L1637" s="966"/>
      <c r="M1637" s="966"/>
      <c r="N1637" s="966"/>
      <c r="O1637" s="966"/>
    </row>
    <row r="1638" spans="1:15" ht="10.15" customHeight="1">
      <c r="A1638" s="966"/>
      <c r="B1638" s="966"/>
      <c r="C1638" s="966"/>
      <c r="D1638" s="966"/>
      <c r="E1638" s="966"/>
      <c r="F1638" s="966"/>
      <c r="G1638" s="966"/>
      <c r="H1638" s="966"/>
      <c r="I1638" s="966"/>
      <c r="J1638" s="966"/>
      <c r="K1638" s="966"/>
      <c r="L1638" s="966"/>
      <c r="M1638" s="966"/>
      <c r="N1638" s="966"/>
      <c r="O1638" s="966"/>
    </row>
    <row r="1639" spans="1:15" ht="10.15" customHeight="1">
      <c r="A1639" s="966"/>
      <c r="B1639" s="966"/>
      <c r="C1639" s="966"/>
      <c r="D1639" s="966"/>
      <c r="E1639" s="966"/>
      <c r="F1639" s="966"/>
      <c r="G1639" s="966"/>
      <c r="H1639" s="966"/>
      <c r="I1639" s="966"/>
      <c r="J1639" s="966"/>
      <c r="K1639" s="966"/>
      <c r="L1639" s="966"/>
      <c r="M1639" s="966"/>
      <c r="N1639" s="966"/>
      <c r="O1639" s="966"/>
    </row>
    <row r="1640" spans="1:15" ht="10.15" customHeight="1">
      <c r="A1640" s="966"/>
      <c r="B1640" s="966"/>
      <c r="C1640" s="966"/>
      <c r="D1640" s="966"/>
      <c r="E1640" s="966"/>
      <c r="F1640" s="966"/>
      <c r="G1640" s="966"/>
      <c r="H1640" s="966"/>
      <c r="I1640" s="966"/>
      <c r="J1640" s="966"/>
      <c r="K1640" s="966"/>
      <c r="L1640" s="966"/>
      <c r="M1640" s="966"/>
      <c r="N1640" s="966"/>
      <c r="O1640" s="966"/>
    </row>
    <row r="1641" spans="1:15" ht="10.15" customHeight="1">
      <c r="A1641" s="966"/>
      <c r="B1641" s="966"/>
      <c r="C1641" s="966"/>
      <c r="D1641" s="966"/>
      <c r="E1641" s="966"/>
      <c r="F1641" s="966"/>
      <c r="G1641" s="966"/>
      <c r="H1641" s="966"/>
      <c r="I1641" s="966"/>
      <c r="J1641" s="966"/>
      <c r="K1641" s="966"/>
      <c r="L1641" s="966"/>
      <c r="M1641" s="966"/>
      <c r="N1641" s="966"/>
      <c r="O1641" s="966"/>
    </row>
    <row r="1642" spans="1:15" ht="10.15" customHeight="1">
      <c r="A1642" s="966"/>
      <c r="B1642" s="966"/>
      <c r="C1642" s="966"/>
      <c r="D1642" s="966"/>
      <c r="E1642" s="966"/>
      <c r="F1642" s="966"/>
      <c r="G1642" s="966"/>
      <c r="H1642" s="966"/>
      <c r="I1642" s="966"/>
      <c r="J1642" s="966"/>
      <c r="K1642" s="966"/>
      <c r="L1642" s="966"/>
      <c r="M1642" s="966"/>
      <c r="N1642" s="966"/>
      <c r="O1642" s="966"/>
    </row>
    <row r="1643" spans="1:15" ht="10.15" customHeight="1">
      <c r="A1643" s="966"/>
      <c r="B1643" s="966"/>
      <c r="C1643" s="966"/>
      <c r="D1643" s="966"/>
      <c r="E1643" s="966"/>
      <c r="F1643" s="966"/>
      <c r="G1643" s="966"/>
      <c r="H1643" s="966"/>
      <c r="I1643" s="966"/>
      <c r="J1643" s="966"/>
      <c r="K1643" s="966"/>
      <c r="L1643" s="966"/>
      <c r="M1643" s="966"/>
      <c r="N1643" s="966"/>
      <c r="O1643" s="966"/>
    </row>
    <row r="1644" spans="1:15" ht="10.15" customHeight="1">
      <c r="A1644" s="966"/>
      <c r="B1644" s="966"/>
      <c r="C1644" s="966"/>
      <c r="D1644" s="966"/>
      <c r="E1644" s="966"/>
      <c r="F1644" s="966"/>
      <c r="G1644" s="966"/>
      <c r="H1644" s="966"/>
      <c r="I1644" s="966"/>
      <c r="J1644" s="966"/>
      <c r="K1644" s="966"/>
      <c r="L1644" s="966"/>
      <c r="M1644" s="966"/>
      <c r="N1644" s="966"/>
      <c r="O1644" s="966"/>
    </row>
    <row r="1645" spans="1:15" ht="10.15" customHeight="1">
      <c r="A1645" s="966"/>
      <c r="B1645" s="966"/>
      <c r="C1645" s="966"/>
      <c r="D1645" s="966"/>
      <c r="E1645" s="966"/>
      <c r="F1645" s="966"/>
      <c r="G1645" s="966"/>
      <c r="H1645" s="966"/>
      <c r="I1645" s="966"/>
      <c r="J1645" s="966"/>
      <c r="K1645" s="966"/>
      <c r="L1645" s="966"/>
      <c r="M1645" s="966"/>
      <c r="N1645" s="966"/>
      <c r="O1645" s="966"/>
    </row>
    <row r="1646" spans="1:15" ht="10.15" customHeight="1">
      <c r="A1646" s="966"/>
      <c r="B1646" s="966"/>
      <c r="C1646" s="966"/>
      <c r="D1646" s="966"/>
      <c r="E1646" s="966"/>
      <c r="F1646" s="966"/>
      <c r="G1646" s="966"/>
      <c r="H1646" s="966"/>
      <c r="I1646" s="966"/>
      <c r="J1646" s="966"/>
      <c r="K1646" s="966"/>
      <c r="L1646" s="966"/>
      <c r="M1646" s="966"/>
      <c r="N1646" s="966"/>
      <c r="O1646" s="966"/>
    </row>
    <row r="1647" spans="1:15" ht="10.15" customHeight="1">
      <c r="A1647" s="966"/>
      <c r="B1647" s="966"/>
      <c r="C1647" s="966"/>
      <c r="D1647" s="966"/>
      <c r="E1647" s="966"/>
      <c r="F1647" s="966"/>
      <c r="G1647" s="966"/>
      <c r="H1647" s="966"/>
      <c r="I1647" s="966"/>
      <c r="J1647" s="966"/>
      <c r="K1647" s="966"/>
      <c r="L1647" s="966"/>
      <c r="M1647" s="966"/>
      <c r="N1647" s="966"/>
      <c r="O1647" s="966"/>
    </row>
    <row r="1648" spans="1:15" ht="10.15" customHeight="1">
      <c r="A1648" s="966"/>
      <c r="B1648" s="966"/>
      <c r="C1648" s="966"/>
      <c r="D1648" s="966"/>
      <c r="E1648" s="966"/>
      <c r="F1648" s="966"/>
      <c r="G1648" s="966"/>
      <c r="H1648" s="966"/>
      <c r="I1648" s="966"/>
      <c r="J1648" s="966"/>
      <c r="K1648" s="966"/>
      <c r="L1648" s="966"/>
      <c r="M1648" s="966"/>
      <c r="N1648" s="966"/>
      <c r="O1648" s="966"/>
    </row>
    <row r="1649" spans="1:15" ht="10.15" customHeight="1">
      <c r="A1649" s="966"/>
      <c r="B1649" s="966"/>
      <c r="C1649" s="966"/>
      <c r="D1649" s="966"/>
      <c r="E1649" s="966"/>
      <c r="F1649" s="966"/>
      <c r="G1649" s="966"/>
      <c r="H1649" s="966"/>
      <c r="I1649" s="966"/>
      <c r="J1649" s="966"/>
      <c r="K1649" s="966"/>
      <c r="L1649" s="966"/>
      <c r="M1649" s="966"/>
      <c r="N1649" s="966"/>
      <c r="O1649" s="966"/>
    </row>
    <row r="1650" spans="1:15" ht="10.15" customHeight="1">
      <c r="A1650" s="966"/>
      <c r="B1650" s="966"/>
      <c r="C1650" s="966"/>
      <c r="D1650" s="966"/>
      <c r="E1650" s="966"/>
      <c r="F1650" s="966"/>
      <c r="G1650" s="966"/>
      <c r="H1650" s="966"/>
      <c r="I1650" s="966"/>
      <c r="J1650" s="966"/>
      <c r="K1650" s="966"/>
      <c r="L1650" s="966"/>
      <c r="M1650" s="966"/>
      <c r="N1650" s="966"/>
      <c r="O1650" s="966"/>
    </row>
    <row r="1651" spans="1:15" ht="10.15" customHeight="1">
      <c r="A1651" s="966"/>
      <c r="B1651" s="966"/>
      <c r="C1651" s="966"/>
      <c r="D1651" s="966"/>
      <c r="E1651" s="966"/>
      <c r="F1651" s="966"/>
      <c r="G1651" s="966"/>
      <c r="H1651" s="966"/>
      <c r="I1651" s="966"/>
      <c r="J1651" s="966"/>
      <c r="K1651" s="966"/>
      <c r="L1651" s="966"/>
      <c r="M1651" s="966"/>
      <c r="N1651" s="966"/>
      <c r="O1651" s="966"/>
    </row>
    <row r="1652" spans="1:15" ht="10.15" customHeight="1">
      <c r="A1652" s="966"/>
      <c r="B1652" s="966"/>
      <c r="C1652" s="966"/>
      <c r="D1652" s="966"/>
      <c r="E1652" s="966"/>
      <c r="F1652" s="966"/>
      <c r="G1652" s="966"/>
      <c r="H1652" s="966"/>
      <c r="I1652" s="966"/>
      <c r="J1652" s="966"/>
      <c r="K1652" s="966"/>
      <c r="L1652" s="966"/>
      <c r="M1652" s="966"/>
      <c r="N1652" s="966"/>
      <c r="O1652" s="966"/>
    </row>
    <row r="1653" spans="1:15" ht="10.15" customHeight="1">
      <c r="A1653" s="966"/>
      <c r="B1653" s="966"/>
      <c r="C1653" s="966"/>
      <c r="D1653" s="966"/>
      <c r="E1653" s="966"/>
      <c r="F1653" s="966"/>
      <c r="G1653" s="966"/>
      <c r="H1653" s="966"/>
      <c r="I1653" s="966"/>
      <c r="J1653" s="966"/>
      <c r="K1653" s="966"/>
      <c r="L1653" s="966"/>
      <c r="M1653" s="966"/>
      <c r="N1653" s="966"/>
      <c r="O1653" s="966"/>
    </row>
    <row r="1654" spans="1:15" ht="10.15" customHeight="1">
      <c r="A1654" s="966"/>
      <c r="B1654" s="966"/>
      <c r="C1654" s="966"/>
      <c r="D1654" s="966"/>
      <c r="E1654" s="966"/>
      <c r="F1654" s="966"/>
      <c r="G1654" s="966"/>
      <c r="H1654" s="966"/>
      <c r="I1654" s="966"/>
      <c r="J1654" s="966"/>
      <c r="K1654" s="966"/>
      <c r="L1654" s="966"/>
      <c r="M1654" s="966"/>
      <c r="N1654" s="966"/>
      <c r="O1654" s="966"/>
    </row>
    <row r="1655" spans="1:15" ht="10.15" customHeight="1">
      <c r="A1655" s="966"/>
      <c r="B1655" s="966"/>
      <c r="C1655" s="966"/>
      <c r="D1655" s="966"/>
      <c r="E1655" s="966"/>
      <c r="F1655" s="966"/>
      <c r="G1655" s="966"/>
      <c r="H1655" s="966"/>
      <c r="I1655" s="966"/>
      <c r="J1655" s="966"/>
      <c r="K1655" s="966"/>
      <c r="L1655" s="966"/>
      <c r="M1655" s="966"/>
      <c r="N1655" s="966"/>
      <c r="O1655" s="966"/>
    </row>
    <row r="1656" spans="1:15" ht="10.15" customHeight="1">
      <c r="A1656" s="966"/>
      <c r="B1656" s="966"/>
      <c r="C1656" s="966"/>
      <c r="D1656" s="966"/>
      <c r="E1656" s="966"/>
      <c r="F1656" s="966"/>
      <c r="G1656" s="966"/>
      <c r="H1656" s="966"/>
      <c r="I1656" s="966"/>
      <c r="J1656" s="966"/>
      <c r="K1656" s="966"/>
      <c r="L1656" s="966"/>
      <c r="M1656" s="966"/>
      <c r="N1656" s="966"/>
      <c r="O1656" s="966"/>
    </row>
    <row r="1657" spans="1:15" ht="10.15" customHeight="1">
      <c r="A1657" s="966"/>
      <c r="B1657" s="966"/>
      <c r="C1657" s="966"/>
      <c r="D1657" s="966"/>
      <c r="E1657" s="966"/>
      <c r="F1657" s="966"/>
      <c r="G1657" s="966"/>
      <c r="H1657" s="966"/>
      <c r="I1657" s="966"/>
      <c r="J1657" s="966"/>
      <c r="K1657" s="966"/>
      <c r="L1657" s="966"/>
      <c r="M1657" s="966"/>
      <c r="N1657" s="966"/>
      <c r="O1657" s="966"/>
    </row>
    <row r="1658" spans="1:15" ht="10.15" customHeight="1">
      <c r="A1658" s="966"/>
      <c r="B1658" s="966"/>
      <c r="C1658" s="966"/>
      <c r="D1658" s="966"/>
      <c r="E1658" s="966"/>
      <c r="F1658" s="966"/>
      <c r="G1658" s="966"/>
      <c r="H1658" s="966"/>
      <c r="I1658" s="966"/>
      <c r="J1658" s="966"/>
      <c r="K1658" s="966"/>
      <c r="L1658" s="966"/>
      <c r="M1658" s="966"/>
      <c r="N1658" s="966"/>
      <c r="O1658" s="966"/>
    </row>
    <row r="1659" spans="1:15" ht="10.15" customHeight="1">
      <c r="A1659" s="966"/>
      <c r="B1659" s="966"/>
      <c r="C1659" s="966"/>
      <c r="D1659" s="966"/>
      <c r="E1659" s="966"/>
      <c r="F1659" s="966"/>
      <c r="G1659" s="966"/>
      <c r="H1659" s="966"/>
      <c r="I1659" s="966"/>
      <c r="J1659" s="966"/>
      <c r="K1659" s="966"/>
      <c r="L1659" s="966"/>
      <c r="M1659" s="966"/>
      <c r="N1659" s="966"/>
      <c r="O1659" s="966"/>
    </row>
    <row r="1660" spans="1:15" ht="10.15" customHeight="1">
      <c r="A1660" s="966"/>
      <c r="B1660" s="966"/>
      <c r="C1660" s="966"/>
      <c r="D1660" s="966"/>
      <c r="E1660" s="966"/>
      <c r="F1660" s="966"/>
      <c r="G1660" s="966"/>
      <c r="H1660" s="966"/>
      <c r="I1660" s="966"/>
      <c r="J1660" s="966"/>
      <c r="K1660" s="966"/>
      <c r="L1660" s="966"/>
      <c r="M1660" s="966"/>
      <c r="N1660" s="966"/>
      <c r="O1660" s="966"/>
    </row>
    <row r="1661" spans="1:15" ht="10.15" customHeight="1">
      <c r="A1661" s="966"/>
      <c r="B1661" s="966"/>
      <c r="C1661" s="966"/>
      <c r="D1661" s="966"/>
      <c r="E1661" s="966"/>
      <c r="F1661" s="966"/>
      <c r="G1661" s="966"/>
      <c r="H1661" s="966"/>
      <c r="I1661" s="966"/>
      <c r="J1661" s="966"/>
      <c r="K1661" s="966"/>
      <c r="L1661" s="966"/>
      <c r="M1661" s="966"/>
      <c r="N1661" s="966"/>
      <c r="O1661" s="966"/>
    </row>
    <row r="1662" spans="1:15" ht="10.15" customHeight="1">
      <c r="A1662" s="966"/>
      <c r="B1662" s="966"/>
      <c r="C1662" s="966"/>
      <c r="D1662" s="966"/>
      <c r="E1662" s="966"/>
      <c r="F1662" s="966"/>
      <c r="G1662" s="966"/>
      <c r="H1662" s="966"/>
      <c r="I1662" s="966"/>
      <c r="J1662" s="966"/>
      <c r="K1662" s="966"/>
      <c r="L1662" s="966"/>
      <c r="M1662" s="966"/>
      <c r="N1662" s="966"/>
      <c r="O1662" s="966"/>
    </row>
    <row r="1663" spans="1:15" ht="10.15" customHeight="1">
      <c r="A1663" s="966"/>
      <c r="B1663" s="966"/>
      <c r="C1663" s="966"/>
      <c r="D1663" s="966"/>
      <c r="E1663" s="966"/>
      <c r="F1663" s="966"/>
      <c r="G1663" s="966"/>
      <c r="H1663" s="966"/>
      <c r="I1663" s="966"/>
      <c r="J1663" s="966"/>
      <c r="K1663" s="966"/>
      <c r="L1663" s="966"/>
      <c r="M1663" s="966"/>
      <c r="N1663" s="966"/>
      <c r="O1663" s="966"/>
    </row>
    <row r="1664" spans="1:15" ht="10.15" customHeight="1">
      <c r="A1664" s="966"/>
      <c r="B1664" s="966"/>
      <c r="C1664" s="966"/>
      <c r="D1664" s="966"/>
      <c r="E1664" s="966"/>
      <c r="F1664" s="966"/>
      <c r="G1664" s="966"/>
      <c r="H1664" s="966"/>
      <c r="I1664" s="966"/>
      <c r="J1664" s="966"/>
      <c r="K1664" s="966"/>
      <c r="L1664" s="966"/>
      <c r="M1664" s="966"/>
      <c r="N1664" s="966"/>
      <c r="O1664" s="966"/>
    </row>
    <row r="1665" spans="1:15" ht="10.15" customHeight="1">
      <c r="A1665" s="966"/>
      <c r="B1665" s="966"/>
      <c r="C1665" s="966"/>
      <c r="D1665" s="966"/>
      <c r="E1665" s="966"/>
      <c r="F1665" s="966"/>
      <c r="G1665" s="966"/>
      <c r="H1665" s="966"/>
      <c r="I1665" s="966"/>
      <c r="J1665" s="966"/>
      <c r="K1665" s="966"/>
      <c r="L1665" s="966"/>
      <c r="M1665" s="966"/>
      <c r="N1665" s="966"/>
      <c r="O1665" s="966"/>
    </row>
    <row r="1666" spans="1:15" ht="10.15" customHeight="1">
      <c r="A1666" s="966"/>
      <c r="B1666" s="966"/>
      <c r="C1666" s="966"/>
      <c r="D1666" s="966"/>
      <c r="E1666" s="966"/>
      <c r="F1666" s="966"/>
      <c r="G1666" s="966"/>
      <c r="H1666" s="966"/>
      <c r="I1666" s="966"/>
      <c r="J1666" s="966"/>
      <c r="K1666" s="966"/>
      <c r="L1666" s="966"/>
      <c r="M1666" s="966"/>
      <c r="N1666" s="966"/>
      <c r="O1666" s="966"/>
    </row>
    <row r="1667" spans="1:15" ht="10.15" customHeight="1">
      <c r="A1667" s="966"/>
      <c r="B1667" s="966"/>
      <c r="C1667" s="966"/>
      <c r="D1667" s="966"/>
      <c r="E1667" s="966"/>
      <c r="F1667" s="966"/>
      <c r="G1667" s="966"/>
      <c r="H1667" s="966"/>
      <c r="I1667" s="966"/>
      <c r="J1667" s="966"/>
      <c r="K1667" s="966"/>
      <c r="L1667" s="966"/>
      <c r="M1667" s="966"/>
      <c r="N1667" s="966"/>
      <c r="O1667" s="966"/>
    </row>
    <row r="1668" spans="1:15" ht="10.15" customHeight="1">
      <c r="A1668" s="966"/>
      <c r="B1668" s="966"/>
      <c r="C1668" s="966"/>
      <c r="D1668" s="966"/>
      <c r="E1668" s="966"/>
      <c r="F1668" s="966"/>
      <c r="G1668" s="966"/>
      <c r="H1668" s="966"/>
      <c r="I1668" s="966"/>
      <c r="J1668" s="966"/>
      <c r="K1668" s="966"/>
      <c r="L1668" s="966"/>
      <c r="M1668" s="966"/>
      <c r="N1668" s="966"/>
      <c r="O1668" s="966"/>
    </row>
    <row r="1669" spans="1:15" ht="10.15" customHeight="1">
      <c r="A1669" s="966"/>
      <c r="B1669" s="966"/>
      <c r="C1669" s="966"/>
      <c r="D1669" s="966"/>
      <c r="E1669" s="966"/>
      <c r="F1669" s="966"/>
      <c r="G1669" s="966"/>
      <c r="H1669" s="966"/>
      <c r="I1669" s="966"/>
      <c r="J1669" s="966"/>
      <c r="K1669" s="966"/>
      <c r="L1669" s="966"/>
      <c r="M1669" s="966"/>
      <c r="N1669" s="966"/>
      <c r="O1669" s="966"/>
    </row>
    <row r="1670" spans="1:15" ht="10.15" customHeight="1">
      <c r="A1670" s="966"/>
      <c r="B1670" s="966"/>
      <c r="C1670" s="966"/>
      <c r="D1670" s="966"/>
      <c r="E1670" s="966"/>
      <c r="F1670" s="966"/>
      <c r="G1670" s="966"/>
      <c r="H1670" s="966"/>
      <c r="I1670" s="966"/>
      <c r="J1670" s="966"/>
      <c r="K1670" s="966"/>
      <c r="L1670" s="966"/>
      <c r="M1670" s="966"/>
      <c r="N1670" s="966"/>
      <c r="O1670" s="966"/>
    </row>
    <row r="1671" spans="1:15" ht="10.15" customHeight="1">
      <c r="A1671" s="966"/>
      <c r="B1671" s="966"/>
      <c r="C1671" s="966"/>
      <c r="D1671" s="966"/>
      <c r="E1671" s="966"/>
      <c r="F1671" s="966"/>
      <c r="G1671" s="966"/>
      <c r="H1671" s="966"/>
      <c r="I1671" s="966"/>
      <c r="J1671" s="966"/>
      <c r="K1671" s="966"/>
      <c r="L1671" s="966"/>
      <c r="M1671" s="966"/>
      <c r="N1671" s="966"/>
      <c r="O1671" s="966"/>
    </row>
    <row r="1672" spans="1:15" ht="10.15" customHeight="1">
      <c r="A1672" s="966"/>
      <c r="B1672" s="966"/>
      <c r="C1672" s="966"/>
      <c r="D1672" s="966"/>
      <c r="E1672" s="966"/>
      <c r="F1672" s="966"/>
      <c r="G1672" s="966"/>
      <c r="H1672" s="966"/>
      <c r="I1672" s="966"/>
      <c r="J1672" s="966"/>
      <c r="K1672" s="966"/>
      <c r="L1672" s="966"/>
      <c r="M1672" s="966"/>
      <c r="N1672" s="966"/>
      <c r="O1672" s="966"/>
    </row>
    <row r="1673" spans="1:15" ht="10.15" customHeight="1">
      <c r="A1673" s="966"/>
      <c r="B1673" s="966"/>
      <c r="C1673" s="966"/>
      <c r="D1673" s="966"/>
      <c r="E1673" s="966"/>
      <c r="F1673" s="966"/>
      <c r="G1673" s="966"/>
      <c r="H1673" s="966"/>
      <c r="I1673" s="966"/>
      <c r="J1673" s="966"/>
      <c r="K1673" s="966"/>
      <c r="L1673" s="966"/>
      <c r="M1673" s="966"/>
      <c r="N1673" s="966"/>
      <c r="O1673" s="966"/>
    </row>
    <row r="1674" spans="1:15" ht="10.15" customHeight="1">
      <c r="A1674" s="966"/>
      <c r="B1674" s="966"/>
      <c r="C1674" s="966"/>
      <c r="D1674" s="966"/>
      <c r="E1674" s="966"/>
      <c r="F1674" s="966"/>
      <c r="G1674" s="966"/>
      <c r="H1674" s="966"/>
      <c r="I1674" s="966"/>
      <c r="J1674" s="966"/>
      <c r="K1674" s="966"/>
      <c r="L1674" s="966"/>
      <c r="M1674" s="966"/>
      <c r="N1674" s="966"/>
      <c r="O1674" s="966"/>
    </row>
    <row r="1675" spans="1:15" ht="10.15" customHeight="1">
      <c r="A1675" s="966"/>
      <c r="B1675" s="966"/>
      <c r="C1675" s="966"/>
      <c r="D1675" s="966"/>
      <c r="E1675" s="966"/>
      <c r="F1675" s="966"/>
      <c r="G1675" s="966"/>
      <c r="H1675" s="966"/>
      <c r="I1675" s="966"/>
      <c r="J1675" s="966"/>
      <c r="K1675" s="966"/>
      <c r="L1675" s="966"/>
      <c r="M1675" s="966"/>
      <c r="N1675" s="966"/>
      <c r="O1675" s="966"/>
    </row>
    <row r="1676" spans="1:15" ht="10.15" customHeight="1">
      <c r="A1676" s="966"/>
      <c r="B1676" s="966"/>
      <c r="C1676" s="966"/>
      <c r="D1676" s="966"/>
      <c r="E1676" s="966"/>
      <c r="F1676" s="966"/>
      <c r="G1676" s="966"/>
      <c r="H1676" s="966"/>
      <c r="I1676" s="966"/>
      <c r="J1676" s="966"/>
      <c r="K1676" s="966"/>
      <c r="L1676" s="966"/>
      <c r="M1676" s="966"/>
      <c r="N1676" s="966"/>
      <c r="O1676" s="966"/>
    </row>
    <row r="1677" spans="1:15" ht="10.15" customHeight="1">
      <c r="A1677" s="966"/>
      <c r="B1677" s="966"/>
      <c r="C1677" s="966"/>
      <c r="D1677" s="966"/>
      <c r="E1677" s="966"/>
      <c r="F1677" s="966"/>
      <c r="G1677" s="966"/>
      <c r="H1677" s="966"/>
      <c r="I1677" s="966"/>
      <c r="J1677" s="966"/>
      <c r="K1677" s="966"/>
      <c r="L1677" s="966"/>
      <c r="M1677" s="966"/>
      <c r="N1677" s="966"/>
      <c r="O1677" s="966"/>
    </row>
    <row r="1678" spans="1:15" ht="10.15" customHeight="1">
      <c r="A1678" s="966"/>
      <c r="B1678" s="966"/>
      <c r="C1678" s="966"/>
      <c r="D1678" s="966"/>
      <c r="E1678" s="966"/>
      <c r="F1678" s="966"/>
      <c r="G1678" s="966"/>
      <c r="H1678" s="966"/>
      <c r="I1678" s="966"/>
      <c r="J1678" s="966"/>
      <c r="K1678" s="966"/>
      <c r="L1678" s="966"/>
      <c r="M1678" s="966"/>
      <c r="N1678" s="966"/>
      <c r="O1678" s="966"/>
    </row>
    <row r="1679" spans="1:15" ht="10.15" customHeight="1">
      <c r="A1679" s="966"/>
      <c r="B1679" s="966"/>
      <c r="C1679" s="966"/>
      <c r="D1679" s="966"/>
      <c r="E1679" s="966"/>
      <c r="F1679" s="966"/>
      <c r="G1679" s="966"/>
      <c r="H1679" s="966"/>
      <c r="I1679" s="966"/>
      <c r="J1679" s="966"/>
      <c r="K1679" s="966"/>
      <c r="L1679" s="966"/>
      <c r="M1679" s="966"/>
      <c r="N1679" s="966"/>
      <c r="O1679" s="966"/>
    </row>
    <row r="1680" spans="1:15" ht="10.15" customHeight="1">
      <c r="A1680" s="966"/>
      <c r="B1680" s="966"/>
      <c r="C1680" s="966"/>
      <c r="D1680" s="966"/>
      <c r="E1680" s="966"/>
      <c r="F1680" s="966"/>
      <c r="G1680" s="966"/>
      <c r="H1680" s="966"/>
      <c r="I1680" s="966"/>
      <c r="J1680" s="966"/>
      <c r="K1680" s="966"/>
      <c r="L1680" s="966"/>
      <c r="M1680" s="966"/>
      <c r="N1680" s="966"/>
      <c r="O1680" s="966"/>
    </row>
    <row r="1681" spans="1:15" ht="10.15" customHeight="1">
      <c r="A1681" s="966"/>
      <c r="B1681" s="966"/>
      <c r="C1681" s="966"/>
      <c r="D1681" s="966"/>
      <c r="E1681" s="966"/>
      <c r="F1681" s="966"/>
      <c r="G1681" s="966"/>
      <c r="H1681" s="966"/>
      <c r="I1681" s="966"/>
      <c r="J1681" s="966"/>
      <c r="K1681" s="966"/>
      <c r="L1681" s="966"/>
      <c r="M1681" s="966"/>
      <c r="N1681" s="966"/>
      <c r="O1681" s="966"/>
    </row>
    <row r="1682" spans="1:15" ht="10.15" customHeight="1">
      <c r="A1682" s="966"/>
      <c r="B1682" s="966"/>
      <c r="C1682" s="966"/>
      <c r="D1682" s="966"/>
      <c r="E1682" s="966"/>
      <c r="F1682" s="966"/>
      <c r="G1682" s="966"/>
      <c r="H1682" s="966"/>
      <c r="I1682" s="966"/>
      <c r="J1682" s="966"/>
      <c r="K1682" s="966"/>
      <c r="L1682" s="966"/>
      <c r="M1682" s="966"/>
      <c r="N1682" s="966"/>
      <c r="O1682" s="966"/>
    </row>
    <row r="1683" spans="1:15" ht="10.15" customHeight="1">
      <c r="A1683" s="966"/>
      <c r="B1683" s="966"/>
      <c r="C1683" s="966"/>
      <c r="D1683" s="966"/>
      <c r="E1683" s="966"/>
      <c r="F1683" s="966"/>
      <c r="G1683" s="966"/>
      <c r="H1683" s="966"/>
      <c r="I1683" s="966"/>
      <c r="J1683" s="966"/>
      <c r="K1683" s="966"/>
      <c r="L1683" s="966"/>
      <c r="M1683" s="966"/>
      <c r="N1683" s="966"/>
      <c r="O1683" s="966"/>
    </row>
    <row r="1684" spans="1:15" ht="10.15" customHeight="1">
      <c r="A1684" s="966"/>
      <c r="B1684" s="966"/>
      <c r="C1684" s="966"/>
      <c r="D1684" s="966"/>
      <c r="E1684" s="966"/>
      <c r="F1684" s="966"/>
      <c r="G1684" s="966"/>
      <c r="H1684" s="966"/>
      <c r="I1684" s="966"/>
      <c r="J1684" s="966"/>
      <c r="K1684" s="966"/>
      <c r="L1684" s="966"/>
      <c r="M1684" s="966"/>
      <c r="N1684" s="966"/>
      <c r="O1684" s="966"/>
    </row>
    <row r="1685" spans="1:15" ht="10.15" customHeight="1">
      <c r="A1685" s="966"/>
      <c r="B1685" s="966"/>
      <c r="C1685" s="966"/>
      <c r="D1685" s="966"/>
      <c r="E1685" s="966"/>
      <c r="F1685" s="966"/>
      <c r="G1685" s="966"/>
      <c r="H1685" s="966"/>
      <c r="I1685" s="966"/>
      <c r="J1685" s="966"/>
      <c r="K1685" s="966"/>
      <c r="L1685" s="966"/>
      <c r="M1685" s="966"/>
      <c r="N1685" s="966"/>
      <c r="O1685" s="966"/>
    </row>
    <row r="1686" spans="1:15" ht="10.15" customHeight="1">
      <c r="A1686" s="966"/>
      <c r="B1686" s="966"/>
      <c r="C1686" s="966"/>
      <c r="D1686" s="966"/>
      <c r="E1686" s="966"/>
      <c r="F1686" s="966"/>
      <c r="G1686" s="966"/>
      <c r="H1686" s="966"/>
      <c r="I1686" s="966"/>
      <c r="J1686" s="966"/>
      <c r="K1686" s="966"/>
      <c r="L1686" s="966"/>
      <c r="M1686" s="966"/>
      <c r="N1686" s="966"/>
      <c r="O1686" s="966"/>
    </row>
    <row r="1687" spans="1:15" ht="10.15" customHeight="1">
      <c r="A1687" s="966"/>
      <c r="B1687" s="966"/>
      <c r="C1687" s="966"/>
      <c r="D1687" s="966"/>
      <c r="E1687" s="966"/>
      <c r="F1687" s="966"/>
      <c r="G1687" s="966"/>
      <c r="H1687" s="966"/>
      <c r="I1687" s="966"/>
      <c r="J1687" s="966"/>
      <c r="K1687" s="966"/>
      <c r="L1687" s="966"/>
      <c r="M1687" s="966"/>
      <c r="N1687" s="966"/>
      <c r="O1687" s="966"/>
    </row>
    <row r="1688" spans="1:15" ht="10.15" customHeight="1">
      <c r="A1688" s="966"/>
      <c r="B1688" s="966"/>
      <c r="C1688" s="966"/>
      <c r="D1688" s="966"/>
      <c r="E1688" s="966"/>
      <c r="F1688" s="966"/>
      <c r="G1688" s="966"/>
      <c r="H1688" s="966"/>
      <c r="I1688" s="966"/>
      <c r="J1688" s="966"/>
      <c r="K1688" s="966"/>
      <c r="L1688" s="966"/>
      <c r="M1688" s="966"/>
      <c r="N1688" s="966"/>
      <c r="O1688" s="966"/>
    </row>
    <row r="1689" spans="1:15" ht="10.15" customHeight="1">
      <c r="A1689" s="966"/>
      <c r="B1689" s="966"/>
      <c r="C1689" s="966"/>
      <c r="D1689" s="966"/>
      <c r="E1689" s="966"/>
      <c r="F1689" s="966"/>
      <c r="G1689" s="966"/>
      <c r="H1689" s="966"/>
      <c r="I1689" s="966"/>
      <c r="J1689" s="966"/>
      <c r="K1689" s="966"/>
      <c r="L1689" s="966"/>
      <c r="M1689" s="966"/>
      <c r="N1689" s="966"/>
      <c r="O1689" s="966"/>
    </row>
    <row r="1690" spans="1:15" ht="10.15" customHeight="1">
      <c r="A1690" s="966"/>
      <c r="B1690" s="966"/>
      <c r="C1690" s="966"/>
      <c r="D1690" s="966"/>
      <c r="E1690" s="966"/>
      <c r="F1690" s="966"/>
      <c r="G1690" s="966"/>
      <c r="H1690" s="966"/>
      <c r="I1690" s="966"/>
      <c r="J1690" s="966"/>
      <c r="K1690" s="966"/>
      <c r="L1690" s="966"/>
      <c r="M1690" s="966"/>
      <c r="N1690" s="966"/>
      <c r="O1690" s="966"/>
    </row>
    <row r="1691" spans="1:15" ht="10.15" customHeight="1">
      <c r="A1691" s="966"/>
      <c r="B1691" s="966"/>
      <c r="C1691" s="966"/>
      <c r="D1691" s="966"/>
      <c r="E1691" s="966"/>
      <c r="F1691" s="966"/>
      <c r="G1691" s="966"/>
      <c r="H1691" s="966"/>
      <c r="I1691" s="966"/>
      <c r="J1691" s="966"/>
      <c r="K1691" s="966"/>
      <c r="L1691" s="966"/>
      <c r="M1691" s="966"/>
      <c r="N1691" s="966"/>
      <c r="O1691" s="966"/>
    </row>
    <row r="1692" spans="1:15" ht="10.15" customHeight="1">
      <c r="A1692" s="966"/>
      <c r="B1692" s="966"/>
      <c r="C1692" s="966"/>
      <c r="D1692" s="966"/>
      <c r="E1692" s="966"/>
      <c r="F1692" s="966"/>
      <c r="G1692" s="966"/>
      <c r="H1692" s="966"/>
      <c r="I1692" s="966"/>
      <c r="J1692" s="966"/>
      <c r="K1692" s="966"/>
      <c r="L1692" s="966"/>
      <c r="M1692" s="966"/>
      <c r="N1692" s="966"/>
      <c r="O1692" s="966"/>
    </row>
    <row r="1693" spans="1:15" ht="10.15" customHeight="1">
      <c r="A1693" s="966"/>
      <c r="B1693" s="966"/>
      <c r="C1693" s="966"/>
      <c r="D1693" s="966"/>
      <c r="E1693" s="966"/>
      <c r="F1693" s="966"/>
      <c r="G1693" s="966"/>
      <c r="H1693" s="966"/>
      <c r="I1693" s="966"/>
      <c r="J1693" s="966"/>
      <c r="K1693" s="966"/>
      <c r="L1693" s="966"/>
      <c r="M1693" s="966"/>
      <c r="N1693" s="966"/>
      <c r="O1693" s="966"/>
    </row>
    <row r="1694" spans="1:15" ht="10.15" customHeight="1">
      <c r="A1694" s="966"/>
      <c r="B1694" s="966"/>
      <c r="C1694" s="966"/>
      <c r="D1694" s="966"/>
      <c r="E1694" s="966"/>
      <c r="F1694" s="966"/>
      <c r="G1694" s="966"/>
      <c r="H1694" s="966"/>
      <c r="I1694" s="966"/>
      <c r="J1694" s="966"/>
      <c r="K1694" s="966"/>
      <c r="L1694" s="966"/>
      <c r="M1694" s="966"/>
      <c r="N1694" s="966"/>
      <c r="O1694" s="966"/>
    </row>
    <row r="1695" spans="1:15" ht="10.15" customHeight="1">
      <c r="A1695" s="966"/>
      <c r="B1695" s="966"/>
      <c r="C1695" s="966"/>
      <c r="D1695" s="966"/>
      <c r="E1695" s="966"/>
      <c r="F1695" s="966"/>
      <c r="G1695" s="966"/>
      <c r="H1695" s="966"/>
      <c r="I1695" s="966"/>
      <c r="J1695" s="966"/>
      <c r="K1695" s="966"/>
      <c r="L1695" s="966"/>
      <c r="M1695" s="966"/>
      <c r="N1695" s="966"/>
      <c r="O1695" s="966"/>
    </row>
    <row r="1696" spans="1:15" ht="10.15" customHeight="1">
      <c r="A1696" s="966"/>
      <c r="B1696" s="966"/>
      <c r="C1696" s="966"/>
      <c r="D1696" s="966"/>
      <c r="E1696" s="966"/>
      <c r="F1696" s="966"/>
      <c r="G1696" s="966"/>
      <c r="H1696" s="966"/>
      <c r="I1696" s="966"/>
      <c r="J1696" s="966"/>
      <c r="K1696" s="966"/>
      <c r="L1696" s="966"/>
      <c r="M1696" s="966"/>
      <c r="N1696" s="966"/>
      <c r="O1696" s="966"/>
    </row>
    <row r="1697" spans="1:15" ht="10.15" customHeight="1">
      <c r="A1697" s="966"/>
      <c r="B1697" s="966"/>
      <c r="C1697" s="966"/>
      <c r="D1697" s="966"/>
      <c r="E1697" s="966"/>
      <c r="F1697" s="966"/>
      <c r="G1697" s="966"/>
      <c r="H1697" s="966"/>
      <c r="I1697" s="966"/>
      <c r="J1697" s="966"/>
      <c r="K1697" s="966"/>
      <c r="L1697" s="966"/>
      <c r="M1697" s="966"/>
      <c r="N1697" s="966"/>
      <c r="O1697" s="966"/>
    </row>
    <row r="1698" spans="1:15" ht="10.15" customHeight="1">
      <c r="A1698" s="966"/>
      <c r="B1698" s="966"/>
      <c r="C1698" s="966"/>
      <c r="D1698" s="966"/>
      <c r="E1698" s="966"/>
      <c r="F1698" s="966"/>
      <c r="G1698" s="966"/>
      <c r="H1698" s="966"/>
      <c r="I1698" s="966"/>
      <c r="J1698" s="966"/>
      <c r="K1698" s="966"/>
      <c r="L1698" s="966"/>
      <c r="M1698" s="966"/>
      <c r="N1698" s="966"/>
      <c r="O1698" s="966"/>
    </row>
    <row r="1699" spans="1:15" ht="10.15" customHeight="1">
      <c r="A1699" s="966"/>
      <c r="B1699" s="966"/>
      <c r="C1699" s="966"/>
      <c r="D1699" s="966"/>
      <c r="E1699" s="966"/>
      <c r="F1699" s="966"/>
      <c r="G1699" s="966"/>
      <c r="H1699" s="966"/>
      <c r="I1699" s="966"/>
      <c r="J1699" s="966"/>
      <c r="K1699" s="966"/>
      <c r="L1699" s="966"/>
      <c r="M1699" s="966"/>
      <c r="N1699" s="966"/>
      <c r="O1699" s="966"/>
    </row>
    <row r="1700" spans="1:15" ht="10.15" customHeight="1">
      <c r="A1700" s="966"/>
      <c r="B1700" s="966"/>
      <c r="C1700" s="966"/>
      <c r="D1700" s="966"/>
      <c r="E1700" s="966"/>
      <c r="F1700" s="966"/>
      <c r="G1700" s="966"/>
      <c r="H1700" s="966"/>
      <c r="I1700" s="966"/>
      <c r="J1700" s="966"/>
      <c r="K1700" s="966"/>
      <c r="L1700" s="966"/>
      <c r="M1700" s="966"/>
      <c r="N1700" s="966"/>
      <c r="O1700" s="966"/>
    </row>
    <row r="1701" spans="1:15" ht="10.15" customHeight="1">
      <c r="A1701" s="966"/>
      <c r="B1701" s="966"/>
      <c r="C1701" s="966"/>
      <c r="D1701" s="966"/>
      <c r="E1701" s="966"/>
      <c r="F1701" s="966"/>
      <c r="G1701" s="966"/>
      <c r="H1701" s="966"/>
      <c r="I1701" s="966"/>
      <c r="J1701" s="966"/>
      <c r="K1701" s="966"/>
      <c r="L1701" s="966"/>
      <c r="M1701" s="966"/>
      <c r="N1701" s="966"/>
      <c r="O1701" s="966"/>
    </row>
    <row r="1702" spans="1:15" ht="10.15" customHeight="1">
      <c r="A1702" s="966"/>
      <c r="B1702" s="966"/>
      <c r="C1702" s="966"/>
      <c r="D1702" s="966"/>
      <c r="E1702" s="966"/>
      <c r="F1702" s="966"/>
      <c r="G1702" s="966"/>
      <c r="H1702" s="966"/>
      <c r="I1702" s="966"/>
      <c r="J1702" s="966"/>
      <c r="K1702" s="966"/>
      <c r="L1702" s="966"/>
      <c r="M1702" s="966"/>
      <c r="N1702" s="966"/>
      <c r="O1702" s="966"/>
    </row>
    <row r="1703" spans="1:15" ht="10.15" customHeight="1">
      <c r="A1703" s="966"/>
      <c r="B1703" s="966"/>
      <c r="C1703" s="966"/>
      <c r="D1703" s="966"/>
      <c r="E1703" s="966"/>
      <c r="F1703" s="966"/>
      <c r="G1703" s="966"/>
      <c r="H1703" s="966"/>
      <c r="I1703" s="966"/>
      <c r="J1703" s="966"/>
      <c r="K1703" s="966"/>
      <c r="L1703" s="966"/>
      <c r="M1703" s="966"/>
      <c r="N1703" s="966"/>
      <c r="O1703" s="966"/>
    </row>
    <row r="1704" spans="1:15" ht="10.15" customHeight="1">
      <c r="A1704" s="966"/>
      <c r="B1704" s="966"/>
      <c r="C1704" s="966"/>
      <c r="D1704" s="966"/>
      <c r="E1704" s="966"/>
      <c r="F1704" s="966"/>
      <c r="G1704" s="966"/>
      <c r="H1704" s="966"/>
      <c r="I1704" s="966"/>
      <c r="J1704" s="966"/>
      <c r="K1704" s="966"/>
      <c r="L1704" s="966"/>
      <c r="M1704" s="966"/>
      <c r="N1704" s="966"/>
      <c r="O1704" s="966"/>
    </row>
    <row r="1705" spans="1:15" ht="10.15" customHeight="1">
      <c r="A1705" s="966"/>
      <c r="B1705" s="966"/>
      <c r="C1705" s="966"/>
      <c r="D1705" s="966"/>
      <c r="E1705" s="966"/>
      <c r="F1705" s="966"/>
      <c r="G1705" s="966"/>
      <c r="H1705" s="966"/>
      <c r="I1705" s="966"/>
      <c r="J1705" s="966"/>
      <c r="K1705" s="966"/>
      <c r="L1705" s="966"/>
      <c r="M1705" s="966"/>
      <c r="N1705" s="966"/>
      <c r="O1705" s="966"/>
    </row>
    <row r="1706" spans="1:15" ht="10.15" customHeight="1">
      <c r="A1706" s="966"/>
      <c r="B1706" s="966"/>
      <c r="C1706" s="966"/>
      <c r="D1706" s="966"/>
      <c r="E1706" s="966"/>
      <c r="F1706" s="966"/>
      <c r="G1706" s="966"/>
      <c r="H1706" s="966"/>
      <c r="I1706" s="966"/>
      <c r="J1706" s="966"/>
      <c r="K1706" s="966"/>
      <c r="L1706" s="966"/>
      <c r="M1706" s="966"/>
      <c r="N1706" s="966"/>
      <c r="O1706" s="966"/>
    </row>
    <row r="1707" spans="1:15" ht="10.15" customHeight="1">
      <c r="A1707" s="966"/>
      <c r="B1707" s="966"/>
      <c r="C1707" s="966"/>
      <c r="D1707" s="966"/>
      <c r="E1707" s="966"/>
      <c r="F1707" s="966"/>
      <c r="G1707" s="966"/>
      <c r="H1707" s="966"/>
      <c r="I1707" s="966"/>
      <c r="J1707" s="966"/>
      <c r="K1707" s="966"/>
      <c r="L1707" s="966"/>
      <c r="M1707" s="966"/>
      <c r="N1707" s="966"/>
      <c r="O1707" s="966"/>
    </row>
    <row r="1708" spans="1:15" ht="10.15" customHeight="1">
      <c r="A1708" s="966"/>
      <c r="B1708" s="966"/>
      <c r="C1708" s="966"/>
      <c r="D1708" s="966"/>
      <c r="E1708" s="966"/>
      <c r="F1708" s="966"/>
      <c r="G1708" s="966"/>
      <c r="H1708" s="966"/>
      <c r="I1708" s="966"/>
      <c r="J1708" s="966"/>
      <c r="K1708" s="966"/>
      <c r="L1708" s="966"/>
      <c r="M1708" s="966"/>
      <c r="N1708" s="966"/>
      <c r="O1708" s="966"/>
    </row>
    <row r="1709" spans="1:15" ht="10.15" customHeight="1">
      <c r="A1709" s="966"/>
      <c r="B1709" s="966"/>
      <c r="C1709" s="966"/>
      <c r="D1709" s="966"/>
      <c r="E1709" s="966"/>
      <c r="F1709" s="966"/>
      <c r="G1709" s="966"/>
      <c r="H1709" s="966"/>
      <c r="I1709" s="966"/>
      <c r="J1709" s="966"/>
      <c r="K1709" s="966"/>
      <c r="L1709" s="966"/>
      <c r="M1709" s="966"/>
      <c r="N1709" s="966"/>
      <c r="O1709" s="966"/>
    </row>
    <row r="1710" spans="1:15" ht="10.15" customHeight="1">
      <c r="A1710" s="966"/>
      <c r="B1710" s="966"/>
      <c r="C1710" s="966"/>
      <c r="D1710" s="966"/>
      <c r="E1710" s="966"/>
      <c r="F1710" s="966"/>
      <c r="G1710" s="966"/>
      <c r="H1710" s="966"/>
      <c r="I1710" s="966"/>
      <c r="J1710" s="966"/>
      <c r="K1710" s="966"/>
      <c r="L1710" s="966"/>
      <c r="M1710" s="966"/>
      <c r="N1710" s="966"/>
      <c r="O1710" s="966"/>
    </row>
    <row r="1711" spans="1:15" ht="10.15" customHeight="1">
      <c r="A1711" s="966"/>
      <c r="B1711" s="966"/>
      <c r="C1711" s="966"/>
      <c r="D1711" s="966"/>
      <c r="E1711" s="966"/>
      <c r="F1711" s="966"/>
      <c r="G1711" s="966"/>
      <c r="H1711" s="966"/>
      <c r="I1711" s="966"/>
      <c r="J1711" s="966"/>
      <c r="K1711" s="966"/>
      <c r="L1711" s="966"/>
      <c r="M1711" s="966"/>
      <c r="N1711" s="966"/>
      <c r="O1711" s="966"/>
    </row>
    <row r="1712" spans="1:15" ht="10.15" customHeight="1">
      <c r="A1712" s="966"/>
      <c r="B1712" s="966"/>
      <c r="C1712" s="966"/>
      <c r="D1712" s="966"/>
      <c r="E1712" s="966"/>
      <c r="F1712" s="966"/>
      <c r="G1712" s="966"/>
      <c r="H1712" s="966"/>
      <c r="I1712" s="966"/>
      <c r="J1712" s="966"/>
      <c r="K1712" s="966"/>
      <c r="L1712" s="966"/>
      <c r="M1712" s="966"/>
      <c r="N1712" s="966"/>
      <c r="O1712" s="966"/>
    </row>
    <row r="1713" spans="1:15" ht="10.15" customHeight="1">
      <c r="A1713" s="966"/>
      <c r="B1713" s="966"/>
      <c r="C1713" s="966"/>
      <c r="D1713" s="966"/>
      <c r="E1713" s="966"/>
      <c r="F1713" s="966"/>
      <c r="G1713" s="966"/>
      <c r="H1713" s="966"/>
      <c r="I1713" s="966"/>
      <c r="J1713" s="966"/>
      <c r="K1713" s="966"/>
      <c r="L1713" s="966"/>
      <c r="M1713" s="966"/>
      <c r="N1713" s="966"/>
      <c r="O1713" s="966"/>
    </row>
    <row r="1714" spans="1:15" ht="10.15" customHeight="1">
      <c r="A1714" s="966"/>
      <c r="B1714" s="966"/>
      <c r="C1714" s="966"/>
      <c r="D1714" s="966"/>
      <c r="E1714" s="966"/>
      <c r="F1714" s="966"/>
      <c r="G1714" s="966"/>
      <c r="H1714" s="966"/>
      <c r="I1714" s="966"/>
      <c r="J1714" s="966"/>
      <c r="K1714" s="966"/>
      <c r="L1714" s="966"/>
      <c r="M1714" s="966"/>
      <c r="N1714" s="966"/>
      <c r="O1714" s="966"/>
    </row>
    <row r="1715" spans="1:15" ht="10.15" customHeight="1">
      <c r="A1715" s="966"/>
      <c r="B1715" s="966"/>
      <c r="C1715" s="966"/>
      <c r="D1715" s="966"/>
      <c r="E1715" s="966"/>
      <c r="F1715" s="966"/>
      <c r="G1715" s="966"/>
      <c r="H1715" s="966"/>
      <c r="I1715" s="966"/>
      <c r="J1715" s="966"/>
      <c r="K1715" s="966"/>
      <c r="L1715" s="966"/>
      <c r="M1715" s="966"/>
      <c r="N1715" s="966"/>
      <c r="O1715" s="966"/>
    </row>
    <row r="1716" spans="1:15" ht="10.15" customHeight="1">
      <c r="A1716" s="966"/>
      <c r="B1716" s="966"/>
      <c r="C1716" s="966"/>
      <c r="D1716" s="966"/>
      <c r="E1716" s="966"/>
      <c r="F1716" s="966"/>
      <c r="G1716" s="966"/>
      <c r="H1716" s="966"/>
      <c r="I1716" s="966"/>
      <c r="J1716" s="966"/>
      <c r="K1716" s="966"/>
      <c r="L1716" s="966"/>
      <c r="M1716" s="966"/>
      <c r="N1716" s="966"/>
      <c r="O1716" s="966"/>
    </row>
    <row r="1717" spans="1:15" ht="10.15" customHeight="1">
      <c r="A1717" s="966"/>
      <c r="B1717" s="966"/>
      <c r="C1717" s="966"/>
      <c r="D1717" s="966"/>
      <c r="E1717" s="966"/>
      <c r="F1717" s="966"/>
      <c r="G1717" s="966"/>
      <c r="H1717" s="966"/>
      <c r="I1717" s="966"/>
      <c r="J1717" s="966"/>
      <c r="K1717" s="966"/>
      <c r="L1717" s="966"/>
      <c r="M1717" s="966"/>
      <c r="N1717" s="966"/>
      <c r="O1717" s="966"/>
    </row>
    <row r="1718" spans="1:15" ht="10.15" customHeight="1">
      <c r="A1718" s="966"/>
      <c r="B1718" s="966"/>
      <c r="C1718" s="966"/>
      <c r="D1718" s="966"/>
      <c r="E1718" s="966"/>
      <c r="F1718" s="966"/>
      <c r="G1718" s="966"/>
      <c r="H1718" s="966"/>
      <c r="I1718" s="966"/>
      <c r="J1718" s="966"/>
      <c r="K1718" s="966"/>
      <c r="L1718" s="966"/>
      <c r="M1718" s="966"/>
      <c r="N1718" s="966"/>
      <c r="O1718" s="966"/>
    </row>
    <row r="1719" spans="1:15" ht="10.15" customHeight="1">
      <c r="A1719" s="966"/>
      <c r="B1719" s="966"/>
      <c r="C1719" s="966"/>
      <c r="D1719" s="966"/>
      <c r="E1719" s="966"/>
      <c r="F1719" s="966"/>
      <c r="G1719" s="966"/>
      <c r="H1719" s="966"/>
      <c r="I1719" s="966"/>
      <c r="J1719" s="966"/>
      <c r="K1719" s="966"/>
      <c r="L1719" s="966"/>
      <c r="M1719" s="966"/>
      <c r="N1719" s="966"/>
      <c r="O1719" s="966"/>
    </row>
    <row r="1720" spans="1:15" ht="10.15" customHeight="1">
      <c r="A1720" s="966"/>
      <c r="B1720" s="966"/>
      <c r="C1720" s="966"/>
      <c r="D1720" s="966"/>
      <c r="E1720" s="966"/>
      <c r="F1720" s="966"/>
      <c r="G1720" s="966"/>
      <c r="H1720" s="966"/>
      <c r="I1720" s="966"/>
      <c r="J1720" s="966"/>
      <c r="K1720" s="966"/>
      <c r="L1720" s="966"/>
      <c r="M1720" s="966"/>
      <c r="N1720" s="966"/>
      <c r="O1720" s="966"/>
    </row>
    <row r="1721" spans="1:15" ht="10.15" customHeight="1">
      <c r="A1721" s="966"/>
      <c r="B1721" s="966"/>
      <c r="C1721" s="966"/>
      <c r="D1721" s="966"/>
      <c r="E1721" s="966"/>
      <c r="F1721" s="966"/>
      <c r="G1721" s="966"/>
      <c r="H1721" s="966"/>
      <c r="I1721" s="966"/>
      <c r="J1721" s="966"/>
      <c r="K1721" s="966"/>
      <c r="L1721" s="966"/>
      <c r="M1721" s="966"/>
      <c r="N1721" s="966"/>
      <c r="O1721" s="966"/>
    </row>
    <row r="1722" spans="1:15" ht="10.15" customHeight="1">
      <c r="A1722" s="966"/>
      <c r="B1722" s="966"/>
      <c r="C1722" s="966"/>
      <c r="D1722" s="966"/>
      <c r="E1722" s="966"/>
      <c r="F1722" s="966"/>
      <c r="G1722" s="966"/>
      <c r="H1722" s="966"/>
      <c r="I1722" s="966"/>
      <c r="J1722" s="966"/>
      <c r="K1722" s="966"/>
      <c r="L1722" s="966"/>
      <c r="M1722" s="966"/>
      <c r="N1722" s="966"/>
      <c r="O1722" s="966"/>
    </row>
    <row r="1723" spans="1:15" ht="10.15" customHeight="1">
      <c r="A1723" s="966"/>
      <c r="B1723" s="966"/>
      <c r="C1723" s="966"/>
      <c r="D1723" s="966"/>
      <c r="E1723" s="966"/>
      <c r="F1723" s="966"/>
      <c r="G1723" s="966"/>
      <c r="H1723" s="966"/>
      <c r="I1723" s="966"/>
      <c r="J1723" s="966"/>
      <c r="K1723" s="966"/>
      <c r="L1723" s="966"/>
      <c r="M1723" s="966"/>
      <c r="N1723" s="966"/>
      <c r="O1723" s="966"/>
    </row>
    <row r="1724" spans="1:15" ht="10.15" customHeight="1">
      <c r="A1724" s="966"/>
      <c r="B1724" s="966"/>
      <c r="C1724" s="966"/>
      <c r="D1724" s="966"/>
      <c r="E1724" s="966"/>
      <c r="F1724" s="966"/>
      <c r="G1724" s="966"/>
      <c r="H1724" s="966"/>
      <c r="I1724" s="966"/>
      <c r="J1724" s="966"/>
      <c r="K1724" s="966"/>
      <c r="L1724" s="966"/>
      <c r="M1724" s="966"/>
      <c r="N1724" s="966"/>
      <c r="O1724" s="966"/>
    </row>
    <row r="1725" spans="1:15" ht="10.15" customHeight="1">
      <c r="A1725" s="966"/>
      <c r="B1725" s="966"/>
      <c r="C1725" s="966"/>
      <c r="D1725" s="966"/>
      <c r="E1725" s="966"/>
      <c r="F1725" s="966"/>
      <c r="G1725" s="966"/>
      <c r="H1725" s="966"/>
      <c r="I1725" s="966"/>
      <c r="J1725" s="966"/>
      <c r="K1725" s="966"/>
      <c r="L1725" s="966"/>
      <c r="M1725" s="966"/>
      <c r="N1725" s="966"/>
      <c r="O1725" s="966"/>
    </row>
    <row r="1726" spans="1:15" ht="10.15" customHeight="1">
      <c r="A1726" s="966"/>
      <c r="B1726" s="966"/>
      <c r="C1726" s="966"/>
      <c r="D1726" s="966"/>
      <c r="E1726" s="966"/>
      <c r="F1726" s="966"/>
      <c r="G1726" s="966"/>
      <c r="H1726" s="966"/>
      <c r="I1726" s="966"/>
      <c r="J1726" s="966"/>
      <c r="K1726" s="966"/>
      <c r="L1726" s="966"/>
      <c r="M1726" s="966"/>
      <c r="N1726" s="966"/>
      <c r="O1726" s="966"/>
    </row>
    <row r="1727" spans="1:15" ht="10.15" customHeight="1">
      <c r="A1727" s="966"/>
      <c r="B1727" s="966"/>
      <c r="C1727" s="966"/>
      <c r="D1727" s="966"/>
      <c r="E1727" s="966"/>
      <c r="F1727" s="966"/>
      <c r="G1727" s="966"/>
      <c r="H1727" s="966"/>
      <c r="I1727" s="966"/>
      <c r="J1727" s="966"/>
      <c r="K1727" s="966"/>
      <c r="L1727" s="966"/>
      <c r="M1727" s="966"/>
      <c r="N1727" s="966"/>
      <c r="O1727" s="966"/>
    </row>
    <row r="1728" spans="1:15" ht="10.15" customHeight="1">
      <c r="A1728" s="966"/>
      <c r="B1728" s="966"/>
      <c r="C1728" s="966"/>
      <c r="D1728" s="966"/>
      <c r="E1728" s="966"/>
      <c r="F1728" s="966"/>
      <c r="G1728" s="966"/>
      <c r="H1728" s="966"/>
      <c r="I1728" s="966"/>
      <c r="J1728" s="966"/>
      <c r="K1728" s="966"/>
      <c r="L1728" s="966"/>
      <c r="M1728" s="966"/>
      <c r="N1728" s="966"/>
      <c r="O1728" s="966"/>
    </row>
    <row r="1729" spans="1:15" ht="10.15" customHeight="1">
      <c r="A1729" s="966"/>
      <c r="B1729" s="966"/>
      <c r="C1729" s="966"/>
      <c r="D1729" s="966"/>
      <c r="E1729" s="966"/>
      <c r="F1729" s="966"/>
      <c r="G1729" s="966"/>
      <c r="H1729" s="966"/>
      <c r="I1729" s="966"/>
      <c r="J1729" s="966"/>
      <c r="K1729" s="966"/>
      <c r="L1729" s="966"/>
      <c r="M1729" s="966"/>
      <c r="N1729" s="966"/>
      <c r="O1729" s="966"/>
    </row>
    <row r="1730" spans="1:15" ht="10.15" customHeight="1">
      <c r="A1730" s="966"/>
      <c r="B1730" s="966"/>
      <c r="C1730" s="966"/>
      <c r="D1730" s="966"/>
      <c r="E1730" s="966"/>
      <c r="F1730" s="966"/>
      <c r="G1730" s="966"/>
      <c r="H1730" s="966"/>
      <c r="I1730" s="966"/>
      <c r="J1730" s="966"/>
      <c r="K1730" s="966"/>
      <c r="L1730" s="966"/>
      <c r="M1730" s="966"/>
      <c r="N1730" s="966"/>
      <c r="O1730" s="966"/>
    </row>
    <row r="1731" spans="1:15" ht="10.15" customHeight="1">
      <c r="A1731" s="966"/>
      <c r="B1731" s="966"/>
      <c r="C1731" s="966"/>
      <c r="D1731" s="966"/>
      <c r="E1731" s="966"/>
      <c r="F1731" s="966"/>
      <c r="G1731" s="966"/>
      <c r="H1731" s="966"/>
      <c r="I1731" s="966"/>
      <c r="J1731" s="966"/>
      <c r="K1731" s="966"/>
      <c r="L1731" s="966"/>
      <c r="M1731" s="966"/>
      <c r="N1731" s="966"/>
      <c r="O1731" s="966"/>
    </row>
    <row r="1732" spans="1:15" ht="10.15" customHeight="1">
      <c r="A1732" s="966"/>
      <c r="B1732" s="966"/>
      <c r="C1732" s="966"/>
      <c r="D1732" s="966"/>
      <c r="E1732" s="966"/>
      <c r="F1732" s="966"/>
      <c r="G1732" s="966"/>
      <c r="H1732" s="966"/>
      <c r="I1732" s="966"/>
      <c r="J1732" s="966"/>
      <c r="K1732" s="966"/>
      <c r="L1732" s="966"/>
      <c r="M1732" s="966"/>
      <c r="N1732" s="966"/>
      <c r="O1732" s="966"/>
    </row>
    <row r="1733" spans="1:15" ht="10.15" customHeight="1">
      <c r="A1733" s="966"/>
      <c r="B1733" s="966"/>
      <c r="C1733" s="966"/>
      <c r="D1733" s="966"/>
      <c r="E1733" s="966"/>
      <c r="F1733" s="966"/>
      <c r="G1733" s="966"/>
      <c r="H1733" s="966"/>
      <c r="I1733" s="966"/>
      <c r="J1733" s="966"/>
      <c r="K1733" s="966"/>
      <c r="L1733" s="966"/>
      <c r="M1733" s="966"/>
      <c r="N1733" s="966"/>
      <c r="O1733" s="966"/>
    </row>
    <row r="1734" spans="1:15" ht="10.15" customHeight="1">
      <c r="A1734" s="966"/>
      <c r="B1734" s="966"/>
      <c r="C1734" s="966"/>
      <c r="D1734" s="966"/>
      <c r="E1734" s="966"/>
      <c r="F1734" s="966"/>
      <c r="G1734" s="966"/>
      <c r="H1734" s="966"/>
      <c r="I1734" s="966"/>
      <c r="J1734" s="966"/>
      <c r="K1734" s="966"/>
      <c r="L1734" s="966"/>
      <c r="M1734" s="966"/>
      <c r="N1734" s="966"/>
      <c r="O1734" s="966"/>
    </row>
    <row r="1735" spans="1:15" ht="10.15" customHeight="1">
      <c r="A1735" s="966"/>
      <c r="B1735" s="966"/>
      <c r="C1735" s="966"/>
      <c r="D1735" s="966"/>
      <c r="E1735" s="966"/>
      <c r="F1735" s="966"/>
      <c r="G1735" s="966"/>
      <c r="H1735" s="966"/>
      <c r="I1735" s="966"/>
      <c r="J1735" s="966"/>
      <c r="K1735" s="966"/>
      <c r="L1735" s="966"/>
      <c r="M1735" s="966"/>
      <c r="N1735" s="966"/>
      <c r="O1735" s="966"/>
    </row>
    <row r="1736" spans="1:15" ht="10.15" customHeight="1">
      <c r="A1736" s="966"/>
      <c r="B1736" s="966"/>
      <c r="C1736" s="966"/>
      <c r="D1736" s="966"/>
      <c r="E1736" s="966"/>
      <c r="F1736" s="966"/>
      <c r="G1736" s="966"/>
      <c r="H1736" s="966"/>
      <c r="I1736" s="966"/>
      <c r="J1736" s="966"/>
      <c r="K1736" s="966"/>
      <c r="L1736" s="966"/>
      <c r="M1736" s="966"/>
      <c r="N1736" s="966"/>
      <c r="O1736" s="966"/>
    </row>
    <row r="1737" spans="1:15" ht="10.15" customHeight="1">
      <c r="A1737" s="966"/>
      <c r="B1737" s="966"/>
      <c r="C1737" s="966"/>
      <c r="D1737" s="966"/>
      <c r="E1737" s="966"/>
      <c r="F1737" s="966"/>
      <c r="G1737" s="966"/>
      <c r="H1737" s="966"/>
      <c r="I1737" s="966"/>
      <c r="J1737" s="966"/>
      <c r="K1737" s="966"/>
      <c r="L1737" s="966"/>
      <c r="M1737" s="966"/>
      <c r="N1737" s="966"/>
      <c r="O1737" s="966"/>
    </row>
    <row r="1738" spans="1:15" ht="10.15" customHeight="1">
      <c r="A1738" s="966"/>
      <c r="B1738" s="966"/>
      <c r="C1738" s="966"/>
      <c r="D1738" s="966"/>
      <c r="E1738" s="966"/>
      <c r="F1738" s="966"/>
      <c r="G1738" s="966"/>
      <c r="H1738" s="966"/>
      <c r="I1738" s="966"/>
      <c r="J1738" s="966"/>
      <c r="K1738" s="966"/>
      <c r="L1738" s="966"/>
      <c r="M1738" s="966"/>
      <c r="N1738" s="966"/>
      <c r="O1738" s="966"/>
    </row>
    <row r="1739" spans="1:15" ht="10.15" customHeight="1">
      <c r="A1739" s="966"/>
      <c r="B1739" s="966"/>
      <c r="C1739" s="966"/>
      <c r="D1739" s="966"/>
      <c r="E1739" s="966"/>
      <c r="F1739" s="966"/>
      <c r="G1739" s="966"/>
      <c r="H1739" s="966"/>
      <c r="I1739" s="966"/>
      <c r="J1739" s="966"/>
      <c r="K1739" s="966"/>
      <c r="L1739" s="966"/>
      <c r="M1739" s="966"/>
      <c r="N1739" s="966"/>
      <c r="O1739" s="966"/>
    </row>
    <row r="1740" spans="1:15" ht="10.15" customHeight="1">
      <c r="A1740" s="966"/>
      <c r="B1740" s="966"/>
      <c r="C1740" s="966"/>
      <c r="D1740" s="966"/>
      <c r="E1740" s="966"/>
      <c r="F1740" s="966"/>
      <c r="G1740" s="966"/>
      <c r="H1740" s="966"/>
      <c r="I1740" s="966"/>
      <c r="J1740" s="966"/>
      <c r="K1740" s="966"/>
      <c r="L1740" s="966"/>
      <c r="M1740" s="966"/>
      <c r="N1740" s="966"/>
      <c r="O1740" s="966"/>
    </row>
    <row r="1741" spans="1:15" ht="10.15" customHeight="1">
      <c r="A1741" s="966"/>
      <c r="B1741" s="966"/>
      <c r="C1741" s="966"/>
      <c r="D1741" s="966"/>
      <c r="E1741" s="966"/>
      <c r="F1741" s="966"/>
      <c r="G1741" s="966"/>
      <c r="H1741" s="966"/>
      <c r="I1741" s="966"/>
      <c r="J1741" s="966"/>
      <c r="K1741" s="966"/>
      <c r="L1741" s="966"/>
      <c r="M1741" s="966"/>
      <c r="N1741" s="966"/>
      <c r="O1741" s="966"/>
    </row>
    <row r="1742" spans="1:15" ht="10.15" customHeight="1">
      <c r="A1742" s="966"/>
      <c r="B1742" s="966"/>
      <c r="C1742" s="966"/>
      <c r="D1742" s="966"/>
      <c r="E1742" s="966"/>
      <c r="F1742" s="966"/>
      <c r="G1742" s="966"/>
      <c r="H1742" s="966"/>
      <c r="I1742" s="966"/>
      <c r="J1742" s="966"/>
      <c r="K1742" s="966"/>
      <c r="L1742" s="966"/>
      <c r="M1742" s="966"/>
      <c r="N1742" s="966"/>
      <c r="O1742" s="966"/>
    </row>
    <row r="1743" spans="1:15" ht="10.15" customHeight="1">
      <c r="A1743" s="966"/>
      <c r="B1743" s="966"/>
      <c r="C1743" s="966"/>
      <c r="D1743" s="966"/>
      <c r="E1743" s="966"/>
      <c r="F1743" s="966"/>
      <c r="G1743" s="966"/>
      <c r="H1743" s="966"/>
      <c r="I1743" s="966"/>
      <c r="J1743" s="966"/>
      <c r="K1743" s="966"/>
      <c r="L1743" s="966"/>
      <c r="M1743" s="966"/>
      <c r="N1743" s="966"/>
      <c r="O1743" s="966"/>
    </row>
    <row r="1744" spans="1:15" ht="10.15" customHeight="1">
      <c r="A1744" s="966"/>
      <c r="B1744" s="966"/>
      <c r="C1744" s="966"/>
      <c r="D1744" s="966"/>
      <c r="E1744" s="966"/>
      <c r="F1744" s="966"/>
      <c r="G1744" s="966"/>
      <c r="H1744" s="966"/>
      <c r="I1744" s="966"/>
      <c r="J1744" s="966"/>
      <c r="K1744" s="966"/>
      <c r="L1744" s="966"/>
      <c r="M1744" s="966"/>
      <c r="N1744" s="966"/>
      <c r="O1744" s="966"/>
    </row>
    <row r="1745" spans="1:15" ht="10.15" customHeight="1">
      <c r="A1745" s="966"/>
      <c r="B1745" s="966"/>
      <c r="C1745" s="966"/>
      <c r="D1745" s="966"/>
      <c r="E1745" s="966"/>
      <c r="F1745" s="966"/>
      <c r="G1745" s="966"/>
      <c r="H1745" s="966"/>
      <c r="I1745" s="966"/>
      <c r="J1745" s="966"/>
      <c r="K1745" s="966"/>
      <c r="L1745" s="966"/>
      <c r="M1745" s="966"/>
      <c r="N1745" s="966"/>
      <c r="O1745" s="966"/>
    </row>
    <row r="1746" spans="1:15" ht="10.15" customHeight="1">
      <c r="A1746" s="966"/>
      <c r="B1746" s="966"/>
      <c r="C1746" s="966"/>
      <c r="D1746" s="966"/>
      <c r="E1746" s="966"/>
      <c r="F1746" s="966"/>
      <c r="G1746" s="966"/>
      <c r="H1746" s="966"/>
      <c r="I1746" s="966"/>
      <c r="J1746" s="966"/>
      <c r="K1746" s="966"/>
      <c r="L1746" s="966"/>
      <c r="M1746" s="966"/>
      <c r="N1746" s="966"/>
      <c r="O1746" s="966"/>
    </row>
    <row r="1747" spans="1:15" ht="10.15" customHeight="1">
      <c r="A1747" s="966"/>
      <c r="B1747" s="966"/>
      <c r="C1747" s="966"/>
      <c r="D1747" s="966"/>
      <c r="E1747" s="966"/>
      <c r="F1747" s="966"/>
      <c r="G1747" s="966"/>
      <c r="H1747" s="966"/>
      <c r="I1747" s="966"/>
      <c r="J1747" s="966"/>
      <c r="K1747" s="966"/>
      <c r="L1747" s="966"/>
      <c r="M1747" s="966"/>
      <c r="N1747" s="966"/>
      <c r="O1747" s="966"/>
    </row>
    <row r="1748" spans="1:15" ht="10.15" customHeight="1">
      <c r="A1748" s="966"/>
      <c r="B1748" s="966"/>
      <c r="C1748" s="966"/>
      <c r="D1748" s="966"/>
      <c r="E1748" s="966"/>
      <c r="F1748" s="966"/>
      <c r="G1748" s="966"/>
      <c r="H1748" s="966"/>
      <c r="I1748" s="966"/>
      <c r="J1748" s="966"/>
      <c r="K1748" s="966"/>
      <c r="L1748" s="966"/>
      <c r="M1748" s="966"/>
      <c r="N1748" s="966"/>
      <c r="O1748" s="966"/>
    </row>
    <row r="1749" spans="1:15" ht="10.15" customHeight="1">
      <c r="A1749" s="966"/>
      <c r="B1749" s="966"/>
      <c r="C1749" s="966"/>
      <c r="D1749" s="966"/>
      <c r="E1749" s="966"/>
      <c r="F1749" s="966"/>
      <c r="G1749" s="966"/>
      <c r="H1749" s="966"/>
      <c r="I1749" s="966"/>
      <c r="J1749" s="966"/>
      <c r="K1749" s="966"/>
      <c r="L1749" s="966"/>
      <c r="M1749" s="966"/>
      <c r="N1749" s="966"/>
      <c r="O1749" s="966"/>
    </row>
    <row r="1750" spans="1:15" ht="10.15" customHeight="1">
      <c r="A1750" s="966"/>
      <c r="B1750" s="966"/>
      <c r="C1750" s="966"/>
      <c r="D1750" s="966"/>
      <c r="E1750" s="966"/>
      <c r="F1750" s="966"/>
      <c r="G1750" s="966"/>
      <c r="H1750" s="966"/>
      <c r="I1750" s="966"/>
      <c r="J1750" s="966"/>
      <c r="K1750" s="966"/>
      <c r="L1750" s="966"/>
      <c r="M1750" s="966"/>
      <c r="N1750" s="966"/>
      <c r="O1750" s="966"/>
    </row>
    <row r="1751" spans="1:15" ht="10.15" customHeight="1">
      <c r="A1751" s="966"/>
      <c r="B1751" s="966"/>
      <c r="C1751" s="966"/>
      <c r="D1751" s="966"/>
      <c r="E1751" s="966"/>
      <c r="F1751" s="966"/>
      <c r="G1751" s="966"/>
      <c r="H1751" s="966"/>
      <c r="I1751" s="966"/>
      <c r="J1751" s="966"/>
      <c r="K1751" s="966"/>
      <c r="L1751" s="966"/>
      <c r="M1751" s="966"/>
      <c r="N1751" s="966"/>
      <c r="O1751" s="966"/>
    </row>
    <row r="1752" spans="1:15" ht="10.15" customHeight="1">
      <c r="A1752" s="966"/>
      <c r="B1752" s="966"/>
      <c r="C1752" s="966"/>
      <c r="D1752" s="966"/>
      <c r="E1752" s="966"/>
      <c r="F1752" s="966"/>
      <c r="G1752" s="966"/>
      <c r="H1752" s="966"/>
      <c r="I1752" s="966"/>
      <c r="J1752" s="966"/>
      <c r="K1752" s="966"/>
      <c r="L1752" s="966"/>
      <c r="M1752" s="966"/>
      <c r="N1752" s="966"/>
      <c r="O1752" s="966"/>
    </row>
    <row r="1753" spans="1:15" ht="10.15" customHeight="1">
      <c r="A1753" s="966"/>
      <c r="B1753" s="966"/>
      <c r="C1753" s="966"/>
      <c r="D1753" s="966"/>
      <c r="E1753" s="966"/>
      <c r="F1753" s="966"/>
      <c r="G1753" s="966"/>
      <c r="H1753" s="966"/>
      <c r="I1753" s="966"/>
      <c r="J1753" s="966"/>
      <c r="K1753" s="966"/>
      <c r="L1753" s="966"/>
      <c r="M1753" s="966"/>
      <c r="N1753" s="966"/>
      <c r="O1753" s="966"/>
    </row>
    <row r="1754" spans="1:15" ht="10.15" customHeight="1">
      <c r="A1754" s="966"/>
      <c r="B1754" s="966"/>
      <c r="C1754" s="966"/>
      <c r="D1754" s="966"/>
      <c r="E1754" s="966"/>
      <c r="F1754" s="966"/>
      <c r="G1754" s="966"/>
      <c r="H1754" s="966"/>
      <c r="I1754" s="966"/>
      <c r="J1754" s="966"/>
      <c r="K1754" s="966"/>
      <c r="L1754" s="966"/>
      <c r="M1754" s="966"/>
      <c r="N1754" s="966"/>
      <c r="O1754" s="966"/>
    </row>
    <row r="1755" spans="1:15" ht="10.15" customHeight="1">
      <c r="A1755" s="966"/>
      <c r="B1755" s="966"/>
      <c r="C1755" s="966"/>
      <c r="D1755" s="966"/>
      <c r="E1755" s="966"/>
      <c r="F1755" s="966"/>
      <c r="G1755" s="966"/>
      <c r="H1755" s="966"/>
      <c r="I1755" s="966"/>
      <c r="J1755" s="966"/>
      <c r="K1755" s="966"/>
      <c r="L1755" s="966"/>
      <c r="M1755" s="966"/>
      <c r="N1755" s="966"/>
      <c r="O1755" s="966"/>
    </row>
    <row r="1756" spans="1:15" ht="10.15" customHeight="1">
      <c r="A1756" s="966"/>
      <c r="B1756" s="966"/>
      <c r="C1756" s="966"/>
      <c r="D1756" s="966"/>
      <c r="E1756" s="966"/>
      <c r="F1756" s="966"/>
      <c r="G1756" s="966"/>
      <c r="H1756" s="966"/>
      <c r="I1756" s="966"/>
      <c r="J1756" s="966"/>
      <c r="K1756" s="966"/>
      <c r="L1756" s="966"/>
      <c r="M1756" s="966"/>
      <c r="N1756" s="966"/>
      <c r="O1756" s="966"/>
    </row>
    <row r="1757" spans="1:15" ht="10.15" customHeight="1">
      <c r="A1757" s="966"/>
      <c r="B1757" s="966"/>
      <c r="C1757" s="966"/>
      <c r="D1757" s="966"/>
      <c r="E1757" s="966"/>
      <c r="F1757" s="966"/>
      <c r="G1757" s="966"/>
      <c r="H1757" s="966"/>
      <c r="I1757" s="966"/>
      <c r="J1757" s="966"/>
      <c r="K1757" s="966"/>
      <c r="L1757" s="966"/>
      <c r="M1757" s="966"/>
      <c r="N1757" s="966"/>
      <c r="O1757" s="966"/>
    </row>
    <row r="1758" spans="1:15" ht="10.15" customHeight="1">
      <c r="A1758" s="966"/>
      <c r="B1758" s="966"/>
      <c r="C1758" s="966"/>
      <c r="D1758" s="966"/>
      <c r="E1758" s="966"/>
      <c r="F1758" s="966"/>
      <c r="G1758" s="966"/>
      <c r="H1758" s="966"/>
      <c r="I1758" s="966"/>
      <c r="J1758" s="966"/>
      <c r="K1758" s="966"/>
      <c r="L1758" s="966"/>
      <c r="M1758" s="966"/>
      <c r="N1758" s="966"/>
      <c r="O1758" s="966"/>
    </row>
    <row r="1759" spans="1:15" ht="10.15" customHeight="1">
      <c r="A1759" s="966"/>
      <c r="B1759" s="966"/>
      <c r="C1759" s="966"/>
      <c r="D1759" s="966"/>
      <c r="E1759" s="966"/>
      <c r="F1759" s="966"/>
      <c r="G1759" s="966"/>
      <c r="H1759" s="966"/>
      <c r="I1759" s="966"/>
      <c r="J1759" s="966"/>
      <c r="K1759" s="966"/>
      <c r="L1759" s="966"/>
      <c r="M1759" s="966"/>
      <c r="N1759" s="966"/>
      <c r="O1759" s="966"/>
    </row>
    <row r="1760" spans="1:15" ht="10.15" customHeight="1">
      <c r="A1760" s="966"/>
      <c r="B1760" s="966"/>
      <c r="C1760" s="966"/>
      <c r="D1760" s="966"/>
      <c r="E1760" s="966"/>
      <c r="F1760" s="966"/>
      <c r="G1760" s="966"/>
      <c r="H1760" s="966"/>
      <c r="I1760" s="966"/>
      <c r="J1760" s="966"/>
      <c r="K1760" s="966"/>
      <c r="L1760" s="966"/>
      <c r="M1760" s="966"/>
      <c r="N1760" s="966"/>
      <c r="O1760" s="966"/>
    </row>
    <row r="1761" spans="1:15" ht="10.15" customHeight="1">
      <c r="A1761" s="966"/>
      <c r="B1761" s="966"/>
      <c r="C1761" s="966"/>
      <c r="D1761" s="966"/>
      <c r="E1761" s="966"/>
      <c r="F1761" s="966"/>
      <c r="G1761" s="966"/>
      <c r="H1761" s="966"/>
      <c r="I1761" s="966"/>
      <c r="J1761" s="966"/>
      <c r="K1761" s="966"/>
      <c r="L1761" s="966"/>
      <c r="M1761" s="966"/>
      <c r="N1761" s="966"/>
      <c r="O1761" s="966"/>
    </row>
    <row r="1762" spans="1:15" ht="10.15" customHeight="1">
      <c r="A1762" s="966"/>
      <c r="B1762" s="966"/>
      <c r="C1762" s="966"/>
      <c r="D1762" s="966"/>
      <c r="E1762" s="966"/>
      <c r="F1762" s="966"/>
      <c r="G1762" s="966"/>
      <c r="H1762" s="966"/>
      <c r="I1762" s="966"/>
      <c r="J1762" s="966"/>
      <c r="K1762" s="966"/>
      <c r="L1762" s="966"/>
      <c r="M1762" s="966"/>
      <c r="N1762" s="966"/>
      <c r="O1762" s="966"/>
    </row>
    <row r="1763" spans="1:15" ht="10.15" customHeight="1">
      <c r="A1763" s="966"/>
      <c r="B1763" s="966"/>
      <c r="C1763" s="966"/>
      <c r="D1763" s="966"/>
      <c r="E1763" s="966"/>
      <c r="F1763" s="966"/>
      <c r="G1763" s="966"/>
      <c r="H1763" s="966"/>
      <c r="I1763" s="966"/>
      <c r="J1763" s="966"/>
      <c r="K1763" s="966"/>
      <c r="L1763" s="966"/>
      <c r="M1763" s="966"/>
      <c r="N1763" s="966"/>
      <c r="O1763" s="966"/>
    </row>
    <row r="1764" spans="1:15" ht="10.15" customHeight="1">
      <c r="A1764" s="966"/>
      <c r="B1764" s="966"/>
      <c r="C1764" s="966"/>
      <c r="D1764" s="966"/>
      <c r="E1764" s="966"/>
      <c r="F1764" s="966"/>
      <c r="G1764" s="966"/>
      <c r="H1764" s="966"/>
      <c r="I1764" s="966"/>
      <c r="J1764" s="966"/>
      <c r="K1764" s="966"/>
      <c r="L1764" s="966"/>
      <c r="M1764" s="966"/>
      <c r="N1764" s="966"/>
      <c r="O1764" s="966"/>
    </row>
    <row r="1765" spans="1:15" ht="10.15" customHeight="1">
      <c r="A1765" s="966"/>
      <c r="B1765" s="966"/>
      <c r="C1765" s="966"/>
      <c r="D1765" s="966"/>
      <c r="E1765" s="966"/>
      <c r="F1765" s="966"/>
      <c r="G1765" s="966"/>
      <c r="H1765" s="966"/>
      <c r="I1765" s="966"/>
      <c r="J1765" s="966"/>
      <c r="K1765" s="966"/>
      <c r="L1765" s="966"/>
      <c r="M1765" s="966"/>
      <c r="N1765" s="966"/>
      <c r="O1765" s="966"/>
    </row>
    <row r="1766" spans="1:15" ht="10.15" customHeight="1">
      <c r="A1766" s="966"/>
      <c r="B1766" s="966"/>
      <c r="C1766" s="966"/>
      <c r="D1766" s="966"/>
      <c r="E1766" s="966"/>
      <c r="F1766" s="966"/>
      <c r="G1766" s="966"/>
      <c r="H1766" s="966"/>
      <c r="I1766" s="966"/>
      <c r="J1766" s="966"/>
      <c r="K1766" s="966"/>
      <c r="L1766" s="966"/>
      <c r="M1766" s="966"/>
      <c r="N1766" s="966"/>
      <c r="O1766" s="966"/>
    </row>
    <row r="1767" spans="1:15" ht="10.15" customHeight="1">
      <c r="A1767" s="966"/>
      <c r="B1767" s="966"/>
      <c r="C1767" s="966"/>
      <c r="D1767" s="966"/>
      <c r="E1767" s="966"/>
      <c r="F1767" s="966"/>
      <c r="G1767" s="966"/>
      <c r="H1767" s="966"/>
      <c r="I1767" s="966"/>
      <c r="J1767" s="966"/>
      <c r="K1767" s="966"/>
      <c r="L1767" s="966"/>
      <c r="M1767" s="966"/>
      <c r="N1767" s="966"/>
      <c r="O1767" s="966"/>
    </row>
    <row r="1768" spans="1:15" ht="10.15" customHeight="1">
      <c r="A1768" s="966"/>
      <c r="B1768" s="966"/>
      <c r="C1768" s="966"/>
      <c r="D1768" s="966"/>
      <c r="E1768" s="966"/>
      <c r="F1768" s="966"/>
      <c r="G1768" s="966"/>
      <c r="H1768" s="966"/>
      <c r="I1768" s="966"/>
      <c r="J1768" s="966"/>
      <c r="K1768" s="966"/>
      <c r="L1768" s="966"/>
      <c r="M1768" s="966"/>
      <c r="N1768" s="966"/>
      <c r="O1768" s="966"/>
    </row>
    <row r="1769" spans="1:15" ht="10.15" customHeight="1">
      <c r="A1769" s="966"/>
      <c r="B1769" s="966"/>
      <c r="C1769" s="966"/>
      <c r="D1769" s="966"/>
      <c r="E1769" s="966"/>
      <c r="F1769" s="966"/>
      <c r="G1769" s="966"/>
      <c r="H1769" s="966"/>
      <c r="I1769" s="966"/>
      <c r="J1769" s="966"/>
      <c r="K1769" s="966"/>
      <c r="L1769" s="966"/>
      <c r="M1769" s="966"/>
      <c r="N1769" s="966"/>
      <c r="O1769" s="966"/>
    </row>
    <row r="1770" spans="1:15" ht="10.15" customHeight="1">
      <c r="A1770" s="966"/>
      <c r="B1770" s="966"/>
      <c r="C1770" s="966"/>
      <c r="D1770" s="966"/>
      <c r="E1770" s="966"/>
      <c r="F1770" s="966"/>
      <c r="G1770" s="966"/>
      <c r="H1770" s="966"/>
      <c r="I1770" s="966"/>
      <c r="J1770" s="966"/>
      <c r="K1770" s="966"/>
      <c r="L1770" s="966"/>
      <c r="M1770" s="966"/>
      <c r="N1770" s="966"/>
      <c r="O1770" s="966"/>
    </row>
    <row r="1771" spans="1:15" ht="10.15" customHeight="1">
      <c r="A1771" s="966"/>
      <c r="B1771" s="966"/>
      <c r="C1771" s="966"/>
      <c r="D1771" s="966"/>
      <c r="E1771" s="966"/>
      <c r="F1771" s="966"/>
      <c r="G1771" s="966"/>
      <c r="H1771" s="966"/>
      <c r="I1771" s="966"/>
      <c r="J1771" s="966"/>
      <c r="K1771" s="966"/>
      <c r="L1771" s="966"/>
      <c r="M1771" s="966"/>
      <c r="N1771" s="966"/>
      <c r="O1771" s="966"/>
    </row>
    <row r="1772" spans="1:15" ht="10.15" customHeight="1">
      <c r="A1772" s="966"/>
      <c r="B1772" s="966"/>
      <c r="C1772" s="966"/>
      <c r="D1772" s="966"/>
      <c r="E1772" s="966"/>
      <c r="F1772" s="966"/>
      <c r="G1772" s="966"/>
      <c r="H1772" s="966"/>
      <c r="I1772" s="966"/>
      <c r="J1772" s="966"/>
      <c r="K1772" s="966"/>
      <c r="L1772" s="966"/>
      <c r="M1772" s="966"/>
      <c r="N1772" s="966"/>
      <c r="O1772" s="966"/>
    </row>
    <row r="1773" spans="1:15" ht="10.15" customHeight="1">
      <c r="A1773" s="966"/>
      <c r="B1773" s="966"/>
      <c r="C1773" s="966"/>
      <c r="D1773" s="966"/>
      <c r="E1773" s="966"/>
      <c r="F1773" s="966"/>
      <c r="G1773" s="966"/>
      <c r="H1773" s="966"/>
      <c r="I1773" s="966"/>
      <c r="J1773" s="966"/>
      <c r="K1773" s="966"/>
      <c r="L1773" s="966"/>
      <c r="M1773" s="966"/>
      <c r="N1773" s="966"/>
      <c r="O1773" s="966"/>
    </row>
    <row r="1774" spans="1:15" ht="10.15" customHeight="1">
      <c r="A1774" s="966"/>
      <c r="B1774" s="966"/>
      <c r="C1774" s="966"/>
      <c r="D1774" s="966"/>
      <c r="E1774" s="966"/>
      <c r="F1774" s="966"/>
      <c r="G1774" s="966"/>
      <c r="H1774" s="966"/>
      <c r="I1774" s="966"/>
      <c r="J1774" s="966"/>
      <c r="K1774" s="966"/>
      <c r="L1774" s="966"/>
      <c r="M1774" s="966"/>
      <c r="N1774" s="966"/>
      <c r="O1774" s="966"/>
    </row>
    <row r="1775" spans="1:15" ht="10.15" customHeight="1">
      <c r="A1775" s="966"/>
      <c r="B1775" s="966"/>
      <c r="C1775" s="966"/>
      <c r="D1775" s="966"/>
      <c r="E1775" s="966"/>
      <c r="F1775" s="966"/>
      <c r="G1775" s="966"/>
      <c r="H1775" s="966"/>
      <c r="I1775" s="966"/>
      <c r="J1775" s="966"/>
      <c r="K1775" s="966"/>
      <c r="L1775" s="966"/>
      <c r="M1775" s="966"/>
      <c r="N1775" s="966"/>
      <c r="O1775" s="966"/>
    </row>
    <row r="1776" spans="1:15" ht="10.15" customHeight="1">
      <c r="A1776" s="966"/>
      <c r="B1776" s="966"/>
      <c r="C1776" s="966"/>
      <c r="D1776" s="966"/>
      <c r="E1776" s="966"/>
      <c r="F1776" s="966"/>
      <c r="G1776" s="966"/>
      <c r="H1776" s="966"/>
      <c r="I1776" s="966"/>
      <c r="J1776" s="966"/>
      <c r="K1776" s="966"/>
      <c r="L1776" s="966"/>
      <c r="M1776" s="966"/>
      <c r="N1776" s="966"/>
      <c r="O1776" s="966"/>
    </row>
    <row r="1777" spans="1:15" ht="10.15" customHeight="1">
      <c r="A1777" s="966"/>
      <c r="B1777" s="966"/>
      <c r="C1777" s="966"/>
      <c r="D1777" s="966"/>
      <c r="E1777" s="966"/>
      <c r="F1777" s="966"/>
      <c r="G1777" s="966"/>
      <c r="H1777" s="966"/>
      <c r="I1777" s="966"/>
      <c r="J1777" s="966"/>
      <c r="K1777" s="966"/>
      <c r="L1777" s="966"/>
      <c r="M1777" s="966"/>
      <c r="N1777" s="966"/>
      <c r="O1777" s="966"/>
    </row>
    <row r="1778" spans="1:15" ht="10.15" customHeight="1">
      <c r="A1778" s="966"/>
      <c r="B1778" s="966"/>
      <c r="C1778" s="966"/>
      <c r="D1778" s="966"/>
      <c r="E1778" s="966"/>
      <c r="F1778" s="966"/>
      <c r="G1778" s="966"/>
      <c r="H1778" s="966"/>
      <c r="I1778" s="966"/>
      <c r="J1778" s="966"/>
      <c r="K1778" s="966"/>
      <c r="L1778" s="966"/>
      <c r="M1778" s="966"/>
      <c r="N1778" s="966"/>
      <c r="O1778" s="966"/>
    </row>
    <row r="1779" spans="1:15" ht="10.15" customHeight="1">
      <c r="A1779" s="966"/>
      <c r="B1779" s="966"/>
      <c r="C1779" s="966"/>
      <c r="D1779" s="966"/>
      <c r="E1779" s="966"/>
      <c r="F1779" s="966"/>
      <c r="G1779" s="966"/>
      <c r="H1779" s="966"/>
      <c r="I1779" s="966"/>
      <c r="J1779" s="966"/>
      <c r="K1779" s="966"/>
      <c r="L1779" s="966"/>
      <c r="M1779" s="966"/>
      <c r="N1779" s="966"/>
      <c r="O1779" s="966"/>
    </row>
    <row r="1780" spans="1:15" ht="10.15" customHeight="1">
      <c r="A1780" s="966"/>
      <c r="B1780" s="966"/>
      <c r="C1780" s="966"/>
      <c r="D1780" s="966"/>
      <c r="E1780" s="966"/>
      <c r="F1780" s="966"/>
      <c r="G1780" s="966"/>
      <c r="H1780" s="966"/>
      <c r="I1780" s="966"/>
      <c r="J1780" s="966"/>
      <c r="K1780" s="966"/>
      <c r="L1780" s="966"/>
      <c r="M1780" s="966"/>
      <c r="N1780" s="966"/>
      <c r="O1780" s="966"/>
    </row>
    <row r="1781" spans="1:15" ht="10.15" customHeight="1">
      <c r="A1781" s="966"/>
      <c r="B1781" s="966"/>
      <c r="C1781" s="966"/>
      <c r="D1781" s="966"/>
      <c r="E1781" s="966"/>
      <c r="F1781" s="966"/>
      <c r="G1781" s="966"/>
      <c r="H1781" s="966"/>
      <c r="I1781" s="966"/>
      <c r="J1781" s="966"/>
      <c r="K1781" s="966"/>
      <c r="L1781" s="966"/>
      <c r="M1781" s="966"/>
      <c r="N1781" s="966"/>
      <c r="O1781" s="966"/>
    </row>
    <row r="1782" spans="1:15" ht="10.15" customHeight="1">
      <c r="A1782" s="966"/>
      <c r="B1782" s="966"/>
      <c r="C1782" s="966"/>
      <c r="D1782" s="966"/>
      <c r="E1782" s="966"/>
      <c r="F1782" s="966"/>
      <c r="G1782" s="966"/>
      <c r="H1782" s="966"/>
      <c r="I1782" s="966"/>
      <c r="J1782" s="966"/>
      <c r="K1782" s="966"/>
      <c r="L1782" s="966"/>
      <c r="M1782" s="966"/>
      <c r="N1782" s="966"/>
      <c r="O1782" s="966"/>
    </row>
    <row r="1783" spans="1:15" ht="10.15" customHeight="1">
      <c r="A1783" s="966"/>
      <c r="B1783" s="966"/>
      <c r="C1783" s="966"/>
      <c r="D1783" s="966"/>
      <c r="E1783" s="966"/>
      <c r="F1783" s="966"/>
      <c r="G1783" s="966"/>
      <c r="H1783" s="966"/>
      <c r="I1783" s="966"/>
      <c r="J1783" s="966"/>
      <c r="K1783" s="966"/>
      <c r="L1783" s="966"/>
      <c r="M1783" s="966"/>
      <c r="N1783" s="966"/>
      <c r="O1783" s="966"/>
    </row>
    <row r="1784" spans="1:15" ht="10.15" customHeight="1">
      <c r="A1784" s="966"/>
      <c r="B1784" s="966"/>
      <c r="C1784" s="966"/>
      <c r="D1784" s="966"/>
      <c r="E1784" s="966"/>
      <c r="F1784" s="966"/>
      <c r="G1784" s="966"/>
      <c r="H1784" s="966"/>
      <c r="I1784" s="966"/>
      <c r="J1784" s="966"/>
      <c r="K1784" s="966"/>
      <c r="L1784" s="966"/>
      <c r="M1784" s="966"/>
      <c r="N1784" s="966"/>
      <c r="O1784" s="966"/>
    </row>
    <row r="1785" spans="1:15" ht="10.15" customHeight="1">
      <c r="A1785" s="966"/>
      <c r="B1785" s="966"/>
      <c r="C1785" s="966"/>
      <c r="D1785" s="966"/>
      <c r="E1785" s="966"/>
      <c r="F1785" s="966"/>
      <c r="G1785" s="966"/>
      <c r="H1785" s="966"/>
      <c r="I1785" s="966"/>
      <c r="J1785" s="966"/>
      <c r="K1785" s="966"/>
      <c r="L1785" s="966"/>
      <c r="M1785" s="966"/>
      <c r="N1785" s="966"/>
      <c r="O1785" s="966"/>
    </row>
    <row r="1786" spans="1:15" ht="10.15" customHeight="1">
      <c r="A1786" s="966"/>
      <c r="B1786" s="966"/>
      <c r="C1786" s="966"/>
      <c r="D1786" s="966"/>
      <c r="E1786" s="966"/>
      <c r="F1786" s="966"/>
      <c r="G1786" s="966"/>
      <c r="H1786" s="966"/>
      <c r="I1786" s="966"/>
      <c r="J1786" s="966"/>
      <c r="K1786" s="966"/>
      <c r="L1786" s="966"/>
      <c r="M1786" s="966"/>
      <c r="N1786" s="966"/>
      <c r="O1786" s="966"/>
    </row>
    <row r="1787" spans="1:15" ht="10.15" customHeight="1">
      <c r="A1787" s="966"/>
      <c r="B1787" s="966"/>
      <c r="C1787" s="966"/>
      <c r="D1787" s="966"/>
      <c r="E1787" s="966"/>
      <c r="F1787" s="966"/>
      <c r="G1787" s="966"/>
      <c r="H1787" s="966"/>
      <c r="I1787" s="966"/>
      <c r="J1787" s="966"/>
      <c r="K1787" s="966"/>
      <c r="L1787" s="966"/>
      <c r="M1787" s="966"/>
      <c r="N1787" s="966"/>
      <c r="O1787" s="966"/>
    </row>
    <row r="1788" spans="1:15" ht="10.15" customHeight="1">
      <c r="A1788" s="966"/>
      <c r="B1788" s="966"/>
      <c r="C1788" s="966"/>
      <c r="D1788" s="966"/>
      <c r="E1788" s="966"/>
      <c r="F1788" s="966"/>
      <c r="G1788" s="966"/>
      <c r="H1788" s="966"/>
      <c r="I1788" s="966"/>
      <c r="J1788" s="966"/>
      <c r="K1788" s="966"/>
      <c r="L1788" s="966"/>
      <c r="M1788" s="966"/>
      <c r="N1788" s="966"/>
      <c r="O1788" s="966"/>
    </row>
    <row r="1789" spans="1:15" ht="10.15" customHeight="1">
      <c r="A1789" s="966"/>
      <c r="B1789" s="966"/>
      <c r="C1789" s="966"/>
      <c r="D1789" s="966"/>
      <c r="E1789" s="966"/>
      <c r="F1789" s="966"/>
      <c r="G1789" s="966"/>
      <c r="H1789" s="966"/>
      <c r="I1789" s="966"/>
      <c r="J1789" s="966"/>
      <c r="K1789" s="966"/>
      <c r="L1789" s="966"/>
      <c r="M1789" s="966"/>
      <c r="N1789" s="966"/>
      <c r="O1789" s="966"/>
    </row>
    <row r="1790" spans="1:15" ht="10.15" customHeight="1">
      <c r="A1790" s="966"/>
      <c r="B1790" s="966"/>
      <c r="C1790" s="966"/>
      <c r="D1790" s="966"/>
      <c r="E1790" s="966"/>
      <c r="F1790" s="966"/>
      <c r="G1790" s="966"/>
      <c r="H1790" s="966"/>
      <c r="I1790" s="966"/>
      <c r="J1790" s="966"/>
      <c r="K1790" s="966"/>
      <c r="L1790" s="966"/>
      <c r="M1790" s="966"/>
      <c r="N1790" s="966"/>
      <c r="O1790" s="966"/>
    </row>
    <row r="1791" spans="1:15" ht="10.15" customHeight="1">
      <c r="A1791" s="966"/>
      <c r="B1791" s="966"/>
      <c r="C1791" s="966"/>
      <c r="D1791" s="966"/>
      <c r="E1791" s="966"/>
      <c r="F1791" s="966"/>
      <c r="G1791" s="966"/>
      <c r="H1791" s="966"/>
      <c r="I1791" s="966"/>
      <c r="J1791" s="966"/>
      <c r="K1791" s="966"/>
      <c r="L1791" s="966"/>
      <c r="M1791" s="966"/>
      <c r="N1791" s="966"/>
      <c r="O1791" s="966"/>
    </row>
    <row r="1792" spans="1:15" ht="10.15" customHeight="1">
      <c r="A1792" s="966"/>
      <c r="B1792" s="966"/>
      <c r="C1792" s="966"/>
      <c r="D1792" s="966"/>
      <c r="E1792" s="966"/>
      <c r="F1792" s="966"/>
      <c r="G1792" s="966"/>
      <c r="H1792" s="966"/>
      <c r="I1792" s="966"/>
      <c r="J1792" s="966"/>
      <c r="K1792" s="966"/>
      <c r="L1792" s="966"/>
      <c r="M1792" s="966"/>
      <c r="N1792" s="966"/>
      <c r="O1792" s="966"/>
    </row>
    <row r="1793" spans="1:15" ht="10.15" customHeight="1">
      <c r="A1793" s="966"/>
      <c r="B1793" s="966"/>
      <c r="C1793" s="966"/>
      <c r="D1793" s="966"/>
      <c r="E1793" s="966"/>
      <c r="F1793" s="966"/>
      <c r="G1793" s="966"/>
      <c r="H1793" s="966"/>
      <c r="I1793" s="966"/>
      <c r="J1793" s="966"/>
      <c r="K1793" s="966"/>
      <c r="L1793" s="966"/>
      <c r="M1793" s="966"/>
      <c r="N1793" s="966"/>
      <c r="O1793" s="966"/>
    </row>
    <row r="1794" spans="1:15" ht="10.15" customHeight="1">
      <c r="A1794" s="966"/>
      <c r="B1794" s="966"/>
      <c r="C1794" s="966"/>
      <c r="D1794" s="966"/>
      <c r="E1794" s="966"/>
      <c r="F1794" s="966"/>
      <c r="G1794" s="966"/>
      <c r="H1794" s="966"/>
      <c r="I1794" s="966"/>
      <c r="J1794" s="966"/>
      <c r="K1794" s="966"/>
      <c r="L1794" s="966"/>
      <c r="M1794" s="966"/>
      <c r="N1794" s="966"/>
      <c r="O1794" s="966"/>
    </row>
    <row r="1795" spans="1:15" ht="10.15" customHeight="1">
      <c r="A1795" s="966"/>
      <c r="B1795" s="966"/>
      <c r="C1795" s="966"/>
      <c r="D1795" s="966"/>
      <c r="E1795" s="966"/>
      <c r="F1795" s="966"/>
      <c r="G1795" s="966"/>
      <c r="H1795" s="966"/>
      <c r="I1795" s="966"/>
      <c r="J1795" s="966"/>
      <c r="K1795" s="966"/>
      <c r="L1795" s="966"/>
      <c r="M1795" s="966"/>
      <c r="N1795" s="966"/>
      <c r="O1795" s="966"/>
    </row>
    <row r="1796" spans="1:15" ht="10.15" customHeight="1">
      <c r="A1796" s="966"/>
      <c r="B1796" s="966"/>
      <c r="C1796" s="966"/>
      <c r="D1796" s="966"/>
      <c r="E1796" s="966"/>
      <c r="F1796" s="966"/>
      <c r="G1796" s="966"/>
      <c r="H1796" s="966"/>
      <c r="I1796" s="966"/>
      <c r="J1796" s="966"/>
      <c r="K1796" s="966"/>
      <c r="L1796" s="966"/>
      <c r="M1796" s="966"/>
      <c r="N1796" s="966"/>
      <c r="O1796" s="966"/>
    </row>
    <row r="1797" spans="1:15" ht="10.15" customHeight="1">
      <c r="A1797" s="966"/>
      <c r="B1797" s="966"/>
      <c r="C1797" s="966"/>
      <c r="D1797" s="966"/>
      <c r="E1797" s="966"/>
      <c r="F1797" s="966"/>
      <c r="G1797" s="966"/>
      <c r="H1797" s="966"/>
      <c r="I1797" s="966"/>
      <c r="J1797" s="966"/>
      <c r="K1797" s="966"/>
      <c r="L1797" s="966"/>
      <c r="M1797" s="966"/>
      <c r="N1797" s="966"/>
      <c r="O1797" s="966"/>
    </row>
    <row r="1798" spans="1:15" ht="10.15" customHeight="1">
      <c r="A1798" s="966"/>
      <c r="B1798" s="966"/>
      <c r="C1798" s="966"/>
      <c r="D1798" s="966"/>
      <c r="E1798" s="966"/>
      <c r="F1798" s="966"/>
      <c r="G1798" s="966"/>
      <c r="H1798" s="966"/>
      <c r="I1798" s="966"/>
      <c r="J1798" s="966"/>
      <c r="K1798" s="966"/>
      <c r="L1798" s="966"/>
      <c r="M1798" s="966"/>
      <c r="N1798" s="966"/>
      <c r="O1798" s="966"/>
    </row>
    <row r="1799" spans="1:15" ht="10.15" customHeight="1">
      <c r="A1799" s="966"/>
      <c r="B1799" s="966"/>
      <c r="C1799" s="966"/>
      <c r="D1799" s="966"/>
      <c r="E1799" s="966"/>
      <c r="F1799" s="966"/>
      <c r="G1799" s="966"/>
      <c r="H1799" s="966"/>
      <c r="I1799" s="966"/>
      <c r="J1799" s="966"/>
      <c r="K1799" s="966"/>
      <c r="L1799" s="966"/>
      <c r="M1799" s="966"/>
      <c r="N1799" s="966"/>
      <c r="O1799" s="966"/>
    </row>
    <row r="1800" spans="1:15" ht="10.15" customHeight="1">
      <c r="A1800" s="966"/>
      <c r="B1800" s="966"/>
      <c r="C1800" s="966"/>
      <c r="D1800" s="966"/>
      <c r="E1800" s="966"/>
      <c r="F1800" s="966"/>
      <c r="G1800" s="966"/>
      <c r="H1800" s="966"/>
      <c r="I1800" s="966"/>
      <c r="J1800" s="966"/>
      <c r="K1800" s="966"/>
      <c r="L1800" s="966"/>
      <c r="M1800" s="966"/>
      <c r="N1800" s="966"/>
      <c r="O1800" s="966"/>
    </row>
    <row r="1801" spans="1:15" ht="10.15" customHeight="1">
      <c r="A1801" s="966"/>
      <c r="B1801" s="966"/>
      <c r="C1801" s="966"/>
      <c r="D1801" s="966"/>
      <c r="E1801" s="966"/>
      <c r="F1801" s="966"/>
      <c r="G1801" s="966"/>
      <c r="H1801" s="966"/>
      <c r="I1801" s="966"/>
      <c r="J1801" s="966"/>
      <c r="K1801" s="966"/>
      <c r="L1801" s="966"/>
      <c r="M1801" s="966"/>
      <c r="N1801" s="966"/>
      <c r="O1801" s="966"/>
    </row>
    <row r="1802" spans="1:15" ht="10.15" customHeight="1">
      <c r="A1802" s="966"/>
      <c r="B1802" s="966"/>
      <c r="C1802" s="966"/>
      <c r="D1802" s="966"/>
      <c r="E1802" s="966"/>
      <c r="F1802" s="966"/>
      <c r="G1802" s="966"/>
      <c r="H1802" s="966"/>
      <c r="I1802" s="966"/>
      <c r="J1802" s="966"/>
      <c r="K1802" s="966"/>
      <c r="L1802" s="966"/>
      <c r="M1802" s="966"/>
      <c r="N1802" s="966"/>
      <c r="O1802" s="966"/>
    </row>
    <row r="1803" spans="1:15" ht="10.15" customHeight="1">
      <c r="A1803" s="966"/>
      <c r="B1803" s="966"/>
      <c r="C1803" s="966"/>
      <c r="D1803" s="966"/>
      <c r="E1803" s="966"/>
      <c r="F1803" s="966"/>
      <c r="G1803" s="966"/>
      <c r="H1803" s="966"/>
      <c r="I1803" s="966"/>
      <c r="J1803" s="966"/>
      <c r="K1803" s="966"/>
      <c r="L1803" s="966"/>
      <c r="M1803" s="966"/>
      <c r="N1803" s="966"/>
      <c r="O1803" s="966"/>
    </row>
    <row r="1804" spans="1:15" ht="10.15" customHeight="1">
      <c r="A1804" s="966"/>
      <c r="B1804" s="966"/>
      <c r="C1804" s="966"/>
      <c r="D1804" s="966"/>
      <c r="E1804" s="966"/>
      <c r="F1804" s="966"/>
      <c r="G1804" s="966"/>
      <c r="H1804" s="966"/>
      <c r="I1804" s="966"/>
      <c r="J1804" s="966"/>
      <c r="K1804" s="966"/>
      <c r="L1804" s="966"/>
      <c r="M1804" s="966"/>
      <c r="N1804" s="966"/>
      <c r="O1804" s="966"/>
    </row>
    <row r="1805" spans="1:15" ht="10.15" customHeight="1">
      <c r="A1805" s="966"/>
      <c r="B1805" s="966"/>
      <c r="C1805" s="966"/>
      <c r="D1805" s="966"/>
      <c r="E1805" s="966"/>
      <c r="F1805" s="966"/>
      <c r="G1805" s="966"/>
      <c r="H1805" s="966"/>
      <c r="I1805" s="966"/>
      <c r="J1805" s="966"/>
      <c r="K1805" s="966"/>
      <c r="L1805" s="966"/>
      <c r="M1805" s="966"/>
      <c r="N1805" s="966"/>
      <c r="O1805" s="966"/>
    </row>
    <row r="1806" spans="1:15" ht="10.15" customHeight="1">
      <c r="A1806" s="966"/>
      <c r="B1806" s="966"/>
      <c r="C1806" s="966"/>
      <c r="D1806" s="966"/>
      <c r="E1806" s="966"/>
      <c r="F1806" s="966"/>
      <c r="G1806" s="966"/>
      <c r="H1806" s="966"/>
      <c r="I1806" s="966"/>
      <c r="J1806" s="966"/>
      <c r="K1806" s="966"/>
      <c r="L1806" s="966"/>
      <c r="M1806" s="966"/>
      <c r="N1806" s="966"/>
      <c r="O1806" s="966"/>
    </row>
    <row r="1807" spans="1:15" ht="10.15" customHeight="1">
      <c r="A1807" s="966"/>
      <c r="B1807" s="966"/>
      <c r="C1807" s="966"/>
      <c r="D1807" s="966"/>
      <c r="E1807" s="966"/>
      <c r="F1807" s="966"/>
      <c r="G1807" s="966"/>
      <c r="H1807" s="966"/>
      <c r="I1807" s="966"/>
      <c r="J1807" s="966"/>
      <c r="K1807" s="966"/>
      <c r="L1807" s="966"/>
      <c r="M1807" s="966"/>
      <c r="N1807" s="966"/>
      <c r="O1807" s="966"/>
    </row>
    <row r="1808" spans="1:15" ht="10.15" customHeight="1">
      <c r="A1808" s="966"/>
      <c r="B1808" s="966"/>
      <c r="C1808" s="966"/>
      <c r="D1808" s="966"/>
      <c r="E1808" s="966"/>
      <c r="F1808" s="966"/>
      <c r="G1808" s="966"/>
      <c r="H1808" s="966"/>
      <c r="I1808" s="966"/>
      <c r="J1808" s="966"/>
      <c r="K1808" s="966"/>
      <c r="L1808" s="966"/>
      <c r="M1808" s="966"/>
      <c r="N1808" s="966"/>
      <c r="O1808" s="966"/>
    </row>
    <row r="1809" spans="1:15" ht="10.15" customHeight="1">
      <c r="A1809" s="966"/>
      <c r="B1809" s="966"/>
      <c r="C1809" s="966"/>
      <c r="D1809" s="966"/>
      <c r="E1809" s="966"/>
      <c r="F1809" s="966"/>
      <c r="G1809" s="966"/>
      <c r="H1809" s="966"/>
      <c r="I1809" s="966"/>
      <c r="J1809" s="966"/>
      <c r="K1809" s="966"/>
      <c r="L1809" s="966"/>
      <c r="M1809" s="966"/>
      <c r="N1809" s="966"/>
      <c r="O1809" s="966"/>
    </row>
    <row r="1810" spans="1:15" ht="10.15" customHeight="1">
      <c r="A1810" s="966"/>
      <c r="B1810" s="966"/>
      <c r="C1810" s="966"/>
      <c r="D1810" s="966"/>
      <c r="E1810" s="966"/>
      <c r="F1810" s="966"/>
      <c r="G1810" s="966"/>
      <c r="H1810" s="966"/>
      <c r="I1810" s="966"/>
      <c r="J1810" s="966"/>
      <c r="K1810" s="966"/>
      <c r="L1810" s="966"/>
      <c r="M1810" s="966"/>
      <c r="N1810" s="966"/>
      <c r="O1810" s="966"/>
    </row>
    <row r="1811" spans="1:15" ht="10.15" customHeight="1">
      <c r="A1811" s="966"/>
      <c r="B1811" s="966"/>
      <c r="C1811" s="966"/>
      <c r="D1811" s="966"/>
      <c r="E1811" s="966"/>
      <c r="F1811" s="966"/>
      <c r="G1811" s="966"/>
      <c r="H1811" s="966"/>
      <c r="I1811" s="966"/>
      <c r="J1811" s="966"/>
      <c r="K1811" s="966"/>
      <c r="L1811" s="966"/>
      <c r="M1811" s="966"/>
      <c r="N1811" s="966"/>
      <c r="O1811" s="966"/>
    </row>
    <row r="1812" spans="1:15" ht="10.15" customHeight="1">
      <c r="A1812" s="966"/>
      <c r="B1812" s="966"/>
      <c r="C1812" s="966"/>
      <c r="D1812" s="966"/>
      <c r="E1812" s="966"/>
      <c r="F1812" s="966"/>
      <c r="G1812" s="966"/>
      <c r="H1812" s="966"/>
      <c r="I1812" s="966"/>
      <c r="J1812" s="966"/>
      <c r="K1812" s="966"/>
      <c r="L1812" s="966"/>
      <c r="M1812" s="966"/>
      <c r="N1812" s="966"/>
      <c r="O1812" s="966"/>
    </row>
    <row r="1813" spans="1:15" ht="10.15" customHeight="1">
      <c r="A1813" s="966"/>
      <c r="B1813" s="966"/>
      <c r="C1813" s="966"/>
      <c r="D1813" s="966"/>
      <c r="E1813" s="966"/>
      <c r="F1813" s="966"/>
      <c r="G1813" s="966"/>
      <c r="H1813" s="966"/>
      <c r="I1813" s="966"/>
      <c r="J1813" s="966"/>
      <c r="K1813" s="966"/>
      <c r="L1813" s="966"/>
      <c r="M1813" s="966"/>
      <c r="N1813" s="966"/>
      <c r="O1813" s="966"/>
    </row>
    <row r="1814" spans="1:15" ht="10.15" customHeight="1">
      <c r="A1814" s="966"/>
      <c r="B1814" s="966"/>
      <c r="C1814" s="966"/>
      <c r="D1814" s="966"/>
      <c r="E1814" s="966"/>
      <c r="F1814" s="966"/>
      <c r="G1814" s="966"/>
      <c r="H1814" s="966"/>
      <c r="I1814" s="966"/>
      <c r="J1814" s="966"/>
      <c r="K1814" s="966"/>
      <c r="L1814" s="966"/>
      <c r="M1814" s="966"/>
      <c r="N1814" s="966"/>
      <c r="O1814" s="966"/>
    </row>
    <row r="1815" spans="1:15" ht="10.15" customHeight="1">
      <c r="A1815" s="966"/>
      <c r="B1815" s="966"/>
      <c r="C1815" s="966"/>
      <c r="D1815" s="966"/>
      <c r="E1815" s="966"/>
      <c r="F1815" s="966"/>
      <c r="G1815" s="966"/>
      <c r="H1815" s="966"/>
      <c r="I1815" s="966"/>
      <c r="J1815" s="966"/>
      <c r="K1815" s="966"/>
      <c r="L1815" s="966"/>
      <c r="M1815" s="966"/>
      <c r="N1815" s="966"/>
      <c r="O1815" s="966"/>
    </row>
    <row r="1816" spans="1:15" ht="10.15" customHeight="1">
      <c r="A1816" s="966"/>
      <c r="B1816" s="966"/>
      <c r="C1816" s="966"/>
      <c r="D1816" s="966"/>
      <c r="E1816" s="966"/>
      <c r="F1816" s="966"/>
      <c r="G1816" s="966"/>
      <c r="H1816" s="966"/>
      <c r="I1816" s="966"/>
      <c r="J1816" s="966"/>
      <c r="K1816" s="966"/>
      <c r="L1816" s="966"/>
      <c r="M1816" s="966"/>
      <c r="N1816" s="966"/>
      <c r="O1816" s="966"/>
    </row>
    <row r="1817" spans="1:15" ht="10.15" customHeight="1">
      <c r="A1817" s="966"/>
      <c r="B1817" s="966"/>
      <c r="C1817" s="966"/>
      <c r="D1817" s="966"/>
      <c r="E1817" s="966"/>
      <c r="F1817" s="966"/>
      <c r="G1817" s="966"/>
      <c r="H1817" s="966"/>
      <c r="I1817" s="966"/>
      <c r="J1817" s="966"/>
      <c r="K1817" s="966"/>
      <c r="L1817" s="966"/>
      <c r="M1817" s="966"/>
      <c r="N1817" s="966"/>
      <c r="O1817" s="966"/>
    </row>
    <row r="1818" spans="1:15" ht="10.15" customHeight="1">
      <c r="A1818" s="966"/>
      <c r="B1818" s="966"/>
      <c r="C1818" s="966"/>
      <c r="D1818" s="966"/>
      <c r="E1818" s="966"/>
      <c r="F1818" s="966"/>
      <c r="G1818" s="966"/>
      <c r="H1818" s="966"/>
      <c r="I1818" s="966"/>
      <c r="J1818" s="966"/>
      <c r="K1818" s="966"/>
      <c r="L1818" s="966"/>
      <c r="M1818" s="966"/>
      <c r="N1818" s="966"/>
      <c r="O1818" s="966"/>
    </row>
    <row r="1819" spans="1:15" ht="10.15" customHeight="1">
      <c r="A1819" s="966"/>
      <c r="B1819" s="966"/>
      <c r="C1819" s="966"/>
      <c r="D1819" s="966"/>
      <c r="E1819" s="966"/>
      <c r="F1819" s="966"/>
      <c r="G1819" s="966"/>
      <c r="H1819" s="966"/>
      <c r="I1819" s="966"/>
      <c r="J1819" s="966"/>
      <c r="K1819" s="966"/>
      <c r="L1819" s="966"/>
      <c r="M1819" s="966"/>
      <c r="N1819" s="966"/>
      <c r="O1819" s="966"/>
    </row>
    <row r="1820" spans="1:15" ht="10.15" customHeight="1">
      <c r="A1820" s="966"/>
      <c r="B1820" s="966"/>
      <c r="C1820" s="966"/>
      <c r="D1820" s="966"/>
      <c r="E1820" s="966"/>
      <c r="F1820" s="966"/>
      <c r="G1820" s="966"/>
      <c r="H1820" s="966"/>
      <c r="I1820" s="966"/>
      <c r="J1820" s="966"/>
      <c r="K1820" s="966"/>
      <c r="L1820" s="966"/>
      <c r="M1820" s="966"/>
      <c r="N1820" s="966"/>
      <c r="O1820" s="966"/>
    </row>
    <row r="1821" spans="1:15" ht="10.15" customHeight="1">
      <c r="A1821" s="966"/>
      <c r="B1821" s="966"/>
      <c r="C1821" s="966"/>
      <c r="D1821" s="966"/>
      <c r="E1821" s="966"/>
      <c r="F1821" s="966"/>
      <c r="G1821" s="966"/>
      <c r="H1821" s="966"/>
      <c r="I1821" s="966"/>
      <c r="J1821" s="966"/>
      <c r="K1821" s="966"/>
      <c r="L1821" s="966"/>
      <c r="M1821" s="966"/>
      <c r="N1821" s="966"/>
      <c r="O1821" s="966"/>
    </row>
    <row r="1822" spans="1:15" ht="10.15" customHeight="1">
      <c r="A1822" s="966"/>
      <c r="B1822" s="966"/>
      <c r="C1822" s="966"/>
      <c r="D1822" s="966"/>
      <c r="E1822" s="966"/>
      <c r="F1822" s="966"/>
      <c r="G1822" s="966"/>
      <c r="H1822" s="966"/>
      <c r="I1822" s="966"/>
      <c r="J1822" s="966"/>
      <c r="K1822" s="966"/>
      <c r="L1822" s="966"/>
      <c r="M1822" s="966"/>
      <c r="N1822" s="966"/>
      <c r="O1822" s="966"/>
    </row>
    <row r="1823" spans="1:15" ht="10.15" customHeight="1">
      <c r="A1823" s="966"/>
      <c r="B1823" s="966"/>
      <c r="C1823" s="966"/>
      <c r="D1823" s="966"/>
      <c r="E1823" s="966"/>
      <c r="F1823" s="966"/>
      <c r="G1823" s="966"/>
      <c r="H1823" s="966"/>
      <c r="I1823" s="966"/>
      <c r="J1823" s="966"/>
      <c r="K1823" s="966"/>
      <c r="L1823" s="966"/>
      <c r="M1823" s="966"/>
      <c r="N1823" s="966"/>
      <c r="O1823" s="966"/>
    </row>
    <row r="1824" spans="1:15" ht="10.15" customHeight="1">
      <c r="A1824" s="966"/>
      <c r="B1824" s="966"/>
      <c r="C1824" s="966"/>
      <c r="D1824" s="966"/>
      <c r="E1824" s="966"/>
      <c r="F1824" s="966"/>
      <c r="G1824" s="966"/>
      <c r="H1824" s="966"/>
      <c r="I1824" s="966"/>
      <c r="J1824" s="966"/>
      <c r="K1824" s="966"/>
      <c r="L1824" s="966"/>
      <c r="M1824" s="966"/>
      <c r="N1824" s="966"/>
      <c r="O1824" s="966"/>
    </row>
    <row r="1825" spans="1:15" ht="10.15" customHeight="1">
      <c r="A1825" s="966"/>
      <c r="B1825" s="966"/>
      <c r="C1825" s="966"/>
      <c r="D1825" s="966"/>
      <c r="E1825" s="966"/>
      <c r="F1825" s="966"/>
      <c r="G1825" s="966"/>
      <c r="H1825" s="966"/>
      <c r="I1825" s="966"/>
      <c r="J1825" s="966"/>
      <c r="K1825" s="966"/>
      <c r="L1825" s="966"/>
      <c r="M1825" s="966"/>
      <c r="N1825" s="966"/>
      <c r="O1825" s="966"/>
    </row>
    <row r="1826" spans="1:15" ht="10.15" customHeight="1">
      <c r="A1826" s="966"/>
      <c r="B1826" s="966"/>
      <c r="C1826" s="966"/>
      <c r="D1826" s="966"/>
      <c r="E1826" s="966"/>
      <c r="F1826" s="966"/>
      <c r="G1826" s="966"/>
      <c r="H1826" s="966"/>
      <c r="I1826" s="966"/>
      <c r="J1826" s="966"/>
      <c r="K1826" s="966"/>
      <c r="L1826" s="966"/>
      <c r="M1826" s="966"/>
      <c r="N1826" s="966"/>
      <c r="O1826" s="966"/>
    </row>
    <row r="1827" spans="1:15" ht="10.15" customHeight="1">
      <c r="A1827" s="966"/>
      <c r="B1827" s="966"/>
      <c r="C1827" s="966"/>
      <c r="D1827" s="966"/>
      <c r="E1827" s="966"/>
      <c r="F1827" s="966"/>
      <c r="G1827" s="966"/>
      <c r="H1827" s="966"/>
      <c r="I1827" s="966"/>
      <c r="J1827" s="966"/>
      <c r="K1827" s="966"/>
      <c r="L1827" s="966"/>
      <c r="M1827" s="966"/>
      <c r="N1827" s="966"/>
      <c r="O1827" s="966"/>
    </row>
    <row r="1828" spans="1:15" ht="10.15" customHeight="1">
      <c r="A1828" s="966"/>
      <c r="B1828" s="966"/>
      <c r="C1828" s="966"/>
      <c r="D1828" s="966"/>
      <c r="E1828" s="966"/>
      <c r="F1828" s="966"/>
      <c r="G1828" s="966"/>
      <c r="H1828" s="966"/>
      <c r="I1828" s="966"/>
      <c r="J1828" s="966"/>
      <c r="K1828" s="966"/>
      <c r="L1828" s="966"/>
      <c r="M1828" s="966"/>
      <c r="N1828" s="966"/>
      <c r="O1828" s="966"/>
    </row>
    <row r="1829" spans="1:15" ht="10.15" customHeight="1">
      <c r="A1829" s="966"/>
      <c r="B1829" s="966"/>
      <c r="C1829" s="966"/>
      <c r="D1829" s="966"/>
      <c r="E1829" s="966"/>
      <c r="F1829" s="966"/>
      <c r="G1829" s="966"/>
      <c r="H1829" s="966"/>
      <c r="I1829" s="966"/>
      <c r="J1829" s="966"/>
      <c r="K1829" s="966"/>
      <c r="L1829" s="966"/>
      <c r="M1829" s="966"/>
      <c r="N1829" s="966"/>
      <c r="O1829" s="966"/>
    </row>
    <row r="1830" spans="1:15" ht="10.15" customHeight="1">
      <c r="A1830" s="966"/>
      <c r="B1830" s="966"/>
      <c r="C1830" s="966"/>
      <c r="D1830" s="966"/>
      <c r="E1830" s="966"/>
      <c r="F1830" s="966"/>
      <c r="G1830" s="966"/>
      <c r="H1830" s="966"/>
      <c r="I1830" s="966"/>
      <c r="J1830" s="966"/>
      <c r="K1830" s="966"/>
      <c r="L1830" s="966"/>
      <c r="M1830" s="966"/>
      <c r="N1830" s="966"/>
      <c r="O1830" s="966"/>
    </row>
    <row r="1831" spans="1:15" ht="10.15" customHeight="1">
      <c r="A1831" s="966"/>
      <c r="B1831" s="966"/>
      <c r="C1831" s="966"/>
      <c r="D1831" s="966"/>
      <c r="E1831" s="966"/>
      <c r="F1831" s="966"/>
      <c r="G1831" s="966"/>
      <c r="H1831" s="966"/>
      <c r="I1831" s="966"/>
      <c r="J1831" s="966"/>
      <c r="K1831" s="966"/>
      <c r="L1831" s="966"/>
      <c r="M1831" s="966"/>
      <c r="N1831" s="966"/>
      <c r="O1831" s="966"/>
    </row>
    <row r="1832" spans="1:15" ht="10.15" customHeight="1">
      <c r="A1832" s="966"/>
      <c r="B1832" s="966"/>
      <c r="C1832" s="966"/>
      <c r="D1832" s="966"/>
      <c r="E1832" s="966"/>
      <c r="F1832" s="966"/>
      <c r="G1832" s="966"/>
      <c r="H1832" s="966"/>
      <c r="I1832" s="966"/>
      <c r="J1832" s="966"/>
      <c r="K1832" s="966"/>
      <c r="L1832" s="966"/>
      <c r="M1832" s="966"/>
      <c r="N1832" s="966"/>
      <c r="O1832" s="966"/>
    </row>
    <row r="1833" spans="1:15" ht="10.15" customHeight="1">
      <c r="A1833" s="966"/>
      <c r="B1833" s="966"/>
      <c r="C1833" s="966"/>
      <c r="D1833" s="966"/>
      <c r="E1833" s="966"/>
      <c r="F1833" s="966"/>
      <c r="G1833" s="966"/>
      <c r="H1833" s="966"/>
      <c r="I1833" s="966"/>
      <c r="J1833" s="966"/>
      <c r="K1833" s="966"/>
      <c r="L1833" s="966"/>
      <c r="M1833" s="966"/>
      <c r="N1833" s="966"/>
      <c r="O1833" s="966"/>
    </row>
    <row r="1834" spans="1:15" ht="10.15" customHeight="1">
      <c r="A1834" s="966"/>
      <c r="B1834" s="966"/>
      <c r="C1834" s="966"/>
      <c r="D1834" s="966"/>
      <c r="E1834" s="966"/>
      <c r="F1834" s="966"/>
      <c r="G1834" s="966"/>
      <c r="H1834" s="966"/>
      <c r="I1834" s="966"/>
      <c r="J1834" s="966"/>
      <c r="K1834" s="966"/>
      <c r="L1834" s="966"/>
      <c r="M1834" s="966"/>
      <c r="N1834" s="966"/>
      <c r="O1834" s="966"/>
    </row>
    <row r="1835" spans="1:15" ht="10.15" customHeight="1">
      <c r="A1835" s="966"/>
      <c r="B1835" s="966"/>
      <c r="C1835" s="966"/>
      <c r="D1835" s="966"/>
      <c r="E1835" s="966"/>
      <c r="F1835" s="966"/>
      <c r="G1835" s="966"/>
      <c r="H1835" s="966"/>
      <c r="I1835" s="966"/>
      <c r="J1835" s="966"/>
      <c r="K1835" s="966"/>
      <c r="L1835" s="966"/>
      <c r="M1835" s="966"/>
      <c r="N1835" s="966"/>
      <c r="O1835" s="966"/>
    </row>
    <row r="1836" spans="1:15" ht="10.15" customHeight="1">
      <c r="A1836" s="966"/>
      <c r="B1836" s="966"/>
      <c r="C1836" s="966"/>
      <c r="D1836" s="966"/>
      <c r="E1836" s="966"/>
      <c r="F1836" s="966"/>
      <c r="G1836" s="966"/>
      <c r="H1836" s="966"/>
      <c r="I1836" s="966"/>
      <c r="J1836" s="966"/>
      <c r="K1836" s="966"/>
      <c r="L1836" s="966"/>
      <c r="M1836" s="966"/>
      <c r="N1836" s="966"/>
      <c r="O1836" s="966"/>
    </row>
    <row r="1837" spans="1:15" ht="10.15" customHeight="1">
      <c r="A1837" s="966"/>
      <c r="B1837" s="966"/>
      <c r="C1837" s="966"/>
      <c r="D1837" s="966"/>
      <c r="E1837" s="966"/>
      <c r="F1837" s="966"/>
      <c r="G1837" s="966"/>
      <c r="H1837" s="966"/>
      <c r="I1837" s="966"/>
      <c r="J1837" s="966"/>
      <c r="K1837" s="966"/>
      <c r="L1837" s="966"/>
      <c r="M1837" s="966"/>
      <c r="N1837" s="966"/>
      <c r="O1837" s="966"/>
    </row>
    <row r="1838" spans="1:15" ht="10.15" customHeight="1">
      <c r="A1838" s="966"/>
      <c r="B1838" s="966"/>
      <c r="C1838" s="966"/>
      <c r="D1838" s="966"/>
      <c r="E1838" s="966"/>
      <c r="F1838" s="966"/>
      <c r="G1838" s="966"/>
      <c r="H1838" s="966"/>
      <c r="I1838" s="966"/>
      <c r="J1838" s="966"/>
      <c r="K1838" s="966"/>
      <c r="L1838" s="966"/>
      <c r="M1838" s="966"/>
      <c r="N1838" s="966"/>
      <c r="O1838" s="966"/>
    </row>
    <row r="1839" spans="1:15" ht="10.15" customHeight="1">
      <c r="A1839" s="966"/>
      <c r="B1839" s="966"/>
      <c r="C1839" s="966"/>
      <c r="D1839" s="966"/>
      <c r="E1839" s="966"/>
      <c r="F1839" s="966"/>
      <c r="G1839" s="966"/>
      <c r="H1839" s="966"/>
      <c r="I1839" s="966"/>
      <c r="J1839" s="966"/>
      <c r="K1839" s="966"/>
      <c r="L1839" s="966"/>
      <c r="M1839" s="966"/>
      <c r="N1839" s="966"/>
      <c r="O1839" s="966"/>
    </row>
    <row r="1840" spans="1:15" ht="10.15" customHeight="1">
      <c r="A1840" s="966"/>
      <c r="B1840" s="966"/>
      <c r="C1840" s="966"/>
      <c r="D1840" s="966"/>
      <c r="E1840" s="966"/>
      <c r="F1840" s="966"/>
      <c r="G1840" s="966"/>
      <c r="H1840" s="966"/>
      <c r="I1840" s="966"/>
      <c r="J1840" s="966"/>
      <c r="K1840" s="966"/>
      <c r="L1840" s="966"/>
      <c r="M1840" s="966"/>
      <c r="N1840" s="966"/>
      <c r="O1840" s="966"/>
    </row>
    <row r="1841" spans="1:15" ht="10.15" customHeight="1">
      <c r="A1841" s="966"/>
      <c r="B1841" s="966"/>
      <c r="C1841" s="966"/>
      <c r="D1841" s="966"/>
      <c r="E1841" s="966"/>
      <c r="F1841" s="966"/>
      <c r="G1841" s="966"/>
      <c r="H1841" s="966"/>
      <c r="I1841" s="966"/>
      <c r="J1841" s="966"/>
      <c r="K1841" s="966"/>
      <c r="L1841" s="966"/>
      <c r="M1841" s="966"/>
      <c r="N1841" s="966"/>
      <c r="O1841" s="966"/>
    </row>
    <row r="1842" spans="1:15" ht="10.15" customHeight="1">
      <c r="A1842" s="966"/>
      <c r="B1842" s="966"/>
      <c r="C1842" s="966"/>
      <c r="D1842" s="966"/>
      <c r="E1842" s="966"/>
      <c r="F1842" s="966"/>
      <c r="G1842" s="966"/>
      <c r="H1842" s="966"/>
      <c r="I1842" s="966"/>
      <c r="J1842" s="966"/>
      <c r="K1842" s="966"/>
      <c r="L1842" s="966"/>
      <c r="M1842" s="966"/>
      <c r="N1842" s="966"/>
      <c r="O1842" s="966"/>
    </row>
    <row r="1843" spans="1:15" ht="10.15" customHeight="1">
      <c r="A1843" s="966"/>
      <c r="B1843" s="966"/>
      <c r="C1843" s="966"/>
      <c r="D1843" s="966"/>
      <c r="E1843" s="966"/>
      <c r="F1843" s="966"/>
      <c r="G1843" s="966"/>
      <c r="H1843" s="966"/>
      <c r="I1843" s="966"/>
      <c r="J1843" s="966"/>
      <c r="K1843" s="966"/>
      <c r="L1843" s="966"/>
      <c r="M1843" s="966"/>
      <c r="N1843" s="966"/>
      <c r="O1843" s="966"/>
    </row>
    <row r="1844" spans="1:15" ht="10.15" customHeight="1">
      <c r="A1844" s="966"/>
      <c r="B1844" s="966"/>
      <c r="C1844" s="966"/>
      <c r="D1844" s="966"/>
      <c r="E1844" s="966"/>
      <c r="F1844" s="966"/>
      <c r="G1844" s="966"/>
      <c r="H1844" s="966"/>
      <c r="I1844" s="966"/>
      <c r="J1844" s="966"/>
      <c r="K1844" s="966"/>
      <c r="L1844" s="966"/>
      <c r="M1844" s="966"/>
      <c r="N1844" s="966"/>
      <c r="O1844" s="966"/>
    </row>
    <row r="1845" spans="1:15" ht="10.15" customHeight="1">
      <c r="A1845" s="966"/>
      <c r="B1845" s="966"/>
      <c r="C1845" s="966"/>
      <c r="D1845" s="966"/>
      <c r="E1845" s="966"/>
      <c r="F1845" s="966"/>
      <c r="G1845" s="966"/>
      <c r="H1845" s="966"/>
      <c r="I1845" s="966"/>
      <c r="J1845" s="966"/>
      <c r="K1845" s="966"/>
      <c r="L1845" s="966"/>
      <c r="M1845" s="966"/>
      <c r="N1845" s="966"/>
      <c r="O1845" s="966"/>
    </row>
    <row r="1846" spans="1:15" ht="10.15" customHeight="1">
      <c r="A1846" s="966"/>
      <c r="B1846" s="966"/>
      <c r="C1846" s="966"/>
      <c r="D1846" s="966"/>
      <c r="E1846" s="966"/>
      <c r="F1846" s="966"/>
      <c r="G1846" s="966"/>
      <c r="H1846" s="966"/>
      <c r="I1846" s="966"/>
      <c r="J1846" s="966"/>
      <c r="K1846" s="966"/>
      <c r="L1846" s="966"/>
      <c r="M1846" s="966"/>
      <c r="N1846" s="966"/>
      <c r="O1846" s="966"/>
    </row>
    <row r="1847" spans="1:15" ht="10.15" customHeight="1">
      <c r="A1847" s="966"/>
      <c r="B1847" s="966"/>
      <c r="C1847" s="966"/>
      <c r="D1847" s="966"/>
      <c r="E1847" s="966"/>
      <c r="F1847" s="966"/>
      <c r="G1847" s="966"/>
      <c r="H1847" s="966"/>
      <c r="I1847" s="966"/>
      <c r="J1847" s="966"/>
      <c r="K1847" s="966"/>
      <c r="L1847" s="966"/>
      <c r="M1847" s="966"/>
      <c r="N1847" s="966"/>
      <c r="O1847" s="966"/>
    </row>
    <row r="1848" spans="1:15" ht="10.15" customHeight="1">
      <c r="A1848" s="966"/>
      <c r="B1848" s="966"/>
      <c r="C1848" s="966"/>
      <c r="D1848" s="966"/>
      <c r="E1848" s="966"/>
      <c r="F1848" s="966"/>
      <c r="G1848" s="966"/>
      <c r="H1848" s="966"/>
      <c r="I1848" s="966"/>
      <c r="J1848" s="966"/>
      <c r="K1848" s="966"/>
      <c r="L1848" s="966"/>
      <c r="M1848" s="966"/>
      <c r="N1848" s="966"/>
      <c r="O1848" s="966"/>
    </row>
    <row r="1849" spans="1:15" ht="10.15" customHeight="1">
      <c r="A1849" s="966"/>
      <c r="B1849" s="966"/>
      <c r="C1849" s="966"/>
      <c r="D1849" s="966"/>
      <c r="E1849" s="966"/>
      <c r="F1849" s="966"/>
      <c r="G1849" s="966"/>
      <c r="H1849" s="966"/>
      <c r="I1849" s="966"/>
      <c r="J1849" s="966"/>
      <c r="K1849" s="966"/>
      <c r="L1849" s="966"/>
      <c r="M1849" s="966"/>
      <c r="N1849" s="966"/>
      <c r="O1849" s="966"/>
    </row>
    <row r="1850" spans="1:15" ht="10.15" customHeight="1">
      <c r="A1850" s="966"/>
      <c r="B1850" s="966"/>
      <c r="C1850" s="966"/>
      <c r="D1850" s="966"/>
      <c r="E1850" s="966"/>
      <c r="F1850" s="966"/>
      <c r="G1850" s="966"/>
      <c r="H1850" s="966"/>
      <c r="I1850" s="966"/>
      <c r="J1850" s="966"/>
      <c r="K1850" s="966"/>
      <c r="L1850" s="966"/>
      <c r="M1850" s="966"/>
      <c r="N1850" s="966"/>
      <c r="O1850" s="966"/>
    </row>
    <row r="1851" spans="1:15" ht="10.15" customHeight="1">
      <c r="A1851" s="966"/>
      <c r="B1851" s="966"/>
      <c r="C1851" s="966"/>
      <c r="D1851" s="966"/>
      <c r="E1851" s="966"/>
      <c r="F1851" s="966"/>
      <c r="G1851" s="966"/>
      <c r="H1851" s="966"/>
      <c r="I1851" s="966"/>
      <c r="J1851" s="966"/>
      <c r="K1851" s="966"/>
      <c r="L1851" s="966"/>
      <c r="M1851" s="966"/>
      <c r="N1851" s="966"/>
      <c r="O1851" s="966"/>
    </row>
    <row r="1852" spans="1:15" ht="10.15" customHeight="1">
      <c r="A1852" s="966"/>
      <c r="B1852" s="966"/>
      <c r="C1852" s="966"/>
      <c r="D1852" s="966"/>
      <c r="E1852" s="966"/>
      <c r="F1852" s="966"/>
      <c r="G1852" s="966"/>
      <c r="H1852" s="966"/>
      <c r="I1852" s="966"/>
      <c r="J1852" s="966"/>
      <c r="K1852" s="966"/>
      <c r="L1852" s="966"/>
      <c r="M1852" s="966"/>
      <c r="N1852" s="966"/>
      <c r="O1852" s="966"/>
    </row>
    <row r="1853" spans="1:15" ht="10.15" customHeight="1">
      <c r="A1853" s="966"/>
      <c r="B1853" s="966"/>
      <c r="C1853" s="966"/>
      <c r="D1853" s="966"/>
      <c r="E1853" s="966"/>
      <c r="F1853" s="966"/>
      <c r="G1853" s="966"/>
      <c r="H1853" s="966"/>
      <c r="I1853" s="966"/>
      <c r="J1853" s="966"/>
      <c r="K1853" s="966"/>
      <c r="L1853" s="966"/>
      <c r="M1853" s="966"/>
      <c r="N1853" s="966"/>
      <c r="O1853" s="966"/>
    </row>
    <row r="1854" spans="1:15" ht="10.15" customHeight="1">
      <c r="A1854" s="966"/>
      <c r="B1854" s="966"/>
      <c r="C1854" s="966"/>
      <c r="D1854" s="966"/>
      <c r="E1854" s="966"/>
      <c r="F1854" s="966"/>
      <c r="G1854" s="966"/>
      <c r="H1854" s="966"/>
      <c r="I1854" s="966"/>
      <c r="J1854" s="966"/>
      <c r="K1854" s="966"/>
      <c r="L1854" s="966"/>
      <c r="M1854" s="966"/>
      <c r="N1854" s="966"/>
      <c r="O1854" s="966"/>
    </row>
    <row r="1855" spans="1:15" ht="10.15" customHeight="1">
      <c r="A1855" s="966"/>
      <c r="B1855" s="966"/>
      <c r="C1855" s="966"/>
      <c r="D1855" s="966"/>
      <c r="E1855" s="966"/>
      <c r="F1855" s="966"/>
      <c r="G1855" s="966"/>
      <c r="H1855" s="966"/>
      <c r="I1855" s="966"/>
      <c r="J1855" s="966"/>
      <c r="K1855" s="966"/>
      <c r="L1855" s="966"/>
      <c r="M1855" s="966"/>
      <c r="N1855" s="966"/>
      <c r="O1855" s="966"/>
    </row>
    <row r="1856" spans="1:15" ht="10.15" customHeight="1">
      <c r="A1856" s="966"/>
      <c r="B1856" s="966"/>
      <c r="C1856" s="966"/>
      <c r="D1856" s="966"/>
      <c r="E1856" s="966"/>
      <c r="F1856" s="966"/>
      <c r="G1856" s="966"/>
      <c r="H1856" s="966"/>
      <c r="I1856" s="966"/>
      <c r="J1856" s="966"/>
      <c r="K1856" s="966"/>
      <c r="L1856" s="966"/>
      <c r="M1856" s="966"/>
      <c r="N1856" s="966"/>
      <c r="O1856" s="966"/>
    </row>
    <row r="1857" spans="1:15" ht="10.15" customHeight="1">
      <c r="A1857" s="966"/>
      <c r="B1857" s="966"/>
      <c r="C1857" s="966"/>
      <c r="D1857" s="966"/>
      <c r="E1857" s="966"/>
      <c r="F1857" s="966"/>
      <c r="G1857" s="966"/>
      <c r="H1857" s="966"/>
      <c r="I1857" s="966"/>
      <c r="J1857" s="966"/>
      <c r="K1857" s="966"/>
      <c r="L1857" s="966"/>
      <c r="M1857" s="966"/>
      <c r="N1857" s="966"/>
      <c r="O1857" s="966"/>
    </row>
    <row r="1858" spans="1:15" ht="10.15" customHeight="1">
      <c r="A1858" s="966"/>
      <c r="B1858" s="966"/>
      <c r="C1858" s="966"/>
      <c r="D1858" s="966"/>
      <c r="E1858" s="966"/>
      <c r="F1858" s="966"/>
      <c r="G1858" s="966"/>
      <c r="H1858" s="966"/>
      <c r="I1858" s="966"/>
      <c r="J1858" s="966"/>
      <c r="K1858" s="966"/>
      <c r="L1858" s="966"/>
      <c r="M1858" s="966"/>
      <c r="N1858" s="966"/>
      <c r="O1858" s="966"/>
    </row>
    <row r="1859" spans="1:15" ht="10.15" customHeight="1">
      <c r="A1859" s="966"/>
      <c r="B1859" s="966"/>
      <c r="C1859" s="966"/>
      <c r="D1859" s="966"/>
      <c r="E1859" s="966"/>
      <c r="F1859" s="966"/>
      <c r="G1859" s="966"/>
      <c r="H1859" s="966"/>
      <c r="I1859" s="966"/>
      <c r="J1859" s="966"/>
      <c r="K1859" s="966"/>
      <c r="L1859" s="966"/>
      <c r="M1859" s="966"/>
      <c r="N1859" s="966"/>
      <c r="O1859" s="966"/>
    </row>
    <row r="1860" spans="1:15" ht="10.15" customHeight="1">
      <c r="A1860" s="966"/>
      <c r="B1860" s="966"/>
      <c r="C1860" s="966"/>
      <c r="D1860" s="966"/>
      <c r="E1860" s="966"/>
      <c r="F1860" s="966"/>
      <c r="G1860" s="966"/>
      <c r="H1860" s="966"/>
      <c r="I1860" s="966"/>
      <c r="J1860" s="966"/>
      <c r="K1860" s="966"/>
      <c r="L1860" s="966"/>
      <c r="M1860" s="966"/>
      <c r="N1860" s="966"/>
      <c r="O1860" s="966"/>
    </row>
    <row r="1861" spans="1:15" ht="10.15" customHeight="1">
      <c r="A1861" s="966"/>
      <c r="B1861" s="966"/>
      <c r="C1861" s="966"/>
      <c r="D1861" s="966"/>
      <c r="E1861" s="966"/>
      <c r="F1861" s="966"/>
      <c r="G1861" s="966"/>
      <c r="H1861" s="966"/>
      <c r="I1861" s="966"/>
      <c r="J1861" s="966"/>
      <c r="K1861" s="966"/>
      <c r="L1861" s="966"/>
      <c r="M1861" s="966"/>
      <c r="N1861" s="966"/>
      <c r="O1861" s="966"/>
    </row>
    <row r="1862" spans="1:15" ht="10.15" customHeight="1">
      <c r="A1862" s="966"/>
      <c r="B1862" s="966"/>
      <c r="C1862" s="966"/>
      <c r="D1862" s="966"/>
      <c r="E1862" s="966"/>
      <c r="F1862" s="966"/>
      <c r="G1862" s="966"/>
      <c r="H1862" s="966"/>
      <c r="I1862" s="966"/>
      <c r="J1862" s="966"/>
      <c r="K1862" s="966"/>
      <c r="L1862" s="966"/>
      <c r="M1862" s="966"/>
      <c r="N1862" s="966"/>
      <c r="O1862" s="966"/>
    </row>
    <row r="1863" spans="1:15" ht="10.15" customHeight="1">
      <c r="A1863" s="966"/>
      <c r="B1863" s="966"/>
      <c r="C1863" s="966"/>
      <c r="D1863" s="966"/>
      <c r="E1863" s="966"/>
      <c r="F1863" s="966"/>
      <c r="G1863" s="966"/>
      <c r="H1863" s="966"/>
      <c r="I1863" s="966"/>
      <c r="J1863" s="966"/>
      <c r="K1863" s="966"/>
      <c r="L1863" s="966"/>
      <c r="M1863" s="966"/>
      <c r="N1863" s="966"/>
      <c r="O1863" s="966"/>
    </row>
    <row r="1864" spans="1:15" ht="10.15" customHeight="1">
      <c r="A1864" s="966"/>
      <c r="B1864" s="966"/>
      <c r="C1864" s="966"/>
      <c r="D1864" s="966"/>
      <c r="E1864" s="966"/>
      <c r="F1864" s="966"/>
      <c r="G1864" s="966"/>
      <c r="H1864" s="966"/>
      <c r="I1864" s="966"/>
      <c r="J1864" s="966"/>
      <c r="K1864" s="966"/>
      <c r="L1864" s="966"/>
      <c r="M1864" s="966"/>
      <c r="N1864" s="966"/>
      <c r="O1864" s="966"/>
    </row>
    <row r="1865" spans="1:15" ht="10.15" customHeight="1">
      <c r="A1865" s="966"/>
      <c r="B1865" s="966"/>
      <c r="C1865" s="966"/>
      <c r="D1865" s="966"/>
      <c r="E1865" s="966"/>
      <c r="F1865" s="966"/>
      <c r="G1865" s="966"/>
      <c r="H1865" s="966"/>
      <c r="I1865" s="966"/>
      <c r="J1865" s="966"/>
      <c r="K1865" s="966"/>
      <c r="L1865" s="966"/>
      <c r="M1865" s="966"/>
      <c r="N1865" s="966"/>
      <c r="O1865" s="966"/>
    </row>
    <row r="1866" spans="1:15" ht="10.15" customHeight="1">
      <c r="A1866" s="966"/>
      <c r="B1866" s="966"/>
      <c r="C1866" s="966"/>
      <c r="D1866" s="966"/>
      <c r="E1866" s="966"/>
      <c r="F1866" s="966"/>
      <c r="G1866" s="966"/>
      <c r="H1866" s="966"/>
      <c r="I1866" s="966"/>
      <c r="J1866" s="966"/>
      <c r="K1866" s="966"/>
      <c r="L1866" s="966"/>
      <c r="M1866" s="966"/>
      <c r="N1866" s="966"/>
      <c r="O1866" s="966"/>
    </row>
    <row r="1867" spans="1:15" ht="10.15" customHeight="1">
      <c r="A1867" s="966"/>
      <c r="B1867" s="966"/>
      <c r="C1867" s="966"/>
      <c r="D1867" s="966"/>
      <c r="E1867" s="966"/>
      <c r="F1867" s="966"/>
      <c r="G1867" s="966"/>
      <c r="H1867" s="966"/>
      <c r="I1867" s="966"/>
      <c r="J1867" s="966"/>
      <c r="K1867" s="966"/>
      <c r="L1867" s="966"/>
      <c r="M1867" s="966"/>
      <c r="N1867" s="966"/>
      <c r="O1867" s="966"/>
    </row>
    <row r="1868" spans="1:15" ht="10.15" customHeight="1">
      <c r="A1868" s="966"/>
      <c r="B1868" s="966"/>
      <c r="C1868" s="966"/>
      <c r="D1868" s="966"/>
      <c r="E1868" s="966"/>
      <c r="F1868" s="966"/>
      <c r="G1868" s="966"/>
      <c r="H1868" s="966"/>
      <c r="I1868" s="966"/>
      <c r="J1868" s="966"/>
      <c r="K1868" s="966"/>
      <c r="L1868" s="966"/>
      <c r="M1868" s="966"/>
      <c r="N1868" s="966"/>
      <c r="O1868" s="966"/>
    </row>
    <row r="1869" spans="1:15" ht="10.15" customHeight="1">
      <c r="A1869" s="966"/>
      <c r="B1869" s="966"/>
      <c r="C1869" s="966"/>
      <c r="D1869" s="966"/>
      <c r="E1869" s="966"/>
      <c r="F1869" s="966"/>
      <c r="G1869" s="966"/>
      <c r="H1869" s="966"/>
      <c r="I1869" s="966"/>
      <c r="J1869" s="966"/>
      <c r="K1869" s="966"/>
      <c r="L1869" s="966"/>
      <c r="M1869" s="966"/>
      <c r="N1869" s="966"/>
      <c r="O1869" s="966"/>
    </row>
    <row r="1870" spans="1:15" ht="10.15" customHeight="1">
      <c r="A1870" s="966"/>
      <c r="B1870" s="966"/>
      <c r="C1870" s="966"/>
      <c r="D1870" s="966"/>
      <c r="E1870" s="966"/>
      <c r="F1870" s="966"/>
      <c r="G1870" s="966"/>
      <c r="H1870" s="966"/>
      <c r="I1870" s="966"/>
      <c r="J1870" s="966"/>
      <c r="K1870" s="966"/>
      <c r="L1870" s="966"/>
      <c r="M1870" s="966"/>
      <c r="N1870" s="966"/>
      <c r="O1870" s="966"/>
    </row>
    <row r="1871" spans="1:15" ht="10.15" customHeight="1">
      <c r="A1871" s="966"/>
      <c r="B1871" s="966"/>
      <c r="C1871" s="966"/>
      <c r="D1871" s="966"/>
      <c r="E1871" s="966"/>
      <c r="F1871" s="966"/>
      <c r="G1871" s="966"/>
      <c r="H1871" s="966"/>
      <c r="I1871" s="966"/>
      <c r="J1871" s="966"/>
      <c r="K1871" s="966"/>
      <c r="L1871" s="966"/>
      <c r="M1871" s="966"/>
      <c r="N1871" s="966"/>
      <c r="O1871" s="966"/>
    </row>
    <row r="1872" spans="1:15" ht="10.15" customHeight="1">
      <c r="A1872" s="966"/>
      <c r="B1872" s="966"/>
      <c r="C1872" s="966"/>
      <c r="D1872" s="966"/>
      <c r="E1872" s="966"/>
      <c r="F1872" s="966"/>
      <c r="G1872" s="966"/>
      <c r="H1872" s="966"/>
      <c r="I1872" s="966"/>
      <c r="J1872" s="966"/>
      <c r="K1872" s="966"/>
      <c r="L1872" s="966"/>
      <c r="M1872" s="966"/>
      <c r="N1872" s="966"/>
      <c r="O1872" s="966"/>
    </row>
    <row r="1873" spans="1:15" ht="10.15" customHeight="1">
      <c r="A1873" s="966"/>
      <c r="B1873" s="966"/>
      <c r="C1873" s="966"/>
      <c r="D1873" s="966"/>
      <c r="E1873" s="966"/>
      <c r="F1873" s="966"/>
      <c r="G1873" s="966"/>
      <c r="H1873" s="966"/>
      <c r="I1873" s="966"/>
      <c r="J1873" s="966"/>
      <c r="K1873" s="966"/>
      <c r="L1873" s="966"/>
      <c r="M1873" s="966"/>
      <c r="N1873" s="966"/>
      <c r="O1873" s="966"/>
    </row>
    <row r="1874" spans="1:15" ht="10.15" customHeight="1">
      <c r="A1874" s="966"/>
      <c r="B1874" s="966"/>
      <c r="C1874" s="966"/>
      <c r="D1874" s="966"/>
      <c r="E1874" s="966"/>
      <c r="F1874" s="966"/>
      <c r="G1874" s="966"/>
      <c r="H1874" s="966"/>
      <c r="I1874" s="966"/>
      <c r="J1874" s="966"/>
      <c r="K1874" s="966"/>
      <c r="L1874" s="966"/>
      <c r="M1874" s="966"/>
      <c r="N1874" s="966"/>
      <c r="O1874" s="966"/>
    </row>
    <row r="1875" spans="1:15" ht="10.15" customHeight="1">
      <c r="A1875" s="966"/>
      <c r="B1875" s="966"/>
      <c r="C1875" s="966"/>
      <c r="D1875" s="966"/>
      <c r="E1875" s="966"/>
      <c r="F1875" s="966"/>
      <c r="G1875" s="966"/>
      <c r="H1875" s="966"/>
      <c r="I1875" s="966"/>
      <c r="J1875" s="966"/>
      <c r="K1875" s="966"/>
      <c r="L1875" s="966"/>
      <c r="M1875" s="966"/>
      <c r="N1875" s="966"/>
      <c r="O1875" s="966"/>
    </row>
    <row r="1876" spans="1:15" ht="10.15" customHeight="1">
      <c r="A1876" s="966"/>
      <c r="B1876" s="966"/>
      <c r="C1876" s="966"/>
      <c r="D1876" s="966"/>
      <c r="E1876" s="966"/>
      <c r="F1876" s="966"/>
      <c r="G1876" s="966"/>
      <c r="H1876" s="966"/>
      <c r="I1876" s="966"/>
      <c r="J1876" s="966"/>
      <c r="K1876" s="966"/>
      <c r="L1876" s="966"/>
      <c r="M1876" s="966"/>
      <c r="N1876" s="966"/>
      <c r="O1876" s="966"/>
    </row>
    <row r="1877" spans="1:15" ht="10.15" customHeight="1">
      <c r="A1877" s="966"/>
      <c r="B1877" s="966"/>
      <c r="C1877" s="966"/>
      <c r="D1877" s="966"/>
      <c r="E1877" s="966"/>
      <c r="F1877" s="966"/>
      <c r="G1877" s="966"/>
      <c r="H1877" s="966"/>
      <c r="I1877" s="966"/>
      <c r="J1877" s="966"/>
      <c r="K1877" s="966"/>
      <c r="L1877" s="966"/>
      <c r="M1877" s="966"/>
      <c r="N1877" s="966"/>
      <c r="O1877" s="966"/>
    </row>
    <row r="1878" spans="1:15" ht="10.15" customHeight="1">
      <c r="A1878" s="966"/>
      <c r="B1878" s="966"/>
      <c r="C1878" s="966"/>
      <c r="D1878" s="966"/>
      <c r="E1878" s="966"/>
      <c r="F1878" s="966"/>
      <c r="G1878" s="966"/>
      <c r="H1878" s="966"/>
      <c r="I1878" s="966"/>
      <c r="J1878" s="966"/>
      <c r="K1878" s="966"/>
      <c r="L1878" s="966"/>
      <c r="M1878" s="966"/>
      <c r="N1878" s="966"/>
      <c r="O1878" s="966"/>
    </row>
    <row r="1879" spans="1:15" ht="10.15" customHeight="1">
      <c r="A1879" s="966"/>
      <c r="B1879" s="966"/>
      <c r="C1879" s="966"/>
      <c r="D1879" s="966"/>
      <c r="E1879" s="966"/>
      <c r="F1879" s="966"/>
      <c r="G1879" s="966"/>
      <c r="H1879" s="966"/>
      <c r="I1879" s="966"/>
      <c r="J1879" s="966"/>
      <c r="K1879" s="966"/>
      <c r="L1879" s="966"/>
      <c r="M1879" s="966"/>
      <c r="N1879" s="966"/>
      <c r="O1879" s="966"/>
    </row>
    <row r="1880" spans="1:15" ht="10.15" customHeight="1">
      <c r="A1880" s="966"/>
      <c r="B1880" s="966"/>
      <c r="C1880" s="966"/>
      <c r="D1880" s="966"/>
      <c r="E1880" s="966"/>
      <c r="F1880" s="966"/>
      <c r="G1880" s="966"/>
      <c r="H1880" s="966"/>
      <c r="I1880" s="966"/>
      <c r="J1880" s="966"/>
      <c r="K1880" s="966"/>
      <c r="L1880" s="966"/>
      <c r="M1880" s="966"/>
      <c r="N1880" s="966"/>
      <c r="O1880" s="966"/>
    </row>
    <row r="1881" spans="1:15" ht="10.15" customHeight="1">
      <c r="A1881" s="966"/>
      <c r="B1881" s="966"/>
      <c r="C1881" s="966"/>
      <c r="D1881" s="966"/>
      <c r="E1881" s="966"/>
      <c r="F1881" s="966"/>
      <c r="G1881" s="966"/>
      <c r="H1881" s="966"/>
      <c r="I1881" s="966"/>
      <c r="J1881" s="966"/>
      <c r="K1881" s="966"/>
      <c r="L1881" s="966"/>
      <c r="M1881" s="966"/>
      <c r="N1881" s="966"/>
      <c r="O1881" s="966"/>
    </row>
    <row r="1882" spans="1:15" ht="10.15" customHeight="1">
      <c r="A1882" s="966"/>
      <c r="B1882" s="966"/>
      <c r="C1882" s="966"/>
      <c r="D1882" s="966"/>
      <c r="E1882" s="966"/>
      <c r="F1882" s="966"/>
      <c r="G1882" s="966"/>
      <c r="H1882" s="966"/>
      <c r="I1882" s="966"/>
      <c r="J1882" s="966"/>
      <c r="K1882" s="966"/>
      <c r="L1882" s="966"/>
      <c r="M1882" s="966"/>
      <c r="N1882" s="966"/>
      <c r="O1882" s="966"/>
    </row>
    <row r="1883" spans="1:15" ht="10.15" customHeight="1">
      <c r="A1883" s="966"/>
      <c r="B1883" s="966"/>
      <c r="C1883" s="966"/>
      <c r="D1883" s="966"/>
      <c r="E1883" s="966"/>
      <c r="F1883" s="966"/>
      <c r="G1883" s="966"/>
      <c r="H1883" s="966"/>
      <c r="I1883" s="966"/>
      <c r="J1883" s="966"/>
      <c r="K1883" s="966"/>
      <c r="L1883" s="966"/>
      <c r="M1883" s="966"/>
      <c r="N1883" s="966"/>
      <c r="O1883" s="966"/>
    </row>
    <row r="1884" spans="1:15" ht="10.15" customHeight="1">
      <c r="A1884" s="966"/>
      <c r="B1884" s="966"/>
      <c r="C1884" s="966"/>
      <c r="D1884" s="966"/>
      <c r="E1884" s="966"/>
      <c r="F1884" s="966"/>
      <c r="G1884" s="966"/>
      <c r="H1884" s="966"/>
      <c r="I1884" s="966"/>
      <c r="J1884" s="966"/>
      <c r="K1884" s="966"/>
      <c r="L1884" s="966"/>
      <c r="M1884" s="966"/>
      <c r="N1884" s="966"/>
      <c r="O1884" s="966"/>
    </row>
    <row r="1885" spans="1:15" ht="10.15" customHeight="1">
      <c r="A1885" s="966"/>
      <c r="B1885" s="966"/>
      <c r="C1885" s="966"/>
      <c r="D1885" s="966"/>
      <c r="E1885" s="966"/>
      <c r="F1885" s="966"/>
      <c r="G1885" s="966"/>
      <c r="H1885" s="966"/>
      <c r="I1885" s="966"/>
      <c r="J1885" s="966"/>
      <c r="K1885" s="966"/>
      <c r="L1885" s="966"/>
      <c r="M1885" s="966"/>
      <c r="N1885" s="966"/>
      <c r="O1885" s="966"/>
    </row>
    <row r="1886" spans="1:15" ht="10.15" customHeight="1">
      <c r="A1886" s="966"/>
      <c r="B1886" s="966"/>
      <c r="C1886" s="966"/>
      <c r="D1886" s="966"/>
      <c r="E1886" s="966"/>
      <c r="F1886" s="966"/>
      <c r="G1886" s="966"/>
      <c r="H1886" s="966"/>
      <c r="I1886" s="966"/>
      <c r="J1886" s="966"/>
      <c r="K1886" s="966"/>
      <c r="L1886" s="966"/>
      <c r="M1886" s="966"/>
      <c r="N1886" s="966"/>
      <c r="O1886" s="966"/>
    </row>
    <row r="1887" spans="1:15" ht="10.15" customHeight="1">
      <c r="A1887" s="966"/>
      <c r="B1887" s="966"/>
      <c r="C1887" s="966"/>
      <c r="D1887" s="966"/>
      <c r="E1887" s="966"/>
      <c r="F1887" s="966"/>
      <c r="G1887" s="966"/>
      <c r="H1887" s="966"/>
      <c r="I1887" s="966"/>
      <c r="J1887" s="966"/>
      <c r="K1887" s="966"/>
      <c r="L1887" s="966"/>
      <c r="M1887" s="966"/>
      <c r="N1887" s="966"/>
      <c r="O1887" s="966"/>
    </row>
    <row r="1888" spans="1:15" ht="10.15" customHeight="1">
      <c r="A1888" s="966"/>
      <c r="B1888" s="966"/>
      <c r="C1888" s="966"/>
      <c r="D1888" s="966"/>
      <c r="E1888" s="966"/>
      <c r="F1888" s="966"/>
      <c r="G1888" s="966"/>
      <c r="H1888" s="966"/>
      <c r="I1888" s="966"/>
      <c r="J1888" s="966"/>
      <c r="K1888" s="966"/>
      <c r="L1888" s="966"/>
      <c r="M1888" s="966"/>
      <c r="N1888" s="966"/>
      <c r="O1888" s="966"/>
    </row>
    <row r="1889" spans="1:15" ht="10.15" customHeight="1">
      <c r="A1889" s="966"/>
      <c r="B1889" s="966"/>
      <c r="C1889" s="966"/>
      <c r="D1889" s="966"/>
      <c r="E1889" s="966"/>
      <c r="F1889" s="966"/>
      <c r="G1889" s="966"/>
      <c r="H1889" s="966"/>
      <c r="I1889" s="966"/>
      <c r="J1889" s="966"/>
      <c r="K1889" s="966"/>
      <c r="L1889" s="966"/>
      <c r="M1889" s="966"/>
      <c r="N1889" s="966"/>
      <c r="O1889" s="966"/>
    </row>
    <row r="1890" spans="1:15" ht="10.15" customHeight="1">
      <c r="A1890" s="966"/>
      <c r="B1890" s="966"/>
      <c r="C1890" s="966"/>
      <c r="D1890" s="966"/>
      <c r="E1890" s="966"/>
      <c r="F1890" s="966"/>
      <c r="G1890" s="966"/>
      <c r="H1890" s="966"/>
      <c r="I1890" s="966"/>
      <c r="J1890" s="966"/>
      <c r="K1890" s="966"/>
      <c r="L1890" s="966"/>
      <c r="M1890" s="966"/>
      <c r="N1890" s="966"/>
      <c r="O1890" s="966"/>
    </row>
    <row r="1891" spans="1:15" ht="10.15" customHeight="1">
      <c r="A1891" s="966"/>
      <c r="B1891" s="966"/>
      <c r="C1891" s="966"/>
      <c r="D1891" s="966"/>
      <c r="E1891" s="966"/>
      <c r="F1891" s="966"/>
      <c r="G1891" s="966"/>
      <c r="H1891" s="966"/>
      <c r="I1891" s="966"/>
      <c r="J1891" s="966"/>
      <c r="K1891" s="966"/>
      <c r="L1891" s="966"/>
      <c r="M1891" s="966"/>
      <c r="N1891" s="966"/>
      <c r="O1891" s="966"/>
    </row>
    <row r="1892" spans="1:15" ht="10.15" customHeight="1">
      <c r="A1892" s="966"/>
      <c r="B1892" s="966"/>
      <c r="C1892" s="966"/>
      <c r="D1892" s="966"/>
      <c r="E1892" s="966"/>
      <c r="F1892" s="966"/>
      <c r="G1892" s="966"/>
      <c r="H1892" s="966"/>
      <c r="I1892" s="966"/>
      <c r="J1892" s="966"/>
      <c r="K1892" s="966"/>
      <c r="L1892" s="966"/>
      <c r="M1892" s="966"/>
      <c r="N1892" s="966"/>
      <c r="O1892" s="966"/>
    </row>
    <row r="1893" spans="1:15" ht="10.15" customHeight="1">
      <c r="A1893" s="966"/>
      <c r="B1893" s="966"/>
      <c r="C1893" s="966"/>
      <c r="D1893" s="966"/>
      <c r="E1893" s="966"/>
      <c r="F1893" s="966"/>
      <c r="G1893" s="966"/>
      <c r="H1893" s="966"/>
      <c r="I1893" s="966"/>
      <c r="J1893" s="966"/>
      <c r="K1893" s="966"/>
      <c r="L1893" s="966"/>
      <c r="M1893" s="966"/>
      <c r="N1893" s="966"/>
      <c r="O1893" s="966"/>
    </row>
    <row r="1894" spans="1:15" ht="10.15" customHeight="1">
      <c r="A1894" s="966"/>
      <c r="B1894" s="966"/>
      <c r="C1894" s="966"/>
      <c r="D1894" s="966"/>
      <c r="E1894" s="966"/>
      <c r="F1894" s="966"/>
      <c r="G1894" s="966"/>
      <c r="H1894" s="966"/>
      <c r="I1894" s="966"/>
      <c r="J1894" s="966"/>
      <c r="K1894" s="966"/>
      <c r="L1894" s="966"/>
      <c r="M1894" s="966"/>
      <c r="N1894" s="966"/>
      <c r="O1894" s="966"/>
    </row>
    <row r="1895" spans="1:15" ht="10.15" customHeight="1">
      <c r="A1895" s="966"/>
      <c r="B1895" s="966"/>
      <c r="C1895" s="966"/>
      <c r="D1895" s="966"/>
      <c r="E1895" s="966"/>
      <c r="F1895" s="966"/>
      <c r="G1895" s="966"/>
      <c r="H1895" s="966"/>
      <c r="I1895" s="966"/>
      <c r="J1895" s="966"/>
      <c r="K1895" s="966"/>
      <c r="L1895" s="966"/>
      <c r="M1895" s="966"/>
      <c r="N1895" s="966"/>
      <c r="O1895" s="966"/>
    </row>
    <row r="1896" spans="1:15" ht="10.15" customHeight="1">
      <c r="A1896" s="966"/>
      <c r="B1896" s="966"/>
      <c r="C1896" s="966"/>
      <c r="D1896" s="966"/>
      <c r="E1896" s="966"/>
      <c r="F1896" s="966"/>
      <c r="G1896" s="966"/>
      <c r="H1896" s="966"/>
      <c r="I1896" s="966"/>
      <c r="J1896" s="966"/>
      <c r="K1896" s="966"/>
      <c r="L1896" s="966"/>
      <c r="M1896" s="966"/>
      <c r="N1896" s="966"/>
      <c r="O1896" s="966"/>
    </row>
    <row r="1897" spans="1:15" ht="10.15" customHeight="1">
      <c r="A1897" s="966"/>
      <c r="B1897" s="966"/>
      <c r="C1897" s="966"/>
      <c r="D1897" s="966"/>
      <c r="E1897" s="966"/>
      <c r="F1897" s="966"/>
      <c r="G1897" s="966"/>
      <c r="H1897" s="966"/>
      <c r="I1897" s="966"/>
      <c r="J1897" s="966"/>
      <c r="K1897" s="966"/>
      <c r="L1897" s="966"/>
      <c r="M1897" s="966"/>
      <c r="N1897" s="966"/>
      <c r="O1897" s="966"/>
    </row>
    <row r="1898" spans="1:15" ht="10.15" customHeight="1">
      <c r="A1898" s="966"/>
      <c r="B1898" s="966"/>
      <c r="C1898" s="966"/>
      <c r="D1898" s="966"/>
      <c r="E1898" s="966"/>
      <c r="F1898" s="966"/>
      <c r="G1898" s="966"/>
      <c r="H1898" s="966"/>
      <c r="I1898" s="966"/>
      <c r="J1898" s="966"/>
      <c r="K1898" s="966"/>
      <c r="L1898" s="966"/>
      <c r="M1898" s="966"/>
      <c r="N1898" s="966"/>
      <c r="O1898" s="966"/>
    </row>
    <row r="1899" spans="1:15" ht="10.15" customHeight="1">
      <c r="A1899" s="966"/>
      <c r="B1899" s="966"/>
      <c r="C1899" s="966"/>
      <c r="D1899" s="966"/>
      <c r="E1899" s="966"/>
      <c r="F1899" s="966"/>
      <c r="G1899" s="966"/>
      <c r="H1899" s="966"/>
      <c r="I1899" s="966"/>
      <c r="J1899" s="966"/>
      <c r="K1899" s="966"/>
      <c r="L1899" s="966"/>
      <c r="M1899" s="966"/>
      <c r="N1899" s="966"/>
      <c r="O1899" s="966"/>
    </row>
    <row r="1900" spans="1:15" ht="10.15" customHeight="1">
      <c r="A1900" s="966"/>
      <c r="B1900" s="966"/>
      <c r="C1900" s="966"/>
      <c r="D1900" s="966"/>
      <c r="E1900" s="966"/>
      <c r="F1900" s="966"/>
      <c r="G1900" s="966"/>
      <c r="H1900" s="966"/>
      <c r="I1900" s="966"/>
      <c r="J1900" s="966"/>
      <c r="K1900" s="966"/>
      <c r="L1900" s="966"/>
      <c r="M1900" s="966"/>
      <c r="N1900" s="966"/>
      <c r="O1900" s="966"/>
    </row>
    <row r="1901" spans="1:15" ht="10.15" customHeight="1">
      <c r="A1901" s="966"/>
      <c r="B1901" s="966"/>
      <c r="C1901" s="966"/>
      <c r="D1901" s="966"/>
      <c r="E1901" s="966"/>
      <c r="F1901" s="966"/>
      <c r="G1901" s="966"/>
      <c r="H1901" s="966"/>
      <c r="I1901" s="966"/>
      <c r="J1901" s="966"/>
      <c r="K1901" s="966"/>
      <c r="L1901" s="966"/>
      <c r="M1901" s="966"/>
      <c r="N1901" s="966"/>
      <c r="O1901" s="966"/>
    </row>
    <row r="1902" spans="1:15" ht="10.15" customHeight="1">
      <c r="A1902" s="966"/>
      <c r="B1902" s="966"/>
      <c r="C1902" s="966"/>
      <c r="D1902" s="966"/>
      <c r="E1902" s="966"/>
      <c r="F1902" s="966"/>
      <c r="G1902" s="966"/>
      <c r="H1902" s="966"/>
      <c r="I1902" s="966"/>
      <c r="J1902" s="966"/>
      <c r="K1902" s="966"/>
      <c r="L1902" s="966"/>
      <c r="M1902" s="966"/>
      <c r="N1902" s="966"/>
      <c r="O1902" s="966"/>
    </row>
    <row r="1903" spans="1:15" ht="10.15" customHeight="1">
      <c r="A1903" s="966"/>
      <c r="B1903" s="966"/>
      <c r="C1903" s="966"/>
      <c r="D1903" s="966"/>
      <c r="E1903" s="966"/>
      <c r="F1903" s="966"/>
      <c r="G1903" s="966"/>
      <c r="H1903" s="966"/>
      <c r="I1903" s="966"/>
      <c r="J1903" s="966"/>
      <c r="K1903" s="966"/>
      <c r="L1903" s="966"/>
      <c r="M1903" s="966"/>
      <c r="N1903" s="966"/>
      <c r="O1903" s="966"/>
    </row>
    <row r="1904" spans="1:15" ht="10.15" customHeight="1">
      <c r="A1904" s="966"/>
      <c r="B1904" s="966"/>
      <c r="C1904" s="966"/>
      <c r="D1904" s="966"/>
      <c r="E1904" s="966"/>
      <c r="F1904" s="966"/>
      <c r="G1904" s="966"/>
      <c r="H1904" s="966"/>
      <c r="I1904" s="966"/>
      <c r="J1904" s="966"/>
      <c r="K1904" s="966"/>
      <c r="L1904" s="966"/>
      <c r="M1904" s="966"/>
      <c r="N1904" s="966"/>
      <c r="O1904" s="966"/>
    </row>
    <row r="1905" spans="1:15" ht="10.15" customHeight="1">
      <c r="A1905" s="966"/>
      <c r="B1905" s="966"/>
      <c r="C1905" s="966"/>
      <c r="D1905" s="966"/>
      <c r="E1905" s="966"/>
      <c r="F1905" s="966"/>
      <c r="G1905" s="966"/>
      <c r="H1905" s="966"/>
      <c r="I1905" s="966"/>
      <c r="J1905" s="966"/>
      <c r="K1905" s="966"/>
      <c r="L1905" s="966"/>
      <c r="M1905" s="966"/>
      <c r="N1905" s="966"/>
      <c r="O1905" s="966"/>
    </row>
    <row r="1906" spans="1:15" ht="10.15" customHeight="1">
      <c r="A1906" s="966"/>
      <c r="B1906" s="966"/>
      <c r="C1906" s="966"/>
      <c r="D1906" s="966"/>
      <c r="E1906" s="966"/>
      <c r="F1906" s="966"/>
      <c r="G1906" s="966"/>
      <c r="H1906" s="966"/>
      <c r="I1906" s="966"/>
      <c r="J1906" s="966"/>
      <c r="K1906" s="966"/>
      <c r="L1906" s="966"/>
      <c r="M1906" s="966"/>
      <c r="N1906" s="966"/>
      <c r="O1906" s="966"/>
    </row>
    <row r="1907" spans="1:15" ht="10.15" customHeight="1">
      <c r="A1907" s="966"/>
      <c r="B1907" s="966"/>
      <c r="C1907" s="966"/>
      <c r="D1907" s="966"/>
      <c r="E1907" s="966"/>
      <c r="F1907" s="966"/>
      <c r="G1907" s="966"/>
      <c r="H1907" s="966"/>
      <c r="I1907" s="966"/>
      <c r="J1907" s="966"/>
      <c r="K1907" s="966"/>
      <c r="L1907" s="966"/>
      <c r="M1907" s="966"/>
      <c r="N1907" s="966"/>
      <c r="O1907" s="966"/>
    </row>
    <row r="1908" spans="1:15" ht="10.15" customHeight="1">
      <c r="A1908" s="966"/>
      <c r="B1908" s="966"/>
      <c r="C1908" s="966"/>
      <c r="D1908" s="966"/>
      <c r="E1908" s="966"/>
      <c r="F1908" s="966"/>
      <c r="G1908" s="966"/>
      <c r="H1908" s="966"/>
      <c r="I1908" s="966"/>
      <c r="J1908" s="966"/>
      <c r="K1908" s="966"/>
      <c r="L1908" s="966"/>
      <c r="M1908" s="966"/>
      <c r="N1908" s="966"/>
      <c r="O1908" s="966"/>
    </row>
    <row r="1909" spans="1:15" ht="10.15" customHeight="1">
      <c r="A1909" s="966"/>
      <c r="B1909" s="966"/>
      <c r="C1909" s="966"/>
      <c r="D1909" s="966"/>
      <c r="E1909" s="966"/>
      <c r="F1909" s="966"/>
      <c r="G1909" s="966"/>
      <c r="H1909" s="966"/>
      <c r="I1909" s="966"/>
      <c r="J1909" s="966"/>
      <c r="K1909" s="966"/>
      <c r="L1909" s="966"/>
      <c r="M1909" s="966"/>
      <c r="N1909" s="966"/>
      <c r="O1909" s="966"/>
    </row>
    <row r="1910" spans="1:15" ht="10.15" customHeight="1">
      <c r="A1910" s="966"/>
      <c r="B1910" s="966"/>
      <c r="C1910" s="966"/>
      <c r="D1910" s="966"/>
      <c r="E1910" s="966"/>
      <c r="F1910" s="966"/>
      <c r="G1910" s="966"/>
      <c r="H1910" s="966"/>
      <c r="I1910" s="966"/>
      <c r="J1910" s="966"/>
      <c r="K1910" s="966"/>
      <c r="L1910" s="966"/>
      <c r="M1910" s="966"/>
      <c r="N1910" s="966"/>
      <c r="O1910" s="966"/>
    </row>
    <row r="1911" spans="1:15" ht="10.15" customHeight="1">
      <c r="A1911" s="966"/>
      <c r="B1911" s="966"/>
      <c r="C1911" s="966"/>
      <c r="D1911" s="966"/>
      <c r="E1911" s="966"/>
      <c r="F1911" s="966"/>
      <c r="G1911" s="966"/>
      <c r="H1911" s="966"/>
      <c r="I1911" s="966"/>
      <c r="J1911" s="966"/>
      <c r="K1911" s="966"/>
      <c r="L1911" s="966"/>
      <c r="M1911" s="966"/>
      <c r="N1911" s="966"/>
      <c r="O1911" s="966"/>
    </row>
    <row r="1912" spans="1:15" ht="10.15" customHeight="1">
      <c r="A1912" s="966"/>
      <c r="B1912" s="966"/>
      <c r="C1912" s="966"/>
      <c r="D1912" s="966"/>
      <c r="E1912" s="966"/>
      <c r="F1912" s="966"/>
      <c r="G1912" s="966"/>
      <c r="H1912" s="966"/>
      <c r="I1912" s="966"/>
      <c r="J1912" s="966"/>
      <c r="K1912" s="966"/>
      <c r="L1912" s="966"/>
      <c r="M1912" s="966"/>
      <c r="N1912" s="966"/>
      <c r="O1912" s="966"/>
    </row>
    <row r="1913" spans="1:15" ht="10.15" customHeight="1">
      <c r="A1913" s="966"/>
      <c r="B1913" s="966"/>
      <c r="C1913" s="966"/>
      <c r="D1913" s="966"/>
      <c r="E1913" s="966"/>
      <c r="F1913" s="966"/>
      <c r="G1913" s="966"/>
      <c r="H1913" s="966"/>
      <c r="I1913" s="966"/>
      <c r="J1913" s="966"/>
      <c r="K1913" s="966"/>
      <c r="L1913" s="966"/>
      <c r="M1913" s="966"/>
      <c r="N1913" s="966"/>
      <c r="O1913" s="966"/>
    </row>
    <row r="1914" spans="1:15" ht="10.15" customHeight="1">
      <c r="A1914" s="966"/>
      <c r="B1914" s="966"/>
      <c r="C1914" s="966"/>
      <c r="D1914" s="966"/>
      <c r="E1914" s="966"/>
      <c r="F1914" s="966"/>
      <c r="G1914" s="966"/>
      <c r="H1914" s="966"/>
      <c r="I1914" s="966"/>
      <c r="J1914" s="966"/>
      <c r="K1914" s="966"/>
      <c r="L1914" s="966"/>
      <c r="M1914" s="966"/>
      <c r="N1914" s="966"/>
      <c r="O1914" s="966"/>
    </row>
    <row r="1915" spans="1:15" ht="10.15" customHeight="1">
      <c r="A1915" s="966"/>
      <c r="B1915" s="966"/>
      <c r="C1915" s="966"/>
      <c r="D1915" s="966"/>
      <c r="E1915" s="966"/>
      <c r="F1915" s="966"/>
      <c r="G1915" s="966"/>
      <c r="H1915" s="966"/>
      <c r="I1915" s="966"/>
      <c r="J1915" s="966"/>
      <c r="K1915" s="966"/>
      <c r="L1915" s="966"/>
      <c r="M1915" s="966"/>
      <c r="N1915" s="966"/>
      <c r="O1915" s="966"/>
    </row>
    <row r="1916" spans="1:15" ht="10.15" customHeight="1">
      <c r="A1916" s="966"/>
      <c r="B1916" s="966"/>
      <c r="C1916" s="966"/>
      <c r="D1916" s="966"/>
      <c r="E1916" s="966"/>
      <c r="F1916" s="966"/>
      <c r="G1916" s="966"/>
      <c r="H1916" s="966"/>
      <c r="I1916" s="966"/>
      <c r="J1916" s="966"/>
      <c r="K1916" s="966"/>
      <c r="L1916" s="966"/>
      <c r="M1916" s="966"/>
      <c r="N1916" s="966"/>
      <c r="O1916" s="966"/>
    </row>
    <row r="1917" spans="1:15" ht="10.15" customHeight="1">
      <c r="A1917" s="966"/>
      <c r="B1917" s="966"/>
      <c r="C1917" s="966"/>
      <c r="D1917" s="966"/>
      <c r="E1917" s="966"/>
      <c r="F1917" s="966"/>
      <c r="G1917" s="966"/>
      <c r="H1917" s="966"/>
      <c r="I1917" s="966"/>
      <c r="J1917" s="966"/>
      <c r="K1917" s="966"/>
      <c r="L1917" s="966"/>
      <c r="M1917" s="966"/>
      <c r="N1917" s="966"/>
      <c r="O1917" s="966"/>
    </row>
    <row r="1918" spans="1:15" ht="10.15" customHeight="1">
      <c r="A1918" s="966"/>
      <c r="B1918" s="966"/>
      <c r="C1918" s="966"/>
      <c r="D1918" s="966"/>
      <c r="E1918" s="966"/>
      <c r="F1918" s="966"/>
      <c r="G1918" s="966"/>
      <c r="H1918" s="966"/>
      <c r="I1918" s="966"/>
      <c r="J1918" s="966"/>
      <c r="K1918" s="966"/>
      <c r="L1918" s="966"/>
      <c r="M1918" s="966"/>
      <c r="N1918" s="966"/>
      <c r="O1918" s="966"/>
    </row>
    <row r="1919" spans="1:15" ht="10.15" customHeight="1">
      <c r="A1919" s="966"/>
      <c r="B1919" s="966"/>
      <c r="C1919" s="966"/>
      <c r="D1919" s="966"/>
      <c r="E1919" s="966"/>
      <c r="F1919" s="966"/>
      <c r="G1919" s="966"/>
      <c r="H1919" s="966"/>
      <c r="I1919" s="966"/>
      <c r="J1919" s="966"/>
      <c r="K1919" s="966"/>
      <c r="L1919" s="966"/>
      <c r="M1919" s="966"/>
      <c r="N1919" s="966"/>
      <c r="O1919" s="966"/>
    </row>
    <row r="1920" spans="1:15" ht="10.15" customHeight="1">
      <c r="A1920" s="966"/>
      <c r="B1920" s="966"/>
      <c r="C1920" s="966"/>
      <c r="D1920" s="966"/>
      <c r="E1920" s="966"/>
      <c r="F1920" s="966"/>
      <c r="G1920" s="966"/>
      <c r="H1920" s="966"/>
      <c r="I1920" s="966"/>
      <c r="J1920" s="966"/>
      <c r="K1920" s="966"/>
      <c r="L1920" s="966"/>
      <c r="M1920" s="966"/>
      <c r="N1920" s="966"/>
      <c r="O1920" s="966"/>
    </row>
    <row r="1921" spans="1:15" ht="10.15" customHeight="1">
      <c r="A1921" s="966"/>
      <c r="B1921" s="966"/>
      <c r="C1921" s="966"/>
      <c r="D1921" s="966"/>
      <c r="E1921" s="966"/>
      <c r="F1921" s="966"/>
      <c r="G1921" s="966"/>
      <c r="H1921" s="966"/>
      <c r="I1921" s="966"/>
      <c r="J1921" s="966"/>
      <c r="K1921" s="966"/>
      <c r="L1921" s="966"/>
      <c r="M1921" s="966"/>
      <c r="N1921" s="966"/>
      <c r="O1921" s="966"/>
    </row>
    <row r="1922" spans="1:15" ht="10.15" customHeight="1">
      <c r="A1922" s="966"/>
      <c r="B1922" s="966"/>
      <c r="C1922" s="966"/>
      <c r="D1922" s="966"/>
      <c r="E1922" s="966"/>
      <c r="F1922" s="966"/>
      <c r="G1922" s="966"/>
      <c r="H1922" s="966"/>
      <c r="I1922" s="966"/>
      <c r="J1922" s="966"/>
      <c r="K1922" s="966"/>
      <c r="L1922" s="966"/>
      <c r="M1922" s="966"/>
      <c r="N1922" s="966"/>
      <c r="O1922" s="966"/>
    </row>
    <row r="1923" spans="1:15" ht="10.15" customHeight="1">
      <c r="A1923" s="966"/>
      <c r="B1923" s="966"/>
      <c r="C1923" s="966"/>
      <c r="D1923" s="966"/>
      <c r="E1923" s="966"/>
      <c r="F1923" s="966"/>
      <c r="G1923" s="966"/>
      <c r="H1923" s="966"/>
      <c r="I1923" s="966"/>
      <c r="J1923" s="966"/>
      <c r="K1923" s="966"/>
      <c r="L1923" s="966"/>
      <c r="M1923" s="966"/>
      <c r="N1923" s="966"/>
      <c r="O1923" s="966"/>
    </row>
    <row r="1924" spans="1:15" ht="10.15" customHeight="1">
      <c r="A1924" s="966"/>
      <c r="B1924" s="966"/>
      <c r="C1924" s="966"/>
      <c r="D1924" s="966"/>
      <c r="E1924" s="966"/>
      <c r="F1924" s="966"/>
      <c r="G1924" s="966"/>
      <c r="H1924" s="966"/>
      <c r="I1924" s="966"/>
      <c r="J1924" s="966"/>
      <c r="K1924" s="966"/>
      <c r="L1924" s="966"/>
      <c r="M1924" s="966"/>
      <c r="N1924" s="966"/>
      <c r="O1924" s="966"/>
    </row>
    <row r="1925" spans="1:15" ht="10.15" customHeight="1">
      <c r="A1925" s="966"/>
      <c r="B1925" s="966"/>
      <c r="C1925" s="966"/>
      <c r="D1925" s="966"/>
      <c r="E1925" s="966"/>
      <c r="F1925" s="966"/>
      <c r="G1925" s="966"/>
      <c r="H1925" s="966"/>
      <c r="I1925" s="966"/>
      <c r="J1925" s="966"/>
      <c r="K1925" s="966"/>
      <c r="L1925" s="966"/>
      <c r="M1925" s="966"/>
      <c r="N1925" s="966"/>
      <c r="O1925" s="966"/>
    </row>
    <row r="1926" spans="1:15" ht="10.15" customHeight="1">
      <c r="A1926" s="966"/>
      <c r="B1926" s="966"/>
      <c r="C1926" s="966"/>
      <c r="D1926" s="966"/>
      <c r="E1926" s="966"/>
      <c r="F1926" s="966"/>
      <c r="G1926" s="966"/>
      <c r="H1926" s="966"/>
      <c r="I1926" s="966"/>
      <c r="J1926" s="966"/>
      <c r="K1926" s="966"/>
      <c r="L1926" s="966"/>
      <c r="M1926" s="966"/>
      <c r="N1926" s="966"/>
      <c r="O1926" s="966"/>
    </row>
    <row r="1927" spans="1:15" ht="10.15" customHeight="1">
      <c r="A1927" s="966"/>
      <c r="B1927" s="966"/>
      <c r="C1927" s="966"/>
      <c r="D1927" s="966"/>
      <c r="E1927" s="966"/>
      <c r="F1927" s="966"/>
      <c r="G1927" s="966"/>
      <c r="H1927" s="966"/>
      <c r="I1927" s="966"/>
      <c r="J1927" s="966"/>
      <c r="K1927" s="966"/>
      <c r="L1927" s="966"/>
      <c r="M1927" s="966"/>
      <c r="N1927" s="966"/>
      <c r="O1927" s="966"/>
    </row>
    <row r="1928" spans="1:15" ht="10.15" customHeight="1">
      <c r="A1928" s="966"/>
      <c r="B1928" s="966"/>
      <c r="C1928" s="966"/>
      <c r="D1928" s="966"/>
      <c r="E1928" s="966"/>
      <c r="F1928" s="966"/>
      <c r="G1928" s="966"/>
      <c r="H1928" s="966"/>
      <c r="I1928" s="966"/>
      <c r="J1928" s="966"/>
      <c r="K1928" s="966"/>
      <c r="L1928" s="966"/>
      <c r="M1928" s="966"/>
      <c r="N1928" s="966"/>
      <c r="O1928" s="966"/>
    </row>
    <row r="1929" spans="1:15" ht="10.15" customHeight="1">
      <c r="A1929" s="966"/>
      <c r="B1929" s="966"/>
      <c r="C1929" s="966"/>
      <c r="D1929" s="966"/>
      <c r="E1929" s="966"/>
      <c r="F1929" s="966"/>
      <c r="G1929" s="966"/>
      <c r="H1929" s="966"/>
      <c r="I1929" s="966"/>
      <c r="J1929" s="966"/>
      <c r="K1929" s="966"/>
      <c r="L1929" s="966"/>
      <c r="M1929" s="966"/>
      <c r="N1929" s="966"/>
      <c r="O1929" s="966"/>
    </row>
    <row r="1930" spans="1:15" ht="10.15" customHeight="1">
      <c r="A1930" s="966"/>
      <c r="B1930" s="966"/>
      <c r="C1930" s="966"/>
      <c r="D1930" s="966"/>
      <c r="E1930" s="966"/>
      <c r="F1930" s="966"/>
      <c r="G1930" s="966"/>
      <c r="H1930" s="966"/>
      <c r="I1930" s="966"/>
      <c r="J1930" s="966"/>
      <c r="K1930" s="966"/>
      <c r="L1930" s="966"/>
      <c r="M1930" s="966"/>
      <c r="N1930" s="966"/>
      <c r="O1930" s="966"/>
    </row>
    <row r="1931" spans="1:15" ht="10.15" customHeight="1">
      <c r="A1931" s="966"/>
      <c r="B1931" s="966"/>
      <c r="C1931" s="966"/>
      <c r="D1931" s="966"/>
      <c r="E1931" s="966"/>
      <c r="F1931" s="966"/>
      <c r="G1931" s="966"/>
      <c r="H1931" s="966"/>
      <c r="I1931" s="966"/>
      <c r="J1931" s="966"/>
      <c r="K1931" s="966"/>
      <c r="L1931" s="966"/>
      <c r="M1931" s="966"/>
      <c r="N1931" s="966"/>
      <c r="O1931" s="966"/>
    </row>
    <row r="1932" spans="1:15" ht="10.15" customHeight="1">
      <c r="A1932" s="966"/>
      <c r="B1932" s="966"/>
      <c r="C1932" s="966"/>
      <c r="D1932" s="966"/>
      <c r="E1932" s="966"/>
      <c r="F1932" s="966"/>
      <c r="G1932" s="966"/>
      <c r="H1932" s="966"/>
      <c r="I1932" s="966"/>
      <c r="J1932" s="966"/>
      <c r="K1932" s="966"/>
      <c r="L1932" s="966"/>
      <c r="M1932" s="966"/>
      <c r="N1932" s="966"/>
      <c r="O1932" s="966"/>
    </row>
    <row r="1933" spans="1:15" ht="10.15" customHeight="1">
      <c r="A1933" s="966"/>
      <c r="B1933" s="966"/>
      <c r="C1933" s="966"/>
      <c r="D1933" s="966"/>
      <c r="E1933" s="966"/>
      <c r="F1933" s="966"/>
      <c r="G1933" s="966"/>
      <c r="H1933" s="966"/>
      <c r="I1933" s="966"/>
      <c r="J1933" s="966"/>
      <c r="K1933" s="966"/>
      <c r="L1933" s="966"/>
      <c r="M1933" s="966"/>
      <c r="N1933" s="966"/>
      <c r="O1933" s="966"/>
    </row>
    <row r="1934" spans="1:15" ht="10.15" customHeight="1">
      <c r="A1934" s="966"/>
      <c r="B1934" s="966"/>
      <c r="C1934" s="966"/>
      <c r="D1934" s="966"/>
      <c r="E1934" s="966"/>
      <c r="F1934" s="966"/>
      <c r="G1934" s="966"/>
      <c r="H1934" s="966"/>
      <c r="I1934" s="966"/>
      <c r="J1934" s="966"/>
      <c r="K1934" s="966"/>
      <c r="L1934" s="966"/>
      <c r="M1934" s="966"/>
      <c r="N1934" s="966"/>
      <c r="O1934" s="966"/>
    </row>
    <row r="1935" spans="1:15" ht="10.15" customHeight="1">
      <c r="A1935" s="966"/>
      <c r="B1935" s="966"/>
      <c r="C1935" s="966"/>
      <c r="D1935" s="966"/>
      <c r="E1935" s="966"/>
      <c r="F1935" s="966"/>
      <c r="G1935" s="966"/>
      <c r="H1935" s="966"/>
      <c r="I1935" s="966"/>
      <c r="J1935" s="966"/>
      <c r="K1935" s="966"/>
      <c r="L1935" s="966"/>
      <c r="M1935" s="966"/>
      <c r="N1935" s="966"/>
      <c r="O1935" s="966"/>
    </row>
    <row r="1936" spans="1:15" ht="10.15" customHeight="1">
      <c r="A1936" s="966"/>
      <c r="B1936" s="966"/>
      <c r="C1936" s="966"/>
      <c r="D1936" s="966"/>
      <c r="E1936" s="966"/>
      <c r="F1936" s="966"/>
      <c r="G1936" s="966"/>
      <c r="H1936" s="966"/>
      <c r="I1936" s="966"/>
      <c r="J1936" s="966"/>
      <c r="K1936" s="966"/>
      <c r="L1936" s="966"/>
      <c r="M1936" s="966"/>
      <c r="N1936" s="966"/>
      <c r="O1936" s="966"/>
    </row>
    <row r="1937" spans="1:15" ht="10.15" customHeight="1">
      <c r="A1937" s="966"/>
      <c r="B1937" s="966"/>
      <c r="C1937" s="966"/>
      <c r="D1937" s="966"/>
      <c r="E1937" s="966"/>
      <c r="F1937" s="966"/>
      <c r="G1937" s="966"/>
      <c r="H1937" s="966"/>
      <c r="I1937" s="966"/>
      <c r="J1937" s="966"/>
      <c r="K1937" s="966"/>
      <c r="L1937" s="966"/>
      <c r="M1937" s="966"/>
      <c r="N1937" s="966"/>
      <c r="O1937" s="966"/>
    </row>
    <row r="1938" spans="1:15" ht="10.15" customHeight="1">
      <c r="A1938" s="966"/>
      <c r="B1938" s="966"/>
      <c r="C1938" s="966"/>
      <c r="D1938" s="966"/>
      <c r="E1938" s="966"/>
      <c r="F1938" s="966"/>
      <c r="G1938" s="966"/>
      <c r="H1938" s="966"/>
      <c r="I1938" s="966"/>
      <c r="J1938" s="966"/>
      <c r="K1938" s="966"/>
      <c r="L1938" s="966"/>
      <c r="M1938" s="966"/>
      <c r="N1938" s="966"/>
      <c r="O1938" s="966"/>
    </row>
    <row r="1939" spans="1:15" ht="10.15" customHeight="1">
      <c r="A1939" s="966"/>
      <c r="B1939" s="966"/>
      <c r="C1939" s="966"/>
      <c r="D1939" s="966"/>
      <c r="E1939" s="966"/>
      <c r="F1939" s="966"/>
      <c r="G1939" s="966"/>
      <c r="H1939" s="966"/>
      <c r="I1939" s="966"/>
      <c r="J1939" s="966"/>
      <c r="K1939" s="966"/>
      <c r="L1939" s="966"/>
      <c r="M1939" s="966"/>
      <c r="N1939" s="966"/>
      <c r="O1939" s="966"/>
    </row>
    <row r="1940" spans="1:15" ht="10.15" customHeight="1">
      <c r="A1940" s="966"/>
      <c r="B1940" s="966"/>
      <c r="C1940" s="966"/>
      <c r="D1940" s="966"/>
      <c r="E1940" s="966"/>
      <c r="F1940" s="966"/>
      <c r="G1940" s="966"/>
      <c r="H1940" s="966"/>
      <c r="I1940" s="966"/>
      <c r="J1940" s="966"/>
      <c r="K1940" s="966"/>
      <c r="L1940" s="966"/>
      <c r="M1940" s="966"/>
      <c r="N1940" s="966"/>
      <c r="O1940" s="966"/>
    </row>
    <row r="1941" spans="1:15" ht="10.15" customHeight="1">
      <c r="A1941" s="966"/>
      <c r="B1941" s="966"/>
      <c r="C1941" s="966"/>
      <c r="D1941" s="966"/>
      <c r="E1941" s="966"/>
      <c r="F1941" s="966"/>
      <c r="G1941" s="966"/>
      <c r="H1941" s="966"/>
      <c r="I1941" s="966"/>
      <c r="J1941" s="966"/>
      <c r="K1941" s="966"/>
      <c r="L1941" s="966"/>
      <c r="M1941" s="966"/>
      <c r="N1941" s="966"/>
      <c r="O1941" s="966"/>
    </row>
    <row r="1942" spans="1:15" ht="10.15" customHeight="1">
      <c r="A1942" s="966"/>
      <c r="B1942" s="966"/>
      <c r="C1942" s="966"/>
      <c r="D1942" s="966"/>
      <c r="E1942" s="966"/>
      <c r="F1942" s="966"/>
      <c r="G1942" s="966"/>
      <c r="H1942" s="966"/>
      <c r="I1942" s="966"/>
      <c r="J1942" s="966"/>
      <c r="K1942" s="966"/>
      <c r="L1942" s="966"/>
      <c r="M1942" s="966"/>
      <c r="N1942" s="966"/>
      <c r="O1942" s="966"/>
    </row>
    <row r="1943" spans="1:15" ht="10.15" customHeight="1">
      <c r="A1943" s="966"/>
      <c r="B1943" s="966"/>
      <c r="C1943" s="966"/>
      <c r="D1943" s="966"/>
      <c r="E1943" s="966"/>
      <c r="F1943" s="966"/>
      <c r="G1943" s="966"/>
      <c r="H1943" s="966"/>
      <c r="I1943" s="966"/>
      <c r="J1943" s="966"/>
      <c r="K1943" s="966"/>
      <c r="L1943" s="966"/>
      <c r="M1943" s="966"/>
      <c r="N1943" s="966"/>
      <c r="O1943" s="966"/>
    </row>
    <row r="1944" spans="1:15" ht="10.15" customHeight="1">
      <c r="A1944" s="966"/>
      <c r="B1944" s="966"/>
      <c r="C1944" s="966"/>
      <c r="D1944" s="966"/>
      <c r="E1944" s="966"/>
      <c r="F1944" s="966"/>
      <c r="G1944" s="966"/>
      <c r="H1944" s="966"/>
      <c r="I1944" s="966"/>
      <c r="J1944" s="966"/>
      <c r="K1944" s="966"/>
      <c r="L1944" s="966"/>
      <c r="M1944" s="966"/>
      <c r="N1944" s="966"/>
      <c r="O1944" s="966"/>
    </row>
    <row r="1945" spans="1:15" ht="10.15" customHeight="1">
      <c r="A1945" s="966"/>
      <c r="B1945" s="966"/>
      <c r="C1945" s="966"/>
      <c r="D1945" s="966"/>
      <c r="E1945" s="966"/>
      <c r="F1945" s="966"/>
      <c r="G1945" s="966"/>
      <c r="H1945" s="966"/>
      <c r="I1945" s="966"/>
      <c r="J1945" s="966"/>
      <c r="K1945" s="966"/>
      <c r="L1945" s="966"/>
      <c r="M1945" s="966"/>
      <c r="N1945" s="966"/>
      <c r="O1945" s="966"/>
    </row>
    <row r="1946" spans="1:15" ht="10.15" customHeight="1">
      <c r="A1946" s="966"/>
      <c r="B1946" s="966"/>
      <c r="C1946" s="966"/>
      <c r="D1946" s="966"/>
      <c r="E1946" s="966"/>
      <c r="F1946" s="966"/>
      <c r="G1946" s="966"/>
      <c r="H1946" s="966"/>
      <c r="I1946" s="966"/>
      <c r="J1946" s="966"/>
      <c r="K1946" s="966"/>
      <c r="L1946" s="966"/>
      <c r="M1946" s="966"/>
      <c r="N1946" s="966"/>
      <c r="O1946" s="966"/>
    </row>
    <row r="1947" spans="1:15" ht="10.15" customHeight="1">
      <c r="A1947" s="966"/>
      <c r="B1947" s="966"/>
      <c r="C1947" s="966"/>
      <c r="D1947" s="966"/>
      <c r="E1947" s="966"/>
      <c r="F1947" s="966"/>
      <c r="G1947" s="966"/>
      <c r="H1947" s="966"/>
      <c r="I1947" s="966"/>
      <c r="J1947" s="966"/>
      <c r="K1947" s="966"/>
      <c r="L1947" s="966"/>
      <c r="M1947" s="966"/>
      <c r="N1947" s="966"/>
      <c r="O1947" s="966"/>
    </row>
    <row r="1948" spans="1:15" ht="10.15" customHeight="1">
      <c r="A1948" s="966"/>
      <c r="B1948" s="966"/>
      <c r="C1948" s="966"/>
      <c r="D1948" s="966"/>
      <c r="E1948" s="966"/>
      <c r="F1948" s="966"/>
      <c r="G1948" s="966"/>
      <c r="H1948" s="966"/>
      <c r="I1948" s="966"/>
      <c r="J1948" s="966"/>
      <c r="K1948" s="966"/>
      <c r="L1948" s="966"/>
      <c r="M1948" s="966"/>
      <c r="N1948" s="966"/>
      <c r="O1948" s="966"/>
    </row>
    <row r="1949" spans="1:15" ht="10.15" customHeight="1">
      <c r="A1949" s="966"/>
      <c r="B1949" s="966"/>
      <c r="C1949" s="966"/>
      <c r="D1949" s="966"/>
      <c r="E1949" s="966"/>
      <c r="F1949" s="966"/>
      <c r="G1949" s="966"/>
      <c r="H1949" s="966"/>
      <c r="I1949" s="966"/>
      <c r="J1949" s="966"/>
      <c r="K1949" s="966"/>
      <c r="L1949" s="966"/>
      <c r="M1949" s="966"/>
      <c r="N1949" s="966"/>
      <c r="O1949" s="966"/>
    </row>
    <row r="1950" spans="1:15" ht="10.15" customHeight="1">
      <c r="A1950" s="966"/>
      <c r="B1950" s="966"/>
      <c r="C1950" s="966"/>
      <c r="D1950" s="966"/>
      <c r="E1950" s="966"/>
      <c r="F1950" s="966"/>
      <c r="G1950" s="966"/>
      <c r="H1950" s="966"/>
      <c r="I1950" s="966"/>
      <c r="J1950" s="966"/>
      <c r="K1950" s="966"/>
      <c r="L1950" s="966"/>
      <c r="M1950" s="966"/>
      <c r="N1950" s="966"/>
      <c r="O1950" s="966"/>
    </row>
    <row r="1951" spans="1:15" ht="10.15" customHeight="1">
      <c r="A1951" s="966"/>
      <c r="B1951" s="966"/>
      <c r="C1951" s="966"/>
      <c r="D1951" s="966"/>
      <c r="E1951" s="966"/>
      <c r="F1951" s="966"/>
      <c r="G1951" s="966"/>
      <c r="H1951" s="966"/>
      <c r="I1951" s="966"/>
      <c r="J1951" s="966"/>
      <c r="K1951" s="966"/>
      <c r="L1951" s="966"/>
      <c r="M1951" s="966"/>
      <c r="N1951" s="966"/>
      <c r="O1951" s="966"/>
    </row>
    <row r="1952" spans="1:15" ht="10.15" customHeight="1">
      <c r="A1952" s="966"/>
      <c r="B1952" s="966"/>
      <c r="C1952" s="966"/>
      <c r="D1952" s="966"/>
      <c r="E1952" s="966"/>
      <c r="F1952" s="966"/>
      <c r="G1952" s="966"/>
      <c r="H1952" s="966"/>
      <c r="I1952" s="966"/>
      <c r="J1952" s="966"/>
      <c r="K1952" s="966"/>
      <c r="L1952" s="966"/>
      <c r="M1952" s="966"/>
      <c r="N1952" s="966"/>
      <c r="O1952" s="966"/>
    </row>
    <row r="1953" spans="1:15" ht="10.15" customHeight="1">
      <c r="A1953" s="966"/>
      <c r="B1953" s="966"/>
      <c r="C1953" s="966"/>
      <c r="D1953" s="966"/>
      <c r="E1953" s="966"/>
      <c r="F1953" s="966"/>
      <c r="G1953" s="966"/>
      <c r="H1953" s="966"/>
      <c r="I1953" s="966"/>
      <c r="J1953" s="966"/>
      <c r="K1953" s="966"/>
      <c r="L1953" s="966"/>
      <c r="M1953" s="966"/>
      <c r="N1953" s="966"/>
      <c r="O1953" s="966"/>
    </row>
    <row r="1954" spans="1:15" ht="10.15" customHeight="1">
      <c r="A1954" s="966"/>
      <c r="B1954" s="966"/>
      <c r="C1954" s="966"/>
      <c r="D1954" s="966"/>
      <c r="E1954" s="966"/>
      <c r="F1954" s="966"/>
      <c r="G1954" s="966"/>
      <c r="H1954" s="966"/>
      <c r="I1954" s="966"/>
      <c r="J1954" s="966"/>
      <c r="K1954" s="966"/>
      <c r="L1954" s="966"/>
      <c r="M1954" s="966"/>
      <c r="N1954" s="966"/>
      <c r="O1954" s="966"/>
    </row>
    <row r="1955" spans="1:15" ht="10.15" customHeight="1">
      <c r="A1955" s="966"/>
      <c r="B1955" s="966"/>
      <c r="C1955" s="966"/>
      <c r="D1955" s="966"/>
      <c r="E1955" s="966"/>
      <c r="F1955" s="966"/>
      <c r="G1955" s="966"/>
      <c r="H1955" s="966"/>
      <c r="I1955" s="966"/>
      <c r="J1955" s="966"/>
      <c r="K1955" s="966"/>
      <c r="L1955" s="966"/>
      <c r="M1955" s="966"/>
      <c r="N1955" s="966"/>
      <c r="O1955" s="966"/>
    </row>
    <row r="1956" spans="1:15" ht="10.15" customHeight="1">
      <c r="A1956" s="966"/>
      <c r="B1956" s="966"/>
      <c r="C1956" s="966"/>
      <c r="D1956" s="966"/>
      <c r="E1956" s="966"/>
      <c r="F1956" s="966"/>
      <c r="G1956" s="966"/>
      <c r="H1956" s="966"/>
      <c r="I1956" s="966"/>
      <c r="J1956" s="966"/>
      <c r="K1956" s="966"/>
      <c r="L1956" s="966"/>
      <c r="M1956" s="966"/>
      <c r="N1956" s="966"/>
      <c r="O1956" s="966"/>
    </row>
    <row r="1957" spans="1:15" ht="10.15" customHeight="1">
      <c r="A1957" s="966"/>
      <c r="B1957" s="966"/>
      <c r="C1957" s="966"/>
      <c r="D1957" s="966"/>
      <c r="E1957" s="966"/>
      <c r="F1957" s="966"/>
      <c r="G1957" s="966"/>
      <c r="H1957" s="966"/>
      <c r="I1957" s="966"/>
      <c r="J1957" s="966"/>
      <c r="K1957" s="966"/>
      <c r="L1957" s="966"/>
      <c r="M1957" s="966"/>
      <c r="N1957" s="966"/>
      <c r="O1957" s="966"/>
    </row>
    <row r="1958" spans="1:15" ht="10.15" customHeight="1">
      <c r="A1958" s="966"/>
      <c r="B1958" s="966"/>
      <c r="C1958" s="966"/>
      <c r="D1958" s="966"/>
      <c r="E1958" s="966"/>
      <c r="F1958" s="966"/>
      <c r="G1958" s="966"/>
      <c r="H1958" s="966"/>
      <c r="I1958" s="966"/>
      <c r="J1958" s="966"/>
      <c r="K1958" s="966"/>
      <c r="L1958" s="966"/>
      <c r="M1958" s="966"/>
      <c r="N1958" s="966"/>
      <c r="O1958" s="966"/>
    </row>
    <row r="1959" spans="1:15" ht="10.15" customHeight="1">
      <c r="A1959" s="966"/>
      <c r="B1959" s="966"/>
      <c r="C1959" s="966"/>
      <c r="D1959" s="966"/>
      <c r="E1959" s="966"/>
      <c r="F1959" s="966"/>
      <c r="G1959" s="966"/>
      <c r="H1959" s="966"/>
      <c r="I1959" s="966"/>
      <c r="J1959" s="966"/>
      <c r="K1959" s="966"/>
      <c r="L1959" s="966"/>
      <c r="M1959" s="966"/>
      <c r="N1959" s="966"/>
      <c r="O1959" s="966"/>
    </row>
    <row r="1960" spans="1:15" ht="10.15" customHeight="1">
      <c r="A1960" s="966"/>
      <c r="B1960" s="966"/>
      <c r="C1960" s="966"/>
      <c r="D1960" s="966"/>
      <c r="E1960" s="966"/>
      <c r="F1960" s="966"/>
      <c r="G1960" s="966"/>
      <c r="H1960" s="966"/>
      <c r="I1960" s="966"/>
      <c r="J1960" s="966"/>
      <c r="K1960" s="966"/>
      <c r="L1960" s="966"/>
      <c r="M1960" s="966"/>
      <c r="N1960" s="966"/>
      <c r="O1960" s="966"/>
    </row>
    <row r="1961" spans="1:15" ht="10.15" customHeight="1">
      <c r="A1961" s="966"/>
      <c r="B1961" s="966"/>
      <c r="C1961" s="966"/>
      <c r="D1961" s="966"/>
      <c r="E1961" s="966"/>
      <c r="F1961" s="966"/>
      <c r="G1961" s="966"/>
      <c r="H1961" s="966"/>
      <c r="I1961" s="966"/>
      <c r="J1961" s="966"/>
      <c r="K1961" s="966"/>
      <c r="L1961" s="966"/>
      <c r="M1961" s="966"/>
      <c r="N1961" s="966"/>
      <c r="O1961" s="966"/>
    </row>
    <row r="1962" spans="1:15" ht="10.15" customHeight="1">
      <c r="A1962" s="966"/>
      <c r="B1962" s="966"/>
      <c r="C1962" s="966"/>
      <c r="D1962" s="966"/>
      <c r="E1962" s="966"/>
      <c r="F1962" s="966"/>
      <c r="G1962" s="966"/>
      <c r="H1962" s="966"/>
      <c r="I1962" s="966"/>
      <c r="J1962" s="966"/>
      <c r="K1962" s="966"/>
      <c r="L1962" s="966"/>
      <c r="M1962" s="966"/>
      <c r="N1962" s="966"/>
      <c r="O1962" s="966"/>
    </row>
    <row r="1963" spans="1:15" ht="10.15" customHeight="1">
      <c r="A1963" s="966"/>
      <c r="B1963" s="966"/>
      <c r="C1963" s="966"/>
      <c r="D1963" s="966"/>
      <c r="E1963" s="966"/>
      <c r="F1963" s="966"/>
      <c r="G1963" s="966"/>
      <c r="H1963" s="966"/>
      <c r="I1963" s="966"/>
      <c r="J1963" s="966"/>
      <c r="K1963" s="966"/>
      <c r="L1963" s="966"/>
      <c r="M1963" s="966"/>
      <c r="N1963" s="966"/>
      <c r="O1963" s="966"/>
    </row>
    <row r="1964" spans="1:15" ht="10.15" customHeight="1">
      <c r="A1964" s="966"/>
      <c r="B1964" s="966"/>
      <c r="C1964" s="966"/>
      <c r="D1964" s="966"/>
      <c r="E1964" s="966"/>
      <c r="F1964" s="966"/>
      <c r="G1964" s="966"/>
      <c r="H1964" s="966"/>
      <c r="I1964" s="966"/>
      <c r="J1964" s="966"/>
      <c r="K1964" s="966"/>
      <c r="L1964" s="966"/>
      <c r="M1964" s="966"/>
      <c r="N1964" s="966"/>
      <c r="O1964" s="966"/>
    </row>
    <row r="1965" spans="1:15" ht="10.15" customHeight="1">
      <c r="A1965" s="966"/>
      <c r="B1965" s="966"/>
      <c r="C1965" s="966"/>
      <c r="D1965" s="966"/>
      <c r="E1965" s="966"/>
      <c r="F1965" s="966"/>
      <c r="G1965" s="966"/>
      <c r="H1965" s="966"/>
      <c r="I1965" s="966"/>
      <c r="J1965" s="966"/>
      <c r="K1965" s="966"/>
      <c r="L1965" s="966"/>
      <c r="M1965" s="966"/>
      <c r="N1965" s="966"/>
      <c r="O1965" s="966"/>
    </row>
    <row r="1966" spans="1:15" ht="10.15" customHeight="1">
      <c r="A1966" s="966"/>
      <c r="B1966" s="966"/>
      <c r="C1966" s="966"/>
      <c r="D1966" s="966"/>
      <c r="E1966" s="966"/>
      <c r="F1966" s="966"/>
      <c r="G1966" s="966"/>
      <c r="H1966" s="966"/>
      <c r="I1966" s="966"/>
      <c r="J1966" s="966"/>
      <c r="K1966" s="966"/>
      <c r="L1966" s="966"/>
      <c r="M1966" s="966"/>
      <c r="N1966" s="966"/>
      <c r="O1966" s="966"/>
    </row>
    <row r="1967" spans="1:15" ht="10.15" customHeight="1">
      <c r="A1967" s="966"/>
      <c r="B1967" s="966"/>
      <c r="C1967" s="966"/>
      <c r="D1967" s="966"/>
      <c r="E1967" s="966"/>
      <c r="F1967" s="966"/>
      <c r="G1967" s="966"/>
      <c r="H1967" s="966"/>
      <c r="I1967" s="966"/>
      <c r="J1967" s="966"/>
      <c r="K1967" s="966"/>
      <c r="L1967" s="966"/>
      <c r="M1967" s="966"/>
      <c r="N1967" s="966"/>
      <c r="O1967" s="966"/>
    </row>
    <row r="1968" spans="1:15" ht="10.15" customHeight="1">
      <c r="A1968" s="966"/>
      <c r="B1968" s="966"/>
      <c r="C1968" s="966"/>
      <c r="D1968" s="966"/>
      <c r="E1968" s="966"/>
      <c r="F1968" s="966"/>
      <c r="G1968" s="966"/>
      <c r="H1968" s="966"/>
      <c r="I1968" s="966"/>
      <c r="J1968" s="966"/>
      <c r="K1968" s="966"/>
      <c r="L1968" s="966"/>
      <c r="M1968" s="966"/>
      <c r="N1968" s="966"/>
      <c r="O1968" s="966"/>
    </row>
    <row r="1969" spans="1:15" ht="10.15" customHeight="1">
      <c r="A1969" s="966"/>
      <c r="B1969" s="966"/>
      <c r="C1969" s="966"/>
      <c r="D1969" s="966"/>
      <c r="E1969" s="966"/>
      <c r="F1969" s="966"/>
      <c r="G1969" s="966"/>
      <c r="H1969" s="966"/>
      <c r="I1969" s="966"/>
      <c r="J1969" s="966"/>
      <c r="K1969" s="966"/>
      <c r="L1969" s="966"/>
      <c r="M1969" s="966"/>
      <c r="N1969" s="966"/>
      <c r="O1969" s="966"/>
    </row>
    <row r="1970" spans="1:15" ht="10.15" customHeight="1">
      <c r="A1970" s="966"/>
      <c r="B1970" s="966"/>
      <c r="C1970" s="966"/>
      <c r="D1970" s="966"/>
      <c r="E1970" s="966"/>
      <c r="F1970" s="966"/>
      <c r="G1970" s="966"/>
      <c r="H1970" s="966"/>
      <c r="I1970" s="966"/>
      <c r="J1970" s="966"/>
      <c r="K1970" s="966"/>
      <c r="L1970" s="966"/>
      <c r="M1970" s="966"/>
      <c r="N1970" s="966"/>
      <c r="O1970" s="966"/>
    </row>
    <row r="1971" spans="1:15" ht="10.15" customHeight="1">
      <c r="A1971" s="966"/>
      <c r="B1971" s="966"/>
      <c r="C1971" s="966"/>
      <c r="D1971" s="966"/>
      <c r="E1971" s="966"/>
      <c r="F1971" s="966"/>
      <c r="G1971" s="966"/>
      <c r="H1971" s="966"/>
      <c r="I1971" s="966"/>
      <c r="J1971" s="966"/>
      <c r="K1971" s="966"/>
      <c r="L1971" s="966"/>
      <c r="M1971" s="966"/>
      <c r="N1971" s="966"/>
      <c r="O1971" s="966"/>
    </row>
    <row r="1972" spans="1:15" ht="10.15" customHeight="1">
      <c r="A1972" s="966"/>
      <c r="B1972" s="966"/>
      <c r="C1972" s="966"/>
      <c r="D1972" s="966"/>
      <c r="E1972" s="966"/>
      <c r="F1972" s="966"/>
      <c r="G1972" s="966"/>
      <c r="H1972" s="966"/>
      <c r="I1972" s="966"/>
      <c r="J1972" s="966"/>
      <c r="K1972" s="966"/>
      <c r="L1972" s="966"/>
      <c r="M1972" s="966"/>
      <c r="N1972" s="966"/>
      <c r="O1972" s="966"/>
    </row>
    <row r="1973" spans="1:15" ht="10.15" customHeight="1">
      <c r="A1973" s="966"/>
      <c r="B1973" s="966"/>
      <c r="C1973" s="966"/>
      <c r="D1973" s="966"/>
      <c r="E1973" s="966"/>
      <c r="F1973" s="966"/>
      <c r="G1973" s="966"/>
      <c r="H1973" s="966"/>
      <c r="I1973" s="966"/>
      <c r="J1973" s="966"/>
      <c r="K1973" s="966"/>
      <c r="L1973" s="966"/>
      <c r="M1973" s="966"/>
      <c r="N1973" s="966"/>
      <c r="O1973" s="966"/>
    </row>
    <row r="1974" spans="1:15" ht="10.15" customHeight="1">
      <c r="A1974" s="966"/>
      <c r="B1974" s="966"/>
      <c r="C1974" s="966"/>
      <c r="D1974" s="966"/>
      <c r="E1974" s="966"/>
      <c r="F1974" s="966"/>
      <c r="G1974" s="966"/>
      <c r="H1974" s="966"/>
      <c r="I1974" s="966"/>
      <c r="J1974" s="966"/>
      <c r="K1974" s="966"/>
      <c r="L1974" s="966"/>
      <c r="M1974" s="966"/>
      <c r="N1974" s="966"/>
      <c r="O1974" s="966"/>
    </row>
    <row r="1975" spans="1:15" ht="10.15" customHeight="1">
      <c r="A1975" s="966"/>
      <c r="B1975" s="966"/>
      <c r="C1975" s="966"/>
      <c r="D1975" s="966"/>
      <c r="E1975" s="966"/>
      <c r="F1975" s="966"/>
      <c r="G1975" s="966"/>
      <c r="H1975" s="966"/>
      <c r="I1975" s="966"/>
      <c r="J1975" s="966"/>
      <c r="K1975" s="966"/>
      <c r="L1975" s="966"/>
      <c r="M1975" s="966"/>
      <c r="N1975" s="966"/>
      <c r="O1975" s="966"/>
    </row>
    <row r="1976" spans="1:15" ht="10.15" customHeight="1">
      <c r="A1976" s="966"/>
      <c r="B1976" s="966"/>
      <c r="C1976" s="966"/>
      <c r="D1976" s="966"/>
      <c r="E1976" s="966"/>
      <c r="F1976" s="966"/>
      <c r="G1976" s="966"/>
      <c r="H1976" s="966"/>
      <c r="I1976" s="966"/>
      <c r="J1976" s="966"/>
      <c r="K1976" s="966"/>
      <c r="L1976" s="966"/>
      <c r="M1976" s="966"/>
      <c r="N1976" s="966"/>
      <c r="O1976" s="966"/>
    </row>
    <row r="1977" spans="1:15" ht="10.15" customHeight="1">
      <c r="A1977" s="966"/>
      <c r="B1977" s="966"/>
      <c r="C1977" s="966"/>
      <c r="D1977" s="966"/>
      <c r="E1977" s="966"/>
      <c r="F1977" s="966"/>
      <c r="G1977" s="966"/>
      <c r="H1977" s="966"/>
      <c r="I1977" s="966"/>
      <c r="J1977" s="966"/>
      <c r="K1977" s="966"/>
      <c r="L1977" s="966"/>
      <c r="M1977" s="966"/>
      <c r="N1977" s="966"/>
      <c r="O1977" s="966"/>
    </row>
    <row r="1978" spans="1:15" ht="10.15" customHeight="1">
      <c r="A1978" s="966"/>
      <c r="B1978" s="966"/>
      <c r="C1978" s="966"/>
      <c r="D1978" s="966"/>
      <c r="E1978" s="966"/>
      <c r="F1978" s="966"/>
      <c r="G1978" s="966"/>
      <c r="H1978" s="966"/>
      <c r="I1978" s="966"/>
      <c r="J1978" s="966"/>
      <c r="K1978" s="966"/>
      <c r="L1978" s="966"/>
      <c r="M1978" s="966"/>
      <c r="N1978" s="966"/>
      <c r="O1978" s="966"/>
    </row>
    <row r="1979" spans="1:15" ht="10.15" customHeight="1">
      <c r="A1979" s="966"/>
      <c r="B1979" s="966"/>
      <c r="C1979" s="966"/>
      <c r="D1979" s="966"/>
      <c r="E1979" s="966"/>
      <c r="F1979" s="966"/>
      <c r="G1979" s="966"/>
      <c r="H1979" s="966"/>
      <c r="I1979" s="966"/>
      <c r="J1979" s="966"/>
      <c r="K1979" s="966"/>
      <c r="L1979" s="966"/>
      <c r="M1979" s="966"/>
      <c r="N1979" s="966"/>
      <c r="O1979" s="966"/>
    </row>
    <row r="1980" spans="1:15" ht="10.15" customHeight="1">
      <c r="A1980" s="966"/>
      <c r="B1980" s="966"/>
      <c r="C1980" s="966"/>
      <c r="D1980" s="966"/>
      <c r="E1980" s="966"/>
      <c r="F1980" s="966"/>
      <c r="G1980" s="966"/>
      <c r="H1980" s="966"/>
      <c r="I1980" s="966"/>
      <c r="J1980" s="966"/>
      <c r="K1980" s="966"/>
      <c r="L1980" s="966"/>
      <c r="M1980" s="966"/>
      <c r="N1980" s="966"/>
      <c r="O1980" s="966"/>
    </row>
    <row r="1981" spans="1:15" ht="10.15" customHeight="1">
      <c r="A1981" s="966"/>
      <c r="B1981" s="966"/>
      <c r="C1981" s="966"/>
      <c r="D1981" s="966"/>
      <c r="E1981" s="966"/>
      <c r="F1981" s="966"/>
      <c r="G1981" s="966"/>
      <c r="H1981" s="966"/>
      <c r="I1981" s="966"/>
      <c r="J1981" s="966"/>
      <c r="K1981" s="966"/>
      <c r="L1981" s="966"/>
      <c r="M1981" s="966"/>
      <c r="N1981" s="966"/>
      <c r="O1981" s="966"/>
    </row>
    <row r="1982" spans="1:15" ht="10.15" customHeight="1">
      <c r="A1982" s="966"/>
      <c r="B1982" s="966"/>
      <c r="C1982" s="966"/>
      <c r="D1982" s="966"/>
      <c r="E1982" s="966"/>
      <c r="F1982" s="966"/>
      <c r="G1982" s="966"/>
      <c r="H1982" s="966"/>
      <c r="I1982" s="966"/>
      <c r="J1982" s="966"/>
      <c r="K1982" s="966"/>
      <c r="L1982" s="966"/>
      <c r="M1982" s="966"/>
      <c r="N1982" s="966"/>
      <c r="O1982" s="966"/>
    </row>
    <row r="1983" spans="1:15" ht="10.15" customHeight="1">
      <c r="A1983" s="966"/>
      <c r="B1983" s="966"/>
      <c r="C1983" s="966"/>
      <c r="D1983" s="966"/>
      <c r="E1983" s="966"/>
      <c r="F1983" s="966"/>
      <c r="G1983" s="966"/>
      <c r="H1983" s="966"/>
      <c r="I1983" s="966"/>
      <c r="J1983" s="966"/>
      <c r="K1983" s="966"/>
      <c r="L1983" s="966"/>
      <c r="M1983" s="966"/>
      <c r="N1983" s="966"/>
      <c r="O1983" s="966"/>
    </row>
    <row r="1984" spans="1:15" ht="10.15" customHeight="1">
      <c r="A1984" s="966"/>
      <c r="B1984" s="966"/>
      <c r="C1984" s="966"/>
      <c r="D1984" s="966"/>
      <c r="E1984" s="966"/>
      <c r="F1984" s="966"/>
      <c r="G1984" s="966"/>
      <c r="H1984" s="966"/>
      <c r="I1984" s="966"/>
      <c r="J1984" s="966"/>
      <c r="K1984" s="966"/>
      <c r="L1984" s="966"/>
      <c r="M1984" s="966"/>
      <c r="N1984" s="966"/>
      <c r="O1984" s="966"/>
    </row>
    <row r="1985" spans="1:15" ht="10.15" customHeight="1">
      <c r="A1985" s="966"/>
      <c r="B1985" s="966"/>
      <c r="C1985" s="966"/>
      <c r="D1985" s="966"/>
      <c r="E1985" s="966"/>
      <c r="F1985" s="966"/>
      <c r="G1985" s="966"/>
      <c r="H1985" s="966"/>
      <c r="I1985" s="966"/>
      <c r="J1985" s="966"/>
      <c r="K1985" s="966"/>
      <c r="L1985" s="966"/>
      <c r="M1985" s="966"/>
      <c r="N1985" s="966"/>
      <c r="O1985" s="966"/>
    </row>
    <row r="1986" spans="1:15" ht="10.15" customHeight="1">
      <c r="A1986" s="966"/>
      <c r="B1986" s="966"/>
      <c r="C1986" s="966"/>
      <c r="D1986" s="966"/>
      <c r="E1986" s="966"/>
      <c r="F1986" s="966"/>
      <c r="G1986" s="966"/>
      <c r="H1986" s="966"/>
      <c r="I1986" s="966"/>
      <c r="J1986" s="966"/>
      <c r="K1986" s="966"/>
      <c r="L1986" s="966"/>
      <c r="M1986" s="966"/>
      <c r="N1986" s="966"/>
      <c r="O1986" s="966"/>
    </row>
    <row r="1987" spans="1:15" ht="10.15" customHeight="1">
      <c r="A1987" s="966"/>
      <c r="B1987" s="966"/>
      <c r="C1987" s="966"/>
      <c r="D1987" s="966"/>
      <c r="E1987" s="966"/>
      <c r="F1987" s="966"/>
      <c r="G1987" s="966"/>
      <c r="H1987" s="966"/>
      <c r="I1987" s="966"/>
      <c r="J1987" s="966"/>
      <c r="K1987" s="966"/>
      <c r="L1987" s="966"/>
      <c r="M1987" s="966"/>
      <c r="N1987" s="966"/>
      <c r="O1987" s="966"/>
    </row>
    <row r="1988" spans="1:15" ht="10.15" customHeight="1">
      <c r="A1988" s="966"/>
      <c r="B1988" s="966"/>
      <c r="C1988" s="966"/>
      <c r="D1988" s="966"/>
      <c r="E1988" s="966"/>
      <c r="F1988" s="966"/>
      <c r="G1988" s="966"/>
      <c r="H1988" s="966"/>
      <c r="I1988" s="966"/>
      <c r="J1988" s="966"/>
      <c r="K1988" s="966"/>
      <c r="L1988" s="966"/>
      <c r="M1988" s="966"/>
      <c r="N1988" s="966"/>
      <c r="O1988" s="966"/>
    </row>
    <row r="1989" spans="1:15" ht="10.15" customHeight="1">
      <c r="A1989" s="966"/>
      <c r="B1989" s="966"/>
      <c r="C1989" s="966"/>
      <c r="D1989" s="966"/>
      <c r="E1989" s="966"/>
      <c r="F1989" s="966"/>
      <c r="G1989" s="966"/>
      <c r="H1989" s="966"/>
      <c r="I1989" s="966"/>
      <c r="J1989" s="966"/>
      <c r="K1989" s="966"/>
      <c r="L1989" s="966"/>
      <c r="M1989" s="966"/>
      <c r="N1989" s="966"/>
      <c r="O1989" s="966"/>
    </row>
    <row r="1990" spans="1:15" ht="10.15" customHeight="1">
      <c r="A1990" s="966"/>
      <c r="B1990" s="966"/>
      <c r="C1990" s="966"/>
      <c r="D1990" s="966"/>
      <c r="E1990" s="966"/>
      <c r="F1990" s="966"/>
      <c r="G1990" s="966"/>
      <c r="H1990" s="966"/>
      <c r="I1990" s="966"/>
      <c r="J1990" s="966"/>
      <c r="K1990" s="966"/>
      <c r="L1990" s="966"/>
      <c r="M1990" s="966"/>
      <c r="N1990" s="966"/>
      <c r="O1990" s="966"/>
    </row>
    <row r="1991" spans="1:15" ht="10.15" customHeight="1">
      <c r="A1991" s="966"/>
      <c r="B1991" s="966"/>
      <c r="C1991" s="966"/>
      <c r="D1991" s="966"/>
      <c r="E1991" s="966"/>
      <c r="F1991" s="966"/>
      <c r="G1991" s="966"/>
      <c r="H1991" s="966"/>
      <c r="I1991" s="966"/>
      <c r="J1991" s="966"/>
      <c r="K1991" s="966"/>
      <c r="L1991" s="966"/>
      <c r="M1991" s="966"/>
      <c r="N1991" s="966"/>
      <c r="O1991" s="966"/>
    </row>
    <row r="1992" spans="1:15" ht="10.15" customHeight="1">
      <c r="A1992" s="966"/>
      <c r="B1992" s="966"/>
      <c r="C1992" s="966"/>
      <c r="D1992" s="966"/>
      <c r="E1992" s="966"/>
      <c r="F1992" s="966"/>
      <c r="G1992" s="966"/>
      <c r="H1992" s="966"/>
      <c r="I1992" s="966"/>
      <c r="J1992" s="966"/>
      <c r="K1992" s="966"/>
      <c r="L1992" s="966"/>
      <c r="M1992" s="966"/>
      <c r="N1992" s="966"/>
      <c r="O1992" s="966"/>
    </row>
    <row r="1993" spans="1:15" ht="10.15" customHeight="1">
      <c r="A1993" s="966"/>
      <c r="B1993" s="966"/>
      <c r="C1993" s="966"/>
      <c r="D1993" s="966"/>
      <c r="E1993" s="966"/>
      <c r="F1993" s="966"/>
      <c r="G1993" s="966"/>
      <c r="H1993" s="966"/>
      <c r="I1993" s="966"/>
      <c r="J1993" s="966"/>
      <c r="K1993" s="966"/>
      <c r="L1993" s="966"/>
      <c r="M1993" s="966"/>
      <c r="N1993" s="966"/>
      <c r="O1993" s="966"/>
    </row>
    <row r="1994" spans="1:15" ht="10.15" customHeight="1">
      <c r="A1994" s="966"/>
      <c r="B1994" s="966"/>
      <c r="C1994" s="966"/>
      <c r="D1994" s="966"/>
      <c r="E1994" s="966"/>
      <c r="F1994" s="966"/>
      <c r="G1994" s="966"/>
      <c r="H1994" s="966"/>
      <c r="I1994" s="966"/>
      <c r="J1994" s="966"/>
      <c r="K1994" s="966"/>
      <c r="L1994" s="966"/>
      <c r="M1994" s="966"/>
      <c r="N1994" s="966"/>
      <c r="O1994" s="966"/>
    </row>
    <row r="1995" spans="1:15" ht="10.15" customHeight="1">
      <c r="A1995" s="966"/>
      <c r="B1995" s="966"/>
      <c r="C1995" s="966"/>
      <c r="D1995" s="966"/>
      <c r="E1995" s="966"/>
      <c r="F1995" s="966"/>
      <c r="G1995" s="966"/>
      <c r="H1995" s="966"/>
      <c r="I1995" s="966"/>
      <c r="J1995" s="966"/>
      <c r="K1995" s="966"/>
      <c r="L1995" s="966"/>
      <c r="M1995" s="966"/>
      <c r="N1995" s="966"/>
      <c r="O1995" s="966"/>
    </row>
    <row r="1996" spans="1:15" ht="10.15" customHeight="1">
      <c r="A1996" s="966"/>
      <c r="B1996" s="966"/>
      <c r="C1996" s="966"/>
      <c r="D1996" s="966"/>
      <c r="E1996" s="966"/>
      <c r="F1996" s="966"/>
      <c r="G1996" s="966"/>
      <c r="H1996" s="966"/>
      <c r="I1996" s="966"/>
      <c r="J1996" s="966"/>
      <c r="K1996" s="966"/>
      <c r="L1996" s="966"/>
      <c r="M1996" s="966"/>
      <c r="N1996" s="966"/>
      <c r="O1996" s="966"/>
    </row>
  </sheetData>
  <pageMargins left="0.7" right="0.7" top="0.75" bottom="0.75" header="0.3" footer="0.3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1959"/>
  <sheetViews>
    <sheetView workbookViewId="0">
      <pane ySplit="5" topLeftCell="A6" activePane="bottomLeft" state="frozen"/>
      <selection pane="bottomLeft" activeCell="C1" sqref="C1:C2"/>
    </sheetView>
  </sheetViews>
  <sheetFormatPr defaultRowHeight="10.15" customHeight="1"/>
  <cols>
    <col min="1" max="1" width="32.33203125" style="915" customWidth="1"/>
    <col min="2" max="2" width="5.1640625" style="915" bestFit="1" customWidth="1"/>
    <col min="3" max="3" width="17.5" style="915" bestFit="1" customWidth="1"/>
    <col min="4" max="4" width="19.6640625" style="915" bestFit="1" customWidth="1"/>
    <col min="5" max="5" width="20" style="915" bestFit="1" customWidth="1"/>
    <col min="6" max="6" width="20.33203125" style="915" bestFit="1" customWidth="1"/>
    <col min="7" max="7" width="20" style="915" bestFit="1" customWidth="1"/>
    <col min="8" max="8" width="20.5" style="915" bestFit="1" customWidth="1"/>
    <col min="9" max="9" width="19.83203125" style="915" bestFit="1" customWidth="1"/>
    <col min="10" max="10" width="19.33203125" style="915" bestFit="1" customWidth="1"/>
    <col min="11" max="11" width="20.1640625" style="915" bestFit="1" customWidth="1"/>
    <col min="12" max="12" width="20" style="915" bestFit="1" customWidth="1"/>
    <col min="13" max="13" width="19.83203125" style="915" bestFit="1" customWidth="1"/>
    <col min="14" max="15" width="20.1640625" style="915" bestFit="1" customWidth="1"/>
    <col min="16" max="16" width="11.1640625" style="915" customWidth="1"/>
    <col min="17" max="2553" width="19" style="915" customWidth="1"/>
    <col min="2554" max="2554" width="21.83203125" style="915" customWidth="1"/>
    <col min="2555" max="2555" width="21.6640625" style="915" customWidth="1"/>
    <col min="2556" max="2556" width="24.5" style="915" customWidth="1"/>
    <col min="2557" max="2557" width="24.1640625" style="915" customWidth="1"/>
    <col min="2558" max="2559" width="16" style="915" customWidth="1"/>
    <col min="2560" max="2560" width="25.83203125" style="915" customWidth="1"/>
    <col min="2561" max="2561" width="25.5" style="915" customWidth="1"/>
    <col min="2562" max="2563" width="16" style="915" customWidth="1"/>
    <col min="2564" max="2564" width="24.5" style="915" customWidth="1"/>
    <col min="2565" max="2565" width="24.1640625" style="915" customWidth="1"/>
    <col min="2566" max="2567" width="16" style="915" customWidth="1"/>
    <col min="2568" max="2568" width="25.83203125" style="915" customWidth="1"/>
    <col min="2569" max="2569" width="25.5" style="915" customWidth="1"/>
    <col min="2570" max="2571" width="16" style="915" customWidth="1"/>
    <col min="2572" max="2572" width="25.83203125" style="915" customWidth="1"/>
    <col min="2573" max="2573" width="25.5" style="915" customWidth="1"/>
    <col min="2574" max="2575" width="16" style="915" customWidth="1"/>
    <col min="2576" max="2576" width="25.83203125" style="915" customWidth="1"/>
    <col min="2577" max="2577" width="25.5" style="915" customWidth="1"/>
    <col min="2578" max="2579" width="16" style="915" customWidth="1"/>
    <col min="2580" max="2580" width="25.83203125" style="915" customWidth="1"/>
    <col min="2581" max="2581" width="25.5" style="915" customWidth="1"/>
    <col min="2582" max="2583" width="16" style="915" customWidth="1"/>
    <col min="2584" max="2584" width="25.83203125" style="915" customWidth="1"/>
    <col min="2585" max="2585" width="25.5" style="915" customWidth="1"/>
    <col min="2586" max="2587" width="16" style="915" customWidth="1"/>
    <col min="2588" max="2588" width="25.83203125" style="915" customWidth="1"/>
    <col min="2589" max="2589" width="25.5" style="915" customWidth="1"/>
    <col min="2590" max="2591" width="16" style="915" customWidth="1"/>
    <col min="2592" max="2592" width="24.5" style="915" customWidth="1"/>
    <col min="2593" max="2593" width="24.1640625" style="915" customWidth="1"/>
    <col min="2594" max="2595" width="16" style="915" customWidth="1"/>
    <col min="2596" max="2596" width="25.83203125" style="915" customWidth="1"/>
    <col min="2597" max="2597" width="25.5" style="915" customWidth="1"/>
    <col min="2598" max="2599" width="16" style="915" customWidth="1"/>
    <col min="2600" max="2600" width="25.83203125" style="915" customWidth="1"/>
    <col min="2601" max="2601" width="25.5" style="915" customWidth="1"/>
    <col min="2602" max="2603" width="16" style="915" customWidth="1"/>
    <col min="2604" max="2604" width="25.83203125" style="915" customWidth="1"/>
    <col min="2605" max="2605" width="25.5" style="915" customWidth="1"/>
    <col min="2606" max="2607" width="16" style="915" customWidth="1"/>
    <col min="2608" max="2608" width="25.83203125" style="915" customWidth="1"/>
    <col min="2609" max="2609" width="25.5" style="915" customWidth="1"/>
    <col min="2610" max="2611" width="16" style="915" customWidth="1"/>
    <col min="2612" max="2612" width="25.83203125" style="915" customWidth="1"/>
    <col min="2613" max="2613" width="25.5" style="915" customWidth="1"/>
    <col min="2614" max="2615" width="16" style="915" customWidth="1"/>
    <col min="2616" max="2616" width="25.83203125" style="915" customWidth="1"/>
    <col min="2617" max="2617" width="25.5" style="915" customWidth="1"/>
    <col min="2618" max="2619" width="16" style="915" customWidth="1"/>
    <col min="2620" max="2620" width="22.6640625" style="915" customWidth="1"/>
    <col min="2621" max="2621" width="22.5" style="915" customWidth="1"/>
    <col min="2622" max="2623" width="16" style="915" customWidth="1"/>
    <col min="2624" max="2624" width="25.83203125" style="915" customWidth="1"/>
    <col min="2625" max="2625" width="25.5" style="915" customWidth="1"/>
    <col min="2626" max="2627" width="16" style="915" customWidth="1"/>
    <col min="2628" max="2628" width="25.83203125" style="915" customWidth="1"/>
    <col min="2629" max="2629" width="25.5" style="915" customWidth="1"/>
    <col min="2630" max="2631" width="16" style="915" customWidth="1"/>
    <col min="2632" max="2632" width="25.83203125" style="915" customWidth="1"/>
    <col min="2633" max="2633" width="25.5" style="915" customWidth="1"/>
    <col min="2634" max="2635" width="16" style="915" customWidth="1"/>
    <col min="2636" max="2636" width="25.83203125" style="915" customWidth="1"/>
    <col min="2637" max="2637" width="25.5" style="915" customWidth="1"/>
    <col min="2638" max="2639" width="16" style="915" customWidth="1"/>
    <col min="2640" max="2640" width="25.83203125" style="915" customWidth="1"/>
    <col min="2641" max="2641" width="25.5" style="915" customWidth="1"/>
    <col min="2642" max="2643" width="16" style="915" customWidth="1"/>
    <col min="2644" max="2644" width="25.83203125" style="915" customWidth="1"/>
    <col min="2645" max="2645" width="25.5" style="915" customWidth="1"/>
    <col min="2646" max="2647" width="16" style="915" customWidth="1"/>
    <col min="2648" max="2648" width="25.83203125" style="915" customWidth="1"/>
    <col min="2649" max="2649" width="25.5" style="915" customWidth="1"/>
    <col min="2650" max="2651" width="16" style="915" customWidth="1"/>
    <col min="2652" max="2652" width="25.83203125" style="915" customWidth="1"/>
    <col min="2653" max="2653" width="25.5" style="915" customWidth="1"/>
    <col min="2654" max="2655" width="16" style="915" customWidth="1"/>
    <col min="2656" max="2656" width="25.83203125" style="915" customWidth="1"/>
    <col min="2657" max="2657" width="25.5" style="915" customWidth="1"/>
    <col min="2658" max="2659" width="16" style="915" customWidth="1"/>
    <col min="2660" max="2660" width="24.5" style="915" customWidth="1"/>
    <col min="2661" max="2661" width="24.1640625" style="915" customWidth="1"/>
    <col min="2662" max="2663" width="16" style="915" customWidth="1"/>
    <col min="2664" max="2664" width="25.83203125" style="915" customWidth="1"/>
    <col min="2665" max="2665" width="25.5" style="915" customWidth="1"/>
    <col min="2666" max="2667" width="16" style="915" customWidth="1"/>
    <col min="2668" max="2668" width="25.83203125" style="915" customWidth="1"/>
    <col min="2669" max="2669" width="25.5" style="915" customWidth="1"/>
    <col min="2670" max="2671" width="16" style="915" customWidth="1"/>
    <col min="2672" max="2672" width="25.83203125" style="915" customWidth="1"/>
    <col min="2673" max="2673" width="25.5" style="915" customWidth="1"/>
    <col min="2674" max="2675" width="16" style="915" customWidth="1"/>
    <col min="2676" max="2676" width="25.83203125" style="915" customWidth="1"/>
    <col min="2677" max="2677" width="25.5" style="915" customWidth="1"/>
    <col min="2678" max="2679" width="16" style="915" customWidth="1"/>
    <col min="2680" max="2680" width="25.83203125" style="915" customWidth="1"/>
    <col min="2681" max="2681" width="25.5" style="915" customWidth="1"/>
    <col min="2682" max="2683" width="16" style="915" customWidth="1"/>
    <col min="2684" max="2684" width="25.83203125" style="915" customWidth="1"/>
    <col min="2685" max="2685" width="25.5" style="915" customWidth="1"/>
    <col min="2686" max="2687" width="16" style="915" customWidth="1"/>
    <col min="2688" max="2688" width="25.83203125" style="915" customWidth="1"/>
    <col min="2689" max="2689" width="25.5" style="915" customWidth="1"/>
    <col min="2690" max="2691" width="16" style="915" customWidth="1"/>
    <col min="2692" max="2692" width="25.83203125" style="915" customWidth="1"/>
    <col min="2693" max="2693" width="25.5" style="915" customWidth="1"/>
    <col min="2694" max="2695" width="16" style="915" customWidth="1"/>
    <col min="2696" max="2696" width="25.83203125" style="915" customWidth="1"/>
    <col min="2697" max="2697" width="25.5" style="915" customWidth="1"/>
    <col min="2698" max="2699" width="16" style="915" customWidth="1"/>
    <col min="2700" max="2700" width="25.83203125" style="915" customWidth="1"/>
    <col min="2701" max="2701" width="25.5" style="915" customWidth="1"/>
    <col min="2702" max="2703" width="16" style="915" customWidth="1"/>
    <col min="2704" max="2704" width="25.83203125" style="915" customWidth="1"/>
    <col min="2705" max="2705" width="25.5" style="915" customWidth="1"/>
    <col min="2706" max="2707" width="16" style="915" customWidth="1"/>
    <col min="2708" max="2708" width="25.83203125" style="915" customWidth="1"/>
    <col min="2709" max="2709" width="25.5" style="915" customWidth="1"/>
    <col min="2710" max="2711" width="16" style="915" customWidth="1"/>
    <col min="2712" max="2712" width="25.83203125" style="915" customWidth="1"/>
    <col min="2713" max="2713" width="25.5" style="915" customWidth="1"/>
    <col min="2714" max="2715" width="16" style="915" customWidth="1"/>
    <col min="2716" max="2716" width="25.83203125" style="915" customWidth="1"/>
    <col min="2717" max="2717" width="25.5" style="915" customWidth="1"/>
    <col min="2718" max="2719" width="16" style="915" customWidth="1"/>
    <col min="2720" max="2720" width="24.5" style="915" customWidth="1"/>
    <col min="2721" max="2721" width="24.1640625" style="915" customWidth="1"/>
    <col min="2722" max="2723" width="16" style="915" customWidth="1"/>
    <col min="2724" max="2724" width="25.83203125" style="915" customWidth="1"/>
    <col min="2725" max="2725" width="25.5" style="915" customWidth="1"/>
    <col min="2726" max="2727" width="16" style="915" customWidth="1"/>
    <col min="2728" max="2728" width="25.83203125" style="915" customWidth="1"/>
    <col min="2729" max="2729" width="25.5" style="915" customWidth="1"/>
    <col min="2730" max="2731" width="16" style="915" customWidth="1"/>
    <col min="2732" max="2732" width="25.83203125" style="915" customWidth="1"/>
    <col min="2733" max="2733" width="25.5" style="915" customWidth="1"/>
    <col min="2734" max="2735" width="16" style="915" customWidth="1"/>
    <col min="2736" max="2736" width="25.83203125" style="915" customWidth="1"/>
    <col min="2737" max="2737" width="25.5" style="915" customWidth="1"/>
    <col min="2738" max="2739" width="16" style="915" customWidth="1"/>
    <col min="2740" max="2740" width="24.5" style="915" customWidth="1"/>
    <col min="2741" max="2741" width="24.1640625" style="915" customWidth="1"/>
    <col min="2742" max="2743" width="16" style="915" customWidth="1"/>
    <col min="2744" max="2744" width="25.83203125" style="915" customWidth="1"/>
    <col min="2745" max="2745" width="25.5" style="915" customWidth="1"/>
    <col min="2746" max="2747" width="16" style="915" customWidth="1"/>
    <col min="2748" max="2748" width="25.83203125" style="915" customWidth="1"/>
    <col min="2749" max="2749" width="25.5" style="915" customWidth="1"/>
    <col min="2750" max="2751" width="16" style="915" customWidth="1"/>
    <col min="2752" max="2752" width="25.83203125" style="915" customWidth="1"/>
    <col min="2753" max="2753" width="25.5" style="915" customWidth="1"/>
    <col min="2754" max="2755" width="16" style="915" customWidth="1"/>
    <col min="2756" max="2756" width="25.83203125" style="915" customWidth="1"/>
    <col min="2757" max="2757" width="25.5" style="915" customWidth="1"/>
    <col min="2758" max="2759" width="16" style="915" customWidth="1"/>
    <col min="2760" max="2760" width="25.83203125" style="915" customWidth="1"/>
    <col min="2761" max="2761" width="25.5" style="915" customWidth="1"/>
    <col min="2762" max="2763" width="16" style="915" customWidth="1"/>
    <col min="2764" max="2764" width="25.83203125" style="915" customWidth="1"/>
    <col min="2765" max="2765" width="25.5" style="915" customWidth="1"/>
    <col min="2766" max="2767" width="16" style="915" customWidth="1"/>
    <col min="2768" max="2768" width="25.83203125" style="915" customWidth="1"/>
    <col min="2769" max="2769" width="25.5" style="915" customWidth="1"/>
    <col min="2770" max="2771" width="16" style="915" customWidth="1"/>
    <col min="2772" max="2772" width="25.83203125" style="915" customWidth="1"/>
    <col min="2773" max="2773" width="25.5" style="915" customWidth="1"/>
    <col min="2774" max="2775" width="16" style="915" customWidth="1"/>
    <col min="2776" max="2776" width="25.83203125" style="915" customWidth="1"/>
    <col min="2777" max="2777" width="25.5" style="915" customWidth="1"/>
    <col min="2778" max="2779" width="16" style="915" customWidth="1"/>
    <col min="2780" max="2780" width="24.5" style="915" customWidth="1"/>
    <col min="2781" max="2781" width="24.1640625" style="915" customWidth="1"/>
    <col min="2782" max="2783" width="16" style="915" customWidth="1"/>
    <col min="2784" max="2784" width="25.83203125" style="915" customWidth="1"/>
    <col min="2785" max="2785" width="25.5" style="915" customWidth="1"/>
    <col min="2786" max="2787" width="16" style="915" customWidth="1"/>
    <col min="2788" max="2788" width="25.83203125" style="915" customWidth="1"/>
    <col min="2789" max="2789" width="25.5" style="915" customWidth="1"/>
    <col min="2790" max="2791" width="16" style="915" customWidth="1"/>
    <col min="2792" max="2792" width="25.83203125" style="915" customWidth="1"/>
    <col min="2793" max="2793" width="25.5" style="915" customWidth="1"/>
    <col min="2794" max="2795" width="16" style="915" customWidth="1"/>
    <col min="2796" max="2796" width="25.83203125" style="915" customWidth="1"/>
    <col min="2797" max="2797" width="25.5" style="915" customWidth="1"/>
    <col min="2798" max="2799" width="16" style="915" customWidth="1"/>
    <col min="2800" max="2800" width="25.83203125" style="915" customWidth="1"/>
    <col min="2801" max="2801" width="25.5" style="915" customWidth="1"/>
    <col min="2802" max="2803" width="16" style="915" customWidth="1"/>
    <col min="2804" max="2804" width="25.83203125" style="915" customWidth="1"/>
    <col min="2805" max="2805" width="25.5" style="915" customWidth="1"/>
    <col min="2806" max="2807" width="16" style="915" customWidth="1"/>
    <col min="2808" max="2808" width="25.83203125" style="915" customWidth="1"/>
    <col min="2809" max="2809" width="25.5" style="915" customWidth="1"/>
    <col min="2810" max="2811" width="16" style="915" customWidth="1"/>
    <col min="2812" max="2812" width="25.83203125" style="915" customWidth="1"/>
    <col min="2813" max="2813" width="25.5" style="915" customWidth="1"/>
    <col min="2814" max="2815" width="16" style="915" customWidth="1"/>
    <col min="2816" max="2816" width="25.83203125" style="915" customWidth="1"/>
    <col min="2817" max="2817" width="25.5" style="915" customWidth="1"/>
    <col min="2818" max="2819" width="16" style="915" customWidth="1"/>
    <col min="2820" max="2820" width="25.83203125" style="915" customWidth="1"/>
    <col min="2821" max="2821" width="25.5" style="915" customWidth="1"/>
    <col min="2822" max="2823" width="16" style="915" customWidth="1"/>
    <col min="2824" max="2824" width="25.83203125" style="915" customWidth="1"/>
    <col min="2825" max="2825" width="25.5" style="915" customWidth="1"/>
    <col min="2826" max="2827" width="16" style="915" customWidth="1"/>
    <col min="2828" max="2828" width="24.5" style="915" customWidth="1"/>
    <col min="2829" max="2829" width="24.1640625" style="915" customWidth="1"/>
    <col min="2830" max="2831" width="16" style="915" customWidth="1"/>
    <col min="2832" max="2832" width="24.5" style="915" customWidth="1"/>
    <col min="2833" max="2833" width="24.1640625" style="915" customWidth="1"/>
    <col min="2834" max="2835" width="16" style="915" customWidth="1"/>
    <col min="2836" max="2836" width="24.5" style="915" customWidth="1"/>
    <col min="2837" max="2837" width="24.1640625" style="915" customWidth="1"/>
    <col min="2838" max="2839" width="16" style="915" customWidth="1"/>
    <col min="2840" max="2840" width="25.83203125" style="915" customWidth="1"/>
    <col min="2841" max="2841" width="25.5" style="915" customWidth="1"/>
    <col min="2842" max="2843" width="16" style="915" customWidth="1"/>
    <col min="2844" max="2844" width="25.83203125" style="915" customWidth="1"/>
    <col min="2845" max="2845" width="25.5" style="915" customWidth="1"/>
    <col min="2846" max="2847" width="16" style="915" customWidth="1"/>
    <col min="2848" max="2848" width="25.83203125" style="915" customWidth="1"/>
    <col min="2849" max="2849" width="25.5" style="915" customWidth="1"/>
    <col min="2850" max="2851" width="16" style="915" customWidth="1"/>
    <col min="2852" max="2852" width="25.83203125" style="915" customWidth="1"/>
    <col min="2853" max="2853" width="25.5" style="915" customWidth="1"/>
    <col min="2854" max="2855" width="16" style="915" customWidth="1"/>
    <col min="2856" max="2856" width="25.83203125" style="915" customWidth="1"/>
    <col min="2857" max="2857" width="25.5" style="915" customWidth="1"/>
    <col min="2858" max="2859" width="16" style="915" customWidth="1"/>
    <col min="2860" max="2860" width="25.83203125" style="915" customWidth="1"/>
    <col min="2861" max="2861" width="25.5" style="915" customWidth="1"/>
    <col min="2862" max="2863" width="16" style="915" customWidth="1"/>
    <col min="2864" max="2864" width="25.83203125" style="915" customWidth="1"/>
    <col min="2865" max="2865" width="25.5" style="915" customWidth="1"/>
    <col min="2866" max="2867" width="16" style="915" customWidth="1"/>
    <col min="2868" max="2868" width="25.83203125" style="915" customWidth="1"/>
    <col min="2869" max="2869" width="25.5" style="915" customWidth="1"/>
    <col min="2870" max="2871" width="16" style="915" customWidth="1"/>
    <col min="2872" max="2872" width="25.83203125" style="915" customWidth="1"/>
    <col min="2873" max="2873" width="25.5" style="915" customWidth="1"/>
    <col min="2874" max="2875" width="16" style="915" customWidth="1"/>
    <col min="2876" max="2876" width="25.83203125" style="915" customWidth="1"/>
    <col min="2877" max="2877" width="25.5" style="915" customWidth="1"/>
    <col min="2878" max="2879" width="16" style="915" customWidth="1"/>
    <col min="2880" max="2880" width="25.83203125" style="915" customWidth="1"/>
    <col min="2881" max="2881" width="25.5" style="915" customWidth="1"/>
    <col min="2882" max="2883" width="16" style="915" customWidth="1"/>
    <col min="2884" max="2884" width="22.6640625" style="915" customWidth="1"/>
    <col min="2885" max="2885" width="22.5" style="915" customWidth="1"/>
    <col min="2886" max="2887" width="16" style="915" customWidth="1"/>
    <col min="2888" max="2888" width="25.83203125" style="915" customWidth="1"/>
    <col min="2889" max="2889" width="25.5" style="915" customWidth="1"/>
    <col min="2890" max="2891" width="16" style="915" customWidth="1"/>
    <col min="2892" max="2892" width="24.5" style="915" customWidth="1"/>
    <col min="2893" max="2893" width="24.1640625" style="915" customWidth="1"/>
    <col min="2894" max="2895" width="16" style="915" customWidth="1"/>
    <col min="2896" max="2896" width="25.83203125" style="915" customWidth="1"/>
    <col min="2897" max="2897" width="25.5" style="915" customWidth="1"/>
    <col min="2898" max="2899" width="16" style="915" customWidth="1"/>
    <col min="2900" max="2900" width="25.83203125" style="915" customWidth="1"/>
    <col min="2901" max="2901" width="25.5" style="915" customWidth="1"/>
    <col min="2902" max="2903" width="16" style="915" customWidth="1"/>
    <col min="2904" max="2904" width="22.6640625" style="915" customWidth="1"/>
    <col min="2905" max="2905" width="22.5" style="915" customWidth="1"/>
    <col min="2906" max="2907" width="16" style="915" customWidth="1"/>
    <col min="2908" max="2908" width="25.83203125" style="915" customWidth="1"/>
    <col min="2909" max="2909" width="25.5" style="915" customWidth="1"/>
    <col min="2910" max="2911" width="16" style="915" customWidth="1"/>
    <col min="2912" max="2912" width="25.83203125" style="915" customWidth="1"/>
    <col min="2913" max="2913" width="25.5" style="915" customWidth="1"/>
    <col min="2914" max="2915" width="16" style="915" customWidth="1"/>
    <col min="2916" max="2916" width="22.6640625" style="915" customWidth="1"/>
    <col min="2917" max="2917" width="22.5" style="915" customWidth="1"/>
    <col min="2918" max="2919" width="16" style="915" customWidth="1"/>
    <col min="2920" max="2920" width="25.83203125" style="915" customWidth="1"/>
    <col min="2921" max="2921" width="25.5" style="915" customWidth="1"/>
    <col min="2922" max="2923" width="16" style="915" customWidth="1"/>
    <col min="2924" max="2924" width="25.83203125" style="915" customWidth="1"/>
    <col min="2925" max="2925" width="25.5" style="915" customWidth="1"/>
    <col min="2926" max="2927" width="16" style="915" customWidth="1"/>
    <col min="2928" max="2928" width="25.83203125" style="915" customWidth="1"/>
    <col min="2929" max="2929" width="25.5" style="915" customWidth="1"/>
    <col min="2930" max="2931" width="16" style="915" customWidth="1"/>
    <col min="2932" max="2932" width="25.83203125" style="915" customWidth="1"/>
    <col min="2933" max="2933" width="25.5" style="915" customWidth="1"/>
    <col min="2934" max="2935" width="16" style="915" customWidth="1"/>
    <col min="2936" max="2936" width="25.83203125" style="915" customWidth="1"/>
    <col min="2937" max="2937" width="25.5" style="915" customWidth="1"/>
    <col min="2938" max="2939" width="16" style="915" customWidth="1"/>
    <col min="2940" max="2940" width="25.83203125" style="915" customWidth="1"/>
    <col min="2941" max="2941" width="25.5" style="915" customWidth="1"/>
    <col min="2942" max="2943" width="16" style="915" customWidth="1"/>
    <col min="2944" max="2944" width="25.83203125" style="915" customWidth="1"/>
    <col min="2945" max="2945" width="25.5" style="915" customWidth="1"/>
    <col min="2946" max="2947" width="16" style="915" customWidth="1"/>
    <col min="2948" max="2948" width="25.83203125" style="915" customWidth="1"/>
    <col min="2949" max="2949" width="25.5" style="915" customWidth="1"/>
    <col min="2950" max="2951" width="16" style="915" customWidth="1"/>
    <col min="2952" max="2952" width="25.83203125" style="915" customWidth="1"/>
    <col min="2953" max="2953" width="25.5" style="915" customWidth="1"/>
    <col min="2954" max="2955" width="16" style="915" customWidth="1"/>
    <col min="2956" max="2956" width="24.5" style="915" customWidth="1"/>
    <col min="2957" max="2957" width="24.1640625" style="915" customWidth="1"/>
    <col min="2958" max="2959" width="16" style="915" customWidth="1"/>
    <col min="2960" max="2960" width="25.83203125" style="915" customWidth="1"/>
    <col min="2961" max="2961" width="25.5" style="915" customWidth="1"/>
    <col min="2962" max="2963" width="16" style="915" customWidth="1"/>
    <col min="2964" max="2964" width="25.83203125" style="915" customWidth="1"/>
    <col min="2965" max="2965" width="25.5" style="915" customWidth="1"/>
    <col min="2966" max="2967" width="16" style="915" customWidth="1"/>
    <col min="2968" max="2968" width="25.83203125" style="915" customWidth="1"/>
    <col min="2969" max="2969" width="25.5" style="915" customWidth="1"/>
    <col min="2970" max="2971" width="16" style="915" customWidth="1"/>
    <col min="2972" max="2972" width="25.83203125" style="915" customWidth="1"/>
    <col min="2973" max="2973" width="25.5" style="915" customWidth="1"/>
    <col min="2974" max="2975" width="16" style="915" customWidth="1"/>
    <col min="2976" max="2976" width="25.83203125" style="915" customWidth="1"/>
    <col min="2977" max="2977" width="25.5" style="915" customWidth="1"/>
    <col min="2978" max="2979" width="16" style="915" customWidth="1"/>
    <col min="2980" max="2980" width="24.5" style="915" customWidth="1"/>
    <col min="2981" max="2981" width="24.1640625" style="915" customWidth="1"/>
    <col min="2982" max="2983" width="16" style="915" customWidth="1"/>
    <col min="2984" max="2984" width="25.83203125" style="915" customWidth="1"/>
    <col min="2985" max="2985" width="25.5" style="915" customWidth="1"/>
    <col min="2986" max="2987" width="16" style="915" customWidth="1"/>
    <col min="2988" max="2988" width="25.83203125" style="915" customWidth="1"/>
    <col min="2989" max="2989" width="25.5" style="915" customWidth="1"/>
    <col min="2990" max="2991" width="16" style="915" customWidth="1"/>
    <col min="2992" max="2992" width="25.83203125" style="915" customWidth="1"/>
    <col min="2993" max="2993" width="25.5" style="915" customWidth="1"/>
    <col min="2994" max="2995" width="16" style="915" customWidth="1"/>
    <col min="2996" max="2996" width="25.83203125" style="915" customWidth="1"/>
    <col min="2997" max="2997" width="25.5" style="915" customWidth="1"/>
    <col min="2998" max="2999" width="16" style="915" customWidth="1"/>
    <col min="3000" max="3000" width="25.83203125" style="915" customWidth="1"/>
    <col min="3001" max="3001" width="25.5" style="915" customWidth="1"/>
    <col min="3002" max="3003" width="16" style="915" customWidth="1"/>
    <col min="3004" max="3004" width="25.83203125" style="915" customWidth="1"/>
    <col min="3005" max="3005" width="25.5" style="915" customWidth="1"/>
    <col min="3006" max="3007" width="16" style="915" customWidth="1"/>
    <col min="3008" max="3008" width="25.83203125" style="915" customWidth="1"/>
    <col min="3009" max="3009" width="25.5" style="915" customWidth="1"/>
    <col min="3010" max="3011" width="16" style="915" customWidth="1"/>
    <col min="3012" max="3012" width="25.83203125" style="915" customWidth="1"/>
    <col min="3013" max="3013" width="25.5" style="915" customWidth="1"/>
    <col min="3014" max="3015" width="16" style="915" customWidth="1"/>
    <col min="3016" max="3016" width="25.83203125" style="915" customWidth="1"/>
    <col min="3017" max="3017" width="25.5" style="915" customWidth="1"/>
    <col min="3018" max="3019" width="16" style="915" customWidth="1"/>
    <col min="3020" max="3020" width="25.83203125" style="915" customWidth="1"/>
    <col min="3021" max="3021" width="25.5" style="915" customWidth="1"/>
    <col min="3022" max="3023" width="16" style="915" customWidth="1"/>
    <col min="3024" max="3024" width="24.5" style="915" customWidth="1"/>
    <col min="3025" max="3025" width="24.1640625" style="915" customWidth="1"/>
    <col min="3026" max="3027" width="16" style="915" customWidth="1"/>
    <col min="3028" max="3028" width="25.83203125" style="915" customWidth="1"/>
    <col min="3029" max="3029" width="25.5" style="915" customWidth="1"/>
    <col min="3030" max="3031" width="16" style="915" customWidth="1"/>
    <col min="3032" max="3032" width="25.83203125" style="915" customWidth="1"/>
    <col min="3033" max="3033" width="25.5" style="915" customWidth="1"/>
    <col min="3034" max="3035" width="16" style="915" customWidth="1"/>
    <col min="3036" max="3036" width="25.83203125" style="915" customWidth="1"/>
    <col min="3037" max="3037" width="25.5" style="915" customWidth="1"/>
    <col min="3038" max="3039" width="16" style="915" customWidth="1"/>
    <col min="3040" max="3040" width="25.83203125" style="915" customWidth="1"/>
    <col min="3041" max="3041" width="25.5" style="915" customWidth="1"/>
    <col min="3042" max="3043" width="16" style="915" customWidth="1"/>
    <col min="3044" max="3044" width="25.83203125" style="915" customWidth="1"/>
    <col min="3045" max="3045" width="25.5" style="915" customWidth="1"/>
    <col min="3046" max="3047" width="16" style="915" customWidth="1"/>
    <col min="3048" max="3048" width="25.83203125" style="915" customWidth="1"/>
    <col min="3049" max="3049" width="25.5" style="915" customWidth="1"/>
    <col min="3050" max="3051" width="16" style="915" customWidth="1"/>
    <col min="3052" max="3052" width="25.83203125" style="915" customWidth="1"/>
    <col min="3053" max="3053" width="25.5" style="915" customWidth="1"/>
    <col min="3054" max="3055" width="16" style="915" customWidth="1"/>
    <col min="3056" max="3056" width="24.5" style="915" customWidth="1"/>
    <col min="3057" max="3057" width="24.1640625" style="915" customWidth="1"/>
    <col min="3058" max="3059" width="16" style="915" customWidth="1"/>
    <col min="3060" max="3060" width="25.83203125" style="915" customWidth="1"/>
    <col min="3061" max="3061" width="25.5" style="915" customWidth="1"/>
    <col min="3062" max="3063" width="16" style="915" customWidth="1"/>
    <col min="3064" max="3064" width="25.83203125" style="915" customWidth="1"/>
    <col min="3065" max="3065" width="25.5" style="915" customWidth="1"/>
    <col min="3066" max="3067" width="16" style="915" customWidth="1"/>
    <col min="3068" max="3068" width="25.83203125" style="915" customWidth="1"/>
    <col min="3069" max="3069" width="25.5" style="915" customWidth="1"/>
    <col min="3070" max="3071" width="16" style="915" customWidth="1"/>
    <col min="3072" max="3072" width="25.83203125" style="915" customWidth="1"/>
    <col min="3073" max="3073" width="25.5" style="915" customWidth="1"/>
    <col min="3074" max="3075" width="16" style="915" customWidth="1"/>
    <col min="3076" max="3076" width="25.83203125" style="915" customWidth="1"/>
    <col min="3077" max="3077" width="25.5" style="915" customWidth="1"/>
    <col min="3078" max="3079" width="16" style="915" customWidth="1"/>
    <col min="3080" max="3080" width="25.83203125" style="915" customWidth="1"/>
    <col min="3081" max="3081" width="25.5" style="915" customWidth="1"/>
    <col min="3082" max="3083" width="16" style="915" customWidth="1"/>
    <col min="3084" max="3084" width="24.5" style="915" customWidth="1"/>
    <col min="3085" max="3085" width="24.1640625" style="915" customWidth="1"/>
    <col min="3086" max="3087" width="16" style="915" customWidth="1"/>
    <col min="3088" max="3088" width="25.83203125" style="915" customWidth="1"/>
    <col min="3089" max="3089" width="25.5" style="915" customWidth="1"/>
    <col min="3090" max="3091" width="16" style="915" customWidth="1"/>
    <col min="3092" max="3092" width="22.6640625" style="915" customWidth="1"/>
    <col min="3093" max="3093" width="22.5" style="915" customWidth="1"/>
    <col min="3094" max="3095" width="16" style="915" customWidth="1"/>
    <col min="3096" max="3096" width="25.83203125" style="915" customWidth="1"/>
    <col min="3097" max="3097" width="25.5" style="915" customWidth="1"/>
    <col min="3098" max="3099" width="16" style="915" customWidth="1"/>
    <col min="3100" max="3100" width="25.83203125" style="915" customWidth="1"/>
    <col min="3101" max="3101" width="25.5" style="915" customWidth="1"/>
    <col min="3102" max="3103" width="16" style="915" customWidth="1"/>
    <col min="3104" max="3104" width="25.83203125" style="915" customWidth="1"/>
    <col min="3105" max="3105" width="25.5" style="915" customWidth="1"/>
    <col min="3106" max="3107" width="16" style="915" customWidth="1"/>
    <col min="3108" max="3108" width="22.6640625" style="915" customWidth="1"/>
    <col min="3109" max="3109" width="22.5" style="915" customWidth="1"/>
    <col min="3110" max="3111" width="16" style="915" customWidth="1"/>
    <col min="3112" max="3112" width="24.5" style="915" customWidth="1"/>
    <col min="3113" max="3113" width="24.1640625" style="915" customWidth="1"/>
    <col min="3114" max="3115" width="16" style="915" customWidth="1"/>
    <col min="3116" max="3116" width="22.6640625" style="915" customWidth="1"/>
    <col min="3117" max="3117" width="22.5" style="915" customWidth="1"/>
    <col min="3118" max="3119" width="16" style="915" customWidth="1"/>
    <col min="3120" max="3120" width="25.83203125" style="915" customWidth="1"/>
    <col min="3121" max="3121" width="25.5" style="915" customWidth="1"/>
    <col min="3122" max="3123" width="16" style="915" customWidth="1"/>
    <col min="3124" max="3124" width="25.83203125" style="915" customWidth="1"/>
    <col min="3125" max="3125" width="25.5" style="915" customWidth="1"/>
    <col min="3126" max="3127" width="16" style="915" customWidth="1"/>
    <col min="3128" max="3128" width="25.83203125" style="915" customWidth="1"/>
    <col min="3129" max="3129" width="25.5" style="915" customWidth="1"/>
    <col min="3130" max="3131" width="16" style="915" customWidth="1"/>
    <col min="3132" max="3132" width="25.83203125" style="915" customWidth="1"/>
    <col min="3133" max="3133" width="25.5" style="915" customWidth="1"/>
    <col min="3134" max="3135" width="16" style="915" customWidth="1"/>
    <col min="3136" max="3136" width="25.83203125" style="915" customWidth="1"/>
    <col min="3137" max="3137" width="25.5" style="915" customWidth="1"/>
    <col min="3138" max="3139" width="16" style="915" customWidth="1"/>
    <col min="3140" max="3140" width="22.6640625" style="915" customWidth="1"/>
    <col min="3141" max="3141" width="22.5" style="915" customWidth="1"/>
    <col min="3142" max="3143" width="16" style="915" customWidth="1"/>
    <col min="3144" max="3144" width="22.6640625" style="915" customWidth="1"/>
    <col min="3145" max="3145" width="22.5" style="915" customWidth="1"/>
    <col min="3146" max="3147" width="16" style="915" customWidth="1"/>
    <col min="3148" max="3148" width="22.6640625" style="915" customWidth="1"/>
    <col min="3149" max="3149" width="22.5" style="915" customWidth="1"/>
    <col min="3150" max="3151" width="16" style="915" customWidth="1"/>
    <col min="3152" max="3152" width="25.83203125" style="915" customWidth="1"/>
    <col min="3153" max="3153" width="25.5" style="915" customWidth="1"/>
    <col min="3154" max="3155" width="16" style="915" customWidth="1"/>
    <col min="3156" max="3156" width="25.83203125" style="915" customWidth="1"/>
    <col min="3157" max="3157" width="25.5" style="915" customWidth="1"/>
    <col min="3158" max="3159" width="16" style="915" customWidth="1"/>
    <col min="3160" max="3160" width="25.83203125" style="915" customWidth="1"/>
    <col min="3161" max="3161" width="25.5" style="915" customWidth="1"/>
    <col min="3162" max="3163" width="16" style="915" customWidth="1"/>
    <col min="3164" max="3164" width="25.83203125" style="915" customWidth="1"/>
    <col min="3165" max="3165" width="25.5" style="915" customWidth="1"/>
    <col min="3166" max="3167" width="16" style="915" customWidth="1"/>
    <col min="3168" max="3168" width="25.83203125" style="915" customWidth="1"/>
    <col min="3169" max="3169" width="25.5" style="915" customWidth="1"/>
    <col min="3170" max="3171" width="16" style="915" customWidth="1"/>
    <col min="3172" max="3172" width="25.83203125" style="915" customWidth="1"/>
    <col min="3173" max="3173" width="25.5" style="915" customWidth="1"/>
    <col min="3174" max="3175" width="16" style="915" customWidth="1"/>
    <col min="3176" max="3176" width="25.83203125" style="915" customWidth="1"/>
    <col min="3177" max="3177" width="25.5" style="915" customWidth="1"/>
    <col min="3178" max="3179" width="16" style="915" customWidth="1"/>
    <col min="3180" max="3180" width="25.83203125" style="915" customWidth="1"/>
    <col min="3181" max="3181" width="25.5" style="915" customWidth="1"/>
    <col min="3182" max="3183" width="16" style="915" customWidth="1"/>
    <col min="3184" max="3184" width="25.83203125" style="915" customWidth="1"/>
    <col min="3185" max="3185" width="25.5" style="915" customWidth="1"/>
    <col min="3186" max="3187" width="16" style="915" customWidth="1"/>
    <col min="3188" max="3188" width="25.83203125" style="915" customWidth="1"/>
    <col min="3189" max="3189" width="25.5" style="915" customWidth="1"/>
    <col min="3190" max="3191" width="16" style="915" customWidth="1"/>
    <col min="3192" max="3192" width="25.83203125" style="915" customWidth="1"/>
    <col min="3193" max="3193" width="25.5" style="915" customWidth="1"/>
    <col min="3194" max="3195" width="16" style="915" customWidth="1"/>
    <col min="3196" max="3196" width="25.83203125" style="915" customWidth="1"/>
    <col min="3197" max="3197" width="25.5" style="915" customWidth="1"/>
    <col min="3198" max="3199" width="16" style="915" customWidth="1"/>
    <col min="3200" max="3200" width="25.83203125" style="915" customWidth="1"/>
    <col min="3201" max="3201" width="25.5" style="915" customWidth="1"/>
    <col min="3202" max="3203" width="16" style="915" customWidth="1"/>
    <col min="3204" max="3204" width="25.83203125" style="915" customWidth="1"/>
    <col min="3205" max="3205" width="25.5" style="915" customWidth="1"/>
    <col min="3206" max="3207" width="16" style="915" customWidth="1"/>
    <col min="3208" max="3208" width="25.83203125" style="915" customWidth="1"/>
    <col min="3209" max="3209" width="25.5" style="915" customWidth="1"/>
    <col min="3210" max="3211" width="16" style="915" customWidth="1"/>
    <col min="3212" max="3212" width="25.83203125" style="915" customWidth="1"/>
    <col min="3213" max="3213" width="25.5" style="915" customWidth="1"/>
    <col min="3214" max="3215" width="16" style="915" customWidth="1"/>
    <col min="3216" max="3216" width="25.83203125" style="915" customWidth="1"/>
    <col min="3217" max="3217" width="25.5" style="915" customWidth="1"/>
    <col min="3218" max="3219" width="16" style="915" customWidth="1"/>
    <col min="3220" max="3220" width="25.83203125" style="915" customWidth="1"/>
    <col min="3221" max="3221" width="25.5" style="915" customWidth="1"/>
    <col min="3222" max="3223" width="16" style="915" customWidth="1"/>
    <col min="3224" max="3224" width="25.83203125" style="915" customWidth="1"/>
    <col min="3225" max="3225" width="25.5" style="915" customWidth="1"/>
    <col min="3226" max="3227" width="16" style="915" customWidth="1"/>
    <col min="3228" max="3228" width="25.83203125" style="915" customWidth="1"/>
    <col min="3229" max="3229" width="25.5" style="915" customWidth="1"/>
    <col min="3230" max="3231" width="16" style="915" customWidth="1"/>
    <col min="3232" max="3232" width="25.83203125" style="915" customWidth="1"/>
    <col min="3233" max="3233" width="25.5" style="915" customWidth="1"/>
    <col min="3234" max="3235" width="16" style="915" customWidth="1"/>
    <col min="3236" max="3236" width="25.83203125" style="915" customWidth="1"/>
    <col min="3237" max="3237" width="25.5" style="915" customWidth="1"/>
    <col min="3238" max="3239" width="16" style="915" customWidth="1"/>
    <col min="3240" max="3240" width="25.83203125" style="915" customWidth="1"/>
    <col min="3241" max="3241" width="25.5" style="915" customWidth="1"/>
    <col min="3242" max="3243" width="16" style="915" customWidth="1"/>
    <col min="3244" max="3244" width="25.83203125" style="915" customWidth="1"/>
    <col min="3245" max="3245" width="25.5" style="915" customWidth="1"/>
    <col min="3246" max="3247" width="16" style="915" customWidth="1"/>
    <col min="3248" max="3248" width="25.83203125" style="915" customWidth="1"/>
    <col min="3249" max="3249" width="25.5" style="915" customWidth="1"/>
    <col min="3250" max="3251" width="16" style="915" customWidth="1"/>
    <col min="3252" max="3252" width="25.83203125" style="915" customWidth="1"/>
    <col min="3253" max="3253" width="25.5" style="915" customWidth="1"/>
    <col min="3254" max="3255" width="16" style="915" customWidth="1"/>
    <col min="3256" max="3256" width="25.83203125" style="915" customWidth="1"/>
    <col min="3257" max="3257" width="25.5" style="915" customWidth="1"/>
    <col min="3258" max="3259" width="16" style="915" customWidth="1"/>
    <col min="3260" max="3260" width="25.83203125" style="915" customWidth="1"/>
    <col min="3261" max="3261" width="25.5" style="915" customWidth="1"/>
    <col min="3262" max="3263" width="16" style="915" customWidth="1"/>
    <col min="3264" max="3264" width="25.83203125" style="915" customWidth="1"/>
    <col min="3265" max="3265" width="25.5" style="915" customWidth="1"/>
    <col min="3266" max="3267" width="16" style="915" customWidth="1"/>
    <col min="3268" max="3268" width="24.5" style="915" customWidth="1"/>
    <col min="3269" max="3269" width="24.1640625" style="915" customWidth="1"/>
    <col min="3270" max="3271" width="16" style="915" customWidth="1"/>
    <col min="3272" max="3272" width="35.33203125" style="915" customWidth="1"/>
    <col min="3273" max="3273" width="35.1640625" style="915" customWidth="1"/>
    <col min="3274" max="3275" width="16" style="915" customWidth="1"/>
    <col min="3276" max="3276" width="25.83203125" style="915" customWidth="1"/>
    <col min="3277" max="3277" width="25.5" style="915" customWidth="1"/>
    <col min="3278" max="3279" width="16" style="915" customWidth="1"/>
    <col min="3280" max="3280" width="25.83203125" style="915" customWidth="1"/>
    <col min="3281" max="3281" width="25.5" style="915" customWidth="1"/>
    <col min="3282" max="3283" width="16" style="915" customWidth="1"/>
    <col min="3284" max="3284" width="25.83203125" style="915" customWidth="1"/>
    <col min="3285" max="3285" width="25.5" style="915" customWidth="1"/>
    <col min="3286" max="3287" width="16" style="915" customWidth="1"/>
    <col min="3288" max="3288" width="25.83203125" style="915" customWidth="1"/>
    <col min="3289" max="3289" width="25.5" style="915" customWidth="1"/>
    <col min="3290" max="3291" width="16" style="915" customWidth="1"/>
    <col min="3292" max="3292" width="25.83203125" style="915" customWidth="1"/>
    <col min="3293" max="3293" width="25.5" style="915" customWidth="1"/>
    <col min="3294" max="3295" width="16" style="915" customWidth="1"/>
    <col min="3296" max="3296" width="25.83203125" style="915" customWidth="1"/>
    <col min="3297" max="3297" width="25.5" style="915" customWidth="1"/>
    <col min="3298" max="3299" width="16" style="915" customWidth="1"/>
    <col min="3300" max="3300" width="25.83203125" style="915" customWidth="1"/>
    <col min="3301" max="3301" width="25.5" style="915" customWidth="1"/>
    <col min="3302" max="3303" width="16" style="915" customWidth="1"/>
    <col min="3304" max="3304" width="25.83203125" style="915" customWidth="1"/>
    <col min="3305" max="3305" width="25.5" style="915" customWidth="1"/>
    <col min="3306" max="3307" width="16" style="915" customWidth="1"/>
    <col min="3308" max="3308" width="22.6640625" style="915" customWidth="1"/>
    <col min="3309" max="3309" width="22.5" style="915" customWidth="1"/>
    <col min="3310" max="3311" width="16" style="915" customWidth="1"/>
    <col min="3312" max="3312" width="25.83203125" style="915" customWidth="1"/>
    <col min="3313" max="3313" width="25.5" style="915" customWidth="1"/>
    <col min="3314" max="3315" width="16" style="915" customWidth="1"/>
    <col min="3316" max="3316" width="25.83203125" style="915" customWidth="1"/>
    <col min="3317" max="3317" width="25.5" style="915" customWidth="1"/>
    <col min="3318" max="3319" width="16" style="915" customWidth="1"/>
    <col min="3320" max="3320" width="25.83203125" style="915" customWidth="1"/>
    <col min="3321" max="3321" width="25.5" style="915" customWidth="1"/>
    <col min="3322" max="3323" width="16" style="915" customWidth="1"/>
    <col min="3324" max="3324" width="25.83203125" style="915" customWidth="1"/>
    <col min="3325" max="3325" width="25.5" style="915" customWidth="1"/>
    <col min="3326" max="3327" width="16" style="915" customWidth="1"/>
    <col min="3328" max="3328" width="24.5" style="915" customWidth="1"/>
    <col min="3329" max="3329" width="24.1640625" style="915" customWidth="1"/>
    <col min="3330" max="3331" width="16" style="915" customWidth="1"/>
    <col min="3332" max="3332" width="24.5" style="915" customWidth="1"/>
    <col min="3333" max="3333" width="24.1640625" style="915" customWidth="1"/>
    <col min="3334" max="3335" width="16" style="915" customWidth="1"/>
    <col min="3336" max="3336" width="25.83203125" style="915" customWidth="1"/>
    <col min="3337" max="3337" width="25.5" style="915" customWidth="1"/>
    <col min="3338" max="3339" width="16" style="915" customWidth="1"/>
    <col min="3340" max="3340" width="25.83203125" style="915" customWidth="1"/>
    <col min="3341" max="3341" width="25.5" style="915" customWidth="1"/>
    <col min="3342" max="3343" width="16" style="915" customWidth="1"/>
    <col min="3344" max="3344" width="25.83203125" style="915" customWidth="1"/>
    <col min="3345" max="3345" width="25.5" style="915" customWidth="1"/>
    <col min="3346" max="3347" width="16" style="915" customWidth="1"/>
    <col min="3348" max="3348" width="25.83203125" style="915" customWidth="1"/>
    <col min="3349" max="3349" width="25.5" style="915" customWidth="1"/>
    <col min="3350" max="3351" width="16" style="915" customWidth="1"/>
    <col min="3352" max="3352" width="25.83203125" style="915" customWidth="1"/>
    <col min="3353" max="3353" width="25.5" style="915" customWidth="1"/>
    <col min="3354" max="3355" width="16" style="915" customWidth="1"/>
    <col min="3356" max="3356" width="25.83203125" style="915" customWidth="1"/>
    <col min="3357" max="3357" width="25.5" style="915" customWidth="1"/>
    <col min="3358" max="3359" width="16" style="915" customWidth="1"/>
    <col min="3360" max="3360" width="25.83203125" style="915" customWidth="1"/>
    <col min="3361" max="3361" width="25.5" style="915" customWidth="1"/>
    <col min="3362" max="3363" width="16" style="915" customWidth="1"/>
    <col min="3364" max="3364" width="25.83203125" style="915" customWidth="1"/>
    <col min="3365" max="3365" width="25.5" style="915" customWidth="1"/>
    <col min="3366" max="3367" width="16" style="915" customWidth="1"/>
    <col min="3368" max="3368" width="25.83203125" style="915" customWidth="1"/>
    <col min="3369" max="3369" width="25.5" style="915" customWidth="1"/>
    <col min="3370" max="3371" width="16" style="915" customWidth="1"/>
    <col min="3372" max="3372" width="25.83203125" style="915" customWidth="1"/>
    <col min="3373" max="3373" width="25.5" style="915" customWidth="1"/>
    <col min="3374" max="3375" width="16" style="915" customWidth="1"/>
    <col min="3376" max="3376" width="25.83203125" style="915" customWidth="1"/>
    <col min="3377" max="3377" width="25.5" style="915" customWidth="1"/>
    <col min="3378" max="3379" width="16" style="915" customWidth="1"/>
    <col min="3380" max="3380" width="25.83203125" style="915" customWidth="1"/>
    <col min="3381" max="3381" width="25.5" style="915" customWidth="1"/>
    <col min="3382" max="3383" width="16" style="915" customWidth="1"/>
    <col min="3384" max="3384" width="25.83203125" style="915" customWidth="1"/>
    <col min="3385" max="3385" width="25.5" style="915" customWidth="1"/>
    <col min="3386" max="3387" width="16" style="915" customWidth="1"/>
    <col min="3388" max="3388" width="25.83203125" style="915" customWidth="1"/>
    <col min="3389" max="3389" width="25.5" style="915" customWidth="1"/>
    <col min="3390" max="3391" width="16" style="915" customWidth="1"/>
    <col min="3392" max="3392" width="25.83203125" style="915" customWidth="1"/>
    <col min="3393" max="3393" width="25.5" style="915" customWidth="1"/>
    <col min="3394" max="3395" width="16" style="915" customWidth="1"/>
    <col min="3396" max="3396" width="25.83203125" style="915" customWidth="1"/>
    <col min="3397" max="3397" width="25.5" style="915" customWidth="1"/>
    <col min="3398" max="3399" width="16" style="915" customWidth="1"/>
    <col min="3400" max="3400" width="25.83203125" style="915" customWidth="1"/>
    <col min="3401" max="3401" width="25.5" style="915" customWidth="1"/>
    <col min="3402" max="3403" width="16" style="915" customWidth="1"/>
    <col min="3404" max="3404" width="25.83203125" style="915" customWidth="1"/>
    <col min="3405" max="3405" width="25.5" style="915" customWidth="1"/>
    <col min="3406" max="3407" width="16" style="915" customWidth="1"/>
    <col min="3408" max="3408" width="25.83203125" style="915" customWidth="1"/>
    <col min="3409" max="3409" width="25.5" style="915" customWidth="1"/>
    <col min="3410" max="3411" width="16" style="915" customWidth="1"/>
    <col min="3412" max="3412" width="25.83203125" style="915" customWidth="1"/>
    <col min="3413" max="3413" width="25.5" style="915" customWidth="1"/>
    <col min="3414" max="3415" width="16" style="915" customWidth="1"/>
    <col min="3416" max="3416" width="22.6640625" style="915" customWidth="1"/>
    <col min="3417" max="3417" width="22.5" style="915" customWidth="1"/>
    <col min="3418" max="3419" width="16" style="915" customWidth="1"/>
    <col min="3420" max="3420" width="25.83203125" style="915" customWidth="1"/>
    <col min="3421" max="3421" width="25.5" style="915" customWidth="1"/>
    <col min="3422" max="3423" width="16" style="915" customWidth="1"/>
    <col min="3424" max="3424" width="24.5" style="915" customWidth="1"/>
    <col min="3425" max="3425" width="24.1640625" style="915" customWidth="1"/>
    <col min="3426" max="3427" width="16" style="915" customWidth="1"/>
    <col min="3428" max="3428" width="25.83203125" style="915" customWidth="1"/>
    <col min="3429" max="3429" width="25.5" style="915" customWidth="1"/>
    <col min="3430" max="3431" width="16" style="915" customWidth="1"/>
    <col min="3432" max="3432" width="25.83203125" style="915" customWidth="1"/>
    <col min="3433" max="3433" width="25.5" style="915" customWidth="1"/>
    <col min="3434" max="3435" width="16" style="915" customWidth="1"/>
    <col min="3436" max="3436" width="25.83203125" style="915" customWidth="1"/>
    <col min="3437" max="3437" width="25.5" style="915" customWidth="1"/>
    <col min="3438" max="3439" width="16" style="915" customWidth="1"/>
    <col min="3440" max="3440" width="25.83203125" style="915" customWidth="1"/>
    <col min="3441" max="3441" width="25.5" style="915" customWidth="1"/>
    <col min="3442" max="3443" width="16" style="915" customWidth="1"/>
    <col min="3444" max="3444" width="22.6640625" style="915" customWidth="1"/>
    <col min="3445" max="3445" width="22.5" style="915" customWidth="1"/>
    <col min="3446" max="3447" width="16" style="915" customWidth="1"/>
    <col min="3448" max="3448" width="25.83203125" style="915" customWidth="1"/>
    <col min="3449" max="3449" width="25.5" style="915" customWidth="1"/>
    <col min="3450" max="3451" width="16" style="915" customWidth="1"/>
    <col min="3452" max="3452" width="25.83203125" style="915" customWidth="1"/>
    <col min="3453" max="3453" width="25.5" style="915" customWidth="1"/>
    <col min="3454" max="3455" width="16" style="915" customWidth="1"/>
    <col min="3456" max="3456" width="25.83203125" style="915" customWidth="1"/>
    <col min="3457" max="3457" width="25.5" style="915" customWidth="1"/>
    <col min="3458" max="3459" width="16" style="915" customWidth="1"/>
    <col min="3460" max="3460" width="25.83203125" style="915" customWidth="1"/>
    <col min="3461" max="3461" width="25.5" style="915" customWidth="1"/>
    <col min="3462" max="3463" width="16" style="915" customWidth="1"/>
    <col min="3464" max="3464" width="25.83203125" style="915" customWidth="1"/>
    <col min="3465" max="3465" width="25.5" style="915" customWidth="1"/>
    <col min="3466" max="3467" width="16" style="915" customWidth="1"/>
    <col min="3468" max="3468" width="24.5" style="915" customWidth="1"/>
    <col min="3469" max="3469" width="24.1640625" style="915" customWidth="1"/>
    <col min="3470" max="3471" width="16" style="915" customWidth="1"/>
    <col min="3472" max="3472" width="25.83203125" style="915" customWidth="1"/>
    <col min="3473" max="3473" width="25.5" style="915" customWidth="1"/>
    <col min="3474" max="3475" width="16" style="915" customWidth="1"/>
    <col min="3476" max="3476" width="22.6640625" style="915" customWidth="1"/>
    <col min="3477" max="3477" width="22.5" style="915" customWidth="1"/>
    <col min="3478" max="3479" width="16" style="915" customWidth="1"/>
    <col min="3480" max="3480" width="25.83203125" style="915" customWidth="1"/>
    <col min="3481" max="3481" width="25.5" style="915" customWidth="1"/>
    <col min="3482" max="3483" width="16" style="915" customWidth="1"/>
    <col min="3484" max="3484" width="25.83203125" style="915" customWidth="1"/>
    <col min="3485" max="3485" width="25.5" style="915" customWidth="1"/>
    <col min="3486" max="3487" width="16" style="915" customWidth="1"/>
    <col min="3488" max="3488" width="25.83203125" style="915" customWidth="1"/>
    <col min="3489" max="3489" width="25.5" style="915" customWidth="1"/>
    <col min="3490" max="3491" width="16" style="915" customWidth="1"/>
    <col min="3492" max="3492" width="25.83203125" style="915" customWidth="1"/>
    <col min="3493" max="3493" width="25.5" style="915" customWidth="1"/>
    <col min="3494" max="3495" width="16" style="915" customWidth="1"/>
    <col min="3496" max="3496" width="25.83203125" style="915" customWidth="1"/>
    <col min="3497" max="3497" width="25.5" style="915" customWidth="1"/>
    <col min="3498" max="3499" width="16" style="915" customWidth="1"/>
    <col min="3500" max="3500" width="25.83203125" style="915" customWidth="1"/>
    <col min="3501" max="3501" width="25.5" style="915" customWidth="1"/>
    <col min="3502" max="3503" width="16" style="915" customWidth="1"/>
    <col min="3504" max="3504" width="25.83203125" style="915" customWidth="1"/>
    <col min="3505" max="3505" width="25.5" style="915" customWidth="1"/>
    <col min="3506" max="3507" width="16" style="915" customWidth="1"/>
    <col min="3508" max="3508" width="25.83203125" style="915" customWidth="1"/>
    <col min="3509" max="3509" width="25.5" style="915" customWidth="1"/>
    <col min="3510" max="3511" width="16" style="915" customWidth="1"/>
    <col min="3512" max="3512" width="25.83203125" style="915" customWidth="1"/>
    <col min="3513" max="3513" width="25.5" style="915" customWidth="1"/>
    <col min="3514" max="3515" width="16" style="915" customWidth="1"/>
    <col min="3516" max="3516" width="24.5" style="915" customWidth="1"/>
    <col min="3517" max="3517" width="24.1640625" style="915" customWidth="1"/>
    <col min="3518" max="3519" width="16" style="915" customWidth="1"/>
    <col min="3520" max="3520" width="25.83203125" style="915" customWidth="1"/>
    <col min="3521" max="3521" width="25.5" style="915" customWidth="1"/>
    <col min="3522" max="3523" width="16" style="915" customWidth="1"/>
    <col min="3524" max="3524" width="25.83203125" style="915" customWidth="1"/>
    <col min="3525" max="3525" width="25.5" style="915" customWidth="1"/>
    <col min="3526" max="3527" width="16" style="915" customWidth="1"/>
    <col min="3528" max="3528" width="25.83203125" style="915" customWidth="1"/>
    <col min="3529" max="3529" width="25.5" style="915" customWidth="1"/>
    <col min="3530" max="3531" width="16" style="915" customWidth="1"/>
    <col min="3532" max="3532" width="25.83203125" style="915" customWidth="1"/>
    <col min="3533" max="3533" width="25.5" style="915" customWidth="1"/>
    <col min="3534" max="3535" width="16" style="915" customWidth="1"/>
    <col min="3536" max="3536" width="25.83203125" style="915" customWidth="1"/>
    <col min="3537" max="3537" width="25.5" style="915" customWidth="1"/>
    <col min="3538" max="3539" width="16" style="915" customWidth="1"/>
    <col min="3540" max="3540" width="25.83203125" style="915" customWidth="1"/>
    <col min="3541" max="3541" width="25.5" style="915" customWidth="1"/>
    <col min="3542" max="3543" width="16" style="915" customWidth="1"/>
    <col min="3544" max="3544" width="25.83203125" style="915" customWidth="1"/>
    <col min="3545" max="3545" width="25.5" style="915" customWidth="1"/>
    <col min="3546" max="3547" width="16" style="915" customWidth="1"/>
    <col min="3548" max="3548" width="25.83203125" style="915" customWidth="1"/>
    <col min="3549" max="3549" width="25.5" style="915" customWidth="1"/>
    <col min="3550" max="3551" width="16" style="915" customWidth="1"/>
    <col min="3552" max="3552" width="25.83203125" style="915" customWidth="1"/>
    <col min="3553" max="3553" width="25.5" style="915" customWidth="1"/>
    <col min="3554" max="3555" width="16" style="915" customWidth="1"/>
    <col min="3556" max="3556" width="24.5" style="915" customWidth="1"/>
    <col min="3557" max="3557" width="24.1640625" style="915" customWidth="1"/>
    <col min="3558" max="3559" width="16" style="915" customWidth="1"/>
    <col min="3560" max="3560" width="25.83203125" style="915" customWidth="1"/>
    <col min="3561" max="3561" width="25.5" style="915" customWidth="1"/>
    <col min="3562" max="3563" width="16" style="915" customWidth="1"/>
    <col min="3564" max="3564" width="25.83203125" style="915" customWidth="1"/>
    <col min="3565" max="3565" width="25.5" style="915" customWidth="1"/>
    <col min="3566" max="3567" width="16" style="915" customWidth="1"/>
    <col min="3568" max="3568" width="25.83203125" style="915" customWidth="1"/>
    <col min="3569" max="3569" width="25.5" style="915" customWidth="1"/>
    <col min="3570" max="3571" width="16" style="915" customWidth="1"/>
    <col min="3572" max="3572" width="25.83203125" style="915" customWidth="1"/>
    <col min="3573" max="3573" width="25.5" style="915" customWidth="1"/>
    <col min="3574" max="3575" width="16" style="915" customWidth="1"/>
    <col min="3576" max="3576" width="24.5" style="915" customWidth="1"/>
    <col min="3577" max="3577" width="24.1640625" style="915" customWidth="1"/>
    <col min="3578" max="3579" width="16" style="915" customWidth="1"/>
    <col min="3580" max="3580" width="24.5" style="915" customWidth="1"/>
    <col min="3581" max="3581" width="24.1640625" style="915" customWidth="1"/>
    <col min="3582" max="3583" width="16" style="915" customWidth="1"/>
    <col min="3584" max="3584" width="25.83203125" style="915" customWidth="1"/>
    <col min="3585" max="3585" width="25.5" style="915" customWidth="1"/>
    <col min="3586" max="3587" width="16" style="915" customWidth="1"/>
    <col min="3588" max="3588" width="25.83203125" style="915" customWidth="1"/>
    <col min="3589" max="3589" width="25.5" style="915" customWidth="1"/>
    <col min="3590" max="3591" width="16" style="915" customWidth="1"/>
    <col min="3592" max="3592" width="25.83203125" style="915" customWidth="1"/>
    <col min="3593" max="3593" width="25.5" style="915" customWidth="1"/>
    <col min="3594" max="3595" width="16" style="915" customWidth="1"/>
    <col min="3596" max="3596" width="24.5" style="915" customWidth="1"/>
    <col min="3597" max="3597" width="24.1640625" style="915" customWidth="1"/>
    <col min="3598" max="3599" width="16" style="915" customWidth="1"/>
    <col min="3600" max="3600" width="25.83203125" style="915" customWidth="1"/>
    <col min="3601" max="3601" width="25.5" style="915" customWidth="1"/>
    <col min="3602" max="3603" width="16" style="915" customWidth="1"/>
    <col min="3604" max="3604" width="25.83203125" style="915" customWidth="1"/>
    <col min="3605" max="3605" width="25.5" style="915" customWidth="1"/>
    <col min="3606" max="3607" width="16" style="915" customWidth="1"/>
    <col min="3608" max="3608" width="25.83203125" style="915" customWidth="1"/>
    <col min="3609" max="3609" width="25.5" style="915" customWidth="1"/>
    <col min="3610" max="3611" width="16" style="915" customWidth="1"/>
    <col min="3612" max="3612" width="25.83203125" style="915" customWidth="1"/>
    <col min="3613" max="3613" width="25.5" style="915" customWidth="1"/>
    <col min="3614" max="3615" width="16" style="915" customWidth="1"/>
    <col min="3616" max="3616" width="25.83203125" style="915" customWidth="1"/>
    <col min="3617" max="3617" width="25.5" style="915" customWidth="1"/>
    <col min="3618" max="3619" width="16" style="915" customWidth="1"/>
    <col min="3620" max="3620" width="25.83203125" style="915" customWidth="1"/>
    <col min="3621" max="3621" width="25.5" style="915" customWidth="1"/>
    <col min="3622" max="3623" width="16" style="915" customWidth="1"/>
    <col min="3624" max="3624" width="25.83203125" style="915" customWidth="1"/>
    <col min="3625" max="3625" width="25.5" style="915" customWidth="1"/>
    <col min="3626" max="3627" width="16" style="915" customWidth="1"/>
    <col min="3628" max="3628" width="25.83203125" style="915" customWidth="1"/>
    <col min="3629" max="3629" width="25.5" style="915" customWidth="1"/>
    <col min="3630" max="3631" width="16" style="915" customWidth="1"/>
    <col min="3632" max="3632" width="25.83203125" style="915" customWidth="1"/>
    <col min="3633" max="3633" width="25.5" style="915" customWidth="1"/>
    <col min="3634" max="3635" width="16" style="915" customWidth="1"/>
    <col min="3636" max="3636" width="25.83203125" style="915" customWidth="1"/>
    <col min="3637" max="3637" width="25.5" style="915" customWidth="1"/>
    <col min="3638" max="3639" width="16" style="915" customWidth="1"/>
    <col min="3640" max="3640" width="25.83203125" style="915" customWidth="1"/>
    <col min="3641" max="3641" width="25.5" style="915" customWidth="1"/>
    <col min="3642" max="3643" width="16" style="915" customWidth="1"/>
    <col min="3644" max="3644" width="25.83203125" style="915" customWidth="1"/>
    <col min="3645" max="3645" width="25.5" style="915" customWidth="1"/>
    <col min="3646" max="3647" width="16" style="915" customWidth="1"/>
    <col min="3648" max="3648" width="25.83203125" style="915" customWidth="1"/>
    <col min="3649" max="3649" width="25.5" style="915" customWidth="1"/>
    <col min="3650" max="3651" width="16" style="915" customWidth="1"/>
    <col min="3652" max="3652" width="25.83203125" style="915" customWidth="1"/>
    <col min="3653" max="3653" width="25.5" style="915" customWidth="1"/>
    <col min="3654" max="3655" width="16" style="915" customWidth="1"/>
    <col min="3656" max="3656" width="25.83203125" style="915" customWidth="1"/>
    <col min="3657" max="3657" width="25.5" style="915" customWidth="1"/>
    <col min="3658" max="3659" width="16" style="915" customWidth="1"/>
    <col min="3660" max="3660" width="25.83203125" style="915" customWidth="1"/>
    <col min="3661" max="3661" width="25.5" style="915" customWidth="1"/>
    <col min="3662" max="3663" width="16" style="915" customWidth="1"/>
    <col min="3664" max="3664" width="25.83203125" style="915" customWidth="1"/>
    <col min="3665" max="3665" width="25.5" style="915" customWidth="1"/>
    <col min="3666" max="3667" width="16" style="915" customWidth="1"/>
    <col min="3668" max="3668" width="25.83203125" style="915" customWidth="1"/>
    <col min="3669" max="3669" width="25.5" style="915" customWidth="1"/>
    <col min="3670" max="3671" width="16" style="915" customWidth="1"/>
    <col min="3672" max="3672" width="25.83203125" style="915" customWidth="1"/>
    <col min="3673" max="3673" width="25.5" style="915" customWidth="1"/>
    <col min="3674" max="3675" width="16" style="915" customWidth="1"/>
    <col min="3676" max="3676" width="25.83203125" style="915" customWidth="1"/>
    <col min="3677" max="3677" width="25.5" style="915" customWidth="1"/>
    <col min="3678" max="3679" width="16" style="915" customWidth="1"/>
    <col min="3680" max="3680" width="25.83203125" style="915" customWidth="1"/>
    <col min="3681" max="3681" width="25.5" style="915" customWidth="1"/>
    <col min="3682" max="3683" width="16" style="915" customWidth="1"/>
    <col min="3684" max="3684" width="25.83203125" style="915" customWidth="1"/>
    <col min="3685" max="3685" width="25.5" style="915" customWidth="1"/>
    <col min="3686" max="3687" width="16" style="915" customWidth="1"/>
    <col min="3688" max="3688" width="25.83203125" style="915" customWidth="1"/>
    <col min="3689" max="3689" width="25.5" style="915" customWidth="1"/>
    <col min="3690" max="3691" width="16" style="915" customWidth="1"/>
    <col min="3692" max="3692" width="25.83203125" style="915" customWidth="1"/>
    <col min="3693" max="3693" width="25.5" style="915" customWidth="1"/>
    <col min="3694" max="3695" width="16" style="915" customWidth="1"/>
    <col min="3696" max="3696" width="25.83203125" style="915" customWidth="1"/>
    <col min="3697" max="3697" width="25.5" style="915" customWidth="1"/>
    <col min="3698" max="3699" width="16" style="915" customWidth="1"/>
    <col min="3700" max="3700" width="25.83203125" style="915" customWidth="1"/>
    <col min="3701" max="3701" width="25.5" style="915" customWidth="1"/>
    <col min="3702" max="3703" width="16" style="915" customWidth="1"/>
    <col min="3704" max="3704" width="25.83203125" style="915" customWidth="1"/>
    <col min="3705" max="3705" width="25.5" style="915" customWidth="1"/>
    <col min="3706" max="3707" width="16" style="915" customWidth="1"/>
    <col min="3708" max="3708" width="25.83203125" style="915" customWidth="1"/>
    <col min="3709" max="3709" width="25.5" style="915" customWidth="1"/>
    <col min="3710" max="3711" width="16" style="915" customWidth="1"/>
    <col min="3712" max="3712" width="25.83203125" style="915" customWidth="1"/>
    <col min="3713" max="3713" width="25.5" style="915" customWidth="1"/>
    <col min="3714" max="3715" width="16" style="915" customWidth="1"/>
    <col min="3716" max="3716" width="25.83203125" style="915" customWidth="1"/>
    <col min="3717" max="3717" width="25.5" style="915" customWidth="1"/>
    <col min="3718" max="3719" width="16" style="915" customWidth="1"/>
    <col min="3720" max="3720" width="25.83203125" style="915" customWidth="1"/>
    <col min="3721" max="3721" width="25.5" style="915" customWidth="1"/>
    <col min="3722" max="3723" width="16" style="915" customWidth="1"/>
    <col min="3724" max="3724" width="25.83203125" style="915" customWidth="1"/>
    <col min="3725" max="3725" width="25.5" style="915" customWidth="1"/>
    <col min="3726" max="3727" width="16" style="915" customWidth="1"/>
    <col min="3728" max="3728" width="25.83203125" style="915" customWidth="1"/>
    <col min="3729" max="3729" width="25.5" style="915" customWidth="1"/>
    <col min="3730" max="3731" width="16" style="915" customWidth="1"/>
    <col min="3732" max="3732" width="25.83203125" style="915" customWidth="1"/>
    <col min="3733" max="3733" width="25.5" style="915" customWidth="1"/>
    <col min="3734" max="3735" width="16" style="915" customWidth="1"/>
    <col min="3736" max="3736" width="22.6640625" style="915" customWidth="1"/>
    <col min="3737" max="3737" width="22.5" style="915" customWidth="1"/>
    <col min="3738" max="3739" width="16" style="915" customWidth="1"/>
    <col min="3740" max="3740" width="25.83203125" style="915" customWidth="1"/>
    <col min="3741" max="3741" width="25.5" style="915" customWidth="1"/>
    <col min="3742" max="3743" width="16" style="915" customWidth="1"/>
    <col min="3744" max="3744" width="22.6640625" style="915" customWidth="1"/>
    <col min="3745" max="3745" width="22.5" style="915" customWidth="1"/>
    <col min="3746" max="3747" width="16" style="915" customWidth="1"/>
    <col min="3748" max="3748" width="25.83203125" style="915" customWidth="1"/>
    <col min="3749" max="3749" width="25.5" style="915" customWidth="1"/>
    <col min="3750" max="3751" width="16" style="915" customWidth="1"/>
    <col min="3752" max="3752" width="25.83203125" style="915" customWidth="1"/>
    <col min="3753" max="3753" width="25.5" style="915" customWidth="1"/>
    <col min="3754" max="3755" width="16" style="915" customWidth="1"/>
    <col min="3756" max="3756" width="25.83203125" style="915" customWidth="1"/>
    <col min="3757" max="3757" width="25.5" style="915" customWidth="1"/>
    <col min="3758" max="3759" width="16" style="915" customWidth="1"/>
    <col min="3760" max="3760" width="25.83203125" style="915" customWidth="1"/>
    <col min="3761" max="3761" width="25.5" style="915" customWidth="1"/>
    <col min="3762" max="3763" width="16" style="915" customWidth="1"/>
    <col min="3764" max="3764" width="25.83203125" style="915" customWidth="1"/>
    <col min="3765" max="3765" width="25.5" style="915" customWidth="1"/>
    <col min="3766" max="3767" width="16" style="915" customWidth="1"/>
    <col min="3768" max="3768" width="25.83203125" style="915" customWidth="1"/>
    <col min="3769" max="3769" width="25.5" style="915" customWidth="1"/>
    <col min="3770" max="3771" width="16" style="915" customWidth="1"/>
    <col min="3772" max="3772" width="25.83203125" style="915" customWidth="1"/>
    <col min="3773" max="3773" width="25.5" style="915" customWidth="1"/>
    <col min="3774" max="3775" width="16" style="915" customWidth="1"/>
    <col min="3776" max="3776" width="25.83203125" style="915" customWidth="1"/>
    <col min="3777" max="3777" width="25.5" style="915" customWidth="1"/>
    <col min="3778" max="3779" width="16" style="915" customWidth="1"/>
    <col min="3780" max="3780" width="25.83203125" style="915" customWidth="1"/>
    <col min="3781" max="3781" width="25.5" style="915" customWidth="1"/>
    <col min="3782" max="3783" width="16" style="915" customWidth="1"/>
    <col min="3784" max="3784" width="25.83203125" style="915" customWidth="1"/>
    <col min="3785" max="3785" width="25.5" style="915" customWidth="1"/>
    <col min="3786" max="3787" width="16" style="915" customWidth="1"/>
    <col min="3788" max="3788" width="25.83203125" style="915" customWidth="1"/>
    <col min="3789" max="3789" width="25.5" style="915" customWidth="1"/>
    <col min="3790" max="3791" width="16" style="915" customWidth="1"/>
    <col min="3792" max="3792" width="25.83203125" style="915" customWidth="1"/>
    <col min="3793" max="3793" width="25.5" style="915" customWidth="1"/>
    <col min="3794" max="3795" width="16" style="915" customWidth="1"/>
    <col min="3796" max="3796" width="24.5" style="915" customWidth="1"/>
    <col min="3797" max="3797" width="24.1640625" style="915" customWidth="1"/>
    <col min="3798" max="3799" width="16" style="915" customWidth="1"/>
    <col min="3800" max="3800" width="25.83203125" style="915" customWidth="1"/>
    <col min="3801" max="3801" width="25.5" style="915" customWidth="1"/>
    <col min="3802" max="3803" width="16" style="915" customWidth="1"/>
    <col min="3804" max="3804" width="25.83203125" style="915" customWidth="1"/>
    <col min="3805" max="3805" width="25.5" style="915" customWidth="1"/>
    <col min="3806" max="3807" width="16" style="915" customWidth="1"/>
    <col min="3808" max="3808" width="25.83203125" style="915" customWidth="1"/>
    <col min="3809" max="3809" width="25.5" style="915" customWidth="1"/>
    <col min="3810" max="3811" width="16" style="915" customWidth="1"/>
    <col min="3812" max="3812" width="25.83203125" style="915" customWidth="1"/>
    <col min="3813" max="3813" width="25.5" style="915" customWidth="1"/>
    <col min="3814" max="3815" width="16" style="915" customWidth="1"/>
    <col min="3816" max="3816" width="25.83203125" style="915" customWidth="1"/>
    <col min="3817" max="3817" width="25.5" style="915" customWidth="1"/>
    <col min="3818" max="3819" width="16" style="915" customWidth="1"/>
    <col min="3820" max="3820" width="25.83203125" style="915" customWidth="1"/>
    <col min="3821" max="3821" width="25.5" style="915" customWidth="1"/>
    <col min="3822" max="3823" width="16" style="915" customWidth="1"/>
    <col min="3824" max="3824" width="27" style="915" customWidth="1"/>
    <col min="3825" max="3825" width="26.6640625" style="915" customWidth="1"/>
    <col min="3826" max="3827" width="16" style="915" customWidth="1"/>
    <col min="3828" max="3828" width="27" style="915" customWidth="1"/>
    <col min="3829" max="3829" width="26.6640625" style="915" customWidth="1"/>
    <col min="3830" max="3831" width="16" style="915" customWidth="1"/>
    <col min="3832" max="3832" width="27" style="915" customWidth="1"/>
    <col min="3833" max="3833" width="26.6640625" style="915" customWidth="1"/>
    <col min="3834" max="3835" width="16" style="915" customWidth="1"/>
    <col min="3836" max="3836" width="27" style="915" customWidth="1"/>
    <col min="3837" max="3837" width="26.6640625" style="915" customWidth="1"/>
    <col min="3838" max="3839" width="16" style="915" customWidth="1"/>
    <col min="3840" max="3840" width="23.83203125" style="915" customWidth="1"/>
    <col min="3841" max="3841" width="23.6640625" style="915" customWidth="1"/>
    <col min="3842" max="3843" width="16" style="915" customWidth="1"/>
    <col min="3844" max="3844" width="27" style="915" customWidth="1"/>
    <col min="3845" max="3845" width="26.6640625" style="915" customWidth="1"/>
    <col min="3846" max="3847" width="16" style="915" customWidth="1"/>
    <col min="3848" max="3848" width="27" style="915" customWidth="1"/>
    <col min="3849" max="3849" width="26.6640625" style="915" customWidth="1"/>
    <col min="3850" max="3851" width="16" style="915" customWidth="1"/>
    <col min="3852" max="3852" width="27" style="915" customWidth="1"/>
    <col min="3853" max="3853" width="26.6640625" style="915" customWidth="1"/>
    <col min="3854" max="3855" width="16" style="915" customWidth="1"/>
    <col min="3856" max="3856" width="27" style="915" customWidth="1"/>
    <col min="3857" max="3857" width="26.6640625" style="915" customWidth="1"/>
    <col min="3858" max="3859" width="16" style="915" customWidth="1"/>
    <col min="3860" max="3860" width="27" style="915" customWidth="1"/>
    <col min="3861" max="3861" width="26.6640625" style="915" customWidth="1"/>
    <col min="3862" max="3863" width="16" style="915" customWidth="1"/>
    <col min="3864" max="3864" width="27" style="915" customWidth="1"/>
    <col min="3865" max="3865" width="26.6640625" style="915" customWidth="1"/>
    <col min="3866" max="3867" width="16" style="915" customWidth="1"/>
    <col min="3868" max="3868" width="25.83203125" style="915" customWidth="1"/>
    <col min="3869" max="3869" width="25.5" style="915" customWidth="1"/>
    <col min="3870" max="3871" width="16" style="915" customWidth="1"/>
    <col min="3872" max="3872" width="27" style="915" customWidth="1"/>
    <col min="3873" max="3873" width="26.6640625" style="915" customWidth="1"/>
    <col min="3874" max="3875" width="16" style="915" customWidth="1"/>
    <col min="3876" max="3876" width="27" style="915" customWidth="1"/>
    <col min="3877" max="3877" width="26.6640625" style="915" customWidth="1"/>
    <col min="3878" max="3879" width="16" style="915" customWidth="1"/>
    <col min="3880" max="3880" width="27" style="915" customWidth="1"/>
    <col min="3881" max="3881" width="26.6640625" style="915" customWidth="1"/>
    <col min="3882" max="3883" width="16" style="915" customWidth="1"/>
    <col min="3884" max="3884" width="27" style="915" customWidth="1"/>
    <col min="3885" max="3885" width="26.6640625" style="915" customWidth="1"/>
    <col min="3886" max="3887" width="16" style="915" customWidth="1"/>
    <col min="3888" max="3888" width="27" style="915" customWidth="1"/>
    <col min="3889" max="3889" width="26.6640625" style="915" customWidth="1"/>
    <col min="3890" max="3891" width="16" style="915" customWidth="1"/>
    <col min="3892" max="3892" width="27" style="915" customWidth="1"/>
    <col min="3893" max="3893" width="26.6640625" style="915" customWidth="1"/>
    <col min="3894" max="3895" width="16" style="915" customWidth="1"/>
    <col min="3896" max="3896" width="27" style="915" customWidth="1"/>
    <col min="3897" max="3897" width="26.6640625" style="915" customWidth="1"/>
    <col min="3898" max="3899" width="16" style="915" customWidth="1"/>
    <col min="3900" max="3900" width="27" style="915" customWidth="1"/>
    <col min="3901" max="3901" width="26.6640625" style="915" customWidth="1"/>
    <col min="3902" max="3903" width="16" style="915" customWidth="1"/>
    <col min="3904" max="3904" width="27" style="915" customWidth="1"/>
    <col min="3905" max="3905" width="26.6640625" style="915" customWidth="1"/>
    <col min="3906" max="3907" width="16" style="915" customWidth="1"/>
    <col min="3908" max="3908" width="27" style="915" customWidth="1"/>
    <col min="3909" max="3909" width="26.6640625" style="915" customWidth="1"/>
    <col min="3910" max="3911" width="16" style="915" customWidth="1"/>
    <col min="3912" max="3912" width="25.83203125" style="915" customWidth="1"/>
    <col min="3913" max="3913" width="25.5" style="915" customWidth="1"/>
    <col min="3914" max="3915" width="16" style="915" customWidth="1"/>
    <col min="3916" max="3916" width="27" style="915" customWidth="1"/>
    <col min="3917" max="3917" width="26.6640625" style="915" customWidth="1"/>
    <col min="3918" max="3919" width="16" style="915" customWidth="1"/>
    <col min="3920" max="3920" width="27" style="915" customWidth="1"/>
    <col min="3921" max="3921" width="26.6640625" style="915" customWidth="1"/>
    <col min="3922" max="3923" width="16" style="915" customWidth="1"/>
    <col min="3924" max="3924" width="27" style="915" customWidth="1"/>
    <col min="3925" max="3925" width="26.6640625" style="915" customWidth="1"/>
    <col min="3926" max="3927" width="16" style="915" customWidth="1"/>
    <col min="3928" max="3928" width="27" style="915" customWidth="1"/>
    <col min="3929" max="3929" width="26.6640625" style="915" customWidth="1"/>
    <col min="3930" max="3931" width="16" style="915" customWidth="1"/>
    <col min="3932" max="3932" width="27" style="915" customWidth="1"/>
    <col min="3933" max="3933" width="26.6640625" style="915" customWidth="1"/>
    <col min="3934" max="3935" width="16" style="915" customWidth="1"/>
    <col min="3936" max="3936" width="27" style="915" customWidth="1"/>
    <col min="3937" max="3937" width="26.6640625" style="915" customWidth="1"/>
    <col min="3938" max="3939" width="16" style="915" customWidth="1"/>
    <col min="3940" max="3940" width="27" style="915" customWidth="1"/>
    <col min="3941" max="3941" width="26.6640625" style="915" customWidth="1"/>
    <col min="3942" max="3943" width="16" style="915" customWidth="1"/>
    <col min="3944" max="3944" width="27" style="915" customWidth="1"/>
    <col min="3945" max="3945" width="26.6640625" style="915" customWidth="1"/>
    <col min="3946" max="3947" width="16" style="915" customWidth="1"/>
    <col min="3948" max="3948" width="27" style="915" customWidth="1"/>
    <col min="3949" max="3949" width="26.6640625" style="915" customWidth="1"/>
    <col min="3950" max="3951" width="16" style="915" customWidth="1"/>
    <col min="3952" max="3952" width="27" style="915" customWidth="1"/>
    <col min="3953" max="3953" width="26.6640625" style="915" customWidth="1"/>
    <col min="3954" max="3955" width="16" style="915" customWidth="1"/>
    <col min="3956" max="3956" width="27" style="915" customWidth="1"/>
    <col min="3957" max="3957" width="26.6640625" style="915" customWidth="1"/>
    <col min="3958" max="3959" width="16" style="915" customWidth="1"/>
    <col min="3960" max="3960" width="27" style="915" customWidth="1"/>
    <col min="3961" max="3961" width="26.6640625" style="915" customWidth="1"/>
    <col min="3962" max="3963" width="16" style="915" customWidth="1"/>
    <col min="3964" max="3964" width="27" style="915" customWidth="1"/>
    <col min="3965" max="3965" width="26.6640625" style="915" customWidth="1"/>
    <col min="3966" max="3967" width="16" style="915" customWidth="1"/>
    <col min="3968" max="3968" width="27" style="915" customWidth="1"/>
    <col min="3969" max="3969" width="26.6640625" style="915" customWidth="1"/>
    <col min="3970" max="3971" width="16" style="915" customWidth="1"/>
    <col min="3972" max="3972" width="27" style="915" customWidth="1"/>
    <col min="3973" max="3973" width="26.6640625" style="915" customWidth="1"/>
    <col min="3974" max="3975" width="16" style="915" customWidth="1"/>
    <col min="3976" max="3976" width="27" style="915" customWidth="1"/>
    <col min="3977" max="3977" width="26.6640625" style="915" customWidth="1"/>
    <col min="3978" max="3979" width="16" style="915" customWidth="1"/>
    <col min="3980" max="3980" width="27" style="915" customWidth="1"/>
    <col min="3981" max="3981" width="26.6640625" style="915" customWidth="1"/>
    <col min="3982" max="3983" width="16" style="915" customWidth="1"/>
    <col min="3984" max="3984" width="25.83203125" style="915" customWidth="1"/>
    <col min="3985" max="3985" width="25.5" style="915" customWidth="1"/>
    <col min="3986" max="3987" width="16" style="915" customWidth="1"/>
    <col min="3988" max="3988" width="27" style="915" customWidth="1"/>
    <col min="3989" max="3989" width="26.6640625" style="915" customWidth="1"/>
    <col min="3990" max="3991" width="16" style="915" customWidth="1"/>
    <col min="3992" max="3992" width="27" style="915" customWidth="1"/>
    <col min="3993" max="3993" width="26.6640625" style="915" customWidth="1"/>
    <col min="3994" max="3995" width="16" style="915" customWidth="1"/>
    <col min="3996" max="3996" width="23.83203125" style="915" customWidth="1"/>
    <col min="3997" max="3997" width="23.6640625" style="915" customWidth="1"/>
    <col min="3998" max="3999" width="16" style="915" customWidth="1"/>
    <col min="4000" max="4000" width="27" style="915" customWidth="1"/>
    <col min="4001" max="4001" width="26.6640625" style="915" customWidth="1"/>
    <col min="4002" max="4003" width="16" style="915" customWidth="1"/>
    <col min="4004" max="4004" width="27" style="915" customWidth="1"/>
    <col min="4005" max="4005" width="26.6640625" style="915" customWidth="1"/>
    <col min="4006" max="4007" width="16" style="915" customWidth="1"/>
    <col min="4008" max="4008" width="27" style="915" customWidth="1"/>
    <col min="4009" max="4009" width="26.6640625" style="915" customWidth="1"/>
    <col min="4010" max="4011" width="16" style="915" customWidth="1"/>
    <col min="4012" max="4012" width="27" style="915" customWidth="1"/>
    <col min="4013" max="4013" width="26.6640625" style="915" customWidth="1"/>
    <col min="4014" max="4015" width="16" style="915" customWidth="1"/>
    <col min="4016" max="4016" width="27" style="915" customWidth="1"/>
    <col min="4017" max="4017" width="26.6640625" style="915" customWidth="1"/>
    <col min="4018" max="4019" width="16" style="915" customWidth="1"/>
    <col min="4020" max="4020" width="25.83203125" style="915" customWidth="1"/>
    <col min="4021" max="4021" width="25.5" style="915" customWidth="1"/>
    <col min="4022" max="4023" width="16" style="915" customWidth="1"/>
    <col min="4024" max="4024" width="27" style="915" customWidth="1"/>
    <col min="4025" max="4025" width="26.6640625" style="915" customWidth="1"/>
    <col min="4026" max="4027" width="16" style="915" customWidth="1"/>
    <col min="4028" max="4028" width="27" style="915" customWidth="1"/>
    <col min="4029" max="4029" width="26.6640625" style="915" customWidth="1"/>
    <col min="4030" max="4031" width="16" style="915" customWidth="1"/>
    <col min="4032" max="4032" width="23.83203125" style="915" customWidth="1"/>
    <col min="4033" max="4033" width="23.6640625" style="915" customWidth="1"/>
    <col min="4034" max="4035" width="16" style="915" customWidth="1"/>
    <col min="4036" max="4036" width="27" style="915" customWidth="1"/>
    <col min="4037" max="4037" width="26.6640625" style="915" customWidth="1"/>
    <col min="4038" max="4039" width="16" style="915" customWidth="1"/>
    <col min="4040" max="4040" width="27" style="915" customWidth="1"/>
    <col min="4041" max="4041" width="26.6640625" style="915" customWidth="1"/>
    <col min="4042" max="4043" width="16" style="915" customWidth="1"/>
    <col min="4044" max="4044" width="25.83203125" style="915" customWidth="1"/>
    <col min="4045" max="4045" width="25.5" style="915" customWidth="1"/>
    <col min="4046" max="4047" width="16" style="915" customWidth="1"/>
    <col min="4048" max="4048" width="27" style="915" customWidth="1"/>
    <col min="4049" max="4049" width="26.6640625" style="915" customWidth="1"/>
    <col min="4050" max="4051" width="16" style="915" customWidth="1"/>
    <col min="4052" max="4052" width="27" style="915" customWidth="1"/>
    <col min="4053" max="4053" width="26.6640625" style="915" customWidth="1"/>
    <col min="4054" max="4055" width="16" style="915" customWidth="1"/>
    <col min="4056" max="4056" width="27" style="915" customWidth="1"/>
    <col min="4057" max="4057" width="26.6640625" style="915" customWidth="1"/>
    <col min="4058" max="4059" width="16" style="915" customWidth="1"/>
    <col min="4060" max="4060" width="27" style="915" customWidth="1"/>
    <col min="4061" max="4061" width="26.6640625" style="915" customWidth="1"/>
    <col min="4062" max="4063" width="16" style="915" customWidth="1"/>
    <col min="4064" max="4064" width="27" style="915" customWidth="1"/>
    <col min="4065" max="4065" width="26.6640625" style="915" customWidth="1"/>
    <col min="4066" max="4067" width="16" style="915" customWidth="1"/>
    <col min="4068" max="4068" width="27" style="915" customWidth="1"/>
    <col min="4069" max="4069" width="26.6640625" style="915" customWidth="1"/>
    <col min="4070" max="4071" width="16" style="915" customWidth="1"/>
    <col min="4072" max="4072" width="27" style="915" customWidth="1"/>
    <col min="4073" max="4073" width="26.6640625" style="915" customWidth="1"/>
    <col min="4074" max="4075" width="16" style="915" customWidth="1"/>
    <col min="4076" max="4076" width="27" style="915" customWidth="1"/>
    <col min="4077" max="4077" width="26.6640625" style="915" customWidth="1"/>
    <col min="4078" max="4079" width="16" style="915" customWidth="1"/>
    <col min="4080" max="4080" width="27" style="915" customWidth="1"/>
    <col min="4081" max="4081" width="26.6640625" style="915" customWidth="1"/>
    <col min="4082" max="4083" width="16" style="915" customWidth="1"/>
    <col min="4084" max="4084" width="25.83203125" style="915" customWidth="1"/>
    <col min="4085" max="4085" width="25.5" style="915" customWidth="1"/>
    <col min="4086" max="4087" width="16" style="915" customWidth="1"/>
    <col min="4088" max="4088" width="27" style="915" customWidth="1"/>
    <col min="4089" max="4089" width="26.6640625" style="915" customWidth="1"/>
    <col min="4090" max="4091" width="16" style="915" customWidth="1"/>
    <col min="4092" max="4092" width="27" style="915" customWidth="1"/>
    <col min="4093" max="4093" width="26.6640625" style="915" customWidth="1"/>
    <col min="4094" max="4095" width="16" style="915" customWidth="1"/>
    <col min="4096" max="4096" width="23.83203125" style="915" customWidth="1"/>
    <col min="4097" max="4097" width="23.6640625" style="915" customWidth="1"/>
    <col min="4098" max="4099" width="16" style="915" customWidth="1"/>
    <col min="4100" max="4100" width="27" style="915" customWidth="1"/>
    <col min="4101" max="4101" width="26.6640625" style="915" customWidth="1"/>
    <col min="4102" max="4103" width="16" style="915" customWidth="1"/>
    <col min="4104" max="4104" width="27" style="915" customWidth="1"/>
    <col min="4105" max="4105" width="26.6640625" style="915" customWidth="1"/>
    <col min="4106" max="4107" width="16" style="915" customWidth="1"/>
    <col min="4108" max="4108" width="27" style="915" customWidth="1"/>
    <col min="4109" max="4109" width="26.6640625" style="915" customWidth="1"/>
    <col min="4110" max="4111" width="16" style="915" customWidth="1"/>
    <col min="4112" max="4112" width="27" style="915" customWidth="1"/>
    <col min="4113" max="4113" width="26.6640625" style="915" customWidth="1"/>
    <col min="4114" max="4115" width="16" style="915" customWidth="1"/>
    <col min="4116" max="4116" width="27" style="915" customWidth="1"/>
    <col min="4117" max="4117" width="26.6640625" style="915" customWidth="1"/>
    <col min="4118" max="4119" width="16" style="915" customWidth="1"/>
    <col min="4120" max="4120" width="27" style="915" customWidth="1"/>
    <col min="4121" max="4121" width="26.6640625" style="915" customWidth="1"/>
    <col min="4122" max="4123" width="16" style="915" customWidth="1"/>
    <col min="4124" max="4124" width="27" style="915" customWidth="1"/>
    <col min="4125" max="4125" width="26.6640625" style="915" customWidth="1"/>
    <col min="4126" max="4127" width="16" style="915" customWidth="1"/>
    <col min="4128" max="4128" width="25.83203125" style="915" customWidth="1"/>
    <col min="4129" max="4129" width="25.5" style="915" customWidth="1"/>
    <col min="4130" max="4131" width="16" style="915" customWidth="1"/>
    <col min="4132" max="4132" width="27" style="915" customWidth="1"/>
    <col min="4133" max="4133" width="26.6640625" style="915" customWidth="1"/>
    <col min="4134" max="4135" width="16" style="915" customWidth="1"/>
    <col min="4136" max="4136" width="27" style="915" customWidth="1"/>
    <col min="4137" max="4137" width="26.6640625" style="915" customWidth="1"/>
    <col min="4138" max="4139" width="16" style="915" customWidth="1"/>
    <col min="4140" max="4140" width="27" style="915" customWidth="1"/>
    <col min="4141" max="4141" width="26.6640625" style="915" customWidth="1"/>
    <col min="4142" max="4143" width="16" style="915" customWidth="1"/>
    <col min="4144" max="4144" width="27" style="915" customWidth="1"/>
    <col min="4145" max="4145" width="26.6640625" style="915" customWidth="1"/>
    <col min="4146" max="4147" width="16" style="915" customWidth="1"/>
    <col min="4148" max="4148" width="27" style="915" customWidth="1"/>
    <col min="4149" max="4149" width="26.6640625" style="915" customWidth="1"/>
    <col min="4150" max="4151" width="16" style="915" customWidth="1"/>
    <col min="4152" max="4152" width="27" style="915" customWidth="1"/>
    <col min="4153" max="4153" width="26.6640625" style="915" customWidth="1"/>
    <col min="4154" max="4155" width="16" style="915" customWidth="1"/>
    <col min="4156" max="4156" width="27" style="915" customWidth="1"/>
    <col min="4157" max="4157" width="26.6640625" style="915" customWidth="1"/>
    <col min="4158" max="4159" width="16" style="915" customWidth="1"/>
    <col min="4160" max="4160" width="27" style="915" customWidth="1"/>
    <col min="4161" max="4161" width="26.6640625" style="915" customWidth="1"/>
    <col min="4162" max="4163" width="16" style="915" customWidth="1"/>
    <col min="4164" max="4164" width="27" style="915" customWidth="1"/>
    <col min="4165" max="4165" width="26.6640625" style="915" customWidth="1"/>
    <col min="4166" max="4167" width="16" style="915" customWidth="1"/>
    <col min="4168" max="4168" width="27" style="915" customWidth="1"/>
    <col min="4169" max="4169" width="26.6640625" style="915" customWidth="1"/>
    <col min="4170" max="4171" width="16" style="915" customWidth="1"/>
    <col min="4172" max="4172" width="25.83203125" style="915" customWidth="1"/>
    <col min="4173" max="4173" width="25.5" style="915" customWidth="1"/>
    <col min="4174" max="4175" width="16" style="915" customWidth="1"/>
    <col min="4176" max="4176" width="27" style="915" customWidth="1"/>
    <col min="4177" max="4177" width="26.6640625" style="915" customWidth="1"/>
    <col min="4178" max="4179" width="16" style="915" customWidth="1"/>
    <col min="4180" max="4180" width="27" style="915" customWidth="1"/>
    <col min="4181" max="4181" width="26.6640625" style="915" customWidth="1"/>
    <col min="4182" max="4183" width="16" style="915" customWidth="1"/>
    <col min="4184" max="4184" width="27" style="915" customWidth="1"/>
    <col min="4185" max="4185" width="26.6640625" style="915" customWidth="1"/>
    <col min="4186" max="4187" width="16" style="915" customWidth="1"/>
    <col min="4188" max="4188" width="27" style="915" customWidth="1"/>
    <col min="4189" max="4189" width="26.6640625" style="915" customWidth="1"/>
    <col min="4190" max="4191" width="16" style="915" customWidth="1"/>
    <col min="4192" max="4192" width="23.83203125" style="915" customWidth="1"/>
    <col min="4193" max="4193" width="23.6640625" style="915" customWidth="1"/>
    <col min="4194" max="4195" width="16" style="915" customWidth="1"/>
    <col min="4196" max="4196" width="27" style="915" customWidth="1"/>
    <col min="4197" max="4197" width="26.6640625" style="915" customWidth="1"/>
    <col min="4198" max="4199" width="16" style="915" customWidth="1"/>
    <col min="4200" max="4200" width="23.83203125" style="915" customWidth="1"/>
    <col min="4201" max="4201" width="23.6640625" style="915" customWidth="1"/>
    <col min="4202" max="4203" width="16" style="915" customWidth="1"/>
    <col min="4204" max="4204" width="27" style="915" customWidth="1"/>
    <col min="4205" max="4205" width="26.6640625" style="915" customWidth="1"/>
    <col min="4206" max="4207" width="16" style="915" customWidth="1"/>
    <col min="4208" max="4208" width="25.83203125" style="915" customWidth="1"/>
    <col min="4209" max="4209" width="25.5" style="915" customWidth="1"/>
    <col min="4210" max="4211" width="16" style="915" customWidth="1"/>
    <col min="4212" max="4212" width="27" style="915" customWidth="1"/>
    <col min="4213" max="4213" width="26.6640625" style="915" customWidth="1"/>
    <col min="4214" max="4215" width="16" style="915" customWidth="1"/>
    <col min="4216" max="4216" width="27" style="915" customWidth="1"/>
    <col min="4217" max="4217" width="26.6640625" style="915" customWidth="1"/>
    <col min="4218" max="4219" width="16" style="915" customWidth="1"/>
    <col min="4220" max="4220" width="27" style="915" customWidth="1"/>
    <col min="4221" max="4221" width="26.6640625" style="915" customWidth="1"/>
    <col min="4222" max="4223" width="16" style="915" customWidth="1"/>
    <col min="4224" max="4224" width="27" style="915" customWidth="1"/>
    <col min="4225" max="4225" width="26.6640625" style="915" customWidth="1"/>
    <col min="4226" max="4227" width="16" style="915" customWidth="1"/>
    <col min="4228" max="4228" width="27" style="915" customWidth="1"/>
    <col min="4229" max="4229" width="26.6640625" style="915" customWidth="1"/>
    <col min="4230" max="4231" width="16" style="915" customWidth="1"/>
    <col min="4232" max="4232" width="27" style="915" customWidth="1"/>
    <col min="4233" max="4233" width="26.6640625" style="915" customWidth="1"/>
    <col min="4234" max="4235" width="16" style="915" customWidth="1"/>
    <col min="4236" max="4236" width="27" style="915" customWidth="1"/>
    <col min="4237" max="4237" width="26.6640625" style="915" customWidth="1"/>
    <col min="4238" max="4239" width="16" style="915" customWidth="1"/>
    <col min="4240" max="4240" width="27" style="915" customWidth="1"/>
    <col min="4241" max="4241" width="26.6640625" style="915" customWidth="1"/>
    <col min="4242" max="4243" width="16" style="915" customWidth="1"/>
    <col min="4244" max="4244" width="27" style="915" customWidth="1"/>
    <col min="4245" max="4245" width="26.6640625" style="915" customWidth="1"/>
    <col min="4246" max="4247" width="16" style="915" customWidth="1"/>
    <col min="4248" max="4248" width="27" style="915" customWidth="1"/>
    <col min="4249" max="4249" width="26.6640625" style="915" customWidth="1"/>
    <col min="4250" max="4251" width="16" style="915" customWidth="1"/>
    <col min="4252" max="4252" width="27" style="915" customWidth="1"/>
    <col min="4253" max="4253" width="26.6640625" style="915" customWidth="1"/>
    <col min="4254" max="4255" width="16" style="915" customWidth="1"/>
    <col min="4256" max="4256" width="25.83203125" style="915" customWidth="1"/>
    <col min="4257" max="4257" width="25.5" style="915" customWidth="1"/>
    <col min="4258" max="4259" width="16" style="915" customWidth="1"/>
    <col min="4260" max="4260" width="27" style="915" customWidth="1"/>
    <col min="4261" max="4261" width="26.6640625" style="915" customWidth="1"/>
    <col min="4262" max="4263" width="16" style="915" customWidth="1"/>
    <col min="4264" max="4264" width="25.83203125" style="915" customWidth="1"/>
    <col min="4265" max="4265" width="25.5" style="915" customWidth="1"/>
    <col min="4266" max="4267" width="16" style="915" customWidth="1"/>
    <col min="4268" max="4268" width="27" style="915" customWidth="1"/>
    <col min="4269" max="4269" width="26.6640625" style="915" customWidth="1"/>
    <col min="4270" max="4271" width="16" style="915" customWidth="1"/>
    <col min="4272" max="4272" width="27" style="915" customWidth="1"/>
    <col min="4273" max="4273" width="26.6640625" style="915" customWidth="1"/>
    <col min="4274" max="4275" width="16" style="915" customWidth="1"/>
    <col min="4276" max="4276" width="25.83203125" style="915" customWidth="1"/>
    <col min="4277" max="4277" width="25.5" style="915" customWidth="1"/>
    <col min="4278" max="4279" width="16" style="915" customWidth="1"/>
    <col min="4280" max="4280" width="27" style="915" customWidth="1"/>
    <col min="4281" max="4281" width="26.6640625" style="915" customWidth="1"/>
    <col min="4282" max="4283" width="16" style="915" customWidth="1"/>
    <col min="4284" max="4284" width="27" style="915" customWidth="1"/>
    <col min="4285" max="4285" width="26.6640625" style="915" customWidth="1"/>
    <col min="4286" max="4287" width="16" style="915" customWidth="1"/>
    <col min="4288" max="4288" width="27" style="915" customWidth="1"/>
    <col min="4289" max="4289" width="26.6640625" style="915" customWidth="1"/>
    <col min="4290" max="4291" width="16" style="915" customWidth="1"/>
    <col min="4292" max="4292" width="23.83203125" style="915" customWidth="1"/>
    <col min="4293" max="4293" width="23.6640625" style="915" customWidth="1"/>
    <col min="4294" max="4295" width="16" style="915" customWidth="1"/>
    <col min="4296" max="4296" width="27" style="915" customWidth="1"/>
    <col min="4297" max="4297" width="26.6640625" style="915" customWidth="1"/>
    <col min="4298" max="4299" width="16" style="915" customWidth="1"/>
    <col min="4300" max="4300" width="25.83203125" style="915" customWidth="1"/>
    <col min="4301" max="4301" width="25.5" style="915" customWidth="1"/>
    <col min="4302" max="4303" width="16" style="915" customWidth="1"/>
    <col min="4304" max="4304" width="25.83203125" style="915" customWidth="1"/>
    <col min="4305" max="4305" width="25.5" style="915" customWidth="1"/>
    <col min="4306" max="4307" width="16" style="915" customWidth="1"/>
    <col min="4308" max="4308" width="27" style="915" customWidth="1"/>
    <col min="4309" max="4309" width="26.6640625" style="915" customWidth="1"/>
    <col min="4310" max="4311" width="16" style="915" customWidth="1"/>
    <col min="4312" max="4312" width="27" style="915" customWidth="1"/>
    <col min="4313" max="4313" width="26.6640625" style="915" customWidth="1"/>
    <col min="4314" max="4315" width="16" style="915" customWidth="1"/>
    <col min="4316" max="4316" width="27" style="915" customWidth="1"/>
    <col min="4317" max="4317" width="26.6640625" style="915" customWidth="1"/>
    <col min="4318" max="4319" width="16" style="915" customWidth="1"/>
    <col min="4320" max="4320" width="27" style="915" customWidth="1"/>
    <col min="4321" max="4321" width="26.6640625" style="915" customWidth="1"/>
    <col min="4322" max="4323" width="16" style="915" customWidth="1"/>
    <col min="4324" max="4324" width="27" style="915" customWidth="1"/>
    <col min="4325" max="4325" width="26.6640625" style="915" customWidth="1"/>
    <col min="4326" max="4327" width="16" style="915" customWidth="1"/>
    <col min="4328" max="4328" width="27" style="915" customWidth="1"/>
    <col min="4329" max="4329" width="26.6640625" style="915" customWidth="1"/>
    <col min="4330" max="4331" width="16" style="915" customWidth="1"/>
    <col min="4332" max="4332" width="27" style="915" customWidth="1"/>
    <col min="4333" max="4333" width="26.6640625" style="915" customWidth="1"/>
    <col min="4334" max="4335" width="16" style="915" customWidth="1"/>
    <col min="4336" max="4336" width="27" style="915" customWidth="1"/>
    <col min="4337" max="4337" width="26.6640625" style="915" customWidth="1"/>
    <col min="4338" max="4339" width="16" style="915" customWidth="1"/>
    <col min="4340" max="4340" width="25.83203125" style="915" customWidth="1"/>
    <col min="4341" max="4341" width="25.5" style="915" customWidth="1"/>
    <col min="4342" max="4343" width="16" style="915" customWidth="1"/>
    <col min="4344" max="4344" width="27" style="915" customWidth="1"/>
    <col min="4345" max="4345" width="26.6640625" style="915" customWidth="1"/>
    <col min="4346" max="4347" width="16" style="915" customWidth="1"/>
    <col min="4348" max="4348" width="27" style="915" customWidth="1"/>
    <col min="4349" max="4349" width="26.6640625" style="915" customWidth="1"/>
    <col min="4350" max="4351" width="16" style="915" customWidth="1"/>
    <col min="4352" max="4352" width="27" style="915" customWidth="1"/>
    <col min="4353" max="4353" width="26.6640625" style="915" customWidth="1"/>
    <col min="4354" max="4355" width="16" style="915" customWidth="1"/>
    <col min="4356" max="4356" width="27" style="915" customWidth="1"/>
    <col min="4357" max="4357" width="26.6640625" style="915" customWidth="1"/>
    <col min="4358" max="4359" width="16" style="915" customWidth="1"/>
    <col min="4360" max="4360" width="27" style="915" customWidth="1"/>
    <col min="4361" max="4361" width="26.6640625" style="915" customWidth="1"/>
    <col min="4362" max="4363" width="16" style="915" customWidth="1"/>
    <col min="4364" max="4364" width="27" style="915" customWidth="1"/>
    <col min="4365" max="4365" width="26.6640625" style="915" customWidth="1"/>
    <col min="4366" max="4367" width="16" style="915" customWidth="1"/>
    <col min="4368" max="4368" width="27" style="915" customWidth="1"/>
    <col min="4369" max="4369" width="26.6640625" style="915" customWidth="1"/>
    <col min="4370" max="4371" width="16" style="915" customWidth="1"/>
    <col min="4372" max="4372" width="27" style="915" customWidth="1"/>
    <col min="4373" max="4373" width="26.6640625" style="915" customWidth="1"/>
    <col min="4374" max="4375" width="16" style="915" customWidth="1"/>
    <col min="4376" max="4376" width="27" style="915" customWidth="1"/>
    <col min="4377" max="4377" width="26.6640625" style="915" customWidth="1"/>
    <col min="4378" max="4379" width="16" style="915" customWidth="1"/>
    <col min="4380" max="4380" width="25.83203125" style="915" customWidth="1"/>
    <col min="4381" max="4381" width="25.5" style="915" customWidth="1"/>
    <col min="4382" max="4383" width="16" style="915" customWidth="1"/>
    <col min="4384" max="4384" width="27" style="915" customWidth="1"/>
    <col min="4385" max="4385" width="26.6640625" style="915" customWidth="1"/>
    <col min="4386" max="4387" width="16" style="915" customWidth="1"/>
    <col min="4388" max="4388" width="27" style="915" customWidth="1"/>
    <col min="4389" max="4389" width="26.6640625" style="915" customWidth="1"/>
    <col min="4390" max="4391" width="16" style="915" customWidth="1"/>
    <col min="4392" max="4392" width="27" style="915" customWidth="1"/>
    <col min="4393" max="4393" width="26.6640625" style="915" customWidth="1"/>
    <col min="4394" max="4395" width="16" style="915" customWidth="1"/>
    <col min="4396" max="4396" width="27" style="915" customWidth="1"/>
    <col min="4397" max="4397" width="26.6640625" style="915" customWidth="1"/>
    <col min="4398" max="4399" width="16" style="915" customWidth="1"/>
    <col min="4400" max="4400" width="27" style="915" customWidth="1"/>
    <col min="4401" max="4401" width="26.6640625" style="915" customWidth="1"/>
    <col min="4402" max="4403" width="16" style="915" customWidth="1"/>
    <col min="4404" max="4404" width="27" style="915" customWidth="1"/>
    <col min="4405" max="4405" width="26.6640625" style="915" customWidth="1"/>
    <col min="4406" max="4407" width="16" style="915" customWidth="1"/>
    <col min="4408" max="4408" width="27" style="915" customWidth="1"/>
    <col min="4409" max="4409" width="26.6640625" style="915" customWidth="1"/>
    <col min="4410" max="4411" width="16" style="915" customWidth="1"/>
    <col min="4412" max="4412" width="27" style="915" customWidth="1"/>
    <col min="4413" max="4413" width="26.6640625" style="915" customWidth="1"/>
    <col min="4414" max="4415" width="16" style="915" customWidth="1"/>
    <col min="4416" max="4416" width="27" style="915" customWidth="1"/>
    <col min="4417" max="4417" width="26.6640625" style="915" customWidth="1"/>
    <col min="4418" max="4419" width="16" style="915" customWidth="1"/>
    <col min="4420" max="4420" width="27" style="915" customWidth="1"/>
    <col min="4421" max="4421" width="26.6640625" style="915" customWidth="1"/>
    <col min="4422" max="4423" width="16" style="915" customWidth="1"/>
    <col min="4424" max="4424" width="27" style="915" customWidth="1"/>
    <col min="4425" max="4425" width="26.6640625" style="915" customWidth="1"/>
    <col min="4426" max="4427" width="16" style="915" customWidth="1"/>
    <col min="4428" max="4428" width="27" style="915" customWidth="1"/>
    <col min="4429" max="4429" width="26.6640625" style="915" customWidth="1"/>
    <col min="4430" max="4431" width="16" style="915" customWidth="1"/>
    <col min="4432" max="4432" width="27" style="915" customWidth="1"/>
    <col min="4433" max="4433" width="26.6640625" style="915" customWidth="1"/>
    <col min="4434" max="4435" width="16" style="915" customWidth="1"/>
    <col min="4436" max="4436" width="27" style="915" customWidth="1"/>
    <col min="4437" max="4437" width="26.6640625" style="915" customWidth="1"/>
    <col min="4438" max="4439" width="16" style="915" customWidth="1"/>
    <col min="4440" max="4440" width="27" style="915" customWidth="1"/>
    <col min="4441" max="4441" width="26.6640625" style="915" customWidth="1"/>
    <col min="4442" max="4443" width="16" style="915" customWidth="1"/>
    <col min="4444" max="4444" width="25.83203125" style="915" customWidth="1"/>
    <col min="4445" max="4445" width="25.5" style="915" customWidth="1"/>
    <col min="4446" max="4447" width="16" style="915" customWidth="1"/>
    <col min="4448" max="4448" width="25.83203125" style="915" customWidth="1"/>
    <col min="4449" max="4449" width="25.5" style="915" customWidth="1"/>
    <col min="4450" max="4451" width="16" style="915" customWidth="1"/>
    <col min="4452" max="4452" width="25.83203125" style="915" customWidth="1"/>
    <col min="4453" max="4453" width="25.5" style="915" customWidth="1"/>
    <col min="4454" max="4455" width="16" style="915" customWidth="1"/>
    <col min="4456" max="4456" width="27" style="915" customWidth="1"/>
    <col min="4457" max="4457" width="26.6640625" style="915" customWidth="1"/>
    <col min="4458" max="4459" width="16" style="915" customWidth="1"/>
    <col min="4460" max="4460" width="25.83203125" style="915" customWidth="1"/>
    <col min="4461" max="4461" width="25.5" style="915" customWidth="1"/>
    <col min="4462" max="4463" width="16" style="915" customWidth="1"/>
    <col min="4464" max="4464" width="27" style="915" customWidth="1"/>
    <col min="4465" max="4465" width="26.6640625" style="915" customWidth="1"/>
    <col min="4466" max="4467" width="16" style="915" customWidth="1"/>
    <col min="4468" max="4468" width="25.83203125" style="915" customWidth="1"/>
    <col min="4469" max="4469" width="25.5" style="915" customWidth="1"/>
    <col min="4470" max="4471" width="16" style="915" customWidth="1"/>
    <col min="4472" max="4472" width="27" style="915" customWidth="1"/>
    <col min="4473" max="4473" width="26.6640625" style="915" customWidth="1"/>
    <col min="4474" max="4475" width="16" style="915" customWidth="1"/>
    <col min="4476" max="4476" width="27" style="915" customWidth="1"/>
    <col min="4477" max="4477" width="26.6640625" style="915" customWidth="1"/>
    <col min="4478" max="4479" width="16" style="915" customWidth="1"/>
    <col min="4480" max="4480" width="27" style="915" customWidth="1"/>
    <col min="4481" max="4481" width="26.6640625" style="915" customWidth="1"/>
    <col min="4482" max="4483" width="16" style="915" customWidth="1"/>
    <col min="4484" max="4484" width="27" style="915" customWidth="1"/>
    <col min="4485" max="4485" width="26.6640625" style="915" customWidth="1"/>
    <col min="4486" max="4487" width="16" style="915" customWidth="1"/>
    <col min="4488" max="4488" width="27" style="915" customWidth="1"/>
    <col min="4489" max="4489" width="26.6640625" style="915" customWidth="1"/>
    <col min="4490" max="4491" width="16" style="915" customWidth="1"/>
    <col min="4492" max="4492" width="27" style="915" customWidth="1"/>
    <col min="4493" max="4493" width="26.6640625" style="915" customWidth="1"/>
    <col min="4494" max="4495" width="16" style="915" customWidth="1"/>
    <col min="4496" max="4496" width="27" style="915" customWidth="1"/>
    <col min="4497" max="4497" width="26.6640625" style="915" customWidth="1"/>
    <col min="4498" max="4499" width="16" style="915" customWidth="1"/>
    <col min="4500" max="4500" width="27" style="915" customWidth="1"/>
    <col min="4501" max="4501" width="26.6640625" style="915" customWidth="1"/>
    <col min="4502" max="4503" width="16" style="915" customWidth="1"/>
    <col min="4504" max="4504" width="27" style="915" customWidth="1"/>
    <col min="4505" max="4505" width="26.6640625" style="915" customWidth="1"/>
    <col min="4506" max="4507" width="16" style="915" customWidth="1"/>
    <col min="4508" max="4508" width="27" style="915" customWidth="1"/>
    <col min="4509" max="4509" width="26.6640625" style="915" customWidth="1"/>
    <col min="4510" max="4511" width="16" style="915" customWidth="1"/>
    <col min="4512" max="4512" width="27" style="915" customWidth="1"/>
    <col min="4513" max="4513" width="26.6640625" style="915" customWidth="1"/>
    <col min="4514" max="4515" width="16" style="915" customWidth="1"/>
    <col min="4516" max="4516" width="27" style="915" customWidth="1"/>
    <col min="4517" max="4517" width="26.6640625" style="915" customWidth="1"/>
    <col min="4518" max="4519" width="16" style="915" customWidth="1"/>
    <col min="4520" max="4520" width="25.83203125" style="915" customWidth="1"/>
    <col min="4521" max="4521" width="25.5" style="915" customWidth="1"/>
    <col min="4522" max="4523" width="16" style="915" customWidth="1"/>
    <col min="4524" max="4524" width="27" style="915" customWidth="1"/>
    <col min="4525" max="4525" width="26.6640625" style="915" customWidth="1"/>
    <col min="4526" max="4527" width="16" style="915" customWidth="1"/>
    <col min="4528" max="4528" width="27" style="915" customWidth="1"/>
    <col min="4529" max="4529" width="26.6640625" style="915" customWidth="1"/>
    <col min="4530" max="4531" width="16" style="915" customWidth="1"/>
    <col min="4532" max="4532" width="27" style="915" customWidth="1"/>
    <col min="4533" max="4533" width="26.6640625" style="915" customWidth="1"/>
    <col min="4534" max="4535" width="16" style="915" customWidth="1"/>
    <col min="4536" max="4536" width="27" style="915" customWidth="1"/>
    <col min="4537" max="4537" width="26.6640625" style="915" customWidth="1"/>
    <col min="4538" max="4539" width="16" style="915" customWidth="1"/>
    <col min="4540" max="4540" width="27" style="915" customWidth="1"/>
    <col min="4541" max="4541" width="26.6640625" style="915" customWidth="1"/>
    <col min="4542" max="4543" width="16" style="915" customWidth="1"/>
    <col min="4544" max="4544" width="27" style="915" customWidth="1"/>
    <col min="4545" max="4545" width="26.6640625" style="915" customWidth="1"/>
    <col min="4546" max="4547" width="16" style="915" customWidth="1"/>
    <col min="4548" max="4548" width="27" style="915" customWidth="1"/>
    <col min="4549" max="4549" width="26.6640625" style="915" customWidth="1"/>
    <col min="4550" max="4551" width="16" style="915" customWidth="1"/>
    <col min="4552" max="4552" width="27" style="915" customWidth="1"/>
    <col min="4553" max="4553" width="26.6640625" style="915" customWidth="1"/>
    <col min="4554" max="4555" width="16" style="915" customWidth="1"/>
    <col min="4556" max="4556" width="27" style="915" customWidth="1"/>
    <col min="4557" max="4557" width="26.6640625" style="915" customWidth="1"/>
    <col min="4558" max="4559" width="16" style="915" customWidth="1"/>
    <col min="4560" max="4560" width="27" style="915" customWidth="1"/>
    <col min="4561" max="4561" width="26.6640625" style="915" customWidth="1"/>
    <col min="4562" max="4563" width="16" style="915" customWidth="1"/>
    <col min="4564" max="4564" width="27" style="915" customWidth="1"/>
    <col min="4565" max="4565" width="26.6640625" style="915" customWidth="1"/>
    <col min="4566" max="4567" width="16" style="915" customWidth="1"/>
    <col min="4568" max="4568" width="27" style="915" customWidth="1"/>
    <col min="4569" max="4569" width="26.6640625" style="915" customWidth="1"/>
    <col min="4570" max="4571" width="16" style="915" customWidth="1"/>
    <col min="4572" max="4572" width="27" style="915" customWidth="1"/>
    <col min="4573" max="4573" width="26.6640625" style="915" customWidth="1"/>
    <col min="4574" max="4575" width="16" style="915" customWidth="1"/>
    <col min="4576" max="4576" width="27" style="915" customWidth="1"/>
    <col min="4577" max="4577" width="26.6640625" style="915" customWidth="1"/>
    <col min="4578" max="4579" width="16" style="915" customWidth="1"/>
    <col min="4580" max="4580" width="27" style="915" customWidth="1"/>
    <col min="4581" max="4581" width="26.6640625" style="915" customWidth="1"/>
    <col min="4582" max="4583" width="16" style="915" customWidth="1"/>
    <col min="4584" max="4584" width="27" style="915" customWidth="1"/>
    <col min="4585" max="4585" width="26.6640625" style="915" customWidth="1"/>
    <col min="4586" max="4587" width="16" style="915" customWidth="1"/>
    <col min="4588" max="4588" width="25.83203125" style="915" customWidth="1"/>
    <col min="4589" max="4589" width="25.5" style="915" customWidth="1"/>
    <col min="4590" max="4591" width="16" style="915" customWidth="1"/>
    <col min="4592" max="4592" width="27" style="915" customWidth="1"/>
    <col min="4593" max="4593" width="26.6640625" style="915" customWidth="1"/>
    <col min="4594" max="4595" width="16" style="915" customWidth="1"/>
    <col min="4596" max="4596" width="25.83203125" style="915" customWidth="1"/>
    <col min="4597" max="4597" width="25.5" style="915" customWidth="1"/>
    <col min="4598" max="4599" width="16" style="915" customWidth="1"/>
    <col min="4600" max="4600" width="27" style="915" customWidth="1"/>
    <col min="4601" max="4601" width="26.6640625" style="915" customWidth="1"/>
    <col min="4602" max="4603" width="16" style="915" customWidth="1"/>
    <col min="4604" max="4604" width="27" style="915" customWidth="1"/>
    <col min="4605" max="4605" width="26.6640625" style="915" customWidth="1"/>
    <col min="4606" max="4607" width="16" style="915" customWidth="1"/>
    <col min="4608" max="4608" width="27" style="915" customWidth="1"/>
    <col min="4609" max="4609" width="26.6640625" style="915" customWidth="1"/>
    <col min="4610" max="4611" width="16" style="915" customWidth="1"/>
    <col min="4612" max="4612" width="27" style="915" customWidth="1"/>
    <col min="4613" max="4613" width="26.6640625" style="915" customWidth="1"/>
    <col min="4614" max="4615" width="16" style="915" customWidth="1"/>
    <col min="4616" max="4616" width="27" style="915" customWidth="1"/>
    <col min="4617" max="4617" width="26.6640625" style="915" customWidth="1"/>
    <col min="4618" max="4619" width="16" style="915" customWidth="1"/>
    <col min="4620" max="4620" width="27" style="915" customWidth="1"/>
    <col min="4621" max="4621" width="26.6640625" style="915" customWidth="1"/>
    <col min="4622" max="4623" width="16" style="915" customWidth="1"/>
    <col min="4624" max="4624" width="27" style="915" customWidth="1"/>
    <col min="4625" max="4625" width="26.6640625" style="915" customWidth="1"/>
    <col min="4626" max="4627" width="16" style="915" customWidth="1"/>
    <col min="4628" max="4628" width="27" style="915" customWidth="1"/>
    <col min="4629" max="4629" width="26.6640625" style="915" customWidth="1"/>
    <col min="4630" max="4631" width="16" style="915" customWidth="1"/>
    <col min="4632" max="4632" width="27" style="915" customWidth="1"/>
    <col min="4633" max="4633" width="26.6640625" style="915" customWidth="1"/>
    <col min="4634" max="4635" width="16" style="915" customWidth="1"/>
    <col min="4636" max="4636" width="27" style="915" customWidth="1"/>
    <col min="4637" max="4637" width="26.6640625" style="915" customWidth="1"/>
    <col min="4638" max="4639" width="16" style="915" customWidth="1"/>
    <col min="4640" max="4640" width="27" style="915" customWidth="1"/>
    <col min="4641" max="4641" width="26.6640625" style="915" customWidth="1"/>
    <col min="4642" max="4643" width="16" style="915" customWidth="1"/>
    <col min="4644" max="4644" width="27" style="915" customWidth="1"/>
    <col min="4645" max="4645" width="26.6640625" style="915" customWidth="1"/>
    <col min="4646" max="4647" width="16" style="915" customWidth="1"/>
    <col min="4648" max="4648" width="27" style="915" customWidth="1"/>
    <col min="4649" max="4649" width="26.6640625" style="915" customWidth="1"/>
    <col min="4650" max="4651" width="16" style="915" customWidth="1"/>
    <col min="4652" max="4652" width="27" style="915" customWidth="1"/>
    <col min="4653" max="4653" width="26.6640625" style="915" customWidth="1"/>
    <col min="4654" max="4655" width="16" style="915" customWidth="1"/>
    <col min="4656" max="4656" width="27" style="915" customWidth="1"/>
    <col min="4657" max="4657" width="26.6640625" style="915" customWidth="1"/>
    <col min="4658" max="4659" width="16" style="915" customWidth="1"/>
    <col min="4660" max="4660" width="27" style="915" customWidth="1"/>
    <col min="4661" max="4661" width="26.6640625" style="915" customWidth="1"/>
    <col min="4662" max="4663" width="16" style="915" customWidth="1"/>
    <col min="4664" max="4664" width="27" style="915" customWidth="1"/>
    <col min="4665" max="4665" width="26.6640625" style="915" customWidth="1"/>
    <col min="4666" max="4667" width="16" style="915" customWidth="1"/>
    <col min="4668" max="4668" width="27" style="915" customWidth="1"/>
    <col min="4669" max="4669" width="26.6640625" style="915" customWidth="1"/>
    <col min="4670" max="4671" width="16" style="915" customWidth="1"/>
    <col min="4672" max="4672" width="27" style="915" customWidth="1"/>
    <col min="4673" max="4673" width="26.6640625" style="915" customWidth="1"/>
    <col min="4674" max="4675" width="16" style="915" customWidth="1"/>
    <col min="4676" max="4676" width="28.1640625" style="915" customWidth="1"/>
    <col min="4677" max="4677" width="27.83203125" style="915" customWidth="1"/>
    <col min="4678" max="4679" width="16" style="915" customWidth="1"/>
    <col min="4680" max="4680" width="28.1640625" style="915" customWidth="1"/>
    <col min="4681" max="4681" width="27.83203125" style="915" customWidth="1"/>
    <col min="4682" max="4683" width="16" style="915" customWidth="1"/>
    <col min="4684" max="4684" width="25.1640625" style="915" customWidth="1"/>
    <col min="4685" max="4685" width="24.83203125" style="915" customWidth="1"/>
    <col min="4686" max="4687" width="16" style="915" customWidth="1"/>
    <col min="4688" max="4688" width="28.1640625" style="915" customWidth="1"/>
    <col min="4689" max="4689" width="27.83203125" style="915" customWidth="1"/>
    <col min="4690" max="4691" width="16" style="915" customWidth="1"/>
    <col min="4692" max="4692" width="28.1640625" style="915" customWidth="1"/>
    <col min="4693" max="4693" width="27.83203125" style="915" customWidth="1"/>
    <col min="4694" max="4695" width="16" style="915" customWidth="1"/>
    <col min="4696" max="4696" width="28.1640625" style="915" customWidth="1"/>
    <col min="4697" max="4697" width="27.83203125" style="915" customWidth="1"/>
    <col min="4698" max="4699" width="16" style="915" customWidth="1"/>
    <col min="4700" max="4700" width="27" style="915" customWidth="1"/>
    <col min="4701" max="4701" width="26.6640625" style="915" customWidth="1"/>
    <col min="4702" max="4703" width="16" style="915" customWidth="1"/>
    <col min="4704" max="4704" width="28.1640625" style="915" customWidth="1"/>
    <col min="4705" max="4705" width="27.83203125" style="915" customWidth="1"/>
    <col min="4706" max="4707" width="16" style="915" customWidth="1"/>
    <col min="4708" max="4708" width="28.1640625" style="915" customWidth="1"/>
    <col min="4709" max="4709" width="27.83203125" style="915" customWidth="1"/>
    <col min="4710" max="4711" width="16" style="915" customWidth="1"/>
    <col min="4712" max="4712" width="28.1640625" style="915" customWidth="1"/>
    <col min="4713" max="4713" width="27.83203125" style="915" customWidth="1"/>
    <col min="4714" max="4715" width="16" style="915" customWidth="1"/>
    <col min="4716" max="4716" width="28.1640625" style="915" customWidth="1"/>
    <col min="4717" max="4717" width="27.83203125" style="915" customWidth="1"/>
    <col min="4718" max="4719" width="16" style="915" customWidth="1"/>
    <col min="4720" max="4720" width="28.1640625" style="915" customWidth="1"/>
    <col min="4721" max="4721" width="27.83203125" style="915" customWidth="1"/>
    <col min="4722" max="4723" width="16" style="915" customWidth="1"/>
    <col min="4724" max="4724" width="28.1640625" style="915" customWidth="1"/>
    <col min="4725" max="4725" width="27.83203125" style="915" customWidth="1"/>
    <col min="4726" max="4727" width="16" style="915" customWidth="1"/>
    <col min="4728" max="4728" width="28.1640625" style="915" customWidth="1"/>
    <col min="4729" max="4729" width="27.83203125" style="915" customWidth="1"/>
    <col min="4730" max="4731" width="16" style="915" customWidth="1"/>
    <col min="4732" max="4732" width="28.1640625" style="915" customWidth="1"/>
    <col min="4733" max="4733" width="27.83203125" style="915" customWidth="1"/>
    <col min="4734" max="4735" width="16" style="915" customWidth="1"/>
    <col min="4736" max="4736" width="27" style="915" customWidth="1"/>
    <col min="4737" max="4737" width="26.6640625" style="915" customWidth="1"/>
    <col min="4738" max="4739" width="16" style="915" customWidth="1"/>
    <col min="4740" max="4740" width="28.1640625" style="915" customWidth="1"/>
    <col min="4741" max="4741" width="27.83203125" style="915" customWidth="1"/>
    <col min="4742" max="4743" width="16" style="915" customWidth="1"/>
    <col min="4744" max="4744" width="28.1640625" style="915" customWidth="1"/>
    <col min="4745" max="4745" width="27.83203125" style="915" customWidth="1"/>
    <col min="4746" max="4747" width="16" style="915" customWidth="1"/>
    <col min="4748" max="4748" width="28.1640625" style="915" customWidth="1"/>
    <col min="4749" max="4749" width="27.83203125" style="915" customWidth="1"/>
    <col min="4750" max="4751" width="16" style="915" customWidth="1"/>
    <col min="4752" max="4752" width="28.1640625" style="915" customWidth="1"/>
    <col min="4753" max="4753" width="27.83203125" style="915" customWidth="1"/>
    <col min="4754" max="4755" width="16" style="915" customWidth="1"/>
    <col min="4756" max="4756" width="28.1640625" style="915" customWidth="1"/>
    <col min="4757" max="4757" width="27.83203125" style="915" customWidth="1"/>
    <col min="4758" max="4759" width="16" style="915" customWidth="1"/>
    <col min="4760" max="4760" width="28.1640625" style="915" customWidth="1"/>
    <col min="4761" max="4761" width="27.83203125" style="915" customWidth="1"/>
    <col min="4762" max="4763" width="16" style="915" customWidth="1"/>
    <col min="4764" max="4764" width="28.1640625" style="915" customWidth="1"/>
    <col min="4765" max="4765" width="27.83203125" style="915" customWidth="1"/>
    <col min="4766" max="4767" width="16" style="915" customWidth="1"/>
    <col min="4768" max="4768" width="28.1640625" style="915" customWidth="1"/>
    <col min="4769" max="4769" width="27.83203125" style="915" customWidth="1"/>
    <col min="4770" max="4771" width="16" style="915" customWidth="1"/>
    <col min="4772" max="4772" width="27" style="915" customWidth="1"/>
    <col min="4773" max="4773" width="26.6640625" style="915" customWidth="1"/>
    <col min="4774" max="4775" width="16" style="915" customWidth="1"/>
    <col min="4776" max="4776" width="28.1640625" style="915" customWidth="1"/>
    <col min="4777" max="4777" width="27.83203125" style="915" customWidth="1"/>
    <col min="4778" max="4779" width="16" style="915" customWidth="1"/>
    <col min="4780" max="4780" width="28.1640625" style="915" customWidth="1"/>
    <col min="4781" max="4781" width="27.83203125" style="915" customWidth="1"/>
    <col min="4782" max="4783" width="16" style="915" customWidth="1"/>
    <col min="4784" max="4784" width="28.1640625" style="915" customWidth="1"/>
    <col min="4785" max="4785" width="27.83203125" style="915" customWidth="1"/>
    <col min="4786" max="4787" width="16" style="915" customWidth="1"/>
    <col min="4788" max="4788" width="28.1640625" style="915" customWidth="1"/>
    <col min="4789" max="4789" width="27.83203125" style="915" customWidth="1"/>
    <col min="4790" max="4791" width="16" style="915" customWidth="1"/>
    <col min="4792" max="4792" width="28.1640625" style="915" customWidth="1"/>
    <col min="4793" max="4793" width="27.83203125" style="915" customWidth="1"/>
    <col min="4794" max="4795" width="16" style="915" customWidth="1"/>
    <col min="4796" max="4796" width="28.1640625" style="915" customWidth="1"/>
    <col min="4797" max="4797" width="27.83203125" style="915" customWidth="1"/>
    <col min="4798" max="4799" width="16" style="915" customWidth="1"/>
    <col min="4800" max="4800" width="28.1640625" style="915" customWidth="1"/>
    <col min="4801" max="4801" width="27.83203125" style="915" customWidth="1"/>
    <col min="4802" max="4803" width="16" style="915" customWidth="1"/>
    <col min="4804" max="4804" width="28.1640625" style="915" customWidth="1"/>
    <col min="4805" max="4805" width="27.83203125" style="915" customWidth="1"/>
    <col min="4806" max="4807" width="16" style="915" customWidth="1"/>
    <col min="4808" max="4808" width="28.1640625" style="915" customWidth="1"/>
    <col min="4809" max="4809" width="27.83203125" style="915" customWidth="1"/>
    <col min="4810" max="4811" width="16" style="915" customWidth="1"/>
    <col min="4812" max="4812" width="28.1640625" style="915" customWidth="1"/>
    <col min="4813" max="4813" width="27.83203125" style="915" customWidth="1"/>
    <col min="4814" max="4815" width="16" style="915" customWidth="1"/>
    <col min="4816" max="4816" width="28.1640625" style="915" customWidth="1"/>
    <col min="4817" max="4817" width="27.83203125" style="915" customWidth="1"/>
    <col min="4818" max="4819" width="16" style="915" customWidth="1"/>
    <col min="4820" max="4820" width="28.1640625" style="915" customWidth="1"/>
    <col min="4821" max="4821" width="27.83203125" style="915" customWidth="1"/>
    <col min="4822" max="4823" width="16" style="915" customWidth="1"/>
    <col min="4824" max="4824" width="28.1640625" style="915" customWidth="1"/>
    <col min="4825" max="4825" width="27.83203125" style="915" customWidth="1"/>
    <col min="4826" max="4827" width="16" style="915" customWidth="1"/>
    <col min="4828" max="4828" width="28.1640625" style="915" customWidth="1"/>
    <col min="4829" max="4829" width="27.83203125" style="915" customWidth="1"/>
    <col min="4830" max="4831" width="16" style="915" customWidth="1"/>
    <col min="4832" max="4832" width="28.1640625" style="915" customWidth="1"/>
    <col min="4833" max="4833" width="27.83203125" style="915" customWidth="1"/>
    <col min="4834" max="4835" width="16" style="915" customWidth="1"/>
    <col min="4836" max="4836" width="28.1640625" style="915" customWidth="1"/>
    <col min="4837" max="4837" width="27.83203125" style="915" customWidth="1"/>
    <col min="4838" max="4839" width="16" style="915" customWidth="1"/>
    <col min="4840" max="4840" width="28.1640625" style="915" customWidth="1"/>
    <col min="4841" max="4841" width="27.83203125" style="915" customWidth="1"/>
    <col min="4842" max="4843" width="16" style="915" customWidth="1"/>
    <col min="4844" max="4844" width="28.1640625" style="915" customWidth="1"/>
    <col min="4845" max="4845" width="27.83203125" style="915" customWidth="1"/>
    <col min="4846" max="4847" width="16" style="915" customWidth="1"/>
    <col min="4848" max="4848" width="28.1640625" style="915" customWidth="1"/>
    <col min="4849" max="4849" width="27.83203125" style="915" customWidth="1"/>
    <col min="4850" max="4851" width="16" style="915" customWidth="1"/>
    <col min="4852" max="4852" width="28.1640625" style="915" customWidth="1"/>
    <col min="4853" max="4853" width="27.83203125" style="915" customWidth="1"/>
    <col min="4854" max="4855" width="16" style="915" customWidth="1"/>
    <col min="4856" max="4856" width="28.1640625" style="915" customWidth="1"/>
    <col min="4857" max="4857" width="27.83203125" style="915" customWidth="1"/>
    <col min="4858" max="4859" width="16" style="915" customWidth="1"/>
    <col min="4860" max="4860" width="28.1640625" style="915" customWidth="1"/>
    <col min="4861" max="4861" width="27.83203125" style="915" customWidth="1"/>
    <col min="4862" max="4863" width="16" style="915" customWidth="1"/>
    <col min="4864" max="4864" width="28.1640625" style="915" customWidth="1"/>
    <col min="4865" max="4865" width="27.83203125" style="915" customWidth="1"/>
    <col min="4866" max="4867" width="16" style="915" customWidth="1"/>
    <col min="4868" max="4868" width="28.1640625" style="915" customWidth="1"/>
    <col min="4869" max="4869" width="27.83203125" style="915" customWidth="1"/>
    <col min="4870" max="4871" width="16" style="915" customWidth="1"/>
    <col min="4872" max="4872" width="28.1640625" style="915" customWidth="1"/>
    <col min="4873" max="4873" width="27.83203125" style="915" customWidth="1"/>
    <col min="4874" max="4875" width="16" style="915" customWidth="1"/>
    <col min="4876" max="4876" width="28.1640625" style="915" customWidth="1"/>
    <col min="4877" max="4877" width="27.83203125" style="915" customWidth="1"/>
    <col min="4878" max="4879" width="16" style="915" customWidth="1"/>
    <col min="4880" max="4880" width="27" style="915" customWidth="1"/>
    <col min="4881" max="4881" width="26.6640625" style="915" customWidth="1"/>
    <col min="4882" max="4883" width="16" style="915" customWidth="1"/>
    <col min="4884" max="4884" width="28.1640625" style="915" customWidth="1"/>
    <col min="4885" max="4885" width="27.83203125" style="915" customWidth="1"/>
    <col min="4886" max="4887" width="16" style="915" customWidth="1"/>
    <col min="4888" max="4888" width="28.1640625" style="915" customWidth="1"/>
    <col min="4889" max="4889" width="27.83203125" style="915" customWidth="1"/>
    <col min="4890" max="4891" width="16" style="915" customWidth="1"/>
    <col min="4892" max="4892" width="28.1640625" style="915" customWidth="1"/>
    <col min="4893" max="4893" width="27.83203125" style="915" customWidth="1"/>
    <col min="4894" max="4895" width="16" style="915" customWidth="1"/>
    <col min="4896" max="4896" width="28.1640625" style="915" customWidth="1"/>
    <col min="4897" max="4897" width="27.83203125" style="915" customWidth="1"/>
    <col min="4898" max="4899" width="16" style="915" customWidth="1"/>
    <col min="4900" max="4900" width="28.1640625" style="915" customWidth="1"/>
    <col min="4901" max="4901" width="27.83203125" style="915" customWidth="1"/>
    <col min="4902" max="4903" width="16" style="915" customWidth="1"/>
    <col min="4904" max="4904" width="28.1640625" style="915" customWidth="1"/>
    <col min="4905" max="4905" width="27.83203125" style="915" customWidth="1"/>
    <col min="4906" max="4907" width="16" style="915" customWidth="1"/>
    <col min="4908" max="4908" width="28.1640625" style="915" customWidth="1"/>
    <col min="4909" max="4909" width="27.83203125" style="915" customWidth="1"/>
    <col min="4910" max="4911" width="16" style="915" customWidth="1"/>
    <col min="4912" max="4912" width="28.1640625" style="915" customWidth="1"/>
    <col min="4913" max="4913" width="27.83203125" style="915" customWidth="1"/>
    <col min="4914" max="4915" width="16" style="915" customWidth="1"/>
    <col min="4916" max="4916" width="28.1640625" style="915" customWidth="1"/>
    <col min="4917" max="4917" width="27.83203125" style="915" customWidth="1"/>
    <col min="4918" max="4919" width="16" style="915" customWidth="1"/>
    <col min="4920" max="4920" width="28.1640625" style="915" customWidth="1"/>
    <col min="4921" max="4921" width="27.83203125" style="915" customWidth="1"/>
    <col min="4922" max="4923" width="16" style="915" customWidth="1"/>
    <col min="4924" max="4924" width="28.1640625" style="915" customWidth="1"/>
    <col min="4925" max="4925" width="27.83203125" style="915" customWidth="1"/>
    <col min="4926" max="4927" width="16" style="915" customWidth="1"/>
    <col min="4928" max="4928" width="28.1640625" style="915" customWidth="1"/>
    <col min="4929" max="4929" width="27.83203125" style="915" customWidth="1"/>
    <col min="4930" max="4931" width="16" style="915" customWidth="1"/>
    <col min="4932" max="4932" width="28.1640625" style="915" customWidth="1"/>
    <col min="4933" max="4933" width="27.83203125" style="915" customWidth="1"/>
    <col min="4934" max="4935" width="16" style="915" customWidth="1"/>
    <col min="4936" max="4936" width="28.1640625" style="915" customWidth="1"/>
    <col min="4937" max="4937" width="27.83203125" style="915" customWidth="1"/>
    <col min="4938" max="4939" width="16" style="915" customWidth="1"/>
    <col min="4940" max="4940" width="28.1640625" style="915" customWidth="1"/>
    <col min="4941" max="4941" width="27.83203125" style="915" customWidth="1"/>
    <col min="4942" max="4943" width="16" style="915" customWidth="1"/>
    <col min="4944" max="4944" width="28.1640625" style="915" customWidth="1"/>
    <col min="4945" max="4945" width="27.83203125" style="915" customWidth="1"/>
    <col min="4946" max="4947" width="16" style="915" customWidth="1"/>
    <col min="4948" max="4948" width="27" style="915" customWidth="1"/>
    <col min="4949" max="4949" width="26.6640625" style="915" customWidth="1"/>
    <col min="4950" max="4951" width="16" style="915" customWidth="1"/>
    <col min="4952" max="4952" width="28.1640625" style="915" customWidth="1"/>
    <col min="4953" max="4953" width="27.83203125" style="915" customWidth="1"/>
    <col min="4954" max="4955" width="16" style="915" customWidth="1"/>
    <col min="4956" max="4956" width="28.1640625" style="915" customWidth="1"/>
    <col min="4957" max="4957" width="27.83203125" style="915" customWidth="1"/>
    <col min="4958" max="4959" width="16" style="915" customWidth="1"/>
    <col min="4960" max="4960" width="28.1640625" style="915" customWidth="1"/>
    <col min="4961" max="4961" width="27.83203125" style="915" customWidth="1"/>
    <col min="4962" max="4963" width="16" style="915" customWidth="1"/>
    <col min="4964" max="4964" width="25.1640625" style="915" customWidth="1"/>
    <col min="4965" max="4965" width="24.83203125" style="915" customWidth="1"/>
    <col min="4966" max="4967" width="16" style="915" customWidth="1"/>
    <col min="4968" max="4968" width="28.1640625" style="915" customWidth="1"/>
    <col min="4969" max="4969" width="27.83203125" style="915" customWidth="1"/>
    <col min="4970" max="4971" width="16" style="915" customWidth="1"/>
    <col min="4972" max="4972" width="28.1640625" style="915" customWidth="1"/>
    <col min="4973" max="4973" width="27.83203125" style="915" customWidth="1"/>
    <col min="4974" max="4975" width="16" style="915" customWidth="1"/>
    <col min="4976" max="4976" width="25.1640625" style="915" customWidth="1"/>
    <col min="4977" max="4977" width="24.83203125" style="915" customWidth="1"/>
    <col min="4978" max="4979" width="16" style="915" customWidth="1"/>
    <col min="4980" max="4980" width="28.1640625" style="915" customWidth="1"/>
    <col min="4981" max="4981" width="27.83203125" style="915" customWidth="1"/>
    <col min="4982" max="4983" width="16" style="915" customWidth="1"/>
    <col min="4984" max="4984" width="28.1640625" style="915" customWidth="1"/>
    <col min="4985" max="4985" width="27.83203125" style="915" customWidth="1"/>
    <col min="4986" max="4987" width="16" style="915" customWidth="1"/>
    <col min="4988" max="4988" width="27" style="915" customWidth="1"/>
    <col min="4989" max="4989" width="26.6640625" style="915" customWidth="1"/>
    <col min="4990" max="4991" width="16" style="915" customWidth="1"/>
    <col min="4992" max="4992" width="28.1640625" style="915" customWidth="1"/>
    <col min="4993" max="4993" width="27.83203125" style="915" customWidth="1"/>
    <col min="4994" max="4995" width="16" style="915" customWidth="1"/>
    <col min="4996" max="4996" width="28.1640625" style="915" customWidth="1"/>
    <col min="4997" max="4997" width="27.83203125" style="915" customWidth="1"/>
    <col min="4998" max="4999" width="16" style="915" customWidth="1"/>
    <col min="5000" max="5000" width="28.1640625" style="915" customWidth="1"/>
    <col min="5001" max="5001" width="27.83203125" style="915" customWidth="1"/>
    <col min="5002" max="5003" width="16" style="915" customWidth="1"/>
    <col min="5004" max="5004" width="28.1640625" style="915" customWidth="1"/>
    <col min="5005" max="5005" width="27.83203125" style="915" customWidth="1"/>
    <col min="5006" max="5007" width="16" style="915" customWidth="1"/>
    <col min="5008" max="5008" width="28.1640625" style="915" customWidth="1"/>
    <col min="5009" max="5009" width="27.83203125" style="915" customWidth="1"/>
    <col min="5010" max="5011" width="16.1640625" style="915" customWidth="1"/>
    <col min="5012" max="5012" width="29.33203125" style="915" customWidth="1"/>
    <col min="5013" max="5013" width="29" style="915" customWidth="1"/>
    <col min="5014" max="5015" width="16.1640625" style="915" customWidth="1"/>
    <col min="5016" max="5016" width="29.33203125" style="915" customWidth="1"/>
    <col min="5017" max="5017" width="29" style="915" customWidth="1"/>
    <col min="5018" max="5019" width="16" style="915" customWidth="1"/>
    <col min="5020" max="5020" width="28.1640625" style="915" customWidth="1"/>
    <col min="5021" max="5021" width="27.83203125" style="915" customWidth="1"/>
    <col min="5022" max="5023" width="16.1640625" style="915" customWidth="1"/>
    <col min="5024" max="5024" width="29.33203125" style="915" customWidth="1"/>
    <col min="5025" max="5025" width="29" style="915" customWidth="1"/>
    <col min="5026" max="5027" width="16" style="915" customWidth="1"/>
    <col min="5028" max="5028" width="28.1640625" style="915" customWidth="1"/>
    <col min="5029" max="5029" width="27.83203125" style="915" customWidth="1"/>
    <col min="5030" max="5031" width="16.1640625" style="915" customWidth="1"/>
    <col min="5032" max="5032" width="29.33203125" style="915" customWidth="1"/>
    <col min="5033" max="5033" width="29" style="915" customWidth="1"/>
    <col min="5034" max="5035" width="16.1640625" style="915" customWidth="1"/>
    <col min="5036" max="5036" width="29.33203125" style="915" customWidth="1"/>
    <col min="5037" max="5037" width="29" style="915" customWidth="1"/>
    <col min="5038" max="5039" width="16.1640625" style="915" customWidth="1"/>
    <col min="5040" max="5040" width="29.33203125" style="915" customWidth="1"/>
    <col min="5041" max="5041" width="29" style="915" customWidth="1"/>
    <col min="5042" max="5043" width="16.1640625" style="915" customWidth="1"/>
    <col min="5044" max="5044" width="29.33203125" style="915" customWidth="1"/>
    <col min="5045" max="5045" width="29" style="915" customWidth="1"/>
    <col min="5046" max="5047" width="16.1640625" style="915" customWidth="1"/>
    <col min="5048" max="5048" width="29.33203125" style="915" customWidth="1"/>
    <col min="5049" max="5049" width="29" style="915" customWidth="1"/>
    <col min="5050" max="5051" width="16.1640625" style="915" customWidth="1"/>
    <col min="5052" max="5052" width="29.33203125" style="915" customWidth="1"/>
    <col min="5053" max="5053" width="29" style="915" customWidth="1"/>
    <col min="5054" max="5055" width="16.1640625" style="915" customWidth="1"/>
    <col min="5056" max="5056" width="29.33203125" style="915" customWidth="1"/>
    <col min="5057" max="5057" width="29" style="915" customWidth="1"/>
    <col min="5058" max="5059" width="16.1640625" style="915" customWidth="1"/>
    <col min="5060" max="5060" width="29.33203125" style="915" customWidth="1"/>
    <col min="5061" max="5061" width="29" style="915" customWidth="1"/>
    <col min="5062" max="5063" width="16.1640625" style="915" customWidth="1"/>
    <col min="5064" max="5064" width="29.33203125" style="915" customWidth="1"/>
    <col min="5065" max="5065" width="29" style="915" customWidth="1"/>
    <col min="5066" max="5067" width="16" style="915" customWidth="1"/>
    <col min="5068" max="5068" width="28.1640625" style="915" customWidth="1"/>
    <col min="5069" max="5069" width="27.83203125" style="915" customWidth="1"/>
    <col min="5070" max="5071" width="16.1640625" style="915" customWidth="1"/>
    <col min="5072" max="5072" width="29.33203125" style="915" customWidth="1"/>
    <col min="5073" max="5073" width="29" style="915" customWidth="1"/>
    <col min="5074" max="5075" width="16.1640625" style="915" customWidth="1"/>
    <col min="5076" max="5076" width="29.33203125" style="915" customWidth="1"/>
    <col min="5077" max="5077" width="29" style="915" customWidth="1"/>
    <col min="5078" max="5079" width="16.1640625" style="915" customWidth="1"/>
    <col min="5080" max="5080" width="29.33203125" style="915" customWidth="1"/>
    <col min="5081" max="5081" width="29" style="915" customWidth="1"/>
    <col min="5082" max="5083" width="16.1640625" style="915" customWidth="1"/>
    <col min="5084" max="5084" width="29.33203125" style="915" customWidth="1"/>
    <col min="5085" max="5085" width="29" style="915" customWidth="1"/>
    <col min="5086" max="5087" width="16.1640625" style="915" customWidth="1"/>
    <col min="5088" max="5088" width="29.33203125" style="915" customWidth="1"/>
    <col min="5089" max="5089" width="29" style="915" customWidth="1"/>
    <col min="5090" max="5091" width="16.1640625" style="915" customWidth="1"/>
    <col min="5092" max="5092" width="29.33203125" style="915" customWidth="1"/>
    <col min="5093" max="5093" width="29" style="915" customWidth="1"/>
    <col min="5094" max="5095" width="16" style="915" customWidth="1"/>
    <col min="5096" max="5096" width="28.1640625" style="915" customWidth="1"/>
    <col min="5097" max="5097" width="27.83203125" style="915" customWidth="1"/>
    <col min="5098" max="5099" width="16.1640625" style="915" customWidth="1"/>
    <col min="5100" max="5100" width="29.33203125" style="915" customWidth="1"/>
    <col min="5101" max="5101" width="29" style="915" customWidth="1"/>
    <col min="5102" max="5103" width="16.1640625" style="915" customWidth="1"/>
    <col min="5104" max="5104" width="29.33203125" style="915" customWidth="1"/>
    <col min="5105" max="5105" width="29" style="915" customWidth="1"/>
    <col min="5106" max="5107" width="16.1640625" style="915" customWidth="1"/>
    <col min="5108" max="5108" width="29.33203125" style="915" customWidth="1"/>
    <col min="5109" max="5109" width="29" style="915" customWidth="1"/>
    <col min="5110" max="5111" width="16.1640625" style="915" customWidth="1"/>
    <col min="5112" max="5112" width="29.33203125" style="915" customWidth="1"/>
    <col min="5113" max="5113" width="29" style="915" customWidth="1"/>
    <col min="5114" max="5115" width="16.1640625" style="915" customWidth="1"/>
    <col min="5116" max="5116" width="30.6640625" style="915" customWidth="1"/>
    <col min="5117" max="5117" width="30.33203125" style="915" customWidth="1"/>
    <col min="5118" max="5119" width="16.1640625" style="915" customWidth="1"/>
    <col min="5120" max="5120" width="30.6640625" style="915" customWidth="1"/>
    <col min="5121" max="5121" width="30.33203125" style="915" customWidth="1"/>
    <col min="5122" max="5123" width="16" style="915" customWidth="1"/>
    <col min="5124" max="5124" width="30.6640625" style="915" customWidth="1"/>
    <col min="5125" max="5125" width="30.33203125" style="915" customWidth="1"/>
    <col min="5126" max="5127" width="16" style="915" customWidth="1"/>
    <col min="5128" max="5128" width="25.83203125" style="915" customWidth="1"/>
    <col min="5129" max="5129" width="25.5" style="915" customWidth="1"/>
    <col min="5130" max="5135" width="16" style="915" customWidth="1"/>
    <col min="5136" max="5136" width="23.83203125" style="915" customWidth="1"/>
    <col min="5137" max="5137" width="23.6640625" style="915" customWidth="1"/>
    <col min="5138" max="5139" width="16" style="915" customWidth="1"/>
    <col min="5140" max="5140" width="20.5" style="915" customWidth="1"/>
    <col min="5141" max="5141" width="20.1640625" style="915" customWidth="1"/>
    <col min="5142" max="5142" width="21.83203125" style="915" customWidth="1"/>
    <col min="5143" max="5143" width="21.6640625" style="915" customWidth="1"/>
    <col min="5144" max="5144" width="25.83203125" style="915" customWidth="1"/>
    <col min="5145" max="5145" width="25.5" style="915" customWidth="1"/>
    <col min="5146" max="5147" width="16" style="915" customWidth="1"/>
    <col min="5148" max="5148" width="25.83203125" style="915" customWidth="1"/>
    <col min="5149" max="5149" width="25.5" style="915" customWidth="1"/>
    <col min="5150" max="5150" width="24.5" style="915" customWidth="1"/>
    <col min="5151" max="5151" width="24.1640625" style="915" customWidth="1"/>
    <col min="5152" max="5153" width="16" style="915" customWidth="1"/>
    <col min="5154" max="5154" width="25.83203125" style="915" customWidth="1"/>
    <col min="5155" max="5155" width="25.5" style="915" customWidth="1"/>
    <col min="5156" max="5156" width="25.83203125" style="915" customWidth="1"/>
    <col min="5157" max="5157" width="25.5" style="915" customWidth="1"/>
    <col min="5158" max="5159" width="16" style="915" customWidth="1"/>
    <col min="5160" max="5160" width="25.83203125" style="915" customWidth="1"/>
    <col min="5161" max="5161" width="25.5" style="915" customWidth="1"/>
    <col min="5162" max="5162" width="25.83203125" style="915" customWidth="1"/>
    <col min="5163" max="5163" width="25.5" style="915" customWidth="1"/>
    <col min="5164" max="5165" width="16" style="915" customWidth="1"/>
    <col min="5166" max="5166" width="24.5" style="915" customWidth="1"/>
    <col min="5167" max="5167" width="24.1640625" style="915" customWidth="1"/>
    <col min="5168" max="5168" width="24.5" style="915" customWidth="1"/>
    <col min="5169" max="5169" width="24.1640625" style="915" customWidth="1"/>
    <col min="5170" max="5171" width="16" style="915" customWidth="1"/>
    <col min="5172" max="5172" width="25.83203125" style="915" customWidth="1"/>
    <col min="5173" max="5173" width="25.5" style="915" customWidth="1"/>
    <col min="5174" max="5174" width="25.83203125" style="915" customWidth="1"/>
    <col min="5175" max="5175" width="25.5" style="915" customWidth="1"/>
    <col min="5176" max="5177" width="16" style="915" customWidth="1"/>
    <col min="5178" max="5178" width="25.83203125" style="915" customWidth="1"/>
    <col min="5179" max="5179" width="25.5" style="915" customWidth="1"/>
    <col min="5180" max="5180" width="25.83203125" style="915" customWidth="1"/>
    <col min="5181" max="5181" width="25.5" style="915" customWidth="1"/>
    <col min="5182" max="5183" width="16" style="915" customWidth="1"/>
    <col min="5184" max="5184" width="22.6640625" style="915" customWidth="1"/>
    <col min="5185" max="5185" width="22.5" style="915" customWidth="1"/>
    <col min="5186" max="5186" width="22.6640625" style="915" customWidth="1"/>
    <col min="5187" max="5187" width="22.5" style="915" customWidth="1"/>
    <col min="5188" max="5189" width="16" style="915" customWidth="1"/>
    <col min="5190" max="5190" width="25.83203125" style="915" customWidth="1"/>
    <col min="5191" max="5191" width="25.5" style="915" customWidth="1"/>
    <col min="5192" max="5192" width="25.83203125" style="915" customWidth="1"/>
    <col min="5193" max="5193" width="25.5" style="915" customWidth="1"/>
    <col min="5194" max="5195" width="16" style="915" customWidth="1"/>
    <col min="5196" max="5196" width="25.83203125" style="915" customWidth="1"/>
    <col min="5197" max="5197" width="25.5" style="915" customWidth="1"/>
    <col min="5198" max="5198" width="25.83203125" style="915" customWidth="1"/>
    <col min="5199" max="5199" width="25.5" style="915" customWidth="1"/>
    <col min="5200" max="5201" width="16" style="915" customWidth="1"/>
    <col min="5202" max="5202" width="25.83203125" style="915" customWidth="1"/>
    <col min="5203" max="5203" width="25.5" style="915" customWidth="1"/>
    <col min="5204" max="5204" width="35.33203125" style="915" customWidth="1"/>
    <col min="5205" max="5205" width="35.1640625" style="915" customWidth="1"/>
    <col min="5206" max="5207" width="16" style="915" customWidth="1"/>
    <col min="5208" max="5208" width="25.83203125" style="915" customWidth="1"/>
    <col min="5209" max="5209" width="25.5" style="915" customWidth="1"/>
    <col min="5210" max="5210" width="25.83203125" style="915" customWidth="1"/>
    <col min="5211" max="5211" width="25.5" style="915" customWidth="1"/>
    <col min="5212" max="5213" width="16" style="915" customWidth="1"/>
    <col min="5214" max="5214" width="25.83203125" style="915" customWidth="1"/>
    <col min="5215" max="5215" width="25.5" style="915" customWidth="1"/>
    <col min="5216" max="5216" width="25.83203125" style="915" customWidth="1"/>
    <col min="5217" max="5217" width="25.5" style="915" customWidth="1"/>
    <col min="5218" max="5219" width="16" style="915" customWidth="1"/>
    <col min="5220" max="5220" width="25.83203125" style="915" customWidth="1"/>
    <col min="5221" max="5221" width="25.5" style="915" customWidth="1"/>
    <col min="5222" max="5222" width="25.83203125" style="915" customWidth="1"/>
    <col min="5223" max="5223" width="25.5" style="915" customWidth="1"/>
    <col min="5224" max="5225" width="16" style="915" customWidth="1"/>
    <col min="5226" max="5226" width="25.83203125" style="915" customWidth="1"/>
    <col min="5227" max="5227" width="25.5" style="915" customWidth="1"/>
    <col min="5228" max="5228" width="25.83203125" style="915" customWidth="1"/>
    <col min="5229" max="5229" width="25.5" style="915" customWidth="1"/>
    <col min="5230" max="5231" width="16" style="915" customWidth="1"/>
    <col min="5232" max="5232" width="25.83203125" style="915" customWidth="1"/>
    <col min="5233" max="5233" width="25.5" style="915" customWidth="1"/>
    <col min="5234" max="5234" width="24.5" style="915" customWidth="1"/>
    <col min="5235" max="5235" width="24.1640625" style="915" customWidth="1"/>
    <col min="5236" max="5237" width="16" style="915" customWidth="1"/>
    <col min="5238" max="5238" width="25.83203125" style="915" customWidth="1"/>
    <col min="5239" max="5239" width="25.5" style="915" customWidth="1"/>
    <col min="5240" max="5240" width="25.83203125" style="915" customWidth="1"/>
    <col min="5241" max="5241" width="25.5" style="915" customWidth="1"/>
    <col min="5242" max="5243" width="16" style="915" customWidth="1"/>
    <col min="5244" max="5244" width="25.83203125" style="915" customWidth="1"/>
    <col min="5245" max="5245" width="25.5" style="915" customWidth="1"/>
    <col min="5246" max="5246" width="25.83203125" style="915" customWidth="1"/>
    <col min="5247" max="5247" width="25.5" style="915" customWidth="1"/>
    <col min="5248" max="5249" width="16" style="915" customWidth="1"/>
    <col min="5250" max="5250" width="25.83203125" style="915" customWidth="1"/>
    <col min="5251" max="5251" width="25.5" style="915" customWidth="1"/>
    <col min="5252" max="5252" width="25.83203125" style="915" customWidth="1"/>
    <col min="5253" max="5253" width="25.5" style="915" customWidth="1"/>
    <col min="5254" max="5255" width="16" style="915" customWidth="1"/>
    <col min="5256" max="5256" width="24.5" style="915" customWidth="1"/>
    <col min="5257" max="5257" width="24.1640625" style="915" customWidth="1"/>
    <col min="5258" max="5258" width="25.83203125" style="915" customWidth="1"/>
    <col min="5259" max="5259" width="25.5" style="915" customWidth="1"/>
    <col min="5260" max="5261" width="16" style="915" customWidth="1"/>
    <col min="5262" max="5262" width="25.83203125" style="915" customWidth="1"/>
    <col min="5263" max="5263" width="25.5" style="915" customWidth="1"/>
    <col min="5264" max="5264" width="25.83203125" style="915" customWidth="1"/>
    <col min="5265" max="5265" width="25.5" style="915" customWidth="1"/>
    <col min="5266" max="5267" width="16" style="915" customWidth="1"/>
    <col min="5268" max="5268" width="25.83203125" style="915" customWidth="1"/>
    <col min="5269" max="5269" width="25.5" style="915" customWidth="1"/>
    <col min="5270" max="5270" width="25.83203125" style="915" customWidth="1"/>
    <col min="5271" max="5271" width="25.5" style="915" customWidth="1"/>
    <col min="5272" max="5273" width="16" style="915" customWidth="1"/>
    <col min="5274" max="5274" width="25.83203125" style="915" customWidth="1"/>
    <col min="5275" max="5275" width="25.5" style="915" customWidth="1"/>
    <col min="5276" max="5276" width="25.83203125" style="915" customWidth="1"/>
    <col min="5277" max="5277" width="25.5" style="915" customWidth="1"/>
    <col min="5278" max="5279" width="16" style="915" customWidth="1"/>
    <col min="5280" max="5280" width="25.83203125" style="915" customWidth="1"/>
    <col min="5281" max="5281" width="25.5" style="915" customWidth="1"/>
    <col min="5282" max="5282" width="25.83203125" style="915" customWidth="1"/>
    <col min="5283" max="5283" width="25.5" style="915" customWidth="1"/>
    <col min="5284" max="5285" width="16" style="915" customWidth="1"/>
    <col min="5286" max="5286" width="25.83203125" style="915" customWidth="1"/>
    <col min="5287" max="5287" width="25.5" style="915" customWidth="1"/>
    <col min="5288" max="5288" width="25.83203125" style="915" customWidth="1"/>
    <col min="5289" max="5289" width="25.5" style="915" customWidth="1"/>
    <col min="5290" max="5291" width="16" style="915" customWidth="1"/>
    <col min="5292" max="5292" width="25.83203125" style="915" customWidth="1"/>
    <col min="5293" max="5293" width="25.5" style="915" customWidth="1"/>
    <col min="5294" max="5294" width="25.83203125" style="915" customWidth="1"/>
    <col min="5295" max="5295" width="25.5" style="915" customWidth="1"/>
    <col min="5296" max="5297" width="16" style="915" customWidth="1"/>
    <col min="5298" max="5298" width="25.83203125" style="915" customWidth="1"/>
    <col min="5299" max="5299" width="25.5" style="915" customWidth="1"/>
    <col min="5300" max="5300" width="25.83203125" style="915" customWidth="1"/>
    <col min="5301" max="5301" width="25.5" style="915" customWidth="1"/>
    <col min="5302" max="5303" width="16" style="915" customWidth="1"/>
    <col min="5304" max="5304" width="25.83203125" style="915" customWidth="1"/>
    <col min="5305" max="5305" width="25.5" style="915" customWidth="1"/>
    <col min="5306" max="5306" width="25.83203125" style="915" customWidth="1"/>
    <col min="5307" max="5307" width="25.5" style="915" customWidth="1"/>
    <col min="5308" max="5309" width="16" style="915" customWidth="1"/>
    <col min="5310" max="5310" width="24.5" style="915" customWidth="1"/>
    <col min="5311" max="5311" width="24.1640625" style="915" customWidth="1"/>
    <col min="5312" max="5312" width="24.5" style="915" customWidth="1"/>
    <col min="5313" max="5313" width="24.1640625" style="915" customWidth="1"/>
    <col min="5314" max="5315" width="16" style="915" customWidth="1"/>
    <col min="5316" max="5316" width="25.83203125" style="915" customWidth="1"/>
    <col min="5317" max="5317" width="25.5" style="915" customWidth="1"/>
    <col min="5318" max="5318" width="25.83203125" style="915" customWidth="1"/>
    <col min="5319" max="5319" width="25.5" style="915" customWidth="1"/>
    <col min="5320" max="5321" width="16" style="915" customWidth="1"/>
    <col min="5322" max="5322" width="25.83203125" style="915" customWidth="1"/>
    <col min="5323" max="5323" width="25.5" style="915" customWidth="1"/>
    <col min="5324" max="5324" width="25.83203125" style="915" customWidth="1"/>
    <col min="5325" max="5325" width="25.5" style="915" customWidth="1"/>
    <col min="5326" max="5327" width="16" style="915" customWidth="1"/>
    <col min="5328" max="5328" width="25.83203125" style="915" customWidth="1"/>
    <col min="5329" max="5329" width="25.5" style="915" customWidth="1"/>
    <col min="5330" max="5330" width="25.83203125" style="915" customWidth="1"/>
    <col min="5331" max="5331" width="25.5" style="915" customWidth="1"/>
    <col min="5332" max="5333" width="16" style="915" customWidth="1"/>
    <col min="5334" max="5334" width="25.83203125" style="915" customWidth="1"/>
    <col min="5335" max="5335" width="25.5" style="915" customWidth="1"/>
    <col min="5336" max="5336" width="25.83203125" style="915" customWidth="1"/>
    <col min="5337" max="5337" width="25.5" style="915" customWidth="1"/>
    <col min="5338" max="5339" width="16" style="915" customWidth="1"/>
    <col min="5340" max="5340" width="25.83203125" style="915" customWidth="1"/>
    <col min="5341" max="5341" width="25.5" style="915" customWidth="1"/>
    <col min="5342" max="5342" width="25.83203125" style="915" customWidth="1"/>
    <col min="5343" max="5343" width="25.5" style="915" customWidth="1"/>
    <col min="5344" max="5345" width="16" style="915" customWidth="1"/>
    <col min="5346" max="5346" width="25.83203125" style="915" customWidth="1"/>
    <col min="5347" max="5347" width="25.5" style="915" customWidth="1"/>
    <col min="5348" max="5348" width="25.83203125" style="915" customWidth="1"/>
    <col min="5349" max="5349" width="25.5" style="915" customWidth="1"/>
    <col min="5350" max="5351" width="16" style="915" customWidth="1"/>
    <col min="5352" max="5352" width="25.83203125" style="915" customWidth="1"/>
    <col min="5353" max="5353" width="25.5" style="915" customWidth="1"/>
    <col min="5354" max="5354" width="25.83203125" style="915" customWidth="1"/>
    <col min="5355" max="5355" width="25.5" style="915" customWidth="1"/>
    <col min="5356" max="5357" width="16" style="915" customWidth="1"/>
    <col min="5358" max="5358" width="23.83203125" style="915" customWidth="1"/>
    <col min="5359" max="5359" width="23.6640625" style="915" customWidth="1"/>
    <col min="5360" max="5360" width="22.6640625" style="915" customWidth="1"/>
    <col min="5361" max="5361" width="22.5" style="915" customWidth="1"/>
    <col min="5362" max="5363" width="16" style="915" customWidth="1"/>
    <col min="5364" max="5364" width="25.83203125" style="915" customWidth="1"/>
    <col min="5365" max="5365" width="25.5" style="915" customWidth="1"/>
    <col min="5366" max="5366" width="25.83203125" style="915" customWidth="1"/>
    <col min="5367" max="5367" width="25.5" style="915" customWidth="1"/>
    <col min="5368" max="5369" width="16" style="915" customWidth="1"/>
    <col min="5370" max="5370" width="25.83203125" style="915" customWidth="1"/>
    <col min="5371" max="5371" width="25.5" style="915" customWidth="1"/>
    <col min="5372" max="5372" width="25.83203125" style="915" customWidth="1"/>
    <col min="5373" max="5373" width="25.5" style="915" customWidth="1"/>
    <col min="5374" max="5375" width="16" style="915" customWidth="1"/>
    <col min="5376" max="5376" width="24.5" style="915" customWidth="1"/>
    <col min="5377" max="5377" width="24.1640625" style="915" customWidth="1"/>
    <col min="5378" max="5378" width="25.83203125" style="915" customWidth="1"/>
    <col min="5379" max="5379" width="25.5" style="915" customWidth="1"/>
    <col min="5380" max="5381" width="16" style="915" customWidth="1"/>
    <col min="5382" max="5382" width="24.5" style="915" customWidth="1"/>
    <col min="5383" max="5383" width="24.1640625" style="915" customWidth="1"/>
    <col min="5384" max="5384" width="24.5" style="915" customWidth="1"/>
    <col min="5385" max="5385" width="24.1640625" style="915" customWidth="1"/>
    <col min="5386" max="5387" width="16" style="915" customWidth="1"/>
    <col min="5388" max="5388" width="25.83203125" style="915" customWidth="1"/>
    <col min="5389" max="5389" width="25.5" style="915" customWidth="1"/>
    <col min="5390" max="5390" width="25.83203125" style="915" customWidth="1"/>
    <col min="5391" max="5391" width="25.5" style="915" customWidth="1"/>
    <col min="5392" max="5393" width="16" style="915" customWidth="1"/>
    <col min="5394" max="5394" width="25.83203125" style="915" customWidth="1"/>
    <col min="5395" max="5395" width="25.5" style="915" customWidth="1"/>
    <col min="5396" max="5396" width="25.83203125" style="915" customWidth="1"/>
    <col min="5397" max="5397" width="25.5" style="915" customWidth="1"/>
    <col min="5398" max="5399" width="16" style="915" customWidth="1"/>
    <col min="5400" max="5400" width="24.5" style="915" customWidth="1"/>
    <col min="5401" max="5401" width="24.1640625" style="915" customWidth="1"/>
    <col min="5402" max="5402" width="24.5" style="915" customWidth="1"/>
    <col min="5403" max="5403" width="24.1640625" style="915" customWidth="1"/>
    <col min="5404" max="5405" width="16" style="915" customWidth="1"/>
    <col min="5406" max="5406" width="25.83203125" style="915" customWidth="1"/>
    <col min="5407" max="5407" width="25.5" style="915" customWidth="1"/>
    <col min="5408" max="5408" width="25.83203125" style="915" customWidth="1"/>
    <col min="5409" max="5409" width="25.5" style="915" customWidth="1"/>
    <col min="5410" max="5411" width="16" style="915" customWidth="1"/>
    <col min="5412" max="5412" width="25.83203125" style="915" customWidth="1"/>
    <col min="5413" max="5413" width="25.5" style="915" customWidth="1"/>
    <col min="5414" max="5414" width="25.83203125" style="915" customWidth="1"/>
    <col min="5415" max="5415" width="25.5" style="915" customWidth="1"/>
    <col min="5416" max="5417" width="16" style="915" customWidth="1"/>
    <col min="5418" max="5418" width="25.83203125" style="915" customWidth="1"/>
    <col min="5419" max="5419" width="25.5" style="915" customWidth="1"/>
    <col min="5420" max="5420" width="25.83203125" style="915" customWidth="1"/>
    <col min="5421" max="5421" width="25.5" style="915" customWidth="1"/>
    <col min="5422" max="5423" width="16" style="915" customWidth="1"/>
    <col min="5424" max="5424" width="25.83203125" style="915" customWidth="1"/>
    <col min="5425" max="5425" width="25.5" style="915" customWidth="1"/>
    <col min="5426" max="5426" width="25.83203125" style="915" customWidth="1"/>
    <col min="5427" max="5427" width="25.5" style="915" customWidth="1"/>
    <col min="5428" max="5429" width="16" style="915" customWidth="1"/>
    <col min="5430" max="5430" width="25.83203125" style="915" customWidth="1"/>
    <col min="5431" max="5431" width="25.5" style="915" customWidth="1"/>
    <col min="5432" max="5432" width="25.83203125" style="915" customWidth="1"/>
    <col min="5433" max="5433" width="25.5" style="915" customWidth="1"/>
    <col min="5434" max="5435" width="16" style="915" customWidth="1"/>
    <col min="5436" max="5436" width="25.83203125" style="915" customWidth="1"/>
    <col min="5437" max="5437" width="25.5" style="915" customWidth="1"/>
    <col min="5438" max="5438" width="25.83203125" style="915" customWidth="1"/>
    <col min="5439" max="5439" width="25.5" style="915" customWidth="1"/>
    <col min="5440" max="5441" width="16" style="915" customWidth="1"/>
    <col min="5442" max="5442" width="25.83203125" style="915" customWidth="1"/>
    <col min="5443" max="5443" width="25.5" style="915" customWidth="1"/>
    <col min="5444" max="5444" width="25.83203125" style="915" customWidth="1"/>
    <col min="5445" max="5445" width="25.5" style="915" customWidth="1"/>
    <col min="5446" max="5447" width="16" style="915" customWidth="1"/>
    <col min="5448" max="5448" width="25.83203125" style="915" customWidth="1"/>
    <col min="5449" max="5449" width="25.5" style="915" customWidth="1"/>
    <col min="5450" max="5450" width="25.83203125" style="915" customWidth="1"/>
    <col min="5451" max="5451" width="25.5" style="915" customWidth="1"/>
    <col min="5452" max="5453" width="16" style="915" customWidth="1"/>
    <col min="5454" max="5454" width="25.83203125" style="915" customWidth="1"/>
    <col min="5455" max="5455" width="25.5" style="915" customWidth="1"/>
    <col min="5456" max="5456" width="25.83203125" style="915" customWidth="1"/>
    <col min="5457" max="5457" width="25.5" style="915" customWidth="1"/>
    <col min="5458" max="5459" width="16" style="915" customWidth="1"/>
    <col min="5460" max="5460" width="24.5" style="915" customWidth="1"/>
    <col min="5461" max="5461" width="24.1640625" style="915" customWidth="1"/>
    <col min="5462" max="5462" width="24.5" style="915" customWidth="1"/>
    <col min="5463" max="5463" width="24.1640625" style="915" customWidth="1"/>
    <col min="5464" max="5465" width="16" style="915" customWidth="1"/>
    <col min="5466" max="5466" width="25.83203125" style="915" customWidth="1"/>
    <col min="5467" max="5467" width="25.5" style="915" customWidth="1"/>
    <col min="5468" max="5468" width="25.83203125" style="915" customWidth="1"/>
    <col min="5469" max="5469" width="25.5" style="915" customWidth="1"/>
    <col min="5470" max="5471" width="16" style="915" customWidth="1"/>
    <col min="5472" max="5472" width="25.83203125" style="915" customWidth="1"/>
    <col min="5473" max="5473" width="25.5" style="915" customWidth="1"/>
    <col min="5474" max="5474" width="25.83203125" style="915" customWidth="1"/>
    <col min="5475" max="5475" width="25.5" style="915" customWidth="1"/>
    <col min="5476" max="5477" width="16" style="915" customWidth="1"/>
    <col min="5478" max="5478" width="25.83203125" style="915" customWidth="1"/>
    <col min="5479" max="5479" width="25.5" style="915" customWidth="1"/>
    <col min="5480" max="5480" width="25.83203125" style="915" customWidth="1"/>
    <col min="5481" max="5481" width="25.5" style="915" customWidth="1"/>
    <col min="5482" max="5483" width="16" style="915" customWidth="1"/>
    <col min="5484" max="5484" width="25.83203125" style="915" customWidth="1"/>
    <col min="5485" max="5485" width="25.5" style="915" customWidth="1"/>
    <col min="5486" max="5486" width="25.83203125" style="915" customWidth="1"/>
    <col min="5487" max="5487" width="25.5" style="915" customWidth="1"/>
    <col min="5488" max="5489" width="16" style="915" customWidth="1"/>
    <col min="5490" max="5490" width="25.83203125" style="915" customWidth="1"/>
    <col min="5491" max="5491" width="25.5" style="915" customWidth="1"/>
    <col min="5492" max="5492" width="24.5" style="915" customWidth="1"/>
    <col min="5493" max="5493" width="24.1640625" style="915" customWidth="1"/>
    <col min="5494" max="5495" width="16" style="915" customWidth="1"/>
    <col min="5496" max="5496" width="25.83203125" style="915" customWidth="1"/>
    <col min="5497" max="5497" width="25.5" style="915" customWidth="1"/>
    <col min="5498" max="5498" width="25.83203125" style="915" customWidth="1"/>
    <col min="5499" max="5499" width="25.5" style="915" customWidth="1"/>
    <col min="5500" max="5501" width="16" style="915" customWidth="1"/>
    <col min="5502" max="5502" width="25.83203125" style="915" customWidth="1"/>
    <col min="5503" max="5503" width="25.5" style="915" customWidth="1"/>
    <col min="5504" max="5504" width="25.83203125" style="915" customWidth="1"/>
    <col min="5505" max="5505" width="25.5" style="915" customWidth="1"/>
    <col min="5506" max="5507" width="16" style="915" customWidth="1"/>
    <col min="5508" max="5508" width="25.83203125" style="915" customWidth="1"/>
    <col min="5509" max="5509" width="25.5" style="915" customWidth="1"/>
    <col min="5510" max="5510" width="25.83203125" style="915" customWidth="1"/>
    <col min="5511" max="5511" width="25.5" style="915" customWidth="1"/>
    <col min="5512" max="5513" width="16" style="915" customWidth="1"/>
    <col min="5514" max="5514" width="25.83203125" style="915" customWidth="1"/>
    <col min="5515" max="5515" width="25.5" style="915" customWidth="1"/>
    <col min="5516" max="5516" width="25.83203125" style="915" customWidth="1"/>
    <col min="5517" max="5517" width="25.5" style="915" customWidth="1"/>
    <col min="5518" max="5519" width="16" style="915" customWidth="1"/>
    <col min="5520" max="5520" width="25.83203125" style="915" customWidth="1"/>
    <col min="5521" max="5521" width="25.5" style="915" customWidth="1"/>
    <col min="5522" max="5522" width="25.83203125" style="915" customWidth="1"/>
    <col min="5523" max="5523" width="25.5" style="915" customWidth="1"/>
    <col min="5524" max="5525" width="16" style="915" customWidth="1"/>
    <col min="5526" max="5526" width="25.83203125" style="915" customWidth="1"/>
    <col min="5527" max="5527" width="25.5" style="915" customWidth="1"/>
    <col min="5528" max="5528" width="25.83203125" style="915" customWidth="1"/>
    <col min="5529" max="5529" width="25.5" style="915" customWidth="1"/>
    <col min="5530" max="5531" width="16" style="915" customWidth="1"/>
    <col min="5532" max="5532" width="25.83203125" style="915" customWidth="1"/>
    <col min="5533" max="5533" width="25.5" style="915" customWidth="1"/>
    <col min="5534" max="5534" width="25.83203125" style="915" customWidth="1"/>
    <col min="5535" max="5535" width="25.5" style="915" customWidth="1"/>
    <col min="5536" max="5537" width="16" style="915" customWidth="1"/>
    <col min="5538" max="5538" width="25.83203125" style="915" customWidth="1"/>
    <col min="5539" max="5539" width="25.5" style="915" customWidth="1"/>
    <col min="5540" max="5540" width="25.83203125" style="915" customWidth="1"/>
    <col min="5541" max="5541" width="25.5" style="915" customWidth="1"/>
    <col min="5542" max="5543" width="16" style="915" customWidth="1"/>
    <col min="5544" max="5544" width="25.83203125" style="915" customWidth="1"/>
    <col min="5545" max="5545" width="25.5" style="915" customWidth="1"/>
    <col min="5546" max="5546" width="25.83203125" style="915" customWidth="1"/>
    <col min="5547" max="5547" width="25.5" style="915" customWidth="1"/>
    <col min="5548" max="5549" width="16" style="915" customWidth="1"/>
    <col min="5550" max="5550" width="25.83203125" style="915" customWidth="1"/>
    <col min="5551" max="5551" width="25.5" style="915" customWidth="1"/>
    <col min="5552" max="5552" width="25.83203125" style="915" customWidth="1"/>
    <col min="5553" max="5553" width="25.5" style="915" customWidth="1"/>
    <col min="5554" max="5555" width="16" style="915" customWidth="1"/>
    <col min="5556" max="5556" width="25.83203125" style="915" customWidth="1"/>
    <col min="5557" max="5557" width="25.5" style="915" customWidth="1"/>
    <col min="5558" max="5558" width="25.83203125" style="915" customWidth="1"/>
    <col min="5559" max="5559" width="25.5" style="915" customWidth="1"/>
    <col min="5560" max="5561" width="16" style="915" customWidth="1"/>
    <col min="5562" max="5562" width="25.83203125" style="915" customWidth="1"/>
    <col min="5563" max="5563" width="25.5" style="915" customWidth="1"/>
    <col min="5564" max="5564" width="25.83203125" style="915" customWidth="1"/>
    <col min="5565" max="5565" width="25.5" style="915" customWidth="1"/>
    <col min="5566" max="5567" width="16" style="915" customWidth="1"/>
    <col min="5568" max="5568" width="25.83203125" style="915" customWidth="1"/>
    <col min="5569" max="5569" width="25.5" style="915" customWidth="1"/>
    <col min="5570" max="5570" width="25.83203125" style="915" customWidth="1"/>
    <col min="5571" max="5571" width="25.5" style="915" customWidth="1"/>
    <col min="5572" max="5573" width="16" style="915" customWidth="1"/>
    <col min="5574" max="5574" width="25.83203125" style="915" customWidth="1"/>
    <col min="5575" max="5575" width="25.5" style="915" customWidth="1"/>
    <col min="5576" max="5576" width="25.83203125" style="915" customWidth="1"/>
    <col min="5577" max="5577" width="25.5" style="915" customWidth="1"/>
    <col min="5578" max="5579" width="16" style="915" customWidth="1"/>
    <col min="5580" max="5580" width="25.83203125" style="915" customWidth="1"/>
    <col min="5581" max="5581" width="25.5" style="915" customWidth="1"/>
    <col min="5582" max="5582" width="25.83203125" style="915" customWidth="1"/>
    <col min="5583" max="5583" width="25.5" style="915" customWidth="1"/>
    <col min="5584" max="5585" width="16" style="915" customWidth="1"/>
    <col min="5586" max="5586" width="25.83203125" style="915" customWidth="1"/>
    <col min="5587" max="5587" width="25.5" style="915" customWidth="1"/>
    <col min="5588" max="5588" width="25.83203125" style="915" customWidth="1"/>
    <col min="5589" max="5589" width="25.5" style="915" customWidth="1"/>
    <col min="5590" max="5591" width="16" style="915" customWidth="1"/>
    <col min="5592" max="5592" width="25.83203125" style="915" customWidth="1"/>
    <col min="5593" max="5593" width="25.5" style="915" customWidth="1"/>
    <col min="5594" max="5594" width="25.83203125" style="915" customWidth="1"/>
    <col min="5595" max="5595" width="25.5" style="915" customWidth="1"/>
    <col min="5596" max="5597" width="16" style="915" customWidth="1"/>
    <col min="5598" max="5598" width="25.83203125" style="915" customWidth="1"/>
    <col min="5599" max="5599" width="25.5" style="915" customWidth="1"/>
    <col min="5600" max="5600" width="25.83203125" style="915" customWidth="1"/>
    <col min="5601" max="5601" width="25.5" style="915" customWidth="1"/>
    <col min="5602" max="5603" width="16" style="915" customWidth="1"/>
    <col min="5604" max="5604" width="25.83203125" style="915" customWidth="1"/>
    <col min="5605" max="5605" width="25.5" style="915" customWidth="1"/>
    <col min="5606" max="5606" width="25.83203125" style="915" customWidth="1"/>
    <col min="5607" max="5607" width="25.5" style="915" customWidth="1"/>
    <col min="5608" max="5609" width="16" style="915" customWidth="1"/>
    <col min="5610" max="5610" width="25.83203125" style="915" customWidth="1"/>
    <col min="5611" max="5611" width="25.5" style="915" customWidth="1"/>
    <col min="5612" max="5612" width="25.83203125" style="915" customWidth="1"/>
    <col min="5613" max="5613" width="25.5" style="915" customWidth="1"/>
    <col min="5614" max="5615" width="16" style="915" customWidth="1"/>
    <col min="5616" max="5616" width="25.83203125" style="915" customWidth="1"/>
    <col min="5617" max="5617" width="25.5" style="915" customWidth="1"/>
    <col min="5618" max="5618" width="25.83203125" style="915" customWidth="1"/>
    <col min="5619" max="5619" width="25.5" style="915" customWidth="1"/>
    <col min="5620" max="5621" width="16" style="915" customWidth="1"/>
    <col min="5622" max="5622" width="25.83203125" style="915" customWidth="1"/>
    <col min="5623" max="5623" width="25.5" style="915" customWidth="1"/>
    <col min="5624" max="5624" width="22.6640625" style="915" customWidth="1"/>
    <col min="5625" max="5625" width="22.5" style="915" customWidth="1"/>
    <col min="5626" max="5627" width="16" style="915" customWidth="1"/>
    <col min="5628" max="5628" width="25.83203125" style="915" customWidth="1"/>
    <col min="5629" max="5629" width="25.5" style="915" customWidth="1"/>
    <col min="5630" max="5630" width="25.83203125" style="915" customWidth="1"/>
    <col min="5631" max="5631" width="25.5" style="915" customWidth="1"/>
    <col min="5632" max="5633" width="16" style="915" customWidth="1"/>
    <col min="5634" max="5634" width="25.83203125" style="915" customWidth="1"/>
    <col min="5635" max="5635" width="25.5" style="915" customWidth="1"/>
    <col min="5636" max="5636" width="25.83203125" style="915" customWidth="1"/>
    <col min="5637" max="5637" width="25.5" style="915" customWidth="1"/>
    <col min="5638" max="5639" width="16" style="915" customWidth="1"/>
    <col min="5640" max="5640" width="25.83203125" style="915" customWidth="1"/>
    <col min="5641" max="5641" width="25.5" style="915" customWidth="1"/>
    <col min="5642" max="5642" width="25.83203125" style="915" customWidth="1"/>
    <col min="5643" max="5643" width="25.5" style="915" customWidth="1"/>
    <col min="5644" max="5645" width="16" style="915" customWidth="1"/>
    <col min="5646" max="5646" width="25.83203125" style="915" customWidth="1"/>
    <col min="5647" max="5647" width="25.5" style="915" customWidth="1"/>
    <col min="5648" max="5648" width="25.83203125" style="915" customWidth="1"/>
    <col min="5649" max="5649" width="25.5" style="915" customWidth="1"/>
    <col min="5650" max="5651" width="16" style="915" customWidth="1"/>
    <col min="5652" max="5652" width="22.6640625" style="915" customWidth="1"/>
    <col min="5653" max="5653" width="22.5" style="915" customWidth="1"/>
    <col min="5654" max="5654" width="22.6640625" style="915" customWidth="1"/>
    <col min="5655" max="5655" width="22.5" style="915" customWidth="1"/>
    <col min="5656" max="5657" width="16" style="915" customWidth="1"/>
    <col min="5658" max="5658" width="25.83203125" style="915" customWidth="1"/>
    <col min="5659" max="5659" width="25.5" style="915" customWidth="1"/>
    <col min="5660" max="5660" width="25.83203125" style="915" customWidth="1"/>
    <col min="5661" max="5661" width="25.5" style="915" customWidth="1"/>
    <col min="5662" max="5663" width="16" style="915" customWidth="1"/>
    <col min="5664" max="5664" width="25.83203125" style="915" customWidth="1"/>
    <col min="5665" max="5665" width="25.5" style="915" customWidth="1"/>
    <col min="5666" max="5666" width="25.83203125" style="915" customWidth="1"/>
    <col min="5667" max="5667" width="25.5" style="915" customWidth="1"/>
    <col min="5668" max="5669" width="16" style="915" customWidth="1"/>
    <col min="5670" max="5670" width="23.83203125" style="915" customWidth="1"/>
    <col min="5671" max="5671" width="23.6640625" style="915" customWidth="1"/>
    <col min="5672" max="5672" width="22.6640625" style="915" customWidth="1"/>
    <col min="5673" max="5673" width="22.5" style="915" customWidth="1"/>
    <col min="5674" max="5675" width="16" style="915" customWidth="1"/>
    <col min="5676" max="5676" width="25.83203125" style="915" customWidth="1"/>
    <col min="5677" max="5677" width="25.5" style="915" customWidth="1"/>
    <col min="5678" max="5678" width="25.83203125" style="915" customWidth="1"/>
    <col min="5679" max="5679" width="25.5" style="915" customWidth="1"/>
    <col min="5680" max="5681" width="16" style="915" customWidth="1"/>
    <col min="5682" max="5682" width="25.83203125" style="915" customWidth="1"/>
    <col min="5683" max="5683" width="25.5" style="915" customWidth="1"/>
    <col min="5684" max="5684" width="25.83203125" style="915" customWidth="1"/>
    <col min="5685" max="5685" width="25.5" style="915" customWidth="1"/>
    <col min="5686" max="5687" width="16" style="915" customWidth="1"/>
    <col min="5688" max="5688" width="25.83203125" style="915" customWidth="1"/>
    <col min="5689" max="5689" width="25.5" style="915" customWidth="1"/>
    <col min="5690" max="5690" width="25.83203125" style="915" customWidth="1"/>
    <col min="5691" max="5691" width="25.5" style="915" customWidth="1"/>
    <col min="5692" max="5693" width="16" style="915" customWidth="1"/>
    <col min="5694" max="5694" width="25.83203125" style="915" customWidth="1"/>
    <col min="5695" max="5695" width="25.5" style="915" customWidth="1"/>
    <col min="5696" max="5696" width="25.83203125" style="915" customWidth="1"/>
    <col min="5697" max="5697" width="25.5" style="915" customWidth="1"/>
    <col min="5698" max="5699" width="16" style="915" customWidth="1"/>
    <col min="5700" max="5700" width="25.83203125" style="915" customWidth="1"/>
    <col min="5701" max="5701" width="25.5" style="915" customWidth="1"/>
    <col min="5702" max="5702" width="25.83203125" style="915" customWidth="1"/>
    <col min="5703" max="5703" width="25.5" style="915" customWidth="1"/>
    <col min="5704" max="5705" width="16" style="915" customWidth="1"/>
    <col min="5706" max="5706" width="25.83203125" style="915" customWidth="1"/>
    <col min="5707" max="5707" width="25.5" style="915" customWidth="1"/>
    <col min="5708" max="5708" width="25.83203125" style="915" customWidth="1"/>
    <col min="5709" max="5709" width="25.5" style="915" customWidth="1"/>
    <col min="5710" max="5711" width="16" style="915" customWidth="1"/>
    <col min="5712" max="5712" width="25.83203125" style="915" customWidth="1"/>
    <col min="5713" max="5713" width="25.5" style="915" customWidth="1"/>
    <col min="5714" max="5714" width="25.83203125" style="915" customWidth="1"/>
    <col min="5715" max="5715" width="25.5" style="915" customWidth="1"/>
    <col min="5716" max="5717" width="16" style="915" customWidth="1"/>
    <col min="5718" max="5718" width="25.83203125" style="915" customWidth="1"/>
    <col min="5719" max="5719" width="25.5" style="915" customWidth="1"/>
    <col min="5720" max="5720" width="25.83203125" style="915" customWidth="1"/>
    <col min="5721" max="5721" width="25.5" style="915" customWidth="1"/>
    <col min="5722" max="5723" width="16" style="915" customWidth="1"/>
    <col min="5724" max="5724" width="25.83203125" style="915" customWidth="1"/>
    <col min="5725" max="5725" width="25.5" style="915" customWidth="1"/>
    <col min="5726" max="5726" width="25.83203125" style="915" customWidth="1"/>
    <col min="5727" max="5727" width="25.5" style="915" customWidth="1"/>
    <col min="5728" max="5729" width="16" style="915" customWidth="1"/>
    <col min="5730" max="5730" width="25.83203125" style="915" customWidth="1"/>
    <col min="5731" max="5731" width="25.5" style="915" customWidth="1"/>
    <col min="5732" max="5732" width="25.83203125" style="915" customWidth="1"/>
    <col min="5733" max="5733" width="25.5" style="915" customWidth="1"/>
    <col min="5734" max="5735" width="16" style="915" customWidth="1"/>
    <col min="5736" max="5736" width="25.83203125" style="915" customWidth="1"/>
    <col min="5737" max="5737" width="25.5" style="915" customWidth="1"/>
    <col min="5738" max="5738" width="25.83203125" style="915" customWidth="1"/>
    <col min="5739" max="5739" width="25.5" style="915" customWidth="1"/>
    <col min="5740" max="5741" width="16" style="915" customWidth="1"/>
    <col min="5742" max="5742" width="24.5" style="915" customWidth="1"/>
    <col min="5743" max="5743" width="24.1640625" style="915" customWidth="1"/>
    <col min="5744" max="5744" width="25.83203125" style="915" customWidth="1"/>
    <col min="5745" max="5745" width="25.5" style="915" customWidth="1"/>
    <col min="5746" max="5747" width="16" style="915" customWidth="1"/>
    <col min="5748" max="5748" width="27" style="915" customWidth="1"/>
    <col min="5749" max="5749" width="26.6640625" style="915" customWidth="1"/>
    <col min="5750" max="5750" width="25.83203125" style="915" customWidth="1"/>
    <col min="5751" max="5751" width="25.5" style="915" customWidth="1"/>
    <col min="5752" max="5753" width="16" style="915" customWidth="1"/>
    <col min="5754" max="5754" width="25.83203125" style="915" customWidth="1"/>
    <col min="5755" max="5755" width="25.5" style="915" customWidth="1"/>
    <col min="5756" max="5756" width="25.83203125" style="915" customWidth="1"/>
    <col min="5757" max="5757" width="25.5" style="915" customWidth="1"/>
    <col min="5758" max="5759" width="16" style="915" customWidth="1"/>
    <col min="5760" max="5760" width="25.83203125" style="915" customWidth="1"/>
    <col min="5761" max="5761" width="25.5" style="915" customWidth="1"/>
    <col min="5762" max="5762" width="24.5" style="915" customWidth="1"/>
    <col min="5763" max="5763" width="24.1640625" style="915" customWidth="1"/>
    <col min="5764" max="5765" width="16" style="915" customWidth="1"/>
    <col min="5766" max="5766" width="25.83203125" style="915" customWidth="1"/>
    <col min="5767" max="5767" width="25.5" style="915" customWidth="1"/>
    <col min="5768" max="5768" width="25.83203125" style="915" customWidth="1"/>
    <col min="5769" max="5769" width="25.5" style="915" customWidth="1"/>
    <col min="5770" max="5771" width="16" style="915" customWidth="1"/>
    <col min="5772" max="5772" width="25.83203125" style="915" customWidth="1"/>
    <col min="5773" max="5773" width="25.5" style="915" customWidth="1"/>
    <col min="5774" max="5774" width="25.83203125" style="915" customWidth="1"/>
    <col min="5775" max="5775" width="25.5" style="915" customWidth="1"/>
    <col min="5776" max="5777" width="16" style="915" customWidth="1"/>
    <col min="5778" max="5778" width="25.83203125" style="915" customWidth="1"/>
    <col min="5779" max="5779" width="25.5" style="915" customWidth="1"/>
    <col min="5780" max="5780" width="25.83203125" style="915" customWidth="1"/>
    <col min="5781" max="5781" width="25.5" style="915" customWidth="1"/>
    <col min="5782" max="5783" width="16" style="915" customWidth="1"/>
    <col min="5784" max="5784" width="27" style="915" customWidth="1"/>
    <col min="5785" max="5785" width="26.6640625" style="915" customWidth="1"/>
    <col min="5786" max="5786" width="25.83203125" style="915" customWidth="1"/>
    <col min="5787" max="5787" width="25.5" style="915" customWidth="1"/>
    <col min="5788" max="5789" width="16" style="915" customWidth="1"/>
    <col min="5790" max="5790" width="27" style="915" customWidth="1"/>
    <col min="5791" max="5791" width="26.6640625" style="915" customWidth="1"/>
    <col min="5792" max="5792" width="27" style="915" customWidth="1"/>
    <col min="5793" max="5793" width="26.6640625" style="915" customWidth="1"/>
    <col min="5794" max="5795" width="16" style="915" customWidth="1"/>
    <col min="5796" max="5796" width="27" style="915" customWidth="1"/>
    <col min="5797" max="5797" width="26.6640625" style="915" customWidth="1"/>
    <col min="5798" max="5798" width="27" style="915" customWidth="1"/>
    <col min="5799" max="5799" width="26.6640625" style="915" customWidth="1"/>
    <col min="5800" max="5801" width="16" style="915" customWidth="1"/>
    <col min="5802" max="5802" width="27" style="915" customWidth="1"/>
    <col min="5803" max="5803" width="26.6640625" style="915" customWidth="1"/>
    <col min="5804" max="5804" width="27" style="915" customWidth="1"/>
    <col min="5805" max="5805" width="26.6640625" style="915" customWidth="1"/>
    <col min="5806" max="5807" width="16" style="915" customWidth="1"/>
    <col min="5808" max="5808" width="27" style="915" customWidth="1"/>
    <col min="5809" max="5809" width="26.6640625" style="915" customWidth="1"/>
    <col min="5810" max="5810" width="27" style="915" customWidth="1"/>
    <col min="5811" max="5811" width="26.6640625" style="915" customWidth="1"/>
    <col min="5812" max="5813" width="16" style="915" customWidth="1"/>
    <col min="5814" max="5814" width="23.83203125" style="915" customWidth="1"/>
    <col min="5815" max="5815" width="23.6640625" style="915" customWidth="1"/>
    <col min="5816" max="5816" width="23.83203125" style="915" customWidth="1"/>
    <col min="5817" max="5817" width="23.6640625" style="915" customWidth="1"/>
    <col min="5818" max="5819" width="16" style="915" customWidth="1"/>
    <col min="5820" max="5820" width="27" style="915" customWidth="1"/>
    <col min="5821" max="5821" width="26.6640625" style="915" customWidth="1"/>
    <col min="5822" max="5822" width="27" style="915" customWidth="1"/>
    <col min="5823" max="5823" width="26.6640625" style="915" customWidth="1"/>
    <col min="5824" max="5825" width="16" style="915" customWidth="1"/>
    <col min="5826" max="5826" width="27" style="915" customWidth="1"/>
    <col min="5827" max="5827" width="26.6640625" style="915" customWidth="1"/>
    <col min="5828" max="5828" width="27" style="915" customWidth="1"/>
    <col min="5829" max="5829" width="26.6640625" style="915" customWidth="1"/>
    <col min="5830" max="5831" width="16" style="915" customWidth="1"/>
    <col min="5832" max="5832" width="27" style="915" customWidth="1"/>
    <col min="5833" max="5833" width="26.6640625" style="915" customWidth="1"/>
    <col min="5834" max="5834" width="27" style="915" customWidth="1"/>
    <col min="5835" max="5835" width="26.6640625" style="915" customWidth="1"/>
    <col min="5836" max="5837" width="16" style="915" customWidth="1"/>
    <col min="5838" max="5838" width="27" style="915" customWidth="1"/>
    <col min="5839" max="5839" width="26.6640625" style="915" customWidth="1"/>
    <col min="5840" max="5840" width="25.83203125" style="915" customWidth="1"/>
    <col min="5841" max="5841" width="25.5" style="915" customWidth="1"/>
    <col min="5842" max="5843" width="16" style="915" customWidth="1"/>
    <col min="5844" max="5844" width="27" style="915" customWidth="1"/>
    <col min="5845" max="5845" width="26.6640625" style="915" customWidth="1"/>
    <col min="5846" max="5846" width="27" style="915" customWidth="1"/>
    <col min="5847" max="5847" width="26.6640625" style="915" customWidth="1"/>
    <col min="5848" max="5849" width="16" style="915" customWidth="1"/>
    <col min="5850" max="5850" width="27" style="915" customWidth="1"/>
    <col min="5851" max="5851" width="26.6640625" style="915" customWidth="1"/>
    <col min="5852" max="5852" width="27" style="915" customWidth="1"/>
    <col min="5853" max="5853" width="26.6640625" style="915" customWidth="1"/>
    <col min="5854" max="5855" width="16" style="915" customWidth="1"/>
    <col min="5856" max="5856" width="27" style="915" customWidth="1"/>
    <col min="5857" max="5857" width="26.6640625" style="915" customWidth="1"/>
    <col min="5858" max="5858" width="27" style="915" customWidth="1"/>
    <col min="5859" max="5859" width="26.6640625" style="915" customWidth="1"/>
    <col min="5860" max="5861" width="16" style="915" customWidth="1"/>
    <col min="5862" max="5862" width="27" style="915" customWidth="1"/>
    <col min="5863" max="5863" width="26.6640625" style="915" customWidth="1"/>
    <col min="5864" max="5864" width="27" style="915" customWidth="1"/>
    <col min="5865" max="5865" width="26.6640625" style="915" customWidth="1"/>
    <col min="5866" max="5867" width="16" style="915" customWidth="1"/>
    <col min="5868" max="5868" width="27" style="915" customWidth="1"/>
    <col min="5869" max="5869" width="26.6640625" style="915" customWidth="1"/>
    <col min="5870" max="5870" width="27" style="915" customWidth="1"/>
    <col min="5871" max="5871" width="26.6640625" style="915" customWidth="1"/>
    <col min="5872" max="5873" width="16" style="915" customWidth="1"/>
    <col min="5874" max="5874" width="27" style="915" customWidth="1"/>
    <col min="5875" max="5875" width="26.6640625" style="915" customWidth="1"/>
    <col min="5876" max="5876" width="27" style="915" customWidth="1"/>
    <col min="5877" max="5877" width="26.6640625" style="915" customWidth="1"/>
    <col min="5878" max="5879" width="16" style="915" customWidth="1"/>
    <col min="5880" max="5880" width="27" style="915" customWidth="1"/>
    <col min="5881" max="5881" width="26.6640625" style="915" customWidth="1"/>
    <col min="5882" max="5882" width="27" style="915" customWidth="1"/>
    <col min="5883" max="5883" width="26.6640625" style="915" customWidth="1"/>
    <col min="5884" max="5885" width="16" style="915" customWidth="1"/>
    <col min="5886" max="5886" width="27" style="915" customWidth="1"/>
    <col min="5887" max="5887" width="26.6640625" style="915" customWidth="1"/>
    <col min="5888" max="5888" width="27" style="915" customWidth="1"/>
    <col min="5889" max="5889" width="26.6640625" style="915" customWidth="1"/>
    <col min="5890" max="5891" width="16" style="915" customWidth="1"/>
    <col min="5892" max="5892" width="27" style="915" customWidth="1"/>
    <col min="5893" max="5893" width="26.6640625" style="915" customWidth="1"/>
    <col min="5894" max="5894" width="27" style="915" customWidth="1"/>
    <col min="5895" max="5895" width="26.6640625" style="915" customWidth="1"/>
    <col min="5896" max="5897" width="16" style="915" customWidth="1"/>
    <col min="5898" max="5898" width="27" style="915" customWidth="1"/>
    <col min="5899" max="5899" width="26.6640625" style="915" customWidth="1"/>
    <col min="5900" max="5900" width="27" style="915" customWidth="1"/>
    <col min="5901" max="5901" width="26.6640625" style="915" customWidth="1"/>
    <col min="5902" max="5903" width="16" style="915" customWidth="1"/>
    <col min="5904" max="5904" width="27" style="915" customWidth="1"/>
    <col min="5905" max="5905" width="26.6640625" style="915" customWidth="1"/>
    <col min="5906" max="5906" width="27" style="915" customWidth="1"/>
    <col min="5907" max="5907" width="26.6640625" style="915" customWidth="1"/>
    <col min="5908" max="5909" width="16" style="915" customWidth="1"/>
    <col min="5910" max="5910" width="27" style="915" customWidth="1"/>
    <col min="5911" max="5911" width="26.6640625" style="915" customWidth="1"/>
    <col min="5912" max="5912" width="27" style="915" customWidth="1"/>
    <col min="5913" max="5913" width="26.6640625" style="915" customWidth="1"/>
    <col min="5914" max="5915" width="16" style="915" customWidth="1"/>
    <col min="5916" max="5916" width="25.83203125" style="915" customWidth="1"/>
    <col min="5917" max="5917" width="25.5" style="915" customWidth="1"/>
    <col min="5918" max="5918" width="25.83203125" style="915" customWidth="1"/>
    <col min="5919" max="5919" width="25.5" style="915" customWidth="1"/>
    <col min="5920" max="5921" width="16" style="915" customWidth="1"/>
    <col min="5922" max="5922" width="27" style="915" customWidth="1"/>
    <col min="5923" max="5923" width="26.6640625" style="915" customWidth="1"/>
    <col min="5924" max="5924" width="27" style="915" customWidth="1"/>
    <col min="5925" max="5925" width="26.6640625" style="915" customWidth="1"/>
    <col min="5926" max="5927" width="16" style="915" customWidth="1"/>
    <col min="5928" max="5928" width="27" style="915" customWidth="1"/>
    <col min="5929" max="5929" width="26.6640625" style="915" customWidth="1"/>
    <col min="5930" max="5930" width="27" style="915" customWidth="1"/>
    <col min="5931" max="5931" width="26.6640625" style="915" customWidth="1"/>
    <col min="5932" max="5933" width="16" style="915" customWidth="1"/>
    <col min="5934" max="5934" width="27" style="915" customWidth="1"/>
    <col min="5935" max="5935" width="26.6640625" style="915" customWidth="1"/>
    <col min="5936" max="5936" width="27" style="915" customWidth="1"/>
    <col min="5937" max="5937" width="26.6640625" style="915" customWidth="1"/>
    <col min="5938" max="5939" width="16" style="915" customWidth="1"/>
    <col min="5940" max="5940" width="27" style="915" customWidth="1"/>
    <col min="5941" max="5941" width="26.6640625" style="915" customWidth="1"/>
    <col min="5942" max="5942" width="27" style="915" customWidth="1"/>
    <col min="5943" max="5943" width="26.6640625" style="915" customWidth="1"/>
    <col min="5944" max="5945" width="16" style="915" customWidth="1"/>
    <col min="5946" max="5946" width="27" style="915" customWidth="1"/>
    <col min="5947" max="5947" width="26.6640625" style="915" customWidth="1"/>
    <col min="5948" max="5948" width="27" style="915" customWidth="1"/>
    <col min="5949" max="5949" width="26.6640625" style="915" customWidth="1"/>
    <col min="5950" max="5951" width="16" style="915" customWidth="1"/>
    <col min="5952" max="5952" width="27" style="915" customWidth="1"/>
    <col min="5953" max="5953" width="26.6640625" style="915" customWidth="1"/>
    <col min="5954" max="5954" width="27" style="915" customWidth="1"/>
    <col min="5955" max="5955" width="26.6640625" style="915" customWidth="1"/>
    <col min="5956" max="5957" width="16" style="915" customWidth="1"/>
    <col min="5958" max="5958" width="27" style="915" customWidth="1"/>
    <col min="5959" max="5959" width="26.6640625" style="915" customWidth="1"/>
    <col min="5960" max="5960" width="27" style="915" customWidth="1"/>
    <col min="5961" max="5961" width="26.6640625" style="915" customWidth="1"/>
    <col min="5962" max="5963" width="16" style="915" customWidth="1"/>
    <col min="5964" max="5964" width="27" style="915" customWidth="1"/>
    <col min="5965" max="5965" width="26.6640625" style="915" customWidth="1"/>
    <col min="5966" max="5966" width="27" style="915" customWidth="1"/>
    <col min="5967" max="5967" width="26.6640625" style="915" customWidth="1"/>
    <col min="5968" max="5969" width="16" style="915" customWidth="1"/>
    <col min="5970" max="5970" width="27" style="915" customWidth="1"/>
    <col min="5971" max="5971" width="26.6640625" style="915" customWidth="1"/>
    <col min="5972" max="5972" width="27" style="915" customWidth="1"/>
    <col min="5973" max="5973" width="26.6640625" style="915" customWidth="1"/>
    <col min="5974" max="5975" width="16" style="915" customWidth="1"/>
    <col min="5976" max="5976" width="27" style="915" customWidth="1"/>
    <col min="5977" max="5977" width="26.6640625" style="915" customWidth="1"/>
    <col min="5978" max="5978" width="27" style="915" customWidth="1"/>
    <col min="5979" max="5979" width="26.6640625" style="915" customWidth="1"/>
    <col min="5980" max="5981" width="16" style="915" customWidth="1"/>
    <col min="5982" max="5982" width="27" style="915" customWidth="1"/>
    <col min="5983" max="5983" width="26.6640625" style="915" customWidth="1"/>
    <col min="5984" max="5984" width="27" style="915" customWidth="1"/>
    <col min="5985" max="5985" width="26.6640625" style="915" customWidth="1"/>
    <col min="5986" max="5987" width="16" style="915" customWidth="1"/>
    <col min="5988" max="5988" width="27" style="915" customWidth="1"/>
    <col min="5989" max="5989" width="26.6640625" style="915" customWidth="1"/>
    <col min="5990" max="5990" width="27" style="915" customWidth="1"/>
    <col min="5991" max="5991" width="26.6640625" style="915" customWidth="1"/>
    <col min="5992" max="5993" width="16" style="915" customWidth="1"/>
    <col min="5994" max="5994" width="27" style="915" customWidth="1"/>
    <col min="5995" max="5995" width="26.6640625" style="915" customWidth="1"/>
    <col min="5996" max="5996" width="27" style="915" customWidth="1"/>
    <col min="5997" max="5997" width="26.6640625" style="915" customWidth="1"/>
    <col min="5998" max="5999" width="16" style="915" customWidth="1"/>
    <col min="6000" max="6000" width="27" style="915" customWidth="1"/>
    <col min="6001" max="6001" width="26.6640625" style="915" customWidth="1"/>
    <col min="6002" max="6002" width="27" style="915" customWidth="1"/>
    <col min="6003" max="6003" width="26.6640625" style="915" customWidth="1"/>
    <col min="6004" max="6005" width="16" style="915" customWidth="1"/>
    <col min="6006" max="6006" width="27" style="915" customWidth="1"/>
    <col min="6007" max="6007" width="26.6640625" style="915" customWidth="1"/>
    <col min="6008" max="6008" width="27" style="915" customWidth="1"/>
    <col min="6009" max="6009" width="26.6640625" style="915" customWidth="1"/>
    <col min="6010" max="6011" width="16" style="915" customWidth="1"/>
    <col min="6012" max="6012" width="27" style="915" customWidth="1"/>
    <col min="6013" max="6013" width="26.6640625" style="915" customWidth="1"/>
    <col min="6014" max="6014" width="27" style="915" customWidth="1"/>
    <col min="6015" max="6015" width="26.6640625" style="915" customWidth="1"/>
    <col min="6016" max="6017" width="16" style="915" customWidth="1"/>
    <col min="6018" max="6018" width="27" style="915" customWidth="1"/>
    <col min="6019" max="6019" width="26.6640625" style="915" customWidth="1"/>
    <col min="6020" max="6020" width="27" style="915" customWidth="1"/>
    <col min="6021" max="6021" width="26.6640625" style="915" customWidth="1"/>
    <col min="6022" max="6023" width="16" style="915" customWidth="1"/>
    <col min="6024" max="6024" width="27" style="915" customWidth="1"/>
    <col min="6025" max="6025" width="26.6640625" style="915" customWidth="1"/>
    <col min="6026" max="6026" width="27" style="915" customWidth="1"/>
    <col min="6027" max="6027" width="26.6640625" style="915" customWidth="1"/>
    <col min="6028" max="6029" width="16" style="915" customWidth="1"/>
    <col min="6030" max="6030" width="27" style="915" customWidth="1"/>
    <col min="6031" max="6031" width="26.6640625" style="915" customWidth="1"/>
    <col min="6032" max="6032" width="25.83203125" style="915" customWidth="1"/>
    <col min="6033" max="6033" width="25.5" style="915" customWidth="1"/>
    <col min="6034" max="6035" width="16" style="915" customWidth="1"/>
    <col min="6036" max="6036" width="27" style="915" customWidth="1"/>
    <col min="6037" max="6037" width="26.6640625" style="915" customWidth="1"/>
    <col min="6038" max="6038" width="27" style="915" customWidth="1"/>
    <col min="6039" max="6039" width="26.6640625" style="915" customWidth="1"/>
    <col min="6040" max="6041" width="16" style="915" customWidth="1"/>
    <col min="6042" max="6042" width="25.83203125" style="915" customWidth="1"/>
    <col min="6043" max="6043" width="25.5" style="915" customWidth="1"/>
    <col min="6044" max="6044" width="25.83203125" style="915" customWidth="1"/>
    <col min="6045" max="6045" width="25.5" style="915" customWidth="1"/>
    <col min="6046" max="6047" width="16" style="915" customWidth="1"/>
    <col min="6048" max="6048" width="27" style="915" customWidth="1"/>
    <col min="6049" max="6049" width="26.6640625" style="915" customWidth="1"/>
    <col min="6050" max="6050" width="27" style="915" customWidth="1"/>
    <col min="6051" max="6051" width="26.6640625" style="915" customWidth="1"/>
    <col min="6052" max="6053" width="16" style="915" customWidth="1"/>
    <col min="6054" max="6054" width="27" style="915" customWidth="1"/>
    <col min="6055" max="6055" width="26.6640625" style="915" customWidth="1"/>
    <col min="6056" max="6056" width="27" style="915" customWidth="1"/>
    <col min="6057" max="6057" width="26.6640625" style="915" customWidth="1"/>
    <col min="6058" max="6059" width="16" style="915" customWidth="1"/>
    <col min="6060" max="6060" width="23.83203125" style="915" customWidth="1"/>
    <col min="6061" max="6061" width="23.6640625" style="915" customWidth="1"/>
    <col min="6062" max="6062" width="23.83203125" style="915" customWidth="1"/>
    <col min="6063" max="6063" width="23.6640625" style="915" customWidth="1"/>
    <col min="6064" max="6065" width="16" style="915" customWidth="1"/>
    <col min="6066" max="6066" width="27" style="915" customWidth="1"/>
    <col min="6067" max="6067" width="26.6640625" style="915" customWidth="1"/>
    <col min="6068" max="6068" width="27" style="915" customWidth="1"/>
    <col min="6069" max="6069" width="26.6640625" style="915" customWidth="1"/>
    <col min="6070" max="6071" width="16" style="915" customWidth="1"/>
    <col min="6072" max="6072" width="27" style="915" customWidth="1"/>
    <col min="6073" max="6073" width="26.6640625" style="915" customWidth="1"/>
    <col min="6074" max="6074" width="27" style="915" customWidth="1"/>
    <col min="6075" max="6075" width="26.6640625" style="915" customWidth="1"/>
    <col min="6076" max="6077" width="16" style="915" customWidth="1"/>
    <col min="6078" max="6078" width="27" style="915" customWidth="1"/>
    <col min="6079" max="6079" width="26.6640625" style="915" customWidth="1"/>
    <col min="6080" max="6080" width="27" style="915" customWidth="1"/>
    <col min="6081" max="6081" width="26.6640625" style="915" customWidth="1"/>
    <col min="6082" max="6083" width="16" style="915" customWidth="1"/>
    <col min="6084" max="6084" width="25.83203125" style="915" customWidth="1"/>
    <col min="6085" max="6085" width="25.5" style="915" customWidth="1"/>
    <col min="6086" max="6086" width="25.83203125" style="915" customWidth="1"/>
    <col min="6087" max="6087" width="25.5" style="915" customWidth="1"/>
    <col min="6088" max="6089" width="16" style="915" customWidth="1"/>
    <col min="6090" max="6090" width="25.83203125" style="915" customWidth="1"/>
    <col min="6091" max="6091" width="25.5" style="915" customWidth="1"/>
    <col min="6092" max="6092" width="27" style="915" customWidth="1"/>
    <col min="6093" max="6093" width="26.6640625" style="915" customWidth="1"/>
    <col min="6094" max="6095" width="16" style="915" customWidth="1"/>
    <col min="6096" max="6096" width="27" style="915" customWidth="1"/>
    <col min="6097" max="6097" width="26.6640625" style="915" customWidth="1"/>
    <col min="6098" max="6098" width="27" style="915" customWidth="1"/>
    <col min="6099" max="6099" width="26.6640625" style="915" customWidth="1"/>
    <col min="6100" max="6101" width="16" style="915" customWidth="1"/>
    <col min="6102" max="6102" width="27" style="915" customWidth="1"/>
    <col min="6103" max="6103" width="26.6640625" style="915" customWidth="1"/>
    <col min="6104" max="6104" width="27" style="915" customWidth="1"/>
    <col min="6105" max="6105" width="26.6640625" style="915" customWidth="1"/>
    <col min="6106" max="6107" width="16" style="915" customWidth="1"/>
    <col min="6108" max="6108" width="27" style="915" customWidth="1"/>
    <col min="6109" max="6109" width="26.6640625" style="915" customWidth="1"/>
    <col min="6110" max="6110" width="27" style="915" customWidth="1"/>
    <col min="6111" max="6111" width="26.6640625" style="915" customWidth="1"/>
    <col min="6112" max="6113" width="16" style="915" customWidth="1"/>
    <col min="6114" max="6114" width="27" style="915" customWidth="1"/>
    <col min="6115" max="6115" width="26.6640625" style="915" customWidth="1"/>
    <col min="6116" max="6116" width="27" style="915" customWidth="1"/>
    <col min="6117" max="6117" width="26.6640625" style="915" customWidth="1"/>
    <col min="6118" max="6119" width="16" style="915" customWidth="1"/>
    <col min="6120" max="6120" width="27" style="915" customWidth="1"/>
    <col min="6121" max="6121" width="26.6640625" style="915" customWidth="1"/>
    <col min="6122" max="6122" width="27" style="915" customWidth="1"/>
    <col min="6123" max="6123" width="26.6640625" style="915" customWidth="1"/>
    <col min="6124" max="6125" width="16" style="915" customWidth="1"/>
    <col min="6126" max="6126" width="27" style="915" customWidth="1"/>
    <col min="6127" max="6127" width="26.6640625" style="915" customWidth="1"/>
    <col min="6128" max="6128" width="25.83203125" style="915" customWidth="1"/>
    <col min="6129" max="6129" width="25.5" style="915" customWidth="1"/>
    <col min="6130" max="6131" width="16" style="915" customWidth="1"/>
    <col min="6132" max="6132" width="27" style="915" customWidth="1"/>
    <col min="6133" max="6133" width="26.6640625" style="915" customWidth="1"/>
    <col min="6134" max="6134" width="27" style="915" customWidth="1"/>
    <col min="6135" max="6135" width="26.6640625" style="915" customWidth="1"/>
    <col min="6136" max="6137" width="16" style="915" customWidth="1"/>
    <col min="6138" max="6138" width="27" style="915" customWidth="1"/>
    <col min="6139" max="6139" width="26.6640625" style="915" customWidth="1"/>
    <col min="6140" max="6140" width="27" style="915" customWidth="1"/>
    <col min="6141" max="6141" width="26.6640625" style="915" customWidth="1"/>
    <col min="6142" max="6143" width="16" style="915" customWidth="1"/>
    <col min="6144" max="6144" width="27" style="915" customWidth="1"/>
    <col min="6145" max="6145" width="26.6640625" style="915" customWidth="1"/>
    <col min="6146" max="6146" width="27" style="915" customWidth="1"/>
    <col min="6147" max="6147" width="26.6640625" style="915" customWidth="1"/>
    <col min="6148" max="6149" width="16" style="915" customWidth="1"/>
    <col min="6150" max="6150" width="27" style="915" customWidth="1"/>
    <col min="6151" max="6151" width="26.6640625" style="915" customWidth="1"/>
    <col min="6152" max="6152" width="27" style="915" customWidth="1"/>
    <col min="6153" max="6153" width="26.6640625" style="915" customWidth="1"/>
    <col min="6154" max="6155" width="16" style="915" customWidth="1"/>
    <col min="6156" max="6156" width="27" style="915" customWidth="1"/>
    <col min="6157" max="6157" width="26.6640625" style="915" customWidth="1"/>
    <col min="6158" max="6158" width="27" style="915" customWidth="1"/>
    <col min="6159" max="6159" width="26.6640625" style="915" customWidth="1"/>
    <col min="6160" max="6161" width="16" style="915" customWidth="1"/>
    <col min="6162" max="6162" width="25.83203125" style="915" customWidth="1"/>
    <col min="6163" max="6163" width="25.5" style="915" customWidth="1"/>
    <col min="6164" max="6164" width="27" style="915" customWidth="1"/>
    <col min="6165" max="6165" width="26.6640625" style="915" customWidth="1"/>
    <col min="6166" max="6167" width="16" style="915" customWidth="1"/>
    <col min="6168" max="6168" width="27" style="915" customWidth="1"/>
    <col min="6169" max="6169" width="26.6640625" style="915" customWidth="1"/>
    <col min="6170" max="6170" width="27" style="915" customWidth="1"/>
    <col min="6171" max="6171" width="26.6640625" style="915" customWidth="1"/>
    <col min="6172" max="6173" width="16" style="915" customWidth="1"/>
    <col min="6174" max="6174" width="27" style="915" customWidth="1"/>
    <col min="6175" max="6175" width="26.6640625" style="915" customWidth="1"/>
    <col min="6176" max="6176" width="27" style="915" customWidth="1"/>
    <col min="6177" max="6177" width="26.6640625" style="915" customWidth="1"/>
    <col min="6178" max="6179" width="16" style="915" customWidth="1"/>
    <col min="6180" max="6180" width="27" style="915" customWidth="1"/>
    <col min="6181" max="6181" width="26.6640625" style="915" customWidth="1"/>
    <col min="6182" max="6182" width="27" style="915" customWidth="1"/>
    <col min="6183" max="6183" width="26.6640625" style="915" customWidth="1"/>
    <col min="6184" max="6185" width="16" style="915" customWidth="1"/>
    <col min="6186" max="6186" width="27" style="915" customWidth="1"/>
    <col min="6187" max="6187" width="26.6640625" style="915" customWidth="1"/>
    <col min="6188" max="6188" width="27" style="915" customWidth="1"/>
    <col min="6189" max="6189" width="26.6640625" style="915" customWidth="1"/>
    <col min="6190" max="6191" width="16" style="915" customWidth="1"/>
    <col min="6192" max="6192" width="27" style="915" customWidth="1"/>
    <col min="6193" max="6193" width="26.6640625" style="915" customWidth="1"/>
    <col min="6194" max="6194" width="27" style="915" customWidth="1"/>
    <col min="6195" max="6195" width="26.6640625" style="915" customWidth="1"/>
    <col min="6196" max="6197" width="16" style="915" customWidth="1"/>
    <col min="6198" max="6198" width="27" style="915" customWidth="1"/>
    <col min="6199" max="6199" width="26.6640625" style="915" customWidth="1"/>
    <col min="6200" max="6200" width="25.83203125" style="915" customWidth="1"/>
    <col min="6201" max="6201" width="25.5" style="915" customWidth="1"/>
    <col min="6202" max="6203" width="16" style="915" customWidth="1"/>
    <col min="6204" max="6204" width="27" style="915" customWidth="1"/>
    <col min="6205" max="6205" width="26.6640625" style="915" customWidth="1"/>
    <col min="6206" max="6206" width="27" style="915" customWidth="1"/>
    <col min="6207" max="6207" width="26.6640625" style="915" customWidth="1"/>
    <col min="6208" max="6209" width="16" style="915" customWidth="1"/>
    <col min="6210" max="6210" width="27" style="915" customWidth="1"/>
    <col min="6211" max="6211" width="26.6640625" style="915" customWidth="1"/>
    <col min="6212" max="6212" width="27" style="915" customWidth="1"/>
    <col min="6213" max="6213" width="26.6640625" style="915" customWidth="1"/>
    <col min="6214" max="6215" width="16" style="915" customWidth="1"/>
    <col min="6216" max="6216" width="25.83203125" style="915" customWidth="1"/>
    <col min="6217" max="6217" width="25.5" style="915" customWidth="1"/>
    <col min="6218" max="6218" width="27" style="915" customWidth="1"/>
    <col min="6219" max="6219" width="26.6640625" style="915" customWidth="1"/>
    <col min="6220" max="6221" width="16" style="915" customWidth="1"/>
    <col min="6222" max="6222" width="27" style="915" customWidth="1"/>
    <col min="6223" max="6223" width="26.6640625" style="915" customWidth="1"/>
    <col min="6224" max="6224" width="27" style="915" customWidth="1"/>
    <col min="6225" max="6225" width="26.6640625" style="915" customWidth="1"/>
    <col min="6226" max="6227" width="16" style="915" customWidth="1"/>
    <col min="6228" max="6228" width="27" style="915" customWidth="1"/>
    <col min="6229" max="6229" width="26.6640625" style="915" customWidth="1"/>
    <col min="6230" max="6230" width="27" style="915" customWidth="1"/>
    <col min="6231" max="6231" width="26.6640625" style="915" customWidth="1"/>
    <col min="6232" max="6233" width="16" style="915" customWidth="1"/>
    <col min="6234" max="6234" width="27" style="915" customWidth="1"/>
    <col min="6235" max="6235" width="26.6640625" style="915" customWidth="1"/>
    <col min="6236" max="6236" width="27" style="915" customWidth="1"/>
    <col min="6237" max="6237" width="26.6640625" style="915" customWidth="1"/>
    <col min="6238" max="6239" width="16" style="915" customWidth="1"/>
    <col min="6240" max="6240" width="27" style="915" customWidth="1"/>
    <col min="6241" max="6241" width="26.6640625" style="915" customWidth="1"/>
    <col min="6242" max="6242" width="27" style="915" customWidth="1"/>
    <col min="6243" max="6243" width="26.6640625" style="915" customWidth="1"/>
    <col min="6244" max="6245" width="16" style="915" customWidth="1"/>
    <col min="6246" max="6246" width="27" style="915" customWidth="1"/>
    <col min="6247" max="6247" width="26.6640625" style="915" customWidth="1"/>
    <col min="6248" max="6248" width="27" style="915" customWidth="1"/>
    <col min="6249" max="6249" width="26.6640625" style="915" customWidth="1"/>
    <col min="6250" max="6251" width="16" style="915" customWidth="1"/>
    <col min="6252" max="6252" width="27" style="915" customWidth="1"/>
    <col min="6253" max="6253" width="26.6640625" style="915" customWidth="1"/>
    <col min="6254" max="6254" width="27" style="915" customWidth="1"/>
    <col min="6255" max="6255" width="26.6640625" style="915" customWidth="1"/>
    <col min="6256" max="6257" width="16" style="915" customWidth="1"/>
    <col min="6258" max="6258" width="27" style="915" customWidth="1"/>
    <col min="6259" max="6259" width="26.6640625" style="915" customWidth="1"/>
    <col min="6260" max="6260" width="27" style="915" customWidth="1"/>
    <col min="6261" max="6261" width="26.6640625" style="915" customWidth="1"/>
    <col min="6262" max="6263" width="16" style="915" customWidth="1"/>
    <col min="6264" max="6264" width="27" style="915" customWidth="1"/>
    <col min="6265" max="6265" width="26.6640625" style="915" customWidth="1"/>
    <col min="6266" max="6266" width="27" style="915" customWidth="1"/>
    <col min="6267" max="6267" width="26.6640625" style="915" customWidth="1"/>
    <col min="6268" max="6269" width="16" style="915" customWidth="1"/>
    <col min="6270" max="6270" width="27" style="915" customWidth="1"/>
    <col min="6271" max="6271" width="26.6640625" style="915" customWidth="1"/>
    <col min="6272" max="6272" width="27" style="915" customWidth="1"/>
    <col min="6273" max="6273" width="26.6640625" style="915" customWidth="1"/>
    <col min="6274" max="6275" width="16" style="915" customWidth="1"/>
    <col min="6276" max="6276" width="27" style="915" customWidth="1"/>
    <col min="6277" max="6277" width="26.6640625" style="915" customWidth="1"/>
    <col min="6278" max="6278" width="27" style="915" customWidth="1"/>
    <col min="6279" max="6279" width="26.6640625" style="915" customWidth="1"/>
    <col min="6280" max="6281" width="16" style="915" customWidth="1"/>
    <col min="6282" max="6282" width="25.83203125" style="915" customWidth="1"/>
    <col min="6283" max="6283" width="25.5" style="915" customWidth="1"/>
    <col min="6284" max="6284" width="27" style="915" customWidth="1"/>
    <col min="6285" max="6285" width="26.6640625" style="915" customWidth="1"/>
    <col min="6286" max="6287" width="16" style="915" customWidth="1"/>
    <col min="6288" max="6288" width="27" style="915" customWidth="1"/>
    <col min="6289" max="6289" width="26.6640625" style="915" customWidth="1"/>
    <col min="6290" max="6290" width="27" style="915" customWidth="1"/>
    <col min="6291" max="6291" width="26.6640625" style="915" customWidth="1"/>
    <col min="6292" max="6293" width="16" style="915" customWidth="1"/>
    <col min="6294" max="6294" width="27" style="915" customWidth="1"/>
    <col min="6295" max="6295" width="26.6640625" style="915" customWidth="1"/>
    <col min="6296" max="6296" width="27" style="915" customWidth="1"/>
    <col min="6297" max="6297" width="26.6640625" style="915" customWidth="1"/>
    <col min="6298" max="6299" width="16" style="915" customWidth="1"/>
    <col min="6300" max="6300" width="27" style="915" customWidth="1"/>
    <col min="6301" max="6301" width="26.6640625" style="915" customWidth="1"/>
    <col min="6302" max="6302" width="27" style="915" customWidth="1"/>
    <col min="6303" max="6303" width="26.6640625" style="915" customWidth="1"/>
    <col min="6304" max="6305" width="16" style="915" customWidth="1"/>
    <col min="6306" max="6306" width="27" style="915" customWidth="1"/>
    <col min="6307" max="6307" width="26.6640625" style="915" customWidth="1"/>
    <col min="6308" max="6308" width="25.83203125" style="915" customWidth="1"/>
    <col min="6309" max="6309" width="25.5" style="915" customWidth="1"/>
    <col min="6310" max="6311" width="16" style="915" customWidth="1"/>
    <col min="6312" max="6312" width="23.83203125" style="915" customWidth="1"/>
    <col min="6313" max="6313" width="23.6640625" style="915" customWidth="1"/>
    <col min="6314" max="6314" width="23.83203125" style="915" customWidth="1"/>
    <col min="6315" max="6315" width="23.6640625" style="915" customWidth="1"/>
    <col min="6316" max="6317" width="16" style="915" customWidth="1"/>
    <col min="6318" max="6318" width="27" style="915" customWidth="1"/>
    <col min="6319" max="6319" width="26.6640625" style="915" customWidth="1"/>
    <col min="6320" max="6320" width="27" style="915" customWidth="1"/>
    <col min="6321" max="6321" width="26.6640625" style="915" customWidth="1"/>
    <col min="6322" max="6323" width="16" style="915" customWidth="1"/>
    <col min="6324" max="6324" width="23.83203125" style="915" customWidth="1"/>
    <col min="6325" max="6325" width="23.6640625" style="915" customWidth="1"/>
    <col min="6326" max="6326" width="23.83203125" style="915" customWidth="1"/>
    <col min="6327" max="6327" width="23.6640625" style="915" customWidth="1"/>
    <col min="6328" max="6329" width="16" style="915" customWidth="1"/>
    <col min="6330" max="6330" width="27" style="915" customWidth="1"/>
    <col min="6331" max="6331" width="26.6640625" style="915" customWidth="1"/>
    <col min="6332" max="6332" width="27" style="915" customWidth="1"/>
    <col min="6333" max="6333" width="26.6640625" style="915" customWidth="1"/>
    <col min="6334" max="6335" width="16" style="915" customWidth="1"/>
    <col min="6336" max="6336" width="27" style="915" customWidth="1"/>
    <col min="6337" max="6337" width="26.6640625" style="915" customWidth="1"/>
    <col min="6338" max="6338" width="27" style="915" customWidth="1"/>
    <col min="6339" max="6339" width="26.6640625" style="915" customWidth="1"/>
    <col min="6340" max="6341" width="16" style="915" customWidth="1"/>
    <col min="6342" max="6342" width="27" style="915" customWidth="1"/>
    <col min="6343" max="6343" width="26.6640625" style="915" customWidth="1"/>
    <col min="6344" max="6344" width="27" style="915" customWidth="1"/>
    <col min="6345" max="6345" width="26.6640625" style="915" customWidth="1"/>
    <col min="6346" max="6347" width="16" style="915" customWidth="1"/>
    <col min="6348" max="6348" width="25.83203125" style="915" customWidth="1"/>
    <col min="6349" max="6349" width="25.5" style="915" customWidth="1"/>
    <col min="6350" max="6350" width="25.83203125" style="915" customWidth="1"/>
    <col min="6351" max="6351" width="25.5" style="915" customWidth="1"/>
    <col min="6352" max="6353" width="16" style="915" customWidth="1"/>
    <col min="6354" max="6354" width="27" style="915" customWidth="1"/>
    <col min="6355" max="6355" width="26.6640625" style="915" customWidth="1"/>
    <col min="6356" max="6356" width="27" style="915" customWidth="1"/>
    <col min="6357" max="6357" width="26.6640625" style="915" customWidth="1"/>
    <col min="6358" max="6359" width="16" style="915" customWidth="1"/>
    <col min="6360" max="6360" width="27" style="915" customWidth="1"/>
    <col min="6361" max="6361" width="26.6640625" style="915" customWidth="1"/>
    <col min="6362" max="6362" width="27" style="915" customWidth="1"/>
    <col min="6363" max="6363" width="26.6640625" style="915" customWidth="1"/>
    <col min="6364" max="6365" width="16" style="915" customWidth="1"/>
    <col min="6366" max="6366" width="27" style="915" customWidth="1"/>
    <col min="6367" max="6367" width="26.6640625" style="915" customWidth="1"/>
    <col min="6368" max="6368" width="27" style="915" customWidth="1"/>
    <col min="6369" max="6369" width="26.6640625" style="915" customWidth="1"/>
    <col min="6370" max="6371" width="16" style="915" customWidth="1"/>
    <col min="6372" max="6372" width="27" style="915" customWidth="1"/>
    <col min="6373" max="6373" width="26.6640625" style="915" customWidth="1"/>
    <col min="6374" max="6374" width="27" style="915" customWidth="1"/>
    <col min="6375" max="6375" width="26.6640625" style="915" customWidth="1"/>
    <col min="6376" max="6377" width="16" style="915" customWidth="1"/>
    <col min="6378" max="6378" width="27" style="915" customWidth="1"/>
    <col min="6379" max="6379" width="26.6640625" style="915" customWidth="1"/>
    <col min="6380" max="6380" width="27" style="915" customWidth="1"/>
    <col min="6381" max="6381" width="26.6640625" style="915" customWidth="1"/>
    <col min="6382" max="6383" width="16" style="915" customWidth="1"/>
    <col min="6384" max="6384" width="27" style="915" customWidth="1"/>
    <col min="6385" max="6385" width="26.6640625" style="915" customWidth="1"/>
    <col min="6386" max="6386" width="27" style="915" customWidth="1"/>
    <col min="6387" max="6387" width="26.6640625" style="915" customWidth="1"/>
    <col min="6388" max="6389" width="16" style="915" customWidth="1"/>
    <col min="6390" max="6390" width="27" style="915" customWidth="1"/>
    <col min="6391" max="6391" width="26.6640625" style="915" customWidth="1"/>
    <col min="6392" max="6392" width="27" style="915" customWidth="1"/>
    <col min="6393" max="6393" width="26.6640625" style="915" customWidth="1"/>
    <col min="6394" max="6395" width="16" style="915" customWidth="1"/>
    <col min="6396" max="6396" width="27" style="915" customWidth="1"/>
    <col min="6397" max="6397" width="26.6640625" style="915" customWidth="1"/>
    <col min="6398" max="6398" width="27" style="915" customWidth="1"/>
    <col min="6399" max="6399" width="26.6640625" style="915" customWidth="1"/>
    <col min="6400" max="6401" width="16" style="915" customWidth="1"/>
    <col min="6402" max="6402" width="27" style="915" customWidth="1"/>
    <col min="6403" max="6403" width="26.6640625" style="915" customWidth="1"/>
    <col min="6404" max="6404" width="27" style="915" customWidth="1"/>
    <col min="6405" max="6405" width="26.6640625" style="915" customWidth="1"/>
    <col min="6406" max="6407" width="16" style="915" customWidth="1"/>
    <col min="6408" max="6408" width="25.83203125" style="915" customWidth="1"/>
    <col min="6409" max="6409" width="25.5" style="915" customWidth="1"/>
    <col min="6410" max="6410" width="27" style="915" customWidth="1"/>
    <col min="6411" max="6411" width="26.6640625" style="915" customWidth="1"/>
    <col min="6412" max="6413" width="16" style="915" customWidth="1"/>
    <col min="6414" max="6414" width="27" style="915" customWidth="1"/>
    <col min="6415" max="6415" width="26.6640625" style="915" customWidth="1"/>
    <col min="6416" max="6416" width="27" style="915" customWidth="1"/>
    <col min="6417" max="6417" width="26.6640625" style="915" customWidth="1"/>
    <col min="6418" max="6419" width="16" style="915" customWidth="1"/>
    <col min="6420" max="6420" width="25.83203125" style="915" customWidth="1"/>
    <col min="6421" max="6421" width="25.5" style="915" customWidth="1"/>
    <col min="6422" max="6422" width="25.83203125" style="915" customWidth="1"/>
    <col min="6423" max="6423" width="25.5" style="915" customWidth="1"/>
    <col min="6424" max="6425" width="16" style="915" customWidth="1"/>
    <col min="6426" max="6426" width="25.83203125" style="915" customWidth="1"/>
    <col min="6427" max="6427" width="25.5" style="915" customWidth="1"/>
    <col min="6428" max="6428" width="25.83203125" style="915" customWidth="1"/>
    <col min="6429" max="6429" width="25.5" style="915" customWidth="1"/>
    <col min="6430" max="6431" width="16" style="915" customWidth="1"/>
    <col min="6432" max="6432" width="27" style="915" customWidth="1"/>
    <col min="6433" max="6433" width="26.6640625" style="915" customWidth="1"/>
    <col min="6434" max="6434" width="27" style="915" customWidth="1"/>
    <col min="6435" max="6435" width="26.6640625" style="915" customWidth="1"/>
    <col min="6436" max="6437" width="16" style="915" customWidth="1"/>
    <col min="6438" max="6438" width="27" style="915" customWidth="1"/>
    <col min="6439" max="6439" width="26.6640625" style="915" customWidth="1"/>
    <col min="6440" max="6440" width="27" style="915" customWidth="1"/>
    <col min="6441" max="6441" width="26.6640625" style="915" customWidth="1"/>
    <col min="6442" max="6443" width="16" style="915" customWidth="1"/>
    <col min="6444" max="6444" width="27" style="915" customWidth="1"/>
    <col min="6445" max="6445" width="26.6640625" style="915" customWidth="1"/>
    <col min="6446" max="6446" width="27" style="915" customWidth="1"/>
    <col min="6447" max="6447" width="26.6640625" style="915" customWidth="1"/>
    <col min="6448" max="6449" width="16" style="915" customWidth="1"/>
    <col min="6450" max="6450" width="25.83203125" style="915" customWidth="1"/>
    <col min="6451" max="6451" width="25.5" style="915" customWidth="1"/>
    <col min="6452" max="6452" width="27" style="915" customWidth="1"/>
    <col min="6453" max="6453" width="26.6640625" style="915" customWidth="1"/>
    <col min="6454" max="6455" width="16" style="915" customWidth="1"/>
    <col min="6456" max="6456" width="27" style="915" customWidth="1"/>
    <col min="6457" max="6457" width="26.6640625" style="915" customWidth="1"/>
    <col min="6458" max="6458" width="27" style="915" customWidth="1"/>
    <col min="6459" max="6459" width="26.6640625" style="915" customWidth="1"/>
    <col min="6460" max="6461" width="16" style="915" customWidth="1"/>
    <col min="6462" max="6462" width="27" style="915" customWidth="1"/>
    <col min="6463" max="6463" width="26.6640625" style="915" customWidth="1"/>
    <col min="6464" max="6464" width="27" style="915" customWidth="1"/>
    <col min="6465" max="6465" width="26.6640625" style="915" customWidth="1"/>
    <col min="6466" max="6467" width="16" style="915" customWidth="1"/>
    <col min="6468" max="6468" width="27" style="915" customWidth="1"/>
    <col min="6469" max="6469" width="26.6640625" style="915" customWidth="1"/>
    <col min="6470" max="6470" width="27" style="915" customWidth="1"/>
    <col min="6471" max="6471" width="26.6640625" style="915" customWidth="1"/>
    <col min="6472" max="6473" width="16" style="915" customWidth="1"/>
    <col min="6474" max="6474" width="25.83203125" style="915" customWidth="1"/>
    <col min="6475" max="6475" width="25.5" style="915" customWidth="1"/>
    <col min="6476" max="6476" width="27" style="915" customWidth="1"/>
    <col min="6477" max="6477" width="26.6640625" style="915" customWidth="1"/>
    <col min="6478" max="6479" width="16" style="915" customWidth="1"/>
    <col min="6480" max="6480" width="27" style="915" customWidth="1"/>
    <col min="6481" max="6481" width="26.6640625" style="915" customWidth="1"/>
    <col min="6482" max="6482" width="27" style="915" customWidth="1"/>
    <col min="6483" max="6483" width="26.6640625" style="915" customWidth="1"/>
    <col min="6484" max="6485" width="16" style="915" customWidth="1"/>
    <col min="6486" max="6486" width="27" style="915" customWidth="1"/>
    <col min="6487" max="6487" width="26.6640625" style="915" customWidth="1"/>
    <col min="6488" max="6488" width="27" style="915" customWidth="1"/>
    <col min="6489" max="6489" width="26.6640625" style="915" customWidth="1"/>
    <col min="6490" max="6491" width="16" style="915" customWidth="1"/>
    <col min="6492" max="6492" width="27" style="915" customWidth="1"/>
    <col min="6493" max="6493" width="26.6640625" style="915" customWidth="1"/>
    <col min="6494" max="6494" width="27" style="915" customWidth="1"/>
    <col min="6495" max="6495" width="26.6640625" style="915" customWidth="1"/>
    <col min="6496" max="6497" width="16" style="915" customWidth="1"/>
    <col min="6498" max="6498" width="27" style="915" customWidth="1"/>
    <col min="6499" max="6499" width="26.6640625" style="915" customWidth="1"/>
    <col min="6500" max="6500" width="27" style="915" customWidth="1"/>
    <col min="6501" max="6501" width="26.6640625" style="915" customWidth="1"/>
    <col min="6502" max="6503" width="16" style="915" customWidth="1"/>
    <col min="6504" max="6504" width="27" style="915" customWidth="1"/>
    <col min="6505" max="6505" width="26.6640625" style="915" customWidth="1"/>
    <col min="6506" max="6506" width="27" style="915" customWidth="1"/>
    <col min="6507" max="6507" width="26.6640625" style="915" customWidth="1"/>
    <col min="6508" max="6509" width="16" style="915" customWidth="1"/>
    <col min="6510" max="6510" width="27" style="915" customWidth="1"/>
    <col min="6511" max="6511" width="26.6640625" style="915" customWidth="1"/>
    <col min="6512" max="6512" width="27" style="915" customWidth="1"/>
    <col min="6513" max="6513" width="26.6640625" style="915" customWidth="1"/>
    <col min="6514" max="6515" width="16" style="915" customWidth="1"/>
    <col min="6516" max="6516" width="27" style="915" customWidth="1"/>
    <col min="6517" max="6517" width="26.6640625" style="915" customWidth="1"/>
    <col min="6518" max="6518" width="27" style="915" customWidth="1"/>
    <col min="6519" max="6519" width="26.6640625" style="915" customWidth="1"/>
    <col min="6520" max="6521" width="16" style="915" customWidth="1"/>
    <col min="6522" max="6522" width="27" style="915" customWidth="1"/>
    <col min="6523" max="6523" width="26.6640625" style="915" customWidth="1"/>
    <col min="6524" max="6524" width="27" style="915" customWidth="1"/>
    <col min="6525" max="6525" width="26.6640625" style="915" customWidth="1"/>
    <col min="6526" max="6527" width="16" style="915" customWidth="1"/>
    <col min="6528" max="6528" width="25.83203125" style="915" customWidth="1"/>
    <col min="6529" max="6529" width="25.5" style="915" customWidth="1"/>
    <col min="6530" max="6530" width="23.83203125" style="915" customWidth="1"/>
    <col min="6531" max="6531" width="23.6640625" style="915" customWidth="1"/>
    <col min="6532" max="6533" width="16" style="915" customWidth="1"/>
    <col min="6534" max="6534" width="27" style="915" customWidth="1"/>
    <col min="6535" max="6535" width="26.6640625" style="915" customWidth="1"/>
    <col min="6536" max="6536" width="27" style="915" customWidth="1"/>
    <col min="6537" max="6537" width="26.6640625" style="915" customWidth="1"/>
    <col min="6538" max="6539" width="16" style="915" customWidth="1"/>
    <col min="6540" max="6540" width="27" style="915" customWidth="1"/>
    <col min="6541" max="6541" width="26.6640625" style="915" customWidth="1"/>
    <col min="6542" max="6542" width="27" style="915" customWidth="1"/>
    <col min="6543" max="6543" width="26.6640625" style="915" customWidth="1"/>
    <col min="6544" max="6545" width="16" style="915" customWidth="1"/>
    <col min="6546" max="6546" width="27" style="915" customWidth="1"/>
    <col min="6547" max="6547" width="26.6640625" style="915" customWidth="1"/>
    <col min="6548" max="6548" width="27" style="915" customWidth="1"/>
    <col min="6549" max="6549" width="26.6640625" style="915" customWidth="1"/>
    <col min="6550" max="6551" width="16" style="915" customWidth="1"/>
    <col min="6552" max="6552" width="27" style="915" customWidth="1"/>
    <col min="6553" max="6553" width="26.6640625" style="915" customWidth="1"/>
    <col min="6554" max="6554" width="27" style="915" customWidth="1"/>
    <col min="6555" max="6555" width="26.6640625" style="915" customWidth="1"/>
    <col min="6556" max="6557" width="16" style="915" customWidth="1"/>
    <col min="6558" max="6558" width="27" style="915" customWidth="1"/>
    <col min="6559" max="6559" width="26.6640625" style="915" customWidth="1"/>
    <col min="6560" max="6560" width="27" style="915" customWidth="1"/>
    <col min="6561" max="6561" width="26.6640625" style="915" customWidth="1"/>
    <col min="6562" max="6563" width="16" style="915" customWidth="1"/>
    <col min="6564" max="6564" width="27" style="915" customWidth="1"/>
    <col min="6565" max="6565" width="26.6640625" style="915" customWidth="1"/>
    <col min="6566" max="6566" width="27" style="915" customWidth="1"/>
    <col min="6567" max="6567" width="26.6640625" style="915" customWidth="1"/>
    <col min="6568" max="6569" width="16" style="915" customWidth="1"/>
    <col min="6570" max="6570" width="27" style="915" customWidth="1"/>
    <col min="6571" max="6571" width="26.6640625" style="915" customWidth="1"/>
    <col min="6572" max="6572" width="27" style="915" customWidth="1"/>
    <col min="6573" max="6573" width="26.6640625" style="915" customWidth="1"/>
    <col min="6574" max="6575" width="16" style="915" customWidth="1"/>
    <col min="6576" max="6576" width="27" style="915" customWidth="1"/>
    <col min="6577" max="6577" width="26.6640625" style="915" customWidth="1"/>
    <col min="6578" max="6578" width="27" style="915" customWidth="1"/>
    <col min="6579" max="6579" width="26.6640625" style="915" customWidth="1"/>
    <col min="6580" max="6581" width="16" style="915" customWidth="1"/>
    <col min="6582" max="6582" width="27" style="915" customWidth="1"/>
    <col min="6583" max="6583" width="26.6640625" style="915" customWidth="1"/>
    <col min="6584" max="6584" width="27" style="915" customWidth="1"/>
    <col min="6585" max="6585" width="26.6640625" style="915" customWidth="1"/>
    <col min="6586" max="6587" width="16" style="915" customWidth="1"/>
    <col min="6588" max="6588" width="25.83203125" style="915" customWidth="1"/>
    <col min="6589" max="6589" width="25.5" style="915" customWidth="1"/>
    <col min="6590" max="6590" width="25.83203125" style="915" customWidth="1"/>
    <col min="6591" max="6591" width="25.5" style="915" customWidth="1"/>
    <col min="6592" max="6593" width="16" style="915" customWidth="1"/>
    <col min="6594" max="6594" width="27" style="915" customWidth="1"/>
    <col min="6595" max="6595" width="26.6640625" style="915" customWidth="1"/>
    <col min="6596" max="6596" width="27" style="915" customWidth="1"/>
    <col min="6597" max="6597" width="26.6640625" style="915" customWidth="1"/>
    <col min="6598" max="6599" width="16" style="915" customWidth="1"/>
    <col min="6600" max="6600" width="27" style="915" customWidth="1"/>
    <col min="6601" max="6601" width="26.6640625" style="915" customWidth="1"/>
    <col min="6602" max="6602" width="27" style="915" customWidth="1"/>
    <col min="6603" max="6603" width="26.6640625" style="915" customWidth="1"/>
    <col min="6604" max="6605" width="16" style="915" customWidth="1"/>
    <col min="6606" max="6606" width="27" style="915" customWidth="1"/>
    <col min="6607" max="6607" width="26.6640625" style="915" customWidth="1"/>
    <col min="6608" max="6608" width="27" style="915" customWidth="1"/>
    <col min="6609" max="6609" width="26.6640625" style="915" customWidth="1"/>
    <col min="6610" max="6611" width="16" style="915" customWidth="1"/>
    <col min="6612" max="6612" width="27" style="915" customWidth="1"/>
    <col min="6613" max="6613" width="26.6640625" style="915" customWidth="1"/>
    <col min="6614" max="6614" width="27" style="915" customWidth="1"/>
    <col min="6615" max="6615" width="26.6640625" style="915" customWidth="1"/>
    <col min="6616" max="6617" width="16" style="915" customWidth="1"/>
    <col min="6618" max="6618" width="27" style="915" customWidth="1"/>
    <col min="6619" max="6619" width="26.6640625" style="915" customWidth="1"/>
    <col min="6620" max="6620" width="27" style="915" customWidth="1"/>
    <col min="6621" max="6621" width="26.6640625" style="915" customWidth="1"/>
    <col min="6622" max="6623" width="16" style="915" customWidth="1"/>
    <col min="6624" max="6624" width="27" style="915" customWidth="1"/>
    <col min="6625" max="6625" width="26.6640625" style="915" customWidth="1"/>
    <col min="6626" max="6626" width="27" style="915" customWidth="1"/>
    <col min="6627" max="6627" width="26.6640625" style="915" customWidth="1"/>
    <col min="6628" max="6629" width="16" style="915" customWidth="1"/>
    <col min="6630" max="6630" width="27" style="915" customWidth="1"/>
    <col min="6631" max="6631" width="26.6640625" style="915" customWidth="1"/>
    <col min="6632" max="6632" width="27" style="915" customWidth="1"/>
    <col min="6633" max="6633" width="26.6640625" style="915" customWidth="1"/>
    <col min="6634" max="6635" width="16" style="915" customWidth="1"/>
    <col min="6636" max="6636" width="27" style="915" customWidth="1"/>
    <col min="6637" max="6637" width="26.6640625" style="915" customWidth="1"/>
    <col min="6638" max="6638" width="25.83203125" style="915" customWidth="1"/>
    <col min="6639" max="6639" width="25.5" style="915" customWidth="1"/>
    <col min="6640" max="6641" width="16" style="915" customWidth="1"/>
    <col min="6642" max="6642" width="27" style="915" customWidth="1"/>
    <col min="6643" max="6643" width="26.6640625" style="915" customWidth="1"/>
    <col min="6644" max="6644" width="27" style="915" customWidth="1"/>
    <col min="6645" max="6645" width="26.6640625" style="915" customWidth="1"/>
    <col min="6646" max="6647" width="16" style="915" customWidth="1"/>
    <col min="6648" max="6648" width="27" style="915" customWidth="1"/>
    <col min="6649" max="6649" width="26.6640625" style="915" customWidth="1"/>
    <col min="6650" max="6650" width="27" style="915" customWidth="1"/>
    <col min="6651" max="6651" width="26.6640625" style="915" customWidth="1"/>
    <col min="6652" max="6653" width="16" style="915" customWidth="1"/>
    <col min="6654" max="6654" width="27" style="915" customWidth="1"/>
    <col min="6655" max="6655" width="26.6640625" style="915" customWidth="1"/>
    <col min="6656" max="6656" width="27" style="915" customWidth="1"/>
    <col min="6657" max="6657" width="26.6640625" style="915" customWidth="1"/>
    <col min="6658" max="6659" width="16" style="915" customWidth="1"/>
    <col min="6660" max="6660" width="27" style="915" customWidth="1"/>
    <col min="6661" max="6661" width="26.6640625" style="915" customWidth="1"/>
    <col min="6662" max="6662" width="27" style="915" customWidth="1"/>
    <col min="6663" max="6663" width="26.6640625" style="915" customWidth="1"/>
    <col min="6664" max="6665" width="16" style="915" customWidth="1"/>
    <col min="6666" max="6666" width="27" style="915" customWidth="1"/>
    <col min="6667" max="6667" width="26.6640625" style="915" customWidth="1"/>
    <col min="6668" max="6668" width="27" style="915" customWidth="1"/>
    <col min="6669" max="6669" width="26.6640625" style="915" customWidth="1"/>
    <col min="6670" max="6671" width="16" style="915" customWidth="1"/>
    <col min="6672" max="6672" width="27" style="915" customWidth="1"/>
    <col min="6673" max="6673" width="26.6640625" style="915" customWidth="1"/>
    <col min="6674" max="6674" width="27" style="915" customWidth="1"/>
    <col min="6675" max="6675" width="26.6640625" style="915" customWidth="1"/>
    <col min="6676" max="6677" width="16" style="915" customWidth="1"/>
    <col min="6678" max="6678" width="25.83203125" style="915" customWidth="1"/>
    <col min="6679" max="6679" width="25.5" style="915" customWidth="1"/>
    <col min="6680" max="6680" width="27" style="915" customWidth="1"/>
    <col min="6681" max="6681" width="26.6640625" style="915" customWidth="1"/>
    <col min="6682" max="6683" width="16" style="915" customWidth="1"/>
    <col min="6684" max="6684" width="27" style="915" customWidth="1"/>
    <col min="6685" max="6685" width="26.6640625" style="915" customWidth="1"/>
    <col min="6686" max="6686" width="25.83203125" style="915" customWidth="1"/>
    <col min="6687" max="6687" width="25.5" style="915" customWidth="1"/>
    <col min="6688" max="6689" width="16" style="915" customWidth="1"/>
    <col min="6690" max="6690" width="27" style="915" customWidth="1"/>
    <col min="6691" max="6691" width="26.6640625" style="915" customWidth="1"/>
    <col min="6692" max="6692" width="27" style="915" customWidth="1"/>
    <col min="6693" max="6693" width="26.6640625" style="915" customWidth="1"/>
    <col min="6694" max="6695" width="16" style="915" customWidth="1"/>
    <col min="6696" max="6696" width="27" style="915" customWidth="1"/>
    <col min="6697" max="6697" width="26.6640625" style="915" customWidth="1"/>
    <col min="6698" max="6698" width="27" style="915" customWidth="1"/>
    <col min="6699" max="6699" width="26.6640625" style="915" customWidth="1"/>
    <col min="6700" max="6701" width="16" style="915" customWidth="1"/>
    <col min="6702" max="6702" width="22.6640625" style="915" customWidth="1"/>
    <col min="6703" max="6703" width="22.5" style="915" customWidth="1"/>
    <col min="6704" max="6704" width="23.83203125" style="915" customWidth="1"/>
    <col min="6705" max="6705" width="23.6640625" style="915" customWidth="1"/>
    <col min="6706" max="6707" width="16" style="915" customWidth="1"/>
    <col min="6708" max="6708" width="27" style="915" customWidth="1"/>
    <col min="6709" max="6709" width="26.6640625" style="915" customWidth="1"/>
    <col min="6710" max="6710" width="27" style="915" customWidth="1"/>
    <col min="6711" max="6711" width="26.6640625" style="915" customWidth="1"/>
    <col min="6712" max="6713" width="16" style="915" customWidth="1"/>
    <col min="6714" max="6714" width="25.83203125" style="915" customWidth="1"/>
    <col min="6715" max="6715" width="25.5" style="915" customWidth="1"/>
    <col min="6716" max="6716" width="25.83203125" style="915" customWidth="1"/>
    <col min="6717" max="6717" width="25.5" style="915" customWidth="1"/>
    <col min="6718" max="6719" width="16" style="915" customWidth="1"/>
    <col min="6720" max="6720" width="25.83203125" style="915" customWidth="1"/>
    <col min="6721" max="6721" width="25.5" style="915" customWidth="1"/>
    <col min="6722" max="6722" width="25.83203125" style="915" customWidth="1"/>
    <col min="6723" max="6723" width="25.5" style="915" customWidth="1"/>
    <col min="6724" max="6725" width="16" style="915" customWidth="1"/>
    <col min="6726" max="6726" width="25.83203125" style="915" customWidth="1"/>
    <col min="6727" max="6727" width="25.5" style="915" customWidth="1"/>
    <col min="6728" max="6728" width="25.83203125" style="915" customWidth="1"/>
    <col min="6729" max="6729" width="25.5" style="915" customWidth="1"/>
    <col min="6730" max="6731" width="16" style="915" customWidth="1"/>
    <col min="6732" max="6732" width="27" style="915" customWidth="1"/>
    <col min="6733" max="6733" width="26.6640625" style="915" customWidth="1"/>
    <col min="6734" max="6734" width="27" style="915" customWidth="1"/>
    <col min="6735" max="6735" width="26.6640625" style="915" customWidth="1"/>
    <col min="6736" max="6737" width="16" style="915" customWidth="1"/>
    <col min="6738" max="6738" width="25.83203125" style="915" customWidth="1"/>
    <col min="6739" max="6739" width="25.5" style="915" customWidth="1"/>
    <col min="6740" max="6740" width="25.83203125" style="915" customWidth="1"/>
    <col min="6741" max="6741" width="25.5" style="915" customWidth="1"/>
    <col min="6742" max="6743" width="16" style="915" customWidth="1"/>
    <col min="6744" max="6744" width="27" style="915" customWidth="1"/>
    <col min="6745" max="6745" width="26.6640625" style="915" customWidth="1"/>
    <col min="6746" max="6746" width="27" style="915" customWidth="1"/>
    <col min="6747" max="6747" width="26.6640625" style="915" customWidth="1"/>
    <col min="6748" max="6749" width="16" style="915" customWidth="1"/>
    <col min="6750" max="6750" width="27" style="915" customWidth="1"/>
    <col min="6751" max="6751" width="26.6640625" style="915" customWidth="1"/>
    <col min="6752" max="6752" width="27" style="915" customWidth="1"/>
    <col min="6753" max="6753" width="26.6640625" style="915" customWidth="1"/>
    <col min="6754" max="6755" width="16" style="915" customWidth="1"/>
    <col min="6756" max="6756" width="27" style="915" customWidth="1"/>
    <col min="6757" max="6757" width="26.6640625" style="915" customWidth="1"/>
    <col min="6758" max="6758" width="27" style="915" customWidth="1"/>
    <col min="6759" max="6759" width="26.6640625" style="915" customWidth="1"/>
    <col min="6760" max="6761" width="16" style="915" customWidth="1"/>
    <col min="6762" max="6762" width="25.1640625" style="915" customWidth="1"/>
    <col min="6763" max="6763" width="24.83203125" style="915" customWidth="1"/>
    <col min="6764" max="6764" width="23.83203125" style="915" customWidth="1"/>
    <col min="6765" max="6765" width="23.6640625" style="915" customWidth="1"/>
    <col min="6766" max="6767" width="16" style="915" customWidth="1"/>
    <col min="6768" max="6768" width="25.83203125" style="915" customWidth="1"/>
    <col min="6769" max="6769" width="25.5" style="915" customWidth="1"/>
    <col min="6770" max="6770" width="27" style="915" customWidth="1"/>
    <col min="6771" max="6771" width="26.6640625" style="915" customWidth="1"/>
    <col min="6772" max="6773" width="16" style="915" customWidth="1"/>
    <col min="6774" max="6774" width="27" style="915" customWidth="1"/>
    <col min="6775" max="6775" width="26.6640625" style="915" customWidth="1"/>
    <col min="6776" max="6776" width="27" style="915" customWidth="1"/>
    <col min="6777" max="6777" width="26.6640625" style="915" customWidth="1"/>
    <col min="6778" max="6779" width="16" style="915" customWidth="1"/>
    <col min="6780" max="6780" width="27" style="915" customWidth="1"/>
    <col min="6781" max="6781" width="26.6640625" style="915" customWidth="1"/>
    <col min="6782" max="6782" width="27" style="915" customWidth="1"/>
    <col min="6783" max="6783" width="26.6640625" style="915" customWidth="1"/>
    <col min="6784" max="6785" width="16" style="915" customWidth="1"/>
    <col min="6786" max="6786" width="27" style="915" customWidth="1"/>
    <col min="6787" max="6787" width="26.6640625" style="915" customWidth="1"/>
    <col min="6788" max="6788" width="27" style="915" customWidth="1"/>
    <col min="6789" max="6789" width="26.6640625" style="915" customWidth="1"/>
    <col min="6790" max="6791" width="16" style="915" customWidth="1"/>
    <col min="6792" max="6792" width="27" style="915" customWidth="1"/>
    <col min="6793" max="6793" width="26.6640625" style="915" customWidth="1"/>
    <col min="6794" max="6794" width="27" style="915" customWidth="1"/>
    <col min="6795" max="6795" width="26.6640625" style="915" customWidth="1"/>
    <col min="6796" max="6797" width="16" style="915" customWidth="1"/>
    <col min="6798" max="6798" width="27" style="915" customWidth="1"/>
    <col min="6799" max="6799" width="26.6640625" style="915" customWidth="1"/>
    <col min="6800" max="6800" width="27" style="915" customWidth="1"/>
    <col min="6801" max="6801" width="26.6640625" style="915" customWidth="1"/>
    <col min="6802" max="6803" width="16" style="915" customWidth="1"/>
    <col min="6804" max="6804" width="27" style="915" customWidth="1"/>
    <col min="6805" max="6805" width="26.6640625" style="915" customWidth="1"/>
    <col min="6806" max="6806" width="27" style="915" customWidth="1"/>
    <col min="6807" max="6807" width="26.6640625" style="915" customWidth="1"/>
    <col min="6808" max="6809" width="16" style="915" customWidth="1"/>
    <col min="6810" max="6810" width="27" style="915" customWidth="1"/>
    <col min="6811" max="6811" width="26.6640625" style="915" customWidth="1"/>
    <col min="6812" max="6812" width="27" style="915" customWidth="1"/>
    <col min="6813" max="6813" width="26.6640625" style="915" customWidth="1"/>
    <col min="6814" max="6815" width="16" style="915" customWidth="1"/>
    <col min="6816" max="6816" width="27" style="915" customWidth="1"/>
    <col min="6817" max="6817" width="26.6640625" style="915" customWidth="1"/>
    <col min="6818" max="6818" width="27" style="915" customWidth="1"/>
    <col min="6819" max="6819" width="26.6640625" style="915" customWidth="1"/>
    <col min="6820" max="6821" width="16" style="915" customWidth="1"/>
    <col min="6822" max="6822" width="27" style="915" customWidth="1"/>
    <col min="6823" max="6823" width="26.6640625" style="915" customWidth="1"/>
    <col min="6824" max="6824" width="27" style="915" customWidth="1"/>
    <col min="6825" max="6825" width="26.6640625" style="915" customWidth="1"/>
    <col min="6826" max="6827" width="16" style="915" customWidth="1"/>
    <col min="6828" max="6828" width="27" style="915" customWidth="1"/>
    <col min="6829" max="6829" width="26.6640625" style="915" customWidth="1"/>
    <col min="6830" max="6830" width="27" style="915" customWidth="1"/>
    <col min="6831" max="6831" width="26.6640625" style="915" customWidth="1"/>
    <col min="6832" max="6833" width="16" style="915" customWidth="1"/>
    <col min="6834" max="6834" width="27" style="915" customWidth="1"/>
    <col min="6835" max="6835" width="26.6640625" style="915" customWidth="1"/>
    <col min="6836" max="6836" width="27" style="915" customWidth="1"/>
    <col min="6837" max="6837" width="26.6640625" style="915" customWidth="1"/>
    <col min="6838" max="6839" width="16" style="915" customWidth="1"/>
    <col min="6840" max="6840" width="27" style="915" customWidth="1"/>
    <col min="6841" max="6841" width="26.6640625" style="915" customWidth="1"/>
    <col min="6842" max="6842" width="27" style="915" customWidth="1"/>
    <col min="6843" max="6843" width="26.6640625" style="915" customWidth="1"/>
    <col min="6844" max="6845" width="16" style="915" customWidth="1"/>
    <col min="6846" max="6846" width="27" style="915" customWidth="1"/>
    <col min="6847" max="6847" width="26.6640625" style="915" customWidth="1"/>
    <col min="6848" max="6848" width="27" style="915" customWidth="1"/>
    <col min="6849" max="6849" width="26.6640625" style="915" customWidth="1"/>
    <col min="6850" max="6851" width="16" style="915" customWidth="1"/>
    <col min="6852" max="6852" width="27" style="915" customWidth="1"/>
    <col min="6853" max="6853" width="26.6640625" style="915" customWidth="1"/>
    <col min="6854" max="6854" width="27" style="915" customWidth="1"/>
    <col min="6855" max="6855" width="26.6640625" style="915" customWidth="1"/>
    <col min="6856" max="6857" width="16" style="915" customWidth="1"/>
    <col min="6858" max="6858" width="27" style="915" customWidth="1"/>
    <col min="6859" max="6859" width="26.6640625" style="915" customWidth="1"/>
    <col min="6860" max="6860" width="27" style="915" customWidth="1"/>
    <col min="6861" max="6861" width="26.6640625" style="915" customWidth="1"/>
    <col min="6862" max="6863" width="16" style="915" customWidth="1"/>
    <col min="6864" max="6864" width="27" style="915" customWidth="1"/>
    <col min="6865" max="6865" width="26.6640625" style="915" customWidth="1"/>
    <col min="6866" max="6866" width="27" style="915" customWidth="1"/>
    <col min="6867" max="6867" width="26.6640625" style="915" customWidth="1"/>
    <col min="6868" max="6869" width="16" style="915" customWidth="1"/>
    <col min="6870" max="6870" width="27" style="915" customWidth="1"/>
    <col min="6871" max="6871" width="26.6640625" style="915" customWidth="1"/>
    <col min="6872" max="6872" width="27" style="915" customWidth="1"/>
    <col min="6873" max="6873" width="26.6640625" style="915" customWidth="1"/>
    <col min="6874" max="6875" width="16" style="915" customWidth="1"/>
    <col min="6876" max="6876" width="27" style="915" customWidth="1"/>
    <col min="6877" max="6877" width="26.6640625" style="915" customWidth="1"/>
    <col min="6878" max="6878" width="27" style="915" customWidth="1"/>
    <col min="6879" max="6879" width="26.6640625" style="915" customWidth="1"/>
    <col min="6880" max="6881" width="16" style="915" customWidth="1"/>
    <col min="6882" max="6882" width="27" style="915" customWidth="1"/>
    <col min="6883" max="6883" width="26.6640625" style="915" customWidth="1"/>
    <col min="6884" max="6884" width="27" style="915" customWidth="1"/>
    <col min="6885" max="6885" width="26.6640625" style="915" customWidth="1"/>
    <col min="6886" max="6887" width="16" style="915" customWidth="1"/>
    <col min="6888" max="6888" width="27" style="915" customWidth="1"/>
    <col min="6889" max="6889" width="26.6640625" style="915" customWidth="1"/>
    <col min="6890" max="6890" width="27" style="915" customWidth="1"/>
    <col min="6891" max="6891" width="26.6640625" style="915" customWidth="1"/>
    <col min="6892" max="6893" width="16" style="915" customWidth="1"/>
    <col min="6894" max="6894" width="27" style="915" customWidth="1"/>
    <col min="6895" max="6895" width="26.6640625" style="915" customWidth="1"/>
    <col min="6896" max="6896" width="27" style="915" customWidth="1"/>
    <col min="6897" max="6897" width="26.6640625" style="915" customWidth="1"/>
    <col min="6898" max="6899" width="16" style="915" customWidth="1"/>
    <col min="6900" max="6900" width="27" style="915" customWidth="1"/>
    <col min="6901" max="6901" width="26.6640625" style="915" customWidth="1"/>
    <col min="6902" max="6902" width="27" style="915" customWidth="1"/>
    <col min="6903" max="6903" width="26.6640625" style="915" customWidth="1"/>
    <col min="6904" max="6905" width="16" style="915" customWidth="1"/>
    <col min="6906" max="6906" width="25.83203125" style="915" customWidth="1"/>
    <col min="6907" max="6907" width="25.5" style="915" customWidth="1"/>
    <col min="6908" max="6908" width="25.83203125" style="915" customWidth="1"/>
    <col min="6909" max="6909" width="25.5" style="915" customWidth="1"/>
    <col min="6910" max="6911" width="16" style="915" customWidth="1"/>
    <col min="6912" max="6912" width="27" style="915" customWidth="1"/>
    <col min="6913" max="6913" width="26.6640625" style="915" customWidth="1"/>
    <col min="6914" max="6914" width="27" style="915" customWidth="1"/>
    <col min="6915" max="6915" width="26.6640625" style="915" customWidth="1"/>
    <col min="6916" max="6917" width="16" style="915" customWidth="1"/>
    <col min="6918" max="6918" width="25.83203125" style="915" customWidth="1"/>
    <col min="6919" max="6919" width="25.5" style="915" customWidth="1"/>
    <col min="6920" max="6920" width="25.83203125" style="915" customWidth="1"/>
    <col min="6921" max="6921" width="25.5" style="915" customWidth="1"/>
    <col min="6922" max="6923" width="16" style="915" customWidth="1"/>
    <col min="6924" max="6924" width="27" style="915" customWidth="1"/>
    <col min="6925" max="6925" width="26.6640625" style="915" customWidth="1"/>
    <col min="6926" max="6926" width="25.83203125" style="915" customWidth="1"/>
    <col min="6927" max="6927" width="25.5" style="915" customWidth="1"/>
    <col min="6928" max="6929" width="16" style="915" customWidth="1"/>
    <col min="6930" max="6930" width="27" style="915" customWidth="1"/>
    <col min="6931" max="6931" width="26.6640625" style="915" customWidth="1"/>
    <col min="6932" max="6932" width="27" style="915" customWidth="1"/>
    <col min="6933" max="6933" width="26.6640625" style="915" customWidth="1"/>
    <col min="6934" max="6935" width="16" style="915" customWidth="1"/>
    <col min="6936" max="6936" width="27" style="915" customWidth="1"/>
    <col min="6937" max="6937" width="26.6640625" style="915" customWidth="1"/>
    <col min="6938" max="6938" width="27" style="915" customWidth="1"/>
    <col min="6939" max="6939" width="26.6640625" style="915" customWidth="1"/>
    <col min="6940" max="6941" width="16" style="915" customWidth="1"/>
    <col min="6942" max="6942" width="27" style="915" customWidth="1"/>
    <col min="6943" max="6943" width="26.6640625" style="915" customWidth="1"/>
    <col min="6944" max="6944" width="27" style="915" customWidth="1"/>
    <col min="6945" max="6945" width="26.6640625" style="915" customWidth="1"/>
    <col min="6946" max="6947" width="16" style="915" customWidth="1"/>
    <col min="6948" max="6948" width="27" style="915" customWidth="1"/>
    <col min="6949" max="6949" width="26.6640625" style="915" customWidth="1"/>
    <col min="6950" max="6950" width="27" style="915" customWidth="1"/>
    <col min="6951" max="6951" width="26.6640625" style="915" customWidth="1"/>
    <col min="6952" max="6953" width="16" style="915" customWidth="1"/>
    <col min="6954" max="6954" width="27" style="915" customWidth="1"/>
    <col min="6955" max="6955" width="26.6640625" style="915" customWidth="1"/>
    <col min="6956" max="6956" width="27" style="915" customWidth="1"/>
    <col min="6957" max="6957" width="26.6640625" style="915" customWidth="1"/>
    <col min="6958" max="6959" width="16" style="915" customWidth="1"/>
    <col min="6960" max="6960" width="27" style="915" customWidth="1"/>
    <col min="6961" max="6961" width="26.6640625" style="915" customWidth="1"/>
    <col min="6962" max="6962" width="23.83203125" style="915" customWidth="1"/>
    <col min="6963" max="6963" width="23.6640625" style="915" customWidth="1"/>
    <col min="6964" max="6965" width="16" style="915" customWidth="1"/>
    <col min="6966" max="6966" width="27" style="915" customWidth="1"/>
    <col min="6967" max="6967" width="26.6640625" style="915" customWidth="1"/>
    <col min="6968" max="6968" width="27" style="915" customWidth="1"/>
    <col min="6969" max="6969" width="26.6640625" style="915" customWidth="1"/>
    <col min="6970" max="6971" width="16" style="915" customWidth="1"/>
    <col min="6972" max="6972" width="27" style="915" customWidth="1"/>
    <col min="6973" max="6973" width="26.6640625" style="915" customWidth="1"/>
    <col min="6974" max="6974" width="27" style="915" customWidth="1"/>
    <col min="6975" max="6975" width="26.6640625" style="915" customWidth="1"/>
    <col min="6976" max="6977" width="16" style="915" customWidth="1"/>
    <col min="6978" max="6978" width="27" style="915" customWidth="1"/>
    <col min="6979" max="6979" width="26.6640625" style="915" customWidth="1"/>
    <col min="6980" max="6980" width="27" style="915" customWidth="1"/>
    <col min="6981" max="6981" width="26.6640625" style="915" customWidth="1"/>
    <col min="6982" max="6983" width="16" style="915" customWidth="1"/>
    <col min="6984" max="6984" width="27" style="915" customWidth="1"/>
    <col min="6985" max="6985" width="26.6640625" style="915" customWidth="1"/>
    <col min="6986" max="6986" width="27" style="915" customWidth="1"/>
    <col min="6987" max="6987" width="26.6640625" style="915" customWidth="1"/>
    <col min="6988" max="6989" width="16" style="915" customWidth="1"/>
    <col min="6990" max="6990" width="27" style="915" customWidth="1"/>
    <col min="6991" max="6991" width="26.6640625" style="915" customWidth="1"/>
    <col min="6992" max="6992" width="27" style="915" customWidth="1"/>
    <col min="6993" max="6993" width="26.6640625" style="915" customWidth="1"/>
    <col min="6994" max="6995" width="16" style="915" customWidth="1"/>
    <col min="6996" max="6996" width="27" style="915" customWidth="1"/>
    <col min="6997" max="6997" width="26.6640625" style="915" customWidth="1"/>
    <col min="6998" max="6998" width="27" style="915" customWidth="1"/>
    <col min="6999" max="6999" width="26.6640625" style="915" customWidth="1"/>
    <col min="7000" max="7001" width="16" style="915" customWidth="1"/>
    <col min="7002" max="7002" width="27" style="915" customWidth="1"/>
    <col min="7003" max="7003" width="26.6640625" style="915" customWidth="1"/>
    <col min="7004" max="7004" width="27" style="915" customWidth="1"/>
    <col min="7005" max="7005" width="26.6640625" style="915" customWidth="1"/>
    <col min="7006" max="7007" width="16" style="915" customWidth="1"/>
    <col min="7008" max="7008" width="27" style="915" customWidth="1"/>
    <col min="7009" max="7009" width="26.6640625" style="915" customWidth="1"/>
    <col min="7010" max="7010" width="27" style="915" customWidth="1"/>
    <col min="7011" max="7011" width="26.6640625" style="915" customWidth="1"/>
    <col min="7012" max="7013" width="16" style="915" customWidth="1"/>
    <col min="7014" max="7014" width="28.1640625" style="915" customWidth="1"/>
    <col min="7015" max="7015" width="27.83203125" style="915" customWidth="1"/>
    <col min="7016" max="7016" width="27" style="915" customWidth="1"/>
    <col min="7017" max="7017" width="26.6640625" style="915" customWidth="1"/>
    <col min="7018" max="7019" width="16" style="915" customWidth="1"/>
    <col min="7020" max="7020" width="27" style="915" customWidth="1"/>
    <col min="7021" max="7021" width="26.6640625" style="915" customWidth="1"/>
    <col min="7022" max="7022" width="27" style="915" customWidth="1"/>
    <col min="7023" max="7023" width="26.6640625" style="915" customWidth="1"/>
    <col min="7024" max="7025" width="16" style="915" customWidth="1"/>
    <col min="7026" max="7026" width="27" style="915" customWidth="1"/>
    <col min="7027" max="7027" width="26.6640625" style="915" customWidth="1"/>
    <col min="7028" max="7028" width="25.83203125" style="915" customWidth="1"/>
    <col min="7029" max="7029" width="25.5" style="915" customWidth="1"/>
    <col min="7030" max="7031" width="16" style="915" customWidth="1"/>
    <col min="7032" max="7032" width="27" style="915" customWidth="1"/>
    <col min="7033" max="7033" width="26.6640625" style="915" customWidth="1"/>
    <col min="7034" max="7034" width="27" style="915" customWidth="1"/>
    <col min="7035" max="7035" width="26.6640625" style="915" customWidth="1"/>
    <col min="7036" max="7037" width="16" style="915" customWidth="1"/>
    <col min="7038" max="7038" width="27" style="915" customWidth="1"/>
    <col min="7039" max="7039" width="26.6640625" style="915" customWidth="1"/>
    <col min="7040" max="7040" width="27" style="915" customWidth="1"/>
    <col min="7041" max="7041" width="26.6640625" style="915" customWidth="1"/>
    <col min="7042" max="7043" width="16" style="915" customWidth="1"/>
    <col min="7044" max="7044" width="27" style="915" customWidth="1"/>
    <col min="7045" max="7045" width="26.6640625" style="915" customWidth="1"/>
    <col min="7046" max="7046" width="27" style="915" customWidth="1"/>
    <col min="7047" max="7047" width="26.6640625" style="915" customWidth="1"/>
    <col min="7048" max="7049" width="16" style="915" customWidth="1"/>
    <col min="7050" max="7050" width="28.1640625" style="915" customWidth="1"/>
    <col min="7051" max="7051" width="27.83203125" style="915" customWidth="1"/>
    <col min="7052" max="7052" width="28.1640625" style="915" customWidth="1"/>
    <col min="7053" max="7053" width="27.83203125" style="915" customWidth="1"/>
    <col min="7054" max="7055" width="16" style="915" customWidth="1"/>
    <col min="7056" max="7056" width="28.1640625" style="915" customWidth="1"/>
    <col min="7057" max="7057" width="27.83203125" style="915" customWidth="1"/>
    <col min="7058" max="7058" width="28.1640625" style="915" customWidth="1"/>
    <col min="7059" max="7059" width="27.83203125" style="915" customWidth="1"/>
    <col min="7060" max="7061" width="16" style="915" customWidth="1"/>
    <col min="7062" max="7062" width="28.1640625" style="915" customWidth="1"/>
    <col min="7063" max="7063" width="27.83203125" style="915" customWidth="1"/>
    <col min="7064" max="7064" width="28.1640625" style="915" customWidth="1"/>
    <col min="7065" max="7065" width="27.83203125" style="915" customWidth="1"/>
    <col min="7066" max="7067" width="16" style="915" customWidth="1"/>
    <col min="7068" max="7068" width="28.1640625" style="915" customWidth="1"/>
    <col min="7069" max="7069" width="27.83203125" style="915" customWidth="1"/>
    <col min="7070" max="7070" width="28.1640625" style="915" customWidth="1"/>
    <col min="7071" max="7071" width="27.83203125" style="915" customWidth="1"/>
    <col min="7072" max="7073" width="16" style="915" customWidth="1"/>
    <col min="7074" max="7074" width="28.1640625" style="915" customWidth="1"/>
    <col min="7075" max="7075" width="27.83203125" style="915" customWidth="1"/>
    <col min="7076" max="7076" width="28.1640625" style="915" customWidth="1"/>
    <col min="7077" max="7077" width="27.83203125" style="915" customWidth="1"/>
    <col min="7078" max="7079" width="16" style="915" customWidth="1"/>
    <col min="7080" max="7080" width="28.1640625" style="915" customWidth="1"/>
    <col min="7081" max="7081" width="27.83203125" style="915" customWidth="1"/>
    <col min="7082" max="7082" width="27" style="915" customWidth="1"/>
    <col min="7083" max="7083" width="26.6640625" style="915" customWidth="1"/>
    <col min="7084" max="7085" width="16" style="915" customWidth="1"/>
    <col min="7086" max="7086" width="27" style="915" customWidth="1"/>
    <col min="7087" max="7087" width="26.6640625" style="915" customWidth="1"/>
    <col min="7088" max="7088" width="27" style="915" customWidth="1"/>
    <col min="7089" max="7089" width="26.6640625" style="915" customWidth="1"/>
    <col min="7090" max="7091" width="16" style="915" customWidth="1"/>
    <col min="7092" max="7092" width="28.1640625" style="915" customWidth="1"/>
    <col min="7093" max="7093" width="27.83203125" style="915" customWidth="1"/>
    <col min="7094" max="7094" width="28.1640625" style="915" customWidth="1"/>
    <col min="7095" max="7095" width="27.83203125" style="915" customWidth="1"/>
    <col min="7096" max="7097" width="16" style="915" customWidth="1"/>
    <col min="7098" max="7098" width="28.1640625" style="915" customWidth="1"/>
    <col min="7099" max="7099" width="27.83203125" style="915" customWidth="1"/>
    <col min="7100" max="7100" width="28.1640625" style="915" customWidth="1"/>
    <col min="7101" max="7101" width="27.83203125" style="915" customWidth="1"/>
    <col min="7102" max="7103" width="16" style="915" customWidth="1"/>
    <col min="7104" max="7104" width="28.1640625" style="915" customWidth="1"/>
    <col min="7105" max="7105" width="27.83203125" style="915" customWidth="1"/>
    <col min="7106" max="7106" width="25.1640625" style="915" customWidth="1"/>
    <col min="7107" max="7107" width="24.83203125" style="915" customWidth="1"/>
    <col min="7108" max="7109" width="16" style="915" customWidth="1"/>
    <col min="7110" max="7110" width="28.1640625" style="915" customWidth="1"/>
    <col min="7111" max="7111" width="27.83203125" style="915" customWidth="1"/>
    <col min="7112" max="7112" width="28.1640625" style="915" customWidth="1"/>
    <col min="7113" max="7113" width="27.83203125" style="915" customWidth="1"/>
    <col min="7114" max="7115" width="16" style="915" customWidth="1"/>
    <col min="7116" max="7116" width="28.1640625" style="915" customWidth="1"/>
    <col min="7117" max="7117" width="27.83203125" style="915" customWidth="1"/>
    <col min="7118" max="7118" width="28.1640625" style="915" customWidth="1"/>
    <col min="7119" max="7119" width="27.83203125" style="915" customWidth="1"/>
    <col min="7120" max="7121" width="16" style="915" customWidth="1"/>
    <col min="7122" max="7122" width="28.1640625" style="915" customWidth="1"/>
    <col min="7123" max="7123" width="27.83203125" style="915" customWidth="1"/>
    <col min="7124" max="7124" width="28.1640625" style="915" customWidth="1"/>
    <col min="7125" max="7125" width="27.83203125" style="915" customWidth="1"/>
    <col min="7126" max="7127" width="16" style="915" customWidth="1"/>
    <col min="7128" max="7128" width="27" style="915" customWidth="1"/>
    <col min="7129" max="7129" width="26.6640625" style="915" customWidth="1"/>
    <col min="7130" max="7130" width="27" style="915" customWidth="1"/>
    <col min="7131" max="7131" width="26.6640625" style="915" customWidth="1"/>
    <col min="7132" max="7133" width="16" style="915" customWidth="1"/>
    <col min="7134" max="7134" width="28.1640625" style="915" customWidth="1"/>
    <col min="7135" max="7135" width="27.83203125" style="915" customWidth="1"/>
    <col min="7136" max="7136" width="28.1640625" style="915" customWidth="1"/>
    <col min="7137" max="7137" width="27.83203125" style="915" customWidth="1"/>
    <col min="7138" max="7139" width="16" style="915" customWidth="1"/>
    <col min="7140" max="7140" width="28.1640625" style="915" customWidth="1"/>
    <col min="7141" max="7141" width="27.83203125" style="915" customWidth="1"/>
    <col min="7142" max="7142" width="27" style="915" customWidth="1"/>
    <col min="7143" max="7143" width="26.6640625" style="915" customWidth="1"/>
    <col min="7144" max="7145" width="16" style="915" customWidth="1"/>
    <col min="7146" max="7146" width="28.1640625" style="915" customWidth="1"/>
    <col min="7147" max="7147" width="27.83203125" style="915" customWidth="1"/>
    <col min="7148" max="7148" width="28.1640625" style="915" customWidth="1"/>
    <col min="7149" max="7149" width="27.83203125" style="915" customWidth="1"/>
    <col min="7150" max="7151" width="16" style="915" customWidth="1"/>
    <col min="7152" max="7152" width="28.1640625" style="915" customWidth="1"/>
    <col min="7153" max="7153" width="27.83203125" style="915" customWidth="1"/>
    <col min="7154" max="7154" width="28.1640625" style="915" customWidth="1"/>
    <col min="7155" max="7155" width="27.83203125" style="915" customWidth="1"/>
    <col min="7156" max="7157" width="16" style="915" customWidth="1"/>
    <col min="7158" max="7158" width="28.1640625" style="915" customWidth="1"/>
    <col min="7159" max="7159" width="27.83203125" style="915" customWidth="1"/>
    <col min="7160" max="7160" width="28.1640625" style="915" customWidth="1"/>
    <col min="7161" max="7161" width="27.83203125" style="915" customWidth="1"/>
    <col min="7162" max="7163" width="16" style="915" customWidth="1"/>
    <col min="7164" max="7164" width="28.1640625" style="915" customWidth="1"/>
    <col min="7165" max="7165" width="27.83203125" style="915" customWidth="1"/>
    <col min="7166" max="7166" width="28.1640625" style="915" customWidth="1"/>
    <col min="7167" max="7167" width="27.83203125" style="915" customWidth="1"/>
    <col min="7168" max="7169" width="16" style="915" customWidth="1"/>
    <col min="7170" max="7170" width="28.1640625" style="915" customWidth="1"/>
    <col min="7171" max="7171" width="27.83203125" style="915" customWidth="1"/>
    <col min="7172" max="7172" width="28.1640625" style="915" customWidth="1"/>
    <col min="7173" max="7173" width="27.83203125" style="915" customWidth="1"/>
    <col min="7174" max="7175" width="16" style="915" customWidth="1"/>
    <col min="7176" max="7176" width="28.1640625" style="915" customWidth="1"/>
    <col min="7177" max="7177" width="27.83203125" style="915" customWidth="1"/>
    <col min="7178" max="7178" width="28.1640625" style="915" customWidth="1"/>
    <col min="7179" max="7179" width="27.83203125" style="915" customWidth="1"/>
    <col min="7180" max="7181" width="16" style="915" customWidth="1"/>
    <col min="7182" max="7182" width="28.1640625" style="915" customWidth="1"/>
    <col min="7183" max="7183" width="27.83203125" style="915" customWidth="1"/>
    <col min="7184" max="7184" width="28.1640625" style="915" customWidth="1"/>
    <col min="7185" max="7185" width="27.83203125" style="915" customWidth="1"/>
    <col min="7186" max="7187" width="16" style="915" customWidth="1"/>
    <col min="7188" max="7188" width="27" style="915" customWidth="1"/>
    <col min="7189" max="7189" width="26.6640625" style="915" customWidth="1"/>
    <col min="7190" max="7190" width="27" style="915" customWidth="1"/>
    <col min="7191" max="7191" width="26.6640625" style="915" customWidth="1"/>
    <col min="7192" max="7193" width="16" style="915" customWidth="1"/>
    <col min="7194" max="7194" width="28.1640625" style="915" customWidth="1"/>
    <col min="7195" max="7195" width="27.83203125" style="915" customWidth="1"/>
    <col min="7196" max="7196" width="28.1640625" style="915" customWidth="1"/>
    <col min="7197" max="7197" width="27.83203125" style="915" customWidth="1"/>
    <col min="7198" max="7199" width="16" style="915" customWidth="1"/>
    <col min="7200" max="7200" width="28.1640625" style="915" customWidth="1"/>
    <col min="7201" max="7201" width="27.83203125" style="915" customWidth="1"/>
    <col min="7202" max="7202" width="28.1640625" style="915" customWidth="1"/>
    <col min="7203" max="7203" width="27.83203125" style="915" customWidth="1"/>
    <col min="7204" max="7205" width="16" style="915" customWidth="1"/>
    <col min="7206" max="7206" width="28.1640625" style="915" customWidth="1"/>
    <col min="7207" max="7207" width="27.83203125" style="915" customWidth="1"/>
    <col min="7208" max="7208" width="28.1640625" style="915" customWidth="1"/>
    <col min="7209" max="7209" width="27.83203125" style="915" customWidth="1"/>
    <col min="7210" max="7211" width="16" style="915" customWidth="1"/>
    <col min="7212" max="7212" width="28.1640625" style="915" customWidth="1"/>
    <col min="7213" max="7213" width="27.83203125" style="915" customWidth="1"/>
    <col min="7214" max="7214" width="28.1640625" style="915" customWidth="1"/>
    <col min="7215" max="7215" width="27.83203125" style="915" customWidth="1"/>
    <col min="7216" max="7217" width="16" style="915" customWidth="1"/>
    <col min="7218" max="7218" width="28.1640625" style="915" customWidth="1"/>
    <col min="7219" max="7219" width="27.83203125" style="915" customWidth="1"/>
    <col min="7220" max="7220" width="27" style="915" customWidth="1"/>
    <col min="7221" max="7221" width="26.6640625" style="915" customWidth="1"/>
    <col min="7222" max="7223" width="16" style="915" customWidth="1"/>
    <col min="7224" max="7224" width="28.1640625" style="915" customWidth="1"/>
    <col min="7225" max="7225" width="27.83203125" style="915" customWidth="1"/>
    <col min="7226" max="7226" width="27" style="915" customWidth="1"/>
    <col min="7227" max="7227" width="26.6640625" style="915" customWidth="1"/>
    <col min="7228" max="7229" width="16" style="915" customWidth="1"/>
    <col min="7230" max="7230" width="28.1640625" style="915" customWidth="1"/>
    <col min="7231" max="7231" width="27.83203125" style="915" customWidth="1"/>
    <col min="7232" max="7232" width="28.1640625" style="915" customWidth="1"/>
    <col min="7233" max="7233" width="27.83203125" style="915" customWidth="1"/>
    <col min="7234" max="7235" width="16" style="915" customWidth="1"/>
    <col min="7236" max="7236" width="28.1640625" style="915" customWidth="1"/>
    <col min="7237" max="7237" width="27.83203125" style="915" customWidth="1"/>
    <col min="7238" max="7238" width="28.1640625" style="915" customWidth="1"/>
    <col min="7239" max="7239" width="27.83203125" style="915" customWidth="1"/>
    <col min="7240" max="7241" width="16" style="915" customWidth="1"/>
    <col min="7242" max="7242" width="28.1640625" style="915" customWidth="1"/>
    <col min="7243" max="7243" width="27.83203125" style="915" customWidth="1"/>
    <col min="7244" max="7244" width="28.1640625" style="915" customWidth="1"/>
    <col min="7245" max="7245" width="27.83203125" style="915" customWidth="1"/>
    <col min="7246" max="7247" width="16" style="915" customWidth="1"/>
    <col min="7248" max="7248" width="28.1640625" style="915" customWidth="1"/>
    <col min="7249" max="7249" width="27.83203125" style="915" customWidth="1"/>
    <col min="7250" max="7250" width="28.1640625" style="915" customWidth="1"/>
    <col min="7251" max="7251" width="27.83203125" style="915" customWidth="1"/>
    <col min="7252" max="7253" width="16" style="915" customWidth="1"/>
    <col min="7254" max="7254" width="28.1640625" style="915" customWidth="1"/>
    <col min="7255" max="7255" width="27.83203125" style="915" customWidth="1"/>
    <col min="7256" max="7256" width="28.1640625" style="915" customWidth="1"/>
    <col min="7257" max="7257" width="27.83203125" style="915" customWidth="1"/>
    <col min="7258" max="7259" width="16" style="915" customWidth="1"/>
    <col min="7260" max="7260" width="28.1640625" style="915" customWidth="1"/>
    <col min="7261" max="7261" width="27.83203125" style="915" customWidth="1"/>
    <col min="7262" max="7262" width="28.1640625" style="915" customWidth="1"/>
    <col min="7263" max="7263" width="27.83203125" style="915" customWidth="1"/>
    <col min="7264" max="7265" width="16" style="915" customWidth="1"/>
    <col min="7266" max="7266" width="28.1640625" style="915" customWidth="1"/>
    <col min="7267" max="7267" width="27.83203125" style="915" customWidth="1"/>
    <col min="7268" max="7268" width="28.1640625" style="915" customWidth="1"/>
    <col min="7269" max="7269" width="27.83203125" style="915" customWidth="1"/>
    <col min="7270" max="7271" width="16" style="915" customWidth="1"/>
    <col min="7272" max="7272" width="28.1640625" style="915" customWidth="1"/>
    <col min="7273" max="7273" width="27.83203125" style="915" customWidth="1"/>
    <col min="7274" max="7274" width="28.1640625" style="915" customWidth="1"/>
    <col min="7275" max="7275" width="27.83203125" style="915" customWidth="1"/>
    <col min="7276" max="7277" width="16" style="915" customWidth="1"/>
    <col min="7278" max="7278" width="28.1640625" style="915" customWidth="1"/>
    <col min="7279" max="7279" width="27.83203125" style="915" customWidth="1"/>
    <col min="7280" max="7280" width="28.1640625" style="915" customWidth="1"/>
    <col min="7281" max="7281" width="27.83203125" style="915" customWidth="1"/>
    <col min="7282" max="7283" width="16" style="915" customWidth="1"/>
    <col min="7284" max="7284" width="28.1640625" style="915" customWidth="1"/>
    <col min="7285" max="7285" width="27.83203125" style="915" customWidth="1"/>
    <col min="7286" max="7286" width="28.1640625" style="915" customWidth="1"/>
    <col min="7287" max="7287" width="27.83203125" style="915" customWidth="1"/>
    <col min="7288" max="7289" width="16" style="915" customWidth="1"/>
    <col min="7290" max="7290" width="28.1640625" style="915" customWidth="1"/>
    <col min="7291" max="7291" width="27.83203125" style="915" customWidth="1"/>
    <col min="7292" max="7292" width="28.1640625" style="915" customWidth="1"/>
    <col min="7293" max="7293" width="27.83203125" style="915" customWidth="1"/>
    <col min="7294" max="7295" width="16" style="915" customWidth="1"/>
    <col min="7296" max="7296" width="28.1640625" style="915" customWidth="1"/>
    <col min="7297" max="7297" width="27.83203125" style="915" customWidth="1"/>
    <col min="7298" max="7298" width="28.1640625" style="915" customWidth="1"/>
    <col min="7299" max="7299" width="27.83203125" style="915" customWidth="1"/>
    <col min="7300" max="7301" width="16" style="915" customWidth="1"/>
    <col min="7302" max="7302" width="28.1640625" style="915" customWidth="1"/>
    <col min="7303" max="7303" width="27.83203125" style="915" customWidth="1"/>
    <col min="7304" max="7304" width="28.1640625" style="915" customWidth="1"/>
    <col min="7305" max="7305" width="27.83203125" style="915" customWidth="1"/>
    <col min="7306" max="7307" width="16" style="915" customWidth="1"/>
    <col min="7308" max="7308" width="28.1640625" style="915" customWidth="1"/>
    <col min="7309" max="7309" width="27.83203125" style="915" customWidth="1"/>
    <col min="7310" max="7310" width="28.1640625" style="915" customWidth="1"/>
    <col min="7311" max="7311" width="27.83203125" style="915" customWidth="1"/>
    <col min="7312" max="7313" width="16" style="915" customWidth="1"/>
    <col min="7314" max="7314" width="28.1640625" style="915" customWidth="1"/>
    <col min="7315" max="7315" width="27.83203125" style="915" customWidth="1"/>
    <col min="7316" max="7316" width="28.1640625" style="915" customWidth="1"/>
    <col min="7317" max="7317" width="27.83203125" style="915" customWidth="1"/>
    <col min="7318" max="7319" width="16" style="915" customWidth="1"/>
    <col min="7320" max="7320" width="28.1640625" style="915" customWidth="1"/>
    <col min="7321" max="7321" width="27.83203125" style="915" customWidth="1"/>
    <col min="7322" max="7322" width="28.1640625" style="915" customWidth="1"/>
    <col min="7323" max="7323" width="27.83203125" style="915" customWidth="1"/>
    <col min="7324" max="7325" width="16" style="915" customWidth="1"/>
    <col min="7326" max="7326" width="28.1640625" style="915" customWidth="1"/>
    <col min="7327" max="7327" width="27.83203125" style="915" customWidth="1"/>
    <col min="7328" max="7328" width="28.1640625" style="915" customWidth="1"/>
    <col min="7329" max="7329" width="27.83203125" style="915" customWidth="1"/>
    <col min="7330" max="7331" width="16" style="915" customWidth="1"/>
    <col min="7332" max="7332" width="28.1640625" style="915" customWidth="1"/>
    <col min="7333" max="7333" width="27.83203125" style="915" customWidth="1"/>
    <col min="7334" max="7334" width="28.1640625" style="915" customWidth="1"/>
    <col min="7335" max="7335" width="27.83203125" style="915" customWidth="1"/>
    <col min="7336" max="7337" width="16" style="915" customWidth="1"/>
    <col min="7338" max="7338" width="28.1640625" style="915" customWidth="1"/>
    <col min="7339" max="7339" width="27.83203125" style="915" customWidth="1"/>
    <col min="7340" max="7340" width="28.1640625" style="915" customWidth="1"/>
    <col min="7341" max="7341" width="27.83203125" style="915" customWidth="1"/>
    <col min="7342" max="7343" width="16" style="915" customWidth="1"/>
    <col min="7344" max="7344" width="27" style="915" customWidth="1"/>
    <col min="7345" max="7345" width="26.6640625" style="915" customWidth="1"/>
    <col min="7346" max="7346" width="27" style="915" customWidth="1"/>
    <col min="7347" max="7347" width="26.6640625" style="915" customWidth="1"/>
    <col min="7348" max="7349" width="16" style="915" customWidth="1"/>
    <col min="7350" max="7350" width="28.1640625" style="915" customWidth="1"/>
    <col min="7351" max="7351" width="27.83203125" style="915" customWidth="1"/>
    <col min="7352" max="7352" width="28.1640625" style="915" customWidth="1"/>
    <col min="7353" max="7353" width="27.83203125" style="915" customWidth="1"/>
    <col min="7354" max="7355" width="16" style="915" customWidth="1"/>
    <col min="7356" max="7356" width="28.1640625" style="915" customWidth="1"/>
    <col min="7357" max="7357" width="27.83203125" style="915" customWidth="1"/>
    <col min="7358" max="7358" width="28.1640625" style="915" customWidth="1"/>
    <col min="7359" max="7359" width="27.83203125" style="915" customWidth="1"/>
    <col min="7360" max="7361" width="16" style="915" customWidth="1"/>
    <col min="7362" max="7362" width="28.1640625" style="915" customWidth="1"/>
    <col min="7363" max="7363" width="27.83203125" style="915" customWidth="1"/>
    <col min="7364" max="7364" width="28.1640625" style="915" customWidth="1"/>
    <col min="7365" max="7365" width="27.83203125" style="915" customWidth="1"/>
    <col min="7366" max="7367" width="16" style="915" customWidth="1"/>
    <col min="7368" max="7368" width="28.1640625" style="915" customWidth="1"/>
    <col min="7369" max="7369" width="27.83203125" style="915" customWidth="1"/>
    <col min="7370" max="7370" width="28.1640625" style="915" customWidth="1"/>
    <col min="7371" max="7371" width="27.83203125" style="915" customWidth="1"/>
    <col min="7372" max="7373" width="16" style="915" customWidth="1"/>
    <col min="7374" max="7374" width="28.1640625" style="915" customWidth="1"/>
    <col min="7375" max="7375" width="27.83203125" style="915" customWidth="1"/>
    <col min="7376" max="7376" width="28.1640625" style="915" customWidth="1"/>
    <col min="7377" max="7377" width="27.83203125" style="915" customWidth="1"/>
    <col min="7378" max="7379" width="16" style="915" customWidth="1"/>
    <col min="7380" max="7380" width="28.1640625" style="915" customWidth="1"/>
    <col min="7381" max="7381" width="27.83203125" style="915" customWidth="1"/>
    <col min="7382" max="7382" width="28.1640625" style="915" customWidth="1"/>
    <col min="7383" max="7383" width="27.83203125" style="915" customWidth="1"/>
    <col min="7384" max="7385" width="16" style="915" customWidth="1"/>
    <col min="7386" max="7386" width="28.1640625" style="915" customWidth="1"/>
    <col min="7387" max="7387" width="27.83203125" style="915" customWidth="1"/>
    <col min="7388" max="7388" width="28.1640625" style="915" customWidth="1"/>
    <col min="7389" max="7389" width="27.83203125" style="915" customWidth="1"/>
    <col min="7390" max="7391" width="16" style="915" customWidth="1"/>
    <col min="7392" max="7392" width="28.1640625" style="915" customWidth="1"/>
    <col min="7393" max="7393" width="27.83203125" style="915" customWidth="1"/>
    <col min="7394" max="7394" width="28.1640625" style="915" customWidth="1"/>
    <col min="7395" max="7395" width="27.83203125" style="915" customWidth="1"/>
    <col min="7396" max="7397" width="16" style="915" customWidth="1"/>
    <col min="7398" max="7398" width="28.1640625" style="915" customWidth="1"/>
    <col min="7399" max="7399" width="27.83203125" style="915" customWidth="1"/>
    <col min="7400" max="7400" width="28.1640625" style="915" customWidth="1"/>
    <col min="7401" max="7401" width="27.83203125" style="915" customWidth="1"/>
    <col min="7402" max="7403" width="16" style="915" customWidth="1"/>
    <col min="7404" max="7404" width="28.1640625" style="915" customWidth="1"/>
    <col min="7405" max="7405" width="27.83203125" style="915" customWidth="1"/>
    <col min="7406" max="7406" width="28.1640625" style="915" customWidth="1"/>
    <col min="7407" max="7407" width="27.83203125" style="915" customWidth="1"/>
    <col min="7408" max="7409" width="16" style="915" customWidth="1"/>
    <col min="7410" max="7410" width="28.1640625" style="915" customWidth="1"/>
    <col min="7411" max="7411" width="27.83203125" style="915" customWidth="1"/>
    <col min="7412" max="7412" width="28.1640625" style="915" customWidth="1"/>
    <col min="7413" max="7413" width="27.83203125" style="915" customWidth="1"/>
    <col min="7414" max="7415" width="16" style="915" customWidth="1"/>
    <col min="7416" max="7416" width="28.1640625" style="915" customWidth="1"/>
    <col min="7417" max="7417" width="27.83203125" style="915" customWidth="1"/>
    <col min="7418" max="7418" width="27" style="915" customWidth="1"/>
    <col min="7419" max="7419" width="26.6640625" style="915" customWidth="1"/>
    <col min="7420" max="7421" width="16" style="915" customWidth="1"/>
    <col min="7422" max="7422" width="28.1640625" style="915" customWidth="1"/>
    <col min="7423" max="7423" width="27.83203125" style="915" customWidth="1"/>
    <col min="7424" max="7424" width="28.1640625" style="915" customWidth="1"/>
    <col min="7425" max="7425" width="27.83203125" style="915" customWidth="1"/>
    <col min="7426" max="7427" width="16" style="915" customWidth="1"/>
    <col min="7428" max="7428" width="28.1640625" style="915" customWidth="1"/>
    <col min="7429" max="7429" width="27.83203125" style="915" customWidth="1"/>
    <col min="7430" max="7430" width="28.1640625" style="915" customWidth="1"/>
    <col min="7431" max="7431" width="27.83203125" style="915" customWidth="1"/>
    <col min="7432" max="7433" width="16" style="915" customWidth="1"/>
    <col min="7434" max="7434" width="28.1640625" style="915" customWidth="1"/>
    <col min="7435" max="7435" width="27.83203125" style="915" customWidth="1"/>
    <col min="7436" max="7436" width="28.1640625" style="915" customWidth="1"/>
    <col min="7437" max="7437" width="27.83203125" style="915" customWidth="1"/>
    <col min="7438" max="7439" width="16" style="915" customWidth="1"/>
    <col min="7440" max="7440" width="28.1640625" style="915" customWidth="1"/>
    <col min="7441" max="7441" width="27.83203125" style="915" customWidth="1"/>
    <col min="7442" max="7442" width="28.1640625" style="915" customWidth="1"/>
    <col min="7443" max="7443" width="27.83203125" style="915" customWidth="1"/>
    <col min="7444" max="7445" width="16" style="915" customWidth="1"/>
    <col min="7446" max="7446" width="27" style="915" customWidth="1"/>
    <col min="7447" max="7447" width="26.6640625" style="915" customWidth="1"/>
    <col min="7448" max="7448" width="27" style="915" customWidth="1"/>
    <col min="7449" max="7449" width="26.6640625" style="915" customWidth="1"/>
    <col min="7450" max="7451" width="16" style="915" customWidth="1"/>
    <col min="7452" max="7452" width="28.1640625" style="915" customWidth="1"/>
    <col min="7453" max="7453" width="27.83203125" style="915" customWidth="1"/>
    <col min="7454" max="7454" width="28.1640625" style="915" customWidth="1"/>
    <col min="7455" max="7455" width="27.83203125" style="915" customWidth="1"/>
    <col min="7456" max="7457" width="16" style="915" customWidth="1"/>
    <col min="7458" max="7458" width="28.1640625" style="915" customWidth="1"/>
    <col min="7459" max="7459" width="27.83203125" style="915" customWidth="1"/>
    <col min="7460" max="7460" width="28.1640625" style="915" customWidth="1"/>
    <col min="7461" max="7461" width="27.83203125" style="915" customWidth="1"/>
    <col min="7462" max="7463" width="16" style="915" customWidth="1"/>
    <col min="7464" max="7464" width="28.1640625" style="915" customWidth="1"/>
    <col min="7465" max="7465" width="27.83203125" style="915" customWidth="1"/>
    <col min="7466" max="7466" width="27" style="915" customWidth="1"/>
    <col min="7467" max="7467" width="26.6640625" style="915" customWidth="1"/>
    <col min="7468" max="7469" width="16" style="915" customWidth="1"/>
    <col min="7470" max="7470" width="25.1640625" style="915" customWidth="1"/>
    <col min="7471" max="7471" width="24.83203125" style="915" customWidth="1"/>
    <col min="7472" max="7472" width="25.1640625" style="915" customWidth="1"/>
    <col min="7473" max="7473" width="24.83203125" style="915" customWidth="1"/>
    <col min="7474" max="7475" width="16" style="915" customWidth="1"/>
    <col min="7476" max="7476" width="28.1640625" style="915" customWidth="1"/>
    <col min="7477" max="7477" width="27.83203125" style="915" customWidth="1"/>
    <col min="7478" max="7478" width="28.1640625" style="915" customWidth="1"/>
    <col min="7479" max="7479" width="27.83203125" style="915" customWidth="1"/>
    <col min="7480" max="7481" width="16" style="915" customWidth="1"/>
    <col min="7482" max="7482" width="28.1640625" style="915" customWidth="1"/>
    <col min="7483" max="7483" width="27.83203125" style="915" customWidth="1"/>
    <col min="7484" max="7484" width="28.1640625" style="915" customWidth="1"/>
    <col min="7485" max="7485" width="27.83203125" style="915" customWidth="1"/>
    <col min="7486" max="7487" width="16" style="915" customWidth="1"/>
    <col min="7488" max="7488" width="25.1640625" style="915" customWidth="1"/>
    <col min="7489" max="7489" width="24.83203125" style="915" customWidth="1"/>
    <col min="7490" max="7490" width="25.1640625" style="915" customWidth="1"/>
    <col min="7491" max="7491" width="24.83203125" style="915" customWidth="1"/>
    <col min="7492" max="7493" width="16" style="915" customWidth="1"/>
    <col min="7494" max="7494" width="28.1640625" style="915" customWidth="1"/>
    <col min="7495" max="7495" width="27.83203125" style="915" customWidth="1"/>
    <col min="7496" max="7496" width="28.1640625" style="915" customWidth="1"/>
    <col min="7497" max="7497" width="27.83203125" style="915" customWidth="1"/>
    <col min="7498" max="7499" width="16" style="915" customWidth="1"/>
    <col min="7500" max="7500" width="28.1640625" style="915" customWidth="1"/>
    <col min="7501" max="7501" width="27.83203125" style="915" customWidth="1"/>
    <col min="7502" max="7502" width="28.1640625" style="915" customWidth="1"/>
    <col min="7503" max="7503" width="27.83203125" style="915" customWidth="1"/>
    <col min="7504" max="7505" width="16" style="915" customWidth="1"/>
    <col min="7506" max="7506" width="27" style="915" customWidth="1"/>
    <col min="7507" max="7507" width="26.6640625" style="915" customWidth="1"/>
    <col min="7508" max="7508" width="27" style="915" customWidth="1"/>
    <col min="7509" max="7509" width="26.6640625" style="915" customWidth="1"/>
    <col min="7510" max="7511" width="16" style="915" customWidth="1"/>
    <col min="7512" max="7512" width="28.1640625" style="915" customWidth="1"/>
    <col min="7513" max="7513" width="27.83203125" style="915" customWidth="1"/>
    <col min="7514" max="7514" width="28.1640625" style="915" customWidth="1"/>
    <col min="7515" max="7515" width="27.83203125" style="915" customWidth="1"/>
    <col min="7516" max="7517" width="16" style="915" customWidth="1"/>
    <col min="7518" max="7518" width="28.1640625" style="915" customWidth="1"/>
    <col min="7519" max="7519" width="27.83203125" style="915" customWidth="1"/>
    <col min="7520" max="7520" width="28.1640625" style="915" customWidth="1"/>
    <col min="7521" max="7521" width="27.83203125" style="915" customWidth="1"/>
    <col min="7522" max="7523" width="16" style="915" customWidth="1"/>
    <col min="7524" max="7524" width="28.1640625" style="915" customWidth="1"/>
    <col min="7525" max="7525" width="27.83203125" style="915" customWidth="1"/>
    <col min="7526" max="7526" width="28.1640625" style="915" customWidth="1"/>
    <col min="7527" max="7527" width="27.83203125" style="915" customWidth="1"/>
    <col min="7528" max="7529" width="16" style="915" customWidth="1"/>
    <col min="7530" max="7530" width="28.1640625" style="915" customWidth="1"/>
    <col min="7531" max="7531" width="27.83203125" style="915" customWidth="1"/>
    <col min="7532" max="7532" width="28.1640625" style="915" customWidth="1"/>
    <col min="7533" max="7533" width="27.83203125" style="915" customWidth="1"/>
    <col min="7534" max="7535" width="16" style="915" customWidth="1"/>
    <col min="7536" max="7536" width="28.1640625" style="915" customWidth="1"/>
    <col min="7537" max="7537" width="27.83203125" style="915" customWidth="1"/>
    <col min="7538" max="7538" width="28.1640625" style="915" customWidth="1"/>
    <col min="7539" max="7539" width="27.83203125" style="915" customWidth="1"/>
    <col min="7540" max="7541" width="16.1640625" style="915" customWidth="1"/>
    <col min="7542" max="7542" width="29.33203125" style="915" customWidth="1"/>
    <col min="7543" max="7543" width="29" style="915" customWidth="1"/>
    <col min="7544" max="7544" width="29.33203125" style="915" customWidth="1"/>
    <col min="7545" max="7545" width="29" style="915" customWidth="1"/>
    <col min="7546" max="7547" width="16.1640625" style="915" customWidth="1"/>
    <col min="7548" max="7548" width="29.33203125" style="915" customWidth="1"/>
    <col min="7549" max="7549" width="29" style="915" customWidth="1"/>
    <col min="7550" max="7550" width="29.33203125" style="915" customWidth="1"/>
    <col min="7551" max="7551" width="29" style="915" customWidth="1"/>
    <col min="7552" max="7553" width="16" style="915" customWidth="1"/>
    <col min="7554" max="7554" width="28.1640625" style="915" customWidth="1"/>
    <col min="7555" max="7555" width="27.83203125" style="915" customWidth="1"/>
    <col min="7556" max="7556" width="28.1640625" style="915" customWidth="1"/>
    <col min="7557" max="7557" width="27.83203125" style="915" customWidth="1"/>
    <col min="7558" max="7559" width="16.1640625" style="915" customWidth="1"/>
    <col min="7560" max="7560" width="29.33203125" style="915" customWidth="1"/>
    <col min="7561" max="7561" width="29" style="915" customWidth="1"/>
    <col min="7562" max="7562" width="29.33203125" style="915" customWidth="1"/>
    <col min="7563" max="7563" width="29" style="915" customWidth="1"/>
    <col min="7564" max="7565" width="16" style="915" customWidth="1"/>
    <col min="7566" max="7566" width="28.1640625" style="915" customWidth="1"/>
    <col min="7567" max="7567" width="27.83203125" style="915" customWidth="1"/>
    <col min="7568" max="7568" width="28.1640625" style="915" customWidth="1"/>
    <col min="7569" max="7569" width="27.83203125" style="915" customWidth="1"/>
    <col min="7570" max="7571" width="16.1640625" style="915" customWidth="1"/>
    <col min="7572" max="7572" width="29.33203125" style="915" customWidth="1"/>
    <col min="7573" max="7573" width="29" style="915" customWidth="1"/>
    <col min="7574" max="7574" width="29.33203125" style="915" customWidth="1"/>
    <col min="7575" max="7575" width="29" style="915" customWidth="1"/>
    <col min="7576" max="7577" width="16.1640625" style="915" customWidth="1"/>
    <col min="7578" max="7578" width="29.33203125" style="915" customWidth="1"/>
    <col min="7579" max="7579" width="29" style="915" customWidth="1"/>
    <col min="7580" max="7580" width="29.33203125" style="915" customWidth="1"/>
    <col min="7581" max="7581" width="29" style="915" customWidth="1"/>
    <col min="7582" max="7583" width="16.1640625" style="915" customWidth="1"/>
    <col min="7584" max="7584" width="29.33203125" style="915" customWidth="1"/>
    <col min="7585" max="7585" width="29" style="915" customWidth="1"/>
    <col min="7586" max="7586" width="29.33203125" style="915" customWidth="1"/>
    <col min="7587" max="7587" width="29" style="915" customWidth="1"/>
    <col min="7588" max="7589" width="16.1640625" style="915" customWidth="1"/>
    <col min="7590" max="7590" width="29.33203125" style="915" customWidth="1"/>
    <col min="7591" max="7591" width="29" style="915" customWidth="1"/>
    <col min="7592" max="7592" width="29.33203125" style="915" customWidth="1"/>
    <col min="7593" max="7593" width="29" style="915" customWidth="1"/>
    <col min="7594" max="7595" width="16.1640625" style="915" customWidth="1"/>
    <col min="7596" max="7596" width="29.33203125" style="915" customWidth="1"/>
    <col min="7597" max="7597" width="29" style="915" customWidth="1"/>
    <col min="7598" max="7598" width="29.33203125" style="915" customWidth="1"/>
    <col min="7599" max="7599" width="29" style="915" customWidth="1"/>
    <col min="7600" max="7601" width="16.1640625" style="915" customWidth="1"/>
    <col min="7602" max="7602" width="29.33203125" style="915" customWidth="1"/>
    <col min="7603" max="7603" width="29" style="915" customWidth="1"/>
    <col min="7604" max="7604" width="29.33203125" style="915" customWidth="1"/>
    <col min="7605" max="7605" width="29" style="915" customWidth="1"/>
    <col min="7606" max="7607" width="16.1640625" style="915" customWidth="1"/>
    <col min="7608" max="7608" width="29.33203125" style="915" customWidth="1"/>
    <col min="7609" max="7609" width="29" style="915" customWidth="1"/>
    <col min="7610" max="7610" width="29.33203125" style="915" customWidth="1"/>
    <col min="7611" max="7611" width="29" style="915" customWidth="1"/>
    <col min="7612" max="7613" width="16.1640625" style="915" customWidth="1"/>
    <col min="7614" max="7614" width="29.33203125" style="915" customWidth="1"/>
    <col min="7615" max="7615" width="29" style="915" customWidth="1"/>
    <col min="7616" max="7616" width="29.33203125" style="915" customWidth="1"/>
    <col min="7617" max="7617" width="29" style="915" customWidth="1"/>
    <col min="7618" max="7619" width="16.1640625" style="915" customWidth="1"/>
    <col min="7620" max="7620" width="29.33203125" style="915" customWidth="1"/>
    <col min="7621" max="7621" width="29" style="915" customWidth="1"/>
    <col min="7622" max="7622" width="29.33203125" style="915" customWidth="1"/>
    <col min="7623" max="7623" width="29" style="915" customWidth="1"/>
    <col min="7624" max="7625" width="16" style="915" customWidth="1"/>
    <col min="7626" max="7626" width="28.1640625" style="915" customWidth="1"/>
    <col min="7627" max="7627" width="27.83203125" style="915" customWidth="1"/>
    <col min="7628" max="7628" width="28.1640625" style="915" customWidth="1"/>
    <col min="7629" max="7629" width="27.83203125" style="915" customWidth="1"/>
    <col min="7630" max="7631" width="16.1640625" style="915" customWidth="1"/>
    <col min="7632" max="7632" width="29.33203125" style="915" customWidth="1"/>
    <col min="7633" max="7633" width="29" style="915" customWidth="1"/>
    <col min="7634" max="7634" width="29.33203125" style="915" customWidth="1"/>
    <col min="7635" max="7635" width="29" style="915" customWidth="1"/>
    <col min="7636" max="7637" width="16.1640625" style="915" customWidth="1"/>
    <col min="7638" max="7638" width="29.33203125" style="915" customWidth="1"/>
    <col min="7639" max="7639" width="29" style="915" customWidth="1"/>
    <col min="7640" max="7640" width="29.33203125" style="915" customWidth="1"/>
    <col min="7641" max="7641" width="29" style="915" customWidth="1"/>
    <col min="7642" max="7643" width="16.1640625" style="915" customWidth="1"/>
    <col min="7644" max="7644" width="29.33203125" style="915" customWidth="1"/>
    <col min="7645" max="7645" width="29" style="915" customWidth="1"/>
    <col min="7646" max="7646" width="29.33203125" style="915" customWidth="1"/>
    <col min="7647" max="7647" width="29" style="915" customWidth="1"/>
    <col min="7648" max="7649" width="16.1640625" style="915" customWidth="1"/>
    <col min="7650" max="7650" width="29.33203125" style="915" customWidth="1"/>
    <col min="7651" max="7651" width="29" style="915" customWidth="1"/>
    <col min="7652" max="7652" width="29.33203125" style="915" customWidth="1"/>
    <col min="7653" max="7653" width="29" style="915" customWidth="1"/>
    <col min="7654" max="7655" width="16.1640625" style="915" customWidth="1"/>
    <col min="7656" max="7656" width="29.33203125" style="915" customWidth="1"/>
    <col min="7657" max="7657" width="29" style="915" customWidth="1"/>
    <col min="7658" max="7658" width="29.33203125" style="915" customWidth="1"/>
    <col min="7659" max="7659" width="29" style="915" customWidth="1"/>
    <col min="7660" max="7661" width="16.1640625" style="915" customWidth="1"/>
    <col min="7662" max="7662" width="29.33203125" style="915" customWidth="1"/>
    <col min="7663" max="7663" width="29" style="915" customWidth="1"/>
    <col min="7664" max="7664" width="29.33203125" style="915" customWidth="1"/>
    <col min="7665" max="7665" width="29" style="915" customWidth="1"/>
    <col min="7666" max="7667" width="16" style="915" customWidth="1"/>
    <col min="7668" max="7668" width="28.1640625" style="915" customWidth="1"/>
    <col min="7669" max="7669" width="27.83203125" style="915" customWidth="1"/>
    <col min="7670" max="7670" width="28.1640625" style="915" customWidth="1"/>
    <col min="7671" max="7671" width="27.83203125" style="915" customWidth="1"/>
    <col min="7672" max="7673" width="16.1640625" style="915" customWidth="1"/>
    <col min="7674" max="7674" width="29.33203125" style="915" customWidth="1"/>
    <col min="7675" max="7675" width="29" style="915" customWidth="1"/>
    <col min="7676" max="7676" width="29.33203125" style="915" customWidth="1"/>
    <col min="7677" max="7677" width="29" style="915" customWidth="1"/>
    <col min="7678" max="7679" width="16.1640625" style="915" customWidth="1"/>
    <col min="7680" max="7680" width="29.33203125" style="915" customWidth="1"/>
    <col min="7681" max="7681" width="29" style="915" customWidth="1"/>
    <col min="7682" max="7682" width="29.33203125" style="915" customWidth="1"/>
    <col min="7683" max="7683" width="29" style="915" customWidth="1"/>
    <col min="7684" max="7685" width="16.1640625" style="915" customWidth="1"/>
    <col min="7686" max="7686" width="29.33203125" style="915" customWidth="1"/>
    <col min="7687" max="7687" width="29" style="915" customWidth="1"/>
    <col min="7688" max="7688" width="29.33203125" style="915" customWidth="1"/>
    <col min="7689" max="7689" width="29" style="915" customWidth="1"/>
    <col min="7690" max="7691" width="16.1640625" style="915" customWidth="1"/>
    <col min="7692" max="7692" width="29.33203125" style="915" customWidth="1"/>
    <col min="7693" max="7693" width="29" style="915" customWidth="1"/>
    <col min="7694" max="7694" width="29.33203125" style="915" customWidth="1"/>
    <col min="7695" max="7695" width="29" style="915" customWidth="1"/>
    <col min="7696" max="7697" width="16.1640625" style="915" customWidth="1"/>
    <col min="7698" max="7698" width="30.6640625" style="915" customWidth="1"/>
    <col min="7699" max="7699" width="30.33203125" style="915" customWidth="1"/>
    <col min="7700" max="7700" width="30.6640625" style="915" customWidth="1"/>
    <col min="7701" max="7701" width="30.33203125" style="915" customWidth="1"/>
    <col min="7702" max="7703" width="16.1640625" style="915" customWidth="1"/>
    <col min="7704" max="7704" width="30.6640625" style="915" customWidth="1"/>
    <col min="7705" max="7705" width="30.33203125" style="915" customWidth="1"/>
    <col min="7706" max="7706" width="30.6640625" style="915" customWidth="1"/>
    <col min="7707" max="7707" width="30.33203125" style="915" customWidth="1"/>
    <col min="7708" max="7709" width="16" style="915" customWidth="1"/>
    <col min="7710" max="7710" width="30.6640625" style="915" customWidth="1"/>
    <col min="7711" max="7711" width="30.33203125" style="915" customWidth="1"/>
    <col min="7712" max="7712" width="30.6640625" style="915" customWidth="1"/>
    <col min="7713" max="7713" width="30.33203125" style="915" customWidth="1"/>
    <col min="7714" max="7715" width="16" style="915" customWidth="1"/>
    <col min="7716" max="7716" width="25.83203125" style="915" customWidth="1"/>
    <col min="7717" max="7717" width="25.5" style="915" customWidth="1"/>
    <col min="7718" max="7718" width="25.83203125" style="915" customWidth="1"/>
    <col min="7719" max="7719" width="25.5" style="915" customWidth="1"/>
    <col min="7720" max="7721" width="16" style="915" customWidth="1"/>
    <col min="7722" max="7722" width="23.83203125" style="915" customWidth="1"/>
    <col min="7723" max="7723" width="23.6640625" style="915" customWidth="1"/>
    <col min="7724" max="7729" width="16" style="915" customWidth="1"/>
    <col min="7730" max="7730" width="23.83203125" style="915" customWidth="1"/>
    <col min="7731" max="7731" width="23.6640625" style="915" customWidth="1"/>
    <col min="7732" max="7732" width="23.83203125" style="915" customWidth="1"/>
    <col min="7733" max="7733" width="23.6640625" style="915" customWidth="1"/>
    <col min="7734" max="7735" width="16" style="915" customWidth="1"/>
    <col min="7736" max="7736" width="20.5" style="915" customWidth="1"/>
    <col min="7737" max="7737" width="20.1640625" style="915" customWidth="1"/>
    <col min="7738" max="7738" width="20.5" style="915" customWidth="1"/>
    <col min="7739" max="7739" width="20.1640625" style="915" customWidth="1"/>
    <col min="7740" max="7740" width="21.83203125" style="915" customWidth="1"/>
    <col min="7741" max="7741" width="21.6640625" style="915" customWidth="1"/>
    <col min="7742" max="7742" width="27" style="915" customWidth="1"/>
    <col min="7743" max="7743" width="26.6640625" style="915" customWidth="1"/>
    <col min="7744" max="7745" width="16" style="915" customWidth="1"/>
    <col min="7746" max="7746" width="27" style="915" customWidth="1"/>
    <col min="7747" max="7747" width="26.6640625" style="915" customWidth="1"/>
    <col min="7748" max="7748" width="27" style="915" customWidth="1"/>
    <col min="7749" max="7749" width="26.6640625" style="915" customWidth="1"/>
    <col min="7750" max="7750" width="27" style="915" customWidth="1"/>
    <col min="7751" max="7751" width="26.6640625" style="915" customWidth="1"/>
    <col min="7752" max="7753" width="16" style="915" customWidth="1"/>
    <col min="7754" max="7754" width="23.83203125" style="915" customWidth="1"/>
    <col min="7755" max="7755" width="23.6640625" style="915" customWidth="1"/>
    <col min="7756" max="7756" width="23.83203125" style="915" customWidth="1"/>
    <col min="7757" max="7757" width="23.6640625" style="915" customWidth="1"/>
    <col min="7758" max="7758" width="23.83203125" style="915" customWidth="1"/>
    <col min="7759" max="7759" width="23.6640625" style="915" customWidth="1"/>
    <col min="7760" max="7761" width="16" style="915" customWidth="1"/>
    <col min="7762" max="7762" width="27" style="915" customWidth="1"/>
    <col min="7763" max="7763" width="26.6640625" style="915" customWidth="1"/>
    <col min="7764" max="7764" width="27" style="915" customWidth="1"/>
    <col min="7765" max="7765" width="26.6640625" style="915" customWidth="1"/>
    <col min="7766" max="7766" width="27" style="915" customWidth="1"/>
    <col min="7767" max="7767" width="26.6640625" style="915" customWidth="1"/>
    <col min="7768" max="7769" width="16" style="915" customWidth="1"/>
    <col min="7770" max="7770" width="27" style="915" customWidth="1"/>
    <col min="7771" max="7771" width="26.6640625" style="915" customWidth="1"/>
    <col min="7772" max="7772" width="27" style="915" customWidth="1"/>
    <col min="7773" max="7773" width="26.6640625" style="915" customWidth="1"/>
    <col min="7774" max="7774" width="27" style="915" customWidth="1"/>
    <col min="7775" max="7775" width="26.6640625" style="915" customWidth="1"/>
    <col min="7776" max="7777" width="16" style="915" customWidth="1"/>
    <col min="7778" max="7778" width="27" style="915" customWidth="1"/>
    <col min="7779" max="7779" width="26.6640625" style="915" customWidth="1"/>
    <col min="7780" max="7780" width="27" style="915" customWidth="1"/>
    <col min="7781" max="7781" width="26.6640625" style="915" customWidth="1"/>
    <col min="7782" max="7782" width="27" style="915" customWidth="1"/>
    <col min="7783" max="7783" width="26.6640625" style="915" customWidth="1"/>
    <col min="7784" max="7785" width="16" style="915" customWidth="1"/>
    <col min="7786" max="7786" width="27" style="915" customWidth="1"/>
    <col min="7787" max="7787" width="26.6640625" style="915" customWidth="1"/>
    <col min="7788" max="7788" width="27" style="915" customWidth="1"/>
    <col min="7789" max="7789" width="26.6640625" style="915" customWidth="1"/>
    <col min="7790" max="7790" width="25.83203125" style="915" customWidth="1"/>
    <col min="7791" max="7791" width="25.5" style="915" customWidth="1"/>
    <col min="7792" max="7793" width="16" style="915" customWidth="1"/>
    <col min="7794" max="7794" width="27" style="915" customWidth="1"/>
    <col min="7795" max="7795" width="26.6640625" style="915" customWidth="1"/>
    <col min="7796" max="7796" width="27" style="915" customWidth="1"/>
    <col min="7797" max="7797" width="26.6640625" style="915" customWidth="1"/>
    <col min="7798" max="7798" width="27" style="915" customWidth="1"/>
    <col min="7799" max="7799" width="26.6640625" style="915" customWidth="1"/>
    <col min="7800" max="7801" width="16" style="915" customWidth="1"/>
    <col min="7802" max="7802" width="27" style="915" customWidth="1"/>
    <col min="7803" max="7803" width="26.6640625" style="915" customWidth="1"/>
    <col min="7804" max="7804" width="27" style="915" customWidth="1"/>
    <col min="7805" max="7805" width="26.6640625" style="915" customWidth="1"/>
    <col min="7806" max="7806" width="27" style="915" customWidth="1"/>
    <col min="7807" max="7807" width="26.6640625" style="915" customWidth="1"/>
    <col min="7808" max="7809" width="16" style="915" customWidth="1"/>
    <col min="7810" max="7810" width="27" style="915" customWidth="1"/>
    <col min="7811" max="7811" width="26.6640625" style="915" customWidth="1"/>
    <col min="7812" max="7812" width="27" style="915" customWidth="1"/>
    <col min="7813" max="7813" width="26.6640625" style="915" customWidth="1"/>
    <col min="7814" max="7814" width="27" style="915" customWidth="1"/>
    <col min="7815" max="7815" width="26.6640625" style="915" customWidth="1"/>
    <col min="7816" max="7817" width="16" style="915" customWidth="1"/>
    <col min="7818" max="7818" width="27" style="915" customWidth="1"/>
    <col min="7819" max="7819" width="26.6640625" style="915" customWidth="1"/>
    <col min="7820" max="7820" width="27" style="915" customWidth="1"/>
    <col min="7821" max="7821" width="26.6640625" style="915" customWidth="1"/>
    <col min="7822" max="7822" width="27" style="915" customWidth="1"/>
    <col min="7823" max="7823" width="26.6640625" style="915" customWidth="1"/>
    <col min="7824" max="7825" width="16" style="915" customWidth="1"/>
    <col min="7826" max="7826" width="27" style="915" customWidth="1"/>
    <col min="7827" max="7827" width="26.6640625" style="915" customWidth="1"/>
    <col min="7828" max="7828" width="27" style="915" customWidth="1"/>
    <col min="7829" max="7829" width="26.6640625" style="915" customWidth="1"/>
    <col min="7830" max="7830" width="27" style="915" customWidth="1"/>
    <col min="7831" max="7831" width="26.6640625" style="915" customWidth="1"/>
    <col min="7832" max="7833" width="16" style="915" customWidth="1"/>
    <col min="7834" max="7834" width="27" style="915" customWidth="1"/>
    <col min="7835" max="7835" width="26.6640625" style="915" customWidth="1"/>
    <col min="7836" max="7836" width="27" style="915" customWidth="1"/>
    <col min="7837" max="7837" width="26.6640625" style="915" customWidth="1"/>
    <col min="7838" max="7838" width="27" style="915" customWidth="1"/>
    <col min="7839" max="7839" width="26.6640625" style="915" customWidth="1"/>
    <col min="7840" max="7841" width="16" style="915" customWidth="1"/>
    <col min="7842" max="7842" width="27" style="915" customWidth="1"/>
    <col min="7843" max="7843" width="26.6640625" style="915" customWidth="1"/>
    <col min="7844" max="7844" width="27" style="915" customWidth="1"/>
    <col min="7845" max="7845" width="26.6640625" style="915" customWidth="1"/>
    <col min="7846" max="7846" width="27" style="915" customWidth="1"/>
    <col min="7847" max="7847" width="26.6640625" style="915" customWidth="1"/>
    <col min="7848" max="7849" width="16" style="915" customWidth="1"/>
    <col min="7850" max="7850" width="27" style="915" customWidth="1"/>
    <col min="7851" max="7851" width="26.6640625" style="915" customWidth="1"/>
    <col min="7852" max="7852" width="27" style="915" customWidth="1"/>
    <col min="7853" max="7853" width="26.6640625" style="915" customWidth="1"/>
    <col min="7854" max="7854" width="27" style="915" customWidth="1"/>
    <col min="7855" max="7855" width="26.6640625" style="915" customWidth="1"/>
    <col min="7856" max="7857" width="16" style="915" customWidth="1"/>
    <col min="7858" max="7858" width="27" style="915" customWidth="1"/>
    <col min="7859" max="7859" width="26.6640625" style="915" customWidth="1"/>
    <col min="7860" max="7860" width="27" style="915" customWidth="1"/>
    <col min="7861" max="7861" width="26.6640625" style="915" customWidth="1"/>
    <col min="7862" max="7862" width="27" style="915" customWidth="1"/>
    <col min="7863" max="7863" width="26.6640625" style="915" customWidth="1"/>
    <col min="7864" max="7865" width="16" style="915" customWidth="1"/>
    <col min="7866" max="7866" width="27" style="915" customWidth="1"/>
    <col min="7867" max="7867" width="26.6640625" style="915" customWidth="1"/>
    <col min="7868" max="7868" width="27" style="915" customWidth="1"/>
    <col min="7869" max="7869" width="26.6640625" style="915" customWidth="1"/>
    <col min="7870" max="7870" width="27" style="915" customWidth="1"/>
    <col min="7871" max="7871" width="26.6640625" style="915" customWidth="1"/>
    <col min="7872" max="7873" width="16" style="915" customWidth="1"/>
    <col min="7874" max="7874" width="27" style="915" customWidth="1"/>
    <col min="7875" max="7875" width="26.6640625" style="915" customWidth="1"/>
    <col min="7876" max="7876" width="27" style="915" customWidth="1"/>
    <col min="7877" max="7877" width="26.6640625" style="915" customWidth="1"/>
    <col min="7878" max="7878" width="27" style="915" customWidth="1"/>
    <col min="7879" max="7879" width="26.6640625" style="915" customWidth="1"/>
    <col min="7880" max="7881" width="16" style="915" customWidth="1"/>
    <col min="7882" max="7882" width="27" style="915" customWidth="1"/>
    <col min="7883" max="7883" width="26.6640625" style="915" customWidth="1"/>
    <col min="7884" max="7884" width="27" style="915" customWidth="1"/>
    <col min="7885" max="7885" width="26.6640625" style="915" customWidth="1"/>
    <col min="7886" max="7886" width="27" style="915" customWidth="1"/>
    <col min="7887" max="7887" width="26.6640625" style="915" customWidth="1"/>
    <col min="7888" max="7889" width="16" style="915" customWidth="1"/>
    <col min="7890" max="7890" width="25.83203125" style="915" customWidth="1"/>
    <col min="7891" max="7891" width="25.5" style="915" customWidth="1"/>
    <col min="7892" max="7892" width="25.83203125" style="915" customWidth="1"/>
    <col min="7893" max="7893" width="25.5" style="915" customWidth="1"/>
    <col min="7894" max="7894" width="25.83203125" style="915" customWidth="1"/>
    <col min="7895" max="7895" width="25.5" style="915" customWidth="1"/>
    <col min="7896" max="7897" width="16" style="915" customWidth="1"/>
    <col min="7898" max="7898" width="27" style="915" customWidth="1"/>
    <col min="7899" max="7899" width="26.6640625" style="915" customWidth="1"/>
    <col min="7900" max="7900" width="27" style="915" customWidth="1"/>
    <col min="7901" max="7901" width="26.6640625" style="915" customWidth="1"/>
    <col min="7902" max="7902" width="27" style="915" customWidth="1"/>
    <col min="7903" max="7903" width="26.6640625" style="915" customWidth="1"/>
    <col min="7904" max="7905" width="16" style="915" customWidth="1"/>
    <col min="7906" max="7906" width="27" style="915" customWidth="1"/>
    <col min="7907" max="7907" width="26.6640625" style="915" customWidth="1"/>
    <col min="7908" max="7908" width="27" style="915" customWidth="1"/>
    <col min="7909" max="7909" width="26.6640625" style="915" customWidth="1"/>
    <col min="7910" max="7910" width="27" style="915" customWidth="1"/>
    <col min="7911" max="7911" width="26.6640625" style="915" customWidth="1"/>
    <col min="7912" max="7913" width="16" style="915" customWidth="1"/>
    <col min="7914" max="7914" width="27" style="915" customWidth="1"/>
    <col min="7915" max="7915" width="26.6640625" style="915" customWidth="1"/>
    <col min="7916" max="7916" width="27" style="915" customWidth="1"/>
    <col min="7917" max="7917" width="26.6640625" style="915" customWidth="1"/>
    <col min="7918" max="7918" width="27" style="915" customWidth="1"/>
    <col min="7919" max="7919" width="26.6640625" style="915" customWidth="1"/>
    <col min="7920" max="7921" width="16" style="915" customWidth="1"/>
    <col min="7922" max="7922" width="27" style="915" customWidth="1"/>
    <col min="7923" max="7923" width="26.6640625" style="915" customWidth="1"/>
    <col min="7924" max="7924" width="27" style="915" customWidth="1"/>
    <col min="7925" max="7925" width="26.6640625" style="915" customWidth="1"/>
    <col min="7926" max="7926" width="27" style="915" customWidth="1"/>
    <col min="7927" max="7927" width="26.6640625" style="915" customWidth="1"/>
    <col min="7928" max="7929" width="16" style="915" customWidth="1"/>
    <col min="7930" max="7930" width="27" style="915" customWidth="1"/>
    <col min="7931" max="7931" width="26.6640625" style="915" customWidth="1"/>
    <col min="7932" max="7932" width="27" style="915" customWidth="1"/>
    <col min="7933" max="7933" width="26.6640625" style="915" customWidth="1"/>
    <col min="7934" max="7934" width="27" style="915" customWidth="1"/>
    <col min="7935" max="7935" width="26.6640625" style="915" customWidth="1"/>
    <col min="7936" max="7937" width="16" style="915" customWidth="1"/>
    <col min="7938" max="7938" width="27" style="915" customWidth="1"/>
    <col min="7939" max="7939" width="26.6640625" style="915" customWidth="1"/>
    <col min="7940" max="7940" width="27" style="915" customWidth="1"/>
    <col min="7941" max="7941" width="26.6640625" style="915" customWidth="1"/>
    <col min="7942" max="7942" width="27" style="915" customWidth="1"/>
    <col min="7943" max="7943" width="26.6640625" style="915" customWidth="1"/>
    <col min="7944" max="7945" width="16" style="915" customWidth="1"/>
    <col min="7946" max="7946" width="27" style="915" customWidth="1"/>
    <col min="7947" max="7947" width="26.6640625" style="915" customWidth="1"/>
    <col min="7948" max="7948" width="27" style="915" customWidth="1"/>
    <col min="7949" max="7949" width="26.6640625" style="915" customWidth="1"/>
    <col min="7950" max="7950" width="27" style="915" customWidth="1"/>
    <col min="7951" max="7951" width="26.6640625" style="915" customWidth="1"/>
    <col min="7952" max="7953" width="16" style="915" customWidth="1"/>
    <col min="7954" max="7954" width="27" style="915" customWidth="1"/>
    <col min="7955" max="7955" width="26.6640625" style="915" customWidth="1"/>
    <col min="7956" max="7956" width="27" style="915" customWidth="1"/>
    <col min="7957" max="7957" width="26.6640625" style="915" customWidth="1"/>
    <col min="7958" max="7958" width="27" style="915" customWidth="1"/>
    <col min="7959" max="7959" width="26.6640625" style="915" customWidth="1"/>
    <col min="7960" max="7961" width="16" style="915" customWidth="1"/>
    <col min="7962" max="7962" width="27" style="915" customWidth="1"/>
    <col min="7963" max="7963" width="26.6640625" style="915" customWidth="1"/>
    <col min="7964" max="7964" width="27" style="915" customWidth="1"/>
    <col min="7965" max="7965" width="26.6640625" style="915" customWidth="1"/>
    <col min="7966" max="7966" width="27" style="915" customWidth="1"/>
    <col min="7967" max="7967" width="26.6640625" style="915" customWidth="1"/>
    <col min="7968" max="7969" width="16" style="915" customWidth="1"/>
    <col min="7970" max="7970" width="27" style="915" customWidth="1"/>
    <col min="7971" max="7971" width="26.6640625" style="915" customWidth="1"/>
    <col min="7972" max="7972" width="27" style="915" customWidth="1"/>
    <col min="7973" max="7973" width="26.6640625" style="915" customWidth="1"/>
    <col min="7974" max="7974" width="27" style="915" customWidth="1"/>
    <col min="7975" max="7975" width="26.6640625" style="915" customWidth="1"/>
    <col min="7976" max="7977" width="16" style="915" customWidth="1"/>
    <col min="7978" max="7978" width="27" style="915" customWidth="1"/>
    <col min="7979" max="7979" width="26.6640625" style="915" customWidth="1"/>
    <col min="7980" max="7980" width="27" style="915" customWidth="1"/>
    <col min="7981" max="7981" width="26.6640625" style="915" customWidth="1"/>
    <col min="7982" max="7982" width="27" style="915" customWidth="1"/>
    <col min="7983" max="7983" width="26.6640625" style="915" customWidth="1"/>
    <col min="7984" max="7985" width="16" style="915" customWidth="1"/>
    <col min="7986" max="7986" width="27" style="915" customWidth="1"/>
    <col min="7987" max="7987" width="26.6640625" style="915" customWidth="1"/>
    <col min="7988" max="7988" width="27" style="915" customWidth="1"/>
    <col min="7989" max="7989" width="26.6640625" style="915" customWidth="1"/>
    <col min="7990" max="7990" width="27" style="915" customWidth="1"/>
    <col min="7991" max="7991" width="26.6640625" style="915" customWidth="1"/>
    <col min="7992" max="7993" width="16" style="915" customWidth="1"/>
    <col min="7994" max="7994" width="27" style="915" customWidth="1"/>
    <col min="7995" max="7995" width="26.6640625" style="915" customWidth="1"/>
    <col min="7996" max="7996" width="25.83203125" style="915" customWidth="1"/>
    <col min="7997" max="7997" width="25.5" style="915" customWidth="1"/>
    <col min="7998" max="7998" width="27" style="915" customWidth="1"/>
    <col min="7999" max="7999" width="26.6640625" style="915" customWidth="1"/>
    <col min="8000" max="8001" width="16" style="915" customWidth="1"/>
    <col min="8002" max="8002" width="27" style="915" customWidth="1"/>
    <col min="8003" max="8003" width="26.6640625" style="915" customWidth="1"/>
    <col min="8004" max="8004" width="27" style="915" customWidth="1"/>
    <col min="8005" max="8005" width="26.6640625" style="915" customWidth="1"/>
    <col min="8006" max="8006" width="27" style="915" customWidth="1"/>
    <col min="8007" max="8007" width="26.6640625" style="915" customWidth="1"/>
    <col min="8008" max="8009" width="16" style="915" customWidth="1"/>
    <col min="8010" max="8010" width="27" style="915" customWidth="1"/>
    <col min="8011" max="8011" width="26.6640625" style="915" customWidth="1"/>
    <col min="8012" max="8012" width="27" style="915" customWidth="1"/>
    <col min="8013" max="8013" width="26.6640625" style="915" customWidth="1"/>
    <col min="8014" max="8014" width="27" style="915" customWidth="1"/>
    <col min="8015" max="8015" width="26.6640625" style="915" customWidth="1"/>
    <col min="8016" max="8017" width="16" style="915" customWidth="1"/>
    <col min="8018" max="8018" width="27" style="915" customWidth="1"/>
    <col min="8019" max="8019" width="26.6640625" style="915" customWidth="1"/>
    <col min="8020" max="8020" width="27" style="915" customWidth="1"/>
    <col min="8021" max="8021" width="26.6640625" style="915" customWidth="1"/>
    <col min="8022" max="8022" width="27" style="915" customWidth="1"/>
    <col min="8023" max="8023" width="26.6640625" style="915" customWidth="1"/>
    <col min="8024" max="8025" width="16" style="915" customWidth="1"/>
    <col min="8026" max="8026" width="27" style="915" customWidth="1"/>
    <col min="8027" max="8027" width="26.6640625" style="915" customWidth="1"/>
    <col min="8028" max="8028" width="27" style="915" customWidth="1"/>
    <col min="8029" max="8029" width="26.6640625" style="915" customWidth="1"/>
    <col min="8030" max="8030" width="27" style="915" customWidth="1"/>
    <col min="8031" max="8031" width="26.6640625" style="915" customWidth="1"/>
    <col min="8032" max="8033" width="16" style="915" customWidth="1"/>
    <col min="8034" max="8034" width="27" style="915" customWidth="1"/>
    <col min="8035" max="8035" width="26.6640625" style="915" customWidth="1"/>
    <col min="8036" max="8036" width="27" style="915" customWidth="1"/>
    <col min="8037" max="8037" width="26.6640625" style="915" customWidth="1"/>
    <col min="8038" max="8038" width="27" style="915" customWidth="1"/>
    <col min="8039" max="8039" width="26.6640625" style="915" customWidth="1"/>
    <col min="8040" max="8041" width="16" style="915" customWidth="1"/>
    <col min="8042" max="8042" width="27" style="915" customWidth="1"/>
    <col min="8043" max="8043" width="26.6640625" style="915" customWidth="1"/>
    <col min="8044" max="8044" width="27" style="915" customWidth="1"/>
    <col min="8045" max="8045" width="26.6640625" style="915" customWidth="1"/>
    <col min="8046" max="8046" width="25.83203125" style="915" customWidth="1"/>
    <col min="8047" max="8047" width="25.5" style="915" customWidth="1"/>
    <col min="8048" max="8049" width="16" style="915" customWidth="1"/>
    <col min="8050" max="8050" width="27" style="915" customWidth="1"/>
    <col min="8051" max="8051" width="26.6640625" style="915" customWidth="1"/>
    <col min="8052" max="8052" width="27" style="915" customWidth="1"/>
    <col min="8053" max="8053" width="26.6640625" style="915" customWidth="1"/>
    <col min="8054" max="8054" width="27" style="915" customWidth="1"/>
    <col min="8055" max="8055" width="26.6640625" style="915" customWidth="1"/>
    <col min="8056" max="8057" width="16" style="915" customWidth="1"/>
    <col min="8058" max="8058" width="25.83203125" style="915" customWidth="1"/>
    <col min="8059" max="8059" width="25.5" style="915" customWidth="1"/>
    <col min="8060" max="8060" width="25.83203125" style="915" customWidth="1"/>
    <col min="8061" max="8061" width="25.5" style="915" customWidth="1"/>
    <col min="8062" max="8062" width="25.83203125" style="915" customWidth="1"/>
    <col min="8063" max="8063" width="25.5" style="915" customWidth="1"/>
    <col min="8064" max="8065" width="16" style="915" customWidth="1"/>
    <col min="8066" max="8066" width="27" style="915" customWidth="1"/>
    <col min="8067" max="8067" width="26.6640625" style="915" customWidth="1"/>
    <col min="8068" max="8068" width="27" style="915" customWidth="1"/>
    <col min="8069" max="8069" width="26.6640625" style="915" customWidth="1"/>
    <col min="8070" max="8070" width="27" style="915" customWidth="1"/>
    <col min="8071" max="8071" width="26.6640625" style="915" customWidth="1"/>
    <col min="8072" max="8073" width="16" style="915" customWidth="1"/>
    <col min="8074" max="8074" width="27" style="915" customWidth="1"/>
    <col min="8075" max="8075" width="26.6640625" style="915" customWidth="1"/>
    <col min="8076" max="8076" width="27" style="915" customWidth="1"/>
    <col min="8077" max="8077" width="26.6640625" style="915" customWidth="1"/>
    <col min="8078" max="8078" width="27" style="915" customWidth="1"/>
    <col min="8079" max="8079" width="26.6640625" style="915" customWidth="1"/>
    <col min="8080" max="8081" width="16" style="915" customWidth="1"/>
    <col min="8082" max="8082" width="23.83203125" style="915" customWidth="1"/>
    <col min="8083" max="8083" width="23.6640625" style="915" customWidth="1"/>
    <col min="8084" max="8084" width="23.83203125" style="915" customWidth="1"/>
    <col min="8085" max="8085" width="23.6640625" style="915" customWidth="1"/>
    <col min="8086" max="8086" width="23.83203125" style="915" customWidth="1"/>
    <col min="8087" max="8087" width="23.6640625" style="915" customWidth="1"/>
    <col min="8088" max="8089" width="16" style="915" customWidth="1"/>
    <col min="8090" max="8090" width="27" style="915" customWidth="1"/>
    <col min="8091" max="8091" width="26.6640625" style="915" customWidth="1"/>
    <col min="8092" max="8092" width="27" style="915" customWidth="1"/>
    <col min="8093" max="8093" width="26.6640625" style="915" customWidth="1"/>
    <col min="8094" max="8094" width="27" style="915" customWidth="1"/>
    <col min="8095" max="8095" width="26.6640625" style="915" customWidth="1"/>
    <col min="8096" max="8097" width="16" style="915" customWidth="1"/>
    <col min="8098" max="8098" width="27" style="915" customWidth="1"/>
    <col min="8099" max="8099" width="26.6640625" style="915" customWidth="1"/>
    <col min="8100" max="8100" width="27" style="915" customWidth="1"/>
    <col min="8101" max="8101" width="26.6640625" style="915" customWidth="1"/>
    <col min="8102" max="8102" width="27" style="915" customWidth="1"/>
    <col min="8103" max="8103" width="26.6640625" style="915" customWidth="1"/>
    <col min="8104" max="8105" width="16" style="915" customWidth="1"/>
    <col min="8106" max="8106" width="27" style="915" customWidth="1"/>
    <col min="8107" max="8107" width="26.6640625" style="915" customWidth="1"/>
    <col min="8108" max="8108" width="27" style="915" customWidth="1"/>
    <col min="8109" max="8109" width="26.6640625" style="915" customWidth="1"/>
    <col min="8110" max="8110" width="27" style="915" customWidth="1"/>
    <col min="8111" max="8111" width="26.6640625" style="915" customWidth="1"/>
    <col min="8112" max="8113" width="16" style="915" customWidth="1"/>
    <col min="8114" max="8114" width="25.83203125" style="915" customWidth="1"/>
    <col min="8115" max="8115" width="25.5" style="915" customWidth="1"/>
    <col min="8116" max="8116" width="25.83203125" style="915" customWidth="1"/>
    <col min="8117" max="8117" width="25.5" style="915" customWidth="1"/>
    <col min="8118" max="8118" width="25.83203125" style="915" customWidth="1"/>
    <col min="8119" max="8119" width="25.5" style="915" customWidth="1"/>
    <col min="8120" max="8121" width="16" style="915" customWidth="1"/>
    <col min="8122" max="8122" width="25.83203125" style="915" customWidth="1"/>
    <col min="8123" max="8123" width="25.5" style="915" customWidth="1"/>
    <col min="8124" max="8124" width="27" style="915" customWidth="1"/>
    <col min="8125" max="8125" width="26.6640625" style="915" customWidth="1"/>
    <col min="8126" max="8126" width="27" style="915" customWidth="1"/>
    <col min="8127" max="8127" width="26.6640625" style="915" customWidth="1"/>
    <col min="8128" max="8129" width="16" style="915" customWidth="1"/>
    <col min="8130" max="8130" width="27" style="915" customWidth="1"/>
    <col min="8131" max="8131" width="26.6640625" style="915" customWidth="1"/>
    <col min="8132" max="8132" width="27" style="915" customWidth="1"/>
    <col min="8133" max="8133" width="26.6640625" style="915" customWidth="1"/>
    <col min="8134" max="8134" width="27" style="915" customWidth="1"/>
    <col min="8135" max="8135" width="26.6640625" style="915" customWidth="1"/>
    <col min="8136" max="8137" width="16" style="915" customWidth="1"/>
    <col min="8138" max="8138" width="27" style="915" customWidth="1"/>
    <col min="8139" max="8139" width="26.6640625" style="915" customWidth="1"/>
    <col min="8140" max="8140" width="27" style="915" customWidth="1"/>
    <col min="8141" max="8141" width="26.6640625" style="915" customWidth="1"/>
    <col min="8142" max="8142" width="27" style="915" customWidth="1"/>
    <col min="8143" max="8143" width="26.6640625" style="915" customWidth="1"/>
    <col min="8144" max="8145" width="16" style="915" customWidth="1"/>
    <col min="8146" max="8146" width="27" style="915" customWidth="1"/>
    <col min="8147" max="8147" width="26.6640625" style="915" customWidth="1"/>
    <col min="8148" max="8148" width="27" style="915" customWidth="1"/>
    <col min="8149" max="8149" width="26.6640625" style="915" customWidth="1"/>
    <col min="8150" max="8150" width="27" style="915" customWidth="1"/>
    <col min="8151" max="8151" width="26.6640625" style="915" customWidth="1"/>
    <col min="8152" max="8153" width="16" style="915" customWidth="1"/>
    <col min="8154" max="8154" width="27" style="915" customWidth="1"/>
    <col min="8155" max="8155" width="26.6640625" style="915" customWidth="1"/>
    <col min="8156" max="8156" width="27" style="915" customWidth="1"/>
    <col min="8157" max="8157" width="26.6640625" style="915" customWidth="1"/>
    <col min="8158" max="8158" width="27" style="915" customWidth="1"/>
    <col min="8159" max="8159" width="26.6640625" style="915" customWidth="1"/>
    <col min="8160" max="8161" width="16" style="915" customWidth="1"/>
    <col min="8162" max="8162" width="27" style="915" customWidth="1"/>
    <col min="8163" max="8163" width="26.6640625" style="915" customWidth="1"/>
    <col min="8164" max="8164" width="25.83203125" style="915" customWidth="1"/>
    <col min="8165" max="8165" width="25.5" style="915" customWidth="1"/>
    <col min="8166" max="8166" width="27" style="915" customWidth="1"/>
    <col min="8167" max="8167" width="26.6640625" style="915" customWidth="1"/>
    <col min="8168" max="8169" width="16" style="915" customWidth="1"/>
    <col min="8170" max="8170" width="27" style="915" customWidth="1"/>
    <col min="8171" max="8171" width="26.6640625" style="915" customWidth="1"/>
    <col min="8172" max="8172" width="27" style="915" customWidth="1"/>
    <col min="8173" max="8173" width="26.6640625" style="915" customWidth="1"/>
    <col min="8174" max="8174" width="25.83203125" style="915" customWidth="1"/>
    <col min="8175" max="8175" width="25.5" style="915" customWidth="1"/>
    <col min="8176" max="8177" width="16" style="915" customWidth="1"/>
    <col min="8178" max="8178" width="27" style="915" customWidth="1"/>
    <col min="8179" max="8179" width="26.6640625" style="915" customWidth="1"/>
    <col min="8180" max="8180" width="27" style="915" customWidth="1"/>
    <col min="8181" max="8181" width="26.6640625" style="915" customWidth="1"/>
    <col min="8182" max="8182" width="27" style="915" customWidth="1"/>
    <col min="8183" max="8183" width="26.6640625" style="915" customWidth="1"/>
    <col min="8184" max="8185" width="16" style="915" customWidth="1"/>
    <col min="8186" max="8186" width="27" style="915" customWidth="1"/>
    <col min="8187" max="8187" width="26.6640625" style="915" customWidth="1"/>
    <col min="8188" max="8188" width="27" style="915" customWidth="1"/>
    <col min="8189" max="8189" width="26.6640625" style="915" customWidth="1"/>
    <col min="8190" max="8190" width="27" style="915" customWidth="1"/>
    <col min="8191" max="8191" width="26.6640625" style="915" customWidth="1"/>
    <col min="8192" max="8193" width="16" style="915" customWidth="1"/>
    <col min="8194" max="8194" width="27" style="915" customWidth="1"/>
    <col min="8195" max="8195" width="26.6640625" style="915" customWidth="1"/>
    <col min="8196" max="8196" width="27" style="915" customWidth="1"/>
    <col min="8197" max="8197" width="26.6640625" style="915" customWidth="1"/>
    <col min="8198" max="8198" width="27" style="915" customWidth="1"/>
    <col min="8199" max="8199" width="26.6640625" style="915" customWidth="1"/>
    <col min="8200" max="8201" width="16" style="915" customWidth="1"/>
    <col min="8202" max="8202" width="27" style="915" customWidth="1"/>
    <col min="8203" max="8203" width="26.6640625" style="915" customWidth="1"/>
    <col min="8204" max="8204" width="27" style="915" customWidth="1"/>
    <col min="8205" max="8205" width="26.6640625" style="915" customWidth="1"/>
    <col min="8206" max="8206" width="27" style="915" customWidth="1"/>
    <col min="8207" max="8207" width="26.6640625" style="915" customWidth="1"/>
    <col min="8208" max="8209" width="16" style="915" customWidth="1"/>
    <col min="8210" max="8210" width="27" style="915" customWidth="1"/>
    <col min="8211" max="8211" width="26.6640625" style="915" customWidth="1"/>
    <col min="8212" max="8212" width="27" style="915" customWidth="1"/>
    <col min="8213" max="8213" width="26.6640625" style="915" customWidth="1"/>
    <col min="8214" max="8214" width="27" style="915" customWidth="1"/>
    <col min="8215" max="8215" width="26.6640625" style="915" customWidth="1"/>
    <col min="8216" max="8217" width="16" style="915" customWidth="1"/>
    <col min="8218" max="8218" width="25.83203125" style="915" customWidth="1"/>
    <col min="8219" max="8219" width="25.5" style="915" customWidth="1"/>
    <col min="8220" max="8220" width="27" style="915" customWidth="1"/>
    <col min="8221" max="8221" width="26.6640625" style="915" customWidth="1"/>
    <col min="8222" max="8222" width="27" style="915" customWidth="1"/>
    <col min="8223" max="8223" width="26.6640625" style="915" customWidth="1"/>
    <col min="8224" max="8225" width="16" style="915" customWidth="1"/>
    <col min="8226" max="8226" width="27" style="915" customWidth="1"/>
    <col min="8227" max="8227" width="26.6640625" style="915" customWidth="1"/>
    <col min="8228" max="8228" width="27" style="915" customWidth="1"/>
    <col min="8229" max="8229" width="26.6640625" style="915" customWidth="1"/>
    <col min="8230" max="8230" width="27" style="915" customWidth="1"/>
    <col min="8231" max="8231" width="26.6640625" style="915" customWidth="1"/>
    <col min="8232" max="8233" width="16" style="915" customWidth="1"/>
    <col min="8234" max="8234" width="27" style="915" customWidth="1"/>
    <col min="8235" max="8235" width="26.6640625" style="915" customWidth="1"/>
    <col min="8236" max="8236" width="27" style="915" customWidth="1"/>
    <col min="8237" max="8237" width="26.6640625" style="915" customWidth="1"/>
    <col min="8238" max="8238" width="27" style="915" customWidth="1"/>
    <col min="8239" max="8239" width="26.6640625" style="915" customWidth="1"/>
    <col min="8240" max="8241" width="16" style="915" customWidth="1"/>
    <col min="8242" max="8242" width="27" style="915" customWidth="1"/>
    <col min="8243" max="8243" width="26.6640625" style="915" customWidth="1"/>
    <col min="8244" max="8244" width="27" style="915" customWidth="1"/>
    <col min="8245" max="8245" width="26.6640625" style="915" customWidth="1"/>
    <col min="8246" max="8246" width="27" style="915" customWidth="1"/>
    <col min="8247" max="8247" width="26.6640625" style="915" customWidth="1"/>
    <col min="8248" max="8249" width="16" style="915" customWidth="1"/>
    <col min="8250" max="8250" width="27" style="915" customWidth="1"/>
    <col min="8251" max="8251" width="26.6640625" style="915" customWidth="1"/>
    <col min="8252" max="8252" width="27" style="915" customWidth="1"/>
    <col min="8253" max="8253" width="26.6640625" style="915" customWidth="1"/>
    <col min="8254" max="8254" width="27" style="915" customWidth="1"/>
    <col min="8255" max="8255" width="26.6640625" style="915" customWidth="1"/>
    <col min="8256" max="8257" width="16" style="915" customWidth="1"/>
    <col min="8258" max="8258" width="27" style="915" customWidth="1"/>
    <col min="8259" max="8259" width="26.6640625" style="915" customWidth="1"/>
    <col min="8260" max="8260" width="25.83203125" style="915" customWidth="1"/>
    <col min="8261" max="8261" width="25.5" style="915" customWidth="1"/>
    <col min="8262" max="8262" width="27" style="915" customWidth="1"/>
    <col min="8263" max="8263" width="26.6640625" style="915" customWidth="1"/>
    <col min="8264" max="8265" width="16" style="915" customWidth="1"/>
    <col min="8266" max="8266" width="27" style="915" customWidth="1"/>
    <col min="8267" max="8267" width="26.6640625" style="915" customWidth="1"/>
    <col min="8268" max="8268" width="27" style="915" customWidth="1"/>
    <col min="8269" max="8269" width="26.6640625" style="915" customWidth="1"/>
    <col min="8270" max="8270" width="25.83203125" style="915" customWidth="1"/>
    <col min="8271" max="8271" width="25.5" style="915" customWidth="1"/>
    <col min="8272" max="8273" width="16" style="915" customWidth="1"/>
    <col min="8274" max="8274" width="27" style="915" customWidth="1"/>
    <col min="8275" max="8275" width="26.6640625" style="915" customWidth="1"/>
    <col min="8276" max="8276" width="27" style="915" customWidth="1"/>
    <col min="8277" max="8277" width="26.6640625" style="915" customWidth="1"/>
    <col min="8278" max="8278" width="27" style="915" customWidth="1"/>
    <col min="8279" max="8279" width="26.6640625" style="915" customWidth="1"/>
    <col min="8280" max="8281" width="16" style="915" customWidth="1"/>
    <col min="8282" max="8282" width="27" style="915" customWidth="1"/>
    <col min="8283" max="8283" width="26.6640625" style="915" customWidth="1"/>
    <col min="8284" max="8284" width="27" style="915" customWidth="1"/>
    <col min="8285" max="8285" width="26.6640625" style="915" customWidth="1"/>
    <col min="8286" max="8286" width="27" style="915" customWidth="1"/>
    <col min="8287" max="8287" width="26.6640625" style="915" customWidth="1"/>
    <col min="8288" max="8289" width="16" style="915" customWidth="1"/>
    <col min="8290" max="8290" width="25.83203125" style="915" customWidth="1"/>
    <col min="8291" max="8291" width="25.5" style="915" customWidth="1"/>
    <col min="8292" max="8292" width="27" style="915" customWidth="1"/>
    <col min="8293" max="8293" width="26.6640625" style="915" customWidth="1"/>
    <col min="8294" max="8294" width="27" style="915" customWidth="1"/>
    <col min="8295" max="8295" width="26.6640625" style="915" customWidth="1"/>
    <col min="8296" max="8297" width="16" style="915" customWidth="1"/>
    <col min="8298" max="8298" width="27" style="915" customWidth="1"/>
    <col min="8299" max="8299" width="26.6640625" style="915" customWidth="1"/>
    <col min="8300" max="8300" width="25.83203125" style="915" customWidth="1"/>
    <col min="8301" max="8301" width="25.5" style="915" customWidth="1"/>
    <col min="8302" max="8302" width="27" style="915" customWidth="1"/>
    <col min="8303" max="8303" width="26.6640625" style="915" customWidth="1"/>
    <col min="8304" max="8305" width="16" style="915" customWidth="1"/>
    <col min="8306" max="8306" width="27" style="915" customWidth="1"/>
    <col min="8307" max="8307" width="26.6640625" style="915" customWidth="1"/>
    <col min="8308" max="8308" width="27" style="915" customWidth="1"/>
    <col min="8309" max="8309" width="26.6640625" style="915" customWidth="1"/>
    <col min="8310" max="8310" width="27" style="915" customWidth="1"/>
    <col min="8311" max="8311" width="26.6640625" style="915" customWidth="1"/>
    <col min="8312" max="8313" width="16" style="915" customWidth="1"/>
    <col min="8314" max="8314" width="27" style="915" customWidth="1"/>
    <col min="8315" max="8315" width="26.6640625" style="915" customWidth="1"/>
    <col min="8316" max="8316" width="27" style="915" customWidth="1"/>
    <col min="8317" max="8317" width="26.6640625" style="915" customWidth="1"/>
    <col min="8318" max="8318" width="27" style="915" customWidth="1"/>
    <col min="8319" max="8319" width="26.6640625" style="915" customWidth="1"/>
    <col min="8320" max="8321" width="16" style="915" customWidth="1"/>
    <col min="8322" max="8322" width="27" style="915" customWidth="1"/>
    <col min="8323" max="8323" width="26.6640625" style="915" customWidth="1"/>
    <col min="8324" max="8324" width="27" style="915" customWidth="1"/>
    <col min="8325" max="8325" width="26.6640625" style="915" customWidth="1"/>
    <col min="8326" max="8326" width="27" style="915" customWidth="1"/>
    <col min="8327" max="8327" width="26.6640625" style="915" customWidth="1"/>
    <col min="8328" max="8329" width="16" style="915" customWidth="1"/>
    <col min="8330" max="8330" width="27" style="915" customWidth="1"/>
    <col min="8331" max="8331" width="26.6640625" style="915" customWidth="1"/>
    <col min="8332" max="8332" width="27" style="915" customWidth="1"/>
    <col min="8333" max="8333" width="26.6640625" style="915" customWidth="1"/>
    <col min="8334" max="8334" width="27" style="915" customWidth="1"/>
    <col min="8335" max="8335" width="26.6640625" style="915" customWidth="1"/>
    <col min="8336" max="8337" width="16" style="915" customWidth="1"/>
    <col min="8338" max="8338" width="27" style="915" customWidth="1"/>
    <col min="8339" max="8339" width="26.6640625" style="915" customWidth="1"/>
    <col min="8340" max="8340" width="27" style="915" customWidth="1"/>
    <col min="8341" max="8341" width="26.6640625" style="915" customWidth="1"/>
    <col min="8342" max="8342" width="27" style="915" customWidth="1"/>
    <col min="8343" max="8343" width="26.6640625" style="915" customWidth="1"/>
    <col min="8344" max="8345" width="16" style="915" customWidth="1"/>
    <col min="8346" max="8346" width="27" style="915" customWidth="1"/>
    <col min="8347" max="8347" width="26.6640625" style="915" customWidth="1"/>
    <col min="8348" max="8348" width="27" style="915" customWidth="1"/>
    <col min="8349" max="8349" width="26.6640625" style="915" customWidth="1"/>
    <col min="8350" max="8350" width="27" style="915" customWidth="1"/>
    <col min="8351" max="8351" width="26.6640625" style="915" customWidth="1"/>
    <col min="8352" max="8353" width="16" style="915" customWidth="1"/>
    <col min="8354" max="8354" width="27" style="915" customWidth="1"/>
    <col min="8355" max="8355" width="26.6640625" style="915" customWidth="1"/>
    <col min="8356" max="8356" width="27" style="915" customWidth="1"/>
    <col min="8357" max="8357" width="26.6640625" style="915" customWidth="1"/>
    <col min="8358" max="8358" width="27" style="915" customWidth="1"/>
    <col min="8359" max="8359" width="26.6640625" style="915" customWidth="1"/>
    <col min="8360" max="8361" width="16" style="915" customWidth="1"/>
    <col min="8362" max="8362" width="27" style="915" customWidth="1"/>
    <col min="8363" max="8363" width="26.6640625" style="915" customWidth="1"/>
    <col min="8364" max="8364" width="27" style="915" customWidth="1"/>
    <col min="8365" max="8365" width="26.6640625" style="915" customWidth="1"/>
    <col min="8366" max="8366" width="27" style="915" customWidth="1"/>
    <col min="8367" max="8367" width="26.6640625" style="915" customWidth="1"/>
    <col min="8368" max="8369" width="16" style="915" customWidth="1"/>
    <col min="8370" max="8370" width="27" style="915" customWidth="1"/>
    <col min="8371" max="8371" width="26.6640625" style="915" customWidth="1"/>
    <col min="8372" max="8372" width="27" style="915" customWidth="1"/>
    <col min="8373" max="8373" width="26.6640625" style="915" customWidth="1"/>
    <col min="8374" max="8374" width="27" style="915" customWidth="1"/>
    <col min="8375" max="8375" width="26.6640625" style="915" customWidth="1"/>
    <col min="8376" max="8377" width="16" style="915" customWidth="1"/>
    <col min="8378" max="8378" width="25.83203125" style="915" customWidth="1"/>
    <col min="8379" max="8379" width="25.5" style="915" customWidth="1"/>
    <col min="8380" max="8380" width="27" style="915" customWidth="1"/>
    <col min="8381" max="8381" width="26.6640625" style="915" customWidth="1"/>
    <col min="8382" max="8382" width="27" style="915" customWidth="1"/>
    <col min="8383" max="8383" width="26.6640625" style="915" customWidth="1"/>
    <col min="8384" max="8385" width="16" style="915" customWidth="1"/>
    <col min="8386" max="8386" width="27" style="915" customWidth="1"/>
    <col min="8387" max="8387" width="26.6640625" style="915" customWidth="1"/>
    <col min="8388" max="8388" width="25.83203125" style="915" customWidth="1"/>
    <col min="8389" max="8389" width="25.5" style="915" customWidth="1"/>
    <col min="8390" max="8390" width="27" style="915" customWidth="1"/>
    <col min="8391" max="8391" width="26.6640625" style="915" customWidth="1"/>
    <col min="8392" max="8393" width="16" style="915" customWidth="1"/>
    <col min="8394" max="8394" width="27" style="915" customWidth="1"/>
    <col min="8395" max="8395" width="26.6640625" style="915" customWidth="1"/>
    <col min="8396" max="8396" width="27" style="915" customWidth="1"/>
    <col min="8397" max="8397" width="26.6640625" style="915" customWidth="1"/>
    <col min="8398" max="8398" width="27" style="915" customWidth="1"/>
    <col min="8399" max="8399" width="26.6640625" style="915" customWidth="1"/>
    <col min="8400" max="8401" width="16" style="915" customWidth="1"/>
    <col min="8402" max="8402" width="27" style="915" customWidth="1"/>
    <col min="8403" max="8403" width="26.6640625" style="915" customWidth="1"/>
    <col min="8404" max="8404" width="25.83203125" style="915" customWidth="1"/>
    <col min="8405" max="8405" width="25.5" style="915" customWidth="1"/>
    <col min="8406" max="8406" width="27" style="915" customWidth="1"/>
    <col min="8407" max="8407" width="26.6640625" style="915" customWidth="1"/>
    <col min="8408" max="8409" width="16" style="915" customWidth="1"/>
    <col min="8410" max="8410" width="27" style="915" customWidth="1"/>
    <col min="8411" max="8411" width="26.6640625" style="915" customWidth="1"/>
    <col min="8412" max="8412" width="27" style="915" customWidth="1"/>
    <col min="8413" max="8413" width="26.6640625" style="915" customWidth="1"/>
    <col min="8414" max="8414" width="25.83203125" style="915" customWidth="1"/>
    <col min="8415" max="8415" width="25.5" style="915" customWidth="1"/>
    <col min="8416" max="8417" width="16" style="915" customWidth="1"/>
    <col min="8418" max="8418" width="23.83203125" style="915" customWidth="1"/>
    <col min="8419" max="8419" width="23.6640625" style="915" customWidth="1"/>
    <col min="8420" max="8420" width="23.83203125" style="915" customWidth="1"/>
    <col min="8421" max="8421" width="23.6640625" style="915" customWidth="1"/>
    <col min="8422" max="8422" width="23.83203125" style="915" customWidth="1"/>
    <col min="8423" max="8423" width="23.6640625" style="915" customWidth="1"/>
    <col min="8424" max="8425" width="16" style="915" customWidth="1"/>
    <col min="8426" max="8426" width="27" style="915" customWidth="1"/>
    <col min="8427" max="8427" width="26.6640625" style="915" customWidth="1"/>
    <col min="8428" max="8428" width="27" style="915" customWidth="1"/>
    <col min="8429" max="8429" width="26.6640625" style="915" customWidth="1"/>
    <col min="8430" max="8430" width="27" style="915" customWidth="1"/>
    <col min="8431" max="8431" width="26.6640625" style="915" customWidth="1"/>
    <col min="8432" max="8433" width="16" style="915" customWidth="1"/>
    <col min="8434" max="8434" width="23.83203125" style="915" customWidth="1"/>
    <col min="8435" max="8435" width="23.6640625" style="915" customWidth="1"/>
    <col min="8436" max="8436" width="23.83203125" style="915" customWidth="1"/>
    <col min="8437" max="8437" width="23.6640625" style="915" customWidth="1"/>
    <col min="8438" max="8438" width="23.83203125" style="915" customWidth="1"/>
    <col min="8439" max="8439" width="23.6640625" style="915" customWidth="1"/>
    <col min="8440" max="8441" width="16" style="915" customWidth="1"/>
    <col min="8442" max="8442" width="27" style="915" customWidth="1"/>
    <col min="8443" max="8443" width="26.6640625" style="915" customWidth="1"/>
    <col min="8444" max="8444" width="27" style="915" customWidth="1"/>
    <col min="8445" max="8445" width="26.6640625" style="915" customWidth="1"/>
    <col min="8446" max="8446" width="27" style="915" customWidth="1"/>
    <col min="8447" max="8447" width="26.6640625" style="915" customWidth="1"/>
    <col min="8448" max="8449" width="16" style="915" customWidth="1"/>
    <col min="8450" max="8450" width="27" style="915" customWidth="1"/>
    <col min="8451" max="8451" width="26.6640625" style="915" customWidth="1"/>
    <col min="8452" max="8452" width="27" style="915" customWidth="1"/>
    <col min="8453" max="8453" width="26.6640625" style="915" customWidth="1"/>
    <col min="8454" max="8454" width="27" style="915" customWidth="1"/>
    <col min="8455" max="8455" width="26.6640625" style="915" customWidth="1"/>
    <col min="8456" max="8457" width="16" style="915" customWidth="1"/>
    <col min="8458" max="8458" width="27" style="915" customWidth="1"/>
    <col min="8459" max="8459" width="26.6640625" style="915" customWidth="1"/>
    <col min="8460" max="8460" width="27" style="915" customWidth="1"/>
    <col min="8461" max="8461" width="26.6640625" style="915" customWidth="1"/>
    <col min="8462" max="8462" width="27" style="915" customWidth="1"/>
    <col min="8463" max="8463" width="26.6640625" style="915" customWidth="1"/>
    <col min="8464" max="8465" width="16" style="915" customWidth="1"/>
    <col min="8466" max="8466" width="25.83203125" style="915" customWidth="1"/>
    <col min="8467" max="8467" width="25.5" style="915" customWidth="1"/>
    <col min="8468" max="8468" width="25.83203125" style="915" customWidth="1"/>
    <col min="8469" max="8469" width="25.5" style="915" customWidth="1"/>
    <col min="8470" max="8470" width="25.83203125" style="915" customWidth="1"/>
    <col min="8471" max="8471" width="25.5" style="915" customWidth="1"/>
    <col min="8472" max="8473" width="16" style="915" customWidth="1"/>
    <col min="8474" max="8474" width="27" style="915" customWidth="1"/>
    <col min="8475" max="8475" width="26.6640625" style="915" customWidth="1"/>
    <col min="8476" max="8476" width="27" style="915" customWidth="1"/>
    <col min="8477" max="8477" width="26.6640625" style="915" customWidth="1"/>
    <col min="8478" max="8478" width="27" style="915" customWidth="1"/>
    <col min="8479" max="8479" width="26.6640625" style="915" customWidth="1"/>
    <col min="8480" max="8481" width="16" style="915" customWidth="1"/>
    <col min="8482" max="8482" width="27" style="915" customWidth="1"/>
    <col min="8483" max="8483" width="26.6640625" style="915" customWidth="1"/>
    <col min="8484" max="8484" width="27" style="915" customWidth="1"/>
    <col min="8485" max="8485" width="26.6640625" style="915" customWidth="1"/>
    <col min="8486" max="8486" width="27" style="915" customWidth="1"/>
    <col min="8487" max="8487" width="26.6640625" style="915" customWidth="1"/>
    <col min="8488" max="8489" width="16" style="915" customWidth="1"/>
    <col min="8490" max="8490" width="27" style="915" customWidth="1"/>
    <col min="8491" max="8491" width="26.6640625" style="915" customWidth="1"/>
    <col min="8492" max="8492" width="27" style="915" customWidth="1"/>
    <col min="8493" max="8493" width="26.6640625" style="915" customWidth="1"/>
    <col min="8494" max="8494" width="27" style="915" customWidth="1"/>
    <col min="8495" max="8495" width="26.6640625" style="915" customWidth="1"/>
    <col min="8496" max="8497" width="16" style="915" customWidth="1"/>
    <col min="8498" max="8498" width="27" style="915" customWidth="1"/>
    <col min="8499" max="8499" width="26.6640625" style="915" customWidth="1"/>
    <col min="8500" max="8500" width="27" style="915" customWidth="1"/>
    <col min="8501" max="8501" width="26.6640625" style="915" customWidth="1"/>
    <col min="8502" max="8502" width="27" style="915" customWidth="1"/>
    <col min="8503" max="8503" width="26.6640625" style="915" customWidth="1"/>
    <col min="8504" max="8505" width="16" style="915" customWidth="1"/>
    <col min="8506" max="8506" width="27" style="915" customWidth="1"/>
    <col min="8507" max="8507" width="26.6640625" style="915" customWidth="1"/>
    <col min="8508" max="8508" width="27" style="915" customWidth="1"/>
    <col min="8509" max="8509" width="26.6640625" style="915" customWidth="1"/>
    <col min="8510" max="8510" width="27" style="915" customWidth="1"/>
    <col min="8511" max="8511" width="26.6640625" style="915" customWidth="1"/>
    <col min="8512" max="8513" width="16" style="915" customWidth="1"/>
    <col min="8514" max="8514" width="27" style="915" customWidth="1"/>
    <col min="8515" max="8515" width="26.6640625" style="915" customWidth="1"/>
    <col min="8516" max="8516" width="27" style="915" customWidth="1"/>
    <col min="8517" max="8517" width="26.6640625" style="915" customWidth="1"/>
    <col min="8518" max="8518" width="27" style="915" customWidth="1"/>
    <col min="8519" max="8519" width="26.6640625" style="915" customWidth="1"/>
    <col min="8520" max="8521" width="16" style="915" customWidth="1"/>
    <col min="8522" max="8522" width="27" style="915" customWidth="1"/>
    <col min="8523" max="8523" width="26.6640625" style="915" customWidth="1"/>
    <col min="8524" max="8524" width="27" style="915" customWidth="1"/>
    <col min="8525" max="8525" width="26.6640625" style="915" customWidth="1"/>
    <col min="8526" max="8526" width="27" style="915" customWidth="1"/>
    <col min="8527" max="8527" width="26.6640625" style="915" customWidth="1"/>
    <col min="8528" max="8529" width="16" style="915" customWidth="1"/>
    <col min="8530" max="8530" width="27" style="915" customWidth="1"/>
    <col min="8531" max="8531" width="26.6640625" style="915" customWidth="1"/>
    <col min="8532" max="8532" width="27" style="915" customWidth="1"/>
    <col min="8533" max="8533" width="26.6640625" style="915" customWidth="1"/>
    <col min="8534" max="8534" width="27" style="915" customWidth="1"/>
    <col min="8535" max="8535" width="26.6640625" style="915" customWidth="1"/>
    <col min="8536" max="8537" width="16" style="915" customWidth="1"/>
    <col min="8538" max="8538" width="27" style="915" customWidth="1"/>
    <col min="8539" max="8539" width="26.6640625" style="915" customWidth="1"/>
    <col min="8540" max="8540" width="27" style="915" customWidth="1"/>
    <col min="8541" max="8541" width="26.6640625" style="915" customWidth="1"/>
    <col min="8542" max="8542" width="27" style="915" customWidth="1"/>
    <col min="8543" max="8543" width="26.6640625" style="915" customWidth="1"/>
    <col min="8544" max="8545" width="16" style="915" customWidth="1"/>
    <col min="8546" max="8546" width="25.83203125" style="915" customWidth="1"/>
    <col min="8547" max="8547" width="25.5" style="915" customWidth="1"/>
    <col min="8548" max="8548" width="27" style="915" customWidth="1"/>
    <col min="8549" max="8549" width="26.6640625" style="915" customWidth="1"/>
    <col min="8550" max="8550" width="27" style="915" customWidth="1"/>
    <col min="8551" max="8551" width="26.6640625" style="915" customWidth="1"/>
    <col min="8552" max="8553" width="16" style="915" customWidth="1"/>
    <col min="8554" max="8554" width="27" style="915" customWidth="1"/>
    <col min="8555" max="8555" width="26.6640625" style="915" customWidth="1"/>
    <col min="8556" max="8556" width="27" style="915" customWidth="1"/>
    <col min="8557" max="8557" width="26.6640625" style="915" customWidth="1"/>
    <col min="8558" max="8558" width="27" style="915" customWidth="1"/>
    <col min="8559" max="8559" width="26.6640625" style="915" customWidth="1"/>
    <col min="8560" max="8561" width="16" style="915" customWidth="1"/>
    <col min="8562" max="8562" width="25.83203125" style="915" customWidth="1"/>
    <col min="8563" max="8563" width="25.5" style="915" customWidth="1"/>
    <col min="8564" max="8564" width="25.83203125" style="915" customWidth="1"/>
    <col min="8565" max="8565" width="25.5" style="915" customWidth="1"/>
    <col min="8566" max="8566" width="25.83203125" style="915" customWidth="1"/>
    <col min="8567" max="8567" width="25.5" style="915" customWidth="1"/>
    <col min="8568" max="8569" width="16" style="915" customWidth="1"/>
    <col min="8570" max="8570" width="25.83203125" style="915" customWidth="1"/>
    <col min="8571" max="8571" width="25.5" style="915" customWidth="1"/>
    <col min="8572" max="8572" width="25.83203125" style="915" customWidth="1"/>
    <col min="8573" max="8573" width="25.5" style="915" customWidth="1"/>
    <col min="8574" max="8574" width="25.83203125" style="915" customWidth="1"/>
    <col min="8575" max="8575" width="25.5" style="915" customWidth="1"/>
    <col min="8576" max="8577" width="16" style="915" customWidth="1"/>
    <col min="8578" max="8578" width="27" style="915" customWidth="1"/>
    <col min="8579" max="8579" width="26.6640625" style="915" customWidth="1"/>
    <col min="8580" max="8580" width="27" style="915" customWidth="1"/>
    <col min="8581" max="8581" width="26.6640625" style="915" customWidth="1"/>
    <col min="8582" max="8582" width="27" style="915" customWidth="1"/>
    <col min="8583" max="8583" width="26.6640625" style="915" customWidth="1"/>
    <col min="8584" max="8585" width="16" style="915" customWidth="1"/>
    <col min="8586" max="8586" width="27" style="915" customWidth="1"/>
    <col min="8587" max="8587" width="26.6640625" style="915" customWidth="1"/>
    <col min="8588" max="8588" width="27" style="915" customWidth="1"/>
    <col min="8589" max="8589" width="26.6640625" style="915" customWidth="1"/>
    <col min="8590" max="8590" width="27" style="915" customWidth="1"/>
    <col min="8591" max="8591" width="26.6640625" style="915" customWidth="1"/>
    <col min="8592" max="8593" width="16" style="915" customWidth="1"/>
    <col min="8594" max="8594" width="27" style="915" customWidth="1"/>
    <col min="8595" max="8595" width="26.6640625" style="915" customWidth="1"/>
    <col min="8596" max="8596" width="27" style="915" customWidth="1"/>
    <col min="8597" max="8597" width="26.6640625" style="915" customWidth="1"/>
    <col min="8598" max="8598" width="27" style="915" customWidth="1"/>
    <col min="8599" max="8599" width="26.6640625" style="915" customWidth="1"/>
    <col min="8600" max="8601" width="16" style="915" customWidth="1"/>
    <col min="8602" max="8602" width="25.83203125" style="915" customWidth="1"/>
    <col min="8603" max="8603" width="25.5" style="915" customWidth="1"/>
    <col min="8604" max="8604" width="27" style="915" customWidth="1"/>
    <col min="8605" max="8605" width="26.6640625" style="915" customWidth="1"/>
    <col min="8606" max="8606" width="27" style="915" customWidth="1"/>
    <col min="8607" max="8607" width="26.6640625" style="915" customWidth="1"/>
    <col min="8608" max="8609" width="16" style="915" customWidth="1"/>
    <col min="8610" max="8610" width="27" style="915" customWidth="1"/>
    <col min="8611" max="8611" width="26.6640625" style="915" customWidth="1"/>
    <col min="8612" max="8612" width="27" style="915" customWidth="1"/>
    <col min="8613" max="8613" width="26.6640625" style="915" customWidth="1"/>
    <col min="8614" max="8614" width="27" style="915" customWidth="1"/>
    <col min="8615" max="8615" width="26.6640625" style="915" customWidth="1"/>
    <col min="8616" max="8617" width="16" style="915" customWidth="1"/>
    <col min="8618" max="8618" width="27" style="915" customWidth="1"/>
    <col min="8619" max="8619" width="26.6640625" style="915" customWidth="1"/>
    <col min="8620" max="8620" width="27" style="915" customWidth="1"/>
    <col min="8621" max="8621" width="26.6640625" style="915" customWidth="1"/>
    <col min="8622" max="8622" width="27" style="915" customWidth="1"/>
    <col min="8623" max="8623" width="26.6640625" style="915" customWidth="1"/>
    <col min="8624" max="8625" width="16" style="915" customWidth="1"/>
    <col min="8626" max="8626" width="27" style="915" customWidth="1"/>
    <col min="8627" max="8627" width="26.6640625" style="915" customWidth="1"/>
    <col min="8628" max="8628" width="25.83203125" style="915" customWidth="1"/>
    <col min="8629" max="8629" width="25.5" style="915" customWidth="1"/>
    <col min="8630" max="8630" width="27" style="915" customWidth="1"/>
    <col min="8631" max="8631" width="26.6640625" style="915" customWidth="1"/>
    <col min="8632" max="8633" width="16" style="915" customWidth="1"/>
    <col min="8634" max="8634" width="25.83203125" style="915" customWidth="1"/>
    <col min="8635" max="8635" width="25.5" style="915" customWidth="1"/>
    <col min="8636" max="8636" width="27" style="915" customWidth="1"/>
    <col min="8637" max="8637" width="26.6640625" style="915" customWidth="1"/>
    <col min="8638" max="8638" width="27" style="915" customWidth="1"/>
    <col min="8639" max="8639" width="26.6640625" style="915" customWidth="1"/>
    <col min="8640" max="8641" width="16" style="915" customWidth="1"/>
    <col min="8642" max="8642" width="27" style="915" customWidth="1"/>
    <col min="8643" max="8643" width="26.6640625" style="915" customWidth="1"/>
    <col min="8644" max="8644" width="27" style="915" customWidth="1"/>
    <col min="8645" max="8645" width="26.6640625" style="915" customWidth="1"/>
    <col min="8646" max="8646" width="27" style="915" customWidth="1"/>
    <col min="8647" max="8647" width="26.6640625" style="915" customWidth="1"/>
    <col min="8648" max="8649" width="16" style="915" customWidth="1"/>
    <col min="8650" max="8650" width="27" style="915" customWidth="1"/>
    <col min="8651" max="8651" width="26.6640625" style="915" customWidth="1"/>
    <col min="8652" max="8652" width="25.83203125" style="915" customWidth="1"/>
    <col min="8653" max="8653" width="25.5" style="915" customWidth="1"/>
    <col min="8654" max="8654" width="27" style="915" customWidth="1"/>
    <col min="8655" max="8655" width="26.6640625" style="915" customWidth="1"/>
    <col min="8656" max="8657" width="16" style="915" customWidth="1"/>
    <col min="8658" max="8658" width="27" style="915" customWidth="1"/>
    <col min="8659" max="8659" width="26.6640625" style="915" customWidth="1"/>
    <col min="8660" max="8660" width="27" style="915" customWidth="1"/>
    <col min="8661" max="8661" width="26.6640625" style="915" customWidth="1"/>
    <col min="8662" max="8662" width="27" style="915" customWidth="1"/>
    <col min="8663" max="8663" width="26.6640625" style="915" customWidth="1"/>
    <col min="8664" max="8665" width="16" style="915" customWidth="1"/>
    <col min="8666" max="8666" width="27" style="915" customWidth="1"/>
    <col min="8667" max="8667" width="26.6640625" style="915" customWidth="1"/>
    <col min="8668" max="8668" width="27" style="915" customWidth="1"/>
    <col min="8669" max="8669" width="26.6640625" style="915" customWidth="1"/>
    <col min="8670" max="8670" width="27" style="915" customWidth="1"/>
    <col min="8671" max="8671" width="26.6640625" style="915" customWidth="1"/>
    <col min="8672" max="8673" width="16" style="915" customWidth="1"/>
    <col min="8674" max="8674" width="27" style="915" customWidth="1"/>
    <col min="8675" max="8675" width="26.6640625" style="915" customWidth="1"/>
    <col min="8676" max="8676" width="27" style="915" customWidth="1"/>
    <col min="8677" max="8677" width="26.6640625" style="915" customWidth="1"/>
    <col min="8678" max="8678" width="27" style="915" customWidth="1"/>
    <col min="8679" max="8679" width="26.6640625" style="915" customWidth="1"/>
    <col min="8680" max="8681" width="16" style="915" customWidth="1"/>
    <col min="8682" max="8682" width="27" style="915" customWidth="1"/>
    <col min="8683" max="8683" width="26.6640625" style="915" customWidth="1"/>
    <col min="8684" max="8684" width="27" style="915" customWidth="1"/>
    <col min="8685" max="8685" width="26.6640625" style="915" customWidth="1"/>
    <col min="8686" max="8686" width="27" style="915" customWidth="1"/>
    <col min="8687" max="8687" width="26.6640625" style="915" customWidth="1"/>
    <col min="8688" max="8689" width="16" style="915" customWidth="1"/>
    <col min="8690" max="8690" width="27" style="915" customWidth="1"/>
    <col min="8691" max="8691" width="26.6640625" style="915" customWidth="1"/>
    <col min="8692" max="8692" width="27" style="915" customWidth="1"/>
    <col min="8693" max="8693" width="26.6640625" style="915" customWidth="1"/>
    <col min="8694" max="8694" width="27" style="915" customWidth="1"/>
    <col min="8695" max="8695" width="26.6640625" style="915" customWidth="1"/>
    <col min="8696" max="8697" width="16" style="915" customWidth="1"/>
    <col min="8698" max="8698" width="27" style="915" customWidth="1"/>
    <col min="8699" max="8699" width="26.6640625" style="915" customWidth="1"/>
    <col min="8700" max="8700" width="23.83203125" style="915" customWidth="1"/>
    <col min="8701" max="8701" width="23.6640625" style="915" customWidth="1"/>
    <col min="8702" max="8702" width="27" style="915" customWidth="1"/>
    <col min="8703" max="8703" width="26.6640625" style="915" customWidth="1"/>
    <col min="8704" max="8705" width="16" style="915" customWidth="1"/>
    <col min="8706" max="8706" width="25.83203125" style="915" customWidth="1"/>
    <col min="8707" max="8707" width="25.5" style="915" customWidth="1"/>
    <col min="8708" max="8708" width="27" style="915" customWidth="1"/>
    <col min="8709" max="8709" width="26.6640625" style="915" customWidth="1"/>
    <col min="8710" max="8710" width="23.83203125" style="915" customWidth="1"/>
    <col min="8711" max="8711" width="23.6640625" style="915" customWidth="1"/>
    <col min="8712" max="8713" width="16" style="915" customWidth="1"/>
    <col min="8714" max="8714" width="27" style="915" customWidth="1"/>
    <col min="8715" max="8715" width="26.6640625" style="915" customWidth="1"/>
    <col min="8716" max="8716" width="27" style="915" customWidth="1"/>
    <col min="8717" max="8717" width="26.6640625" style="915" customWidth="1"/>
    <col min="8718" max="8718" width="27" style="915" customWidth="1"/>
    <col min="8719" max="8719" width="26.6640625" style="915" customWidth="1"/>
    <col min="8720" max="8721" width="16" style="915" customWidth="1"/>
    <col min="8722" max="8722" width="27" style="915" customWidth="1"/>
    <col min="8723" max="8723" width="26.6640625" style="915" customWidth="1"/>
    <col min="8724" max="8724" width="27" style="915" customWidth="1"/>
    <col min="8725" max="8725" width="26.6640625" style="915" customWidth="1"/>
    <col min="8726" max="8726" width="27" style="915" customWidth="1"/>
    <col min="8727" max="8727" width="26.6640625" style="915" customWidth="1"/>
    <col min="8728" max="8729" width="16" style="915" customWidth="1"/>
    <col min="8730" max="8730" width="27" style="915" customWidth="1"/>
    <col min="8731" max="8731" width="26.6640625" style="915" customWidth="1"/>
    <col min="8732" max="8732" width="27" style="915" customWidth="1"/>
    <col min="8733" max="8733" width="26.6640625" style="915" customWidth="1"/>
    <col min="8734" max="8734" width="27" style="915" customWidth="1"/>
    <col min="8735" max="8735" width="26.6640625" style="915" customWidth="1"/>
    <col min="8736" max="8737" width="16" style="915" customWidth="1"/>
    <col min="8738" max="8738" width="27" style="915" customWidth="1"/>
    <col min="8739" max="8739" width="26.6640625" style="915" customWidth="1"/>
    <col min="8740" max="8740" width="27" style="915" customWidth="1"/>
    <col min="8741" max="8741" width="26.6640625" style="915" customWidth="1"/>
    <col min="8742" max="8742" width="27" style="915" customWidth="1"/>
    <col min="8743" max="8743" width="26.6640625" style="915" customWidth="1"/>
    <col min="8744" max="8745" width="16" style="915" customWidth="1"/>
    <col min="8746" max="8746" width="27" style="915" customWidth="1"/>
    <col min="8747" max="8747" width="26.6640625" style="915" customWidth="1"/>
    <col min="8748" max="8748" width="27" style="915" customWidth="1"/>
    <col min="8749" max="8749" width="26.6640625" style="915" customWidth="1"/>
    <col min="8750" max="8750" width="27" style="915" customWidth="1"/>
    <col min="8751" max="8751" width="26.6640625" style="915" customWidth="1"/>
    <col min="8752" max="8753" width="16" style="915" customWidth="1"/>
    <col min="8754" max="8754" width="27" style="915" customWidth="1"/>
    <col min="8755" max="8755" width="26.6640625" style="915" customWidth="1"/>
    <col min="8756" max="8756" width="27" style="915" customWidth="1"/>
    <col min="8757" max="8757" width="26.6640625" style="915" customWidth="1"/>
    <col min="8758" max="8758" width="27" style="915" customWidth="1"/>
    <col min="8759" max="8759" width="26.6640625" style="915" customWidth="1"/>
    <col min="8760" max="8761" width="16" style="915" customWidth="1"/>
    <col min="8762" max="8762" width="27" style="915" customWidth="1"/>
    <col min="8763" max="8763" width="26.6640625" style="915" customWidth="1"/>
    <col min="8764" max="8764" width="27" style="915" customWidth="1"/>
    <col min="8765" max="8765" width="26.6640625" style="915" customWidth="1"/>
    <col min="8766" max="8766" width="27" style="915" customWidth="1"/>
    <col min="8767" max="8767" width="26.6640625" style="915" customWidth="1"/>
    <col min="8768" max="8769" width="16" style="915" customWidth="1"/>
    <col min="8770" max="8770" width="27" style="915" customWidth="1"/>
    <col min="8771" max="8771" width="26.6640625" style="915" customWidth="1"/>
    <col min="8772" max="8772" width="27" style="915" customWidth="1"/>
    <col min="8773" max="8773" width="26.6640625" style="915" customWidth="1"/>
    <col min="8774" max="8774" width="27" style="915" customWidth="1"/>
    <col min="8775" max="8775" width="26.6640625" style="915" customWidth="1"/>
    <col min="8776" max="8777" width="16" style="915" customWidth="1"/>
    <col min="8778" max="8778" width="27" style="915" customWidth="1"/>
    <col min="8779" max="8779" width="26.6640625" style="915" customWidth="1"/>
    <col min="8780" max="8780" width="27" style="915" customWidth="1"/>
    <col min="8781" max="8781" width="26.6640625" style="915" customWidth="1"/>
    <col min="8782" max="8782" width="27" style="915" customWidth="1"/>
    <col min="8783" max="8783" width="26.6640625" style="915" customWidth="1"/>
    <col min="8784" max="8785" width="16" style="915" customWidth="1"/>
    <col min="8786" max="8786" width="25.83203125" style="915" customWidth="1"/>
    <col min="8787" max="8787" width="25.5" style="915" customWidth="1"/>
    <col min="8788" max="8788" width="25.83203125" style="915" customWidth="1"/>
    <col min="8789" max="8789" width="25.5" style="915" customWidth="1"/>
    <col min="8790" max="8790" width="25.83203125" style="915" customWidth="1"/>
    <col min="8791" max="8791" width="25.5" style="915" customWidth="1"/>
    <col min="8792" max="8793" width="16" style="915" customWidth="1"/>
    <col min="8794" max="8794" width="27" style="915" customWidth="1"/>
    <col min="8795" max="8795" width="26.6640625" style="915" customWidth="1"/>
    <col min="8796" max="8796" width="27" style="915" customWidth="1"/>
    <col min="8797" max="8797" width="26.6640625" style="915" customWidth="1"/>
    <col min="8798" max="8798" width="27" style="915" customWidth="1"/>
    <col min="8799" max="8799" width="26.6640625" style="915" customWidth="1"/>
    <col min="8800" max="8801" width="16" style="915" customWidth="1"/>
    <col min="8802" max="8802" width="27" style="915" customWidth="1"/>
    <col min="8803" max="8803" width="26.6640625" style="915" customWidth="1"/>
    <col min="8804" max="8804" width="27" style="915" customWidth="1"/>
    <col min="8805" max="8805" width="26.6640625" style="915" customWidth="1"/>
    <col min="8806" max="8806" width="27" style="915" customWidth="1"/>
    <col min="8807" max="8807" width="26.6640625" style="915" customWidth="1"/>
    <col min="8808" max="8809" width="16" style="915" customWidth="1"/>
    <col min="8810" max="8810" width="27" style="915" customWidth="1"/>
    <col min="8811" max="8811" width="26.6640625" style="915" customWidth="1"/>
    <col min="8812" max="8812" width="27" style="915" customWidth="1"/>
    <col min="8813" max="8813" width="26.6640625" style="915" customWidth="1"/>
    <col min="8814" max="8814" width="27" style="915" customWidth="1"/>
    <col min="8815" max="8815" width="26.6640625" style="915" customWidth="1"/>
    <col min="8816" max="8817" width="16" style="915" customWidth="1"/>
    <col min="8818" max="8818" width="27" style="915" customWidth="1"/>
    <col min="8819" max="8819" width="26.6640625" style="915" customWidth="1"/>
    <col min="8820" max="8820" width="25.83203125" style="915" customWidth="1"/>
    <col min="8821" max="8821" width="25.5" style="915" customWidth="1"/>
    <col min="8822" max="8822" width="27" style="915" customWidth="1"/>
    <col min="8823" max="8823" width="26.6640625" style="915" customWidth="1"/>
    <col min="8824" max="8825" width="16" style="915" customWidth="1"/>
    <col min="8826" max="8826" width="27" style="915" customWidth="1"/>
    <col min="8827" max="8827" width="26.6640625" style="915" customWidth="1"/>
    <col min="8828" max="8828" width="27" style="915" customWidth="1"/>
    <col min="8829" max="8829" width="26.6640625" style="915" customWidth="1"/>
    <col min="8830" max="8830" width="27" style="915" customWidth="1"/>
    <col min="8831" max="8831" width="26.6640625" style="915" customWidth="1"/>
    <col min="8832" max="8833" width="16" style="915" customWidth="1"/>
    <col min="8834" max="8834" width="27" style="915" customWidth="1"/>
    <col min="8835" max="8835" width="26.6640625" style="915" customWidth="1"/>
    <col min="8836" max="8836" width="27" style="915" customWidth="1"/>
    <col min="8837" max="8837" width="26.6640625" style="915" customWidth="1"/>
    <col min="8838" max="8838" width="27" style="915" customWidth="1"/>
    <col min="8839" max="8839" width="26.6640625" style="915" customWidth="1"/>
    <col min="8840" max="8841" width="16" style="915" customWidth="1"/>
    <col min="8842" max="8842" width="27" style="915" customWidth="1"/>
    <col min="8843" max="8843" width="26.6640625" style="915" customWidth="1"/>
    <col min="8844" max="8844" width="27" style="915" customWidth="1"/>
    <col min="8845" max="8845" width="26.6640625" style="915" customWidth="1"/>
    <col min="8846" max="8846" width="27" style="915" customWidth="1"/>
    <col min="8847" max="8847" width="26.6640625" style="915" customWidth="1"/>
    <col min="8848" max="8849" width="16" style="915" customWidth="1"/>
    <col min="8850" max="8850" width="27" style="915" customWidth="1"/>
    <col min="8851" max="8851" width="26.6640625" style="915" customWidth="1"/>
    <col min="8852" max="8852" width="27" style="915" customWidth="1"/>
    <col min="8853" max="8853" width="26.6640625" style="915" customWidth="1"/>
    <col min="8854" max="8854" width="25.83203125" style="915" customWidth="1"/>
    <col min="8855" max="8855" width="25.5" style="915" customWidth="1"/>
    <col min="8856" max="8857" width="16" style="915" customWidth="1"/>
    <col min="8858" max="8858" width="27" style="915" customWidth="1"/>
    <col min="8859" max="8859" width="26.6640625" style="915" customWidth="1"/>
    <col min="8860" max="8860" width="27" style="915" customWidth="1"/>
    <col min="8861" max="8861" width="26.6640625" style="915" customWidth="1"/>
    <col min="8862" max="8862" width="27" style="915" customWidth="1"/>
    <col min="8863" max="8863" width="26.6640625" style="915" customWidth="1"/>
    <col min="8864" max="8865" width="16" style="915" customWidth="1"/>
    <col min="8866" max="8866" width="27" style="915" customWidth="1"/>
    <col min="8867" max="8867" width="26.6640625" style="915" customWidth="1"/>
    <col min="8868" max="8868" width="27" style="915" customWidth="1"/>
    <col min="8869" max="8869" width="26.6640625" style="915" customWidth="1"/>
    <col min="8870" max="8870" width="27" style="915" customWidth="1"/>
    <col min="8871" max="8871" width="26.6640625" style="915" customWidth="1"/>
    <col min="8872" max="8873" width="16" style="915" customWidth="1"/>
    <col min="8874" max="8874" width="27" style="915" customWidth="1"/>
    <col min="8875" max="8875" width="26.6640625" style="915" customWidth="1"/>
    <col min="8876" max="8876" width="27" style="915" customWidth="1"/>
    <col min="8877" max="8877" width="26.6640625" style="915" customWidth="1"/>
    <col min="8878" max="8878" width="27" style="915" customWidth="1"/>
    <col min="8879" max="8879" width="26.6640625" style="915" customWidth="1"/>
    <col min="8880" max="8881" width="16" style="915" customWidth="1"/>
    <col min="8882" max="8882" width="27" style="915" customWidth="1"/>
    <col min="8883" max="8883" width="26.6640625" style="915" customWidth="1"/>
    <col min="8884" max="8884" width="27" style="915" customWidth="1"/>
    <col min="8885" max="8885" width="26.6640625" style="915" customWidth="1"/>
    <col min="8886" max="8886" width="27" style="915" customWidth="1"/>
    <col min="8887" max="8887" width="26.6640625" style="915" customWidth="1"/>
    <col min="8888" max="8889" width="16" style="915" customWidth="1"/>
    <col min="8890" max="8890" width="27" style="915" customWidth="1"/>
    <col min="8891" max="8891" width="26.6640625" style="915" customWidth="1"/>
    <col min="8892" max="8892" width="27" style="915" customWidth="1"/>
    <col min="8893" max="8893" width="26.6640625" style="915" customWidth="1"/>
    <col min="8894" max="8894" width="27" style="915" customWidth="1"/>
    <col min="8895" max="8895" width="26.6640625" style="915" customWidth="1"/>
    <col min="8896" max="8897" width="16" style="915" customWidth="1"/>
    <col min="8898" max="8898" width="27" style="915" customWidth="1"/>
    <col min="8899" max="8899" width="26.6640625" style="915" customWidth="1"/>
    <col min="8900" max="8900" width="27" style="915" customWidth="1"/>
    <col min="8901" max="8901" width="26.6640625" style="915" customWidth="1"/>
    <col min="8902" max="8902" width="27" style="915" customWidth="1"/>
    <col min="8903" max="8903" width="26.6640625" style="915" customWidth="1"/>
    <col min="8904" max="8905" width="16" style="915" customWidth="1"/>
    <col min="8906" max="8906" width="25.83203125" style="915" customWidth="1"/>
    <col min="8907" max="8907" width="25.5" style="915" customWidth="1"/>
    <col min="8908" max="8908" width="27" style="915" customWidth="1"/>
    <col min="8909" max="8909" width="26.6640625" style="915" customWidth="1"/>
    <col min="8910" max="8910" width="27" style="915" customWidth="1"/>
    <col min="8911" max="8911" width="26.6640625" style="915" customWidth="1"/>
    <col min="8912" max="8913" width="16" style="915" customWidth="1"/>
    <col min="8914" max="8914" width="27" style="915" customWidth="1"/>
    <col min="8915" max="8915" width="26.6640625" style="915" customWidth="1"/>
    <col min="8916" max="8916" width="27" style="915" customWidth="1"/>
    <col min="8917" max="8917" width="26.6640625" style="915" customWidth="1"/>
    <col min="8918" max="8918" width="25.83203125" style="915" customWidth="1"/>
    <col min="8919" max="8919" width="25.5" style="915" customWidth="1"/>
    <col min="8920" max="8921" width="16" style="915" customWidth="1"/>
    <col min="8922" max="8922" width="27" style="915" customWidth="1"/>
    <col min="8923" max="8923" width="26.6640625" style="915" customWidth="1"/>
    <col min="8924" max="8924" width="27" style="915" customWidth="1"/>
    <col min="8925" max="8925" width="26.6640625" style="915" customWidth="1"/>
    <col min="8926" max="8926" width="27" style="915" customWidth="1"/>
    <col min="8927" max="8927" width="26.6640625" style="915" customWidth="1"/>
    <col min="8928" max="8929" width="16" style="915" customWidth="1"/>
    <col min="8930" max="8930" width="27" style="915" customWidth="1"/>
    <col min="8931" max="8931" width="26.6640625" style="915" customWidth="1"/>
    <col min="8932" max="8932" width="25.83203125" style="915" customWidth="1"/>
    <col min="8933" max="8933" width="25.5" style="915" customWidth="1"/>
    <col min="8934" max="8934" width="27" style="915" customWidth="1"/>
    <col min="8935" max="8935" width="26.6640625" style="915" customWidth="1"/>
    <col min="8936" max="8937" width="16" style="915" customWidth="1"/>
    <col min="8938" max="8938" width="22.6640625" style="915" customWidth="1"/>
    <col min="8939" max="8939" width="22.5" style="915" customWidth="1"/>
    <col min="8940" max="8940" width="22.6640625" style="915" customWidth="1"/>
    <col min="8941" max="8941" width="22.5" style="915" customWidth="1"/>
    <col min="8942" max="8942" width="23.83203125" style="915" customWidth="1"/>
    <col min="8943" max="8943" width="23.6640625" style="915" customWidth="1"/>
    <col min="8944" max="8945" width="16" style="915" customWidth="1"/>
    <col min="8946" max="8946" width="27" style="915" customWidth="1"/>
    <col min="8947" max="8947" width="26.6640625" style="915" customWidth="1"/>
    <col min="8948" max="8948" width="27" style="915" customWidth="1"/>
    <col min="8949" max="8949" width="26.6640625" style="915" customWidth="1"/>
    <col min="8950" max="8950" width="27" style="915" customWidth="1"/>
    <col min="8951" max="8951" width="26.6640625" style="915" customWidth="1"/>
    <col min="8952" max="8953" width="16" style="915" customWidth="1"/>
    <col min="8954" max="8954" width="25.83203125" style="915" customWidth="1"/>
    <col min="8955" max="8955" width="25.5" style="915" customWidth="1"/>
    <col min="8956" max="8956" width="25.83203125" style="915" customWidth="1"/>
    <col min="8957" max="8957" width="25.5" style="915" customWidth="1"/>
    <col min="8958" max="8958" width="25.83203125" style="915" customWidth="1"/>
    <col min="8959" max="8959" width="25.5" style="915" customWidth="1"/>
    <col min="8960" max="8961" width="16" style="915" customWidth="1"/>
    <col min="8962" max="8962" width="25.83203125" style="915" customWidth="1"/>
    <col min="8963" max="8963" width="25.5" style="915" customWidth="1"/>
    <col min="8964" max="8964" width="25.83203125" style="915" customWidth="1"/>
    <col min="8965" max="8965" width="25.5" style="915" customWidth="1"/>
    <col min="8966" max="8966" width="25.83203125" style="915" customWidth="1"/>
    <col min="8967" max="8967" width="25.5" style="915" customWidth="1"/>
    <col min="8968" max="8969" width="16" style="915" customWidth="1"/>
    <col min="8970" max="8970" width="25.83203125" style="915" customWidth="1"/>
    <col min="8971" max="8971" width="25.5" style="915" customWidth="1"/>
    <col min="8972" max="8972" width="25.83203125" style="915" customWidth="1"/>
    <col min="8973" max="8973" width="25.5" style="915" customWidth="1"/>
    <col min="8974" max="8974" width="25.83203125" style="915" customWidth="1"/>
    <col min="8975" max="8975" width="25.5" style="915" customWidth="1"/>
    <col min="8976" max="8977" width="16" style="915" customWidth="1"/>
    <col min="8978" max="8978" width="27" style="915" customWidth="1"/>
    <col min="8979" max="8979" width="26.6640625" style="915" customWidth="1"/>
    <col min="8980" max="8980" width="27" style="915" customWidth="1"/>
    <col min="8981" max="8981" width="26.6640625" style="915" customWidth="1"/>
    <col min="8982" max="8982" width="27" style="915" customWidth="1"/>
    <col min="8983" max="8983" width="26.6640625" style="915" customWidth="1"/>
    <col min="8984" max="8985" width="16" style="915" customWidth="1"/>
    <col min="8986" max="8986" width="25.83203125" style="915" customWidth="1"/>
    <col min="8987" max="8987" width="25.5" style="915" customWidth="1"/>
    <col min="8988" max="8988" width="25.83203125" style="915" customWidth="1"/>
    <col min="8989" max="8989" width="25.5" style="915" customWidth="1"/>
    <col min="8990" max="8990" width="25.83203125" style="915" customWidth="1"/>
    <col min="8991" max="8991" width="25.5" style="915" customWidth="1"/>
    <col min="8992" max="8993" width="16" style="915" customWidth="1"/>
    <col min="8994" max="8994" width="27" style="915" customWidth="1"/>
    <col min="8995" max="8995" width="26.6640625" style="915" customWidth="1"/>
    <col min="8996" max="8996" width="27" style="915" customWidth="1"/>
    <col min="8997" max="8997" width="26.6640625" style="915" customWidth="1"/>
    <col min="8998" max="8998" width="27" style="915" customWidth="1"/>
    <col min="8999" max="8999" width="26.6640625" style="915" customWidth="1"/>
    <col min="9000" max="9001" width="16" style="915" customWidth="1"/>
    <col min="9002" max="9002" width="27" style="915" customWidth="1"/>
    <col min="9003" max="9003" width="26.6640625" style="915" customWidth="1"/>
    <col min="9004" max="9004" width="27" style="915" customWidth="1"/>
    <col min="9005" max="9005" width="26.6640625" style="915" customWidth="1"/>
    <col min="9006" max="9006" width="27" style="915" customWidth="1"/>
    <col min="9007" max="9007" width="26.6640625" style="915" customWidth="1"/>
    <col min="9008" max="9009" width="16" style="915" customWidth="1"/>
    <col min="9010" max="9010" width="27" style="915" customWidth="1"/>
    <col min="9011" max="9011" width="26.6640625" style="915" customWidth="1"/>
    <col min="9012" max="9012" width="27" style="915" customWidth="1"/>
    <col min="9013" max="9013" width="26.6640625" style="915" customWidth="1"/>
    <col min="9014" max="9014" width="27" style="915" customWidth="1"/>
    <col min="9015" max="9015" width="26.6640625" style="915" customWidth="1"/>
    <col min="9016" max="9017" width="16" style="915" customWidth="1"/>
    <col min="9018" max="9018" width="25.1640625" style="915" customWidth="1"/>
    <col min="9019" max="9019" width="24.83203125" style="915" customWidth="1"/>
    <col min="9020" max="9020" width="23.83203125" style="915" customWidth="1"/>
    <col min="9021" max="9021" width="23.6640625" style="915" customWidth="1"/>
    <col min="9022" max="9022" width="23.83203125" style="915" customWidth="1"/>
    <col min="9023" max="9023" width="23.6640625" style="915" customWidth="1"/>
    <col min="9024" max="9025" width="16" style="915" customWidth="1"/>
    <col min="9026" max="9026" width="25.83203125" style="915" customWidth="1"/>
    <col min="9027" max="9027" width="25.5" style="915" customWidth="1"/>
    <col min="9028" max="9028" width="27" style="915" customWidth="1"/>
    <col min="9029" max="9029" width="26.6640625" style="915" customWidth="1"/>
    <col min="9030" max="9030" width="27" style="915" customWidth="1"/>
    <col min="9031" max="9031" width="26.6640625" style="915" customWidth="1"/>
    <col min="9032" max="9033" width="16" style="915" customWidth="1"/>
    <col min="9034" max="9034" width="27" style="915" customWidth="1"/>
    <col min="9035" max="9035" width="26.6640625" style="915" customWidth="1"/>
    <col min="9036" max="9036" width="27" style="915" customWidth="1"/>
    <col min="9037" max="9037" width="26.6640625" style="915" customWidth="1"/>
    <col min="9038" max="9038" width="27" style="915" customWidth="1"/>
    <col min="9039" max="9039" width="26.6640625" style="915" customWidth="1"/>
    <col min="9040" max="9041" width="16" style="915" customWidth="1"/>
    <col min="9042" max="9042" width="27" style="915" customWidth="1"/>
    <col min="9043" max="9043" width="26.6640625" style="915" customWidth="1"/>
    <col min="9044" max="9044" width="27" style="915" customWidth="1"/>
    <col min="9045" max="9045" width="26.6640625" style="915" customWidth="1"/>
    <col min="9046" max="9046" width="27" style="915" customWidth="1"/>
    <col min="9047" max="9047" width="26.6640625" style="915" customWidth="1"/>
    <col min="9048" max="9049" width="16" style="915" customWidth="1"/>
    <col min="9050" max="9050" width="27" style="915" customWidth="1"/>
    <col min="9051" max="9051" width="26.6640625" style="915" customWidth="1"/>
    <col min="9052" max="9052" width="27" style="915" customWidth="1"/>
    <col min="9053" max="9053" width="26.6640625" style="915" customWidth="1"/>
    <col min="9054" max="9054" width="27" style="915" customWidth="1"/>
    <col min="9055" max="9055" width="26.6640625" style="915" customWidth="1"/>
    <col min="9056" max="9057" width="16" style="915" customWidth="1"/>
    <col min="9058" max="9058" width="27" style="915" customWidth="1"/>
    <col min="9059" max="9059" width="26.6640625" style="915" customWidth="1"/>
    <col min="9060" max="9060" width="27" style="915" customWidth="1"/>
    <col min="9061" max="9061" width="26.6640625" style="915" customWidth="1"/>
    <col min="9062" max="9062" width="27" style="915" customWidth="1"/>
    <col min="9063" max="9063" width="26.6640625" style="915" customWidth="1"/>
    <col min="9064" max="9065" width="16" style="915" customWidth="1"/>
    <col min="9066" max="9066" width="27" style="915" customWidth="1"/>
    <col min="9067" max="9067" width="26.6640625" style="915" customWidth="1"/>
    <col min="9068" max="9068" width="25.83203125" style="915" customWidth="1"/>
    <col min="9069" max="9069" width="25.5" style="915" customWidth="1"/>
    <col min="9070" max="9070" width="27" style="915" customWidth="1"/>
    <col min="9071" max="9071" width="26.6640625" style="915" customWidth="1"/>
    <col min="9072" max="9073" width="16" style="915" customWidth="1"/>
    <col min="9074" max="9074" width="27" style="915" customWidth="1"/>
    <col min="9075" max="9075" width="26.6640625" style="915" customWidth="1"/>
    <col min="9076" max="9076" width="27" style="915" customWidth="1"/>
    <col min="9077" max="9077" width="26.6640625" style="915" customWidth="1"/>
    <col min="9078" max="9078" width="27" style="915" customWidth="1"/>
    <col min="9079" max="9079" width="26.6640625" style="915" customWidth="1"/>
    <col min="9080" max="9081" width="16" style="915" customWidth="1"/>
    <col min="9082" max="9082" width="27" style="915" customWidth="1"/>
    <col min="9083" max="9083" width="26.6640625" style="915" customWidth="1"/>
    <col min="9084" max="9084" width="27" style="915" customWidth="1"/>
    <col min="9085" max="9085" width="26.6640625" style="915" customWidth="1"/>
    <col min="9086" max="9086" width="27" style="915" customWidth="1"/>
    <col min="9087" max="9087" width="26.6640625" style="915" customWidth="1"/>
    <col min="9088" max="9089" width="16" style="915" customWidth="1"/>
    <col min="9090" max="9090" width="27" style="915" customWidth="1"/>
    <col min="9091" max="9091" width="26.6640625" style="915" customWidth="1"/>
    <col min="9092" max="9092" width="27" style="915" customWidth="1"/>
    <col min="9093" max="9093" width="26.6640625" style="915" customWidth="1"/>
    <col min="9094" max="9094" width="27" style="915" customWidth="1"/>
    <col min="9095" max="9095" width="26.6640625" style="915" customWidth="1"/>
    <col min="9096" max="9097" width="16" style="915" customWidth="1"/>
    <col min="9098" max="9098" width="27" style="915" customWidth="1"/>
    <col min="9099" max="9099" width="26.6640625" style="915" customWidth="1"/>
    <col min="9100" max="9100" width="27" style="915" customWidth="1"/>
    <col min="9101" max="9101" width="26.6640625" style="915" customWidth="1"/>
    <col min="9102" max="9102" width="27" style="915" customWidth="1"/>
    <col min="9103" max="9103" width="26.6640625" style="915" customWidth="1"/>
    <col min="9104" max="9105" width="16" style="915" customWidth="1"/>
    <col min="9106" max="9106" width="27" style="915" customWidth="1"/>
    <col min="9107" max="9107" width="26.6640625" style="915" customWidth="1"/>
    <col min="9108" max="9108" width="27" style="915" customWidth="1"/>
    <col min="9109" max="9109" width="26.6640625" style="915" customWidth="1"/>
    <col min="9110" max="9110" width="27" style="915" customWidth="1"/>
    <col min="9111" max="9111" width="26.6640625" style="915" customWidth="1"/>
    <col min="9112" max="9113" width="16" style="915" customWidth="1"/>
    <col min="9114" max="9114" width="27" style="915" customWidth="1"/>
    <col min="9115" max="9115" width="26.6640625" style="915" customWidth="1"/>
    <col min="9116" max="9116" width="27" style="915" customWidth="1"/>
    <col min="9117" max="9117" width="26.6640625" style="915" customWidth="1"/>
    <col min="9118" max="9118" width="27" style="915" customWidth="1"/>
    <col min="9119" max="9119" width="26.6640625" style="915" customWidth="1"/>
    <col min="9120" max="9121" width="16" style="915" customWidth="1"/>
    <col min="9122" max="9122" width="27" style="915" customWidth="1"/>
    <col min="9123" max="9123" width="26.6640625" style="915" customWidth="1"/>
    <col min="9124" max="9124" width="27" style="915" customWidth="1"/>
    <col min="9125" max="9125" width="26.6640625" style="915" customWidth="1"/>
    <col min="9126" max="9126" width="27" style="915" customWidth="1"/>
    <col min="9127" max="9127" width="26.6640625" style="915" customWidth="1"/>
    <col min="9128" max="9129" width="16" style="915" customWidth="1"/>
    <col min="9130" max="9130" width="27" style="915" customWidth="1"/>
    <col min="9131" max="9131" width="26.6640625" style="915" customWidth="1"/>
    <col min="9132" max="9132" width="27" style="915" customWidth="1"/>
    <col min="9133" max="9133" width="26.6640625" style="915" customWidth="1"/>
    <col min="9134" max="9134" width="27" style="915" customWidth="1"/>
    <col min="9135" max="9135" width="26.6640625" style="915" customWidth="1"/>
    <col min="9136" max="9137" width="16" style="915" customWidth="1"/>
    <col min="9138" max="9138" width="27" style="915" customWidth="1"/>
    <col min="9139" max="9139" width="26.6640625" style="915" customWidth="1"/>
    <col min="9140" max="9140" width="27" style="915" customWidth="1"/>
    <col min="9141" max="9141" width="26.6640625" style="915" customWidth="1"/>
    <col min="9142" max="9142" width="27" style="915" customWidth="1"/>
    <col min="9143" max="9143" width="26.6640625" style="915" customWidth="1"/>
    <col min="9144" max="9145" width="16" style="915" customWidth="1"/>
    <col min="9146" max="9146" width="27" style="915" customWidth="1"/>
    <col min="9147" max="9147" width="26.6640625" style="915" customWidth="1"/>
    <col min="9148" max="9148" width="27" style="915" customWidth="1"/>
    <col min="9149" max="9149" width="26.6640625" style="915" customWidth="1"/>
    <col min="9150" max="9150" width="27" style="915" customWidth="1"/>
    <col min="9151" max="9151" width="26.6640625" style="915" customWidth="1"/>
    <col min="9152" max="9153" width="16" style="915" customWidth="1"/>
    <col min="9154" max="9154" width="27" style="915" customWidth="1"/>
    <col min="9155" max="9155" width="26.6640625" style="915" customWidth="1"/>
    <col min="9156" max="9156" width="27" style="915" customWidth="1"/>
    <col min="9157" max="9157" width="26.6640625" style="915" customWidth="1"/>
    <col min="9158" max="9158" width="27" style="915" customWidth="1"/>
    <col min="9159" max="9159" width="26.6640625" style="915" customWidth="1"/>
    <col min="9160" max="9161" width="16" style="915" customWidth="1"/>
    <col min="9162" max="9162" width="27" style="915" customWidth="1"/>
    <col min="9163" max="9163" width="26.6640625" style="915" customWidth="1"/>
    <col min="9164" max="9164" width="27" style="915" customWidth="1"/>
    <col min="9165" max="9165" width="26.6640625" style="915" customWidth="1"/>
    <col min="9166" max="9166" width="27" style="915" customWidth="1"/>
    <col min="9167" max="9167" width="26.6640625" style="915" customWidth="1"/>
    <col min="9168" max="9169" width="16" style="915" customWidth="1"/>
    <col min="9170" max="9170" width="27" style="915" customWidth="1"/>
    <col min="9171" max="9171" width="26.6640625" style="915" customWidth="1"/>
    <col min="9172" max="9172" width="27" style="915" customWidth="1"/>
    <col min="9173" max="9173" width="26.6640625" style="915" customWidth="1"/>
    <col min="9174" max="9174" width="27" style="915" customWidth="1"/>
    <col min="9175" max="9175" width="26.6640625" style="915" customWidth="1"/>
    <col min="9176" max="9177" width="16" style="915" customWidth="1"/>
    <col min="9178" max="9178" width="27" style="915" customWidth="1"/>
    <col min="9179" max="9179" width="26.6640625" style="915" customWidth="1"/>
    <col min="9180" max="9180" width="27" style="915" customWidth="1"/>
    <col min="9181" max="9181" width="26.6640625" style="915" customWidth="1"/>
    <col min="9182" max="9182" width="27" style="915" customWidth="1"/>
    <col min="9183" max="9183" width="26.6640625" style="915" customWidth="1"/>
    <col min="9184" max="9185" width="16" style="915" customWidth="1"/>
    <col min="9186" max="9186" width="27" style="915" customWidth="1"/>
    <col min="9187" max="9187" width="26.6640625" style="915" customWidth="1"/>
    <col min="9188" max="9188" width="27" style="915" customWidth="1"/>
    <col min="9189" max="9189" width="26.6640625" style="915" customWidth="1"/>
    <col min="9190" max="9190" width="27" style="915" customWidth="1"/>
    <col min="9191" max="9191" width="26.6640625" style="915" customWidth="1"/>
    <col min="9192" max="9193" width="16" style="915" customWidth="1"/>
    <col min="9194" max="9194" width="27" style="915" customWidth="1"/>
    <col min="9195" max="9195" width="26.6640625" style="915" customWidth="1"/>
    <col min="9196" max="9196" width="27" style="915" customWidth="1"/>
    <col min="9197" max="9197" width="26.6640625" style="915" customWidth="1"/>
    <col min="9198" max="9198" width="27" style="915" customWidth="1"/>
    <col min="9199" max="9199" width="26.6640625" style="915" customWidth="1"/>
    <col min="9200" max="9201" width="16" style="915" customWidth="1"/>
    <col min="9202" max="9202" width="27" style="915" customWidth="1"/>
    <col min="9203" max="9203" width="26.6640625" style="915" customWidth="1"/>
    <col min="9204" max="9204" width="27" style="915" customWidth="1"/>
    <col min="9205" max="9205" width="26.6640625" style="915" customWidth="1"/>
    <col min="9206" max="9206" width="27" style="915" customWidth="1"/>
    <col min="9207" max="9207" width="26.6640625" style="915" customWidth="1"/>
    <col min="9208" max="9209" width="16" style="915" customWidth="1"/>
    <col min="9210" max="9210" width="25.83203125" style="915" customWidth="1"/>
    <col min="9211" max="9211" width="25.5" style="915" customWidth="1"/>
    <col min="9212" max="9212" width="25.83203125" style="915" customWidth="1"/>
    <col min="9213" max="9213" width="25.5" style="915" customWidth="1"/>
    <col min="9214" max="9214" width="25.83203125" style="915" customWidth="1"/>
    <col min="9215" max="9215" width="25.5" style="915" customWidth="1"/>
    <col min="9216" max="9217" width="16" style="915" customWidth="1"/>
    <col min="9218" max="9218" width="27" style="915" customWidth="1"/>
    <col min="9219" max="9219" width="26.6640625" style="915" customWidth="1"/>
    <col min="9220" max="9220" width="27" style="915" customWidth="1"/>
    <col min="9221" max="9221" width="26.6640625" style="915" customWidth="1"/>
    <col min="9222" max="9222" width="27" style="915" customWidth="1"/>
    <col min="9223" max="9223" width="26.6640625" style="915" customWidth="1"/>
    <col min="9224" max="9225" width="16" style="915" customWidth="1"/>
    <col min="9226" max="9226" width="25.83203125" style="915" customWidth="1"/>
    <col min="9227" max="9227" width="25.5" style="915" customWidth="1"/>
    <col min="9228" max="9228" width="25.83203125" style="915" customWidth="1"/>
    <col min="9229" max="9229" width="25.5" style="915" customWidth="1"/>
    <col min="9230" max="9230" width="25.83203125" style="915" customWidth="1"/>
    <col min="9231" max="9231" width="25.5" style="915" customWidth="1"/>
    <col min="9232" max="9233" width="16" style="915" customWidth="1"/>
    <col min="9234" max="9234" width="27" style="915" customWidth="1"/>
    <col min="9235" max="9235" width="26.6640625" style="915" customWidth="1"/>
    <col min="9236" max="9236" width="27" style="915" customWidth="1"/>
    <col min="9237" max="9237" width="26.6640625" style="915" customWidth="1"/>
    <col min="9238" max="9238" width="25.83203125" style="915" customWidth="1"/>
    <col min="9239" max="9239" width="25.5" style="915" customWidth="1"/>
    <col min="9240" max="9241" width="16" style="915" customWidth="1"/>
    <col min="9242" max="9242" width="27" style="915" customWidth="1"/>
    <col min="9243" max="9243" width="26.6640625" style="915" customWidth="1"/>
    <col min="9244" max="9244" width="27" style="915" customWidth="1"/>
    <col min="9245" max="9245" width="26.6640625" style="915" customWidth="1"/>
    <col min="9246" max="9246" width="27" style="915" customWidth="1"/>
    <col min="9247" max="9247" width="26.6640625" style="915" customWidth="1"/>
    <col min="9248" max="9249" width="16" style="915" customWidth="1"/>
    <col min="9250" max="9250" width="27" style="915" customWidth="1"/>
    <col min="9251" max="9251" width="26.6640625" style="915" customWidth="1"/>
    <col min="9252" max="9252" width="27" style="915" customWidth="1"/>
    <col min="9253" max="9253" width="26.6640625" style="915" customWidth="1"/>
    <col min="9254" max="9254" width="27" style="915" customWidth="1"/>
    <col min="9255" max="9255" width="26.6640625" style="915" customWidth="1"/>
    <col min="9256" max="9257" width="16" style="915" customWidth="1"/>
    <col min="9258" max="9258" width="27" style="915" customWidth="1"/>
    <col min="9259" max="9259" width="26.6640625" style="915" customWidth="1"/>
    <col min="9260" max="9260" width="27" style="915" customWidth="1"/>
    <col min="9261" max="9261" width="26.6640625" style="915" customWidth="1"/>
    <col min="9262" max="9262" width="27" style="915" customWidth="1"/>
    <col min="9263" max="9263" width="26.6640625" style="915" customWidth="1"/>
    <col min="9264" max="9265" width="16" style="915" customWidth="1"/>
    <col min="9266" max="9266" width="27" style="915" customWidth="1"/>
    <col min="9267" max="9267" width="26.6640625" style="915" customWidth="1"/>
    <col min="9268" max="9268" width="27" style="915" customWidth="1"/>
    <col min="9269" max="9269" width="26.6640625" style="915" customWidth="1"/>
    <col min="9270" max="9270" width="27" style="915" customWidth="1"/>
    <col min="9271" max="9271" width="26.6640625" style="915" customWidth="1"/>
    <col min="9272" max="9273" width="16" style="915" customWidth="1"/>
    <col min="9274" max="9274" width="27" style="915" customWidth="1"/>
    <col min="9275" max="9275" width="26.6640625" style="915" customWidth="1"/>
    <col min="9276" max="9276" width="27" style="915" customWidth="1"/>
    <col min="9277" max="9277" width="26.6640625" style="915" customWidth="1"/>
    <col min="9278" max="9278" width="27" style="915" customWidth="1"/>
    <col min="9279" max="9279" width="26.6640625" style="915" customWidth="1"/>
    <col min="9280" max="9281" width="16" style="915" customWidth="1"/>
    <col min="9282" max="9282" width="27" style="915" customWidth="1"/>
    <col min="9283" max="9283" width="26.6640625" style="915" customWidth="1"/>
    <col min="9284" max="9284" width="27" style="915" customWidth="1"/>
    <col min="9285" max="9285" width="26.6640625" style="915" customWidth="1"/>
    <col min="9286" max="9286" width="23.83203125" style="915" customWidth="1"/>
    <col min="9287" max="9287" width="23.6640625" style="915" customWidth="1"/>
    <col min="9288" max="9289" width="16" style="915" customWidth="1"/>
    <col min="9290" max="9290" width="27" style="915" customWidth="1"/>
    <col min="9291" max="9291" width="26.6640625" style="915" customWidth="1"/>
    <col min="9292" max="9292" width="27" style="915" customWidth="1"/>
    <col min="9293" max="9293" width="26.6640625" style="915" customWidth="1"/>
    <col min="9294" max="9294" width="27" style="915" customWidth="1"/>
    <col min="9295" max="9295" width="26.6640625" style="915" customWidth="1"/>
    <col min="9296" max="9297" width="16" style="915" customWidth="1"/>
    <col min="9298" max="9298" width="27" style="915" customWidth="1"/>
    <col min="9299" max="9299" width="26.6640625" style="915" customWidth="1"/>
    <col min="9300" max="9300" width="27" style="915" customWidth="1"/>
    <col min="9301" max="9301" width="26.6640625" style="915" customWidth="1"/>
    <col min="9302" max="9302" width="27" style="915" customWidth="1"/>
    <col min="9303" max="9303" width="26.6640625" style="915" customWidth="1"/>
    <col min="9304" max="9305" width="16" style="915" customWidth="1"/>
    <col min="9306" max="9306" width="27" style="915" customWidth="1"/>
    <col min="9307" max="9307" width="26.6640625" style="915" customWidth="1"/>
    <col min="9308" max="9308" width="27" style="915" customWidth="1"/>
    <col min="9309" max="9309" width="26.6640625" style="915" customWidth="1"/>
    <col min="9310" max="9310" width="27" style="915" customWidth="1"/>
    <col min="9311" max="9311" width="26.6640625" style="915" customWidth="1"/>
    <col min="9312" max="9313" width="16" style="915" customWidth="1"/>
    <col min="9314" max="9314" width="27" style="915" customWidth="1"/>
    <col min="9315" max="9315" width="26.6640625" style="915" customWidth="1"/>
    <col min="9316" max="9316" width="27" style="915" customWidth="1"/>
    <col min="9317" max="9317" width="26.6640625" style="915" customWidth="1"/>
    <col min="9318" max="9318" width="27" style="915" customWidth="1"/>
    <col min="9319" max="9319" width="26.6640625" style="915" customWidth="1"/>
    <col min="9320" max="9321" width="16" style="915" customWidth="1"/>
    <col min="9322" max="9322" width="27" style="915" customWidth="1"/>
    <col min="9323" max="9323" width="26.6640625" style="915" customWidth="1"/>
    <col min="9324" max="9324" width="27" style="915" customWidth="1"/>
    <col min="9325" max="9325" width="26.6640625" style="915" customWidth="1"/>
    <col min="9326" max="9326" width="27" style="915" customWidth="1"/>
    <col min="9327" max="9327" width="26.6640625" style="915" customWidth="1"/>
    <col min="9328" max="9329" width="16" style="915" customWidth="1"/>
    <col min="9330" max="9330" width="27" style="915" customWidth="1"/>
    <col min="9331" max="9331" width="26.6640625" style="915" customWidth="1"/>
    <col min="9332" max="9332" width="27" style="915" customWidth="1"/>
    <col min="9333" max="9333" width="26.6640625" style="915" customWidth="1"/>
    <col min="9334" max="9334" width="27" style="915" customWidth="1"/>
    <col min="9335" max="9335" width="26.6640625" style="915" customWidth="1"/>
    <col min="9336" max="9337" width="16" style="915" customWidth="1"/>
    <col min="9338" max="9338" width="27" style="915" customWidth="1"/>
    <col min="9339" max="9339" width="26.6640625" style="915" customWidth="1"/>
    <col min="9340" max="9340" width="27" style="915" customWidth="1"/>
    <col min="9341" max="9341" width="26.6640625" style="915" customWidth="1"/>
    <col min="9342" max="9342" width="27" style="915" customWidth="1"/>
    <col min="9343" max="9343" width="26.6640625" style="915" customWidth="1"/>
    <col min="9344" max="9345" width="16" style="915" customWidth="1"/>
    <col min="9346" max="9346" width="27" style="915" customWidth="1"/>
    <col min="9347" max="9347" width="26.6640625" style="915" customWidth="1"/>
    <col min="9348" max="9348" width="27" style="915" customWidth="1"/>
    <col min="9349" max="9349" width="26.6640625" style="915" customWidth="1"/>
    <col min="9350" max="9350" width="27" style="915" customWidth="1"/>
    <col min="9351" max="9351" width="26.6640625" style="915" customWidth="1"/>
    <col min="9352" max="9353" width="16" style="915" customWidth="1"/>
    <col min="9354" max="9354" width="28.1640625" style="915" customWidth="1"/>
    <col min="9355" max="9355" width="27.83203125" style="915" customWidth="1"/>
    <col min="9356" max="9356" width="27" style="915" customWidth="1"/>
    <col min="9357" max="9357" width="26.6640625" style="915" customWidth="1"/>
    <col min="9358" max="9358" width="27" style="915" customWidth="1"/>
    <col min="9359" max="9359" width="26.6640625" style="915" customWidth="1"/>
    <col min="9360" max="9361" width="16" style="915" customWidth="1"/>
    <col min="9362" max="9362" width="27" style="915" customWidth="1"/>
    <col min="9363" max="9363" width="26.6640625" style="915" customWidth="1"/>
    <col min="9364" max="9364" width="27" style="915" customWidth="1"/>
    <col min="9365" max="9365" width="26.6640625" style="915" customWidth="1"/>
    <col min="9366" max="9366" width="27" style="915" customWidth="1"/>
    <col min="9367" max="9367" width="26.6640625" style="915" customWidth="1"/>
    <col min="9368" max="9369" width="16" style="915" customWidth="1"/>
    <col min="9370" max="9370" width="27" style="915" customWidth="1"/>
    <col min="9371" max="9371" width="26.6640625" style="915" customWidth="1"/>
    <col min="9372" max="9372" width="27" style="915" customWidth="1"/>
    <col min="9373" max="9373" width="26.6640625" style="915" customWidth="1"/>
    <col min="9374" max="9374" width="25.83203125" style="915" customWidth="1"/>
    <col min="9375" max="9375" width="25.5" style="915" customWidth="1"/>
    <col min="9376" max="9377" width="16" style="915" customWidth="1"/>
    <col min="9378" max="9378" width="27" style="915" customWidth="1"/>
    <col min="9379" max="9379" width="26.6640625" style="915" customWidth="1"/>
    <col min="9380" max="9380" width="27" style="915" customWidth="1"/>
    <col min="9381" max="9381" width="26.6640625" style="915" customWidth="1"/>
    <col min="9382" max="9382" width="27" style="915" customWidth="1"/>
    <col min="9383" max="9383" width="26.6640625" style="915" customWidth="1"/>
    <col min="9384" max="9385" width="16" style="915" customWidth="1"/>
    <col min="9386" max="9386" width="27" style="915" customWidth="1"/>
    <col min="9387" max="9387" width="26.6640625" style="915" customWidth="1"/>
    <col min="9388" max="9388" width="27" style="915" customWidth="1"/>
    <col min="9389" max="9389" width="26.6640625" style="915" customWidth="1"/>
    <col min="9390" max="9390" width="27" style="915" customWidth="1"/>
    <col min="9391" max="9391" width="26.6640625" style="915" customWidth="1"/>
    <col min="9392" max="9393" width="16" style="915" customWidth="1"/>
    <col min="9394" max="9394" width="27" style="915" customWidth="1"/>
    <col min="9395" max="9395" width="26.6640625" style="915" customWidth="1"/>
    <col min="9396" max="9396" width="27" style="915" customWidth="1"/>
    <col min="9397" max="9397" width="26.6640625" style="915" customWidth="1"/>
    <col min="9398" max="9398" width="27" style="915" customWidth="1"/>
    <col min="9399" max="9399" width="26.6640625" style="915" customWidth="1"/>
    <col min="9400" max="9401" width="16" style="915" customWidth="1"/>
    <col min="9402" max="9402" width="28.1640625" style="915" customWidth="1"/>
    <col min="9403" max="9403" width="27.83203125" style="915" customWidth="1"/>
    <col min="9404" max="9404" width="28.1640625" style="915" customWidth="1"/>
    <col min="9405" max="9405" width="27.83203125" style="915" customWidth="1"/>
    <col min="9406" max="9406" width="28.1640625" style="915" customWidth="1"/>
    <col min="9407" max="9407" width="27.83203125" style="915" customWidth="1"/>
    <col min="9408" max="9409" width="16" style="915" customWidth="1"/>
    <col min="9410" max="9410" width="28.1640625" style="915" customWidth="1"/>
    <col min="9411" max="9411" width="27.83203125" style="915" customWidth="1"/>
    <col min="9412" max="9412" width="28.1640625" style="915" customWidth="1"/>
    <col min="9413" max="9413" width="27.83203125" style="915" customWidth="1"/>
    <col min="9414" max="9414" width="28.1640625" style="915" customWidth="1"/>
    <col min="9415" max="9415" width="27.83203125" style="915" customWidth="1"/>
    <col min="9416" max="9417" width="16" style="915" customWidth="1"/>
    <col min="9418" max="9418" width="28.1640625" style="915" customWidth="1"/>
    <col min="9419" max="9419" width="27.83203125" style="915" customWidth="1"/>
    <col min="9420" max="9420" width="28.1640625" style="915" customWidth="1"/>
    <col min="9421" max="9421" width="27.83203125" style="915" customWidth="1"/>
    <col min="9422" max="9422" width="28.1640625" style="915" customWidth="1"/>
    <col min="9423" max="9423" width="27.83203125" style="915" customWidth="1"/>
    <col min="9424" max="9425" width="16" style="915" customWidth="1"/>
    <col min="9426" max="9426" width="28.1640625" style="915" customWidth="1"/>
    <col min="9427" max="9427" width="27.83203125" style="915" customWidth="1"/>
    <col min="9428" max="9428" width="28.1640625" style="915" customWidth="1"/>
    <col min="9429" max="9429" width="27.83203125" style="915" customWidth="1"/>
    <col min="9430" max="9430" width="28.1640625" style="915" customWidth="1"/>
    <col min="9431" max="9431" width="27.83203125" style="915" customWidth="1"/>
    <col min="9432" max="9433" width="16" style="915" customWidth="1"/>
    <col min="9434" max="9434" width="28.1640625" style="915" customWidth="1"/>
    <col min="9435" max="9435" width="27.83203125" style="915" customWidth="1"/>
    <col min="9436" max="9436" width="28.1640625" style="915" customWidth="1"/>
    <col min="9437" max="9437" width="27.83203125" style="915" customWidth="1"/>
    <col min="9438" max="9438" width="28.1640625" style="915" customWidth="1"/>
    <col min="9439" max="9439" width="27.83203125" style="915" customWidth="1"/>
    <col min="9440" max="9441" width="16" style="915" customWidth="1"/>
    <col min="9442" max="9442" width="28.1640625" style="915" customWidth="1"/>
    <col min="9443" max="9443" width="27.83203125" style="915" customWidth="1"/>
    <col min="9444" max="9444" width="28.1640625" style="915" customWidth="1"/>
    <col min="9445" max="9445" width="27.83203125" style="915" customWidth="1"/>
    <col min="9446" max="9446" width="27" style="915" customWidth="1"/>
    <col min="9447" max="9447" width="26.6640625" style="915" customWidth="1"/>
    <col min="9448" max="9449" width="16" style="915" customWidth="1"/>
    <col min="9450" max="9450" width="27" style="915" customWidth="1"/>
    <col min="9451" max="9451" width="26.6640625" style="915" customWidth="1"/>
    <col min="9452" max="9452" width="27" style="915" customWidth="1"/>
    <col min="9453" max="9453" width="26.6640625" style="915" customWidth="1"/>
    <col min="9454" max="9454" width="27" style="915" customWidth="1"/>
    <col min="9455" max="9455" width="26.6640625" style="915" customWidth="1"/>
    <col min="9456" max="9457" width="16" style="915" customWidth="1"/>
    <col min="9458" max="9458" width="28.1640625" style="915" customWidth="1"/>
    <col min="9459" max="9459" width="27.83203125" style="915" customWidth="1"/>
    <col min="9460" max="9460" width="28.1640625" style="915" customWidth="1"/>
    <col min="9461" max="9461" width="27.83203125" style="915" customWidth="1"/>
    <col min="9462" max="9462" width="28.1640625" style="915" customWidth="1"/>
    <col min="9463" max="9463" width="27.83203125" style="915" customWidth="1"/>
    <col min="9464" max="9465" width="16" style="915" customWidth="1"/>
    <col min="9466" max="9466" width="28.1640625" style="915" customWidth="1"/>
    <col min="9467" max="9467" width="27.83203125" style="915" customWidth="1"/>
    <col min="9468" max="9468" width="25.1640625" style="915" customWidth="1"/>
    <col min="9469" max="9469" width="24.83203125" style="915" customWidth="1"/>
    <col min="9470" max="9470" width="28.1640625" style="915" customWidth="1"/>
    <col min="9471" max="9471" width="27.83203125" style="915" customWidth="1"/>
    <col min="9472" max="9473" width="16" style="915" customWidth="1"/>
    <col min="9474" max="9474" width="28.1640625" style="915" customWidth="1"/>
    <col min="9475" max="9475" width="27.83203125" style="915" customWidth="1"/>
    <col min="9476" max="9476" width="28.1640625" style="915" customWidth="1"/>
    <col min="9477" max="9477" width="27.83203125" style="915" customWidth="1"/>
    <col min="9478" max="9478" width="25.1640625" style="915" customWidth="1"/>
    <col min="9479" max="9479" width="24.83203125" style="915" customWidth="1"/>
    <col min="9480" max="9481" width="16" style="915" customWidth="1"/>
    <col min="9482" max="9482" width="28.1640625" style="915" customWidth="1"/>
    <col min="9483" max="9483" width="27.83203125" style="915" customWidth="1"/>
    <col min="9484" max="9484" width="28.1640625" style="915" customWidth="1"/>
    <col min="9485" max="9485" width="27.83203125" style="915" customWidth="1"/>
    <col min="9486" max="9486" width="28.1640625" style="915" customWidth="1"/>
    <col min="9487" max="9487" width="27.83203125" style="915" customWidth="1"/>
    <col min="9488" max="9489" width="16" style="915" customWidth="1"/>
    <col min="9490" max="9490" width="28.1640625" style="915" customWidth="1"/>
    <col min="9491" max="9491" width="27.83203125" style="915" customWidth="1"/>
    <col min="9492" max="9492" width="28.1640625" style="915" customWidth="1"/>
    <col min="9493" max="9493" width="27.83203125" style="915" customWidth="1"/>
    <col min="9494" max="9494" width="28.1640625" style="915" customWidth="1"/>
    <col min="9495" max="9495" width="27.83203125" style="915" customWidth="1"/>
    <col min="9496" max="9497" width="16" style="915" customWidth="1"/>
    <col min="9498" max="9498" width="28.1640625" style="915" customWidth="1"/>
    <col min="9499" max="9499" width="27.83203125" style="915" customWidth="1"/>
    <col min="9500" max="9500" width="28.1640625" style="915" customWidth="1"/>
    <col min="9501" max="9501" width="27.83203125" style="915" customWidth="1"/>
    <col min="9502" max="9502" width="28.1640625" style="915" customWidth="1"/>
    <col min="9503" max="9503" width="27.83203125" style="915" customWidth="1"/>
    <col min="9504" max="9505" width="16" style="915" customWidth="1"/>
    <col min="9506" max="9506" width="27" style="915" customWidth="1"/>
    <col min="9507" max="9507" width="26.6640625" style="915" customWidth="1"/>
    <col min="9508" max="9508" width="27" style="915" customWidth="1"/>
    <col min="9509" max="9509" width="26.6640625" style="915" customWidth="1"/>
    <col min="9510" max="9510" width="27" style="915" customWidth="1"/>
    <col min="9511" max="9511" width="26.6640625" style="915" customWidth="1"/>
    <col min="9512" max="9513" width="16" style="915" customWidth="1"/>
    <col min="9514" max="9514" width="28.1640625" style="915" customWidth="1"/>
    <col min="9515" max="9515" width="27.83203125" style="915" customWidth="1"/>
    <col min="9516" max="9516" width="28.1640625" style="915" customWidth="1"/>
    <col min="9517" max="9517" width="27.83203125" style="915" customWidth="1"/>
    <col min="9518" max="9518" width="28.1640625" style="915" customWidth="1"/>
    <col min="9519" max="9519" width="27.83203125" style="915" customWidth="1"/>
    <col min="9520" max="9521" width="16" style="915" customWidth="1"/>
    <col min="9522" max="9522" width="28.1640625" style="915" customWidth="1"/>
    <col min="9523" max="9523" width="27.83203125" style="915" customWidth="1"/>
    <col min="9524" max="9524" width="28.1640625" style="915" customWidth="1"/>
    <col min="9525" max="9525" width="27.83203125" style="915" customWidth="1"/>
    <col min="9526" max="9526" width="27" style="915" customWidth="1"/>
    <col min="9527" max="9527" width="26.6640625" style="915" customWidth="1"/>
    <col min="9528" max="9529" width="16" style="915" customWidth="1"/>
    <col min="9530" max="9530" width="28.1640625" style="915" customWidth="1"/>
    <col min="9531" max="9531" width="27.83203125" style="915" customWidth="1"/>
    <col min="9532" max="9532" width="28.1640625" style="915" customWidth="1"/>
    <col min="9533" max="9533" width="27.83203125" style="915" customWidth="1"/>
    <col min="9534" max="9534" width="28.1640625" style="915" customWidth="1"/>
    <col min="9535" max="9535" width="27.83203125" style="915" customWidth="1"/>
    <col min="9536" max="9537" width="16" style="915" customWidth="1"/>
    <col min="9538" max="9538" width="28.1640625" style="915" customWidth="1"/>
    <col min="9539" max="9539" width="27.83203125" style="915" customWidth="1"/>
    <col min="9540" max="9540" width="28.1640625" style="915" customWidth="1"/>
    <col min="9541" max="9541" width="27.83203125" style="915" customWidth="1"/>
    <col min="9542" max="9542" width="28.1640625" style="915" customWidth="1"/>
    <col min="9543" max="9543" width="27.83203125" style="915" customWidth="1"/>
    <col min="9544" max="9545" width="16" style="915" customWidth="1"/>
    <col min="9546" max="9546" width="28.1640625" style="915" customWidth="1"/>
    <col min="9547" max="9547" width="27.83203125" style="915" customWidth="1"/>
    <col min="9548" max="9548" width="28.1640625" style="915" customWidth="1"/>
    <col min="9549" max="9549" width="27.83203125" style="915" customWidth="1"/>
    <col min="9550" max="9550" width="28.1640625" style="915" customWidth="1"/>
    <col min="9551" max="9551" width="27.83203125" style="915" customWidth="1"/>
    <col min="9552" max="9553" width="16" style="915" customWidth="1"/>
    <col min="9554" max="9554" width="28.1640625" style="915" customWidth="1"/>
    <col min="9555" max="9555" width="27.83203125" style="915" customWidth="1"/>
    <col min="9556" max="9556" width="28.1640625" style="915" customWidth="1"/>
    <col min="9557" max="9557" width="27.83203125" style="915" customWidth="1"/>
    <col min="9558" max="9558" width="28.1640625" style="915" customWidth="1"/>
    <col min="9559" max="9559" width="27.83203125" style="915" customWidth="1"/>
    <col min="9560" max="9561" width="16" style="915" customWidth="1"/>
    <col min="9562" max="9562" width="28.1640625" style="915" customWidth="1"/>
    <col min="9563" max="9563" width="27.83203125" style="915" customWidth="1"/>
    <col min="9564" max="9564" width="28.1640625" style="915" customWidth="1"/>
    <col min="9565" max="9565" width="27.83203125" style="915" customWidth="1"/>
    <col min="9566" max="9566" width="28.1640625" style="915" customWidth="1"/>
    <col min="9567" max="9567" width="27.83203125" style="915" customWidth="1"/>
    <col min="9568" max="9569" width="16" style="915" customWidth="1"/>
    <col min="9570" max="9570" width="28.1640625" style="915" customWidth="1"/>
    <col min="9571" max="9571" width="27.83203125" style="915" customWidth="1"/>
    <col min="9572" max="9572" width="28.1640625" style="915" customWidth="1"/>
    <col min="9573" max="9573" width="27.83203125" style="915" customWidth="1"/>
    <col min="9574" max="9574" width="28.1640625" style="915" customWidth="1"/>
    <col min="9575" max="9575" width="27.83203125" style="915" customWidth="1"/>
    <col min="9576" max="9577" width="16" style="915" customWidth="1"/>
    <col min="9578" max="9578" width="28.1640625" style="915" customWidth="1"/>
    <col min="9579" max="9579" width="27.83203125" style="915" customWidth="1"/>
    <col min="9580" max="9580" width="28.1640625" style="915" customWidth="1"/>
    <col min="9581" max="9581" width="27.83203125" style="915" customWidth="1"/>
    <col min="9582" max="9582" width="28.1640625" style="915" customWidth="1"/>
    <col min="9583" max="9583" width="27.83203125" style="915" customWidth="1"/>
    <col min="9584" max="9585" width="16" style="915" customWidth="1"/>
    <col min="9586" max="9586" width="27" style="915" customWidth="1"/>
    <col min="9587" max="9587" width="26.6640625" style="915" customWidth="1"/>
    <col min="9588" max="9588" width="27" style="915" customWidth="1"/>
    <col min="9589" max="9589" width="26.6640625" style="915" customWidth="1"/>
    <col min="9590" max="9590" width="27" style="915" customWidth="1"/>
    <col min="9591" max="9591" width="26.6640625" style="915" customWidth="1"/>
    <col min="9592" max="9593" width="16" style="915" customWidth="1"/>
    <col min="9594" max="9594" width="28.1640625" style="915" customWidth="1"/>
    <col min="9595" max="9595" width="27.83203125" style="915" customWidth="1"/>
    <col min="9596" max="9596" width="28.1640625" style="915" customWidth="1"/>
    <col min="9597" max="9597" width="27.83203125" style="915" customWidth="1"/>
    <col min="9598" max="9598" width="28.1640625" style="915" customWidth="1"/>
    <col min="9599" max="9599" width="27.83203125" style="915" customWidth="1"/>
    <col min="9600" max="9601" width="16" style="915" customWidth="1"/>
    <col min="9602" max="9602" width="28.1640625" style="915" customWidth="1"/>
    <col min="9603" max="9603" width="27.83203125" style="915" customWidth="1"/>
    <col min="9604" max="9604" width="28.1640625" style="915" customWidth="1"/>
    <col min="9605" max="9605" width="27.83203125" style="915" customWidth="1"/>
    <col min="9606" max="9606" width="28.1640625" style="915" customWidth="1"/>
    <col min="9607" max="9607" width="27.83203125" style="915" customWidth="1"/>
    <col min="9608" max="9609" width="16" style="915" customWidth="1"/>
    <col min="9610" max="9610" width="28.1640625" style="915" customWidth="1"/>
    <col min="9611" max="9611" width="27.83203125" style="915" customWidth="1"/>
    <col min="9612" max="9612" width="28.1640625" style="915" customWidth="1"/>
    <col min="9613" max="9613" width="27.83203125" style="915" customWidth="1"/>
    <col min="9614" max="9614" width="28.1640625" style="915" customWidth="1"/>
    <col min="9615" max="9615" width="27.83203125" style="915" customWidth="1"/>
    <col min="9616" max="9617" width="16" style="915" customWidth="1"/>
    <col min="9618" max="9618" width="28.1640625" style="915" customWidth="1"/>
    <col min="9619" max="9619" width="27.83203125" style="915" customWidth="1"/>
    <col min="9620" max="9620" width="27" style="915" customWidth="1"/>
    <col min="9621" max="9621" width="26.6640625" style="915" customWidth="1"/>
    <col min="9622" max="9622" width="28.1640625" style="915" customWidth="1"/>
    <col min="9623" max="9623" width="27.83203125" style="915" customWidth="1"/>
    <col min="9624" max="9625" width="16" style="915" customWidth="1"/>
    <col min="9626" max="9626" width="28.1640625" style="915" customWidth="1"/>
    <col min="9627" max="9627" width="27.83203125" style="915" customWidth="1"/>
    <col min="9628" max="9628" width="28.1640625" style="915" customWidth="1"/>
    <col min="9629" max="9629" width="27.83203125" style="915" customWidth="1"/>
    <col min="9630" max="9630" width="27" style="915" customWidth="1"/>
    <col min="9631" max="9631" width="26.6640625" style="915" customWidth="1"/>
    <col min="9632" max="9633" width="16" style="915" customWidth="1"/>
    <col min="9634" max="9634" width="28.1640625" style="915" customWidth="1"/>
    <col min="9635" max="9635" width="27.83203125" style="915" customWidth="1"/>
    <col min="9636" max="9636" width="28.1640625" style="915" customWidth="1"/>
    <col min="9637" max="9637" width="27.83203125" style="915" customWidth="1"/>
    <col min="9638" max="9638" width="27" style="915" customWidth="1"/>
    <col min="9639" max="9639" width="26.6640625" style="915" customWidth="1"/>
    <col min="9640" max="9641" width="16" style="915" customWidth="1"/>
    <col min="9642" max="9642" width="28.1640625" style="915" customWidth="1"/>
    <col min="9643" max="9643" width="27.83203125" style="915" customWidth="1"/>
    <col min="9644" max="9644" width="28.1640625" style="915" customWidth="1"/>
    <col min="9645" max="9645" width="27.83203125" style="915" customWidth="1"/>
    <col min="9646" max="9646" width="28.1640625" style="915" customWidth="1"/>
    <col min="9647" max="9647" width="27.83203125" style="915" customWidth="1"/>
    <col min="9648" max="9649" width="16" style="915" customWidth="1"/>
    <col min="9650" max="9650" width="28.1640625" style="915" customWidth="1"/>
    <col min="9651" max="9651" width="27.83203125" style="915" customWidth="1"/>
    <col min="9652" max="9652" width="28.1640625" style="915" customWidth="1"/>
    <col min="9653" max="9653" width="27.83203125" style="915" customWidth="1"/>
    <col min="9654" max="9654" width="28.1640625" style="915" customWidth="1"/>
    <col min="9655" max="9655" width="27.83203125" style="915" customWidth="1"/>
    <col min="9656" max="9657" width="16" style="915" customWidth="1"/>
    <col min="9658" max="9658" width="28.1640625" style="915" customWidth="1"/>
    <col min="9659" max="9659" width="27.83203125" style="915" customWidth="1"/>
    <col min="9660" max="9660" width="28.1640625" style="915" customWidth="1"/>
    <col min="9661" max="9661" width="27.83203125" style="915" customWidth="1"/>
    <col min="9662" max="9662" width="28.1640625" style="915" customWidth="1"/>
    <col min="9663" max="9663" width="27.83203125" style="915" customWidth="1"/>
    <col min="9664" max="9665" width="16" style="915" customWidth="1"/>
    <col min="9666" max="9666" width="28.1640625" style="915" customWidth="1"/>
    <col min="9667" max="9667" width="27.83203125" style="915" customWidth="1"/>
    <col min="9668" max="9668" width="28.1640625" style="915" customWidth="1"/>
    <col min="9669" max="9669" width="27.83203125" style="915" customWidth="1"/>
    <col min="9670" max="9670" width="28.1640625" style="915" customWidth="1"/>
    <col min="9671" max="9671" width="27.83203125" style="915" customWidth="1"/>
    <col min="9672" max="9673" width="16" style="915" customWidth="1"/>
    <col min="9674" max="9674" width="28.1640625" style="915" customWidth="1"/>
    <col min="9675" max="9675" width="27.83203125" style="915" customWidth="1"/>
    <col min="9676" max="9676" width="28.1640625" style="915" customWidth="1"/>
    <col min="9677" max="9677" width="27.83203125" style="915" customWidth="1"/>
    <col min="9678" max="9678" width="28.1640625" style="915" customWidth="1"/>
    <col min="9679" max="9679" width="27.83203125" style="915" customWidth="1"/>
    <col min="9680" max="9681" width="16" style="915" customWidth="1"/>
    <col min="9682" max="9682" width="28.1640625" style="915" customWidth="1"/>
    <col min="9683" max="9683" width="27.83203125" style="915" customWidth="1"/>
    <col min="9684" max="9684" width="28.1640625" style="915" customWidth="1"/>
    <col min="9685" max="9685" width="27.83203125" style="915" customWidth="1"/>
    <col min="9686" max="9686" width="28.1640625" style="915" customWidth="1"/>
    <col min="9687" max="9687" width="27.83203125" style="915" customWidth="1"/>
    <col min="9688" max="9689" width="16" style="915" customWidth="1"/>
    <col min="9690" max="9690" width="28.1640625" style="915" customWidth="1"/>
    <col min="9691" max="9691" width="27.83203125" style="915" customWidth="1"/>
    <col min="9692" max="9692" width="28.1640625" style="915" customWidth="1"/>
    <col min="9693" max="9693" width="27.83203125" style="915" customWidth="1"/>
    <col min="9694" max="9694" width="28.1640625" style="915" customWidth="1"/>
    <col min="9695" max="9695" width="27.83203125" style="915" customWidth="1"/>
    <col min="9696" max="9697" width="16" style="915" customWidth="1"/>
    <col min="9698" max="9698" width="28.1640625" style="915" customWidth="1"/>
    <col min="9699" max="9699" width="27.83203125" style="915" customWidth="1"/>
    <col min="9700" max="9700" width="28.1640625" style="915" customWidth="1"/>
    <col min="9701" max="9701" width="27.83203125" style="915" customWidth="1"/>
    <col min="9702" max="9702" width="28.1640625" style="915" customWidth="1"/>
    <col min="9703" max="9703" width="27.83203125" style="915" customWidth="1"/>
    <col min="9704" max="9705" width="16" style="915" customWidth="1"/>
    <col min="9706" max="9706" width="28.1640625" style="915" customWidth="1"/>
    <col min="9707" max="9707" width="27.83203125" style="915" customWidth="1"/>
    <col min="9708" max="9708" width="28.1640625" style="915" customWidth="1"/>
    <col min="9709" max="9709" width="27.83203125" style="915" customWidth="1"/>
    <col min="9710" max="9710" width="28.1640625" style="915" customWidth="1"/>
    <col min="9711" max="9711" width="27.83203125" style="915" customWidth="1"/>
    <col min="9712" max="9713" width="16" style="915" customWidth="1"/>
    <col min="9714" max="9714" width="28.1640625" style="915" customWidth="1"/>
    <col min="9715" max="9715" width="27.83203125" style="915" customWidth="1"/>
    <col min="9716" max="9716" width="28.1640625" style="915" customWidth="1"/>
    <col min="9717" max="9717" width="27.83203125" style="915" customWidth="1"/>
    <col min="9718" max="9718" width="28.1640625" style="915" customWidth="1"/>
    <col min="9719" max="9719" width="27.83203125" style="915" customWidth="1"/>
    <col min="9720" max="9721" width="16" style="915" customWidth="1"/>
    <col min="9722" max="9722" width="28.1640625" style="915" customWidth="1"/>
    <col min="9723" max="9723" width="27.83203125" style="915" customWidth="1"/>
    <col min="9724" max="9724" width="28.1640625" style="915" customWidth="1"/>
    <col min="9725" max="9725" width="27.83203125" style="915" customWidth="1"/>
    <col min="9726" max="9726" width="28.1640625" style="915" customWidth="1"/>
    <col min="9727" max="9727" width="27.83203125" style="915" customWidth="1"/>
    <col min="9728" max="9729" width="16" style="915" customWidth="1"/>
    <col min="9730" max="9730" width="28.1640625" style="915" customWidth="1"/>
    <col min="9731" max="9731" width="27.83203125" style="915" customWidth="1"/>
    <col min="9732" max="9732" width="28.1640625" style="915" customWidth="1"/>
    <col min="9733" max="9733" width="27.83203125" style="915" customWidth="1"/>
    <col min="9734" max="9734" width="28.1640625" style="915" customWidth="1"/>
    <col min="9735" max="9735" width="27.83203125" style="915" customWidth="1"/>
    <col min="9736" max="9737" width="16" style="915" customWidth="1"/>
    <col min="9738" max="9738" width="28.1640625" style="915" customWidth="1"/>
    <col min="9739" max="9739" width="27.83203125" style="915" customWidth="1"/>
    <col min="9740" max="9740" width="28.1640625" style="915" customWidth="1"/>
    <col min="9741" max="9741" width="27.83203125" style="915" customWidth="1"/>
    <col min="9742" max="9742" width="28.1640625" style="915" customWidth="1"/>
    <col min="9743" max="9743" width="27.83203125" style="915" customWidth="1"/>
    <col min="9744" max="9745" width="16" style="915" customWidth="1"/>
    <col min="9746" max="9746" width="28.1640625" style="915" customWidth="1"/>
    <col min="9747" max="9747" width="27.83203125" style="915" customWidth="1"/>
    <col min="9748" max="9748" width="28.1640625" style="915" customWidth="1"/>
    <col min="9749" max="9749" width="27.83203125" style="915" customWidth="1"/>
    <col min="9750" max="9750" width="28.1640625" style="915" customWidth="1"/>
    <col min="9751" max="9751" width="27.83203125" style="915" customWidth="1"/>
    <col min="9752" max="9753" width="16" style="915" customWidth="1"/>
    <col min="9754" max="9754" width="28.1640625" style="915" customWidth="1"/>
    <col min="9755" max="9755" width="27.83203125" style="915" customWidth="1"/>
    <col min="9756" max="9756" width="28.1640625" style="915" customWidth="1"/>
    <col min="9757" max="9757" width="27.83203125" style="915" customWidth="1"/>
    <col min="9758" max="9758" width="28.1640625" style="915" customWidth="1"/>
    <col min="9759" max="9759" width="27.83203125" style="915" customWidth="1"/>
    <col min="9760" max="9761" width="16" style="915" customWidth="1"/>
    <col min="9762" max="9762" width="28.1640625" style="915" customWidth="1"/>
    <col min="9763" max="9763" width="27.83203125" style="915" customWidth="1"/>
    <col min="9764" max="9764" width="28.1640625" style="915" customWidth="1"/>
    <col min="9765" max="9765" width="27.83203125" style="915" customWidth="1"/>
    <col min="9766" max="9766" width="28.1640625" style="915" customWidth="1"/>
    <col min="9767" max="9767" width="27.83203125" style="915" customWidth="1"/>
    <col min="9768" max="9769" width="16" style="915" customWidth="1"/>
    <col min="9770" max="9770" width="28.1640625" style="915" customWidth="1"/>
    <col min="9771" max="9771" width="27.83203125" style="915" customWidth="1"/>
    <col min="9772" max="9772" width="28.1640625" style="915" customWidth="1"/>
    <col min="9773" max="9773" width="27.83203125" style="915" customWidth="1"/>
    <col min="9774" max="9774" width="28.1640625" style="915" customWidth="1"/>
    <col min="9775" max="9775" width="27.83203125" style="915" customWidth="1"/>
    <col min="9776" max="9777" width="16" style="915" customWidth="1"/>
    <col min="9778" max="9778" width="28.1640625" style="915" customWidth="1"/>
    <col min="9779" max="9779" width="27.83203125" style="915" customWidth="1"/>
    <col min="9780" max="9780" width="28.1640625" style="915" customWidth="1"/>
    <col min="9781" max="9781" width="27.83203125" style="915" customWidth="1"/>
    <col min="9782" max="9782" width="28.1640625" style="915" customWidth="1"/>
    <col min="9783" max="9783" width="27.83203125" style="915" customWidth="1"/>
    <col min="9784" max="9785" width="16" style="915" customWidth="1"/>
    <col min="9786" max="9786" width="28.1640625" style="915" customWidth="1"/>
    <col min="9787" max="9787" width="27.83203125" style="915" customWidth="1"/>
    <col min="9788" max="9788" width="28.1640625" style="915" customWidth="1"/>
    <col min="9789" max="9789" width="27.83203125" style="915" customWidth="1"/>
    <col min="9790" max="9790" width="28.1640625" style="915" customWidth="1"/>
    <col min="9791" max="9791" width="27.83203125" style="915" customWidth="1"/>
    <col min="9792" max="9793" width="16" style="915" customWidth="1"/>
    <col min="9794" max="9794" width="27" style="915" customWidth="1"/>
    <col min="9795" max="9795" width="26.6640625" style="915" customWidth="1"/>
    <col min="9796" max="9796" width="27" style="915" customWidth="1"/>
    <col min="9797" max="9797" width="26.6640625" style="915" customWidth="1"/>
    <col min="9798" max="9798" width="27" style="915" customWidth="1"/>
    <col min="9799" max="9799" width="26.6640625" style="915" customWidth="1"/>
    <col min="9800" max="9801" width="16" style="915" customWidth="1"/>
    <col min="9802" max="9802" width="28.1640625" style="915" customWidth="1"/>
    <col min="9803" max="9803" width="27.83203125" style="915" customWidth="1"/>
    <col min="9804" max="9804" width="28.1640625" style="915" customWidth="1"/>
    <col min="9805" max="9805" width="27.83203125" style="915" customWidth="1"/>
    <col min="9806" max="9806" width="28.1640625" style="915" customWidth="1"/>
    <col min="9807" max="9807" width="27.83203125" style="915" customWidth="1"/>
    <col min="9808" max="9809" width="16" style="915" customWidth="1"/>
    <col min="9810" max="9810" width="28.1640625" style="915" customWidth="1"/>
    <col min="9811" max="9811" width="27.83203125" style="915" customWidth="1"/>
    <col min="9812" max="9812" width="28.1640625" style="915" customWidth="1"/>
    <col min="9813" max="9813" width="27.83203125" style="915" customWidth="1"/>
    <col min="9814" max="9814" width="28.1640625" style="915" customWidth="1"/>
    <col min="9815" max="9815" width="27.83203125" style="915" customWidth="1"/>
    <col min="9816" max="9817" width="16" style="915" customWidth="1"/>
    <col min="9818" max="9818" width="28.1640625" style="915" customWidth="1"/>
    <col min="9819" max="9819" width="27.83203125" style="915" customWidth="1"/>
    <col min="9820" max="9820" width="28.1640625" style="915" customWidth="1"/>
    <col min="9821" max="9821" width="27.83203125" style="915" customWidth="1"/>
    <col min="9822" max="9822" width="28.1640625" style="915" customWidth="1"/>
    <col min="9823" max="9823" width="27.83203125" style="915" customWidth="1"/>
    <col min="9824" max="9825" width="16" style="915" customWidth="1"/>
    <col min="9826" max="9826" width="28.1640625" style="915" customWidth="1"/>
    <col min="9827" max="9827" width="27.83203125" style="915" customWidth="1"/>
    <col min="9828" max="9828" width="28.1640625" style="915" customWidth="1"/>
    <col min="9829" max="9829" width="27.83203125" style="915" customWidth="1"/>
    <col min="9830" max="9830" width="28.1640625" style="915" customWidth="1"/>
    <col min="9831" max="9831" width="27.83203125" style="915" customWidth="1"/>
    <col min="9832" max="9833" width="16" style="915" customWidth="1"/>
    <col min="9834" max="9834" width="28.1640625" style="915" customWidth="1"/>
    <col min="9835" max="9835" width="27.83203125" style="915" customWidth="1"/>
    <col min="9836" max="9836" width="28.1640625" style="915" customWidth="1"/>
    <col min="9837" max="9837" width="27.83203125" style="915" customWidth="1"/>
    <col min="9838" max="9838" width="28.1640625" style="915" customWidth="1"/>
    <col min="9839" max="9839" width="27.83203125" style="915" customWidth="1"/>
    <col min="9840" max="9841" width="16" style="915" customWidth="1"/>
    <col min="9842" max="9842" width="28.1640625" style="915" customWidth="1"/>
    <col min="9843" max="9843" width="27.83203125" style="915" customWidth="1"/>
    <col min="9844" max="9844" width="28.1640625" style="915" customWidth="1"/>
    <col min="9845" max="9845" width="27.83203125" style="915" customWidth="1"/>
    <col min="9846" max="9846" width="28.1640625" style="915" customWidth="1"/>
    <col min="9847" max="9847" width="27.83203125" style="915" customWidth="1"/>
    <col min="9848" max="9849" width="16" style="915" customWidth="1"/>
    <col min="9850" max="9850" width="28.1640625" style="915" customWidth="1"/>
    <col min="9851" max="9851" width="27.83203125" style="915" customWidth="1"/>
    <col min="9852" max="9852" width="28.1640625" style="915" customWidth="1"/>
    <col min="9853" max="9853" width="27.83203125" style="915" customWidth="1"/>
    <col min="9854" max="9854" width="28.1640625" style="915" customWidth="1"/>
    <col min="9855" max="9855" width="27.83203125" style="915" customWidth="1"/>
    <col min="9856" max="9857" width="16" style="915" customWidth="1"/>
    <col min="9858" max="9858" width="28.1640625" style="915" customWidth="1"/>
    <col min="9859" max="9859" width="27.83203125" style="915" customWidth="1"/>
    <col min="9860" max="9860" width="28.1640625" style="915" customWidth="1"/>
    <col min="9861" max="9861" width="27.83203125" style="915" customWidth="1"/>
    <col min="9862" max="9862" width="28.1640625" style="915" customWidth="1"/>
    <col min="9863" max="9863" width="27.83203125" style="915" customWidth="1"/>
    <col min="9864" max="9865" width="16" style="915" customWidth="1"/>
    <col min="9866" max="9866" width="28.1640625" style="915" customWidth="1"/>
    <col min="9867" max="9867" width="27.83203125" style="915" customWidth="1"/>
    <col min="9868" max="9868" width="27" style="915" customWidth="1"/>
    <col min="9869" max="9869" width="26.6640625" style="915" customWidth="1"/>
    <col min="9870" max="9870" width="28.1640625" style="915" customWidth="1"/>
    <col min="9871" max="9871" width="27.83203125" style="915" customWidth="1"/>
    <col min="9872" max="9873" width="16" style="915" customWidth="1"/>
    <col min="9874" max="9874" width="28.1640625" style="915" customWidth="1"/>
    <col min="9875" max="9875" width="27.83203125" style="915" customWidth="1"/>
    <col min="9876" max="9876" width="28.1640625" style="915" customWidth="1"/>
    <col min="9877" max="9877" width="27.83203125" style="915" customWidth="1"/>
    <col min="9878" max="9878" width="28.1640625" style="915" customWidth="1"/>
    <col min="9879" max="9879" width="27.83203125" style="915" customWidth="1"/>
    <col min="9880" max="9881" width="16" style="915" customWidth="1"/>
    <col min="9882" max="9882" width="28.1640625" style="915" customWidth="1"/>
    <col min="9883" max="9883" width="27.83203125" style="915" customWidth="1"/>
    <col min="9884" max="9884" width="28.1640625" style="915" customWidth="1"/>
    <col min="9885" max="9885" width="27.83203125" style="915" customWidth="1"/>
    <col min="9886" max="9886" width="28.1640625" style="915" customWidth="1"/>
    <col min="9887" max="9887" width="27.83203125" style="915" customWidth="1"/>
    <col min="9888" max="9889" width="16" style="915" customWidth="1"/>
    <col min="9890" max="9890" width="28.1640625" style="915" customWidth="1"/>
    <col min="9891" max="9891" width="27.83203125" style="915" customWidth="1"/>
    <col min="9892" max="9892" width="28.1640625" style="915" customWidth="1"/>
    <col min="9893" max="9893" width="27.83203125" style="915" customWidth="1"/>
    <col min="9894" max="9894" width="27" style="915" customWidth="1"/>
    <col min="9895" max="9895" width="26.6640625" style="915" customWidth="1"/>
    <col min="9896" max="9897" width="16" style="915" customWidth="1"/>
    <col min="9898" max="9898" width="28.1640625" style="915" customWidth="1"/>
    <col min="9899" max="9899" width="27.83203125" style="915" customWidth="1"/>
    <col min="9900" max="9900" width="28.1640625" style="915" customWidth="1"/>
    <col min="9901" max="9901" width="27.83203125" style="915" customWidth="1"/>
    <col min="9902" max="9902" width="28.1640625" style="915" customWidth="1"/>
    <col min="9903" max="9903" width="27.83203125" style="915" customWidth="1"/>
    <col min="9904" max="9905" width="16" style="915" customWidth="1"/>
    <col min="9906" max="9906" width="28.1640625" style="915" customWidth="1"/>
    <col min="9907" max="9907" width="27.83203125" style="915" customWidth="1"/>
    <col min="9908" max="9908" width="28.1640625" style="915" customWidth="1"/>
    <col min="9909" max="9909" width="27.83203125" style="915" customWidth="1"/>
    <col min="9910" max="9910" width="28.1640625" style="915" customWidth="1"/>
    <col min="9911" max="9911" width="27.83203125" style="915" customWidth="1"/>
    <col min="9912" max="9913" width="16" style="915" customWidth="1"/>
    <col min="9914" max="9914" width="28.1640625" style="915" customWidth="1"/>
    <col min="9915" max="9915" width="27.83203125" style="915" customWidth="1"/>
    <col min="9916" max="9916" width="28.1640625" style="915" customWidth="1"/>
    <col min="9917" max="9917" width="27.83203125" style="915" customWidth="1"/>
    <col min="9918" max="9918" width="28.1640625" style="915" customWidth="1"/>
    <col min="9919" max="9919" width="27.83203125" style="915" customWidth="1"/>
    <col min="9920" max="9921" width="16" style="915" customWidth="1"/>
    <col min="9922" max="9922" width="28.1640625" style="915" customWidth="1"/>
    <col min="9923" max="9923" width="27.83203125" style="915" customWidth="1"/>
    <col min="9924" max="9924" width="28.1640625" style="915" customWidth="1"/>
    <col min="9925" max="9925" width="27.83203125" style="915" customWidth="1"/>
    <col min="9926" max="9926" width="28.1640625" style="915" customWidth="1"/>
    <col min="9927" max="9927" width="27.83203125" style="915" customWidth="1"/>
    <col min="9928" max="9929" width="16" style="915" customWidth="1"/>
    <col min="9930" max="9930" width="27" style="915" customWidth="1"/>
    <col min="9931" max="9931" width="26.6640625" style="915" customWidth="1"/>
    <col min="9932" max="9932" width="27" style="915" customWidth="1"/>
    <col min="9933" max="9933" width="26.6640625" style="915" customWidth="1"/>
    <col min="9934" max="9934" width="27" style="915" customWidth="1"/>
    <col min="9935" max="9935" width="26.6640625" style="915" customWidth="1"/>
    <col min="9936" max="9937" width="16" style="915" customWidth="1"/>
    <col min="9938" max="9938" width="28.1640625" style="915" customWidth="1"/>
    <col min="9939" max="9939" width="27.83203125" style="915" customWidth="1"/>
    <col min="9940" max="9940" width="28.1640625" style="915" customWidth="1"/>
    <col min="9941" max="9941" width="27.83203125" style="915" customWidth="1"/>
    <col min="9942" max="9942" width="28.1640625" style="915" customWidth="1"/>
    <col min="9943" max="9943" width="27.83203125" style="915" customWidth="1"/>
    <col min="9944" max="9945" width="16" style="915" customWidth="1"/>
    <col min="9946" max="9946" width="28.1640625" style="915" customWidth="1"/>
    <col min="9947" max="9947" width="27.83203125" style="915" customWidth="1"/>
    <col min="9948" max="9948" width="27" style="915" customWidth="1"/>
    <col min="9949" max="9949" width="26.6640625" style="915" customWidth="1"/>
    <col min="9950" max="9950" width="28.1640625" style="915" customWidth="1"/>
    <col min="9951" max="9951" width="27.83203125" style="915" customWidth="1"/>
    <col min="9952" max="9953" width="16" style="915" customWidth="1"/>
    <col min="9954" max="9954" width="28.1640625" style="915" customWidth="1"/>
    <col min="9955" max="9955" width="27.83203125" style="915" customWidth="1"/>
    <col min="9956" max="9956" width="28.1640625" style="915" customWidth="1"/>
    <col min="9957" max="9957" width="27.83203125" style="915" customWidth="1"/>
    <col min="9958" max="9958" width="27" style="915" customWidth="1"/>
    <col min="9959" max="9959" width="26.6640625" style="915" customWidth="1"/>
    <col min="9960" max="9961" width="16" style="915" customWidth="1"/>
    <col min="9962" max="9962" width="25.1640625" style="915" customWidth="1"/>
    <col min="9963" max="9963" width="24.83203125" style="915" customWidth="1"/>
    <col min="9964" max="9964" width="25.1640625" style="915" customWidth="1"/>
    <col min="9965" max="9965" width="24.83203125" style="915" customWidth="1"/>
    <col min="9966" max="9966" width="25.1640625" style="915" customWidth="1"/>
    <col min="9967" max="9967" width="24.83203125" style="915" customWidth="1"/>
    <col min="9968" max="9969" width="16" style="915" customWidth="1"/>
    <col min="9970" max="9970" width="28.1640625" style="915" customWidth="1"/>
    <col min="9971" max="9971" width="27.83203125" style="915" customWidth="1"/>
    <col min="9972" max="9972" width="28.1640625" style="915" customWidth="1"/>
    <col min="9973" max="9973" width="27.83203125" style="915" customWidth="1"/>
    <col min="9974" max="9974" width="28.1640625" style="915" customWidth="1"/>
    <col min="9975" max="9975" width="27.83203125" style="915" customWidth="1"/>
    <col min="9976" max="9977" width="16" style="915" customWidth="1"/>
    <col min="9978" max="9978" width="28.1640625" style="915" customWidth="1"/>
    <col min="9979" max="9979" width="27.83203125" style="915" customWidth="1"/>
    <col min="9980" max="9980" width="28.1640625" style="915" customWidth="1"/>
    <col min="9981" max="9981" width="27.83203125" style="915" customWidth="1"/>
    <col min="9982" max="9982" width="28.1640625" style="915" customWidth="1"/>
    <col min="9983" max="9983" width="27.83203125" style="915" customWidth="1"/>
    <col min="9984" max="9985" width="16" style="915" customWidth="1"/>
    <col min="9986" max="9986" width="25.1640625" style="915" customWidth="1"/>
    <col min="9987" max="9987" width="24.83203125" style="915" customWidth="1"/>
    <col min="9988" max="9988" width="25.1640625" style="915" customWidth="1"/>
    <col min="9989" max="9989" width="24.83203125" style="915" customWidth="1"/>
    <col min="9990" max="9990" width="25.1640625" style="915" customWidth="1"/>
    <col min="9991" max="9991" width="24.83203125" style="915" customWidth="1"/>
    <col min="9992" max="9993" width="16" style="915" customWidth="1"/>
    <col min="9994" max="9994" width="28.1640625" style="915" customWidth="1"/>
    <col min="9995" max="9995" width="27.83203125" style="915" customWidth="1"/>
    <col min="9996" max="9996" width="28.1640625" style="915" customWidth="1"/>
    <col min="9997" max="9997" width="27.83203125" style="915" customWidth="1"/>
    <col min="9998" max="9998" width="28.1640625" style="915" customWidth="1"/>
    <col min="9999" max="9999" width="27.83203125" style="915" customWidth="1"/>
    <col min="10000" max="10001" width="16" style="915" customWidth="1"/>
    <col min="10002" max="10002" width="28.1640625" style="915" customWidth="1"/>
    <col min="10003" max="10003" width="27.83203125" style="915" customWidth="1"/>
    <col min="10004" max="10004" width="28.1640625" style="915" customWidth="1"/>
    <col min="10005" max="10005" width="27.83203125" style="915" customWidth="1"/>
    <col min="10006" max="10006" width="28.1640625" style="915" customWidth="1"/>
    <col min="10007" max="10007" width="27.83203125" style="915" customWidth="1"/>
    <col min="10008" max="10009" width="16" style="915" customWidth="1"/>
    <col min="10010" max="10010" width="27" style="915" customWidth="1"/>
    <col min="10011" max="10011" width="26.6640625" style="915" customWidth="1"/>
    <col min="10012" max="10012" width="27" style="915" customWidth="1"/>
    <col min="10013" max="10013" width="26.6640625" style="915" customWidth="1"/>
    <col min="10014" max="10014" width="27" style="915" customWidth="1"/>
    <col min="10015" max="10015" width="26.6640625" style="915" customWidth="1"/>
    <col min="10016" max="10017" width="16" style="915" customWidth="1"/>
    <col min="10018" max="10018" width="28.1640625" style="915" customWidth="1"/>
    <col min="10019" max="10019" width="27.83203125" style="915" customWidth="1"/>
    <col min="10020" max="10020" width="28.1640625" style="915" customWidth="1"/>
    <col min="10021" max="10021" width="27.83203125" style="915" customWidth="1"/>
    <col min="10022" max="10022" width="28.1640625" style="915" customWidth="1"/>
    <col min="10023" max="10023" width="27.83203125" style="915" customWidth="1"/>
    <col min="10024" max="10025" width="16" style="915" customWidth="1"/>
    <col min="10026" max="10026" width="28.1640625" style="915" customWidth="1"/>
    <col min="10027" max="10027" width="27.83203125" style="915" customWidth="1"/>
    <col min="10028" max="10028" width="28.1640625" style="915" customWidth="1"/>
    <col min="10029" max="10029" width="27.83203125" style="915" customWidth="1"/>
    <col min="10030" max="10030" width="28.1640625" style="915" customWidth="1"/>
    <col min="10031" max="10031" width="27.83203125" style="915" customWidth="1"/>
    <col min="10032" max="10033" width="16" style="915" customWidth="1"/>
    <col min="10034" max="10034" width="28.1640625" style="915" customWidth="1"/>
    <col min="10035" max="10035" width="27.83203125" style="915" customWidth="1"/>
    <col min="10036" max="10036" width="28.1640625" style="915" customWidth="1"/>
    <col min="10037" max="10037" width="27.83203125" style="915" customWidth="1"/>
    <col min="10038" max="10038" width="28.1640625" style="915" customWidth="1"/>
    <col min="10039" max="10039" width="27.83203125" style="915" customWidth="1"/>
    <col min="10040" max="10041" width="16" style="915" customWidth="1"/>
    <col min="10042" max="10042" width="28.1640625" style="915" customWidth="1"/>
    <col min="10043" max="10043" width="27.83203125" style="915" customWidth="1"/>
    <col min="10044" max="10044" width="28.1640625" style="915" customWidth="1"/>
    <col min="10045" max="10045" width="27.83203125" style="915" customWidth="1"/>
    <col min="10046" max="10046" width="28.1640625" style="915" customWidth="1"/>
    <col min="10047" max="10047" width="27.83203125" style="915" customWidth="1"/>
    <col min="10048" max="10049" width="16" style="915" customWidth="1"/>
    <col min="10050" max="10050" width="28.1640625" style="915" customWidth="1"/>
    <col min="10051" max="10051" width="27.83203125" style="915" customWidth="1"/>
    <col min="10052" max="10052" width="28.1640625" style="915" customWidth="1"/>
    <col min="10053" max="10053" width="27.83203125" style="915" customWidth="1"/>
    <col min="10054" max="10054" width="28.1640625" style="915" customWidth="1"/>
    <col min="10055" max="10055" width="27.83203125" style="915" customWidth="1"/>
    <col min="10056" max="10057" width="16.1640625" style="915" customWidth="1"/>
    <col min="10058" max="10058" width="29.33203125" style="915" customWidth="1"/>
    <col min="10059" max="10059" width="29" style="915" customWidth="1"/>
    <col min="10060" max="10060" width="29.33203125" style="915" customWidth="1"/>
    <col min="10061" max="10061" width="29" style="915" customWidth="1"/>
    <col min="10062" max="10062" width="29.33203125" style="915" customWidth="1"/>
    <col min="10063" max="10063" width="29" style="915" customWidth="1"/>
    <col min="10064" max="10065" width="16.1640625" style="915" customWidth="1"/>
    <col min="10066" max="10066" width="29.33203125" style="915" customWidth="1"/>
    <col min="10067" max="10067" width="29" style="915" customWidth="1"/>
    <col min="10068" max="10068" width="29.33203125" style="915" customWidth="1"/>
    <col min="10069" max="10069" width="29" style="915" customWidth="1"/>
    <col min="10070" max="10070" width="29.33203125" style="915" customWidth="1"/>
    <col min="10071" max="10071" width="29" style="915" customWidth="1"/>
    <col min="10072" max="10073" width="16" style="915" customWidth="1"/>
    <col min="10074" max="10074" width="28.1640625" style="915" customWidth="1"/>
    <col min="10075" max="10075" width="27.83203125" style="915" customWidth="1"/>
    <col min="10076" max="10076" width="28.1640625" style="915" customWidth="1"/>
    <col min="10077" max="10077" width="27.83203125" style="915" customWidth="1"/>
    <col min="10078" max="10078" width="28.1640625" style="915" customWidth="1"/>
    <col min="10079" max="10079" width="27.83203125" style="915" customWidth="1"/>
    <col min="10080" max="10081" width="16.1640625" style="915" customWidth="1"/>
    <col min="10082" max="10082" width="29.33203125" style="915" customWidth="1"/>
    <col min="10083" max="10083" width="29" style="915" customWidth="1"/>
    <col min="10084" max="10084" width="29.33203125" style="915" customWidth="1"/>
    <col min="10085" max="10085" width="29" style="915" customWidth="1"/>
    <col min="10086" max="10086" width="29.33203125" style="915" customWidth="1"/>
    <col min="10087" max="10087" width="29" style="915" customWidth="1"/>
    <col min="10088" max="10089" width="16" style="915" customWidth="1"/>
    <col min="10090" max="10090" width="28.1640625" style="915" customWidth="1"/>
    <col min="10091" max="10091" width="27.83203125" style="915" customWidth="1"/>
    <col min="10092" max="10092" width="28.1640625" style="915" customWidth="1"/>
    <col min="10093" max="10093" width="27.83203125" style="915" customWidth="1"/>
    <col min="10094" max="10094" width="28.1640625" style="915" customWidth="1"/>
    <col min="10095" max="10095" width="27.83203125" style="915" customWidth="1"/>
    <col min="10096" max="10097" width="16.1640625" style="915" customWidth="1"/>
    <col min="10098" max="10098" width="29.33203125" style="915" customWidth="1"/>
    <col min="10099" max="10099" width="29" style="915" customWidth="1"/>
    <col min="10100" max="10100" width="29.33203125" style="915" customWidth="1"/>
    <col min="10101" max="10101" width="29" style="915" customWidth="1"/>
    <col min="10102" max="10102" width="29.33203125" style="915" customWidth="1"/>
    <col min="10103" max="10103" width="29" style="915" customWidth="1"/>
    <col min="10104" max="10105" width="16.1640625" style="915" customWidth="1"/>
    <col min="10106" max="10106" width="29.33203125" style="915" customWidth="1"/>
    <col min="10107" max="10107" width="29" style="915" customWidth="1"/>
    <col min="10108" max="10108" width="29.33203125" style="915" customWidth="1"/>
    <col min="10109" max="10109" width="29" style="915" customWidth="1"/>
    <col min="10110" max="10110" width="29.33203125" style="915" customWidth="1"/>
    <col min="10111" max="10111" width="29" style="915" customWidth="1"/>
    <col min="10112" max="10113" width="16.1640625" style="915" customWidth="1"/>
    <col min="10114" max="10114" width="29.33203125" style="915" customWidth="1"/>
    <col min="10115" max="10115" width="29" style="915" customWidth="1"/>
    <col min="10116" max="10116" width="29.33203125" style="915" customWidth="1"/>
    <col min="10117" max="10117" width="29" style="915" customWidth="1"/>
    <col min="10118" max="10118" width="29.33203125" style="915" customWidth="1"/>
    <col min="10119" max="10119" width="29" style="915" customWidth="1"/>
    <col min="10120" max="10121" width="16.1640625" style="915" customWidth="1"/>
    <col min="10122" max="10122" width="29.33203125" style="915" customWidth="1"/>
    <col min="10123" max="10123" width="29" style="915" customWidth="1"/>
    <col min="10124" max="10124" width="29.33203125" style="915" customWidth="1"/>
    <col min="10125" max="10125" width="29" style="915" customWidth="1"/>
    <col min="10126" max="10126" width="29.33203125" style="915" customWidth="1"/>
    <col min="10127" max="10127" width="29" style="915" customWidth="1"/>
    <col min="10128" max="10129" width="16.1640625" style="915" customWidth="1"/>
    <col min="10130" max="10130" width="29.33203125" style="915" customWidth="1"/>
    <col min="10131" max="10131" width="29" style="915" customWidth="1"/>
    <col min="10132" max="10132" width="29.33203125" style="915" customWidth="1"/>
    <col min="10133" max="10133" width="29" style="915" customWidth="1"/>
    <col min="10134" max="10134" width="29.33203125" style="915" customWidth="1"/>
    <col min="10135" max="10135" width="29" style="915" customWidth="1"/>
    <col min="10136" max="10137" width="16.1640625" style="915" customWidth="1"/>
    <col min="10138" max="10138" width="29.33203125" style="915" customWidth="1"/>
    <col min="10139" max="10139" width="29" style="915" customWidth="1"/>
    <col min="10140" max="10140" width="29.33203125" style="915" customWidth="1"/>
    <col min="10141" max="10141" width="29" style="915" customWidth="1"/>
    <col min="10142" max="10142" width="29.33203125" style="915" customWidth="1"/>
    <col min="10143" max="10143" width="29" style="915" customWidth="1"/>
    <col min="10144" max="10145" width="16.1640625" style="915" customWidth="1"/>
    <col min="10146" max="10146" width="29.33203125" style="915" customWidth="1"/>
    <col min="10147" max="10147" width="29" style="915" customWidth="1"/>
    <col min="10148" max="10148" width="29.33203125" style="915" customWidth="1"/>
    <col min="10149" max="10149" width="29" style="915" customWidth="1"/>
    <col min="10150" max="10150" width="29.33203125" style="915" customWidth="1"/>
    <col min="10151" max="10151" width="29" style="915" customWidth="1"/>
    <col min="10152" max="10153" width="16.1640625" style="915" customWidth="1"/>
    <col min="10154" max="10154" width="29.33203125" style="915" customWidth="1"/>
    <col min="10155" max="10155" width="29" style="915" customWidth="1"/>
    <col min="10156" max="10156" width="29.33203125" style="915" customWidth="1"/>
    <col min="10157" max="10157" width="29" style="915" customWidth="1"/>
    <col min="10158" max="10158" width="29.33203125" style="915" customWidth="1"/>
    <col min="10159" max="10159" width="29" style="915" customWidth="1"/>
    <col min="10160" max="10161" width="16.1640625" style="915" customWidth="1"/>
    <col min="10162" max="10162" width="29.33203125" style="915" customWidth="1"/>
    <col min="10163" max="10163" width="29" style="915" customWidth="1"/>
    <col min="10164" max="10164" width="29.33203125" style="915" customWidth="1"/>
    <col min="10165" max="10165" width="29" style="915" customWidth="1"/>
    <col min="10166" max="10166" width="29.33203125" style="915" customWidth="1"/>
    <col min="10167" max="10167" width="29" style="915" customWidth="1"/>
    <col min="10168" max="10169" width="16" style="915" customWidth="1"/>
    <col min="10170" max="10170" width="28.1640625" style="915" customWidth="1"/>
    <col min="10171" max="10171" width="27.83203125" style="915" customWidth="1"/>
    <col min="10172" max="10172" width="28.1640625" style="915" customWidth="1"/>
    <col min="10173" max="10173" width="27.83203125" style="915" customWidth="1"/>
    <col min="10174" max="10174" width="28.1640625" style="915" customWidth="1"/>
    <col min="10175" max="10175" width="27.83203125" style="915" customWidth="1"/>
    <col min="10176" max="10177" width="16.1640625" style="915" customWidth="1"/>
    <col min="10178" max="10178" width="29.33203125" style="915" customWidth="1"/>
    <col min="10179" max="10179" width="29" style="915" customWidth="1"/>
    <col min="10180" max="10180" width="29.33203125" style="915" customWidth="1"/>
    <col min="10181" max="10181" width="29" style="915" customWidth="1"/>
    <col min="10182" max="10182" width="29.33203125" style="915" customWidth="1"/>
    <col min="10183" max="10183" width="29" style="915" customWidth="1"/>
    <col min="10184" max="10185" width="16.1640625" style="915" customWidth="1"/>
    <col min="10186" max="10186" width="29.33203125" style="915" customWidth="1"/>
    <col min="10187" max="10187" width="29" style="915" customWidth="1"/>
    <col min="10188" max="10188" width="29.33203125" style="915" customWidth="1"/>
    <col min="10189" max="10189" width="29" style="915" customWidth="1"/>
    <col min="10190" max="10190" width="29.33203125" style="915" customWidth="1"/>
    <col min="10191" max="10191" width="29" style="915" customWidth="1"/>
    <col min="10192" max="10193" width="16.1640625" style="915" customWidth="1"/>
    <col min="10194" max="10194" width="29.33203125" style="915" customWidth="1"/>
    <col min="10195" max="10195" width="29" style="915" customWidth="1"/>
    <col min="10196" max="10196" width="29.33203125" style="915" customWidth="1"/>
    <col min="10197" max="10197" width="29" style="915" customWidth="1"/>
    <col min="10198" max="10198" width="29.33203125" style="915" customWidth="1"/>
    <col min="10199" max="10199" width="29" style="915" customWidth="1"/>
    <col min="10200" max="10201" width="16.1640625" style="915" customWidth="1"/>
    <col min="10202" max="10202" width="29.33203125" style="915" customWidth="1"/>
    <col min="10203" max="10203" width="29" style="915" customWidth="1"/>
    <col min="10204" max="10204" width="29.33203125" style="915" customWidth="1"/>
    <col min="10205" max="10205" width="29" style="915" customWidth="1"/>
    <col min="10206" max="10206" width="29.33203125" style="915" customWidth="1"/>
    <col min="10207" max="10207" width="29" style="915" customWidth="1"/>
    <col min="10208" max="10209" width="16.1640625" style="915" customWidth="1"/>
    <col min="10210" max="10210" width="29.33203125" style="915" customWidth="1"/>
    <col min="10211" max="10211" width="29" style="915" customWidth="1"/>
    <col min="10212" max="10212" width="29.33203125" style="915" customWidth="1"/>
    <col min="10213" max="10213" width="29" style="915" customWidth="1"/>
    <col min="10214" max="10214" width="29.33203125" style="915" customWidth="1"/>
    <col min="10215" max="10215" width="29" style="915" customWidth="1"/>
    <col min="10216" max="10217" width="16.1640625" style="915" customWidth="1"/>
    <col min="10218" max="10218" width="29.33203125" style="915" customWidth="1"/>
    <col min="10219" max="10219" width="29" style="915" customWidth="1"/>
    <col min="10220" max="10220" width="29.33203125" style="915" customWidth="1"/>
    <col min="10221" max="10221" width="29" style="915" customWidth="1"/>
    <col min="10222" max="10222" width="29.33203125" style="915" customWidth="1"/>
    <col min="10223" max="10223" width="29" style="915" customWidth="1"/>
    <col min="10224" max="10225" width="16" style="915" customWidth="1"/>
    <col min="10226" max="10226" width="28.1640625" style="915" customWidth="1"/>
    <col min="10227" max="10227" width="27.83203125" style="915" customWidth="1"/>
    <col min="10228" max="10228" width="28.1640625" style="915" customWidth="1"/>
    <col min="10229" max="10229" width="27.83203125" style="915" customWidth="1"/>
    <col min="10230" max="10230" width="28.1640625" style="915" customWidth="1"/>
    <col min="10231" max="10231" width="27.83203125" style="915" customWidth="1"/>
    <col min="10232" max="10233" width="16.1640625" style="915" customWidth="1"/>
    <col min="10234" max="10234" width="29.33203125" style="915" customWidth="1"/>
    <col min="10235" max="10235" width="29" style="915" customWidth="1"/>
    <col min="10236" max="10236" width="29.33203125" style="915" customWidth="1"/>
    <col min="10237" max="10237" width="29" style="915" customWidth="1"/>
    <col min="10238" max="10238" width="29.33203125" style="915" customWidth="1"/>
    <col min="10239" max="10239" width="29" style="915" customWidth="1"/>
    <col min="10240" max="10241" width="16.1640625" style="915" customWidth="1"/>
    <col min="10242" max="10242" width="29.33203125" style="915" customWidth="1"/>
    <col min="10243" max="10243" width="29" style="915" customWidth="1"/>
    <col min="10244" max="10244" width="29.33203125" style="915" customWidth="1"/>
    <col min="10245" max="10245" width="29" style="915" customWidth="1"/>
    <col min="10246" max="10246" width="29.33203125" style="915" customWidth="1"/>
    <col min="10247" max="10247" width="29" style="915" customWidth="1"/>
    <col min="10248" max="10249" width="16.1640625" style="915" customWidth="1"/>
    <col min="10250" max="10250" width="29.33203125" style="915" customWidth="1"/>
    <col min="10251" max="10251" width="29" style="915" customWidth="1"/>
    <col min="10252" max="10252" width="29.33203125" style="915" customWidth="1"/>
    <col min="10253" max="10253" width="29" style="915" customWidth="1"/>
    <col min="10254" max="10254" width="29.33203125" style="915" customWidth="1"/>
    <col min="10255" max="10255" width="29" style="915" customWidth="1"/>
    <col min="10256" max="10257" width="16.1640625" style="915" customWidth="1"/>
    <col min="10258" max="10258" width="29.33203125" style="915" customWidth="1"/>
    <col min="10259" max="10259" width="29" style="915" customWidth="1"/>
    <col min="10260" max="10260" width="29.33203125" style="915" customWidth="1"/>
    <col min="10261" max="10261" width="29" style="915" customWidth="1"/>
    <col min="10262" max="10262" width="29.33203125" style="915" customWidth="1"/>
    <col min="10263" max="10263" width="29" style="915" customWidth="1"/>
    <col min="10264" max="10265" width="16.1640625" style="915" customWidth="1"/>
    <col min="10266" max="10266" width="30.6640625" style="915" customWidth="1"/>
    <col min="10267" max="10267" width="30.33203125" style="915" customWidth="1"/>
    <col min="10268" max="10268" width="30.6640625" style="915" customWidth="1"/>
    <col min="10269" max="10269" width="30.33203125" style="915" customWidth="1"/>
    <col min="10270" max="10270" width="30.6640625" style="915" customWidth="1"/>
    <col min="10271" max="10271" width="30.33203125" style="915" customWidth="1"/>
    <col min="10272" max="10273" width="16.1640625" style="915" customWidth="1"/>
    <col min="10274" max="10274" width="30.6640625" style="915" customWidth="1"/>
    <col min="10275" max="10275" width="30.33203125" style="915" customWidth="1"/>
    <col min="10276" max="10276" width="30.6640625" style="915" customWidth="1"/>
    <col min="10277" max="10277" width="30.33203125" style="915" customWidth="1"/>
    <col min="10278" max="10278" width="30.6640625" style="915" customWidth="1"/>
    <col min="10279" max="10279" width="30.33203125" style="915" customWidth="1"/>
    <col min="10280" max="10281" width="16" style="915" customWidth="1"/>
    <col min="10282" max="10282" width="30.6640625" style="915" customWidth="1"/>
    <col min="10283" max="10283" width="30.33203125" style="915" customWidth="1"/>
    <col min="10284" max="10284" width="30.6640625" style="915" customWidth="1"/>
    <col min="10285" max="10285" width="30.33203125" style="915" customWidth="1"/>
    <col min="10286" max="10286" width="30.6640625" style="915" customWidth="1"/>
    <col min="10287" max="10287" width="30.33203125" style="915" customWidth="1"/>
    <col min="10288" max="10289" width="16" style="915" customWidth="1"/>
    <col min="10290" max="10290" width="25.83203125" style="915" customWidth="1"/>
    <col min="10291" max="10291" width="25.5" style="915" customWidth="1"/>
    <col min="10292" max="10292" width="25.83203125" style="915" customWidth="1"/>
    <col min="10293" max="10293" width="25.5" style="915" customWidth="1"/>
    <col min="10294" max="10294" width="25.83203125" style="915" customWidth="1"/>
    <col min="10295" max="10295" width="25.5" style="915" customWidth="1"/>
    <col min="10296" max="10297" width="16" style="915" customWidth="1"/>
    <col min="10298" max="10298" width="23.83203125" style="915" customWidth="1"/>
    <col min="10299" max="10299" width="23.6640625" style="915" customWidth="1"/>
    <col min="10300" max="10300" width="23.83203125" style="915" customWidth="1"/>
    <col min="10301" max="10301" width="23.6640625" style="915" customWidth="1"/>
    <col min="10302" max="10307" width="16" style="915" customWidth="1"/>
    <col min="10308" max="10308" width="23.83203125" style="915" customWidth="1"/>
    <col min="10309" max="10309" width="23.6640625" style="915" customWidth="1"/>
    <col min="10310" max="10310" width="23.83203125" style="915" customWidth="1"/>
    <col min="10311" max="10311" width="23.6640625" style="915" customWidth="1"/>
    <col min="10312" max="10312" width="23.83203125" style="915" customWidth="1"/>
    <col min="10313" max="10313" width="23.6640625" style="915" customWidth="1"/>
    <col min="10314" max="10315" width="16" style="915" customWidth="1"/>
    <col min="10316" max="10316" width="20.5" style="915" customWidth="1"/>
    <col min="10317" max="10317" width="20.1640625" style="915" customWidth="1"/>
    <col min="10318" max="10318" width="20.5" style="915" customWidth="1"/>
    <col min="10319" max="10319" width="20.1640625" style="915" customWidth="1"/>
    <col min="10320" max="10320" width="20.5" style="915" customWidth="1"/>
    <col min="10321" max="10321" width="20.1640625" style="915" customWidth="1"/>
    <col min="10322" max="10322" width="21.83203125" style="915" customWidth="1"/>
    <col min="10323" max="10323" width="21.6640625" style="915" customWidth="1"/>
    <col min="10324" max="10324" width="25.83203125" style="915" customWidth="1"/>
    <col min="10325" max="10325" width="25.5" style="915" customWidth="1"/>
    <col min="10326" max="10326" width="27" style="915" customWidth="1"/>
    <col min="10327" max="10327" width="26.6640625" style="915" customWidth="1"/>
    <col min="10328" max="10329" width="16" style="915" customWidth="1"/>
    <col min="10330" max="10330" width="27" style="915" customWidth="1"/>
    <col min="10331" max="10331" width="26.6640625" style="915" customWidth="1"/>
    <col min="10332" max="10332" width="27" style="915" customWidth="1"/>
    <col min="10333" max="10333" width="26.6640625" style="915" customWidth="1"/>
    <col min="10334" max="10334" width="27" style="915" customWidth="1"/>
    <col min="10335" max="10335" width="26.6640625" style="915" customWidth="1"/>
    <col min="10336" max="10336" width="27" style="915" customWidth="1"/>
    <col min="10337" max="10337" width="26.6640625" style="915" customWidth="1"/>
    <col min="10338" max="10339" width="16" style="915" customWidth="1"/>
    <col min="10340" max="10340" width="25.83203125" style="915" customWidth="1"/>
    <col min="10341" max="10341" width="25.5" style="915" customWidth="1"/>
    <col min="10342" max="10342" width="27" style="915" customWidth="1"/>
    <col min="10343" max="10343" width="26.6640625" style="915" customWidth="1"/>
    <col min="10344" max="10344" width="27" style="915" customWidth="1"/>
    <col min="10345" max="10345" width="26.6640625" style="915" customWidth="1"/>
    <col min="10346" max="10346" width="27" style="915" customWidth="1"/>
    <col min="10347" max="10347" width="26.6640625" style="915" customWidth="1"/>
    <col min="10348" max="10349" width="16" style="915" customWidth="1"/>
    <col min="10350" max="10350" width="27" style="915" customWidth="1"/>
    <col min="10351" max="10351" width="26.6640625" style="915" customWidth="1"/>
    <col min="10352" max="10352" width="27" style="915" customWidth="1"/>
    <col min="10353" max="10353" width="26.6640625" style="915" customWidth="1"/>
    <col min="10354" max="10354" width="27" style="915" customWidth="1"/>
    <col min="10355" max="10355" width="26.6640625" style="915" customWidth="1"/>
    <col min="10356" max="10356" width="27" style="915" customWidth="1"/>
    <col min="10357" max="10357" width="26.6640625" style="915" customWidth="1"/>
    <col min="10358" max="10359" width="16" style="915" customWidth="1"/>
    <col min="10360" max="10360" width="27" style="915" customWidth="1"/>
    <col min="10361" max="10361" width="26.6640625" style="915" customWidth="1"/>
    <col min="10362" max="10362" width="25.83203125" style="915" customWidth="1"/>
    <col min="10363" max="10363" width="25.5" style="915" customWidth="1"/>
    <col min="10364" max="10364" width="27" style="915" customWidth="1"/>
    <col min="10365" max="10365" width="26.6640625" style="915" customWidth="1"/>
    <col min="10366" max="10366" width="27" style="915" customWidth="1"/>
    <col min="10367" max="10367" width="26.6640625" style="915" customWidth="1"/>
    <col min="10368" max="10369" width="16" style="915" customWidth="1"/>
    <col min="10370" max="10370" width="27" style="915" customWidth="1"/>
    <col min="10371" max="10371" width="26.6640625" style="915" customWidth="1"/>
    <col min="10372" max="10372" width="27" style="915" customWidth="1"/>
    <col min="10373" max="10373" width="26.6640625" style="915" customWidth="1"/>
    <col min="10374" max="10374" width="27" style="915" customWidth="1"/>
    <col min="10375" max="10375" width="26.6640625" style="915" customWidth="1"/>
    <col min="10376" max="10376" width="27" style="915" customWidth="1"/>
    <col min="10377" max="10377" width="26.6640625" style="915" customWidth="1"/>
    <col min="10378" max="10379" width="16" style="915" customWidth="1"/>
    <col min="10380" max="10380" width="27" style="915" customWidth="1"/>
    <col min="10381" max="10381" width="26.6640625" style="915" customWidth="1"/>
    <col min="10382" max="10382" width="27" style="915" customWidth="1"/>
    <col min="10383" max="10383" width="26.6640625" style="915" customWidth="1"/>
    <col min="10384" max="10384" width="27" style="915" customWidth="1"/>
    <col min="10385" max="10385" width="26.6640625" style="915" customWidth="1"/>
    <col min="10386" max="10386" width="27" style="915" customWidth="1"/>
    <col min="10387" max="10387" width="26.6640625" style="915" customWidth="1"/>
    <col min="10388" max="10389" width="16" style="915" customWidth="1"/>
    <col min="10390" max="10390" width="27" style="915" customWidth="1"/>
    <col min="10391" max="10391" width="26.6640625" style="915" customWidth="1"/>
    <col min="10392" max="10392" width="27" style="915" customWidth="1"/>
    <col min="10393" max="10393" width="26.6640625" style="915" customWidth="1"/>
    <col min="10394" max="10394" width="27" style="915" customWidth="1"/>
    <col min="10395" max="10395" width="26.6640625" style="915" customWidth="1"/>
    <col min="10396" max="10396" width="27" style="915" customWidth="1"/>
    <col min="10397" max="10397" width="26.6640625" style="915" customWidth="1"/>
    <col min="10398" max="10399" width="16" style="915" customWidth="1"/>
    <col min="10400" max="10400" width="27" style="915" customWidth="1"/>
    <col min="10401" max="10401" width="26.6640625" style="915" customWidth="1"/>
    <col min="10402" max="10402" width="27" style="915" customWidth="1"/>
    <col min="10403" max="10403" width="26.6640625" style="915" customWidth="1"/>
    <col min="10404" max="10404" width="27" style="915" customWidth="1"/>
    <col min="10405" max="10405" width="26.6640625" style="915" customWidth="1"/>
    <col min="10406" max="10406" width="27" style="915" customWidth="1"/>
    <col min="10407" max="10407" width="26.6640625" style="915" customWidth="1"/>
    <col min="10408" max="10409" width="16" style="915" customWidth="1"/>
    <col min="10410" max="10410" width="27" style="915" customWidth="1"/>
    <col min="10411" max="10411" width="26.6640625" style="915" customWidth="1"/>
    <col min="10412" max="10412" width="27" style="915" customWidth="1"/>
    <col min="10413" max="10413" width="26.6640625" style="915" customWidth="1"/>
    <col min="10414" max="10414" width="27" style="915" customWidth="1"/>
    <col min="10415" max="10415" width="26.6640625" style="915" customWidth="1"/>
    <col min="10416" max="10416" width="27" style="915" customWidth="1"/>
    <col min="10417" max="10417" width="26.6640625" style="915" customWidth="1"/>
    <col min="10418" max="10419" width="16" style="915" customWidth="1"/>
    <col min="10420" max="10420" width="27" style="915" customWidth="1"/>
    <col min="10421" max="10421" width="26.6640625" style="915" customWidth="1"/>
    <col min="10422" max="10422" width="27" style="915" customWidth="1"/>
    <col min="10423" max="10423" width="26.6640625" style="915" customWidth="1"/>
    <col min="10424" max="10424" width="27" style="915" customWidth="1"/>
    <col min="10425" max="10425" width="26.6640625" style="915" customWidth="1"/>
    <col min="10426" max="10426" width="27" style="915" customWidth="1"/>
    <col min="10427" max="10427" width="26.6640625" style="915" customWidth="1"/>
    <col min="10428" max="10429" width="16" style="915" customWidth="1"/>
    <col min="10430" max="10430" width="27" style="915" customWidth="1"/>
    <col min="10431" max="10431" width="26.6640625" style="915" customWidth="1"/>
    <col min="10432" max="10432" width="27" style="915" customWidth="1"/>
    <col min="10433" max="10433" width="26.6640625" style="915" customWidth="1"/>
    <col min="10434" max="10434" width="27" style="915" customWidth="1"/>
    <col min="10435" max="10435" width="26.6640625" style="915" customWidth="1"/>
    <col min="10436" max="10436" width="27" style="915" customWidth="1"/>
    <col min="10437" max="10437" width="26.6640625" style="915" customWidth="1"/>
    <col min="10438" max="10439" width="16" style="915" customWidth="1"/>
    <col min="10440" max="10440" width="27" style="915" customWidth="1"/>
    <col min="10441" max="10441" width="26.6640625" style="915" customWidth="1"/>
    <col min="10442" max="10442" width="27" style="915" customWidth="1"/>
    <col min="10443" max="10443" width="26.6640625" style="915" customWidth="1"/>
    <col min="10444" max="10444" width="27" style="915" customWidth="1"/>
    <col min="10445" max="10445" width="26.6640625" style="915" customWidth="1"/>
    <col min="10446" max="10446" width="27" style="915" customWidth="1"/>
    <col min="10447" max="10447" width="26.6640625" style="915" customWidth="1"/>
    <col min="10448" max="10449" width="16" style="915" customWidth="1"/>
    <col min="10450" max="10450" width="27" style="915" customWidth="1"/>
    <col min="10451" max="10451" width="26.6640625" style="915" customWidth="1"/>
    <col min="10452" max="10452" width="27" style="915" customWidth="1"/>
    <col min="10453" max="10453" width="26.6640625" style="915" customWidth="1"/>
    <col min="10454" max="10454" width="27" style="915" customWidth="1"/>
    <col min="10455" max="10455" width="26.6640625" style="915" customWidth="1"/>
    <col min="10456" max="10456" width="27" style="915" customWidth="1"/>
    <col min="10457" max="10457" width="26.6640625" style="915" customWidth="1"/>
    <col min="10458" max="10459" width="16" style="915" customWidth="1"/>
    <col min="10460" max="10460" width="25.83203125" style="915" customWidth="1"/>
    <col min="10461" max="10461" width="25.5" style="915" customWidth="1"/>
    <col min="10462" max="10462" width="27" style="915" customWidth="1"/>
    <col min="10463" max="10463" width="26.6640625" style="915" customWidth="1"/>
    <col min="10464" max="10464" width="27" style="915" customWidth="1"/>
    <col min="10465" max="10465" width="26.6640625" style="915" customWidth="1"/>
    <col min="10466" max="10466" width="27" style="915" customWidth="1"/>
    <col min="10467" max="10467" width="26.6640625" style="915" customWidth="1"/>
    <col min="10468" max="10469" width="16" style="915" customWidth="1"/>
    <col min="10470" max="10470" width="27" style="915" customWidth="1"/>
    <col min="10471" max="10471" width="26.6640625" style="915" customWidth="1"/>
    <col min="10472" max="10472" width="25.83203125" style="915" customWidth="1"/>
    <col min="10473" max="10473" width="25.5" style="915" customWidth="1"/>
    <col min="10474" max="10474" width="27" style="915" customWidth="1"/>
    <col min="10475" max="10475" width="26.6640625" style="915" customWidth="1"/>
    <col min="10476" max="10476" width="27" style="915" customWidth="1"/>
    <col min="10477" max="10477" width="26.6640625" style="915" customWidth="1"/>
    <col min="10478" max="10479" width="16" style="915" customWidth="1"/>
    <col min="10480" max="10480" width="23.83203125" style="915" customWidth="1"/>
    <col min="10481" max="10481" width="23.6640625" style="915" customWidth="1"/>
    <col min="10482" max="10482" width="23.83203125" style="915" customWidth="1"/>
    <col min="10483" max="10483" width="23.6640625" style="915" customWidth="1"/>
    <col min="10484" max="10484" width="23.83203125" style="915" customWidth="1"/>
    <col min="10485" max="10485" width="23.6640625" style="915" customWidth="1"/>
    <col min="10486" max="10487" width="16" style="915" customWidth="1"/>
    <col min="10488" max="10488" width="25.1640625" style="915" customWidth="1"/>
    <col min="10489" max="10489" width="24.83203125" style="915" customWidth="1"/>
    <col min="10490" max="10490" width="23.83203125" style="915" customWidth="1"/>
    <col min="10491" max="10491" width="23.6640625" style="915" customWidth="1"/>
    <col min="10492" max="10492" width="23.83203125" style="915" customWidth="1"/>
    <col min="10493" max="10493" width="23.6640625" style="915" customWidth="1"/>
    <col min="10494" max="10494" width="23.83203125" style="915" customWidth="1"/>
    <col min="10495" max="10495" width="23.6640625" style="915" customWidth="1"/>
    <col min="10496" max="10497" width="16" style="915" customWidth="1"/>
    <col min="10498" max="10498" width="27" style="915" customWidth="1"/>
    <col min="10499" max="10499" width="26.6640625" style="915" customWidth="1"/>
    <col min="10500" max="10500" width="27" style="915" customWidth="1"/>
    <col min="10501" max="10501" width="26.6640625" style="915" customWidth="1"/>
    <col min="10502" max="10502" width="27" style="915" customWidth="1"/>
    <col min="10503" max="10503" width="26.6640625" style="915" customWidth="1"/>
    <col min="10504" max="10504" width="27" style="915" customWidth="1"/>
    <col min="10505" max="10505" width="26.6640625" style="915" customWidth="1"/>
    <col min="10506" max="10507" width="16" style="915" customWidth="1"/>
    <col min="10508" max="10508" width="27" style="915" customWidth="1"/>
    <col min="10509" max="10509" width="26.6640625" style="915" customWidth="1"/>
    <col min="10510" max="10510" width="25.83203125" style="915" customWidth="1"/>
    <col min="10511" max="10511" width="25.5" style="915" customWidth="1"/>
    <col min="10512" max="10512" width="27" style="915" customWidth="1"/>
    <col min="10513" max="10513" width="26.6640625" style="915" customWidth="1"/>
    <col min="10514" max="10514" width="27" style="915" customWidth="1"/>
    <col min="10515" max="10515" width="26.6640625" style="915" customWidth="1"/>
    <col min="10516" max="10517" width="16" style="915" customWidth="1"/>
    <col min="10518" max="10518" width="27" style="915" customWidth="1"/>
    <col min="10519" max="10519" width="26.6640625" style="915" customWidth="1"/>
    <col min="10520" max="10520" width="27" style="915" customWidth="1"/>
    <col min="10521" max="10521" width="26.6640625" style="915" customWidth="1"/>
    <col min="10522" max="10522" width="25.83203125" style="915" customWidth="1"/>
    <col min="10523" max="10523" width="25.5" style="915" customWidth="1"/>
    <col min="10524" max="10524" width="27" style="915" customWidth="1"/>
    <col min="10525" max="10525" width="26.6640625" style="915" customWidth="1"/>
    <col min="10526" max="10527" width="16" style="915" customWidth="1"/>
    <col min="10528" max="10528" width="23.83203125" style="915" customWidth="1"/>
    <col min="10529" max="10529" width="23.6640625" style="915" customWidth="1"/>
    <col min="10530" max="10530" width="23.83203125" style="915" customWidth="1"/>
    <col min="10531" max="10531" width="23.6640625" style="915" customWidth="1"/>
    <col min="10532" max="10532" width="23.83203125" style="915" customWidth="1"/>
    <col min="10533" max="10533" width="23.6640625" style="915" customWidth="1"/>
    <col min="10534" max="10534" width="23.83203125" style="915" customWidth="1"/>
    <col min="10535" max="10535" width="23.6640625" style="915" customWidth="1"/>
    <col min="10536" max="10537" width="16" style="915" customWidth="1"/>
    <col min="10538" max="10538" width="27" style="915" customWidth="1"/>
    <col min="10539" max="10539" width="26.6640625" style="915" customWidth="1"/>
    <col min="10540" max="10540" width="27" style="915" customWidth="1"/>
    <col min="10541" max="10541" width="26.6640625" style="915" customWidth="1"/>
    <col min="10542" max="10542" width="27" style="915" customWidth="1"/>
    <col min="10543" max="10543" width="26.6640625" style="915" customWidth="1"/>
    <col min="10544" max="10544" width="27" style="915" customWidth="1"/>
    <col min="10545" max="10545" width="26.6640625" style="915" customWidth="1"/>
    <col min="10546" max="10547" width="16" style="915" customWidth="1"/>
    <col min="10548" max="10548" width="27" style="915" customWidth="1"/>
    <col min="10549" max="10549" width="26.6640625" style="915" customWidth="1"/>
    <col min="10550" max="10550" width="27" style="915" customWidth="1"/>
    <col min="10551" max="10551" width="26.6640625" style="915" customWidth="1"/>
    <col min="10552" max="10552" width="27" style="915" customWidth="1"/>
    <col min="10553" max="10553" width="26.6640625" style="915" customWidth="1"/>
    <col min="10554" max="10554" width="27" style="915" customWidth="1"/>
    <col min="10555" max="10555" width="26.6640625" style="915" customWidth="1"/>
    <col min="10556" max="10557" width="16" style="915" customWidth="1"/>
    <col min="10558" max="10558" width="27" style="915" customWidth="1"/>
    <col min="10559" max="10559" width="26.6640625" style="915" customWidth="1"/>
    <col min="10560" max="10560" width="27" style="915" customWidth="1"/>
    <col min="10561" max="10561" width="26.6640625" style="915" customWidth="1"/>
    <col min="10562" max="10562" width="27" style="915" customWidth="1"/>
    <col min="10563" max="10563" width="26.6640625" style="915" customWidth="1"/>
    <col min="10564" max="10564" width="27" style="915" customWidth="1"/>
    <col min="10565" max="10565" width="26.6640625" style="915" customWidth="1"/>
    <col min="10566" max="10567" width="16" style="915" customWidth="1"/>
    <col min="10568" max="10568" width="27" style="915" customWidth="1"/>
    <col min="10569" max="10569" width="26.6640625" style="915" customWidth="1"/>
    <col min="10570" max="10570" width="27" style="915" customWidth="1"/>
    <col min="10571" max="10571" width="26.6640625" style="915" customWidth="1"/>
    <col min="10572" max="10572" width="27" style="915" customWidth="1"/>
    <col min="10573" max="10573" width="26.6640625" style="915" customWidth="1"/>
    <col min="10574" max="10574" width="27" style="915" customWidth="1"/>
    <col min="10575" max="10575" width="26.6640625" style="915" customWidth="1"/>
    <col min="10576" max="10577" width="16" style="915" customWidth="1"/>
    <col min="10578" max="10578" width="25.83203125" style="915" customWidth="1"/>
    <col min="10579" max="10579" width="25.5" style="915" customWidth="1"/>
    <col min="10580" max="10580" width="25.83203125" style="915" customWidth="1"/>
    <col min="10581" max="10581" width="25.5" style="915" customWidth="1"/>
    <col min="10582" max="10582" width="25.83203125" style="915" customWidth="1"/>
    <col min="10583" max="10583" width="25.5" style="915" customWidth="1"/>
    <col min="10584" max="10584" width="25.83203125" style="915" customWidth="1"/>
    <col min="10585" max="10585" width="25.5" style="915" customWidth="1"/>
    <col min="10586" max="10587" width="16" style="915" customWidth="1"/>
    <col min="10588" max="10588" width="27" style="915" customWidth="1"/>
    <col min="10589" max="10589" width="26.6640625" style="915" customWidth="1"/>
    <col min="10590" max="10590" width="27" style="915" customWidth="1"/>
    <col min="10591" max="10591" width="26.6640625" style="915" customWidth="1"/>
    <col min="10592" max="10592" width="27" style="915" customWidth="1"/>
    <col min="10593" max="10593" width="26.6640625" style="915" customWidth="1"/>
    <col min="10594" max="10594" width="27" style="915" customWidth="1"/>
    <col min="10595" max="10595" width="26.6640625" style="915" customWidth="1"/>
    <col min="10596" max="10597" width="16" style="915" customWidth="1"/>
    <col min="10598" max="10598" width="27" style="915" customWidth="1"/>
    <col min="10599" max="10599" width="26.6640625" style="915" customWidth="1"/>
    <col min="10600" max="10600" width="27" style="915" customWidth="1"/>
    <col min="10601" max="10601" width="26.6640625" style="915" customWidth="1"/>
    <col min="10602" max="10602" width="27" style="915" customWidth="1"/>
    <col min="10603" max="10603" width="26.6640625" style="915" customWidth="1"/>
    <col min="10604" max="10604" width="27" style="915" customWidth="1"/>
    <col min="10605" max="10605" width="26.6640625" style="915" customWidth="1"/>
    <col min="10606" max="10607" width="16" style="915" customWidth="1"/>
    <col min="10608" max="10608" width="27" style="915" customWidth="1"/>
    <col min="10609" max="10609" width="26.6640625" style="915" customWidth="1"/>
    <col min="10610" max="10610" width="27" style="915" customWidth="1"/>
    <col min="10611" max="10611" width="26.6640625" style="915" customWidth="1"/>
    <col min="10612" max="10612" width="27" style="915" customWidth="1"/>
    <col min="10613" max="10613" width="26.6640625" style="915" customWidth="1"/>
    <col min="10614" max="10614" width="27" style="915" customWidth="1"/>
    <col min="10615" max="10615" width="26.6640625" style="915" customWidth="1"/>
    <col min="10616" max="10617" width="16" style="915" customWidth="1"/>
    <col min="10618" max="10618" width="27" style="915" customWidth="1"/>
    <col min="10619" max="10619" width="26.6640625" style="915" customWidth="1"/>
    <col min="10620" max="10620" width="27" style="915" customWidth="1"/>
    <col min="10621" max="10621" width="26.6640625" style="915" customWidth="1"/>
    <col min="10622" max="10622" width="27" style="915" customWidth="1"/>
    <col min="10623" max="10623" width="26.6640625" style="915" customWidth="1"/>
    <col min="10624" max="10624" width="27" style="915" customWidth="1"/>
    <col min="10625" max="10625" width="26.6640625" style="915" customWidth="1"/>
    <col min="10626" max="10627" width="16" style="915" customWidth="1"/>
    <col min="10628" max="10628" width="27" style="915" customWidth="1"/>
    <col min="10629" max="10629" width="26.6640625" style="915" customWidth="1"/>
    <col min="10630" max="10630" width="27" style="915" customWidth="1"/>
    <col min="10631" max="10631" width="26.6640625" style="915" customWidth="1"/>
    <col min="10632" max="10632" width="27" style="915" customWidth="1"/>
    <col min="10633" max="10633" width="26.6640625" style="915" customWidth="1"/>
    <col min="10634" max="10634" width="27" style="915" customWidth="1"/>
    <col min="10635" max="10635" width="26.6640625" style="915" customWidth="1"/>
    <col min="10636" max="10637" width="16" style="915" customWidth="1"/>
    <col min="10638" max="10638" width="27" style="915" customWidth="1"/>
    <col min="10639" max="10639" width="26.6640625" style="915" customWidth="1"/>
    <col min="10640" max="10640" width="27" style="915" customWidth="1"/>
    <col min="10641" max="10641" width="26.6640625" style="915" customWidth="1"/>
    <col min="10642" max="10642" width="27" style="915" customWidth="1"/>
    <col min="10643" max="10643" width="26.6640625" style="915" customWidth="1"/>
    <col min="10644" max="10644" width="27" style="915" customWidth="1"/>
    <col min="10645" max="10645" width="26.6640625" style="915" customWidth="1"/>
    <col min="10646" max="10647" width="16" style="915" customWidth="1"/>
    <col min="10648" max="10648" width="27" style="915" customWidth="1"/>
    <col min="10649" max="10649" width="26.6640625" style="915" customWidth="1"/>
    <col min="10650" max="10650" width="27" style="915" customWidth="1"/>
    <col min="10651" max="10651" width="26.6640625" style="915" customWidth="1"/>
    <col min="10652" max="10652" width="27" style="915" customWidth="1"/>
    <col min="10653" max="10653" width="26.6640625" style="915" customWidth="1"/>
    <col min="10654" max="10654" width="27" style="915" customWidth="1"/>
    <col min="10655" max="10655" width="26.6640625" style="915" customWidth="1"/>
    <col min="10656" max="10657" width="16" style="915" customWidth="1"/>
    <col min="10658" max="10658" width="27" style="915" customWidth="1"/>
    <col min="10659" max="10659" width="26.6640625" style="915" customWidth="1"/>
    <col min="10660" max="10660" width="27" style="915" customWidth="1"/>
    <col min="10661" max="10661" width="26.6640625" style="915" customWidth="1"/>
    <col min="10662" max="10662" width="27" style="915" customWidth="1"/>
    <col min="10663" max="10663" width="26.6640625" style="915" customWidth="1"/>
    <col min="10664" max="10664" width="27" style="915" customWidth="1"/>
    <col min="10665" max="10665" width="26.6640625" style="915" customWidth="1"/>
    <col min="10666" max="10667" width="16" style="915" customWidth="1"/>
    <col min="10668" max="10668" width="25.83203125" style="915" customWidth="1"/>
    <col min="10669" max="10669" width="25.5" style="915" customWidth="1"/>
    <col min="10670" max="10670" width="27" style="915" customWidth="1"/>
    <col min="10671" max="10671" width="26.6640625" style="915" customWidth="1"/>
    <col min="10672" max="10672" width="27" style="915" customWidth="1"/>
    <col min="10673" max="10673" width="26.6640625" style="915" customWidth="1"/>
    <col min="10674" max="10674" width="27" style="915" customWidth="1"/>
    <col min="10675" max="10675" width="26.6640625" style="915" customWidth="1"/>
    <col min="10676" max="10677" width="16" style="915" customWidth="1"/>
    <col min="10678" max="10678" width="27" style="915" customWidth="1"/>
    <col min="10679" max="10679" width="26.6640625" style="915" customWidth="1"/>
    <col min="10680" max="10680" width="27" style="915" customWidth="1"/>
    <col min="10681" max="10681" width="26.6640625" style="915" customWidth="1"/>
    <col min="10682" max="10682" width="27" style="915" customWidth="1"/>
    <col min="10683" max="10683" width="26.6640625" style="915" customWidth="1"/>
    <col min="10684" max="10684" width="27" style="915" customWidth="1"/>
    <col min="10685" max="10685" width="26.6640625" style="915" customWidth="1"/>
    <col min="10686" max="10687" width="16" style="915" customWidth="1"/>
    <col min="10688" max="10688" width="27" style="915" customWidth="1"/>
    <col min="10689" max="10689" width="26.6640625" style="915" customWidth="1"/>
    <col min="10690" max="10690" width="27" style="915" customWidth="1"/>
    <col min="10691" max="10691" width="26.6640625" style="915" customWidth="1"/>
    <col min="10692" max="10692" width="27" style="915" customWidth="1"/>
    <col min="10693" max="10693" width="26.6640625" style="915" customWidth="1"/>
    <col min="10694" max="10694" width="27" style="915" customWidth="1"/>
    <col min="10695" max="10695" width="26.6640625" style="915" customWidth="1"/>
    <col min="10696" max="10697" width="16" style="915" customWidth="1"/>
    <col min="10698" max="10698" width="25.83203125" style="915" customWidth="1"/>
    <col min="10699" max="10699" width="25.5" style="915" customWidth="1"/>
    <col min="10700" max="10700" width="25.83203125" style="915" customWidth="1"/>
    <col min="10701" max="10701" width="25.5" style="915" customWidth="1"/>
    <col min="10702" max="10702" width="25.83203125" style="915" customWidth="1"/>
    <col min="10703" max="10703" width="25.5" style="915" customWidth="1"/>
    <col min="10704" max="10704" width="25.83203125" style="915" customWidth="1"/>
    <col min="10705" max="10705" width="25.5" style="915" customWidth="1"/>
    <col min="10706" max="10707" width="16" style="915" customWidth="1"/>
    <col min="10708" max="10708" width="25.83203125" style="915" customWidth="1"/>
    <col min="10709" max="10709" width="25.5" style="915" customWidth="1"/>
    <col min="10710" max="10710" width="25.83203125" style="915" customWidth="1"/>
    <col min="10711" max="10711" width="25.5" style="915" customWidth="1"/>
    <col min="10712" max="10712" width="25.83203125" style="915" customWidth="1"/>
    <col min="10713" max="10713" width="25.5" style="915" customWidth="1"/>
    <col min="10714" max="10714" width="25.83203125" style="915" customWidth="1"/>
    <col min="10715" max="10715" width="25.5" style="915" customWidth="1"/>
    <col min="10716" max="10717" width="16" style="915" customWidth="1"/>
    <col min="10718" max="10718" width="27" style="915" customWidth="1"/>
    <col min="10719" max="10719" width="26.6640625" style="915" customWidth="1"/>
    <col min="10720" max="10720" width="27" style="915" customWidth="1"/>
    <col min="10721" max="10721" width="26.6640625" style="915" customWidth="1"/>
    <col min="10722" max="10722" width="27" style="915" customWidth="1"/>
    <col min="10723" max="10723" width="26.6640625" style="915" customWidth="1"/>
    <col min="10724" max="10724" width="27" style="915" customWidth="1"/>
    <col min="10725" max="10725" width="26.6640625" style="915" customWidth="1"/>
    <col min="10726" max="10727" width="16" style="915" customWidth="1"/>
    <col min="10728" max="10728" width="27" style="915" customWidth="1"/>
    <col min="10729" max="10729" width="26.6640625" style="915" customWidth="1"/>
    <col min="10730" max="10730" width="27" style="915" customWidth="1"/>
    <col min="10731" max="10731" width="26.6640625" style="915" customWidth="1"/>
    <col min="10732" max="10732" width="27" style="915" customWidth="1"/>
    <col min="10733" max="10733" width="26.6640625" style="915" customWidth="1"/>
    <col min="10734" max="10734" width="27" style="915" customWidth="1"/>
    <col min="10735" max="10735" width="26.6640625" style="915" customWidth="1"/>
    <col min="10736" max="10737" width="16" style="915" customWidth="1"/>
    <col min="10738" max="10738" width="25.83203125" style="915" customWidth="1"/>
    <col min="10739" max="10739" width="25.5" style="915" customWidth="1"/>
    <col min="10740" max="10740" width="27" style="915" customWidth="1"/>
    <col min="10741" max="10741" width="26.6640625" style="915" customWidth="1"/>
    <col min="10742" max="10742" width="27" style="915" customWidth="1"/>
    <col min="10743" max="10743" width="26.6640625" style="915" customWidth="1"/>
    <col min="10744" max="10744" width="27" style="915" customWidth="1"/>
    <col min="10745" max="10745" width="26.6640625" style="915" customWidth="1"/>
    <col min="10746" max="10747" width="16" style="915" customWidth="1"/>
    <col min="10748" max="10748" width="27" style="915" customWidth="1"/>
    <col min="10749" max="10749" width="26.6640625" style="915" customWidth="1"/>
    <col min="10750" max="10750" width="27" style="915" customWidth="1"/>
    <col min="10751" max="10751" width="26.6640625" style="915" customWidth="1"/>
    <col min="10752" max="10752" width="27" style="915" customWidth="1"/>
    <col min="10753" max="10753" width="26.6640625" style="915" customWidth="1"/>
    <col min="10754" max="10754" width="27" style="915" customWidth="1"/>
    <col min="10755" max="10755" width="26.6640625" style="915" customWidth="1"/>
    <col min="10756" max="10757" width="16" style="915" customWidth="1"/>
    <col min="10758" max="10758" width="27" style="915" customWidth="1"/>
    <col min="10759" max="10759" width="26.6640625" style="915" customWidth="1"/>
    <col min="10760" max="10760" width="25.83203125" style="915" customWidth="1"/>
    <col min="10761" max="10761" width="25.5" style="915" customWidth="1"/>
    <col min="10762" max="10762" width="27" style="915" customWidth="1"/>
    <col min="10763" max="10763" width="26.6640625" style="915" customWidth="1"/>
    <col min="10764" max="10764" width="27" style="915" customWidth="1"/>
    <col min="10765" max="10765" width="26.6640625" style="915" customWidth="1"/>
    <col min="10766" max="10767" width="16" style="915" customWidth="1"/>
    <col min="10768" max="10768" width="27" style="915" customWidth="1"/>
    <col min="10769" max="10769" width="26.6640625" style="915" customWidth="1"/>
    <col min="10770" max="10770" width="27" style="915" customWidth="1"/>
    <col min="10771" max="10771" width="26.6640625" style="915" customWidth="1"/>
    <col min="10772" max="10772" width="27" style="915" customWidth="1"/>
    <col min="10773" max="10773" width="26.6640625" style="915" customWidth="1"/>
    <col min="10774" max="10774" width="27" style="915" customWidth="1"/>
    <col min="10775" max="10775" width="26.6640625" style="915" customWidth="1"/>
    <col min="10776" max="10777" width="16" style="915" customWidth="1"/>
    <col min="10778" max="10778" width="27" style="915" customWidth="1"/>
    <col min="10779" max="10779" width="26.6640625" style="915" customWidth="1"/>
    <col min="10780" max="10780" width="27" style="915" customWidth="1"/>
    <col min="10781" max="10781" width="26.6640625" style="915" customWidth="1"/>
    <col min="10782" max="10782" width="27" style="915" customWidth="1"/>
    <col min="10783" max="10783" width="26.6640625" style="915" customWidth="1"/>
    <col min="10784" max="10784" width="27" style="915" customWidth="1"/>
    <col min="10785" max="10785" width="26.6640625" style="915" customWidth="1"/>
    <col min="10786" max="10787" width="16" style="915" customWidth="1"/>
    <col min="10788" max="10788" width="25.83203125" style="915" customWidth="1"/>
    <col min="10789" max="10789" width="25.5" style="915" customWidth="1"/>
    <col min="10790" max="10790" width="27" style="915" customWidth="1"/>
    <col min="10791" max="10791" width="26.6640625" style="915" customWidth="1"/>
    <col min="10792" max="10792" width="27" style="915" customWidth="1"/>
    <col min="10793" max="10793" width="26.6640625" style="915" customWidth="1"/>
    <col min="10794" max="10794" width="27" style="915" customWidth="1"/>
    <col min="10795" max="10795" width="26.6640625" style="915" customWidth="1"/>
    <col min="10796" max="10797" width="16" style="915" customWidth="1"/>
    <col min="10798" max="10798" width="27" style="915" customWidth="1"/>
    <col min="10799" max="10799" width="26.6640625" style="915" customWidth="1"/>
    <col min="10800" max="10800" width="25.83203125" style="915" customWidth="1"/>
    <col min="10801" max="10801" width="25.5" style="915" customWidth="1"/>
    <col min="10802" max="10802" width="27" style="915" customWidth="1"/>
    <col min="10803" max="10803" width="26.6640625" style="915" customWidth="1"/>
    <col min="10804" max="10804" width="27" style="915" customWidth="1"/>
    <col min="10805" max="10805" width="26.6640625" style="915" customWidth="1"/>
    <col min="10806" max="10807" width="16" style="915" customWidth="1"/>
    <col min="10808" max="10808" width="27" style="915" customWidth="1"/>
    <col min="10809" max="10809" width="26.6640625" style="915" customWidth="1"/>
    <col min="10810" max="10810" width="27" style="915" customWidth="1"/>
    <col min="10811" max="10811" width="26.6640625" style="915" customWidth="1"/>
    <col min="10812" max="10812" width="27" style="915" customWidth="1"/>
    <col min="10813" max="10813" width="26.6640625" style="915" customWidth="1"/>
    <col min="10814" max="10814" width="27" style="915" customWidth="1"/>
    <col min="10815" max="10815" width="26.6640625" style="915" customWidth="1"/>
    <col min="10816" max="10817" width="16" style="915" customWidth="1"/>
    <col min="10818" max="10818" width="27" style="915" customWidth="1"/>
    <col min="10819" max="10819" width="26.6640625" style="915" customWidth="1"/>
    <col min="10820" max="10820" width="27" style="915" customWidth="1"/>
    <col min="10821" max="10821" width="26.6640625" style="915" customWidth="1"/>
    <col min="10822" max="10822" width="27" style="915" customWidth="1"/>
    <col min="10823" max="10823" width="26.6640625" style="915" customWidth="1"/>
    <col min="10824" max="10824" width="27" style="915" customWidth="1"/>
    <col min="10825" max="10825" width="26.6640625" style="915" customWidth="1"/>
    <col min="10826" max="10827" width="16" style="915" customWidth="1"/>
    <col min="10828" max="10828" width="27" style="915" customWidth="1"/>
    <col min="10829" max="10829" width="26.6640625" style="915" customWidth="1"/>
    <col min="10830" max="10830" width="27" style="915" customWidth="1"/>
    <col min="10831" max="10831" width="26.6640625" style="915" customWidth="1"/>
    <col min="10832" max="10832" width="27" style="915" customWidth="1"/>
    <col min="10833" max="10833" width="26.6640625" style="915" customWidth="1"/>
    <col min="10834" max="10834" width="27" style="915" customWidth="1"/>
    <col min="10835" max="10835" width="26.6640625" style="915" customWidth="1"/>
    <col min="10836" max="10837" width="16" style="915" customWidth="1"/>
    <col min="10838" max="10838" width="27" style="915" customWidth="1"/>
    <col min="10839" max="10839" width="26.6640625" style="915" customWidth="1"/>
    <col min="10840" max="10840" width="27" style="915" customWidth="1"/>
    <col min="10841" max="10841" width="26.6640625" style="915" customWidth="1"/>
    <col min="10842" max="10842" width="27" style="915" customWidth="1"/>
    <col min="10843" max="10843" width="26.6640625" style="915" customWidth="1"/>
    <col min="10844" max="10844" width="27" style="915" customWidth="1"/>
    <col min="10845" max="10845" width="26.6640625" style="915" customWidth="1"/>
    <col min="10846" max="10847" width="16" style="915" customWidth="1"/>
    <col min="10848" max="10848" width="27" style="915" customWidth="1"/>
    <col min="10849" max="10849" width="26.6640625" style="915" customWidth="1"/>
    <col min="10850" max="10850" width="27" style="915" customWidth="1"/>
    <col min="10851" max="10851" width="26.6640625" style="915" customWidth="1"/>
    <col min="10852" max="10852" width="27" style="915" customWidth="1"/>
    <col min="10853" max="10853" width="26.6640625" style="915" customWidth="1"/>
    <col min="10854" max="10854" width="27" style="915" customWidth="1"/>
    <col min="10855" max="10855" width="26.6640625" style="915" customWidth="1"/>
    <col min="10856" max="10857" width="16" style="915" customWidth="1"/>
    <col min="10858" max="10858" width="27" style="915" customWidth="1"/>
    <col min="10859" max="10859" width="26.6640625" style="915" customWidth="1"/>
    <col min="10860" max="10860" width="27" style="915" customWidth="1"/>
    <col min="10861" max="10861" width="26.6640625" style="915" customWidth="1"/>
    <col min="10862" max="10862" width="27" style="915" customWidth="1"/>
    <col min="10863" max="10863" width="26.6640625" style="915" customWidth="1"/>
    <col min="10864" max="10864" width="27" style="915" customWidth="1"/>
    <col min="10865" max="10865" width="26.6640625" style="915" customWidth="1"/>
    <col min="10866" max="10867" width="16" style="915" customWidth="1"/>
    <col min="10868" max="10868" width="27" style="915" customWidth="1"/>
    <col min="10869" max="10869" width="26.6640625" style="915" customWidth="1"/>
    <col min="10870" max="10870" width="23.83203125" style="915" customWidth="1"/>
    <col min="10871" max="10871" width="23.6640625" style="915" customWidth="1"/>
    <col min="10872" max="10872" width="27" style="915" customWidth="1"/>
    <col min="10873" max="10873" width="26.6640625" style="915" customWidth="1"/>
    <col min="10874" max="10874" width="25.83203125" style="915" customWidth="1"/>
    <col min="10875" max="10875" width="25.5" style="915" customWidth="1"/>
    <col min="10876" max="10877" width="16" style="915" customWidth="1"/>
    <col min="10878" max="10878" width="25.83203125" style="915" customWidth="1"/>
    <col min="10879" max="10879" width="25.5" style="915" customWidth="1"/>
    <col min="10880" max="10880" width="27" style="915" customWidth="1"/>
    <col min="10881" max="10881" width="26.6640625" style="915" customWidth="1"/>
    <col min="10882" max="10882" width="23.83203125" style="915" customWidth="1"/>
    <col min="10883" max="10883" width="23.6640625" style="915" customWidth="1"/>
    <col min="10884" max="10884" width="27" style="915" customWidth="1"/>
    <col min="10885" max="10885" width="26.6640625" style="915" customWidth="1"/>
    <col min="10886" max="10887" width="16" style="915" customWidth="1"/>
    <col min="10888" max="10888" width="27" style="915" customWidth="1"/>
    <col min="10889" max="10889" width="26.6640625" style="915" customWidth="1"/>
    <col min="10890" max="10890" width="27" style="915" customWidth="1"/>
    <col min="10891" max="10891" width="26.6640625" style="915" customWidth="1"/>
    <col min="10892" max="10892" width="27" style="915" customWidth="1"/>
    <col min="10893" max="10893" width="26.6640625" style="915" customWidth="1"/>
    <col min="10894" max="10894" width="25.83203125" style="915" customWidth="1"/>
    <col min="10895" max="10895" width="25.5" style="915" customWidth="1"/>
    <col min="10896" max="10897" width="16" style="915" customWidth="1"/>
    <col min="10898" max="10898" width="27" style="915" customWidth="1"/>
    <col min="10899" max="10899" width="26.6640625" style="915" customWidth="1"/>
    <col min="10900" max="10900" width="27" style="915" customWidth="1"/>
    <col min="10901" max="10901" width="26.6640625" style="915" customWidth="1"/>
    <col min="10902" max="10902" width="27" style="915" customWidth="1"/>
    <col min="10903" max="10903" width="26.6640625" style="915" customWidth="1"/>
    <col min="10904" max="10904" width="27" style="915" customWidth="1"/>
    <col min="10905" max="10905" width="26.6640625" style="915" customWidth="1"/>
    <col min="10906" max="10907" width="16" style="915" customWidth="1"/>
    <col min="10908" max="10908" width="27" style="915" customWidth="1"/>
    <col min="10909" max="10909" width="26.6640625" style="915" customWidth="1"/>
    <col min="10910" max="10910" width="27" style="915" customWidth="1"/>
    <col min="10911" max="10911" width="26.6640625" style="915" customWidth="1"/>
    <col min="10912" max="10912" width="27" style="915" customWidth="1"/>
    <col min="10913" max="10913" width="26.6640625" style="915" customWidth="1"/>
    <col min="10914" max="10914" width="27" style="915" customWidth="1"/>
    <col min="10915" max="10915" width="26.6640625" style="915" customWidth="1"/>
    <col min="10916" max="10917" width="16" style="915" customWidth="1"/>
    <col min="10918" max="10918" width="27" style="915" customWidth="1"/>
    <col min="10919" max="10919" width="26.6640625" style="915" customWidth="1"/>
    <col min="10920" max="10920" width="27" style="915" customWidth="1"/>
    <col min="10921" max="10921" width="26.6640625" style="915" customWidth="1"/>
    <col min="10922" max="10922" width="27" style="915" customWidth="1"/>
    <col min="10923" max="10923" width="26.6640625" style="915" customWidth="1"/>
    <col min="10924" max="10924" width="27" style="915" customWidth="1"/>
    <col min="10925" max="10925" width="26.6640625" style="915" customWidth="1"/>
    <col min="10926" max="10927" width="16" style="915" customWidth="1"/>
    <col min="10928" max="10928" width="27" style="915" customWidth="1"/>
    <col min="10929" max="10929" width="26.6640625" style="915" customWidth="1"/>
    <col min="10930" max="10930" width="27" style="915" customWidth="1"/>
    <col min="10931" max="10931" width="26.6640625" style="915" customWidth="1"/>
    <col min="10932" max="10932" width="27" style="915" customWidth="1"/>
    <col min="10933" max="10933" width="26.6640625" style="915" customWidth="1"/>
    <col min="10934" max="10934" width="27" style="915" customWidth="1"/>
    <col min="10935" max="10935" width="26.6640625" style="915" customWidth="1"/>
    <col min="10936" max="10937" width="16" style="915" customWidth="1"/>
    <col min="10938" max="10938" width="27" style="915" customWidth="1"/>
    <col min="10939" max="10939" width="26.6640625" style="915" customWidth="1"/>
    <col min="10940" max="10940" width="27" style="915" customWidth="1"/>
    <col min="10941" max="10941" width="26.6640625" style="915" customWidth="1"/>
    <col min="10942" max="10942" width="27" style="915" customWidth="1"/>
    <col min="10943" max="10943" width="26.6640625" style="915" customWidth="1"/>
    <col min="10944" max="10944" width="27" style="915" customWidth="1"/>
    <col min="10945" max="10945" width="26.6640625" style="915" customWidth="1"/>
    <col min="10946" max="10947" width="16" style="915" customWidth="1"/>
    <col min="10948" max="10948" width="27" style="915" customWidth="1"/>
    <col min="10949" max="10949" width="26.6640625" style="915" customWidth="1"/>
    <col min="10950" max="10950" width="27" style="915" customWidth="1"/>
    <col min="10951" max="10951" width="26.6640625" style="915" customWidth="1"/>
    <col min="10952" max="10952" width="27" style="915" customWidth="1"/>
    <col min="10953" max="10953" width="26.6640625" style="915" customWidth="1"/>
    <col min="10954" max="10954" width="27" style="915" customWidth="1"/>
    <col min="10955" max="10955" width="26.6640625" style="915" customWidth="1"/>
    <col min="10956" max="10957" width="16" style="915" customWidth="1"/>
    <col min="10958" max="10958" width="27" style="915" customWidth="1"/>
    <col min="10959" max="10959" width="26.6640625" style="915" customWidth="1"/>
    <col min="10960" max="10960" width="27" style="915" customWidth="1"/>
    <col min="10961" max="10961" width="26.6640625" style="915" customWidth="1"/>
    <col min="10962" max="10962" width="27" style="915" customWidth="1"/>
    <col min="10963" max="10963" width="26.6640625" style="915" customWidth="1"/>
    <col min="10964" max="10964" width="27" style="915" customWidth="1"/>
    <col min="10965" max="10965" width="26.6640625" style="915" customWidth="1"/>
    <col min="10966" max="10967" width="16" style="915" customWidth="1"/>
    <col min="10968" max="10968" width="27" style="915" customWidth="1"/>
    <col min="10969" max="10969" width="26.6640625" style="915" customWidth="1"/>
    <col min="10970" max="10970" width="25.83203125" style="915" customWidth="1"/>
    <col min="10971" max="10971" width="25.5" style="915" customWidth="1"/>
    <col min="10972" max="10972" width="27" style="915" customWidth="1"/>
    <col min="10973" max="10973" width="26.6640625" style="915" customWidth="1"/>
    <col min="10974" max="10974" width="27" style="915" customWidth="1"/>
    <col min="10975" max="10975" width="26.6640625" style="915" customWidth="1"/>
    <col min="10976" max="10977" width="16" style="915" customWidth="1"/>
    <col min="10978" max="10978" width="27" style="915" customWidth="1"/>
    <col min="10979" max="10979" width="26.6640625" style="915" customWidth="1"/>
    <col min="10980" max="10980" width="27" style="915" customWidth="1"/>
    <col min="10981" max="10981" width="26.6640625" style="915" customWidth="1"/>
    <col min="10982" max="10982" width="27" style="915" customWidth="1"/>
    <col min="10983" max="10983" width="26.6640625" style="915" customWidth="1"/>
    <col min="10984" max="10984" width="27" style="915" customWidth="1"/>
    <col min="10985" max="10985" width="26.6640625" style="915" customWidth="1"/>
    <col min="10986" max="10987" width="16" style="915" customWidth="1"/>
    <col min="10988" max="10988" width="25.83203125" style="915" customWidth="1"/>
    <col min="10989" max="10989" width="25.5" style="915" customWidth="1"/>
    <col min="10990" max="10990" width="25.83203125" style="915" customWidth="1"/>
    <col min="10991" max="10991" width="25.5" style="915" customWidth="1"/>
    <col min="10992" max="10992" width="25.83203125" style="915" customWidth="1"/>
    <col min="10993" max="10993" width="25.5" style="915" customWidth="1"/>
    <col min="10994" max="10994" width="25.83203125" style="915" customWidth="1"/>
    <col min="10995" max="10995" width="25.5" style="915" customWidth="1"/>
    <col min="10996" max="10997" width="16" style="915" customWidth="1"/>
    <col min="10998" max="10998" width="27" style="915" customWidth="1"/>
    <col min="10999" max="10999" width="26.6640625" style="915" customWidth="1"/>
    <col min="11000" max="11000" width="27" style="915" customWidth="1"/>
    <col min="11001" max="11001" width="26.6640625" style="915" customWidth="1"/>
    <col min="11002" max="11002" width="27" style="915" customWidth="1"/>
    <col min="11003" max="11003" width="26.6640625" style="915" customWidth="1"/>
    <col min="11004" max="11004" width="27" style="915" customWidth="1"/>
    <col min="11005" max="11005" width="26.6640625" style="915" customWidth="1"/>
    <col min="11006" max="11007" width="16" style="915" customWidth="1"/>
    <col min="11008" max="11008" width="27" style="915" customWidth="1"/>
    <col min="11009" max="11009" width="26.6640625" style="915" customWidth="1"/>
    <col min="11010" max="11010" width="27" style="915" customWidth="1"/>
    <col min="11011" max="11011" width="26.6640625" style="915" customWidth="1"/>
    <col min="11012" max="11012" width="27" style="915" customWidth="1"/>
    <col min="11013" max="11013" width="26.6640625" style="915" customWidth="1"/>
    <col min="11014" max="11014" width="27" style="915" customWidth="1"/>
    <col min="11015" max="11015" width="26.6640625" style="915" customWidth="1"/>
    <col min="11016" max="11017" width="16" style="915" customWidth="1"/>
    <col min="11018" max="11018" width="27" style="915" customWidth="1"/>
    <col min="11019" max="11019" width="26.6640625" style="915" customWidth="1"/>
    <col min="11020" max="11020" width="27" style="915" customWidth="1"/>
    <col min="11021" max="11021" width="26.6640625" style="915" customWidth="1"/>
    <col min="11022" max="11022" width="27" style="915" customWidth="1"/>
    <col min="11023" max="11023" width="26.6640625" style="915" customWidth="1"/>
    <col min="11024" max="11024" width="27" style="915" customWidth="1"/>
    <col min="11025" max="11025" width="26.6640625" style="915" customWidth="1"/>
    <col min="11026" max="11027" width="16" style="915" customWidth="1"/>
    <col min="11028" max="11028" width="27" style="915" customWidth="1"/>
    <col min="11029" max="11029" width="26.6640625" style="915" customWidth="1"/>
    <col min="11030" max="11030" width="27" style="915" customWidth="1"/>
    <col min="11031" max="11031" width="26.6640625" style="915" customWidth="1"/>
    <col min="11032" max="11032" width="25.83203125" style="915" customWidth="1"/>
    <col min="11033" max="11033" width="25.5" style="915" customWidth="1"/>
    <col min="11034" max="11034" width="27" style="915" customWidth="1"/>
    <col min="11035" max="11035" width="26.6640625" style="915" customWidth="1"/>
    <col min="11036" max="11037" width="16" style="915" customWidth="1"/>
    <col min="11038" max="11038" width="27" style="915" customWidth="1"/>
    <col min="11039" max="11039" width="26.6640625" style="915" customWidth="1"/>
    <col min="11040" max="11040" width="27" style="915" customWidth="1"/>
    <col min="11041" max="11041" width="26.6640625" style="915" customWidth="1"/>
    <col min="11042" max="11042" width="27" style="915" customWidth="1"/>
    <col min="11043" max="11043" width="26.6640625" style="915" customWidth="1"/>
    <col min="11044" max="11044" width="27" style="915" customWidth="1"/>
    <col min="11045" max="11045" width="26.6640625" style="915" customWidth="1"/>
    <col min="11046" max="11047" width="16" style="915" customWidth="1"/>
    <col min="11048" max="11048" width="27" style="915" customWidth="1"/>
    <col min="11049" max="11049" width="26.6640625" style="915" customWidth="1"/>
    <col min="11050" max="11050" width="27" style="915" customWidth="1"/>
    <col min="11051" max="11051" width="26.6640625" style="915" customWidth="1"/>
    <col min="11052" max="11052" width="27" style="915" customWidth="1"/>
    <col min="11053" max="11053" width="26.6640625" style="915" customWidth="1"/>
    <col min="11054" max="11054" width="27" style="915" customWidth="1"/>
    <col min="11055" max="11055" width="26.6640625" style="915" customWidth="1"/>
    <col min="11056" max="11057" width="16" style="915" customWidth="1"/>
    <col min="11058" max="11058" width="27" style="915" customWidth="1"/>
    <col min="11059" max="11059" width="26.6640625" style="915" customWidth="1"/>
    <col min="11060" max="11060" width="27" style="915" customWidth="1"/>
    <col min="11061" max="11061" width="26.6640625" style="915" customWidth="1"/>
    <col min="11062" max="11062" width="25.83203125" style="915" customWidth="1"/>
    <col min="11063" max="11063" width="25.5" style="915" customWidth="1"/>
    <col min="11064" max="11064" width="27" style="915" customWidth="1"/>
    <col min="11065" max="11065" width="26.6640625" style="915" customWidth="1"/>
    <col min="11066" max="11067" width="16" style="915" customWidth="1"/>
    <col min="11068" max="11068" width="27" style="915" customWidth="1"/>
    <col min="11069" max="11069" width="26.6640625" style="915" customWidth="1"/>
    <col min="11070" max="11070" width="27" style="915" customWidth="1"/>
    <col min="11071" max="11071" width="26.6640625" style="915" customWidth="1"/>
    <col min="11072" max="11072" width="27" style="915" customWidth="1"/>
    <col min="11073" max="11073" width="26.6640625" style="915" customWidth="1"/>
    <col min="11074" max="11074" width="27" style="915" customWidth="1"/>
    <col min="11075" max="11075" width="26.6640625" style="915" customWidth="1"/>
    <col min="11076" max="11077" width="16" style="915" customWidth="1"/>
    <col min="11078" max="11078" width="27" style="915" customWidth="1"/>
    <col min="11079" max="11079" width="26.6640625" style="915" customWidth="1"/>
    <col min="11080" max="11080" width="27" style="915" customWidth="1"/>
    <col min="11081" max="11081" width="26.6640625" style="915" customWidth="1"/>
    <col min="11082" max="11082" width="27" style="915" customWidth="1"/>
    <col min="11083" max="11083" width="26.6640625" style="915" customWidth="1"/>
    <col min="11084" max="11084" width="25.83203125" style="915" customWidth="1"/>
    <col min="11085" max="11085" width="25.5" style="915" customWidth="1"/>
    <col min="11086" max="11087" width="16" style="915" customWidth="1"/>
    <col min="11088" max="11088" width="27" style="915" customWidth="1"/>
    <col min="11089" max="11089" width="26.6640625" style="915" customWidth="1"/>
    <col min="11090" max="11090" width="27" style="915" customWidth="1"/>
    <col min="11091" max="11091" width="26.6640625" style="915" customWidth="1"/>
    <col min="11092" max="11092" width="27" style="915" customWidth="1"/>
    <col min="11093" max="11093" width="26.6640625" style="915" customWidth="1"/>
    <col min="11094" max="11094" width="27" style="915" customWidth="1"/>
    <col min="11095" max="11095" width="26.6640625" style="915" customWidth="1"/>
    <col min="11096" max="11097" width="16" style="915" customWidth="1"/>
    <col min="11098" max="11098" width="25.83203125" style="915" customWidth="1"/>
    <col min="11099" max="11099" width="25.5" style="915" customWidth="1"/>
    <col min="11100" max="11100" width="27" style="915" customWidth="1"/>
    <col min="11101" max="11101" width="26.6640625" style="915" customWidth="1"/>
    <col min="11102" max="11102" width="27" style="915" customWidth="1"/>
    <col min="11103" max="11103" width="26.6640625" style="915" customWidth="1"/>
    <col min="11104" max="11104" width="27" style="915" customWidth="1"/>
    <col min="11105" max="11105" width="26.6640625" style="915" customWidth="1"/>
    <col min="11106" max="11107" width="16" style="915" customWidth="1"/>
    <col min="11108" max="11108" width="27" style="915" customWidth="1"/>
    <col min="11109" max="11109" width="26.6640625" style="915" customWidth="1"/>
    <col min="11110" max="11110" width="27" style="915" customWidth="1"/>
    <col min="11111" max="11111" width="26.6640625" style="915" customWidth="1"/>
    <col min="11112" max="11112" width="27" style="915" customWidth="1"/>
    <col min="11113" max="11113" width="26.6640625" style="915" customWidth="1"/>
    <col min="11114" max="11114" width="27" style="915" customWidth="1"/>
    <col min="11115" max="11115" width="26.6640625" style="915" customWidth="1"/>
    <col min="11116" max="11117" width="16" style="915" customWidth="1"/>
    <col min="11118" max="11118" width="27" style="915" customWidth="1"/>
    <col min="11119" max="11119" width="26.6640625" style="915" customWidth="1"/>
    <col min="11120" max="11120" width="27" style="915" customWidth="1"/>
    <col min="11121" max="11121" width="26.6640625" style="915" customWidth="1"/>
    <col min="11122" max="11122" width="27" style="915" customWidth="1"/>
    <col min="11123" max="11123" width="26.6640625" style="915" customWidth="1"/>
    <col min="11124" max="11124" width="27" style="915" customWidth="1"/>
    <col min="11125" max="11125" width="26.6640625" style="915" customWidth="1"/>
    <col min="11126" max="11127" width="16" style="915" customWidth="1"/>
    <col min="11128" max="11128" width="27" style="915" customWidth="1"/>
    <col min="11129" max="11129" width="26.6640625" style="915" customWidth="1"/>
    <col min="11130" max="11130" width="27" style="915" customWidth="1"/>
    <col min="11131" max="11131" width="26.6640625" style="915" customWidth="1"/>
    <col min="11132" max="11132" width="27" style="915" customWidth="1"/>
    <col min="11133" max="11133" width="26.6640625" style="915" customWidth="1"/>
    <col min="11134" max="11134" width="27" style="915" customWidth="1"/>
    <col min="11135" max="11135" width="26.6640625" style="915" customWidth="1"/>
    <col min="11136" max="11137" width="16" style="915" customWidth="1"/>
    <col min="11138" max="11138" width="27" style="915" customWidth="1"/>
    <col min="11139" max="11139" width="26.6640625" style="915" customWidth="1"/>
    <col min="11140" max="11140" width="27" style="915" customWidth="1"/>
    <col min="11141" max="11141" width="26.6640625" style="915" customWidth="1"/>
    <col min="11142" max="11142" width="27" style="915" customWidth="1"/>
    <col min="11143" max="11143" width="26.6640625" style="915" customWidth="1"/>
    <col min="11144" max="11144" width="27" style="915" customWidth="1"/>
    <col min="11145" max="11145" width="26.6640625" style="915" customWidth="1"/>
    <col min="11146" max="11147" width="16" style="915" customWidth="1"/>
    <col min="11148" max="11148" width="27" style="915" customWidth="1"/>
    <col min="11149" max="11149" width="26.6640625" style="915" customWidth="1"/>
    <col min="11150" max="11150" width="25.83203125" style="915" customWidth="1"/>
    <col min="11151" max="11151" width="25.5" style="915" customWidth="1"/>
    <col min="11152" max="11152" width="27" style="915" customWidth="1"/>
    <col min="11153" max="11153" width="26.6640625" style="915" customWidth="1"/>
    <col min="11154" max="11154" width="27" style="915" customWidth="1"/>
    <col min="11155" max="11155" width="26.6640625" style="915" customWidth="1"/>
    <col min="11156" max="11157" width="16" style="915" customWidth="1"/>
    <col min="11158" max="11158" width="27" style="915" customWidth="1"/>
    <col min="11159" max="11159" width="26.6640625" style="915" customWidth="1"/>
    <col min="11160" max="11160" width="27" style="915" customWidth="1"/>
    <col min="11161" max="11161" width="26.6640625" style="915" customWidth="1"/>
    <col min="11162" max="11162" width="27" style="915" customWidth="1"/>
    <col min="11163" max="11163" width="26.6640625" style="915" customWidth="1"/>
    <col min="11164" max="11164" width="27" style="915" customWidth="1"/>
    <col min="11165" max="11165" width="26.6640625" style="915" customWidth="1"/>
    <col min="11166" max="11167" width="16" style="915" customWidth="1"/>
    <col min="11168" max="11168" width="27" style="915" customWidth="1"/>
    <col min="11169" max="11169" width="26.6640625" style="915" customWidth="1"/>
    <col min="11170" max="11170" width="27" style="915" customWidth="1"/>
    <col min="11171" max="11171" width="26.6640625" style="915" customWidth="1"/>
    <col min="11172" max="11172" width="27" style="915" customWidth="1"/>
    <col min="11173" max="11173" width="26.6640625" style="915" customWidth="1"/>
    <col min="11174" max="11174" width="27" style="915" customWidth="1"/>
    <col min="11175" max="11175" width="26.6640625" style="915" customWidth="1"/>
    <col min="11176" max="11177" width="16" style="915" customWidth="1"/>
    <col min="11178" max="11178" width="25.83203125" style="915" customWidth="1"/>
    <col min="11179" max="11179" width="25.5" style="915" customWidth="1"/>
    <col min="11180" max="11180" width="25.83203125" style="915" customWidth="1"/>
    <col min="11181" max="11181" width="25.5" style="915" customWidth="1"/>
    <col min="11182" max="11182" width="25.83203125" style="915" customWidth="1"/>
    <col min="11183" max="11183" width="25.5" style="915" customWidth="1"/>
    <col min="11184" max="11184" width="25.83203125" style="915" customWidth="1"/>
    <col min="11185" max="11185" width="25.5" style="915" customWidth="1"/>
    <col min="11186" max="11187" width="16" style="915" customWidth="1"/>
    <col min="11188" max="11188" width="25.83203125" style="915" customWidth="1"/>
    <col min="11189" max="11189" width="25.5" style="915" customWidth="1"/>
    <col min="11190" max="11190" width="25.83203125" style="915" customWidth="1"/>
    <col min="11191" max="11191" width="25.5" style="915" customWidth="1"/>
    <col min="11192" max="11192" width="25.83203125" style="915" customWidth="1"/>
    <col min="11193" max="11193" width="25.5" style="915" customWidth="1"/>
    <col min="11194" max="11194" width="25.83203125" style="915" customWidth="1"/>
    <col min="11195" max="11195" width="25.5" style="915" customWidth="1"/>
    <col min="11196" max="11197" width="16" style="915" customWidth="1"/>
    <col min="11198" max="11198" width="25.83203125" style="915" customWidth="1"/>
    <col min="11199" max="11199" width="25.5" style="915" customWidth="1"/>
    <col min="11200" max="11200" width="25.83203125" style="915" customWidth="1"/>
    <col min="11201" max="11201" width="25.5" style="915" customWidth="1"/>
    <col min="11202" max="11202" width="25.83203125" style="915" customWidth="1"/>
    <col min="11203" max="11203" width="25.5" style="915" customWidth="1"/>
    <col min="11204" max="11204" width="25.83203125" style="915" customWidth="1"/>
    <col min="11205" max="11205" width="25.5" style="915" customWidth="1"/>
    <col min="11206" max="11207" width="16" style="915" customWidth="1"/>
    <col min="11208" max="11208" width="27" style="915" customWidth="1"/>
    <col min="11209" max="11209" width="26.6640625" style="915" customWidth="1"/>
    <col min="11210" max="11210" width="27" style="915" customWidth="1"/>
    <col min="11211" max="11211" width="26.6640625" style="915" customWidth="1"/>
    <col min="11212" max="11212" width="27" style="915" customWidth="1"/>
    <col min="11213" max="11213" width="26.6640625" style="915" customWidth="1"/>
    <col min="11214" max="11214" width="27" style="915" customWidth="1"/>
    <col min="11215" max="11215" width="26.6640625" style="915" customWidth="1"/>
    <col min="11216" max="11217" width="16" style="915" customWidth="1"/>
    <col min="11218" max="11218" width="25.83203125" style="915" customWidth="1"/>
    <col min="11219" max="11219" width="25.5" style="915" customWidth="1"/>
    <col min="11220" max="11220" width="25.83203125" style="915" customWidth="1"/>
    <col min="11221" max="11221" width="25.5" style="915" customWidth="1"/>
    <col min="11222" max="11222" width="25.83203125" style="915" customWidth="1"/>
    <col min="11223" max="11223" width="25.5" style="915" customWidth="1"/>
    <col min="11224" max="11224" width="25.83203125" style="915" customWidth="1"/>
    <col min="11225" max="11225" width="25.5" style="915" customWidth="1"/>
    <col min="11226" max="11227" width="16" style="915" customWidth="1"/>
    <col min="11228" max="11228" width="27" style="915" customWidth="1"/>
    <col min="11229" max="11229" width="26.6640625" style="915" customWidth="1"/>
    <col min="11230" max="11230" width="27" style="915" customWidth="1"/>
    <col min="11231" max="11231" width="26.6640625" style="915" customWidth="1"/>
    <col min="11232" max="11232" width="27" style="915" customWidth="1"/>
    <col min="11233" max="11233" width="26.6640625" style="915" customWidth="1"/>
    <col min="11234" max="11234" width="27" style="915" customWidth="1"/>
    <col min="11235" max="11235" width="26.6640625" style="915" customWidth="1"/>
    <col min="11236" max="11237" width="16" style="915" customWidth="1"/>
    <col min="11238" max="11238" width="27" style="915" customWidth="1"/>
    <col min="11239" max="11239" width="26.6640625" style="915" customWidth="1"/>
    <col min="11240" max="11240" width="27" style="915" customWidth="1"/>
    <col min="11241" max="11241" width="26.6640625" style="915" customWidth="1"/>
    <col min="11242" max="11242" width="27" style="915" customWidth="1"/>
    <col min="11243" max="11243" width="26.6640625" style="915" customWidth="1"/>
    <col min="11244" max="11244" width="27" style="915" customWidth="1"/>
    <col min="11245" max="11245" width="26.6640625" style="915" customWidth="1"/>
    <col min="11246" max="11247" width="16" style="915" customWidth="1"/>
    <col min="11248" max="11248" width="27" style="915" customWidth="1"/>
    <col min="11249" max="11249" width="26.6640625" style="915" customWidth="1"/>
    <col min="11250" max="11250" width="27" style="915" customWidth="1"/>
    <col min="11251" max="11251" width="26.6640625" style="915" customWidth="1"/>
    <col min="11252" max="11252" width="27" style="915" customWidth="1"/>
    <col min="11253" max="11253" width="26.6640625" style="915" customWidth="1"/>
    <col min="11254" max="11254" width="27" style="915" customWidth="1"/>
    <col min="11255" max="11255" width="26.6640625" style="915" customWidth="1"/>
    <col min="11256" max="11257" width="16" style="915" customWidth="1"/>
    <col min="11258" max="11258" width="25.83203125" style="915" customWidth="1"/>
    <col min="11259" max="11259" width="25.5" style="915" customWidth="1"/>
    <col min="11260" max="11260" width="27" style="915" customWidth="1"/>
    <col min="11261" max="11261" width="26.6640625" style="915" customWidth="1"/>
    <col min="11262" max="11262" width="27" style="915" customWidth="1"/>
    <col min="11263" max="11263" width="26.6640625" style="915" customWidth="1"/>
    <col min="11264" max="11264" width="27" style="915" customWidth="1"/>
    <col min="11265" max="11265" width="26.6640625" style="915" customWidth="1"/>
    <col min="11266" max="11267" width="16" style="915" customWidth="1"/>
    <col min="11268" max="11268" width="27" style="915" customWidth="1"/>
    <col min="11269" max="11269" width="26.6640625" style="915" customWidth="1"/>
    <col min="11270" max="11270" width="25.83203125" style="915" customWidth="1"/>
    <col min="11271" max="11271" width="25.5" style="915" customWidth="1"/>
    <col min="11272" max="11272" width="27" style="915" customWidth="1"/>
    <col min="11273" max="11273" width="26.6640625" style="915" customWidth="1"/>
    <col min="11274" max="11274" width="27" style="915" customWidth="1"/>
    <col min="11275" max="11275" width="26.6640625" style="915" customWidth="1"/>
    <col min="11276" max="11277" width="16" style="915" customWidth="1"/>
    <col min="11278" max="11278" width="27" style="915" customWidth="1"/>
    <col min="11279" max="11279" width="26.6640625" style="915" customWidth="1"/>
    <col min="11280" max="11280" width="27" style="915" customWidth="1"/>
    <col min="11281" max="11281" width="26.6640625" style="915" customWidth="1"/>
    <col min="11282" max="11282" width="27" style="915" customWidth="1"/>
    <col min="11283" max="11283" width="26.6640625" style="915" customWidth="1"/>
    <col min="11284" max="11284" width="27" style="915" customWidth="1"/>
    <col min="11285" max="11285" width="26.6640625" style="915" customWidth="1"/>
    <col min="11286" max="11287" width="16" style="915" customWidth="1"/>
    <col min="11288" max="11288" width="27" style="915" customWidth="1"/>
    <col min="11289" max="11289" width="26.6640625" style="915" customWidth="1"/>
    <col min="11290" max="11290" width="27" style="915" customWidth="1"/>
    <col min="11291" max="11291" width="26.6640625" style="915" customWidth="1"/>
    <col min="11292" max="11292" width="27" style="915" customWidth="1"/>
    <col min="11293" max="11293" width="26.6640625" style="915" customWidth="1"/>
    <col min="11294" max="11294" width="27" style="915" customWidth="1"/>
    <col min="11295" max="11295" width="26.6640625" style="915" customWidth="1"/>
    <col min="11296" max="11297" width="16" style="915" customWidth="1"/>
    <col min="11298" max="11298" width="27" style="915" customWidth="1"/>
    <col min="11299" max="11299" width="26.6640625" style="915" customWidth="1"/>
    <col min="11300" max="11300" width="27" style="915" customWidth="1"/>
    <col min="11301" max="11301" width="26.6640625" style="915" customWidth="1"/>
    <col min="11302" max="11302" width="27" style="915" customWidth="1"/>
    <col min="11303" max="11303" width="26.6640625" style="915" customWidth="1"/>
    <col min="11304" max="11304" width="27" style="915" customWidth="1"/>
    <col min="11305" max="11305" width="26.6640625" style="915" customWidth="1"/>
    <col min="11306" max="11307" width="16" style="915" customWidth="1"/>
    <col min="11308" max="11308" width="27" style="915" customWidth="1"/>
    <col min="11309" max="11309" width="26.6640625" style="915" customWidth="1"/>
    <col min="11310" max="11310" width="27" style="915" customWidth="1"/>
    <col min="11311" max="11311" width="26.6640625" style="915" customWidth="1"/>
    <col min="11312" max="11312" width="27" style="915" customWidth="1"/>
    <col min="11313" max="11313" width="26.6640625" style="915" customWidth="1"/>
    <col min="11314" max="11314" width="27" style="915" customWidth="1"/>
    <col min="11315" max="11315" width="26.6640625" style="915" customWidth="1"/>
    <col min="11316" max="11317" width="16" style="915" customWidth="1"/>
    <col min="11318" max="11318" width="27" style="915" customWidth="1"/>
    <col min="11319" max="11319" width="26.6640625" style="915" customWidth="1"/>
    <col min="11320" max="11320" width="27" style="915" customWidth="1"/>
    <col min="11321" max="11321" width="26.6640625" style="915" customWidth="1"/>
    <col min="11322" max="11322" width="27" style="915" customWidth="1"/>
    <col min="11323" max="11323" width="26.6640625" style="915" customWidth="1"/>
    <col min="11324" max="11324" width="27" style="915" customWidth="1"/>
    <col min="11325" max="11325" width="26.6640625" style="915" customWidth="1"/>
    <col min="11326" max="11327" width="16" style="915" customWidth="1"/>
    <col min="11328" max="11328" width="27" style="915" customWidth="1"/>
    <col min="11329" max="11329" width="26.6640625" style="915" customWidth="1"/>
    <col min="11330" max="11330" width="27" style="915" customWidth="1"/>
    <col min="11331" max="11331" width="26.6640625" style="915" customWidth="1"/>
    <col min="11332" max="11332" width="27" style="915" customWidth="1"/>
    <col min="11333" max="11333" width="26.6640625" style="915" customWidth="1"/>
    <col min="11334" max="11334" width="27" style="915" customWidth="1"/>
    <col min="11335" max="11335" width="26.6640625" style="915" customWidth="1"/>
    <col min="11336" max="11337" width="16" style="915" customWidth="1"/>
    <col min="11338" max="11338" width="27" style="915" customWidth="1"/>
    <col min="11339" max="11339" width="26.6640625" style="915" customWidth="1"/>
    <col min="11340" max="11340" width="27" style="915" customWidth="1"/>
    <col min="11341" max="11341" width="26.6640625" style="915" customWidth="1"/>
    <col min="11342" max="11342" width="27" style="915" customWidth="1"/>
    <col min="11343" max="11343" width="26.6640625" style="915" customWidth="1"/>
    <col min="11344" max="11344" width="27" style="915" customWidth="1"/>
    <col min="11345" max="11345" width="26.6640625" style="915" customWidth="1"/>
    <col min="11346" max="11347" width="16" style="915" customWidth="1"/>
    <col min="11348" max="11348" width="27" style="915" customWidth="1"/>
    <col min="11349" max="11349" width="26.6640625" style="915" customWidth="1"/>
    <col min="11350" max="11350" width="27" style="915" customWidth="1"/>
    <col min="11351" max="11351" width="26.6640625" style="915" customWidth="1"/>
    <col min="11352" max="11352" width="27" style="915" customWidth="1"/>
    <col min="11353" max="11353" width="26.6640625" style="915" customWidth="1"/>
    <col min="11354" max="11354" width="27" style="915" customWidth="1"/>
    <col min="11355" max="11355" width="26.6640625" style="915" customWidth="1"/>
    <col min="11356" max="11357" width="16" style="915" customWidth="1"/>
    <col min="11358" max="11358" width="27" style="915" customWidth="1"/>
    <col min="11359" max="11359" width="26.6640625" style="915" customWidth="1"/>
    <col min="11360" max="11360" width="27" style="915" customWidth="1"/>
    <col min="11361" max="11361" width="26.6640625" style="915" customWidth="1"/>
    <col min="11362" max="11362" width="27" style="915" customWidth="1"/>
    <col min="11363" max="11363" width="26.6640625" style="915" customWidth="1"/>
    <col min="11364" max="11364" width="27" style="915" customWidth="1"/>
    <col min="11365" max="11365" width="26.6640625" style="915" customWidth="1"/>
    <col min="11366" max="11367" width="16" style="915" customWidth="1"/>
    <col min="11368" max="11368" width="27" style="915" customWidth="1"/>
    <col min="11369" max="11369" width="26.6640625" style="915" customWidth="1"/>
    <col min="11370" max="11370" width="27" style="915" customWidth="1"/>
    <col min="11371" max="11371" width="26.6640625" style="915" customWidth="1"/>
    <col min="11372" max="11372" width="27" style="915" customWidth="1"/>
    <col min="11373" max="11373" width="26.6640625" style="915" customWidth="1"/>
    <col min="11374" max="11374" width="27" style="915" customWidth="1"/>
    <col min="11375" max="11375" width="26.6640625" style="915" customWidth="1"/>
    <col min="11376" max="11377" width="16" style="915" customWidth="1"/>
    <col min="11378" max="11378" width="27" style="915" customWidth="1"/>
    <col min="11379" max="11379" width="26.6640625" style="915" customWidth="1"/>
    <col min="11380" max="11380" width="27" style="915" customWidth="1"/>
    <col min="11381" max="11381" width="26.6640625" style="915" customWidth="1"/>
    <col min="11382" max="11382" width="27" style="915" customWidth="1"/>
    <col min="11383" max="11383" width="26.6640625" style="915" customWidth="1"/>
    <col min="11384" max="11384" width="27" style="915" customWidth="1"/>
    <col min="11385" max="11385" width="26.6640625" style="915" customWidth="1"/>
    <col min="11386" max="11387" width="16" style="915" customWidth="1"/>
    <col min="11388" max="11388" width="27" style="915" customWidth="1"/>
    <col min="11389" max="11389" width="26.6640625" style="915" customWidth="1"/>
    <col min="11390" max="11390" width="27" style="915" customWidth="1"/>
    <col min="11391" max="11391" width="26.6640625" style="915" customWidth="1"/>
    <col min="11392" max="11392" width="27" style="915" customWidth="1"/>
    <col min="11393" max="11393" width="26.6640625" style="915" customWidth="1"/>
    <col min="11394" max="11394" width="27" style="915" customWidth="1"/>
    <col min="11395" max="11395" width="26.6640625" style="915" customWidth="1"/>
    <col min="11396" max="11397" width="16" style="915" customWidth="1"/>
    <col min="11398" max="11398" width="27" style="915" customWidth="1"/>
    <col min="11399" max="11399" width="26.6640625" style="915" customWidth="1"/>
    <col min="11400" max="11400" width="27" style="915" customWidth="1"/>
    <col min="11401" max="11401" width="26.6640625" style="915" customWidth="1"/>
    <col min="11402" max="11402" width="27" style="915" customWidth="1"/>
    <col min="11403" max="11403" width="26.6640625" style="915" customWidth="1"/>
    <col min="11404" max="11404" width="27" style="915" customWidth="1"/>
    <col min="11405" max="11405" width="26.6640625" style="915" customWidth="1"/>
    <col min="11406" max="11407" width="16" style="915" customWidth="1"/>
    <col min="11408" max="11408" width="27" style="915" customWidth="1"/>
    <col min="11409" max="11409" width="26.6640625" style="915" customWidth="1"/>
    <col min="11410" max="11410" width="27" style="915" customWidth="1"/>
    <col min="11411" max="11411" width="26.6640625" style="915" customWidth="1"/>
    <col min="11412" max="11412" width="27" style="915" customWidth="1"/>
    <col min="11413" max="11413" width="26.6640625" style="915" customWidth="1"/>
    <col min="11414" max="11414" width="27" style="915" customWidth="1"/>
    <col min="11415" max="11415" width="26.6640625" style="915" customWidth="1"/>
    <col min="11416" max="11417" width="16" style="915" customWidth="1"/>
    <col min="11418" max="11418" width="27" style="915" customWidth="1"/>
    <col min="11419" max="11419" width="26.6640625" style="915" customWidth="1"/>
    <col min="11420" max="11420" width="27" style="915" customWidth="1"/>
    <col min="11421" max="11421" width="26.6640625" style="915" customWidth="1"/>
    <col min="11422" max="11422" width="27" style="915" customWidth="1"/>
    <col min="11423" max="11423" width="26.6640625" style="915" customWidth="1"/>
    <col min="11424" max="11424" width="27" style="915" customWidth="1"/>
    <col min="11425" max="11425" width="26.6640625" style="915" customWidth="1"/>
    <col min="11426" max="11427" width="16" style="915" customWidth="1"/>
    <col min="11428" max="11428" width="27" style="915" customWidth="1"/>
    <col min="11429" max="11429" width="26.6640625" style="915" customWidth="1"/>
    <col min="11430" max="11430" width="27" style="915" customWidth="1"/>
    <col min="11431" max="11431" width="26.6640625" style="915" customWidth="1"/>
    <col min="11432" max="11432" width="27" style="915" customWidth="1"/>
    <col min="11433" max="11433" width="26.6640625" style="915" customWidth="1"/>
    <col min="11434" max="11434" width="27" style="915" customWidth="1"/>
    <col min="11435" max="11435" width="26.6640625" style="915" customWidth="1"/>
    <col min="11436" max="11437" width="16" style="915" customWidth="1"/>
    <col min="11438" max="11438" width="27" style="915" customWidth="1"/>
    <col min="11439" max="11439" width="26.6640625" style="915" customWidth="1"/>
    <col min="11440" max="11440" width="27" style="915" customWidth="1"/>
    <col min="11441" max="11441" width="26.6640625" style="915" customWidth="1"/>
    <col min="11442" max="11442" width="27" style="915" customWidth="1"/>
    <col min="11443" max="11443" width="26.6640625" style="915" customWidth="1"/>
    <col min="11444" max="11444" width="27" style="915" customWidth="1"/>
    <col min="11445" max="11445" width="26.6640625" style="915" customWidth="1"/>
    <col min="11446" max="11447" width="16" style="915" customWidth="1"/>
    <col min="11448" max="11448" width="27" style="915" customWidth="1"/>
    <col min="11449" max="11449" width="26.6640625" style="915" customWidth="1"/>
    <col min="11450" max="11450" width="27" style="915" customWidth="1"/>
    <col min="11451" max="11451" width="26.6640625" style="915" customWidth="1"/>
    <col min="11452" max="11452" width="27" style="915" customWidth="1"/>
    <col min="11453" max="11453" width="26.6640625" style="915" customWidth="1"/>
    <col min="11454" max="11454" width="27" style="915" customWidth="1"/>
    <col min="11455" max="11455" width="26.6640625" style="915" customWidth="1"/>
    <col min="11456" max="11457" width="16" style="915" customWidth="1"/>
    <col min="11458" max="11458" width="27" style="915" customWidth="1"/>
    <col min="11459" max="11459" width="26.6640625" style="915" customWidth="1"/>
    <col min="11460" max="11460" width="27" style="915" customWidth="1"/>
    <col min="11461" max="11461" width="26.6640625" style="915" customWidth="1"/>
    <col min="11462" max="11462" width="27" style="915" customWidth="1"/>
    <col min="11463" max="11463" width="26.6640625" style="915" customWidth="1"/>
    <col min="11464" max="11464" width="27" style="915" customWidth="1"/>
    <col min="11465" max="11465" width="26.6640625" style="915" customWidth="1"/>
    <col min="11466" max="11467" width="16" style="915" customWidth="1"/>
    <col min="11468" max="11468" width="27" style="915" customWidth="1"/>
    <col min="11469" max="11469" width="26.6640625" style="915" customWidth="1"/>
    <col min="11470" max="11470" width="27" style="915" customWidth="1"/>
    <col min="11471" max="11471" width="26.6640625" style="915" customWidth="1"/>
    <col min="11472" max="11472" width="23.83203125" style="915" customWidth="1"/>
    <col min="11473" max="11473" width="23.6640625" style="915" customWidth="1"/>
    <col min="11474" max="11474" width="27" style="915" customWidth="1"/>
    <col min="11475" max="11475" width="26.6640625" style="915" customWidth="1"/>
    <col min="11476" max="11477" width="16" style="915" customWidth="1"/>
    <col min="11478" max="11478" width="27" style="915" customWidth="1"/>
    <col min="11479" max="11479" width="26.6640625" style="915" customWidth="1"/>
    <col min="11480" max="11480" width="27" style="915" customWidth="1"/>
    <col min="11481" max="11481" width="26.6640625" style="915" customWidth="1"/>
    <col min="11482" max="11482" width="27" style="915" customWidth="1"/>
    <col min="11483" max="11483" width="26.6640625" style="915" customWidth="1"/>
    <col min="11484" max="11484" width="27" style="915" customWidth="1"/>
    <col min="11485" max="11485" width="26.6640625" style="915" customWidth="1"/>
    <col min="11486" max="11487" width="16" style="915" customWidth="1"/>
    <col min="11488" max="11488" width="27" style="915" customWidth="1"/>
    <col min="11489" max="11489" width="26.6640625" style="915" customWidth="1"/>
    <col min="11490" max="11490" width="27" style="915" customWidth="1"/>
    <col min="11491" max="11491" width="26.6640625" style="915" customWidth="1"/>
    <col min="11492" max="11492" width="27" style="915" customWidth="1"/>
    <col min="11493" max="11493" width="26.6640625" style="915" customWidth="1"/>
    <col min="11494" max="11494" width="27" style="915" customWidth="1"/>
    <col min="11495" max="11495" width="26.6640625" style="915" customWidth="1"/>
    <col min="11496" max="11497" width="16" style="915" customWidth="1"/>
    <col min="11498" max="11498" width="25.83203125" style="915" customWidth="1"/>
    <col min="11499" max="11499" width="25.5" style="915" customWidth="1"/>
    <col min="11500" max="11500" width="25.83203125" style="915" customWidth="1"/>
    <col min="11501" max="11501" width="25.5" style="915" customWidth="1"/>
    <col min="11502" max="11502" width="25.83203125" style="915" customWidth="1"/>
    <col min="11503" max="11503" width="25.5" style="915" customWidth="1"/>
    <col min="11504" max="11504" width="25.83203125" style="915" customWidth="1"/>
    <col min="11505" max="11505" width="25.5" style="915" customWidth="1"/>
    <col min="11506" max="11507" width="16" style="915" customWidth="1"/>
    <col min="11508" max="11508" width="25.83203125" style="915" customWidth="1"/>
    <col min="11509" max="11509" width="25.5" style="915" customWidth="1"/>
    <col min="11510" max="11510" width="25.83203125" style="915" customWidth="1"/>
    <col min="11511" max="11511" width="25.5" style="915" customWidth="1"/>
    <col min="11512" max="11512" width="25.83203125" style="915" customWidth="1"/>
    <col min="11513" max="11513" width="25.5" style="915" customWidth="1"/>
    <col min="11514" max="11514" width="25.83203125" style="915" customWidth="1"/>
    <col min="11515" max="11515" width="25.5" style="915" customWidth="1"/>
    <col min="11516" max="11517" width="16" style="915" customWidth="1"/>
    <col min="11518" max="11518" width="27" style="915" customWidth="1"/>
    <col min="11519" max="11519" width="26.6640625" style="915" customWidth="1"/>
    <col min="11520" max="11520" width="27" style="915" customWidth="1"/>
    <col min="11521" max="11521" width="26.6640625" style="915" customWidth="1"/>
    <col min="11522" max="11522" width="27" style="915" customWidth="1"/>
    <col min="11523" max="11523" width="26.6640625" style="915" customWidth="1"/>
    <col min="11524" max="11524" width="27" style="915" customWidth="1"/>
    <col min="11525" max="11525" width="26.6640625" style="915" customWidth="1"/>
    <col min="11526" max="11527" width="16" style="915" customWidth="1"/>
    <col min="11528" max="11528" width="27" style="915" customWidth="1"/>
    <col min="11529" max="11529" width="26.6640625" style="915" customWidth="1"/>
    <col min="11530" max="11530" width="27" style="915" customWidth="1"/>
    <col min="11531" max="11531" width="26.6640625" style="915" customWidth="1"/>
    <col min="11532" max="11532" width="25.83203125" style="915" customWidth="1"/>
    <col min="11533" max="11533" width="25.5" style="915" customWidth="1"/>
    <col min="11534" max="11534" width="27" style="915" customWidth="1"/>
    <col min="11535" max="11535" width="26.6640625" style="915" customWidth="1"/>
    <col min="11536" max="11537" width="16" style="915" customWidth="1"/>
    <col min="11538" max="11538" width="27" style="915" customWidth="1"/>
    <col min="11539" max="11539" width="26.6640625" style="915" customWidth="1"/>
    <col min="11540" max="11540" width="27" style="915" customWidth="1"/>
    <col min="11541" max="11541" width="26.6640625" style="915" customWidth="1"/>
    <col min="11542" max="11542" width="27" style="915" customWidth="1"/>
    <col min="11543" max="11543" width="26.6640625" style="915" customWidth="1"/>
    <col min="11544" max="11544" width="25.83203125" style="915" customWidth="1"/>
    <col min="11545" max="11545" width="25.5" style="915" customWidth="1"/>
    <col min="11546" max="11547" width="16" style="915" customWidth="1"/>
    <col min="11548" max="11548" width="27" style="915" customWidth="1"/>
    <col min="11549" max="11549" width="26.6640625" style="915" customWidth="1"/>
    <col min="11550" max="11550" width="27" style="915" customWidth="1"/>
    <col min="11551" max="11551" width="26.6640625" style="915" customWidth="1"/>
    <col min="11552" max="11552" width="27" style="915" customWidth="1"/>
    <col min="11553" max="11553" width="26.6640625" style="915" customWidth="1"/>
    <col min="11554" max="11554" width="27" style="915" customWidth="1"/>
    <col min="11555" max="11555" width="26.6640625" style="915" customWidth="1"/>
    <col min="11556" max="11557" width="16" style="915" customWidth="1"/>
    <col min="11558" max="11558" width="27" style="915" customWidth="1"/>
    <col min="11559" max="11559" width="26.6640625" style="915" customWidth="1"/>
    <col min="11560" max="11560" width="27" style="915" customWidth="1"/>
    <col min="11561" max="11561" width="26.6640625" style="915" customWidth="1"/>
    <col min="11562" max="11562" width="27" style="915" customWidth="1"/>
    <col min="11563" max="11563" width="26.6640625" style="915" customWidth="1"/>
    <col min="11564" max="11564" width="27" style="915" customWidth="1"/>
    <col min="11565" max="11565" width="26.6640625" style="915" customWidth="1"/>
    <col min="11566" max="11567" width="16" style="915" customWidth="1"/>
    <col min="11568" max="11568" width="27" style="915" customWidth="1"/>
    <col min="11569" max="11569" width="26.6640625" style="915" customWidth="1"/>
    <col min="11570" max="11570" width="27" style="915" customWidth="1"/>
    <col min="11571" max="11571" width="26.6640625" style="915" customWidth="1"/>
    <col min="11572" max="11572" width="27" style="915" customWidth="1"/>
    <col min="11573" max="11573" width="26.6640625" style="915" customWidth="1"/>
    <col min="11574" max="11574" width="27" style="915" customWidth="1"/>
    <col min="11575" max="11575" width="26.6640625" style="915" customWidth="1"/>
    <col min="11576" max="11577" width="16" style="915" customWidth="1"/>
    <col min="11578" max="11578" width="27" style="915" customWidth="1"/>
    <col min="11579" max="11579" width="26.6640625" style="915" customWidth="1"/>
    <col min="11580" max="11580" width="27" style="915" customWidth="1"/>
    <col min="11581" max="11581" width="26.6640625" style="915" customWidth="1"/>
    <col min="11582" max="11582" width="27" style="915" customWidth="1"/>
    <col min="11583" max="11583" width="26.6640625" style="915" customWidth="1"/>
    <col min="11584" max="11584" width="27" style="915" customWidth="1"/>
    <col min="11585" max="11585" width="26.6640625" style="915" customWidth="1"/>
    <col min="11586" max="11587" width="16" style="915" customWidth="1"/>
    <col min="11588" max="11588" width="28.1640625" style="915" customWidth="1"/>
    <col min="11589" max="11589" width="27.83203125" style="915" customWidth="1"/>
    <col min="11590" max="11590" width="27" style="915" customWidth="1"/>
    <col min="11591" max="11591" width="26.6640625" style="915" customWidth="1"/>
    <col min="11592" max="11592" width="27" style="915" customWidth="1"/>
    <col min="11593" max="11593" width="26.6640625" style="915" customWidth="1"/>
    <col min="11594" max="11594" width="23.83203125" style="915" customWidth="1"/>
    <col min="11595" max="11595" width="23.6640625" style="915" customWidth="1"/>
    <col min="11596" max="11597" width="16" style="915" customWidth="1"/>
    <col min="11598" max="11598" width="27" style="915" customWidth="1"/>
    <col min="11599" max="11599" width="26.6640625" style="915" customWidth="1"/>
    <col min="11600" max="11600" width="27" style="915" customWidth="1"/>
    <col min="11601" max="11601" width="26.6640625" style="915" customWidth="1"/>
    <col min="11602" max="11602" width="27" style="915" customWidth="1"/>
    <col min="11603" max="11603" width="26.6640625" style="915" customWidth="1"/>
    <col min="11604" max="11604" width="27" style="915" customWidth="1"/>
    <col min="11605" max="11605" width="26.6640625" style="915" customWidth="1"/>
    <col min="11606" max="11607" width="16" style="915" customWidth="1"/>
    <col min="11608" max="11608" width="27" style="915" customWidth="1"/>
    <col min="11609" max="11609" width="26.6640625" style="915" customWidth="1"/>
    <col min="11610" max="11610" width="27" style="915" customWidth="1"/>
    <col min="11611" max="11611" width="26.6640625" style="915" customWidth="1"/>
    <col min="11612" max="11612" width="27" style="915" customWidth="1"/>
    <col min="11613" max="11613" width="26.6640625" style="915" customWidth="1"/>
    <col min="11614" max="11614" width="27" style="915" customWidth="1"/>
    <col min="11615" max="11615" width="26.6640625" style="915" customWidth="1"/>
    <col min="11616" max="11617" width="16" style="915" customWidth="1"/>
    <col min="11618" max="11618" width="27" style="915" customWidth="1"/>
    <col min="11619" max="11619" width="26.6640625" style="915" customWidth="1"/>
    <col min="11620" max="11620" width="27" style="915" customWidth="1"/>
    <col min="11621" max="11621" width="26.6640625" style="915" customWidth="1"/>
    <col min="11622" max="11622" width="27" style="915" customWidth="1"/>
    <col min="11623" max="11623" width="26.6640625" style="915" customWidth="1"/>
    <col min="11624" max="11624" width="27" style="915" customWidth="1"/>
    <col min="11625" max="11625" width="26.6640625" style="915" customWidth="1"/>
    <col min="11626" max="11627" width="16" style="915" customWidth="1"/>
    <col min="11628" max="11628" width="27" style="915" customWidth="1"/>
    <col min="11629" max="11629" width="26.6640625" style="915" customWidth="1"/>
    <col min="11630" max="11630" width="27" style="915" customWidth="1"/>
    <col min="11631" max="11631" width="26.6640625" style="915" customWidth="1"/>
    <col min="11632" max="11632" width="27" style="915" customWidth="1"/>
    <col min="11633" max="11633" width="26.6640625" style="915" customWidth="1"/>
    <col min="11634" max="11634" width="27" style="915" customWidth="1"/>
    <col min="11635" max="11635" width="26.6640625" style="915" customWidth="1"/>
    <col min="11636" max="11637" width="16" style="915" customWidth="1"/>
    <col min="11638" max="11638" width="27" style="915" customWidth="1"/>
    <col min="11639" max="11639" width="26.6640625" style="915" customWidth="1"/>
    <col min="11640" max="11640" width="27" style="915" customWidth="1"/>
    <col min="11641" max="11641" width="26.6640625" style="915" customWidth="1"/>
    <col min="11642" max="11642" width="27" style="915" customWidth="1"/>
    <col min="11643" max="11643" width="26.6640625" style="915" customWidth="1"/>
    <col min="11644" max="11644" width="27" style="915" customWidth="1"/>
    <col min="11645" max="11645" width="26.6640625" style="915" customWidth="1"/>
    <col min="11646" max="11647" width="16" style="915" customWidth="1"/>
    <col min="11648" max="11648" width="27" style="915" customWidth="1"/>
    <col min="11649" max="11649" width="26.6640625" style="915" customWidth="1"/>
    <col min="11650" max="11650" width="27" style="915" customWidth="1"/>
    <col min="11651" max="11651" width="26.6640625" style="915" customWidth="1"/>
    <col min="11652" max="11652" width="27" style="915" customWidth="1"/>
    <col min="11653" max="11653" width="26.6640625" style="915" customWidth="1"/>
    <col min="11654" max="11654" width="27" style="915" customWidth="1"/>
    <col min="11655" max="11655" width="26.6640625" style="915" customWidth="1"/>
    <col min="11656" max="11657" width="16" style="915" customWidth="1"/>
    <col min="11658" max="11658" width="27" style="915" customWidth="1"/>
    <col min="11659" max="11659" width="26.6640625" style="915" customWidth="1"/>
    <col min="11660" max="11660" width="27" style="915" customWidth="1"/>
    <col min="11661" max="11661" width="26.6640625" style="915" customWidth="1"/>
    <col min="11662" max="11662" width="27" style="915" customWidth="1"/>
    <col min="11663" max="11663" width="26.6640625" style="915" customWidth="1"/>
    <col min="11664" max="11664" width="27" style="915" customWidth="1"/>
    <col min="11665" max="11665" width="26.6640625" style="915" customWidth="1"/>
    <col min="11666" max="11667" width="16" style="915" customWidth="1"/>
    <col min="11668" max="11668" width="27" style="915" customWidth="1"/>
    <col min="11669" max="11669" width="26.6640625" style="915" customWidth="1"/>
    <col min="11670" max="11670" width="27" style="915" customWidth="1"/>
    <col min="11671" max="11671" width="26.6640625" style="915" customWidth="1"/>
    <col min="11672" max="11672" width="27" style="915" customWidth="1"/>
    <col min="11673" max="11673" width="26.6640625" style="915" customWidth="1"/>
    <col min="11674" max="11674" width="27" style="915" customWidth="1"/>
    <col min="11675" max="11675" width="26.6640625" style="915" customWidth="1"/>
    <col min="11676" max="11677" width="16" style="915" customWidth="1"/>
    <col min="11678" max="11678" width="27" style="915" customWidth="1"/>
    <col min="11679" max="11679" width="26.6640625" style="915" customWidth="1"/>
    <col min="11680" max="11680" width="27" style="915" customWidth="1"/>
    <col min="11681" max="11681" width="26.6640625" style="915" customWidth="1"/>
    <col min="11682" max="11682" width="25.83203125" style="915" customWidth="1"/>
    <col min="11683" max="11683" width="25.5" style="915" customWidth="1"/>
    <col min="11684" max="11684" width="27" style="915" customWidth="1"/>
    <col min="11685" max="11685" width="26.6640625" style="915" customWidth="1"/>
    <col min="11686" max="11687" width="16" style="915" customWidth="1"/>
    <col min="11688" max="11688" width="27" style="915" customWidth="1"/>
    <col min="11689" max="11689" width="26.6640625" style="915" customWidth="1"/>
    <col min="11690" max="11690" width="27" style="915" customWidth="1"/>
    <col min="11691" max="11691" width="26.6640625" style="915" customWidth="1"/>
    <col min="11692" max="11692" width="27" style="915" customWidth="1"/>
    <col min="11693" max="11693" width="26.6640625" style="915" customWidth="1"/>
    <col min="11694" max="11694" width="27" style="915" customWidth="1"/>
    <col min="11695" max="11695" width="26.6640625" style="915" customWidth="1"/>
    <col min="11696" max="11697" width="16" style="915" customWidth="1"/>
    <col min="11698" max="11698" width="27" style="915" customWidth="1"/>
    <col min="11699" max="11699" width="26.6640625" style="915" customWidth="1"/>
    <col min="11700" max="11700" width="27" style="915" customWidth="1"/>
    <col min="11701" max="11701" width="26.6640625" style="915" customWidth="1"/>
    <col min="11702" max="11702" width="27" style="915" customWidth="1"/>
    <col min="11703" max="11703" width="26.6640625" style="915" customWidth="1"/>
    <col min="11704" max="11704" width="25.83203125" style="915" customWidth="1"/>
    <col min="11705" max="11705" width="25.5" style="915" customWidth="1"/>
    <col min="11706" max="11707" width="16" style="915" customWidth="1"/>
    <col min="11708" max="11708" width="27" style="915" customWidth="1"/>
    <col min="11709" max="11709" width="26.6640625" style="915" customWidth="1"/>
    <col min="11710" max="11710" width="27" style="915" customWidth="1"/>
    <col min="11711" max="11711" width="26.6640625" style="915" customWidth="1"/>
    <col min="11712" max="11712" width="27" style="915" customWidth="1"/>
    <col min="11713" max="11713" width="26.6640625" style="915" customWidth="1"/>
    <col min="11714" max="11714" width="27" style="915" customWidth="1"/>
    <col min="11715" max="11715" width="26.6640625" style="915" customWidth="1"/>
    <col min="11716" max="11717" width="16" style="915" customWidth="1"/>
    <col min="11718" max="11718" width="27" style="915" customWidth="1"/>
    <col min="11719" max="11719" width="26.6640625" style="915" customWidth="1"/>
    <col min="11720" max="11720" width="27" style="915" customWidth="1"/>
    <col min="11721" max="11721" width="26.6640625" style="915" customWidth="1"/>
    <col min="11722" max="11722" width="27" style="915" customWidth="1"/>
    <col min="11723" max="11723" width="26.6640625" style="915" customWidth="1"/>
    <col min="11724" max="11724" width="27" style="915" customWidth="1"/>
    <col min="11725" max="11725" width="26.6640625" style="915" customWidth="1"/>
    <col min="11726" max="11727" width="16" style="915" customWidth="1"/>
    <col min="11728" max="11728" width="28.1640625" style="915" customWidth="1"/>
    <col min="11729" max="11729" width="27.83203125" style="915" customWidth="1"/>
    <col min="11730" max="11730" width="28.1640625" style="915" customWidth="1"/>
    <col min="11731" max="11731" width="27.83203125" style="915" customWidth="1"/>
    <col min="11732" max="11732" width="28.1640625" style="915" customWidth="1"/>
    <col min="11733" max="11733" width="27.83203125" style="915" customWidth="1"/>
    <col min="11734" max="11734" width="27" style="915" customWidth="1"/>
    <col min="11735" max="11735" width="26.6640625" style="915" customWidth="1"/>
    <col min="11736" max="11737" width="16" style="915" customWidth="1"/>
    <col min="11738" max="11738" width="28.1640625" style="915" customWidth="1"/>
    <col min="11739" max="11739" width="27.83203125" style="915" customWidth="1"/>
    <col min="11740" max="11740" width="28.1640625" style="915" customWidth="1"/>
    <col min="11741" max="11741" width="27.83203125" style="915" customWidth="1"/>
    <col min="11742" max="11742" width="28.1640625" style="915" customWidth="1"/>
    <col min="11743" max="11743" width="27.83203125" style="915" customWidth="1"/>
    <col min="11744" max="11744" width="28.1640625" style="915" customWidth="1"/>
    <col min="11745" max="11745" width="27.83203125" style="915" customWidth="1"/>
    <col min="11746" max="11747" width="16" style="915" customWidth="1"/>
    <col min="11748" max="11748" width="28.1640625" style="915" customWidth="1"/>
    <col min="11749" max="11749" width="27.83203125" style="915" customWidth="1"/>
    <col min="11750" max="11750" width="28.1640625" style="915" customWidth="1"/>
    <col min="11751" max="11751" width="27.83203125" style="915" customWidth="1"/>
    <col min="11752" max="11752" width="28.1640625" style="915" customWidth="1"/>
    <col min="11753" max="11753" width="27.83203125" style="915" customWidth="1"/>
    <col min="11754" max="11754" width="28.1640625" style="915" customWidth="1"/>
    <col min="11755" max="11755" width="27.83203125" style="915" customWidth="1"/>
    <col min="11756" max="11757" width="16" style="915" customWidth="1"/>
    <col min="11758" max="11758" width="28.1640625" style="915" customWidth="1"/>
    <col min="11759" max="11759" width="27.83203125" style="915" customWidth="1"/>
    <col min="11760" max="11760" width="28.1640625" style="915" customWidth="1"/>
    <col min="11761" max="11761" width="27.83203125" style="915" customWidth="1"/>
    <col min="11762" max="11762" width="27" style="915" customWidth="1"/>
    <col min="11763" max="11763" width="26.6640625" style="915" customWidth="1"/>
    <col min="11764" max="11764" width="28.1640625" style="915" customWidth="1"/>
    <col min="11765" max="11765" width="27.83203125" style="915" customWidth="1"/>
    <col min="11766" max="11767" width="16" style="915" customWidth="1"/>
    <col min="11768" max="11768" width="28.1640625" style="915" customWidth="1"/>
    <col min="11769" max="11769" width="27.83203125" style="915" customWidth="1"/>
    <col min="11770" max="11770" width="28.1640625" style="915" customWidth="1"/>
    <col min="11771" max="11771" width="27.83203125" style="915" customWidth="1"/>
    <col min="11772" max="11772" width="28.1640625" style="915" customWidth="1"/>
    <col min="11773" max="11773" width="27.83203125" style="915" customWidth="1"/>
    <col min="11774" max="11774" width="28.1640625" style="915" customWidth="1"/>
    <col min="11775" max="11775" width="27.83203125" style="915" customWidth="1"/>
    <col min="11776" max="11777" width="16" style="915" customWidth="1"/>
    <col min="11778" max="11778" width="28.1640625" style="915" customWidth="1"/>
    <col min="11779" max="11779" width="27.83203125" style="915" customWidth="1"/>
    <col min="11780" max="11780" width="28.1640625" style="915" customWidth="1"/>
    <col min="11781" max="11781" width="27.83203125" style="915" customWidth="1"/>
    <col min="11782" max="11782" width="28.1640625" style="915" customWidth="1"/>
    <col min="11783" max="11783" width="27.83203125" style="915" customWidth="1"/>
    <col min="11784" max="11784" width="28.1640625" style="915" customWidth="1"/>
    <col min="11785" max="11785" width="27.83203125" style="915" customWidth="1"/>
    <col min="11786" max="11787" width="16" style="915" customWidth="1"/>
    <col min="11788" max="11788" width="28.1640625" style="915" customWidth="1"/>
    <col min="11789" max="11789" width="27.83203125" style="915" customWidth="1"/>
    <col min="11790" max="11790" width="28.1640625" style="915" customWidth="1"/>
    <col min="11791" max="11791" width="27.83203125" style="915" customWidth="1"/>
    <col min="11792" max="11792" width="28.1640625" style="915" customWidth="1"/>
    <col min="11793" max="11793" width="27.83203125" style="915" customWidth="1"/>
    <col min="11794" max="11794" width="27" style="915" customWidth="1"/>
    <col min="11795" max="11795" width="26.6640625" style="915" customWidth="1"/>
    <col min="11796" max="11797" width="16" style="915" customWidth="1"/>
    <col min="11798" max="11798" width="22.6640625" style="915" customWidth="1"/>
    <col min="11799" max="11799" width="22.5" style="915" customWidth="1"/>
    <col min="11800" max="11800" width="22.6640625" style="915" customWidth="1"/>
    <col min="11801" max="11801" width="22.5" style="915" customWidth="1"/>
    <col min="11802" max="11802" width="23.83203125" style="915" customWidth="1"/>
    <col min="11803" max="11803" width="23.6640625" style="915" customWidth="1"/>
    <col min="11804" max="11804" width="25.1640625" style="915" customWidth="1"/>
    <col min="11805" max="11805" width="24.83203125" style="915" customWidth="1"/>
    <col min="11806" max="11807" width="16" style="915" customWidth="1"/>
    <col min="11808" max="11808" width="27" style="915" customWidth="1"/>
    <col min="11809" max="11809" width="26.6640625" style="915" customWidth="1"/>
    <col min="11810" max="11810" width="27" style="915" customWidth="1"/>
    <col min="11811" max="11811" width="26.6640625" style="915" customWidth="1"/>
    <col min="11812" max="11812" width="27" style="915" customWidth="1"/>
    <col min="11813" max="11813" width="26.6640625" style="915" customWidth="1"/>
    <col min="11814" max="11814" width="27" style="915" customWidth="1"/>
    <col min="11815" max="11815" width="26.6640625" style="915" customWidth="1"/>
    <col min="11816" max="11817" width="16" style="915" customWidth="1"/>
    <col min="11818" max="11818" width="28.1640625" style="915" customWidth="1"/>
    <col min="11819" max="11819" width="27.83203125" style="915" customWidth="1"/>
    <col min="11820" max="11820" width="25.1640625" style="915" customWidth="1"/>
    <col min="11821" max="11821" width="24.83203125" style="915" customWidth="1"/>
    <col min="11822" max="11822" width="28.1640625" style="915" customWidth="1"/>
    <col min="11823" max="11823" width="27.83203125" style="915" customWidth="1"/>
    <col min="11824" max="11824" width="28.1640625" style="915" customWidth="1"/>
    <col min="11825" max="11825" width="27.83203125" style="915" customWidth="1"/>
    <col min="11826" max="11827" width="16" style="915" customWidth="1"/>
    <col min="11828" max="11828" width="28.1640625" style="915" customWidth="1"/>
    <col min="11829" max="11829" width="27.83203125" style="915" customWidth="1"/>
    <col min="11830" max="11830" width="28.1640625" style="915" customWidth="1"/>
    <col min="11831" max="11831" width="27.83203125" style="915" customWidth="1"/>
    <col min="11832" max="11832" width="25.1640625" style="915" customWidth="1"/>
    <col min="11833" max="11833" width="24.83203125" style="915" customWidth="1"/>
    <col min="11834" max="11834" width="28.1640625" style="915" customWidth="1"/>
    <col min="11835" max="11835" width="27.83203125" style="915" customWidth="1"/>
    <col min="11836" max="11837" width="16" style="915" customWidth="1"/>
    <col min="11838" max="11838" width="28.1640625" style="915" customWidth="1"/>
    <col min="11839" max="11839" width="27.83203125" style="915" customWidth="1"/>
    <col min="11840" max="11840" width="28.1640625" style="915" customWidth="1"/>
    <col min="11841" max="11841" width="27.83203125" style="915" customWidth="1"/>
    <col min="11842" max="11842" width="28.1640625" style="915" customWidth="1"/>
    <col min="11843" max="11843" width="27.83203125" style="915" customWidth="1"/>
    <col min="11844" max="11844" width="28.1640625" style="915" customWidth="1"/>
    <col min="11845" max="11845" width="27.83203125" style="915" customWidth="1"/>
    <col min="11846" max="11847" width="16" style="915" customWidth="1"/>
    <col min="11848" max="11848" width="28.1640625" style="915" customWidth="1"/>
    <col min="11849" max="11849" width="27.83203125" style="915" customWidth="1"/>
    <col min="11850" max="11850" width="28.1640625" style="915" customWidth="1"/>
    <col min="11851" max="11851" width="27.83203125" style="915" customWidth="1"/>
    <col min="11852" max="11852" width="28.1640625" style="915" customWidth="1"/>
    <col min="11853" max="11853" width="27.83203125" style="915" customWidth="1"/>
    <col min="11854" max="11854" width="28.1640625" style="915" customWidth="1"/>
    <col min="11855" max="11855" width="27.83203125" style="915" customWidth="1"/>
    <col min="11856" max="11857" width="16" style="915" customWidth="1"/>
    <col min="11858" max="11858" width="28.1640625" style="915" customWidth="1"/>
    <col min="11859" max="11859" width="27.83203125" style="915" customWidth="1"/>
    <col min="11860" max="11860" width="28.1640625" style="915" customWidth="1"/>
    <col min="11861" max="11861" width="27.83203125" style="915" customWidth="1"/>
    <col min="11862" max="11862" width="28.1640625" style="915" customWidth="1"/>
    <col min="11863" max="11863" width="27.83203125" style="915" customWidth="1"/>
    <col min="11864" max="11864" width="28.1640625" style="915" customWidth="1"/>
    <col min="11865" max="11865" width="27.83203125" style="915" customWidth="1"/>
    <col min="11866" max="11867" width="16" style="915" customWidth="1"/>
    <col min="11868" max="11868" width="28.1640625" style="915" customWidth="1"/>
    <col min="11869" max="11869" width="27.83203125" style="915" customWidth="1"/>
    <col min="11870" max="11870" width="28.1640625" style="915" customWidth="1"/>
    <col min="11871" max="11871" width="27.83203125" style="915" customWidth="1"/>
    <col min="11872" max="11872" width="28.1640625" style="915" customWidth="1"/>
    <col min="11873" max="11873" width="27.83203125" style="915" customWidth="1"/>
    <col min="11874" max="11874" width="28.1640625" style="915" customWidth="1"/>
    <col min="11875" max="11875" width="27.83203125" style="915" customWidth="1"/>
    <col min="11876" max="11877" width="16" style="915" customWidth="1"/>
    <col min="11878" max="11878" width="28.1640625" style="915" customWidth="1"/>
    <col min="11879" max="11879" width="27.83203125" style="915" customWidth="1"/>
    <col min="11880" max="11880" width="28.1640625" style="915" customWidth="1"/>
    <col min="11881" max="11881" width="27.83203125" style="915" customWidth="1"/>
    <col min="11882" max="11882" width="28.1640625" style="915" customWidth="1"/>
    <col min="11883" max="11883" width="27.83203125" style="915" customWidth="1"/>
    <col min="11884" max="11884" width="28.1640625" style="915" customWidth="1"/>
    <col min="11885" max="11885" width="27.83203125" style="915" customWidth="1"/>
    <col min="11886" max="11887" width="16" style="915" customWidth="1"/>
    <col min="11888" max="11888" width="28.1640625" style="915" customWidth="1"/>
    <col min="11889" max="11889" width="27.83203125" style="915" customWidth="1"/>
    <col min="11890" max="11890" width="28.1640625" style="915" customWidth="1"/>
    <col min="11891" max="11891" width="27.83203125" style="915" customWidth="1"/>
    <col min="11892" max="11892" width="27" style="915" customWidth="1"/>
    <col min="11893" max="11893" width="26.6640625" style="915" customWidth="1"/>
    <col min="11894" max="11894" width="28.1640625" style="915" customWidth="1"/>
    <col min="11895" max="11895" width="27.83203125" style="915" customWidth="1"/>
    <col min="11896" max="11897" width="16" style="915" customWidth="1"/>
    <col min="11898" max="11898" width="27" style="915" customWidth="1"/>
    <col min="11899" max="11899" width="26.6640625" style="915" customWidth="1"/>
    <col min="11900" max="11900" width="27" style="915" customWidth="1"/>
    <col min="11901" max="11901" width="26.6640625" style="915" customWidth="1"/>
    <col min="11902" max="11902" width="27" style="915" customWidth="1"/>
    <col min="11903" max="11903" width="26.6640625" style="915" customWidth="1"/>
    <col min="11904" max="11904" width="27" style="915" customWidth="1"/>
    <col min="11905" max="11905" width="26.6640625" style="915" customWidth="1"/>
    <col min="11906" max="11907" width="16" style="915" customWidth="1"/>
    <col min="11908" max="11908" width="28.1640625" style="915" customWidth="1"/>
    <col min="11909" max="11909" width="27.83203125" style="915" customWidth="1"/>
    <col min="11910" max="11910" width="28.1640625" style="915" customWidth="1"/>
    <col min="11911" max="11911" width="27.83203125" style="915" customWidth="1"/>
    <col min="11912" max="11912" width="28.1640625" style="915" customWidth="1"/>
    <col min="11913" max="11913" width="27.83203125" style="915" customWidth="1"/>
    <col min="11914" max="11914" width="28.1640625" style="915" customWidth="1"/>
    <col min="11915" max="11915" width="27.83203125" style="915" customWidth="1"/>
    <col min="11916" max="11917" width="16" style="915" customWidth="1"/>
    <col min="11918" max="11918" width="28.1640625" style="915" customWidth="1"/>
    <col min="11919" max="11919" width="27.83203125" style="915" customWidth="1"/>
    <col min="11920" max="11920" width="28.1640625" style="915" customWidth="1"/>
    <col min="11921" max="11921" width="27.83203125" style="915" customWidth="1"/>
    <col min="11922" max="11922" width="28.1640625" style="915" customWidth="1"/>
    <col min="11923" max="11923" width="27.83203125" style="915" customWidth="1"/>
    <col min="11924" max="11924" width="27" style="915" customWidth="1"/>
    <col min="11925" max="11925" width="26.6640625" style="915" customWidth="1"/>
    <col min="11926" max="11927" width="16" style="915" customWidth="1"/>
    <col min="11928" max="11928" width="28.1640625" style="915" customWidth="1"/>
    <col min="11929" max="11929" width="27.83203125" style="915" customWidth="1"/>
    <col min="11930" max="11930" width="28.1640625" style="915" customWidth="1"/>
    <col min="11931" max="11931" width="27.83203125" style="915" customWidth="1"/>
    <col min="11932" max="11932" width="28.1640625" style="915" customWidth="1"/>
    <col min="11933" max="11933" width="27.83203125" style="915" customWidth="1"/>
    <col min="11934" max="11934" width="28.1640625" style="915" customWidth="1"/>
    <col min="11935" max="11935" width="27.83203125" style="915" customWidth="1"/>
    <col min="11936" max="11937" width="16" style="915" customWidth="1"/>
    <col min="11938" max="11938" width="28.1640625" style="915" customWidth="1"/>
    <col min="11939" max="11939" width="27.83203125" style="915" customWidth="1"/>
    <col min="11940" max="11940" width="28.1640625" style="915" customWidth="1"/>
    <col min="11941" max="11941" width="27.83203125" style="915" customWidth="1"/>
    <col min="11942" max="11942" width="28.1640625" style="915" customWidth="1"/>
    <col min="11943" max="11943" width="27.83203125" style="915" customWidth="1"/>
    <col min="11944" max="11944" width="28.1640625" style="915" customWidth="1"/>
    <col min="11945" max="11945" width="27.83203125" style="915" customWidth="1"/>
    <col min="11946" max="11947" width="16" style="915" customWidth="1"/>
    <col min="11948" max="11948" width="28.1640625" style="915" customWidth="1"/>
    <col min="11949" max="11949" width="27.83203125" style="915" customWidth="1"/>
    <col min="11950" max="11950" width="28.1640625" style="915" customWidth="1"/>
    <col min="11951" max="11951" width="27.83203125" style="915" customWidth="1"/>
    <col min="11952" max="11952" width="28.1640625" style="915" customWidth="1"/>
    <col min="11953" max="11953" width="27.83203125" style="915" customWidth="1"/>
    <col min="11954" max="11954" width="28.1640625" style="915" customWidth="1"/>
    <col min="11955" max="11955" width="27.83203125" style="915" customWidth="1"/>
    <col min="11956" max="11957" width="16" style="915" customWidth="1"/>
    <col min="11958" max="11958" width="28.1640625" style="915" customWidth="1"/>
    <col min="11959" max="11959" width="27.83203125" style="915" customWidth="1"/>
    <col min="11960" max="11960" width="28.1640625" style="915" customWidth="1"/>
    <col min="11961" max="11961" width="27.83203125" style="915" customWidth="1"/>
    <col min="11962" max="11962" width="28.1640625" style="915" customWidth="1"/>
    <col min="11963" max="11963" width="27.83203125" style="915" customWidth="1"/>
    <col min="11964" max="11964" width="28.1640625" style="915" customWidth="1"/>
    <col min="11965" max="11965" width="27.83203125" style="915" customWidth="1"/>
    <col min="11966" max="11967" width="16" style="915" customWidth="1"/>
    <col min="11968" max="11968" width="28.1640625" style="915" customWidth="1"/>
    <col min="11969" max="11969" width="27.83203125" style="915" customWidth="1"/>
    <col min="11970" max="11970" width="28.1640625" style="915" customWidth="1"/>
    <col min="11971" max="11971" width="27.83203125" style="915" customWidth="1"/>
    <col min="11972" max="11972" width="28.1640625" style="915" customWidth="1"/>
    <col min="11973" max="11973" width="27.83203125" style="915" customWidth="1"/>
    <col min="11974" max="11974" width="28.1640625" style="915" customWidth="1"/>
    <col min="11975" max="11975" width="27.83203125" style="915" customWidth="1"/>
    <col min="11976" max="11977" width="16" style="915" customWidth="1"/>
    <col min="11978" max="11978" width="28.1640625" style="915" customWidth="1"/>
    <col min="11979" max="11979" width="27.83203125" style="915" customWidth="1"/>
    <col min="11980" max="11980" width="28.1640625" style="915" customWidth="1"/>
    <col min="11981" max="11981" width="27.83203125" style="915" customWidth="1"/>
    <col min="11982" max="11982" width="28.1640625" style="915" customWidth="1"/>
    <col min="11983" max="11983" width="27.83203125" style="915" customWidth="1"/>
    <col min="11984" max="11984" width="28.1640625" style="915" customWidth="1"/>
    <col min="11985" max="11985" width="27.83203125" style="915" customWidth="1"/>
    <col min="11986" max="11987" width="16" style="915" customWidth="1"/>
    <col min="11988" max="11988" width="27" style="915" customWidth="1"/>
    <col min="11989" max="11989" width="26.6640625" style="915" customWidth="1"/>
    <col min="11990" max="11990" width="27" style="915" customWidth="1"/>
    <col min="11991" max="11991" width="26.6640625" style="915" customWidth="1"/>
    <col min="11992" max="11992" width="27" style="915" customWidth="1"/>
    <col min="11993" max="11993" width="26.6640625" style="915" customWidth="1"/>
    <col min="11994" max="11994" width="27" style="915" customWidth="1"/>
    <col min="11995" max="11995" width="26.6640625" style="915" customWidth="1"/>
    <col min="11996" max="11997" width="16" style="915" customWidth="1"/>
    <col min="11998" max="11998" width="28.1640625" style="915" customWidth="1"/>
    <col min="11999" max="11999" width="27.83203125" style="915" customWidth="1"/>
    <col min="12000" max="12000" width="28.1640625" style="915" customWidth="1"/>
    <col min="12001" max="12001" width="27.83203125" style="915" customWidth="1"/>
    <col min="12002" max="12002" width="28.1640625" style="915" customWidth="1"/>
    <col min="12003" max="12003" width="27.83203125" style="915" customWidth="1"/>
    <col min="12004" max="12004" width="28.1640625" style="915" customWidth="1"/>
    <col min="12005" max="12005" width="27.83203125" style="915" customWidth="1"/>
    <col min="12006" max="12007" width="16" style="915" customWidth="1"/>
    <col min="12008" max="12008" width="28.1640625" style="915" customWidth="1"/>
    <col min="12009" max="12009" width="27.83203125" style="915" customWidth="1"/>
    <col min="12010" max="12010" width="28.1640625" style="915" customWidth="1"/>
    <col min="12011" max="12011" width="27.83203125" style="915" customWidth="1"/>
    <col min="12012" max="12012" width="27" style="915" customWidth="1"/>
    <col min="12013" max="12013" width="26.6640625" style="915" customWidth="1"/>
    <col min="12014" max="12014" width="28.1640625" style="915" customWidth="1"/>
    <col min="12015" max="12015" width="27.83203125" style="915" customWidth="1"/>
    <col min="12016" max="12017" width="16" style="915" customWidth="1"/>
    <col min="12018" max="12018" width="28.1640625" style="915" customWidth="1"/>
    <col min="12019" max="12019" width="27.83203125" style="915" customWidth="1"/>
    <col min="12020" max="12020" width="27" style="915" customWidth="1"/>
    <col min="12021" max="12021" width="26.6640625" style="915" customWidth="1"/>
    <col min="12022" max="12022" width="28.1640625" style="915" customWidth="1"/>
    <col min="12023" max="12023" width="27.83203125" style="915" customWidth="1"/>
    <col min="12024" max="12024" width="28.1640625" style="915" customWidth="1"/>
    <col min="12025" max="12025" width="27.83203125" style="915" customWidth="1"/>
    <col min="12026" max="12027" width="16" style="915" customWidth="1"/>
    <col min="12028" max="12028" width="28.1640625" style="915" customWidth="1"/>
    <col min="12029" max="12029" width="27.83203125" style="915" customWidth="1"/>
    <col min="12030" max="12030" width="28.1640625" style="915" customWidth="1"/>
    <col min="12031" max="12031" width="27.83203125" style="915" customWidth="1"/>
    <col min="12032" max="12032" width="28.1640625" style="915" customWidth="1"/>
    <col min="12033" max="12033" width="27.83203125" style="915" customWidth="1"/>
    <col min="12034" max="12034" width="27" style="915" customWidth="1"/>
    <col min="12035" max="12035" width="26.6640625" style="915" customWidth="1"/>
    <col min="12036" max="12037" width="16" style="915" customWidth="1"/>
    <col min="12038" max="12038" width="28.1640625" style="915" customWidth="1"/>
    <col min="12039" max="12039" width="27.83203125" style="915" customWidth="1"/>
    <col min="12040" max="12040" width="28.1640625" style="915" customWidth="1"/>
    <col min="12041" max="12041" width="27.83203125" style="915" customWidth="1"/>
    <col min="12042" max="12042" width="28.1640625" style="915" customWidth="1"/>
    <col min="12043" max="12043" width="27.83203125" style="915" customWidth="1"/>
    <col min="12044" max="12044" width="28.1640625" style="915" customWidth="1"/>
    <col min="12045" max="12045" width="27.83203125" style="915" customWidth="1"/>
    <col min="12046" max="12047" width="16" style="915" customWidth="1"/>
    <col min="12048" max="12048" width="28.1640625" style="915" customWidth="1"/>
    <col min="12049" max="12049" width="27.83203125" style="915" customWidth="1"/>
    <col min="12050" max="12050" width="28.1640625" style="915" customWidth="1"/>
    <col min="12051" max="12051" width="27.83203125" style="915" customWidth="1"/>
    <col min="12052" max="12052" width="27" style="915" customWidth="1"/>
    <col min="12053" max="12053" width="26.6640625" style="915" customWidth="1"/>
    <col min="12054" max="12054" width="28.1640625" style="915" customWidth="1"/>
    <col min="12055" max="12055" width="27.83203125" style="915" customWidth="1"/>
    <col min="12056" max="12057" width="16" style="915" customWidth="1"/>
    <col min="12058" max="12058" width="28.1640625" style="915" customWidth="1"/>
    <col min="12059" max="12059" width="27.83203125" style="915" customWidth="1"/>
    <col min="12060" max="12060" width="28.1640625" style="915" customWidth="1"/>
    <col min="12061" max="12061" width="27.83203125" style="915" customWidth="1"/>
    <col min="12062" max="12062" width="28.1640625" style="915" customWidth="1"/>
    <col min="12063" max="12063" width="27.83203125" style="915" customWidth="1"/>
    <col min="12064" max="12064" width="28.1640625" style="915" customWidth="1"/>
    <col min="12065" max="12065" width="27.83203125" style="915" customWidth="1"/>
    <col min="12066" max="12067" width="16" style="915" customWidth="1"/>
    <col min="12068" max="12068" width="28.1640625" style="915" customWidth="1"/>
    <col min="12069" max="12069" width="27.83203125" style="915" customWidth="1"/>
    <col min="12070" max="12070" width="28.1640625" style="915" customWidth="1"/>
    <col min="12071" max="12071" width="27.83203125" style="915" customWidth="1"/>
    <col min="12072" max="12072" width="28.1640625" style="915" customWidth="1"/>
    <col min="12073" max="12073" width="27.83203125" style="915" customWidth="1"/>
    <col min="12074" max="12074" width="27" style="915" customWidth="1"/>
    <col min="12075" max="12075" width="26.6640625" style="915" customWidth="1"/>
    <col min="12076" max="12077" width="16" style="915" customWidth="1"/>
    <col min="12078" max="12078" width="28.1640625" style="915" customWidth="1"/>
    <col min="12079" max="12079" width="27.83203125" style="915" customWidth="1"/>
    <col min="12080" max="12080" width="28.1640625" style="915" customWidth="1"/>
    <col min="12081" max="12081" width="27.83203125" style="915" customWidth="1"/>
    <col min="12082" max="12082" width="28.1640625" style="915" customWidth="1"/>
    <col min="12083" max="12083" width="27.83203125" style="915" customWidth="1"/>
    <col min="12084" max="12084" width="28.1640625" style="915" customWidth="1"/>
    <col min="12085" max="12085" width="27.83203125" style="915" customWidth="1"/>
    <col min="12086" max="12087" width="16" style="915" customWidth="1"/>
    <col min="12088" max="12088" width="28.1640625" style="915" customWidth="1"/>
    <col min="12089" max="12089" width="27.83203125" style="915" customWidth="1"/>
    <col min="12090" max="12090" width="28.1640625" style="915" customWidth="1"/>
    <col min="12091" max="12091" width="27.83203125" style="915" customWidth="1"/>
    <col min="12092" max="12092" width="28.1640625" style="915" customWidth="1"/>
    <col min="12093" max="12093" width="27.83203125" style="915" customWidth="1"/>
    <col min="12094" max="12094" width="28.1640625" style="915" customWidth="1"/>
    <col min="12095" max="12095" width="27.83203125" style="915" customWidth="1"/>
    <col min="12096" max="12097" width="16" style="915" customWidth="1"/>
    <col min="12098" max="12098" width="28.1640625" style="915" customWidth="1"/>
    <col min="12099" max="12099" width="27.83203125" style="915" customWidth="1"/>
    <col min="12100" max="12100" width="28.1640625" style="915" customWidth="1"/>
    <col min="12101" max="12101" width="27.83203125" style="915" customWidth="1"/>
    <col min="12102" max="12102" width="28.1640625" style="915" customWidth="1"/>
    <col min="12103" max="12103" width="27.83203125" style="915" customWidth="1"/>
    <col min="12104" max="12104" width="28.1640625" style="915" customWidth="1"/>
    <col min="12105" max="12105" width="27.83203125" style="915" customWidth="1"/>
    <col min="12106" max="12107" width="16" style="915" customWidth="1"/>
    <col min="12108" max="12108" width="28.1640625" style="915" customWidth="1"/>
    <col min="12109" max="12109" width="27.83203125" style="915" customWidth="1"/>
    <col min="12110" max="12110" width="28.1640625" style="915" customWidth="1"/>
    <col min="12111" max="12111" width="27.83203125" style="915" customWidth="1"/>
    <col min="12112" max="12112" width="28.1640625" style="915" customWidth="1"/>
    <col min="12113" max="12113" width="27.83203125" style="915" customWidth="1"/>
    <col min="12114" max="12114" width="28.1640625" style="915" customWidth="1"/>
    <col min="12115" max="12115" width="27.83203125" style="915" customWidth="1"/>
    <col min="12116" max="12117" width="16" style="915" customWidth="1"/>
    <col min="12118" max="12118" width="28.1640625" style="915" customWidth="1"/>
    <col min="12119" max="12119" width="27.83203125" style="915" customWidth="1"/>
    <col min="12120" max="12120" width="28.1640625" style="915" customWidth="1"/>
    <col min="12121" max="12121" width="27.83203125" style="915" customWidth="1"/>
    <col min="12122" max="12122" width="28.1640625" style="915" customWidth="1"/>
    <col min="12123" max="12123" width="27.83203125" style="915" customWidth="1"/>
    <col min="12124" max="12124" width="28.1640625" style="915" customWidth="1"/>
    <col min="12125" max="12125" width="27.83203125" style="915" customWidth="1"/>
    <col min="12126" max="12127" width="16" style="915" customWidth="1"/>
    <col min="12128" max="12128" width="28.1640625" style="915" customWidth="1"/>
    <col min="12129" max="12129" width="27.83203125" style="915" customWidth="1"/>
    <col min="12130" max="12130" width="28.1640625" style="915" customWidth="1"/>
    <col min="12131" max="12131" width="27.83203125" style="915" customWidth="1"/>
    <col min="12132" max="12132" width="28.1640625" style="915" customWidth="1"/>
    <col min="12133" max="12133" width="27.83203125" style="915" customWidth="1"/>
    <col min="12134" max="12134" width="28.1640625" style="915" customWidth="1"/>
    <col min="12135" max="12135" width="27.83203125" style="915" customWidth="1"/>
    <col min="12136" max="12137" width="16" style="915" customWidth="1"/>
    <col min="12138" max="12138" width="28.1640625" style="915" customWidth="1"/>
    <col min="12139" max="12139" width="27.83203125" style="915" customWidth="1"/>
    <col min="12140" max="12140" width="28.1640625" style="915" customWidth="1"/>
    <col min="12141" max="12141" width="27.83203125" style="915" customWidth="1"/>
    <col min="12142" max="12142" width="28.1640625" style="915" customWidth="1"/>
    <col min="12143" max="12143" width="27.83203125" style="915" customWidth="1"/>
    <col min="12144" max="12144" width="28.1640625" style="915" customWidth="1"/>
    <col min="12145" max="12145" width="27.83203125" style="915" customWidth="1"/>
    <col min="12146" max="12147" width="16" style="915" customWidth="1"/>
    <col min="12148" max="12148" width="28.1640625" style="915" customWidth="1"/>
    <col min="12149" max="12149" width="27.83203125" style="915" customWidth="1"/>
    <col min="12150" max="12150" width="28.1640625" style="915" customWidth="1"/>
    <col min="12151" max="12151" width="27.83203125" style="915" customWidth="1"/>
    <col min="12152" max="12152" width="28.1640625" style="915" customWidth="1"/>
    <col min="12153" max="12153" width="27.83203125" style="915" customWidth="1"/>
    <col min="12154" max="12154" width="28.1640625" style="915" customWidth="1"/>
    <col min="12155" max="12155" width="27.83203125" style="915" customWidth="1"/>
    <col min="12156" max="12157" width="16" style="915" customWidth="1"/>
    <col min="12158" max="12158" width="28.1640625" style="915" customWidth="1"/>
    <col min="12159" max="12159" width="27.83203125" style="915" customWidth="1"/>
    <col min="12160" max="12160" width="28.1640625" style="915" customWidth="1"/>
    <col min="12161" max="12161" width="27.83203125" style="915" customWidth="1"/>
    <col min="12162" max="12162" width="28.1640625" style="915" customWidth="1"/>
    <col min="12163" max="12163" width="27.83203125" style="915" customWidth="1"/>
    <col min="12164" max="12164" width="28.1640625" style="915" customWidth="1"/>
    <col min="12165" max="12165" width="27.83203125" style="915" customWidth="1"/>
    <col min="12166" max="12167" width="16" style="915" customWidth="1"/>
    <col min="12168" max="12168" width="28.1640625" style="915" customWidth="1"/>
    <col min="12169" max="12169" width="27.83203125" style="915" customWidth="1"/>
    <col min="12170" max="12170" width="28.1640625" style="915" customWidth="1"/>
    <col min="12171" max="12171" width="27.83203125" style="915" customWidth="1"/>
    <col min="12172" max="12172" width="28.1640625" style="915" customWidth="1"/>
    <col min="12173" max="12173" width="27.83203125" style="915" customWidth="1"/>
    <col min="12174" max="12174" width="28.1640625" style="915" customWidth="1"/>
    <col min="12175" max="12175" width="27.83203125" style="915" customWidth="1"/>
    <col min="12176" max="12177" width="16" style="915" customWidth="1"/>
    <col min="12178" max="12178" width="28.1640625" style="915" customWidth="1"/>
    <col min="12179" max="12179" width="27.83203125" style="915" customWidth="1"/>
    <col min="12180" max="12180" width="28.1640625" style="915" customWidth="1"/>
    <col min="12181" max="12181" width="27.83203125" style="915" customWidth="1"/>
    <col min="12182" max="12182" width="28.1640625" style="915" customWidth="1"/>
    <col min="12183" max="12183" width="27.83203125" style="915" customWidth="1"/>
    <col min="12184" max="12184" width="28.1640625" style="915" customWidth="1"/>
    <col min="12185" max="12185" width="27.83203125" style="915" customWidth="1"/>
    <col min="12186" max="12187" width="16" style="915" customWidth="1"/>
    <col min="12188" max="12188" width="28.1640625" style="915" customWidth="1"/>
    <col min="12189" max="12189" width="27.83203125" style="915" customWidth="1"/>
    <col min="12190" max="12190" width="28.1640625" style="915" customWidth="1"/>
    <col min="12191" max="12191" width="27.83203125" style="915" customWidth="1"/>
    <col min="12192" max="12192" width="28.1640625" style="915" customWidth="1"/>
    <col min="12193" max="12193" width="27.83203125" style="915" customWidth="1"/>
    <col min="12194" max="12194" width="28.1640625" style="915" customWidth="1"/>
    <col min="12195" max="12195" width="27.83203125" style="915" customWidth="1"/>
    <col min="12196" max="12197" width="16" style="915" customWidth="1"/>
    <col min="12198" max="12198" width="28.1640625" style="915" customWidth="1"/>
    <col min="12199" max="12199" width="27.83203125" style="915" customWidth="1"/>
    <col min="12200" max="12200" width="28.1640625" style="915" customWidth="1"/>
    <col min="12201" max="12201" width="27.83203125" style="915" customWidth="1"/>
    <col min="12202" max="12202" width="28.1640625" style="915" customWidth="1"/>
    <col min="12203" max="12203" width="27.83203125" style="915" customWidth="1"/>
    <col min="12204" max="12204" width="28.1640625" style="915" customWidth="1"/>
    <col min="12205" max="12205" width="27.83203125" style="915" customWidth="1"/>
    <col min="12206" max="12207" width="16" style="915" customWidth="1"/>
    <col min="12208" max="12208" width="28.1640625" style="915" customWidth="1"/>
    <col min="12209" max="12209" width="27.83203125" style="915" customWidth="1"/>
    <col min="12210" max="12210" width="28.1640625" style="915" customWidth="1"/>
    <col min="12211" max="12211" width="27.83203125" style="915" customWidth="1"/>
    <col min="12212" max="12212" width="28.1640625" style="915" customWidth="1"/>
    <col min="12213" max="12213" width="27.83203125" style="915" customWidth="1"/>
    <col min="12214" max="12214" width="28.1640625" style="915" customWidth="1"/>
    <col min="12215" max="12215" width="27.83203125" style="915" customWidth="1"/>
    <col min="12216" max="12217" width="16" style="915" customWidth="1"/>
    <col min="12218" max="12218" width="28.1640625" style="915" customWidth="1"/>
    <col min="12219" max="12219" width="27.83203125" style="915" customWidth="1"/>
    <col min="12220" max="12220" width="28.1640625" style="915" customWidth="1"/>
    <col min="12221" max="12221" width="27.83203125" style="915" customWidth="1"/>
    <col min="12222" max="12222" width="28.1640625" style="915" customWidth="1"/>
    <col min="12223" max="12223" width="27.83203125" style="915" customWidth="1"/>
    <col min="12224" max="12224" width="28.1640625" style="915" customWidth="1"/>
    <col min="12225" max="12225" width="27.83203125" style="915" customWidth="1"/>
    <col min="12226" max="12227" width="16" style="915" customWidth="1"/>
    <col min="12228" max="12228" width="27" style="915" customWidth="1"/>
    <col min="12229" max="12229" width="26.6640625" style="915" customWidth="1"/>
    <col min="12230" max="12230" width="27" style="915" customWidth="1"/>
    <col min="12231" max="12231" width="26.6640625" style="915" customWidth="1"/>
    <col min="12232" max="12232" width="27" style="915" customWidth="1"/>
    <col min="12233" max="12233" width="26.6640625" style="915" customWidth="1"/>
    <col min="12234" max="12234" width="27" style="915" customWidth="1"/>
    <col min="12235" max="12235" width="26.6640625" style="915" customWidth="1"/>
    <col min="12236" max="12237" width="16" style="915" customWidth="1"/>
    <col min="12238" max="12238" width="28.1640625" style="915" customWidth="1"/>
    <col min="12239" max="12239" width="27.83203125" style="915" customWidth="1"/>
    <col min="12240" max="12240" width="28.1640625" style="915" customWidth="1"/>
    <col min="12241" max="12241" width="27.83203125" style="915" customWidth="1"/>
    <col min="12242" max="12242" width="28.1640625" style="915" customWidth="1"/>
    <col min="12243" max="12243" width="27.83203125" style="915" customWidth="1"/>
    <col min="12244" max="12244" width="28.1640625" style="915" customWidth="1"/>
    <col min="12245" max="12245" width="27.83203125" style="915" customWidth="1"/>
    <col min="12246" max="12247" width="16" style="915" customWidth="1"/>
    <col min="12248" max="12248" width="28.1640625" style="915" customWidth="1"/>
    <col min="12249" max="12249" width="27.83203125" style="915" customWidth="1"/>
    <col min="12250" max="12250" width="28.1640625" style="915" customWidth="1"/>
    <col min="12251" max="12251" width="27.83203125" style="915" customWidth="1"/>
    <col min="12252" max="12252" width="28.1640625" style="915" customWidth="1"/>
    <col min="12253" max="12253" width="27.83203125" style="915" customWidth="1"/>
    <col min="12254" max="12254" width="28.1640625" style="915" customWidth="1"/>
    <col min="12255" max="12255" width="27.83203125" style="915" customWidth="1"/>
    <col min="12256" max="12257" width="16" style="915" customWidth="1"/>
    <col min="12258" max="12258" width="28.1640625" style="915" customWidth="1"/>
    <col min="12259" max="12259" width="27.83203125" style="915" customWidth="1"/>
    <col min="12260" max="12260" width="28.1640625" style="915" customWidth="1"/>
    <col min="12261" max="12261" width="27.83203125" style="915" customWidth="1"/>
    <col min="12262" max="12262" width="28.1640625" style="915" customWidth="1"/>
    <col min="12263" max="12263" width="27.83203125" style="915" customWidth="1"/>
    <col min="12264" max="12264" width="28.1640625" style="915" customWidth="1"/>
    <col min="12265" max="12265" width="27.83203125" style="915" customWidth="1"/>
    <col min="12266" max="12267" width="16" style="915" customWidth="1"/>
    <col min="12268" max="12268" width="28.1640625" style="915" customWidth="1"/>
    <col min="12269" max="12269" width="27.83203125" style="915" customWidth="1"/>
    <col min="12270" max="12270" width="28.1640625" style="915" customWidth="1"/>
    <col min="12271" max="12271" width="27.83203125" style="915" customWidth="1"/>
    <col min="12272" max="12272" width="28.1640625" style="915" customWidth="1"/>
    <col min="12273" max="12273" width="27.83203125" style="915" customWidth="1"/>
    <col min="12274" max="12274" width="28.1640625" style="915" customWidth="1"/>
    <col min="12275" max="12275" width="27.83203125" style="915" customWidth="1"/>
    <col min="12276" max="12277" width="16" style="915" customWidth="1"/>
    <col min="12278" max="12278" width="28.1640625" style="915" customWidth="1"/>
    <col min="12279" max="12279" width="27.83203125" style="915" customWidth="1"/>
    <col min="12280" max="12280" width="28.1640625" style="915" customWidth="1"/>
    <col min="12281" max="12281" width="27.83203125" style="915" customWidth="1"/>
    <col min="12282" max="12282" width="28.1640625" style="915" customWidth="1"/>
    <col min="12283" max="12283" width="27.83203125" style="915" customWidth="1"/>
    <col min="12284" max="12284" width="28.1640625" style="915" customWidth="1"/>
    <col min="12285" max="12285" width="27.83203125" style="915" customWidth="1"/>
    <col min="12286" max="12287" width="16" style="915" customWidth="1"/>
    <col min="12288" max="12288" width="28.1640625" style="915" customWidth="1"/>
    <col min="12289" max="12289" width="27.83203125" style="915" customWidth="1"/>
    <col min="12290" max="12290" width="28.1640625" style="915" customWidth="1"/>
    <col min="12291" max="12291" width="27.83203125" style="915" customWidth="1"/>
    <col min="12292" max="12292" width="28.1640625" style="915" customWidth="1"/>
    <col min="12293" max="12293" width="27.83203125" style="915" customWidth="1"/>
    <col min="12294" max="12294" width="28.1640625" style="915" customWidth="1"/>
    <col min="12295" max="12295" width="27.83203125" style="915" customWidth="1"/>
    <col min="12296" max="12297" width="16" style="915" customWidth="1"/>
    <col min="12298" max="12298" width="28.1640625" style="915" customWidth="1"/>
    <col min="12299" max="12299" width="27.83203125" style="915" customWidth="1"/>
    <col min="12300" max="12300" width="28.1640625" style="915" customWidth="1"/>
    <col min="12301" max="12301" width="27.83203125" style="915" customWidth="1"/>
    <col min="12302" max="12302" width="28.1640625" style="915" customWidth="1"/>
    <col min="12303" max="12303" width="27.83203125" style="915" customWidth="1"/>
    <col min="12304" max="12304" width="28.1640625" style="915" customWidth="1"/>
    <col min="12305" max="12305" width="27.83203125" style="915" customWidth="1"/>
    <col min="12306" max="12307" width="16" style="915" customWidth="1"/>
    <col min="12308" max="12308" width="28.1640625" style="915" customWidth="1"/>
    <col min="12309" max="12309" width="27.83203125" style="915" customWidth="1"/>
    <col min="12310" max="12310" width="28.1640625" style="915" customWidth="1"/>
    <col min="12311" max="12311" width="27.83203125" style="915" customWidth="1"/>
    <col min="12312" max="12312" width="28.1640625" style="915" customWidth="1"/>
    <col min="12313" max="12313" width="27.83203125" style="915" customWidth="1"/>
    <col min="12314" max="12314" width="28.1640625" style="915" customWidth="1"/>
    <col min="12315" max="12315" width="27.83203125" style="915" customWidth="1"/>
    <col min="12316" max="12317" width="16" style="915" customWidth="1"/>
    <col min="12318" max="12318" width="28.1640625" style="915" customWidth="1"/>
    <col min="12319" max="12319" width="27.83203125" style="915" customWidth="1"/>
    <col min="12320" max="12320" width="28.1640625" style="915" customWidth="1"/>
    <col min="12321" max="12321" width="27.83203125" style="915" customWidth="1"/>
    <col min="12322" max="12322" width="28.1640625" style="915" customWidth="1"/>
    <col min="12323" max="12323" width="27.83203125" style="915" customWidth="1"/>
    <col min="12324" max="12324" width="28.1640625" style="915" customWidth="1"/>
    <col min="12325" max="12325" width="27.83203125" style="915" customWidth="1"/>
    <col min="12326" max="12327" width="16" style="915" customWidth="1"/>
    <col min="12328" max="12328" width="28.1640625" style="915" customWidth="1"/>
    <col min="12329" max="12329" width="27.83203125" style="915" customWidth="1"/>
    <col min="12330" max="12330" width="27" style="915" customWidth="1"/>
    <col min="12331" max="12331" width="26.6640625" style="915" customWidth="1"/>
    <col min="12332" max="12332" width="28.1640625" style="915" customWidth="1"/>
    <col min="12333" max="12333" width="27.83203125" style="915" customWidth="1"/>
    <col min="12334" max="12334" width="28.1640625" style="915" customWidth="1"/>
    <col min="12335" max="12335" width="27.83203125" style="915" customWidth="1"/>
    <col min="12336" max="12337" width="16" style="915" customWidth="1"/>
    <col min="12338" max="12338" width="28.1640625" style="915" customWidth="1"/>
    <col min="12339" max="12339" width="27.83203125" style="915" customWidth="1"/>
    <col min="12340" max="12340" width="28.1640625" style="915" customWidth="1"/>
    <col min="12341" max="12341" width="27.83203125" style="915" customWidth="1"/>
    <col min="12342" max="12342" width="28.1640625" style="915" customWidth="1"/>
    <col min="12343" max="12343" width="27.83203125" style="915" customWidth="1"/>
    <col min="12344" max="12344" width="28.1640625" style="915" customWidth="1"/>
    <col min="12345" max="12345" width="27.83203125" style="915" customWidth="1"/>
    <col min="12346" max="12347" width="16" style="915" customWidth="1"/>
    <col min="12348" max="12348" width="28.1640625" style="915" customWidth="1"/>
    <col min="12349" max="12349" width="27.83203125" style="915" customWidth="1"/>
    <col min="12350" max="12350" width="28.1640625" style="915" customWidth="1"/>
    <col min="12351" max="12351" width="27.83203125" style="915" customWidth="1"/>
    <col min="12352" max="12352" width="27" style="915" customWidth="1"/>
    <col min="12353" max="12353" width="26.6640625" style="915" customWidth="1"/>
    <col min="12354" max="12354" width="28.1640625" style="915" customWidth="1"/>
    <col min="12355" max="12355" width="27.83203125" style="915" customWidth="1"/>
    <col min="12356" max="12357" width="16" style="915" customWidth="1"/>
    <col min="12358" max="12358" width="28.1640625" style="915" customWidth="1"/>
    <col min="12359" max="12359" width="27.83203125" style="915" customWidth="1"/>
    <col min="12360" max="12360" width="28.1640625" style="915" customWidth="1"/>
    <col min="12361" max="12361" width="27.83203125" style="915" customWidth="1"/>
    <col min="12362" max="12362" width="28.1640625" style="915" customWidth="1"/>
    <col min="12363" max="12363" width="27.83203125" style="915" customWidth="1"/>
    <col min="12364" max="12364" width="28.1640625" style="915" customWidth="1"/>
    <col min="12365" max="12365" width="27.83203125" style="915" customWidth="1"/>
    <col min="12366" max="12367" width="16" style="915" customWidth="1"/>
    <col min="12368" max="12368" width="28.1640625" style="915" customWidth="1"/>
    <col min="12369" max="12369" width="27.83203125" style="915" customWidth="1"/>
    <col min="12370" max="12370" width="28.1640625" style="915" customWidth="1"/>
    <col min="12371" max="12371" width="27.83203125" style="915" customWidth="1"/>
    <col min="12372" max="12372" width="28.1640625" style="915" customWidth="1"/>
    <col min="12373" max="12373" width="27.83203125" style="915" customWidth="1"/>
    <col min="12374" max="12374" width="28.1640625" style="915" customWidth="1"/>
    <col min="12375" max="12375" width="27.83203125" style="915" customWidth="1"/>
    <col min="12376" max="12377" width="16" style="915" customWidth="1"/>
    <col min="12378" max="12378" width="28.1640625" style="915" customWidth="1"/>
    <col min="12379" max="12379" width="27.83203125" style="915" customWidth="1"/>
    <col min="12380" max="12380" width="28.1640625" style="915" customWidth="1"/>
    <col min="12381" max="12381" width="27.83203125" style="915" customWidth="1"/>
    <col min="12382" max="12382" width="28.1640625" style="915" customWidth="1"/>
    <col min="12383" max="12383" width="27.83203125" style="915" customWidth="1"/>
    <col min="12384" max="12384" width="28.1640625" style="915" customWidth="1"/>
    <col min="12385" max="12385" width="27.83203125" style="915" customWidth="1"/>
    <col min="12386" max="12387" width="16" style="915" customWidth="1"/>
    <col min="12388" max="12388" width="28.1640625" style="915" customWidth="1"/>
    <col min="12389" max="12389" width="27.83203125" style="915" customWidth="1"/>
    <col min="12390" max="12390" width="28.1640625" style="915" customWidth="1"/>
    <col min="12391" max="12391" width="27.83203125" style="915" customWidth="1"/>
    <col min="12392" max="12392" width="28.1640625" style="915" customWidth="1"/>
    <col min="12393" max="12393" width="27.83203125" style="915" customWidth="1"/>
    <col min="12394" max="12394" width="28.1640625" style="915" customWidth="1"/>
    <col min="12395" max="12395" width="27.83203125" style="915" customWidth="1"/>
    <col min="12396" max="12397" width="16" style="915" customWidth="1"/>
    <col min="12398" max="12398" width="27" style="915" customWidth="1"/>
    <col min="12399" max="12399" width="26.6640625" style="915" customWidth="1"/>
    <col min="12400" max="12400" width="27" style="915" customWidth="1"/>
    <col min="12401" max="12401" width="26.6640625" style="915" customWidth="1"/>
    <col min="12402" max="12402" width="27" style="915" customWidth="1"/>
    <col min="12403" max="12403" width="26.6640625" style="915" customWidth="1"/>
    <col min="12404" max="12404" width="27" style="915" customWidth="1"/>
    <col min="12405" max="12405" width="26.6640625" style="915" customWidth="1"/>
    <col min="12406" max="12407" width="16" style="915" customWidth="1"/>
    <col min="12408" max="12408" width="28.1640625" style="915" customWidth="1"/>
    <col min="12409" max="12409" width="27.83203125" style="915" customWidth="1"/>
    <col min="12410" max="12410" width="28.1640625" style="915" customWidth="1"/>
    <col min="12411" max="12411" width="27.83203125" style="915" customWidth="1"/>
    <col min="12412" max="12412" width="28.1640625" style="915" customWidth="1"/>
    <col min="12413" max="12413" width="27.83203125" style="915" customWidth="1"/>
    <col min="12414" max="12414" width="28.1640625" style="915" customWidth="1"/>
    <col min="12415" max="12415" width="27.83203125" style="915" customWidth="1"/>
    <col min="12416" max="12417" width="16" style="915" customWidth="1"/>
    <col min="12418" max="12418" width="28.1640625" style="915" customWidth="1"/>
    <col min="12419" max="12419" width="27.83203125" style="915" customWidth="1"/>
    <col min="12420" max="12420" width="27" style="915" customWidth="1"/>
    <col min="12421" max="12421" width="26.6640625" style="915" customWidth="1"/>
    <col min="12422" max="12422" width="28.1640625" style="915" customWidth="1"/>
    <col min="12423" max="12423" width="27.83203125" style="915" customWidth="1"/>
    <col min="12424" max="12424" width="28.1640625" style="915" customWidth="1"/>
    <col min="12425" max="12425" width="27.83203125" style="915" customWidth="1"/>
    <col min="12426" max="12427" width="16" style="915" customWidth="1"/>
    <col min="12428" max="12428" width="28.1640625" style="915" customWidth="1"/>
    <col min="12429" max="12429" width="27.83203125" style="915" customWidth="1"/>
    <col min="12430" max="12430" width="28.1640625" style="915" customWidth="1"/>
    <col min="12431" max="12431" width="27.83203125" style="915" customWidth="1"/>
    <col min="12432" max="12432" width="27" style="915" customWidth="1"/>
    <col min="12433" max="12433" width="26.6640625" style="915" customWidth="1"/>
    <col min="12434" max="12434" width="28.1640625" style="915" customWidth="1"/>
    <col min="12435" max="12435" width="27.83203125" style="915" customWidth="1"/>
    <col min="12436" max="12437" width="16" style="915" customWidth="1"/>
    <col min="12438" max="12438" width="25.1640625" style="915" customWidth="1"/>
    <col min="12439" max="12439" width="24.83203125" style="915" customWidth="1"/>
    <col min="12440" max="12440" width="25.1640625" style="915" customWidth="1"/>
    <col min="12441" max="12441" width="24.83203125" style="915" customWidth="1"/>
    <col min="12442" max="12442" width="25.1640625" style="915" customWidth="1"/>
    <col min="12443" max="12443" width="24.83203125" style="915" customWidth="1"/>
    <col min="12444" max="12444" width="25.1640625" style="915" customWidth="1"/>
    <col min="12445" max="12445" width="24.83203125" style="915" customWidth="1"/>
    <col min="12446" max="12447" width="16" style="915" customWidth="1"/>
    <col min="12448" max="12448" width="28.1640625" style="915" customWidth="1"/>
    <col min="12449" max="12449" width="27.83203125" style="915" customWidth="1"/>
    <col min="12450" max="12450" width="28.1640625" style="915" customWidth="1"/>
    <col min="12451" max="12451" width="27.83203125" style="915" customWidth="1"/>
    <col min="12452" max="12452" width="28.1640625" style="915" customWidth="1"/>
    <col min="12453" max="12453" width="27.83203125" style="915" customWidth="1"/>
    <col min="12454" max="12454" width="28.1640625" style="915" customWidth="1"/>
    <col min="12455" max="12455" width="27.83203125" style="915" customWidth="1"/>
    <col min="12456" max="12457" width="16" style="915" customWidth="1"/>
    <col min="12458" max="12458" width="28.1640625" style="915" customWidth="1"/>
    <col min="12459" max="12459" width="27.83203125" style="915" customWidth="1"/>
    <col min="12460" max="12460" width="28.1640625" style="915" customWidth="1"/>
    <col min="12461" max="12461" width="27.83203125" style="915" customWidth="1"/>
    <col min="12462" max="12462" width="28.1640625" style="915" customWidth="1"/>
    <col min="12463" max="12463" width="27.83203125" style="915" customWidth="1"/>
    <col min="12464" max="12464" width="28.1640625" style="915" customWidth="1"/>
    <col min="12465" max="12465" width="27.83203125" style="915" customWidth="1"/>
    <col min="12466" max="12467" width="16" style="915" customWidth="1"/>
    <col min="12468" max="12468" width="25.1640625" style="915" customWidth="1"/>
    <col min="12469" max="12469" width="24.83203125" style="915" customWidth="1"/>
    <col min="12470" max="12470" width="25.1640625" style="915" customWidth="1"/>
    <col min="12471" max="12471" width="24.83203125" style="915" customWidth="1"/>
    <col min="12472" max="12472" width="25.1640625" style="915" customWidth="1"/>
    <col min="12473" max="12473" width="24.83203125" style="915" customWidth="1"/>
    <col min="12474" max="12474" width="25.1640625" style="915" customWidth="1"/>
    <col min="12475" max="12475" width="24.83203125" style="915" customWidth="1"/>
    <col min="12476" max="12477" width="16" style="915" customWidth="1"/>
    <col min="12478" max="12478" width="28.1640625" style="915" customWidth="1"/>
    <col min="12479" max="12479" width="27.83203125" style="915" customWidth="1"/>
    <col min="12480" max="12480" width="28.1640625" style="915" customWidth="1"/>
    <col min="12481" max="12481" width="27.83203125" style="915" customWidth="1"/>
    <col min="12482" max="12482" width="28.1640625" style="915" customWidth="1"/>
    <col min="12483" max="12483" width="27.83203125" style="915" customWidth="1"/>
    <col min="12484" max="12484" width="28.1640625" style="915" customWidth="1"/>
    <col min="12485" max="12485" width="27.83203125" style="915" customWidth="1"/>
    <col min="12486" max="12487" width="16" style="915" customWidth="1"/>
    <col min="12488" max="12488" width="28.1640625" style="915" customWidth="1"/>
    <col min="12489" max="12489" width="27.83203125" style="915" customWidth="1"/>
    <col min="12490" max="12490" width="28.1640625" style="915" customWidth="1"/>
    <col min="12491" max="12491" width="27.83203125" style="915" customWidth="1"/>
    <col min="12492" max="12492" width="28.1640625" style="915" customWidth="1"/>
    <col min="12493" max="12493" width="27.83203125" style="915" customWidth="1"/>
    <col min="12494" max="12494" width="28.1640625" style="915" customWidth="1"/>
    <col min="12495" max="12495" width="27.83203125" style="915" customWidth="1"/>
    <col min="12496" max="12497" width="16" style="915" customWidth="1"/>
    <col min="12498" max="12498" width="27" style="915" customWidth="1"/>
    <col min="12499" max="12499" width="26.6640625" style="915" customWidth="1"/>
    <col min="12500" max="12500" width="27" style="915" customWidth="1"/>
    <col min="12501" max="12501" width="26.6640625" style="915" customWidth="1"/>
    <col min="12502" max="12502" width="27" style="915" customWidth="1"/>
    <col min="12503" max="12503" width="26.6640625" style="915" customWidth="1"/>
    <col min="12504" max="12504" width="27" style="915" customWidth="1"/>
    <col min="12505" max="12505" width="26.6640625" style="915" customWidth="1"/>
    <col min="12506" max="12507" width="16" style="915" customWidth="1"/>
    <col min="12508" max="12508" width="28.1640625" style="915" customWidth="1"/>
    <col min="12509" max="12509" width="27.83203125" style="915" customWidth="1"/>
    <col min="12510" max="12510" width="28.1640625" style="915" customWidth="1"/>
    <col min="12511" max="12511" width="27.83203125" style="915" customWidth="1"/>
    <col min="12512" max="12512" width="28.1640625" style="915" customWidth="1"/>
    <col min="12513" max="12513" width="27.83203125" style="915" customWidth="1"/>
    <col min="12514" max="12514" width="28.1640625" style="915" customWidth="1"/>
    <col min="12515" max="12515" width="27.83203125" style="915" customWidth="1"/>
    <col min="12516" max="12517" width="16" style="915" customWidth="1"/>
    <col min="12518" max="12518" width="28.1640625" style="915" customWidth="1"/>
    <col min="12519" max="12519" width="27.83203125" style="915" customWidth="1"/>
    <col min="12520" max="12520" width="28.1640625" style="915" customWidth="1"/>
    <col min="12521" max="12521" width="27.83203125" style="915" customWidth="1"/>
    <col min="12522" max="12522" width="28.1640625" style="915" customWidth="1"/>
    <col min="12523" max="12523" width="27.83203125" style="915" customWidth="1"/>
    <col min="12524" max="12524" width="28.1640625" style="915" customWidth="1"/>
    <col min="12525" max="12525" width="27.83203125" style="915" customWidth="1"/>
    <col min="12526" max="12527" width="16" style="915" customWidth="1"/>
    <col min="12528" max="12528" width="28.1640625" style="915" customWidth="1"/>
    <col min="12529" max="12529" width="27.83203125" style="915" customWidth="1"/>
    <col min="12530" max="12530" width="28.1640625" style="915" customWidth="1"/>
    <col min="12531" max="12531" width="27.83203125" style="915" customWidth="1"/>
    <col min="12532" max="12532" width="28.1640625" style="915" customWidth="1"/>
    <col min="12533" max="12533" width="27.83203125" style="915" customWidth="1"/>
    <col min="12534" max="12534" width="28.1640625" style="915" customWidth="1"/>
    <col min="12535" max="12535" width="27.83203125" style="915" customWidth="1"/>
    <col min="12536" max="12537" width="16" style="915" customWidth="1"/>
    <col min="12538" max="12538" width="28.1640625" style="915" customWidth="1"/>
    <col min="12539" max="12539" width="27.83203125" style="915" customWidth="1"/>
    <col min="12540" max="12540" width="28.1640625" style="915" customWidth="1"/>
    <col min="12541" max="12541" width="27.83203125" style="915" customWidth="1"/>
    <col min="12542" max="12542" width="28.1640625" style="915" customWidth="1"/>
    <col min="12543" max="12543" width="27.83203125" style="915" customWidth="1"/>
    <col min="12544" max="12544" width="28.1640625" style="915" customWidth="1"/>
    <col min="12545" max="12545" width="27.83203125" style="915" customWidth="1"/>
    <col min="12546" max="12547" width="16" style="915" customWidth="1"/>
    <col min="12548" max="12548" width="28.1640625" style="915" customWidth="1"/>
    <col min="12549" max="12549" width="27.83203125" style="915" customWidth="1"/>
    <col min="12550" max="12550" width="28.1640625" style="915" customWidth="1"/>
    <col min="12551" max="12551" width="27.83203125" style="915" customWidth="1"/>
    <col min="12552" max="12552" width="28.1640625" style="915" customWidth="1"/>
    <col min="12553" max="12553" width="27.83203125" style="915" customWidth="1"/>
    <col min="12554" max="12554" width="28.1640625" style="915" customWidth="1"/>
    <col min="12555" max="12555" width="27.83203125" style="915" customWidth="1"/>
    <col min="12556" max="12557" width="16.1640625" style="915" customWidth="1"/>
    <col min="12558" max="12558" width="29.33203125" style="915" customWidth="1"/>
    <col min="12559" max="12559" width="29" style="915" customWidth="1"/>
    <col min="12560" max="12560" width="29.33203125" style="915" customWidth="1"/>
    <col min="12561" max="12561" width="29" style="915" customWidth="1"/>
    <col min="12562" max="12562" width="29.33203125" style="915" customWidth="1"/>
    <col min="12563" max="12563" width="29" style="915" customWidth="1"/>
    <col min="12564" max="12564" width="29.33203125" style="915" customWidth="1"/>
    <col min="12565" max="12565" width="29" style="915" customWidth="1"/>
    <col min="12566" max="12567" width="16.1640625" style="915" customWidth="1"/>
    <col min="12568" max="12568" width="29.33203125" style="915" customWidth="1"/>
    <col min="12569" max="12569" width="29" style="915" customWidth="1"/>
    <col min="12570" max="12570" width="29.33203125" style="915" customWidth="1"/>
    <col min="12571" max="12571" width="29" style="915" customWidth="1"/>
    <col min="12572" max="12572" width="29.33203125" style="915" customWidth="1"/>
    <col min="12573" max="12573" width="29" style="915" customWidth="1"/>
    <col min="12574" max="12574" width="29.33203125" style="915" customWidth="1"/>
    <col min="12575" max="12575" width="29" style="915" customWidth="1"/>
    <col min="12576" max="12577" width="16" style="915" customWidth="1"/>
    <col min="12578" max="12578" width="28.1640625" style="915" customWidth="1"/>
    <col min="12579" max="12579" width="27.83203125" style="915" customWidth="1"/>
    <col min="12580" max="12580" width="28.1640625" style="915" customWidth="1"/>
    <col min="12581" max="12581" width="27.83203125" style="915" customWidth="1"/>
    <col min="12582" max="12582" width="28.1640625" style="915" customWidth="1"/>
    <col min="12583" max="12583" width="27.83203125" style="915" customWidth="1"/>
    <col min="12584" max="12584" width="28.1640625" style="915" customWidth="1"/>
    <col min="12585" max="12585" width="27.83203125" style="915" customWidth="1"/>
    <col min="12586" max="12587" width="16.1640625" style="915" customWidth="1"/>
    <col min="12588" max="12588" width="29.33203125" style="915" customWidth="1"/>
    <col min="12589" max="12589" width="29" style="915" customWidth="1"/>
    <col min="12590" max="12590" width="29.33203125" style="915" customWidth="1"/>
    <col min="12591" max="12591" width="29" style="915" customWidth="1"/>
    <col min="12592" max="12592" width="29.33203125" style="915" customWidth="1"/>
    <col min="12593" max="12593" width="29" style="915" customWidth="1"/>
    <col min="12594" max="12594" width="29.33203125" style="915" customWidth="1"/>
    <col min="12595" max="12595" width="29" style="915" customWidth="1"/>
    <col min="12596" max="12597" width="16" style="915" customWidth="1"/>
    <col min="12598" max="12598" width="28.1640625" style="915" customWidth="1"/>
    <col min="12599" max="12599" width="27.83203125" style="915" customWidth="1"/>
    <col min="12600" max="12600" width="28.1640625" style="915" customWidth="1"/>
    <col min="12601" max="12601" width="27.83203125" style="915" customWidth="1"/>
    <col min="12602" max="12602" width="28.1640625" style="915" customWidth="1"/>
    <col min="12603" max="12603" width="27.83203125" style="915" customWidth="1"/>
    <col min="12604" max="12604" width="28.1640625" style="915" customWidth="1"/>
    <col min="12605" max="12605" width="27.83203125" style="915" customWidth="1"/>
    <col min="12606" max="12607" width="16.1640625" style="915" customWidth="1"/>
    <col min="12608" max="12608" width="29.33203125" style="915" customWidth="1"/>
    <col min="12609" max="12609" width="29" style="915" customWidth="1"/>
    <col min="12610" max="12610" width="29.33203125" style="915" customWidth="1"/>
    <col min="12611" max="12611" width="29" style="915" customWidth="1"/>
    <col min="12612" max="12612" width="29.33203125" style="915" customWidth="1"/>
    <col min="12613" max="12613" width="29" style="915" customWidth="1"/>
    <col min="12614" max="12614" width="29.33203125" style="915" customWidth="1"/>
    <col min="12615" max="12615" width="29" style="915" customWidth="1"/>
    <col min="12616" max="12617" width="16.1640625" style="915" customWidth="1"/>
    <col min="12618" max="12618" width="29.33203125" style="915" customWidth="1"/>
    <col min="12619" max="12619" width="29" style="915" customWidth="1"/>
    <col min="12620" max="12620" width="29.33203125" style="915" customWidth="1"/>
    <col min="12621" max="12621" width="29" style="915" customWidth="1"/>
    <col min="12622" max="12622" width="29.33203125" style="915" customWidth="1"/>
    <col min="12623" max="12623" width="29" style="915" customWidth="1"/>
    <col min="12624" max="12624" width="29.33203125" style="915" customWidth="1"/>
    <col min="12625" max="12625" width="29" style="915" customWidth="1"/>
    <col min="12626" max="12627" width="16.1640625" style="915" customWidth="1"/>
    <col min="12628" max="12628" width="29.33203125" style="915" customWidth="1"/>
    <col min="12629" max="12629" width="29" style="915" customWidth="1"/>
    <col min="12630" max="12630" width="29.33203125" style="915" customWidth="1"/>
    <col min="12631" max="12631" width="29" style="915" customWidth="1"/>
    <col min="12632" max="12632" width="29.33203125" style="915" customWidth="1"/>
    <col min="12633" max="12633" width="29" style="915" customWidth="1"/>
    <col min="12634" max="12634" width="29.33203125" style="915" customWidth="1"/>
    <col min="12635" max="12635" width="29" style="915" customWidth="1"/>
    <col min="12636" max="12637" width="16.1640625" style="915" customWidth="1"/>
    <col min="12638" max="12638" width="29.33203125" style="915" customWidth="1"/>
    <col min="12639" max="12639" width="29" style="915" customWidth="1"/>
    <col min="12640" max="12640" width="29.33203125" style="915" customWidth="1"/>
    <col min="12641" max="12641" width="29" style="915" customWidth="1"/>
    <col min="12642" max="12642" width="29.33203125" style="915" customWidth="1"/>
    <col min="12643" max="12643" width="29" style="915" customWidth="1"/>
    <col min="12644" max="12644" width="29.33203125" style="915" customWidth="1"/>
    <col min="12645" max="12645" width="29" style="915" customWidth="1"/>
    <col min="12646" max="12647" width="16.1640625" style="915" customWidth="1"/>
    <col min="12648" max="12648" width="29.33203125" style="915" customWidth="1"/>
    <col min="12649" max="12649" width="29" style="915" customWidth="1"/>
    <col min="12650" max="12650" width="29.33203125" style="915" customWidth="1"/>
    <col min="12651" max="12651" width="29" style="915" customWidth="1"/>
    <col min="12652" max="12652" width="29.33203125" style="915" customWidth="1"/>
    <col min="12653" max="12653" width="29" style="915" customWidth="1"/>
    <col min="12654" max="12654" width="29.33203125" style="915" customWidth="1"/>
    <col min="12655" max="12655" width="29" style="915" customWidth="1"/>
    <col min="12656" max="12657" width="16.1640625" style="915" customWidth="1"/>
    <col min="12658" max="12658" width="29.33203125" style="915" customWidth="1"/>
    <col min="12659" max="12659" width="29" style="915" customWidth="1"/>
    <col min="12660" max="12660" width="29.33203125" style="915" customWidth="1"/>
    <col min="12661" max="12661" width="29" style="915" customWidth="1"/>
    <col min="12662" max="12662" width="29.33203125" style="915" customWidth="1"/>
    <col min="12663" max="12663" width="29" style="915" customWidth="1"/>
    <col min="12664" max="12664" width="29.33203125" style="915" customWidth="1"/>
    <col min="12665" max="12665" width="29" style="915" customWidth="1"/>
    <col min="12666" max="12667" width="16.1640625" style="915" customWidth="1"/>
    <col min="12668" max="12668" width="29.33203125" style="915" customWidth="1"/>
    <col min="12669" max="12669" width="29" style="915" customWidth="1"/>
    <col min="12670" max="12670" width="29.33203125" style="915" customWidth="1"/>
    <col min="12671" max="12671" width="29" style="915" customWidth="1"/>
    <col min="12672" max="12672" width="29.33203125" style="915" customWidth="1"/>
    <col min="12673" max="12673" width="29" style="915" customWidth="1"/>
    <col min="12674" max="12674" width="29.33203125" style="915" customWidth="1"/>
    <col min="12675" max="12675" width="29" style="915" customWidth="1"/>
    <col min="12676" max="12677" width="16.1640625" style="915" customWidth="1"/>
    <col min="12678" max="12678" width="29.33203125" style="915" customWidth="1"/>
    <col min="12679" max="12679" width="29" style="915" customWidth="1"/>
    <col min="12680" max="12680" width="29.33203125" style="915" customWidth="1"/>
    <col min="12681" max="12681" width="29" style="915" customWidth="1"/>
    <col min="12682" max="12682" width="29.33203125" style="915" customWidth="1"/>
    <col min="12683" max="12683" width="29" style="915" customWidth="1"/>
    <col min="12684" max="12684" width="28.1640625" style="915" customWidth="1"/>
    <col min="12685" max="12685" width="27.83203125" style="915" customWidth="1"/>
    <col min="12686" max="12687" width="16.1640625" style="915" customWidth="1"/>
    <col min="12688" max="12688" width="29.33203125" style="915" customWidth="1"/>
    <col min="12689" max="12689" width="29" style="915" customWidth="1"/>
    <col min="12690" max="12690" width="29.33203125" style="915" customWidth="1"/>
    <col min="12691" max="12691" width="29" style="915" customWidth="1"/>
    <col min="12692" max="12692" width="29.33203125" style="915" customWidth="1"/>
    <col min="12693" max="12693" width="29" style="915" customWidth="1"/>
    <col min="12694" max="12694" width="29.33203125" style="915" customWidth="1"/>
    <col min="12695" max="12695" width="29" style="915" customWidth="1"/>
    <col min="12696" max="12697" width="16" style="915" customWidth="1"/>
    <col min="12698" max="12698" width="28.1640625" style="915" customWidth="1"/>
    <col min="12699" max="12699" width="27.83203125" style="915" customWidth="1"/>
    <col min="12700" max="12700" width="28.1640625" style="915" customWidth="1"/>
    <col min="12701" max="12701" width="27.83203125" style="915" customWidth="1"/>
    <col min="12702" max="12702" width="28.1640625" style="915" customWidth="1"/>
    <col min="12703" max="12703" width="27.83203125" style="915" customWidth="1"/>
    <col min="12704" max="12704" width="28.1640625" style="915" customWidth="1"/>
    <col min="12705" max="12705" width="27.83203125" style="915" customWidth="1"/>
    <col min="12706" max="12707" width="16.1640625" style="915" customWidth="1"/>
    <col min="12708" max="12708" width="29.33203125" style="915" customWidth="1"/>
    <col min="12709" max="12709" width="29" style="915" customWidth="1"/>
    <col min="12710" max="12710" width="29.33203125" style="915" customWidth="1"/>
    <col min="12711" max="12711" width="29" style="915" customWidth="1"/>
    <col min="12712" max="12712" width="29.33203125" style="915" customWidth="1"/>
    <col min="12713" max="12713" width="29" style="915" customWidth="1"/>
    <col min="12714" max="12714" width="29.33203125" style="915" customWidth="1"/>
    <col min="12715" max="12715" width="29" style="915" customWidth="1"/>
    <col min="12716" max="12717" width="16.1640625" style="915" customWidth="1"/>
    <col min="12718" max="12718" width="29.33203125" style="915" customWidth="1"/>
    <col min="12719" max="12719" width="29" style="915" customWidth="1"/>
    <col min="12720" max="12720" width="29.33203125" style="915" customWidth="1"/>
    <col min="12721" max="12721" width="29" style="915" customWidth="1"/>
    <col min="12722" max="12722" width="29.33203125" style="915" customWidth="1"/>
    <col min="12723" max="12723" width="29" style="915" customWidth="1"/>
    <col min="12724" max="12724" width="29.33203125" style="915" customWidth="1"/>
    <col min="12725" max="12725" width="29" style="915" customWidth="1"/>
    <col min="12726" max="12727" width="16.1640625" style="915" customWidth="1"/>
    <col min="12728" max="12728" width="29.33203125" style="915" customWidth="1"/>
    <col min="12729" max="12729" width="29" style="915" customWidth="1"/>
    <col min="12730" max="12730" width="29.33203125" style="915" customWidth="1"/>
    <col min="12731" max="12731" width="29" style="915" customWidth="1"/>
    <col min="12732" max="12732" width="29.33203125" style="915" customWidth="1"/>
    <col min="12733" max="12733" width="29" style="915" customWidth="1"/>
    <col min="12734" max="12734" width="29.33203125" style="915" customWidth="1"/>
    <col min="12735" max="12735" width="29" style="915" customWidth="1"/>
    <col min="12736" max="12737" width="16.1640625" style="915" customWidth="1"/>
    <col min="12738" max="12738" width="29.33203125" style="915" customWidth="1"/>
    <col min="12739" max="12739" width="29" style="915" customWidth="1"/>
    <col min="12740" max="12740" width="29.33203125" style="915" customWidth="1"/>
    <col min="12741" max="12741" width="29" style="915" customWidth="1"/>
    <col min="12742" max="12742" width="29.33203125" style="915" customWidth="1"/>
    <col min="12743" max="12743" width="29" style="915" customWidth="1"/>
    <col min="12744" max="12744" width="29.33203125" style="915" customWidth="1"/>
    <col min="12745" max="12745" width="29" style="915" customWidth="1"/>
    <col min="12746" max="12747" width="16.1640625" style="915" customWidth="1"/>
    <col min="12748" max="12748" width="29.33203125" style="915" customWidth="1"/>
    <col min="12749" max="12749" width="29" style="915" customWidth="1"/>
    <col min="12750" max="12750" width="29.33203125" style="915" customWidth="1"/>
    <col min="12751" max="12751" width="29" style="915" customWidth="1"/>
    <col min="12752" max="12752" width="29.33203125" style="915" customWidth="1"/>
    <col min="12753" max="12753" width="29" style="915" customWidth="1"/>
    <col min="12754" max="12754" width="29.33203125" style="915" customWidth="1"/>
    <col min="12755" max="12755" width="29" style="915" customWidth="1"/>
    <col min="12756" max="12757" width="16.1640625" style="915" customWidth="1"/>
    <col min="12758" max="12758" width="29.33203125" style="915" customWidth="1"/>
    <col min="12759" max="12759" width="29" style="915" customWidth="1"/>
    <col min="12760" max="12760" width="29.33203125" style="915" customWidth="1"/>
    <col min="12761" max="12761" width="29" style="915" customWidth="1"/>
    <col min="12762" max="12762" width="29.33203125" style="915" customWidth="1"/>
    <col min="12763" max="12763" width="29" style="915" customWidth="1"/>
    <col min="12764" max="12764" width="29.33203125" style="915" customWidth="1"/>
    <col min="12765" max="12765" width="29" style="915" customWidth="1"/>
    <col min="12766" max="12767" width="16.1640625" style="915" customWidth="1"/>
    <col min="12768" max="12768" width="29.33203125" style="915" customWidth="1"/>
    <col min="12769" max="12769" width="29" style="915" customWidth="1"/>
    <col min="12770" max="12770" width="29.33203125" style="915" customWidth="1"/>
    <col min="12771" max="12771" width="29" style="915" customWidth="1"/>
    <col min="12772" max="12772" width="29.33203125" style="915" customWidth="1"/>
    <col min="12773" max="12773" width="29" style="915" customWidth="1"/>
    <col min="12774" max="12774" width="29.33203125" style="915" customWidth="1"/>
    <col min="12775" max="12775" width="29" style="915" customWidth="1"/>
    <col min="12776" max="12777" width="16" style="915" customWidth="1"/>
    <col min="12778" max="12778" width="28.1640625" style="915" customWidth="1"/>
    <col min="12779" max="12779" width="27.83203125" style="915" customWidth="1"/>
    <col min="12780" max="12780" width="28.1640625" style="915" customWidth="1"/>
    <col min="12781" max="12781" width="27.83203125" style="915" customWidth="1"/>
    <col min="12782" max="12782" width="28.1640625" style="915" customWidth="1"/>
    <col min="12783" max="12783" width="27.83203125" style="915" customWidth="1"/>
    <col min="12784" max="12784" width="28.1640625" style="915" customWidth="1"/>
    <col min="12785" max="12785" width="27.83203125" style="915" customWidth="1"/>
    <col min="12786" max="12787" width="16.1640625" style="915" customWidth="1"/>
    <col min="12788" max="12788" width="29.33203125" style="915" customWidth="1"/>
    <col min="12789" max="12789" width="29" style="915" customWidth="1"/>
    <col min="12790" max="12790" width="29.33203125" style="915" customWidth="1"/>
    <col min="12791" max="12791" width="29" style="915" customWidth="1"/>
    <col min="12792" max="12792" width="29.33203125" style="915" customWidth="1"/>
    <col min="12793" max="12793" width="29" style="915" customWidth="1"/>
    <col min="12794" max="12794" width="29.33203125" style="915" customWidth="1"/>
    <col min="12795" max="12795" width="29" style="915" customWidth="1"/>
    <col min="12796" max="12797" width="16.1640625" style="915" customWidth="1"/>
    <col min="12798" max="12798" width="29.33203125" style="915" customWidth="1"/>
    <col min="12799" max="12799" width="29" style="915" customWidth="1"/>
    <col min="12800" max="12800" width="29.33203125" style="915" customWidth="1"/>
    <col min="12801" max="12801" width="29" style="915" customWidth="1"/>
    <col min="12802" max="12802" width="29.33203125" style="915" customWidth="1"/>
    <col min="12803" max="12803" width="29" style="915" customWidth="1"/>
    <col min="12804" max="12804" width="29.33203125" style="915" customWidth="1"/>
    <col min="12805" max="12805" width="29" style="915" customWidth="1"/>
    <col min="12806" max="12807" width="16.1640625" style="915" customWidth="1"/>
    <col min="12808" max="12808" width="29.33203125" style="915" customWidth="1"/>
    <col min="12809" max="12809" width="29" style="915" customWidth="1"/>
    <col min="12810" max="12810" width="29.33203125" style="915" customWidth="1"/>
    <col min="12811" max="12811" width="29" style="915" customWidth="1"/>
    <col min="12812" max="12812" width="29.33203125" style="915" customWidth="1"/>
    <col min="12813" max="12813" width="29" style="915" customWidth="1"/>
    <col min="12814" max="12814" width="29.33203125" style="915" customWidth="1"/>
    <col min="12815" max="12815" width="29" style="915" customWidth="1"/>
    <col min="12816" max="12817" width="16.1640625" style="915" customWidth="1"/>
    <col min="12818" max="12818" width="30.6640625" style="915" customWidth="1"/>
    <col min="12819" max="12819" width="30.33203125" style="915" customWidth="1"/>
    <col min="12820" max="12820" width="30.6640625" style="915" customWidth="1"/>
    <col min="12821" max="12821" width="30.33203125" style="915" customWidth="1"/>
    <col min="12822" max="12822" width="30.6640625" style="915" customWidth="1"/>
    <col min="12823" max="12823" width="30.33203125" style="915" customWidth="1"/>
    <col min="12824" max="12824" width="30.6640625" style="915" customWidth="1"/>
    <col min="12825" max="12825" width="30.33203125" style="915" customWidth="1"/>
    <col min="12826" max="12827" width="16.1640625" style="915" customWidth="1"/>
    <col min="12828" max="12828" width="30.6640625" style="915" customWidth="1"/>
    <col min="12829" max="12829" width="30.33203125" style="915" customWidth="1"/>
    <col min="12830" max="12830" width="30.6640625" style="915" customWidth="1"/>
    <col min="12831" max="12831" width="30.33203125" style="915" customWidth="1"/>
    <col min="12832" max="12832" width="30.6640625" style="915" customWidth="1"/>
    <col min="12833" max="12833" width="30.33203125" style="915" customWidth="1"/>
    <col min="12834" max="12834" width="30.6640625" style="915" customWidth="1"/>
    <col min="12835" max="12835" width="30.33203125" style="915" customWidth="1"/>
    <col min="12836" max="12837" width="16" style="915" customWidth="1"/>
    <col min="12838" max="12838" width="30.6640625" style="915" customWidth="1"/>
    <col min="12839" max="12839" width="30.33203125" style="915" customWidth="1"/>
    <col min="12840" max="12840" width="30.6640625" style="915" customWidth="1"/>
    <col min="12841" max="12841" width="30.33203125" style="915" customWidth="1"/>
    <col min="12842" max="12842" width="30.6640625" style="915" customWidth="1"/>
    <col min="12843" max="12843" width="30.33203125" style="915" customWidth="1"/>
    <col min="12844" max="12844" width="30.6640625" style="915" customWidth="1"/>
    <col min="12845" max="12845" width="30.33203125" style="915" customWidth="1"/>
    <col min="12846" max="12847" width="16" style="915" customWidth="1"/>
    <col min="12848" max="12848" width="25.83203125" style="915" customWidth="1"/>
    <col min="12849" max="12849" width="25.5" style="915" customWidth="1"/>
    <col min="12850" max="12850" width="25.83203125" style="915" customWidth="1"/>
    <col min="12851" max="12851" width="25.5" style="915" customWidth="1"/>
    <col min="12852" max="12852" width="25.83203125" style="915" customWidth="1"/>
    <col min="12853" max="12853" width="25.5" style="915" customWidth="1"/>
    <col min="12854" max="12854" width="25.83203125" style="915" customWidth="1"/>
    <col min="12855" max="12855" width="25.5" style="915" customWidth="1"/>
    <col min="12856" max="12857" width="16" style="915" customWidth="1"/>
    <col min="12858" max="12858" width="23.83203125" style="915" customWidth="1"/>
    <col min="12859" max="12859" width="23.6640625" style="915" customWidth="1"/>
    <col min="12860" max="12860" width="23.83203125" style="915" customWidth="1"/>
    <col min="12861" max="12861" width="23.6640625" style="915" customWidth="1"/>
    <col min="12862" max="12865" width="16" style="915" customWidth="1"/>
    <col min="12866" max="12866" width="23.83203125" style="915" customWidth="1"/>
    <col min="12867" max="12867" width="23.6640625" style="915" customWidth="1"/>
    <col min="12868" max="12868" width="23.83203125" style="915" customWidth="1"/>
    <col min="12869" max="12869" width="23.6640625" style="915" customWidth="1"/>
    <col min="12870" max="12870" width="23.83203125" style="915" customWidth="1"/>
    <col min="12871" max="12871" width="23.6640625" style="915" customWidth="1"/>
    <col min="12872" max="12872" width="23.83203125" style="915" customWidth="1"/>
    <col min="12873" max="12873" width="23.6640625" style="915" customWidth="1"/>
    <col min="12874" max="12875" width="16" style="915" customWidth="1"/>
    <col min="12876" max="12876" width="20.5" style="915" customWidth="1"/>
    <col min="12877" max="12877" width="20.1640625" style="915" customWidth="1"/>
    <col min="12878" max="12878" width="20.5" style="915" customWidth="1"/>
    <col min="12879" max="12879" width="20.1640625" style="915" customWidth="1"/>
    <col min="12880" max="12880" width="20.5" style="915" customWidth="1"/>
    <col min="12881" max="12881" width="20.1640625" style="915" customWidth="1"/>
    <col min="12882" max="12882" width="20.5" style="915" customWidth="1"/>
    <col min="12883" max="12883" width="20.1640625" style="915" customWidth="1"/>
    <col min="12884" max="12884" width="21.83203125" style="915" customWidth="1"/>
    <col min="12885" max="12885" width="21.6640625" style="915" customWidth="1"/>
    <col min="12886" max="12886" width="27" style="915" customWidth="1"/>
    <col min="12887" max="12887" width="26.6640625" style="915" customWidth="1"/>
    <col min="12888" max="12888" width="27" style="915" customWidth="1"/>
    <col min="12889" max="12889" width="26.6640625" style="915" customWidth="1"/>
    <col min="12890" max="12890" width="27" style="915" customWidth="1"/>
    <col min="12891" max="12891" width="26.6640625" style="915" customWidth="1"/>
    <col min="12892" max="12892" width="27" style="915" customWidth="1"/>
    <col min="12893" max="12893" width="26.6640625" style="915" customWidth="1"/>
    <col min="12894" max="12894" width="27" style="915" customWidth="1"/>
    <col min="12895" max="12895" width="26.6640625" style="915" customWidth="1"/>
    <col min="12896" max="12897" width="16" style="915" customWidth="1"/>
    <col min="12898" max="12898" width="25.83203125" style="915" customWidth="1"/>
    <col min="12899" max="12899" width="25.5" style="915" customWidth="1"/>
    <col min="12900" max="12900" width="25.83203125" style="915" customWidth="1"/>
    <col min="12901" max="12901" width="25.5" style="915" customWidth="1"/>
    <col min="12902" max="12902" width="25.83203125" style="915" customWidth="1"/>
    <col min="12903" max="12903" width="25.5" style="915" customWidth="1"/>
    <col min="12904" max="12904" width="25.83203125" style="915" customWidth="1"/>
    <col min="12905" max="12905" width="25.5" style="915" customWidth="1"/>
    <col min="12906" max="12906" width="25.83203125" style="915" customWidth="1"/>
    <col min="12907" max="12907" width="25.5" style="915" customWidth="1"/>
    <col min="12908" max="12909" width="16" style="915" customWidth="1"/>
    <col min="12910" max="12910" width="27" style="915" customWidth="1"/>
    <col min="12911" max="12911" width="26.6640625" style="915" customWidth="1"/>
    <col min="12912" max="12912" width="27" style="915" customWidth="1"/>
    <col min="12913" max="12913" width="26.6640625" style="915" customWidth="1"/>
    <col min="12914" max="12914" width="27" style="915" customWidth="1"/>
    <col min="12915" max="12915" width="26.6640625" style="915" customWidth="1"/>
    <col min="12916" max="12916" width="27" style="915" customWidth="1"/>
    <col min="12917" max="12917" width="26.6640625" style="915" customWidth="1"/>
    <col min="12918" max="12918" width="27" style="915" customWidth="1"/>
    <col min="12919" max="12919" width="26.6640625" style="915" customWidth="1"/>
    <col min="12920" max="12921" width="16" style="915" customWidth="1"/>
    <col min="12922" max="12922" width="27" style="915" customWidth="1"/>
    <col min="12923" max="12923" width="26.6640625" style="915" customWidth="1"/>
    <col min="12924" max="12924" width="27" style="915" customWidth="1"/>
    <col min="12925" max="12925" width="26.6640625" style="915" customWidth="1"/>
    <col min="12926" max="12926" width="27" style="915" customWidth="1"/>
    <col min="12927" max="12927" width="26.6640625" style="915" customWidth="1"/>
    <col min="12928" max="12928" width="27" style="915" customWidth="1"/>
    <col min="12929" max="12929" width="26.6640625" style="915" customWidth="1"/>
    <col min="12930" max="12930" width="27" style="915" customWidth="1"/>
    <col min="12931" max="12931" width="26.6640625" style="915" customWidth="1"/>
    <col min="12932" max="12933" width="16" style="915" customWidth="1"/>
    <col min="12934" max="12934" width="27" style="915" customWidth="1"/>
    <col min="12935" max="12935" width="26.6640625" style="915" customWidth="1"/>
    <col min="12936" max="12936" width="27" style="915" customWidth="1"/>
    <col min="12937" max="12937" width="26.6640625" style="915" customWidth="1"/>
    <col min="12938" max="12938" width="27" style="915" customWidth="1"/>
    <col min="12939" max="12939" width="26.6640625" style="915" customWidth="1"/>
    <col min="12940" max="12940" width="27" style="915" customWidth="1"/>
    <col min="12941" max="12941" width="26.6640625" style="915" customWidth="1"/>
    <col min="12942" max="12942" width="27" style="915" customWidth="1"/>
    <col min="12943" max="12943" width="26.6640625" style="915" customWidth="1"/>
    <col min="12944" max="12945" width="16" style="915" customWidth="1"/>
    <col min="12946" max="12946" width="27" style="915" customWidth="1"/>
    <col min="12947" max="12947" width="26.6640625" style="915" customWidth="1"/>
    <col min="12948" max="12948" width="27" style="915" customWidth="1"/>
    <col min="12949" max="12949" width="26.6640625" style="915" customWidth="1"/>
    <col min="12950" max="12950" width="27" style="915" customWidth="1"/>
    <col min="12951" max="12951" width="26.6640625" style="915" customWidth="1"/>
    <col min="12952" max="12952" width="27" style="915" customWidth="1"/>
    <col min="12953" max="12953" width="26.6640625" style="915" customWidth="1"/>
    <col min="12954" max="12954" width="27" style="915" customWidth="1"/>
    <col min="12955" max="12955" width="26.6640625" style="915" customWidth="1"/>
    <col min="12956" max="12957" width="16" style="915" customWidth="1"/>
    <col min="12958" max="12958" width="27" style="915" customWidth="1"/>
    <col min="12959" max="12959" width="26.6640625" style="915" customWidth="1"/>
    <col min="12960" max="12960" width="27" style="915" customWidth="1"/>
    <col min="12961" max="12961" width="26.6640625" style="915" customWidth="1"/>
    <col min="12962" max="12962" width="27" style="915" customWidth="1"/>
    <col min="12963" max="12963" width="26.6640625" style="915" customWidth="1"/>
    <col min="12964" max="12964" width="27" style="915" customWidth="1"/>
    <col min="12965" max="12965" width="26.6640625" style="915" customWidth="1"/>
    <col min="12966" max="12966" width="27" style="915" customWidth="1"/>
    <col min="12967" max="12967" width="26.6640625" style="915" customWidth="1"/>
    <col min="12968" max="12969" width="16" style="915" customWidth="1"/>
    <col min="12970" max="12970" width="27" style="915" customWidth="1"/>
    <col min="12971" max="12971" width="26.6640625" style="915" customWidth="1"/>
    <col min="12972" max="12972" width="27" style="915" customWidth="1"/>
    <col min="12973" max="12973" width="26.6640625" style="915" customWidth="1"/>
    <col min="12974" max="12974" width="27" style="915" customWidth="1"/>
    <col min="12975" max="12975" width="26.6640625" style="915" customWidth="1"/>
    <col min="12976" max="12976" width="27" style="915" customWidth="1"/>
    <col min="12977" max="12977" width="26.6640625" style="915" customWidth="1"/>
    <col min="12978" max="12978" width="27" style="915" customWidth="1"/>
    <col min="12979" max="12979" width="26.6640625" style="915" customWidth="1"/>
    <col min="12980" max="12981" width="16" style="915" customWidth="1"/>
    <col min="12982" max="12982" width="25.83203125" style="915" customWidth="1"/>
    <col min="12983" max="12983" width="25.5" style="915" customWidth="1"/>
    <col min="12984" max="12984" width="27" style="915" customWidth="1"/>
    <col min="12985" max="12985" width="26.6640625" style="915" customWidth="1"/>
    <col min="12986" max="12986" width="27" style="915" customWidth="1"/>
    <col min="12987" max="12987" width="26.6640625" style="915" customWidth="1"/>
    <col min="12988" max="12988" width="27" style="915" customWidth="1"/>
    <col min="12989" max="12989" width="26.6640625" style="915" customWidth="1"/>
    <col min="12990" max="12990" width="27" style="915" customWidth="1"/>
    <col min="12991" max="12991" width="26.6640625" style="915" customWidth="1"/>
    <col min="12992" max="12993" width="16" style="915" customWidth="1"/>
    <col min="12994" max="12994" width="27" style="915" customWidth="1"/>
    <col min="12995" max="12995" width="26.6640625" style="915" customWidth="1"/>
    <col min="12996" max="12996" width="27" style="915" customWidth="1"/>
    <col min="12997" max="12997" width="26.6640625" style="915" customWidth="1"/>
    <col min="12998" max="12998" width="27" style="915" customWidth="1"/>
    <col min="12999" max="12999" width="26.6640625" style="915" customWidth="1"/>
    <col min="13000" max="13000" width="27" style="915" customWidth="1"/>
    <col min="13001" max="13001" width="26.6640625" style="915" customWidth="1"/>
    <col min="13002" max="13002" width="27" style="915" customWidth="1"/>
    <col min="13003" max="13003" width="26.6640625" style="915" customWidth="1"/>
    <col min="13004" max="13005" width="16" style="915" customWidth="1"/>
    <col min="13006" max="13006" width="27" style="915" customWidth="1"/>
    <col min="13007" max="13007" width="26.6640625" style="915" customWidth="1"/>
    <col min="13008" max="13008" width="27" style="915" customWidth="1"/>
    <col min="13009" max="13009" width="26.6640625" style="915" customWidth="1"/>
    <col min="13010" max="13010" width="27" style="915" customWidth="1"/>
    <col min="13011" max="13011" width="26.6640625" style="915" customWidth="1"/>
    <col min="13012" max="13012" width="27" style="915" customWidth="1"/>
    <col min="13013" max="13013" width="26.6640625" style="915" customWidth="1"/>
    <col min="13014" max="13014" width="27" style="915" customWidth="1"/>
    <col min="13015" max="13015" width="26.6640625" style="915" customWidth="1"/>
    <col min="13016" max="13017" width="16" style="915" customWidth="1"/>
    <col min="13018" max="13018" width="27" style="915" customWidth="1"/>
    <col min="13019" max="13019" width="26.6640625" style="915" customWidth="1"/>
    <col min="13020" max="13020" width="27" style="915" customWidth="1"/>
    <col min="13021" max="13021" width="26.6640625" style="915" customWidth="1"/>
    <col min="13022" max="13022" width="27" style="915" customWidth="1"/>
    <col min="13023" max="13023" width="26.6640625" style="915" customWidth="1"/>
    <col min="13024" max="13024" width="27" style="915" customWidth="1"/>
    <col min="13025" max="13025" width="26.6640625" style="915" customWidth="1"/>
    <col min="13026" max="13026" width="27" style="915" customWidth="1"/>
    <col min="13027" max="13027" width="26.6640625" style="915" customWidth="1"/>
    <col min="13028" max="13029" width="16" style="915" customWidth="1"/>
    <col min="13030" max="13030" width="27" style="915" customWidth="1"/>
    <col min="13031" max="13031" width="26.6640625" style="915" customWidth="1"/>
    <col min="13032" max="13032" width="27" style="915" customWidth="1"/>
    <col min="13033" max="13033" width="26.6640625" style="915" customWidth="1"/>
    <col min="13034" max="13034" width="27" style="915" customWidth="1"/>
    <col min="13035" max="13035" width="26.6640625" style="915" customWidth="1"/>
    <col min="13036" max="13036" width="27" style="915" customWidth="1"/>
    <col min="13037" max="13037" width="26.6640625" style="915" customWidth="1"/>
    <col min="13038" max="13038" width="27" style="915" customWidth="1"/>
    <col min="13039" max="13039" width="26.6640625" style="915" customWidth="1"/>
    <col min="13040" max="13041" width="16" style="915" customWidth="1"/>
    <col min="13042" max="13042" width="25.83203125" style="915" customWidth="1"/>
    <col min="13043" max="13043" width="25.5" style="915" customWidth="1"/>
    <col min="13044" max="13044" width="25.83203125" style="915" customWidth="1"/>
    <col min="13045" max="13045" width="25.5" style="915" customWidth="1"/>
    <col min="13046" max="13046" width="25.83203125" style="915" customWidth="1"/>
    <col min="13047" max="13047" width="25.5" style="915" customWidth="1"/>
    <col min="13048" max="13048" width="25.83203125" style="915" customWidth="1"/>
    <col min="13049" max="13049" width="25.5" style="915" customWidth="1"/>
    <col min="13050" max="13050" width="25.83203125" style="915" customWidth="1"/>
    <col min="13051" max="13051" width="25.5" style="915" customWidth="1"/>
    <col min="13052" max="13053" width="16" style="915" customWidth="1"/>
    <col min="13054" max="13054" width="25.83203125" style="915" customWidth="1"/>
    <col min="13055" max="13055" width="25.5" style="915" customWidth="1"/>
    <col min="13056" max="13056" width="25.83203125" style="915" customWidth="1"/>
    <col min="13057" max="13057" width="25.5" style="915" customWidth="1"/>
    <col min="13058" max="13058" width="25.83203125" style="915" customWidth="1"/>
    <col min="13059" max="13059" width="25.5" style="915" customWidth="1"/>
    <col min="13060" max="13060" width="25.83203125" style="915" customWidth="1"/>
    <col min="13061" max="13061" width="25.5" style="915" customWidth="1"/>
    <col min="13062" max="13062" width="25.83203125" style="915" customWidth="1"/>
    <col min="13063" max="13063" width="25.5" style="915" customWidth="1"/>
    <col min="13064" max="13065" width="16" style="915" customWidth="1"/>
    <col min="13066" max="13066" width="25.83203125" style="915" customWidth="1"/>
    <col min="13067" max="13067" width="25.5" style="915" customWidth="1"/>
    <col min="13068" max="13068" width="27" style="915" customWidth="1"/>
    <col min="13069" max="13069" width="26.6640625" style="915" customWidth="1"/>
    <col min="13070" max="13070" width="27" style="915" customWidth="1"/>
    <col min="13071" max="13071" width="26.6640625" style="915" customWidth="1"/>
    <col min="13072" max="13072" width="27" style="915" customWidth="1"/>
    <col min="13073" max="13073" width="26.6640625" style="915" customWidth="1"/>
    <col min="13074" max="13074" width="27" style="915" customWidth="1"/>
    <col min="13075" max="13075" width="26.6640625" style="915" customWidth="1"/>
    <col min="13076" max="13077" width="16" style="915" customWidth="1"/>
    <col min="13078" max="13078" width="27" style="915" customWidth="1"/>
    <col min="13079" max="13079" width="26.6640625" style="915" customWidth="1"/>
    <col min="13080" max="13080" width="27" style="915" customWidth="1"/>
    <col min="13081" max="13081" width="26.6640625" style="915" customWidth="1"/>
    <col min="13082" max="13082" width="27" style="915" customWidth="1"/>
    <col min="13083" max="13083" width="26.6640625" style="915" customWidth="1"/>
    <col min="13084" max="13084" width="27" style="915" customWidth="1"/>
    <col min="13085" max="13085" width="26.6640625" style="915" customWidth="1"/>
    <col min="13086" max="13087" width="16" style="915" customWidth="1"/>
    <col min="13088" max="13088" width="27" style="915" customWidth="1"/>
    <col min="13089" max="13089" width="26.6640625" style="915" customWidth="1"/>
    <col min="13090" max="13090" width="27" style="915" customWidth="1"/>
    <col min="13091" max="13091" width="26.6640625" style="915" customWidth="1"/>
    <col min="13092" max="13092" width="27" style="915" customWidth="1"/>
    <col min="13093" max="13093" width="26.6640625" style="915" customWidth="1"/>
    <col min="13094" max="13094" width="27" style="915" customWidth="1"/>
    <col min="13095" max="13095" width="26.6640625" style="915" customWidth="1"/>
    <col min="13096" max="13096" width="27" style="915" customWidth="1"/>
    <col min="13097" max="13097" width="26.6640625" style="915" customWidth="1"/>
    <col min="13098" max="13099" width="16" style="915" customWidth="1"/>
    <col min="13100" max="13100" width="27" style="915" customWidth="1"/>
    <col min="13101" max="13101" width="26.6640625" style="915" customWidth="1"/>
    <col min="13102" max="13102" width="25.83203125" style="915" customWidth="1"/>
    <col min="13103" max="13103" width="25.5" style="915" customWidth="1"/>
    <col min="13104" max="13104" width="27" style="915" customWidth="1"/>
    <col min="13105" max="13105" width="26.6640625" style="915" customWidth="1"/>
    <col min="13106" max="13106" width="27" style="915" customWidth="1"/>
    <col min="13107" max="13107" width="26.6640625" style="915" customWidth="1"/>
    <col min="13108" max="13108" width="27" style="915" customWidth="1"/>
    <col min="13109" max="13109" width="26.6640625" style="915" customWidth="1"/>
    <col min="13110" max="13111" width="16" style="915" customWidth="1"/>
    <col min="13112" max="13112" width="27" style="915" customWidth="1"/>
    <col min="13113" max="13113" width="26.6640625" style="915" customWidth="1"/>
    <col min="13114" max="13114" width="27" style="915" customWidth="1"/>
    <col min="13115" max="13115" width="26.6640625" style="915" customWidth="1"/>
    <col min="13116" max="13116" width="27" style="915" customWidth="1"/>
    <col min="13117" max="13117" width="26.6640625" style="915" customWidth="1"/>
    <col min="13118" max="13118" width="27" style="915" customWidth="1"/>
    <col min="13119" max="13119" width="26.6640625" style="915" customWidth="1"/>
    <col min="13120" max="13120" width="27" style="915" customWidth="1"/>
    <col min="13121" max="13121" width="26.6640625" style="915" customWidth="1"/>
    <col min="13122" max="13123" width="16" style="915" customWidth="1"/>
    <col min="13124" max="13124" width="27" style="915" customWidth="1"/>
    <col min="13125" max="13125" width="26.6640625" style="915" customWidth="1"/>
    <col min="13126" max="13126" width="27" style="915" customWidth="1"/>
    <col min="13127" max="13127" width="26.6640625" style="915" customWidth="1"/>
    <col min="13128" max="13128" width="27" style="915" customWidth="1"/>
    <col min="13129" max="13129" width="26.6640625" style="915" customWidth="1"/>
    <col min="13130" max="13130" width="27" style="915" customWidth="1"/>
    <col min="13131" max="13131" width="26.6640625" style="915" customWidth="1"/>
    <col min="13132" max="13132" width="27" style="915" customWidth="1"/>
    <col min="13133" max="13133" width="26.6640625" style="915" customWidth="1"/>
    <col min="13134" max="13135" width="16" style="915" customWidth="1"/>
    <col min="13136" max="13136" width="27" style="915" customWidth="1"/>
    <col min="13137" max="13137" width="26.6640625" style="915" customWidth="1"/>
    <col min="13138" max="13138" width="27" style="915" customWidth="1"/>
    <col min="13139" max="13139" width="26.6640625" style="915" customWidth="1"/>
    <col min="13140" max="13140" width="27" style="915" customWidth="1"/>
    <col min="13141" max="13141" width="26.6640625" style="915" customWidth="1"/>
    <col min="13142" max="13142" width="27" style="915" customWidth="1"/>
    <col min="13143" max="13143" width="26.6640625" style="915" customWidth="1"/>
    <col min="13144" max="13144" width="27" style="915" customWidth="1"/>
    <col min="13145" max="13145" width="26.6640625" style="915" customWidth="1"/>
    <col min="13146" max="13147" width="16" style="915" customWidth="1"/>
    <col min="13148" max="13148" width="27" style="915" customWidth="1"/>
    <col min="13149" max="13149" width="26.6640625" style="915" customWidth="1"/>
    <col min="13150" max="13150" width="27" style="915" customWidth="1"/>
    <col min="13151" max="13151" width="26.6640625" style="915" customWidth="1"/>
    <col min="13152" max="13152" width="27" style="915" customWidth="1"/>
    <col min="13153" max="13153" width="26.6640625" style="915" customWidth="1"/>
    <col min="13154" max="13154" width="27" style="915" customWidth="1"/>
    <col min="13155" max="13155" width="26.6640625" style="915" customWidth="1"/>
    <col min="13156" max="13157" width="16" style="915" customWidth="1"/>
    <col min="13158" max="13158" width="23.83203125" style="915" customWidth="1"/>
    <col min="13159" max="13159" width="23.6640625" style="915" customWidth="1"/>
    <col min="13160" max="13160" width="23.83203125" style="915" customWidth="1"/>
    <col min="13161" max="13161" width="23.6640625" style="915" customWidth="1"/>
    <col min="13162" max="13162" width="23.83203125" style="915" customWidth="1"/>
    <col min="13163" max="13163" width="23.6640625" style="915" customWidth="1"/>
    <col min="13164" max="13164" width="23.83203125" style="915" customWidth="1"/>
    <col min="13165" max="13165" width="23.6640625" style="915" customWidth="1"/>
    <col min="13166" max="13166" width="27" style="915" customWidth="1"/>
    <col min="13167" max="13167" width="26.6640625" style="915" customWidth="1"/>
    <col min="13168" max="13169" width="16" style="915" customWidth="1"/>
    <col min="13170" max="13170" width="27" style="915" customWidth="1"/>
    <col min="13171" max="13171" width="26.6640625" style="915" customWidth="1"/>
    <col min="13172" max="13172" width="27" style="915" customWidth="1"/>
    <col min="13173" max="13173" width="26.6640625" style="915" customWidth="1"/>
    <col min="13174" max="13174" width="27" style="915" customWidth="1"/>
    <col min="13175" max="13175" width="26.6640625" style="915" customWidth="1"/>
    <col min="13176" max="13176" width="27" style="915" customWidth="1"/>
    <col min="13177" max="13177" width="26.6640625" style="915" customWidth="1"/>
    <col min="13178" max="13178" width="27" style="915" customWidth="1"/>
    <col min="13179" max="13179" width="26.6640625" style="915" customWidth="1"/>
    <col min="13180" max="13181" width="16" style="915" customWidth="1"/>
    <col min="13182" max="13182" width="25.83203125" style="915" customWidth="1"/>
    <col min="13183" max="13183" width="25.5" style="915" customWidth="1"/>
    <col min="13184" max="13184" width="27" style="915" customWidth="1"/>
    <col min="13185" max="13185" width="26.6640625" style="915" customWidth="1"/>
    <col min="13186" max="13186" width="27" style="915" customWidth="1"/>
    <col min="13187" max="13187" width="26.6640625" style="915" customWidth="1"/>
    <col min="13188" max="13188" width="27" style="915" customWidth="1"/>
    <col min="13189" max="13189" width="26.6640625" style="915" customWidth="1"/>
    <col min="13190" max="13190" width="27" style="915" customWidth="1"/>
    <col min="13191" max="13191" width="26.6640625" style="915" customWidth="1"/>
    <col min="13192" max="13193" width="16" style="915" customWidth="1"/>
    <col min="13194" max="13194" width="27" style="915" customWidth="1"/>
    <col min="13195" max="13195" width="26.6640625" style="915" customWidth="1"/>
    <col min="13196" max="13196" width="25.83203125" style="915" customWidth="1"/>
    <col min="13197" max="13197" width="25.5" style="915" customWidth="1"/>
    <col min="13198" max="13198" width="27" style="915" customWidth="1"/>
    <col min="13199" max="13199" width="26.6640625" style="915" customWidth="1"/>
    <col min="13200" max="13200" width="27" style="915" customWidth="1"/>
    <col min="13201" max="13201" width="26.6640625" style="915" customWidth="1"/>
    <col min="13202" max="13202" width="27" style="915" customWidth="1"/>
    <col min="13203" max="13203" width="26.6640625" style="915" customWidth="1"/>
    <col min="13204" max="13205" width="16" style="915" customWidth="1"/>
    <col min="13206" max="13206" width="27" style="915" customWidth="1"/>
    <col min="13207" max="13207" width="26.6640625" style="915" customWidth="1"/>
    <col min="13208" max="13208" width="27" style="915" customWidth="1"/>
    <col min="13209" max="13209" width="26.6640625" style="915" customWidth="1"/>
    <col min="13210" max="13210" width="27" style="915" customWidth="1"/>
    <col min="13211" max="13211" width="26.6640625" style="915" customWidth="1"/>
    <col min="13212" max="13212" width="27" style="915" customWidth="1"/>
    <col min="13213" max="13213" width="26.6640625" style="915" customWidth="1"/>
    <col min="13214" max="13214" width="27" style="915" customWidth="1"/>
    <col min="13215" max="13215" width="26.6640625" style="915" customWidth="1"/>
    <col min="13216" max="13217" width="16" style="915" customWidth="1"/>
    <col min="13218" max="13218" width="27" style="915" customWidth="1"/>
    <col min="13219" max="13219" width="26.6640625" style="915" customWidth="1"/>
    <col min="13220" max="13220" width="27" style="915" customWidth="1"/>
    <col min="13221" max="13221" width="26.6640625" style="915" customWidth="1"/>
    <col min="13222" max="13222" width="27" style="915" customWidth="1"/>
    <col min="13223" max="13223" width="26.6640625" style="915" customWidth="1"/>
    <col min="13224" max="13224" width="27" style="915" customWidth="1"/>
    <col min="13225" max="13225" width="26.6640625" style="915" customWidth="1"/>
    <col min="13226" max="13226" width="27" style="915" customWidth="1"/>
    <col min="13227" max="13227" width="26.6640625" style="915" customWidth="1"/>
    <col min="13228" max="13229" width="16" style="915" customWidth="1"/>
    <col min="13230" max="13230" width="27" style="915" customWidth="1"/>
    <col min="13231" max="13231" width="26.6640625" style="915" customWidth="1"/>
    <col min="13232" max="13232" width="27" style="915" customWidth="1"/>
    <col min="13233" max="13233" width="26.6640625" style="915" customWidth="1"/>
    <col min="13234" max="13234" width="27" style="915" customWidth="1"/>
    <col min="13235" max="13235" width="26.6640625" style="915" customWidth="1"/>
    <col min="13236" max="13236" width="27" style="915" customWidth="1"/>
    <col min="13237" max="13237" width="26.6640625" style="915" customWidth="1"/>
    <col min="13238" max="13238" width="27" style="915" customWidth="1"/>
    <col min="13239" max="13239" width="26.6640625" style="915" customWidth="1"/>
    <col min="13240" max="13241" width="16" style="915" customWidth="1"/>
    <col min="13242" max="13242" width="27" style="915" customWidth="1"/>
    <col min="13243" max="13243" width="26.6640625" style="915" customWidth="1"/>
    <col min="13244" max="13244" width="27" style="915" customWidth="1"/>
    <col min="13245" max="13245" width="26.6640625" style="915" customWidth="1"/>
    <col min="13246" max="13246" width="27" style="915" customWidth="1"/>
    <col min="13247" max="13247" width="26.6640625" style="915" customWidth="1"/>
    <col min="13248" max="13248" width="27" style="915" customWidth="1"/>
    <col min="13249" max="13249" width="26.6640625" style="915" customWidth="1"/>
    <col min="13250" max="13250" width="27" style="915" customWidth="1"/>
    <col min="13251" max="13251" width="26.6640625" style="915" customWidth="1"/>
    <col min="13252" max="13253" width="16" style="915" customWidth="1"/>
    <col min="13254" max="13254" width="27" style="915" customWidth="1"/>
    <col min="13255" max="13255" width="26.6640625" style="915" customWidth="1"/>
    <col min="13256" max="13256" width="27" style="915" customWidth="1"/>
    <col min="13257" max="13257" width="26.6640625" style="915" customWidth="1"/>
    <col min="13258" max="13258" width="27" style="915" customWidth="1"/>
    <col min="13259" max="13259" width="26.6640625" style="915" customWidth="1"/>
    <col min="13260" max="13260" width="27" style="915" customWidth="1"/>
    <col min="13261" max="13261" width="26.6640625" style="915" customWidth="1"/>
    <col min="13262" max="13262" width="27" style="915" customWidth="1"/>
    <col min="13263" max="13263" width="26.6640625" style="915" customWidth="1"/>
    <col min="13264" max="13265" width="16" style="915" customWidth="1"/>
    <col min="13266" max="13266" width="27" style="915" customWidth="1"/>
    <col min="13267" max="13267" width="26.6640625" style="915" customWidth="1"/>
    <col min="13268" max="13268" width="25.83203125" style="915" customWidth="1"/>
    <col min="13269" max="13269" width="25.5" style="915" customWidth="1"/>
    <col min="13270" max="13270" width="27" style="915" customWidth="1"/>
    <col min="13271" max="13271" width="26.6640625" style="915" customWidth="1"/>
    <col min="13272" max="13272" width="27" style="915" customWidth="1"/>
    <col min="13273" max="13273" width="26.6640625" style="915" customWidth="1"/>
    <col min="13274" max="13274" width="27" style="915" customWidth="1"/>
    <col min="13275" max="13275" width="26.6640625" style="915" customWidth="1"/>
    <col min="13276" max="13277" width="16" style="915" customWidth="1"/>
    <col min="13278" max="13278" width="27" style="915" customWidth="1"/>
    <col min="13279" max="13279" width="26.6640625" style="915" customWidth="1"/>
    <col min="13280" max="13280" width="27" style="915" customWidth="1"/>
    <col min="13281" max="13281" width="26.6640625" style="915" customWidth="1"/>
    <col min="13282" max="13282" width="27" style="915" customWidth="1"/>
    <col min="13283" max="13283" width="26.6640625" style="915" customWidth="1"/>
    <col min="13284" max="13284" width="27" style="915" customWidth="1"/>
    <col min="13285" max="13285" width="26.6640625" style="915" customWidth="1"/>
    <col min="13286" max="13286" width="27" style="915" customWidth="1"/>
    <col min="13287" max="13287" width="26.6640625" style="915" customWidth="1"/>
    <col min="13288" max="13289" width="16" style="915" customWidth="1"/>
    <col min="13290" max="13290" width="27" style="915" customWidth="1"/>
    <col min="13291" max="13291" width="26.6640625" style="915" customWidth="1"/>
    <col min="13292" max="13292" width="23.83203125" style="915" customWidth="1"/>
    <col min="13293" max="13293" width="23.6640625" style="915" customWidth="1"/>
    <col min="13294" max="13294" width="27" style="915" customWidth="1"/>
    <col min="13295" max="13295" width="26.6640625" style="915" customWidth="1"/>
    <col min="13296" max="13296" width="25.83203125" style="915" customWidth="1"/>
    <col min="13297" max="13297" width="25.5" style="915" customWidth="1"/>
    <col min="13298" max="13298" width="27" style="915" customWidth="1"/>
    <col min="13299" max="13299" width="26.6640625" style="915" customWidth="1"/>
    <col min="13300" max="13301" width="16" style="915" customWidth="1"/>
    <col min="13302" max="13302" width="25.83203125" style="915" customWidth="1"/>
    <col min="13303" max="13303" width="25.5" style="915" customWidth="1"/>
    <col min="13304" max="13304" width="27" style="915" customWidth="1"/>
    <col min="13305" max="13305" width="26.6640625" style="915" customWidth="1"/>
    <col min="13306" max="13306" width="23.83203125" style="915" customWidth="1"/>
    <col min="13307" max="13307" width="23.6640625" style="915" customWidth="1"/>
    <col min="13308" max="13308" width="27" style="915" customWidth="1"/>
    <col min="13309" max="13309" width="26.6640625" style="915" customWidth="1"/>
    <col min="13310" max="13310" width="25.83203125" style="915" customWidth="1"/>
    <col min="13311" max="13311" width="25.5" style="915" customWidth="1"/>
    <col min="13312" max="13313" width="16" style="915" customWidth="1"/>
    <col min="13314" max="13314" width="27" style="915" customWidth="1"/>
    <col min="13315" max="13315" width="26.6640625" style="915" customWidth="1"/>
    <col min="13316" max="13316" width="27" style="915" customWidth="1"/>
    <col min="13317" max="13317" width="26.6640625" style="915" customWidth="1"/>
    <col min="13318" max="13318" width="27" style="915" customWidth="1"/>
    <col min="13319" max="13319" width="26.6640625" style="915" customWidth="1"/>
    <col min="13320" max="13320" width="25.83203125" style="915" customWidth="1"/>
    <col min="13321" max="13321" width="25.5" style="915" customWidth="1"/>
    <col min="13322" max="13322" width="27" style="915" customWidth="1"/>
    <col min="13323" max="13323" width="26.6640625" style="915" customWidth="1"/>
    <col min="13324" max="13325" width="16" style="915" customWidth="1"/>
    <col min="13326" max="13326" width="27" style="915" customWidth="1"/>
    <col min="13327" max="13327" width="26.6640625" style="915" customWidth="1"/>
    <col min="13328" max="13328" width="27" style="915" customWidth="1"/>
    <col min="13329" max="13329" width="26.6640625" style="915" customWidth="1"/>
    <col min="13330" max="13330" width="27" style="915" customWidth="1"/>
    <col min="13331" max="13331" width="26.6640625" style="915" customWidth="1"/>
    <col min="13332" max="13332" width="27" style="915" customWidth="1"/>
    <col min="13333" max="13333" width="26.6640625" style="915" customWidth="1"/>
    <col min="13334" max="13334" width="25.83203125" style="915" customWidth="1"/>
    <col min="13335" max="13335" width="25.5" style="915" customWidth="1"/>
    <col min="13336" max="13337" width="16" style="915" customWidth="1"/>
    <col min="13338" max="13338" width="27" style="915" customWidth="1"/>
    <col min="13339" max="13339" width="26.6640625" style="915" customWidth="1"/>
    <col min="13340" max="13340" width="27" style="915" customWidth="1"/>
    <col min="13341" max="13341" width="26.6640625" style="915" customWidth="1"/>
    <col min="13342" max="13342" width="27" style="915" customWidth="1"/>
    <col min="13343" max="13343" width="26.6640625" style="915" customWidth="1"/>
    <col min="13344" max="13344" width="27" style="915" customWidth="1"/>
    <col min="13345" max="13345" width="26.6640625" style="915" customWidth="1"/>
    <col min="13346" max="13346" width="27" style="915" customWidth="1"/>
    <col min="13347" max="13347" width="26.6640625" style="915" customWidth="1"/>
    <col min="13348" max="13349" width="16" style="915" customWidth="1"/>
    <col min="13350" max="13350" width="27" style="915" customWidth="1"/>
    <col min="13351" max="13351" width="26.6640625" style="915" customWidth="1"/>
    <col min="13352" max="13352" width="27" style="915" customWidth="1"/>
    <col min="13353" max="13353" width="26.6640625" style="915" customWidth="1"/>
    <col min="13354" max="13354" width="27" style="915" customWidth="1"/>
    <col min="13355" max="13355" width="26.6640625" style="915" customWidth="1"/>
    <col min="13356" max="13356" width="27" style="915" customWidth="1"/>
    <col min="13357" max="13357" width="26.6640625" style="915" customWidth="1"/>
    <col min="13358" max="13358" width="27" style="915" customWidth="1"/>
    <col min="13359" max="13359" width="26.6640625" style="915" customWidth="1"/>
    <col min="13360" max="13361" width="16" style="915" customWidth="1"/>
    <col min="13362" max="13362" width="27" style="915" customWidth="1"/>
    <col min="13363" max="13363" width="26.6640625" style="915" customWidth="1"/>
    <col min="13364" max="13364" width="27" style="915" customWidth="1"/>
    <col min="13365" max="13365" width="26.6640625" style="915" customWidth="1"/>
    <col min="13366" max="13366" width="27" style="915" customWidth="1"/>
    <col min="13367" max="13367" width="26.6640625" style="915" customWidth="1"/>
    <col min="13368" max="13368" width="27" style="915" customWidth="1"/>
    <col min="13369" max="13369" width="26.6640625" style="915" customWidth="1"/>
    <col min="13370" max="13370" width="27" style="915" customWidth="1"/>
    <col min="13371" max="13371" width="26.6640625" style="915" customWidth="1"/>
    <col min="13372" max="13373" width="16" style="915" customWidth="1"/>
    <col min="13374" max="13374" width="27" style="915" customWidth="1"/>
    <col min="13375" max="13375" width="26.6640625" style="915" customWidth="1"/>
    <col min="13376" max="13376" width="27" style="915" customWidth="1"/>
    <col min="13377" max="13377" width="26.6640625" style="915" customWidth="1"/>
    <col min="13378" max="13378" width="27" style="915" customWidth="1"/>
    <col min="13379" max="13379" width="26.6640625" style="915" customWidth="1"/>
    <col min="13380" max="13380" width="27" style="915" customWidth="1"/>
    <col min="13381" max="13381" width="26.6640625" style="915" customWidth="1"/>
    <col min="13382" max="13383" width="16" style="915" customWidth="1"/>
    <col min="13384" max="13384" width="23.83203125" style="915" customWidth="1"/>
    <col min="13385" max="13385" width="23.6640625" style="915" customWidth="1"/>
    <col min="13386" max="13386" width="23.83203125" style="915" customWidth="1"/>
    <col min="13387" max="13387" width="23.6640625" style="915" customWidth="1"/>
    <col min="13388" max="13388" width="23.83203125" style="915" customWidth="1"/>
    <col min="13389" max="13389" width="23.6640625" style="915" customWidth="1"/>
    <col min="13390" max="13390" width="23.83203125" style="915" customWidth="1"/>
    <col min="13391" max="13391" width="23.6640625" style="915" customWidth="1"/>
    <col min="13392" max="13392" width="27" style="915" customWidth="1"/>
    <col min="13393" max="13393" width="26.6640625" style="915" customWidth="1"/>
    <col min="13394" max="13395" width="16" style="915" customWidth="1"/>
    <col min="13396" max="13396" width="27" style="915" customWidth="1"/>
    <col min="13397" max="13397" width="26.6640625" style="915" customWidth="1"/>
    <col min="13398" max="13398" width="27" style="915" customWidth="1"/>
    <col min="13399" max="13399" width="26.6640625" style="915" customWidth="1"/>
    <col min="13400" max="13400" width="27" style="915" customWidth="1"/>
    <col min="13401" max="13401" width="26.6640625" style="915" customWidth="1"/>
    <col min="13402" max="13402" width="27" style="915" customWidth="1"/>
    <col min="13403" max="13403" width="26.6640625" style="915" customWidth="1"/>
    <col min="13404" max="13404" width="27" style="915" customWidth="1"/>
    <col min="13405" max="13405" width="26.6640625" style="915" customWidth="1"/>
    <col min="13406" max="13407" width="16" style="915" customWidth="1"/>
    <col min="13408" max="13408" width="27" style="915" customWidth="1"/>
    <col min="13409" max="13409" width="26.6640625" style="915" customWidth="1"/>
    <col min="13410" max="13410" width="27" style="915" customWidth="1"/>
    <col min="13411" max="13411" width="26.6640625" style="915" customWidth="1"/>
    <col min="13412" max="13412" width="27" style="915" customWidth="1"/>
    <col min="13413" max="13413" width="26.6640625" style="915" customWidth="1"/>
    <col min="13414" max="13414" width="27" style="915" customWidth="1"/>
    <col min="13415" max="13415" width="26.6640625" style="915" customWidth="1"/>
    <col min="13416" max="13416" width="27" style="915" customWidth="1"/>
    <col min="13417" max="13417" width="26.6640625" style="915" customWidth="1"/>
    <col min="13418" max="13419" width="16" style="915" customWidth="1"/>
    <col min="13420" max="13420" width="27" style="915" customWidth="1"/>
    <col min="13421" max="13421" width="26.6640625" style="915" customWidth="1"/>
    <col min="13422" max="13422" width="27" style="915" customWidth="1"/>
    <col min="13423" max="13423" width="26.6640625" style="915" customWidth="1"/>
    <col min="13424" max="13424" width="25.83203125" style="915" customWidth="1"/>
    <col min="13425" max="13425" width="25.5" style="915" customWidth="1"/>
    <col min="13426" max="13426" width="27" style="915" customWidth="1"/>
    <col min="13427" max="13427" width="26.6640625" style="915" customWidth="1"/>
    <col min="13428" max="13428" width="27" style="915" customWidth="1"/>
    <col min="13429" max="13429" width="26.6640625" style="915" customWidth="1"/>
    <col min="13430" max="13431" width="16" style="915" customWidth="1"/>
    <col min="13432" max="13432" width="27" style="915" customWidth="1"/>
    <col min="13433" max="13433" width="26.6640625" style="915" customWidth="1"/>
    <col min="13434" max="13434" width="27" style="915" customWidth="1"/>
    <col min="13435" max="13435" width="26.6640625" style="915" customWidth="1"/>
    <col min="13436" max="13436" width="27" style="915" customWidth="1"/>
    <col min="13437" max="13437" width="26.6640625" style="915" customWidth="1"/>
    <col min="13438" max="13438" width="27" style="915" customWidth="1"/>
    <col min="13439" max="13439" width="26.6640625" style="915" customWidth="1"/>
    <col min="13440" max="13440" width="27" style="915" customWidth="1"/>
    <col min="13441" max="13441" width="26.6640625" style="915" customWidth="1"/>
    <col min="13442" max="13443" width="16" style="915" customWidth="1"/>
    <col min="13444" max="13444" width="25.83203125" style="915" customWidth="1"/>
    <col min="13445" max="13445" width="25.5" style="915" customWidth="1"/>
    <col min="13446" max="13446" width="25.83203125" style="915" customWidth="1"/>
    <col min="13447" max="13447" width="25.5" style="915" customWidth="1"/>
    <col min="13448" max="13448" width="25.83203125" style="915" customWidth="1"/>
    <col min="13449" max="13449" width="25.5" style="915" customWidth="1"/>
    <col min="13450" max="13450" width="25.83203125" style="915" customWidth="1"/>
    <col min="13451" max="13451" width="25.5" style="915" customWidth="1"/>
    <col min="13452" max="13452" width="25.83203125" style="915" customWidth="1"/>
    <col min="13453" max="13453" width="25.5" style="915" customWidth="1"/>
    <col min="13454" max="13455" width="16" style="915" customWidth="1"/>
    <col min="13456" max="13456" width="27" style="915" customWidth="1"/>
    <col min="13457" max="13457" width="26.6640625" style="915" customWidth="1"/>
    <col min="13458" max="13458" width="27" style="915" customWidth="1"/>
    <col min="13459" max="13459" width="26.6640625" style="915" customWidth="1"/>
    <col min="13460" max="13460" width="27" style="915" customWidth="1"/>
    <col min="13461" max="13461" width="26.6640625" style="915" customWidth="1"/>
    <col min="13462" max="13462" width="27" style="915" customWidth="1"/>
    <col min="13463" max="13463" width="26.6640625" style="915" customWidth="1"/>
    <col min="13464" max="13464" width="27" style="915" customWidth="1"/>
    <col min="13465" max="13465" width="26.6640625" style="915" customWidth="1"/>
    <col min="13466" max="13467" width="16" style="915" customWidth="1"/>
    <col min="13468" max="13468" width="27" style="915" customWidth="1"/>
    <col min="13469" max="13469" width="26.6640625" style="915" customWidth="1"/>
    <col min="13470" max="13470" width="27" style="915" customWidth="1"/>
    <col min="13471" max="13471" width="26.6640625" style="915" customWidth="1"/>
    <col min="13472" max="13472" width="27" style="915" customWidth="1"/>
    <col min="13473" max="13473" width="26.6640625" style="915" customWidth="1"/>
    <col min="13474" max="13474" width="27" style="915" customWidth="1"/>
    <col min="13475" max="13475" width="26.6640625" style="915" customWidth="1"/>
    <col min="13476" max="13476" width="27" style="915" customWidth="1"/>
    <col min="13477" max="13477" width="26.6640625" style="915" customWidth="1"/>
    <col min="13478" max="13479" width="16" style="915" customWidth="1"/>
    <col min="13480" max="13480" width="27" style="915" customWidth="1"/>
    <col min="13481" max="13481" width="26.6640625" style="915" customWidth="1"/>
    <col min="13482" max="13482" width="27" style="915" customWidth="1"/>
    <col min="13483" max="13483" width="26.6640625" style="915" customWidth="1"/>
    <col min="13484" max="13484" width="27" style="915" customWidth="1"/>
    <col min="13485" max="13485" width="26.6640625" style="915" customWidth="1"/>
    <col min="13486" max="13486" width="27" style="915" customWidth="1"/>
    <col min="13487" max="13487" width="26.6640625" style="915" customWidth="1"/>
    <col min="13488" max="13488" width="27" style="915" customWidth="1"/>
    <col min="13489" max="13489" width="26.6640625" style="915" customWidth="1"/>
    <col min="13490" max="13491" width="16" style="915" customWidth="1"/>
    <col min="13492" max="13492" width="27" style="915" customWidth="1"/>
    <col min="13493" max="13493" width="26.6640625" style="915" customWidth="1"/>
    <col min="13494" max="13494" width="27" style="915" customWidth="1"/>
    <col min="13495" max="13495" width="26.6640625" style="915" customWidth="1"/>
    <col min="13496" max="13496" width="27" style="915" customWidth="1"/>
    <col min="13497" max="13497" width="26.6640625" style="915" customWidth="1"/>
    <col min="13498" max="13498" width="27" style="915" customWidth="1"/>
    <col min="13499" max="13499" width="26.6640625" style="915" customWidth="1"/>
    <col min="13500" max="13500" width="27" style="915" customWidth="1"/>
    <col min="13501" max="13501" width="26.6640625" style="915" customWidth="1"/>
    <col min="13502" max="13503" width="16" style="915" customWidth="1"/>
    <col min="13504" max="13504" width="25.83203125" style="915" customWidth="1"/>
    <col min="13505" max="13505" width="25.5" style="915" customWidth="1"/>
    <col min="13506" max="13506" width="27" style="915" customWidth="1"/>
    <col min="13507" max="13507" width="26.6640625" style="915" customWidth="1"/>
    <col min="13508" max="13508" width="27" style="915" customWidth="1"/>
    <col min="13509" max="13509" width="26.6640625" style="915" customWidth="1"/>
    <col min="13510" max="13510" width="27" style="915" customWidth="1"/>
    <col min="13511" max="13511" width="26.6640625" style="915" customWidth="1"/>
    <col min="13512" max="13512" width="27" style="915" customWidth="1"/>
    <col min="13513" max="13513" width="26.6640625" style="915" customWidth="1"/>
    <col min="13514" max="13515" width="16" style="915" customWidth="1"/>
    <col min="13516" max="13516" width="27" style="915" customWidth="1"/>
    <col min="13517" max="13517" width="26.6640625" style="915" customWidth="1"/>
    <col min="13518" max="13518" width="27" style="915" customWidth="1"/>
    <col min="13519" max="13519" width="26.6640625" style="915" customWidth="1"/>
    <col min="13520" max="13520" width="27" style="915" customWidth="1"/>
    <col min="13521" max="13521" width="26.6640625" style="915" customWidth="1"/>
    <col min="13522" max="13522" width="27" style="915" customWidth="1"/>
    <col min="13523" max="13523" width="26.6640625" style="915" customWidth="1"/>
    <col min="13524" max="13524" width="27" style="915" customWidth="1"/>
    <col min="13525" max="13525" width="26.6640625" style="915" customWidth="1"/>
    <col min="13526" max="13527" width="16" style="915" customWidth="1"/>
    <col min="13528" max="13528" width="27" style="915" customWidth="1"/>
    <col min="13529" max="13529" width="26.6640625" style="915" customWidth="1"/>
    <col min="13530" max="13530" width="27" style="915" customWidth="1"/>
    <col min="13531" max="13531" width="26.6640625" style="915" customWidth="1"/>
    <col min="13532" max="13532" width="25.83203125" style="915" customWidth="1"/>
    <col min="13533" max="13533" width="25.5" style="915" customWidth="1"/>
    <col min="13534" max="13534" width="27" style="915" customWidth="1"/>
    <col min="13535" max="13535" width="26.6640625" style="915" customWidth="1"/>
    <col min="13536" max="13536" width="27" style="915" customWidth="1"/>
    <col min="13537" max="13537" width="26.6640625" style="915" customWidth="1"/>
    <col min="13538" max="13539" width="16" style="915" customWidth="1"/>
    <col min="13540" max="13540" width="27" style="915" customWidth="1"/>
    <col min="13541" max="13541" width="26.6640625" style="915" customWidth="1"/>
    <col min="13542" max="13542" width="27" style="915" customWidth="1"/>
    <col min="13543" max="13543" width="26.6640625" style="915" customWidth="1"/>
    <col min="13544" max="13544" width="27" style="915" customWidth="1"/>
    <col min="13545" max="13545" width="26.6640625" style="915" customWidth="1"/>
    <col min="13546" max="13546" width="25.83203125" style="915" customWidth="1"/>
    <col min="13547" max="13547" width="25.5" style="915" customWidth="1"/>
    <col min="13548" max="13548" width="27" style="915" customWidth="1"/>
    <col min="13549" max="13549" width="26.6640625" style="915" customWidth="1"/>
    <col min="13550" max="13551" width="16" style="915" customWidth="1"/>
    <col min="13552" max="13552" width="27" style="915" customWidth="1"/>
    <col min="13553" max="13553" width="26.6640625" style="915" customWidth="1"/>
    <col min="13554" max="13554" width="27" style="915" customWidth="1"/>
    <col min="13555" max="13555" width="26.6640625" style="915" customWidth="1"/>
    <col min="13556" max="13556" width="27" style="915" customWidth="1"/>
    <col min="13557" max="13557" width="26.6640625" style="915" customWidth="1"/>
    <col min="13558" max="13558" width="27" style="915" customWidth="1"/>
    <col min="13559" max="13559" width="26.6640625" style="915" customWidth="1"/>
    <col min="13560" max="13560" width="27" style="915" customWidth="1"/>
    <col min="13561" max="13561" width="26.6640625" style="915" customWidth="1"/>
    <col min="13562" max="13563" width="16" style="915" customWidth="1"/>
    <col min="13564" max="13564" width="27" style="915" customWidth="1"/>
    <col min="13565" max="13565" width="26.6640625" style="915" customWidth="1"/>
    <col min="13566" max="13566" width="27" style="915" customWidth="1"/>
    <col min="13567" max="13567" width="26.6640625" style="915" customWidth="1"/>
    <col min="13568" max="13568" width="27" style="915" customWidth="1"/>
    <col min="13569" max="13569" width="26.6640625" style="915" customWidth="1"/>
    <col min="13570" max="13570" width="27" style="915" customWidth="1"/>
    <col min="13571" max="13571" width="26.6640625" style="915" customWidth="1"/>
    <col min="13572" max="13572" width="27" style="915" customWidth="1"/>
    <col min="13573" max="13573" width="26.6640625" style="915" customWidth="1"/>
    <col min="13574" max="13575" width="16" style="915" customWidth="1"/>
    <col min="13576" max="13576" width="27" style="915" customWidth="1"/>
    <col min="13577" max="13577" width="26.6640625" style="915" customWidth="1"/>
    <col min="13578" max="13578" width="25.83203125" style="915" customWidth="1"/>
    <col min="13579" max="13579" width="25.5" style="915" customWidth="1"/>
    <col min="13580" max="13580" width="27" style="915" customWidth="1"/>
    <col min="13581" max="13581" width="26.6640625" style="915" customWidth="1"/>
    <col min="13582" max="13582" width="27" style="915" customWidth="1"/>
    <col min="13583" max="13583" width="26.6640625" style="915" customWidth="1"/>
    <col min="13584" max="13584" width="27" style="915" customWidth="1"/>
    <col min="13585" max="13585" width="26.6640625" style="915" customWidth="1"/>
    <col min="13586" max="13587" width="16" style="915" customWidth="1"/>
    <col min="13588" max="13588" width="27" style="915" customWidth="1"/>
    <col min="13589" max="13589" width="26.6640625" style="915" customWidth="1"/>
    <col min="13590" max="13590" width="27" style="915" customWidth="1"/>
    <col min="13591" max="13591" width="26.6640625" style="915" customWidth="1"/>
    <col min="13592" max="13592" width="27" style="915" customWidth="1"/>
    <col min="13593" max="13593" width="26.6640625" style="915" customWidth="1"/>
    <col min="13594" max="13594" width="27" style="915" customWidth="1"/>
    <col min="13595" max="13595" width="26.6640625" style="915" customWidth="1"/>
    <col min="13596" max="13597" width="16" style="915" customWidth="1"/>
    <col min="13598" max="13598" width="27" style="915" customWidth="1"/>
    <col min="13599" max="13599" width="26.6640625" style="915" customWidth="1"/>
    <col min="13600" max="13600" width="27" style="915" customWidth="1"/>
    <col min="13601" max="13601" width="26.6640625" style="915" customWidth="1"/>
    <col min="13602" max="13602" width="27" style="915" customWidth="1"/>
    <col min="13603" max="13603" width="26.6640625" style="915" customWidth="1"/>
    <col min="13604" max="13604" width="27" style="915" customWidth="1"/>
    <col min="13605" max="13605" width="26.6640625" style="915" customWidth="1"/>
    <col min="13606" max="13606" width="27" style="915" customWidth="1"/>
    <col min="13607" max="13607" width="26.6640625" style="915" customWidth="1"/>
    <col min="13608" max="13609" width="16" style="915" customWidth="1"/>
    <col min="13610" max="13610" width="27" style="915" customWidth="1"/>
    <col min="13611" max="13611" width="26.6640625" style="915" customWidth="1"/>
    <col min="13612" max="13612" width="27" style="915" customWidth="1"/>
    <col min="13613" max="13613" width="26.6640625" style="915" customWidth="1"/>
    <col min="13614" max="13614" width="27" style="915" customWidth="1"/>
    <col min="13615" max="13615" width="26.6640625" style="915" customWidth="1"/>
    <col min="13616" max="13616" width="27" style="915" customWidth="1"/>
    <col min="13617" max="13617" width="26.6640625" style="915" customWidth="1"/>
    <col min="13618" max="13618" width="27" style="915" customWidth="1"/>
    <col min="13619" max="13619" width="26.6640625" style="915" customWidth="1"/>
    <col min="13620" max="13621" width="16" style="915" customWidth="1"/>
    <col min="13622" max="13622" width="27" style="915" customWidth="1"/>
    <col min="13623" max="13623" width="26.6640625" style="915" customWidth="1"/>
    <col min="13624" max="13624" width="27" style="915" customWidth="1"/>
    <col min="13625" max="13625" width="26.6640625" style="915" customWidth="1"/>
    <col min="13626" max="13626" width="27" style="915" customWidth="1"/>
    <col min="13627" max="13627" width="26.6640625" style="915" customWidth="1"/>
    <col min="13628" max="13628" width="27" style="915" customWidth="1"/>
    <col min="13629" max="13629" width="26.6640625" style="915" customWidth="1"/>
    <col min="13630" max="13630" width="27" style="915" customWidth="1"/>
    <col min="13631" max="13631" width="26.6640625" style="915" customWidth="1"/>
    <col min="13632" max="13633" width="16" style="915" customWidth="1"/>
    <col min="13634" max="13634" width="27" style="915" customWidth="1"/>
    <col min="13635" max="13635" width="26.6640625" style="915" customWidth="1"/>
    <col min="13636" max="13636" width="27" style="915" customWidth="1"/>
    <col min="13637" max="13637" width="26.6640625" style="915" customWidth="1"/>
    <col min="13638" max="13638" width="27" style="915" customWidth="1"/>
    <col min="13639" max="13639" width="26.6640625" style="915" customWidth="1"/>
    <col min="13640" max="13640" width="27" style="915" customWidth="1"/>
    <col min="13641" max="13641" width="26.6640625" style="915" customWidth="1"/>
    <col min="13642" max="13642" width="27" style="915" customWidth="1"/>
    <col min="13643" max="13643" width="26.6640625" style="915" customWidth="1"/>
    <col min="13644" max="13645" width="16" style="915" customWidth="1"/>
    <col min="13646" max="13646" width="27" style="915" customWidth="1"/>
    <col min="13647" max="13647" width="26.6640625" style="915" customWidth="1"/>
    <col min="13648" max="13648" width="27" style="915" customWidth="1"/>
    <col min="13649" max="13649" width="26.6640625" style="915" customWidth="1"/>
    <col min="13650" max="13650" width="27" style="915" customWidth="1"/>
    <col min="13651" max="13651" width="26.6640625" style="915" customWidth="1"/>
    <col min="13652" max="13652" width="27" style="915" customWidth="1"/>
    <col min="13653" max="13653" width="26.6640625" style="915" customWidth="1"/>
    <col min="13654" max="13654" width="27" style="915" customWidth="1"/>
    <col min="13655" max="13655" width="26.6640625" style="915" customWidth="1"/>
    <col min="13656" max="13657" width="16" style="915" customWidth="1"/>
    <col min="13658" max="13658" width="25.83203125" style="915" customWidth="1"/>
    <col min="13659" max="13659" width="25.5" style="915" customWidth="1"/>
    <col min="13660" max="13660" width="25.83203125" style="915" customWidth="1"/>
    <col min="13661" max="13661" width="25.5" style="915" customWidth="1"/>
    <col min="13662" max="13662" width="25.83203125" style="915" customWidth="1"/>
    <col min="13663" max="13663" width="25.5" style="915" customWidth="1"/>
    <col min="13664" max="13664" width="25.83203125" style="915" customWidth="1"/>
    <col min="13665" max="13665" width="25.5" style="915" customWidth="1"/>
    <col min="13666" max="13667" width="16" style="915" customWidth="1"/>
    <col min="13668" max="13668" width="25.83203125" style="915" customWidth="1"/>
    <col min="13669" max="13669" width="25.5" style="915" customWidth="1"/>
    <col min="13670" max="13670" width="25.83203125" style="915" customWidth="1"/>
    <col min="13671" max="13671" width="25.5" style="915" customWidth="1"/>
    <col min="13672" max="13672" width="25.83203125" style="915" customWidth="1"/>
    <col min="13673" max="13673" width="25.5" style="915" customWidth="1"/>
    <col min="13674" max="13674" width="25.83203125" style="915" customWidth="1"/>
    <col min="13675" max="13675" width="25.5" style="915" customWidth="1"/>
    <col min="13676" max="13676" width="25.83203125" style="915" customWidth="1"/>
    <col min="13677" max="13677" width="25.5" style="915" customWidth="1"/>
    <col min="13678" max="13679" width="16" style="915" customWidth="1"/>
    <col min="13680" max="13680" width="25.83203125" style="915" customWidth="1"/>
    <col min="13681" max="13681" width="25.5" style="915" customWidth="1"/>
    <col min="13682" max="13682" width="25.83203125" style="915" customWidth="1"/>
    <col min="13683" max="13683" width="25.5" style="915" customWidth="1"/>
    <col min="13684" max="13684" width="25.83203125" style="915" customWidth="1"/>
    <col min="13685" max="13685" width="25.5" style="915" customWidth="1"/>
    <col min="13686" max="13686" width="25.83203125" style="915" customWidth="1"/>
    <col min="13687" max="13687" width="25.5" style="915" customWidth="1"/>
    <col min="13688" max="13688" width="25.83203125" style="915" customWidth="1"/>
    <col min="13689" max="13689" width="25.5" style="915" customWidth="1"/>
    <col min="13690" max="13691" width="16" style="915" customWidth="1"/>
    <col min="13692" max="13692" width="27" style="915" customWidth="1"/>
    <col min="13693" max="13693" width="26.6640625" style="915" customWidth="1"/>
    <col min="13694" max="13694" width="27" style="915" customWidth="1"/>
    <col min="13695" max="13695" width="26.6640625" style="915" customWidth="1"/>
    <col min="13696" max="13696" width="27" style="915" customWidth="1"/>
    <col min="13697" max="13697" width="26.6640625" style="915" customWidth="1"/>
    <col min="13698" max="13698" width="27" style="915" customWidth="1"/>
    <col min="13699" max="13699" width="26.6640625" style="915" customWidth="1"/>
    <col min="13700" max="13700" width="27" style="915" customWidth="1"/>
    <col min="13701" max="13701" width="26.6640625" style="915" customWidth="1"/>
    <col min="13702" max="13703" width="16" style="915" customWidth="1"/>
    <col min="13704" max="13704" width="25.83203125" style="915" customWidth="1"/>
    <col min="13705" max="13705" width="25.5" style="915" customWidth="1"/>
    <col min="13706" max="13706" width="25.83203125" style="915" customWidth="1"/>
    <col min="13707" max="13707" width="25.5" style="915" customWidth="1"/>
    <col min="13708" max="13708" width="25.83203125" style="915" customWidth="1"/>
    <col min="13709" max="13709" width="25.5" style="915" customWidth="1"/>
    <col min="13710" max="13710" width="25.83203125" style="915" customWidth="1"/>
    <col min="13711" max="13711" width="25.5" style="915" customWidth="1"/>
    <col min="13712" max="13712" width="25.83203125" style="915" customWidth="1"/>
    <col min="13713" max="13713" width="25.5" style="915" customWidth="1"/>
    <col min="13714" max="13715" width="16" style="915" customWidth="1"/>
    <col min="13716" max="13716" width="25.83203125" style="915" customWidth="1"/>
    <col min="13717" max="13717" width="25.5" style="915" customWidth="1"/>
    <col min="13718" max="13718" width="25.83203125" style="915" customWidth="1"/>
    <col min="13719" max="13719" width="25.5" style="915" customWidth="1"/>
    <col min="13720" max="13720" width="25.83203125" style="915" customWidth="1"/>
    <col min="13721" max="13721" width="25.5" style="915" customWidth="1"/>
    <col min="13722" max="13722" width="25.83203125" style="915" customWidth="1"/>
    <col min="13723" max="13723" width="25.5" style="915" customWidth="1"/>
    <col min="13724" max="13724" width="25.83203125" style="915" customWidth="1"/>
    <col min="13725" max="13725" width="25.5" style="915" customWidth="1"/>
    <col min="13726" max="13727" width="16" style="915" customWidth="1"/>
    <col min="13728" max="13728" width="25.83203125" style="915" customWidth="1"/>
    <col min="13729" max="13729" width="25.5" style="915" customWidth="1"/>
    <col min="13730" max="13730" width="25.83203125" style="915" customWidth="1"/>
    <col min="13731" max="13731" width="25.5" style="915" customWidth="1"/>
    <col min="13732" max="13732" width="25.83203125" style="915" customWidth="1"/>
    <col min="13733" max="13733" width="25.5" style="915" customWidth="1"/>
    <col min="13734" max="13734" width="25.83203125" style="915" customWidth="1"/>
    <col min="13735" max="13735" width="25.5" style="915" customWidth="1"/>
    <col min="13736" max="13736" width="25.83203125" style="915" customWidth="1"/>
    <col min="13737" max="13737" width="25.5" style="915" customWidth="1"/>
    <col min="13738" max="13739" width="16" style="915" customWidth="1"/>
    <col min="13740" max="13740" width="27" style="915" customWidth="1"/>
    <col min="13741" max="13741" width="26.6640625" style="915" customWidth="1"/>
    <col min="13742" max="13742" width="27" style="915" customWidth="1"/>
    <col min="13743" max="13743" width="26.6640625" style="915" customWidth="1"/>
    <col min="13744" max="13744" width="27" style="915" customWidth="1"/>
    <col min="13745" max="13745" width="26.6640625" style="915" customWidth="1"/>
    <col min="13746" max="13746" width="27" style="915" customWidth="1"/>
    <col min="13747" max="13747" width="26.6640625" style="915" customWidth="1"/>
    <col min="13748" max="13748" width="27" style="915" customWidth="1"/>
    <col min="13749" max="13749" width="26.6640625" style="915" customWidth="1"/>
    <col min="13750" max="13751" width="16" style="915" customWidth="1"/>
    <col min="13752" max="13752" width="25.83203125" style="915" customWidth="1"/>
    <col min="13753" max="13753" width="25.5" style="915" customWidth="1"/>
    <col min="13754" max="13754" width="27" style="915" customWidth="1"/>
    <col min="13755" max="13755" width="26.6640625" style="915" customWidth="1"/>
    <col min="13756" max="13756" width="27" style="915" customWidth="1"/>
    <col min="13757" max="13757" width="26.6640625" style="915" customWidth="1"/>
    <col min="13758" max="13758" width="27" style="915" customWidth="1"/>
    <col min="13759" max="13759" width="26.6640625" style="915" customWidth="1"/>
    <col min="13760" max="13760" width="27" style="915" customWidth="1"/>
    <col min="13761" max="13761" width="26.6640625" style="915" customWidth="1"/>
    <col min="13762" max="13763" width="16" style="915" customWidth="1"/>
    <col min="13764" max="13764" width="27" style="915" customWidth="1"/>
    <col min="13765" max="13765" width="26.6640625" style="915" customWidth="1"/>
    <col min="13766" max="13766" width="27" style="915" customWidth="1"/>
    <col min="13767" max="13767" width="26.6640625" style="915" customWidth="1"/>
    <col min="13768" max="13768" width="27" style="915" customWidth="1"/>
    <col min="13769" max="13769" width="26.6640625" style="915" customWidth="1"/>
    <col min="13770" max="13770" width="27" style="915" customWidth="1"/>
    <col min="13771" max="13771" width="26.6640625" style="915" customWidth="1"/>
    <col min="13772" max="13772" width="27" style="915" customWidth="1"/>
    <col min="13773" max="13773" width="26.6640625" style="915" customWidth="1"/>
    <col min="13774" max="13775" width="16" style="915" customWidth="1"/>
    <col min="13776" max="13776" width="27" style="915" customWidth="1"/>
    <col min="13777" max="13777" width="26.6640625" style="915" customWidth="1"/>
    <col min="13778" max="13778" width="27" style="915" customWidth="1"/>
    <col min="13779" max="13779" width="26.6640625" style="915" customWidth="1"/>
    <col min="13780" max="13780" width="27" style="915" customWidth="1"/>
    <col min="13781" max="13781" width="26.6640625" style="915" customWidth="1"/>
    <col min="13782" max="13782" width="27" style="915" customWidth="1"/>
    <col min="13783" max="13783" width="26.6640625" style="915" customWidth="1"/>
    <col min="13784" max="13784" width="27" style="915" customWidth="1"/>
    <col min="13785" max="13785" width="26.6640625" style="915" customWidth="1"/>
    <col min="13786" max="13787" width="16" style="915" customWidth="1"/>
    <col min="13788" max="13788" width="27" style="915" customWidth="1"/>
    <col min="13789" max="13789" width="26.6640625" style="915" customWidth="1"/>
    <col min="13790" max="13790" width="25.83203125" style="915" customWidth="1"/>
    <col min="13791" max="13791" width="25.5" style="915" customWidth="1"/>
    <col min="13792" max="13792" width="27" style="915" customWidth="1"/>
    <col min="13793" max="13793" width="26.6640625" style="915" customWidth="1"/>
    <col min="13794" max="13794" width="27" style="915" customWidth="1"/>
    <col min="13795" max="13795" width="26.6640625" style="915" customWidth="1"/>
    <col min="13796" max="13796" width="27" style="915" customWidth="1"/>
    <col min="13797" max="13797" width="26.6640625" style="915" customWidth="1"/>
    <col min="13798" max="13799" width="16" style="915" customWidth="1"/>
    <col min="13800" max="13800" width="27" style="915" customWidth="1"/>
    <col min="13801" max="13801" width="26.6640625" style="915" customWidth="1"/>
    <col min="13802" max="13802" width="27" style="915" customWidth="1"/>
    <col min="13803" max="13803" width="26.6640625" style="915" customWidth="1"/>
    <col min="13804" max="13804" width="23.83203125" style="915" customWidth="1"/>
    <col min="13805" max="13805" width="23.6640625" style="915" customWidth="1"/>
    <col min="13806" max="13806" width="27" style="915" customWidth="1"/>
    <col min="13807" max="13807" width="26.6640625" style="915" customWidth="1"/>
    <col min="13808" max="13808" width="27" style="915" customWidth="1"/>
    <col min="13809" max="13809" width="26.6640625" style="915" customWidth="1"/>
    <col min="13810" max="13811" width="16" style="915" customWidth="1"/>
    <col min="13812" max="13812" width="27" style="915" customWidth="1"/>
    <col min="13813" max="13813" width="26.6640625" style="915" customWidth="1"/>
    <col min="13814" max="13814" width="27" style="915" customWidth="1"/>
    <col min="13815" max="13815" width="26.6640625" style="915" customWidth="1"/>
    <col min="13816" max="13816" width="27" style="915" customWidth="1"/>
    <col min="13817" max="13817" width="26.6640625" style="915" customWidth="1"/>
    <col min="13818" max="13818" width="27" style="915" customWidth="1"/>
    <col min="13819" max="13819" width="26.6640625" style="915" customWidth="1"/>
    <col min="13820" max="13820" width="27" style="915" customWidth="1"/>
    <col min="13821" max="13821" width="26.6640625" style="915" customWidth="1"/>
    <col min="13822" max="13823" width="16" style="915" customWidth="1"/>
    <col min="13824" max="13824" width="27" style="915" customWidth="1"/>
    <col min="13825" max="13825" width="26.6640625" style="915" customWidth="1"/>
    <col min="13826" max="13826" width="27" style="915" customWidth="1"/>
    <col min="13827" max="13827" width="26.6640625" style="915" customWidth="1"/>
    <col min="13828" max="13828" width="27" style="915" customWidth="1"/>
    <col min="13829" max="13829" width="26.6640625" style="915" customWidth="1"/>
    <col min="13830" max="13830" width="27" style="915" customWidth="1"/>
    <col min="13831" max="13831" width="26.6640625" style="915" customWidth="1"/>
    <col min="13832" max="13832" width="27" style="915" customWidth="1"/>
    <col min="13833" max="13833" width="26.6640625" style="915" customWidth="1"/>
    <col min="13834" max="13835" width="16" style="915" customWidth="1"/>
    <col min="13836" max="13836" width="27" style="915" customWidth="1"/>
    <col min="13837" max="13837" width="26.6640625" style="915" customWidth="1"/>
    <col min="13838" max="13838" width="27" style="915" customWidth="1"/>
    <col min="13839" max="13839" width="26.6640625" style="915" customWidth="1"/>
    <col min="13840" max="13840" width="27" style="915" customWidth="1"/>
    <col min="13841" max="13841" width="26.6640625" style="915" customWidth="1"/>
    <col min="13842" max="13842" width="27" style="915" customWidth="1"/>
    <col min="13843" max="13843" width="26.6640625" style="915" customWidth="1"/>
    <col min="13844" max="13844" width="27" style="915" customWidth="1"/>
    <col min="13845" max="13845" width="26.6640625" style="915" customWidth="1"/>
    <col min="13846" max="13847" width="16" style="915" customWidth="1"/>
    <col min="13848" max="13848" width="27" style="915" customWidth="1"/>
    <col min="13849" max="13849" width="26.6640625" style="915" customWidth="1"/>
    <col min="13850" max="13850" width="27" style="915" customWidth="1"/>
    <col min="13851" max="13851" width="26.6640625" style="915" customWidth="1"/>
    <col min="13852" max="13852" width="27" style="915" customWidth="1"/>
    <col min="13853" max="13853" width="26.6640625" style="915" customWidth="1"/>
    <col min="13854" max="13854" width="27" style="915" customWidth="1"/>
    <col min="13855" max="13855" width="26.6640625" style="915" customWidth="1"/>
    <col min="13856" max="13856" width="27" style="915" customWidth="1"/>
    <col min="13857" max="13857" width="26.6640625" style="915" customWidth="1"/>
    <col min="13858" max="13859" width="16" style="915" customWidth="1"/>
    <col min="13860" max="13860" width="27" style="915" customWidth="1"/>
    <col min="13861" max="13861" width="26.6640625" style="915" customWidth="1"/>
    <col min="13862" max="13862" width="27" style="915" customWidth="1"/>
    <col min="13863" max="13863" width="26.6640625" style="915" customWidth="1"/>
    <col min="13864" max="13864" width="27" style="915" customWidth="1"/>
    <col min="13865" max="13865" width="26.6640625" style="915" customWidth="1"/>
    <col min="13866" max="13866" width="27" style="915" customWidth="1"/>
    <col min="13867" max="13867" width="26.6640625" style="915" customWidth="1"/>
    <col min="13868" max="13868" width="27" style="915" customWidth="1"/>
    <col min="13869" max="13869" width="26.6640625" style="915" customWidth="1"/>
    <col min="13870" max="13871" width="16" style="915" customWidth="1"/>
    <col min="13872" max="13872" width="27" style="915" customWidth="1"/>
    <col min="13873" max="13873" width="26.6640625" style="915" customWidth="1"/>
    <col min="13874" max="13874" width="27" style="915" customWidth="1"/>
    <col min="13875" max="13875" width="26.6640625" style="915" customWidth="1"/>
    <col min="13876" max="13876" width="27" style="915" customWidth="1"/>
    <col min="13877" max="13877" width="26.6640625" style="915" customWidth="1"/>
    <col min="13878" max="13878" width="27" style="915" customWidth="1"/>
    <col min="13879" max="13879" width="26.6640625" style="915" customWidth="1"/>
    <col min="13880" max="13880" width="27" style="915" customWidth="1"/>
    <col min="13881" max="13881" width="26.6640625" style="915" customWidth="1"/>
    <col min="13882" max="13883" width="16" style="915" customWidth="1"/>
    <col min="13884" max="13884" width="27" style="915" customWidth="1"/>
    <col min="13885" max="13885" width="26.6640625" style="915" customWidth="1"/>
    <col min="13886" max="13886" width="27" style="915" customWidth="1"/>
    <col min="13887" max="13887" width="26.6640625" style="915" customWidth="1"/>
    <col min="13888" max="13888" width="27" style="915" customWidth="1"/>
    <col min="13889" max="13889" width="26.6640625" style="915" customWidth="1"/>
    <col min="13890" max="13890" width="27" style="915" customWidth="1"/>
    <col min="13891" max="13891" width="26.6640625" style="915" customWidth="1"/>
    <col min="13892" max="13892" width="27" style="915" customWidth="1"/>
    <col min="13893" max="13893" width="26.6640625" style="915" customWidth="1"/>
    <col min="13894" max="13895" width="16" style="915" customWidth="1"/>
    <col min="13896" max="13896" width="27" style="915" customWidth="1"/>
    <col min="13897" max="13897" width="26.6640625" style="915" customWidth="1"/>
    <col min="13898" max="13898" width="27" style="915" customWidth="1"/>
    <col min="13899" max="13899" width="26.6640625" style="915" customWidth="1"/>
    <col min="13900" max="13900" width="27" style="915" customWidth="1"/>
    <col min="13901" max="13901" width="26.6640625" style="915" customWidth="1"/>
    <col min="13902" max="13902" width="27" style="915" customWidth="1"/>
    <col min="13903" max="13903" width="26.6640625" style="915" customWidth="1"/>
    <col min="13904" max="13904" width="27" style="915" customWidth="1"/>
    <col min="13905" max="13905" width="26.6640625" style="915" customWidth="1"/>
    <col min="13906" max="13907" width="16" style="915" customWidth="1"/>
    <col min="13908" max="13908" width="27" style="915" customWidth="1"/>
    <col min="13909" max="13909" width="26.6640625" style="915" customWidth="1"/>
    <col min="13910" max="13910" width="27" style="915" customWidth="1"/>
    <col min="13911" max="13911" width="26.6640625" style="915" customWidth="1"/>
    <col min="13912" max="13912" width="27" style="915" customWidth="1"/>
    <col min="13913" max="13913" width="26.6640625" style="915" customWidth="1"/>
    <col min="13914" max="13914" width="27" style="915" customWidth="1"/>
    <col min="13915" max="13915" width="26.6640625" style="915" customWidth="1"/>
    <col min="13916" max="13916" width="27" style="915" customWidth="1"/>
    <col min="13917" max="13917" width="26.6640625" style="915" customWidth="1"/>
    <col min="13918" max="13919" width="16" style="915" customWidth="1"/>
    <col min="13920" max="13920" width="27" style="915" customWidth="1"/>
    <col min="13921" max="13921" width="26.6640625" style="915" customWidth="1"/>
    <col min="13922" max="13922" width="27" style="915" customWidth="1"/>
    <col min="13923" max="13923" width="26.6640625" style="915" customWidth="1"/>
    <col min="13924" max="13924" width="27" style="915" customWidth="1"/>
    <col min="13925" max="13925" width="26.6640625" style="915" customWidth="1"/>
    <col min="13926" max="13926" width="27" style="915" customWidth="1"/>
    <col min="13927" max="13927" width="26.6640625" style="915" customWidth="1"/>
    <col min="13928" max="13929" width="16" style="915" customWidth="1"/>
    <col min="13930" max="13930" width="27" style="915" customWidth="1"/>
    <col min="13931" max="13931" width="26.6640625" style="915" customWidth="1"/>
    <col min="13932" max="13932" width="27" style="915" customWidth="1"/>
    <col min="13933" max="13933" width="26.6640625" style="915" customWidth="1"/>
    <col min="13934" max="13934" width="27" style="915" customWidth="1"/>
    <col min="13935" max="13935" width="26.6640625" style="915" customWidth="1"/>
    <col min="13936" max="13936" width="27" style="915" customWidth="1"/>
    <col min="13937" max="13937" width="26.6640625" style="915" customWidth="1"/>
    <col min="13938" max="13938" width="27" style="915" customWidth="1"/>
    <col min="13939" max="13939" width="26.6640625" style="915" customWidth="1"/>
    <col min="13940" max="13941" width="16" style="915" customWidth="1"/>
    <col min="13942" max="13942" width="27" style="915" customWidth="1"/>
    <col min="13943" max="13943" width="26.6640625" style="915" customWidth="1"/>
    <col min="13944" max="13944" width="27" style="915" customWidth="1"/>
    <col min="13945" max="13945" width="26.6640625" style="915" customWidth="1"/>
    <col min="13946" max="13946" width="27" style="915" customWidth="1"/>
    <col min="13947" max="13947" width="26.6640625" style="915" customWidth="1"/>
    <col min="13948" max="13948" width="27" style="915" customWidth="1"/>
    <col min="13949" max="13949" width="26.6640625" style="915" customWidth="1"/>
    <col min="13950" max="13950" width="27" style="915" customWidth="1"/>
    <col min="13951" max="13951" width="26.6640625" style="915" customWidth="1"/>
    <col min="13952" max="13953" width="16" style="915" customWidth="1"/>
    <col min="13954" max="13954" width="27" style="915" customWidth="1"/>
    <col min="13955" max="13955" width="26.6640625" style="915" customWidth="1"/>
    <col min="13956" max="13956" width="27" style="915" customWidth="1"/>
    <col min="13957" max="13957" width="26.6640625" style="915" customWidth="1"/>
    <col min="13958" max="13958" width="27" style="915" customWidth="1"/>
    <col min="13959" max="13959" width="26.6640625" style="915" customWidth="1"/>
    <col min="13960" max="13960" width="27" style="915" customWidth="1"/>
    <col min="13961" max="13961" width="26.6640625" style="915" customWidth="1"/>
    <col min="13962" max="13962" width="27" style="915" customWidth="1"/>
    <col min="13963" max="13963" width="26.6640625" style="915" customWidth="1"/>
    <col min="13964" max="13965" width="16" style="915" customWidth="1"/>
    <col min="13966" max="13966" width="27" style="915" customWidth="1"/>
    <col min="13967" max="13967" width="26.6640625" style="915" customWidth="1"/>
    <col min="13968" max="13968" width="27" style="915" customWidth="1"/>
    <col min="13969" max="13969" width="26.6640625" style="915" customWidth="1"/>
    <col min="13970" max="13970" width="27" style="915" customWidth="1"/>
    <col min="13971" max="13971" width="26.6640625" style="915" customWidth="1"/>
    <col min="13972" max="13972" width="27" style="915" customWidth="1"/>
    <col min="13973" max="13973" width="26.6640625" style="915" customWidth="1"/>
    <col min="13974" max="13974" width="27" style="915" customWidth="1"/>
    <col min="13975" max="13975" width="26.6640625" style="915" customWidth="1"/>
    <col min="13976" max="13977" width="16" style="915" customWidth="1"/>
    <col min="13978" max="13978" width="27" style="915" customWidth="1"/>
    <col min="13979" max="13979" width="26.6640625" style="915" customWidth="1"/>
    <col min="13980" max="13980" width="27" style="915" customWidth="1"/>
    <col min="13981" max="13981" width="26.6640625" style="915" customWidth="1"/>
    <col min="13982" max="13982" width="27" style="915" customWidth="1"/>
    <col min="13983" max="13983" width="26.6640625" style="915" customWidth="1"/>
    <col min="13984" max="13984" width="27" style="915" customWidth="1"/>
    <col min="13985" max="13985" width="26.6640625" style="915" customWidth="1"/>
    <col min="13986" max="13986" width="27" style="915" customWidth="1"/>
    <col min="13987" max="13987" width="26.6640625" style="915" customWidth="1"/>
    <col min="13988" max="13989" width="16" style="915" customWidth="1"/>
    <col min="13990" max="13990" width="27" style="915" customWidth="1"/>
    <col min="13991" max="13991" width="26.6640625" style="915" customWidth="1"/>
    <col min="13992" max="13992" width="27" style="915" customWidth="1"/>
    <col min="13993" max="13993" width="26.6640625" style="915" customWidth="1"/>
    <col min="13994" max="13994" width="27" style="915" customWidth="1"/>
    <col min="13995" max="13995" width="26.6640625" style="915" customWidth="1"/>
    <col min="13996" max="13996" width="27" style="915" customWidth="1"/>
    <col min="13997" max="13997" width="26.6640625" style="915" customWidth="1"/>
    <col min="13998" max="13998" width="27" style="915" customWidth="1"/>
    <col min="13999" max="13999" width="26.6640625" style="915" customWidth="1"/>
    <col min="14000" max="14001" width="16" style="915" customWidth="1"/>
    <col min="14002" max="14002" width="27" style="915" customWidth="1"/>
    <col min="14003" max="14003" width="26.6640625" style="915" customWidth="1"/>
    <col min="14004" max="14004" width="27" style="915" customWidth="1"/>
    <col min="14005" max="14005" width="26.6640625" style="915" customWidth="1"/>
    <col min="14006" max="14006" width="27" style="915" customWidth="1"/>
    <col min="14007" max="14007" width="26.6640625" style="915" customWidth="1"/>
    <col min="14008" max="14008" width="27" style="915" customWidth="1"/>
    <col min="14009" max="14009" width="26.6640625" style="915" customWidth="1"/>
    <col min="14010" max="14010" width="27" style="915" customWidth="1"/>
    <col min="14011" max="14011" width="26.6640625" style="915" customWidth="1"/>
    <col min="14012" max="14013" width="16" style="915" customWidth="1"/>
    <col min="14014" max="14014" width="27" style="915" customWidth="1"/>
    <col min="14015" max="14015" width="26.6640625" style="915" customWidth="1"/>
    <col min="14016" max="14016" width="27" style="915" customWidth="1"/>
    <col min="14017" max="14017" width="26.6640625" style="915" customWidth="1"/>
    <col min="14018" max="14018" width="27" style="915" customWidth="1"/>
    <col min="14019" max="14019" width="26.6640625" style="915" customWidth="1"/>
    <col min="14020" max="14020" width="27" style="915" customWidth="1"/>
    <col min="14021" max="14021" width="26.6640625" style="915" customWidth="1"/>
    <col min="14022" max="14022" width="27" style="915" customWidth="1"/>
    <col min="14023" max="14023" width="26.6640625" style="915" customWidth="1"/>
    <col min="14024" max="14025" width="16" style="915" customWidth="1"/>
    <col min="14026" max="14026" width="27" style="915" customWidth="1"/>
    <col min="14027" max="14027" width="26.6640625" style="915" customWidth="1"/>
    <col min="14028" max="14028" width="27" style="915" customWidth="1"/>
    <col min="14029" max="14029" width="26.6640625" style="915" customWidth="1"/>
    <col min="14030" max="14030" width="27" style="915" customWidth="1"/>
    <col min="14031" max="14031" width="26.6640625" style="915" customWidth="1"/>
    <col min="14032" max="14032" width="27" style="915" customWidth="1"/>
    <col min="14033" max="14033" width="26.6640625" style="915" customWidth="1"/>
    <col min="14034" max="14034" width="27" style="915" customWidth="1"/>
    <col min="14035" max="14035" width="26.6640625" style="915" customWidth="1"/>
    <col min="14036" max="14037" width="16" style="915" customWidth="1"/>
    <col min="14038" max="14038" width="28.1640625" style="915" customWidth="1"/>
    <col min="14039" max="14039" width="27.83203125" style="915" customWidth="1"/>
    <col min="14040" max="14040" width="27" style="915" customWidth="1"/>
    <col min="14041" max="14041" width="26.6640625" style="915" customWidth="1"/>
    <col min="14042" max="14042" width="27" style="915" customWidth="1"/>
    <col min="14043" max="14043" width="26.6640625" style="915" customWidth="1"/>
    <col min="14044" max="14044" width="23.83203125" style="915" customWidth="1"/>
    <col min="14045" max="14045" width="23.6640625" style="915" customWidth="1"/>
    <col min="14046" max="14046" width="27" style="915" customWidth="1"/>
    <col min="14047" max="14047" width="26.6640625" style="915" customWidth="1"/>
    <col min="14048" max="14049" width="16" style="915" customWidth="1"/>
    <col min="14050" max="14050" width="27" style="915" customWidth="1"/>
    <col min="14051" max="14051" width="26.6640625" style="915" customWidth="1"/>
    <col min="14052" max="14052" width="27" style="915" customWidth="1"/>
    <col min="14053" max="14053" width="26.6640625" style="915" customWidth="1"/>
    <col min="14054" max="14054" width="27" style="915" customWidth="1"/>
    <col min="14055" max="14055" width="26.6640625" style="915" customWidth="1"/>
    <col min="14056" max="14056" width="27" style="915" customWidth="1"/>
    <col min="14057" max="14057" width="26.6640625" style="915" customWidth="1"/>
    <col min="14058" max="14058" width="27" style="915" customWidth="1"/>
    <col min="14059" max="14059" width="26.6640625" style="915" customWidth="1"/>
    <col min="14060" max="14061" width="16" style="915" customWidth="1"/>
    <col min="14062" max="14062" width="25.83203125" style="915" customWidth="1"/>
    <col min="14063" max="14063" width="25.5" style="915" customWidth="1"/>
    <col min="14064" max="14064" width="25.83203125" style="915" customWidth="1"/>
    <col min="14065" max="14065" width="25.5" style="915" customWidth="1"/>
    <col min="14066" max="14066" width="25.83203125" style="915" customWidth="1"/>
    <col min="14067" max="14067" width="25.5" style="915" customWidth="1"/>
    <col min="14068" max="14068" width="25.83203125" style="915" customWidth="1"/>
    <col min="14069" max="14069" width="25.5" style="915" customWidth="1"/>
    <col min="14070" max="14070" width="25.83203125" style="915" customWidth="1"/>
    <col min="14071" max="14071" width="25.5" style="915" customWidth="1"/>
    <col min="14072" max="14073" width="16" style="915" customWidth="1"/>
    <col min="14074" max="14074" width="27" style="915" customWidth="1"/>
    <col min="14075" max="14075" width="26.6640625" style="915" customWidth="1"/>
    <col min="14076" max="14076" width="27" style="915" customWidth="1"/>
    <col min="14077" max="14077" width="26.6640625" style="915" customWidth="1"/>
    <col min="14078" max="14078" width="27" style="915" customWidth="1"/>
    <col min="14079" max="14079" width="26.6640625" style="915" customWidth="1"/>
    <col min="14080" max="14080" width="27" style="915" customWidth="1"/>
    <col min="14081" max="14081" width="26.6640625" style="915" customWidth="1"/>
    <col min="14082" max="14082" width="27" style="915" customWidth="1"/>
    <col min="14083" max="14083" width="26.6640625" style="915" customWidth="1"/>
    <col min="14084" max="14085" width="16" style="915" customWidth="1"/>
    <col min="14086" max="14086" width="25.83203125" style="915" customWidth="1"/>
    <col min="14087" max="14087" width="25.5" style="915" customWidth="1"/>
    <col min="14088" max="14088" width="25.83203125" style="915" customWidth="1"/>
    <col min="14089" max="14089" width="25.5" style="915" customWidth="1"/>
    <col min="14090" max="14090" width="25.83203125" style="915" customWidth="1"/>
    <col min="14091" max="14091" width="25.5" style="915" customWidth="1"/>
    <col min="14092" max="14092" width="25.83203125" style="915" customWidth="1"/>
    <col min="14093" max="14093" width="25.5" style="915" customWidth="1"/>
    <col min="14094" max="14094" width="25.83203125" style="915" customWidth="1"/>
    <col min="14095" max="14095" width="25.5" style="915" customWidth="1"/>
    <col min="14096" max="14097" width="16" style="915" customWidth="1"/>
    <col min="14098" max="14098" width="27" style="915" customWidth="1"/>
    <col min="14099" max="14099" width="26.6640625" style="915" customWidth="1"/>
    <col min="14100" max="14100" width="27" style="915" customWidth="1"/>
    <col min="14101" max="14101" width="26.6640625" style="915" customWidth="1"/>
    <col min="14102" max="14102" width="25.83203125" style="915" customWidth="1"/>
    <col min="14103" max="14103" width="25.5" style="915" customWidth="1"/>
    <col min="14104" max="14104" width="27" style="915" customWidth="1"/>
    <col min="14105" max="14105" width="26.6640625" style="915" customWidth="1"/>
    <col min="14106" max="14106" width="27" style="915" customWidth="1"/>
    <col min="14107" max="14107" width="26.6640625" style="915" customWidth="1"/>
    <col min="14108" max="14109" width="16" style="915" customWidth="1"/>
    <col min="14110" max="14110" width="27" style="915" customWidth="1"/>
    <col min="14111" max="14111" width="26.6640625" style="915" customWidth="1"/>
    <col min="14112" max="14112" width="27" style="915" customWidth="1"/>
    <col min="14113" max="14113" width="26.6640625" style="915" customWidth="1"/>
    <col min="14114" max="14114" width="27" style="915" customWidth="1"/>
    <col min="14115" max="14115" width="26.6640625" style="915" customWidth="1"/>
    <col min="14116" max="14116" width="27" style="915" customWidth="1"/>
    <col min="14117" max="14117" width="26.6640625" style="915" customWidth="1"/>
    <col min="14118" max="14118" width="27" style="915" customWidth="1"/>
    <col min="14119" max="14119" width="26.6640625" style="915" customWidth="1"/>
    <col min="14120" max="14121" width="16" style="915" customWidth="1"/>
    <col min="14122" max="14122" width="27" style="915" customWidth="1"/>
    <col min="14123" max="14123" width="26.6640625" style="915" customWidth="1"/>
    <col min="14124" max="14124" width="27" style="915" customWidth="1"/>
    <col min="14125" max="14125" width="26.6640625" style="915" customWidth="1"/>
    <col min="14126" max="14126" width="27" style="915" customWidth="1"/>
    <col min="14127" max="14127" width="26.6640625" style="915" customWidth="1"/>
    <col min="14128" max="14128" width="25.83203125" style="915" customWidth="1"/>
    <col min="14129" max="14129" width="25.5" style="915" customWidth="1"/>
    <col min="14130" max="14130" width="27" style="915" customWidth="1"/>
    <col min="14131" max="14131" width="26.6640625" style="915" customWidth="1"/>
    <col min="14132" max="14133" width="16" style="915" customWidth="1"/>
    <col min="14134" max="14134" width="27" style="915" customWidth="1"/>
    <col min="14135" max="14135" width="26.6640625" style="915" customWidth="1"/>
    <col min="14136" max="14136" width="27" style="915" customWidth="1"/>
    <col min="14137" max="14137" width="26.6640625" style="915" customWidth="1"/>
    <col min="14138" max="14138" width="27" style="915" customWidth="1"/>
    <col min="14139" max="14139" width="26.6640625" style="915" customWidth="1"/>
    <col min="14140" max="14140" width="27" style="915" customWidth="1"/>
    <col min="14141" max="14141" width="26.6640625" style="915" customWidth="1"/>
    <col min="14142" max="14142" width="27" style="915" customWidth="1"/>
    <col min="14143" max="14143" width="26.6640625" style="915" customWidth="1"/>
    <col min="14144" max="14145" width="16" style="915" customWidth="1"/>
    <col min="14146" max="14146" width="27" style="915" customWidth="1"/>
    <col min="14147" max="14147" width="26.6640625" style="915" customWidth="1"/>
    <col min="14148" max="14148" width="27" style="915" customWidth="1"/>
    <col min="14149" max="14149" width="26.6640625" style="915" customWidth="1"/>
    <col min="14150" max="14150" width="27" style="915" customWidth="1"/>
    <col min="14151" max="14151" width="26.6640625" style="915" customWidth="1"/>
    <col min="14152" max="14152" width="27" style="915" customWidth="1"/>
    <col min="14153" max="14153" width="26.6640625" style="915" customWidth="1"/>
    <col min="14154" max="14154" width="27" style="915" customWidth="1"/>
    <col min="14155" max="14155" width="26.6640625" style="915" customWidth="1"/>
    <col min="14156" max="14157" width="16" style="915" customWidth="1"/>
    <col min="14158" max="14158" width="27" style="915" customWidth="1"/>
    <col min="14159" max="14159" width="26.6640625" style="915" customWidth="1"/>
    <col min="14160" max="14160" width="27" style="915" customWidth="1"/>
    <col min="14161" max="14161" width="26.6640625" style="915" customWidth="1"/>
    <col min="14162" max="14162" width="27" style="915" customWidth="1"/>
    <col min="14163" max="14163" width="26.6640625" style="915" customWidth="1"/>
    <col min="14164" max="14164" width="27" style="915" customWidth="1"/>
    <col min="14165" max="14165" width="26.6640625" style="915" customWidth="1"/>
    <col min="14166" max="14166" width="27" style="915" customWidth="1"/>
    <col min="14167" max="14167" width="26.6640625" style="915" customWidth="1"/>
    <col min="14168" max="14169" width="16" style="915" customWidth="1"/>
    <col min="14170" max="14170" width="27" style="915" customWidth="1"/>
    <col min="14171" max="14171" width="26.6640625" style="915" customWidth="1"/>
    <col min="14172" max="14172" width="27" style="915" customWidth="1"/>
    <col min="14173" max="14173" width="26.6640625" style="915" customWidth="1"/>
    <col min="14174" max="14174" width="27" style="915" customWidth="1"/>
    <col min="14175" max="14175" width="26.6640625" style="915" customWidth="1"/>
    <col min="14176" max="14176" width="27" style="915" customWidth="1"/>
    <col min="14177" max="14177" width="26.6640625" style="915" customWidth="1"/>
    <col min="14178" max="14178" width="27" style="915" customWidth="1"/>
    <col min="14179" max="14179" width="26.6640625" style="915" customWidth="1"/>
    <col min="14180" max="14181" width="16" style="915" customWidth="1"/>
    <col min="14182" max="14182" width="27" style="915" customWidth="1"/>
    <col min="14183" max="14183" width="26.6640625" style="915" customWidth="1"/>
    <col min="14184" max="14184" width="27" style="915" customWidth="1"/>
    <col min="14185" max="14185" width="26.6640625" style="915" customWidth="1"/>
    <col min="14186" max="14186" width="27" style="915" customWidth="1"/>
    <col min="14187" max="14187" width="26.6640625" style="915" customWidth="1"/>
    <col min="14188" max="14188" width="27" style="915" customWidth="1"/>
    <col min="14189" max="14189" width="26.6640625" style="915" customWidth="1"/>
    <col min="14190" max="14190" width="27" style="915" customWidth="1"/>
    <col min="14191" max="14191" width="26.6640625" style="915" customWidth="1"/>
    <col min="14192" max="14193" width="16" style="915" customWidth="1"/>
    <col min="14194" max="14194" width="27" style="915" customWidth="1"/>
    <col min="14195" max="14195" width="26.6640625" style="915" customWidth="1"/>
    <col min="14196" max="14196" width="27" style="915" customWidth="1"/>
    <col min="14197" max="14197" width="26.6640625" style="915" customWidth="1"/>
    <col min="14198" max="14198" width="27" style="915" customWidth="1"/>
    <col min="14199" max="14199" width="26.6640625" style="915" customWidth="1"/>
    <col min="14200" max="14200" width="27" style="915" customWidth="1"/>
    <col min="14201" max="14201" width="26.6640625" style="915" customWidth="1"/>
    <col min="14202" max="14202" width="27" style="915" customWidth="1"/>
    <col min="14203" max="14203" width="26.6640625" style="915" customWidth="1"/>
    <col min="14204" max="14205" width="16" style="915" customWidth="1"/>
    <col min="14206" max="14206" width="27" style="915" customWidth="1"/>
    <col min="14207" max="14207" width="26.6640625" style="915" customWidth="1"/>
    <col min="14208" max="14208" width="27" style="915" customWidth="1"/>
    <col min="14209" max="14209" width="26.6640625" style="915" customWidth="1"/>
    <col min="14210" max="14210" width="27" style="915" customWidth="1"/>
    <col min="14211" max="14211" width="26.6640625" style="915" customWidth="1"/>
    <col min="14212" max="14212" width="27" style="915" customWidth="1"/>
    <col min="14213" max="14213" width="26.6640625" style="915" customWidth="1"/>
    <col min="14214" max="14214" width="27" style="915" customWidth="1"/>
    <col min="14215" max="14215" width="26.6640625" style="915" customWidth="1"/>
    <col min="14216" max="14217" width="16" style="915" customWidth="1"/>
    <col min="14218" max="14218" width="27" style="915" customWidth="1"/>
    <col min="14219" max="14219" width="26.6640625" style="915" customWidth="1"/>
    <col min="14220" max="14220" width="27" style="915" customWidth="1"/>
    <col min="14221" max="14221" width="26.6640625" style="915" customWidth="1"/>
    <col min="14222" max="14222" width="27" style="915" customWidth="1"/>
    <col min="14223" max="14223" width="26.6640625" style="915" customWidth="1"/>
    <col min="14224" max="14224" width="27" style="915" customWidth="1"/>
    <col min="14225" max="14225" width="26.6640625" style="915" customWidth="1"/>
    <col min="14226" max="14226" width="27" style="915" customWidth="1"/>
    <col min="14227" max="14227" width="26.6640625" style="915" customWidth="1"/>
    <col min="14228" max="14229" width="16" style="915" customWidth="1"/>
    <col min="14230" max="14230" width="27" style="915" customWidth="1"/>
    <col min="14231" max="14231" width="26.6640625" style="915" customWidth="1"/>
    <col min="14232" max="14232" width="27" style="915" customWidth="1"/>
    <col min="14233" max="14233" width="26.6640625" style="915" customWidth="1"/>
    <col min="14234" max="14234" width="27" style="915" customWidth="1"/>
    <col min="14235" max="14235" width="26.6640625" style="915" customWidth="1"/>
    <col min="14236" max="14236" width="27" style="915" customWidth="1"/>
    <col min="14237" max="14237" width="26.6640625" style="915" customWidth="1"/>
    <col min="14238" max="14238" width="27" style="915" customWidth="1"/>
    <col min="14239" max="14239" width="26.6640625" style="915" customWidth="1"/>
    <col min="14240" max="14241" width="16" style="915" customWidth="1"/>
    <col min="14242" max="14242" width="27" style="915" customWidth="1"/>
    <col min="14243" max="14243" width="26.6640625" style="915" customWidth="1"/>
    <col min="14244" max="14244" width="27" style="915" customWidth="1"/>
    <col min="14245" max="14245" width="26.6640625" style="915" customWidth="1"/>
    <col min="14246" max="14246" width="27" style="915" customWidth="1"/>
    <col min="14247" max="14247" width="26.6640625" style="915" customWidth="1"/>
    <col min="14248" max="14248" width="27" style="915" customWidth="1"/>
    <col min="14249" max="14249" width="26.6640625" style="915" customWidth="1"/>
    <col min="14250" max="14250" width="27" style="915" customWidth="1"/>
    <col min="14251" max="14251" width="26.6640625" style="915" customWidth="1"/>
    <col min="14252" max="14253" width="16" style="915" customWidth="1"/>
    <col min="14254" max="14254" width="27" style="915" customWidth="1"/>
    <col min="14255" max="14255" width="26.6640625" style="915" customWidth="1"/>
    <col min="14256" max="14256" width="27" style="915" customWidth="1"/>
    <col min="14257" max="14257" width="26.6640625" style="915" customWidth="1"/>
    <col min="14258" max="14258" width="27" style="915" customWidth="1"/>
    <col min="14259" max="14259" width="26.6640625" style="915" customWidth="1"/>
    <col min="14260" max="14260" width="27" style="915" customWidth="1"/>
    <col min="14261" max="14261" width="26.6640625" style="915" customWidth="1"/>
    <col min="14262" max="14263" width="16" style="915" customWidth="1"/>
    <col min="14264" max="14264" width="27" style="915" customWidth="1"/>
    <col min="14265" max="14265" width="26.6640625" style="915" customWidth="1"/>
    <col min="14266" max="14266" width="27" style="915" customWidth="1"/>
    <col min="14267" max="14267" width="26.6640625" style="915" customWidth="1"/>
    <col min="14268" max="14268" width="27" style="915" customWidth="1"/>
    <col min="14269" max="14269" width="26.6640625" style="915" customWidth="1"/>
    <col min="14270" max="14270" width="27" style="915" customWidth="1"/>
    <col min="14271" max="14271" width="26.6640625" style="915" customWidth="1"/>
    <col min="14272" max="14272" width="27" style="915" customWidth="1"/>
    <col min="14273" max="14273" width="26.6640625" style="915" customWidth="1"/>
    <col min="14274" max="14275" width="16" style="915" customWidth="1"/>
    <col min="14276" max="14276" width="27" style="915" customWidth="1"/>
    <col min="14277" max="14277" width="26.6640625" style="915" customWidth="1"/>
    <col min="14278" max="14278" width="27" style="915" customWidth="1"/>
    <col min="14279" max="14279" width="26.6640625" style="915" customWidth="1"/>
    <col min="14280" max="14280" width="25.83203125" style="915" customWidth="1"/>
    <col min="14281" max="14281" width="25.5" style="915" customWidth="1"/>
    <col min="14282" max="14282" width="27" style="915" customWidth="1"/>
    <col min="14283" max="14283" width="26.6640625" style="915" customWidth="1"/>
    <col min="14284" max="14284" width="27" style="915" customWidth="1"/>
    <col min="14285" max="14285" width="26.6640625" style="915" customWidth="1"/>
    <col min="14286" max="14287" width="16" style="915" customWidth="1"/>
    <col min="14288" max="14288" width="27" style="915" customWidth="1"/>
    <col min="14289" max="14289" width="26.6640625" style="915" customWidth="1"/>
    <col min="14290" max="14290" width="27" style="915" customWidth="1"/>
    <col min="14291" max="14291" width="26.6640625" style="915" customWidth="1"/>
    <col min="14292" max="14292" width="27" style="915" customWidth="1"/>
    <col min="14293" max="14293" width="26.6640625" style="915" customWidth="1"/>
    <col min="14294" max="14294" width="25.83203125" style="915" customWidth="1"/>
    <col min="14295" max="14295" width="25.5" style="915" customWidth="1"/>
    <col min="14296" max="14296" width="27" style="915" customWidth="1"/>
    <col min="14297" max="14297" width="26.6640625" style="915" customWidth="1"/>
    <col min="14298" max="14299" width="16" style="915" customWidth="1"/>
    <col min="14300" max="14300" width="27" style="915" customWidth="1"/>
    <col min="14301" max="14301" width="26.6640625" style="915" customWidth="1"/>
    <col min="14302" max="14302" width="27" style="915" customWidth="1"/>
    <col min="14303" max="14303" width="26.6640625" style="915" customWidth="1"/>
    <col min="14304" max="14304" width="27" style="915" customWidth="1"/>
    <col min="14305" max="14305" width="26.6640625" style="915" customWidth="1"/>
    <col min="14306" max="14306" width="27" style="915" customWidth="1"/>
    <col min="14307" max="14307" width="26.6640625" style="915" customWidth="1"/>
    <col min="14308" max="14308" width="27" style="915" customWidth="1"/>
    <col min="14309" max="14309" width="26.6640625" style="915" customWidth="1"/>
    <col min="14310" max="14311" width="16" style="915" customWidth="1"/>
    <col min="14312" max="14312" width="27" style="915" customWidth="1"/>
    <col min="14313" max="14313" width="26.6640625" style="915" customWidth="1"/>
    <col min="14314" max="14314" width="27" style="915" customWidth="1"/>
    <col min="14315" max="14315" width="26.6640625" style="915" customWidth="1"/>
    <col min="14316" max="14316" width="27" style="915" customWidth="1"/>
    <col min="14317" max="14317" width="26.6640625" style="915" customWidth="1"/>
    <col min="14318" max="14318" width="27" style="915" customWidth="1"/>
    <col min="14319" max="14319" width="26.6640625" style="915" customWidth="1"/>
    <col min="14320" max="14320" width="27" style="915" customWidth="1"/>
    <col min="14321" max="14321" width="26.6640625" style="915" customWidth="1"/>
    <col min="14322" max="14323" width="16" style="915" customWidth="1"/>
    <col min="14324" max="14324" width="27" style="915" customWidth="1"/>
    <col min="14325" max="14325" width="26.6640625" style="915" customWidth="1"/>
    <col min="14326" max="14326" width="27" style="915" customWidth="1"/>
    <col min="14327" max="14327" width="26.6640625" style="915" customWidth="1"/>
    <col min="14328" max="14328" width="27" style="915" customWidth="1"/>
    <col min="14329" max="14329" width="26.6640625" style="915" customWidth="1"/>
    <col min="14330" max="14330" width="27" style="915" customWidth="1"/>
    <col min="14331" max="14331" width="26.6640625" style="915" customWidth="1"/>
    <col min="14332" max="14332" width="27" style="915" customWidth="1"/>
    <col min="14333" max="14333" width="26.6640625" style="915" customWidth="1"/>
    <col min="14334" max="14335" width="16" style="915" customWidth="1"/>
    <col min="14336" max="14336" width="28.1640625" style="915" customWidth="1"/>
    <col min="14337" max="14337" width="27.83203125" style="915" customWidth="1"/>
    <col min="14338" max="14338" width="28.1640625" style="915" customWidth="1"/>
    <col min="14339" max="14339" width="27.83203125" style="915" customWidth="1"/>
    <col min="14340" max="14340" width="28.1640625" style="915" customWidth="1"/>
    <col min="14341" max="14341" width="27.83203125" style="915" customWidth="1"/>
    <col min="14342" max="14342" width="27" style="915" customWidth="1"/>
    <col min="14343" max="14343" width="26.6640625" style="915" customWidth="1"/>
    <col min="14344" max="14344" width="27" style="915" customWidth="1"/>
    <col min="14345" max="14345" width="26.6640625" style="915" customWidth="1"/>
    <col min="14346" max="14347" width="16" style="915" customWidth="1"/>
    <col min="14348" max="14348" width="28.1640625" style="915" customWidth="1"/>
    <col min="14349" max="14349" width="27.83203125" style="915" customWidth="1"/>
    <col min="14350" max="14350" width="28.1640625" style="915" customWidth="1"/>
    <col min="14351" max="14351" width="27.83203125" style="915" customWidth="1"/>
    <col min="14352" max="14352" width="27" style="915" customWidth="1"/>
    <col min="14353" max="14353" width="26.6640625" style="915" customWidth="1"/>
    <col min="14354" max="14354" width="28.1640625" style="915" customWidth="1"/>
    <col min="14355" max="14355" width="27.83203125" style="915" customWidth="1"/>
    <col min="14356" max="14356" width="27" style="915" customWidth="1"/>
    <col min="14357" max="14357" width="26.6640625" style="915" customWidth="1"/>
    <col min="14358" max="14359" width="16" style="915" customWidth="1"/>
    <col min="14360" max="14360" width="28.1640625" style="915" customWidth="1"/>
    <col min="14361" max="14361" width="27.83203125" style="915" customWidth="1"/>
    <col min="14362" max="14362" width="28.1640625" style="915" customWidth="1"/>
    <col min="14363" max="14363" width="27.83203125" style="915" customWidth="1"/>
    <col min="14364" max="14364" width="28.1640625" style="915" customWidth="1"/>
    <col min="14365" max="14365" width="27.83203125" style="915" customWidth="1"/>
    <col min="14366" max="14366" width="28.1640625" style="915" customWidth="1"/>
    <col min="14367" max="14367" width="27.83203125" style="915" customWidth="1"/>
    <col min="14368" max="14368" width="27" style="915" customWidth="1"/>
    <col min="14369" max="14369" width="26.6640625" style="915" customWidth="1"/>
    <col min="14370" max="14371" width="16" style="915" customWidth="1"/>
    <col min="14372" max="14372" width="28.1640625" style="915" customWidth="1"/>
    <col min="14373" max="14373" width="27.83203125" style="915" customWidth="1"/>
    <col min="14374" max="14374" width="28.1640625" style="915" customWidth="1"/>
    <col min="14375" max="14375" width="27.83203125" style="915" customWidth="1"/>
    <col min="14376" max="14376" width="28.1640625" style="915" customWidth="1"/>
    <col min="14377" max="14377" width="27.83203125" style="915" customWidth="1"/>
    <col min="14378" max="14378" width="28.1640625" style="915" customWidth="1"/>
    <col min="14379" max="14379" width="27.83203125" style="915" customWidth="1"/>
    <col min="14380" max="14380" width="28.1640625" style="915" customWidth="1"/>
    <col min="14381" max="14381" width="27.83203125" style="915" customWidth="1"/>
    <col min="14382" max="14383" width="16" style="915" customWidth="1"/>
    <col min="14384" max="14384" width="28.1640625" style="915" customWidth="1"/>
    <col min="14385" max="14385" width="27.83203125" style="915" customWidth="1"/>
    <col min="14386" max="14386" width="28.1640625" style="915" customWidth="1"/>
    <col min="14387" max="14387" width="27.83203125" style="915" customWidth="1"/>
    <col min="14388" max="14388" width="28.1640625" style="915" customWidth="1"/>
    <col min="14389" max="14389" width="27.83203125" style="915" customWidth="1"/>
    <col min="14390" max="14390" width="27" style="915" customWidth="1"/>
    <col min="14391" max="14391" width="26.6640625" style="915" customWidth="1"/>
    <col min="14392" max="14392" width="28.1640625" style="915" customWidth="1"/>
    <col min="14393" max="14393" width="27.83203125" style="915" customWidth="1"/>
    <col min="14394" max="14395" width="16" style="915" customWidth="1"/>
    <col min="14396" max="14396" width="28.1640625" style="915" customWidth="1"/>
    <col min="14397" max="14397" width="27.83203125" style="915" customWidth="1"/>
    <col min="14398" max="14398" width="28.1640625" style="915" customWidth="1"/>
    <col min="14399" max="14399" width="27.83203125" style="915" customWidth="1"/>
    <col min="14400" max="14400" width="28.1640625" style="915" customWidth="1"/>
    <col min="14401" max="14401" width="27.83203125" style="915" customWidth="1"/>
    <col min="14402" max="14402" width="28.1640625" style="915" customWidth="1"/>
    <col min="14403" max="14403" width="27.83203125" style="915" customWidth="1"/>
    <col min="14404" max="14404" width="28.1640625" style="915" customWidth="1"/>
    <col min="14405" max="14405" width="27.83203125" style="915" customWidth="1"/>
    <col min="14406" max="14407" width="16" style="915" customWidth="1"/>
    <col min="14408" max="14408" width="28.1640625" style="915" customWidth="1"/>
    <col min="14409" max="14409" width="27.83203125" style="915" customWidth="1"/>
    <col min="14410" max="14410" width="28.1640625" style="915" customWidth="1"/>
    <col min="14411" max="14411" width="27.83203125" style="915" customWidth="1"/>
    <col min="14412" max="14412" width="28.1640625" style="915" customWidth="1"/>
    <col min="14413" max="14413" width="27.83203125" style="915" customWidth="1"/>
    <col min="14414" max="14414" width="28.1640625" style="915" customWidth="1"/>
    <col min="14415" max="14415" width="27.83203125" style="915" customWidth="1"/>
    <col min="14416" max="14416" width="28.1640625" style="915" customWidth="1"/>
    <col min="14417" max="14417" width="27.83203125" style="915" customWidth="1"/>
    <col min="14418" max="14419" width="16" style="915" customWidth="1"/>
    <col min="14420" max="14420" width="28.1640625" style="915" customWidth="1"/>
    <col min="14421" max="14421" width="27.83203125" style="915" customWidth="1"/>
    <col min="14422" max="14422" width="28.1640625" style="915" customWidth="1"/>
    <col min="14423" max="14423" width="27.83203125" style="915" customWidth="1"/>
    <col min="14424" max="14424" width="28.1640625" style="915" customWidth="1"/>
    <col min="14425" max="14425" width="27.83203125" style="915" customWidth="1"/>
    <col min="14426" max="14426" width="28.1640625" style="915" customWidth="1"/>
    <col min="14427" max="14427" width="27.83203125" style="915" customWidth="1"/>
    <col min="14428" max="14428" width="28.1640625" style="915" customWidth="1"/>
    <col min="14429" max="14429" width="27.83203125" style="915" customWidth="1"/>
    <col min="14430" max="14431" width="16" style="915" customWidth="1"/>
    <col min="14432" max="14432" width="28.1640625" style="915" customWidth="1"/>
    <col min="14433" max="14433" width="27.83203125" style="915" customWidth="1"/>
    <col min="14434" max="14434" width="28.1640625" style="915" customWidth="1"/>
    <col min="14435" max="14435" width="27.83203125" style="915" customWidth="1"/>
    <col min="14436" max="14436" width="28.1640625" style="915" customWidth="1"/>
    <col min="14437" max="14437" width="27.83203125" style="915" customWidth="1"/>
    <col min="14438" max="14438" width="28.1640625" style="915" customWidth="1"/>
    <col min="14439" max="14439" width="27.83203125" style="915" customWidth="1"/>
    <col min="14440" max="14440" width="28.1640625" style="915" customWidth="1"/>
    <col min="14441" max="14441" width="27.83203125" style="915" customWidth="1"/>
    <col min="14442" max="14443" width="16" style="915" customWidth="1"/>
    <col min="14444" max="14444" width="27" style="915" customWidth="1"/>
    <col min="14445" max="14445" width="26.6640625" style="915" customWidth="1"/>
    <col min="14446" max="14446" width="27" style="915" customWidth="1"/>
    <col min="14447" max="14447" width="26.6640625" style="915" customWidth="1"/>
    <col min="14448" max="14448" width="27" style="915" customWidth="1"/>
    <col min="14449" max="14449" width="26.6640625" style="915" customWidth="1"/>
    <col min="14450" max="14450" width="27" style="915" customWidth="1"/>
    <col min="14451" max="14451" width="26.6640625" style="915" customWidth="1"/>
    <col min="14452" max="14452" width="27" style="915" customWidth="1"/>
    <col min="14453" max="14453" width="26.6640625" style="915" customWidth="1"/>
    <col min="14454" max="14455" width="16" style="915" customWidth="1"/>
    <col min="14456" max="14456" width="28.1640625" style="915" customWidth="1"/>
    <col min="14457" max="14457" width="27.83203125" style="915" customWidth="1"/>
    <col min="14458" max="14458" width="25.1640625" style="915" customWidth="1"/>
    <col min="14459" max="14459" width="24.83203125" style="915" customWidth="1"/>
    <col min="14460" max="14460" width="28.1640625" style="915" customWidth="1"/>
    <col min="14461" max="14461" width="27.83203125" style="915" customWidth="1"/>
    <col min="14462" max="14462" width="28.1640625" style="915" customWidth="1"/>
    <col min="14463" max="14463" width="27.83203125" style="915" customWidth="1"/>
    <col min="14464" max="14464" width="28.1640625" style="915" customWidth="1"/>
    <col min="14465" max="14465" width="27.83203125" style="915" customWidth="1"/>
    <col min="14466" max="14467" width="16" style="915" customWidth="1"/>
    <col min="14468" max="14468" width="28.1640625" style="915" customWidth="1"/>
    <col min="14469" max="14469" width="27.83203125" style="915" customWidth="1"/>
    <col min="14470" max="14470" width="28.1640625" style="915" customWidth="1"/>
    <col min="14471" max="14471" width="27.83203125" style="915" customWidth="1"/>
    <col min="14472" max="14472" width="25.1640625" style="915" customWidth="1"/>
    <col min="14473" max="14473" width="24.83203125" style="915" customWidth="1"/>
    <col min="14474" max="14474" width="28.1640625" style="915" customWidth="1"/>
    <col min="14475" max="14475" width="27.83203125" style="915" customWidth="1"/>
    <col min="14476" max="14476" width="28.1640625" style="915" customWidth="1"/>
    <col min="14477" max="14477" width="27.83203125" style="915" customWidth="1"/>
    <col min="14478" max="14479" width="16" style="915" customWidth="1"/>
    <col min="14480" max="14480" width="28.1640625" style="915" customWidth="1"/>
    <col min="14481" max="14481" width="27.83203125" style="915" customWidth="1"/>
    <col min="14482" max="14482" width="28.1640625" style="915" customWidth="1"/>
    <col min="14483" max="14483" width="27.83203125" style="915" customWidth="1"/>
    <col min="14484" max="14484" width="28.1640625" style="915" customWidth="1"/>
    <col min="14485" max="14485" width="27.83203125" style="915" customWidth="1"/>
    <col min="14486" max="14486" width="28.1640625" style="915" customWidth="1"/>
    <col min="14487" max="14487" width="27.83203125" style="915" customWidth="1"/>
    <col min="14488" max="14488" width="28.1640625" style="915" customWidth="1"/>
    <col min="14489" max="14489" width="27.83203125" style="915" customWidth="1"/>
    <col min="14490" max="14491" width="16" style="915" customWidth="1"/>
    <col min="14492" max="14492" width="28.1640625" style="915" customWidth="1"/>
    <col min="14493" max="14493" width="27.83203125" style="915" customWidth="1"/>
    <col min="14494" max="14494" width="28.1640625" style="915" customWidth="1"/>
    <col min="14495" max="14495" width="27.83203125" style="915" customWidth="1"/>
    <col min="14496" max="14496" width="28.1640625" style="915" customWidth="1"/>
    <col min="14497" max="14497" width="27.83203125" style="915" customWidth="1"/>
    <col min="14498" max="14498" width="28.1640625" style="915" customWidth="1"/>
    <col min="14499" max="14499" width="27.83203125" style="915" customWidth="1"/>
    <col min="14500" max="14500" width="28.1640625" style="915" customWidth="1"/>
    <col min="14501" max="14501" width="27.83203125" style="915" customWidth="1"/>
    <col min="14502" max="14503" width="16" style="915" customWidth="1"/>
    <col min="14504" max="14504" width="28.1640625" style="915" customWidth="1"/>
    <col min="14505" max="14505" width="27.83203125" style="915" customWidth="1"/>
    <col min="14506" max="14506" width="28.1640625" style="915" customWidth="1"/>
    <col min="14507" max="14507" width="27.83203125" style="915" customWidth="1"/>
    <col min="14508" max="14508" width="28.1640625" style="915" customWidth="1"/>
    <col min="14509" max="14509" width="27.83203125" style="915" customWidth="1"/>
    <col min="14510" max="14510" width="28.1640625" style="915" customWidth="1"/>
    <col min="14511" max="14511" width="27.83203125" style="915" customWidth="1"/>
    <col min="14512" max="14512" width="28.1640625" style="915" customWidth="1"/>
    <col min="14513" max="14513" width="27.83203125" style="915" customWidth="1"/>
    <col min="14514" max="14515" width="16" style="915" customWidth="1"/>
    <col min="14516" max="14516" width="28.1640625" style="915" customWidth="1"/>
    <col min="14517" max="14517" width="27.83203125" style="915" customWidth="1"/>
    <col min="14518" max="14518" width="28.1640625" style="915" customWidth="1"/>
    <col min="14519" max="14519" width="27.83203125" style="915" customWidth="1"/>
    <col min="14520" max="14520" width="28.1640625" style="915" customWidth="1"/>
    <col min="14521" max="14521" width="27.83203125" style="915" customWidth="1"/>
    <col min="14522" max="14522" width="28.1640625" style="915" customWidth="1"/>
    <col min="14523" max="14523" width="27.83203125" style="915" customWidth="1"/>
    <col min="14524" max="14524" width="28.1640625" style="915" customWidth="1"/>
    <col min="14525" max="14525" width="27.83203125" style="915" customWidth="1"/>
    <col min="14526" max="14527" width="16" style="915" customWidth="1"/>
    <col min="14528" max="14528" width="28.1640625" style="915" customWidth="1"/>
    <col min="14529" max="14529" width="27.83203125" style="915" customWidth="1"/>
    <col min="14530" max="14530" width="28.1640625" style="915" customWidth="1"/>
    <col min="14531" max="14531" width="27.83203125" style="915" customWidth="1"/>
    <col min="14532" max="14532" width="28.1640625" style="915" customWidth="1"/>
    <col min="14533" max="14533" width="27.83203125" style="915" customWidth="1"/>
    <col min="14534" max="14534" width="28.1640625" style="915" customWidth="1"/>
    <col min="14535" max="14535" width="27.83203125" style="915" customWidth="1"/>
    <col min="14536" max="14536" width="28.1640625" style="915" customWidth="1"/>
    <col min="14537" max="14537" width="27.83203125" style="915" customWidth="1"/>
    <col min="14538" max="14539" width="16" style="915" customWidth="1"/>
    <col min="14540" max="14540" width="28.1640625" style="915" customWidth="1"/>
    <col min="14541" max="14541" width="27.83203125" style="915" customWidth="1"/>
    <col min="14542" max="14542" width="28.1640625" style="915" customWidth="1"/>
    <col min="14543" max="14543" width="27.83203125" style="915" customWidth="1"/>
    <col min="14544" max="14544" width="28.1640625" style="915" customWidth="1"/>
    <col min="14545" max="14545" width="27.83203125" style="915" customWidth="1"/>
    <col min="14546" max="14546" width="28.1640625" style="915" customWidth="1"/>
    <col min="14547" max="14547" width="27.83203125" style="915" customWidth="1"/>
    <col min="14548" max="14548" width="28.1640625" style="915" customWidth="1"/>
    <col min="14549" max="14549" width="27.83203125" style="915" customWidth="1"/>
    <col min="14550" max="14551" width="16" style="915" customWidth="1"/>
    <col min="14552" max="14552" width="28.1640625" style="915" customWidth="1"/>
    <col min="14553" max="14553" width="27.83203125" style="915" customWidth="1"/>
    <col min="14554" max="14554" width="28.1640625" style="915" customWidth="1"/>
    <col min="14555" max="14555" width="27.83203125" style="915" customWidth="1"/>
    <col min="14556" max="14556" width="27" style="915" customWidth="1"/>
    <col min="14557" max="14557" width="26.6640625" style="915" customWidth="1"/>
    <col min="14558" max="14558" width="28.1640625" style="915" customWidth="1"/>
    <col min="14559" max="14559" width="27.83203125" style="915" customWidth="1"/>
    <col min="14560" max="14560" width="28.1640625" style="915" customWidth="1"/>
    <col min="14561" max="14561" width="27.83203125" style="915" customWidth="1"/>
    <col min="14562" max="14563" width="16" style="915" customWidth="1"/>
    <col min="14564" max="14564" width="28.1640625" style="915" customWidth="1"/>
    <col min="14565" max="14565" width="27.83203125" style="915" customWidth="1"/>
    <col min="14566" max="14566" width="28.1640625" style="915" customWidth="1"/>
    <col min="14567" max="14567" width="27.83203125" style="915" customWidth="1"/>
    <col min="14568" max="14568" width="28.1640625" style="915" customWidth="1"/>
    <col min="14569" max="14569" width="27.83203125" style="915" customWidth="1"/>
    <col min="14570" max="14570" width="28.1640625" style="915" customWidth="1"/>
    <col min="14571" max="14571" width="27.83203125" style="915" customWidth="1"/>
    <col min="14572" max="14572" width="28.1640625" style="915" customWidth="1"/>
    <col min="14573" max="14573" width="27.83203125" style="915" customWidth="1"/>
    <col min="14574" max="14575" width="16" style="915" customWidth="1"/>
    <col min="14576" max="14576" width="28.1640625" style="915" customWidth="1"/>
    <col min="14577" max="14577" width="27.83203125" style="915" customWidth="1"/>
    <col min="14578" max="14578" width="28.1640625" style="915" customWidth="1"/>
    <col min="14579" max="14579" width="27.83203125" style="915" customWidth="1"/>
    <col min="14580" max="14580" width="28.1640625" style="915" customWidth="1"/>
    <col min="14581" max="14581" width="27.83203125" style="915" customWidth="1"/>
    <col min="14582" max="14582" width="28.1640625" style="915" customWidth="1"/>
    <col min="14583" max="14583" width="27.83203125" style="915" customWidth="1"/>
    <col min="14584" max="14584" width="28.1640625" style="915" customWidth="1"/>
    <col min="14585" max="14585" width="27.83203125" style="915" customWidth="1"/>
    <col min="14586" max="14587" width="16" style="915" customWidth="1"/>
    <col min="14588" max="14588" width="28.1640625" style="915" customWidth="1"/>
    <col min="14589" max="14589" width="27.83203125" style="915" customWidth="1"/>
    <col min="14590" max="14590" width="28.1640625" style="915" customWidth="1"/>
    <col min="14591" max="14591" width="27.83203125" style="915" customWidth="1"/>
    <col min="14592" max="14592" width="28.1640625" style="915" customWidth="1"/>
    <col min="14593" max="14593" width="27.83203125" style="915" customWidth="1"/>
    <col min="14594" max="14594" width="27" style="915" customWidth="1"/>
    <col min="14595" max="14595" width="26.6640625" style="915" customWidth="1"/>
    <col min="14596" max="14596" width="28.1640625" style="915" customWidth="1"/>
    <col min="14597" max="14597" width="27.83203125" style="915" customWidth="1"/>
    <col min="14598" max="14599" width="16" style="915" customWidth="1"/>
    <col min="14600" max="14600" width="27" style="915" customWidth="1"/>
    <col min="14601" max="14601" width="26.6640625" style="915" customWidth="1"/>
    <col min="14602" max="14602" width="27" style="915" customWidth="1"/>
    <col min="14603" max="14603" width="26.6640625" style="915" customWidth="1"/>
    <col min="14604" max="14604" width="27" style="915" customWidth="1"/>
    <col min="14605" max="14605" width="26.6640625" style="915" customWidth="1"/>
    <col min="14606" max="14606" width="27" style="915" customWidth="1"/>
    <col min="14607" max="14607" width="26.6640625" style="915" customWidth="1"/>
    <col min="14608" max="14608" width="27" style="915" customWidth="1"/>
    <col min="14609" max="14609" width="26.6640625" style="915" customWidth="1"/>
    <col min="14610" max="14611" width="16" style="915" customWidth="1"/>
    <col min="14612" max="14612" width="28.1640625" style="915" customWidth="1"/>
    <col min="14613" max="14613" width="27.83203125" style="915" customWidth="1"/>
    <col min="14614" max="14614" width="28.1640625" style="915" customWidth="1"/>
    <col min="14615" max="14615" width="27.83203125" style="915" customWidth="1"/>
    <col min="14616" max="14616" width="28.1640625" style="915" customWidth="1"/>
    <col min="14617" max="14617" width="27.83203125" style="915" customWidth="1"/>
    <col min="14618" max="14618" width="28.1640625" style="915" customWidth="1"/>
    <col min="14619" max="14619" width="27.83203125" style="915" customWidth="1"/>
    <col min="14620" max="14620" width="28.1640625" style="915" customWidth="1"/>
    <col min="14621" max="14621" width="27.83203125" style="915" customWidth="1"/>
    <col min="14622" max="14623" width="16" style="915" customWidth="1"/>
    <col min="14624" max="14624" width="28.1640625" style="915" customWidth="1"/>
    <col min="14625" max="14625" width="27.83203125" style="915" customWidth="1"/>
    <col min="14626" max="14626" width="28.1640625" style="915" customWidth="1"/>
    <col min="14627" max="14627" width="27.83203125" style="915" customWidth="1"/>
    <col min="14628" max="14628" width="28.1640625" style="915" customWidth="1"/>
    <col min="14629" max="14629" width="27.83203125" style="915" customWidth="1"/>
    <col min="14630" max="14630" width="28.1640625" style="915" customWidth="1"/>
    <col min="14631" max="14631" width="27.83203125" style="915" customWidth="1"/>
    <col min="14632" max="14632" width="28.1640625" style="915" customWidth="1"/>
    <col min="14633" max="14633" width="27.83203125" style="915" customWidth="1"/>
    <col min="14634" max="14635" width="16" style="915" customWidth="1"/>
    <col min="14636" max="14636" width="28.1640625" style="915" customWidth="1"/>
    <col min="14637" max="14637" width="27.83203125" style="915" customWidth="1"/>
    <col min="14638" max="14638" width="28.1640625" style="915" customWidth="1"/>
    <col min="14639" max="14639" width="27.83203125" style="915" customWidth="1"/>
    <col min="14640" max="14640" width="28.1640625" style="915" customWidth="1"/>
    <col min="14641" max="14641" width="27.83203125" style="915" customWidth="1"/>
    <col min="14642" max="14642" width="28.1640625" style="915" customWidth="1"/>
    <col min="14643" max="14643" width="27.83203125" style="915" customWidth="1"/>
    <col min="14644" max="14644" width="28.1640625" style="915" customWidth="1"/>
    <col min="14645" max="14645" width="27.83203125" style="915" customWidth="1"/>
    <col min="14646" max="14647" width="16" style="915" customWidth="1"/>
    <col min="14648" max="14648" width="28.1640625" style="915" customWidth="1"/>
    <col min="14649" max="14649" width="27.83203125" style="915" customWidth="1"/>
    <col min="14650" max="14650" width="28.1640625" style="915" customWidth="1"/>
    <col min="14651" max="14651" width="27.83203125" style="915" customWidth="1"/>
    <col min="14652" max="14652" width="28.1640625" style="915" customWidth="1"/>
    <col min="14653" max="14653" width="27.83203125" style="915" customWidth="1"/>
    <col min="14654" max="14654" width="28.1640625" style="915" customWidth="1"/>
    <col min="14655" max="14655" width="27.83203125" style="915" customWidth="1"/>
    <col min="14656" max="14656" width="28.1640625" style="915" customWidth="1"/>
    <col min="14657" max="14657" width="27.83203125" style="915" customWidth="1"/>
    <col min="14658" max="14659" width="16" style="915" customWidth="1"/>
    <col min="14660" max="14660" width="28.1640625" style="915" customWidth="1"/>
    <col min="14661" max="14661" width="27.83203125" style="915" customWidth="1"/>
    <col min="14662" max="14662" width="28.1640625" style="915" customWidth="1"/>
    <col min="14663" max="14663" width="27.83203125" style="915" customWidth="1"/>
    <col min="14664" max="14664" width="28.1640625" style="915" customWidth="1"/>
    <col min="14665" max="14665" width="27.83203125" style="915" customWidth="1"/>
    <col min="14666" max="14666" width="28.1640625" style="915" customWidth="1"/>
    <col min="14667" max="14667" width="27.83203125" style="915" customWidth="1"/>
    <col min="14668" max="14668" width="28.1640625" style="915" customWidth="1"/>
    <col min="14669" max="14669" width="27.83203125" style="915" customWidth="1"/>
    <col min="14670" max="14671" width="16" style="915" customWidth="1"/>
    <col min="14672" max="14672" width="28.1640625" style="915" customWidth="1"/>
    <col min="14673" max="14673" width="27.83203125" style="915" customWidth="1"/>
    <col min="14674" max="14674" width="28.1640625" style="915" customWidth="1"/>
    <col min="14675" max="14675" width="27.83203125" style="915" customWidth="1"/>
    <col min="14676" max="14676" width="28.1640625" style="915" customWidth="1"/>
    <col min="14677" max="14677" width="27.83203125" style="915" customWidth="1"/>
    <col min="14678" max="14678" width="28.1640625" style="915" customWidth="1"/>
    <col min="14679" max="14679" width="27.83203125" style="915" customWidth="1"/>
    <col min="14680" max="14680" width="28.1640625" style="915" customWidth="1"/>
    <col min="14681" max="14681" width="27.83203125" style="915" customWidth="1"/>
    <col min="14682" max="14683" width="16" style="915" customWidth="1"/>
    <col min="14684" max="14684" width="27" style="915" customWidth="1"/>
    <col min="14685" max="14685" width="26.6640625" style="915" customWidth="1"/>
    <col min="14686" max="14686" width="27" style="915" customWidth="1"/>
    <col min="14687" max="14687" width="26.6640625" style="915" customWidth="1"/>
    <col min="14688" max="14688" width="27" style="915" customWidth="1"/>
    <col min="14689" max="14689" width="26.6640625" style="915" customWidth="1"/>
    <col min="14690" max="14690" width="27" style="915" customWidth="1"/>
    <col min="14691" max="14691" width="26.6640625" style="915" customWidth="1"/>
    <col min="14692" max="14692" width="27" style="915" customWidth="1"/>
    <col min="14693" max="14693" width="26.6640625" style="915" customWidth="1"/>
    <col min="14694" max="14695" width="16" style="915" customWidth="1"/>
    <col min="14696" max="14696" width="28.1640625" style="915" customWidth="1"/>
    <col min="14697" max="14697" width="27.83203125" style="915" customWidth="1"/>
    <col min="14698" max="14698" width="28.1640625" style="915" customWidth="1"/>
    <col min="14699" max="14699" width="27.83203125" style="915" customWidth="1"/>
    <col min="14700" max="14700" width="28.1640625" style="915" customWidth="1"/>
    <col min="14701" max="14701" width="27.83203125" style="915" customWidth="1"/>
    <col min="14702" max="14702" width="28.1640625" style="915" customWidth="1"/>
    <col min="14703" max="14703" width="27.83203125" style="915" customWidth="1"/>
    <col min="14704" max="14704" width="28.1640625" style="915" customWidth="1"/>
    <col min="14705" max="14705" width="27.83203125" style="915" customWidth="1"/>
    <col min="14706" max="14707" width="16" style="915" customWidth="1"/>
    <col min="14708" max="14708" width="28.1640625" style="915" customWidth="1"/>
    <col min="14709" max="14709" width="27.83203125" style="915" customWidth="1"/>
    <col min="14710" max="14710" width="28.1640625" style="915" customWidth="1"/>
    <col min="14711" max="14711" width="27.83203125" style="915" customWidth="1"/>
    <col min="14712" max="14712" width="27" style="915" customWidth="1"/>
    <col min="14713" max="14713" width="26.6640625" style="915" customWidth="1"/>
    <col min="14714" max="14714" width="28.1640625" style="915" customWidth="1"/>
    <col min="14715" max="14715" width="27.83203125" style="915" customWidth="1"/>
    <col min="14716" max="14716" width="27" style="915" customWidth="1"/>
    <col min="14717" max="14717" width="26.6640625" style="915" customWidth="1"/>
    <col min="14718" max="14719" width="16" style="915" customWidth="1"/>
    <col min="14720" max="14720" width="28.1640625" style="915" customWidth="1"/>
    <col min="14721" max="14721" width="27.83203125" style="915" customWidth="1"/>
    <col min="14722" max="14722" width="27" style="915" customWidth="1"/>
    <col min="14723" max="14723" width="26.6640625" style="915" customWidth="1"/>
    <col min="14724" max="14724" width="28.1640625" style="915" customWidth="1"/>
    <col min="14725" max="14725" width="27.83203125" style="915" customWidth="1"/>
    <col min="14726" max="14726" width="28.1640625" style="915" customWidth="1"/>
    <col min="14727" max="14727" width="27.83203125" style="915" customWidth="1"/>
    <col min="14728" max="14728" width="28.1640625" style="915" customWidth="1"/>
    <col min="14729" max="14729" width="27.83203125" style="915" customWidth="1"/>
    <col min="14730" max="14731" width="16" style="915" customWidth="1"/>
    <col min="14732" max="14732" width="28.1640625" style="915" customWidth="1"/>
    <col min="14733" max="14733" width="27.83203125" style="915" customWidth="1"/>
    <col min="14734" max="14734" width="28.1640625" style="915" customWidth="1"/>
    <col min="14735" max="14735" width="27.83203125" style="915" customWidth="1"/>
    <col min="14736" max="14736" width="28.1640625" style="915" customWidth="1"/>
    <col min="14737" max="14737" width="27.83203125" style="915" customWidth="1"/>
    <col min="14738" max="14738" width="28.1640625" style="915" customWidth="1"/>
    <col min="14739" max="14739" width="27.83203125" style="915" customWidth="1"/>
    <col min="14740" max="14740" width="28.1640625" style="915" customWidth="1"/>
    <col min="14741" max="14741" width="27.83203125" style="915" customWidth="1"/>
    <col min="14742" max="14743" width="16" style="915" customWidth="1"/>
    <col min="14744" max="14744" width="28.1640625" style="915" customWidth="1"/>
    <col min="14745" max="14745" width="27.83203125" style="915" customWidth="1"/>
    <col min="14746" max="14746" width="28.1640625" style="915" customWidth="1"/>
    <col min="14747" max="14747" width="27.83203125" style="915" customWidth="1"/>
    <col min="14748" max="14748" width="28.1640625" style="915" customWidth="1"/>
    <col min="14749" max="14749" width="27.83203125" style="915" customWidth="1"/>
    <col min="14750" max="14750" width="27" style="915" customWidth="1"/>
    <col min="14751" max="14751" width="26.6640625" style="915" customWidth="1"/>
    <col min="14752" max="14752" width="28.1640625" style="915" customWidth="1"/>
    <col min="14753" max="14753" width="27.83203125" style="915" customWidth="1"/>
    <col min="14754" max="14755" width="16" style="915" customWidth="1"/>
    <col min="14756" max="14756" width="28.1640625" style="915" customWidth="1"/>
    <col min="14757" max="14757" width="27.83203125" style="915" customWidth="1"/>
    <col min="14758" max="14758" width="28.1640625" style="915" customWidth="1"/>
    <col min="14759" max="14759" width="27.83203125" style="915" customWidth="1"/>
    <col min="14760" max="14760" width="27" style="915" customWidth="1"/>
    <col min="14761" max="14761" width="26.6640625" style="915" customWidth="1"/>
    <col min="14762" max="14762" width="28.1640625" style="915" customWidth="1"/>
    <col min="14763" max="14763" width="27.83203125" style="915" customWidth="1"/>
    <col min="14764" max="14764" width="28.1640625" style="915" customWidth="1"/>
    <col min="14765" max="14765" width="27.83203125" style="915" customWidth="1"/>
    <col min="14766" max="14767" width="16" style="915" customWidth="1"/>
    <col min="14768" max="14768" width="28.1640625" style="915" customWidth="1"/>
    <col min="14769" max="14769" width="27.83203125" style="915" customWidth="1"/>
    <col min="14770" max="14770" width="28.1640625" style="915" customWidth="1"/>
    <col min="14771" max="14771" width="27.83203125" style="915" customWidth="1"/>
    <col min="14772" max="14772" width="28.1640625" style="915" customWidth="1"/>
    <col min="14773" max="14773" width="27.83203125" style="915" customWidth="1"/>
    <col min="14774" max="14774" width="27" style="915" customWidth="1"/>
    <col min="14775" max="14775" width="26.6640625" style="915" customWidth="1"/>
    <col min="14776" max="14776" width="28.1640625" style="915" customWidth="1"/>
    <col min="14777" max="14777" width="27.83203125" style="915" customWidth="1"/>
    <col min="14778" max="14779" width="16" style="915" customWidth="1"/>
    <col min="14780" max="14780" width="28.1640625" style="915" customWidth="1"/>
    <col min="14781" max="14781" width="27.83203125" style="915" customWidth="1"/>
    <col min="14782" max="14782" width="28.1640625" style="915" customWidth="1"/>
    <col min="14783" max="14783" width="27.83203125" style="915" customWidth="1"/>
    <col min="14784" max="14784" width="28.1640625" style="915" customWidth="1"/>
    <col min="14785" max="14785" width="27.83203125" style="915" customWidth="1"/>
    <col min="14786" max="14786" width="28.1640625" style="915" customWidth="1"/>
    <col min="14787" max="14787" width="27.83203125" style="915" customWidth="1"/>
    <col min="14788" max="14788" width="27" style="915" customWidth="1"/>
    <col min="14789" max="14789" width="26.6640625" style="915" customWidth="1"/>
    <col min="14790" max="14791" width="16" style="915" customWidth="1"/>
    <col min="14792" max="14792" width="28.1640625" style="915" customWidth="1"/>
    <col min="14793" max="14793" width="27.83203125" style="915" customWidth="1"/>
    <col min="14794" max="14794" width="28.1640625" style="915" customWidth="1"/>
    <col min="14795" max="14795" width="27.83203125" style="915" customWidth="1"/>
    <col min="14796" max="14796" width="28.1640625" style="915" customWidth="1"/>
    <col min="14797" max="14797" width="27.83203125" style="915" customWidth="1"/>
    <col min="14798" max="14798" width="28.1640625" style="915" customWidth="1"/>
    <col min="14799" max="14799" width="27.83203125" style="915" customWidth="1"/>
    <col min="14800" max="14800" width="28.1640625" style="915" customWidth="1"/>
    <col min="14801" max="14801" width="27.83203125" style="915" customWidth="1"/>
    <col min="14802" max="14803" width="16" style="915" customWidth="1"/>
    <col min="14804" max="14804" width="28.1640625" style="915" customWidth="1"/>
    <col min="14805" max="14805" width="27.83203125" style="915" customWidth="1"/>
    <col min="14806" max="14806" width="28.1640625" style="915" customWidth="1"/>
    <col min="14807" max="14807" width="27.83203125" style="915" customWidth="1"/>
    <col min="14808" max="14808" width="28.1640625" style="915" customWidth="1"/>
    <col min="14809" max="14809" width="27.83203125" style="915" customWidth="1"/>
    <col min="14810" max="14810" width="28.1640625" style="915" customWidth="1"/>
    <col min="14811" max="14811" width="27.83203125" style="915" customWidth="1"/>
    <col min="14812" max="14812" width="28.1640625" style="915" customWidth="1"/>
    <col min="14813" max="14813" width="27.83203125" style="915" customWidth="1"/>
    <col min="14814" max="14815" width="16" style="915" customWidth="1"/>
    <col min="14816" max="14816" width="28.1640625" style="915" customWidth="1"/>
    <col min="14817" max="14817" width="27.83203125" style="915" customWidth="1"/>
    <col min="14818" max="14818" width="28.1640625" style="915" customWidth="1"/>
    <col min="14819" max="14819" width="27.83203125" style="915" customWidth="1"/>
    <col min="14820" max="14820" width="28.1640625" style="915" customWidth="1"/>
    <col min="14821" max="14821" width="27.83203125" style="915" customWidth="1"/>
    <col min="14822" max="14822" width="28.1640625" style="915" customWidth="1"/>
    <col min="14823" max="14823" width="27.83203125" style="915" customWidth="1"/>
    <col min="14824" max="14824" width="28.1640625" style="915" customWidth="1"/>
    <col min="14825" max="14825" width="27.83203125" style="915" customWidth="1"/>
    <col min="14826" max="14827" width="16" style="915" customWidth="1"/>
    <col min="14828" max="14828" width="28.1640625" style="915" customWidth="1"/>
    <col min="14829" max="14829" width="27.83203125" style="915" customWidth="1"/>
    <col min="14830" max="14830" width="28.1640625" style="915" customWidth="1"/>
    <col min="14831" max="14831" width="27.83203125" style="915" customWidth="1"/>
    <col min="14832" max="14832" width="28.1640625" style="915" customWidth="1"/>
    <col min="14833" max="14833" width="27.83203125" style="915" customWidth="1"/>
    <col min="14834" max="14834" width="28.1640625" style="915" customWidth="1"/>
    <col min="14835" max="14835" width="27.83203125" style="915" customWidth="1"/>
    <col min="14836" max="14836" width="28.1640625" style="915" customWidth="1"/>
    <col min="14837" max="14837" width="27.83203125" style="915" customWidth="1"/>
    <col min="14838" max="14839" width="16" style="915" customWidth="1"/>
    <col min="14840" max="14840" width="28.1640625" style="915" customWidth="1"/>
    <col min="14841" max="14841" width="27.83203125" style="915" customWidth="1"/>
    <col min="14842" max="14842" width="28.1640625" style="915" customWidth="1"/>
    <col min="14843" max="14843" width="27.83203125" style="915" customWidth="1"/>
    <col min="14844" max="14844" width="28.1640625" style="915" customWidth="1"/>
    <col min="14845" max="14845" width="27.83203125" style="915" customWidth="1"/>
    <col min="14846" max="14846" width="28.1640625" style="915" customWidth="1"/>
    <col min="14847" max="14847" width="27.83203125" style="915" customWidth="1"/>
    <col min="14848" max="14848" width="28.1640625" style="915" customWidth="1"/>
    <col min="14849" max="14849" width="27.83203125" style="915" customWidth="1"/>
    <col min="14850" max="14851" width="16" style="915" customWidth="1"/>
    <col min="14852" max="14852" width="28.1640625" style="915" customWidth="1"/>
    <col min="14853" max="14853" width="27.83203125" style="915" customWidth="1"/>
    <col min="14854" max="14854" width="28.1640625" style="915" customWidth="1"/>
    <col min="14855" max="14855" width="27.83203125" style="915" customWidth="1"/>
    <col min="14856" max="14856" width="28.1640625" style="915" customWidth="1"/>
    <col min="14857" max="14857" width="27.83203125" style="915" customWidth="1"/>
    <col min="14858" max="14858" width="28.1640625" style="915" customWidth="1"/>
    <col min="14859" max="14859" width="27.83203125" style="915" customWidth="1"/>
    <col min="14860" max="14860" width="28.1640625" style="915" customWidth="1"/>
    <col min="14861" max="14861" width="27.83203125" style="915" customWidth="1"/>
    <col min="14862" max="14863" width="16" style="915" customWidth="1"/>
    <col min="14864" max="14864" width="28.1640625" style="915" customWidth="1"/>
    <col min="14865" max="14865" width="27.83203125" style="915" customWidth="1"/>
    <col min="14866" max="14866" width="28.1640625" style="915" customWidth="1"/>
    <col min="14867" max="14867" width="27.83203125" style="915" customWidth="1"/>
    <col min="14868" max="14868" width="28.1640625" style="915" customWidth="1"/>
    <col min="14869" max="14869" width="27.83203125" style="915" customWidth="1"/>
    <col min="14870" max="14870" width="28.1640625" style="915" customWidth="1"/>
    <col min="14871" max="14871" width="27.83203125" style="915" customWidth="1"/>
    <col min="14872" max="14872" width="28.1640625" style="915" customWidth="1"/>
    <col min="14873" max="14873" width="27.83203125" style="915" customWidth="1"/>
    <col min="14874" max="14875" width="16" style="915" customWidth="1"/>
    <col min="14876" max="14876" width="28.1640625" style="915" customWidth="1"/>
    <col min="14877" max="14877" width="27.83203125" style="915" customWidth="1"/>
    <col min="14878" max="14878" width="28.1640625" style="915" customWidth="1"/>
    <col min="14879" max="14879" width="27.83203125" style="915" customWidth="1"/>
    <col min="14880" max="14880" width="28.1640625" style="915" customWidth="1"/>
    <col min="14881" max="14881" width="27.83203125" style="915" customWidth="1"/>
    <col min="14882" max="14882" width="28.1640625" style="915" customWidth="1"/>
    <col min="14883" max="14883" width="27.83203125" style="915" customWidth="1"/>
    <col min="14884" max="14884" width="28.1640625" style="915" customWidth="1"/>
    <col min="14885" max="14885" width="27.83203125" style="915" customWidth="1"/>
    <col min="14886" max="14887" width="16" style="915" customWidth="1"/>
    <col min="14888" max="14888" width="28.1640625" style="915" customWidth="1"/>
    <col min="14889" max="14889" width="27.83203125" style="915" customWidth="1"/>
    <col min="14890" max="14890" width="28.1640625" style="915" customWidth="1"/>
    <col min="14891" max="14891" width="27.83203125" style="915" customWidth="1"/>
    <col min="14892" max="14892" width="28.1640625" style="915" customWidth="1"/>
    <col min="14893" max="14893" width="27.83203125" style="915" customWidth="1"/>
    <col min="14894" max="14894" width="28.1640625" style="915" customWidth="1"/>
    <col min="14895" max="14895" width="27.83203125" style="915" customWidth="1"/>
    <col min="14896" max="14896" width="28.1640625" style="915" customWidth="1"/>
    <col min="14897" max="14897" width="27.83203125" style="915" customWidth="1"/>
    <col min="14898" max="14899" width="16" style="915" customWidth="1"/>
    <col min="14900" max="14900" width="28.1640625" style="915" customWidth="1"/>
    <col min="14901" max="14901" width="27.83203125" style="915" customWidth="1"/>
    <col min="14902" max="14902" width="28.1640625" style="915" customWidth="1"/>
    <col min="14903" max="14903" width="27.83203125" style="915" customWidth="1"/>
    <col min="14904" max="14904" width="28.1640625" style="915" customWidth="1"/>
    <col min="14905" max="14905" width="27.83203125" style="915" customWidth="1"/>
    <col min="14906" max="14906" width="28.1640625" style="915" customWidth="1"/>
    <col min="14907" max="14907" width="27.83203125" style="915" customWidth="1"/>
    <col min="14908" max="14908" width="28.1640625" style="915" customWidth="1"/>
    <col min="14909" max="14909" width="27.83203125" style="915" customWidth="1"/>
    <col min="14910" max="14911" width="16" style="915" customWidth="1"/>
    <col min="14912" max="14912" width="28.1640625" style="915" customWidth="1"/>
    <col min="14913" max="14913" width="27.83203125" style="915" customWidth="1"/>
    <col min="14914" max="14914" width="28.1640625" style="915" customWidth="1"/>
    <col min="14915" max="14915" width="27.83203125" style="915" customWidth="1"/>
    <col min="14916" max="14916" width="28.1640625" style="915" customWidth="1"/>
    <col min="14917" max="14917" width="27.83203125" style="915" customWidth="1"/>
    <col min="14918" max="14918" width="28.1640625" style="915" customWidth="1"/>
    <col min="14919" max="14919" width="27.83203125" style="915" customWidth="1"/>
    <col min="14920" max="14920" width="27" style="915" customWidth="1"/>
    <col min="14921" max="14921" width="26.6640625" style="915" customWidth="1"/>
    <col min="14922" max="14923" width="16" style="915" customWidth="1"/>
    <col min="14924" max="14924" width="28.1640625" style="915" customWidth="1"/>
    <col min="14925" max="14925" width="27.83203125" style="915" customWidth="1"/>
    <col min="14926" max="14926" width="28.1640625" style="915" customWidth="1"/>
    <col min="14927" max="14927" width="27.83203125" style="915" customWidth="1"/>
    <col min="14928" max="14928" width="28.1640625" style="915" customWidth="1"/>
    <col min="14929" max="14929" width="27.83203125" style="915" customWidth="1"/>
    <col min="14930" max="14930" width="28.1640625" style="915" customWidth="1"/>
    <col min="14931" max="14931" width="27.83203125" style="915" customWidth="1"/>
    <col min="14932" max="14932" width="28.1640625" style="915" customWidth="1"/>
    <col min="14933" max="14933" width="27.83203125" style="915" customWidth="1"/>
    <col min="14934" max="14935" width="16" style="915" customWidth="1"/>
    <col min="14936" max="14936" width="28.1640625" style="915" customWidth="1"/>
    <col min="14937" max="14937" width="27.83203125" style="915" customWidth="1"/>
    <col min="14938" max="14938" width="28.1640625" style="915" customWidth="1"/>
    <col min="14939" max="14939" width="27.83203125" style="915" customWidth="1"/>
    <col min="14940" max="14940" width="28.1640625" style="915" customWidth="1"/>
    <col min="14941" max="14941" width="27.83203125" style="915" customWidth="1"/>
    <col min="14942" max="14942" width="28.1640625" style="915" customWidth="1"/>
    <col min="14943" max="14943" width="27.83203125" style="915" customWidth="1"/>
    <col min="14944" max="14944" width="28.1640625" style="915" customWidth="1"/>
    <col min="14945" max="14945" width="27.83203125" style="915" customWidth="1"/>
    <col min="14946" max="14947" width="16" style="915" customWidth="1"/>
    <col min="14948" max="14948" width="28.1640625" style="915" customWidth="1"/>
    <col min="14949" max="14949" width="27.83203125" style="915" customWidth="1"/>
    <col min="14950" max="14950" width="28.1640625" style="915" customWidth="1"/>
    <col min="14951" max="14951" width="27.83203125" style="915" customWidth="1"/>
    <col min="14952" max="14952" width="28.1640625" style="915" customWidth="1"/>
    <col min="14953" max="14953" width="27.83203125" style="915" customWidth="1"/>
    <col min="14954" max="14954" width="28.1640625" style="915" customWidth="1"/>
    <col min="14955" max="14955" width="27.83203125" style="915" customWidth="1"/>
    <col min="14956" max="14956" width="28.1640625" style="915" customWidth="1"/>
    <col min="14957" max="14957" width="27.83203125" style="915" customWidth="1"/>
    <col min="14958" max="14959" width="16" style="915" customWidth="1"/>
    <col min="14960" max="14960" width="28.1640625" style="915" customWidth="1"/>
    <col min="14961" max="14961" width="27.83203125" style="915" customWidth="1"/>
    <col min="14962" max="14962" width="28.1640625" style="915" customWidth="1"/>
    <col min="14963" max="14963" width="27.83203125" style="915" customWidth="1"/>
    <col min="14964" max="14964" width="28.1640625" style="915" customWidth="1"/>
    <col min="14965" max="14965" width="27.83203125" style="915" customWidth="1"/>
    <col min="14966" max="14966" width="28.1640625" style="915" customWidth="1"/>
    <col min="14967" max="14967" width="27.83203125" style="915" customWidth="1"/>
    <col min="14968" max="14968" width="28.1640625" style="915" customWidth="1"/>
    <col min="14969" max="14969" width="27.83203125" style="915" customWidth="1"/>
    <col min="14970" max="14971" width="16" style="915" customWidth="1"/>
    <col min="14972" max="14972" width="28.1640625" style="915" customWidth="1"/>
    <col min="14973" max="14973" width="27.83203125" style="915" customWidth="1"/>
    <col min="14974" max="14974" width="28.1640625" style="915" customWidth="1"/>
    <col min="14975" max="14975" width="27.83203125" style="915" customWidth="1"/>
    <col min="14976" max="14976" width="28.1640625" style="915" customWidth="1"/>
    <col min="14977" max="14977" width="27.83203125" style="915" customWidth="1"/>
    <col min="14978" max="14978" width="28.1640625" style="915" customWidth="1"/>
    <col min="14979" max="14979" width="27.83203125" style="915" customWidth="1"/>
    <col min="14980" max="14980" width="28.1640625" style="915" customWidth="1"/>
    <col min="14981" max="14981" width="27.83203125" style="915" customWidth="1"/>
    <col min="14982" max="14983" width="16" style="915" customWidth="1"/>
    <col min="14984" max="14984" width="28.1640625" style="915" customWidth="1"/>
    <col min="14985" max="14985" width="27.83203125" style="915" customWidth="1"/>
    <col min="14986" max="14986" width="28.1640625" style="915" customWidth="1"/>
    <col min="14987" max="14987" width="27.83203125" style="915" customWidth="1"/>
    <col min="14988" max="14988" width="28.1640625" style="915" customWidth="1"/>
    <col min="14989" max="14989" width="27.83203125" style="915" customWidth="1"/>
    <col min="14990" max="14990" width="28.1640625" style="915" customWidth="1"/>
    <col min="14991" max="14991" width="27.83203125" style="915" customWidth="1"/>
    <col min="14992" max="14992" width="28.1640625" style="915" customWidth="1"/>
    <col min="14993" max="14993" width="27.83203125" style="915" customWidth="1"/>
    <col min="14994" max="14995" width="16" style="915" customWidth="1"/>
    <col min="14996" max="14996" width="28.1640625" style="915" customWidth="1"/>
    <col min="14997" max="14997" width="27.83203125" style="915" customWidth="1"/>
    <col min="14998" max="14998" width="28.1640625" style="915" customWidth="1"/>
    <col min="14999" max="14999" width="27.83203125" style="915" customWidth="1"/>
    <col min="15000" max="15000" width="28.1640625" style="915" customWidth="1"/>
    <col min="15001" max="15001" width="27.83203125" style="915" customWidth="1"/>
    <col min="15002" max="15002" width="28.1640625" style="915" customWidth="1"/>
    <col min="15003" max="15003" width="27.83203125" style="915" customWidth="1"/>
    <col min="15004" max="15004" width="28.1640625" style="915" customWidth="1"/>
    <col min="15005" max="15005" width="27.83203125" style="915" customWidth="1"/>
    <col min="15006" max="15007" width="16" style="915" customWidth="1"/>
    <col min="15008" max="15008" width="27" style="915" customWidth="1"/>
    <col min="15009" max="15009" width="26.6640625" style="915" customWidth="1"/>
    <col min="15010" max="15010" width="27" style="915" customWidth="1"/>
    <col min="15011" max="15011" width="26.6640625" style="915" customWidth="1"/>
    <col min="15012" max="15012" width="27" style="915" customWidth="1"/>
    <col min="15013" max="15013" width="26.6640625" style="915" customWidth="1"/>
    <col min="15014" max="15014" width="27" style="915" customWidth="1"/>
    <col min="15015" max="15015" width="26.6640625" style="915" customWidth="1"/>
    <col min="15016" max="15016" width="27" style="915" customWidth="1"/>
    <col min="15017" max="15017" width="26.6640625" style="915" customWidth="1"/>
    <col min="15018" max="15019" width="16" style="915" customWidth="1"/>
    <col min="15020" max="15020" width="28.1640625" style="915" customWidth="1"/>
    <col min="15021" max="15021" width="27.83203125" style="915" customWidth="1"/>
    <col min="15022" max="15022" width="28.1640625" style="915" customWidth="1"/>
    <col min="15023" max="15023" width="27.83203125" style="915" customWidth="1"/>
    <col min="15024" max="15024" width="28.1640625" style="915" customWidth="1"/>
    <col min="15025" max="15025" width="27.83203125" style="915" customWidth="1"/>
    <col min="15026" max="15026" width="28.1640625" style="915" customWidth="1"/>
    <col min="15027" max="15027" width="27.83203125" style="915" customWidth="1"/>
    <col min="15028" max="15028" width="28.1640625" style="915" customWidth="1"/>
    <col min="15029" max="15029" width="27.83203125" style="915" customWidth="1"/>
    <col min="15030" max="15031" width="16" style="915" customWidth="1"/>
    <col min="15032" max="15032" width="28.1640625" style="915" customWidth="1"/>
    <col min="15033" max="15033" width="27.83203125" style="915" customWidth="1"/>
    <col min="15034" max="15034" width="28.1640625" style="915" customWidth="1"/>
    <col min="15035" max="15035" width="27.83203125" style="915" customWidth="1"/>
    <col min="15036" max="15036" width="28.1640625" style="915" customWidth="1"/>
    <col min="15037" max="15037" width="27.83203125" style="915" customWidth="1"/>
    <col min="15038" max="15038" width="28.1640625" style="915" customWidth="1"/>
    <col min="15039" max="15039" width="27.83203125" style="915" customWidth="1"/>
    <col min="15040" max="15040" width="28.1640625" style="915" customWidth="1"/>
    <col min="15041" max="15041" width="27.83203125" style="915" customWidth="1"/>
    <col min="15042" max="15043" width="16" style="915" customWidth="1"/>
    <col min="15044" max="15044" width="28.1640625" style="915" customWidth="1"/>
    <col min="15045" max="15045" width="27.83203125" style="915" customWidth="1"/>
    <col min="15046" max="15046" width="28.1640625" style="915" customWidth="1"/>
    <col min="15047" max="15047" width="27.83203125" style="915" customWidth="1"/>
    <col min="15048" max="15048" width="28.1640625" style="915" customWidth="1"/>
    <col min="15049" max="15049" width="27.83203125" style="915" customWidth="1"/>
    <col min="15050" max="15050" width="28.1640625" style="915" customWidth="1"/>
    <col min="15051" max="15051" width="27.83203125" style="915" customWidth="1"/>
    <col min="15052" max="15052" width="28.1640625" style="915" customWidth="1"/>
    <col min="15053" max="15053" width="27.83203125" style="915" customWidth="1"/>
    <col min="15054" max="15055" width="16" style="915" customWidth="1"/>
    <col min="15056" max="15056" width="28.1640625" style="915" customWidth="1"/>
    <col min="15057" max="15057" width="27.83203125" style="915" customWidth="1"/>
    <col min="15058" max="15058" width="28.1640625" style="915" customWidth="1"/>
    <col min="15059" max="15059" width="27.83203125" style="915" customWidth="1"/>
    <col min="15060" max="15060" width="28.1640625" style="915" customWidth="1"/>
    <col min="15061" max="15061" width="27.83203125" style="915" customWidth="1"/>
    <col min="15062" max="15062" width="28.1640625" style="915" customWidth="1"/>
    <col min="15063" max="15063" width="27.83203125" style="915" customWidth="1"/>
    <col min="15064" max="15064" width="28.1640625" style="915" customWidth="1"/>
    <col min="15065" max="15065" width="27.83203125" style="915" customWidth="1"/>
    <col min="15066" max="15067" width="16" style="915" customWidth="1"/>
    <col min="15068" max="15068" width="28.1640625" style="915" customWidth="1"/>
    <col min="15069" max="15069" width="27.83203125" style="915" customWidth="1"/>
    <col min="15070" max="15070" width="28.1640625" style="915" customWidth="1"/>
    <col min="15071" max="15071" width="27.83203125" style="915" customWidth="1"/>
    <col min="15072" max="15072" width="28.1640625" style="915" customWidth="1"/>
    <col min="15073" max="15073" width="27.83203125" style="915" customWidth="1"/>
    <col min="15074" max="15074" width="28.1640625" style="915" customWidth="1"/>
    <col min="15075" max="15075" width="27.83203125" style="915" customWidth="1"/>
    <col min="15076" max="15076" width="28.1640625" style="915" customWidth="1"/>
    <col min="15077" max="15077" width="27.83203125" style="915" customWidth="1"/>
    <col min="15078" max="15079" width="16" style="915" customWidth="1"/>
    <col min="15080" max="15080" width="28.1640625" style="915" customWidth="1"/>
    <col min="15081" max="15081" width="27.83203125" style="915" customWidth="1"/>
    <col min="15082" max="15082" width="28.1640625" style="915" customWidth="1"/>
    <col min="15083" max="15083" width="27.83203125" style="915" customWidth="1"/>
    <col min="15084" max="15084" width="28.1640625" style="915" customWidth="1"/>
    <col min="15085" max="15085" width="27.83203125" style="915" customWidth="1"/>
    <col min="15086" max="15086" width="28.1640625" style="915" customWidth="1"/>
    <col min="15087" max="15087" width="27.83203125" style="915" customWidth="1"/>
    <col min="15088" max="15088" width="28.1640625" style="915" customWidth="1"/>
    <col min="15089" max="15089" width="27.83203125" style="915" customWidth="1"/>
    <col min="15090" max="15091" width="16" style="915" customWidth="1"/>
    <col min="15092" max="15092" width="28.1640625" style="915" customWidth="1"/>
    <col min="15093" max="15093" width="27.83203125" style="915" customWidth="1"/>
    <col min="15094" max="15094" width="28.1640625" style="915" customWidth="1"/>
    <col min="15095" max="15095" width="27.83203125" style="915" customWidth="1"/>
    <col min="15096" max="15096" width="28.1640625" style="915" customWidth="1"/>
    <col min="15097" max="15097" width="27.83203125" style="915" customWidth="1"/>
    <col min="15098" max="15098" width="28.1640625" style="915" customWidth="1"/>
    <col min="15099" max="15099" width="27.83203125" style="915" customWidth="1"/>
    <col min="15100" max="15100" width="28.1640625" style="915" customWidth="1"/>
    <col min="15101" max="15101" width="27.83203125" style="915" customWidth="1"/>
    <col min="15102" max="15103" width="16" style="915" customWidth="1"/>
    <col min="15104" max="15104" width="28.1640625" style="915" customWidth="1"/>
    <col min="15105" max="15105" width="27.83203125" style="915" customWidth="1"/>
    <col min="15106" max="15106" width="28.1640625" style="915" customWidth="1"/>
    <col min="15107" max="15107" width="27.83203125" style="915" customWidth="1"/>
    <col min="15108" max="15108" width="28.1640625" style="915" customWidth="1"/>
    <col min="15109" max="15109" width="27.83203125" style="915" customWidth="1"/>
    <col min="15110" max="15110" width="28.1640625" style="915" customWidth="1"/>
    <col min="15111" max="15111" width="27.83203125" style="915" customWidth="1"/>
    <col min="15112" max="15112" width="28.1640625" style="915" customWidth="1"/>
    <col min="15113" max="15113" width="27.83203125" style="915" customWidth="1"/>
    <col min="15114" max="15115" width="16" style="915" customWidth="1"/>
    <col min="15116" max="15116" width="28.1640625" style="915" customWidth="1"/>
    <col min="15117" max="15117" width="27.83203125" style="915" customWidth="1"/>
    <col min="15118" max="15118" width="27" style="915" customWidth="1"/>
    <col min="15119" max="15119" width="26.6640625" style="915" customWidth="1"/>
    <col min="15120" max="15120" width="28.1640625" style="915" customWidth="1"/>
    <col min="15121" max="15121" width="27.83203125" style="915" customWidth="1"/>
    <col min="15122" max="15122" width="28.1640625" style="915" customWidth="1"/>
    <col min="15123" max="15123" width="27.83203125" style="915" customWidth="1"/>
    <col min="15124" max="15124" width="27" style="915" customWidth="1"/>
    <col min="15125" max="15125" width="26.6640625" style="915" customWidth="1"/>
    <col min="15126" max="15127" width="16" style="915" customWidth="1"/>
    <col min="15128" max="15128" width="28.1640625" style="915" customWidth="1"/>
    <col min="15129" max="15129" width="27.83203125" style="915" customWidth="1"/>
    <col min="15130" max="15130" width="28.1640625" style="915" customWidth="1"/>
    <col min="15131" max="15131" width="27.83203125" style="915" customWidth="1"/>
    <col min="15132" max="15132" width="28.1640625" style="915" customWidth="1"/>
    <col min="15133" max="15133" width="27.83203125" style="915" customWidth="1"/>
    <col min="15134" max="15134" width="28.1640625" style="915" customWidth="1"/>
    <col min="15135" max="15135" width="27.83203125" style="915" customWidth="1"/>
    <col min="15136" max="15136" width="28.1640625" style="915" customWidth="1"/>
    <col min="15137" max="15137" width="27.83203125" style="915" customWidth="1"/>
    <col min="15138" max="15139" width="16" style="915" customWidth="1"/>
    <col min="15140" max="15140" width="28.1640625" style="915" customWidth="1"/>
    <col min="15141" max="15141" width="27.83203125" style="915" customWidth="1"/>
    <col min="15142" max="15142" width="28.1640625" style="915" customWidth="1"/>
    <col min="15143" max="15143" width="27.83203125" style="915" customWidth="1"/>
    <col min="15144" max="15144" width="28.1640625" style="915" customWidth="1"/>
    <col min="15145" max="15145" width="27.83203125" style="915" customWidth="1"/>
    <col min="15146" max="15146" width="28.1640625" style="915" customWidth="1"/>
    <col min="15147" max="15147" width="27.83203125" style="915" customWidth="1"/>
    <col min="15148" max="15148" width="28.1640625" style="915" customWidth="1"/>
    <col min="15149" max="15149" width="27.83203125" style="915" customWidth="1"/>
    <col min="15150" max="15151" width="16" style="915" customWidth="1"/>
    <col min="15152" max="15152" width="28.1640625" style="915" customWidth="1"/>
    <col min="15153" max="15153" width="27.83203125" style="915" customWidth="1"/>
    <col min="15154" max="15154" width="28.1640625" style="915" customWidth="1"/>
    <col min="15155" max="15155" width="27.83203125" style="915" customWidth="1"/>
    <col min="15156" max="15156" width="28.1640625" style="915" customWidth="1"/>
    <col min="15157" max="15157" width="27.83203125" style="915" customWidth="1"/>
    <col min="15158" max="15158" width="28.1640625" style="915" customWidth="1"/>
    <col min="15159" max="15159" width="27.83203125" style="915" customWidth="1"/>
    <col min="15160" max="15160" width="28.1640625" style="915" customWidth="1"/>
    <col min="15161" max="15161" width="27.83203125" style="915" customWidth="1"/>
    <col min="15162" max="15163" width="16" style="915" customWidth="1"/>
    <col min="15164" max="15164" width="28.1640625" style="915" customWidth="1"/>
    <col min="15165" max="15165" width="27.83203125" style="915" customWidth="1"/>
    <col min="15166" max="15166" width="28.1640625" style="915" customWidth="1"/>
    <col min="15167" max="15167" width="27.83203125" style="915" customWidth="1"/>
    <col min="15168" max="15168" width="27" style="915" customWidth="1"/>
    <col min="15169" max="15169" width="26.6640625" style="915" customWidth="1"/>
    <col min="15170" max="15170" width="28.1640625" style="915" customWidth="1"/>
    <col min="15171" max="15171" width="27.83203125" style="915" customWidth="1"/>
    <col min="15172" max="15172" width="28.1640625" style="915" customWidth="1"/>
    <col min="15173" max="15173" width="27.83203125" style="915" customWidth="1"/>
    <col min="15174" max="15175" width="16" style="915" customWidth="1"/>
    <col min="15176" max="15176" width="28.1640625" style="915" customWidth="1"/>
    <col min="15177" max="15177" width="27.83203125" style="915" customWidth="1"/>
    <col min="15178" max="15178" width="28.1640625" style="915" customWidth="1"/>
    <col min="15179" max="15179" width="27.83203125" style="915" customWidth="1"/>
    <col min="15180" max="15180" width="28.1640625" style="915" customWidth="1"/>
    <col min="15181" max="15181" width="27.83203125" style="915" customWidth="1"/>
    <col min="15182" max="15182" width="28.1640625" style="915" customWidth="1"/>
    <col min="15183" max="15183" width="27.83203125" style="915" customWidth="1"/>
    <col min="15184" max="15184" width="28.1640625" style="915" customWidth="1"/>
    <col min="15185" max="15185" width="27.83203125" style="915" customWidth="1"/>
    <col min="15186" max="15187" width="16" style="915" customWidth="1"/>
    <col min="15188" max="15188" width="28.1640625" style="915" customWidth="1"/>
    <col min="15189" max="15189" width="27.83203125" style="915" customWidth="1"/>
    <col min="15190" max="15190" width="28.1640625" style="915" customWidth="1"/>
    <col min="15191" max="15191" width="27.83203125" style="915" customWidth="1"/>
    <col min="15192" max="15192" width="28.1640625" style="915" customWidth="1"/>
    <col min="15193" max="15193" width="27.83203125" style="915" customWidth="1"/>
    <col min="15194" max="15194" width="28.1640625" style="915" customWidth="1"/>
    <col min="15195" max="15195" width="27.83203125" style="915" customWidth="1"/>
    <col min="15196" max="15196" width="27" style="915" customWidth="1"/>
    <col min="15197" max="15197" width="26.6640625" style="915" customWidth="1"/>
    <col min="15198" max="15199" width="16" style="915" customWidth="1"/>
    <col min="15200" max="15200" width="28.1640625" style="915" customWidth="1"/>
    <col min="15201" max="15201" width="27.83203125" style="915" customWidth="1"/>
    <col min="15202" max="15202" width="28.1640625" style="915" customWidth="1"/>
    <col min="15203" max="15203" width="27.83203125" style="915" customWidth="1"/>
    <col min="15204" max="15204" width="28.1640625" style="915" customWidth="1"/>
    <col min="15205" max="15205" width="27.83203125" style="915" customWidth="1"/>
    <col min="15206" max="15206" width="28.1640625" style="915" customWidth="1"/>
    <col min="15207" max="15207" width="27.83203125" style="915" customWidth="1"/>
    <col min="15208" max="15208" width="28.1640625" style="915" customWidth="1"/>
    <col min="15209" max="15209" width="27.83203125" style="915" customWidth="1"/>
    <col min="15210" max="15211" width="16" style="915" customWidth="1"/>
    <col min="15212" max="15212" width="28.1640625" style="915" customWidth="1"/>
    <col min="15213" max="15213" width="27.83203125" style="915" customWidth="1"/>
    <col min="15214" max="15214" width="28.1640625" style="915" customWidth="1"/>
    <col min="15215" max="15215" width="27.83203125" style="915" customWidth="1"/>
    <col min="15216" max="15216" width="28.1640625" style="915" customWidth="1"/>
    <col min="15217" max="15217" width="27.83203125" style="915" customWidth="1"/>
    <col min="15218" max="15218" width="28.1640625" style="915" customWidth="1"/>
    <col min="15219" max="15219" width="27.83203125" style="915" customWidth="1"/>
    <col min="15220" max="15220" width="28.1640625" style="915" customWidth="1"/>
    <col min="15221" max="15221" width="27.83203125" style="915" customWidth="1"/>
    <col min="15222" max="15223" width="16" style="915" customWidth="1"/>
    <col min="15224" max="15224" width="28.1640625" style="915" customWidth="1"/>
    <col min="15225" max="15225" width="27.83203125" style="915" customWidth="1"/>
    <col min="15226" max="15226" width="28.1640625" style="915" customWidth="1"/>
    <col min="15227" max="15227" width="27.83203125" style="915" customWidth="1"/>
    <col min="15228" max="15228" width="28.1640625" style="915" customWidth="1"/>
    <col min="15229" max="15229" width="27.83203125" style="915" customWidth="1"/>
    <col min="15230" max="15230" width="28.1640625" style="915" customWidth="1"/>
    <col min="15231" max="15231" width="27.83203125" style="915" customWidth="1"/>
    <col min="15232" max="15232" width="28.1640625" style="915" customWidth="1"/>
    <col min="15233" max="15233" width="27.83203125" style="915" customWidth="1"/>
    <col min="15234" max="15235" width="16" style="915" customWidth="1"/>
    <col min="15236" max="15236" width="27" style="915" customWidth="1"/>
    <col min="15237" max="15237" width="26.6640625" style="915" customWidth="1"/>
    <col min="15238" max="15238" width="27" style="915" customWidth="1"/>
    <col min="15239" max="15239" width="26.6640625" style="915" customWidth="1"/>
    <col min="15240" max="15240" width="27" style="915" customWidth="1"/>
    <col min="15241" max="15241" width="26.6640625" style="915" customWidth="1"/>
    <col min="15242" max="15242" width="27" style="915" customWidth="1"/>
    <col min="15243" max="15243" width="26.6640625" style="915" customWidth="1"/>
    <col min="15244" max="15244" width="27" style="915" customWidth="1"/>
    <col min="15245" max="15245" width="26.6640625" style="915" customWidth="1"/>
    <col min="15246" max="15247" width="16" style="915" customWidth="1"/>
    <col min="15248" max="15248" width="28.1640625" style="915" customWidth="1"/>
    <col min="15249" max="15249" width="27.83203125" style="915" customWidth="1"/>
    <col min="15250" max="15250" width="28.1640625" style="915" customWidth="1"/>
    <col min="15251" max="15251" width="27.83203125" style="915" customWidth="1"/>
    <col min="15252" max="15252" width="28.1640625" style="915" customWidth="1"/>
    <col min="15253" max="15253" width="27.83203125" style="915" customWidth="1"/>
    <col min="15254" max="15254" width="28.1640625" style="915" customWidth="1"/>
    <col min="15255" max="15255" width="27.83203125" style="915" customWidth="1"/>
    <col min="15256" max="15256" width="28.1640625" style="915" customWidth="1"/>
    <col min="15257" max="15257" width="27.83203125" style="915" customWidth="1"/>
    <col min="15258" max="15259" width="16" style="915" customWidth="1"/>
    <col min="15260" max="15260" width="28.1640625" style="915" customWidth="1"/>
    <col min="15261" max="15261" width="27.83203125" style="915" customWidth="1"/>
    <col min="15262" max="15262" width="27" style="915" customWidth="1"/>
    <col min="15263" max="15263" width="26.6640625" style="915" customWidth="1"/>
    <col min="15264" max="15264" width="28.1640625" style="915" customWidth="1"/>
    <col min="15265" max="15265" width="27.83203125" style="915" customWidth="1"/>
    <col min="15266" max="15266" width="28.1640625" style="915" customWidth="1"/>
    <col min="15267" max="15267" width="27.83203125" style="915" customWidth="1"/>
    <col min="15268" max="15268" width="28.1640625" style="915" customWidth="1"/>
    <col min="15269" max="15269" width="27.83203125" style="915" customWidth="1"/>
    <col min="15270" max="15271" width="16" style="915" customWidth="1"/>
    <col min="15272" max="15272" width="28.1640625" style="915" customWidth="1"/>
    <col min="15273" max="15273" width="27.83203125" style="915" customWidth="1"/>
    <col min="15274" max="15274" width="28.1640625" style="915" customWidth="1"/>
    <col min="15275" max="15275" width="27.83203125" style="915" customWidth="1"/>
    <col min="15276" max="15276" width="27" style="915" customWidth="1"/>
    <col min="15277" max="15277" width="26.6640625" style="915" customWidth="1"/>
    <col min="15278" max="15278" width="28.1640625" style="915" customWidth="1"/>
    <col min="15279" max="15279" width="27.83203125" style="915" customWidth="1"/>
    <col min="15280" max="15280" width="28.1640625" style="915" customWidth="1"/>
    <col min="15281" max="15281" width="27.83203125" style="915" customWidth="1"/>
    <col min="15282" max="15283" width="16" style="915" customWidth="1"/>
    <col min="15284" max="15284" width="25.1640625" style="915" customWidth="1"/>
    <col min="15285" max="15285" width="24.83203125" style="915" customWidth="1"/>
    <col min="15286" max="15286" width="25.1640625" style="915" customWidth="1"/>
    <col min="15287" max="15287" width="24.83203125" style="915" customWidth="1"/>
    <col min="15288" max="15288" width="25.1640625" style="915" customWidth="1"/>
    <col min="15289" max="15289" width="24.83203125" style="915" customWidth="1"/>
    <col min="15290" max="15290" width="25.1640625" style="915" customWidth="1"/>
    <col min="15291" max="15291" width="24.83203125" style="915" customWidth="1"/>
    <col min="15292" max="15292" width="25.1640625" style="915" customWidth="1"/>
    <col min="15293" max="15293" width="24.83203125" style="915" customWidth="1"/>
    <col min="15294" max="15295" width="16" style="915" customWidth="1"/>
    <col min="15296" max="15296" width="28.1640625" style="915" customWidth="1"/>
    <col min="15297" max="15297" width="27.83203125" style="915" customWidth="1"/>
    <col min="15298" max="15298" width="28.1640625" style="915" customWidth="1"/>
    <col min="15299" max="15299" width="27.83203125" style="915" customWidth="1"/>
    <col min="15300" max="15300" width="28.1640625" style="915" customWidth="1"/>
    <col min="15301" max="15301" width="27.83203125" style="915" customWidth="1"/>
    <col min="15302" max="15302" width="28.1640625" style="915" customWidth="1"/>
    <col min="15303" max="15303" width="27.83203125" style="915" customWidth="1"/>
    <col min="15304" max="15304" width="28.1640625" style="915" customWidth="1"/>
    <col min="15305" max="15305" width="27.83203125" style="915" customWidth="1"/>
    <col min="15306" max="15307" width="16" style="915" customWidth="1"/>
    <col min="15308" max="15308" width="28.1640625" style="915" customWidth="1"/>
    <col min="15309" max="15309" width="27.83203125" style="915" customWidth="1"/>
    <col min="15310" max="15310" width="28.1640625" style="915" customWidth="1"/>
    <col min="15311" max="15311" width="27.83203125" style="915" customWidth="1"/>
    <col min="15312" max="15312" width="28.1640625" style="915" customWidth="1"/>
    <col min="15313" max="15313" width="27.83203125" style="915" customWidth="1"/>
    <col min="15314" max="15314" width="28.1640625" style="915" customWidth="1"/>
    <col min="15315" max="15315" width="27.83203125" style="915" customWidth="1"/>
    <col min="15316" max="15316" width="28.1640625" style="915" customWidth="1"/>
    <col min="15317" max="15317" width="27.83203125" style="915" customWidth="1"/>
    <col min="15318" max="15319" width="16" style="915" customWidth="1"/>
    <col min="15320" max="15320" width="28.1640625" style="915" customWidth="1"/>
    <col min="15321" max="15321" width="27.83203125" style="915" customWidth="1"/>
    <col min="15322" max="15322" width="28.1640625" style="915" customWidth="1"/>
    <col min="15323" max="15323" width="27.83203125" style="915" customWidth="1"/>
    <col min="15324" max="15324" width="28.1640625" style="915" customWidth="1"/>
    <col min="15325" max="15325" width="27.83203125" style="915" customWidth="1"/>
    <col min="15326" max="15326" width="28.1640625" style="915" customWidth="1"/>
    <col min="15327" max="15327" width="27.83203125" style="915" customWidth="1"/>
    <col min="15328" max="15328" width="28.1640625" style="915" customWidth="1"/>
    <col min="15329" max="15329" width="27.83203125" style="915" customWidth="1"/>
    <col min="15330" max="15331" width="16" style="915" customWidth="1"/>
    <col min="15332" max="15332" width="28.1640625" style="915" customWidth="1"/>
    <col min="15333" max="15333" width="27.83203125" style="915" customWidth="1"/>
    <col min="15334" max="15334" width="28.1640625" style="915" customWidth="1"/>
    <col min="15335" max="15335" width="27.83203125" style="915" customWidth="1"/>
    <col min="15336" max="15336" width="28.1640625" style="915" customWidth="1"/>
    <col min="15337" max="15337" width="27.83203125" style="915" customWidth="1"/>
    <col min="15338" max="15338" width="28.1640625" style="915" customWidth="1"/>
    <col min="15339" max="15339" width="27.83203125" style="915" customWidth="1"/>
    <col min="15340" max="15340" width="28.1640625" style="915" customWidth="1"/>
    <col min="15341" max="15341" width="27.83203125" style="915" customWidth="1"/>
    <col min="15342" max="15343" width="16" style="915" customWidth="1"/>
    <col min="15344" max="15344" width="25.1640625" style="915" customWidth="1"/>
    <col min="15345" max="15345" width="24.83203125" style="915" customWidth="1"/>
    <col min="15346" max="15346" width="25.1640625" style="915" customWidth="1"/>
    <col min="15347" max="15347" width="24.83203125" style="915" customWidth="1"/>
    <col min="15348" max="15348" width="25.1640625" style="915" customWidth="1"/>
    <col min="15349" max="15349" width="24.83203125" style="915" customWidth="1"/>
    <col min="15350" max="15350" width="25.1640625" style="915" customWidth="1"/>
    <col min="15351" max="15351" width="24.83203125" style="915" customWidth="1"/>
    <col min="15352" max="15352" width="25.1640625" style="915" customWidth="1"/>
    <col min="15353" max="15353" width="24.83203125" style="915" customWidth="1"/>
    <col min="15354" max="15355" width="16" style="915" customWidth="1"/>
    <col min="15356" max="15356" width="28.1640625" style="915" customWidth="1"/>
    <col min="15357" max="15357" width="27.83203125" style="915" customWidth="1"/>
    <col min="15358" max="15358" width="28.1640625" style="915" customWidth="1"/>
    <col min="15359" max="15359" width="27.83203125" style="915" customWidth="1"/>
    <col min="15360" max="15360" width="28.1640625" style="915" customWidth="1"/>
    <col min="15361" max="15361" width="27.83203125" style="915" customWidth="1"/>
    <col min="15362" max="15362" width="28.1640625" style="915" customWidth="1"/>
    <col min="15363" max="15363" width="27.83203125" style="915" customWidth="1"/>
    <col min="15364" max="15364" width="28.1640625" style="915" customWidth="1"/>
    <col min="15365" max="15365" width="27.83203125" style="915" customWidth="1"/>
    <col min="15366" max="15367" width="16" style="915" customWidth="1"/>
    <col min="15368" max="15368" width="28.1640625" style="915" customWidth="1"/>
    <col min="15369" max="15369" width="27.83203125" style="915" customWidth="1"/>
    <col min="15370" max="15370" width="28.1640625" style="915" customWidth="1"/>
    <col min="15371" max="15371" width="27.83203125" style="915" customWidth="1"/>
    <col min="15372" max="15372" width="28.1640625" style="915" customWidth="1"/>
    <col min="15373" max="15373" width="27.83203125" style="915" customWidth="1"/>
    <col min="15374" max="15374" width="28.1640625" style="915" customWidth="1"/>
    <col min="15375" max="15375" width="27.83203125" style="915" customWidth="1"/>
    <col min="15376" max="15376" width="28.1640625" style="915" customWidth="1"/>
    <col min="15377" max="15377" width="27.83203125" style="915" customWidth="1"/>
    <col min="15378" max="15379" width="16" style="915" customWidth="1"/>
    <col min="15380" max="15380" width="27" style="915" customWidth="1"/>
    <col min="15381" max="15381" width="26.6640625" style="915" customWidth="1"/>
    <col min="15382" max="15382" width="27" style="915" customWidth="1"/>
    <col min="15383" max="15383" width="26.6640625" style="915" customWidth="1"/>
    <col min="15384" max="15384" width="27" style="915" customWidth="1"/>
    <col min="15385" max="15385" width="26.6640625" style="915" customWidth="1"/>
    <col min="15386" max="15386" width="27" style="915" customWidth="1"/>
    <col min="15387" max="15387" width="26.6640625" style="915" customWidth="1"/>
    <col min="15388" max="15388" width="27" style="915" customWidth="1"/>
    <col min="15389" max="15389" width="26.6640625" style="915" customWidth="1"/>
    <col min="15390" max="15391" width="16" style="915" customWidth="1"/>
    <col min="15392" max="15392" width="28.1640625" style="915" customWidth="1"/>
    <col min="15393" max="15393" width="27.83203125" style="915" customWidth="1"/>
    <col min="15394" max="15394" width="28.1640625" style="915" customWidth="1"/>
    <col min="15395" max="15395" width="27.83203125" style="915" customWidth="1"/>
    <col min="15396" max="15396" width="28.1640625" style="915" customWidth="1"/>
    <col min="15397" max="15397" width="27.83203125" style="915" customWidth="1"/>
    <col min="15398" max="15398" width="28.1640625" style="915" customWidth="1"/>
    <col min="15399" max="15399" width="27.83203125" style="915" customWidth="1"/>
    <col min="15400" max="15400" width="28.1640625" style="915" customWidth="1"/>
    <col min="15401" max="15401" width="27.83203125" style="915" customWidth="1"/>
    <col min="15402" max="15403" width="16" style="915" customWidth="1"/>
    <col min="15404" max="15404" width="28.1640625" style="915" customWidth="1"/>
    <col min="15405" max="15405" width="27.83203125" style="915" customWidth="1"/>
    <col min="15406" max="15406" width="28.1640625" style="915" customWidth="1"/>
    <col min="15407" max="15407" width="27.83203125" style="915" customWidth="1"/>
    <col min="15408" max="15408" width="28.1640625" style="915" customWidth="1"/>
    <col min="15409" max="15409" width="27.83203125" style="915" customWidth="1"/>
    <col min="15410" max="15410" width="28.1640625" style="915" customWidth="1"/>
    <col min="15411" max="15411" width="27.83203125" style="915" customWidth="1"/>
    <col min="15412" max="15412" width="28.1640625" style="915" customWidth="1"/>
    <col min="15413" max="15413" width="27.83203125" style="915" customWidth="1"/>
    <col min="15414" max="15415" width="16" style="915" customWidth="1"/>
    <col min="15416" max="15416" width="28.1640625" style="915" customWidth="1"/>
    <col min="15417" max="15417" width="27.83203125" style="915" customWidth="1"/>
    <col min="15418" max="15418" width="28.1640625" style="915" customWidth="1"/>
    <col min="15419" max="15419" width="27.83203125" style="915" customWidth="1"/>
    <col min="15420" max="15420" width="28.1640625" style="915" customWidth="1"/>
    <col min="15421" max="15421" width="27.83203125" style="915" customWidth="1"/>
    <col min="15422" max="15422" width="28.1640625" style="915" customWidth="1"/>
    <col min="15423" max="15423" width="27.83203125" style="915" customWidth="1"/>
    <col min="15424" max="15424" width="28.1640625" style="915" customWidth="1"/>
    <col min="15425" max="15425" width="27.83203125" style="915" customWidth="1"/>
    <col min="15426" max="15427" width="16" style="915" customWidth="1"/>
    <col min="15428" max="15428" width="28.1640625" style="915" customWidth="1"/>
    <col min="15429" max="15429" width="27.83203125" style="915" customWidth="1"/>
    <col min="15430" max="15430" width="28.1640625" style="915" customWidth="1"/>
    <col min="15431" max="15431" width="27.83203125" style="915" customWidth="1"/>
    <col min="15432" max="15432" width="28.1640625" style="915" customWidth="1"/>
    <col min="15433" max="15433" width="27.83203125" style="915" customWidth="1"/>
    <col min="15434" max="15434" width="28.1640625" style="915" customWidth="1"/>
    <col min="15435" max="15435" width="27.83203125" style="915" customWidth="1"/>
    <col min="15436" max="15436" width="28.1640625" style="915" customWidth="1"/>
    <col min="15437" max="15437" width="27.83203125" style="915" customWidth="1"/>
    <col min="15438" max="15439" width="16" style="915" customWidth="1"/>
    <col min="15440" max="15440" width="28.1640625" style="915" customWidth="1"/>
    <col min="15441" max="15441" width="27.83203125" style="915" customWidth="1"/>
    <col min="15442" max="15442" width="28.1640625" style="915" customWidth="1"/>
    <col min="15443" max="15443" width="27.83203125" style="915" customWidth="1"/>
    <col min="15444" max="15444" width="28.1640625" style="915" customWidth="1"/>
    <col min="15445" max="15445" width="27.83203125" style="915" customWidth="1"/>
    <col min="15446" max="15446" width="28.1640625" style="915" customWidth="1"/>
    <col min="15447" max="15447" width="27.83203125" style="915" customWidth="1"/>
    <col min="15448" max="15448" width="28.1640625" style="915" customWidth="1"/>
    <col min="15449" max="15449" width="27.83203125" style="915" customWidth="1"/>
    <col min="15450" max="15451" width="16" style="915" customWidth="1"/>
    <col min="15452" max="15452" width="28.1640625" style="915" customWidth="1"/>
    <col min="15453" max="15453" width="27.83203125" style="915" customWidth="1"/>
    <col min="15454" max="15454" width="28.1640625" style="915" customWidth="1"/>
    <col min="15455" max="15455" width="27.83203125" style="915" customWidth="1"/>
    <col min="15456" max="15456" width="28.1640625" style="915" customWidth="1"/>
    <col min="15457" max="15457" width="27.83203125" style="915" customWidth="1"/>
    <col min="15458" max="15458" width="28.1640625" style="915" customWidth="1"/>
    <col min="15459" max="15459" width="27.83203125" style="915" customWidth="1"/>
    <col min="15460" max="15460" width="28.1640625" style="915" customWidth="1"/>
    <col min="15461" max="15461" width="27.83203125" style="915" customWidth="1"/>
    <col min="15462" max="15463" width="16" style="915" customWidth="1"/>
    <col min="15464" max="15464" width="28.1640625" style="915" customWidth="1"/>
    <col min="15465" max="15465" width="27.83203125" style="915" customWidth="1"/>
    <col min="15466" max="15466" width="28.1640625" style="915" customWidth="1"/>
    <col min="15467" max="15467" width="27.83203125" style="915" customWidth="1"/>
    <col min="15468" max="15468" width="28.1640625" style="915" customWidth="1"/>
    <col min="15469" max="15469" width="27.83203125" style="915" customWidth="1"/>
    <col min="15470" max="15470" width="28.1640625" style="915" customWidth="1"/>
    <col min="15471" max="15471" width="27.83203125" style="915" customWidth="1"/>
    <col min="15472" max="15472" width="28.1640625" style="915" customWidth="1"/>
    <col min="15473" max="15473" width="27.83203125" style="915" customWidth="1"/>
    <col min="15474" max="15475" width="16.1640625" style="915" customWidth="1"/>
    <col min="15476" max="15476" width="29.33203125" style="915" customWidth="1"/>
    <col min="15477" max="15477" width="29" style="915" customWidth="1"/>
    <col min="15478" max="15478" width="29.33203125" style="915" customWidth="1"/>
    <col min="15479" max="15479" width="29" style="915" customWidth="1"/>
    <col min="15480" max="15480" width="29.33203125" style="915" customWidth="1"/>
    <col min="15481" max="15481" width="29" style="915" customWidth="1"/>
    <col min="15482" max="15482" width="29.33203125" style="915" customWidth="1"/>
    <col min="15483" max="15483" width="29" style="915" customWidth="1"/>
    <col min="15484" max="15484" width="29.33203125" style="915" customWidth="1"/>
    <col min="15485" max="15485" width="29" style="915" customWidth="1"/>
    <col min="15486" max="15487" width="16.1640625" style="915" customWidth="1"/>
    <col min="15488" max="15488" width="29.33203125" style="915" customWidth="1"/>
    <col min="15489" max="15489" width="29" style="915" customWidth="1"/>
    <col min="15490" max="15490" width="29.33203125" style="915" customWidth="1"/>
    <col min="15491" max="15491" width="29" style="915" customWidth="1"/>
    <col min="15492" max="15492" width="29.33203125" style="915" customWidth="1"/>
    <col min="15493" max="15493" width="29" style="915" customWidth="1"/>
    <col min="15494" max="15494" width="29.33203125" style="915" customWidth="1"/>
    <col min="15495" max="15495" width="29" style="915" customWidth="1"/>
    <col min="15496" max="15496" width="29.33203125" style="915" customWidth="1"/>
    <col min="15497" max="15497" width="29" style="915" customWidth="1"/>
    <col min="15498" max="15499" width="16" style="915" customWidth="1"/>
    <col min="15500" max="15500" width="28.1640625" style="915" customWidth="1"/>
    <col min="15501" max="15501" width="27.83203125" style="915" customWidth="1"/>
    <col min="15502" max="15502" width="28.1640625" style="915" customWidth="1"/>
    <col min="15503" max="15503" width="27.83203125" style="915" customWidth="1"/>
    <col min="15504" max="15504" width="28.1640625" style="915" customWidth="1"/>
    <col min="15505" max="15505" width="27.83203125" style="915" customWidth="1"/>
    <col min="15506" max="15506" width="28.1640625" style="915" customWidth="1"/>
    <col min="15507" max="15507" width="27.83203125" style="915" customWidth="1"/>
    <col min="15508" max="15508" width="28.1640625" style="915" customWidth="1"/>
    <col min="15509" max="15509" width="27.83203125" style="915" customWidth="1"/>
    <col min="15510" max="15511" width="16.1640625" style="915" customWidth="1"/>
    <col min="15512" max="15512" width="29.33203125" style="915" customWidth="1"/>
    <col min="15513" max="15513" width="29" style="915" customWidth="1"/>
    <col min="15514" max="15514" width="29.33203125" style="915" customWidth="1"/>
    <col min="15515" max="15515" width="29" style="915" customWidth="1"/>
    <col min="15516" max="15516" width="29.33203125" style="915" customWidth="1"/>
    <col min="15517" max="15517" width="29" style="915" customWidth="1"/>
    <col min="15518" max="15518" width="29.33203125" style="915" customWidth="1"/>
    <col min="15519" max="15519" width="29" style="915" customWidth="1"/>
    <col min="15520" max="15520" width="29.33203125" style="915" customWidth="1"/>
    <col min="15521" max="15521" width="29" style="915" customWidth="1"/>
    <col min="15522" max="15523" width="16" style="915" customWidth="1"/>
    <col min="15524" max="15524" width="28.1640625" style="915" customWidth="1"/>
    <col min="15525" max="15525" width="27.83203125" style="915" customWidth="1"/>
    <col min="15526" max="15526" width="28.1640625" style="915" customWidth="1"/>
    <col min="15527" max="15527" width="27.83203125" style="915" customWidth="1"/>
    <col min="15528" max="15528" width="28.1640625" style="915" customWidth="1"/>
    <col min="15529" max="15529" width="27.83203125" style="915" customWidth="1"/>
    <col min="15530" max="15530" width="28.1640625" style="915" customWidth="1"/>
    <col min="15531" max="15531" width="27.83203125" style="915" customWidth="1"/>
    <col min="15532" max="15532" width="28.1640625" style="915" customWidth="1"/>
    <col min="15533" max="15533" width="27.83203125" style="915" customWidth="1"/>
    <col min="15534" max="15535" width="16" style="915" customWidth="1"/>
    <col min="15536" max="15536" width="28.1640625" style="915" customWidth="1"/>
    <col min="15537" max="15537" width="27.83203125" style="915" customWidth="1"/>
    <col min="15538" max="15538" width="28.1640625" style="915" customWidth="1"/>
    <col min="15539" max="15539" width="27.83203125" style="915" customWidth="1"/>
    <col min="15540" max="15540" width="28.1640625" style="915" customWidth="1"/>
    <col min="15541" max="15541" width="27.83203125" style="915" customWidth="1"/>
    <col min="15542" max="15542" width="28.1640625" style="915" customWidth="1"/>
    <col min="15543" max="15543" width="27.83203125" style="915" customWidth="1"/>
    <col min="15544" max="15544" width="26.33203125" style="915" customWidth="1"/>
    <col min="15545" max="15545" width="26" style="915" customWidth="1"/>
    <col min="15546" max="15547" width="16" style="915" customWidth="1"/>
    <col min="15548" max="15548" width="28.1640625" style="915" customWidth="1"/>
    <col min="15549" max="15549" width="27.83203125" style="915" customWidth="1"/>
    <col min="15550" max="15550" width="28.1640625" style="915" customWidth="1"/>
    <col min="15551" max="15551" width="27.83203125" style="915" customWidth="1"/>
    <col min="15552" max="15552" width="28.1640625" style="915" customWidth="1"/>
    <col min="15553" max="15553" width="27.83203125" style="915" customWidth="1"/>
    <col min="15554" max="15554" width="28.1640625" style="915" customWidth="1"/>
    <col min="15555" max="15555" width="27.83203125" style="915" customWidth="1"/>
    <col min="15556" max="15556" width="28.1640625" style="915" customWidth="1"/>
    <col min="15557" max="15557" width="27.83203125" style="915" customWidth="1"/>
    <col min="15558" max="15559" width="16.1640625" style="915" customWidth="1"/>
    <col min="15560" max="15560" width="29.33203125" style="915" customWidth="1"/>
    <col min="15561" max="15561" width="29" style="915" customWidth="1"/>
    <col min="15562" max="15562" width="29.33203125" style="915" customWidth="1"/>
    <col min="15563" max="15563" width="29" style="915" customWidth="1"/>
    <col min="15564" max="15564" width="29.33203125" style="915" customWidth="1"/>
    <col min="15565" max="15565" width="29" style="915" customWidth="1"/>
    <col min="15566" max="15566" width="29.33203125" style="915" customWidth="1"/>
    <col min="15567" max="15567" width="29" style="915" customWidth="1"/>
    <col min="15568" max="15568" width="29.33203125" style="915" customWidth="1"/>
    <col min="15569" max="15569" width="29" style="915" customWidth="1"/>
    <col min="15570" max="15571" width="16.1640625" style="915" customWidth="1"/>
    <col min="15572" max="15572" width="29.33203125" style="915" customWidth="1"/>
    <col min="15573" max="15573" width="29" style="915" customWidth="1"/>
    <col min="15574" max="15574" width="29.33203125" style="915" customWidth="1"/>
    <col min="15575" max="15575" width="29" style="915" customWidth="1"/>
    <col min="15576" max="15576" width="29.33203125" style="915" customWidth="1"/>
    <col min="15577" max="15577" width="29" style="915" customWidth="1"/>
    <col min="15578" max="15578" width="29.33203125" style="915" customWidth="1"/>
    <col min="15579" max="15579" width="29" style="915" customWidth="1"/>
    <col min="15580" max="15580" width="29.33203125" style="915" customWidth="1"/>
    <col min="15581" max="15581" width="29" style="915" customWidth="1"/>
    <col min="15582" max="15583" width="16.1640625" style="915" customWidth="1"/>
    <col min="15584" max="15584" width="29.33203125" style="915" customWidth="1"/>
    <col min="15585" max="15585" width="29" style="915" customWidth="1"/>
    <col min="15586" max="15586" width="29.33203125" style="915" customWidth="1"/>
    <col min="15587" max="15587" width="29" style="915" customWidth="1"/>
    <col min="15588" max="15588" width="29.33203125" style="915" customWidth="1"/>
    <col min="15589" max="15589" width="29" style="915" customWidth="1"/>
    <col min="15590" max="15590" width="29.33203125" style="915" customWidth="1"/>
    <col min="15591" max="15591" width="29" style="915" customWidth="1"/>
    <col min="15592" max="15592" width="29.33203125" style="915" customWidth="1"/>
    <col min="15593" max="15593" width="29" style="915" customWidth="1"/>
    <col min="15594" max="15595" width="16.1640625" style="915" customWidth="1"/>
    <col min="15596" max="15596" width="29.33203125" style="915" customWidth="1"/>
    <col min="15597" max="15597" width="29" style="915" customWidth="1"/>
    <col min="15598" max="15598" width="29.33203125" style="915" customWidth="1"/>
    <col min="15599" max="15599" width="29" style="915" customWidth="1"/>
    <col min="15600" max="15600" width="29.33203125" style="915" customWidth="1"/>
    <col min="15601" max="15601" width="29" style="915" customWidth="1"/>
    <col min="15602" max="15602" width="29.33203125" style="915" customWidth="1"/>
    <col min="15603" max="15603" width="29" style="915" customWidth="1"/>
    <col min="15604" max="15604" width="29.33203125" style="915" customWidth="1"/>
    <col min="15605" max="15605" width="29" style="915" customWidth="1"/>
    <col min="15606" max="15607" width="16.1640625" style="915" customWidth="1"/>
    <col min="15608" max="15608" width="29.33203125" style="915" customWidth="1"/>
    <col min="15609" max="15609" width="29" style="915" customWidth="1"/>
    <col min="15610" max="15610" width="29.33203125" style="915" customWidth="1"/>
    <col min="15611" max="15611" width="29" style="915" customWidth="1"/>
    <col min="15612" max="15612" width="29.33203125" style="915" customWidth="1"/>
    <col min="15613" max="15613" width="29" style="915" customWidth="1"/>
    <col min="15614" max="15614" width="29.33203125" style="915" customWidth="1"/>
    <col min="15615" max="15615" width="29" style="915" customWidth="1"/>
    <col min="15616" max="15616" width="29.33203125" style="915" customWidth="1"/>
    <col min="15617" max="15617" width="29" style="915" customWidth="1"/>
    <col min="15618" max="15619" width="16.1640625" style="915" customWidth="1"/>
    <col min="15620" max="15620" width="29.33203125" style="915" customWidth="1"/>
    <col min="15621" max="15621" width="29" style="915" customWidth="1"/>
    <col min="15622" max="15622" width="29.33203125" style="915" customWidth="1"/>
    <col min="15623" max="15623" width="29" style="915" customWidth="1"/>
    <col min="15624" max="15624" width="29.33203125" style="915" customWidth="1"/>
    <col min="15625" max="15625" width="29" style="915" customWidth="1"/>
    <col min="15626" max="15626" width="29.33203125" style="915" customWidth="1"/>
    <col min="15627" max="15627" width="29" style="915" customWidth="1"/>
    <col min="15628" max="15628" width="29.33203125" style="915" customWidth="1"/>
    <col min="15629" max="15629" width="29" style="915" customWidth="1"/>
    <col min="15630" max="15631" width="16.1640625" style="915" customWidth="1"/>
    <col min="15632" max="15632" width="29.33203125" style="915" customWidth="1"/>
    <col min="15633" max="15633" width="29" style="915" customWidth="1"/>
    <col min="15634" max="15634" width="29.33203125" style="915" customWidth="1"/>
    <col min="15635" max="15635" width="29" style="915" customWidth="1"/>
    <col min="15636" max="15636" width="29.33203125" style="915" customWidth="1"/>
    <col min="15637" max="15637" width="29" style="915" customWidth="1"/>
    <col min="15638" max="15638" width="29.33203125" style="915" customWidth="1"/>
    <col min="15639" max="15639" width="29" style="915" customWidth="1"/>
    <col min="15640" max="15640" width="29.33203125" style="915" customWidth="1"/>
    <col min="15641" max="15641" width="29" style="915" customWidth="1"/>
    <col min="15642" max="15643" width="16.1640625" style="915" customWidth="1"/>
    <col min="15644" max="15644" width="29.33203125" style="915" customWidth="1"/>
    <col min="15645" max="15645" width="29" style="915" customWidth="1"/>
    <col min="15646" max="15646" width="29.33203125" style="915" customWidth="1"/>
    <col min="15647" max="15647" width="29" style="915" customWidth="1"/>
    <col min="15648" max="15648" width="29.33203125" style="915" customWidth="1"/>
    <col min="15649" max="15649" width="29" style="915" customWidth="1"/>
    <col min="15650" max="15650" width="28.1640625" style="915" customWidth="1"/>
    <col min="15651" max="15651" width="27.83203125" style="915" customWidth="1"/>
    <col min="15652" max="15652" width="29.33203125" style="915" customWidth="1"/>
    <col min="15653" max="15653" width="29" style="915" customWidth="1"/>
    <col min="15654" max="15655" width="16.1640625" style="915" customWidth="1"/>
    <col min="15656" max="15656" width="29.33203125" style="915" customWidth="1"/>
    <col min="15657" max="15657" width="29" style="915" customWidth="1"/>
    <col min="15658" max="15658" width="29.33203125" style="915" customWidth="1"/>
    <col min="15659" max="15659" width="29" style="915" customWidth="1"/>
    <col min="15660" max="15660" width="29.33203125" style="915" customWidth="1"/>
    <col min="15661" max="15661" width="29" style="915" customWidth="1"/>
    <col min="15662" max="15662" width="29.33203125" style="915" customWidth="1"/>
    <col min="15663" max="15663" width="29" style="915" customWidth="1"/>
    <col min="15664" max="15664" width="28.1640625" style="915" customWidth="1"/>
    <col min="15665" max="15665" width="27.83203125" style="915" customWidth="1"/>
    <col min="15666" max="15667" width="16" style="915" customWidth="1"/>
    <col min="15668" max="15668" width="28.1640625" style="915" customWidth="1"/>
    <col min="15669" max="15669" width="27.83203125" style="915" customWidth="1"/>
    <col min="15670" max="15670" width="28.1640625" style="915" customWidth="1"/>
    <col min="15671" max="15671" width="27.83203125" style="915" customWidth="1"/>
    <col min="15672" max="15672" width="28.1640625" style="915" customWidth="1"/>
    <col min="15673" max="15673" width="27.83203125" style="915" customWidth="1"/>
    <col min="15674" max="15674" width="28.1640625" style="915" customWidth="1"/>
    <col min="15675" max="15675" width="27.83203125" style="915" customWidth="1"/>
    <col min="15676" max="15676" width="28.1640625" style="915" customWidth="1"/>
    <col min="15677" max="15677" width="27.83203125" style="915" customWidth="1"/>
    <col min="15678" max="15679" width="16.1640625" style="915" customWidth="1"/>
    <col min="15680" max="15680" width="29.33203125" style="915" customWidth="1"/>
    <col min="15681" max="15681" width="29" style="915" customWidth="1"/>
    <col min="15682" max="15682" width="29.33203125" style="915" customWidth="1"/>
    <col min="15683" max="15683" width="29" style="915" customWidth="1"/>
    <col min="15684" max="15684" width="29.33203125" style="915" customWidth="1"/>
    <col min="15685" max="15685" width="29" style="915" customWidth="1"/>
    <col min="15686" max="15686" width="29.33203125" style="915" customWidth="1"/>
    <col min="15687" max="15687" width="29" style="915" customWidth="1"/>
    <col min="15688" max="15688" width="29.33203125" style="915" customWidth="1"/>
    <col min="15689" max="15689" width="29" style="915" customWidth="1"/>
    <col min="15690" max="15691" width="16.1640625" style="915" customWidth="1"/>
    <col min="15692" max="15692" width="29.33203125" style="915" customWidth="1"/>
    <col min="15693" max="15693" width="29" style="915" customWidth="1"/>
    <col min="15694" max="15694" width="29.33203125" style="915" customWidth="1"/>
    <col min="15695" max="15695" width="29" style="915" customWidth="1"/>
    <col min="15696" max="15696" width="29.33203125" style="915" customWidth="1"/>
    <col min="15697" max="15697" width="29" style="915" customWidth="1"/>
    <col min="15698" max="15698" width="29.33203125" style="915" customWidth="1"/>
    <col min="15699" max="15699" width="29" style="915" customWidth="1"/>
    <col min="15700" max="15700" width="29.33203125" style="915" customWidth="1"/>
    <col min="15701" max="15701" width="29" style="915" customWidth="1"/>
    <col min="15702" max="15703" width="16.1640625" style="915" customWidth="1"/>
    <col min="15704" max="15704" width="29.33203125" style="915" customWidth="1"/>
    <col min="15705" max="15705" width="29" style="915" customWidth="1"/>
    <col min="15706" max="15706" width="29.33203125" style="915" customWidth="1"/>
    <col min="15707" max="15707" width="29" style="915" customWidth="1"/>
    <col min="15708" max="15708" width="29.33203125" style="915" customWidth="1"/>
    <col min="15709" max="15709" width="29" style="915" customWidth="1"/>
    <col min="15710" max="15710" width="29.33203125" style="915" customWidth="1"/>
    <col min="15711" max="15711" width="29" style="915" customWidth="1"/>
    <col min="15712" max="15712" width="29.33203125" style="915" customWidth="1"/>
    <col min="15713" max="15713" width="29" style="915" customWidth="1"/>
    <col min="15714" max="15715" width="16.1640625" style="915" customWidth="1"/>
    <col min="15716" max="15716" width="29.33203125" style="915" customWidth="1"/>
    <col min="15717" max="15717" width="29" style="915" customWidth="1"/>
    <col min="15718" max="15718" width="29.33203125" style="915" customWidth="1"/>
    <col min="15719" max="15719" width="29" style="915" customWidth="1"/>
    <col min="15720" max="15720" width="29.33203125" style="915" customWidth="1"/>
    <col min="15721" max="15721" width="29" style="915" customWidth="1"/>
    <col min="15722" max="15722" width="29.33203125" style="915" customWidth="1"/>
    <col min="15723" max="15723" width="29" style="915" customWidth="1"/>
    <col min="15724" max="15724" width="29.33203125" style="915" customWidth="1"/>
    <col min="15725" max="15725" width="29" style="915" customWidth="1"/>
    <col min="15726" max="15727" width="16.1640625" style="915" customWidth="1"/>
    <col min="15728" max="15728" width="29.33203125" style="915" customWidth="1"/>
    <col min="15729" max="15729" width="29" style="915" customWidth="1"/>
    <col min="15730" max="15730" width="29.33203125" style="915" customWidth="1"/>
    <col min="15731" max="15731" width="29" style="915" customWidth="1"/>
    <col min="15732" max="15732" width="29.33203125" style="915" customWidth="1"/>
    <col min="15733" max="15733" width="29" style="915" customWidth="1"/>
    <col min="15734" max="15734" width="29.33203125" style="915" customWidth="1"/>
    <col min="15735" max="15735" width="29" style="915" customWidth="1"/>
    <col min="15736" max="15736" width="29.33203125" style="915" customWidth="1"/>
    <col min="15737" max="15737" width="29" style="915" customWidth="1"/>
    <col min="15738" max="15739" width="16.1640625" style="915" customWidth="1"/>
    <col min="15740" max="15740" width="29.33203125" style="915" customWidth="1"/>
    <col min="15741" max="15741" width="29" style="915" customWidth="1"/>
    <col min="15742" max="15742" width="29.33203125" style="915" customWidth="1"/>
    <col min="15743" max="15743" width="29" style="915" customWidth="1"/>
    <col min="15744" max="15744" width="29.33203125" style="915" customWidth="1"/>
    <col min="15745" max="15745" width="29" style="915" customWidth="1"/>
    <col min="15746" max="15746" width="29.33203125" style="915" customWidth="1"/>
    <col min="15747" max="15747" width="29" style="915" customWidth="1"/>
    <col min="15748" max="15748" width="29.33203125" style="915" customWidth="1"/>
    <col min="15749" max="15749" width="29" style="915" customWidth="1"/>
    <col min="15750" max="15751" width="16.1640625" style="915" customWidth="1"/>
    <col min="15752" max="15752" width="29.33203125" style="915" customWidth="1"/>
    <col min="15753" max="15753" width="29" style="915" customWidth="1"/>
    <col min="15754" max="15754" width="29.33203125" style="915" customWidth="1"/>
    <col min="15755" max="15755" width="29" style="915" customWidth="1"/>
    <col min="15756" max="15756" width="29.33203125" style="915" customWidth="1"/>
    <col min="15757" max="15757" width="29" style="915" customWidth="1"/>
    <col min="15758" max="15758" width="29.33203125" style="915" customWidth="1"/>
    <col min="15759" max="15759" width="29" style="915" customWidth="1"/>
    <col min="15760" max="15760" width="29.33203125" style="915" customWidth="1"/>
    <col min="15761" max="15761" width="29" style="915" customWidth="1"/>
    <col min="15762" max="15763" width="16.1640625" style="915" customWidth="1"/>
    <col min="15764" max="15764" width="29.33203125" style="915" customWidth="1"/>
    <col min="15765" max="15765" width="29" style="915" customWidth="1"/>
    <col min="15766" max="15766" width="29.33203125" style="915" customWidth="1"/>
    <col min="15767" max="15767" width="29" style="915" customWidth="1"/>
    <col min="15768" max="15768" width="29.33203125" style="915" customWidth="1"/>
    <col min="15769" max="15769" width="29" style="915" customWidth="1"/>
    <col min="15770" max="15770" width="29.33203125" style="915" customWidth="1"/>
    <col min="15771" max="15771" width="29" style="915" customWidth="1"/>
    <col min="15772" max="15772" width="29.33203125" style="915" customWidth="1"/>
    <col min="15773" max="15773" width="29" style="915" customWidth="1"/>
    <col min="15774" max="15775" width="16.1640625" style="915" customWidth="1"/>
    <col min="15776" max="15776" width="29.33203125" style="915" customWidth="1"/>
    <col min="15777" max="15777" width="29" style="915" customWidth="1"/>
    <col min="15778" max="15778" width="29.33203125" style="915" customWidth="1"/>
    <col min="15779" max="15779" width="29" style="915" customWidth="1"/>
    <col min="15780" max="15780" width="29.33203125" style="915" customWidth="1"/>
    <col min="15781" max="15781" width="29" style="915" customWidth="1"/>
    <col min="15782" max="15782" width="29.33203125" style="915" customWidth="1"/>
    <col min="15783" max="15783" width="29" style="915" customWidth="1"/>
    <col min="15784" max="15784" width="29.33203125" style="915" customWidth="1"/>
    <col min="15785" max="15785" width="29" style="915" customWidth="1"/>
    <col min="15786" max="15787" width="16.1640625" style="915" customWidth="1"/>
    <col min="15788" max="15788" width="29.33203125" style="915" customWidth="1"/>
    <col min="15789" max="15789" width="29" style="915" customWidth="1"/>
    <col min="15790" max="15790" width="29.33203125" style="915" customWidth="1"/>
    <col min="15791" max="15791" width="29" style="915" customWidth="1"/>
    <col min="15792" max="15792" width="29.33203125" style="915" customWidth="1"/>
    <col min="15793" max="15793" width="29" style="915" customWidth="1"/>
    <col min="15794" max="15794" width="29.33203125" style="915" customWidth="1"/>
    <col min="15795" max="15795" width="29" style="915" customWidth="1"/>
    <col min="15796" max="15796" width="29.33203125" style="915" customWidth="1"/>
    <col min="15797" max="15797" width="29" style="915" customWidth="1"/>
    <col min="15798" max="15799" width="16.1640625" style="915" customWidth="1"/>
    <col min="15800" max="15800" width="29.33203125" style="915" customWidth="1"/>
    <col min="15801" max="15801" width="29" style="915" customWidth="1"/>
    <col min="15802" max="15802" width="29.33203125" style="915" customWidth="1"/>
    <col min="15803" max="15803" width="29" style="915" customWidth="1"/>
    <col min="15804" max="15804" width="29.33203125" style="915" customWidth="1"/>
    <col min="15805" max="15805" width="29" style="915" customWidth="1"/>
    <col min="15806" max="15806" width="29.33203125" style="915" customWidth="1"/>
    <col min="15807" max="15807" width="29" style="915" customWidth="1"/>
    <col min="15808" max="15808" width="29.33203125" style="915" customWidth="1"/>
    <col min="15809" max="15809" width="29" style="915" customWidth="1"/>
    <col min="15810" max="15811" width="16.1640625" style="915" customWidth="1"/>
    <col min="15812" max="15812" width="29.33203125" style="915" customWidth="1"/>
    <col min="15813" max="15813" width="29" style="915" customWidth="1"/>
    <col min="15814" max="15814" width="29.33203125" style="915" customWidth="1"/>
    <col min="15815" max="15815" width="29" style="915" customWidth="1"/>
    <col min="15816" max="15816" width="29.33203125" style="915" customWidth="1"/>
    <col min="15817" max="15817" width="29" style="915" customWidth="1"/>
    <col min="15818" max="15818" width="29.33203125" style="915" customWidth="1"/>
    <col min="15819" max="15819" width="29" style="915" customWidth="1"/>
    <col min="15820" max="15820" width="29.33203125" style="915" customWidth="1"/>
    <col min="15821" max="15821" width="29" style="915" customWidth="1"/>
    <col min="15822" max="15823" width="16.1640625" style="915" customWidth="1"/>
    <col min="15824" max="15824" width="28.1640625" style="915" customWidth="1"/>
    <col min="15825" max="15825" width="27.83203125" style="915" customWidth="1"/>
    <col min="15826" max="15826" width="28.1640625" style="915" customWidth="1"/>
    <col min="15827" max="15827" width="27.83203125" style="915" customWidth="1"/>
    <col min="15828" max="15828" width="28.1640625" style="915" customWidth="1"/>
    <col min="15829" max="15829" width="27.83203125" style="915" customWidth="1"/>
    <col min="15830" max="15830" width="28.1640625" style="915" customWidth="1"/>
    <col min="15831" max="15831" width="27.83203125" style="915" customWidth="1"/>
    <col min="15832" max="15832" width="29.33203125" style="915" customWidth="1"/>
    <col min="15833" max="15833" width="29" style="915" customWidth="1"/>
    <col min="15834" max="15835" width="16.1640625" style="915" customWidth="1"/>
    <col min="15836" max="15836" width="28.1640625" style="915" customWidth="1"/>
    <col min="15837" max="15837" width="27.83203125" style="915" customWidth="1"/>
    <col min="15838" max="15838" width="28.1640625" style="915" customWidth="1"/>
    <col min="15839" max="15839" width="27.83203125" style="915" customWidth="1"/>
    <col min="15840" max="15840" width="28.1640625" style="915" customWidth="1"/>
    <col min="15841" max="15841" width="27.83203125" style="915" customWidth="1"/>
    <col min="15842" max="15842" width="28.1640625" style="915" customWidth="1"/>
    <col min="15843" max="15843" width="27.83203125" style="915" customWidth="1"/>
    <col min="15844" max="15844" width="29.33203125" style="915" customWidth="1"/>
    <col min="15845" max="15845" width="29" style="915" customWidth="1"/>
    <col min="15846" max="15847" width="16" style="915" customWidth="1"/>
    <col min="15848" max="15848" width="28.1640625" style="915" customWidth="1"/>
    <col min="15849" max="15849" width="27.83203125" style="915" customWidth="1"/>
    <col min="15850" max="15850" width="28.1640625" style="915" customWidth="1"/>
    <col min="15851" max="15851" width="27.83203125" style="915" customWidth="1"/>
    <col min="15852" max="15852" width="28.1640625" style="915" customWidth="1"/>
    <col min="15853" max="15853" width="27.83203125" style="915" customWidth="1"/>
    <col min="15854" max="15854" width="28.1640625" style="915" customWidth="1"/>
    <col min="15855" max="15855" width="27.83203125" style="915" customWidth="1"/>
    <col min="15856" max="15856" width="28.1640625" style="915" customWidth="1"/>
    <col min="15857" max="15857" width="27.83203125" style="915" customWidth="1"/>
    <col min="15858" max="15859" width="16.1640625" style="915" customWidth="1"/>
    <col min="15860" max="15860" width="29.33203125" style="915" customWidth="1"/>
    <col min="15861" max="15861" width="29" style="915" customWidth="1"/>
    <col min="15862" max="15862" width="29.33203125" style="915" customWidth="1"/>
    <col min="15863" max="15863" width="29" style="915" customWidth="1"/>
    <col min="15864" max="15864" width="29.33203125" style="915" customWidth="1"/>
    <col min="15865" max="15865" width="29" style="915" customWidth="1"/>
    <col min="15866" max="15866" width="29.33203125" style="915" customWidth="1"/>
    <col min="15867" max="15867" width="29" style="915" customWidth="1"/>
    <col min="15868" max="15868" width="29.33203125" style="915" customWidth="1"/>
    <col min="15869" max="15869" width="29" style="915" customWidth="1"/>
    <col min="15870" max="15871" width="16.1640625" style="915" customWidth="1"/>
    <col min="15872" max="15872" width="29.33203125" style="915" customWidth="1"/>
    <col min="15873" max="15873" width="29" style="915" customWidth="1"/>
    <col min="15874" max="15874" width="29.33203125" style="915" customWidth="1"/>
    <col min="15875" max="15875" width="29" style="915" customWidth="1"/>
    <col min="15876" max="15876" width="29.33203125" style="915" customWidth="1"/>
    <col min="15877" max="15877" width="29" style="915" customWidth="1"/>
    <col min="15878" max="15878" width="29.33203125" style="915" customWidth="1"/>
    <col min="15879" max="15879" width="29" style="915" customWidth="1"/>
    <col min="15880" max="15880" width="28.1640625" style="915" customWidth="1"/>
    <col min="15881" max="15881" width="27.83203125" style="915" customWidth="1"/>
    <col min="15882" max="15883" width="16.1640625" style="915" customWidth="1"/>
    <col min="15884" max="15884" width="29.33203125" style="915" customWidth="1"/>
    <col min="15885" max="15885" width="29" style="915" customWidth="1"/>
    <col min="15886" max="15886" width="29.33203125" style="915" customWidth="1"/>
    <col min="15887" max="15887" width="29" style="915" customWidth="1"/>
    <col min="15888" max="15888" width="29.33203125" style="915" customWidth="1"/>
    <col min="15889" max="15889" width="29" style="915" customWidth="1"/>
    <col min="15890" max="15890" width="29.33203125" style="915" customWidth="1"/>
    <col min="15891" max="15891" width="29" style="915" customWidth="1"/>
    <col min="15892" max="15892" width="29.33203125" style="915" customWidth="1"/>
    <col min="15893" max="15893" width="29" style="915" customWidth="1"/>
    <col min="15894" max="15895" width="16.1640625" style="915" customWidth="1"/>
    <col min="15896" max="15896" width="29.33203125" style="915" customWidth="1"/>
    <col min="15897" max="15897" width="29" style="915" customWidth="1"/>
    <col min="15898" max="15898" width="29.33203125" style="915" customWidth="1"/>
    <col min="15899" max="15899" width="29" style="915" customWidth="1"/>
    <col min="15900" max="15900" width="29.33203125" style="915" customWidth="1"/>
    <col min="15901" max="15901" width="29" style="915" customWidth="1"/>
    <col min="15902" max="15902" width="29.33203125" style="915" customWidth="1"/>
    <col min="15903" max="15903" width="29" style="915" customWidth="1"/>
    <col min="15904" max="15904" width="29.33203125" style="915" customWidth="1"/>
    <col min="15905" max="15905" width="29" style="915" customWidth="1"/>
    <col min="15906" max="15907" width="16.1640625" style="915" customWidth="1"/>
    <col min="15908" max="15908" width="30.6640625" style="915" customWidth="1"/>
    <col min="15909" max="15909" width="30.33203125" style="915" customWidth="1"/>
    <col min="15910" max="15910" width="30.6640625" style="915" customWidth="1"/>
    <col min="15911" max="15911" width="30.33203125" style="915" customWidth="1"/>
    <col min="15912" max="15912" width="30.6640625" style="915" customWidth="1"/>
    <col min="15913" max="15913" width="30.33203125" style="915" customWidth="1"/>
    <col min="15914" max="15914" width="30.6640625" style="915" customWidth="1"/>
    <col min="15915" max="15915" width="30.33203125" style="915" customWidth="1"/>
    <col min="15916" max="15916" width="30.6640625" style="915" customWidth="1"/>
    <col min="15917" max="15917" width="30.33203125" style="915" customWidth="1"/>
    <col min="15918" max="15919" width="16.1640625" style="915" customWidth="1"/>
    <col min="15920" max="15920" width="30.6640625" style="915" customWidth="1"/>
    <col min="15921" max="15921" width="30.33203125" style="915" customWidth="1"/>
    <col min="15922" max="15922" width="30.6640625" style="915" customWidth="1"/>
    <col min="15923" max="15923" width="30.33203125" style="915" customWidth="1"/>
    <col min="15924" max="15924" width="30.6640625" style="915" customWidth="1"/>
    <col min="15925" max="15925" width="30.33203125" style="915" customWidth="1"/>
    <col min="15926" max="15926" width="30.6640625" style="915" customWidth="1"/>
    <col min="15927" max="15927" width="30.33203125" style="915" customWidth="1"/>
    <col min="15928" max="15928" width="29.33203125" style="915" customWidth="1"/>
    <col min="15929" max="15929" width="29" style="915" customWidth="1"/>
    <col min="15930" max="15931" width="16.1640625" style="915" customWidth="1"/>
    <col min="15932" max="15932" width="30.6640625" style="915" customWidth="1"/>
    <col min="15933" max="15933" width="30.33203125" style="915" customWidth="1"/>
    <col min="15934" max="15934" width="30.6640625" style="915" customWidth="1"/>
    <col min="15935" max="15935" width="30.33203125" style="915" customWidth="1"/>
    <col min="15936" max="15936" width="30.6640625" style="915" customWidth="1"/>
    <col min="15937" max="15937" width="30.33203125" style="915" customWidth="1"/>
    <col min="15938" max="15938" width="30.6640625" style="915" customWidth="1"/>
    <col min="15939" max="15939" width="30.33203125" style="915" customWidth="1"/>
    <col min="15940" max="15940" width="30.6640625" style="915" customWidth="1"/>
    <col min="15941" max="15941" width="30.33203125" style="915" customWidth="1"/>
    <col min="15942" max="15943" width="16.1640625" style="915" customWidth="1"/>
    <col min="15944" max="15944" width="30.6640625" style="915" customWidth="1"/>
    <col min="15945" max="15945" width="30.33203125" style="915" customWidth="1"/>
    <col min="15946" max="15946" width="30.6640625" style="915" customWidth="1"/>
    <col min="15947" max="15947" width="30.33203125" style="915" customWidth="1"/>
    <col min="15948" max="15948" width="30.6640625" style="915" customWidth="1"/>
    <col min="15949" max="15949" width="30.33203125" style="915" customWidth="1"/>
    <col min="15950" max="15950" width="30.6640625" style="915" customWidth="1"/>
    <col min="15951" max="15951" width="30.33203125" style="915" customWidth="1"/>
    <col min="15952" max="15952" width="30.6640625" style="915" customWidth="1"/>
    <col min="15953" max="15953" width="30.33203125" style="915" customWidth="1"/>
    <col min="15954" max="15955" width="16" style="915" customWidth="1"/>
    <col min="15956" max="15956" width="30.6640625" style="915" customWidth="1"/>
    <col min="15957" max="15957" width="30.33203125" style="915" customWidth="1"/>
    <col min="15958" max="15958" width="30.6640625" style="915" customWidth="1"/>
    <col min="15959" max="15959" width="30.33203125" style="915" customWidth="1"/>
    <col min="15960" max="15960" width="30.6640625" style="915" customWidth="1"/>
    <col min="15961" max="15961" width="30.33203125" style="915" customWidth="1"/>
    <col min="15962" max="15962" width="30.6640625" style="915" customWidth="1"/>
    <col min="15963" max="15963" width="30.33203125" style="915" customWidth="1"/>
    <col min="15964" max="15964" width="30.6640625" style="915" customWidth="1"/>
    <col min="15965" max="15965" width="30.33203125" style="915" customWidth="1"/>
    <col min="15966" max="15967" width="16" style="915" customWidth="1"/>
    <col min="15968" max="15968" width="25.83203125" style="915" customWidth="1"/>
    <col min="15969" max="15969" width="25.5" style="915" customWidth="1"/>
    <col min="15970" max="15970" width="25.83203125" style="915" customWidth="1"/>
    <col min="15971" max="15971" width="25.5" style="915" customWidth="1"/>
    <col min="15972" max="15972" width="25.83203125" style="915" customWidth="1"/>
    <col min="15973" max="15973" width="25.5" style="915" customWidth="1"/>
    <col min="15974" max="15974" width="25.83203125" style="915" customWidth="1"/>
    <col min="15975" max="15975" width="25.5" style="915" customWidth="1"/>
    <col min="15976" max="15976" width="24.33203125" style="915" customWidth="1"/>
    <col min="15977" max="15977" width="24.1640625" style="915" customWidth="1"/>
    <col min="15978" max="15979" width="16" style="915" customWidth="1"/>
    <col min="15980" max="15980" width="25.33203125" style="915" customWidth="1"/>
    <col min="15981" max="15981" width="25.1640625" style="915" customWidth="1"/>
    <col min="15982" max="15985" width="16" style="915" customWidth="1"/>
    <col min="15986" max="15986" width="17.83203125" style="915" customWidth="1"/>
    <col min="15987" max="15987" width="17.6640625" style="915" customWidth="1"/>
    <col min="15988" max="15988" width="17.83203125" style="915" customWidth="1"/>
    <col min="15989" max="15989" width="17.6640625" style="915" customWidth="1"/>
    <col min="15990" max="15991" width="16" style="915" customWidth="1"/>
    <col min="15992" max="15992" width="23.83203125" style="915" customWidth="1"/>
    <col min="15993" max="15993" width="23.6640625" style="915" customWidth="1"/>
    <col min="15994" max="15994" width="23.83203125" style="915" customWidth="1"/>
    <col min="15995" max="15995" width="23.6640625" style="915" customWidth="1"/>
    <col min="15996" max="15996" width="17.83203125" style="915" customWidth="1"/>
    <col min="15997" max="15997" width="17.6640625" style="915" customWidth="1"/>
    <col min="15998" max="15999" width="16" style="915" customWidth="1"/>
    <col min="16000" max="16000" width="23.33203125" style="915" customWidth="1"/>
    <col min="16001" max="16001" width="23" style="915" customWidth="1"/>
    <col min="16002" max="16002" width="23.33203125" style="915" customWidth="1"/>
    <col min="16003" max="16003" width="23" style="915" customWidth="1"/>
    <col min="16004" max="16004" width="21" style="915" customWidth="1"/>
    <col min="16005" max="16005" width="20.6640625" style="915" customWidth="1"/>
    <col min="16006" max="16007" width="16" style="915" customWidth="1"/>
    <col min="16008" max="16008" width="22.6640625" style="915" customWidth="1"/>
    <col min="16009" max="16009" width="22.5" style="915" customWidth="1"/>
    <col min="16010" max="16010" width="22.6640625" style="915" customWidth="1"/>
    <col min="16011" max="16011" width="22.5" style="915" customWidth="1"/>
    <col min="16012" max="16012" width="22.6640625" style="915" customWidth="1"/>
    <col min="16013" max="16013" width="22.5" style="915" customWidth="1"/>
    <col min="16014" max="16014" width="17.83203125" style="915" customWidth="1"/>
    <col min="16015" max="16015" width="17.6640625" style="915" customWidth="1"/>
    <col min="16016" max="16017" width="16" style="915" customWidth="1"/>
    <col min="16018" max="16018" width="21" style="915" customWidth="1"/>
    <col min="16019" max="16019" width="20.6640625" style="915" customWidth="1"/>
    <col min="16020" max="16020" width="21" style="915" customWidth="1"/>
    <col min="16021" max="16021" width="20.6640625" style="915" customWidth="1"/>
    <col min="16022" max="16022" width="21" style="915" customWidth="1"/>
    <col min="16023" max="16023" width="20.6640625" style="915" customWidth="1"/>
    <col min="16024" max="16024" width="21" style="915" customWidth="1"/>
    <col min="16025" max="16025" width="20.6640625" style="915" customWidth="1"/>
    <col min="16026" max="16027" width="16" style="915" customWidth="1"/>
    <col min="16028" max="16028" width="21" style="915" customWidth="1"/>
    <col min="16029" max="16029" width="20.6640625" style="915" customWidth="1"/>
    <col min="16030" max="16030" width="21" style="915" customWidth="1"/>
    <col min="16031" max="16031" width="20.6640625" style="915" customWidth="1"/>
    <col min="16032" max="16032" width="21" style="915" customWidth="1"/>
    <col min="16033" max="16033" width="20.6640625" style="915" customWidth="1"/>
    <col min="16034" max="16034" width="21" style="915" customWidth="1"/>
    <col min="16035" max="16035" width="20.6640625" style="915" customWidth="1"/>
    <col min="16036" max="16037" width="16" style="915" customWidth="1"/>
    <col min="16038" max="16038" width="21" style="915" customWidth="1"/>
    <col min="16039" max="16039" width="20.6640625" style="915" customWidth="1"/>
    <col min="16040" max="16040" width="21" style="915" customWidth="1"/>
    <col min="16041" max="16041" width="20.6640625" style="915" customWidth="1"/>
    <col min="16042" max="16042" width="21" style="915" customWidth="1"/>
    <col min="16043" max="16043" width="20.6640625" style="915" customWidth="1"/>
    <col min="16044" max="16044" width="21" style="915" customWidth="1"/>
    <col min="16045" max="16045" width="20.6640625" style="915" customWidth="1"/>
    <col min="16046" max="16047" width="16" style="915" customWidth="1"/>
    <col min="16048" max="16048" width="21" style="915" customWidth="1"/>
    <col min="16049" max="16049" width="20.6640625" style="915" customWidth="1"/>
    <col min="16050" max="16050" width="21" style="915" customWidth="1"/>
    <col min="16051" max="16051" width="20.6640625" style="915" customWidth="1"/>
    <col min="16052" max="16052" width="21" style="915" customWidth="1"/>
    <col min="16053" max="16053" width="20.6640625" style="915" customWidth="1"/>
    <col min="16054" max="16054" width="21" style="915" customWidth="1"/>
    <col min="16055" max="16055" width="20.6640625" style="915" customWidth="1"/>
    <col min="16056" max="16057" width="16" style="915" customWidth="1"/>
    <col min="16058" max="16058" width="21" style="915" customWidth="1"/>
    <col min="16059" max="16059" width="20.6640625" style="915" customWidth="1"/>
    <col min="16060" max="16060" width="21" style="915" customWidth="1"/>
    <col min="16061" max="16061" width="20.6640625" style="915" customWidth="1"/>
    <col min="16062" max="16062" width="21" style="915" customWidth="1"/>
    <col min="16063" max="16063" width="20.6640625" style="915" customWidth="1"/>
    <col min="16064" max="16064" width="21" style="915" customWidth="1"/>
    <col min="16065" max="16065" width="20.6640625" style="915" customWidth="1"/>
    <col min="16066" max="16067" width="16" style="915" customWidth="1"/>
    <col min="16068" max="16068" width="21" style="915" customWidth="1"/>
    <col min="16069" max="16069" width="20.6640625" style="915" customWidth="1"/>
    <col min="16070" max="16070" width="21" style="915" customWidth="1"/>
    <col min="16071" max="16071" width="20.6640625" style="915" customWidth="1"/>
    <col min="16072" max="16072" width="21" style="915" customWidth="1"/>
    <col min="16073" max="16073" width="20.6640625" style="915" customWidth="1"/>
    <col min="16074" max="16074" width="21" style="915" customWidth="1"/>
    <col min="16075" max="16075" width="20.6640625" style="915" customWidth="1"/>
    <col min="16076" max="16077" width="16" style="915" customWidth="1"/>
    <col min="16078" max="16078" width="21" style="915" customWidth="1"/>
    <col min="16079" max="16079" width="20.6640625" style="915" customWidth="1"/>
    <col min="16080" max="16080" width="21" style="915" customWidth="1"/>
    <col min="16081" max="16081" width="20.6640625" style="915" customWidth="1"/>
    <col min="16082" max="16082" width="21" style="915" customWidth="1"/>
    <col min="16083" max="16083" width="20.6640625" style="915" customWidth="1"/>
    <col min="16084" max="16084" width="21" style="915" customWidth="1"/>
    <col min="16085" max="16085" width="20.6640625" style="915" customWidth="1"/>
    <col min="16086" max="16087" width="16" style="915" customWidth="1"/>
    <col min="16088" max="16088" width="21" style="915" customWidth="1"/>
    <col min="16089" max="16089" width="20.6640625" style="915" customWidth="1"/>
    <col min="16090" max="16090" width="21" style="915" customWidth="1"/>
    <col min="16091" max="16091" width="20.6640625" style="915" customWidth="1"/>
    <col min="16092" max="16092" width="21" style="915" customWidth="1"/>
    <col min="16093" max="16093" width="20.6640625" style="915" customWidth="1"/>
    <col min="16094" max="16094" width="21" style="915" customWidth="1"/>
    <col min="16095" max="16095" width="20.6640625" style="915" customWidth="1"/>
    <col min="16096" max="16097" width="16" style="915" customWidth="1"/>
    <col min="16098" max="16098" width="21" style="915" customWidth="1"/>
    <col min="16099" max="16099" width="20.6640625" style="915" customWidth="1"/>
    <col min="16100" max="16100" width="21" style="915" customWidth="1"/>
    <col min="16101" max="16101" width="20.6640625" style="915" customWidth="1"/>
    <col min="16102" max="16102" width="21" style="915" customWidth="1"/>
    <col min="16103" max="16103" width="20.6640625" style="915" customWidth="1"/>
    <col min="16104" max="16104" width="21" style="915" customWidth="1"/>
    <col min="16105" max="16105" width="20.6640625" style="915" customWidth="1"/>
    <col min="16106" max="16107" width="16" style="915" customWidth="1"/>
    <col min="16108" max="16108" width="21" style="915" customWidth="1"/>
    <col min="16109" max="16109" width="20.6640625" style="915" customWidth="1"/>
    <col min="16110" max="16110" width="21" style="915" customWidth="1"/>
    <col min="16111" max="16111" width="20.6640625" style="915" customWidth="1"/>
    <col min="16112" max="16112" width="21" style="915" customWidth="1"/>
    <col min="16113" max="16113" width="20.6640625" style="915" customWidth="1"/>
    <col min="16114" max="16114" width="21" style="915" customWidth="1"/>
    <col min="16115" max="16115" width="20.6640625" style="915" customWidth="1"/>
    <col min="16116" max="16117" width="16" style="915" customWidth="1"/>
    <col min="16118" max="16118" width="21" style="915" customWidth="1"/>
    <col min="16119" max="16119" width="20.6640625" style="915" customWidth="1"/>
    <col min="16120" max="16120" width="21" style="915" customWidth="1"/>
    <col min="16121" max="16121" width="20.6640625" style="915" customWidth="1"/>
    <col min="16122" max="16122" width="21" style="915" customWidth="1"/>
    <col min="16123" max="16123" width="20.6640625" style="915" customWidth="1"/>
    <col min="16124" max="16124" width="21" style="915" customWidth="1"/>
    <col min="16125" max="16125" width="20.6640625" style="915" customWidth="1"/>
    <col min="16126" max="16127" width="16" style="915" customWidth="1"/>
    <col min="16128" max="16128" width="22.1640625" style="915" customWidth="1"/>
    <col min="16129" max="16129" width="21.83203125" style="915" customWidth="1"/>
    <col min="16130" max="16130" width="22.1640625" style="915" customWidth="1"/>
    <col min="16131" max="16131" width="21.83203125" style="915" customWidth="1"/>
    <col min="16132" max="16132" width="22.1640625" style="915" customWidth="1"/>
    <col min="16133" max="16133" width="21.83203125" style="915" customWidth="1"/>
    <col min="16134" max="16134" width="22.1640625" style="915" customWidth="1"/>
    <col min="16135" max="16135" width="21.83203125" style="915" customWidth="1"/>
    <col min="16136" max="16137" width="16" style="915" customWidth="1"/>
    <col min="16138" max="16138" width="22.1640625" style="915" customWidth="1"/>
    <col min="16139" max="16139" width="21.83203125" style="915" customWidth="1"/>
    <col min="16140" max="16140" width="22.1640625" style="915" customWidth="1"/>
    <col min="16141" max="16141" width="21.83203125" style="915" customWidth="1"/>
    <col min="16142" max="16142" width="22.1640625" style="915" customWidth="1"/>
    <col min="16143" max="16143" width="21.83203125" style="915" customWidth="1"/>
    <col min="16144" max="16144" width="22.1640625" style="915" customWidth="1"/>
    <col min="16145" max="16145" width="21.83203125" style="915" customWidth="1"/>
    <col min="16146" max="16147" width="16" style="915" customWidth="1"/>
    <col min="16148" max="16148" width="22.1640625" style="915" customWidth="1"/>
    <col min="16149" max="16149" width="21.83203125" style="915" customWidth="1"/>
    <col min="16150" max="16150" width="22.1640625" style="915" customWidth="1"/>
    <col min="16151" max="16151" width="21.83203125" style="915" customWidth="1"/>
    <col min="16152" max="16152" width="22.1640625" style="915" customWidth="1"/>
    <col min="16153" max="16153" width="21.83203125" style="915" customWidth="1"/>
    <col min="16154" max="16154" width="22.1640625" style="915" customWidth="1"/>
    <col min="16155" max="16155" width="21.83203125" style="915" customWidth="1"/>
    <col min="16156" max="16157" width="16" style="915" customWidth="1"/>
    <col min="16158" max="16158" width="22.1640625" style="915" customWidth="1"/>
    <col min="16159" max="16159" width="21.83203125" style="915" customWidth="1"/>
    <col min="16160" max="16160" width="22.1640625" style="915" customWidth="1"/>
    <col min="16161" max="16161" width="21.83203125" style="915" customWidth="1"/>
    <col min="16162" max="16162" width="22.1640625" style="915" customWidth="1"/>
    <col min="16163" max="16163" width="21.83203125" style="915" customWidth="1"/>
    <col min="16164" max="16164" width="22.1640625" style="915" customWidth="1"/>
    <col min="16165" max="16165" width="21.83203125" style="915" customWidth="1"/>
    <col min="16166" max="16167" width="16" style="915" customWidth="1"/>
    <col min="16168" max="16168" width="19" style="915" customWidth="1"/>
    <col min="16169" max="16169" width="18.83203125" style="915" customWidth="1"/>
    <col min="16170" max="16170" width="19" style="915" customWidth="1"/>
    <col min="16171" max="16171" width="18.83203125" style="915" customWidth="1"/>
    <col min="16172" max="16172" width="19" style="915" customWidth="1"/>
    <col min="16173" max="16173" width="18.83203125" style="915" customWidth="1"/>
    <col min="16174" max="16174" width="19" style="915" customWidth="1"/>
    <col min="16175" max="16175" width="18.83203125" style="915" customWidth="1"/>
    <col min="16176" max="16177" width="16" style="915" customWidth="1"/>
    <col min="16178" max="16178" width="22.1640625" style="915" customWidth="1"/>
    <col min="16179" max="16179" width="21.83203125" style="915" customWidth="1"/>
    <col min="16180" max="16180" width="22.1640625" style="915" customWidth="1"/>
    <col min="16181" max="16181" width="21.83203125" style="915" customWidth="1"/>
    <col min="16182" max="16182" width="22.1640625" style="915" customWidth="1"/>
    <col min="16183" max="16183" width="21.83203125" style="915" customWidth="1"/>
    <col min="16184" max="16184" width="22.1640625" style="915" customWidth="1"/>
    <col min="16185" max="16185" width="21.83203125" style="915" customWidth="1"/>
    <col min="16186" max="16187" width="16" style="915" customWidth="1"/>
    <col min="16188" max="16188" width="22.1640625" style="915" customWidth="1"/>
    <col min="16189" max="16189" width="21.83203125" style="915" customWidth="1"/>
    <col min="16190" max="16190" width="22.1640625" style="915" customWidth="1"/>
    <col min="16191" max="16191" width="21.83203125" style="915" customWidth="1"/>
    <col min="16192" max="16192" width="22.1640625" style="915" customWidth="1"/>
    <col min="16193" max="16193" width="21.83203125" style="915" customWidth="1"/>
    <col min="16194" max="16194" width="22.1640625" style="915" customWidth="1"/>
    <col min="16195" max="16195" width="21.83203125" style="915" customWidth="1"/>
    <col min="16196" max="16197" width="16" style="915" customWidth="1"/>
    <col min="16198" max="16198" width="22.1640625" style="915" customWidth="1"/>
    <col min="16199" max="16199" width="21.83203125" style="915" customWidth="1"/>
    <col min="16200" max="16200" width="22.1640625" style="915" customWidth="1"/>
    <col min="16201" max="16201" width="21.83203125" style="915" customWidth="1"/>
    <col min="16202" max="16202" width="22.1640625" style="915" customWidth="1"/>
    <col min="16203" max="16203" width="21.83203125" style="915" customWidth="1"/>
    <col min="16204" max="16204" width="22.1640625" style="915" customWidth="1"/>
    <col min="16205" max="16205" width="21.83203125" style="915" customWidth="1"/>
    <col min="16206" max="16207" width="16" style="915" customWidth="1"/>
    <col min="16208" max="16208" width="22.1640625" style="915" customWidth="1"/>
    <col min="16209" max="16209" width="21.83203125" style="915" customWidth="1"/>
    <col min="16210" max="16210" width="22.1640625" style="915" customWidth="1"/>
    <col min="16211" max="16211" width="21.83203125" style="915" customWidth="1"/>
    <col min="16212" max="16212" width="22.1640625" style="915" customWidth="1"/>
    <col min="16213" max="16213" width="21.83203125" style="915" customWidth="1"/>
    <col min="16214" max="16214" width="22.1640625" style="915" customWidth="1"/>
    <col min="16215" max="16215" width="21.83203125" style="915" customWidth="1"/>
    <col min="16216" max="16217" width="16" style="915" customWidth="1"/>
    <col min="16218" max="16218" width="22.1640625" style="915" customWidth="1"/>
    <col min="16219" max="16219" width="21.83203125" style="915" customWidth="1"/>
    <col min="16220" max="16220" width="22.1640625" style="915" customWidth="1"/>
    <col min="16221" max="16221" width="21.83203125" style="915" customWidth="1"/>
    <col min="16222" max="16222" width="22.1640625" style="915" customWidth="1"/>
    <col min="16223" max="16223" width="21.83203125" style="915" customWidth="1"/>
    <col min="16224" max="16224" width="22.1640625" style="915" customWidth="1"/>
    <col min="16225" max="16225" width="21.83203125" style="915" customWidth="1"/>
    <col min="16226" max="16227" width="16" style="915" customWidth="1"/>
    <col min="16228" max="16228" width="22.1640625" style="915" customWidth="1"/>
    <col min="16229" max="16229" width="21.83203125" style="915" customWidth="1"/>
    <col min="16230" max="16230" width="22.1640625" style="915" customWidth="1"/>
    <col min="16231" max="16231" width="21.83203125" style="915" customWidth="1"/>
    <col min="16232" max="16232" width="22.1640625" style="915" customWidth="1"/>
    <col min="16233" max="16233" width="21.83203125" style="915" customWidth="1"/>
    <col min="16234" max="16234" width="22.1640625" style="915" customWidth="1"/>
    <col min="16235" max="16235" width="21.83203125" style="915" customWidth="1"/>
    <col min="16236" max="16237" width="16" style="915" customWidth="1"/>
    <col min="16238" max="16238" width="22.1640625" style="915" customWidth="1"/>
    <col min="16239" max="16239" width="21.83203125" style="915" customWidth="1"/>
    <col min="16240" max="16240" width="22.1640625" style="915" customWidth="1"/>
    <col min="16241" max="16241" width="21.83203125" style="915" customWidth="1"/>
    <col min="16242" max="16242" width="22.1640625" style="915" customWidth="1"/>
    <col min="16243" max="16243" width="21.83203125" style="915" customWidth="1"/>
    <col min="16244" max="16244" width="22.1640625" style="915" customWidth="1"/>
    <col min="16245" max="16245" width="21.83203125" style="915" customWidth="1"/>
    <col min="16246" max="16247" width="16" style="915" customWidth="1"/>
    <col min="16248" max="16248" width="23.33203125" style="915" customWidth="1"/>
    <col min="16249" max="16249" width="23" style="915" customWidth="1"/>
    <col min="16250" max="16250" width="23.33203125" style="915" customWidth="1"/>
    <col min="16251" max="16251" width="23" style="915" customWidth="1"/>
    <col min="16252" max="16252" width="22.1640625" style="915" customWidth="1"/>
    <col min="16253" max="16253" width="21.83203125" style="915" customWidth="1"/>
    <col min="16254" max="16255" width="16" style="915" customWidth="1"/>
    <col min="16256" max="16256" width="20.33203125" style="915" customWidth="1"/>
    <col min="16257" max="16257" width="20.1640625" style="915" customWidth="1"/>
    <col min="16258" max="16258" width="23.33203125" style="915" customWidth="1"/>
    <col min="16259" max="16259" width="23" style="915" customWidth="1"/>
    <col min="16260" max="16260" width="23.33203125" style="915" customWidth="1"/>
    <col min="16261" max="16261" width="23" style="915" customWidth="1"/>
    <col min="16262" max="16262" width="21" style="915" customWidth="1"/>
    <col min="16263" max="16263" width="20.6640625" style="915" customWidth="1"/>
    <col min="16264" max="16265" width="16" style="915" customWidth="1"/>
    <col min="16266" max="16266" width="22.1640625" style="915" customWidth="1"/>
    <col min="16267" max="16267" width="21.83203125" style="915" customWidth="1"/>
    <col min="16268" max="16268" width="22.1640625" style="915" customWidth="1"/>
    <col min="16269" max="16269" width="21.83203125" style="915" customWidth="1"/>
    <col min="16270" max="16270" width="22.1640625" style="915" customWidth="1"/>
    <col min="16271" max="16271" width="21.83203125" style="915" customWidth="1"/>
    <col min="16272" max="16272" width="22.1640625" style="915" customWidth="1"/>
    <col min="16273" max="16273" width="21.83203125" style="915" customWidth="1"/>
    <col min="16274" max="16275" width="16" style="915" customWidth="1"/>
    <col min="16276" max="16276" width="22.1640625" style="915" customWidth="1"/>
    <col min="16277" max="16277" width="21.83203125" style="915" customWidth="1"/>
    <col min="16278" max="16278" width="22.1640625" style="915" customWidth="1"/>
    <col min="16279" max="16279" width="21.83203125" style="915" customWidth="1"/>
    <col min="16280" max="16280" width="22.1640625" style="915" customWidth="1"/>
    <col min="16281" max="16281" width="21.83203125" style="915" customWidth="1"/>
    <col min="16282" max="16282" width="22.1640625" style="915" customWidth="1"/>
    <col min="16283" max="16283" width="21.83203125" style="915" customWidth="1"/>
    <col min="16284" max="16285" width="16" style="915" customWidth="1"/>
    <col min="16286" max="16286" width="22.1640625" style="915" customWidth="1"/>
    <col min="16287" max="16287" width="21.83203125" style="915" customWidth="1"/>
    <col min="16288" max="16288" width="22.1640625" style="915" customWidth="1"/>
    <col min="16289" max="16289" width="21.83203125" style="915" customWidth="1"/>
    <col min="16290" max="16290" width="22.1640625" style="915" customWidth="1"/>
    <col min="16291" max="16291" width="21.83203125" style="915" customWidth="1"/>
    <col min="16292" max="16292" width="22.1640625" style="915" customWidth="1"/>
    <col min="16293" max="16293" width="21.83203125" style="915" customWidth="1"/>
    <col min="16294" max="16295" width="16" style="915" customWidth="1"/>
    <col min="16296" max="16296" width="22.1640625" style="915" customWidth="1"/>
    <col min="16297" max="16297" width="21.83203125" style="915" customWidth="1"/>
    <col min="16298" max="16298" width="22.1640625" style="915" customWidth="1"/>
    <col min="16299" max="16299" width="21.83203125" style="915" customWidth="1"/>
    <col min="16300" max="16300" width="22.1640625" style="915" customWidth="1"/>
    <col min="16301" max="16301" width="21.83203125" style="915" customWidth="1"/>
    <col min="16302" max="16302" width="22.1640625" style="915" customWidth="1"/>
    <col min="16303" max="16303" width="21.83203125" style="915" customWidth="1"/>
    <col min="16304" max="16305" width="16" style="915" customWidth="1"/>
    <col min="16306" max="16306" width="22.1640625" style="915" customWidth="1"/>
    <col min="16307" max="16307" width="21.83203125" style="915" customWidth="1"/>
    <col min="16308" max="16308" width="22.1640625" style="915" customWidth="1"/>
    <col min="16309" max="16309" width="21.83203125" style="915" customWidth="1"/>
    <col min="16310" max="16310" width="22.1640625" style="915" customWidth="1"/>
    <col min="16311" max="16311" width="21.83203125" style="915" customWidth="1"/>
    <col min="16312" max="16312" width="22.1640625" style="915" customWidth="1"/>
    <col min="16313" max="16313" width="21.83203125" style="915" customWidth="1"/>
    <col min="16314" max="16315" width="16" style="915" customWidth="1"/>
    <col min="16316" max="16316" width="22.1640625" style="915" customWidth="1"/>
    <col min="16317" max="16317" width="21.83203125" style="915" customWidth="1"/>
    <col min="16318" max="16318" width="22.1640625" style="915" customWidth="1"/>
    <col min="16319" max="16319" width="21.83203125" style="915" customWidth="1"/>
    <col min="16320" max="16320" width="22.1640625" style="915" customWidth="1"/>
    <col min="16321" max="16321" width="21.83203125" style="915" customWidth="1"/>
    <col min="16322" max="16322" width="22.1640625" style="915" customWidth="1"/>
    <col min="16323" max="16323" width="21.83203125" style="915" customWidth="1"/>
    <col min="16324" max="16325" width="16" style="915" customWidth="1"/>
    <col min="16326" max="16326" width="22.1640625" style="915" customWidth="1"/>
    <col min="16327" max="16327" width="21.83203125" style="915" customWidth="1"/>
    <col min="16328" max="16328" width="22.1640625" style="915" customWidth="1"/>
    <col min="16329" max="16329" width="21.83203125" style="915" customWidth="1"/>
    <col min="16330" max="16330" width="22.1640625" style="915" customWidth="1"/>
    <col min="16331" max="16331" width="21.83203125" style="915" customWidth="1"/>
    <col min="16332" max="16332" width="22.1640625" style="915" customWidth="1"/>
    <col min="16333" max="16333" width="21.83203125" style="915" customWidth="1"/>
    <col min="16334" max="16335" width="16" style="915" customWidth="1"/>
    <col min="16336" max="16336" width="22.1640625" style="915" customWidth="1"/>
    <col min="16337" max="16337" width="21.83203125" style="915" customWidth="1"/>
    <col min="16338" max="16338" width="22.1640625" style="915" customWidth="1"/>
    <col min="16339" max="16339" width="21.83203125" style="915" customWidth="1"/>
    <col min="16340" max="16340" width="22.1640625" style="915" customWidth="1"/>
    <col min="16341" max="16341" width="21.83203125" style="915" customWidth="1"/>
    <col min="16342" max="16342" width="22.1640625" style="915" customWidth="1"/>
    <col min="16343" max="16343" width="21.83203125" style="915" customWidth="1"/>
    <col min="16344" max="16345" width="16" style="915" customWidth="1"/>
    <col min="16346" max="16346" width="19" style="915" customWidth="1"/>
    <col min="16347" max="16347" width="18.83203125" style="915" customWidth="1"/>
    <col min="16348" max="16348" width="19" style="915" customWidth="1"/>
    <col min="16349" max="16349" width="18.83203125" style="915" customWidth="1"/>
    <col min="16350" max="16350" width="19" style="915" customWidth="1"/>
    <col min="16351" max="16351" width="18.83203125" style="915" customWidth="1"/>
    <col min="16352" max="16352" width="19" style="915" customWidth="1"/>
    <col min="16353" max="16353" width="18.83203125" style="915" customWidth="1"/>
    <col min="16354" max="16355" width="16" style="915" customWidth="1"/>
    <col min="16356" max="16356" width="22.1640625" style="915" customWidth="1"/>
    <col min="16357" max="16357" width="21.83203125" style="915" customWidth="1"/>
    <col min="16358" max="16358" width="22.1640625" style="915" customWidth="1"/>
    <col min="16359" max="16359" width="21.83203125" style="915" customWidth="1"/>
    <col min="16360" max="16360" width="22.1640625" style="915" customWidth="1"/>
    <col min="16361" max="16361" width="21.83203125" style="915" customWidth="1"/>
    <col min="16362" max="16362" width="22.1640625" style="915" customWidth="1"/>
    <col min="16363" max="16363" width="21.83203125" style="915" customWidth="1"/>
    <col min="16364" max="16365" width="16" style="915" customWidth="1"/>
    <col min="16366" max="16366" width="22.1640625" style="915" customWidth="1"/>
    <col min="16367" max="16367" width="21.83203125" style="915" customWidth="1"/>
    <col min="16368" max="16368" width="22.1640625" style="915" customWidth="1"/>
    <col min="16369" max="16369" width="21.83203125" style="915" customWidth="1"/>
    <col min="16370" max="16370" width="22.1640625" style="915" customWidth="1"/>
    <col min="16371" max="16384" width="21.83203125" style="915" customWidth="1"/>
  </cols>
  <sheetData>
    <row r="1" spans="1:16" ht="10.15" customHeight="1">
      <c r="A1" s="995" t="s">
        <v>2719</v>
      </c>
      <c r="B1" s="988"/>
      <c r="C1" s="1050" t="s">
        <v>2804</v>
      </c>
      <c r="D1" s="988"/>
      <c r="E1" s="988"/>
      <c r="F1" s="988"/>
      <c r="G1" s="988"/>
      <c r="H1" s="988"/>
      <c r="I1" s="988"/>
      <c r="J1" s="988"/>
      <c r="K1" s="988"/>
      <c r="L1" s="988"/>
      <c r="M1" s="988"/>
      <c r="N1" s="988"/>
      <c r="O1" s="988"/>
    </row>
    <row r="2" spans="1:16" ht="10.15" customHeight="1">
      <c r="A2" s="997" t="s">
        <v>2762</v>
      </c>
      <c r="B2" s="988"/>
      <c r="C2" s="1050" t="s">
        <v>2802</v>
      </c>
      <c r="D2" s="988"/>
      <c r="E2" s="988"/>
      <c r="F2" s="988"/>
      <c r="G2" s="988"/>
      <c r="H2" s="988"/>
      <c r="I2" s="988"/>
      <c r="J2" s="988"/>
      <c r="K2" s="988"/>
      <c r="L2" s="988"/>
      <c r="M2" s="988"/>
      <c r="N2" s="988"/>
      <c r="O2" s="988"/>
    </row>
    <row r="3" spans="1:16" ht="10.15" customHeight="1">
      <c r="A3" s="988"/>
      <c r="B3" s="988"/>
      <c r="C3" s="988"/>
      <c r="D3" s="991"/>
      <c r="E3" s="991"/>
      <c r="F3" s="991"/>
      <c r="G3" s="991"/>
      <c r="H3" s="991"/>
      <c r="I3" s="991"/>
      <c r="J3" s="991"/>
      <c r="K3" s="991"/>
      <c r="L3" s="991"/>
      <c r="M3" s="991"/>
      <c r="N3" s="991"/>
      <c r="O3" s="991"/>
    </row>
    <row r="4" spans="1:16" ht="10.15" customHeight="1">
      <c r="A4" s="988"/>
      <c r="B4" s="988"/>
      <c r="C4" s="988"/>
      <c r="D4" s="992"/>
      <c r="E4" s="992"/>
      <c r="F4" s="992"/>
      <c r="G4" s="992"/>
      <c r="H4" s="992"/>
      <c r="I4" s="992"/>
      <c r="J4" s="992"/>
      <c r="K4" s="992"/>
      <c r="L4" s="992"/>
      <c r="M4" s="992"/>
      <c r="N4" s="992"/>
      <c r="O4" s="992"/>
      <c r="P4" s="919"/>
    </row>
    <row r="5" spans="1:16" s="918" customFormat="1" ht="10.15" customHeight="1">
      <c r="A5" s="1000" t="s">
        <v>2721</v>
      </c>
      <c r="B5" s="996" t="s">
        <v>2722</v>
      </c>
      <c r="C5" s="1001" t="s">
        <v>2723</v>
      </c>
      <c r="D5" s="1002" t="s">
        <v>2763</v>
      </c>
      <c r="E5" s="1002" t="s">
        <v>2764</v>
      </c>
      <c r="F5" s="1002" t="s">
        <v>2765</v>
      </c>
      <c r="G5" s="1002" t="s">
        <v>2766</v>
      </c>
      <c r="H5" s="1002" t="s">
        <v>2767</v>
      </c>
      <c r="I5" s="1002" t="s">
        <v>2768</v>
      </c>
      <c r="J5" s="1002" t="s">
        <v>2769</v>
      </c>
      <c r="K5" s="1002" t="s">
        <v>2770</v>
      </c>
      <c r="L5" s="1002" t="s">
        <v>2771</v>
      </c>
      <c r="M5" s="1002" t="s">
        <v>2772</v>
      </c>
      <c r="N5" s="1002" t="s">
        <v>2773</v>
      </c>
      <c r="O5" s="1002" t="s">
        <v>2774</v>
      </c>
      <c r="P5" s="922"/>
    </row>
    <row r="6" spans="1:16" ht="10.15" customHeight="1">
      <c r="A6" s="998" t="s">
        <v>2775</v>
      </c>
      <c r="B6" s="998">
        <v>4</v>
      </c>
      <c r="C6" s="989" t="s">
        <v>2776</v>
      </c>
      <c r="D6" s="990"/>
      <c r="E6" s="990"/>
      <c r="F6" s="990"/>
      <c r="G6" s="990"/>
      <c r="H6" s="990"/>
      <c r="I6" s="990"/>
      <c r="J6" s="990"/>
      <c r="K6" s="990"/>
      <c r="L6" s="990"/>
      <c r="M6" s="990"/>
      <c r="N6" s="990"/>
      <c r="O6" s="990"/>
      <c r="P6" s="926"/>
    </row>
    <row r="7" spans="1:16" ht="10.15" customHeight="1">
      <c r="A7" s="998"/>
      <c r="B7" s="998">
        <v>5</v>
      </c>
      <c r="C7" s="989" t="s">
        <v>2777</v>
      </c>
      <c r="D7" s="990">
        <v>1289027.4799999997</v>
      </c>
      <c r="E7" s="990">
        <v>1289027.4799999997</v>
      </c>
      <c r="F7" s="990">
        <v>1289027.4799999997</v>
      </c>
      <c r="G7" s="990">
        <v>1289027.4799999997</v>
      </c>
      <c r="H7" s="990">
        <v>1289027.4799999997</v>
      </c>
      <c r="I7" s="990">
        <v>1289027.4799999997</v>
      </c>
      <c r="J7" s="990">
        <v>1289027.4799999997</v>
      </c>
      <c r="K7" s="990">
        <v>1289027.4799999997</v>
      </c>
      <c r="L7" s="990">
        <v>1289027.4799999997</v>
      </c>
      <c r="M7" s="990">
        <v>1289027.4799999997</v>
      </c>
      <c r="N7" s="990">
        <v>1289027.4799999997</v>
      </c>
      <c r="O7" s="990">
        <v>0</v>
      </c>
      <c r="P7" s="926"/>
    </row>
    <row r="8" spans="1:16" ht="10.15" customHeight="1">
      <c r="A8" s="998"/>
      <c r="B8" s="998">
        <v>6</v>
      </c>
      <c r="C8" s="989" t="s">
        <v>2778</v>
      </c>
      <c r="D8" s="990">
        <v>0</v>
      </c>
      <c r="E8" s="990">
        <v>0</v>
      </c>
      <c r="F8" s="990">
        <v>0</v>
      </c>
      <c r="G8" s="990">
        <v>0</v>
      </c>
      <c r="H8" s="990">
        <v>0</v>
      </c>
      <c r="I8" s="990">
        <v>0</v>
      </c>
      <c r="J8" s="990">
        <v>0</v>
      </c>
      <c r="K8" s="990">
        <v>0</v>
      </c>
      <c r="L8" s="990">
        <v>0</v>
      </c>
      <c r="M8" s="990">
        <v>0</v>
      </c>
      <c r="N8" s="990">
        <v>0</v>
      </c>
      <c r="O8" s="990">
        <v>1289027.4799999997</v>
      </c>
      <c r="P8" s="926"/>
    </row>
    <row r="9" spans="1:16" ht="10.15" customHeight="1">
      <c r="A9" s="998"/>
      <c r="B9" s="998">
        <v>7</v>
      </c>
      <c r="C9" s="989" t="s">
        <v>2779</v>
      </c>
      <c r="D9" s="990">
        <v>0</v>
      </c>
      <c r="E9" s="990">
        <v>0</v>
      </c>
      <c r="F9" s="990">
        <v>0</v>
      </c>
      <c r="G9" s="990">
        <v>0</v>
      </c>
      <c r="H9" s="990">
        <v>0</v>
      </c>
      <c r="I9" s="990">
        <v>0</v>
      </c>
      <c r="J9" s="990">
        <v>0</v>
      </c>
      <c r="K9" s="990">
        <v>0</v>
      </c>
      <c r="L9" s="990">
        <v>0</v>
      </c>
      <c r="M9" s="990">
        <v>0</v>
      </c>
      <c r="N9" s="990">
        <v>0</v>
      </c>
      <c r="O9" s="990">
        <v>0</v>
      </c>
      <c r="P9" s="926"/>
    </row>
    <row r="10" spans="1:16" ht="10.15" customHeight="1">
      <c r="A10" s="998"/>
      <c r="B10" s="998">
        <v>8</v>
      </c>
      <c r="C10" s="989" t="s">
        <v>2780</v>
      </c>
      <c r="D10" s="990"/>
      <c r="E10" s="990"/>
      <c r="F10" s="990"/>
      <c r="G10" s="990"/>
      <c r="H10" s="990"/>
      <c r="I10" s="990"/>
      <c r="J10" s="990"/>
      <c r="K10" s="990"/>
      <c r="L10" s="990"/>
      <c r="M10" s="990"/>
      <c r="N10" s="990"/>
      <c r="O10" s="990"/>
      <c r="P10" s="926"/>
    </row>
    <row r="11" spans="1:16" ht="10.15" customHeight="1">
      <c r="A11" s="998"/>
      <c r="B11" s="998">
        <v>10</v>
      </c>
      <c r="C11" s="989" t="s">
        <v>2781</v>
      </c>
      <c r="D11" s="990">
        <v>0</v>
      </c>
      <c r="E11" s="990">
        <v>0</v>
      </c>
      <c r="F11" s="990">
        <v>0</v>
      </c>
      <c r="G11" s="990">
        <v>0</v>
      </c>
      <c r="H11" s="990">
        <v>0</v>
      </c>
      <c r="I11" s="990">
        <v>0</v>
      </c>
      <c r="J11" s="990">
        <v>0</v>
      </c>
      <c r="K11" s="990">
        <v>0</v>
      </c>
      <c r="L11" s="990">
        <v>0</v>
      </c>
      <c r="M11" s="990">
        <v>0</v>
      </c>
      <c r="N11" s="990">
        <v>0</v>
      </c>
      <c r="O11" s="990">
        <v>1289027.4799999997</v>
      </c>
      <c r="P11" s="926"/>
    </row>
    <row r="12" spans="1:16" ht="10.15" customHeight="1">
      <c r="A12" s="998"/>
      <c r="B12" s="998">
        <v>11</v>
      </c>
      <c r="C12" s="989" t="s">
        <v>2782</v>
      </c>
      <c r="D12" s="990">
        <v>89775494.450000018</v>
      </c>
      <c r="E12" s="990">
        <v>89775494.450000018</v>
      </c>
      <c r="F12" s="990">
        <v>89775494.450000018</v>
      </c>
      <c r="G12" s="990">
        <v>89775494.450000018</v>
      </c>
      <c r="H12" s="990">
        <v>89775494.450000018</v>
      </c>
      <c r="I12" s="990">
        <v>89775494.450000018</v>
      </c>
      <c r="J12" s="990">
        <v>89775494.450000018</v>
      </c>
      <c r="K12" s="990">
        <v>89775494.450000018</v>
      </c>
      <c r="L12" s="990">
        <v>89775494.450000018</v>
      </c>
      <c r="M12" s="990">
        <v>89775494.450000018</v>
      </c>
      <c r="N12" s="990">
        <v>89775494.450000018</v>
      </c>
      <c r="O12" s="990">
        <v>91064521.930000022</v>
      </c>
      <c r="P12" s="926"/>
    </row>
    <row r="13" spans="1:16" ht="10.15" customHeight="1">
      <c r="A13" s="998"/>
      <c r="B13" s="998">
        <v>12</v>
      </c>
      <c r="C13" s="989" t="s">
        <v>2783</v>
      </c>
      <c r="D13" s="990">
        <v>89446045.700000018</v>
      </c>
      <c r="E13" s="990">
        <v>89437705.230000019</v>
      </c>
      <c r="F13" s="990">
        <v>89429364.750000015</v>
      </c>
      <c r="G13" s="990">
        <v>89421024.280000016</v>
      </c>
      <c r="H13" s="990">
        <v>89412683.800000012</v>
      </c>
      <c r="I13" s="990">
        <v>89404343.330000013</v>
      </c>
      <c r="J13" s="990">
        <v>89396002.850000024</v>
      </c>
      <c r="K13" s="990">
        <v>89387662.380000025</v>
      </c>
      <c r="L13" s="990">
        <v>89379321.900000021</v>
      </c>
      <c r="M13" s="990">
        <v>89370981.430000022</v>
      </c>
      <c r="N13" s="990">
        <v>89362640.950000018</v>
      </c>
      <c r="O13" s="990">
        <v>89998814.230000004</v>
      </c>
      <c r="P13" s="926"/>
    </row>
    <row r="14" spans="1:16" ht="10.15" customHeight="1">
      <c r="A14" s="998"/>
      <c r="B14" s="998">
        <v>16</v>
      </c>
      <c r="C14" s="989" t="s">
        <v>2784</v>
      </c>
      <c r="D14" s="990">
        <v>340083.77999999997</v>
      </c>
      <c r="E14" s="990">
        <v>340083.79</v>
      </c>
      <c r="F14" s="990">
        <v>340083.77999999997</v>
      </c>
      <c r="G14" s="990">
        <v>340083.79</v>
      </c>
      <c r="H14" s="990">
        <v>340083.77999999997</v>
      </c>
      <c r="I14" s="990">
        <v>340083.79</v>
      </c>
      <c r="J14" s="990">
        <v>340083.77999999997</v>
      </c>
      <c r="K14" s="990">
        <v>340083.79</v>
      </c>
      <c r="L14" s="990">
        <v>340083.77999999997</v>
      </c>
      <c r="M14" s="990">
        <v>340083.79</v>
      </c>
      <c r="N14" s="990">
        <v>340083.77999999997</v>
      </c>
      <c r="O14" s="990">
        <v>341999.0199999999</v>
      </c>
      <c r="P14" s="926"/>
    </row>
    <row r="15" spans="1:16" ht="10.15" customHeight="1">
      <c r="A15" s="998"/>
      <c r="B15" s="998">
        <v>20</v>
      </c>
      <c r="C15" s="989" t="s">
        <v>2785</v>
      </c>
      <c r="D15" s="990">
        <v>0</v>
      </c>
      <c r="E15" s="990">
        <v>0</v>
      </c>
      <c r="F15" s="990">
        <v>0</v>
      </c>
      <c r="G15" s="990">
        <v>0</v>
      </c>
      <c r="H15" s="990">
        <v>0</v>
      </c>
      <c r="I15" s="990">
        <v>0</v>
      </c>
      <c r="J15" s="990">
        <v>0</v>
      </c>
      <c r="K15" s="990">
        <v>0</v>
      </c>
      <c r="L15" s="990">
        <v>0</v>
      </c>
      <c r="M15" s="990">
        <v>0</v>
      </c>
      <c r="N15" s="990">
        <v>0</v>
      </c>
      <c r="O15" s="990">
        <v>0</v>
      </c>
      <c r="P15" s="926"/>
    </row>
    <row r="16" spans="1:16" ht="10.15" customHeight="1">
      <c r="A16" s="998"/>
      <c r="B16" s="998">
        <v>21</v>
      </c>
      <c r="C16" s="989" t="s">
        <v>2786</v>
      </c>
      <c r="D16" s="990"/>
      <c r="E16" s="990"/>
      <c r="F16" s="990"/>
      <c r="G16" s="990"/>
      <c r="H16" s="990"/>
      <c r="I16" s="990"/>
      <c r="J16" s="990"/>
      <c r="K16" s="990"/>
      <c r="L16" s="990"/>
      <c r="M16" s="990"/>
      <c r="N16" s="990"/>
      <c r="O16" s="990"/>
      <c r="P16" s="926"/>
    </row>
    <row r="17" spans="1:16" ht="10.15" customHeight="1">
      <c r="A17" s="998"/>
      <c r="B17" s="998">
        <v>22</v>
      </c>
      <c r="C17" s="989" t="s">
        <v>2787</v>
      </c>
      <c r="D17" s="990"/>
      <c r="E17" s="990"/>
      <c r="F17" s="990"/>
      <c r="G17" s="990"/>
      <c r="H17" s="990"/>
      <c r="I17" s="990"/>
      <c r="J17" s="990"/>
      <c r="K17" s="990"/>
      <c r="L17" s="990"/>
      <c r="M17" s="990"/>
      <c r="N17" s="990"/>
      <c r="O17" s="990"/>
      <c r="P17" s="926"/>
    </row>
    <row r="18" spans="1:16" ht="10.15" customHeight="1">
      <c r="A18" s="998"/>
      <c r="B18" s="998">
        <v>23</v>
      </c>
      <c r="C18" s="989" t="s">
        <v>2788</v>
      </c>
      <c r="D18" s="990"/>
      <c r="E18" s="990"/>
      <c r="F18" s="990"/>
      <c r="G18" s="990"/>
      <c r="H18" s="990"/>
      <c r="I18" s="990"/>
      <c r="J18" s="990"/>
      <c r="K18" s="990"/>
      <c r="L18" s="990"/>
      <c r="M18" s="990"/>
      <c r="N18" s="990"/>
      <c r="O18" s="990"/>
      <c r="P18" s="926"/>
    </row>
    <row r="19" spans="1:16" ht="10.15" customHeight="1">
      <c r="A19" s="998"/>
      <c r="B19" s="998">
        <v>24</v>
      </c>
      <c r="C19" s="989" t="s">
        <v>2789</v>
      </c>
      <c r="D19" s="990"/>
      <c r="E19" s="990"/>
      <c r="F19" s="990"/>
      <c r="G19" s="990"/>
      <c r="H19" s="990"/>
      <c r="I19" s="990"/>
      <c r="J19" s="990"/>
      <c r="K19" s="990"/>
      <c r="L19" s="990"/>
      <c r="M19" s="990"/>
      <c r="N19" s="990"/>
      <c r="O19" s="990"/>
      <c r="P19" s="926"/>
    </row>
    <row r="20" spans="1:16" ht="10.15" customHeight="1">
      <c r="A20" s="998"/>
      <c r="B20" s="998">
        <v>25</v>
      </c>
      <c r="C20" s="989" t="s">
        <v>2790</v>
      </c>
      <c r="D20" s="990"/>
      <c r="E20" s="990"/>
      <c r="F20" s="990"/>
      <c r="G20" s="990"/>
      <c r="H20" s="990"/>
      <c r="I20" s="990"/>
      <c r="J20" s="990"/>
      <c r="K20" s="990"/>
      <c r="L20" s="990"/>
      <c r="M20" s="990"/>
      <c r="N20" s="990"/>
      <c r="O20" s="990"/>
      <c r="P20" s="926"/>
    </row>
    <row r="21" spans="1:16" ht="10.15" customHeight="1">
      <c r="A21" s="999"/>
      <c r="B21" s="999">
        <v>26</v>
      </c>
      <c r="C21" s="994" t="s">
        <v>2791</v>
      </c>
      <c r="D21" s="993">
        <v>7813513.3699999992</v>
      </c>
      <c r="E21" s="993">
        <v>8153597.1599999983</v>
      </c>
      <c r="F21" s="993">
        <v>8493680.9399999976</v>
      </c>
      <c r="G21" s="993">
        <v>8833764.7300000004</v>
      </c>
      <c r="H21" s="993">
        <v>9173848.5099999998</v>
      </c>
      <c r="I21" s="993">
        <v>9513932.3000000026</v>
      </c>
      <c r="J21" s="993">
        <v>9854016.0799999982</v>
      </c>
      <c r="K21" s="993">
        <v>10194099.870000001</v>
      </c>
      <c r="L21" s="993">
        <v>10534183.65</v>
      </c>
      <c r="M21" s="993">
        <v>10874267.440000001</v>
      </c>
      <c r="N21" s="993">
        <v>11214351.219999997</v>
      </c>
      <c r="O21" s="993">
        <v>11556350.24</v>
      </c>
      <c r="P21" s="926"/>
    </row>
    <row r="22" spans="1:16" ht="10.15" customHeight="1">
      <c r="A22" s="998" t="s">
        <v>2792</v>
      </c>
      <c r="B22" s="998">
        <v>4</v>
      </c>
      <c r="C22" s="989" t="s">
        <v>2776</v>
      </c>
      <c r="D22" s="990">
        <v>383416.86469999998</v>
      </c>
      <c r="E22" s="990">
        <v>510416.8101</v>
      </c>
      <c r="F22" s="990">
        <v>560416.85930000001</v>
      </c>
      <c r="G22" s="990">
        <v>560416.85930000001</v>
      </c>
      <c r="H22" s="990">
        <v>560416.85930000001</v>
      </c>
      <c r="I22" s="990">
        <v>560416.85930000001</v>
      </c>
      <c r="J22" s="990">
        <v>560416.85930000001</v>
      </c>
      <c r="K22" s="990">
        <v>560416.85930000001</v>
      </c>
      <c r="L22" s="990">
        <v>560416.85930000001</v>
      </c>
      <c r="M22" s="990">
        <v>560416.85930000001</v>
      </c>
      <c r="N22" s="990">
        <v>560416.85829999996</v>
      </c>
      <c r="O22" s="990">
        <v>560414.49530000007</v>
      </c>
      <c r="P22" s="926"/>
    </row>
    <row r="23" spans="1:16" ht="10.15" customHeight="1">
      <c r="A23" s="998"/>
      <c r="B23" s="998">
        <v>5</v>
      </c>
      <c r="C23" s="989" t="s">
        <v>2777</v>
      </c>
      <c r="D23" s="990">
        <v>7606571.0237000007</v>
      </c>
      <c r="E23" s="990">
        <v>8116987.8338000001</v>
      </c>
      <c r="F23" s="990">
        <v>8677404.6930999998</v>
      </c>
      <c r="G23" s="990">
        <v>9237821.5524000004</v>
      </c>
      <c r="H23" s="990">
        <v>9798238.4116999991</v>
      </c>
      <c r="I23" s="990">
        <v>10357798.140999999</v>
      </c>
      <c r="J23" s="990">
        <v>10918215.000299998</v>
      </c>
      <c r="K23" s="990">
        <v>11478631.859599996</v>
      </c>
      <c r="L23" s="990">
        <v>12039048.718899999</v>
      </c>
      <c r="M23" s="990">
        <v>12599465.578199998</v>
      </c>
      <c r="N23" s="990">
        <v>13159882.436499998</v>
      </c>
      <c r="O23" s="990">
        <v>0</v>
      </c>
      <c r="P23" s="926"/>
    </row>
    <row r="24" spans="1:16" ht="10.15" customHeight="1">
      <c r="A24" s="998"/>
      <c r="B24" s="998">
        <v>6</v>
      </c>
      <c r="C24" s="989" t="s">
        <v>2778</v>
      </c>
      <c r="D24" s="990">
        <v>0</v>
      </c>
      <c r="E24" s="990">
        <v>0</v>
      </c>
      <c r="F24" s="990">
        <v>0</v>
      </c>
      <c r="G24" s="990">
        <v>0</v>
      </c>
      <c r="H24" s="990">
        <v>0</v>
      </c>
      <c r="I24" s="990">
        <v>857.13</v>
      </c>
      <c r="J24" s="990">
        <v>0</v>
      </c>
      <c r="K24" s="990">
        <v>0</v>
      </c>
      <c r="L24" s="990">
        <v>0</v>
      </c>
      <c r="M24" s="990">
        <v>0</v>
      </c>
      <c r="N24" s="990">
        <v>0</v>
      </c>
      <c r="O24" s="990">
        <v>13720296.931799997</v>
      </c>
      <c r="P24" s="926"/>
    </row>
    <row r="25" spans="1:16" ht="10.15" customHeight="1">
      <c r="A25" s="998"/>
      <c r="B25" s="998">
        <v>7</v>
      </c>
      <c r="C25" s="989" t="s">
        <v>2779</v>
      </c>
      <c r="D25" s="990">
        <v>0</v>
      </c>
      <c r="E25" s="990">
        <v>0</v>
      </c>
      <c r="F25" s="990">
        <v>0</v>
      </c>
      <c r="G25" s="990">
        <v>0</v>
      </c>
      <c r="H25" s="990">
        <v>0</v>
      </c>
      <c r="I25" s="990">
        <v>0</v>
      </c>
      <c r="J25" s="990">
        <v>0</v>
      </c>
      <c r="K25" s="990">
        <v>0</v>
      </c>
      <c r="L25" s="990">
        <v>0</v>
      </c>
      <c r="M25" s="990">
        <v>0</v>
      </c>
      <c r="N25" s="990">
        <v>0</v>
      </c>
      <c r="O25" s="990">
        <v>0</v>
      </c>
      <c r="P25" s="926"/>
    </row>
    <row r="26" spans="1:16" ht="10.15" customHeight="1">
      <c r="A26" s="998"/>
      <c r="B26" s="998">
        <v>8</v>
      </c>
      <c r="C26" s="989" t="s">
        <v>2780</v>
      </c>
      <c r="D26" s="990"/>
      <c r="E26" s="990"/>
      <c r="F26" s="990"/>
      <c r="G26" s="990"/>
      <c r="H26" s="990"/>
      <c r="I26" s="990"/>
      <c r="J26" s="990"/>
      <c r="K26" s="990"/>
      <c r="L26" s="990"/>
      <c r="M26" s="990"/>
      <c r="N26" s="990"/>
      <c r="O26" s="990"/>
      <c r="P26" s="926"/>
    </row>
    <row r="27" spans="1:16" ht="10.15" customHeight="1">
      <c r="A27" s="998"/>
      <c r="B27" s="998">
        <v>10</v>
      </c>
      <c r="C27" s="989" t="s">
        <v>2781</v>
      </c>
      <c r="D27" s="990">
        <v>0</v>
      </c>
      <c r="E27" s="990">
        <v>0</v>
      </c>
      <c r="F27" s="990">
        <v>0</v>
      </c>
      <c r="G27" s="990">
        <v>0</v>
      </c>
      <c r="H27" s="990">
        <v>0</v>
      </c>
      <c r="I27" s="990">
        <v>857.13</v>
      </c>
      <c r="J27" s="990">
        <v>0</v>
      </c>
      <c r="K27" s="990">
        <v>0</v>
      </c>
      <c r="L27" s="990">
        <v>0</v>
      </c>
      <c r="M27" s="990">
        <v>0</v>
      </c>
      <c r="N27" s="990">
        <v>0</v>
      </c>
      <c r="O27" s="990">
        <v>13720296.931799997</v>
      </c>
      <c r="P27" s="926"/>
    </row>
    <row r="28" spans="1:16" ht="10.15" customHeight="1">
      <c r="A28" s="998"/>
      <c r="B28" s="998">
        <v>11</v>
      </c>
      <c r="C28" s="989" t="s">
        <v>2782</v>
      </c>
      <c r="D28" s="990">
        <v>19862509.32</v>
      </c>
      <c r="E28" s="990">
        <v>19862509.32</v>
      </c>
      <c r="F28" s="990">
        <v>19862509.32</v>
      </c>
      <c r="G28" s="990">
        <v>19862509.32</v>
      </c>
      <c r="H28" s="990">
        <v>19862509.32</v>
      </c>
      <c r="I28" s="990">
        <v>19863366.449999999</v>
      </c>
      <c r="J28" s="990">
        <v>19863366.449999999</v>
      </c>
      <c r="K28" s="990">
        <v>19863366.449999999</v>
      </c>
      <c r="L28" s="990">
        <v>19863366.449999999</v>
      </c>
      <c r="M28" s="990">
        <v>19863366.449999999</v>
      </c>
      <c r="N28" s="990">
        <v>19863366.449999999</v>
      </c>
      <c r="O28" s="990">
        <v>33583663.381799996</v>
      </c>
      <c r="P28" s="926"/>
    </row>
    <row r="29" spans="1:16" ht="10.15" customHeight="1">
      <c r="A29" s="998"/>
      <c r="B29" s="998">
        <v>12</v>
      </c>
      <c r="C29" s="989" t="s">
        <v>2783</v>
      </c>
      <c r="D29" s="990">
        <v>19652451.850000001</v>
      </c>
      <c r="E29" s="990">
        <v>19644091.350000001</v>
      </c>
      <c r="F29" s="990">
        <v>19635730.850000001</v>
      </c>
      <c r="G29" s="990">
        <v>19627370.350000001</v>
      </c>
      <c r="H29" s="990">
        <v>19619009.850000001</v>
      </c>
      <c r="I29" s="990">
        <v>19611077.920000002</v>
      </c>
      <c r="J29" s="990">
        <v>19603145.98</v>
      </c>
      <c r="K29" s="990">
        <v>19594785.48</v>
      </c>
      <c r="L29" s="990">
        <v>19586424.98</v>
      </c>
      <c r="M29" s="990">
        <v>19578064.48</v>
      </c>
      <c r="N29" s="990">
        <v>19569703.98</v>
      </c>
      <c r="O29" s="990">
        <v>26421491.950000003</v>
      </c>
      <c r="P29" s="926"/>
    </row>
    <row r="30" spans="1:16" ht="10.15" customHeight="1">
      <c r="A30" s="985">
        <f>+D23-D22</f>
        <v>7223154.1590000009</v>
      </c>
      <c r="B30" s="998">
        <v>16</v>
      </c>
      <c r="C30" s="989" t="s">
        <v>2784</v>
      </c>
      <c r="D30" s="990">
        <v>107847.22999999998</v>
      </c>
      <c r="E30" s="990">
        <v>107847.22999999998</v>
      </c>
      <c r="F30" s="990">
        <v>107847.22999999998</v>
      </c>
      <c r="G30" s="990">
        <v>107847.22999999998</v>
      </c>
      <c r="H30" s="990">
        <v>107847.22999999998</v>
      </c>
      <c r="I30" s="990">
        <v>107848.02999999998</v>
      </c>
      <c r="J30" s="990">
        <v>107848.83999999998</v>
      </c>
      <c r="K30" s="990">
        <v>107848.83999999998</v>
      </c>
      <c r="L30" s="990">
        <v>107848.83999999998</v>
      </c>
      <c r="M30" s="990">
        <v>107848.83999999998</v>
      </c>
      <c r="N30" s="990">
        <v>107848.83999999998</v>
      </c>
      <c r="O30" s="990">
        <v>124275.37999999999</v>
      </c>
      <c r="P30" s="926"/>
    </row>
    <row r="31" spans="1:16" ht="10.15" customHeight="1">
      <c r="A31" s="998"/>
      <c r="B31" s="998">
        <v>20</v>
      </c>
      <c r="C31" s="989" t="s">
        <v>2785</v>
      </c>
      <c r="D31" s="990">
        <v>0</v>
      </c>
      <c r="E31" s="990">
        <v>0</v>
      </c>
      <c r="F31" s="990">
        <v>0</v>
      </c>
      <c r="G31" s="990">
        <v>0</v>
      </c>
      <c r="H31" s="990">
        <v>0</v>
      </c>
      <c r="I31" s="990">
        <v>0</v>
      </c>
      <c r="J31" s="990">
        <v>0</v>
      </c>
      <c r="K31" s="990">
        <v>0</v>
      </c>
      <c r="L31" s="990">
        <v>0</v>
      </c>
      <c r="M31" s="990">
        <v>0</v>
      </c>
      <c r="N31" s="990">
        <v>0</v>
      </c>
      <c r="O31" s="990">
        <v>0</v>
      </c>
      <c r="P31" s="926"/>
    </row>
    <row r="32" spans="1:16" ht="10.15" customHeight="1">
      <c r="A32" s="998"/>
      <c r="B32" s="998">
        <v>21</v>
      </c>
      <c r="C32" s="989" t="s">
        <v>2786</v>
      </c>
      <c r="D32" s="990"/>
      <c r="E32" s="990"/>
      <c r="F32" s="990"/>
      <c r="G32" s="990"/>
      <c r="H32" s="990"/>
      <c r="I32" s="990"/>
      <c r="J32" s="990"/>
      <c r="K32" s="990"/>
      <c r="L32" s="990"/>
      <c r="M32" s="990"/>
      <c r="N32" s="990"/>
      <c r="O32" s="990"/>
      <c r="P32" s="926"/>
    </row>
    <row r="33" spans="1:16" ht="10.15" customHeight="1">
      <c r="A33" s="998"/>
      <c r="B33" s="998">
        <v>22</v>
      </c>
      <c r="C33" s="989" t="s">
        <v>2787</v>
      </c>
      <c r="D33" s="990"/>
      <c r="E33" s="990"/>
      <c r="F33" s="990"/>
      <c r="G33" s="990"/>
      <c r="H33" s="990"/>
      <c r="I33" s="990"/>
      <c r="J33" s="990"/>
      <c r="K33" s="990"/>
      <c r="L33" s="990"/>
      <c r="M33" s="990"/>
      <c r="N33" s="990"/>
      <c r="O33" s="990"/>
      <c r="P33" s="926"/>
    </row>
    <row r="34" spans="1:16" ht="10.15" customHeight="1">
      <c r="A34" s="998"/>
      <c r="B34" s="998">
        <v>23</v>
      </c>
      <c r="C34" s="989" t="s">
        <v>2788</v>
      </c>
      <c r="D34" s="990"/>
      <c r="E34" s="990"/>
      <c r="F34" s="990"/>
      <c r="G34" s="990"/>
      <c r="H34" s="990"/>
      <c r="I34" s="990"/>
      <c r="J34" s="990"/>
      <c r="K34" s="990"/>
      <c r="L34" s="990"/>
      <c r="M34" s="990"/>
      <c r="N34" s="990"/>
      <c r="O34" s="990"/>
      <c r="P34" s="926"/>
    </row>
    <row r="35" spans="1:16" ht="10.15" customHeight="1">
      <c r="A35" s="998"/>
      <c r="B35" s="998">
        <v>24</v>
      </c>
      <c r="C35" s="989" t="s">
        <v>2789</v>
      </c>
      <c r="D35" s="990"/>
      <c r="E35" s="990"/>
      <c r="F35" s="990"/>
      <c r="G35" s="990"/>
      <c r="H35" s="990"/>
      <c r="I35" s="990"/>
      <c r="J35" s="990"/>
      <c r="K35" s="990"/>
      <c r="L35" s="990"/>
      <c r="M35" s="990"/>
      <c r="N35" s="990"/>
      <c r="O35" s="990"/>
      <c r="P35" s="926"/>
    </row>
    <row r="36" spans="1:16" ht="10.15" customHeight="1">
      <c r="A36" s="998"/>
      <c r="B36" s="998">
        <v>25</v>
      </c>
      <c r="C36" s="989" t="s">
        <v>2790</v>
      </c>
      <c r="D36" s="990"/>
      <c r="E36" s="990"/>
      <c r="F36" s="990"/>
      <c r="G36" s="990"/>
      <c r="H36" s="990"/>
      <c r="I36" s="990"/>
      <c r="J36" s="990"/>
      <c r="K36" s="990"/>
      <c r="L36" s="990"/>
      <c r="M36" s="990"/>
      <c r="N36" s="990"/>
      <c r="O36" s="990"/>
      <c r="P36" s="926"/>
    </row>
    <row r="37" spans="1:16" ht="10.15" customHeight="1">
      <c r="A37" s="999"/>
      <c r="B37" s="999">
        <v>26</v>
      </c>
      <c r="C37" s="994" t="s">
        <v>2791</v>
      </c>
      <c r="D37" s="993">
        <v>839905.4800000001</v>
      </c>
      <c r="E37" s="993">
        <v>947752.7100000002</v>
      </c>
      <c r="F37" s="993">
        <v>1055599.94</v>
      </c>
      <c r="G37" s="993">
        <v>1163447.1700000002</v>
      </c>
      <c r="H37" s="993">
        <v>1271294.3999999999</v>
      </c>
      <c r="I37" s="993">
        <v>1379142.4300000004</v>
      </c>
      <c r="J37" s="993">
        <v>1486991.2699999998</v>
      </c>
      <c r="K37" s="993">
        <v>1594840.11</v>
      </c>
      <c r="L37" s="993">
        <v>1702688.9500000002</v>
      </c>
      <c r="M37" s="993">
        <v>1810537.79</v>
      </c>
      <c r="N37" s="993">
        <v>1918386.6300000001</v>
      </c>
      <c r="O37" s="993">
        <v>2042662.0099999998</v>
      </c>
      <c r="P37" s="926"/>
    </row>
    <row r="38" spans="1:16" ht="10.15" customHeight="1">
      <c r="A38" s="998" t="s">
        <v>2793</v>
      </c>
      <c r="B38" s="998">
        <v>4</v>
      </c>
      <c r="C38" s="989" t="s">
        <v>2776</v>
      </c>
      <c r="D38" s="990"/>
      <c r="E38" s="990"/>
      <c r="F38" s="990"/>
      <c r="G38" s="990"/>
      <c r="H38" s="990"/>
      <c r="I38" s="990"/>
      <c r="J38" s="990"/>
      <c r="K38" s="990"/>
      <c r="L38" s="990"/>
      <c r="M38" s="990"/>
      <c r="N38" s="990"/>
      <c r="O38" s="990"/>
      <c r="P38" s="926"/>
    </row>
    <row r="39" spans="1:16" ht="10.15" customHeight="1">
      <c r="A39" s="998"/>
      <c r="B39" s="998">
        <v>5</v>
      </c>
      <c r="C39" s="989" t="s">
        <v>2777</v>
      </c>
      <c r="D39" s="990">
        <v>0</v>
      </c>
      <c r="E39" s="990">
        <v>0</v>
      </c>
      <c r="F39" s="990">
        <v>0</v>
      </c>
      <c r="G39" s="990">
        <v>0</v>
      </c>
      <c r="H39" s="990">
        <v>0</v>
      </c>
      <c r="I39" s="990">
        <v>0</v>
      </c>
      <c r="J39" s="990">
        <v>0</v>
      </c>
      <c r="K39" s="990">
        <v>0</v>
      </c>
      <c r="L39" s="990">
        <v>0</v>
      </c>
      <c r="M39" s="990">
        <v>0</v>
      </c>
      <c r="N39" s="990">
        <v>0</v>
      </c>
      <c r="O39" s="990">
        <v>0</v>
      </c>
      <c r="P39" s="926"/>
    </row>
    <row r="40" spans="1:16" ht="10.15" customHeight="1">
      <c r="A40" s="998"/>
      <c r="B40" s="998">
        <v>6</v>
      </c>
      <c r="C40" s="989" t="s">
        <v>2778</v>
      </c>
      <c r="D40" s="990">
        <v>0</v>
      </c>
      <c r="E40" s="990">
        <v>0</v>
      </c>
      <c r="F40" s="990">
        <v>0</v>
      </c>
      <c r="G40" s="990">
        <v>0</v>
      </c>
      <c r="H40" s="990">
        <v>0</v>
      </c>
      <c r="I40" s="990">
        <v>0</v>
      </c>
      <c r="J40" s="990">
        <v>0</v>
      </c>
      <c r="K40" s="990">
        <v>0</v>
      </c>
      <c r="L40" s="990">
        <v>0</v>
      </c>
      <c r="M40" s="990">
        <v>0</v>
      </c>
      <c r="N40" s="990">
        <v>0</v>
      </c>
      <c r="O40" s="990">
        <v>0</v>
      </c>
      <c r="P40" s="926"/>
    </row>
    <row r="41" spans="1:16" ht="10.15" customHeight="1">
      <c r="A41" s="998"/>
      <c r="B41" s="998">
        <v>7</v>
      </c>
      <c r="C41" s="989" t="s">
        <v>2779</v>
      </c>
      <c r="D41" s="990">
        <v>0</v>
      </c>
      <c r="E41" s="990">
        <v>0</v>
      </c>
      <c r="F41" s="990">
        <v>0</v>
      </c>
      <c r="G41" s="990">
        <v>0</v>
      </c>
      <c r="H41" s="990">
        <v>0</v>
      </c>
      <c r="I41" s="990">
        <v>0</v>
      </c>
      <c r="J41" s="990">
        <v>0</v>
      </c>
      <c r="K41" s="990">
        <v>0</v>
      </c>
      <c r="L41" s="990">
        <v>0</v>
      </c>
      <c r="M41" s="990">
        <v>0</v>
      </c>
      <c r="N41" s="990">
        <v>0</v>
      </c>
      <c r="O41" s="990">
        <v>0</v>
      </c>
      <c r="P41" s="926"/>
    </row>
    <row r="42" spans="1:16" ht="10.15" customHeight="1">
      <c r="A42" s="998"/>
      <c r="B42" s="998">
        <v>8</v>
      </c>
      <c r="C42" s="989" t="s">
        <v>2780</v>
      </c>
      <c r="D42" s="990"/>
      <c r="E42" s="990"/>
      <c r="F42" s="990"/>
      <c r="G42" s="990"/>
      <c r="H42" s="990"/>
      <c r="I42" s="990"/>
      <c r="J42" s="990"/>
      <c r="K42" s="990"/>
      <c r="L42" s="990"/>
      <c r="M42" s="990"/>
      <c r="N42" s="990"/>
      <c r="O42" s="990"/>
    </row>
    <row r="43" spans="1:16" ht="10.15" customHeight="1">
      <c r="A43" s="998"/>
      <c r="B43" s="998">
        <v>10</v>
      </c>
      <c r="C43" s="989" t="s">
        <v>2781</v>
      </c>
      <c r="D43" s="990">
        <v>0</v>
      </c>
      <c r="E43" s="990">
        <v>0</v>
      </c>
      <c r="F43" s="990">
        <v>0</v>
      </c>
      <c r="G43" s="990">
        <v>0</v>
      </c>
      <c r="H43" s="990">
        <v>0</v>
      </c>
      <c r="I43" s="990">
        <v>0</v>
      </c>
      <c r="J43" s="990">
        <v>0</v>
      </c>
      <c r="K43" s="990">
        <v>0</v>
      </c>
      <c r="L43" s="990">
        <v>0</v>
      </c>
      <c r="M43" s="990">
        <v>0</v>
      </c>
      <c r="N43" s="990">
        <v>0</v>
      </c>
      <c r="O43" s="990">
        <v>0</v>
      </c>
    </row>
    <row r="44" spans="1:16" ht="10.15" customHeight="1">
      <c r="A44" s="998"/>
      <c r="B44" s="998">
        <v>11</v>
      </c>
      <c r="C44" s="989" t="s">
        <v>2782</v>
      </c>
      <c r="D44" s="990">
        <v>3858715.5300000003</v>
      </c>
      <c r="E44" s="990">
        <v>3858715.5300000003</v>
      </c>
      <c r="F44" s="990">
        <v>3858715.5300000003</v>
      </c>
      <c r="G44" s="990">
        <v>3858715.5300000003</v>
      </c>
      <c r="H44" s="990">
        <v>3858715.5300000003</v>
      </c>
      <c r="I44" s="990">
        <v>3858715.5300000003</v>
      </c>
      <c r="J44" s="990">
        <v>3858715.5300000003</v>
      </c>
      <c r="K44" s="990">
        <v>3858715.5300000003</v>
      </c>
      <c r="L44" s="990">
        <v>3858715.5300000003</v>
      </c>
      <c r="M44" s="990">
        <v>3858715.5300000003</v>
      </c>
      <c r="N44" s="990">
        <v>3858715.5300000003</v>
      </c>
      <c r="O44" s="990">
        <v>3858715.5300000003</v>
      </c>
    </row>
    <row r="45" spans="1:16" ht="10.15" customHeight="1">
      <c r="A45" s="998"/>
      <c r="B45" s="998">
        <v>12</v>
      </c>
      <c r="C45" s="989" t="s">
        <v>2783</v>
      </c>
      <c r="D45" s="990">
        <v>3858715.5300000003</v>
      </c>
      <c r="E45" s="990">
        <v>3858715.5300000003</v>
      </c>
      <c r="F45" s="990">
        <v>3858715.5300000003</v>
      </c>
      <c r="G45" s="990">
        <v>3858715.5300000003</v>
      </c>
      <c r="H45" s="990">
        <v>3858715.5300000003</v>
      </c>
      <c r="I45" s="990">
        <v>3858715.5300000003</v>
      </c>
      <c r="J45" s="990">
        <v>3858715.5300000003</v>
      </c>
      <c r="K45" s="990">
        <v>3858715.5300000003</v>
      </c>
      <c r="L45" s="990">
        <v>3858715.5300000003</v>
      </c>
      <c r="M45" s="990">
        <v>3858715.5300000003</v>
      </c>
      <c r="N45" s="990">
        <v>3858715.5300000003</v>
      </c>
      <c r="O45" s="990">
        <v>3858715.5300000003</v>
      </c>
    </row>
    <row r="46" spans="1:16" ht="10.15" customHeight="1">
      <c r="A46" s="998"/>
      <c r="B46" s="998">
        <v>16</v>
      </c>
      <c r="C46" s="989" t="s">
        <v>2784</v>
      </c>
      <c r="D46" s="990">
        <v>11333.460000000001</v>
      </c>
      <c r="E46" s="990">
        <v>11333.460000000001</v>
      </c>
      <c r="F46" s="990">
        <v>11333.460000000001</v>
      </c>
      <c r="G46" s="990">
        <v>11333.460000000001</v>
      </c>
      <c r="H46" s="990">
        <v>11333.460000000001</v>
      </c>
      <c r="I46" s="990">
        <v>11333.460000000001</v>
      </c>
      <c r="J46" s="990">
        <v>11333.460000000001</v>
      </c>
      <c r="K46" s="990">
        <v>11333.460000000001</v>
      </c>
      <c r="L46" s="990">
        <v>11333.460000000001</v>
      </c>
      <c r="M46" s="990">
        <v>11333.460000000001</v>
      </c>
      <c r="N46" s="990">
        <v>11333.460000000001</v>
      </c>
      <c r="O46" s="990">
        <v>11333.460000000001</v>
      </c>
    </row>
    <row r="47" spans="1:16" ht="10.15" customHeight="1">
      <c r="A47" s="998"/>
      <c r="B47" s="998">
        <v>20</v>
      </c>
      <c r="C47" s="989" t="s">
        <v>2785</v>
      </c>
      <c r="D47" s="990">
        <v>0</v>
      </c>
      <c r="E47" s="990">
        <v>0</v>
      </c>
      <c r="F47" s="990">
        <v>0</v>
      </c>
      <c r="G47" s="990">
        <v>0</v>
      </c>
      <c r="H47" s="990">
        <v>0</v>
      </c>
      <c r="I47" s="990">
        <v>0</v>
      </c>
      <c r="J47" s="990">
        <v>0</v>
      </c>
      <c r="K47" s="990">
        <v>0</v>
      </c>
      <c r="L47" s="990">
        <v>0</v>
      </c>
      <c r="M47" s="990">
        <v>0</v>
      </c>
      <c r="N47" s="990">
        <v>0</v>
      </c>
      <c r="O47" s="990">
        <v>0</v>
      </c>
    </row>
    <row r="48" spans="1:16" ht="10.15" customHeight="1">
      <c r="A48" s="998"/>
      <c r="B48" s="998">
        <v>21</v>
      </c>
      <c r="C48" s="989" t="s">
        <v>2786</v>
      </c>
      <c r="D48" s="990"/>
      <c r="E48" s="990"/>
      <c r="F48" s="990"/>
      <c r="G48" s="990"/>
      <c r="H48" s="990"/>
      <c r="I48" s="990"/>
      <c r="J48" s="990"/>
      <c r="K48" s="990"/>
      <c r="L48" s="990"/>
      <c r="M48" s="990"/>
      <c r="N48" s="990"/>
      <c r="O48" s="990"/>
    </row>
    <row r="49" spans="1:15" ht="10.15" customHeight="1">
      <c r="A49" s="998"/>
      <c r="B49" s="998">
        <v>22</v>
      </c>
      <c r="C49" s="989" t="s">
        <v>2787</v>
      </c>
      <c r="D49" s="990"/>
      <c r="E49" s="990"/>
      <c r="F49" s="990"/>
      <c r="G49" s="990"/>
      <c r="H49" s="990"/>
      <c r="I49" s="990"/>
      <c r="J49" s="990"/>
      <c r="K49" s="990"/>
      <c r="L49" s="990"/>
      <c r="M49" s="990"/>
      <c r="N49" s="990"/>
      <c r="O49" s="990"/>
    </row>
    <row r="50" spans="1:15" ht="10.15" customHeight="1">
      <c r="A50" s="998"/>
      <c r="B50" s="998">
        <v>23</v>
      </c>
      <c r="C50" s="989" t="s">
        <v>2788</v>
      </c>
      <c r="D50" s="990"/>
      <c r="E50" s="990"/>
      <c r="F50" s="990"/>
      <c r="G50" s="990"/>
      <c r="H50" s="990"/>
      <c r="I50" s="990"/>
      <c r="J50" s="990"/>
      <c r="K50" s="990"/>
      <c r="L50" s="990"/>
      <c r="M50" s="990"/>
      <c r="N50" s="990"/>
      <c r="O50" s="990"/>
    </row>
    <row r="51" spans="1:15" ht="10.15" customHeight="1">
      <c r="A51" s="998"/>
      <c r="B51" s="998">
        <v>24</v>
      </c>
      <c r="C51" s="989" t="s">
        <v>2789</v>
      </c>
      <c r="D51" s="990"/>
      <c r="E51" s="990"/>
      <c r="F51" s="990"/>
      <c r="G51" s="990"/>
      <c r="H51" s="990"/>
      <c r="I51" s="990"/>
      <c r="J51" s="990"/>
      <c r="K51" s="990"/>
      <c r="L51" s="990"/>
      <c r="M51" s="990"/>
      <c r="N51" s="990"/>
      <c r="O51" s="990"/>
    </row>
    <row r="52" spans="1:15" ht="10.15" customHeight="1">
      <c r="A52" s="998"/>
      <c r="B52" s="998">
        <v>25</v>
      </c>
      <c r="C52" s="989" t="s">
        <v>2790</v>
      </c>
      <c r="D52" s="990"/>
      <c r="E52" s="990"/>
      <c r="F52" s="990"/>
      <c r="G52" s="990"/>
      <c r="H52" s="990"/>
      <c r="I52" s="990"/>
      <c r="J52" s="990"/>
      <c r="K52" s="990"/>
      <c r="L52" s="990"/>
      <c r="M52" s="990"/>
      <c r="N52" s="990"/>
      <c r="O52" s="990"/>
    </row>
    <row r="53" spans="1:15" ht="10.15" customHeight="1">
      <c r="A53" s="999"/>
      <c r="B53" s="999">
        <v>26</v>
      </c>
      <c r="C53" s="994" t="s">
        <v>2791</v>
      </c>
      <c r="D53" s="993">
        <v>387027.38999999996</v>
      </c>
      <c r="E53" s="993">
        <v>398360.85</v>
      </c>
      <c r="F53" s="993">
        <v>409694.31</v>
      </c>
      <c r="G53" s="993">
        <v>421027.76999999996</v>
      </c>
      <c r="H53" s="993">
        <v>432361.23</v>
      </c>
      <c r="I53" s="993">
        <v>443694.68999999994</v>
      </c>
      <c r="J53" s="993">
        <v>455028.14999999991</v>
      </c>
      <c r="K53" s="993">
        <v>466361.60999999993</v>
      </c>
      <c r="L53" s="993">
        <v>477695.06999999995</v>
      </c>
      <c r="M53" s="993">
        <v>489028.52999999997</v>
      </c>
      <c r="N53" s="993">
        <v>500361.98999999993</v>
      </c>
      <c r="O53" s="993">
        <v>511695.4499999999</v>
      </c>
    </row>
    <row r="54" spans="1:15" ht="10.15" customHeight="1">
      <c r="A54" s="998" t="s">
        <v>2794</v>
      </c>
      <c r="B54" s="998">
        <v>4</v>
      </c>
      <c r="C54" s="989" t="s">
        <v>2776</v>
      </c>
      <c r="D54" s="990"/>
      <c r="E54" s="990"/>
      <c r="F54" s="990"/>
      <c r="G54" s="990"/>
      <c r="H54" s="990"/>
      <c r="I54" s="990"/>
      <c r="J54" s="990"/>
      <c r="K54" s="990"/>
      <c r="L54" s="990"/>
      <c r="M54" s="990"/>
      <c r="N54" s="990"/>
      <c r="O54" s="990"/>
    </row>
    <row r="55" spans="1:15" ht="10.15" customHeight="1">
      <c r="A55" s="998"/>
      <c r="B55" s="998">
        <v>5</v>
      </c>
      <c r="C55" s="989" t="s">
        <v>2777</v>
      </c>
      <c r="D55" s="990">
        <v>0</v>
      </c>
      <c r="E55" s="990">
        <v>0</v>
      </c>
      <c r="F55" s="990">
        <v>0</v>
      </c>
      <c r="G55" s="990">
        <v>0</v>
      </c>
      <c r="H55" s="990">
        <v>0</v>
      </c>
      <c r="I55" s="990">
        <v>0</v>
      </c>
      <c r="J55" s="990">
        <v>0</v>
      </c>
      <c r="K55" s="990">
        <v>0</v>
      </c>
      <c r="L55" s="990">
        <v>0</v>
      </c>
      <c r="M55" s="990">
        <v>0</v>
      </c>
      <c r="N55" s="990">
        <v>0</v>
      </c>
      <c r="O55" s="990">
        <v>0</v>
      </c>
    </row>
    <row r="56" spans="1:15" ht="10.15" customHeight="1">
      <c r="A56" s="998"/>
      <c r="B56" s="998">
        <v>6</v>
      </c>
      <c r="C56" s="989" t="s">
        <v>2778</v>
      </c>
      <c r="D56" s="990">
        <v>0</v>
      </c>
      <c r="E56" s="990">
        <v>0</v>
      </c>
      <c r="F56" s="990">
        <v>0</v>
      </c>
      <c r="G56" s="990">
        <v>0</v>
      </c>
      <c r="H56" s="990">
        <v>0</v>
      </c>
      <c r="I56" s="990">
        <v>0</v>
      </c>
      <c r="J56" s="990">
        <v>0</v>
      </c>
      <c r="K56" s="990">
        <v>0</v>
      </c>
      <c r="L56" s="990">
        <v>0</v>
      </c>
      <c r="M56" s="990">
        <v>0</v>
      </c>
      <c r="N56" s="990">
        <v>0</v>
      </c>
      <c r="O56" s="990">
        <v>0</v>
      </c>
    </row>
    <row r="57" spans="1:15" ht="10.15" customHeight="1">
      <c r="A57" s="998"/>
      <c r="B57" s="998">
        <v>7</v>
      </c>
      <c r="C57" s="989" t="s">
        <v>2779</v>
      </c>
      <c r="D57" s="990">
        <v>0</v>
      </c>
      <c r="E57" s="990">
        <v>0</v>
      </c>
      <c r="F57" s="990">
        <v>0</v>
      </c>
      <c r="G57" s="990">
        <v>0</v>
      </c>
      <c r="H57" s="990">
        <v>0</v>
      </c>
      <c r="I57" s="990">
        <v>0</v>
      </c>
      <c r="J57" s="990">
        <v>0</v>
      </c>
      <c r="K57" s="990">
        <v>0</v>
      </c>
      <c r="L57" s="990">
        <v>0</v>
      </c>
      <c r="M57" s="990">
        <v>0</v>
      </c>
      <c r="N57" s="990">
        <v>0</v>
      </c>
      <c r="O57" s="990">
        <v>0</v>
      </c>
    </row>
    <row r="58" spans="1:15" ht="10.15" customHeight="1">
      <c r="A58" s="998"/>
      <c r="B58" s="998">
        <v>8</v>
      </c>
      <c r="C58" s="989" t="s">
        <v>2780</v>
      </c>
      <c r="D58" s="990"/>
      <c r="E58" s="990"/>
      <c r="F58" s="990"/>
      <c r="G58" s="990"/>
      <c r="H58" s="990"/>
      <c r="I58" s="990"/>
      <c r="J58" s="990"/>
      <c r="K58" s="990"/>
      <c r="L58" s="990"/>
      <c r="M58" s="990"/>
      <c r="N58" s="990"/>
      <c r="O58" s="990"/>
    </row>
    <row r="59" spans="1:15" ht="10.15" customHeight="1">
      <c r="A59" s="998"/>
      <c r="B59" s="998">
        <v>10</v>
      </c>
      <c r="C59" s="989" t="s">
        <v>2781</v>
      </c>
      <c r="D59" s="990">
        <v>0</v>
      </c>
      <c r="E59" s="990">
        <v>0</v>
      </c>
      <c r="F59" s="990">
        <v>0</v>
      </c>
      <c r="G59" s="990">
        <v>0</v>
      </c>
      <c r="H59" s="990">
        <v>0</v>
      </c>
      <c r="I59" s="990">
        <v>0</v>
      </c>
      <c r="J59" s="990">
        <v>0</v>
      </c>
      <c r="K59" s="990">
        <v>0</v>
      </c>
      <c r="L59" s="990">
        <v>0</v>
      </c>
      <c r="M59" s="990">
        <v>0</v>
      </c>
      <c r="N59" s="990">
        <v>0</v>
      </c>
      <c r="O59" s="990">
        <v>0</v>
      </c>
    </row>
    <row r="60" spans="1:15" ht="10.15" customHeight="1">
      <c r="A60" s="998"/>
      <c r="B60" s="998">
        <v>11</v>
      </c>
      <c r="C60" s="989" t="s">
        <v>2782</v>
      </c>
      <c r="D60" s="990">
        <v>735111.85</v>
      </c>
      <c r="E60" s="990">
        <v>735111.85</v>
      </c>
      <c r="F60" s="990">
        <v>735111.85</v>
      </c>
      <c r="G60" s="990">
        <v>735111.85</v>
      </c>
      <c r="H60" s="990">
        <v>735111.85</v>
      </c>
      <c r="I60" s="990">
        <v>735111.85</v>
      </c>
      <c r="J60" s="990">
        <v>735111.85</v>
      </c>
      <c r="K60" s="990">
        <v>735111.85</v>
      </c>
      <c r="L60" s="990">
        <v>735111.85</v>
      </c>
      <c r="M60" s="990">
        <v>735111.85</v>
      </c>
      <c r="N60" s="990">
        <v>735111.85</v>
      </c>
      <c r="O60" s="990">
        <v>735111.85</v>
      </c>
    </row>
    <row r="61" spans="1:15" ht="10.15" customHeight="1">
      <c r="A61" s="998"/>
      <c r="B61" s="998">
        <v>12</v>
      </c>
      <c r="C61" s="989" t="s">
        <v>2783</v>
      </c>
      <c r="D61" s="990">
        <v>735111.85</v>
      </c>
      <c r="E61" s="990">
        <v>735111.85</v>
      </c>
      <c r="F61" s="990">
        <v>735111.85</v>
      </c>
      <c r="G61" s="990">
        <v>735111.85</v>
      </c>
      <c r="H61" s="990">
        <v>735111.85</v>
      </c>
      <c r="I61" s="990">
        <v>735111.85</v>
      </c>
      <c r="J61" s="990">
        <v>735111.85</v>
      </c>
      <c r="K61" s="990">
        <v>735111.85</v>
      </c>
      <c r="L61" s="990">
        <v>735111.85</v>
      </c>
      <c r="M61" s="990">
        <v>735111.85</v>
      </c>
      <c r="N61" s="990">
        <v>735111.85</v>
      </c>
      <c r="O61" s="990">
        <v>735111.85</v>
      </c>
    </row>
    <row r="62" spans="1:15" ht="10.15" customHeight="1">
      <c r="A62" s="998"/>
      <c r="B62" s="998">
        <v>16</v>
      </c>
      <c r="C62" s="989" t="s">
        <v>2784</v>
      </c>
      <c r="D62" s="990">
        <v>3324.9700000000003</v>
      </c>
      <c r="E62" s="990">
        <v>3324.9700000000003</v>
      </c>
      <c r="F62" s="990">
        <v>3324.9700000000003</v>
      </c>
      <c r="G62" s="990">
        <v>3324.9700000000003</v>
      </c>
      <c r="H62" s="990">
        <v>3324.9700000000003</v>
      </c>
      <c r="I62" s="990">
        <v>3324.9700000000003</v>
      </c>
      <c r="J62" s="990">
        <v>3324.9700000000003</v>
      </c>
      <c r="K62" s="990">
        <v>3324.9700000000003</v>
      </c>
      <c r="L62" s="990">
        <v>3324.9700000000003</v>
      </c>
      <c r="M62" s="990">
        <v>3324.9700000000003</v>
      </c>
      <c r="N62" s="990">
        <v>3324.9700000000003</v>
      </c>
      <c r="O62" s="990">
        <v>3324.9700000000003</v>
      </c>
    </row>
    <row r="63" spans="1:15" ht="10.15" customHeight="1">
      <c r="A63" s="998"/>
      <c r="B63" s="998">
        <v>20</v>
      </c>
      <c r="C63" s="989" t="s">
        <v>2785</v>
      </c>
      <c r="D63" s="990">
        <v>0</v>
      </c>
      <c r="E63" s="990">
        <v>0</v>
      </c>
      <c r="F63" s="990">
        <v>0</v>
      </c>
      <c r="G63" s="990">
        <v>0</v>
      </c>
      <c r="H63" s="990">
        <v>0</v>
      </c>
      <c r="I63" s="990">
        <v>0</v>
      </c>
      <c r="J63" s="990">
        <v>0</v>
      </c>
      <c r="K63" s="990">
        <v>0</v>
      </c>
      <c r="L63" s="990">
        <v>0</v>
      </c>
      <c r="M63" s="990">
        <v>0</v>
      </c>
      <c r="N63" s="990">
        <v>0</v>
      </c>
      <c r="O63" s="990">
        <v>0</v>
      </c>
    </row>
    <row r="64" spans="1:15" ht="10.15" customHeight="1">
      <c r="A64" s="998"/>
      <c r="B64" s="998">
        <v>21</v>
      </c>
      <c r="C64" s="989" t="s">
        <v>2786</v>
      </c>
      <c r="D64" s="990"/>
      <c r="E64" s="990"/>
      <c r="F64" s="990"/>
      <c r="G64" s="990"/>
      <c r="H64" s="990"/>
      <c r="I64" s="990"/>
      <c r="J64" s="990"/>
      <c r="K64" s="990"/>
      <c r="L64" s="990"/>
      <c r="M64" s="990"/>
      <c r="N64" s="990"/>
      <c r="O64" s="990"/>
    </row>
    <row r="65" spans="1:15" ht="10.15" customHeight="1">
      <c r="A65" s="998"/>
      <c r="B65" s="998">
        <v>22</v>
      </c>
      <c r="C65" s="989" t="s">
        <v>2787</v>
      </c>
      <c r="D65" s="990"/>
      <c r="E65" s="990"/>
      <c r="F65" s="990"/>
      <c r="G65" s="990"/>
      <c r="H65" s="990"/>
      <c r="I65" s="990"/>
      <c r="J65" s="990"/>
      <c r="K65" s="990"/>
      <c r="L65" s="990"/>
      <c r="M65" s="990"/>
      <c r="N65" s="990"/>
      <c r="O65" s="990"/>
    </row>
    <row r="66" spans="1:15" ht="10.15" customHeight="1">
      <c r="A66" s="998"/>
      <c r="B66" s="998">
        <v>23</v>
      </c>
      <c r="C66" s="989" t="s">
        <v>2788</v>
      </c>
      <c r="D66" s="990"/>
      <c r="E66" s="990"/>
      <c r="F66" s="990"/>
      <c r="G66" s="990"/>
      <c r="H66" s="990"/>
      <c r="I66" s="990"/>
      <c r="J66" s="990"/>
      <c r="K66" s="990"/>
      <c r="L66" s="990"/>
      <c r="M66" s="990"/>
      <c r="N66" s="990"/>
      <c r="O66" s="990"/>
    </row>
    <row r="67" spans="1:15" ht="10.15" customHeight="1">
      <c r="A67" s="998"/>
      <c r="B67" s="998">
        <v>24</v>
      </c>
      <c r="C67" s="989" t="s">
        <v>2789</v>
      </c>
      <c r="D67" s="990"/>
      <c r="E67" s="990"/>
      <c r="F67" s="990"/>
      <c r="G67" s="990"/>
      <c r="H67" s="990"/>
      <c r="I67" s="990"/>
      <c r="J67" s="990"/>
      <c r="K67" s="990"/>
      <c r="L67" s="990"/>
      <c r="M67" s="990"/>
      <c r="N67" s="990"/>
      <c r="O67" s="990"/>
    </row>
    <row r="68" spans="1:15" ht="10.15" customHeight="1">
      <c r="A68" s="998"/>
      <c r="B68" s="998">
        <v>25</v>
      </c>
      <c r="C68" s="989" t="s">
        <v>2790</v>
      </c>
      <c r="D68" s="990"/>
      <c r="E68" s="990"/>
      <c r="F68" s="990"/>
      <c r="G68" s="990"/>
      <c r="H68" s="990"/>
      <c r="I68" s="990"/>
      <c r="J68" s="990"/>
      <c r="K68" s="990"/>
      <c r="L68" s="990"/>
      <c r="M68" s="990"/>
      <c r="N68" s="990"/>
      <c r="O68" s="990"/>
    </row>
    <row r="69" spans="1:15" ht="10.15" customHeight="1">
      <c r="A69" s="999"/>
      <c r="B69" s="999">
        <v>26</v>
      </c>
      <c r="C69" s="994" t="s">
        <v>2791</v>
      </c>
      <c r="D69" s="993">
        <v>87124.409999999974</v>
      </c>
      <c r="E69" s="993">
        <v>90449.379999999976</v>
      </c>
      <c r="F69" s="993">
        <v>93774.349999999991</v>
      </c>
      <c r="G69" s="993">
        <v>97099.319999999978</v>
      </c>
      <c r="H69" s="993">
        <v>100424.28999999996</v>
      </c>
      <c r="I69" s="993">
        <v>103749.25999999998</v>
      </c>
      <c r="J69" s="993">
        <v>107074.22999999998</v>
      </c>
      <c r="K69" s="993">
        <v>110399.19999999997</v>
      </c>
      <c r="L69" s="993">
        <v>113724.16999999995</v>
      </c>
      <c r="M69" s="993">
        <v>117049.13999999996</v>
      </c>
      <c r="N69" s="993">
        <v>120374.10999999997</v>
      </c>
      <c r="O69" s="993">
        <v>123699.07999999997</v>
      </c>
    </row>
    <row r="70" spans="1:15" ht="10.15" customHeight="1">
      <c r="A70" s="926"/>
      <c r="B70" s="926"/>
      <c r="C70" s="926"/>
      <c r="D70" s="926"/>
      <c r="E70" s="926"/>
      <c r="F70" s="926"/>
      <c r="G70" s="926"/>
      <c r="H70" s="926"/>
      <c r="I70" s="926"/>
      <c r="J70" s="926"/>
      <c r="K70" s="926"/>
      <c r="L70" s="926"/>
      <c r="M70" s="926"/>
      <c r="N70" s="926"/>
      <c r="O70" s="926"/>
    </row>
    <row r="71" spans="1:15" ht="10.15" customHeight="1">
      <c r="A71" s="926"/>
      <c r="B71" s="926"/>
      <c r="C71" s="933"/>
      <c r="D71" s="934"/>
      <c r="E71" s="934"/>
      <c r="F71" s="934"/>
      <c r="G71" s="934"/>
      <c r="H71" s="934"/>
      <c r="I71" s="934"/>
      <c r="J71" s="934"/>
      <c r="K71" s="934"/>
      <c r="L71" s="934"/>
      <c r="M71" s="934"/>
      <c r="N71" s="934"/>
      <c r="O71" s="934"/>
    </row>
    <row r="72" spans="1:15" ht="10.15" customHeight="1">
      <c r="A72" s="926"/>
      <c r="B72" s="926"/>
      <c r="C72" s="933"/>
      <c r="D72" s="935"/>
      <c r="E72" s="935"/>
      <c r="F72" s="935"/>
      <c r="G72" s="935"/>
      <c r="H72" s="935"/>
      <c r="I72" s="935"/>
      <c r="J72" s="935"/>
      <c r="K72" s="935"/>
      <c r="L72" s="935"/>
      <c r="M72" s="935"/>
      <c r="N72" s="935"/>
      <c r="O72" s="935"/>
    </row>
    <row r="73" spans="1:15" ht="10.15" customHeight="1">
      <c r="A73" s="926"/>
      <c r="B73" s="926"/>
      <c r="C73" s="926"/>
      <c r="D73" s="926"/>
      <c r="E73" s="926"/>
      <c r="F73" s="926"/>
      <c r="G73" s="926"/>
      <c r="H73" s="926"/>
      <c r="I73" s="926"/>
      <c r="J73" s="926"/>
      <c r="K73" s="926"/>
      <c r="L73" s="926"/>
      <c r="M73" s="926"/>
      <c r="N73" s="926"/>
      <c r="O73" s="926"/>
    </row>
    <row r="74" spans="1:15" ht="11.25" customHeight="1">
      <c r="A74" s="926"/>
      <c r="B74" s="926"/>
      <c r="C74" s="926"/>
      <c r="D74" s="960">
        <f>D69-D62</f>
        <v>83799.439999999973</v>
      </c>
      <c r="E74" s="926"/>
      <c r="F74" s="926"/>
      <c r="G74" s="926"/>
      <c r="H74" s="926"/>
      <c r="I74" s="926"/>
      <c r="J74" s="926"/>
      <c r="K74" s="926"/>
      <c r="L74" s="926"/>
      <c r="M74" s="926"/>
      <c r="N74" s="926"/>
      <c r="O74" s="926"/>
    </row>
    <row r="75" spans="1:15" ht="12.75" customHeight="1">
      <c r="A75" s="926"/>
      <c r="B75" s="926"/>
      <c r="C75" s="926"/>
      <c r="D75" s="960">
        <f>D53-D46</f>
        <v>375693.92999999993</v>
      </c>
      <c r="E75" s="926"/>
      <c r="F75" s="926"/>
      <c r="G75" s="926"/>
      <c r="H75" s="926"/>
      <c r="I75" s="926"/>
      <c r="J75" s="926"/>
      <c r="K75" s="926"/>
      <c r="L75" s="926"/>
      <c r="M75" s="926"/>
      <c r="N75" s="926"/>
      <c r="O75" s="926"/>
    </row>
    <row r="76" spans="1:15" ht="14.25" customHeight="1">
      <c r="A76" s="926"/>
      <c r="B76" s="926"/>
      <c r="C76" s="926"/>
      <c r="D76" s="960">
        <f>D37-D30</f>
        <v>732058.25000000012</v>
      </c>
      <c r="E76" s="926"/>
      <c r="F76" s="926"/>
      <c r="G76" s="926"/>
      <c r="H76" s="926"/>
      <c r="I76" s="926"/>
      <c r="J76" s="926"/>
      <c r="K76" s="926"/>
      <c r="L76" s="926"/>
      <c r="M76" s="926"/>
      <c r="N76" s="926"/>
      <c r="O76" s="926"/>
    </row>
    <row r="77" spans="1:15" ht="10.5" customHeight="1">
      <c r="A77" s="926"/>
      <c r="B77" s="926"/>
      <c r="C77" s="926"/>
      <c r="D77" s="926"/>
      <c r="E77" s="926"/>
      <c r="F77" s="926"/>
      <c r="G77" s="926"/>
      <c r="H77" s="926"/>
      <c r="I77" s="926"/>
      <c r="J77" s="926"/>
      <c r="K77" s="926"/>
      <c r="L77" s="926"/>
      <c r="M77" s="926"/>
      <c r="N77" s="926"/>
      <c r="O77" s="926"/>
    </row>
    <row r="78" spans="1:15" ht="10.15" customHeight="1">
      <c r="A78" s="926"/>
      <c r="B78" s="926"/>
      <c r="C78" s="926"/>
      <c r="D78" s="926"/>
      <c r="E78" s="926"/>
      <c r="F78" s="926"/>
      <c r="G78" s="926"/>
      <c r="H78" s="926"/>
      <c r="I78" s="926"/>
      <c r="J78" s="926"/>
      <c r="K78" s="926"/>
      <c r="L78" s="926"/>
      <c r="M78" s="926"/>
      <c r="N78" s="926"/>
      <c r="O78" s="926"/>
    </row>
    <row r="79" spans="1:15" ht="10.15" customHeight="1">
      <c r="A79" s="926"/>
      <c r="B79" s="926"/>
      <c r="C79" s="926"/>
      <c r="D79" s="926"/>
      <c r="E79" s="926"/>
      <c r="F79" s="926"/>
      <c r="G79" s="926"/>
      <c r="H79" s="926"/>
      <c r="I79" s="926"/>
      <c r="J79" s="926"/>
      <c r="K79" s="926"/>
      <c r="L79" s="926"/>
      <c r="M79" s="926"/>
      <c r="N79" s="926"/>
      <c r="O79" s="926"/>
    </row>
    <row r="80" spans="1:15" ht="10.15" customHeight="1">
      <c r="A80" s="926"/>
      <c r="B80" s="926"/>
      <c r="C80" s="926"/>
      <c r="D80" s="926"/>
      <c r="E80" s="926"/>
      <c r="F80" s="926"/>
      <c r="G80" s="926"/>
      <c r="H80" s="926"/>
      <c r="I80" s="926"/>
      <c r="J80" s="926"/>
      <c r="K80" s="926"/>
      <c r="L80" s="926"/>
      <c r="M80" s="926"/>
      <c r="N80" s="926"/>
      <c r="O80" s="926"/>
    </row>
    <row r="81" spans="1:15" ht="10.15" customHeight="1">
      <c r="A81" s="926"/>
      <c r="B81" s="926"/>
      <c r="C81" s="926"/>
      <c r="D81" s="926"/>
      <c r="E81" s="926"/>
      <c r="F81" s="926"/>
      <c r="G81" s="926"/>
      <c r="H81" s="926"/>
      <c r="I81" s="926"/>
      <c r="J81" s="926"/>
      <c r="K81" s="926"/>
      <c r="L81" s="926"/>
      <c r="M81" s="926"/>
      <c r="N81" s="926"/>
      <c r="O81" s="926"/>
    </row>
    <row r="82" spans="1:15" ht="10.15" customHeight="1">
      <c r="A82" s="926"/>
      <c r="B82" s="926"/>
      <c r="C82" s="926"/>
      <c r="D82" s="926"/>
      <c r="E82" s="926"/>
      <c r="F82" s="926"/>
      <c r="G82" s="926"/>
      <c r="H82" s="926"/>
      <c r="I82" s="926"/>
      <c r="J82" s="926"/>
      <c r="K82" s="926"/>
      <c r="L82" s="926"/>
      <c r="M82" s="926"/>
      <c r="N82" s="926"/>
      <c r="O82" s="926"/>
    </row>
    <row r="83" spans="1:15" ht="10.15" customHeight="1">
      <c r="A83" s="926"/>
      <c r="B83" s="926"/>
      <c r="C83" s="926"/>
      <c r="D83" s="926"/>
      <c r="E83" s="926"/>
      <c r="F83" s="926"/>
      <c r="G83" s="926"/>
      <c r="H83" s="926"/>
      <c r="I83" s="926"/>
      <c r="J83" s="926"/>
      <c r="K83" s="926"/>
      <c r="L83" s="926"/>
      <c r="M83" s="926"/>
      <c r="N83" s="926"/>
      <c r="O83" s="926"/>
    </row>
    <row r="84" spans="1:15" ht="10.15" customHeight="1">
      <c r="A84" s="926"/>
      <c r="B84" s="926"/>
      <c r="C84" s="926"/>
      <c r="D84" s="926"/>
      <c r="E84" s="926"/>
      <c r="F84" s="926"/>
      <c r="G84" s="926"/>
      <c r="H84" s="926"/>
      <c r="I84" s="926"/>
      <c r="J84" s="926"/>
      <c r="K84" s="926"/>
      <c r="L84" s="926"/>
      <c r="M84" s="926"/>
      <c r="N84" s="926"/>
      <c r="O84" s="926"/>
    </row>
    <row r="85" spans="1:15" ht="10.15" customHeight="1">
      <c r="A85" s="926"/>
      <c r="B85" s="926"/>
      <c r="C85" s="926"/>
      <c r="D85" s="926"/>
      <c r="E85" s="926"/>
      <c r="F85" s="926"/>
      <c r="G85" s="926"/>
      <c r="H85" s="926"/>
      <c r="I85" s="926"/>
      <c r="J85" s="926"/>
      <c r="K85" s="926"/>
      <c r="L85" s="926"/>
      <c r="M85" s="926"/>
      <c r="N85" s="926"/>
      <c r="O85" s="926"/>
    </row>
    <row r="86" spans="1:15" ht="10.15" customHeight="1">
      <c r="A86" s="926"/>
      <c r="B86" s="926"/>
      <c r="C86" s="926"/>
      <c r="D86" s="926"/>
      <c r="E86" s="926"/>
      <c r="F86" s="926"/>
      <c r="G86" s="926"/>
      <c r="H86" s="926"/>
      <c r="I86" s="926"/>
      <c r="J86" s="926"/>
      <c r="K86" s="926"/>
      <c r="L86" s="926"/>
      <c r="M86" s="926"/>
      <c r="N86" s="926"/>
      <c r="O86" s="926"/>
    </row>
    <row r="87" spans="1:15" ht="10.15" customHeight="1">
      <c r="A87" s="926"/>
      <c r="B87" s="926"/>
      <c r="C87" s="926"/>
      <c r="D87" s="926"/>
      <c r="E87" s="926"/>
      <c r="F87" s="926"/>
      <c r="G87" s="926"/>
      <c r="H87" s="926"/>
      <c r="I87" s="926"/>
      <c r="J87" s="926"/>
      <c r="K87" s="926"/>
      <c r="L87" s="926"/>
      <c r="M87" s="926"/>
      <c r="N87" s="926"/>
      <c r="O87" s="926"/>
    </row>
    <row r="88" spans="1:15" ht="10.15" customHeight="1">
      <c r="A88" s="926"/>
      <c r="B88" s="926"/>
      <c r="C88" s="926"/>
      <c r="D88" s="926"/>
      <c r="E88" s="926"/>
      <c r="F88" s="926"/>
      <c r="G88" s="926"/>
      <c r="H88" s="926"/>
      <c r="I88" s="926"/>
      <c r="J88" s="926"/>
      <c r="K88" s="926"/>
      <c r="L88" s="926"/>
      <c r="M88" s="926"/>
      <c r="N88" s="926"/>
      <c r="O88" s="926"/>
    </row>
    <row r="89" spans="1:15" ht="10.15" customHeight="1">
      <c r="A89" s="926"/>
      <c r="B89" s="926"/>
      <c r="C89" s="926"/>
      <c r="D89" s="926"/>
      <c r="E89" s="926"/>
      <c r="F89" s="926"/>
      <c r="G89" s="926"/>
      <c r="H89" s="926"/>
      <c r="I89" s="926"/>
      <c r="J89" s="926"/>
      <c r="K89" s="926"/>
      <c r="L89" s="926"/>
      <c r="M89" s="926"/>
      <c r="N89" s="926"/>
      <c r="O89" s="926"/>
    </row>
    <row r="90" spans="1:15" ht="10.15" customHeight="1">
      <c r="A90" s="926"/>
      <c r="B90" s="926"/>
      <c r="C90" s="926"/>
      <c r="D90" s="926"/>
      <c r="E90" s="926"/>
      <c r="F90" s="926"/>
      <c r="G90" s="926"/>
      <c r="H90" s="926"/>
      <c r="I90" s="926"/>
      <c r="J90" s="926"/>
      <c r="K90" s="926"/>
      <c r="L90" s="926"/>
      <c r="M90" s="926"/>
      <c r="N90" s="926"/>
      <c r="O90" s="926"/>
    </row>
    <row r="91" spans="1:15" ht="10.15" customHeight="1">
      <c r="A91" s="926"/>
      <c r="B91" s="926"/>
      <c r="C91" s="926"/>
      <c r="D91" s="926"/>
      <c r="E91" s="926"/>
      <c r="F91" s="926"/>
      <c r="G91" s="926"/>
      <c r="H91" s="926"/>
      <c r="I91" s="926"/>
      <c r="J91" s="926"/>
      <c r="K91" s="926"/>
      <c r="L91" s="926"/>
      <c r="M91" s="926"/>
      <c r="N91" s="926"/>
      <c r="O91" s="926"/>
    </row>
    <row r="92" spans="1:15" ht="10.15" customHeight="1">
      <c r="A92" s="926"/>
      <c r="B92" s="926"/>
      <c r="C92" s="926"/>
      <c r="D92" s="926"/>
      <c r="E92" s="926"/>
      <c r="F92" s="926"/>
      <c r="G92" s="926"/>
      <c r="H92" s="926"/>
      <c r="I92" s="926"/>
      <c r="J92" s="926"/>
      <c r="K92" s="926"/>
      <c r="L92" s="926"/>
      <c r="M92" s="926"/>
      <c r="N92" s="926"/>
      <c r="O92" s="926"/>
    </row>
    <row r="93" spans="1:15" ht="10.15" customHeight="1">
      <c r="A93" s="926"/>
      <c r="B93" s="926"/>
      <c r="C93" s="926"/>
      <c r="D93" s="926"/>
      <c r="E93" s="926"/>
      <c r="F93" s="926"/>
      <c r="G93" s="926"/>
      <c r="H93" s="926"/>
      <c r="I93" s="926"/>
      <c r="J93" s="926"/>
      <c r="K93" s="926"/>
      <c r="L93" s="926"/>
      <c r="M93" s="926"/>
      <c r="N93" s="926"/>
      <c r="O93" s="926"/>
    </row>
    <row r="94" spans="1:15" ht="10.15" customHeight="1">
      <c r="A94" s="926"/>
      <c r="B94" s="926"/>
      <c r="C94" s="926"/>
      <c r="D94" s="926"/>
      <c r="E94" s="926"/>
      <c r="F94" s="926"/>
      <c r="G94" s="926"/>
      <c r="H94" s="926"/>
      <c r="I94" s="926"/>
      <c r="J94" s="926"/>
      <c r="K94" s="926"/>
      <c r="L94" s="926"/>
      <c r="M94" s="926"/>
      <c r="N94" s="926"/>
      <c r="O94" s="926"/>
    </row>
    <row r="95" spans="1:15" ht="10.15" customHeight="1">
      <c r="A95" s="926"/>
      <c r="B95" s="926"/>
      <c r="C95" s="926"/>
      <c r="D95" s="926"/>
      <c r="E95" s="926"/>
      <c r="F95" s="926"/>
      <c r="G95" s="926"/>
      <c r="H95" s="926"/>
      <c r="I95" s="926"/>
      <c r="J95" s="926"/>
      <c r="K95" s="926"/>
      <c r="L95" s="926"/>
      <c r="M95" s="926"/>
      <c r="N95" s="926"/>
      <c r="O95" s="926"/>
    </row>
    <row r="96" spans="1:15" ht="10.15" customHeight="1">
      <c r="A96" s="926"/>
      <c r="B96" s="926"/>
      <c r="C96" s="926"/>
      <c r="D96" s="926"/>
      <c r="E96" s="926"/>
      <c r="F96" s="926"/>
      <c r="G96" s="926"/>
      <c r="H96" s="926"/>
      <c r="I96" s="926"/>
      <c r="J96" s="926"/>
      <c r="K96" s="926"/>
      <c r="L96" s="926"/>
      <c r="M96" s="926"/>
      <c r="N96" s="926"/>
      <c r="O96" s="926"/>
    </row>
    <row r="97" spans="1:15" ht="10.15" customHeight="1">
      <c r="A97" s="926"/>
      <c r="B97" s="926"/>
      <c r="C97" s="926"/>
      <c r="D97" s="926"/>
      <c r="E97" s="926"/>
      <c r="F97" s="926"/>
      <c r="G97" s="926"/>
      <c r="H97" s="926"/>
      <c r="I97" s="926"/>
      <c r="J97" s="926"/>
      <c r="K97" s="926"/>
      <c r="L97" s="926"/>
      <c r="M97" s="926"/>
      <c r="N97" s="926"/>
      <c r="O97" s="926"/>
    </row>
    <row r="98" spans="1:15" ht="10.15" customHeight="1">
      <c r="A98" s="926"/>
      <c r="B98" s="926"/>
      <c r="C98" s="926"/>
      <c r="D98" s="926"/>
      <c r="E98" s="926"/>
      <c r="F98" s="926"/>
      <c r="G98" s="926"/>
      <c r="H98" s="926"/>
      <c r="I98" s="926"/>
      <c r="J98" s="926"/>
      <c r="K98" s="926"/>
      <c r="L98" s="926"/>
      <c r="M98" s="926"/>
      <c r="N98" s="926"/>
      <c r="O98" s="926"/>
    </row>
    <row r="99" spans="1:15" ht="10.15" customHeight="1">
      <c r="A99" s="926"/>
      <c r="B99" s="926"/>
      <c r="C99" s="926"/>
      <c r="D99" s="926"/>
      <c r="E99" s="926"/>
      <c r="F99" s="926"/>
      <c r="G99" s="926"/>
      <c r="H99" s="926"/>
      <c r="I99" s="926"/>
      <c r="J99" s="926"/>
      <c r="K99" s="926"/>
      <c r="L99" s="926"/>
      <c r="M99" s="926"/>
      <c r="N99" s="926"/>
      <c r="O99" s="926"/>
    </row>
    <row r="100" spans="1:15" ht="10.15" customHeight="1">
      <c r="A100" s="926"/>
      <c r="B100" s="926"/>
      <c r="C100" s="926"/>
      <c r="D100" s="926"/>
      <c r="E100" s="926"/>
      <c r="F100" s="926"/>
      <c r="G100" s="926"/>
      <c r="H100" s="926"/>
      <c r="I100" s="926"/>
      <c r="J100" s="926"/>
      <c r="K100" s="926"/>
      <c r="L100" s="926"/>
      <c r="M100" s="926"/>
      <c r="N100" s="926"/>
      <c r="O100" s="926"/>
    </row>
    <row r="101" spans="1:15" ht="10.15" customHeight="1">
      <c r="A101" s="926"/>
      <c r="B101" s="926"/>
      <c r="C101" s="926"/>
      <c r="D101" s="926"/>
      <c r="E101" s="926"/>
      <c r="F101" s="926"/>
      <c r="G101" s="926"/>
      <c r="H101" s="926"/>
      <c r="I101" s="926"/>
      <c r="J101" s="926"/>
      <c r="K101" s="926"/>
      <c r="L101" s="926"/>
      <c r="M101" s="926"/>
      <c r="N101" s="926"/>
      <c r="O101" s="926"/>
    </row>
    <row r="102" spans="1:15" ht="10.15" customHeight="1">
      <c r="A102" s="926"/>
      <c r="B102" s="926"/>
      <c r="C102" s="926"/>
      <c r="D102" s="926"/>
      <c r="E102" s="926"/>
      <c r="F102" s="926"/>
      <c r="G102" s="926"/>
      <c r="H102" s="926"/>
      <c r="I102" s="926"/>
      <c r="J102" s="926"/>
      <c r="K102" s="926"/>
      <c r="L102" s="926"/>
      <c r="M102" s="926"/>
      <c r="N102" s="926"/>
      <c r="O102" s="926"/>
    </row>
    <row r="103" spans="1:15" ht="10.15" customHeight="1">
      <c r="A103" s="926"/>
      <c r="B103" s="926"/>
      <c r="C103" s="926"/>
      <c r="D103" s="926"/>
      <c r="E103" s="926"/>
      <c r="F103" s="926"/>
      <c r="G103" s="926"/>
      <c r="H103" s="926"/>
      <c r="I103" s="926"/>
      <c r="J103" s="926"/>
      <c r="K103" s="926"/>
      <c r="L103" s="926"/>
      <c r="M103" s="926"/>
      <c r="N103" s="926"/>
      <c r="O103" s="926"/>
    </row>
    <row r="104" spans="1:15" ht="10.15" customHeight="1">
      <c r="A104" s="926"/>
      <c r="B104" s="926"/>
      <c r="C104" s="926"/>
      <c r="D104" s="926"/>
      <c r="E104" s="926"/>
      <c r="F104" s="926"/>
      <c r="G104" s="926"/>
      <c r="H104" s="926"/>
      <c r="I104" s="926"/>
      <c r="J104" s="926"/>
      <c r="K104" s="926"/>
      <c r="L104" s="926"/>
      <c r="M104" s="926"/>
      <c r="N104" s="926"/>
      <c r="O104" s="926"/>
    </row>
    <row r="105" spans="1:15" ht="10.15" customHeight="1">
      <c r="A105" s="926"/>
      <c r="B105" s="926"/>
      <c r="C105" s="926"/>
      <c r="D105" s="926"/>
      <c r="E105" s="926"/>
      <c r="F105" s="926"/>
      <c r="G105" s="926"/>
      <c r="H105" s="926"/>
      <c r="I105" s="926"/>
      <c r="J105" s="926"/>
      <c r="K105" s="926"/>
      <c r="L105" s="926"/>
      <c r="M105" s="926"/>
      <c r="N105" s="926"/>
      <c r="O105" s="926"/>
    </row>
    <row r="106" spans="1:15" ht="10.15" customHeight="1">
      <c r="A106" s="926"/>
      <c r="B106" s="926"/>
      <c r="C106" s="926"/>
      <c r="D106" s="926"/>
      <c r="E106" s="926"/>
      <c r="F106" s="926"/>
      <c r="G106" s="926"/>
      <c r="H106" s="926"/>
      <c r="I106" s="926"/>
      <c r="J106" s="926"/>
      <c r="K106" s="926"/>
      <c r="L106" s="926"/>
      <c r="M106" s="926"/>
      <c r="N106" s="926"/>
      <c r="O106" s="926"/>
    </row>
    <row r="107" spans="1:15" ht="10.15" customHeight="1">
      <c r="A107" s="926"/>
      <c r="B107" s="926"/>
      <c r="C107" s="926"/>
      <c r="D107" s="926"/>
      <c r="E107" s="926"/>
      <c r="F107" s="926"/>
      <c r="G107" s="926"/>
      <c r="H107" s="926"/>
      <c r="I107" s="926"/>
      <c r="J107" s="926"/>
      <c r="K107" s="926"/>
      <c r="L107" s="926"/>
      <c r="M107" s="926"/>
      <c r="N107" s="926"/>
      <c r="O107" s="926"/>
    </row>
    <row r="108" spans="1:15" ht="10.15" customHeight="1">
      <c r="A108" s="926"/>
      <c r="B108" s="926"/>
      <c r="C108" s="926"/>
      <c r="D108" s="926"/>
      <c r="E108" s="926"/>
      <c r="F108" s="926"/>
      <c r="G108" s="926"/>
      <c r="H108" s="926"/>
      <c r="I108" s="926"/>
      <c r="J108" s="926"/>
      <c r="K108" s="926"/>
      <c r="L108" s="926"/>
      <c r="M108" s="926"/>
      <c r="N108" s="926"/>
      <c r="O108" s="926"/>
    </row>
    <row r="109" spans="1:15" ht="10.15" customHeight="1">
      <c r="A109" s="926"/>
      <c r="B109" s="926"/>
      <c r="C109" s="926"/>
      <c r="D109" s="926"/>
      <c r="E109" s="926"/>
      <c r="F109" s="926"/>
      <c r="G109" s="926"/>
      <c r="H109" s="926"/>
      <c r="I109" s="926"/>
      <c r="J109" s="926"/>
      <c r="K109" s="926"/>
      <c r="L109" s="926"/>
      <c r="M109" s="926"/>
      <c r="N109" s="926"/>
      <c r="O109" s="926"/>
    </row>
    <row r="110" spans="1:15" ht="10.15" customHeight="1">
      <c r="A110" s="926"/>
      <c r="B110" s="926"/>
      <c r="C110" s="926"/>
      <c r="D110" s="926"/>
      <c r="E110" s="926"/>
      <c r="F110" s="926"/>
      <c r="G110" s="926"/>
      <c r="H110" s="926"/>
      <c r="I110" s="926"/>
      <c r="J110" s="926"/>
      <c r="K110" s="926"/>
      <c r="L110" s="926"/>
      <c r="M110" s="926"/>
      <c r="N110" s="926"/>
      <c r="O110" s="926"/>
    </row>
    <row r="111" spans="1:15" ht="10.15" customHeight="1">
      <c r="A111" s="926"/>
      <c r="B111" s="926"/>
      <c r="C111" s="926"/>
      <c r="D111" s="926"/>
      <c r="E111" s="926"/>
      <c r="F111" s="926"/>
      <c r="G111" s="926"/>
      <c r="H111" s="926"/>
      <c r="I111" s="926"/>
      <c r="J111" s="926"/>
      <c r="K111" s="926"/>
      <c r="L111" s="926"/>
      <c r="M111" s="926"/>
      <c r="N111" s="926"/>
      <c r="O111" s="926"/>
    </row>
    <row r="112" spans="1:15" ht="10.15" customHeight="1">
      <c r="A112" s="926"/>
      <c r="B112" s="926"/>
      <c r="C112" s="926"/>
      <c r="D112" s="926"/>
      <c r="E112" s="926"/>
      <c r="F112" s="926"/>
      <c r="G112" s="926"/>
      <c r="H112" s="926"/>
      <c r="I112" s="926"/>
      <c r="J112" s="926"/>
      <c r="K112" s="926"/>
      <c r="L112" s="926"/>
      <c r="M112" s="926"/>
      <c r="N112" s="926"/>
      <c r="O112" s="926"/>
    </row>
    <row r="113" spans="1:15" ht="10.15" customHeight="1">
      <c r="A113" s="926"/>
      <c r="B113" s="926"/>
      <c r="C113" s="926"/>
      <c r="D113" s="926"/>
      <c r="E113" s="926"/>
      <c r="F113" s="926"/>
      <c r="G113" s="926"/>
      <c r="H113" s="926"/>
      <c r="I113" s="926"/>
      <c r="J113" s="926"/>
      <c r="K113" s="926"/>
      <c r="L113" s="926"/>
      <c r="M113" s="926"/>
      <c r="N113" s="926"/>
      <c r="O113" s="926"/>
    </row>
    <row r="114" spans="1:15" ht="10.15" customHeight="1">
      <c r="A114" s="926"/>
      <c r="B114" s="926"/>
      <c r="C114" s="926"/>
      <c r="D114" s="926"/>
      <c r="E114" s="926"/>
      <c r="F114" s="926"/>
      <c r="G114" s="926"/>
      <c r="H114" s="926"/>
      <c r="I114" s="926"/>
      <c r="J114" s="926"/>
      <c r="K114" s="926"/>
      <c r="L114" s="926"/>
      <c r="M114" s="926"/>
      <c r="N114" s="926"/>
      <c r="O114" s="926"/>
    </row>
    <row r="115" spans="1:15" ht="10.15" customHeight="1">
      <c r="A115" s="926"/>
      <c r="B115" s="926"/>
      <c r="C115" s="926"/>
      <c r="D115" s="926"/>
      <c r="E115" s="926"/>
      <c r="F115" s="926"/>
      <c r="G115" s="926"/>
      <c r="H115" s="926"/>
      <c r="I115" s="926"/>
      <c r="J115" s="926"/>
      <c r="K115" s="926"/>
      <c r="L115" s="926"/>
      <c r="M115" s="926"/>
      <c r="N115" s="926"/>
      <c r="O115" s="926"/>
    </row>
    <row r="116" spans="1:15" ht="10.15" customHeight="1">
      <c r="A116" s="926"/>
      <c r="B116" s="926"/>
      <c r="C116" s="926"/>
      <c r="D116" s="926"/>
      <c r="E116" s="926"/>
      <c r="F116" s="926"/>
      <c r="G116" s="926"/>
      <c r="H116" s="926"/>
      <c r="I116" s="926"/>
      <c r="J116" s="926"/>
      <c r="K116" s="926"/>
      <c r="L116" s="926"/>
      <c r="M116" s="926"/>
      <c r="N116" s="926"/>
      <c r="O116" s="926"/>
    </row>
    <row r="117" spans="1:15" ht="10.15" customHeight="1">
      <c r="A117" s="926"/>
      <c r="B117" s="926"/>
      <c r="C117" s="926"/>
      <c r="D117" s="926"/>
      <c r="E117" s="926"/>
      <c r="F117" s="926"/>
      <c r="G117" s="926"/>
      <c r="H117" s="926"/>
      <c r="I117" s="926"/>
      <c r="J117" s="926"/>
      <c r="K117" s="926"/>
      <c r="L117" s="926"/>
      <c r="M117" s="926"/>
      <c r="N117" s="926"/>
      <c r="O117" s="926"/>
    </row>
    <row r="118" spans="1:15" ht="10.15" customHeight="1">
      <c r="A118" s="926"/>
      <c r="B118" s="926"/>
      <c r="C118" s="926"/>
      <c r="D118" s="926"/>
      <c r="E118" s="926"/>
      <c r="F118" s="926"/>
      <c r="G118" s="926"/>
      <c r="H118" s="926"/>
      <c r="I118" s="926"/>
      <c r="J118" s="926"/>
      <c r="K118" s="926"/>
      <c r="L118" s="926"/>
      <c r="M118" s="926"/>
      <c r="N118" s="926"/>
      <c r="O118" s="926"/>
    </row>
    <row r="119" spans="1:15" ht="10.15" customHeight="1">
      <c r="A119" s="926"/>
      <c r="B119" s="926"/>
      <c r="C119" s="926"/>
      <c r="D119" s="926"/>
      <c r="E119" s="926"/>
      <c r="F119" s="926"/>
      <c r="G119" s="926"/>
      <c r="H119" s="926"/>
      <c r="I119" s="926"/>
      <c r="J119" s="926"/>
      <c r="K119" s="926"/>
      <c r="L119" s="926"/>
      <c r="M119" s="926"/>
      <c r="N119" s="926"/>
      <c r="O119" s="926"/>
    </row>
    <row r="120" spans="1:15" ht="10.15" customHeight="1">
      <c r="A120" s="926"/>
      <c r="B120" s="926"/>
      <c r="C120" s="926"/>
      <c r="D120" s="926"/>
      <c r="E120" s="926"/>
      <c r="F120" s="926"/>
      <c r="G120" s="926"/>
      <c r="H120" s="926"/>
      <c r="I120" s="926"/>
      <c r="J120" s="926"/>
      <c r="K120" s="926"/>
      <c r="L120" s="926"/>
      <c r="M120" s="926"/>
      <c r="N120" s="926"/>
      <c r="O120" s="926"/>
    </row>
    <row r="121" spans="1:15" ht="10.15" customHeight="1">
      <c r="A121" s="926"/>
      <c r="B121" s="926"/>
      <c r="C121" s="926"/>
      <c r="D121" s="926"/>
      <c r="E121" s="926"/>
      <c r="F121" s="926"/>
      <c r="G121" s="926"/>
      <c r="H121" s="926"/>
      <c r="I121" s="926"/>
      <c r="J121" s="926"/>
      <c r="K121" s="926"/>
      <c r="L121" s="926"/>
      <c r="M121" s="926"/>
      <c r="N121" s="926"/>
      <c r="O121" s="926"/>
    </row>
    <row r="122" spans="1:15" ht="10.15" customHeight="1">
      <c r="A122" s="926"/>
      <c r="B122" s="926"/>
      <c r="C122" s="926"/>
      <c r="D122" s="926"/>
      <c r="E122" s="926"/>
      <c r="F122" s="926"/>
      <c r="G122" s="926"/>
      <c r="H122" s="926"/>
      <c r="I122" s="926"/>
      <c r="J122" s="926"/>
      <c r="K122" s="926"/>
      <c r="L122" s="926"/>
      <c r="M122" s="926"/>
      <c r="N122" s="926"/>
      <c r="O122" s="926"/>
    </row>
    <row r="123" spans="1:15" ht="10.15" customHeight="1">
      <c r="A123" s="926"/>
      <c r="B123" s="926"/>
      <c r="C123" s="926"/>
      <c r="D123" s="926"/>
      <c r="E123" s="926"/>
      <c r="F123" s="926"/>
      <c r="G123" s="926"/>
      <c r="H123" s="926"/>
      <c r="I123" s="926"/>
      <c r="J123" s="926"/>
      <c r="K123" s="926"/>
      <c r="L123" s="926"/>
      <c r="M123" s="926"/>
      <c r="N123" s="926"/>
      <c r="O123" s="926"/>
    </row>
    <row r="124" spans="1:15" ht="10.15" customHeight="1">
      <c r="A124" s="926"/>
      <c r="B124" s="926"/>
      <c r="C124" s="926"/>
      <c r="D124" s="926"/>
      <c r="E124" s="926"/>
      <c r="F124" s="926"/>
      <c r="G124" s="926"/>
      <c r="H124" s="926"/>
      <c r="I124" s="926"/>
      <c r="J124" s="926"/>
      <c r="K124" s="926"/>
      <c r="L124" s="926"/>
      <c r="M124" s="926"/>
      <c r="N124" s="926"/>
      <c r="O124" s="926"/>
    </row>
    <row r="125" spans="1:15" ht="10.15" customHeight="1">
      <c r="A125" s="926"/>
      <c r="B125" s="926"/>
      <c r="C125" s="926"/>
      <c r="D125" s="926"/>
      <c r="E125" s="926"/>
      <c r="F125" s="926"/>
      <c r="G125" s="926"/>
      <c r="H125" s="926"/>
      <c r="I125" s="926"/>
      <c r="J125" s="926"/>
      <c r="K125" s="926"/>
      <c r="L125" s="926"/>
      <c r="M125" s="926"/>
      <c r="N125" s="926"/>
      <c r="O125" s="926"/>
    </row>
    <row r="126" spans="1:15" ht="10.15" customHeight="1">
      <c r="A126" s="926"/>
      <c r="B126" s="926"/>
      <c r="C126" s="926"/>
      <c r="D126" s="926"/>
      <c r="E126" s="926"/>
      <c r="F126" s="926"/>
      <c r="G126" s="926"/>
      <c r="H126" s="926"/>
      <c r="I126" s="926"/>
      <c r="J126" s="926"/>
      <c r="K126" s="926"/>
      <c r="L126" s="926"/>
      <c r="M126" s="926"/>
      <c r="N126" s="926"/>
      <c r="O126" s="926"/>
    </row>
    <row r="127" spans="1:15" ht="10.15" customHeight="1">
      <c r="A127" s="926"/>
      <c r="B127" s="926"/>
      <c r="C127" s="926"/>
      <c r="D127" s="926"/>
      <c r="E127" s="926"/>
      <c r="F127" s="926"/>
      <c r="G127" s="926"/>
      <c r="H127" s="926"/>
      <c r="I127" s="926"/>
      <c r="J127" s="926"/>
      <c r="K127" s="926"/>
      <c r="L127" s="926"/>
      <c r="M127" s="926"/>
      <c r="N127" s="926"/>
      <c r="O127" s="926"/>
    </row>
    <row r="128" spans="1:15" ht="10.15" customHeight="1">
      <c r="A128" s="926"/>
      <c r="B128" s="926"/>
      <c r="C128" s="926"/>
      <c r="D128" s="926"/>
      <c r="E128" s="926"/>
      <c r="F128" s="926"/>
      <c r="G128" s="926"/>
      <c r="H128" s="926"/>
      <c r="I128" s="926"/>
      <c r="J128" s="926"/>
      <c r="K128" s="926"/>
      <c r="L128" s="926"/>
      <c r="M128" s="926"/>
      <c r="N128" s="926"/>
      <c r="O128" s="926"/>
    </row>
    <row r="129" spans="1:15" ht="10.15" customHeight="1">
      <c r="A129" s="926"/>
      <c r="B129" s="926"/>
      <c r="C129" s="926"/>
      <c r="D129" s="926"/>
      <c r="E129" s="926"/>
      <c r="F129" s="926"/>
      <c r="G129" s="926"/>
      <c r="H129" s="926"/>
      <c r="I129" s="926"/>
      <c r="J129" s="926"/>
      <c r="K129" s="926"/>
      <c r="L129" s="926"/>
      <c r="M129" s="926"/>
      <c r="N129" s="926"/>
      <c r="O129" s="926"/>
    </row>
    <row r="130" spans="1:15" ht="10.15" customHeight="1">
      <c r="A130" s="926"/>
      <c r="B130" s="926"/>
      <c r="C130" s="926"/>
      <c r="D130" s="926"/>
      <c r="E130" s="926"/>
      <c r="F130" s="926"/>
      <c r="G130" s="926"/>
      <c r="H130" s="926"/>
      <c r="I130" s="926"/>
      <c r="J130" s="926"/>
      <c r="K130" s="926"/>
      <c r="L130" s="926"/>
      <c r="M130" s="926"/>
      <c r="N130" s="926"/>
      <c r="O130" s="926"/>
    </row>
    <row r="131" spans="1:15" ht="10.15" customHeight="1">
      <c r="A131" s="926"/>
      <c r="B131" s="926"/>
      <c r="C131" s="926"/>
      <c r="D131" s="926"/>
      <c r="E131" s="926"/>
      <c r="F131" s="926"/>
      <c r="G131" s="926"/>
      <c r="H131" s="926"/>
      <c r="I131" s="926"/>
      <c r="J131" s="926"/>
      <c r="K131" s="926"/>
      <c r="L131" s="926"/>
      <c r="M131" s="926"/>
      <c r="N131" s="926"/>
      <c r="O131" s="926"/>
    </row>
    <row r="132" spans="1:15" ht="10.15" customHeight="1">
      <c r="A132" s="926"/>
      <c r="B132" s="926"/>
      <c r="C132" s="926"/>
      <c r="D132" s="926"/>
      <c r="E132" s="926"/>
      <c r="F132" s="926"/>
      <c r="G132" s="926"/>
      <c r="H132" s="926"/>
      <c r="I132" s="926"/>
      <c r="J132" s="926"/>
      <c r="K132" s="926"/>
      <c r="L132" s="926"/>
      <c r="M132" s="926"/>
      <c r="N132" s="926"/>
      <c r="O132" s="926"/>
    </row>
    <row r="133" spans="1:15" ht="10.15" customHeight="1">
      <c r="A133" s="926"/>
      <c r="B133" s="926"/>
      <c r="C133" s="926"/>
      <c r="D133" s="926"/>
      <c r="E133" s="926"/>
      <c r="F133" s="926"/>
      <c r="G133" s="926"/>
      <c r="H133" s="926"/>
      <c r="I133" s="926"/>
      <c r="J133" s="926"/>
      <c r="K133" s="926"/>
      <c r="L133" s="926"/>
      <c r="M133" s="926"/>
      <c r="N133" s="926"/>
      <c r="O133" s="926"/>
    </row>
    <row r="134" spans="1:15" ht="10.15" customHeight="1">
      <c r="A134" s="926"/>
      <c r="B134" s="926"/>
      <c r="C134" s="926"/>
      <c r="D134" s="926"/>
      <c r="E134" s="926"/>
      <c r="F134" s="926"/>
      <c r="G134" s="926"/>
      <c r="H134" s="926"/>
      <c r="I134" s="926"/>
      <c r="J134" s="926"/>
      <c r="K134" s="926"/>
      <c r="L134" s="926"/>
      <c r="M134" s="926"/>
      <c r="N134" s="926"/>
      <c r="O134" s="926"/>
    </row>
    <row r="135" spans="1:15" ht="10.15" customHeight="1">
      <c r="A135" s="926"/>
      <c r="B135" s="926"/>
      <c r="C135" s="926"/>
      <c r="D135" s="926"/>
      <c r="E135" s="926"/>
      <c r="F135" s="926"/>
      <c r="G135" s="926"/>
      <c r="H135" s="926"/>
      <c r="I135" s="926"/>
      <c r="J135" s="926"/>
      <c r="K135" s="926"/>
      <c r="L135" s="926"/>
      <c r="M135" s="926"/>
      <c r="N135" s="926"/>
      <c r="O135" s="926"/>
    </row>
    <row r="136" spans="1:15" ht="10.15" customHeight="1">
      <c r="A136" s="926"/>
      <c r="B136" s="926"/>
      <c r="C136" s="926"/>
      <c r="D136" s="926"/>
      <c r="E136" s="926"/>
      <c r="F136" s="926"/>
      <c r="G136" s="926"/>
      <c r="H136" s="926"/>
      <c r="I136" s="926"/>
      <c r="J136" s="926"/>
      <c r="K136" s="926"/>
      <c r="L136" s="926"/>
      <c r="M136" s="926"/>
      <c r="N136" s="926"/>
      <c r="O136" s="926"/>
    </row>
    <row r="137" spans="1:15" ht="10.15" customHeight="1">
      <c r="A137" s="926"/>
      <c r="B137" s="926"/>
      <c r="C137" s="926"/>
      <c r="D137" s="926"/>
      <c r="E137" s="926"/>
      <c r="F137" s="926"/>
      <c r="G137" s="926"/>
      <c r="H137" s="926"/>
      <c r="I137" s="926"/>
      <c r="J137" s="926"/>
      <c r="K137" s="926"/>
      <c r="L137" s="926"/>
      <c r="M137" s="926"/>
      <c r="N137" s="926"/>
      <c r="O137" s="926"/>
    </row>
    <row r="138" spans="1:15" ht="10.15" customHeight="1">
      <c r="A138" s="926"/>
      <c r="B138" s="926"/>
      <c r="C138" s="926"/>
      <c r="D138" s="926"/>
      <c r="E138" s="926"/>
      <c r="F138" s="926"/>
      <c r="G138" s="926"/>
      <c r="H138" s="926"/>
      <c r="I138" s="926"/>
      <c r="J138" s="926"/>
      <c r="K138" s="926"/>
      <c r="L138" s="926"/>
      <c r="M138" s="926"/>
      <c r="N138" s="926"/>
      <c r="O138" s="926"/>
    </row>
    <row r="139" spans="1:15" ht="10.15" customHeight="1">
      <c r="A139" s="926"/>
      <c r="B139" s="926"/>
      <c r="C139" s="926"/>
      <c r="D139" s="926"/>
      <c r="E139" s="926"/>
      <c r="F139" s="926"/>
      <c r="G139" s="926"/>
      <c r="H139" s="926"/>
      <c r="I139" s="926"/>
      <c r="J139" s="926"/>
      <c r="K139" s="926"/>
      <c r="L139" s="926"/>
      <c r="M139" s="926"/>
      <c r="N139" s="926"/>
      <c r="O139" s="926"/>
    </row>
    <row r="140" spans="1:15" ht="10.15" customHeight="1">
      <c r="A140" s="926"/>
      <c r="B140" s="926"/>
      <c r="C140" s="926"/>
      <c r="D140" s="926"/>
      <c r="E140" s="926"/>
      <c r="F140" s="926"/>
      <c r="G140" s="926"/>
      <c r="H140" s="926"/>
      <c r="I140" s="926"/>
      <c r="J140" s="926"/>
      <c r="K140" s="926"/>
      <c r="L140" s="926"/>
      <c r="M140" s="926"/>
      <c r="N140" s="926"/>
      <c r="O140" s="926"/>
    </row>
    <row r="141" spans="1:15" ht="10.15" customHeight="1">
      <c r="A141" s="926"/>
      <c r="B141" s="926"/>
      <c r="C141" s="926"/>
      <c r="D141" s="926"/>
      <c r="E141" s="926"/>
      <c r="F141" s="926"/>
      <c r="G141" s="926"/>
      <c r="H141" s="926"/>
      <c r="I141" s="926"/>
      <c r="J141" s="926"/>
      <c r="K141" s="926"/>
      <c r="L141" s="926"/>
      <c r="M141" s="926"/>
      <c r="N141" s="926"/>
      <c r="O141" s="926"/>
    </row>
    <row r="142" spans="1:15" ht="10.15" customHeight="1">
      <c r="A142" s="926"/>
      <c r="B142" s="926"/>
      <c r="C142" s="926"/>
      <c r="D142" s="926"/>
      <c r="E142" s="926"/>
      <c r="F142" s="926"/>
      <c r="G142" s="926"/>
      <c r="H142" s="926"/>
      <c r="I142" s="926"/>
      <c r="J142" s="926"/>
      <c r="K142" s="926"/>
      <c r="L142" s="926"/>
      <c r="M142" s="926"/>
      <c r="N142" s="926"/>
      <c r="O142" s="926"/>
    </row>
    <row r="143" spans="1:15" ht="10.15" customHeight="1">
      <c r="A143" s="926"/>
      <c r="B143" s="926"/>
      <c r="C143" s="926"/>
      <c r="D143" s="926"/>
      <c r="E143" s="926"/>
      <c r="F143" s="926"/>
      <c r="G143" s="926"/>
      <c r="H143" s="926"/>
      <c r="I143" s="926"/>
      <c r="J143" s="926"/>
      <c r="K143" s="926"/>
      <c r="L143" s="926"/>
      <c r="M143" s="926"/>
      <c r="N143" s="926"/>
      <c r="O143" s="926"/>
    </row>
    <row r="144" spans="1:15" ht="10.15" customHeight="1">
      <c r="A144" s="926"/>
      <c r="B144" s="926"/>
      <c r="C144" s="926"/>
      <c r="D144" s="926"/>
      <c r="E144" s="926"/>
      <c r="F144" s="926"/>
      <c r="G144" s="926"/>
      <c r="H144" s="926"/>
      <c r="I144" s="926"/>
      <c r="J144" s="926"/>
      <c r="K144" s="926"/>
      <c r="L144" s="926"/>
      <c r="M144" s="926"/>
      <c r="N144" s="926"/>
      <c r="O144" s="926"/>
    </row>
    <row r="145" spans="1:15" ht="10.15" customHeight="1">
      <c r="A145" s="926"/>
      <c r="B145" s="926"/>
      <c r="C145" s="926"/>
      <c r="D145" s="926"/>
      <c r="E145" s="926"/>
      <c r="F145" s="926"/>
      <c r="G145" s="926"/>
      <c r="H145" s="926"/>
      <c r="I145" s="926"/>
      <c r="J145" s="926"/>
      <c r="K145" s="926"/>
      <c r="L145" s="926"/>
      <c r="M145" s="926"/>
      <c r="N145" s="926"/>
      <c r="O145" s="926"/>
    </row>
    <row r="146" spans="1:15" ht="10.15" customHeight="1">
      <c r="A146" s="926"/>
      <c r="B146" s="926"/>
      <c r="C146" s="926"/>
      <c r="D146" s="926"/>
      <c r="E146" s="926"/>
      <c r="F146" s="926"/>
      <c r="G146" s="926"/>
      <c r="H146" s="926"/>
      <c r="I146" s="926"/>
      <c r="J146" s="926"/>
      <c r="K146" s="926"/>
      <c r="L146" s="926"/>
      <c r="M146" s="926"/>
      <c r="N146" s="926"/>
      <c r="O146" s="926"/>
    </row>
    <row r="147" spans="1:15" ht="10.15" customHeight="1">
      <c r="A147" s="926"/>
      <c r="B147" s="926"/>
      <c r="C147" s="926"/>
      <c r="D147" s="926"/>
      <c r="E147" s="926"/>
      <c r="F147" s="926"/>
      <c r="G147" s="926"/>
      <c r="H147" s="926"/>
      <c r="I147" s="926"/>
      <c r="J147" s="926"/>
      <c r="K147" s="926"/>
      <c r="L147" s="926"/>
      <c r="M147" s="926"/>
      <c r="N147" s="926"/>
      <c r="O147" s="926"/>
    </row>
    <row r="148" spans="1:15" ht="10.15" customHeight="1">
      <c r="A148" s="926"/>
      <c r="B148" s="926"/>
      <c r="C148" s="926"/>
      <c r="D148" s="926"/>
      <c r="E148" s="926"/>
      <c r="F148" s="926"/>
      <c r="G148" s="926"/>
      <c r="H148" s="926"/>
      <c r="I148" s="926"/>
      <c r="J148" s="926"/>
      <c r="K148" s="926"/>
      <c r="L148" s="926"/>
      <c r="M148" s="926"/>
      <c r="N148" s="926"/>
      <c r="O148" s="926"/>
    </row>
    <row r="149" spans="1:15" ht="10.15" customHeight="1">
      <c r="A149" s="926"/>
      <c r="B149" s="926"/>
      <c r="C149" s="926"/>
      <c r="D149" s="926"/>
      <c r="E149" s="926"/>
      <c r="F149" s="926"/>
      <c r="G149" s="926"/>
      <c r="H149" s="926"/>
      <c r="I149" s="926"/>
      <c r="J149" s="926"/>
      <c r="K149" s="926"/>
      <c r="L149" s="926"/>
      <c r="M149" s="926"/>
      <c r="N149" s="926"/>
      <c r="O149" s="926"/>
    </row>
    <row r="150" spans="1:15" ht="10.15" customHeight="1">
      <c r="A150" s="926"/>
      <c r="B150" s="926"/>
      <c r="C150" s="926"/>
      <c r="D150" s="926"/>
      <c r="E150" s="926"/>
      <c r="F150" s="926"/>
      <c r="G150" s="926"/>
      <c r="H150" s="926"/>
      <c r="I150" s="926"/>
      <c r="J150" s="926"/>
      <c r="K150" s="926"/>
      <c r="L150" s="926"/>
      <c r="M150" s="926"/>
      <c r="N150" s="926"/>
      <c r="O150" s="926"/>
    </row>
    <row r="151" spans="1:15" ht="10.15" customHeight="1">
      <c r="A151" s="926"/>
      <c r="B151" s="926"/>
      <c r="C151" s="926"/>
      <c r="D151" s="926"/>
      <c r="E151" s="926"/>
      <c r="F151" s="926"/>
      <c r="G151" s="926"/>
      <c r="H151" s="926"/>
      <c r="I151" s="926"/>
      <c r="J151" s="926"/>
      <c r="K151" s="926"/>
      <c r="L151" s="926"/>
      <c r="M151" s="926"/>
      <c r="N151" s="926"/>
      <c r="O151" s="926"/>
    </row>
    <row r="152" spans="1:15" ht="10.15" customHeight="1">
      <c r="A152" s="926"/>
      <c r="B152" s="926"/>
      <c r="C152" s="926"/>
      <c r="D152" s="926"/>
      <c r="E152" s="926"/>
      <c r="F152" s="926"/>
      <c r="G152" s="926"/>
      <c r="H152" s="926"/>
      <c r="I152" s="926"/>
      <c r="J152" s="926"/>
      <c r="K152" s="926"/>
      <c r="L152" s="926"/>
      <c r="M152" s="926"/>
      <c r="N152" s="926"/>
      <c r="O152" s="926"/>
    </row>
    <row r="153" spans="1:15" ht="10.15" customHeight="1">
      <c r="A153" s="926"/>
      <c r="B153" s="926"/>
      <c r="C153" s="926"/>
      <c r="D153" s="926"/>
      <c r="E153" s="926"/>
      <c r="F153" s="926"/>
      <c r="G153" s="926"/>
      <c r="H153" s="926"/>
      <c r="I153" s="926"/>
      <c r="J153" s="926"/>
      <c r="K153" s="926"/>
      <c r="L153" s="926"/>
      <c r="M153" s="926"/>
      <c r="N153" s="926"/>
      <c r="O153" s="926"/>
    </row>
    <row r="154" spans="1:15" ht="10.15" customHeight="1">
      <c r="A154" s="926"/>
      <c r="B154" s="926"/>
      <c r="C154" s="926"/>
      <c r="D154" s="926"/>
      <c r="E154" s="926"/>
      <c r="F154" s="926"/>
      <c r="G154" s="926"/>
      <c r="H154" s="926"/>
      <c r="I154" s="926"/>
      <c r="J154" s="926"/>
      <c r="K154" s="926"/>
      <c r="L154" s="926"/>
      <c r="M154" s="926"/>
      <c r="N154" s="926"/>
      <c r="O154" s="926"/>
    </row>
    <row r="155" spans="1:15" ht="10.15" customHeight="1">
      <c r="A155" s="926"/>
      <c r="B155" s="926"/>
      <c r="C155" s="926"/>
      <c r="D155" s="926"/>
      <c r="E155" s="926"/>
      <c r="F155" s="926"/>
      <c r="G155" s="926"/>
      <c r="H155" s="926"/>
      <c r="I155" s="926"/>
      <c r="J155" s="926"/>
      <c r="K155" s="926"/>
      <c r="L155" s="926"/>
      <c r="M155" s="926"/>
      <c r="N155" s="926"/>
      <c r="O155" s="926"/>
    </row>
    <row r="156" spans="1:15" ht="10.15" customHeight="1">
      <c r="A156" s="926"/>
      <c r="B156" s="926"/>
      <c r="C156" s="926"/>
      <c r="D156" s="926"/>
      <c r="E156" s="926"/>
      <c r="F156" s="926"/>
      <c r="G156" s="926"/>
      <c r="H156" s="926"/>
      <c r="I156" s="926"/>
      <c r="J156" s="926"/>
      <c r="K156" s="926"/>
      <c r="L156" s="926"/>
      <c r="M156" s="926"/>
      <c r="N156" s="926"/>
      <c r="O156" s="926"/>
    </row>
    <row r="157" spans="1:15" ht="10.15" customHeight="1">
      <c r="A157" s="926"/>
      <c r="B157" s="926"/>
      <c r="C157" s="926"/>
      <c r="D157" s="926"/>
      <c r="E157" s="926"/>
      <c r="F157" s="926"/>
      <c r="G157" s="926"/>
      <c r="H157" s="926"/>
      <c r="I157" s="926"/>
      <c r="J157" s="926"/>
      <c r="K157" s="926"/>
      <c r="L157" s="926"/>
      <c r="M157" s="926"/>
      <c r="N157" s="926"/>
      <c r="O157" s="926"/>
    </row>
    <row r="158" spans="1:15" ht="10.15" customHeight="1">
      <c r="A158" s="926"/>
      <c r="B158" s="926"/>
      <c r="C158" s="926"/>
      <c r="D158" s="926"/>
      <c r="E158" s="926"/>
      <c r="F158" s="926"/>
      <c r="G158" s="926"/>
      <c r="H158" s="926"/>
      <c r="I158" s="926"/>
      <c r="J158" s="926"/>
      <c r="K158" s="926"/>
      <c r="L158" s="926"/>
      <c r="M158" s="926"/>
      <c r="N158" s="926"/>
      <c r="O158" s="926"/>
    </row>
    <row r="159" spans="1:15" ht="10.15" customHeight="1">
      <c r="A159" s="926"/>
      <c r="B159" s="926"/>
      <c r="C159" s="926"/>
      <c r="D159" s="926"/>
      <c r="E159" s="926"/>
      <c r="F159" s="926"/>
      <c r="G159" s="926"/>
      <c r="H159" s="926"/>
      <c r="I159" s="926"/>
      <c r="J159" s="926"/>
      <c r="K159" s="926"/>
      <c r="L159" s="926"/>
      <c r="M159" s="926"/>
      <c r="N159" s="926"/>
      <c r="O159" s="926"/>
    </row>
    <row r="160" spans="1:15" ht="10.15" customHeight="1">
      <c r="A160" s="926"/>
      <c r="B160" s="926"/>
      <c r="C160" s="926"/>
      <c r="D160" s="926"/>
      <c r="E160" s="926"/>
      <c r="F160" s="926"/>
      <c r="G160" s="926"/>
      <c r="H160" s="926"/>
      <c r="I160" s="926"/>
      <c r="J160" s="926"/>
      <c r="K160" s="926"/>
      <c r="L160" s="926"/>
      <c r="M160" s="926"/>
      <c r="N160" s="926"/>
      <c r="O160" s="926"/>
    </row>
    <row r="161" spans="1:15" ht="10.15" customHeight="1">
      <c r="A161" s="926"/>
      <c r="B161" s="926"/>
      <c r="C161" s="926"/>
      <c r="D161" s="926"/>
      <c r="E161" s="926"/>
      <c r="F161" s="926"/>
      <c r="G161" s="926"/>
      <c r="H161" s="926"/>
      <c r="I161" s="926"/>
      <c r="J161" s="926"/>
      <c r="K161" s="926"/>
      <c r="L161" s="926"/>
      <c r="M161" s="926"/>
      <c r="N161" s="926"/>
      <c r="O161" s="926"/>
    </row>
    <row r="162" spans="1:15" ht="10.15" customHeight="1">
      <c r="A162" s="926"/>
      <c r="B162" s="926"/>
      <c r="C162" s="926"/>
      <c r="D162" s="926"/>
      <c r="E162" s="926"/>
      <c r="F162" s="926"/>
      <c r="G162" s="926"/>
      <c r="H162" s="926"/>
      <c r="I162" s="926"/>
      <c r="J162" s="926"/>
      <c r="K162" s="926"/>
      <c r="L162" s="926"/>
      <c r="M162" s="926"/>
      <c r="N162" s="926"/>
      <c r="O162" s="926"/>
    </row>
    <row r="163" spans="1:15" ht="10.15" customHeight="1">
      <c r="A163" s="926"/>
      <c r="B163" s="926"/>
      <c r="C163" s="926"/>
      <c r="D163" s="926"/>
      <c r="E163" s="926"/>
      <c r="F163" s="926"/>
      <c r="G163" s="926"/>
      <c r="H163" s="926"/>
      <c r="I163" s="926"/>
      <c r="J163" s="926"/>
      <c r="K163" s="926"/>
      <c r="L163" s="926"/>
      <c r="M163" s="926"/>
      <c r="N163" s="926"/>
      <c r="O163" s="926"/>
    </row>
    <row r="164" spans="1:15" ht="10.15" customHeight="1">
      <c r="A164" s="926"/>
      <c r="B164" s="926"/>
      <c r="C164" s="926"/>
      <c r="D164" s="926"/>
      <c r="E164" s="926"/>
      <c r="F164" s="926"/>
      <c r="G164" s="926"/>
      <c r="H164" s="926"/>
      <c r="I164" s="926"/>
      <c r="J164" s="926"/>
      <c r="K164" s="926"/>
      <c r="L164" s="926"/>
      <c r="M164" s="926"/>
      <c r="N164" s="926"/>
      <c r="O164" s="926"/>
    </row>
    <row r="165" spans="1:15" ht="10.15" customHeight="1">
      <c r="A165" s="926"/>
      <c r="B165" s="926"/>
      <c r="C165" s="926"/>
      <c r="D165" s="926"/>
      <c r="E165" s="926"/>
      <c r="F165" s="926"/>
      <c r="G165" s="926"/>
      <c r="H165" s="926"/>
      <c r="I165" s="926"/>
      <c r="J165" s="926"/>
      <c r="K165" s="926"/>
      <c r="L165" s="926"/>
      <c r="M165" s="926"/>
      <c r="N165" s="926"/>
      <c r="O165" s="926"/>
    </row>
    <row r="166" spans="1:15" ht="10.15" customHeight="1">
      <c r="A166" s="926"/>
      <c r="B166" s="926"/>
      <c r="C166" s="926"/>
      <c r="D166" s="926"/>
      <c r="E166" s="926"/>
      <c r="F166" s="926"/>
      <c r="G166" s="926"/>
      <c r="H166" s="926"/>
      <c r="I166" s="926"/>
      <c r="J166" s="926"/>
      <c r="K166" s="926"/>
      <c r="L166" s="926"/>
      <c r="M166" s="926"/>
      <c r="N166" s="926"/>
      <c r="O166" s="926"/>
    </row>
    <row r="167" spans="1:15" ht="10.15" customHeight="1">
      <c r="A167" s="926"/>
      <c r="B167" s="926"/>
      <c r="C167" s="926"/>
      <c r="D167" s="926"/>
      <c r="E167" s="926"/>
      <c r="F167" s="926"/>
      <c r="G167" s="926"/>
      <c r="H167" s="926"/>
      <c r="I167" s="926"/>
      <c r="J167" s="926"/>
      <c r="K167" s="926"/>
      <c r="L167" s="926"/>
      <c r="M167" s="926"/>
      <c r="N167" s="926"/>
      <c r="O167" s="926"/>
    </row>
    <row r="168" spans="1:15" ht="10.15" customHeight="1">
      <c r="A168" s="926"/>
      <c r="B168" s="926"/>
      <c r="C168" s="926"/>
      <c r="D168" s="926"/>
      <c r="E168" s="926"/>
      <c r="F168" s="926"/>
      <c r="G168" s="926"/>
      <c r="H168" s="926"/>
      <c r="I168" s="926"/>
      <c r="J168" s="926"/>
      <c r="K168" s="926"/>
      <c r="L168" s="926"/>
      <c r="M168" s="926"/>
      <c r="N168" s="926"/>
      <c r="O168" s="926"/>
    </row>
    <row r="169" spans="1:15" ht="10.15" customHeight="1">
      <c r="A169" s="926"/>
      <c r="B169" s="926"/>
      <c r="C169" s="926"/>
      <c r="D169" s="926"/>
      <c r="E169" s="926"/>
      <c r="F169" s="926"/>
      <c r="G169" s="926"/>
      <c r="H169" s="926"/>
      <c r="I169" s="926"/>
      <c r="J169" s="926"/>
      <c r="K169" s="926"/>
      <c r="L169" s="926"/>
      <c r="M169" s="926"/>
      <c r="N169" s="926"/>
      <c r="O169" s="926"/>
    </row>
    <row r="170" spans="1:15" ht="10.15" customHeight="1">
      <c r="A170" s="926"/>
      <c r="B170" s="926"/>
      <c r="C170" s="926"/>
      <c r="D170" s="926"/>
      <c r="E170" s="926"/>
      <c r="F170" s="926"/>
      <c r="G170" s="926"/>
      <c r="H170" s="926"/>
      <c r="I170" s="926"/>
      <c r="J170" s="926"/>
      <c r="K170" s="926"/>
      <c r="L170" s="926"/>
      <c r="M170" s="926"/>
      <c r="N170" s="926"/>
      <c r="O170" s="926"/>
    </row>
    <row r="171" spans="1:15" ht="10.15" customHeight="1">
      <c r="A171" s="926"/>
      <c r="B171" s="926"/>
      <c r="C171" s="926"/>
      <c r="D171" s="926"/>
      <c r="E171" s="926"/>
      <c r="F171" s="926"/>
      <c r="G171" s="926"/>
      <c r="H171" s="926"/>
      <c r="I171" s="926"/>
      <c r="J171" s="926"/>
      <c r="K171" s="926"/>
      <c r="L171" s="926"/>
      <c r="M171" s="926"/>
      <c r="N171" s="926"/>
      <c r="O171" s="926"/>
    </row>
    <row r="172" spans="1:15" ht="10.15" customHeight="1">
      <c r="A172" s="926"/>
      <c r="B172" s="926"/>
      <c r="C172" s="926"/>
      <c r="D172" s="926"/>
      <c r="E172" s="926"/>
      <c r="F172" s="926"/>
      <c r="G172" s="926"/>
      <c r="H172" s="926"/>
      <c r="I172" s="926"/>
      <c r="J172" s="926"/>
      <c r="K172" s="926"/>
      <c r="L172" s="926"/>
      <c r="M172" s="926"/>
      <c r="N172" s="926"/>
      <c r="O172" s="926"/>
    </row>
    <row r="173" spans="1:15" ht="10.15" customHeight="1">
      <c r="A173" s="926"/>
      <c r="B173" s="926"/>
      <c r="C173" s="926"/>
      <c r="D173" s="926"/>
      <c r="E173" s="926"/>
      <c r="F173" s="926"/>
      <c r="G173" s="926"/>
      <c r="H173" s="926"/>
      <c r="I173" s="926"/>
      <c r="J173" s="926"/>
      <c r="K173" s="926"/>
      <c r="L173" s="926"/>
      <c r="M173" s="926"/>
      <c r="N173" s="926"/>
      <c r="O173" s="926"/>
    </row>
    <row r="174" spans="1:15" ht="10.15" customHeight="1">
      <c r="A174" s="926"/>
      <c r="B174" s="926"/>
      <c r="C174" s="926"/>
      <c r="D174" s="926"/>
      <c r="E174" s="926"/>
      <c r="F174" s="926"/>
      <c r="G174" s="926"/>
      <c r="H174" s="926"/>
      <c r="I174" s="926"/>
      <c r="J174" s="926"/>
      <c r="K174" s="926"/>
      <c r="L174" s="926"/>
      <c r="M174" s="926"/>
      <c r="N174" s="926"/>
      <c r="O174" s="926"/>
    </row>
    <row r="175" spans="1:15" ht="10.15" customHeight="1">
      <c r="A175" s="926"/>
      <c r="B175" s="926"/>
      <c r="C175" s="926"/>
      <c r="D175" s="926"/>
      <c r="E175" s="926"/>
      <c r="F175" s="926"/>
      <c r="G175" s="926"/>
      <c r="H175" s="926"/>
      <c r="I175" s="926"/>
      <c r="J175" s="926"/>
      <c r="K175" s="926"/>
      <c r="L175" s="926"/>
      <c r="M175" s="926"/>
      <c r="N175" s="926"/>
      <c r="O175" s="926"/>
    </row>
    <row r="176" spans="1:15" ht="10.15" customHeight="1">
      <c r="A176" s="926"/>
      <c r="B176" s="926"/>
      <c r="C176" s="926"/>
      <c r="D176" s="926"/>
      <c r="E176" s="926"/>
      <c r="F176" s="926"/>
      <c r="G176" s="926"/>
      <c r="H176" s="926"/>
      <c r="I176" s="926"/>
      <c r="J176" s="926"/>
      <c r="K176" s="926"/>
      <c r="L176" s="926"/>
      <c r="M176" s="926"/>
      <c r="N176" s="926"/>
      <c r="O176" s="926"/>
    </row>
    <row r="177" spans="1:15" ht="10.15" customHeight="1">
      <c r="A177" s="926"/>
      <c r="B177" s="926"/>
      <c r="C177" s="926"/>
      <c r="D177" s="926"/>
      <c r="E177" s="926"/>
      <c r="F177" s="926"/>
      <c r="G177" s="926"/>
      <c r="H177" s="926"/>
      <c r="I177" s="926"/>
      <c r="J177" s="926"/>
      <c r="K177" s="926"/>
      <c r="L177" s="926"/>
      <c r="M177" s="926"/>
      <c r="N177" s="926"/>
      <c r="O177" s="926"/>
    </row>
    <row r="178" spans="1:15" ht="10.15" customHeight="1">
      <c r="A178" s="926"/>
      <c r="B178" s="926"/>
      <c r="C178" s="926"/>
      <c r="D178" s="926"/>
      <c r="E178" s="926"/>
      <c r="F178" s="926"/>
      <c r="G178" s="926"/>
      <c r="H178" s="926"/>
      <c r="I178" s="926"/>
      <c r="J178" s="926"/>
      <c r="K178" s="926"/>
      <c r="L178" s="926"/>
      <c r="M178" s="926"/>
      <c r="N178" s="926"/>
      <c r="O178" s="926"/>
    </row>
    <row r="179" spans="1:15" ht="10.15" customHeight="1">
      <c r="A179" s="926"/>
      <c r="B179" s="926"/>
      <c r="C179" s="926"/>
      <c r="D179" s="926"/>
      <c r="E179" s="926"/>
      <c r="F179" s="926"/>
      <c r="G179" s="926"/>
      <c r="H179" s="926"/>
      <c r="I179" s="926"/>
      <c r="J179" s="926"/>
      <c r="K179" s="926"/>
      <c r="L179" s="926"/>
      <c r="M179" s="926"/>
      <c r="N179" s="926"/>
      <c r="O179" s="926"/>
    </row>
    <row r="180" spans="1:15" ht="10.15" customHeight="1">
      <c r="A180" s="926"/>
      <c r="B180" s="926"/>
      <c r="C180" s="926"/>
      <c r="D180" s="926"/>
      <c r="E180" s="926"/>
      <c r="F180" s="926"/>
      <c r="G180" s="926"/>
      <c r="H180" s="926"/>
      <c r="I180" s="926"/>
      <c r="J180" s="926"/>
      <c r="K180" s="926"/>
      <c r="L180" s="926"/>
      <c r="M180" s="926"/>
      <c r="N180" s="926"/>
      <c r="O180" s="926"/>
    </row>
    <row r="181" spans="1:15" ht="10.15" customHeight="1">
      <c r="A181" s="926"/>
      <c r="B181" s="926"/>
      <c r="C181" s="926"/>
      <c r="D181" s="926"/>
      <c r="E181" s="926"/>
      <c r="F181" s="926"/>
      <c r="G181" s="926"/>
      <c r="H181" s="926"/>
      <c r="I181" s="926"/>
      <c r="J181" s="926"/>
      <c r="K181" s="926"/>
      <c r="L181" s="926"/>
      <c r="M181" s="926"/>
      <c r="N181" s="926"/>
      <c r="O181" s="926"/>
    </row>
    <row r="182" spans="1:15" ht="10.15" customHeight="1">
      <c r="A182" s="926"/>
      <c r="B182" s="926"/>
      <c r="C182" s="926"/>
      <c r="D182" s="926"/>
      <c r="E182" s="926"/>
      <c r="F182" s="926"/>
      <c r="G182" s="926"/>
      <c r="H182" s="926"/>
      <c r="I182" s="926"/>
      <c r="J182" s="926"/>
      <c r="K182" s="926"/>
      <c r="L182" s="926"/>
      <c r="M182" s="926"/>
      <c r="N182" s="926"/>
      <c r="O182" s="926"/>
    </row>
    <row r="183" spans="1:15" ht="10.15" customHeight="1">
      <c r="A183" s="926"/>
      <c r="B183" s="926"/>
      <c r="C183" s="926"/>
      <c r="D183" s="926"/>
      <c r="E183" s="926"/>
      <c r="F183" s="926"/>
      <c r="G183" s="926"/>
      <c r="H183" s="926"/>
      <c r="I183" s="926"/>
      <c r="J183" s="926"/>
      <c r="K183" s="926"/>
      <c r="L183" s="926"/>
      <c r="M183" s="926"/>
      <c r="N183" s="926"/>
      <c r="O183" s="926"/>
    </row>
    <row r="184" spans="1:15" ht="10.15" customHeight="1">
      <c r="A184" s="926"/>
      <c r="B184" s="926"/>
      <c r="C184" s="926"/>
      <c r="D184" s="926"/>
      <c r="E184" s="926"/>
      <c r="F184" s="926"/>
      <c r="G184" s="926"/>
      <c r="H184" s="926"/>
      <c r="I184" s="926"/>
      <c r="J184" s="926"/>
      <c r="K184" s="926"/>
      <c r="L184" s="926"/>
      <c r="M184" s="926"/>
      <c r="N184" s="926"/>
      <c r="O184" s="926"/>
    </row>
    <row r="185" spans="1:15" ht="10.15" customHeight="1">
      <c r="A185" s="926"/>
      <c r="B185" s="926"/>
      <c r="C185" s="926"/>
      <c r="D185" s="926"/>
      <c r="E185" s="926"/>
      <c r="F185" s="926"/>
      <c r="G185" s="926"/>
      <c r="H185" s="926"/>
      <c r="I185" s="926"/>
      <c r="J185" s="926"/>
      <c r="K185" s="926"/>
      <c r="L185" s="926"/>
      <c r="M185" s="926"/>
      <c r="N185" s="926"/>
      <c r="O185" s="926"/>
    </row>
    <row r="186" spans="1:15" ht="10.15" customHeight="1">
      <c r="A186" s="926"/>
      <c r="B186" s="926"/>
      <c r="C186" s="926"/>
      <c r="D186" s="926"/>
      <c r="E186" s="926"/>
      <c r="F186" s="926"/>
      <c r="G186" s="926"/>
      <c r="H186" s="926"/>
      <c r="I186" s="926"/>
      <c r="J186" s="926"/>
      <c r="K186" s="926"/>
      <c r="L186" s="926"/>
      <c r="M186" s="926"/>
      <c r="N186" s="926"/>
      <c r="O186" s="926"/>
    </row>
    <row r="187" spans="1:15" ht="10.15" customHeight="1">
      <c r="A187" s="926"/>
      <c r="B187" s="926"/>
      <c r="C187" s="926"/>
      <c r="D187" s="926"/>
      <c r="E187" s="926"/>
      <c r="F187" s="926"/>
      <c r="G187" s="926"/>
      <c r="H187" s="926"/>
      <c r="I187" s="926"/>
      <c r="J187" s="926"/>
      <c r="K187" s="926"/>
      <c r="L187" s="926"/>
      <c r="M187" s="926"/>
      <c r="N187" s="926"/>
      <c r="O187" s="926"/>
    </row>
    <row r="188" spans="1:15" ht="10.15" customHeight="1">
      <c r="A188" s="926"/>
      <c r="B188" s="926"/>
      <c r="C188" s="926"/>
      <c r="D188" s="926"/>
      <c r="E188" s="926"/>
      <c r="F188" s="926"/>
      <c r="G188" s="926"/>
      <c r="H188" s="926"/>
      <c r="I188" s="926"/>
      <c r="J188" s="926"/>
      <c r="K188" s="926"/>
      <c r="L188" s="926"/>
      <c r="M188" s="926"/>
      <c r="N188" s="926"/>
      <c r="O188" s="926"/>
    </row>
    <row r="189" spans="1:15" ht="10.15" customHeight="1">
      <c r="A189" s="926"/>
      <c r="B189" s="926"/>
      <c r="C189" s="926"/>
      <c r="D189" s="926"/>
      <c r="E189" s="926"/>
      <c r="F189" s="926"/>
      <c r="G189" s="926"/>
      <c r="H189" s="926"/>
      <c r="I189" s="926"/>
      <c r="J189" s="926"/>
      <c r="K189" s="926"/>
      <c r="L189" s="926"/>
      <c r="M189" s="926"/>
      <c r="N189" s="926"/>
      <c r="O189" s="926"/>
    </row>
    <row r="190" spans="1:15" ht="10.15" customHeight="1">
      <c r="A190" s="926"/>
      <c r="B190" s="926"/>
      <c r="C190" s="926"/>
      <c r="D190" s="926"/>
      <c r="E190" s="926"/>
      <c r="F190" s="926"/>
      <c r="G190" s="926"/>
      <c r="H190" s="926"/>
      <c r="I190" s="926"/>
      <c r="J190" s="926"/>
      <c r="K190" s="926"/>
      <c r="L190" s="926"/>
      <c r="M190" s="926"/>
      <c r="N190" s="926"/>
      <c r="O190" s="926"/>
    </row>
    <row r="191" spans="1:15" ht="10.15" customHeight="1">
      <c r="A191" s="926"/>
      <c r="B191" s="926"/>
      <c r="C191" s="926"/>
      <c r="D191" s="926"/>
      <c r="E191" s="926"/>
      <c r="F191" s="926"/>
      <c r="G191" s="926"/>
      <c r="H191" s="926"/>
      <c r="I191" s="926"/>
      <c r="J191" s="926"/>
      <c r="K191" s="926"/>
      <c r="L191" s="926"/>
      <c r="M191" s="926"/>
      <c r="N191" s="926"/>
      <c r="O191" s="926"/>
    </row>
    <row r="192" spans="1:15" ht="10.15" customHeight="1">
      <c r="A192" s="926"/>
      <c r="B192" s="926"/>
      <c r="C192" s="926"/>
      <c r="D192" s="926"/>
      <c r="E192" s="926"/>
      <c r="F192" s="926"/>
      <c r="G192" s="926"/>
      <c r="H192" s="926"/>
      <c r="I192" s="926"/>
      <c r="J192" s="926"/>
      <c r="K192" s="926"/>
      <c r="L192" s="926"/>
      <c r="M192" s="926"/>
      <c r="N192" s="926"/>
      <c r="O192" s="926"/>
    </row>
    <row r="193" spans="1:15" ht="10.15" customHeight="1">
      <c r="A193" s="926"/>
      <c r="B193" s="926"/>
      <c r="C193" s="926"/>
      <c r="D193" s="926"/>
      <c r="E193" s="926"/>
      <c r="F193" s="926"/>
      <c r="G193" s="926"/>
      <c r="H193" s="926"/>
      <c r="I193" s="926"/>
      <c r="J193" s="926"/>
      <c r="K193" s="926"/>
      <c r="L193" s="926"/>
      <c r="M193" s="926"/>
      <c r="N193" s="926"/>
      <c r="O193" s="926"/>
    </row>
    <row r="194" spans="1:15" ht="10.15" customHeight="1">
      <c r="A194" s="926"/>
      <c r="B194" s="926"/>
      <c r="C194" s="926"/>
      <c r="D194" s="926"/>
      <c r="E194" s="926"/>
      <c r="F194" s="926"/>
      <c r="G194" s="926"/>
      <c r="H194" s="926"/>
      <c r="I194" s="926"/>
      <c r="J194" s="926"/>
      <c r="K194" s="926"/>
      <c r="L194" s="926"/>
      <c r="M194" s="926"/>
      <c r="N194" s="926"/>
      <c r="O194" s="926"/>
    </row>
    <row r="195" spans="1:15" ht="10.15" customHeight="1">
      <c r="A195" s="926"/>
      <c r="B195" s="926"/>
      <c r="C195" s="926"/>
      <c r="D195" s="926"/>
      <c r="E195" s="926"/>
      <c r="F195" s="926"/>
      <c r="G195" s="926"/>
      <c r="H195" s="926"/>
      <c r="I195" s="926"/>
      <c r="J195" s="926"/>
      <c r="K195" s="926"/>
      <c r="L195" s="926"/>
      <c r="M195" s="926"/>
      <c r="N195" s="926"/>
      <c r="O195" s="926"/>
    </row>
    <row r="196" spans="1:15" ht="10.15" customHeight="1">
      <c r="A196" s="926"/>
      <c r="B196" s="926"/>
      <c r="C196" s="926"/>
      <c r="D196" s="926"/>
      <c r="E196" s="926"/>
      <c r="F196" s="926"/>
      <c r="G196" s="926"/>
      <c r="H196" s="926"/>
      <c r="I196" s="926"/>
      <c r="J196" s="926"/>
      <c r="K196" s="926"/>
      <c r="L196" s="926"/>
      <c r="M196" s="926"/>
      <c r="N196" s="926"/>
      <c r="O196" s="926"/>
    </row>
    <row r="197" spans="1:15" ht="10.15" customHeight="1">
      <c r="A197" s="926"/>
      <c r="B197" s="926"/>
      <c r="C197" s="926"/>
      <c r="D197" s="926"/>
      <c r="E197" s="926"/>
      <c r="F197" s="926"/>
      <c r="G197" s="926"/>
      <c r="H197" s="926"/>
      <c r="I197" s="926"/>
      <c r="J197" s="926"/>
      <c r="K197" s="926"/>
      <c r="L197" s="926"/>
      <c r="M197" s="926"/>
      <c r="N197" s="926"/>
      <c r="O197" s="926"/>
    </row>
    <row r="198" spans="1:15" ht="10.15" customHeight="1">
      <c r="A198" s="926"/>
      <c r="B198" s="926"/>
      <c r="C198" s="926"/>
      <c r="D198" s="926"/>
      <c r="E198" s="926"/>
      <c r="F198" s="926"/>
      <c r="G198" s="926"/>
      <c r="H198" s="926"/>
      <c r="I198" s="926"/>
      <c r="J198" s="926"/>
      <c r="K198" s="926"/>
      <c r="L198" s="926"/>
      <c r="M198" s="926"/>
      <c r="N198" s="926"/>
      <c r="O198" s="926"/>
    </row>
    <row r="199" spans="1:15" ht="10.15" customHeight="1">
      <c r="A199" s="926"/>
      <c r="B199" s="926"/>
      <c r="C199" s="926"/>
      <c r="D199" s="926"/>
      <c r="E199" s="926"/>
      <c r="F199" s="926"/>
      <c r="G199" s="926"/>
      <c r="H199" s="926"/>
      <c r="I199" s="926"/>
      <c r="J199" s="926"/>
      <c r="K199" s="926"/>
      <c r="L199" s="926"/>
      <c r="M199" s="926"/>
      <c r="N199" s="926"/>
      <c r="O199" s="926"/>
    </row>
    <row r="200" spans="1:15" ht="10.15" customHeight="1">
      <c r="A200" s="926"/>
      <c r="B200" s="926"/>
      <c r="C200" s="926"/>
      <c r="D200" s="926"/>
      <c r="E200" s="926"/>
      <c r="F200" s="926"/>
      <c r="G200" s="926"/>
      <c r="H200" s="926"/>
      <c r="I200" s="926"/>
      <c r="J200" s="926"/>
      <c r="K200" s="926"/>
      <c r="L200" s="926"/>
      <c r="M200" s="926"/>
      <c r="N200" s="926"/>
      <c r="O200" s="926"/>
    </row>
    <row r="201" spans="1:15" ht="10.15" customHeight="1">
      <c r="A201" s="926"/>
      <c r="B201" s="926"/>
      <c r="C201" s="926"/>
      <c r="D201" s="926"/>
      <c r="E201" s="926"/>
      <c r="F201" s="926"/>
      <c r="G201" s="926"/>
      <c r="H201" s="926"/>
      <c r="I201" s="926"/>
      <c r="J201" s="926"/>
      <c r="K201" s="926"/>
      <c r="L201" s="926"/>
      <c r="M201" s="926"/>
      <c r="N201" s="926"/>
      <c r="O201" s="926"/>
    </row>
    <row r="202" spans="1:15" ht="10.15" customHeight="1">
      <c r="A202" s="926"/>
      <c r="B202" s="926"/>
      <c r="C202" s="926"/>
      <c r="D202" s="926"/>
      <c r="E202" s="926"/>
      <c r="F202" s="926"/>
      <c r="G202" s="926"/>
      <c r="H202" s="926"/>
      <c r="I202" s="926"/>
      <c r="J202" s="926"/>
      <c r="K202" s="926"/>
      <c r="L202" s="926"/>
      <c r="M202" s="926"/>
      <c r="N202" s="926"/>
      <c r="O202" s="926"/>
    </row>
    <row r="203" spans="1:15" ht="10.15" customHeight="1">
      <c r="A203" s="926"/>
      <c r="B203" s="926"/>
      <c r="C203" s="926"/>
      <c r="D203" s="926"/>
      <c r="E203" s="926"/>
      <c r="F203" s="926"/>
      <c r="G203" s="926"/>
      <c r="H203" s="926"/>
      <c r="I203" s="926"/>
      <c r="J203" s="926"/>
      <c r="K203" s="926"/>
      <c r="L203" s="926"/>
      <c r="M203" s="926"/>
      <c r="N203" s="926"/>
      <c r="O203" s="926"/>
    </row>
    <row r="204" spans="1:15" ht="10.15" customHeight="1">
      <c r="A204" s="926"/>
      <c r="B204" s="926"/>
      <c r="C204" s="926"/>
      <c r="D204" s="926"/>
      <c r="E204" s="926"/>
      <c r="F204" s="926"/>
      <c r="G204" s="926"/>
      <c r="H204" s="926"/>
      <c r="I204" s="926"/>
      <c r="J204" s="926"/>
      <c r="K204" s="926"/>
      <c r="L204" s="926"/>
      <c r="M204" s="926"/>
      <c r="N204" s="926"/>
      <c r="O204" s="926"/>
    </row>
    <row r="205" spans="1:15" ht="10.15" customHeight="1">
      <c r="A205" s="926"/>
      <c r="B205" s="926"/>
      <c r="C205" s="926"/>
      <c r="D205" s="926"/>
      <c r="E205" s="926"/>
      <c r="F205" s="926"/>
      <c r="G205" s="926"/>
      <c r="H205" s="926"/>
      <c r="I205" s="926"/>
      <c r="J205" s="926"/>
      <c r="K205" s="926"/>
      <c r="L205" s="926"/>
      <c r="M205" s="926"/>
      <c r="N205" s="926"/>
      <c r="O205" s="926"/>
    </row>
    <row r="206" spans="1:15" ht="10.15" customHeight="1">
      <c r="A206" s="926"/>
      <c r="B206" s="926"/>
      <c r="C206" s="926"/>
      <c r="D206" s="926"/>
      <c r="E206" s="926"/>
      <c r="F206" s="926"/>
      <c r="G206" s="926"/>
      <c r="H206" s="926"/>
      <c r="I206" s="926"/>
      <c r="J206" s="926"/>
      <c r="K206" s="926"/>
      <c r="L206" s="926"/>
      <c r="M206" s="926"/>
      <c r="N206" s="926"/>
      <c r="O206" s="926"/>
    </row>
    <row r="207" spans="1:15" ht="10.15" customHeight="1">
      <c r="A207" s="926"/>
      <c r="B207" s="926"/>
      <c r="C207" s="926"/>
      <c r="D207" s="926"/>
      <c r="E207" s="926"/>
      <c r="F207" s="926"/>
      <c r="G207" s="926"/>
      <c r="H207" s="926"/>
      <c r="I207" s="926"/>
      <c r="J207" s="926"/>
      <c r="K207" s="926"/>
      <c r="L207" s="926"/>
      <c r="M207" s="926"/>
      <c r="N207" s="926"/>
      <c r="O207" s="926"/>
    </row>
    <row r="208" spans="1:15" ht="10.15" customHeight="1">
      <c r="A208" s="926"/>
      <c r="B208" s="926"/>
      <c r="C208" s="926"/>
      <c r="D208" s="926"/>
      <c r="E208" s="926"/>
      <c r="F208" s="926"/>
      <c r="G208" s="926"/>
      <c r="H208" s="926"/>
      <c r="I208" s="926"/>
      <c r="J208" s="926"/>
      <c r="K208" s="926"/>
      <c r="L208" s="926"/>
      <c r="M208" s="926"/>
      <c r="N208" s="926"/>
      <c r="O208" s="926"/>
    </row>
    <row r="209" spans="1:15" ht="10.15" customHeight="1">
      <c r="A209" s="926"/>
      <c r="B209" s="926"/>
      <c r="C209" s="926"/>
      <c r="D209" s="926"/>
      <c r="E209" s="926"/>
      <c r="F209" s="926"/>
      <c r="G209" s="926"/>
      <c r="H209" s="926"/>
      <c r="I209" s="926"/>
      <c r="J209" s="926"/>
      <c r="K209" s="926"/>
      <c r="L209" s="926"/>
      <c r="M209" s="926"/>
      <c r="N209" s="926"/>
      <c r="O209" s="926"/>
    </row>
    <row r="210" spans="1:15" ht="10.15" customHeight="1">
      <c r="A210" s="926"/>
      <c r="B210" s="926"/>
      <c r="C210" s="926"/>
      <c r="D210" s="926"/>
      <c r="E210" s="926"/>
      <c r="F210" s="926"/>
      <c r="G210" s="926"/>
      <c r="H210" s="926"/>
      <c r="I210" s="926"/>
      <c r="J210" s="926"/>
      <c r="K210" s="926"/>
      <c r="L210" s="926"/>
      <c r="M210" s="926"/>
      <c r="N210" s="926"/>
      <c r="O210" s="926"/>
    </row>
    <row r="211" spans="1:15" ht="10.15" customHeight="1">
      <c r="A211" s="926"/>
      <c r="B211" s="926"/>
      <c r="C211" s="926"/>
      <c r="D211" s="926"/>
      <c r="E211" s="926"/>
      <c r="F211" s="926"/>
      <c r="G211" s="926"/>
      <c r="H211" s="926"/>
      <c r="I211" s="926"/>
      <c r="J211" s="926"/>
      <c r="K211" s="926"/>
      <c r="L211" s="926"/>
      <c r="M211" s="926"/>
      <c r="N211" s="926"/>
      <c r="O211" s="926"/>
    </row>
    <row r="212" spans="1:15" ht="10.15" customHeight="1">
      <c r="A212" s="926"/>
      <c r="B212" s="926"/>
      <c r="C212" s="926"/>
      <c r="D212" s="926"/>
      <c r="E212" s="926"/>
      <c r="F212" s="926"/>
      <c r="G212" s="926"/>
      <c r="H212" s="926"/>
      <c r="I212" s="926"/>
      <c r="J212" s="926"/>
      <c r="K212" s="926"/>
      <c r="L212" s="926"/>
      <c r="M212" s="926"/>
      <c r="N212" s="926"/>
      <c r="O212" s="926"/>
    </row>
    <row r="213" spans="1:15" ht="10.15" customHeight="1">
      <c r="A213" s="926"/>
      <c r="B213" s="926"/>
      <c r="C213" s="926"/>
      <c r="D213" s="926"/>
      <c r="E213" s="926"/>
      <c r="F213" s="926"/>
      <c r="G213" s="926"/>
      <c r="H213" s="926"/>
      <c r="I213" s="926"/>
      <c r="J213" s="926"/>
      <c r="K213" s="926"/>
      <c r="L213" s="926"/>
      <c r="M213" s="926"/>
      <c r="N213" s="926"/>
      <c r="O213" s="926"/>
    </row>
    <row r="214" spans="1:15" ht="10.15" customHeight="1">
      <c r="A214" s="926"/>
      <c r="B214" s="926"/>
      <c r="C214" s="926"/>
      <c r="D214" s="926"/>
      <c r="E214" s="926"/>
      <c r="F214" s="926"/>
      <c r="G214" s="926"/>
      <c r="H214" s="926"/>
      <c r="I214" s="926"/>
      <c r="J214" s="926"/>
      <c r="K214" s="926"/>
      <c r="L214" s="926"/>
      <c r="M214" s="926"/>
      <c r="N214" s="926"/>
      <c r="O214" s="926"/>
    </row>
    <row r="215" spans="1:15" ht="10.15" customHeight="1">
      <c r="A215" s="926"/>
      <c r="B215" s="926"/>
      <c r="C215" s="926"/>
      <c r="D215" s="926"/>
      <c r="E215" s="926"/>
      <c r="F215" s="926"/>
      <c r="G215" s="926"/>
      <c r="H215" s="926"/>
      <c r="I215" s="926"/>
      <c r="J215" s="926"/>
      <c r="K215" s="926"/>
      <c r="L215" s="926"/>
      <c r="M215" s="926"/>
      <c r="N215" s="926"/>
      <c r="O215" s="926"/>
    </row>
    <row r="216" spans="1:15" ht="10.15" customHeight="1">
      <c r="A216" s="926"/>
      <c r="B216" s="926"/>
      <c r="C216" s="926"/>
      <c r="D216" s="926"/>
      <c r="E216" s="926"/>
      <c r="F216" s="926"/>
      <c r="G216" s="926"/>
      <c r="H216" s="926"/>
      <c r="I216" s="926"/>
      <c r="J216" s="926"/>
      <c r="K216" s="926"/>
      <c r="L216" s="926"/>
      <c r="M216" s="926"/>
      <c r="N216" s="926"/>
      <c r="O216" s="926"/>
    </row>
    <row r="217" spans="1:15" ht="10.15" customHeight="1">
      <c r="A217" s="926"/>
      <c r="B217" s="926"/>
      <c r="C217" s="926"/>
      <c r="D217" s="926"/>
      <c r="E217" s="926"/>
      <c r="F217" s="926"/>
      <c r="G217" s="926"/>
      <c r="H217" s="926"/>
      <c r="I217" s="926"/>
      <c r="J217" s="926"/>
      <c r="K217" s="926"/>
      <c r="L217" s="926"/>
      <c r="M217" s="926"/>
      <c r="N217" s="926"/>
      <c r="O217" s="926"/>
    </row>
    <row r="218" spans="1:15" ht="10.15" customHeight="1">
      <c r="A218" s="926"/>
      <c r="B218" s="926"/>
      <c r="C218" s="926"/>
      <c r="D218" s="926"/>
      <c r="E218" s="926"/>
      <c r="F218" s="926"/>
      <c r="G218" s="926"/>
      <c r="H218" s="926"/>
      <c r="I218" s="926"/>
      <c r="J218" s="926"/>
      <c r="K218" s="926"/>
      <c r="L218" s="926"/>
      <c r="M218" s="926"/>
      <c r="N218" s="926"/>
      <c r="O218" s="926"/>
    </row>
    <row r="219" spans="1:15" ht="10.15" customHeight="1">
      <c r="A219" s="926"/>
      <c r="B219" s="926"/>
      <c r="C219" s="926"/>
      <c r="D219" s="926"/>
      <c r="E219" s="926"/>
      <c r="F219" s="926"/>
      <c r="G219" s="926"/>
      <c r="H219" s="926"/>
      <c r="I219" s="926"/>
      <c r="J219" s="926"/>
      <c r="K219" s="926"/>
      <c r="L219" s="926"/>
      <c r="M219" s="926"/>
      <c r="N219" s="926"/>
      <c r="O219" s="926"/>
    </row>
    <row r="220" spans="1:15" ht="10.15" customHeight="1">
      <c r="A220" s="926"/>
      <c r="B220" s="926"/>
      <c r="C220" s="926"/>
      <c r="D220" s="926"/>
      <c r="E220" s="926"/>
      <c r="F220" s="926"/>
      <c r="G220" s="926"/>
      <c r="H220" s="926"/>
      <c r="I220" s="926"/>
      <c r="J220" s="926"/>
      <c r="K220" s="926"/>
      <c r="L220" s="926"/>
      <c r="M220" s="926"/>
      <c r="N220" s="926"/>
      <c r="O220" s="926"/>
    </row>
    <row r="221" spans="1:15" ht="10.15" customHeight="1">
      <c r="A221" s="926"/>
      <c r="B221" s="926"/>
      <c r="C221" s="926"/>
      <c r="D221" s="926"/>
      <c r="E221" s="926"/>
      <c r="F221" s="926"/>
      <c r="G221" s="926"/>
      <c r="H221" s="926"/>
      <c r="I221" s="926"/>
      <c r="J221" s="926"/>
      <c r="K221" s="926"/>
      <c r="L221" s="926"/>
      <c r="M221" s="926"/>
      <c r="N221" s="926"/>
      <c r="O221" s="926"/>
    </row>
    <row r="222" spans="1:15" ht="10.15" customHeight="1">
      <c r="A222" s="926"/>
      <c r="B222" s="926"/>
      <c r="C222" s="926"/>
      <c r="D222" s="926"/>
      <c r="E222" s="926"/>
      <c r="F222" s="926"/>
      <c r="G222" s="926"/>
      <c r="H222" s="926"/>
      <c r="I222" s="926"/>
      <c r="J222" s="926"/>
      <c r="K222" s="926"/>
      <c r="L222" s="926"/>
      <c r="M222" s="926"/>
      <c r="N222" s="926"/>
      <c r="O222" s="926"/>
    </row>
    <row r="223" spans="1:15" ht="10.15" customHeight="1">
      <c r="A223" s="926"/>
      <c r="B223" s="926"/>
      <c r="C223" s="926"/>
      <c r="D223" s="926"/>
      <c r="E223" s="926"/>
      <c r="F223" s="926"/>
      <c r="G223" s="926"/>
      <c r="H223" s="926"/>
      <c r="I223" s="926"/>
      <c r="J223" s="926"/>
      <c r="K223" s="926"/>
      <c r="L223" s="926"/>
      <c r="M223" s="926"/>
      <c r="N223" s="926"/>
      <c r="O223" s="926"/>
    </row>
    <row r="224" spans="1:15" ht="10.15" customHeight="1">
      <c r="A224" s="926"/>
      <c r="B224" s="926"/>
      <c r="C224" s="926"/>
      <c r="D224" s="926"/>
      <c r="E224" s="926"/>
      <c r="F224" s="926"/>
      <c r="G224" s="926"/>
      <c r="H224" s="926"/>
      <c r="I224" s="926"/>
      <c r="J224" s="926"/>
      <c r="K224" s="926"/>
      <c r="L224" s="926"/>
      <c r="M224" s="926"/>
      <c r="N224" s="926"/>
      <c r="O224" s="926"/>
    </row>
    <row r="225" spans="1:15" ht="10.15" customHeight="1">
      <c r="A225" s="926"/>
      <c r="B225" s="926"/>
      <c r="C225" s="926"/>
      <c r="D225" s="926"/>
      <c r="E225" s="926"/>
      <c r="F225" s="926"/>
      <c r="G225" s="926"/>
      <c r="H225" s="926"/>
      <c r="I225" s="926"/>
      <c r="J225" s="926"/>
      <c r="K225" s="926"/>
      <c r="L225" s="926"/>
      <c r="M225" s="926"/>
      <c r="N225" s="926"/>
      <c r="O225" s="926"/>
    </row>
    <row r="226" spans="1:15" ht="10.15" customHeight="1">
      <c r="A226" s="926"/>
      <c r="B226" s="926"/>
      <c r="C226" s="926"/>
      <c r="D226" s="926"/>
      <c r="E226" s="926"/>
      <c r="F226" s="926"/>
      <c r="G226" s="926"/>
      <c r="H226" s="926"/>
      <c r="I226" s="926"/>
      <c r="J226" s="926"/>
      <c r="K226" s="926"/>
      <c r="L226" s="926"/>
      <c r="M226" s="926"/>
      <c r="N226" s="926"/>
      <c r="O226" s="926"/>
    </row>
    <row r="227" spans="1:15" ht="10.15" customHeight="1">
      <c r="A227" s="926"/>
      <c r="B227" s="926"/>
      <c r="C227" s="926"/>
      <c r="D227" s="926"/>
      <c r="E227" s="926"/>
      <c r="F227" s="926"/>
      <c r="G227" s="926"/>
      <c r="H227" s="926"/>
      <c r="I227" s="926"/>
      <c r="J227" s="926"/>
      <c r="K227" s="926"/>
      <c r="L227" s="926"/>
      <c r="M227" s="926"/>
      <c r="N227" s="926"/>
      <c r="O227" s="926"/>
    </row>
    <row r="228" spans="1:15" ht="10.15" customHeight="1">
      <c r="A228" s="926"/>
      <c r="B228" s="926"/>
      <c r="C228" s="926"/>
      <c r="D228" s="926"/>
      <c r="E228" s="926"/>
      <c r="F228" s="926"/>
      <c r="G228" s="926"/>
      <c r="H228" s="926"/>
      <c r="I228" s="926"/>
      <c r="J228" s="926"/>
      <c r="K228" s="926"/>
      <c r="L228" s="926"/>
      <c r="M228" s="926"/>
      <c r="N228" s="926"/>
      <c r="O228" s="926"/>
    </row>
    <row r="229" spans="1:15" ht="10.15" customHeight="1">
      <c r="A229" s="926"/>
      <c r="B229" s="926"/>
      <c r="C229" s="926"/>
      <c r="D229" s="926"/>
      <c r="E229" s="926"/>
      <c r="F229" s="926"/>
      <c r="G229" s="926"/>
      <c r="H229" s="926"/>
      <c r="I229" s="926"/>
      <c r="J229" s="926"/>
      <c r="K229" s="926"/>
      <c r="L229" s="926"/>
      <c r="M229" s="926"/>
      <c r="N229" s="926"/>
      <c r="O229" s="926"/>
    </row>
    <row r="230" spans="1:15" ht="10.15" customHeight="1">
      <c r="A230" s="926"/>
      <c r="B230" s="926"/>
      <c r="C230" s="926"/>
      <c r="D230" s="926"/>
      <c r="E230" s="926"/>
      <c r="F230" s="926"/>
      <c r="G230" s="926"/>
      <c r="H230" s="926"/>
      <c r="I230" s="926"/>
      <c r="J230" s="926"/>
      <c r="K230" s="926"/>
      <c r="L230" s="926"/>
      <c r="M230" s="926"/>
      <c r="N230" s="926"/>
      <c r="O230" s="926"/>
    </row>
    <row r="231" spans="1:15" ht="10.15" customHeight="1">
      <c r="A231" s="926"/>
      <c r="B231" s="926"/>
      <c r="C231" s="926"/>
      <c r="D231" s="926"/>
      <c r="E231" s="926"/>
      <c r="F231" s="926"/>
      <c r="G231" s="926"/>
      <c r="H231" s="926"/>
      <c r="I231" s="926"/>
      <c r="J231" s="926"/>
      <c r="K231" s="926"/>
      <c r="L231" s="926"/>
      <c r="M231" s="926"/>
      <c r="N231" s="926"/>
      <c r="O231" s="926"/>
    </row>
    <row r="232" spans="1:15" ht="10.15" customHeight="1">
      <c r="A232" s="926"/>
      <c r="B232" s="926"/>
      <c r="C232" s="926"/>
      <c r="D232" s="926"/>
      <c r="E232" s="926"/>
      <c r="F232" s="926"/>
      <c r="G232" s="926"/>
      <c r="H232" s="926"/>
      <c r="I232" s="926"/>
      <c r="J232" s="926"/>
      <c r="K232" s="926"/>
      <c r="L232" s="926"/>
      <c r="M232" s="926"/>
      <c r="N232" s="926"/>
      <c r="O232" s="926"/>
    </row>
    <row r="233" spans="1:15" ht="10.15" customHeight="1">
      <c r="A233" s="926"/>
      <c r="B233" s="926"/>
      <c r="C233" s="926"/>
      <c r="D233" s="926"/>
      <c r="E233" s="926"/>
      <c r="F233" s="926"/>
      <c r="G233" s="926"/>
      <c r="H233" s="926"/>
      <c r="I233" s="926"/>
      <c r="J233" s="926"/>
      <c r="K233" s="926"/>
      <c r="L233" s="926"/>
      <c r="M233" s="926"/>
      <c r="N233" s="926"/>
      <c r="O233" s="926"/>
    </row>
    <row r="234" spans="1:15" ht="10.15" customHeight="1">
      <c r="A234" s="926"/>
      <c r="B234" s="926"/>
      <c r="C234" s="926"/>
      <c r="D234" s="926"/>
      <c r="E234" s="926"/>
      <c r="F234" s="926"/>
      <c r="G234" s="926"/>
      <c r="H234" s="926"/>
      <c r="I234" s="926"/>
      <c r="J234" s="926"/>
      <c r="K234" s="926"/>
      <c r="L234" s="926"/>
      <c r="M234" s="926"/>
      <c r="N234" s="926"/>
      <c r="O234" s="926"/>
    </row>
    <row r="235" spans="1:15" ht="10.15" customHeight="1">
      <c r="A235" s="926"/>
      <c r="B235" s="926"/>
      <c r="C235" s="926"/>
      <c r="D235" s="926"/>
      <c r="E235" s="926"/>
      <c r="F235" s="926"/>
      <c r="G235" s="926"/>
      <c r="H235" s="926"/>
      <c r="I235" s="926"/>
      <c r="J235" s="926"/>
      <c r="K235" s="926"/>
      <c r="L235" s="926"/>
      <c r="M235" s="926"/>
      <c r="N235" s="926"/>
      <c r="O235" s="926"/>
    </row>
    <row r="236" spans="1:15" ht="10.15" customHeight="1">
      <c r="A236" s="926"/>
      <c r="B236" s="926"/>
      <c r="C236" s="926"/>
      <c r="D236" s="926"/>
      <c r="E236" s="926"/>
      <c r="F236" s="926"/>
      <c r="G236" s="926"/>
      <c r="H236" s="926"/>
      <c r="I236" s="926"/>
      <c r="J236" s="926"/>
      <c r="K236" s="926"/>
      <c r="L236" s="926"/>
      <c r="M236" s="926"/>
      <c r="N236" s="926"/>
      <c r="O236" s="926"/>
    </row>
    <row r="237" spans="1:15" ht="10.15" customHeight="1">
      <c r="A237" s="926"/>
      <c r="B237" s="926"/>
      <c r="C237" s="926"/>
      <c r="D237" s="926"/>
      <c r="E237" s="926"/>
      <c r="F237" s="926"/>
      <c r="G237" s="926"/>
      <c r="H237" s="926"/>
      <c r="I237" s="926"/>
      <c r="J237" s="926"/>
      <c r="K237" s="926"/>
      <c r="L237" s="926"/>
      <c r="M237" s="926"/>
      <c r="N237" s="926"/>
      <c r="O237" s="926"/>
    </row>
    <row r="238" spans="1:15" ht="10.15" customHeight="1">
      <c r="A238" s="926"/>
      <c r="B238" s="926"/>
      <c r="C238" s="926"/>
      <c r="D238" s="926"/>
      <c r="E238" s="926"/>
      <c r="F238" s="926"/>
      <c r="G238" s="926"/>
      <c r="H238" s="926"/>
      <c r="I238" s="926"/>
      <c r="J238" s="926"/>
      <c r="K238" s="926"/>
      <c r="L238" s="926"/>
      <c r="M238" s="926"/>
      <c r="N238" s="926"/>
      <c r="O238" s="926"/>
    </row>
    <row r="239" spans="1:15" ht="10.15" customHeight="1">
      <c r="A239" s="926"/>
      <c r="B239" s="926"/>
      <c r="C239" s="926"/>
      <c r="D239" s="926"/>
      <c r="E239" s="926"/>
      <c r="F239" s="926"/>
      <c r="G239" s="926"/>
      <c r="H239" s="926"/>
      <c r="I239" s="926"/>
      <c r="J239" s="926"/>
      <c r="K239" s="926"/>
      <c r="L239" s="926"/>
      <c r="M239" s="926"/>
      <c r="N239" s="926"/>
      <c r="O239" s="926"/>
    </row>
    <row r="240" spans="1:15" ht="10.15" customHeight="1">
      <c r="A240" s="926"/>
      <c r="B240" s="926"/>
      <c r="C240" s="926"/>
      <c r="D240" s="926"/>
      <c r="E240" s="926"/>
      <c r="F240" s="926"/>
      <c r="G240" s="926"/>
      <c r="H240" s="926"/>
      <c r="I240" s="926"/>
      <c r="J240" s="926"/>
      <c r="K240" s="926"/>
      <c r="L240" s="926"/>
      <c r="M240" s="926"/>
      <c r="N240" s="926"/>
      <c r="O240" s="926"/>
    </row>
    <row r="241" spans="1:15" ht="10.15" customHeight="1">
      <c r="A241" s="926"/>
      <c r="B241" s="926"/>
      <c r="C241" s="926"/>
      <c r="D241" s="926"/>
      <c r="E241" s="926"/>
      <c r="F241" s="926"/>
      <c r="G241" s="926"/>
      <c r="H241" s="926"/>
      <c r="I241" s="926"/>
      <c r="J241" s="926"/>
      <c r="K241" s="926"/>
      <c r="L241" s="926"/>
      <c r="M241" s="926"/>
      <c r="N241" s="926"/>
      <c r="O241" s="926"/>
    </row>
    <row r="242" spans="1:15" ht="10.15" customHeight="1">
      <c r="A242" s="926"/>
      <c r="B242" s="926"/>
      <c r="C242" s="926"/>
      <c r="D242" s="926"/>
      <c r="E242" s="926"/>
      <c r="F242" s="926"/>
      <c r="G242" s="926"/>
      <c r="H242" s="926"/>
      <c r="I242" s="926"/>
      <c r="J242" s="926"/>
      <c r="K242" s="926"/>
      <c r="L242" s="926"/>
      <c r="M242" s="926"/>
      <c r="N242" s="926"/>
      <c r="O242" s="926"/>
    </row>
    <row r="243" spans="1:15" ht="10.15" customHeight="1">
      <c r="A243" s="926"/>
      <c r="B243" s="926"/>
      <c r="C243" s="926"/>
      <c r="D243" s="926"/>
      <c r="E243" s="926"/>
      <c r="F243" s="926"/>
      <c r="G243" s="926"/>
      <c r="H243" s="926"/>
      <c r="I243" s="926"/>
      <c r="J243" s="926"/>
      <c r="K243" s="926"/>
      <c r="L243" s="926"/>
      <c r="M243" s="926"/>
      <c r="N243" s="926"/>
      <c r="O243" s="926"/>
    </row>
    <row r="244" spans="1:15" ht="10.15" customHeight="1">
      <c r="A244" s="926"/>
      <c r="B244" s="926"/>
      <c r="C244" s="926"/>
      <c r="D244" s="926"/>
      <c r="E244" s="926"/>
      <c r="F244" s="926"/>
      <c r="G244" s="926"/>
      <c r="H244" s="926"/>
      <c r="I244" s="926"/>
      <c r="J244" s="926"/>
      <c r="K244" s="926"/>
      <c r="L244" s="926"/>
      <c r="M244" s="926"/>
      <c r="N244" s="926"/>
      <c r="O244" s="926"/>
    </row>
    <row r="245" spans="1:15" ht="10.15" customHeight="1">
      <c r="A245" s="926"/>
      <c r="B245" s="926"/>
      <c r="C245" s="926"/>
      <c r="D245" s="926"/>
      <c r="E245" s="926"/>
      <c r="F245" s="926"/>
      <c r="G245" s="926"/>
      <c r="H245" s="926"/>
      <c r="I245" s="926"/>
      <c r="J245" s="926"/>
      <c r="K245" s="926"/>
      <c r="L245" s="926"/>
      <c r="M245" s="926"/>
      <c r="N245" s="926"/>
      <c r="O245" s="926"/>
    </row>
    <row r="246" spans="1:15" ht="10.15" customHeight="1">
      <c r="A246" s="926"/>
      <c r="B246" s="926"/>
      <c r="C246" s="926"/>
      <c r="D246" s="926"/>
      <c r="E246" s="926"/>
      <c r="F246" s="926"/>
      <c r="G246" s="926"/>
      <c r="H246" s="926"/>
      <c r="I246" s="926"/>
      <c r="J246" s="926"/>
      <c r="K246" s="926"/>
      <c r="L246" s="926"/>
      <c r="M246" s="926"/>
      <c r="N246" s="926"/>
      <c r="O246" s="926"/>
    </row>
    <row r="247" spans="1:15" ht="10.15" customHeight="1">
      <c r="A247" s="926"/>
      <c r="B247" s="926"/>
      <c r="C247" s="926"/>
      <c r="D247" s="926"/>
      <c r="E247" s="926"/>
      <c r="F247" s="926"/>
      <c r="G247" s="926"/>
      <c r="H247" s="926"/>
      <c r="I247" s="926"/>
      <c r="J247" s="926"/>
      <c r="K247" s="926"/>
      <c r="L247" s="926"/>
      <c r="M247" s="926"/>
      <c r="N247" s="926"/>
      <c r="O247" s="926"/>
    </row>
    <row r="248" spans="1:15" ht="10.15" customHeight="1">
      <c r="A248" s="926"/>
      <c r="B248" s="926"/>
      <c r="C248" s="926"/>
      <c r="D248" s="926"/>
      <c r="E248" s="926"/>
      <c r="F248" s="926"/>
      <c r="G248" s="926"/>
      <c r="H248" s="926"/>
      <c r="I248" s="926"/>
      <c r="J248" s="926"/>
      <c r="K248" s="926"/>
      <c r="L248" s="926"/>
      <c r="M248" s="926"/>
      <c r="N248" s="926"/>
      <c r="O248" s="926"/>
    </row>
    <row r="249" spans="1:15" ht="10.15" customHeight="1">
      <c r="A249" s="926"/>
      <c r="B249" s="926"/>
      <c r="C249" s="926"/>
      <c r="D249" s="926"/>
      <c r="E249" s="926"/>
      <c r="F249" s="926"/>
      <c r="G249" s="926"/>
      <c r="H249" s="926"/>
      <c r="I249" s="926"/>
      <c r="J249" s="926"/>
      <c r="K249" s="926"/>
      <c r="L249" s="926"/>
      <c r="M249" s="926"/>
      <c r="N249" s="926"/>
      <c r="O249" s="926"/>
    </row>
    <row r="250" spans="1:15" ht="10.15" customHeight="1">
      <c r="A250" s="926"/>
      <c r="B250" s="926"/>
      <c r="C250" s="926"/>
      <c r="D250" s="926"/>
      <c r="E250" s="926"/>
      <c r="F250" s="926"/>
      <c r="G250" s="926"/>
      <c r="H250" s="926"/>
      <c r="I250" s="926"/>
      <c r="J250" s="926"/>
      <c r="K250" s="926"/>
      <c r="L250" s="926"/>
      <c r="M250" s="926"/>
      <c r="N250" s="926"/>
      <c r="O250" s="926"/>
    </row>
    <row r="251" spans="1:15" ht="10.15" customHeight="1">
      <c r="A251" s="926"/>
      <c r="B251" s="926"/>
      <c r="C251" s="926"/>
      <c r="D251" s="926"/>
      <c r="E251" s="926"/>
      <c r="F251" s="926"/>
      <c r="G251" s="926"/>
      <c r="H251" s="926"/>
      <c r="I251" s="926"/>
      <c r="J251" s="926"/>
      <c r="K251" s="926"/>
      <c r="L251" s="926"/>
      <c r="M251" s="926"/>
      <c r="N251" s="926"/>
      <c r="O251" s="926"/>
    </row>
    <row r="252" spans="1:15" ht="10.15" customHeight="1">
      <c r="A252" s="926"/>
      <c r="B252" s="926"/>
      <c r="C252" s="926"/>
      <c r="D252" s="926"/>
      <c r="E252" s="926"/>
      <c r="F252" s="926"/>
      <c r="G252" s="926"/>
      <c r="H252" s="926"/>
      <c r="I252" s="926"/>
      <c r="J252" s="926"/>
      <c r="K252" s="926"/>
      <c r="L252" s="926"/>
      <c r="M252" s="926"/>
      <c r="N252" s="926"/>
      <c r="O252" s="926"/>
    </row>
    <row r="253" spans="1:15" ht="10.15" customHeight="1">
      <c r="A253" s="926"/>
      <c r="B253" s="926"/>
      <c r="C253" s="926"/>
      <c r="D253" s="926"/>
      <c r="E253" s="926"/>
      <c r="F253" s="926"/>
      <c r="G253" s="926"/>
      <c r="H253" s="926"/>
      <c r="I253" s="926"/>
      <c r="J253" s="926"/>
      <c r="K253" s="926"/>
      <c r="L253" s="926"/>
      <c r="M253" s="926"/>
      <c r="N253" s="926"/>
      <c r="O253" s="926"/>
    </row>
    <row r="254" spans="1:15" ht="10.15" customHeight="1">
      <c r="A254" s="926"/>
      <c r="B254" s="926"/>
      <c r="C254" s="926"/>
      <c r="D254" s="926"/>
      <c r="E254" s="926"/>
      <c r="F254" s="926"/>
      <c r="G254" s="926"/>
      <c r="H254" s="926"/>
      <c r="I254" s="926"/>
      <c r="J254" s="926"/>
      <c r="K254" s="926"/>
      <c r="L254" s="926"/>
      <c r="M254" s="926"/>
      <c r="N254" s="926"/>
      <c r="O254" s="926"/>
    </row>
    <row r="255" spans="1:15" ht="10.15" customHeight="1">
      <c r="A255" s="926"/>
      <c r="B255" s="926"/>
      <c r="C255" s="926"/>
      <c r="D255" s="926"/>
      <c r="E255" s="926"/>
      <c r="F255" s="926"/>
      <c r="G255" s="926"/>
      <c r="H255" s="926"/>
      <c r="I255" s="926"/>
      <c r="J255" s="926"/>
      <c r="K255" s="926"/>
      <c r="L255" s="926"/>
      <c r="M255" s="926"/>
      <c r="N255" s="926"/>
      <c r="O255" s="926"/>
    </row>
    <row r="256" spans="1:15" ht="10.15" customHeight="1">
      <c r="A256" s="926"/>
      <c r="B256" s="926"/>
      <c r="C256" s="926"/>
      <c r="D256" s="926"/>
      <c r="E256" s="926"/>
      <c r="F256" s="926"/>
      <c r="G256" s="926"/>
      <c r="H256" s="926"/>
      <c r="I256" s="926"/>
      <c r="J256" s="926"/>
      <c r="K256" s="926"/>
      <c r="L256" s="926"/>
      <c r="M256" s="926"/>
      <c r="N256" s="926"/>
      <c r="O256" s="926"/>
    </row>
    <row r="257" spans="1:15" ht="10.15" customHeight="1">
      <c r="A257" s="926"/>
      <c r="B257" s="926"/>
      <c r="C257" s="926"/>
      <c r="D257" s="926"/>
      <c r="E257" s="926"/>
      <c r="F257" s="926"/>
      <c r="G257" s="926"/>
      <c r="H257" s="926"/>
      <c r="I257" s="926"/>
      <c r="J257" s="926"/>
      <c r="K257" s="926"/>
      <c r="L257" s="926"/>
      <c r="M257" s="926"/>
      <c r="N257" s="926"/>
      <c r="O257" s="926"/>
    </row>
    <row r="258" spans="1:15" ht="10.15" customHeight="1">
      <c r="A258" s="926"/>
      <c r="B258" s="926"/>
      <c r="C258" s="926"/>
      <c r="D258" s="926"/>
      <c r="E258" s="926"/>
      <c r="F258" s="926"/>
      <c r="G258" s="926"/>
      <c r="H258" s="926"/>
      <c r="I258" s="926"/>
      <c r="J258" s="926"/>
      <c r="K258" s="926"/>
      <c r="L258" s="926"/>
      <c r="M258" s="926"/>
      <c r="N258" s="926"/>
      <c r="O258" s="926"/>
    </row>
    <row r="259" spans="1:15" ht="10.15" customHeight="1">
      <c r="A259" s="926"/>
      <c r="B259" s="926"/>
      <c r="C259" s="926"/>
      <c r="D259" s="926"/>
      <c r="E259" s="926"/>
      <c r="F259" s="926"/>
      <c r="G259" s="926"/>
      <c r="H259" s="926"/>
      <c r="I259" s="926"/>
      <c r="J259" s="926"/>
      <c r="K259" s="926"/>
      <c r="L259" s="926"/>
      <c r="M259" s="926"/>
      <c r="N259" s="926"/>
      <c r="O259" s="926"/>
    </row>
    <row r="260" spans="1:15" ht="10.15" customHeight="1">
      <c r="A260" s="926"/>
      <c r="B260" s="926"/>
      <c r="C260" s="926"/>
      <c r="D260" s="926"/>
      <c r="E260" s="926"/>
      <c r="F260" s="926"/>
      <c r="G260" s="926"/>
      <c r="H260" s="926"/>
      <c r="I260" s="926"/>
      <c r="J260" s="926"/>
      <c r="K260" s="926"/>
      <c r="L260" s="926"/>
      <c r="M260" s="926"/>
      <c r="N260" s="926"/>
      <c r="O260" s="926"/>
    </row>
    <row r="261" spans="1:15" ht="10.15" customHeight="1">
      <c r="A261" s="926"/>
      <c r="B261" s="926"/>
      <c r="C261" s="926"/>
      <c r="D261" s="926"/>
      <c r="E261" s="926"/>
      <c r="F261" s="926"/>
      <c r="G261" s="926"/>
      <c r="H261" s="926"/>
      <c r="I261" s="926"/>
      <c r="J261" s="926"/>
      <c r="K261" s="926"/>
      <c r="L261" s="926"/>
      <c r="M261" s="926"/>
      <c r="N261" s="926"/>
      <c r="O261" s="926"/>
    </row>
    <row r="262" spans="1:15" ht="10.15" customHeight="1">
      <c r="A262" s="926"/>
      <c r="B262" s="926"/>
      <c r="C262" s="926"/>
      <c r="D262" s="926"/>
      <c r="E262" s="926"/>
      <c r="F262" s="926"/>
      <c r="G262" s="926"/>
      <c r="H262" s="926"/>
      <c r="I262" s="926"/>
      <c r="J262" s="926"/>
      <c r="K262" s="926"/>
      <c r="L262" s="926"/>
      <c r="M262" s="926"/>
      <c r="N262" s="926"/>
      <c r="O262" s="926"/>
    </row>
    <row r="263" spans="1:15" ht="10.15" customHeight="1">
      <c r="A263" s="926"/>
      <c r="B263" s="926"/>
      <c r="C263" s="926"/>
      <c r="D263" s="926"/>
      <c r="E263" s="926"/>
      <c r="F263" s="926"/>
      <c r="G263" s="926"/>
      <c r="H263" s="926"/>
      <c r="I263" s="926"/>
      <c r="J263" s="926"/>
      <c r="K263" s="926"/>
      <c r="L263" s="926"/>
      <c r="M263" s="926"/>
      <c r="N263" s="926"/>
      <c r="O263" s="926"/>
    </row>
    <row r="264" spans="1:15" ht="10.15" customHeight="1">
      <c r="A264" s="926"/>
      <c r="B264" s="926"/>
      <c r="C264" s="926"/>
      <c r="D264" s="926"/>
      <c r="E264" s="926"/>
      <c r="F264" s="926"/>
      <c r="G264" s="926"/>
      <c r="H264" s="926"/>
      <c r="I264" s="926"/>
      <c r="J264" s="926"/>
      <c r="K264" s="926"/>
      <c r="L264" s="926"/>
      <c r="M264" s="926"/>
      <c r="N264" s="926"/>
      <c r="O264" s="926"/>
    </row>
    <row r="265" spans="1:15" ht="10.15" customHeight="1">
      <c r="A265" s="926"/>
      <c r="B265" s="926"/>
      <c r="C265" s="926"/>
      <c r="D265" s="926"/>
      <c r="E265" s="926"/>
      <c r="F265" s="926"/>
      <c r="G265" s="926"/>
      <c r="H265" s="926"/>
      <c r="I265" s="926"/>
      <c r="J265" s="926"/>
      <c r="K265" s="926"/>
      <c r="L265" s="926"/>
      <c r="M265" s="926"/>
      <c r="N265" s="926"/>
      <c r="O265" s="926"/>
    </row>
    <row r="266" spans="1:15" ht="10.15" customHeight="1">
      <c r="A266" s="926"/>
      <c r="B266" s="926"/>
      <c r="C266" s="926"/>
      <c r="D266" s="926"/>
      <c r="E266" s="926"/>
      <c r="F266" s="926"/>
      <c r="G266" s="926"/>
      <c r="H266" s="926"/>
      <c r="I266" s="926"/>
      <c r="J266" s="926"/>
      <c r="K266" s="926"/>
      <c r="L266" s="926"/>
      <c r="M266" s="926"/>
      <c r="N266" s="926"/>
      <c r="O266" s="926"/>
    </row>
    <row r="267" spans="1:15" ht="10.15" customHeight="1">
      <c r="A267" s="926"/>
      <c r="B267" s="926"/>
      <c r="C267" s="926"/>
      <c r="D267" s="926"/>
      <c r="E267" s="926"/>
      <c r="F267" s="926"/>
      <c r="G267" s="926"/>
      <c r="H267" s="926"/>
      <c r="I267" s="926"/>
      <c r="J267" s="926"/>
      <c r="K267" s="926"/>
      <c r="L267" s="926"/>
      <c r="M267" s="926"/>
      <c r="N267" s="926"/>
      <c r="O267" s="926"/>
    </row>
    <row r="268" spans="1:15" ht="10.15" customHeight="1">
      <c r="A268" s="926"/>
      <c r="B268" s="926"/>
      <c r="C268" s="926"/>
      <c r="D268" s="926"/>
      <c r="E268" s="926"/>
      <c r="F268" s="926"/>
      <c r="G268" s="926"/>
      <c r="H268" s="926"/>
      <c r="I268" s="926"/>
      <c r="J268" s="926"/>
      <c r="K268" s="926"/>
      <c r="L268" s="926"/>
      <c r="M268" s="926"/>
      <c r="N268" s="926"/>
      <c r="O268" s="926"/>
    </row>
    <row r="269" spans="1:15" ht="10.15" customHeight="1">
      <c r="A269" s="926"/>
      <c r="B269" s="926"/>
      <c r="C269" s="926"/>
      <c r="D269" s="926"/>
      <c r="E269" s="926"/>
      <c r="F269" s="926"/>
      <c r="G269" s="926"/>
      <c r="H269" s="926"/>
      <c r="I269" s="926"/>
      <c r="J269" s="926"/>
      <c r="K269" s="926"/>
      <c r="L269" s="926"/>
      <c r="M269" s="926"/>
      <c r="N269" s="926"/>
      <c r="O269" s="926"/>
    </row>
    <row r="270" spans="1:15" ht="10.15" customHeight="1">
      <c r="A270" s="926"/>
      <c r="B270" s="926"/>
      <c r="C270" s="926"/>
      <c r="D270" s="926"/>
      <c r="E270" s="926"/>
      <c r="F270" s="926"/>
      <c r="G270" s="926"/>
      <c r="H270" s="926"/>
      <c r="I270" s="926"/>
      <c r="J270" s="926"/>
      <c r="K270" s="926"/>
      <c r="L270" s="926"/>
      <c r="M270" s="926"/>
      <c r="N270" s="926"/>
      <c r="O270" s="926"/>
    </row>
    <row r="271" spans="1:15" ht="10.15" customHeight="1">
      <c r="A271" s="926"/>
      <c r="B271" s="926"/>
      <c r="C271" s="926"/>
      <c r="D271" s="926"/>
      <c r="E271" s="926"/>
      <c r="F271" s="926"/>
      <c r="G271" s="926"/>
      <c r="H271" s="926"/>
      <c r="I271" s="926"/>
      <c r="J271" s="926"/>
      <c r="K271" s="926"/>
      <c r="L271" s="926"/>
      <c r="M271" s="926"/>
      <c r="N271" s="926"/>
      <c r="O271" s="926"/>
    </row>
    <row r="272" spans="1:15" ht="10.15" customHeight="1">
      <c r="A272" s="926"/>
      <c r="B272" s="926"/>
      <c r="C272" s="926"/>
      <c r="D272" s="926"/>
      <c r="E272" s="926"/>
      <c r="F272" s="926"/>
      <c r="G272" s="926"/>
      <c r="H272" s="926"/>
      <c r="I272" s="926"/>
      <c r="J272" s="926"/>
      <c r="K272" s="926"/>
      <c r="L272" s="926"/>
      <c r="M272" s="926"/>
      <c r="N272" s="926"/>
      <c r="O272" s="926"/>
    </row>
    <row r="273" spans="1:15" ht="10.15" customHeight="1">
      <c r="A273" s="926"/>
      <c r="B273" s="926"/>
      <c r="C273" s="926"/>
      <c r="D273" s="926"/>
      <c r="E273" s="926"/>
      <c r="F273" s="926"/>
      <c r="G273" s="926"/>
      <c r="H273" s="926"/>
      <c r="I273" s="926"/>
      <c r="J273" s="926"/>
      <c r="K273" s="926"/>
      <c r="L273" s="926"/>
      <c r="M273" s="926"/>
      <c r="N273" s="926"/>
      <c r="O273" s="926"/>
    </row>
    <row r="274" spans="1:15" ht="10.15" customHeight="1">
      <c r="A274" s="926"/>
      <c r="B274" s="926"/>
      <c r="C274" s="926"/>
      <c r="D274" s="926"/>
      <c r="E274" s="926"/>
      <c r="F274" s="926"/>
      <c r="G274" s="926"/>
      <c r="H274" s="926"/>
      <c r="I274" s="926"/>
      <c r="J274" s="926"/>
      <c r="K274" s="926"/>
      <c r="L274" s="926"/>
      <c r="M274" s="926"/>
      <c r="N274" s="926"/>
      <c r="O274" s="926"/>
    </row>
    <row r="275" spans="1:15" ht="10.15" customHeight="1">
      <c r="A275" s="926"/>
      <c r="B275" s="926"/>
      <c r="C275" s="926"/>
      <c r="D275" s="926"/>
      <c r="E275" s="926"/>
      <c r="F275" s="926"/>
      <c r="G275" s="926"/>
      <c r="H275" s="926"/>
      <c r="I275" s="926"/>
      <c r="J275" s="926"/>
      <c r="K275" s="926"/>
      <c r="L275" s="926"/>
      <c r="M275" s="926"/>
      <c r="N275" s="926"/>
      <c r="O275" s="926"/>
    </row>
    <row r="276" spans="1:15" ht="10.15" customHeight="1">
      <c r="A276" s="926"/>
      <c r="B276" s="926"/>
      <c r="C276" s="926"/>
      <c r="D276" s="926"/>
      <c r="E276" s="926"/>
      <c r="F276" s="926"/>
      <c r="G276" s="926"/>
      <c r="H276" s="926"/>
      <c r="I276" s="926"/>
      <c r="J276" s="926"/>
      <c r="K276" s="926"/>
      <c r="L276" s="926"/>
      <c r="M276" s="926"/>
      <c r="N276" s="926"/>
      <c r="O276" s="926"/>
    </row>
    <row r="277" spans="1:15" ht="10.15" customHeight="1">
      <c r="A277" s="926"/>
      <c r="B277" s="926"/>
      <c r="C277" s="926"/>
      <c r="D277" s="926"/>
      <c r="E277" s="926"/>
      <c r="F277" s="926"/>
      <c r="G277" s="926"/>
      <c r="H277" s="926"/>
      <c r="I277" s="926"/>
      <c r="J277" s="926"/>
      <c r="K277" s="926"/>
      <c r="L277" s="926"/>
      <c r="M277" s="926"/>
      <c r="N277" s="926"/>
      <c r="O277" s="926"/>
    </row>
    <row r="278" spans="1:15" ht="10.15" customHeight="1">
      <c r="A278" s="926"/>
      <c r="B278" s="926"/>
      <c r="C278" s="926"/>
      <c r="D278" s="926"/>
      <c r="E278" s="926"/>
      <c r="F278" s="926"/>
      <c r="G278" s="926"/>
      <c r="H278" s="926"/>
      <c r="I278" s="926"/>
      <c r="J278" s="926"/>
      <c r="K278" s="926"/>
      <c r="L278" s="926"/>
      <c r="M278" s="926"/>
      <c r="N278" s="926"/>
      <c r="O278" s="926"/>
    </row>
    <row r="279" spans="1:15" ht="10.15" customHeight="1">
      <c r="A279" s="926"/>
      <c r="B279" s="926"/>
      <c r="C279" s="926"/>
      <c r="D279" s="926"/>
      <c r="E279" s="926"/>
      <c r="F279" s="926"/>
      <c r="G279" s="926"/>
      <c r="H279" s="926"/>
      <c r="I279" s="926"/>
      <c r="J279" s="926"/>
      <c r="K279" s="926"/>
      <c r="L279" s="926"/>
      <c r="M279" s="926"/>
      <c r="N279" s="926"/>
      <c r="O279" s="926"/>
    </row>
    <row r="280" spans="1:15" ht="10.15" customHeight="1">
      <c r="A280" s="926"/>
      <c r="B280" s="926"/>
      <c r="C280" s="926"/>
      <c r="D280" s="926"/>
      <c r="E280" s="926"/>
      <c r="F280" s="926"/>
      <c r="G280" s="926"/>
      <c r="H280" s="926"/>
      <c r="I280" s="926"/>
      <c r="J280" s="926"/>
      <c r="K280" s="926"/>
      <c r="L280" s="926"/>
      <c r="M280" s="926"/>
      <c r="N280" s="926"/>
      <c r="O280" s="926"/>
    </row>
    <row r="281" spans="1:15" ht="10.15" customHeight="1">
      <c r="A281" s="926"/>
      <c r="B281" s="926"/>
      <c r="C281" s="926"/>
      <c r="D281" s="926"/>
      <c r="E281" s="926"/>
      <c r="F281" s="926"/>
      <c r="G281" s="926"/>
      <c r="H281" s="926"/>
      <c r="I281" s="926"/>
      <c r="J281" s="926"/>
      <c r="K281" s="926"/>
      <c r="L281" s="926"/>
      <c r="M281" s="926"/>
      <c r="N281" s="926"/>
      <c r="O281" s="926"/>
    </row>
    <row r="282" spans="1:15" ht="10.15" customHeight="1">
      <c r="A282" s="926"/>
      <c r="B282" s="926"/>
      <c r="C282" s="926"/>
      <c r="D282" s="926"/>
      <c r="E282" s="926"/>
      <c r="F282" s="926"/>
      <c r="G282" s="926"/>
      <c r="H282" s="926"/>
      <c r="I282" s="926"/>
      <c r="J282" s="926"/>
      <c r="K282" s="926"/>
      <c r="L282" s="926"/>
      <c r="M282" s="926"/>
      <c r="N282" s="926"/>
      <c r="O282" s="926"/>
    </row>
    <row r="283" spans="1:15" ht="10.15" customHeight="1">
      <c r="A283" s="926"/>
      <c r="B283" s="926"/>
      <c r="C283" s="926"/>
      <c r="D283" s="926"/>
      <c r="E283" s="926"/>
      <c r="F283" s="926"/>
      <c r="G283" s="926"/>
      <c r="H283" s="926"/>
      <c r="I283" s="926"/>
      <c r="J283" s="926"/>
      <c r="K283" s="926"/>
      <c r="L283" s="926"/>
      <c r="M283" s="926"/>
      <c r="N283" s="926"/>
      <c r="O283" s="926"/>
    </row>
    <row r="284" spans="1:15" ht="10.15" customHeight="1">
      <c r="A284" s="926"/>
      <c r="B284" s="926"/>
      <c r="C284" s="926"/>
      <c r="D284" s="926"/>
      <c r="E284" s="926"/>
      <c r="F284" s="926"/>
      <c r="G284" s="926"/>
      <c r="H284" s="926"/>
      <c r="I284" s="926"/>
      <c r="J284" s="926"/>
      <c r="K284" s="926"/>
      <c r="L284" s="926"/>
      <c r="M284" s="926"/>
      <c r="N284" s="926"/>
      <c r="O284" s="926"/>
    </row>
    <row r="285" spans="1:15" ht="10.15" customHeight="1">
      <c r="A285" s="926"/>
      <c r="B285" s="926"/>
      <c r="C285" s="926"/>
      <c r="D285" s="926"/>
      <c r="E285" s="926"/>
      <c r="F285" s="926"/>
      <c r="G285" s="926"/>
      <c r="H285" s="926"/>
      <c r="I285" s="926"/>
      <c r="J285" s="926"/>
      <c r="K285" s="926"/>
      <c r="L285" s="926"/>
      <c r="M285" s="926"/>
      <c r="N285" s="926"/>
      <c r="O285" s="926"/>
    </row>
    <row r="286" spans="1:15" ht="10.15" customHeight="1">
      <c r="A286" s="926"/>
      <c r="B286" s="926"/>
      <c r="C286" s="926"/>
      <c r="D286" s="926"/>
      <c r="E286" s="926"/>
      <c r="F286" s="926"/>
      <c r="G286" s="926"/>
      <c r="H286" s="926"/>
      <c r="I286" s="926"/>
      <c r="J286" s="926"/>
      <c r="K286" s="926"/>
      <c r="L286" s="926"/>
      <c r="M286" s="926"/>
      <c r="N286" s="926"/>
      <c r="O286" s="926"/>
    </row>
    <row r="287" spans="1:15" ht="10.15" customHeight="1">
      <c r="A287" s="926"/>
      <c r="B287" s="926"/>
      <c r="C287" s="926"/>
      <c r="D287" s="926"/>
      <c r="E287" s="926"/>
      <c r="F287" s="926"/>
      <c r="G287" s="926"/>
      <c r="H287" s="926"/>
      <c r="I287" s="926"/>
      <c r="J287" s="926"/>
      <c r="K287" s="926"/>
      <c r="L287" s="926"/>
      <c r="M287" s="926"/>
      <c r="N287" s="926"/>
      <c r="O287" s="926"/>
    </row>
    <row r="288" spans="1:15" ht="10.15" customHeight="1">
      <c r="A288" s="926"/>
      <c r="B288" s="926"/>
      <c r="C288" s="926"/>
      <c r="D288" s="926"/>
      <c r="E288" s="926"/>
      <c r="F288" s="926"/>
      <c r="G288" s="926"/>
      <c r="H288" s="926"/>
      <c r="I288" s="926"/>
      <c r="J288" s="926"/>
      <c r="K288" s="926"/>
      <c r="L288" s="926"/>
      <c r="M288" s="926"/>
      <c r="N288" s="926"/>
      <c r="O288" s="926"/>
    </row>
    <row r="289" spans="1:15" ht="10.15" customHeight="1">
      <c r="A289" s="926"/>
      <c r="B289" s="926"/>
      <c r="C289" s="926"/>
      <c r="D289" s="926"/>
      <c r="E289" s="926"/>
      <c r="F289" s="926"/>
      <c r="G289" s="926"/>
      <c r="H289" s="926"/>
      <c r="I289" s="926"/>
      <c r="J289" s="926"/>
      <c r="K289" s="926"/>
      <c r="L289" s="926"/>
      <c r="M289" s="926"/>
      <c r="N289" s="926"/>
      <c r="O289" s="926"/>
    </row>
    <row r="290" spans="1:15" ht="10.15" customHeight="1">
      <c r="A290" s="926"/>
      <c r="B290" s="926"/>
      <c r="C290" s="926"/>
      <c r="D290" s="926"/>
      <c r="E290" s="926"/>
      <c r="F290" s="926"/>
      <c r="G290" s="926"/>
      <c r="H290" s="926"/>
      <c r="I290" s="926"/>
      <c r="J290" s="926"/>
      <c r="K290" s="926"/>
      <c r="L290" s="926"/>
      <c r="M290" s="926"/>
      <c r="N290" s="926"/>
      <c r="O290" s="926"/>
    </row>
    <row r="291" spans="1:15" ht="10.15" customHeight="1">
      <c r="A291" s="926"/>
      <c r="B291" s="926"/>
      <c r="C291" s="926"/>
      <c r="D291" s="926"/>
      <c r="E291" s="926"/>
      <c r="F291" s="926"/>
      <c r="G291" s="926"/>
      <c r="H291" s="926"/>
      <c r="I291" s="926"/>
      <c r="J291" s="926"/>
      <c r="K291" s="926"/>
      <c r="L291" s="926"/>
      <c r="M291" s="926"/>
      <c r="N291" s="926"/>
      <c r="O291" s="926"/>
    </row>
    <row r="292" spans="1:15" ht="10.15" customHeight="1">
      <c r="A292" s="926"/>
      <c r="B292" s="926"/>
      <c r="C292" s="926"/>
      <c r="D292" s="926"/>
      <c r="E292" s="926"/>
      <c r="F292" s="926"/>
      <c r="G292" s="926"/>
      <c r="H292" s="926"/>
      <c r="I292" s="926"/>
      <c r="J292" s="926"/>
      <c r="K292" s="926"/>
      <c r="L292" s="926"/>
      <c r="M292" s="926"/>
      <c r="N292" s="926"/>
      <c r="O292" s="926"/>
    </row>
    <row r="293" spans="1:15" ht="10.15" customHeight="1">
      <c r="A293" s="926"/>
      <c r="B293" s="926"/>
      <c r="C293" s="926"/>
      <c r="D293" s="926"/>
      <c r="E293" s="926"/>
      <c r="F293" s="926"/>
      <c r="G293" s="926"/>
      <c r="H293" s="926"/>
      <c r="I293" s="926"/>
      <c r="J293" s="926"/>
      <c r="K293" s="926"/>
      <c r="L293" s="926"/>
      <c r="M293" s="926"/>
      <c r="N293" s="926"/>
      <c r="O293" s="926"/>
    </row>
    <row r="294" spans="1:15" ht="10.15" customHeight="1">
      <c r="A294" s="926"/>
      <c r="B294" s="926"/>
      <c r="C294" s="926"/>
      <c r="D294" s="926"/>
      <c r="E294" s="926"/>
      <c r="F294" s="926"/>
      <c r="G294" s="926"/>
      <c r="H294" s="926"/>
      <c r="I294" s="926"/>
      <c r="J294" s="926"/>
      <c r="K294" s="926"/>
      <c r="L294" s="926"/>
      <c r="M294" s="926"/>
      <c r="N294" s="926"/>
      <c r="O294" s="926"/>
    </row>
    <row r="295" spans="1:15" ht="10.15" customHeight="1">
      <c r="A295" s="926"/>
      <c r="B295" s="926"/>
      <c r="C295" s="926"/>
      <c r="D295" s="926"/>
      <c r="E295" s="926"/>
      <c r="F295" s="926"/>
      <c r="G295" s="926"/>
      <c r="H295" s="926"/>
      <c r="I295" s="926"/>
      <c r="J295" s="926"/>
      <c r="K295" s="926"/>
      <c r="L295" s="926"/>
      <c r="M295" s="926"/>
      <c r="N295" s="926"/>
      <c r="O295" s="926"/>
    </row>
    <row r="296" spans="1:15" ht="10.15" customHeight="1">
      <c r="A296" s="926"/>
      <c r="B296" s="926"/>
      <c r="C296" s="926"/>
      <c r="D296" s="926"/>
      <c r="E296" s="926"/>
      <c r="F296" s="926"/>
      <c r="G296" s="926"/>
      <c r="H296" s="926"/>
      <c r="I296" s="926"/>
      <c r="J296" s="926"/>
      <c r="K296" s="926"/>
      <c r="L296" s="926"/>
      <c r="M296" s="926"/>
      <c r="N296" s="926"/>
      <c r="O296" s="926"/>
    </row>
    <row r="297" spans="1:15" ht="10.15" customHeight="1">
      <c r="A297" s="926"/>
      <c r="B297" s="926"/>
      <c r="C297" s="926"/>
      <c r="D297" s="926"/>
      <c r="E297" s="926"/>
      <c r="F297" s="926"/>
      <c r="G297" s="926"/>
      <c r="H297" s="926"/>
      <c r="I297" s="926"/>
      <c r="J297" s="926"/>
      <c r="K297" s="926"/>
      <c r="L297" s="926"/>
      <c r="M297" s="926"/>
      <c r="N297" s="926"/>
      <c r="O297" s="926"/>
    </row>
    <row r="298" spans="1:15" ht="10.15" customHeight="1">
      <c r="A298" s="926"/>
      <c r="B298" s="926"/>
      <c r="C298" s="926"/>
      <c r="D298" s="926"/>
      <c r="E298" s="926"/>
      <c r="F298" s="926"/>
      <c r="G298" s="926"/>
      <c r="H298" s="926"/>
      <c r="I298" s="926"/>
      <c r="J298" s="926"/>
      <c r="K298" s="926"/>
      <c r="L298" s="926"/>
      <c r="M298" s="926"/>
      <c r="N298" s="926"/>
      <c r="O298" s="926"/>
    </row>
    <row r="299" spans="1:15" ht="10.15" customHeight="1">
      <c r="A299" s="926"/>
      <c r="B299" s="926"/>
      <c r="C299" s="926"/>
      <c r="D299" s="926"/>
      <c r="E299" s="926"/>
      <c r="F299" s="926"/>
      <c r="G299" s="926"/>
      <c r="H299" s="926"/>
      <c r="I299" s="926"/>
      <c r="J299" s="926"/>
      <c r="K299" s="926"/>
      <c r="L299" s="926"/>
      <c r="M299" s="926"/>
      <c r="N299" s="926"/>
      <c r="O299" s="926"/>
    </row>
    <row r="300" spans="1:15" ht="10.15" customHeight="1">
      <c r="A300" s="926"/>
      <c r="B300" s="926"/>
      <c r="C300" s="926"/>
      <c r="D300" s="926"/>
      <c r="E300" s="926"/>
      <c r="F300" s="926"/>
      <c r="G300" s="926"/>
      <c r="H300" s="926"/>
      <c r="I300" s="926"/>
      <c r="J300" s="926"/>
      <c r="K300" s="926"/>
      <c r="L300" s="926"/>
      <c r="M300" s="926"/>
      <c r="N300" s="926"/>
      <c r="O300" s="926"/>
    </row>
    <row r="301" spans="1:15" ht="10.15" customHeight="1">
      <c r="A301" s="926"/>
      <c r="B301" s="926"/>
      <c r="C301" s="926"/>
      <c r="D301" s="926"/>
      <c r="E301" s="926"/>
      <c r="F301" s="926"/>
      <c r="G301" s="926"/>
      <c r="H301" s="926"/>
      <c r="I301" s="926"/>
      <c r="J301" s="926"/>
      <c r="K301" s="926"/>
      <c r="L301" s="926"/>
      <c r="M301" s="926"/>
      <c r="N301" s="926"/>
      <c r="O301" s="926"/>
    </row>
    <row r="302" spans="1:15" ht="10.15" customHeight="1">
      <c r="A302" s="926"/>
      <c r="B302" s="926"/>
      <c r="C302" s="926"/>
      <c r="D302" s="926"/>
      <c r="E302" s="926"/>
      <c r="F302" s="926"/>
      <c r="G302" s="926"/>
      <c r="H302" s="926"/>
      <c r="I302" s="926"/>
      <c r="J302" s="926"/>
      <c r="K302" s="926"/>
      <c r="L302" s="926"/>
      <c r="M302" s="926"/>
      <c r="N302" s="926"/>
      <c r="O302" s="926"/>
    </row>
    <row r="303" spans="1:15" ht="10.15" customHeight="1">
      <c r="A303" s="926"/>
      <c r="B303" s="926"/>
      <c r="C303" s="926"/>
      <c r="D303" s="926"/>
      <c r="E303" s="926"/>
      <c r="F303" s="926"/>
      <c r="G303" s="926"/>
      <c r="H303" s="926"/>
      <c r="I303" s="926"/>
      <c r="J303" s="926"/>
      <c r="K303" s="926"/>
      <c r="L303" s="926"/>
      <c r="M303" s="926"/>
      <c r="N303" s="926"/>
      <c r="O303" s="926"/>
    </row>
    <row r="304" spans="1:15" ht="10.15" customHeight="1">
      <c r="A304" s="926"/>
      <c r="B304" s="926"/>
      <c r="C304" s="926"/>
      <c r="D304" s="926"/>
      <c r="E304" s="926"/>
      <c r="F304" s="926"/>
      <c r="G304" s="926"/>
      <c r="H304" s="926"/>
      <c r="I304" s="926"/>
      <c r="J304" s="926"/>
      <c r="K304" s="926"/>
      <c r="L304" s="926"/>
      <c r="M304" s="926"/>
      <c r="N304" s="926"/>
      <c r="O304" s="926"/>
    </row>
    <row r="305" spans="1:15" ht="10.15" customHeight="1">
      <c r="A305" s="926"/>
      <c r="B305" s="926"/>
      <c r="C305" s="926"/>
      <c r="D305" s="926"/>
      <c r="E305" s="926"/>
      <c r="F305" s="926"/>
      <c r="G305" s="926"/>
      <c r="H305" s="926"/>
      <c r="I305" s="926"/>
      <c r="J305" s="926"/>
      <c r="K305" s="926"/>
      <c r="L305" s="926"/>
      <c r="M305" s="926"/>
      <c r="N305" s="926"/>
      <c r="O305" s="926"/>
    </row>
    <row r="306" spans="1:15" ht="10.15" customHeight="1">
      <c r="A306" s="926"/>
      <c r="B306" s="926"/>
      <c r="C306" s="926"/>
      <c r="D306" s="926"/>
      <c r="E306" s="926"/>
      <c r="F306" s="926"/>
      <c r="G306" s="926"/>
      <c r="H306" s="926"/>
      <c r="I306" s="926"/>
      <c r="J306" s="926"/>
      <c r="K306" s="926"/>
      <c r="L306" s="926"/>
      <c r="M306" s="926"/>
      <c r="N306" s="926"/>
      <c r="O306" s="926"/>
    </row>
    <row r="307" spans="1:15" ht="10.15" customHeight="1">
      <c r="A307" s="926"/>
      <c r="B307" s="926"/>
      <c r="C307" s="926"/>
      <c r="D307" s="926"/>
      <c r="E307" s="926"/>
      <c r="F307" s="926"/>
      <c r="G307" s="926"/>
      <c r="H307" s="926"/>
      <c r="I307" s="926"/>
      <c r="J307" s="926"/>
      <c r="K307" s="926"/>
      <c r="L307" s="926"/>
      <c r="M307" s="926"/>
      <c r="N307" s="926"/>
      <c r="O307" s="926"/>
    </row>
    <row r="308" spans="1:15" ht="10.15" customHeight="1">
      <c r="A308" s="926"/>
      <c r="B308" s="926"/>
      <c r="C308" s="926"/>
      <c r="D308" s="926"/>
      <c r="E308" s="926"/>
      <c r="F308" s="926"/>
      <c r="G308" s="926"/>
      <c r="H308" s="926"/>
      <c r="I308" s="926"/>
      <c r="J308" s="926"/>
      <c r="K308" s="926"/>
      <c r="L308" s="926"/>
      <c r="M308" s="926"/>
      <c r="N308" s="926"/>
      <c r="O308" s="926"/>
    </row>
    <row r="309" spans="1:15" ht="10.15" customHeight="1">
      <c r="A309" s="926"/>
      <c r="B309" s="926"/>
      <c r="C309" s="926"/>
      <c r="D309" s="926"/>
      <c r="E309" s="926"/>
      <c r="F309" s="926"/>
      <c r="G309" s="926"/>
      <c r="H309" s="926"/>
      <c r="I309" s="926"/>
      <c r="J309" s="926"/>
      <c r="K309" s="926"/>
      <c r="L309" s="926"/>
      <c r="M309" s="926"/>
      <c r="N309" s="926"/>
      <c r="O309" s="926"/>
    </row>
    <row r="310" spans="1:15" ht="10.15" customHeight="1">
      <c r="A310" s="926"/>
      <c r="B310" s="926"/>
      <c r="C310" s="926"/>
      <c r="D310" s="926"/>
      <c r="E310" s="926"/>
      <c r="F310" s="926"/>
      <c r="G310" s="926"/>
      <c r="H310" s="926"/>
      <c r="I310" s="926"/>
      <c r="J310" s="926"/>
      <c r="K310" s="926"/>
      <c r="L310" s="926"/>
      <c r="M310" s="926"/>
      <c r="N310" s="926"/>
      <c r="O310" s="926"/>
    </row>
    <row r="311" spans="1:15" ht="10.15" customHeight="1">
      <c r="A311" s="926"/>
      <c r="B311" s="926"/>
      <c r="C311" s="926"/>
      <c r="D311" s="926"/>
      <c r="E311" s="926"/>
      <c r="F311" s="926"/>
      <c r="G311" s="926"/>
      <c r="H311" s="926"/>
      <c r="I311" s="926"/>
      <c r="J311" s="926"/>
      <c r="K311" s="926"/>
      <c r="L311" s="926"/>
      <c r="M311" s="926"/>
      <c r="N311" s="926"/>
      <c r="O311" s="926"/>
    </row>
    <row r="312" spans="1:15" ht="10.15" customHeight="1">
      <c r="A312" s="926"/>
      <c r="B312" s="926"/>
      <c r="C312" s="926"/>
      <c r="D312" s="926"/>
      <c r="E312" s="926"/>
      <c r="F312" s="926"/>
      <c r="G312" s="926"/>
      <c r="H312" s="926"/>
      <c r="I312" s="926"/>
      <c r="J312" s="926"/>
      <c r="K312" s="926"/>
      <c r="L312" s="926"/>
      <c r="M312" s="926"/>
      <c r="N312" s="926"/>
      <c r="O312" s="926"/>
    </row>
    <row r="313" spans="1:15" ht="10.15" customHeight="1">
      <c r="A313" s="926"/>
      <c r="B313" s="926"/>
      <c r="C313" s="926"/>
      <c r="D313" s="926"/>
      <c r="E313" s="926"/>
      <c r="F313" s="926"/>
      <c r="G313" s="926"/>
      <c r="H313" s="926"/>
      <c r="I313" s="926"/>
      <c r="J313" s="926"/>
      <c r="K313" s="926"/>
      <c r="L313" s="926"/>
      <c r="M313" s="926"/>
      <c r="N313" s="926"/>
      <c r="O313" s="926"/>
    </row>
    <row r="314" spans="1:15" ht="10.15" customHeight="1">
      <c r="A314" s="926"/>
      <c r="B314" s="926"/>
      <c r="C314" s="926"/>
      <c r="D314" s="926"/>
      <c r="E314" s="926"/>
      <c r="F314" s="926"/>
      <c r="G314" s="926"/>
      <c r="H314" s="926"/>
      <c r="I314" s="926"/>
      <c r="J314" s="926"/>
      <c r="K314" s="926"/>
      <c r="L314" s="926"/>
      <c r="M314" s="926"/>
      <c r="N314" s="926"/>
      <c r="O314" s="926"/>
    </row>
    <row r="315" spans="1:15" ht="10.15" customHeight="1">
      <c r="A315" s="926"/>
      <c r="B315" s="926"/>
      <c r="C315" s="926"/>
      <c r="D315" s="926"/>
      <c r="E315" s="926"/>
      <c r="F315" s="926"/>
      <c r="G315" s="926"/>
      <c r="H315" s="926"/>
      <c r="I315" s="926"/>
      <c r="J315" s="926"/>
      <c r="K315" s="926"/>
      <c r="L315" s="926"/>
      <c r="M315" s="926"/>
      <c r="N315" s="926"/>
      <c r="O315" s="926"/>
    </row>
    <row r="316" spans="1:15" ht="10.15" customHeight="1">
      <c r="A316" s="926"/>
      <c r="B316" s="926"/>
      <c r="C316" s="926"/>
      <c r="D316" s="926"/>
      <c r="E316" s="926"/>
      <c r="F316" s="926"/>
      <c r="G316" s="926"/>
      <c r="H316" s="926"/>
      <c r="I316" s="926"/>
      <c r="J316" s="926"/>
      <c r="K316" s="926"/>
      <c r="L316" s="926"/>
      <c r="M316" s="926"/>
      <c r="N316" s="926"/>
      <c r="O316" s="926"/>
    </row>
    <row r="317" spans="1:15" ht="10.15" customHeight="1">
      <c r="A317" s="926"/>
      <c r="B317" s="926"/>
      <c r="C317" s="926"/>
      <c r="D317" s="926"/>
      <c r="E317" s="926"/>
      <c r="F317" s="926"/>
      <c r="G317" s="926"/>
      <c r="H317" s="926"/>
      <c r="I317" s="926"/>
      <c r="J317" s="926"/>
      <c r="K317" s="926"/>
      <c r="L317" s="926"/>
      <c r="M317" s="926"/>
      <c r="N317" s="926"/>
      <c r="O317" s="926"/>
    </row>
    <row r="318" spans="1:15" ht="10.15" customHeight="1">
      <c r="A318" s="926"/>
      <c r="B318" s="926"/>
      <c r="C318" s="926"/>
      <c r="D318" s="926"/>
      <c r="E318" s="926"/>
      <c r="F318" s="926"/>
      <c r="G318" s="926"/>
      <c r="H318" s="926"/>
      <c r="I318" s="926"/>
      <c r="J318" s="926"/>
      <c r="K318" s="926"/>
      <c r="L318" s="926"/>
      <c r="M318" s="926"/>
      <c r="N318" s="926"/>
      <c r="O318" s="926"/>
    </row>
    <row r="319" spans="1:15" ht="10.15" customHeight="1">
      <c r="A319" s="926"/>
      <c r="B319" s="926"/>
      <c r="C319" s="926"/>
      <c r="D319" s="926"/>
      <c r="E319" s="926"/>
      <c r="F319" s="926"/>
      <c r="G319" s="926"/>
      <c r="H319" s="926"/>
      <c r="I319" s="926"/>
      <c r="J319" s="926"/>
      <c r="K319" s="926"/>
      <c r="L319" s="926"/>
      <c r="M319" s="926"/>
      <c r="N319" s="926"/>
      <c r="O319" s="926"/>
    </row>
    <row r="320" spans="1:15" ht="10.15" customHeight="1">
      <c r="A320" s="926"/>
      <c r="B320" s="926"/>
      <c r="C320" s="926"/>
      <c r="D320" s="926"/>
      <c r="E320" s="926"/>
      <c r="F320" s="926"/>
      <c r="G320" s="926"/>
      <c r="H320" s="926"/>
      <c r="I320" s="926"/>
      <c r="J320" s="926"/>
      <c r="K320" s="926"/>
      <c r="L320" s="926"/>
      <c r="M320" s="926"/>
      <c r="N320" s="926"/>
      <c r="O320" s="926"/>
    </row>
    <row r="321" spans="1:15" ht="10.15" customHeight="1">
      <c r="A321" s="926"/>
      <c r="B321" s="926"/>
      <c r="C321" s="926"/>
      <c r="D321" s="926"/>
      <c r="E321" s="926"/>
      <c r="F321" s="926"/>
      <c r="G321" s="926"/>
      <c r="H321" s="926"/>
      <c r="I321" s="926"/>
      <c r="J321" s="926"/>
      <c r="K321" s="926"/>
      <c r="L321" s="926"/>
      <c r="M321" s="926"/>
      <c r="N321" s="926"/>
      <c r="O321" s="926"/>
    </row>
    <row r="322" spans="1:15" ht="10.15" customHeight="1">
      <c r="A322" s="926"/>
      <c r="B322" s="926"/>
      <c r="C322" s="926"/>
      <c r="D322" s="926"/>
      <c r="E322" s="926"/>
      <c r="F322" s="926"/>
      <c r="G322" s="926"/>
      <c r="H322" s="926"/>
      <c r="I322" s="926"/>
      <c r="J322" s="926"/>
      <c r="K322" s="926"/>
      <c r="L322" s="926"/>
      <c r="M322" s="926"/>
      <c r="N322" s="926"/>
      <c r="O322" s="926"/>
    </row>
    <row r="323" spans="1:15" ht="10.15" customHeight="1">
      <c r="A323" s="926"/>
      <c r="B323" s="926"/>
      <c r="C323" s="926"/>
      <c r="D323" s="926"/>
      <c r="E323" s="926"/>
      <c r="F323" s="926"/>
      <c r="G323" s="926"/>
      <c r="H323" s="926"/>
      <c r="I323" s="926"/>
      <c r="J323" s="926"/>
      <c r="K323" s="926"/>
      <c r="L323" s="926"/>
      <c r="M323" s="926"/>
      <c r="N323" s="926"/>
      <c r="O323" s="926"/>
    </row>
    <row r="324" spans="1:15" ht="10.15" customHeight="1">
      <c r="A324" s="926"/>
      <c r="B324" s="926"/>
      <c r="C324" s="926"/>
      <c r="D324" s="926"/>
      <c r="E324" s="926"/>
      <c r="F324" s="926"/>
      <c r="G324" s="926"/>
      <c r="H324" s="926"/>
      <c r="I324" s="926"/>
      <c r="J324" s="926"/>
      <c r="K324" s="926"/>
      <c r="L324" s="926"/>
      <c r="M324" s="926"/>
      <c r="N324" s="926"/>
      <c r="O324" s="926"/>
    </row>
    <row r="325" spans="1:15" ht="10.15" customHeight="1">
      <c r="A325" s="926"/>
      <c r="B325" s="926"/>
      <c r="C325" s="926"/>
      <c r="D325" s="926"/>
      <c r="E325" s="926"/>
      <c r="F325" s="926"/>
      <c r="G325" s="926"/>
      <c r="H325" s="926"/>
      <c r="I325" s="926"/>
      <c r="J325" s="926"/>
      <c r="K325" s="926"/>
      <c r="L325" s="926"/>
      <c r="M325" s="926"/>
      <c r="N325" s="926"/>
      <c r="O325" s="926"/>
    </row>
    <row r="326" spans="1:15" ht="10.15" customHeight="1">
      <c r="A326" s="926"/>
      <c r="B326" s="926"/>
      <c r="C326" s="926"/>
      <c r="D326" s="926"/>
      <c r="E326" s="926"/>
      <c r="F326" s="926"/>
      <c r="G326" s="926"/>
      <c r="H326" s="926"/>
      <c r="I326" s="926"/>
      <c r="J326" s="926"/>
      <c r="K326" s="926"/>
      <c r="L326" s="926"/>
      <c r="M326" s="926"/>
      <c r="N326" s="926"/>
      <c r="O326" s="926"/>
    </row>
    <row r="327" spans="1:15" ht="10.15" customHeight="1">
      <c r="A327" s="926"/>
      <c r="B327" s="926"/>
      <c r="C327" s="926"/>
      <c r="D327" s="926"/>
      <c r="E327" s="926"/>
      <c r="F327" s="926"/>
      <c r="G327" s="926"/>
      <c r="H327" s="926"/>
      <c r="I327" s="926"/>
      <c r="J327" s="926"/>
      <c r="K327" s="926"/>
      <c r="L327" s="926"/>
      <c r="M327" s="926"/>
      <c r="N327" s="926"/>
      <c r="O327" s="926"/>
    </row>
    <row r="328" spans="1:15" ht="10.15" customHeight="1">
      <c r="A328" s="926"/>
      <c r="B328" s="926"/>
      <c r="C328" s="926"/>
      <c r="D328" s="926"/>
      <c r="E328" s="926"/>
      <c r="F328" s="926"/>
      <c r="G328" s="926"/>
      <c r="H328" s="926"/>
      <c r="I328" s="926"/>
      <c r="J328" s="926"/>
      <c r="K328" s="926"/>
      <c r="L328" s="926"/>
      <c r="M328" s="926"/>
      <c r="N328" s="926"/>
      <c r="O328" s="926"/>
    </row>
    <row r="329" spans="1:15" ht="10.15" customHeight="1">
      <c r="A329" s="926"/>
      <c r="B329" s="926"/>
      <c r="C329" s="926"/>
      <c r="D329" s="926"/>
      <c r="E329" s="926"/>
      <c r="F329" s="926"/>
      <c r="G329" s="926"/>
      <c r="H329" s="926"/>
      <c r="I329" s="926"/>
      <c r="J329" s="926"/>
      <c r="K329" s="926"/>
      <c r="L329" s="926"/>
      <c r="M329" s="926"/>
      <c r="N329" s="926"/>
      <c r="O329" s="926"/>
    </row>
    <row r="330" spans="1:15" ht="10.15" customHeight="1">
      <c r="A330" s="926"/>
      <c r="B330" s="926"/>
      <c r="C330" s="926"/>
      <c r="D330" s="926"/>
      <c r="E330" s="926"/>
      <c r="F330" s="926"/>
      <c r="G330" s="926"/>
      <c r="H330" s="926"/>
      <c r="I330" s="926"/>
      <c r="J330" s="926"/>
      <c r="K330" s="926"/>
      <c r="L330" s="926"/>
      <c r="M330" s="926"/>
      <c r="N330" s="926"/>
      <c r="O330" s="926"/>
    </row>
    <row r="331" spans="1:15" ht="10.15" customHeight="1">
      <c r="A331" s="926"/>
      <c r="B331" s="926"/>
      <c r="C331" s="926"/>
      <c r="D331" s="926"/>
      <c r="E331" s="926"/>
      <c r="F331" s="926"/>
      <c r="G331" s="926"/>
      <c r="H331" s="926"/>
      <c r="I331" s="926"/>
      <c r="J331" s="926"/>
      <c r="K331" s="926"/>
      <c r="L331" s="926"/>
      <c r="M331" s="926"/>
      <c r="N331" s="926"/>
      <c r="O331" s="926"/>
    </row>
    <row r="332" spans="1:15" ht="10.15" customHeight="1">
      <c r="A332" s="926"/>
      <c r="B332" s="926"/>
      <c r="C332" s="926"/>
      <c r="D332" s="926"/>
      <c r="E332" s="926"/>
      <c r="F332" s="926"/>
      <c r="G332" s="926"/>
      <c r="H332" s="926"/>
      <c r="I332" s="926"/>
      <c r="J332" s="926"/>
      <c r="K332" s="926"/>
      <c r="L332" s="926"/>
      <c r="M332" s="926"/>
      <c r="N332" s="926"/>
      <c r="O332" s="926"/>
    </row>
    <row r="333" spans="1:15" ht="10.15" customHeight="1">
      <c r="A333" s="926"/>
      <c r="B333" s="926"/>
      <c r="C333" s="926"/>
      <c r="D333" s="926"/>
      <c r="E333" s="926"/>
      <c r="F333" s="926"/>
      <c r="G333" s="926"/>
      <c r="H333" s="926"/>
      <c r="I333" s="926"/>
      <c r="J333" s="926"/>
      <c r="K333" s="926"/>
      <c r="L333" s="926"/>
      <c r="M333" s="926"/>
      <c r="N333" s="926"/>
      <c r="O333" s="926"/>
    </row>
    <row r="334" spans="1:15" ht="10.15" customHeight="1">
      <c r="A334" s="926"/>
      <c r="B334" s="926"/>
      <c r="C334" s="926"/>
      <c r="D334" s="926"/>
      <c r="E334" s="926"/>
      <c r="F334" s="926"/>
      <c r="G334" s="926"/>
      <c r="H334" s="926"/>
      <c r="I334" s="926"/>
      <c r="J334" s="926"/>
      <c r="K334" s="926"/>
      <c r="L334" s="926"/>
      <c r="M334" s="926"/>
      <c r="N334" s="926"/>
      <c r="O334" s="926"/>
    </row>
    <row r="335" spans="1:15" ht="10.15" customHeight="1">
      <c r="A335" s="926"/>
      <c r="B335" s="926"/>
      <c r="C335" s="926"/>
      <c r="D335" s="926"/>
      <c r="E335" s="926"/>
      <c r="F335" s="926"/>
      <c r="G335" s="926"/>
      <c r="H335" s="926"/>
      <c r="I335" s="926"/>
      <c r="J335" s="926"/>
      <c r="K335" s="926"/>
      <c r="L335" s="926"/>
      <c r="M335" s="926"/>
      <c r="N335" s="926"/>
      <c r="O335" s="926"/>
    </row>
    <row r="336" spans="1:15" ht="10.15" customHeight="1">
      <c r="A336" s="926"/>
      <c r="B336" s="926"/>
      <c r="C336" s="926"/>
      <c r="D336" s="926"/>
      <c r="E336" s="926"/>
      <c r="F336" s="926"/>
      <c r="G336" s="926"/>
      <c r="H336" s="926"/>
      <c r="I336" s="926"/>
      <c r="J336" s="926"/>
      <c r="K336" s="926"/>
      <c r="L336" s="926"/>
      <c r="M336" s="926"/>
      <c r="N336" s="926"/>
      <c r="O336" s="926"/>
    </row>
    <row r="337" spans="1:15" ht="10.15" customHeight="1">
      <c r="A337" s="926"/>
      <c r="B337" s="926"/>
      <c r="C337" s="926"/>
      <c r="D337" s="926"/>
      <c r="E337" s="926"/>
      <c r="F337" s="926"/>
      <c r="G337" s="926"/>
      <c r="H337" s="926"/>
      <c r="I337" s="926"/>
      <c r="J337" s="926"/>
      <c r="K337" s="926"/>
      <c r="L337" s="926"/>
      <c r="M337" s="926"/>
      <c r="N337" s="926"/>
      <c r="O337" s="926"/>
    </row>
    <row r="338" spans="1:15" ht="10.15" customHeight="1">
      <c r="A338" s="926"/>
      <c r="B338" s="926"/>
      <c r="C338" s="926"/>
      <c r="D338" s="926"/>
      <c r="E338" s="926"/>
      <c r="F338" s="926"/>
      <c r="G338" s="926"/>
      <c r="H338" s="926"/>
      <c r="I338" s="926"/>
      <c r="J338" s="926"/>
      <c r="K338" s="926"/>
      <c r="L338" s="926"/>
      <c r="M338" s="926"/>
      <c r="N338" s="926"/>
      <c r="O338" s="926"/>
    </row>
    <row r="339" spans="1:15" ht="10.15" customHeight="1">
      <c r="A339" s="926"/>
      <c r="B339" s="926"/>
      <c r="C339" s="926"/>
      <c r="D339" s="926"/>
      <c r="E339" s="926"/>
      <c r="F339" s="926"/>
      <c r="G339" s="926"/>
      <c r="H339" s="926"/>
      <c r="I339" s="926"/>
      <c r="J339" s="926"/>
      <c r="K339" s="926"/>
      <c r="L339" s="926"/>
      <c r="M339" s="926"/>
      <c r="N339" s="926"/>
      <c r="O339" s="926"/>
    </row>
    <row r="340" spans="1:15" ht="10.15" customHeight="1">
      <c r="A340" s="926"/>
      <c r="B340" s="926"/>
      <c r="C340" s="926"/>
      <c r="D340" s="926"/>
      <c r="E340" s="926"/>
      <c r="F340" s="926"/>
      <c r="G340" s="926"/>
      <c r="H340" s="926"/>
      <c r="I340" s="926"/>
      <c r="J340" s="926"/>
      <c r="K340" s="926"/>
      <c r="L340" s="926"/>
      <c r="M340" s="926"/>
      <c r="N340" s="926"/>
      <c r="O340" s="926"/>
    </row>
    <row r="341" spans="1:15" ht="10.15" customHeight="1">
      <c r="A341" s="926"/>
      <c r="B341" s="926"/>
      <c r="C341" s="926"/>
      <c r="D341" s="926"/>
      <c r="E341" s="926"/>
      <c r="F341" s="926"/>
      <c r="G341" s="926"/>
      <c r="H341" s="926"/>
      <c r="I341" s="926"/>
      <c r="J341" s="926"/>
      <c r="K341" s="926"/>
      <c r="L341" s="926"/>
      <c r="M341" s="926"/>
      <c r="N341" s="926"/>
      <c r="O341" s="926"/>
    </row>
    <row r="342" spans="1:15" ht="10.15" customHeight="1">
      <c r="A342" s="926"/>
      <c r="B342" s="926"/>
      <c r="C342" s="926"/>
      <c r="D342" s="926"/>
      <c r="E342" s="926"/>
      <c r="F342" s="926"/>
      <c r="G342" s="926"/>
      <c r="H342" s="926"/>
      <c r="I342" s="926"/>
      <c r="J342" s="926"/>
      <c r="K342" s="926"/>
      <c r="L342" s="926"/>
      <c r="M342" s="926"/>
      <c r="N342" s="926"/>
      <c r="O342" s="926"/>
    </row>
    <row r="343" spans="1:15" ht="10.15" customHeight="1">
      <c r="A343" s="926"/>
      <c r="B343" s="926"/>
      <c r="C343" s="926"/>
      <c r="D343" s="926"/>
      <c r="E343" s="926"/>
      <c r="F343" s="926"/>
      <c r="G343" s="926"/>
      <c r="H343" s="926"/>
      <c r="I343" s="926"/>
      <c r="J343" s="926"/>
      <c r="K343" s="926"/>
      <c r="L343" s="926"/>
      <c r="M343" s="926"/>
      <c r="N343" s="926"/>
      <c r="O343" s="926"/>
    </row>
    <row r="344" spans="1:15" ht="10.15" customHeight="1">
      <c r="A344" s="926"/>
      <c r="B344" s="926"/>
      <c r="C344" s="926"/>
      <c r="D344" s="926"/>
      <c r="E344" s="926"/>
      <c r="F344" s="926"/>
      <c r="G344" s="926"/>
      <c r="H344" s="926"/>
      <c r="I344" s="926"/>
      <c r="J344" s="926"/>
      <c r="K344" s="926"/>
      <c r="L344" s="926"/>
      <c r="M344" s="926"/>
      <c r="N344" s="926"/>
      <c r="O344" s="926"/>
    </row>
    <row r="345" spans="1:15" ht="10.15" customHeight="1">
      <c r="A345" s="926"/>
      <c r="B345" s="926"/>
      <c r="C345" s="926"/>
      <c r="D345" s="926"/>
      <c r="E345" s="926"/>
      <c r="F345" s="926"/>
      <c r="G345" s="926"/>
      <c r="H345" s="926"/>
      <c r="I345" s="926"/>
      <c r="J345" s="926"/>
      <c r="K345" s="926"/>
      <c r="L345" s="926"/>
      <c r="M345" s="926"/>
      <c r="N345" s="926"/>
      <c r="O345" s="926"/>
    </row>
    <row r="346" spans="1:15" ht="10.15" customHeight="1">
      <c r="A346" s="926"/>
      <c r="B346" s="926"/>
      <c r="C346" s="926"/>
      <c r="D346" s="926"/>
      <c r="E346" s="926"/>
      <c r="F346" s="926"/>
      <c r="G346" s="926"/>
      <c r="H346" s="926"/>
      <c r="I346" s="926"/>
      <c r="J346" s="926"/>
      <c r="K346" s="926"/>
      <c r="L346" s="926"/>
      <c r="M346" s="926"/>
      <c r="N346" s="926"/>
      <c r="O346" s="926"/>
    </row>
    <row r="347" spans="1:15" ht="10.15" customHeight="1">
      <c r="A347" s="926"/>
      <c r="B347" s="926"/>
      <c r="C347" s="926"/>
      <c r="D347" s="926"/>
      <c r="E347" s="926"/>
      <c r="F347" s="926"/>
      <c r="G347" s="926"/>
      <c r="H347" s="926"/>
      <c r="I347" s="926"/>
      <c r="J347" s="926"/>
      <c r="K347" s="926"/>
      <c r="L347" s="926"/>
      <c r="M347" s="926"/>
      <c r="N347" s="926"/>
      <c r="O347" s="926"/>
    </row>
    <row r="348" spans="1:15" ht="10.15" customHeight="1">
      <c r="A348" s="926"/>
      <c r="B348" s="926"/>
      <c r="C348" s="926"/>
      <c r="D348" s="926"/>
      <c r="E348" s="926"/>
      <c r="F348" s="926"/>
      <c r="G348" s="926"/>
      <c r="H348" s="926"/>
      <c r="I348" s="926"/>
      <c r="J348" s="926"/>
      <c r="K348" s="926"/>
      <c r="L348" s="926"/>
      <c r="M348" s="926"/>
      <c r="N348" s="926"/>
      <c r="O348" s="926"/>
    </row>
    <row r="349" spans="1:15" ht="10.15" customHeight="1">
      <c r="A349" s="926"/>
      <c r="B349" s="926"/>
      <c r="C349" s="926"/>
      <c r="D349" s="926"/>
      <c r="E349" s="926"/>
      <c r="F349" s="926"/>
      <c r="G349" s="926"/>
      <c r="H349" s="926"/>
      <c r="I349" s="926"/>
      <c r="J349" s="926"/>
      <c r="K349" s="926"/>
      <c r="L349" s="926"/>
      <c r="M349" s="926"/>
      <c r="N349" s="926"/>
      <c r="O349" s="926"/>
    </row>
    <row r="350" spans="1:15" ht="10.15" customHeight="1">
      <c r="A350" s="926"/>
      <c r="B350" s="926"/>
      <c r="C350" s="926"/>
      <c r="D350" s="926"/>
      <c r="E350" s="926"/>
      <c r="F350" s="926"/>
      <c r="G350" s="926"/>
      <c r="H350" s="926"/>
      <c r="I350" s="926"/>
      <c r="J350" s="926"/>
      <c r="K350" s="926"/>
      <c r="L350" s="926"/>
      <c r="M350" s="926"/>
      <c r="N350" s="926"/>
      <c r="O350" s="926"/>
    </row>
    <row r="351" spans="1:15" ht="10.15" customHeight="1">
      <c r="A351" s="926"/>
      <c r="B351" s="926"/>
      <c r="C351" s="926"/>
      <c r="D351" s="926"/>
      <c r="E351" s="926"/>
      <c r="F351" s="926"/>
      <c r="G351" s="926"/>
      <c r="H351" s="926"/>
      <c r="I351" s="926"/>
      <c r="J351" s="926"/>
      <c r="K351" s="926"/>
      <c r="L351" s="926"/>
      <c r="M351" s="926"/>
      <c r="N351" s="926"/>
      <c r="O351" s="926"/>
    </row>
    <row r="352" spans="1:15" ht="10.15" customHeight="1">
      <c r="A352" s="926"/>
      <c r="B352" s="926"/>
      <c r="C352" s="926"/>
      <c r="D352" s="926"/>
      <c r="E352" s="926"/>
      <c r="F352" s="926"/>
      <c r="G352" s="926"/>
      <c r="H352" s="926"/>
      <c r="I352" s="926"/>
      <c r="J352" s="926"/>
      <c r="K352" s="926"/>
      <c r="L352" s="926"/>
      <c r="M352" s="926"/>
      <c r="N352" s="926"/>
      <c r="O352" s="926"/>
    </row>
    <row r="353" spans="1:15" ht="10.15" customHeight="1">
      <c r="A353" s="926"/>
      <c r="B353" s="926"/>
      <c r="C353" s="926"/>
      <c r="D353" s="926"/>
      <c r="E353" s="926"/>
      <c r="F353" s="926"/>
      <c r="G353" s="926"/>
      <c r="H353" s="926"/>
      <c r="I353" s="926"/>
      <c r="J353" s="926"/>
      <c r="K353" s="926"/>
      <c r="L353" s="926"/>
      <c r="M353" s="926"/>
      <c r="N353" s="926"/>
      <c r="O353" s="926"/>
    </row>
    <row r="354" spans="1:15" ht="10.15" customHeight="1">
      <c r="A354" s="926"/>
      <c r="B354" s="926"/>
      <c r="C354" s="926"/>
      <c r="D354" s="926"/>
      <c r="E354" s="926"/>
      <c r="F354" s="926"/>
      <c r="G354" s="926"/>
      <c r="H354" s="926"/>
      <c r="I354" s="926"/>
      <c r="J354" s="926"/>
      <c r="K354" s="926"/>
      <c r="L354" s="926"/>
      <c r="M354" s="926"/>
      <c r="N354" s="926"/>
      <c r="O354" s="926"/>
    </row>
    <row r="355" spans="1:15" ht="10.15" customHeight="1">
      <c r="A355" s="926"/>
      <c r="B355" s="926"/>
      <c r="C355" s="926"/>
      <c r="D355" s="926"/>
      <c r="E355" s="926"/>
      <c r="F355" s="926"/>
      <c r="G355" s="926"/>
      <c r="H355" s="926"/>
      <c r="I355" s="926"/>
      <c r="J355" s="926"/>
      <c r="K355" s="926"/>
      <c r="L355" s="926"/>
      <c r="M355" s="926"/>
      <c r="N355" s="926"/>
      <c r="O355" s="926"/>
    </row>
    <row r="356" spans="1:15" ht="10.15" customHeight="1">
      <c r="A356" s="926"/>
      <c r="B356" s="926"/>
      <c r="C356" s="926"/>
      <c r="D356" s="926"/>
      <c r="E356" s="926"/>
      <c r="F356" s="926"/>
      <c r="G356" s="926"/>
      <c r="H356" s="926"/>
      <c r="I356" s="926"/>
      <c r="J356" s="926"/>
      <c r="K356" s="926"/>
      <c r="L356" s="926"/>
      <c r="M356" s="926"/>
      <c r="N356" s="926"/>
      <c r="O356" s="926"/>
    </row>
    <row r="357" spans="1:15" ht="10.15" customHeight="1">
      <c r="A357" s="926"/>
      <c r="B357" s="926"/>
      <c r="C357" s="926"/>
      <c r="D357" s="926"/>
      <c r="E357" s="926"/>
      <c r="F357" s="926"/>
      <c r="G357" s="926"/>
      <c r="H357" s="926"/>
      <c r="I357" s="926"/>
      <c r="J357" s="926"/>
      <c r="K357" s="926"/>
      <c r="L357" s="926"/>
      <c r="M357" s="926"/>
      <c r="N357" s="926"/>
      <c r="O357" s="926"/>
    </row>
    <row r="358" spans="1:15" ht="10.15" customHeight="1">
      <c r="A358" s="926"/>
      <c r="B358" s="926"/>
      <c r="C358" s="926"/>
      <c r="D358" s="926"/>
      <c r="E358" s="926"/>
      <c r="F358" s="926"/>
      <c r="G358" s="926"/>
      <c r="H358" s="926"/>
      <c r="I358" s="926"/>
      <c r="J358" s="926"/>
      <c r="K358" s="926"/>
      <c r="L358" s="926"/>
      <c r="M358" s="926"/>
      <c r="N358" s="926"/>
      <c r="O358" s="926"/>
    </row>
    <row r="359" spans="1:15" ht="10.15" customHeight="1">
      <c r="A359" s="926"/>
      <c r="B359" s="926"/>
      <c r="C359" s="926"/>
      <c r="D359" s="926"/>
      <c r="E359" s="926"/>
      <c r="F359" s="926"/>
      <c r="G359" s="926"/>
      <c r="H359" s="926"/>
      <c r="I359" s="926"/>
      <c r="J359" s="926"/>
      <c r="K359" s="926"/>
      <c r="L359" s="926"/>
      <c r="M359" s="926"/>
      <c r="N359" s="926"/>
      <c r="O359" s="926"/>
    </row>
    <row r="360" spans="1:15" ht="10.15" customHeight="1">
      <c r="A360" s="926"/>
      <c r="B360" s="926"/>
      <c r="C360" s="926"/>
      <c r="D360" s="926"/>
      <c r="E360" s="926"/>
      <c r="F360" s="926"/>
      <c r="G360" s="926"/>
      <c r="H360" s="926"/>
      <c r="I360" s="926"/>
      <c r="J360" s="926"/>
      <c r="K360" s="926"/>
      <c r="L360" s="926"/>
      <c r="M360" s="926"/>
      <c r="N360" s="926"/>
      <c r="O360" s="926"/>
    </row>
    <row r="361" spans="1:15" ht="10.15" customHeight="1">
      <c r="A361" s="926"/>
      <c r="B361" s="926"/>
      <c r="C361" s="926"/>
      <c r="D361" s="926"/>
      <c r="E361" s="926"/>
      <c r="F361" s="926"/>
      <c r="G361" s="926"/>
      <c r="H361" s="926"/>
      <c r="I361" s="926"/>
      <c r="J361" s="926"/>
      <c r="K361" s="926"/>
      <c r="L361" s="926"/>
      <c r="M361" s="926"/>
      <c r="N361" s="926"/>
      <c r="O361" s="926"/>
    </row>
    <row r="362" spans="1:15" ht="10.15" customHeight="1">
      <c r="A362" s="926"/>
      <c r="B362" s="926"/>
      <c r="C362" s="926"/>
      <c r="D362" s="926"/>
      <c r="E362" s="926"/>
      <c r="F362" s="926"/>
      <c r="G362" s="926"/>
      <c r="H362" s="926"/>
      <c r="I362" s="926"/>
      <c r="J362" s="926"/>
      <c r="K362" s="926"/>
      <c r="L362" s="926"/>
      <c r="M362" s="926"/>
      <c r="N362" s="926"/>
      <c r="O362" s="926"/>
    </row>
    <row r="363" spans="1:15" ht="10.15" customHeight="1">
      <c r="A363" s="926"/>
      <c r="B363" s="926"/>
      <c r="C363" s="926"/>
      <c r="D363" s="926"/>
      <c r="E363" s="926"/>
      <c r="F363" s="926"/>
      <c r="G363" s="926"/>
      <c r="H363" s="926"/>
      <c r="I363" s="926"/>
      <c r="J363" s="926"/>
      <c r="K363" s="926"/>
      <c r="L363" s="926"/>
      <c r="M363" s="926"/>
      <c r="N363" s="926"/>
      <c r="O363" s="926"/>
    </row>
    <row r="364" spans="1:15" ht="10.15" customHeight="1">
      <c r="A364" s="926"/>
      <c r="B364" s="926"/>
      <c r="C364" s="926"/>
      <c r="D364" s="926"/>
      <c r="E364" s="926"/>
      <c r="F364" s="926"/>
      <c r="G364" s="926"/>
      <c r="H364" s="926"/>
      <c r="I364" s="926"/>
      <c r="J364" s="926"/>
      <c r="K364" s="926"/>
      <c r="L364" s="926"/>
      <c r="M364" s="926"/>
      <c r="N364" s="926"/>
      <c r="O364" s="926"/>
    </row>
    <row r="365" spans="1:15" ht="10.15" customHeight="1">
      <c r="A365" s="926"/>
      <c r="B365" s="926"/>
      <c r="C365" s="926"/>
      <c r="D365" s="926"/>
      <c r="E365" s="926"/>
      <c r="F365" s="926"/>
      <c r="G365" s="926"/>
      <c r="H365" s="926"/>
      <c r="I365" s="926"/>
      <c r="J365" s="926"/>
      <c r="K365" s="926"/>
      <c r="L365" s="926"/>
      <c r="M365" s="926"/>
      <c r="N365" s="926"/>
      <c r="O365" s="926"/>
    </row>
    <row r="366" spans="1:15" ht="10.15" customHeight="1">
      <c r="A366" s="926"/>
      <c r="B366" s="926"/>
      <c r="C366" s="926"/>
      <c r="D366" s="926"/>
      <c r="E366" s="926"/>
      <c r="F366" s="926"/>
      <c r="G366" s="926"/>
      <c r="H366" s="926"/>
      <c r="I366" s="926"/>
      <c r="J366" s="926"/>
      <c r="K366" s="926"/>
      <c r="L366" s="926"/>
      <c r="M366" s="926"/>
      <c r="N366" s="926"/>
      <c r="O366" s="926"/>
    </row>
    <row r="367" spans="1:15" ht="10.15" customHeight="1">
      <c r="A367" s="926"/>
      <c r="B367" s="926"/>
      <c r="C367" s="926"/>
      <c r="D367" s="926"/>
      <c r="E367" s="926"/>
      <c r="F367" s="926"/>
      <c r="G367" s="926"/>
      <c r="H367" s="926"/>
      <c r="I367" s="926"/>
      <c r="J367" s="926"/>
      <c r="K367" s="926"/>
      <c r="L367" s="926"/>
      <c r="M367" s="926"/>
      <c r="N367" s="926"/>
      <c r="O367" s="926"/>
    </row>
    <row r="368" spans="1:15" ht="10.15" customHeight="1">
      <c r="A368" s="926"/>
      <c r="B368" s="926"/>
      <c r="C368" s="926"/>
      <c r="D368" s="926"/>
      <c r="E368" s="926"/>
      <c r="F368" s="926"/>
      <c r="G368" s="926"/>
      <c r="H368" s="926"/>
      <c r="I368" s="926"/>
      <c r="J368" s="926"/>
      <c r="K368" s="926"/>
      <c r="L368" s="926"/>
      <c r="M368" s="926"/>
      <c r="N368" s="926"/>
      <c r="O368" s="926"/>
    </row>
    <row r="369" spans="1:15" ht="10.15" customHeight="1">
      <c r="A369" s="926"/>
      <c r="B369" s="926"/>
      <c r="C369" s="926"/>
      <c r="D369" s="926"/>
      <c r="E369" s="926"/>
      <c r="F369" s="926"/>
      <c r="G369" s="926"/>
      <c r="H369" s="926"/>
      <c r="I369" s="926"/>
      <c r="J369" s="926"/>
      <c r="K369" s="926"/>
      <c r="L369" s="926"/>
      <c r="M369" s="926"/>
      <c r="N369" s="926"/>
      <c r="O369" s="926"/>
    </row>
    <row r="370" spans="1:15" ht="10.15" customHeight="1">
      <c r="A370" s="926"/>
      <c r="B370" s="926"/>
      <c r="C370" s="926"/>
      <c r="D370" s="926"/>
      <c r="E370" s="926"/>
      <c r="F370" s="926"/>
      <c r="G370" s="926"/>
      <c r="H370" s="926"/>
      <c r="I370" s="926"/>
      <c r="J370" s="926"/>
      <c r="K370" s="926"/>
      <c r="L370" s="926"/>
      <c r="M370" s="926"/>
      <c r="N370" s="926"/>
      <c r="O370" s="926"/>
    </row>
    <row r="371" spans="1:15" ht="10.15" customHeight="1">
      <c r="A371" s="926"/>
      <c r="B371" s="926"/>
      <c r="C371" s="926"/>
      <c r="D371" s="926"/>
      <c r="E371" s="926"/>
      <c r="F371" s="926"/>
      <c r="G371" s="926"/>
      <c r="H371" s="926"/>
      <c r="I371" s="926"/>
      <c r="J371" s="926"/>
      <c r="K371" s="926"/>
      <c r="L371" s="926"/>
      <c r="M371" s="926"/>
      <c r="N371" s="926"/>
      <c r="O371" s="926"/>
    </row>
    <row r="372" spans="1:15" ht="10.15" customHeight="1">
      <c r="A372" s="926"/>
      <c r="B372" s="926"/>
      <c r="C372" s="926"/>
      <c r="D372" s="926"/>
      <c r="E372" s="926"/>
      <c r="F372" s="926"/>
      <c r="G372" s="926"/>
      <c r="H372" s="926"/>
      <c r="I372" s="926"/>
      <c r="J372" s="926"/>
      <c r="K372" s="926"/>
      <c r="L372" s="926"/>
      <c r="M372" s="926"/>
      <c r="N372" s="926"/>
      <c r="O372" s="926"/>
    </row>
    <row r="373" spans="1:15" ht="10.15" customHeight="1">
      <c r="A373" s="926"/>
      <c r="B373" s="926"/>
      <c r="C373" s="926"/>
      <c r="D373" s="926"/>
      <c r="E373" s="926"/>
      <c r="F373" s="926"/>
      <c r="G373" s="926"/>
      <c r="H373" s="926"/>
      <c r="I373" s="926"/>
      <c r="J373" s="926"/>
      <c r="K373" s="926"/>
      <c r="L373" s="926"/>
      <c r="M373" s="926"/>
      <c r="N373" s="926"/>
      <c r="O373" s="926"/>
    </row>
    <row r="374" spans="1:15" ht="10.15" customHeight="1">
      <c r="A374" s="926"/>
      <c r="B374" s="926"/>
      <c r="C374" s="926"/>
      <c r="D374" s="926"/>
      <c r="E374" s="926"/>
      <c r="F374" s="926"/>
      <c r="G374" s="926"/>
      <c r="H374" s="926"/>
      <c r="I374" s="926"/>
      <c r="J374" s="926"/>
      <c r="K374" s="926"/>
      <c r="L374" s="926"/>
      <c r="M374" s="926"/>
      <c r="N374" s="926"/>
      <c r="O374" s="926"/>
    </row>
    <row r="375" spans="1:15" ht="10.15" customHeight="1">
      <c r="A375" s="926"/>
      <c r="B375" s="926"/>
      <c r="C375" s="926"/>
      <c r="D375" s="926"/>
      <c r="E375" s="926"/>
      <c r="F375" s="926"/>
      <c r="G375" s="926"/>
      <c r="H375" s="926"/>
      <c r="I375" s="926"/>
      <c r="J375" s="926"/>
      <c r="K375" s="926"/>
      <c r="L375" s="926"/>
      <c r="M375" s="926"/>
      <c r="N375" s="926"/>
      <c r="O375" s="926"/>
    </row>
    <row r="376" spans="1:15" ht="10.15" customHeight="1">
      <c r="A376" s="926"/>
      <c r="B376" s="926"/>
      <c r="C376" s="926"/>
      <c r="D376" s="926"/>
      <c r="E376" s="926"/>
      <c r="F376" s="926"/>
      <c r="G376" s="926"/>
      <c r="H376" s="926"/>
      <c r="I376" s="926"/>
      <c r="J376" s="926"/>
      <c r="K376" s="926"/>
      <c r="L376" s="926"/>
      <c r="M376" s="926"/>
      <c r="N376" s="926"/>
      <c r="O376" s="926"/>
    </row>
    <row r="377" spans="1:15" ht="10.15" customHeight="1">
      <c r="A377" s="926"/>
      <c r="B377" s="926"/>
      <c r="C377" s="926"/>
      <c r="D377" s="926"/>
      <c r="E377" s="926"/>
      <c r="F377" s="926"/>
      <c r="G377" s="926"/>
      <c r="H377" s="926"/>
      <c r="I377" s="926"/>
      <c r="J377" s="926"/>
      <c r="K377" s="926"/>
      <c r="L377" s="926"/>
      <c r="M377" s="926"/>
      <c r="N377" s="926"/>
      <c r="O377" s="926"/>
    </row>
    <row r="378" spans="1:15" ht="10.15" customHeight="1">
      <c r="A378" s="926"/>
      <c r="B378" s="926"/>
      <c r="C378" s="926"/>
      <c r="D378" s="926"/>
      <c r="E378" s="926"/>
      <c r="F378" s="926"/>
      <c r="G378" s="926"/>
      <c r="H378" s="926"/>
      <c r="I378" s="926"/>
      <c r="J378" s="926"/>
      <c r="K378" s="926"/>
      <c r="L378" s="926"/>
      <c r="M378" s="926"/>
      <c r="N378" s="926"/>
      <c r="O378" s="926"/>
    </row>
    <row r="379" spans="1:15" ht="10.15" customHeight="1">
      <c r="A379" s="926"/>
      <c r="B379" s="926"/>
      <c r="C379" s="926"/>
      <c r="D379" s="926"/>
      <c r="E379" s="926"/>
      <c r="F379" s="926"/>
      <c r="G379" s="926"/>
      <c r="H379" s="926"/>
      <c r="I379" s="926"/>
      <c r="J379" s="926"/>
      <c r="K379" s="926"/>
      <c r="L379" s="926"/>
      <c r="M379" s="926"/>
      <c r="N379" s="926"/>
      <c r="O379" s="926"/>
    </row>
    <row r="380" spans="1:15" ht="10.15" customHeight="1">
      <c r="A380" s="926"/>
      <c r="B380" s="926"/>
      <c r="C380" s="926"/>
      <c r="D380" s="926"/>
      <c r="E380" s="926"/>
      <c r="F380" s="926"/>
      <c r="G380" s="926"/>
      <c r="H380" s="926"/>
      <c r="I380" s="926"/>
      <c r="J380" s="926"/>
      <c r="K380" s="926"/>
      <c r="L380" s="926"/>
      <c r="M380" s="926"/>
      <c r="N380" s="926"/>
      <c r="O380" s="926"/>
    </row>
    <row r="381" spans="1:15" ht="10.15" customHeight="1">
      <c r="A381" s="926"/>
      <c r="B381" s="926"/>
      <c r="C381" s="926"/>
      <c r="D381" s="926"/>
      <c r="E381" s="926"/>
      <c r="F381" s="926"/>
      <c r="G381" s="926"/>
      <c r="H381" s="926"/>
      <c r="I381" s="926"/>
      <c r="J381" s="926"/>
      <c r="K381" s="926"/>
      <c r="L381" s="926"/>
      <c r="M381" s="926"/>
      <c r="N381" s="926"/>
      <c r="O381" s="926"/>
    </row>
    <row r="382" spans="1:15" ht="10.15" customHeight="1">
      <c r="A382" s="926"/>
      <c r="B382" s="926"/>
      <c r="C382" s="926"/>
      <c r="D382" s="926"/>
      <c r="E382" s="926"/>
      <c r="F382" s="926"/>
      <c r="G382" s="926"/>
      <c r="H382" s="926"/>
      <c r="I382" s="926"/>
      <c r="J382" s="926"/>
      <c r="K382" s="926"/>
      <c r="L382" s="926"/>
      <c r="M382" s="926"/>
      <c r="N382" s="926"/>
      <c r="O382" s="926"/>
    </row>
    <row r="383" spans="1:15" ht="10.15" customHeight="1">
      <c r="A383" s="926"/>
      <c r="B383" s="926"/>
      <c r="C383" s="926"/>
      <c r="D383" s="926"/>
      <c r="E383" s="926"/>
      <c r="F383" s="926"/>
      <c r="G383" s="926"/>
      <c r="H383" s="926"/>
      <c r="I383" s="926"/>
      <c r="J383" s="926"/>
      <c r="K383" s="926"/>
      <c r="L383" s="926"/>
      <c r="M383" s="926"/>
      <c r="N383" s="926"/>
      <c r="O383" s="926"/>
    </row>
    <row r="384" spans="1:15" ht="10.15" customHeight="1">
      <c r="A384" s="926"/>
      <c r="B384" s="926"/>
      <c r="C384" s="926"/>
      <c r="D384" s="926"/>
      <c r="E384" s="926"/>
      <c r="F384" s="926"/>
      <c r="G384" s="926"/>
      <c r="H384" s="926"/>
      <c r="I384" s="926"/>
      <c r="J384" s="926"/>
      <c r="K384" s="926"/>
      <c r="L384" s="926"/>
      <c r="M384" s="926"/>
      <c r="N384" s="926"/>
      <c r="O384" s="926"/>
    </row>
    <row r="385" spans="1:15" ht="10.15" customHeight="1">
      <c r="A385" s="926"/>
      <c r="B385" s="926"/>
      <c r="C385" s="926"/>
      <c r="D385" s="926"/>
      <c r="E385" s="926"/>
      <c r="F385" s="926"/>
      <c r="G385" s="926"/>
      <c r="H385" s="926"/>
      <c r="I385" s="926"/>
      <c r="J385" s="926"/>
      <c r="K385" s="926"/>
      <c r="L385" s="926"/>
      <c r="M385" s="926"/>
      <c r="N385" s="926"/>
      <c r="O385" s="926"/>
    </row>
    <row r="386" spans="1:15" ht="10.15" customHeight="1">
      <c r="A386" s="926"/>
      <c r="B386" s="926"/>
      <c r="C386" s="926"/>
      <c r="D386" s="926"/>
      <c r="E386" s="926"/>
      <c r="F386" s="926"/>
      <c r="G386" s="926"/>
      <c r="H386" s="926"/>
      <c r="I386" s="926"/>
      <c r="J386" s="926"/>
      <c r="K386" s="926"/>
      <c r="L386" s="926"/>
      <c r="M386" s="926"/>
      <c r="N386" s="926"/>
      <c r="O386" s="926"/>
    </row>
    <row r="387" spans="1:15" ht="10.15" customHeight="1">
      <c r="A387" s="926"/>
      <c r="B387" s="926"/>
      <c r="C387" s="926"/>
      <c r="D387" s="926"/>
      <c r="E387" s="926"/>
      <c r="F387" s="926"/>
      <c r="G387" s="926"/>
      <c r="H387" s="926"/>
      <c r="I387" s="926"/>
      <c r="J387" s="926"/>
      <c r="K387" s="926"/>
      <c r="L387" s="926"/>
      <c r="M387" s="926"/>
      <c r="N387" s="926"/>
      <c r="O387" s="926"/>
    </row>
    <row r="388" spans="1:15" ht="10.15" customHeight="1">
      <c r="A388" s="926"/>
      <c r="B388" s="926"/>
      <c r="C388" s="926"/>
      <c r="D388" s="926"/>
      <c r="E388" s="926"/>
      <c r="F388" s="926"/>
      <c r="G388" s="926"/>
      <c r="H388" s="926"/>
      <c r="I388" s="926"/>
      <c r="J388" s="926"/>
      <c r="K388" s="926"/>
      <c r="L388" s="926"/>
      <c r="M388" s="926"/>
      <c r="N388" s="926"/>
      <c r="O388" s="926"/>
    </row>
    <row r="389" spans="1:15" ht="10.15" customHeight="1">
      <c r="A389" s="926"/>
      <c r="B389" s="926"/>
      <c r="C389" s="926"/>
      <c r="D389" s="926"/>
      <c r="E389" s="926"/>
      <c r="F389" s="926"/>
      <c r="G389" s="926"/>
      <c r="H389" s="926"/>
      <c r="I389" s="926"/>
      <c r="J389" s="926"/>
      <c r="K389" s="926"/>
      <c r="L389" s="926"/>
      <c r="M389" s="926"/>
      <c r="N389" s="926"/>
      <c r="O389" s="926"/>
    </row>
    <row r="390" spans="1:15" ht="10.15" customHeight="1">
      <c r="A390" s="926"/>
      <c r="B390" s="926"/>
      <c r="C390" s="926"/>
      <c r="D390" s="926"/>
      <c r="E390" s="926"/>
      <c r="F390" s="926"/>
      <c r="G390" s="926"/>
      <c r="H390" s="926"/>
      <c r="I390" s="926"/>
      <c r="J390" s="926"/>
      <c r="K390" s="926"/>
      <c r="L390" s="926"/>
      <c r="M390" s="926"/>
      <c r="N390" s="926"/>
      <c r="O390" s="926"/>
    </row>
    <row r="391" spans="1:15" ht="10.15" customHeight="1">
      <c r="A391" s="926"/>
      <c r="B391" s="926"/>
      <c r="C391" s="926"/>
      <c r="D391" s="926"/>
      <c r="E391" s="926"/>
      <c r="F391" s="926"/>
      <c r="G391" s="926"/>
      <c r="H391" s="926"/>
      <c r="I391" s="926"/>
      <c r="J391" s="926"/>
      <c r="K391" s="926"/>
      <c r="L391" s="926"/>
      <c r="M391" s="926"/>
      <c r="N391" s="926"/>
      <c r="O391" s="926"/>
    </row>
    <row r="392" spans="1:15" ht="10.15" customHeight="1">
      <c r="A392" s="926"/>
      <c r="B392" s="926"/>
      <c r="C392" s="926"/>
      <c r="D392" s="926"/>
      <c r="E392" s="926"/>
      <c r="F392" s="926"/>
      <c r="G392" s="926"/>
      <c r="H392" s="926"/>
      <c r="I392" s="926"/>
      <c r="J392" s="926"/>
      <c r="K392" s="926"/>
      <c r="L392" s="926"/>
      <c r="M392" s="926"/>
      <c r="N392" s="926"/>
      <c r="O392" s="926"/>
    </row>
    <row r="393" spans="1:15" ht="10.15" customHeight="1">
      <c r="A393" s="926"/>
      <c r="B393" s="926"/>
      <c r="C393" s="926"/>
      <c r="D393" s="926"/>
      <c r="E393" s="926"/>
      <c r="F393" s="926"/>
      <c r="G393" s="926"/>
      <c r="H393" s="926"/>
      <c r="I393" s="926"/>
      <c r="J393" s="926"/>
      <c r="K393" s="926"/>
      <c r="L393" s="926"/>
      <c r="M393" s="926"/>
      <c r="N393" s="926"/>
      <c r="O393" s="926"/>
    </row>
    <row r="394" spans="1:15" ht="10.15" customHeight="1">
      <c r="A394" s="926"/>
      <c r="B394" s="926"/>
      <c r="C394" s="926"/>
      <c r="D394" s="926"/>
      <c r="E394" s="926"/>
      <c r="F394" s="926"/>
      <c r="G394" s="926"/>
      <c r="H394" s="926"/>
      <c r="I394" s="926"/>
      <c r="J394" s="926"/>
      <c r="K394" s="926"/>
      <c r="L394" s="926"/>
      <c r="M394" s="926"/>
      <c r="N394" s="926"/>
      <c r="O394" s="926"/>
    </row>
    <row r="395" spans="1:15" ht="10.15" customHeight="1">
      <c r="A395" s="926"/>
      <c r="B395" s="926"/>
      <c r="C395" s="926"/>
      <c r="D395" s="926"/>
      <c r="E395" s="926"/>
      <c r="F395" s="926"/>
      <c r="G395" s="926"/>
      <c r="H395" s="926"/>
      <c r="I395" s="926"/>
      <c r="J395" s="926"/>
      <c r="K395" s="926"/>
      <c r="L395" s="926"/>
      <c r="M395" s="926"/>
      <c r="N395" s="926"/>
      <c r="O395" s="926"/>
    </row>
    <row r="396" spans="1:15" ht="10.15" customHeight="1">
      <c r="A396" s="926"/>
      <c r="B396" s="926"/>
      <c r="C396" s="926"/>
      <c r="D396" s="926"/>
      <c r="E396" s="926"/>
      <c r="F396" s="926"/>
      <c r="G396" s="926"/>
      <c r="H396" s="926"/>
      <c r="I396" s="926"/>
      <c r="J396" s="926"/>
      <c r="K396" s="926"/>
      <c r="L396" s="926"/>
      <c r="M396" s="926"/>
      <c r="N396" s="926"/>
      <c r="O396" s="926"/>
    </row>
    <row r="397" spans="1:15" ht="10.15" customHeight="1">
      <c r="A397" s="926"/>
      <c r="B397" s="926"/>
      <c r="C397" s="926"/>
      <c r="D397" s="926"/>
      <c r="E397" s="926"/>
      <c r="F397" s="926"/>
      <c r="G397" s="926"/>
      <c r="H397" s="926"/>
      <c r="I397" s="926"/>
      <c r="J397" s="926"/>
      <c r="K397" s="926"/>
      <c r="L397" s="926"/>
      <c r="M397" s="926"/>
      <c r="N397" s="926"/>
      <c r="O397" s="926"/>
    </row>
    <row r="398" spans="1:15" s="940" customFormat="1" ht="10.15" customHeight="1">
      <c r="A398" s="926"/>
      <c r="B398" s="926"/>
      <c r="C398" s="926"/>
      <c r="D398" s="926"/>
      <c r="E398" s="926"/>
      <c r="F398" s="926"/>
      <c r="G398" s="926"/>
      <c r="H398" s="926"/>
      <c r="I398" s="926"/>
      <c r="J398" s="926"/>
      <c r="K398" s="926"/>
      <c r="L398" s="926"/>
      <c r="M398" s="926"/>
      <c r="N398" s="926"/>
      <c r="O398" s="926"/>
    </row>
    <row r="399" spans="1:15" ht="10.15" customHeight="1">
      <c r="A399" s="926"/>
      <c r="B399" s="926"/>
      <c r="C399" s="926"/>
      <c r="D399" s="926"/>
      <c r="E399" s="926"/>
      <c r="F399" s="926"/>
      <c r="G399" s="926"/>
      <c r="H399" s="926"/>
      <c r="I399" s="926"/>
      <c r="J399" s="926"/>
      <c r="K399" s="926"/>
      <c r="L399" s="926"/>
      <c r="M399" s="926"/>
      <c r="N399" s="926"/>
      <c r="O399" s="926"/>
    </row>
    <row r="400" spans="1:15" ht="10.15" customHeight="1">
      <c r="A400" s="926"/>
      <c r="B400" s="926"/>
      <c r="C400" s="926"/>
      <c r="D400" s="926"/>
      <c r="E400" s="926"/>
      <c r="F400" s="926"/>
      <c r="G400" s="926"/>
      <c r="H400" s="926"/>
      <c r="I400" s="926"/>
      <c r="J400" s="926"/>
      <c r="K400" s="926"/>
      <c r="L400" s="926"/>
      <c r="M400" s="926"/>
      <c r="N400" s="926"/>
      <c r="O400" s="926"/>
    </row>
    <row r="401" spans="1:15" ht="10.15" customHeight="1">
      <c r="A401" s="926"/>
      <c r="B401" s="926"/>
      <c r="C401" s="926"/>
      <c r="D401" s="926"/>
      <c r="E401" s="926"/>
      <c r="F401" s="926"/>
      <c r="G401" s="926"/>
      <c r="H401" s="926"/>
      <c r="I401" s="926"/>
      <c r="J401" s="926"/>
      <c r="K401" s="926"/>
      <c r="L401" s="926"/>
      <c r="M401" s="926"/>
      <c r="N401" s="926"/>
      <c r="O401" s="926"/>
    </row>
    <row r="402" spans="1:15" ht="10.15" customHeight="1">
      <c r="A402" s="926"/>
      <c r="B402" s="926"/>
      <c r="C402" s="926"/>
      <c r="D402" s="926"/>
      <c r="E402" s="926"/>
      <c r="F402" s="926"/>
      <c r="G402" s="926"/>
      <c r="H402" s="926"/>
      <c r="I402" s="926"/>
      <c r="J402" s="926"/>
      <c r="K402" s="926"/>
      <c r="L402" s="926"/>
      <c r="M402" s="926"/>
      <c r="N402" s="926"/>
      <c r="O402" s="926"/>
    </row>
    <row r="403" spans="1:15" ht="10.15" customHeight="1">
      <c r="A403" s="926"/>
      <c r="B403" s="926"/>
      <c r="C403" s="926"/>
      <c r="D403" s="926"/>
      <c r="E403" s="926"/>
      <c r="F403" s="926"/>
      <c r="G403" s="926"/>
      <c r="H403" s="926"/>
      <c r="I403" s="926"/>
      <c r="J403" s="926"/>
      <c r="K403" s="926"/>
      <c r="L403" s="926"/>
      <c r="M403" s="926"/>
      <c r="N403" s="926"/>
      <c r="O403" s="926"/>
    </row>
    <row r="404" spans="1:15" ht="10.15" customHeight="1">
      <c r="A404" s="926"/>
      <c r="B404" s="926"/>
      <c r="C404" s="926"/>
      <c r="D404" s="926"/>
      <c r="E404" s="926"/>
      <c r="F404" s="926"/>
      <c r="G404" s="926"/>
      <c r="H404" s="926"/>
      <c r="I404" s="926"/>
      <c r="J404" s="926"/>
      <c r="K404" s="926"/>
      <c r="L404" s="926"/>
      <c r="M404" s="926"/>
      <c r="N404" s="926"/>
      <c r="O404" s="926"/>
    </row>
    <row r="405" spans="1:15" ht="10.15" customHeight="1">
      <c r="A405" s="926"/>
      <c r="B405" s="926"/>
      <c r="C405" s="926"/>
      <c r="D405" s="926"/>
      <c r="E405" s="926"/>
      <c r="F405" s="926"/>
      <c r="G405" s="926"/>
      <c r="H405" s="926"/>
      <c r="I405" s="926"/>
      <c r="J405" s="926"/>
      <c r="K405" s="926"/>
      <c r="L405" s="926"/>
      <c r="M405" s="926"/>
      <c r="N405" s="926"/>
      <c r="O405" s="926"/>
    </row>
    <row r="406" spans="1:15" ht="10.15" customHeight="1">
      <c r="A406" s="926"/>
      <c r="B406" s="926"/>
      <c r="C406" s="926"/>
      <c r="D406" s="926"/>
      <c r="E406" s="926"/>
      <c r="F406" s="926"/>
      <c r="G406" s="926"/>
      <c r="H406" s="926"/>
      <c r="I406" s="926"/>
      <c r="J406" s="926"/>
      <c r="K406" s="926"/>
      <c r="L406" s="926"/>
      <c r="M406" s="926"/>
      <c r="N406" s="926"/>
      <c r="O406" s="926"/>
    </row>
    <row r="407" spans="1:15" ht="10.15" customHeight="1">
      <c r="A407" s="926"/>
      <c r="B407" s="926"/>
      <c r="C407" s="926"/>
      <c r="D407" s="926"/>
      <c r="E407" s="926"/>
      <c r="F407" s="926"/>
      <c r="G407" s="926"/>
      <c r="H407" s="926"/>
      <c r="I407" s="926"/>
      <c r="J407" s="926"/>
      <c r="K407" s="926"/>
      <c r="L407" s="926"/>
      <c r="M407" s="926"/>
      <c r="N407" s="926"/>
      <c r="O407" s="926"/>
    </row>
    <row r="408" spans="1:15" ht="10.15" customHeight="1">
      <c r="A408" s="926"/>
      <c r="B408" s="926"/>
      <c r="C408" s="926"/>
      <c r="D408" s="926"/>
      <c r="E408" s="926"/>
      <c r="F408" s="926"/>
      <c r="G408" s="926"/>
      <c r="H408" s="926"/>
      <c r="I408" s="926"/>
      <c r="J408" s="926"/>
      <c r="K408" s="926"/>
      <c r="L408" s="926"/>
      <c r="M408" s="926"/>
      <c r="N408" s="926"/>
      <c r="O408" s="926"/>
    </row>
    <row r="409" spans="1:15" ht="10.15" customHeight="1">
      <c r="A409" s="926"/>
      <c r="B409" s="926"/>
      <c r="C409" s="926"/>
      <c r="D409" s="926"/>
      <c r="E409" s="926"/>
      <c r="F409" s="926"/>
      <c r="G409" s="926"/>
      <c r="H409" s="926"/>
      <c r="I409" s="926"/>
      <c r="J409" s="926"/>
      <c r="K409" s="926"/>
      <c r="L409" s="926"/>
      <c r="M409" s="926"/>
      <c r="N409" s="926"/>
      <c r="O409" s="926"/>
    </row>
    <row r="410" spans="1:15" ht="10.15" customHeight="1">
      <c r="A410" s="926"/>
      <c r="B410" s="926"/>
      <c r="C410" s="926"/>
      <c r="D410" s="926"/>
      <c r="E410" s="926"/>
      <c r="F410" s="926"/>
      <c r="G410" s="926"/>
      <c r="H410" s="926"/>
      <c r="I410" s="926"/>
      <c r="J410" s="926"/>
      <c r="K410" s="926"/>
      <c r="L410" s="926"/>
      <c r="M410" s="926"/>
      <c r="N410" s="926"/>
      <c r="O410" s="926"/>
    </row>
    <row r="411" spans="1:15" ht="10.15" customHeight="1">
      <c r="A411" s="926"/>
      <c r="B411" s="926"/>
      <c r="C411" s="926"/>
      <c r="D411" s="926"/>
      <c r="E411" s="926"/>
      <c r="F411" s="926"/>
      <c r="G411" s="926"/>
      <c r="H411" s="926"/>
      <c r="I411" s="926"/>
      <c r="J411" s="926"/>
      <c r="K411" s="926"/>
      <c r="L411" s="926"/>
      <c r="M411" s="926"/>
      <c r="N411" s="926"/>
      <c r="O411" s="926"/>
    </row>
    <row r="412" spans="1:15" ht="10.15" customHeight="1">
      <c r="A412" s="926"/>
      <c r="B412" s="926"/>
      <c r="C412" s="926"/>
      <c r="D412" s="926"/>
      <c r="E412" s="926"/>
      <c r="F412" s="926"/>
      <c r="G412" s="926"/>
      <c r="H412" s="926"/>
      <c r="I412" s="926"/>
      <c r="J412" s="926"/>
      <c r="K412" s="926"/>
      <c r="L412" s="926"/>
      <c r="M412" s="926"/>
      <c r="N412" s="926"/>
      <c r="O412" s="926"/>
    </row>
    <row r="413" spans="1:15" ht="10.15" customHeight="1">
      <c r="A413" s="926"/>
      <c r="B413" s="926"/>
      <c r="C413" s="926"/>
      <c r="D413" s="926"/>
      <c r="E413" s="926"/>
      <c r="F413" s="926"/>
      <c r="G413" s="926"/>
      <c r="H413" s="926"/>
      <c r="I413" s="926"/>
      <c r="J413" s="926"/>
      <c r="K413" s="926"/>
      <c r="L413" s="926"/>
      <c r="M413" s="926"/>
      <c r="N413" s="926"/>
      <c r="O413" s="926"/>
    </row>
    <row r="414" spans="1:15" ht="10.15" customHeight="1">
      <c r="A414" s="926"/>
      <c r="B414" s="926"/>
      <c r="C414" s="926"/>
      <c r="D414" s="926"/>
      <c r="E414" s="926"/>
      <c r="F414" s="926"/>
      <c r="G414" s="926"/>
      <c r="H414" s="926"/>
      <c r="I414" s="926"/>
      <c r="J414" s="926"/>
      <c r="K414" s="926"/>
      <c r="L414" s="926"/>
      <c r="M414" s="926"/>
      <c r="N414" s="926"/>
      <c r="O414" s="926"/>
    </row>
    <row r="415" spans="1:15" ht="10.15" customHeight="1">
      <c r="A415" s="926"/>
      <c r="B415" s="926"/>
      <c r="C415" s="926"/>
      <c r="D415" s="926"/>
      <c r="E415" s="926"/>
      <c r="F415" s="926"/>
      <c r="G415" s="926"/>
      <c r="H415" s="926"/>
      <c r="I415" s="926"/>
      <c r="J415" s="926"/>
      <c r="K415" s="926"/>
      <c r="L415" s="926"/>
      <c r="M415" s="926"/>
      <c r="N415" s="926"/>
      <c r="O415" s="926"/>
    </row>
    <row r="416" spans="1:15" ht="10.15" customHeight="1">
      <c r="A416" s="926"/>
      <c r="B416" s="926"/>
      <c r="C416" s="926"/>
      <c r="D416" s="926"/>
      <c r="E416" s="926"/>
      <c r="F416" s="926"/>
      <c r="G416" s="926"/>
      <c r="H416" s="926"/>
      <c r="I416" s="926"/>
      <c r="J416" s="926"/>
      <c r="K416" s="926"/>
      <c r="L416" s="926"/>
      <c r="M416" s="926"/>
      <c r="N416" s="926"/>
      <c r="O416" s="926"/>
    </row>
    <row r="417" spans="1:15" ht="10.15" customHeight="1">
      <c r="A417" s="926"/>
      <c r="B417" s="926"/>
      <c r="C417" s="926"/>
      <c r="D417" s="926"/>
      <c r="E417" s="926"/>
      <c r="F417" s="926"/>
      <c r="G417" s="926"/>
      <c r="H417" s="926"/>
      <c r="I417" s="926"/>
      <c r="J417" s="926"/>
      <c r="K417" s="926"/>
      <c r="L417" s="926"/>
      <c r="M417" s="926"/>
      <c r="N417" s="926"/>
      <c r="O417" s="926"/>
    </row>
    <row r="418" spans="1:15" ht="10.15" customHeight="1">
      <c r="A418" s="926"/>
      <c r="B418" s="926"/>
      <c r="C418" s="926"/>
      <c r="D418" s="926"/>
      <c r="E418" s="926"/>
      <c r="F418" s="926"/>
      <c r="G418" s="926"/>
      <c r="H418" s="926"/>
      <c r="I418" s="926"/>
      <c r="J418" s="926"/>
      <c r="K418" s="926"/>
      <c r="L418" s="926"/>
      <c r="M418" s="926"/>
      <c r="N418" s="926"/>
      <c r="O418" s="926"/>
    </row>
    <row r="419" spans="1:15" ht="10.15" customHeight="1">
      <c r="A419" s="926"/>
      <c r="B419" s="926"/>
      <c r="C419" s="926"/>
      <c r="D419" s="926"/>
      <c r="E419" s="926"/>
      <c r="F419" s="926"/>
      <c r="G419" s="926"/>
      <c r="H419" s="926"/>
      <c r="I419" s="926"/>
      <c r="J419" s="926"/>
      <c r="K419" s="926"/>
      <c r="L419" s="926"/>
      <c r="M419" s="926"/>
      <c r="N419" s="926"/>
      <c r="O419" s="926"/>
    </row>
    <row r="420" spans="1:15" ht="10.15" customHeight="1">
      <c r="A420" s="926"/>
      <c r="B420" s="926"/>
      <c r="C420" s="926"/>
      <c r="D420" s="926"/>
      <c r="E420" s="926"/>
      <c r="F420" s="926"/>
      <c r="G420" s="926"/>
      <c r="H420" s="926"/>
      <c r="I420" s="926"/>
      <c r="J420" s="926"/>
      <c r="K420" s="926"/>
      <c r="L420" s="926"/>
      <c r="M420" s="926"/>
      <c r="N420" s="926"/>
      <c r="O420" s="926"/>
    </row>
    <row r="421" spans="1:15" ht="10.15" customHeight="1">
      <c r="A421" s="926"/>
      <c r="B421" s="926"/>
      <c r="C421" s="926"/>
      <c r="D421" s="926"/>
      <c r="E421" s="926"/>
      <c r="F421" s="926"/>
      <c r="G421" s="926"/>
      <c r="H421" s="926"/>
      <c r="I421" s="926"/>
      <c r="J421" s="926"/>
      <c r="K421" s="926"/>
      <c r="L421" s="926"/>
      <c r="M421" s="926"/>
      <c r="N421" s="926"/>
      <c r="O421" s="926"/>
    </row>
    <row r="422" spans="1:15" ht="10.15" customHeight="1">
      <c r="A422" s="926"/>
      <c r="B422" s="926"/>
      <c r="C422" s="926"/>
      <c r="D422" s="926"/>
      <c r="E422" s="926"/>
      <c r="F422" s="926"/>
      <c r="G422" s="926"/>
      <c r="H422" s="926"/>
      <c r="I422" s="926"/>
      <c r="J422" s="926"/>
      <c r="K422" s="926"/>
      <c r="L422" s="926"/>
      <c r="M422" s="926"/>
      <c r="N422" s="926"/>
      <c r="O422" s="926"/>
    </row>
    <row r="423" spans="1:15" ht="10.15" customHeight="1">
      <c r="A423" s="926"/>
      <c r="B423" s="926"/>
      <c r="C423" s="926"/>
      <c r="D423" s="926"/>
      <c r="E423" s="926"/>
      <c r="F423" s="926"/>
      <c r="G423" s="926"/>
      <c r="H423" s="926"/>
      <c r="I423" s="926"/>
      <c r="J423" s="926"/>
      <c r="K423" s="926"/>
      <c r="L423" s="926"/>
      <c r="M423" s="926"/>
      <c r="N423" s="926"/>
      <c r="O423" s="926"/>
    </row>
    <row r="424" spans="1:15" ht="10.15" customHeight="1">
      <c r="A424" s="926"/>
      <c r="B424" s="926"/>
      <c r="C424" s="926"/>
      <c r="D424" s="926"/>
      <c r="E424" s="926"/>
      <c r="F424" s="926"/>
      <c r="G424" s="926"/>
      <c r="H424" s="926"/>
      <c r="I424" s="926"/>
      <c r="J424" s="926"/>
      <c r="K424" s="926"/>
      <c r="L424" s="926"/>
      <c r="M424" s="926"/>
      <c r="N424" s="926"/>
      <c r="O424" s="926"/>
    </row>
    <row r="425" spans="1:15" ht="10.15" customHeight="1">
      <c r="A425" s="926"/>
      <c r="B425" s="926"/>
      <c r="C425" s="926"/>
      <c r="D425" s="926"/>
      <c r="E425" s="926"/>
      <c r="F425" s="926"/>
      <c r="G425" s="926"/>
      <c r="H425" s="926"/>
      <c r="I425" s="926"/>
      <c r="J425" s="926"/>
      <c r="K425" s="926"/>
      <c r="L425" s="926"/>
      <c r="M425" s="926"/>
      <c r="N425" s="926"/>
      <c r="O425" s="926"/>
    </row>
    <row r="426" spans="1:15" ht="10.15" customHeight="1">
      <c r="A426" s="926"/>
      <c r="B426" s="926"/>
      <c r="C426" s="926"/>
      <c r="D426" s="926"/>
      <c r="E426" s="926"/>
      <c r="F426" s="926"/>
      <c r="G426" s="926"/>
      <c r="H426" s="926"/>
      <c r="I426" s="926"/>
      <c r="J426" s="926"/>
      <c r="K426" s="926"/>
      <c r="L426" s="926"/>
      <c r="M426" s="926"/>
      <c r="N426" s="926"/>
      <c r="O426" s="926"/>
    </row>
    <row r="427" spans="1:15" ht="10.15" customHeight="1">
      <c r="A427" s="926"/>
      <c r="B427" s="926"/>
      <c r="C427" s="926"/>
      <c r="D427" s="926"/>
      <c r="E427" s="926"/>
      <c r="F427" s="926"/>
      <c r="G427" s="926"/>
      <c r="H427" s="926"/>
      <c r="I427" s="926"/>
      <c r="J427" s="926"/>
      <c r="K427" s="926"/>
      <c r="L427" s="926"/>
      <c r="M427" s="926"/>
      <c r="N427" s="926"/>
      <c r="O427" s="926"/>
    </row>
    <row r="428" spans="1:15" ht="10.15" customHeight="1">
      <c r="A428" s="926"/>
      <c r="B428" s="926"/>
      <c r="C428" s="926"/>
      <c r="D428" s="926"/>
      <c r="E428" s="926"/>
      <c r="F428" s="926"/>
      <c r="G428" s="926"/>
      <c r="H428" s="926"/>
      <c r="I428" s="926"/>
      <c r="J428" s="926"/>
      <c r="K428" s="926"/>
      <c r="L428" s="926"/>
      <c r="M428" s="926"/>
      <c r="N428" s="926"/>
      <c r="O428" s="926"/>
    </row>
    <row r="429" spans="1:15" ht="10.15" customHeight="1">
      <c r="A429" s="926"/>
      <c r="B429" s="926"/>
      <c r="C429" s="926"/>
      <c r="D429" s="926"/>
      <c r="E429" s="926"/>
      <c r="F429" s="926"/>
      <c r="G429" s="926"/>
      <c r="H429" s="926"/>
      <c r="I429" s="926"/>
      <c r="J429" s="926"/>
      <c r="K429" s="926"/>
      <c r="L429" s="926"/>
      <c r="M429" s="926"/>
      <c r="N429" s="926"/>
      <c r="O429" s="926"/>
    </row>
    <row r="430" spans="1:15" ht="10.15" customHeight="1">
      <c r="A430" s="926"/>
      <c r="B430" s="926"/>
      <c r="C430" s="926"/>
      <c r="D430" s="926"/>
      <c r="E430" s="926"/>
      <c r="F430" s="926"/>
      <c r="G430" s="926"/>
      <c r="H430" s="926"/>
      <c r="I430" s="926"/>
      <c r="J430" s="926"/>
      <c r="K430" s="926"/>
      <c r="L430" s="926"/>
      <c r="M430" s="926"/>
      <c r="N430" s="926"/>
      <c r="O430" s="926"/>
    </row>
    <row r="431" spans="1:15" ht="10.15" customHeight="1">
      <c r="A431" s="926"/>
      <c r="B431" s="926"/>
      <c r="C431" s="926"/>
      <c r="D431" s="926"/>
      <c r="E431" s="926"/>
      <c r="F431" s="926"/>
      <c r="G431" s="926"/>
      <c r="H431" s="926"/>
      <c r="I431" s="926"/>
      <c r="J431" s="926"/>
      <c r="K431" s="926"/>
      <c r="L431" s="926"/>
      <c r="M431" s="926"/>
      <c r="N431" s="926"/>
      <c r="O431" s="926"/>
    </row>
    <row r="432" spans="1:15" ht="10.15" customHeight="1">
      <c r="A432" s="926"/>
      <c r="B432" s="926"/>
      <c r="C432" s="926"/>
      <c r="D432" s="926"/>
    </row>
    <row r="433" spans="1:4" ht="10.15" customHeight="1">
      <c r="A433" s="926"/>
      <c r="B433" s="926"/>
      <c r="C433" s="926"/>
      <c r="D433" s="926"/>
    </row>
    <row r="434" spans="1:4" ht="10.15" customHeight="1">
      <c r="A434" s="926"/>
      <c r="B434" s="926"/>
      <c r="C434" s="926"/>
      <c r="D434" s="926"/>
    </row>
    <row r="435" spans="1:4" ht="10.15" customHeight="1">
      <c r="A435" s="926"/>
      <c r="B435" s="926"/>
      <c r="C435" s="926"/>
      <c r="D435" s="926"/>
    </row>
    <row r="436" spans="1:4" ht="10.15" customHeight="1">
      <c r="A436" s="926"/>
      <c r="B436" s="926"/>
      <c r="C436" s="926"/>
      <c r="D436" s="926"/>
    </row>
    <row r="437" spans="1:4" ht="10.15" customHeight="1">
      <c r="A437" s="926"/>
      <c r="B437" s="926"/>
      <c r="C437" s="926"/>
      <c r="D437" s="926"/>
    </row>
    <row r="438" spans="1:4" ht="10.15" customHeight="1">
      <c r="A438" s="926"/>
      <c r="B438" s="926"/>
      <c r="C438" s="926"/>
      <c r="D438" s="926"/>
    </row>
    <row r="439" spans="1:4" ht="10.15" customHeight="1">
      <c r="A439" s="926"/>
      <c r="B439" s="926"/>
      <c r="C439" s="926"/>
      <c r="D439" s="926"/>
    </row>
    <row r="440" spans="1:4" ht="10.15" customHeight="1">
      <c r="A440" s="926"/>
      <c r="B440" s="926"/>
      <c r="C440" s="926"/>
      <c r="D440" s="926"/>
    </row>
    <row r="441" spans="1:4" ht="10.15" customHeight="1">
      <c r="A441" s="926"/>
      <c r="B441" s="926"/>
      <c r="C441" s="926"/>
      <c r="D441" s="926"/>
    </row>
    <row r="442" spans="1:4" ht="10.15" customHeight="1">
      <c r="A442" s="926"/>
      <c r="B442" s="926"/>
      <c r="C442" s="926"/>
      <c r="D442" s="926"/>
    </row>
    <row r="443" spans="1:4" ht="10.15" customHeight="1">
      <c r="A443" s="926"/>
      <c r="B443" s="926"/>
      <c r="C443" s="926"/>
      <c r="D443" s="926"/>
    </row>
    <row r="444" spans="1:4" ht="10.15" customHeight="1">
      <c r="A444" s="926"/>
      <c r="B444" s="926"/>
      <c r="C444" s="926"/>
      <c r="D444" s="926"/>
    </row>
    <row r="445" spans="1:4" ht="10.15" customHeight="1">
      <c r="A445" s="926"/>
      <c r="B445" s="926"/>
      <c r="C445" s="926"/>
      <c r="D445" s="926"/>
    </row>
    <row r="446" spans="1:4" ht="10.15" customHeight="1">
      <c r="A446" s="926"/>
      <c r="B446" s="926"/>
      <c r="C446" s="926"/>
      <c r="D446" s="926"/>
    </row>
    <row r="447" spans="1:4" ht="10.15" customHeight="1">
      <c r="A447" s="926"/>
      <c r="B447" s="926"/>
      <c r="C447" s="926"/>
      <c r="D447" s="926"/>
    </row>
    <row r="448" spans="1:4" ht="10.15" customHeight="1">
      <c r="A448" s="926"/>
      <c r="B448" s="926"/>
      <c r="C448" s="926"/>
      <c r="D448" s="926"/>
    </row>
    <row r="449" spans="1:4" ht="10.15" customHeight="1">
      <c r="A449" s="926"/>
      <c r="B449" s="926"/>
      <c r="C449" s="926"/>
      <c r="D449" s="926"/>
    </row>
    <row r="450" spans="1:4" ht="10.15" customHeight="1">
      <c r="A450" s="926"/>
      <c r="B450" s="926"/>
      <c r="C450" s="926"/>
      <c r="D450" s="926"/>
    </row>
    <row r="451" spans="1:4" ht="10.15" customHeight="1">
      <c r="A451" s="926"/>
      <c r="B451" s="926"/>
      <c r="C451" s="926"/>
      <c r="D451" s="926"/>
    </row>
    <row r="452" spans="1:4" ht="10.15" customHeight="1">
      <c r="A452" s="926"/>
      <c r="B452" s="926"/>
      <c r="C452" s="926"/>
      <c r="D452" s="926"/>
    </row>
    <row r="453" spans="1:4" ht="10.15" customHeight="1">
      <c r="A453" s="926"/>
      <c r="B453" s="926"/>
      <c r="C453" s="926"/>
      <c r="D453" s="926"/>
    </row>
    <row r="454" spans="1:4" ht="10.15" customHeight="1">
      <c r="A454" s="926"/>
      <c r="B454" s="926"/>
      <c r="C454" s="926"/>
      <c r="D454" s="926"/>
    </row>
    <row r="455" spans="1:4" ht="10.15" customHeight="1">
      <c r="A455" s="926"/>
      <c r="B455" s="926"/>
      <c r="C455" s="926"/>
      <c r="D455" s="926"/>
    </row>
    <row r="456" spans="1:4" ht="10.15" customHeight="1">
      <c r="A456" s="926"/>
      <c r="B456" s="926"/>
      <c r="C456" s="926"/>
      <c r="D456" s="926"/>
    </row>
    <row r="457" spans="1:4" ht="10.15" customHeight="1">
      <c r="A457" s="926"/>
      <c r="B457" s="926"/>
      <c r="C457" s="926"/>
      <c r="D457" s="926"/>
    </row>
    <row r="458" spans="1:4" ht="10.15" customHeight="1">
      <c r="A458" s="926"/>
      <c r="B458" s="926"/>
      <c r="C458" s="926"/>
      <c r="D458" s="926"/>
    </row>
    <row r="459" spans="1:4" ht="10.15" customHeight="1">
      <c r="A459" s="926"/>
      <c r="B459" s="926"/>
      <c r="C459" s="926"/>
      <c r="D459" s="926"/>
    </row>
    <row r="460" spans="1:4" ht="10.15" customHeight="1">
      <c r="A460" s="926"/>
      <c r="B460" s="926"/>
      <c r="C460" s="926"/>
      <c r="D460" s="926"/>
    </row>
    <row r="461" spans="1:4" ht="10.15" customHeight="1">
      <c r="A461" s="926"/>
      <c r="B461" s="926"/>
      <c r="C461" s="926"/>
      <c r="D461" s="926"/>
    </row>
    <row r="462" spans="1:4" ht="10.15" customHeight="1">
      <c r="A462" s="926"/>
      <c r="B462" s="926"/>
      <c r="C462" s="926"/>
      <c r="D462" s="926"/>
    </row>
    <row r="463" spans="1:4" ht="10.15" customHeight="1">
      <c r="A463" s="926"/>
      <c r="B463" s="926"/>
      <c r="C463" s="926"/>
      <c r="D463" s="926"/>
    </row>
    <row r="464" spans="1:4" ht="10.15" customHeight="1">
      <c r="A464" s="926"/>
      <c r="B464" s="926"/>
      <c r="C464" s="926"/>
      <c r="D464" s="926"/>
    </row>
    <row r="465" spans="1:4" ht="10.15" customHeight="1">
      <c r="A465" s="926"/>
      <c r="B465" s="926"/>
      <c r="C465" s="926"/>
      <c r="D465" s="926"/>
    </row>
    <row r="466" spans="1:4" ht="10.15" customHeight="1">
      <c r="A466" s="926"/>
      <c r="B466" s="926"/>
      <c r="C466" s="926"/>
      <c r="D466" s="926"/>
    </row>
    <row r="467" spans="1:4" ht="10.15" customHeight="1">
      <c r="A467" s="926"/>
      <c r="B467" s="926"/>
      <c r="C467" s="926"/>
      <c r="D467" s="926"/>
    </row>
    <row r="468" spans="1:4" ht="10.15" customHeight="1">
      <c r="A468" s="926"/>
      <c r="B468" s="926"/>
      <c r="C468" s="926"/>
      <c r="D468" s="926"/>
    </row>
    <row r="469" spans="1:4" ht="10.15" customHeight="1">
      <c r="A469" s="926"/>
      <c r="B469" s="926"/>
      <c r="C469" s="926"/>
      <c r="D469" s="926"/>
    </row>
    <row r="470" spans="1:4" ht="10.15" customHeight="1">
      <c r="A470" s="926"/>
      <c r="B470" s="926"/>
      <c r="C470" s="926"/>
      <c r="D470" s="926"/>
    </row>
    <row r="471" spans="1:4" ht="10.15" customHeight="1">
      <c r="A471" s="926"/>
      <c r="B471" s="926"/>
      <c r="C471" s="926"/>
      <c r="D471" s="926"/>
    </row>
    <row r="472" spans="1:4" ht="10.15" customHeight="1">
      <c r="A472" s="926"/>
      <c r="B472" s="926"/>
      <c r="C472" s="926"/>
      <c r="D472" s="926"/>
    </row>
    <row r="473" spans="1:4" ht="10.15" customHeight="1">
      <c r="A473" s="926"/>
      <c r="B473" s="926"/>
      <c r="C473" s="926"/>
      <c r="D473" s="926"/>
    </row>
    <row r="474" spans="1:4" ht="10.15" customHeight="1">
      <c r="A474" s="926"/>
      <c r="B474" s="926"/>
      <c r="C474" s="926"/>
      <c r="D474" s="926"/>
    </row>
    <row r="475" spans="1:4" ht="10.15" customHeight="1">
      <c r="A475" s="926"/>
      <c r="B475" s="926"/>
      <c r="C475" s="926"/>
      <c r="D475" s="926"/>
    </row>
    <row r="476" spans="1:4" ht="10.15" customHeight="1">
      <c r="A476" s="926"/>
      <c r="B476" s="926"/>
      <c r="C476" s="926"/>
      <c r="D476" s="926"/>
    </row>
    <row r="477" spans="1:4" ht="10.15" customHeight="1">
      <c r="A477" s="926"/>
      <c r="B477" s="926"/>
      <c r="C477" s="926"/>
      <c r="D477" s="926"/>
    </row>
    <row r="478" spans="1:4" ht="10.15" customHeight="1">
      <c r="A478" s="926"/>
      <c r="B478" s="926"/>
      <c r="C478" s="926"/>
      <c r="D478" s="926"/>
    </row>
    <row r="479" spans="1:4" ht="10.15" customHeight="1">
      <c r="A479" s="926"/>
      <c r="B479" s="926"/>
      <c r="C479" s="926"/>
      <c r="D479" s="926"/>
    </row>
    <row r="480" spans="1:4" ht="10.15" customHeight="1">
      <c r="A480" s="926"/>
      <c r="B480" s="926"/>
      <c r="C480" s="926"/>
      <c r="D480" s="926"/>
    </row>
    <row r="481" spans="1:4" ht="10.15" customHeight="1">
      <c r="A481" s="926"/>
      <c r="B481" s="926"/>
      <c r="C481" s="926"/>
      <c r="D481" s="926"/>
    </row>
    <row r="482" spans="1:4" ht="10.15" customHeight="1">
      <c r="A482" s="926"/>
      <c r="B482" s="926"/>
      <c r="C482" s="926"/>
      <c r="D482" s="926"/>
    </row>
    <row r="483" spans="1:4" ht="10.15" customHeight="1">
      <c r="A483" s="926"/>
      <c r="B483" s="926"/>
      <c r="C483" s="926"/>
      <c r="D483" s="926"/>
    </row>
    <row r="484" spans="1:4" ht="10.15" customHeight="1">
      <c r="A484" s="926"/>
      <c r="B484" s="926"/>
      <c r="C484" s="926"/>
      <c r="D484" s="926"/>
    </row>
    <row r="485" spans="1:4" ht="10.15" customHeight="1">
      <c r="A485" s="926"/>
      <c r="B485" s="926"/>
      <c r="C485" s="926"/>
      <c r="D485" s="926"/>
    </row>
    <row r="486" spans="1:4" ht="10.15" customHeight="1">
      <c r="A486" s="926"/>
      <c r="B486" s="926"/>
      <c r="C486" s="926"/>
      <c r="D486" s="926"/>
    </row>
    <row r="487" spans="1:4" ht="10.15" customHeight="1">
      <c r="A487" s="926"/>
      <c r="B487" s="926"/>
      <c r="C487" s="926"/>
      <c r="D487" s="926"/>
    </row>
    <row r="488" spans="1:4" ht="10.15" customHeight="1">
      <c r="A488" s="926"/>
      <c r="B488" s="926"/>
      <c r="C488" s="926"/>
      <c r="D488" s="926"/>
    </row>
    <row r="489" spans="1:4" ht="10.15" customHeight="1">
      <c r="A489" s="926"/>
      <c r="B489" s="926"/>
      <c r="C489" s="926"/>
      <c r="D489" s="926"/>
    </row>
    <row r="490" spans="1:4" ht="10.15" customHeight="1">
      <c r="A490" s="926"/>
      <c r="B490" s="926"/>
      <c r="C490" s="926"/>
      <c r="D490" s="926"/>
    </row>
    <row r="491" spans="1:4" ht="10.15" customHeight="1">
      <c r="A491" s="926"/>
      <c r="B491" s="926"/>
      <c r="C491" s="926"/>
      <c r="D491" s="926"/>
    </row>
    <row r="492" spans="1:4" ht="10.15" customHeight="1">
      <c r="A492" s="926"/>
      <c r="B492" s="926"/>
      <c r="C492" s="926"/>
      <c r="D492" s="926"/>
    </row>
    <row r="493" spans="1:4" ht="10.15" customHeight="1">
      <c r="A493" s="926"/>
      <c r="B493" s="926"/>
      <c r="C493" s="926"/>
      <c r="D493" s="926"/>
    </row>
    <row r="494" spans="1:4" ht="10.15" customHeight="1">
      <c r="A494" s="926"/>
      <c r="B494" s="926"/>
      <c r="C494" s="926"/>
      <c r="D494" s="926"/>
    </row>
    <row r="495" spans="1:4" ht="10.15" customHeight="1">
      <c r="A495" s="926"/>
      <c r="B495" s="926"/>
      <c r="C495" s="926"/>
      <c r="D495" s="926"/>
    </row>
    <row r="496" spans="1:4" ht="10.15" customHeight="1">
      <c r="A496" s="926"/>
      <c r="B496" s="926"/>
      <c r="C496" s="926"/>
      <c r="D496" s="926"/>
    </row>
    <row r="497" spans="1:4" ht="10.15" customHeight="1">
      <c r="A497" s="926"/>
      <c r="B497" s="926"/>
      <c r="C497" s="926"/>
      <c r="D497" s="926"/>
    </row>
    <row r="498" spans="1:4" ht="10.15" customHeight="1">
      <c r="A498" s="926"/>
      <c r="B498" s="926"/>
      <c r="C498" s="926"/>
      <c r="D498" s="926"/>
    </row>
    <row r="499" spans="1:4" ht="10.15" customHeight="1">
      <c r="A499" s="926"/>
      <c r="B499" s="926"/>
      <c r="C499" s="926"/>
      <c r="D499" s="926"/>
    </row>
    <row r="500" spans="1:4" ht="10.15" customHeight="1">
      <c r="A500" s="926"/>
      <c r="B500" s="926"/>
      <c r="C500" s="926"/>
      <c r="D500" s="926"/>
    </row>
    <row r="501" spans="1:4" ht="10.15" customHeight="1">
      <c r="A501" s="926"/>
      <c r="B501" s="926"/>
      <c r="C501" s="926"/>
      <c r="D501" s="926"/>
    </row>
    <row r="502" spans="1:4" ht="10.15" customHeight="1">
      <c r="A502" s="926"/>
      <c r="B502" s="926"/>
      <c r="C502" s="926"/>
      <c r="D502" s="926"/>
    </row>
    <row r="503" spans="1:4" ht="10.15" customHeight="1">
      <c r="A503" s="926"/>
      <c r="B503" s="926"/>
      <c r="C503" s="926"/>
      <c r="D503" s="926"/>
    </row>
    <row r="504" spans="1:4" ht="10.15" customHeight="1">
      <c r="A504" s="926"/>
      <c r="B504" s="926"/>
      <c r="C504" s="926"/>
      <c r="D504" s="926"/>
    </row>
    <row r="505" spans="1:4" ht="10.15" customHeight="1">
      <c r="A505" s="926"/>
      <c r="B505" s="926"/>
      <c r="C505" s="926"/>
      <c r="D505" s="926"/>
    </row>
    <row r="506" spans="1:4" ht="10.15" customHeight="1">
      <c r="A506" s="926"/>
      <c r="B506" s="926"/>
      <c r="C506" s="926"/>
      <c r="D506" s="926"/>
    </row>
    <row r="507" spans="1:4" ht="10.15" customHeight="1">
      <c r="A507" s="926"/>
      <c r="B507" s="926"/>
      <c r="C507" s="926"/>
      <c r="D507" s="926"/>
    </row>
    <row r="508" spans="1:4" ht="10.15" customHeight="1">
      <c r="A508" s="926"/>
      <c r="B508" s="926"/>
      <c r="C508" s="926"/>
      <c r="D508" s="926"/>
    </row>
    <row r="509" spans="1:4" ht="10.15" customHeight="1">
      <c r="A509" s="926"/>
      <c r="B509" s="926"/>
      <c r="C509" s="926"/>
      <c r="D509" s="926"/>
    </row>
    <row r="510" spans="1:4" ht="10.15" customHeight="1">
      <c r="A510" s="926"/>
      <c r="B510" s="926"/>
      <c r="C510" s="926"/>
      <c r="D510" s="926"/>
    </row>
    <row r="511" spans="1:4" ht="10.15" customHeight="1">
      <c r="A511" s="926"/>
      <c r="B511" s="926"/>
      <c r="C511" s="926"/>
      <c r="D511" s="926"/>
    </row>
    <row r="512" spans="1:4" ht="10.15" customHeight="1">
      <c r="A512" s="926"/>
      <c r="B512" s="926"/>
      <c r="C512" s="926"/>
      <c r="D512" s="926"/>
    </row>
    <row r="513" spans="1:4" ht="10.15" customHeight="1">
      <c r="A513" s="926"/>
      <c r="B513" s="926"/>
      <c r="C513" s="926"/>
      <c r="D513" s="926"/>
    </row>
    <row r="514" spans="1:4" ht="10.15" customHeight="1">
      <c r="A514" s="926"/>
      <c r="B514" s="926"/>
      <c r="C514" s="926"/>
      <c r="D514" s="926"/>
    </row>
    <row r="515" spans="1:4" ht="10.15" customHeight="1">
      <c r="A515" s="926"/>
      <c r="B515" s="926"/>
      <c r="C515" s="926"/>
      <c r="D515" s="926"/>
    </row>
    <row r="516" spans="1:4" ht="10.15" customHeight="1">
      <c r="A516" s="926"/>
      <c r="B516" s="926"/>
      <c r="C516" s="926"/>
      <c r="D516" s="926"/>
    </row>
    <row r="517" spans="1:4" ht="10.15" customHeight="1">
      <c r="A517" s="926"/>
      <c r="B517" s="926"/>
      <c r="C517" s="926"/>
      <c r="D517" s="926"/>
    </row>
    <row r="518" spans="1:4" ht="10.15" customHeight="1">
      <c r="A518" s="926"/>
      <c r="B518" s="926"/>
      <c r="C518" s="926"/>
      <c r="D518" s="926"/>
    </row>
    <row r="519" spans="1:4" ht="10.15" customHeight="1">
      <c r="A519" s="926"/>
      <c r="B519" s="926"/>
      <c r="C519" s="926"/>
      <c r="D519" s="926"/>
    </row>
    <row r="520" spans="1:4" ht="10.15" customHeight="1">
      <c r="A520" s="926"/>
      <c r="B520" s="926"/>
      <c r="C520" s="926"/>
      <c r="D520" s="926"/>
    </row>
    <row r="521" spans="1:4" ht="10.15" customHeight="1">
      <c r="A521" s="926"/>
      <c r="B521" s="926"/>
      <c r="C521" s="926"/>
      <c r="D521" s="926"/>
    </row>
    <row r="522" spans="1:4" ht="10.15" customHeight="1">
      <c r="A522" s="926"/>
      <c r="B522" s="926"/>
      <c r="C522" s="926"/>
      <c r="D522" s="926"/>
    </row>
    <row r="523" spans="1:4" ht="10.15" customHeight="1">
      <c r="A523" s="926"/>
      <c r="B523" s="926"/>
      <c r="C523" s="926"/>
      <c r="D523" s="926"/>
    </row>
    <row r="524" spans="1:4" ht="10.15" customHeight="1">
      <c r="A524" s="926"/>
      <c r="B524" s="926"/>
      <c r="C524" s="926"/>
      <c r="D524" s="926"/>
    </row>
    <row r="525" spans="1:4" ht="10.15" customHeight="1">
      <c r="A525" s="926"/>
      <c r="B525" s="926"/>
      <c r="C525" s="926"/>
      <c r="D525" s="926"/>
    </row>
    <row r="526" spans="1:4" ht="10.15" customHeight="1">
      <c r="A526" s="926"/>
      <c r="B526" s="926"/>
      <c r="C526" s="926"/>
      <c r="D526" s="926"/>
    </row>
    <row r="527" spans="1:4" ht="10.15" customHeight="1">
      <c r="A527" s="926"/>
      <c r="B527" s="926"/>
      <c r="C527" s="926"/>
      <c r="D527" s="926"/>
    </row>
    <row r="528" spans="1:4" ht="10.15" customHeight="1">
      <c r="A528" s="926"/>
      <c r="B528" s="926"/>
      <c r="C528" s="926"/>
      <c r="D528" s="926"/>
    </row>
    <row r="529" spans="1:4" ht="10.15" customHeight="1">
      <c r="A529" s="926"/>
      <c r="B529" s="926"/>
      <c r="C529" s="926"/>
      <c r="D529" s="926"/>
    </row>
    <row r="530" spans="1:4" ht="10.15" customHeight="1">
      <c r="A530" s="926"/>
      <c r="B530" s="926"/>
      <c r="C530" s="926"/>
      <c r="D530" s="926"/>
    </row>
    <row r="531" spans="1:4" ht="10.15" customHeight="1">
      <c r="A531" s="926"/>
      <c r="B531" s="926"/>
      <c r="C531" s="926"/>
      <c r="D531" s="926"/>
    </row>
    <row r="532" spans="1:4" ht="10.15" customHeight="1">
      <c r="A532" s="926"/>
      <c r="B532" s="926"/>
      <c r="C532" s="926"/>
      <c r="D532" s="926"/>
    </row>
    <row r="533" spans="1:4" ht="10.15" customHeight="1">
      <c r="A533" s="926"/>
      <c r="B533" s="926"/>
      <c r="C533" s="926"/>
      <c r="D533" s="926"/>
    </row>
    <row r="534" spans="1:4" ht="10.15" customHeight="1">
      <c r="A534" s="926"/>
      <c r="B534" s="926"/>
      <c r="C534" s="926"/>
      <c r="D534" s="926"/>
    </row>
    <row r="535" spans="1:4" ht="10.15" customHeight="1">
      <c r="A535" s="926"/>
      <c r="B535" s="926"/>
      <c r="C535" s="926"/>
      <c r="D535" s="926"/>
    </row>
    <row r="536" spans="1:4" ht="10.15" customHeight="1">
      <c r="A536" s="926"/>
      <c r="B536" s="926"/>
      <c r="C536" s="926"/>
      <c r="D536" s="926"/>
    </row>
    <row r="537" spans="1:4" ht="10.15" customHeight="1">
      <c r="A537" s="926"/>
      <c r="B537" s="926"/>
      <c r="C537" s="926"/>
      <c r="D537" s="926"/>
    </row>
    <row r="538" spans="1:4" ht="10.15" customHeight="1">
      <c r="A538" s="926"/>
      <c r="B538" s="926"/>
      <c r="C538" s="926"/>
      <c r="D538" s="926"/>
    </row>
    <row r="539" spans="1:4" ht="10.15" customHeight="1">
      <c r="A539" s="926"/>
      <c r="B539" s="926"/>
      <c r="C539" s="926"/>
      <c r="D539" s="926"/>
    </row>
    <row r="540" spans="1:4" ht="10.15" customHeight="1">
      <c r="A540" s="926"/>
      <c r="B540" s="926"/>
      <c r="C540" s="926"/>
      <c r="D540" s="926"/>
    </row>
    <row r="541" spans="1:4" ht="10.15" customHeight="1">
      <c r="A541" s="926"/>
      <c r="B541" s="926"/>
      <c r="C541" s="926"/>
      <c r="D541" s="926"/>
    </row>
    <row r="542" spans="1:4" ht="10.15" customHeight="1">
      <c r="A542" s="926"/>
      <c r="B542" s="926"/>
      <c r="C542" s="926"/>
      <c r="D542" s="926"/>
    </row>
    <row r="543" spans="1:4" ht="10.15" customHeight="1">
      <c r="A543" s="926"/>
      <c r="B543" s="926"/>
      <c r="C543" s="926"/>
      <c r="D543" s="926"/>
    </row>
    <row r="544" spans="1:4" ht="10.15" customHeight="1">
      <c r="A544" s="926"/>
      <c r="B544" s="926"/>
      <c r="C544" s="926"/>
      <c r="D544" s="926"/>
    </row>
    <row r="545" spans="1:4" ht="10.15" customHeight="1">
      <c r="A545" s="926"/>
      <c r="B545" s="926"/>
      <c r="C545" s="926"/>
      <c r="D545" s="926"/>
    </row>
    <row r="546" spans="1:4" ht="10.15" customHeight="1">
      <c r="A546" s="926"/>
      <c r="B546" s="926"/>
      <c r="C546" s="926"/>
      <c r="D546" s="926"/>
    </row>
    <row r="547" spans="1:4" ht="10.15" customHeight="1">
      <c r="A547" s="926"/>
      <c r="B547" s="926"/>
      <c r="C547" s="926"/>
      <c r="D547" s="926"/>
    </row>
    <row r="548" spans="1:4" ht="10.15" customHeight="1">
      <c r="A548" s="926"/>
      <c r="B548" s="926"/>
      <c r="C548" s="926"/>
      <c r="D548" s="926"/>
    </row>
    <row r="549" spans="1:4" ht="10.15" customHeight="1">
      <c r="A549" s="926"/>
      <c r="B549" s="926"/>
      <c r="C549" s="926"/>
      <c r="D549" s="926"/>
    </row>
    <row r="550" spans="1:4" ht="10.15" customHeight="1">
      <c r="A550" s="926"/>
      <c r="B550" s="926"/>
      <c r="C550" s="926"/>
      <c r="D550" s="926"/>
    </row>
    <row r="551" spans="1:4" ht="10.15" customHeight="1">
      <c r="A551" s="926"/>
      <c r="B551" s="926"/>
      <c r="C551" s="926"/>
      <c r="D551" s="926"/>
    </row>
    <row r="552" spans="1:4" ht="10.15" customHeight="1">
      <c r="A552" s="926"/>
      <c r="B552" s="926"/>
      <c r="C552" s="926"/>
      <c r="D552" s="926"/>
    </row>
    <row r="553" spans="1:4" ht="10.15" customHeight="1">
      <c r="A553" s="926"/>
      <c r="B553" s="926"/>
      <c r="C553" s="926"/>
      <c r="D553" s="926"/>
    </row>
    <row r="554" spans="1:4" ht="10.15" customHeight="1">
      <c r="A554" s="926"/>
      <c r="B554" s="926"/>
      <c r="C554" s="926"/>
      <c r="D554" s="926"/>
    </row>
    <row r="555" spans="1:4" ht="10.15" customHeight="1">
      <c r="A555" s="926"/>
      <c r="B555" s="926"/>
      <c r="C555" s="926"/>
      <c r="D555" s="926"/>
    </row>
    <row r="556" spans="1:4" ht="10.15" customHeight="1">
      <c r="A556" s="926"/>
      <c r="B556" s="926"/>
      <c r="C556" s="926"/>
      <c r="D556" s="926"/>
    </row>
    <row r="557" spans="1:4" ht="10.15" customHeight="1">
      <c r="A557" s="926"/>
      <c r="B557" s="926"/>
      <c r="C557" s="926"/>
      <c r="D557" s="926"/>
    </row>
    <row r="558" spans="1:4" ht="10.15" customHeight="1">
      <c r="A558" s="926"/>
      <c r="B558" s="926"/>
      <c r="C558" s="926"/>
      <c r="D558" s="926"/>
    </row>
    <row r="559" spans="1:4" ht="10.15" customHeight="1">
      <c r="A559" s="926"/>
      <c r="B559" s="926"/>
      <c r="C559" s="926"/>
      <c r="D559" s="926"/>
    </row>
    <row r="560" spans="1:4" ht="10.15" customHeight="1">
      <c r="A560" s="926"/>
      <c r="B560" s="926"/>
      <c r="C560" s="926"/>
      <c r="D560" s="926"/>
    </row>
    <row r="561" spans="1:4" ht="10.15" customHeight="1">
      <c r="A561" s="926"/>
      <c r="B561" s="926"/>
      <c r="C561" s="926"/>
      <c r="D561" s="926"/>
    </row>
    <row r="562" spans="1:4" ht="10.15" customHeight="1">
      <c r="A562" s="926"/>
      <c r="B562" s="926"/>
      <c r="C562" s="926"/>
      <c r="D562" s="926"/>
    </row>
    <row r="563" spans="1:4" ht="10.15" customHeight="1">
      <c r="A563" s="926"/>
      <c r="B563" s="926"/>
      <c r="C563" s="926"/>
      <c r="D563" s="926"/>
    </row>
    <row r="564" spans="1:4" ht="10.15" customHeight="1">
      <c r="A564" s="926"/>
      <c r="B564" s="926"/>
      <c r="C564" s="926"/>
      <c r="D564" s="926"/>
    </row>
    <row r="565" spans="1:4" ht="10.15" customHeight="1">
      <c r="A565" s="926"/>
      <c r="B565" s="926"/>
      <c r="C565" s="926"/>
      <c r="D565" s="926"/>
    </row>
    <row r="566" spans="1:4" ht="10.15" customHeight="1">
      <c r="A566" s="926"/>
      <c r="B566" s="926"/>
      <c r="C566" s="926"/>
      <c r="D566" s="926"/>
    </row>
    <row r="567" spans="1:4" ht="10.15" customHeight="1">
      <c r="A567" s="926"/>
      <c r="B567" s="926"/>
      <c r="C567" s="926"/>
      <c r="D567" s="926"/>
    </row>
    <row r="568" spans="1:4" ht="10.15" customHeight="1">
      <c r="A568" s="926"/>
      <c r="B568" s="926"/>
      <c r="C568" s="926"/>
      <c r="D568" s="926"/>
    </row>
    <row r="569" spans="1:4" ht="10.15" customHeight="1">
      <c r="A569" s="926"/>
      <c r="B569" s="926"/>
      <c r="C569" s="926"/>
      <c r="D569" s="926"/>
    </row>
    <row r="570" spans="1:4" ht="10.15" customHeight="1">
      <c r="A570" s="926"/>
      <c r="B570" s="926"/>
      <c r="C570" s="926"/>
      <c r="D570" s="926"/>
    </row>
    <row r="571" spans="1:4" ht="10.15" customHeight="1">
      <c r="A571" s="926"/>
      <c r="B571" s="926"/>
      <c r="C571" s="926"/>
      <c r="D571" s="926"/>
    </row>
    <row r="572" spans="1:4" ht="10.15" customHeight="1">
      <c r="A572" s="926"/>
      <c r="B572" s="926"/>
      <c r="C572" s="926"/>
      <c r="D572" s="926"/>
    </row>
    <row r="573" spans="1:4" ht="10.15" customHeight="1">
      <c r="A573" s="926"/>
      <c r="B573" s="926"/>
      <c r="C573" s="926"/>
      <c r="D573" s="926"/>
    </row>
    <row r="574" spans="1:4" ht="10.15" customHeight="1">
      <c r="A574" s="926"/>
      <c r="B574" s="926"/>
      <c r="C574" s="926"/>
      <c r="D574" s="926"/>
    </row>
    <row r="575" spans="1:4" ht="10.15" customHeight="1">
      <c r="A575" s="926"/>
      <c r="B575" s="926"/>
      <c r="C575" s="926"/>
      <c r="D575" s="926"/>
    </row>
    <row r="576" spans="1:4" ht="10.15" customHeight="1">
      <c r="A576" s="926"/>
      <c r="B576" s="926"/>
      <c r="C576" s="926"/>
      <c r="D576" s="926"/>
    </row>
    <row r="577" spans="1:4" ht="10.15" customHeight="1">
      <c r="A577" s="926"/>
      <c r="B577" s="926"/>
      <c r="C577" s="926"/>
      <c r="D577" s="926"/>
    </row>
    <row r="578" spans="1:4" ht="10.15" customHeight="1">
      <c r="A578" s="926"/>
      <c r="B578" s="926"/>
      <c r="C578" s="926"/>
      <c r="D578" s="926"/>
    </row>
    <row r="579" spans="1:4" ht="10.15" customHeight="1">
      <c r="A579" s="926"/>
      <c r="B579" s="926"/>
      <c r="C579" s="926"/>
      <c r="D579" s="926"/>
    </row>
    <row r="580" spans="1:4" ht="10.15" customHeight="1">
      <c r="A580" s="926"/>
      <c r="B580" s="926"/>
      <c r="C580" s="926"/>
      <c r="D580" s="926"/>
    </row>
    <row r="581" spans="1:4" ht="10.15" customHeight="1">
      <c r="A581" s="926"/>
      <c r="B581" s="926"/>
      <c r="C581" s="926"/>
      <c r="D581" s="926"/>
    </row>
    <row r="582" spans="1:4" ht="10.15" customHeight="1">
      <c r="A582" s="926"/>
      <c r="B582" s="926"/>
      <c r="C582" s="926"/>
      <c r="D582" s="926"/>
    </row>
    <row r="583" spans="1:4" ht="10.15" customHeight="1">
      <c r="A583" s="926"/>
      <c r="B583" s="926"/>
      <c r="C583" s="926"/>
      <c r="D583" s="926"/>
    </row>
    <row r="584" spans="1:4" ht="10.15" customHeight="1">
      <c r="A584" s="926"/>
      <c r="B584" s="926"/>
      <c r="C584" s="926"/>
      <c r="D584" s="926"/>
    </row>
    <row r="585" spans="1:4" ht="10.15" customHeight="1">
      <c r="A585" s="926"/>
      <c r="B585" s="926"/>
      <c r="C585" s="926"/>
      <c r="D585" s="926"/>
    </row>
    <row r="586" spans="1:4" ht="10.15" customHeight="1">
      <c r="A586" s="926"/>
      <c r="B586" s="926"/>
      <c r="C586" s="926"/>
      <c r="D586" s="926"/>
    </row>
    <row r="587" spans="1:4" ht="10.15" customHeight="1">
      <c r="A587" s="926"/>
      <c r="B587" s="926"/>
      <c r="C587" s="926"/>
      <c r="D587" s="926"/>
    </row>
    <row r="588" spans="1:4" ht="10.15" customHeight="1">
      <c r="A588" s="926"/>
      <c r="B588" s="926"/>
      <c r="C588" s="926"/>
      <c r="D588" s="926"/>
    </row>
    <row r="589" spans="1:4" ht="10.15" customHeight="1">
      <c r="A589" s="926"/>
      <c r="B589" s="926"/>
      <c r="C589" s="926"/>
      <c r="D589" s="926"/>
    </row>
    <row r="590" spans="1:4" ht="10.15" customHeight="1">
      <c r="A590" s="926"/>
      <c r="B590" s="926"/>
      <c r="C590" s="926"/>
      <c r="D590" s="926"/>
    </row>
    <row r="591" spans="1:4" ht="10.15" customHeight="1">
      <c r="A591" s="926"/>
      <c r="B591" s="926"/>
      <c r="C591" s="926"/>
      <c r="D591" s="926"/>
    </row>
    <row r="592" spans="1:4" ht="10.15" customHeight="1">
      <c r="A592" s="926"/>
      <c r="B592" s="926"/>
      <c r="C592" s="926"/>
      <c r="D592" s="926"/>
    </row>
    <row r="593" spans="1:4" ht="10.15" customHeight="1">
      <c r="A593" s="926"/>
      <c r="B593" s="926"/>
      <c r="C593" s="926"/>
      <c r="D593" s="926"/>
    </row>
    <row r="594" spans="1:4" ht="10.15" customHeight="1">
      <c r="A594" s="926"/>
      <c r="B594" s="926"/>
      <c r="C594" s="926"/>
      <c r="D594" s="926"/>
    </row>
    <row r="595" spans="1:4" ht="10.15" customHeight="1">
      <c r="A595" s="926"/>
      <c r="B595" s="926"/>
      <c r="C595" s="926"/>
      <c r="D595" s="926"/>
    </row>
    <row r="596" spans="1:4" ht="10.15" customHeight="1">
      <c r="A596" s="926"/>
      <c r="B596" s="926"/>
      <c r="C596" s="926"/>
      <c r="D596" s="926"/>
    </row>
    <row r="597" spans="1:4" ht="10.15" customHeight="1">
      <c r="A597" s="926"/>
      <c r="B597" s="926"/>
      <c r="C597" s="926"/>
      <c r="D597" s="926"/>
    </row>
    <row r="598" spans="1:4" ht="10.15" customHeight="1">
      <c r="A598" s="926"/>
      <c r="B598" s="926"/>
      <c r="C598" s="926"/>
      <c r="D598" s="926"/>
    </row>
    <row r="599" spans="1:4" ht="10.15" customHeight="1">
      <c r="A599" s="926"/>
      <c r="B599" s="926"/>
      <c r="C599" s="926"/>
      <c r="D599" s="926"/>
    </row>
    <row r="600" spans="1:4" ht="10.15" customHeight="1">
      <c r="A600" s="926"/>
      <c r="B600" s="926"/>
      <c r="C600" s="926"/>
      <c r="D600" s="926"/>
    </row>
    <row r="601" spans="1:4" ht="10.15" customHeight="1">
      <c r="A601" s="926"/>
      <c r="B601" s="926"/>
      <c r="C601" s="926"/>
      <c r="D601" s="926"/>
    </row>
    <row r="602" spans="1:4" ht="10.15" customHeight="1">
      <c r="A602" s="926"/>
      <c r="B602" s="926"/>
      <c r="C602" s="926"/>
      <c r="D602" s="926"/>
    </row>
    <row r="603" spans="1:4" ht="10.15" customHeight="1">
      <c r="A603" s="926"/>
      <c r="B603" s="926"/>
      <c r="C603" s="926"/>
      <c r="D603" s="926"/>
    </row>
    <row r="604" spans="1:4" ht="10.15" customHeight="1">
      <c r="A604" s="926"/>
      <c r="B604" s="926"/>
      <c r="C604" s="926"/>
      <c r="D604" s="926"/>
    </row>
    <row r="605" spans="1:4" ht="10.15" customHeight="1">
      <c r="A605" s="926"/>
      <c r="B605" s="926"/>
      <c r="C605" s="926"/>
      <c r="D605" s="926"/>
    </row>
    <row r="606" spans="1:4" ht="10.15" customHeight="1">
      <c r="A606" s="926"/>
      <c r="B606" s="926"/>
      <c r="C606" s="926"/>
      <c r="D606" s="926"/>
    </row>
    <row r="607" spans="1:4" ht="10.15" customHeight="1">
      <c r="A607" s="926"/>
      <c r="B607" s="926"/>
      <c r="C607" s="926"/>
      <c r="D607" s="926"/>
    </row>
    <row r="608" spans="1:4" ht="10.15" customHeight="1">
      <c r="A608" s="926"/>
      <c r="B608" s="926"/>
      <c r="C608" s="926"/>
      <c r="D608" s="926"/>
    </row>
    <row r="609" spans="1:4" ht="10.15" customHeight="1">
      <c r="A609" s="926"/>
      <c r="B609" s="926"/>
      <c r="C609" s="926"/>
      <c r="D609" s="926"/>
    </row>
    <row r="610" spans="1:4" ht="10.15" customHeight="1">
      <c r="A610" s="926"/>
      <c r="B610" s="926"/>
      <c r="C610" s="926"/>
      <c r="D610" s="926"/>
    </row>
    <row r="611" spans="1:4" ht="10.15" customHeight="1">
      <c r="A611" s="926"/>
      <c r="B611" s="926"/>
      <c r="C611" s="926"/>
      <c r="D611" s="926"/>
    </row>
    <row r="612" spans="1:4" ht="10.15" customHeight="1">
      <c r="A612" s="926"/>
      <c r="B612" s="926"/>
      <c r="C612" s="926"/>
      <c r="D612" s="926"/>
    </row>
    <row r="613" spans="1:4" ht="10.15" customHeight="1">
      <c r="A613" s="926"/>
      <c r="B613" s="926"/>
      <c r="C613" s="926"/>
      <c r="D613" s="926"/>
    </row>
    <row r="614" spans="1:4" ht="10.15" customHeight="1">
      <c r="A614" s="926"/>
      <c r="B614" s="926"/>
      <c r="C614" s="926"/>
      <c r="D614" s="926"/>
    </row>
    <row r="615" spans="1:4" ht="10.15" customHeight="1">
      <c r="A615" s="926"/>
      <c r="B615" s="926"/>
      <c r="C615" s="926"/>
      <c r="D615" s="926"/>
    </row>
    <row r="616" spans="1:4" ht="10.15" customHeight="1">
      <c r="A616" s="926"/>
      <c r="B616" s="926"/>
      <c r="C616" s="926"/>
      <c r="D616" s="926"/>
    </row>
    <row r="617" spans="1:4" ht="10.15" customHeight="1">
      <c r="A617" s="926"/>
      <c r="B617" s="926"/>
      <c r="C617" s="926"/>
      <c r="D617" s="926"/>
    </row>
    <row r="618" spans="1:4" ht="10.15" customHeight="1">
      <c r="A618" s="926"/>
      <c r="B618" s="926"/>
      <c r="C618" s="926"/>
      <c r="D618" s="926"/>
    </row>
    <row r="619" spans="1:4" ht="10.15" customHeight="1">
      <c r="A619" s="926"/>
      <c r="B619" s="926"/>
      <c r="C619" s="926"/>
      <c r="D619" s="926"/>
    </row>
    <row r="620" spans="1:4" ht="10.15" customHeight="1">
      <c r="A620" s="926"/>
      <c r="B620" s="926"/>
      <c r="C620" s="926"/>
      <c r="D620" s="926"/>
    </row>
    <row r="621" spans="1:4" ht="10.15" customHeight="1">
      <c r="A621" s="926"/>
      <c r="B621" s="926"/>
      <c r="C621" s="926"/>
      <c r="D621" s="926"/>
    </row>
    <row r="622" spans="1:4" ht="10.15" customHeight="1">
      <c r="A622" s="926"/>
      <c r="B622" s="926"/>
      <c r="C622" s="926"/>
      <c r="D622" s="926"/>
    </row>
    <row r="623" spans="1:4" ht="10.15" customHeight="1">
      <c r="A623" s="926"/>
      <c r="B623" s="926"/>
      <c r="C623" s="926"/>
      <c r="D623" s="926"/>
    </row>
    <row r="624" spans="1:4" ht="10.15" customHeight="1">
      <c r="A624" s="926"/>
      <c r="B624" s="926"/>
      <c r="C624" s="926"/>
      <c r="D624" s="926"/>
    </row>
    <row r="625" spans="1:4" ht="10.15" customHeight="1">
      <c r="A625" s="926"/>
      <c r="B625" s="926"/>
      <c r="C625" s="926"/>
      <c r="D625" s="926"/>
    </row>
    <row r="626" spans="1:4" ht="10.15" customHeight="1">
      <c r="A626" s="926"/>
      <c r="B626" s="926"/>
      <c r="C626" s="926"/>
      <c r="D626" s="926"/>
    </row>
    <row r="627" spans="1:4" ht="10.15" customHeight="1">
      <c r="A627" s="926"/>
      <c r="B627" s="926"/>
      <c r="C627" s="926"/>
      <c r="D627" s="926"/>
    </row>
    <row r="628" spans="1:4" ht="10.15" customHeight="1">
      <c r="A628" s="926"/>
      <c r="B628" s="926"/>
      <c r="C628" s="926"/>
      <c r="D628" s="926"/>
    </row>
    <row r="629" spans="1:4" ht="10.15" customHeight="1">
      <c r="A629" s="926"/>
      <c r="B629" s="926"/>
      <c r="C629" s="926"/>
      <c r="D629" s="926"/>
    </row>
    <row r="630" spans="1:4" ht="10.15" customHeight="1">
      <c r="A630" s="926"/>
      <c r="B630" s="926"/>
      <c r="C630" s="926"/>
      <c r="D630" s="926"/>
    </row>
    <row r="631" spans="1:4" ht="10.15" customHeight="1">
      <c r="A631" s="926"/>
      <c r="B631" s="926"/>
      <c r="C631" s="926"/>
      <c r="D631" s="926"/>
    </row>
    <row r="632" spans="1:4" ht="10.15" customHeight="1">
      <c r="A632" s="926"/>
      <c r="B632" s="926"/>
      <c r="C632" s="926"/>
      <c r="D632" s="926"/>
    </row>
    <row r="633" spans="1:4" ht="10.15" customHeight="1">
      <c r="A633" s="926"/>
      <c r="B633" s="926"/>
      <c r="C633" s="926"/>
      <c r="D633" s="926"/>
    </row>
    <row r="634" spans="1:4" ht="10.15" customHeight="1">
      <c r="A634" s="926"/>
      <c r="B634" s="926"/>
      <c r="C634" s="926"/>
      <c r="D634" s="926"/>
    </row>
    <row r="635" spans="1:4" ht="10.15" customHeight="1">
      <c r="A635" s="926"/>
      <c r="B635" s="926"/>
      <c r="C635" s="926"/>
      <c r="D635" s="926"/>
    </row>
    <row r="636" spans="1:4" ht="10.15" customHeight="1">
      <c r="A636" s="926"/>
      <c r="B636" s="926"/>
      <c r="C636" s="926"/>
      <c r="D636" s="926"/>
    </row>
    <row r="637" spans="1:4" ht="10.15" customHeight="1">
      <c r="A637" s="926"/>
      <c r="B637" s="926"/>
      <c r="C637" s="926"/>
      <c r="D637" s="926"/>
    </row>
    <row r="638" spans="1:4" ht="10.15" customHeight="1">
      <c r="A638" s="926"/>
      <c r="B638" s="926"/>
      <c r="C638" s="926"/>
      <c r="D638" s="926"/>
    </row>
    <row r="639" spans="1:4" ht="10.15" customHeight="1">
      <c r="A639" s="926"/>
      <c r="B639" s="926"/>
      <c r="C639" s="926"/>
      <c r="D639" s="926"/>
    </row>
    <row r="640" spans="1:4" ht="10.15" customHeight="1">
      <c r="A640" s="926"/>
      <c r="B640" s="926"/>
      <c r="C640" s="926"/>
      <c r="D640" s="926"/>
    </row>
    <row r="641" spans="1:4" ht="10.15" customHeight="1">
      <c r="A641" s="926"/>
      <c r="B641" s="926"/>
      <c r="C641" s="926"/>
      <c r="D641" s="926"/>
    </row>
    <row r="642" spans="1:4" ht="10.15" customHeight="1">
      <c r="A642" s="926"/>
      <c r="B642" s="926"/>
      <c r="C642" s="926"/>
      <c r="D642" s="926"/>
    </row>
    <row r="643" spans="1:4" ht="10.15" customHeight="1">
      <c r="A643" s="926"/>
      <c r="B643" s="926"/>
      <c r="C643" s="926"/>
      <c r="D643" s="926"/>
    </row>
    <row r="644" spans="1:4" ht="10.15" customHeight="1">
      <c r="A644" s="926"/>
      <c r="B644" s="926"/>
      <c r="C644" s="926"/>
      <c r="D644" s="926"/>
    </row>
    <row r="645" spans="1:4" ht="10.15" customHeight="1">
      <c r="A645" s="926"/>
      <c r="B645" s="926"/>
      <c r="C645" s="926"/>
      <c r="D645" s="926"/>
    </row>
    <row r="646" spans="1:4" ht="10.15" customHeight="1">
      <c r="A646" s="926"/>
      <c r="B646" s="926"/>
      <c r="C646" s="926"/>
      <c r="D646" s="926"/>
    </row>
    <row r="647" spans="1:4" ht="10.15" customHeight="1">
      <c r="A647" s="926"/>
      <c r="B647" s="926"/>
      <c r="C647" s="926"/>
      <c r="D647" s="926"/>
    </row>
    <row r="648" spans="1:4" ht="10.15" customHeight="1">
      <c r="A648" s="926"/>
      <c r="B648" s="926"/>
      <c r="C648" s="926"/>
      <c r="D648" s="926"/>
    </row>
    <row r="649" spans="1:4" ht="10.15" customHeight="1">
      <c r="A649" s="926"/>
      <c r="B649" s="926"/>
      <c r="C649" s="926"/>
      <c r="D649" s="926"/>
    </row>
    <row r="650" spans="1:4" ht="10.15" customHeight="1">
      <c r="A650" s="926"/>
      <c r="B650" s="926"/>
      <c r="C650" s="926"/>
      <c r="D650" s="926"/>
    </row>
    <row r="651" spans="1:4" ht="10.15" customHeight="1">
      <c r="A651" s="926"/>
      <c r="B651" s="926"/>
      <c r="C651" s="926"/>
      <c r="D651" s="926"/>
    </row>
    <row r="652" spans="1:4" ht="10.15" customHeight="1">
      <c r="A652" s="926"/>
      <c r="B652" s="926"/>
      <c r="C652" s="926"/>
      <c r="D652" s="926"/>
    </row>
    <row r="653" spans="1:4" ht="10.15" customHeight="1">
      <c r="A653" s="926"/>
      <c r="B653" s="926"/>
      <c r="C653" s="926"/>
      <c r="D653" s="926"/>
    </row>
    <row r="654" spans="1:4" ht="10.15" customHeight="1">
      <c r="A654" s="926"/>
      <c r="B654" s="926"/>
      <c r="C654" s="926"/>
      <c r="D654" s="926"/>
    </row>
    <row r="655" spans="1:4" ht="10.15" customHeight="1">
      <c r="A655" s="926"/>
      <c r="B655" s="926"/>
      <c r="C655" s="926"/>
      <c r="D655" s="926"/>
    </row>
    <row r="656" spans="1:4" ht="10.15" customHeight="1">
      <c r="A656" s="926"/>
      <c r="B656" s="926"/>
      <c r="C656" s="926"/>
      <c r="D656" s="926"/>
    </row>
    <row r="657" spans="1:4" ht="10.15" customHeight="1">
      <c r="A657" s="926"/>
      <c r="B657" s="926"/>
      <c r="C657" s="926"/>
      <c r="D657" s="926"/>
    </row>
    <row r="658" spans="1:4" ht="10.15" customHeight="1">
      <c r="A658" s="926"/>
      <c r="B658" s="926"/>
      <c r="C658" s="926"/>
      <c r="D658" s="926"/>
    </row>
    <row r="659" spans="1:4" ht="10.15" customHeight="1">
      <c r="A659" s="926"/>
      <c r="B659" s="926"/>
      <c r="C659" s="926"/>
      <c r="D659" s="926"/>
    </row>
    <row r="660" spans="1:4" ht="10.15" customHeight="1">
      <c r="A660" s="926"/>
      <c r="B660" s="926"/>
      <c r="C660" s="926"/>
      <c r="D660" s="926"/>
    </row>
    <row r="661" spans="1:4" ht="10.15" customHeight="1">
      <c r="A661" s="926"/>
      <c r="B661" s="926"/>
      <c r="C661" s="926"/>
      <c r="D661" s="926"/>
    </row>
    <row r="662" spans="1:4" ht="10.15" customHeight="1">
      <c r="A662" s="926"/>
      <c r="B662" s="926"/>
      <c r="C662" s="926"/>
      <c r="D662" s="926"/>
    </row>
    <row r="663" spans="1:4" ht="10.15" customHeight="1">
      <c r="A663" s="926"/>
      <c r="B663" s="926"/>
      <c r="C663" s="926"/>
      <c r="D663" s="926"/>
    </row>
    <row r="664" spans="1:4" ht="10.15" customHeight="1">
      <c r="A664" s="926"/>
      <c r="B664" s="926"/>
      <c r="C664" s="926"/>
      <c r="D664" s="926"/>
    </row>
    <row r="665" spans="1:4" ht="10.15" customHeight="1">
      <c r="A665" s="926"/>
      <c r="B665" s="926"/>
      <c r="C665" s="926"/>
      <c r="D665" s="926"/>
    </row>
    <row r="666" spans="1:4" ht="10.15" customHeight="1">
      <c r="A666" s="926"/>
      <c r="B666" s="926"/>
      <c r="C666" s="926"/>
      <c r="D666" s="926"/>
    </row>
    <row r="667" spans="1:4" ht="10.15" customHeight="1">
      <c r="A667" s="926"/>
      <c r="B667" s="926"/>
      <c r="C667" s="926"/>
      <c r="D667" s="926"/>
    </row>
    <row r="668" spans="1:4" ht="10.15" customHeight="1">
      <c r="A668" s="926"/>
      <c r="B668" s="926"/>
      <c r="C668" s="926"/>
      <c r="D668" s="926"/>
    </row>
    <row r="669" spans="1:4" ht="10.15" customHeight="1">
      <c r="A669" s="926"/>
      <c r="B669" s="926"/>
      <c r="C669" s="926"/>
      <c r="D669" s="926"/>
    </row>
    <row r="670" spans="1:4" ht="10.15" customHeight="1">
      <c r="A670" s="926"/>
      <c r="B670" s="926"/>
      <c r="C670" s="926"/>
      <c r="D670" s="926"/>
    </row>
    <row r="671" spans="1:4" ht="10.15" customHeight="1">
      <c r="A671" s="926"/>
      <c r="B671" s="926"/>
      <c r="C671" s="926"/>
      <c r="D671" s="926"/>
    </row>
    <row r="672" spans="1:4" ht="10.15" customHeight="1">
      <c r="A672" s="926"/>
      <c r="B672" s="926"/>
      <c r="C672" s="926"/>
      <c r="D672" s="926"/>
    </row>
    <row r="673" spans="1:4" ht="10.15" customHeight="1">
      <c r="A673" s="926"/>
      <c r="B673" s="926"/>
      <c r="C673" s="926"/>
      <c r="D673" s="926"/>
    </row>
    <row r="674" spans="1:4" ht="10.15" customHeight="1">
      <c r="A674" s="926"/>
      <c r="B674" s="926"/>
      <c r="C674" s="926"/>
      <c r="D674" s="926"/>
    </row>
    <row r="675" spans="1:4" ht="10.15" customHeight="1">
      <c r="A675" s="926"/>
      <c r="B675" s="926"/>
      <c r="C675" s="926"/>
      <c r="D675" s="926"/>
    </row>
    <row r="676" spans="1:4" ht="10.15" customHeight="1">
      <c r="A676" s="926"/>
      <c r="B676" s="926"/>
      <c r="C676" s="926"/>
      <c r="D676" s="926"/>
    </row>
    <row r="677" spans="1:4" ht="10.15" customHeight="1">
      <c r="A677" s="926"/>
      <c r="B677" s="926"/>
      <c r="C677" s="926"/>
      <c r="D677" s="926"/>
    </row>
    <row r="678" spans="1:4" ht="10.15" customHeight="1">
      <c r="A678" s="926"/>
      <c r="B678" s="926"/>
      <c r="C678" s="926"/>
      <c r="D678" s="926"/>
    </row>
    <row r="679" spans="1:4" ht="10.15" customHeight="1">
      <c r="A679" s="926"/>
      <c r="B679" s="926"/>
      <c r="C679" s="926"/>
      <c r="D679" s="926"/>
    </row>
    <row r="680" spans="1:4" ht="10.15" customHeight="1">
      <c r="A680" s="926"/>
      <c r="B680" s="926"/>
      <c r="C680" s="926"/>
      <c r="D680" s="926"/>
    </row>
    <row r="681" spans="1:4" ht="10.15" customHeight="1">
      <c r="A681" s="926"/>
      <c r="B681" s="926"/>
      <c r="C681" s="926"/>
      <c r="D681" s="926"/>
    </row>
    <row r="682" spans="1:4" ht="10.15" customHeight="1">
      <c r="A682" s="926"/>
      <c r="B682" s="926"/>
      <c r="C682" s="926"/>
      <c r="D682" s="926"/>
    </row>
    <row r="683" spans="1:4" ht="10.15" customHeight="1">
      <c r="A683" s="926"/>
      <c r="B683" s="926"/>
      <c r="C683" s="926"/>
      <c r="D683" s="926"/>
    </row>
    <row r="684" spans="1:4" ht="10.15" customHeight="1">
      <c r="A684" s="926"/>
      <c r="B684" s="926"/>
      <c r="C684" s="926"/>
      <c r="D684" s="926"/>
    </row>
    <row r="685" spans="1:4" ht="10.15" customHeight="1">
      <c r="A685" s="926"/>
      <c r="B685" s="926"/>
      <c r="C685" s="926"/>
      <c r="D685" s="926"/>
    </row>
    <row r="686" spans="1:4" ht="10.15" customHeight="1">
      <c r="A686" s="926"/>
      <c r="B686" s="926"/>
      <c r="C686" s="926"/>
      <c r="D686" s="926"/>
    </row>
    <row r="687" spans="1:4" ht="10.15" customHeight="1">
      <c r="A687" s="926"/>
      <c r="B687" s="926"/>
      <c r="C687" s="926"/>
      <c r="D687" s="926"/>
    </row>
    <row r="688" spans="1:4" ht="10.15" customHeight="1">
      <c r="A688" s="926"/>
      <c r="B688" s="926"/>
      <c r="C688" s="926"/>
      <c r="D688" s="926"/>
    </row>
    <row r="689" spans="1:4" ht="10.15" customHeight="1">
      <c r="A689" s="926"/>
      <c r="B689" s="926"/>
      <c r="C689" s="926"/>
      <c r="D689" s="926"/>
    </row>
    <row r="690" spans="1:4" ht="10.15" customHeight="1">
      <c r="A690" s="926"/>
      <c r="B690" s="926"/>
      <c r="C690" s="926"/>
      <c r="D690" s="926"/>
    </row>
    <row r="691" spans="1:4" ht="10.15" customHeight="1">
      <c r="A691" s="926"/>
      <c r="B691" s="926"/>
      <c r="C691" s="926"/>
      <c r="D691" s="926"/>
    </row>
    <row r="692" spans="1:4" ht="10.15" customHeight="1">
      <c r="A692" s="926"/>
      <c r="B692" s="926"/>
      <c r="C692" s="926"/>
      <c r="D692" s="926"/>
    </row>
    <row r="693" spans="1:4" ht="10.15" customHeight="1">
      <c r="A693" s="926"/>
      <c r="B693" s="926"/>
      <c r="C693" s="926"/>
      <c r="D693" s="926"/>
    </row>
    <row r="694" spans="1:4" ht="10.15" customHeight="1">
      <c r="A694" s="926"/>
      <c r="B694" s="926"/>
      <c r="C694" s="926"/>
      <c r="D694" s="926"/>
    </row>
    <row r="695" spans="1:4" ht="10.15" customHeight="1">
      <c r="A695" s="926"/>
      <c r="B695" s="926"/>
      <c r="C695" s="926"/>
      <c r="D695" s="926"/>
    </row>
    <row r="696" spans="1:4" ht="10.15" customHeight="1">
      <c r="A696" s="926"/>
      <c r="B696" s="926"/>
      <c r="C696" s="926"/>
      <c r="D696" s="926"/>
    </row>
    <row r="697" spans="1:4" ht="10.15" customHeight="1">
      <c r="A697" s="926"/>
      <c r="B697" s="926"/>
      <c r="C697" s="926"/>
      <c r="D697" s="926"/>
    </row>
    <row r="698" spans="1:4" ht="10.15" customHeight="1">
      <c r="A698" s="926"/>
      <c r="B698" s="926"/>
      <c r="C698" s="926"/>
      <c r="D698" s="926"/>
    </row>
    <row r="699" spans="1:4" ht="10.15" customHeight="1">
      <c r="A699" s="926"/>
      <c r="B699" s="926"/>
      <c r="C699" s="926"/>
      <c r="D699" s="926"/>
    </row>
    <row r="700" spans="1:4" ht="10.15" customHeight="1">
      <c r="A700" s="926"/>
      <c r="B700" s="926"/>
      <c r="C700" s="926"/>
      <c r="D700" s="926"/>
    </row>
    <row r="701" spans="1:4" ht="10.15" customHeight="1">
      <c r="A701" s="926"/>
      <c r="B701" s="926"/>
      <c r="C701" s="926"/>
      <c r="D701" s="926"/>
    </row>
    <row r="702" spans="1:4" ht="10.15" customHeight="1">
      <c r="A702" s="926"/>
      <c r="B702" s="926"/>
      <c r="C702" s="926"/>
      <c r="D702" s="926"/>
    </row>
    <row r="703" spans="1:4" ht="10.15" customHeight="1">
      <c r="A703" s="926"/>
      <c r="B703" s="926"/>
      <c r="C703" s="926"/>
      <c r="D703" s="926"/>
    </row>
    <row r="704" spans="1:4" ht="10.15" customHeight="1">
      <c r="A704" s="926"/>
      <c r="B704" s="926"/>
      <c r="C704" s="926"/>
      <c r="D704" s="926"/>
    </row>
    <row r="705" spans="1:4" ht="10.15" customHeight="1">
      <c r="A705" s="926"/>
      <c r="B705" s="926"/>
      <c r="C705" s="926"/>
      <c r="D705" s="926"/>
    </row>
    <row r="706" spans="1:4" ht="10.15" customHeight="1">
      <c r="A706" s="926"/>
      <c r="B706" s="926"/>
      <c r="C706" s="926"/>
      <c r="D706" s="926"/>
    </row>
    <row r="707" spans="1:4" ht="10.15" customHeight="1">
      <c r="A707" s="926"/>
      <c r="B707" s="926"/>
      <c r="C707" s="926"/>
      <c r="D707" s="926"/>
    </row>
    <row r="708" spans="1:4" ht="10.15" customHeight="1">
      <c r="A708" s="926"/>
      <c r="B708" s="926"/>
      <c r="C708" s="926"/>
      <c r="D708" s="926"/>
    </row>
    <row r="709" spans="1:4" ht="10.15" customHeight="1">
      <c r="A709" s="926"/>
      <c r="B709" s="926"/>
      <c r="C709" s="926"/>
      <c r="D709" s="926"/>
    </row>
    <row r="710" spans="1:4" ht="10.15" customHeight="1">
      <c r="A710" s="926"/>
      <c r="B710" s="926"/>
      <c r="C710" s="926"/>
      <c r="D710" s="926"/>
    </row>
    <row r="711" spans="1:4" ht="10.15" customHeight="1">
      <c r="A711" s="926"/>
      <c r="B711" s="926"/>
      <c r="C711" s="926"/>
      <c r="D711" s="926"/>
    </row>
    <row r="712" spans="1:4" ht="10.15" customHeight="1">
      <c r="A712" s="926"/>
      <c r="B712" s="926"/>
      <c r="C712" s="926"/>
      <c r="D712" s="926"/>
    </row>
    <row r="713" spans="1:4" ht="10.15" customHeight="1">
      <c r="A713" s="926"/>
      <c r="B713" s="926"/>
      <c r="C713" s="926"/>
      <c r="D713" s="926"/>
    </row>
    <row r="714" spans="1:4" ht="10.15" customHeight="1">
      <c r="A714" s="926"/>
      <c r="B714" s="926"/>
      <c r="C714" s="926"/>
      <c r="D714" s="926"/>
    </row>
    <row r="715" spans="1:4" ht="10.15" customHeight="1">
      <c r="A715" s="926"/>
      <c r="B715" s="926"/>
      <c r="C715" s="926"/>
      <c r="D715" s="926"/>
    </row>
    <row r="716" spans="1:4" ht="10.15" customHeight="1">
      <c r="A716" s="926"/>
      <c r="B716" s="926"/>
      <c r="C716" s="926"/>
      <c r="D716" s="926"/>
    </row>
    <row r="717" spans="1:4" ht="10.15" customHeight="1">
      <c r="A717" s="926"/>
      <c r="B717" s="926"/>
      <c r="C717" s="926"/>
      <c r="D717" s="926"/>
    </row>
    <row r="718" spans="1:4" ht="10.15" customHeight="1">
      <c r="A718" s="926"/>
      <c r="B718" s="926"/>
      <c r="C718" s="926"/>
      <c r="D718" s="926"/>
    </row>
    <row r="719" spans="1:4" ht="10.15" customHeight="1">
      <c r="A719" s="926"/>
      <c r="B719" s="926"/>
      <c r="C719" s="926"/>
      <c r="D719" s="926"/>
    </row>
    <row r="720" spans="1:4" ht="10.15" customHeight="1">
      <c r="A720" s="926"/>
      <c r="B720" s="926"/>
      <c r="C720" s="926"/>
      <c r="D720" s="926"/>
    </row>
    <row r="721" spans="1:4" ht="10.15" customHeight="1">
      <c r="A721" s="926"/>
      <c r="B721" s="926"/>
      <c r="C721" s="926"/>
      <c r="D721" s="926"/>
    </row>
    <row r="722" spans="1:4" ht="10.15" customHeight="1">
      <c r="A722" s="926"/>
      <c r="B722" s="926"/>
      <c r="C722" s="926"/>
      <c r="D722" s="926"/>
    </row>
    <row r="723" spans="1:4" ht="10.15" customHeight="1">
      <c r="A723" s="926"/>
      <c r="B723" s="926"/>
      <c r="C723" s="926"/>
      <c r="D723" s="926"/>
    </row>
    <row r="724" spans="1:4" ht="10.15" customHeight="1">
      <c r="A724" s="926"/>
      <c r="B724" s="926"/>
      <c r="C724" s="926"/>
      <c r="D724" s="926"/>
    </row>
    <row r="725" spans="1:4" ht="10.15" customHeight="1">
      <c r="A725" s="926"/>
      <c r="B725" s="926"/>
      <c r="C725" s="926"/>
      <c r="D725" s="926"/>
    </row>
    <row r="726" spans="1:4" ht="10.15" customHeight="1">
      <c r="A726" s="926"/>
      <c r="B726" s="926"/>
      <c r="C726" s="926"/>
      <c r="D726" s="926"/>
    </row>
    <row r="727" spans="1:4" ht="10.15" customHeight="1">
      <c r="A727" s="926"/>
      <c r="B727" s="926"/>
      <c r="C727" s="926"/>
      <c r="D727" s="926"/>
    </row>
    <row r="728" spans="1:4" ht="10.15" customHeight="1">
      <c r="A728" s="926"/>
      <c r="B728" s="926"/>
      <c r="C728" s="926"/>
      <c r="D728" s="926"/>
    </row>
    <row r="729" spans="1:4" ht="10.15" customHeight="1">
      <c r="A729" s="926"/>
      <c r="B729" s="926"/>
      <c r="C729" s="926"/>
      <c r="D729" s="926"/>
    </row>
    <row r="730" spans="1:4" ht="10.15" customHeight="1">
      <c r="A730" s="926"/>
      <c r="B730" s="926"/>
      <c r="C730" s="926"/>
      <c r="D730" s="926"/>
    </row>
    <row r="731" spans="1:4" ht="10.15" customHeight="1">
      <c r="A731" s="926"/>
      <c r="B731" s="926"/>
      <c r="C731" s="926"/>
      <c r="D731" s="926"/>
    </row>
    <row r="732" spans="1:4" ht="10.15" customHeight="1">
      <c r="A732" s="926"/>
      <c r="B732" s="926"/>
      <c r="C732" s="926"/>
      <c r="D732" s="926"/>
    </row>
    <row r="733" spans="1:4" ht="10.15" customHeight="1">
      <c r="A733" s="926"/>
      <c r="B733" s="926"/>
      <c r="C733" s="926"/>
      <c r="D733" s="926"/>
    </row>
    <row r="734" spans="1:4" ht="10.15" customHeight="1">
      <c r="A734" s="926"/>
      <c r="B734" s="926"/>
      <c r="C734" s="926"/>
      <c r="D734" s="926"/>
    </row>
    <row r="735" spans="1:4" ht="10.15" customHeight="1">
      <c r="A735" s="926"/>
      <c r="B735" s="926"/>
      <c r="C735" s="926"/>
      <c r="D735" s="926"/>
    </row>
    <row r="736" spans="1:4" ht="10.15" customHeight="1">
      <c r="A736" s="926"/>
      <c r="B736" s="926"/>
      <c r="C736" s="926"/>
      <c r="D736" s="926"/>
    </row>
    <row r="737" spans="1:4" ht="10.15" customHeight="1">
      <c r="A737" s="926"/>
      <c r="B737" s="926"/>
      <c r="C737" s="926"/>
      <c r="D737" s="926"/>
    </row>
    <row r="738" spans="1:4" ht="10.15" customHeight="1">
      <c r="A738" s="926"/>
      <c r="B738" s="926"/>
      <c r="C738" s="926"/>
      <c r="D738" s="926"/>
    </row>
    <row r="739" spans="1:4" ht="10.15" customHeight="1">
      <c r="A739" s="926"/>
      <c r="B739" s="926"/>
      <c r="C739" s="926"/>
      <c r="D739" s="926"/>
    </row>
    <row r="740" spans="1:4" ht="10.15" customHeight="1">
      <c r="A740" s="926"/>
      <c r="B740" s="926"/>
      <c r="C740" s="926"/>
      <c r="D740" s="926"/>
    </row>
    <row r="741" spans="1:4" ht="10.15" customHeight="1">
      <c r="A741" s="926"/>
      <c r="B741" s="926"/>
      <c r="C741" s="926"/>
      <c r="D741" s="926"/>
    </row>
    <row r="742" spans="1:4" ht="10.15" customHeight="1">
      <c r="A742" s="926"/>
      <c r="B742" s="926"/>
      <c r="C742" s="926"/>
      <c r="D742" s="926"/>
    </row>
    <row r="743" spans="1:4" ht="10.15" customHeight="1">
      <c r="A743" s="926"/>
      <c r="B743" s="926"/>
      <c r="C743" s="926"/>
      <c r="D743" s="926"/>
    </row>
    <row r="744" spans="1:4" ht="10.15" customHeight="1">
      <c r="A744" s="926"/>
      <c r="B744" s="926"/>
      <c r="C744" s="926"/>
      <c r="D744" s="926"/>
    </row>
    <row r="745" spans="1:4" ht="10.15" customHeight="1">
      <c r="A745" s="926"/>
      <c r="B745" s="926"/>
      <c r="C745" s="926"/>
      <c r="D745" s="926"/>
    </row>
    <row r="746" spans="1:4" ht="10.15" customHeight="1">
      <c r="A746" s="926"/>
      <c r="B746" s="926"/>
      <c r="C746" s="926"/>
      <c r="D746" s="926"/>
    </row>
    <row r="747" spans="1:4" ht="10.15" customHeight="1">
      <c r="A747" s="926"/>
      <c r="B747" s="926"/>
      <c r="C747" s="926"/>
      <c r="D747" s="926"/>
    </row>
    <row r="748" spans="1:4" ht="10.15" customHeight="1">
      <c r="A748" s="926"/>
      <c r="B748" s="926"/>
      <c r="C748" s="926"/>
      <c r="D748" s="926"/>
    </row>
    <row r="749" spans="1:4" ht="10.15" customHeight="1">
      <c r="A749" s="926"/>
      <c r="B749" s="926"/>
      <c r="C749" s="926"/>
      <c r="D749" s="926"/>
    </row>
    <row r="750" spans="1:4" ht="10.15" customHeight="1">
      <c r="A750" s="926"/>
      <c r="B750" s="926"/>
      <c r="C750" s="926"/>
      <c r="D750" s="926"/>
    </row>
    <row r="751" spans="1:4" ht="10.15" customHeight="1">
      <c r="A751" s="926"/>
      <c r="B751" s="926"/>
      <c r="C751" s="926"/>
      <c r="D751" s="926"/>
    </row>
    <row r="752" spans="1:4" ht="10.15" customHeight="1">
      <c r="A752" s="926"/>
      <c r="B752" s="926"/>
      <c r="C752" s="926"/>
      <c r="D752" s="926"/>
    </row>
    <row r="753" spans="1:4" ht="10.15" customHeight="1">
      <c r="A753" s="926"/>
      <c r="B753" s="926"/>
      <c r="C753" s="926"/>
      <c r="D753" s="926"/>
    </row>
    <row r="754" spans="1:4" ht="10.15" customHeight="1">
      <c r="A754" s="926"/>
      <c r="B754" s="926"/>
      <c r="C754" s="926"/>
      <c r="D754" s="926"/>
    </row>
    <row r="755" spans="1:4" ht="10.15" customHeight="1">
      <c r="A755" s="926"/>
      <c r="B755" s="926"/>
      <c r="C755" s="926"/>
      <c r="D755" s="926"/>
    </row>
    <row r="756" spans="1:4" ht="10.15" customHeight="1">
      <c r="A756" s="926"/>
      <c r="B756" s="926"/>
      <c r="C756" s="926"/>
      <c r="D756" s="926"/>
    </row>
    <row r="757" spans="1:4" ht="10.15" customHeight="1">
      <c r="A757" s="926"/>
      <c r="B757" s="926"/>
      <c r="C757" s="926"/>
      <c r="D757" s="926"/>
    </row>
    <row r="758" spans="1:4" ht="10.15" customHeight="1">
      <c r="A758" s="926"/>
      <c r="B758" s="926"/>
      <c r="C758" s="926"/>
      <c r="D758" s="926"/>
    </row>
    <row r="759" spans="1:4" ht="10.15" customHeight="1">
      <c r="A759" s="926"/>
      <c r="B759" s="926"/>
      <c r="C759" s="926"/>
      <c r="D759" s="926"/>
    </row>
    <row r="760" spans="1:4" ht="10.15" customHeight="1">
      <c r="A760" s="926"/>
      <c r="B760" s="926"/>
      <c r="C760" s="926"/>
      <c r="D760" s="926"/>
    </row>
    <row r="761" spans="1:4" ht="10.15" customHeight="1">
      <c r="A761" s="926"/>
      <c r="B761" s="926"/>
      <c r="C761" s="926"/>
      <c r="D761" s="926"/>
    </row>
    <row r="762" spans="1:4" ht="10.15" customHeight="1">
      <c r="A762" s="926"/>
      <c r="B762" s="926"/>
      <c r="C762" s="926"/>
      <c r="D762" s="926"/>
    </row>
    <row r="763" spans="1:4" ht="10.15" customHeight="1">
      <c r="A763" s="926"/>
      <c r="B763" s="926"/>
      <c r="C763" s="926"/>
      <c r="D763" s="926"/>
    </row>
    <row r="764" spans="1:4" ht="10.15" customHeight="1">
      <c r="A764" s="926"/>
      <c r="B764" s="926"/>
      <c r="C764" s="926"/>
      <c r="D764" s="926"/>
    </row>
    <row r="765" spans="1:4" ht="10.15" customHeight="1">
      <c r="A765" s="926"/>
      <c r="B765" s="926"/>
      <c r="C765" s="926"/>
      <c r="D765" s="926"/>
    </row>
    <row r="766" spans="1:4" ht="10.15" customHeight="1">
      <c r="A766" s="926"/>
      <c r="B766" s="926"/>
      <c r="C766" s="926"/>
      <c r="D766" s="926"/>
    </row>
    <row r="767" spans="1:4" ht="10.15" customHeight="1">
      <c r="A767" s="926"/>
      <c r="B767" s="926"/>
      <c r="C767" s="926"/>
      <c r="D767" s="926"/>
    </row>
    <row r="768" spans="1:4" ht="10.15" customHeight="1">
      <c r="A768" s="926"/>
      <c r="B768" s="926"/>
      <c r="C768" s="926"/>
      <c r="D768" s="926"/>
    </row>
    <row r="769" spans="1:4" ht="10.15" customHeight="1">
      <c r="A769" s="926"/>
      <c r="B769" s="926"/>
      <c r="C769" s="926"/>
      <c r="D769" s="926"/>
    </row>
    <row r="770" spans="1:4" ht="10.15" customHeight="1">
      <c r="A770" s="926"/>
      <c r="B770" s="926"/>
      <c r="C770" s="926"/>
      <c r="D770" s="926"/>
    </row>
    <row r="771" spans="1:4" ht="10.15" customHeight="1">
      <c r="A771" s="926"/>
      <c r="B771" s="926"/>
      <c r="C771" s="926"/>
      <c r="D771" s="926"/>
    </row>
    <row r="772" spans="1:4" ht="10.15" customHeight="1">
      <c r="A772" s="926"/>
      <c r="B772" s="926"/>
      <c r="C772" s="926"/>
      <c r="D772" s="926"/>
    </row>
    <row r="773" spans="1:4" ht="10.15" customHeight="1">
      <c r="A773" s="926"/>
      <c r="B773" s="926"/>
      <c r="C773" s="926"/>
      <c r="D773" s="926"/>
    </row>
    <row r="774" spans="1:4" ht="10.15" customHeight="1">
      <c r="A774" s="926"/>
      <c r="B774" s="926"/>
      <c r="C774" s="926"/>
      <c r="D774" s="926"/>
    </row>
    <row r="775" spans="1:4" ht="10.15" customHeight="1">
      <c r="A775" s="926"/>
      <c r="B775" s="926"/>
      <c r="C775" s="926"/>
      <c r="D775" s="926"/>
    </row>
    <row r="776" spans="1:4" ht="10.15" customHeight="1">
      <c r="A776" s="926"/>
      <c r="B776" s="926"/>
      <c r="C776" s="926"/>
      <c r="D776" s="926"/>
    </row>
    <row r="777" spans="1:4" ht="10.15" customHeight="1">
      <c r="A777" s="926"/>
      <c r="B777" s="926"/>
      <c r="C777" s="926"/>
      <c r="D777" s="926"/>
    </row>
    <row r="778" spans="1:4" ht="10.15" customHeight="1">
      <c r="A778" s="926"/>
      <c r="B778" s="926"/>
      <c r="C778" s="926"/>
      <c r="D778" s="926"/>
    </row>
    <row r="779" spans="1:4" ht="10.15" customHeight="1">
      <c r="A779" s="926"/>
      <c r="B779" s="926"/>
      <c r="C779" s="926"/>
      <c r="D779" s="926"/>
    </row>
    <row r="780" spans="1:4" ht="10.15" customHeight="1">
      <c r="A780" s="926"/>
      <c r="B780" s="926"/>
      <c r="C780" s="926"/>
      <c r="D780" s="926"/>
    </row>
    <row r="781" spans="1:4" ht="10.15" customHeight="1">
      <c r="A781" s="926"/>
      <c r="B781" s="926"/>
      <c r="C781" s="926"/>
      <c r="D781" s="926"/>
    </row>
    <row r="782" spans="1:4" ht="10.15" customHeight="1">
      <c r="A782" s="926"/>
      <c r="B782" s="926"/>
      <c r="C782" s="926"/>
      <c r="D782" s="926"/>
    </row>
    <row r="783" spans="1:4" ht="10.15" customHeight="1">
      <c r="A783" s="926"/>
      <c r="B783" s="926"/>
      <c r="C783" s="926"/>
      <c r="D783" s="926"/>
    </row>
    <row r="784" spans="1:4" ht="10.15" customHeight="1">
      <c r="A784" s="926"/>
      <c r="B784" s="926"/>
      <c r="C784" s="926"/>
      <c r="D784" s="926"/>
    </row>
    <row r="785" spans="1:4" ht="10.15" customHeight="1">
      <c r="A785" s="926"/>
      <c r="B785" s="926"/>
      <c r="C785" s="926"/>
      <c r="D785" s="926"/>
    </row>
    <row r="786" spans="1:4" ht="10.15" customHeight="1">
      <c r="A786" s="926"/>
      <c r="B786" s="926"/>
      <c r="C786" s="926"/>
      <c r="D786" s="926"/>
    </row>
    <row r="787" spans="1:4" ht="10.15" customHeight="1">
      <c r="A787" s="926"/>
      <c r="B787" s="926"/>
      <c r="C787" s="926"/>
      <c r="D787" s="926"/>
    </row>
    <row r="788" spans="1:4" ht="10.15" customHeight="1">
      <c r="A788" s="926"/>
      <c r="B788" s="926"/>
      <c r="C788" s="926"/>
      <c r="D788" s="926"/>
    </row>
    <row r="789" spans="1:4" ht="10.15" customHeight="1">
      <c r="A789" s="926"/>
      <c r="B789" s="926"/>
      <c r="C789" s="926"/>
      <c r="D789" s="926"/>
    </row>
    <row r="790" spans="1:4" ht="10.15" customHeight="1">
      <c r="A790" s="926"/>
      <c r="B790" s="926"/>
      <c r="C790" s="926"/>
      <c r="D790" s="926"/>
    </row>
    <row r="791" spans="1:4" ht="10.15" customHeight="1">
      <c r="A791" s="926"/>
      <c r="B791" s="926"/>
      <c r="C791" s="926"/>
      <c r="D791" s="926"/>
    </row>
    <row r="792" spans="1:4" ht="10.15" customHeight="1">
      <c r="A792" s="926"/>
      <c r="B792" s="926"/>
      <c r="C792" s="926"/>
      <c r="D792" s="926"/>
    </row>
    <row r="793" spans="1:4" ht="10.15" customHeight="1">
      <c r="A793" s="926"/>
      <c r="B793" s="926"/>
      <c r="C793" s="926"/>
      <c r="D793" s="926"/>
    </row>
    <row r="794" spans="1:4" ht="10.15" customHeight="1">
      <c r="A794" s="926"/>
      <c r="B794" s="926"/>
      <c r="C794" s="926"/>
      <c r="D794" s="926"/>
    </row>
    <row r="795" spans="1:4" ht="10.15" customHeight="1">
      <c r="A795" s="926"/>
      <c r="B795" s="926"/>
      <c r="C795" s="926"/>
      <c r="D795" s="926"/>
    </row>
    <row r="796" spans="1:4" ht="10.15" customHeight="1">
      <c r="A796" s="926"/>
      <c r="B796" s="926"/>
      <c r="C796" s="926"/>
      <c r="D796" s="926"/>
    </row>
    <row r="797" spans="1:4" ht="10.15" customHeight="1">
      <c r="A797" s="926"/>
      <c r="B797" s="926"/>
      <c r="C797" s="926"/>
      <c r="D797" s="926"/>
    </row>
    <row r="798" spans="1:4" ht="10.15" customHeight="1">
      <c r="A798" s="926"/>
      <c r="B798" s="926"/>
      <c r="C798" s="926"/>
      <c r="D798" s="926"/>
    </row>
    <row r="799" spans="1:4" ht="10.15" customHeight="1">
      <c r="A799" s="926"/>
      <c r="B799" s="926"/>
      <c r="C799" s="926"/>
      <c r="D799" s="926"/>
    </row>
    <row r="800" spans="1:4" ht="10.15" customHeight="1">
      <c r="A800" s="926"/>
      <c r="B800" s="926"/>
      <c r="C800" s="926"/>
      <c r="D800" s="926"/>
    </row>
    <row r="801" spans="1:4" ht="10.15" customHeight="1">
      <c r="A801" s="926"/>
      <c r="B801" s="926"/>
      <c r="C801" s="926"/>
      <c r="D801" s="926"/>
    </row>
    <row r="802" spans="1:4" ht="10.15" customHeight="1">
      <c r="A802" s="926"/>
      <c r="B802" s="926"/>
      <c r="C802" s="926"/>
      <c r="D802" s="926"/>
    </row>
    <row r="803" spans="1:4" ht="10.15" customHeight="1">
      <c r="A803" s="926"/>
      <c r="B803" s="926"/>
      <c r="C803" s="926"/>
      <c r="D803" s="926"/>
    </row>
    <row r="804" spans="1:4" ht="10.15" customHeight="1">
      <c r="A804" s="926"/>
      <c r="B804" s="926"/>
      <c r="C804" s="926"/>
      <c r="D804" s="926"/>
    </row>
    <row r="805" spans="1:4" ht="10.15" customHeight="1">
      <c r="A805" s="926"/>
      <c r="B805" s="926"/>
      <c r="C805" s="926"/>
      <c r="D805" s="926"/>
    </row>
    <row r="806" spans="1:4" ht="10.15" customHeight="1">
      <c r="A806" s="926"/>
      <c r="B806" s="926"/>
      <c r="C806" s="926"/>
      <c r="D806" s="926"/>
    </row>
    <row r="807" spans="1:4" ht="10.15" customHeight="1">
      <c r="A807" s="926"/>
      <c r="B807" s="926"/>
      <c r="C807" s="926"/>
      <c r="D807" s="926"/>
    </row>
    <row r="808" spans="1:4" ht="10.15" customHeight="1">
      <c r="A808" s="926"/>
      <c r="B808" s="926"/>
      <c r="C808" s="926"/>
      <c r="D808" s="926"/>
    </row>
    <row r="809" spans="1:4" ht="10.15" customHeight="1">
      <c r="A809" s="926"/>
      <c r="B809" s="926"/>
      <c r="C809" s="926"/>
      <c r="D809" s="926"/>
    </row>
    <row r="810" spans="1:4" ht="10.15" customHeight="1">
      <c r="A810" s="926"/>
      <c r="B810" s="926"/>
      <c r="C810" s="926"/>
      <c r="D810" s="926"/>
    </row>
    <row r="811" spans="1:4" ht="10.15" customHeight="1">
      <c r="A811" s="926"/>
      <c r="B811" s="926"/>
      <c r="C811" s="926"/>
      <c r="D811" s="926"/>
    </row>
    <row r="812" spans="1:4" ht="10.15" customHeight="1">
      <c r="A812" s="926"/>
      <c r="B812" s="926"/>
      <c r="C812" s="926"/>
      <c r="D812" s="926"/>
    </row>
    <row r="813" spans="1:4" ht="10.15" customHeight="1">
      <c r="A813" s="926"/>
      <c r="B813" s="926"/>
      <c r="C813" s="926"/>
      <c r="D813" s="926"/>
    </row>
    <row r="814" spans="1:4" ht="10.15" customHeight="1">
      <c r="A814" s="926"/>
      <c r="B814" s="926"/>
      <c r="C814" s="926"/>
      <c r="D814" s="926"/>
    </row>
    <row r="815" spans="1:4" ht="10.15" customHeight="1">
      <c r="A815" s="926"/>
      <c r="B815" s="926"/>
      <c r="C815" s="926"/>
      <c r="D815" s="926"/>
    </row>
    <row r="816" spans="1:4" ht="10.15" customHeight="1">
      <c r="A816" s="926"/>
      <c r="B816" s="926"/>
      <c r="C816" s="926"/>
      <c r="D816" s="926"/>
    </row>
    <row r="817" spans="1:4" ht="10.15" customHeight="1">
      <c r="A817" s="926"/>
      <c r="B817" s="926"/>
      <c r="C817" s="926"/>
      <c r="D817" s="926"/>
    </row>
    <row r="818" spans="1:4" ht="10.15" customHeight="1">
      <c r="A818" s="926"/>
      <c r="B818" s="926"/>
      <c r="C818" s="926"/>
      <c r="D818" s="926"/>
    </row>
    <row r="819" spans="1:4" ht="10.15" customHeight="1">
      <c r="A819" s="926"/>
      <c r="B819" s="926"/>
      <c r="C819" s="926"/>
      <c r="D819" s="926"/>
    </row>
    <row r="820" spans="1:4" ht="10.15" customHeight="1">
      <c r="A820" s="926"/>
      <c r="B820" s="926"/>
      <c r="C820" s="926"/>
      <c r="D820" s="926"/>
    </row>
    <row r="821" spans="1:4" ht="10.15" customHeight="1">
      <c r="A821" s="926"/>
      <c r="B821" s="926"/>
      <c r="C821" s="926"/>
      <c r="D821" s="926"/>
    </row>
    <row r="822" spans="1:4" ht="10.15" customHeight="1">
      <c r="A822" s="926"/>
      <c r="B822" s="926"/>
      <c r="C822" s="926"/>
      <c r="D822" s="926"/>
    </row>
    <row r="823" spans="1:4" ht="10.15" customHeight="1">
      <c r="A823" s="926"/>
      <c r="B823" s="926"/>
      <c r="C823" s="926"/>
      <c r="D823" s="926"/>
    </row>
    <row r="824" spans="1:4" ht="10.15" customHeight="1">
      <c r="A824" s="926"/>
      <c r="B824" s="926"/>
      <c r="C824" s="926"/>
      <c r="D824" s="926"/>
    </row>
    <row r="825" spans="1:4" ht="10.15" customHeight="1">
      <c r="A825" s="926"/>
      <c r="B825" s="926"/>
      <c r="C825" s="926"/>
      <c r="D825" s="926"/>
    </row>
    <row r="826" spans="1:4" ht="10.15" customHeight="1">
      <c r="A826" s="926"/>
      <c r="B826" s="926"/>
      <c r="C826" s="926"/>
      <c r="D826" s="926"/>
    </row>
    <row r="827" spans="1:4" ht="10.15" customHeight="1">
      <c r="A827" s="926"/>
      <c r="B827" s="926"/>
      <c r="C827" s="926"/>
      <c r="D827" s="926"/>
    </row>
    <row r="828" spans="1:4" ht="10.15" customHeight="1">
      <c r="A828" s="926"/>
      <c r="B828" s="926"/>
      <c r="C828" s="926"/>
      <c r="D828" s="926"/>
    </row>
    <row r="829" spans="1:4" ht="10.15" customHeight="1">
      <c r="A829" s="926"/>
      <c r="B829" s="926"/>
      <c r="C829" s="926"/>
      <c r="D829" s="926"/>
    </row>
    <row r="830" spans="1:4" ht="10.15" customHeight="1">
      <c r="A830" s="926"/>
      <c r="B830" s="926"/>
      <c r="C830" s="926"/>
      <c r="D830" s="926"/>
    </row>
    <row r="831" spans="1:4" ht="10.15" customHeight="1">
      <c r="A831" s="926"/>
      <c r="B831" s="926"/>
      <c r="C831" s="926"/>
      <c r="D831" s="926"/>
    </row>
    <row r="832" spans="1:4" ht="10.15" customHeight="1">
      <c r="A832" s="926"/>
      <c r="B832" s="926"/>
      <c r="C832" s="926"/>
      <c r="D832" s="926"/>
    </row>
    <row r="833" spans="1:4" ht="10.15" customHeight="1">
      <c r="A833" s="926"/>
      <c r="B833" s="926"/>
      <c r="C833" s="926"/>
      <c r="D833" s="926"/>
    </row>
    <row r="834" spans="1:4" ht="10.15" customHeight="1">
      <c r="A834" s="926"/>
      <c r="B834" s="926"/>
      <c r="C834" s="926"/>
      <c r="D834" s="926"/>
    </row>
    <row r="835" spans="1:4" ht="10.15" customHeight="1">
      <c r="A835" s="926"/>
      <c r="B835" s="926"/>
      <c r="C835" s="926"/>
      <c r="D835" s="926"/>
    </row>
    <row r="836" spans="1:4" ht="10.15" customHeight="1">
      <c r="A836" s="926"/>
      <c r="B836" s="926"/>
      <c r="C836" s="926"/>
      <c r="D836" s="926"/>
    </row>
    <row r="837" spans="1:4" ht="10.15" customHeight="1">
      <c r="A837" s="926"/>
      <c r="B837" s="926"/>
      <c r="C837" s="926"/>
      <c r="D837" s="926"/>
    </row>
    <row r="838" spans="1:4" ht="10.15" customHeight="1">
      <c r="A838" s="926"/>
      <c r="B838" s="926"/>
      <c r="C838" s="926"/>
      <c r="D838" s="926"/>
    </row>
    <row r="839" spans="1:4" ht="10.15" customHeight="1">
      <c r="A839" s="926"/>
      <c r="B839" s="926"/>
      <c r="C839" s="926"/>
      <c r="D839" s="926"/>
    </row>
    <row r="840" spans="1:4" ht="10.15" customHeight="1">
      <c r="A840" s="926"/>
      <c r="B840" s="926"/>
      <c r="C840" s="926"/>
      <c r="D840" s="926"/>
    </row>
    <row r="841" spans="1:4" ht="10.15" customHeight="1">
      <c r="A841" s="926"/>
      <c r="B841" s="926"/>
      <c r="C841" s="926"/>
      <c r="D841" s="926"/>
    </row>
    <row r="842" spans="1:4" ht="10.15" customHeight="1">
      <c r="A842" s="926"/>
      <c r="B842" s="926"/>
      <c r="C842" s="926"/>
      <c r="D842" s="926"/>
    </row>
    <row r="843" spans="1:4" ht="10.15" customHeight="1">
      <c r="A843" s="926"/>
      <c r="B843" s="926"/>
      <c r="C843" s="926"/>
      <c r="D843" s="926"/>
    </row>
    <row r="844" spans="1:4" ht="10.15" customHeight="1">
      <c r="A844" s="926"/>
      <c r="B844" s="926"/>
      <c r="C844" s="926"/>
      <c r="D844" s="926"/>
    </row>
    <row r="845" spans="1:4" ht="10.15" customHeight="1">
      <c r="A845" s="926"/>
      <c r="B845" s="926"/>
      <c r="C845" s="926"/>
      <c r="D845" s="926"/>
    </row>
    <row r="846" spans="1:4" ht="10.15" customHeight="1">
      <c r="A846" s="926"/>
      <c r="B846" s="926"/>
      <c r="C846" s="926"/>
      <c r="D846" s="926"/>
    </row>
    <row r="847" spans="1:4" ht="10.15" customHeight="1">
      <c r="A847" s="926"/>
      <c r="B847" s="926"/>
      <c r="C847" s="926"/>
      <c r="D847" s="926"/>
    </row>
    <row r="848" spans="1:4" ht="10.15" customHeight="1">
      <c r="A848" s="926"/>
      <c r="B848" s="926"/>
      <c r="C848" s="926"/>
      <c r="D848" s="926"/>
    </row>
    <row r="849" spans="1:4" ht="10.15" customHeight="1">
      <c r="A849" s="926"/>
      <c r="B849" s="926"/>
      <c r="C849" s="926"/>
      <c r="D849" s="926"/>
    </row>
    <row r="850" spans="1:4" ht="10.15" customHeight="1">
      <c r="A850" s="926"/>
      <c r="B850" s="926"/>
      <c r="C850" s="926"/>
      <c r="D850" s="926"/>
    </row>
    <row r="851" spans="1:4" ht="10.15" customHeight="1">
      <c r="A851" s="926"/>
      <c r="B851" s="926"/>
      <c r="C851" s="926"/>
      <c r="D851" s="926"/>
    </row>
    <row r="852" spans="1:4" ht="10.15" customHeight="1">
      <c r="A852" s="926"/>
      <c r="B852" s="926"/>
      <c r="C852" s="926"/>
      <c r="D852" s="926"/>
    </row>
    <row r="853" spans="1:4" ht="10.15" customHeight="1">
      <c r="A853" s="926"/>
      <c r="B853" s="926"/>
      <c r="C853" s="926"/>
      <c r="D853" s="926"/>
    </row>
    <row r="854" spans="1:4" ht="10.15" customHeight="1">
      <c r="A854" s="926"/>
      <c r="B854" s="926"/>
      <c r="C854" s="926"/>
      <c r="D854" s="926"/>
    </row>
    <row r="855" spans="1:4" ht="10.15" customHeight="1">
      <c r="A855" s="926"/>
      <c r="B855" s="926"/>
      <c r="C855" s="926"/>
      <c r="D855" s="926"/>
    </row>
    <row r="856" spans="1:4" ht="10.15" customHeight="1">
      <c r="A856" s="926"/>
      <c r="B856" s="926"/>
      <c r="C856" s="926"/>
      <c r="D856" s="926"/>
    </row>
    <row r="857" spans="1:4" ht="10.15" customHeight="1">
      <c r="A857" s="926"/>
      <c r="B857" s="926"/>
      <c r="C857" s="926"/>
      <c r="D857" s="926"/>
    </row>
    <row r="858" spans="1:4" ht="10.15" customHeight="1">
      <c r="A858" s="926"/>
      <c r="B858" s="926"/>
      <c r="C858" s="926"/>
      <c r="D858" s="926"/>
    </row>
    <row r="859" spans="1:4" ht="10.15" customHeight="1">
      <c r="A859" s="926"/>
      <c r="B859" s="926"/>
      <c r="C859" s="926"/>
      <c r="D859" s="926"/>
    </row>
    <row r="860" spans="1:4" ht="10.15" customHeight="1">
      <c r="A860" s="926"/>
      <c r="B860" s="926"/>
      <c r="C860" s="926"/>
      <c r="D860" s="926"/>
    </row>
    <row r="861" spans="1:4" ht="10.15" customHeight="1">
      <c r="A861" s="926"/>
      <c r="B861" s="926"/>
      <c r="C861" s="926"/>
      <c r="D861" s="926"/>
    </row>
    <row r="862" spans="1:4" ht="10.15" customHeight="1">
      <c r="A862" s="926"/>
      <c r="B862" s="926"/>
      <c r="C862" s="926"/>
      <c r="D862" s="926"/>
    </row>
    <row r="863" spans="1:4" ht="10.15" customHeight="1">
      <c r="A863" s="926"/>
      <c r="B863" s="926"/>
      <c r="C863" s="926"/>
      <c r="D863" s="926"/>
    </row>
    <row r="864" spans="1:4" ht="10.15" customHeight="1">
      <c r="A864" s="926"/>
      <c r="B864" s="926"/>
      <c r="C864" s="926"/>
      <c r="D864" s="926"/>
    </row>
    <row r="865" spans="1:4" ht="10.15" customHeight="1">
      <c r="A865" s="926"/>
      <c r="B865" s="926"/>
      <c r="C865" s="926"/>
      <c r="D865" s="926"/>
    </row>
    <row r="866" spans="1:4" ht="10.15" customHeight="1">
      <c r="A866" s="926"/>
      <c r="B866" s="926"/>
      <c r="C866" s="926"/>
      <c r="D866" s="926"/>
    </row>
    <row r="867" spans="1:4" ht="10.15" customHeight="1">
      <c r="A867" s="926"/>
      <c r="B867" s="926"/>
      <c r="C867" s="926"/>
      <c r="D867" s="926"/>
    </row>
    <row r="868" spans="1:4" ht="10.15" customHeight="1">
      <c r="A868" s="926"/>
      <c r="B868" s="926"/>
      <c r="C868" s="926"/>
      <c r="D868" s="926"/>
    </row>
    <row r="869" spans="1:4" ht="10.15" customHeight="1">
      <c r="A869" s="926"/>
      <c r="B869" s="926"/>
      <c r="C869" s="926"/>
      <c r="D869" s="926"/>
    </row>
    <row r="870" spans="1:4" ht="10.15" customHeight="1">
      <c r="A870" s="926"/>
      <c r="B870" s="926"/>
      <c r="C870" s="926"/>
      <c r="D870" s="926"/>
    </row>
    <row r="871" spans="1:4" ht="10.15" customHeight="1">
      <c r="A871" s="926"/>
      <c r="B871" s="926"/>
      <c r="C871" s="926"/>
      <c r="D871" s="926"/>
    </row>
    <row r="872" spans="1:4" ht="10.15" customHeight="1">
      <c r="A872" s="926"/>
      <c r="B872" s="926"/>
      <c r="C872" s="926"/>
      <c r="D872" s="926"/>
    </row>
    <row r="873" spans="1:4" ht="10.15" customHeight="1">
      <c r="A873" s="926"/>
      <c r="B873" s="926"/>
      <c r="C873" s="926"/>
      <c r="D873" s="926"/>
    </row>
    <row r="874" spans="1:4" ht="10.15" customHeight="1">
      <c r="A874" s="926"/>
      <c r="B874" s="926"/>
      <c r="C874" s="926"/>
      <c r="D874" s="926"/>
    </row>
    <row r="875" spans="1:4" ht="10.15" customHeight="1">
      <c r="A875" s="926"/>
      <c r="B875" s="926"/>
      <c r="C875" s="926"/>
      <c r="D875" s="926"/>
    </row>
    <row r="876" spans="1:4" ht="10.15" customHeight="1">
      <c r="A876" s="926"/>
      <c r="B876" s="926"/>
      <c r="C876" s="926"/>
      <c r="D876" s="926"/>
    </row>
    <row r="877" spans="1:4" ht="10.15" customHeight="1">
      <c r="A877" s="926"/>
      <c r="B877" s="926"/>
      <c r="C877" s="926"/>
      <c r="D877" s="926"/>
    </row>
    <row r="878" spans="1:4" ht="10.15" customHeight="1">
      <c r="A878" s="926"/>
      <c r="B878" s="926"/>
      <c r="C878" s="926"/>
      <c r="D878" s="926"/>
    </row>
    <row r="879" spans="1:4" ht="10.15" customHeight="1">
      <c r="A879" s="926"/>
      <c r="B879" s="926"/>
      <c r="C879" s="926"/>
      <c r="D879" s="926"/>
    </row>
    <row r="880" spans="1:4" ht="10.15" customHeight="1">
      <c r="A880" s="926"/>
      <c r="B880" s="926"/>
      <c r="C880" s="926"/>
      <c r="D880" s="926"/>
    </row>
    <row r="881" spans="1:4" ht="10.15" customHeight="1">
      <c r="A881" s="926"/>
      <c r="B881" s="926"/>
      <c r="C881" s="926"/>
      <c r="D881" s="926"/>
    </row>
    <row r="882" spans="1:4" ht="10.15" customHeight="1">
      <c r="A882" s="926"/>
      <c r="B882" s="926"/>
      <c r="C882" s="926"/>
      <c r="D882" s="926"/>
    </row>
    <row r="883" spans="1:4" ht="10.15" customHeight="1">
      <c r="A883" s="926"/>
      <c r="B883" s="926"/>
      <c r="C883" s="926"/>
      <c r="D883" s="926"/>
    </row>
    <row r="884" spans="1:4" ht="10.15" customHeight="1">
      <c r="A884" s="926"/>
      <c r="B884" s="926"/>
      <c r="C884" s="926"/>
      <c r="D884" s="926"/>
    </row>
    <row r="885" spans="1:4" ht="10.15" customHeight="1">
      <c r="A885" s="926"/>
      <c r="B885" s="926"/>
      <c r="C885" s="926"/>
      <c r="D885" s="926"/>
    </row>
    <row r="886" spans="1:4" ht="10.15" customHeight="1">
      <c r="A886" s="926"/>
      <c r="B886" s="926"/>
      <c r="C886" s="926"/>
      <c r="D886" s="926"/>
    </row>
    <row r="887" spans="1:4" ht="10.15" customHeight="1">
      <c r="A887" s="926"/>
      <c r="B887" s="926"/>
      <c r="C887" s="926"/>
      <c r="D887" s="926"/>
    </row>
    <row r="888" spans="1:4" ht="10.15" customHeight="1">
      <c r="A888" s="926"/>
      <c r="B888" s="926"/>
      <c r="C888" s="926"/>
      <c r="D888" s="926"/>
    </row>
    <row r="889" spans="1:4" ht="10.15" customHeight="1">
      <c r="A889" s="926"/>
      <c r="B889" s="926"/>
      <c r="C889" s="926"/>
      <c r="D889" s="926"/>
    </row>
    <row r="890" spans="1:4" ht="10.15" customHeight="1">
      <c r="A890" s="926"/>
      <c r="B890" s="926"/>
      <c r="C890" s="926"/>
      <c r="D890" s="926"/>
    </row>
    <row r="891" spans="1:4" ht="10.15" customHeight="1">
      <c r="A891" s="926"/>
      <c r="B891" s="926"/>
      <c r="C891" s="926"/>
      <c r="D891" s="926"/>
    </row>
    <row r="892" spans="1:4" ht="10.15" customHeight="1">
      <c r="A892" s="926"/>
      <c r="B892" s="926"/>
      <c r="C892" s="926"/>
      <c r="D892" s="926"/>
    </row>
    <row r="893" spans="1:4" ht="10.15" customHeight="1">
      <c r="A893" s="926"/>
      <c r="B893" s="926"/>
      <c r="C893" s="926"/>
      <c r="D893" s="926"/>
    </row>
    <row r="894" spans="1:4" ht="10.15" customHeight="1">
      <c r="A894" s="926"/>
      <c r="B894" s="926"/>
      <c r="C894" s="926"/>
      <c r="D894" s="926"/>
    </row>
    <row r="895" spans="1:4" ht="10.15" customHeight="1">
      <c r="A895" s="926"/>
      <c r="B895" s="926"/>
      <c r="C895" s="926"/>
      <c r="D895" s="926"/>
    </row>
    <row r="896" spans="1:4" ht="10.15" customHeight="1">
      <c r="A896" s="926"/>
      <c r="B896" s="926"/>
      <c r="C896" s="926"/>
      <c r="D896" s="926"/>
    </row>
    <row r="897" spans="1:4" ht="10.15" customHeight="1">
      <c r="A897" s="926"/>
      <c r="B897" s="926"/>
      <c r="C897" s="926"/>
      <c r="D897" s="926"/>
    </row>
    <row r="898" spans="1:4" ht="10.15" customHeight="1">
      <c r="A898" s="926"/>
      <c r="B898" s="926"/>
      <c r="C898" s="926"/>
      <c r="D898" s="926"/>
    </row>
    <row r="899" spans="1:4" ht="10.15" customHeight="1">
      <c r="A899" s="926"/>
      <c r="B899" s="926"/>
      <c r="C899" s="926"/>
      <c r="D899" s="926"/>
    </row>
    <row r="900" spans="1:4" ht="10.15" customHeight="1">
      <c r="A900" s="926"/>
      <c r="B900" s="926"/>
      <c r="C900" s="926"/>
      <c r="D900" s="926"/>
    </row>
    <row r="901" spans="1:4" ht="10.15" customHeight="1">
      <c r="A901" s="926"/>
      <c r="B901" s="926"/>
      <c r="C901" s="926"/>
      <c r="D901" s="926"/>
    </row>
    <row r="902" spans="1:4" ht="10.15" customHeight="1">
      <c r="A902" s="926"/>
      <c r="B902" s="926"/>
      <c r="C902" s="926"/>
      <c r="D902" s="926"/>
    </row>
    <row r="903" spans="1:4" ht="10.15" customHeight="1">
      <c r="A903" s="926"/>
      <c r="B903" s="926"/>
      <c r="C903" s="926"/>
      <c r="D903" s="926"/>
    </row>
    <row r="904" spans="1:4" ht="10.15" customHeight="1">
      <c r="A904" s="926"/>
      <c r="B904" s="926"/>
      <c r="C904" s="926"/>
      <c r="D904" s="926"/>
    </row>
    <row r="905" spans="1:4" ht="10.15" customHeight="1">
      <c r="A905" s="926"/>
      <c r="B905" s="926"/>
      <c r="C905" s="926"/>
      <c r="D905" s="926"/>
    </row>
    <row r="906" spans="1:4" ht="10.15" customHeight="1">
      <c r="A906" s="926"/>
      <c r="B906" s="926"/>
      <c r="C906" s="926"/>
      <c r="D906" s="926"/>
    </row>
    <row r="907" spans="1:4" ht="10.15" customHeight="1">
      <c r="A907" s="926"/>
      <c r="B907" s="926"/>
      <c r="C907" s="926"/>
      <c r="D907" s="926"/>
    </row>
    <row r="908" spans="1:4" ht="10.15" customHeight="1">
      <c r="A908" s="926"/>
      <c r="B908" s="926"/>
      <c r="C908" s="926"/>
      <c r="D908" s="926"/>
    </row>
    <row r="909" spans="1:4" ht="10.15" customHeight="1">
      <c r="A909" s="926"/>
      <c r="B909" s="926"/>
      <c r="C909" s="926"/>
      <c r="D909" s="926"/>
    </row>
    <row r="910" spans="1:4" ht="10.15" customHeight="1">
      <c r="A910" s="926"/>
      <c r="B910" s="926"/>
      <c r="C910" s="926"/>
      <c r="D910" s="926"/>
    </row>
    <row r="911" spans="1:4" ht="10.15" customHeight="1">
      <c r="A911" s="926"/>
      <c r="B911" s="926"/>
      <c r="C911" s="926"/>
      <c r="D911" s="926"/>
    </row>
    <row r="912" spans="1:4" ht="10.15" customHeight="1">
      <c r="A912" s="926"/>
      <c r="B912" s="926"/>
      <c r="C912" s="926"/>
      <c r="D912" s="926"/>
    </row>
    <row r="913" spans="1:4" ht="10.15" customHeight="1">
      <c r="A913" s="926"/>
      <c r="B913" s="926"/>
      <c r="C913" s="926"/>
      <c r="D913" s="926"/>
    </row>
    <row r="914" spans="1:4" ht="10.15" customHeight="1">
      <c r="A914" s="926"/>
      <c r="B914" s="926"/>
      <c r="C914" s="926"/>
      <c r="D914" s="926"/>
    </row>
    <row r="915" spans="1:4" ht="10.15" customHeight="1">
      <c r="A915" s="926"/>
      <c r="B915" s="926"/>
      <c r="C915" s="926"/>
      <c r="D915" s="926"/>
    </row>
    <row r="916" spans="1:4" ht="10.15" customHeight="1">
      <c r="A916" s="926"/>
      <c r="B916" s="926"/>
      <c r="C916" s="926"/>
      <c r="D916" s="926"/>
    </row>
    <row r="917" spans="1:4" ht="10.15" customHeight="1">
      <c r="A917" s="926"/>
      <c r="B917" s="926"/>
      <c r="C917" s="926"/>
      <c r="D917" s="926"/>
    </row>
    <row r="918" spans="1:4" ht="10.15" customHeight="1">
      <c r="A918" s="926"/>
      <c r="B918" s="926"/>
      <c r="C918" s="926"/>
      <c r="D918" s="926"/>
    </row>
    <row r="919" spans="1:4" ht="10.15" customHeight="1">
      <c r="A919" s="926"/>
      <c r="B919" s="926"/>
      <c r="C919" s="926"/>
      <c r="D919" s="926"/>
    </row>
    <row r="920" spans="1:4" ht="10.15" customHeight="1">
      <c r="A920" s="926"/>
      <c r="B920" s="926"/>
      <c r="C920" s="926"/>
      <c r="D920" s="926"/>
    </row>
    <row r="921" spans="1:4" ht="10.15" customHeight="1">
      <c r="A921" s="926"/>
      <c r="B921" s="926"/>
      <c r="C921" s="926"/>
      <c r="D921" s="926"/>
    </row>
    <row r="922" spans="1:4" ht="10.15" customHeight="1">
      <c r="A922" s="926"/>
      <c r="B922" s="926"/>
      <c r="C922" s="926"/>
      <c r="D922" s="926"/>
    </row>
    <row r="923" spans="1:4" ht="10.15" customHeight="1">
      <c r="A923" s="926"/>
      <c r="B923" s="926"/>
      <c r="C923" s="926"/>
      <c r="D923" s="926"/>
    </row>
    <row r="924" spans="1:4" ht="10.15" customHeight="1">
      <c r="A924" s="926"/>
      <c r="B924" s="926"/>
      <c r="C924" s="926"/>
      <c r="D924" s="926"/>
    </row>
    <row r="925" spans="1:4" ht="10.15" customHeight="1">
      <c r="A925" s="926"/>
      <c r="B925" s="926"/>
      <c r="C925" s="926"/>
      <c r="D925" s="926"/>
    </row>
    <row r="926" spans="1:4" ht="10.15" customHeight="1">
      <c r="A926" s="926"/>
      <c r="B926" s="926"/>
      <c r="C926" s="926"/>
      <c r="D926" s="926"/>
    </row>
    <row r="927" spans="1:4" ht="10.15" customHeight="1">
      <c r="A927" s="926"/>
      <c r="B927" s="926"/>
      <c r="C927" s="926"/>
      <c r="D927" s="926"/>
    </row>
    <row r="928" spans="1:4" ht="10.15" customHeight="1">
      <c r="A928" s="926"/>
      <c r="B928" s="926"/>
      <c r="C928" s="926"/>
      <c r="D928" s="926"/>
    </row>
    <row r="929" spans="1:4" ht="10.15" customHeight="1">
      <c r="A929" s="926"/>
      <c r="B929" s="926"/>
      <c r="C929" s="926"/>
      <c r="D929" s="926"/>
    </row>
    <row r="930" spans="1:4" ht="10.15" customHeight="1">
      <c r="A930" s="926"/>
      <c r="B930" s="926"/>
      <c r="C930" s="926"/>
      <c r="D930" s="926"/>
    </row>
    <row r="931" spans="1:4" ht="10.15" customHeight="1">
      <c r="A931" s="926"/>
      <c r="B931" s="926"/>
      <c r="C931" s="926"/>
      <c r="D931" s="926"/>
    </row>
    <row r="932" spans="1:4" ht="10.15" customHeight="1">
      <c r="A932" s="926"/>
      <c r="B932" s="926"/>
      <c r="C932" s="926"/>
      <c r="D932" s="926"/>
    </row>
    <row r="933" spans="1:4" ht="10.15" customHeight="1">
      <c r="A933" s="926"/>
      <c r="B933" s="926"/>
      <c r="C933" s="926"/>
      <c r="D933" s="926"/>
    </row>
    <row r="934" spans="1:4" ht="10.15" customHeight="1">
      <c r="A934" s="926"/>
      <c r="B934" s="926"/>
      <c r="C934" s="926"/>
      <c r="D934" s="926"/>
    </row>
    <row r="935" spans="1:4" ht="10.15" customHeight="1">
      <c r="A935" s="926"/>
      <c r="B935" s="926"/>
      <c r="C935" s="926"/>
      <c r="D935" s="926"/>
    </row>
    <row r="936" spans="1:4" ht="10.15" customHeight="1">
      <c r="A936" s="926"/>
      <c r="B936" s="926"/>
      <c r="C936" s="926"/>
      <c r="D936" s="926"/>
    </row>
    <row r="937" spans="1:4" ht="10.15" customHeight="1">
      <c r="A937" s="926"/>
      <c r="B937" s="926"/>
      <c r="C937" s="926"/>
      <c r="D937" s="926"/>
    </row>
    <row r="938" spans="1:4" ht="10.15" customHeight="1">
      <c r="A938" s="926"/>
      <c r="B938" s="926"/>
      <c r="C938" s="926"/>
      <c r="D938" s="926"/>
    </row>
    <row r="939" spans="1:4" ht="10.15" customHeight="1">
      <c r="A939" s="926"/>
      <c r="B939" s="926"/>
      <c r="C939" s="926"/>
      <c r="D939" s="926"/>
    </row>
    <row r="940" spans="1:4" ht="10.15" customHeight="1">
      <c r="A940" s="926"/>
      <c r="B940" s="926"/>
      <c r="C940" s="926"/>
      <c r="D940" s="926"/>
    </row>
    <row r="941" spans="1:4" ht="10.15" customHeight="1">
      <c r="A941" s="926"/>
      <c r="B941" s="926"/>
      <c r="C941" s="926"/>
      <c r="D941" s="926"/>
    </row>
    <row r="942" spans="1:4" ht="10.15" customHeight="1">
      <c r="A942" s="926"/>
      <c r="B942" s="926"/>
      <c r="C942" s="926"/>
      <c r="D942" s="926"/>
    </row>
    <row r="943" spans="1:4" ht="10.15" customHeight="1">
      <c r="A943" s="926"/>
      <c r="B943" s="926"/>
      <c r="C943" s="926"/>
      <c r="D943" s="926"/>
    </row>
    <row r="944" spans="1:4" ht="10.15" customHeight="1">
      <c r="A944" s="926"/>
      <c r="B944" s="926"/>
      <c r="C944" s="926"/>
      <c r="D944" s="926"/>
    </row>
    <row r="945" spans="1:4" ht="10.15" customHeight="1">
      <c r="A945" s="926"/>
      <c r="B945" s="926"/>
      <c r="C945" s="926"/>
      <c r="D945" s="926"/>
    </row>
    <row r="946" spans="1:4" ht="10.15" customHeight="1">
      <c r="A946" s="926"/>
      <c r="B946" s="926"/>
      <c r="C946" s="926"/>
      <c r="D946" s="926"/>
    </row>
    <row r="947" spans="1:4" ht="10.15" customHeight="1">
      <c r="A947" s="926"/>
      <c r="B947" s="926"/>
      <c r="C947" s="926"/>
      <c r="D947" s="926"/>
    </row>
    <row r="948" spans="1:4" ht="10.15" customHeight="1">
      <c r="A948" s="926"/>
      <c r="B948" s="926"/>
      <c r="C948" s="926"/>
      <c r="D948" s="926"/>
    </row>
    <row r="949" spans="1:4" ht="10.15" customHeight="1">
      <c r="A949" s="926"/>
      <c r="B949" s="926"/>
      <c r="C949" s="926"/>
      <c r="D949" s="926"/>
    </row>
    <row r="950" spans="1:4" ht="10.15" customHeight="1">
      <c r="A950" s="926"/>
      <c r="B950" s="926"/>
      <c r="C950" s="926"/>
      <c r="D950" s="926"/>
    </row>
    <row r="951" spans="1:4" ht="10.15" customHeight="1">
      <c r="A951" s="926"/>
      <c r="B951" s="926"/>
      <c r="C951" s="926"/>
      <c r="D951" s="926"/>
    </row>
    <row r="952" spans="1:4" ht="10.15" customHeight="1">
      <c r="A952" s="926"/>
      <c r="B952" s="926"/>
      <c r="C952" s="926"/>
      <c r="D952" s="926"/>
    </row>
    <row r="953" spans="1:4" ht="10.15" customHeight="1">
      <c r="A953" s="926"/>
      <c r="B953" s="926"/>
      <c r="C953" s="926"/>
      <c r="D953" s="926"/>
    </row>
    <row r="954" spans="1:4" ht="10.15" customHeight="1">
      <c r="A954" s="926"/>
      <c r="B954" s="926"/>
      <c r="C954" s="926"/>
      <c r="D954" s="926"/>
    </row>
    <row r="955" spans="1:4" ht="10.15" customHeight="1">
      <c r="A955" s="926"/>
      <c r="B955" s="926"/>
      <c r="C955" s="926"/>
      <c r="D955" s="926"/>
    </row>
    <row r="956" spans="1:4" ht="10.15" customHeight="1">
      <c r="A956" s="926"/>
      <c r="B956" s="926"/>
      <c r="C956" s="926"/>
      <c r="D956" s="926"/>
    </row>
    <row r="957" spans="1:4" ht="10.15" customHeight="1">
      <c r="A957" s="926"/>
      <c r="B957" s="926"/>
      <c r="C957" s="926"/>
      <c r="D957" s="926"/>
    </row>
    <row r="958" spans="1:4" ht="10.15" customHeight="1">
      <c r="A958" s="926"/>
      <c r="B958" s="926"/>
      <c r="C958" s="926"/>
      <c r="D958" s="926"/>
    </row>
    <row r="959" spans="1:4" ht="10.15" customHeight="1">
      <c r="A959" s="926"/>
      <c r="B959" s="926"/>
      <c r="C959" s="926"/>
      <c r="D959" s="926"/>
    </row>
    <row r="960" spans="1:4" ht="10.15" customHeight="1">
      <c r="A960" s="926"/>
      <c r="B960" s="926"/>
      <c r="C960" s="926"/>
      <c r="D960" s="926"/>
    </row>
    <row r="961" spans="1:4" ht="10.15" customHeight="1">
      <c r="A961" s="926"/>
      <c r="B961" s="926"/>
      <c r="C961" s="926"/>
      <c r="D961" s="926"/>
    </row>
    <row r="962" spans="1:4" ht="10.15" customHeight="1">
      <c r="A962" s="926"/>
      <c r="B962" s="926"/>
      <c r="C962" s="926"/>
      <c r="D962" s="926"/>
    </row>
    <row r="963" spans="1:4" ht="10.15" customHeight="1">
      <c r="A963" s="926"/>
      <c r="B963" s="926"/>
      <c r="C963" s="926"/>
      <c r="D963" s="926"/>
    </row>
    <row r="964" spans="1:4" ht="10.15" customHeight="1">
      <c r="A964" s="926"/>
      <c r="B964" s="926"/>
      <c r="C964" s="926"/>
      <c r="D964" s="926"/>
    </row>
    <row r="965" spans="1:4" ht="10.15" customHeight="1">
      <c r="A965" s="926"/>
      <c r="B965" s="926"/>
      <c r="C965" s="926"/>
      <c r="D965" s="926"/>
    </row>
    <row r="966" spans="1:4" ht="10.15" customHeight="1">
      <c r="A966" s="926"/>
      <c r="B966" s="926"/>
      <c r="C966" s="926"/>
      <c r="D966" s="926"/>
    </row>
    <row r="967" spans="1:4" ht="10.15" customHeight="1">
      <c r="A967" s="926"/>
      <c r="B967" s="926"/>
      <c r="C967" s="926"/>
      <c r="D967" s="926"/>
    </row>
    <row r="968" spans="1:4" ht="10.15" customHeight="1">
      <c r="A968" s="926"/>
      <c r="B968" s="926"/>
      <c r="C968" s="926"/>
      <c r="D968" s="926"/>
    </row>
    <row r="969" spans="1:4" ht="10.15" customHeight="1">
      <c r="A969" s="926"/>
      <c r="B969" s="926"/>
      <c r="C969" s="926"/>
      <c r="D969" s="926"/>
    </row>
    <row r="970" spans="1:4" ht="10.15" customHeight="1">
      <c r="A970" s="926"/>
      <c r="B970" s="926"/>
      <c r="C970" s="926"/>
      <c r="D970" s="926"/>
    </row>
    <row r="971" spans="1:4" ht="10.15" customHeight="1">
      <c r="A971" s="926"/>
      <c r="B971" s="926"/>
      <c r="C971" s="926"/>
      <c r="D971" s="926"/>
    </row>
    <row r="972" spans="1:4" ht="10.15" customHeight="1">
      <c r="A972" s="926"/>
      <c r="B972" s="926"/>
      <c r="C972" s="926"/>
      <c r="D972" s="926"/>
    </row>
    <row r="973" spans="1:4" ht="10.15" customHeight="1">
      <c r="A973" s="926"/>
      <c r="B973" s="926"/>
      <c r="C973" s="926"/>
      <c r="D973" s="926"/>
    </row>
    <row r="974" spans="1:4" ht="10.15" customHeight="1">
      <c r="A974" s="926"/>
      <c r="B974" s="926"/>
      <c r="C974" s="926"/>
      <c r="D974" s="926"/>
    </row>
    <row r="975" spans="1:4" ht="10.15" customHeight="1">
      <c r="A975" s="926"/>
      <c r="B975" s="926"/>
      <c r="C975" s="926"/>
      <c r="D975" s="926"/>
    </row>
    <row r="976" spans="1:4" ht="10.15" customHeight="1">
      <c r="A976" s="926"/>
      <c r="B976" s="926"/>
      <c r="C976" s="926"/>
      <c r="D976" s="926"/>
    </row>
    <row r="977" spans="1:4" ht="10.15" customHeight="1">
      <c r="A977" s="926"/>
      <c r="B977" s="926"/>
      <c r="C977" s="926"/>
      <c r="D977" s="926"/>
    </row>
    <row r="978" spans="1:4" ht="10.15" customHeight="1">
      <c r="A978" s="926"/>
      <c r="B978" s="926"/>
      <c r="C978" s="926"/>
      <c r="D978" s="926"/>
    </row>
    <row r="979" spans="1:4" ht="10.15" customHeight="1">
      <c r="A979" s="926"/>
      <c r="B979" s="926"/>
      <c r="C979" s="926"/>
      <c r="D979" s="926"/>
    </row>
    <row r="980" spans="1:4" ht="10.15" customHeight="1">
      <c r="A980" s="926"/>
      <c r="B980" s="926"/>
      <c r="C980" s="926"/>
      <c r="D980" s="926"/>
    </row>
    <row r="981" spans="1:4" ht="10.15" customHeight="1">
      <c r="A981" s="926"/>
      <c r="B981" s="926"/>
      <c r="C981" s="926"/>
      <c r="D981" s="926"/>
    </row>
    <row r="982" spans="1:4" ht="10.15" customHeight="1">
      <c r="A982" s="926"/>
      <c r="B982" s="926"/>
      <c r="C982" s="926"/>
      <c r="D982" s="926"/>
    </row>
    <row r="983" spans="1:4" ht="10.15" customHeight="1">
      <c r="A983" s="926"/>
      <c r="B983" s="926"/>
      <c r="C983" s="926"/>
      <c r="D983" s="926"/>
    </row>
    <row r="984" spans="1:4" ht="10.15" customHeight="1">
      <c r="A984" s="926"/>
      <c r="B984" s="926"/>
      <c r="C984" s="926"/>
      <c r="D984" s="926"/>
    </row>
    <row r="985" spans="1:4" ht="10.15" customHeight="1">
      <c r="A985" s="926"/>
      <c r="B985" s="926"/>
      <c r="C985" s="926"/>
      <c r="D985" s="926"/>
    </row>
    <row r="986" spans="1:4" ht="10.15" customHeight="1">
      <c r="A986" s="926"/>
      <c r="B986" s="926"/>
      <c r="C986" s="926"/>
      <c r="D986" s="926"/>
    </row>
    <row r="987" spans="1:4" ht="10.15" customHeight="1">
      <c r="A987" s="926"/>
      <c r="B987" s="926"/>
      <c r="C987" s="926"/>
      <c r="D987" s="926"/>
    </row>
    <row r="988" spans="1:4" ht="10.15" customHeight="1">
      <c r="A988" s="926"/>
      <c r="B988" s="926"/>
      <c r="C988" s="926"/>
      <c r="D988" s="926"/>
    </row>
    <row r="989" spans="1:4" ht="10.15" customHeight="1">
      <c r="A989" s="926"/>
      <c r="B989" s="926"/>
      <c r="C989" s="926"/>
      <c r="D989" s="926"/>
    </row>
    <row r="990" spans="1:4" ht="10.15" customHeight="1">
      <c r="A990" s="926"/>
      <c r="B990" s="926"/>
      <c r="C990" s="926"/>
      <c r="D990" s="926"/>
    </row>
    <row r="991" spans="1:4" ht="10.15" customHeight="1">
      <c r="A991" s="926"/>
      <c r="B991" s="926"/>
      <c r="C991" s="926"/>
      <c r="D991" s="926"/>
    </row>
    <row r="992" spans="1:4" ht="10.15" customHeight="1">
      <c r="A992" s="926"/>
      <c r="B992" s="926"/>
      <c r="C992" s="926"/>
      <c r="D992" s="926"/>
    </row>
    <row r="993" spans="1:4" ht="10.15" customHeight="1">
      <c r="A993" s="926"/>
      <c r="B993" s="926"/>
      <c r="C993" s="926"/>
      <c r="D993" s="926"/>
    </row>
    <row r="994" spans="1:4" ht="10.15" customHeight="1">
      <c r="A994" s="926"/>
      <c r="B994" s="926"/>
      <c r="C994" s="926"/>
      <c r="D994" s="926"/>
    </row>
    <row r="995" spans="1:4" ht="10.15" customHeight="1">
      <c r="A995" s="926"/>
      <c r="B995" s="926"/>
      <c r="C995" s="926"/>
      <c r="D995" s="926"/>
    </row>
    <row r="996" spans="1:4" ht="10.15" customHeight="1">
      <c r="A996" s="926"/>
      <c r="B996" s="926"/>
      <c r="C996" s="926"/>
      <c r="D996" s="926"/>
    </row>
    <row r="997" spans="1:4" ht="10.15" customHeight="1">
      <c r="A997" s="926"/>
      <c r="B997" s="926"/>
      <c r="C997" s="926"/>
      <c r="D997" s="926"/>
    </row>
    <row r="998" spans="1:4" ht="10.15" customHeight="1">
      <c r="A998" s="926"/>
      <c r="B998" s="926"/>
      <c r="C998" s="926"/>
      <c r="D998" s="926"/>
    </row>
    <row r="999" spans="1:4" ht="10.15" customHeight="1">
      <c r="A999" s="926"/>
      <c r="B999" s="926"/>
      <c r="C999" s="926"/>
      <c r="D999" s="926"/>
    </row>
    <row r="1000" spans="1:4" ht="10.15" customHeight="1">
      <c r="A1000" s="926"/>
      <c r="B1000" s="926"/>
      <c r="C1000" s="926"/>
      <c r="D1000" s="926"/>
    </row>
    <row r="1001" spans="1:4" ht="10.15" customHeight="1">
      <c r="A1001" s="926"/>
      <c r="B1001" s="926"/>
      <c r="C1001" s="926"/>
      <c r="D1001" s="926"/>
    </row>
    <row r="1002" spans="1:4" ht="10.15" customHeight="1">
      <c r="A1002" s="926"/>
      <c r="B1002" s="926"/>
      <c r="C1002" s="926"/>
      <c r="D1002" s="926"/>
    </row>
    <row r="1003" spans="1:4" ht="10.15" customHeight="1">
      <c r="A1003" s="926"/>
      <c r="B1003" s="926"/>
      <c r="C1003" s="926"/>
      <c r="D1003" s="926"/>
    </row>
    <row r="1004" spans="1:4" ht="10.15" customHeight="1">
      <c r="A1004" s="926"/>
      <c r="B1004" s="926"/>
      <c r="C1004" s="926"/>
      <c r="D1004" s="926"/>
    </row>
    <row r="1005" spans="1:4" ht="10.15" customHeight="1">
      <c r="A1005" s="926"/>
      <c r="B1005" s="926"/>
      <c r="C1005" s="926"/>
      <c r="D1005" s="926"/>
    </row>
    <row r="1006" spans="1:4" ht="10.15" customHeight="1">
      <c r="A1006" s="926"/>
      <c r="B1006" s="926"/>
      <c r="C1006" s="926"/>
      <c r="D1006" s="926"/>
    </row>
    <row r="1007" spans="1:4" ht="10.15" customHeight="1">
      <c r="A1007" s="926"/>
      <c r="B1007" s="926"/>
      <c r="C1007" s="926"/>
      <c r="D1007" s="926"/>
    </row>
    <row r="1008" spans="1:4" ht="10.15" customHeight="1">
      <c r="A1008" s="926"/>
      <c r="B1008" s="926"/>
      <c r="C1008" s="926"/>
      <c r="D1008" s="926"/>
    </row>
    <row r="1009" spans="1:4" ht="10.15" customHeight="1">
      <c r="A1009" s="926"/>
      <c r="B1009" s="926"/>
      <c r="C1009" s="926"/>
      <c r="D1009" s="926"/>
    </row>
    <row r="1010" spans="1:4" ht="10.15" customHeight="1">
      <c r="A1010" s="926"/>
      <c r="B1010" s="926"/>
      <c r="C1010" s="926"/>
      <c r="D1010" s="926"/>
    </row>
    <row r="1011" spans="1:4" ht="10.15" customHeight="1">
      <c r="A1011" s="926"/>
      <c r="B1011" s="926"/>
      <c r="C1011" s="926"/>
      <c r="D1011" s="926"/>
    </row>
    <row r="1012" spans="1:4" ht="10.15" customHeight="1">
      <c r="A1012" s="926"/>
      <c r="B1012" s="926"/>
      <c r="C1012" s="926"/>
      <c r="D1012" s="926"/>
    </row>
    <row r="1013" spans="1:4" ht="10.15" customHeight="1">
      <c r="A1013" s="926"/>
      <c r="B1013" s="926"/>
      <c r="C1013" s="926"/>
      <c r="D1013" s="926"/>
    </row>
    <row r="1014" spans="1:4" ht="10.15" customHeight="1">
      <c r="A1014" s="926"/>
      <c r="B1014" s="926"/>
      <c r="C1014" s="926"/>
      <c r="D1014" s="926"/>
    </row>
    <row r="1015" spans="1:4" ht="10.15" customHeight="1">
      <c r="A1015" s="926"/>
      <c r="B1015" s="926"/>
      <c r="C1015" s="926"/>
      <c r="D1015" s="926"/>
    </row>
    <row r="1016" spans="1:4" ht="10.15" customHeight="1">
      <c r="A1016" s="926"/>
      <c r="B1016" s="926"/>
      <c r="C1016" s="926"/>
      <c r="D1016" s="926"/>
    </row>
    <row r="1017" spans="1:4" ht="10.15" customHeight="1">
      <c r="A1017" s="926"/>
      <c r="B1017" s="926"/>
      <c r="C1017" s="926"/>
      <c r="D1017" s="926"/>
    </row>
    <row r="1018" spans="1:4" ht="10.15" customHeight="1">
      <c r="A1018" s="926"/>
      <c r="B1018" s="926"/>
      <c r="C1018" s="926"/>
      <c r="D1018" s="926"/>
    </row>
    <row r="1019" spans="1:4" ht="10.15" customHeight="1">
      <c r="A1019" s="926"/>
      <c r="B1019" s="926"/>
      <c r="C1019" s="926"/>
      <c r="D1019" s="926"/>
    </row>
    <row r="1020" spans="1:4" ht="10.15" customHeight="1">
      <c r="A1020" s="926"/>
      <c r="B1020" s="926"/>
      <c r="C1020" s="926"/>
      <c r="D1020" s="926"/>
    </row>
    <row r="1021" spans="1:4" ht="10.15" customHeight="1">
      <c r="A1021" s="926"/>
      <c r="B1021" s="926"/>
      <c r="C1021" s="926"/>
      <c r="D1021" s="926"/>
    </row>
    <row r="1022" spans="1:4" ht="10.15" customHeight="1">
      <c r="A1022" s="926"/>
      <c r="B1022" s="926"/>
      <c r="C1022" s="926"/>
      <c r="D1022" s="926"/>
    </row>
    <row r="1023" spans="1:4" ht="10.15" customHeight="1">
      <c r="A1023" s="926"/>
      <c r="B1023" s="926"/>
      <c r="C1023" s="926"/>
      <c r="D1023" s="926"/>
    </row>
    <row r="1024" spans="1:4" ht="10.15" customHeight="1">
      <c r="A1024" s="926"/>
      <c r="B1024" s="926"/>
      <c r="C1024" s="926"/>
      <c r="D1024" s="926"/>
    </row>
    <row r="1025" spans="1:4" ht="10.15" customHeight="1">
      <c r="A1025" s="926"/>
      <c r="B1025" s="926"/>
      <c r="C1025" s="926"/>
      <c r="D1025" s="926"/>
    </row>
    <row r="1026" spans="1:4" ht="10.15" customHeight="1">
      <c r="A1026" s="926"/>
      <c r="B1026" s="926"/>
      <c r="C1026" s="926"/>
      <c r="D1026" s="926"/>
    </row>
    <row r="1027" spans="1:4" ht="10.15" customHeight="1">
      <c r="A1027" s="926"/>
      <c r="B1027" s="926"/>
      <c r="C1027" s="926"/>
      <c r="D1027" s="926"/>
    </row>
    <row r="1028" spans="1:4" ht="10.15" customHeight="1">
      <c r="A1028" s="926"/>
      <c r="B1028" s="926"/>
      <c r="C1028" s="926"/>
      <c r="D1028" s="926"/>
    </row>
    <row r="1029" spans="1:4" ht="10.15" customHeight="1">
      <c r="A1029" s="926"/>
      <c r="B1029" s="926"/>
      <c r="C1029" s="926"/>
      <c r="D1029" s="926"/>
    </row>
    <row r="1030" spans="1:4" ht="10.15" customHeight="1">
      <c r="A1030" s="926"/>
      <c r="B1030" s="926"/>
      <c r="C1030" s="926"/>
      <c r="D1030" s="926"/>
    </row>
    <row r="1031" spans="1:4" ht="10.15" customHeight="1">
      <c r="A1031" s="926"/>
      <c r="B1031" s="926"/>
      <c r="C1031" s="926"/>
      <c r="D1031" s="926"/>
    </row>
    <row r="1032" spans="1:4" ht="10.15" customHeight="1">
      <c r="A1032" s="926"/>
      <c r="B1032" s="926"/>
      <c r="C1032" s="926"/>
      <c r="D1032" s="926"/>
    </row>
    <row r="1033" spans="1:4" ht="10.15" customHeight="1">
      <c r="A1033" s="926"/>
      <c r="B1033" s="926"/>
      <c r="C1033" s="926"/>
      <c r="D1033" s="926"/>
    </row>
    <row r="1034" spans="1:4" ht="10.15" customHeight="1">
      <c r="A1034" s="926"/>
      <c r="B1034" s="926"/>
      <c r="C1034" s="926"/>
      <c r="D1034" s="926"/>
    </row>
    <row r="1035" spans="1:4" ht="10.15" customHeight="1">
      <c r="A1035" s="926"/>
      <c r="B1035" s="926"/>
      <c r="C1035" s="926"/>
      <c r="D1035" s="926"/>
    </row>
    <row r="1036" spans="1:4" ht="10.15" customHeight="1">
      <c r="A1036" s="926"/>
      <c r="B1036" s="926"/>
      <c r="C1036" s="926"/>
      <c r="D1036" s="926"/>
    </row>
    <row r="1037" spans="1:4" ht="10.15" customHeight="1">
      <c r="A1037" s="926"/>
      <c r="B1037" s="926"/>
      <c r="C1037" s="926"/>
      <c r="D1037" s="926"/>
    </row>
    <row r="1038" spans="1:4" ht="10.15" customHeight="1">
      <c r="A1038" s="926"/>
      <c r="B1038" s="926"/>
      <c r="C1038" s="926"/>
      <c r="D1038" s="926"/>
    </row>
    <row r="1039" spans="1:4" ht="10.15" customHeight="1">
      <c r="A1039" s="926"/>
      <c r="B1039" s="926"/>
      <c r="C1039" s="926"/>
      <c r="D1039" s="926"/>
    </row>
    <row r="1040" spans="1:4" ht="10.15" customHeight="1">
      <c r="A1040" s="926"/>
      <c r="B1040" s="926"/>
      <c r="C1040" s="926"/>
      <c r="D1040" s="926"/>
    </row>
    <row r="1041" spans="1:4" ht="10.15" customHeight="1">
      <c r="A1041" s="926"/>
      <c r="B1041" s="926"/>
      <c r="C1041" s="926"/>
      <c r="D1041" s="926"/>
    </row>
    <row r="1042" spans="1:4" ht="10.15" customHeight="1">
      <c r="A1042" s="926"/>
      <c r="B1042" s="926"/>
      <c r="C1042" s="926"/>
      <c r="D1042" s="926"/>
    </row>
    <row r="1043" spans="1:4" ht="10.15" customHeight="1">
      <c r="A1043" s="926"/>
      <c r="B1043" s="926"/>
      <c r="C1043" s="926"/>
      <c r="D1043" s="926"/>
    </row>
    <row r="1044" spans="1:4" ht="10.15" customHeight="1">
      <c r="A1044" s="926"/>
      <c r="B1044" s="926"/>
      <c r="C1044" s="926"/>
      <c r="D1044" s="926"/>
    </row>
    <row r="1045" spans="1:4" ht="10.15" customHeight="1">
      <c r="A1045" s="926"/>
      <c r="B1045" s="926"/>
      <c r="C1045" s="926"/>
      <c r="D1045" s="926"/>
    </row>
    <row r="1046" spans="1:4" ht="10.15" customHeight="1">
      <c r="A1046" s="926"/>
      <c r="B1046" s="926"/>
      <c r="C1046" s="926"/>
      <c r="D1046" s="926"/>
    </row>
    <row r="1047" spans="1:4" ht="10.15" customHeight="1">
      <c r="A1047" s="926"/>
      <c r="B1047" s="926"/>
      <c r="C1047" s="926"/>
      <c r="D1047" s="926"/>
    </row>
    <row r="1048" spans="1:4" ht="10.15" customHeight="1">
      <c r="A1048" s="926"/>
      <c r="B1048" s="926"/>
      <c r="C1048" s="926"/>
      <c r="D1048" s="926"/>
    </row>
    <row r="1049" spans="1:4" ht="10.15" customHeight="1">
      <c r="A1049" s="926"/>
      <c r="B1049" s="926"/>
      <c r="C1049" s="926"/>
      <c r="D1049" s="926"/>
    </row>
    <row r="1050" spans="1:4" ht="10.15" customHeight="1">
      <c r="A1050" s="926"/>
      <c r="B1050" s="926"/>
      <c r="C1050" s="926"/>
      <c r="D1050" s="926"/>
    </row>
    <row r="1051" spans="1:4" ht="10.15" customHeight="1">
      <c r="A1051" s="926"/>
      <c r="B1051" s="926"/>
      <c r="C1051" s="926"/>
      <c r="D1051" s="926"/>
    </row>
    <row r="1052" spans="1:4" ht="10.15" customHeight="1">
      <c r="A1052" s="926"/>
      <c r="B1052" s="926"/>
      <c r="C1052" s="926"/>
      <c r="D1052" s="926"/>
    </row>
    <row r="1053" spans="1:4" ht="10.15" customHeight="1">
      <c r="A1053" s="926"/>
      <c r="B1053" s="926"/>
      <c r="C1053" s="926"/>
      <c r="D1053" s="926"/>
    </row>
    <row r="1054" spans="1:4" ht="10.15" customHeight="1">
      <c r="A1054" s="926"/>
      <c r="B1054" s="926"/>
      <c r="C1054" s="926"/>
      <c r="D1054" s="926"/>
    </row>
    <row r="1055" spans="1:4" ht="10.15" customHeight="1">
      <c r="A1055" s="926"/>
      <c r="B1055" s="926"/>
      <c r="C1055" s="926"/>
      <c r="D1055" s="926"/>
    </row>
    <row r="1056" spans="1:4" ht="10.15" customHeight="1">
      <c r="A1056" s="926"/>
      <c r="B1056" s="926"/>
      <c r="C1056" s="926"/>
      <c r="D1056" s="926"/>
    </row>
    <row r="1057" spans="1:4" ht="10.15" customHeight="1">
      <c r="A1057" s="926"/>
      <c r="B1057" s="926"/>
      <c r="C1057" s="926"/>
      <c r="D1057" s="926"/>
    </row>
    <row r="1058" spans="1:4" ht="10.15" customHeight="1">
      <c r="A1058" s="926"/>
      <c r="B1058" s="926"/>
      <c r="C1058" s="926"/>
      <c r="D1058" s="926"/>
    </row>
    <row r="1059" spans="1:4" ht="10.15" customHeight="1">
      <c r="A1059" s="926"/>
      <c r="B1059" s="926"/>
      <c r="C1059" s="926"/>
      <c r="D1059" s="926"/>
    </row>
    <row r="1060" spans="1:4" ht="10.15" customHeight="1">
      <c r="A1060" s="926"/>
      <c r="B1060" s="926"/>
      <c r="C1060" s="926"/>
      <c r="D1060" s="926"/>
    </row>
    <row r="1061" spans="1:4" ht="10.15" customHeight="1">
      <c r="A1061" s="926"/>
      <c r="B1061" s="926"/>
      <c r="C1061" s="926"/>
      <c r="D1061" s="926"/>
    </row>
    <row r="1062" spans="1:4" ht="10.15" customHeight="1">
      <c r="A1062" s="926"/>
      <c r="B1062" s="926"/>
      <c r="C1062" s="926"/>
      <c r="D1062" s="926"/>
    </row>
    <row r="1063" spans="1:4" ht="10.15" customHeight="1">
      <c r="A1063" s="926"/>
      <c r="B1063" s="926"/>
      <c r="C1063" s="926"/>
      <c r="D1063" s="926"/>
    </row>
    <row r="1064" spans="1:4" ht="10.15" customHeight="1">
      <c r="A1064" s="926"/>
      <c r="B1064" s="926"/>
      <c r="C1064" s="926"/>
      <c r="D1064" s="926"/>
    </row>
    <row r="1065" spans="1:4" ht="10.15" customHeight="1">
      <c r="A1065" s="926"/>
      <c r="B1065" s="926"/>
      <c r="C1065" s="926"/>
      <c r="D1065" s="926"/>
    </row>
    <row r="1066" spans="1:4" ht="10.15" customHeight="1">
      <c r="A1066" s="926"/>
      <c r="B1066" s="926"/>
      <c r="C1066" s="926"/>
      <c r="D1066" s="926"/>
    </row>
    <row r="1067" spans="1:4" ht="10.15" customHeight="1">
      <c r="A1067" s="926"/>
      <c r="B1067" s="926"/>
      <c r="C1067" s="926"/>
      <c r="D1067" s="926"/>
    </row>
    <row r="1068" spans="1:4" ht="10.15" customHeight="1">
      <c r="A1068" s="926"/>
      <c r="B1068" s="926"/>
      <c r="C1068" s="926"/>
      <c r="D1068" s="926"/>
    </row>
    <row r="1069" spans="1:4" ht="10.15" customHeight="1">
      <c r="A1069" s="926"/>
      <c r="B1069" s="926"/>
      <c r="C1069" s="926"/>
      <c r="D1069" s="926"/>
    </row>
    <row r="1070" spans="1:4" ht="10.15" customHeight="1">
      <c r="A1070" s="926"/>
      <c r="B1070" s="926"/>
      <c r="C1070" s="926"/>
      <c r="D1070" s="926"/>
    </row>
    <row r="1071" spans="1:4" ht="10.15" customHeight="1">
      <c r="A1071" s="926"/>
      <c r="B1071" s="926"/>
      <c r="C1071" s="926"/>
      <c r="D1071" s="926"/>
    </row>
    <row r="1072" spans="1:4" ht="10.15" customHeight="1">
      <c r="A1072" s="926"/>
      <c r="B1072" s="926"/>
      <c r="C1072" s="926"/>
      <c r="D1072" s="926"/>
    </row>
    <row r="1073" spans="1:4" ht="10.15" customHeight="1">
      <c r="A1073" s="926"/>
      <c r="B1073" s="926"/>
      <c r="C1073" s="926"/>
      <c r="D1073" s="926"/>
    </row>
    <row r="1074" spans="1:4" ht="10.15" customHeight="1">
      <c r="A1074" s="926"/>
      <c r="B1074" s="926"/>
      <c r="C1074" s="926"/>
      <c r="D1074" s="926"/>
    </row>
    <row r="1075" spans="1:4" ht="10.15" customHeight="1">
      <c r="A1075" s="926"/>
      <c r="B1075" s="926"/>
      <c r="C1075" s="926"/>
      <c r="D1075" s="926"/>
    </row>
    <row r="1076" spans="1:4" ht="10.15" customHeight="1">
      <c r="A1076" s="926"/>
      <c r="B1076" s="926"/>
      <c r="C1076" s="926"/>
      <c r="D1076" s="926"/>
    </row>
    <row r="1077" spans="1:4" ht="10.15" customHeight="1">
      <c r="A1077" s="926"/>
      <c r="B1077" s="926"/>
      <c r="C1077" s="926"/>
      <c r="D1077" s="926"/>
    </row>
    <row r="1078" spans="1:4" ht="10.15" customHeight="1">
      <c r="A1078" s="926"/>
      <c r="B1078" s="926"/>
      <c r="C1078" s="926"/>
      <c r="D1078" s="926"/>
    </row>
    <row r="1079" spans="1:4" ht="10.15" customHeight="1">
      <c r="A1079" s="926"/>
      <c r="B1079" s="926"/>
      <c r="C1079" s="926"/>
      <c r="D1079" s="926"/>
    </row>
    <row r="1080" spans="1:4" ht="10.15" customHeight="1">
      <c r="A1080" s="926"/>
      <c r="B1080" s="926"/>
      <c r="C1080" s="926"/>
      <c r="D1080" s="926"/>
    </row>
    <row r="1081" spans="1:4" ht="10.15" customHeight="1">
      <c r="A1081" s="926"/>
      <c r="B1081" s="926"/>
      <c r="C1081" s="926"/>
      <c r="D1081" s="926"/>
    </row>
    <row r="1082" spans="1:4" ht="10.15" customHeight="1">
      <c r="A1082" s="926"/>
      <c r="B1082" s="926"/>
      <c r="C1082" s="926"/>
      <c r="D1082" s="926"/>
    </row>
    <row r="1083" spans="1:4" ht="10.15" customHeight="1">
      <c r="A1083" s="926"/>
      <c r="B1083" s="926"/>
      <c r="C1083" s="926"/>
      <c r="D1083" s="926"/>
    </row>
    <row r="1084" spans="1:4" ht="10.15" customHeight="1">
      <c r="A1084" s="926"/>
      <c r="B1084" s="926"/>
      <c r="C1084" s="926"/>
      <c r="D1084" s="926"/>
    </row>
    <row r="1085" spans="1:4" ht="10.15" customHeight="1">
      <c r="A1085" s="926"/>
      <c r="B1085" s="926"/>
      <c r="C1085" s="926"/>
      <c r="D1085" s="926"/>
    </row>
    <row r="1086" spans="1:4" ht="10.15" customHeight="1">
      <c r="A1086" s="926"/>
      <c r="B1086" s="926"/>
      <c r="C1086" s="926"/>
      <c r="D1086" s="926"/>
    </row>
    <row r="1087" spans="1:4" ht="10.15" customHeight="1">
      <c r="A1087" s="926"/>
      <c r="B1087" s="926"/>
      <c r="C1087" s="926"/>
      <c r="D1087" s="926"/>
    </row>
    <row r="1088" spans="1:4" ht="10.15" customHeight="1">
      <c r="A1088" s="926"/>
      <c r="B1088" s="926"/>
      <c r="C1088" s="926"/>
      <c r="D1088" s="926"/>
    </row>
    <row r="1089" spans="1:4" ht="10.15" customHeight="1">
      <c r="A1089" s="926"/>
      <c r="B1089" s="926"/>
      <c r="C1089" s="926"/>
      <c r="D1089" s="926"/>
    </row>
    <row r="1090" spans="1:4" ht="10.15" customHeight="1">
      <c r="A1090" s="926"/>
      <c r="B1090" s="926"/>
      <c r="C1090" s="926"/>
      <c r="D1090" s="926"/>
    </row>
    <row r="1091" spans="1:4" ht="10.15" customHeight="1">
      <c r="A1091" s="926"/>
      <c r="B1091" s="926"/>
      <c r="C1091" s="926"/>
      <c r="D1091" s="926"/>
    </row>
    <row r="1092" spans="1:4" ht="10.15" customHeight="1">
      <c r="A1092" s="926"/>
      <c r="B1092" s="926"/>
      <c r="C1092" s="926"/>
      <c r="D1092" s="926"/>
    </row>
    <row r="1093" spans="1:4" ht="10.15" customHeight="1">
      <c r="A1093" s="926"/>
      <c r="B1093" s="926"/>
      <c r="C1093" s="926"/>
      <c r="D1093" s="926"/>
    </row>
    <row r="1094" spans="1:4" ht="10.15" customHeight="1">
      <c r="A1094" s="926"/>
      <c r="B1094" s="926"/>
      <c r="C1094" s="926"/>
      <c r="D1094" s="926"/>
    </row>
    <row r="1095" spans="1:4" ht="10.15" customHeight="1">
      <c r="A1095" s="926"/>
      <c r="B1095" s="926"/>
      <c r="C1095" s="926"/>
      <c r="D1095" s="926"/>
    </row>
    <row r="1096" spans="1:4" ht="10.15" customHeight="1">
      <c r="A1096" s="926"/>
      <c r="B1096" s="926"/>
      <c r="C1096" s="926"/>
      <c r="D1096" s="926"/>
    </row>
    <row r="1097" spans="1:4" ht="10.15" customHeight="1">
      <c r="A1097" s="926"/>
      <c r="B1097" s="926"/>
      <c r="C1097" s="926"/>
      <c r="D1097" s="926"/>
    </row>
    <row r="1098" spans="1:4" ht="10.15" customHeight="1">
      <c r="A1098" s="926"/>
      <c r="B1098" s="926"/>
      <c r="C1098" s="926"/>
      <c r="D1098" s="926"/>
    </row>
    <row r="1099" spans="1:4" ht="10.15" customHeight="1">
      <c r="A1099" s="926"/>
      <c r="B1099" s="926"/>
      <c r="C1099" s="926"/>
      <c r="D1099" s="926"/>
    </row>
    <row r="1100" spans="1:4" ht="10.15" customHeight="1">
      <c r="A1100" s="926"/>
      <c r="B1100" s="926"/>
      <c r="C1100" s="926"/>
      <c r="D1100" s="926"/>
    </row>
    <row r="1101" spans="1:4" ht="10.15" customHeight="1">
      <c r="A1101" s="926"/>
      <c r="B1101" s="926"/>
      <c r="C1101" s="926"/>
      <c r="D1101" s="926"/>
    </row>
    <row r="1102" spans="1:4" ht="10.15" customHeight="1">
      <c r="A1102" s="926"/>
      <c r="B1102" s="926"/>
      <c r="C1102" s="926"/>
      <c r="D1102" s="926"/>
    </row>
    <row r="1103" spans="1:4" ht="10.15" customHeight="1">
      <c r="A1103" s="926"/>
      <c r="B1103" s="926"/>
      <c r="C1103" s="926"/>
      <c r="D1103" s="926"/>
    </row>
    <row r="1104" spans="1:4" ht="10.15" customHeight="1">
      <c r="A1104" s="926"/>
      <c r="B1104" s="926"/>
      <c r="C1104" s="926"/>
      <c r="D1104" s="926"/>
    </row>
    <row r="1105" spans="1:4" ht="10.15" customHeight="1">
      <c r="A1105" s="926"/>
      <c r="B1105" s="926"/>
      <c r="C1105" s="926"/>
      <c r="D1105" s="926"/>
    </row>
    <row r="1106" spans="1:4" ht="10.15" customHeight="1">
      <c r="A1106" s="926"/>
      <c r="B1106" s="926"/>
      <c r="C1106" s="926"/>
      <c r="D1106" s="926"/>
    </row>
    <row r="1107" spans="1:4" ht="10.15" customHeight="1">
      <c r="A1107" s="926"/>
      <c r="B1107" s="926"/>
      <c r="C1107" s="926"/>
      <c r="D1107" s="926"/>
    </row>
    <row r="1108" spans="1:4" ht="10.15" customHeight="1">
      <c r="A1108" s="926"/>
      <c r="B1108" s="926"/>
      <c r="C1108" s="926"/>
      <c r="D1108" s="926"/>
    </row>
    <row r="1109" spans="1:4" ht="10.15" customHeight="1">
      <c r="A1109" s="926"/>
      <c r="B1109" s="926"/>
      <c r="C1109" s="926"/>
      <c r="D1109" s="926"/>
    </row>
    <row r="1110" spans="1:4" ht="10.15" customHeight="1">
      <c r="A1110" s="926"/>
      <c r="B1110" s="926"/>
      <c r="C1110" s="926"/>
      <c r="D1110" s="926"/>
    </row>
    <row r="1111" spans="1:4" ht="10.15" customHeight="1">
      <c r="A1111" s="926"/>
      <c r="B1111" s="926"/>
      <c r="C1111" s="926"/>
      <c r="D1111" s="926"/>
    </row>
    <row r="1112" spans="1:4" ht="10.15" customHeight="1">
      <c r="A1112" s="926"/>
      <c r="B1112" s="926"/>
      <c r="C1112" s="926"/>
      <c r="D1112" s="926"/>
    </row>
    <row r="1113" spans="1:4" ht="10.15" customHeight="1">
      <c r="A1113" s="926"/>
      <c r="B1113" s="926"/>
      <c r="C1113" s="926"/>
      <c r="D1113" s="926"/>
    </row>
    <row r="1114" spans="1:4" ht="10.15" customHeight="1">
      <c r="A1114" s="926"/>
      <c r="B1114" s="926"/>
      <c r="C1114" s="926"/>
      <c r="D1114" s="926"/>
    </row>
    <row r="1115" spans="1:4" ht="10.15" customHeight="1">
      <c r="A1115" s="926"/>
      <c r="B1115" s="926"/>
      <c r="C1115" s="926"/>
      <c r="D1115" s="926"/>
    </row>
    <row r="1116" spans="1:4" ht="10.15" customHeight="1">
      <c r="A1116" s="926"/>
      <c r="B1116" s="926"/>
      <c r="C1116" s="926"/>
      <c r="D1116" s="926"/>
    </row>
    <row r="1117" spans="1:4" ht="10.15" customHeight="1">
      <c r="A1117" s="926"/>
      <c r="B1117" s="926"/>
      <c r="C1117" s="926"/>
      <c r="D1117" s="926"/>
    </row>
    <row r="1118" spans="1:4" ht="10.15" customHeight="1">
      <c r="A1118" s="926"/>
      <c r="B1118" s="926"/>
      <c r="C1118" s="926"/>
      <c r="D1118" s="926"/>
    </row>
    <row r="1119" spans="1:4" ht="10.15" customHeight="1">
      <c r="A1119" s="926"/>
      <c r="B1119" s="926"/>
      <c r="C1119" s="926"/>
      <c r="D1119" s="926"/>
    </row>
    <row r="1120" spans="1:4" ht="10.15" customHeight="1">
      <c r="A1120" s="926"/>
      <c r="B1120" s="926"/>
      <c r="C1120" s="926"/>
      <c r="D1120" s="926"/>
    </row>
    <row r="1121" spans="1:4" ht="10.15" customHeight="1">
      <c r="A1121" s="926"/>
      <c r="B1121" s="926"/>
      <c r="C1121" s="926"/>
      <c r="D1121" s="926"/>
    </row>
    <row r="1122" spans="1:4" ht="10.15" customHeight="1">
      <c r="A1122" s="926"/>
      <c r="B1122" s="926"/>
      <c r="C1122" s="926"/>
      <c r="D1122" s="926"/>
    </row>
    <row r="1123" spans="1:4" ht="10.15" customHeight="1">
      <c r="A1123" s="926"/>
      <c r="B1123" s="926"/>
      <c r="C1123" s="926"/>
      <c r="D1123" s="926"/>
    </row>
    <row r="1124" spans="1:4" ht="10.15" customHeight="1">
      <c r="A1124" s="926"/>
      <c r="B1124" s="926"/>
      <c r="C1124" s="926"/>
      <c r="D1124" s="926"/>
    </row>
    <row r="1125" spans="1:4" ht="10.15" customHeight="1">
      <c r="A1125" s="926"/>
      <c r="B1125" s="926"/>
      <c r="C1125" s="926"/>
      <c r="D1125" s="926"/>
    </row>
    <row r="1126" spans="1:4" ht="10.15" customHeight="1">
      <c r="A1126" s="926"/>
      <c r="B1126" s="926"/>
      <c r="C1126" s="926"/>
      <c r="D1126" s="926"/>
    </row>
    <row r="1127" spans="1:4" ht="10.15" customHeight="1">
      <c r="A1127" s="926"/>
      <c r="B1127" s="926"/>
      <c r="C1127" s="926"/>
      <c r="D1127" s="926"/>
    </row>
    <row r="1128" spans="1:4" ht="10.15" customHeight="1">
      <c r="A1128" s="926"/>
      <c r="B1128" s="926"/>
      <c r="C1128" s="926"/>
      <c r="D1128" s="926"/>
    </row>
    <row r="1129" spans="1:4" ht="10.15" customHeight="1">
      <c r="A1129" s="926"/>
      <c r="B1129" s="926"/>
      <c r="C1129" s="926"/>
      <c r="D1129" s="926"/>
    </row>
    <row r="1130" spans="1:4" ht="10.15" customHeight="1">
      <c r="A1130" s="926"/>
      <c r="B1130" s="926"/>
      <c r="C1130" s="926"/>
      <c r="D1130" s="926"/>
    </row>
    <row r="1131" spans="1:4" ht="10.15" customHeight="1">
      <c r="A1131" s="926"/>
      <c r="B1131" s="926"/>
      <c r="C1131" s="926"/>
      <c r="D1131" s="926"/>
    </row>
    <row r="1132" spans="1:4" ht="10.15" customHeight="1">
      <c r="A1132" s="926"/>
      <c r="B1132" s="926"/>
      <c r="C1132" s="926"/>
      <c r="D1132" s="926"/>
    </row>
    <row r="1133" spans="1:4" ht="10.15" customHeight="1">
      <c r="A1133" s="926"/>
      <c r="B1133" s="926"/>
      <c r="C1133" s="926"/>
      <c r="D1133" s="926"/>
    </row>
    <row r="1134" spans="1:4" ht="10.15" customHeight="1">
      <c r="A1134" s="926"/>
      <c r="B1134" s="926"/>
      <c r="C1134" s="926"/>
      <c r="D1134" s="926"/>
    </row>
    <row r="1135" spans="1:4" ht="10.15" customHeight="1">
      <c r="A1135" s="926"/>
      <c r="B1135" s="926"/>
      <c r="C1135" s="926"/>
      <c r="D1135" s="926"/>
    </row>
    <row r="1136" spans="1:4" ht="10.15" customHeight="1">
      <c r="A1136" s="926"/>
      <c r="B1136" s="926"/>
      <c r="C1136" s="926"/>
      <c r="D1136" s="926"/>
    </row>
    <row r="1137" spans="1:4" ht="10.15" customHeight="1">
      <c r="A1137" s="926"/>
      <c r="B1137" s="926"/>
      <c r="C1137" s="926"/>
      <c r="D1137" s="926"/>
    </row>
    <row r="1138" spans="1:4" ht="10.15" customHeight="1">
      <c r="A1138" s="926"/>
      <c r="B1138" s="926"/>
      <c r="C1138" s="926"/>
      <c r="D1138" s="926"/>
    </row>
    <row r="1139" spans="1:4" ht="10.15" customHeight="1">
      <c r="A1139" s="926"/>
      <c r="B1139" s="926"/>
      <c r="C1139" s="926"/>
      <c r="D1139" s="926"/>
    </row>
    <row r="1140" spans="1:4" ht="10.15" customHeight="1">
      <c r="A1140" s="926"/>
      <c r="B1140" s="926"/>
      <c r="C1140" s="926"/>
      <c r="D1140" s="926"/>
    </row>
    <row r="1141" spans="1:4" ht="10.15" customHeight="1">
      <c r="A1141" s="926"/>
      <c r="B1141" s="926"/>
      <c r="C1141" s="926"/>
      <c r="D1141" s="926"/>
    </row>
    <row r="1142" spans="1:4" ht="10.15" customHeight="1">
      <c r="A1142" s="926"/>
      <c r="B1142" s="926"/>
      <c r="C1142" s="926"/>
      <c r="D1142" s="926"/>
    </row>
    <row r="1143" spans="1:4" ht="10.15" customHeight="1">
      <c r="A1143" s="926"/>
      <c r="B1143" s="926"/>
      <c r="C1143" s="926"/>
      <c r="D1143" s="926"/>
    </row>
    <row r="1144" spans="1:4" ht="10.15" customHeight="1">
      <c r="A1144" s="926"/>
      <c r="B1144" s="926"/>
      <c r="C1144" s="926"/>
      <c r="D1144" s="926"/>
    </row>
    <row r="1145" spans="1:4" ht="10.15" customHeight="1">
      <c r="A1145" s="926"/>
      <c r="B1145" s="926"/>
      <c r="C1145" s="926"/>
      <c r="D1145" s="926"/>
    </row>
    <row r="1146" spans="1:4" ht="10.15" customHeight="1">
      <c r="A1146" s="926"/>
      <c r="B1146" s="926"/>
      <c r="C1146" s="926"/>
      <c r="D1146" s="926"/>
    </row>
    <row r="1147" spans="1:4" ht="10.15" customHeight="1">
      <c r="A1147" s="926"/>
      <c r="B1147" s="926"/>
      <c r="C1147" s="926"/>
      <c r="D1147" s="926"/>
    </row>
    <row r="1148" spans="1:4" ht="10.15" customHeight="1">
      <c r="A1148" s="926"/>
      <c r="B1148" s="926"/>
      <c r="C1148" s="926"/>
      <c r="D1148" s="926"/>
    </row>
    <row r="1149" spans="1:4" ht="10.15" customHeight="1">
      <c r="A1149" s="926"/>
      <c r="B1149" s="926"/>
      <c r="C1149" s="926"/>
      <c r="D1149" s="926"/>
    </row>
    <row r="1150" spans="1:4" ht="10.15" customHeight="1">
      <c r="A1150" s="926"/>
      <c r="B1150" s="926"/>
      <c r="C1150" s="926"/>
      <c r="D1150" s="926"/>
    </row>
    <row r="1151" spans="1:4" ht="10.15" customHeight="1">
      <c r="A1151" s="926"/>
      <c r="B1151" s="926"/>
      <c r="C1151" s="926"/>
      <c r="D1151" s="926"/>
    </row>
    <row r="1152" spans="1:4" ht="10.15" customHeight="1">
      <c r="A1152" s="926"/>
      <c r="B1152" s="926"/>
      <c r="C1152" s="926"/>
      <c r="D1152" s="926"/>
    </row>
    <row r="1153" spans="1:4" ht="10.15" customHeight="1">
      <c r="A1153" s="926"/>
      <c r="B1153" s="926"/>
      <c r="C1153" s="926"/>
      <c r="D1153" s="926"/>
    </row>
    <row r="1154" spans="1:4" ht="10.15" customHeight="1">
      <c r="A1154" s="926"/>
      <c r="B1154" s="926"/>
      <c r="C1154" s="926"/>
      <c r="D1154" s="926"/>
    </row>
    <row r="1155" spans="1:4" ht="10.15" customHeight="1">
      <c r="A1155" s="926"/>
      <c r="B1155" s="926"/>
      <c r="C1155" s="926"/>
      <c r="D1155" s="926"/>
    </row>
    <row r="1156" spans="1:4" ht="10.15" customHeight="1">
      <c r="A1156" s="926"/>
      <c r="B1156" s="926"/>
      <c r="C1156" s="926"/>
      <c r="D1156" s="926"/>
    </row>
    <row r="1157" spans="1:4" ht="10.15" customHeight="1">
      <c r="A1157" s="926"/>
      <c r="B1157" s="926"/>
      <c r="C1157" s="926"/>
      <c r="D1157" s="926"/>
    </row>
    <row r="1158" spans="1:4" ht="10.15" customHeight="1">
      <c r="A1158" s="926"/>
      <c r="B1158" s="926"/>
      <c r="C1158" s="926"/>
      <c r="D1158" s="926"/>
    </row>
    <row r="1159" spans="1:4" ht="10.15" customHeight="1">
      <c r="A1159" s="926"/>
      <c r="B1159" s="926"/>
      <c r="C1159" s="926"/>
      <c r="D1159" s="926"/>
    </row>
    <row r="1160" spans="1:4" ht="10.15" customHeight="1">
      <c r="A1160" s="926"/>
      <c r="B1160" s="926"/>
      <c r="C1160" s="926"/>
      <c r="D1160" s="926"/>
    </row>
    <row r="1161" spans="1:4" ht="10.15" customHeight="1">
      <c r="A1161" s="926"/>
      <c r="B1161" s="926"/>
      <c r="C1161" s="926"/>
      <c r="D1161" s="926"/>
    </row>
    <row r="1162" spans="1:4" ht="10.15" customHeight="1">
      <c r="A1162" s="926"/>
      <c r="B1162" s="926"/>
      <c r="C1162" s="926"/>
      <c r="D1162" s="926"/>
    </row>
    <row r="1163" spans="1:4" ht="10.15" customHeight="1">
      <c r="A1163" s="926"/>
      <c r="B1163" s="926"/>
      <c r="C1163" s="926"/>
      <c r="D1163" s="926"/>
    </row>
    <row r="1164" spans="1:4" ht="10.15" customHeight="1">
      <c r="A1164" s="926"/>
      <c r="B1164" s="926"/>
      <c r="C1164" s="926"/>
      <c r="D1164" s="926"/>
    </row>
    <row r="1165" spans="1:4" ht="10.15" customHeight="1">
      <c r="A1165" s="926"/>
      <c r="B1165" s="926"/>
      <c r="C1165" s="926"/>
      <c r="D1165" s="926"/>
    </row>
    <row r="1166" spans="1:4" ht="10.15" customHeight="1">
      <c r="A1166" s="926"/>
      <c r="B1166" s="926"/>
      <c r="C1166" s="926"/>
      <c r="D1166" s="926"/>
    </row>
    <row r="1167" spans="1:4" ht="10.15" customHeight="1">
      <c r="A1167" s="926"/>
      <c r="B1167" s="926"/>
      <c r="C1167" s="926"/>
      <c r="D1167" s="926"/>
    </row>
    <row r="1168" spans="1:4" ht="10.15" customHeight="1">
      <c r="A1168" s="926"/>
      <c r="B1168" s="926"/>
      <c r="C1168" s="926"/>
      <c r="D1168" s="926"/>
    </row>
    <row r="1169" spans="1:4" ht="10.15" customHeight="1">
      <c r="A1169" s="926"/>
      <c r="B1169" s="926"/>
      <c r="C1169" s="926"/>
      <c r="D1169" s="926"/>
    </row>
    <row r="1170" spans="1:4" ht="10.15" customHeight="1">
      <c r="A1170" s="926"/>
      <c r="B1170" s="926"/>
      <c r="C1170" s="926"/>
      <c r="D1170" s="926"/>
    </row>
    <row r="1171" spans="1:4" ht="10.15" customHeight="1">
      <c r="A1171" s="926"/>
      <c r="B1171" s="926"/>
      <c r="C1171" s="926"/>
      <c r="D1171" s="926"/>
    </row>
    <row r="1172" spans="1:4" ht="10.15" customHeight="1">
      <c r="A1172" s="926"/>
      <c r="B1172" s="926"/>
      <c r="C1172" s="926"/>
      <c r="D1172" s="926"/>
    </row>
    <row r="1173" spans="1:4" ht="10.15" customHeight="1">
      <c r="A1173" s="926"/>
      <c r="B1173" s="926"/>
      <c r="C1173" s="926"/>
      <c r="D1173" s="926"/>
    </row>
    <row r="1174" spans="1:4" ht="10.15" customHeight="1">
      <c r="A1174" s="926"/>
      <c r="B1174" s="926"/>
      <c r="C1174" s="926"/>
      <c r="D1174" s="926"/>
    </row>
    <row r="1175" spans="1:4" ht="10.15" customHeight="1">
      <c r="A1175" s="926"/>
      <c r="B1175" s="926"/>
      <c r="C1175" s="926"/>
      <c r="D1175" s="926"/>
    </row>
    <row r="1176" spans="1:4" ht="10.15" customHeight="1">
      <c r="A1176" s="926"/>
      <c r="B1176" s="926"/>
      <c r="C1176" s="926"/>
      <c r="D1176" s="926"/>
    </row>
    <row r="1177" spans="1:4" ht="10.15" customHeight="1">
      <c r="A1177" s="926"/>
      <c r="B1177" s="926"/>
      <c r="C1177" s="926"/>
      <c r="D1177" s="926"/>
    </row>
    <row r="1178" spans="1:4" ht="10.15" customHeight="1">
      <c r="A1178" s="926"/>
      <c r="B1178" s="926"/>
      <c r="C1178" s="926"/>
      <c r="D1178" s="926"/>
    </row>
    <row r="1179" spans="1:4" ht="10.15" customHeight="1">
      <c r="A1179" s="926"/>
      <c r="B1179" s="926"/>
      <c r="C1179" s="926"/>
      <c r="D1179" s="926"/>
    </row>
    <row r="1180" spans="1:4" ht="10.15" customHeight="1">
      <c r="A1180" s="926"/>
      <c r="B1180" s="926"/>
      <c r="C1180" s="926"/>
      <c r="D1180" s="926"/>
    </row>
    <row r="1181" spans="1:4" ht="10.15" customHeight="1">
      <c r="A1181" s="926"/>
      <c r="B1181" s="926"/>
      <c r="C1181" s="926"/>
      <c r="D1181" s="926"/>
    </row>
    <row r="1182" spans="1:4" ht="10.15" customHeight="1">
      <c r="A1182" s="926"/>
      <c r="B1182" s="926"/>
      <c r="C1182" s="926"/>
      <c r="D1182" s="926"/>
    </row>
    <row r="1183" spans="1:4" ht="10.15" customHeight="1">
      <c r="A1183" s="926"/>
      <c r="B1183" s="926"/>
      <c r="C1183" s="926"/>
      <c r="D1183" s="926"/>
    </row>
    <row r="1184" spans="1:4" ht="10.15" customHeight="1">
      <c r="A1184" s="926"/>
      <c r="B1184" s="926"/>
      <c r="C1184" s="926"/>
      <c r="D1184" s="926"/>
    </row>
    <row r="1185" spans="1:4" ht="10.15" customHeight="1">
      <c r="A1185" s="926"/>
      <c r="B1185" s="926"/>
      <c r="C1185" s="926"/>
      <c r="D1185" s="926"/>
    </row>
    <row r="1186" spans="1:4" ht="10.15" customHeight="1">
      <c r="A1186" s="926"/>
      <c r="B1186" s="926"/>
      <c r="C1186" s="926"/>
      <c r="D1186" s="926"/>
    </row>
    <row r="1187" spans="1:4" ht="10.15" customHeight="1">
      <c r="A1187" s="926"/>
      <c r="B1187" s="926"/>
      <c r="C1187" s="926"/>
      <c r="D1187" s="926"/>
    </row>
    <row r="1188" spans="1:4" ht="10.15" customHeight="1">
      <c r="A1188" s="926"/>
      <c r="B1188" s="926"/>
      <c r="C1188" s="926"/>
      <c r="D1188" s="926"/>
    </row>
    <row r="1189" spans="1:4" ht="10.15" customHeight="1">
      <c r="A1189" s="926"/>
      <c r="B1189" s="926"/>
      <c r="C1189" s="926"/>
      <c r="D1189" s="926"/>
    </row>
    <row r="1190" spans="1:4" ht="10.15" customHeight="1">
      <c r="A1190" s="926"/>
      <c r="B1190" s="926"/>
      <c r="C1190" s="926"/>
      <c r="D1190" s="926"/>
    </row>
    <row r="1191" spans="1:4" ht="10.15" customHeight="1">
      <c r="A1191" s="926"/>
      <c r="B1191" s="926"/>
      <c r="C1191" s="926"/>
      <c r="D1191" s="926"/>
    </row>
    <row r="1192" spans="1:4" ht="10.15" customHeight="1">
      <c r="A1192" s="926"/>
      <c r="B1192" s="926"/>
      <c r="C1192" s="926"/>
      <c r="D1192" s="926"/>
    </row>
    <row r="1193" spans="1:4" ht="10.15" customHeight="1">
      <c r="A1193" s="926"/>
      <c r="B1193" s="926"/>
      <c r="C1193" s="926"/>
      <c r="D1193" s="926"/>
    </row>
    <row r="1194" spans="1:4" ht="10.15" customHeight="1">
      <c r="A1194" s="926"/>
      <c r="B1194" s="926"/>
      <c r="C1194" s="926"/>
      <c r="D1194" s="926"/>
    </row>
    <row r="1195" spans="1:4" ht="10.15" customHeight="1">
      <c r="A1195" s="926"/>
      <c r="B1195" s="926"/>
      <c r="C1195" s="926"/>
      <c r="D1195" s="926"/>
    </row>
    <row r="1196" spans="1:4" ht="10.15" customHeight="1">
      <c r="A1196" s="926"/>
      <c r="B1196" s="926"/>
      <c r="C1196" s="926"/>
      <c r="D1196" s="926"/>
    </row>
    <row r="1197" spans="1:4" ht="10.15" customHeight="1">
      <c r="A1197" s="926"/>
      <c r="B1197" s="926"/>
      <c r="C1197" s="926"/>
      <c r="D1197" s="926"/>
    </row>
    <row r="1198" spans="1:4" ht="10.15" customHeight="1">
      <c r="A1198" s="926"/>
      <c r="B1198" s="926"/>
      <c r="C1198" s="926"/>
      <c r="D1198" s="926"/>
    </row>
    <row r="1199" spans="1:4" ht="10.15" customHeight="1">
      <c r="A1199" s="926"/>
      <c r="B1199" s="926"/>
      <c r="C1199" s="926"/>
      <c r="D1199" s="926"/>
    </row>
    <row r="1200" spans="1:4" ht="10.15" customHeight="1">
      <c r="A1200" s="926"/>
      <c r="B1200" s="926"/>
      <c r="C1200" s="926"/>
      <c r="D1200" s="926"/>
    </row>
    <row r="1201" spans="1:4" ht="10.15" customHeight="1">
      <c r="A1201" s="926"/>
      <c r="B1201" s="926"/>
      <c r="C1201" s="926"/>
      <c r="D1201" s="926"/>
    </row>
    <row r="1202" spans="1:4" ht="10.15" customHeight="1">
      <c r="A1202" s="926"/>
      <c r="B1202" s="926"/>
      <c r="C1202" s="926"/>
      <c r="D1202" s="926"/>
    </row>
    <row r="1203" spans="1:4" ht="10.15" customHeight="1">
      <c r="A1203" s="926"/>
      <c r="B1203" s="926"/>
      <c r="C1203" s="926"/>
      <c r="D1203" s="926"/>
    </row>
    <row r="1204" spans="1:4" ht="10.15" customHeight="1">
      <c r="A1204" s="926"/>
      <c r="B1204" s="926"/>
      <c r="C1204" s="926"/>
      <c r="D1204" s="926"/>
    </row>
    <row r="1205" spans="1:4" ht="10.15" customHeight="1">
      <c r="A1205" s="926"/>
      <c r="B1205" s="926"/>
      <c r="C1205" s="926"/>
      <c r="D1205" s="926"/>
    </row>
    <row r="1206" spans="1:4" ht="10.15" customHeight="1">
      <c r="A1206" s="926"/>
      <c r="B1206" s="926"/>
      <c r="C1206" s="926"/>
      <c r="D1206" s="926"/>
    </row>
    <row r="1207" spans="1:4" ht="10.15" customHeight="1">
      <c r="A1207" s="926"/>
      <c r="B1207" s="926"/>
      <c r="C1207" s="926"/>
      <c r="D1207" s="926"/>
    </row>
    <row r="1208" spans="1:4" ht="10.15" customHeight="1">
      <c r="A1208" s="926"/>
      <c r="B1208" s="926"/>
      <c r="C1208" s="926"/>
      <c r="D1208" s="926"/>
    </row>
    <row r="1209" spans="1:4" ht="10.15" customHeight="1">
      <c r="A1209" s="926"/>
      <c r="B1209" s="926"/>
      <c r="C1209" s="926"/>
      <c r="D1209" s="926"/>
    </row>
    <row r="1210" spans="1:4" ht="10.15" customHeight="1">
      <c r="A1210" s="926"/>
      <c r="B1210" s="926"/>
      <c r="C1210" s="926"/>
      <c r="D1210" s="926"/>
    </row>
    <row r="1211" spans="1:4" ht="10.15" customHeight="1">
      <c r="A1211" s="926"/>
      <c r="B1211" s="926"/>
      <c r="C1211" s="926"/>
      <c r="D1211" s="926"/>
    </row>
    <row r="1212" spans="1:4" ht="10.15" customHeight="1">
      <c r="A1212" s="926"/>
      <c r="B1212" s="926"/>
      <c r="C1212" s="926"/>
      <c r="D1212" s="926"/>
    </row>
    <row r="1213" spans="1:4" ht="10.15" customHeight="1">
      <c r="A1213" s="926"/>
      <c r="B1213" s="926"/>
      <c r="C1213" s="926"/>
      <c r="D1213" s="926"/>
    </row>
    <row r="1214" spans="1:4" ht="10.15" customHeight="1">
      <c r="A1214" s="926"/>
      <c r="B1214" s="926"/>
      <c r="C1214" s="926"/>
      <c r="D1214" s="926"/>
    </row>
    <row r="1215" spans="1:4" ht="10.15" customHeight="1">
      <c r="A1215" s="926"/>
      <c r="B1215" s="926"/>
      <c r="C1215" s="926"/>
      <c r="D1215" s="926"/>
    </row>
    <row r="1216" spans="1:4" ht="10.15" customHeight="1">
      <c r="A1216" s="926"/>
      <c r="B1216" s="926"/>
      <c r="C1216" s="926"/>
      <c r="D1216" s="926"/>
    </row>
    <row r="1217" spans="1:4" ht="10.15" customHeight="1">
      <c r="A1217" s="926"/>
      <c r="B1217" s="926"/>
      <c r="C1217" s="926"/>
      <c r="D1217" s="926"/>
    </row>
    <row r="1218" spans="1:4" ht="10.15" customHeight="1">
      <c r="A1218" s="926"/>
      <c r="B1218" s="926"/>
      <c r="C1218" s="926"/>
      <c r="D1218" s="926"/>
    </row>
    <row r="1219" spans="1:4" ht="10.15" customHeight="1">
      <c r="A1219" s="926"/>
      <c r="B1219" s="926"/>
      <c r="C1219" s="926"/>
      <c r="D1219" s="926"/>
    </row>
    <row r="1220" spans="1:4" ht="10.15" customHeight="1">
      <c r="A1220" s="926"/>
      <c r="B1220" s="926"/>
      <c r="C1220" s="926"/>
      <c r="D1220" s="926"/>
    </row>
    <row r="1221" spans="1:4" ht="10.15" customHeight="1">
      <c r="A1221" s="926"/>
      <c r="B1221" s="926"/>
      <c r="C1221" s="926"/>
      <c r="D1221" s="926"/>
    </row>
    <row r="1222" spans="1:4" ht="10.15" customHeight="1">
      <c r="A1222" s="926"/>
      <c r="B1222" s="926"/>
      <c r="C1222" s="926"/>
      <c r="D1222" s="926"/>
    </row>
    <row r="1223" spans="1:4" ht="10.15" customHeight="1">
      <c r="A1223" s="926"/>
      <c r="B1223" s="926"/>
      <c r="C1223" s="926"/>
      <c r="D1223" s="926"/>
    </row>
    <row r="1224" spans="1:4" ht="10.15" customHeight="1">
      <c r="A1224" s="926"/>
      <c r="B1224" s="926"/>
      <c r="C1224" s="926"/>
      <c r="D1224" s="926"/>
    </row>
    <row r="1225" spans="1:4" ht="10.15" customHeight="1">
      <c r="A1225" s="926"/>
      <c r="B1225" s="926"/>
      <c r="C1225" s="926"/>
      <c r="D1225" s="926"/>
    </row>
    <row r="1226" spans="1:4" ht="10.15" customHeight="1">
      <c r="A1226" s="926"/>
      <c r="B1226" s="926"/>
      <c r="C1226" s="926"/>
      <c r="D1226" s="926"/>
    </row>
    <row r="1227" spans="1:4" ht="10.15" customHeight="1">
      <c r="A1227" s="926"/>
      <c r="B1227" s="926"/>
      <c r="C1227" s="926"/>
      <c r="D1227" s="926"/>
    </row>
    <row r="1228" spans="1:4" ht="10.15" customHeight="1">
      <c r="A1228" s="926"/>
      <c r="B1228" s="926"/>
      <c r="C1228" s="926"/>
      <c r="D1228" s="926"/>
    </row>
    <row r="1229" spans="1:4" ht="10.15" customHeight="1">
      <c r="A1229" s="926"/>
      <c r="B1229" s="926"/>
      <c r="C1229" s="926"/>
      <c r="D1229" s="926"/>
    </row>
    <row r="1230" spans="1:4" ht="10.15" customHeight="1">
      <c r="A1230" s="926"/>
      <c r="B1230" s="926"/>
      <c r="C1230" s="926"/>
      <c r="D1230" s="926"/>
    </row>
    <row r="1231" spans="1:4" ht="10.15" customHeight="1">
      <c r="A1231" s="926"/>
      <c r="B1231" s="926"/>
      <c r="C1231" s="926"/>
      <c r="D1231" s="926"/>
    </row>
    <row r="1232" spans="1:4" ht="10.15" customHeight="1">
      <c r="A1232" s="926"/>
      <c r="B1232" s="926"/>
      <c r="C1232" s="926"/>
      <c r="D1232" s="926"/>
    </row>
    <row r="1233" spans="1:4" ht="10.15" customHeight="1">
      <c r="A1233" s="926"/>
      <c r="B1233" s="926"/>
      <c r="C1233" s="926"/>
      <c r="D1233" s="926"/>
    </row>
    <row r="1234" spans="1:4" ht="10.15" customHeight="1">
      <c r="A1234" s="926"/>
      <c r="B1234" s="926"/>
      <c r="C1234" s="926"/>
      <c r="D1234" s="926"/>
    </row>
    <row r="1235" spans="1:4" ht="10.15" customHeight="1">
      <c r="A1235" s="926"/>
      <c r="B1235" s="926"/>
      <c r="C1235" s="926"/>
      <c r="D1235" s="926"/>
    </row>
    <row r="1236" spans="1:4" ht="10.15" customHeight="1">
      <c r="A1236" s="926"/>
      <c r="B1236" s="926"/>
      <c r="C1236" s="926"/>
      <c r="D1236" s="926"/>
    </row>
    <row r="1237" spans="1:4" ht="10.15" customHeight="1">
      <c r="A1237" s="926"/>
      <c r="B1237" s="926"/>
      <c r="C1237" s="926"/>
      <c r="D1237" s="926"/>
    </row>
    <row r="1238" spans="1:4" ht="10.15" customHeight="1">
      <c r="A1238" s="926"/>
      <c r="B1238" s="926"/>
      <c r="C1238" s="926"/>
      <c r="D1238" s="926"/>
    </row>
    <row r="1239" spans="1:4" ht="10.15" customHeight="1">
      <c r="A1239" s="926"/>
      <c r="B1239" s="926"/>
      <c r="C1239" s="926"/>
      <c r="D1239" s="926"/>
    </row>
    <row r="1240" spans="1:4" ht="10.15" customHeight="1">
      <c r="A1240" s="926"/>
      <c r="B1240" s="926"/>
      <c r="C1240" s="926"/>
      <c r="D1240" s="926"/>
    </row>
    <row r="1241" spans="1:4" ht="10.15" customHeight="1">
      <c r="A1241" s="926"/>
      <c r="B1241" s="926"/>
      <c r="C1241" s="926"/>
      <c r="D1241" s="926"/>
    </row>
    <row r="1242" spans="1:4" ht="10.15" customHeight="1">
      <c r="A1242" s="926"/>
      <c r="B1242" s="926"/>
      <c r="C1242" s="926"/>
      <c r="D1242" s="926"/>
    </row>
    <row r="1243" spans="1:4" ht="10.15" customHeight="1">
      <c r="A1243" s="926"/>
      <c r="B1243" s="926"/>
      <c r="C1243" s="926"/>
      <c r="D1243" s="926"/>
    </row>
    <row r="1244" spans="1:4" ht="10.15" customHeight="1">
      <c r="A1244" s="926"/>
      <c r="B1244" s="926"/>
      <c r="C1244" s="926"/>
      <c r="D1244" s="926"/>
    </row>
    <row r="1245" spans="1:4" ht="10.15" customHeight="1">
      <c r="A1245" s="926"/>
      <c r="B1245" s="926"/>
      <c r="C1245" s="926"/>
      <c r="D1245" s="926"/>
    </row>
    <row r="1246" spans="1:4" ht="10.15" customHeight="1">
      <c r="A1246" s="926"/>
      <c r="B1246" s="926"/>
      <c r="C1246" s="926"/>
      <c r="D1246" s="926"/>
    </row>
    <row r="1247" spans="1:4" ht="10.15" customHeight="1">
      <c r="A1247" s="926"/>
      <c r="B1247" s="926"/>
      <c r="C1247" s="926"/>
      <c r="D1247" s="926"/>
    </row>
    <row r="1248" spans="1:4" ht="10.15" customHeight="1">
      <c r="A1248" s="926"/>
      <c r="B1248" s="926"/>
      <c r="C1248" s="926"/>
      <c r="D1248" s="926"/>
    </row>
    <row r="1249" spans="1:4" ht="10.15" customHeight="1">
      <c r="A1249" s="926"/>
      <c r="B1249" s="926"/>
      <c r="C1249" s="926"/>
      <c r="D1249" s="926"/>
    </row>
    <row r="1250" spans="1:4" ht="10.15" customHeight="1">
      <c r="A1250" s="926"/>
      <c r="B1250" s="926"/>
      <c r="C1250" s="926"/>
      <c r="D1250" s="926"/>
    </row>
    <row r="1251" spans="1:4" ht="10.15" customHeight="1">
      <c r="A1251" s="926"/>
      <c r="B1251" s="926"/>
      <c r="C1251" s="926"/>
      <c r="D1251" s="926"/>
    </row>
    <row r="1252" spans="1:4" ht="10.15" customHeight="1">
      <c r="A1252" s="926"/>
      <c r="B1252" s="926"/>
      <c r="C1252" s="926"/>
      <c r="D1252" s="926"/>
    </row>
    <row r="1253" spans="1:4" ht="10.15" customHeight="1">
      <c r="A1253" s="926"/>
      <c r="B1253" s="926"/>
      <c r="C1253" s="926"/>
      <c r="D1253" s="926"/>
    </row>
    <row r="1254" spans="1:4" ht="10.15" customHeight="1">
      <c r="A1254" s="926"/>
      <c r="B1254" s="926"/>
      <c r="C1254" s="926"/>
      <c r="D1254" s="926"/>
    </row>
    <row r="1255" spans="1:4" ht="10.15" customHeight="1">
      <c r="A1255" s="926"/>
      <c r="B1255" s="926"/>
      <c r="C1255" s="926"/>
      <c r="D1255" s="926"/>
    </row>
    <row r="1256" spans="1:4" ht="10.15" customHeight="1">
      <c r="A1256" s="926"/>
      <c r="B1256" s="926"/>
      <c r="C1256" s="926"/>
      <c r="D1256" s="926"/>
    </row>
    <row r="1257" spans="1:4" ht="10.15" customHeight="1">
      <c r="A1257" s="926"/>
      <c r="B1257" s="926"/>
      <c r="C1257" s="926"/>
      <c r="D1257" s="926"/>
    </row>
    <row r="1258" spans="1:4" ht="10.15" customHeight="1">
      <c r="A1258" s="926"/>
      <c r="B1258" s="926"/>
      <c r="C1258" s="926"/>
      <c r="D1258" s="926"/>
    </row>
    <row r="1259" spans="1:4" ht="10.15" customHeight="1">
      <c r="A1259" s="926"/>
      <c r="B1259" s="926"/>
      <c r="C1259" s="926"/>
      <c r="D1259" s="926"/>
    </row>
    <row r="1260" spans="1:4" ht="10.15" customHeight="1">
      <c r="A1260" s="926"/>
      <c r="B1260" s="926"/>
      <c r="C1260" s="926"/>
      <c r="D1260" s="926"/>
    </row>
    <row r="1261" spans="1:4" ht="10.15" customHeight="1">
      <c r="A1261" s="926"/>
      <c r="B1261" s="926"/>
      <c r="C1261" s="926"/>
      <c r="D1261" s="926"/>
    </row>
    <row r="1262" spans="1:4" ht="10.15" customHeight="1">
      <c r="A1262" s="926"/>
      <c r="B1262" s="926"/>
      <c r="C1262" s="926"/>
      <c r="D1262" s="926"/>
    </row>
    <row r="1263" spans="1:4" ht="10.15" customHeight="1">
      <c r="A1263" s="926"/>
      <c r="B1263" s="926"/>
      <c r="C1263" s="926"/>
      <c r="D1263" s="926"/>
    </row>
    <row r="1264" spans="1:4" ht="10.15" customHeight="1">
      <c r="A1264" s="926"/>
      <c r="B1264" s="926"/>
      <c r="C1264" s="926"/>
      <c r="D1264" s="926"/>
    </row>
    <row r="1265" spans="1:4" ht="10.15" customHeight="1">
      <c r="A1265" s="926"/>
      <c r="B1265" s="926"/>
      <c r="C1265" s="926"/>
      <c r="D1265" s="926"/>
    </row>
    <row r="1266" spans="1:4" ht="10.15" customHeight="1">
      <c r="A1266" s="926"/>
      <c r="B1266" s="926"/>
      <c r="C1266" s="926"/>
      <c r="D1266" s="926"/>
    </row>
    <row r="1267" spans="1:4" ht="10.15" customHeight="1">
      <c r="A1267" s="926"/>
      <c r="B1267" s="926"/>
      <c r="C1267" s="926"/>
      <c r="D1267" s="926"/>
    </row>
    <row r="1268" spans="1:4" ht="10.15" customHeight="1">
      <c r="A1268" s="926"/>
      <c r="B1268" s="926"/>
      <c r="C1268" s="926"/>
      <c r="D1268" s="926"/>
    </row>
    <row r="1269" spans="1:4" ht="10.15" customHeight="1">
      <c r="A1269" s="926"/>
      <c r="B1269" s="926"/>
      <c r="C1269" s="926"/>
      <c r="D1269" s="926"/>
    </row>
    <row r="1270" spans="1:4" ht="10.15" customHeight="1">
      <c r="A1270" s="926"/>
      <c r="B1270" s="926"/>
      <c r="C1270" s="926"/>
      <c r="D1270" s="926"/>
    </row>
    <row r="1271" spans="1:4" ht="10.15" customHeight="1">
      <c r="A1271" s="926"/>
      <c r="B1271" s="926"/>
      <c r="C1271" s="926"/>
      <c r="D1271" s="926"/>
    </row>
    <row r="1272" spans="1:4" ht="10.15" customHeight="1">
      <c r="A1272" s="926"/>
      <c r="B1272" s="926"/>
      <c r="C1272" s="926"/>
      <c r="D1272" s="926"/>
    </row>
    <row r="1273" spans="1:4" ht="10.15" customHeight="1">
      <c r="A1273" s="926"/>
      <c r="B1273" s="926"/>
      <c r="C1273" s="926"/>
      <c r="D1273" s="926"/>
    </row>
    <row r="1274" spans="1:4" ht="10.15" customHeight="1">
      <c r="A1274" s="926"/>
      <c r="B1274" s="926"/>
      <c r="C1274" s="926"/>
      <c r="D1274" s="926"/>
    </row>
    <row r="1275" spans="1:4" ht="10.15" customHeight="1">
      <c r="A1275" s="926"/>
      <c r="B1275" s="926"/>
      <c r="C1275" s="926"/>
      <c r="D1275" s="926"/>
    </row>
    <row r="1276" spans="1:4" ht="10.15" customHeight="1">
      <c r="A1276" s="926"/>
      <c r="B1276" s="926"/>
      <c r="C1276" s="926"/>
      <c r="D1276" s="926"/>
    </row>
    <row r="1277" spans="1:4" ht="10.15" customHeight="1">
      <c r="A1277" s="926"/>
      <c r="B1277" s="926"/>
      <c r="C1277" s="926"/>
      <c r="D1277" s="926"/>
    </row>
    <row r="1278" spans="1:4" ht="10.15" customHeight="1">
      <c r="A1278" s="926"/>
      <c r="B1278" s="926"/>
      <c r="C1278" s="926"/>
      <c r="D1278" s="926"/>
    </row>
    <row r="1279" spans="1:4" ht="10.15" customHeight="1">
      <c r="A1279" s="926"/>
      <c r="B1279" s="926"/>
      <c r="C1279" s="926"/>
      <c r="D1279" s="926"/>
    </row>
    <row r="1280" spans="1:4" ht="10.15" customHeight="1">
      <c r="A1280" s="926"/>
      <c r="B1280" s="926"/>
      <c r="C1280" s="926"/>
      <c r="D1280" s="926"/>
    </row>
    <row r="1281" spans="1:4" ht="10.15" customHeight="1">
      <c r="A1281" s="926"/>
      <c r="B1281" s="926"/>
      <c r="C1281" s="926"/>
      <c r="D1281" s="926"/>
    </row>
    <row r="1282" spans="1:4" ht="10.15" customHeight="1">
      <c r="A1282" s="926"/>
      <c r="B1282" s="926"/>
      <c r="C1282" s="926"/>
      <c r="D1282" s="926"/>
    </row>
    <row r="1283" spans="1:4" ht="10.15" customHeight="1">
      <c r="A1283" s="926"/>
      <c r="B1283" s="926"/>
      <c r="C1283" s="926"/>
      <c r="D1283" s="926"/>
    </row>
    <row r="1284" spans="1:4" ht="10.15" customHeight="1">
      <c r="A1284" s="926"/>
      <c r="B1284" s="926"/>
      <c r="C1284" s="926"/>
      <c r="D1284" s="926"/>
    </row>
    <row r="1285" spans="1:4" ht="10.15" customHeight="1">
      <c r="A1285" s="926"/>
      <c r="B1285" s="926"/>
      <c r="C1285" s="926"/>
      <c r="D1285" s="926"/>
    </row>
    <row r="1286" spans="1:4" ht="10.15" customHeight="1">
      <c r="A1286" s="926"/>
      <c r="B1286" s="926"/>
      <c r="C1286" s="926"/>
      <c r="D1286" s="926"/>
    </row>
    <row r="1287" spans="1:4" ht="10.15" customHeight="1">
      <c r="A1287" s="926"/>
      <c r="B1287" s="926"/>
      <c r="C1287" s="926"/>
      <c r="D1287" s="926"/>
    </row>
    <row r="1288" spans="1:4" ht="10.15" customHeight="1">
      <c r="A1288" s="926"/>
      <c r="B1288" s="926"/>
      <c r="C1288" s="926"/>
      <c r="D1288" s="926"/>
    </row>
    <row r="1289" spans="1:4" ht="10.15" customHeight="1">
      <c r="A1289" s="926"/>
      <c r="B1289" s="926"/>
      <c r="C1289" s="926"/>
      <c r="D1289" s="926"/>
    </row>
    <row r="1290" spans="1:4" ht="10.15" customHeight="1">
      <c r="A1290" s="926"/>
      <c r="B1290" s="926"/>
      <c r="C1290" s="926"/>
      <c r="D1290" s="926"/>
    </row>
    <row r="1291" spans="1:4" ht="10.15" customHeight="1">
      <c r="A1291" s="926"/>
      <c r="B1291" s="926"/>
      <c r="C1291" s="926"/>
      <c r="D1291" s="926"/>
    </row>
    <row r="1292" spans="1:4" ht="10.15" customHeight="1">
      <c r="A1292" s="926"/>
      <c r="B1292" s="926"/>
      <c r="C1292" s="926"/>
      <c r="D1292" s="926"/>
    </row>
    <row r="1293" spans="1:4" ht="10.15" customHeight="1">
      <c r="A1293" s="926"/>
      <c r="B1293" s="926"/>
      <c r="C1293" s="926"/>
      <c r="D1293" s="926"/>
    </row>
    <row r="1294" spans="1:4" ht="10.15" customHeight="1">
      <c r="A1294" s="926"/>
      <c r="B1294" s="926"/>
      <c r="C1294" s="926"/>
      <c r="D1294" s="926"/>
    </row>
    <row r="1295" spans="1:4" ht="10.15" customHeight="1">
      <c r="A1295" s="926"/>
      <c r="B1295" s="926"/>
      <c r="C1295" s="926"/>
      <c r="D1295" s="926"/>
    </row>
    <row r="1296" spans="1:4" ht="10.15" customHeight="1">
      <c r="A1296" s="926"/>
      <c r="B1296" s="926"/>
      <c r="C1296" s="926"/>
      <c r="D1296" s="926"/>
    </row>
    <row r="1297" spans="1:4" ht="10.15" customHeight="1">
      <c r="A1297" s="926"/>
      <c r="B1297" s="926"/>
      <c r="C1297" s="926"/>
      <c r="D1297" s="926"/>
    </row>
    <row r="1298" spans="1:4" ht="10.15" customHeight="1">
      <c r="A1298" s="926"/>
      <c r="B1298" s="926"/>
      <c r="C1298" s="926"/>
      <c r="D1298" s="926"/>
    </row>
    <row r="1299" spans="1:4" ht="10.15" customHeight="1">
      <c r="A1299" s="926"/>
      <c r="B1299" s="926"/>
      <c r="C1299" s="926"/>
      <c r="D1299" s="926"/>
    </row>
    <row r="1300" spans="1:4" ht="10.15" customHeight="1">
      <c r="A1300" s="926"/>
      <c r="B1300" s="926"/>
      <c r="C1300" s="926"/>
      <c r="D1300" s="926"/>
    </row>
    <row r="1301" spans="1:4" ht="10.15" customHeight="1">
      <c r="A1301" s="926"/>
      <c r="B1301" s="926"/>
      <c r="C1301" s="926"/>
      <c r="D1301" s="926"/>
    </row>
    <row r="1302" spans="1:4" ht="10.15" customHeight="1">
      <c r="A1302" s="926"/>
      <c r="B1302" s="926"/>
      <c r="C1302" s="926"/>
      <c r="D1302" s="926"/>
    </row>
    <row r="1303" spans="1:4" ht="10.15" customHeight="1">
      <c r="A1303" s="926"/>
      <c r="B1303" s="926"/>
      <c r="C1303" s="926"/>
      <c r="D1303" s="926"/>
    </row>
    <row r="1304" spans="1:4" ht="10.15" customHeight="1">
      <c r="A1304" s="926"/>
      <c r="B1304" s="926"/>
      <c r="C1304" s="926"/>
      <c r="D1304" s="926"/>
    </row>
    <row r="1305" spans="1:4" ht="10.15" customHeight="1">
      <c r="A1305" s="926"/>
      <c r="B1305" s="926"/>
      <c r="C1305" s="926"/>
      <c r="D1305" s="926"/>
    </row>
    <row r="1306" spans="1:4" ht="10.15" customHeight="1">
      <c r="A1306" s="926"/>
      <c r="B1306" s="926"/>
      <c r="C1306" s="926"/>
      <c r="D1306" s="926"/>
    </row>
    <row r="1307" spans="1:4" ht="10.15" customHeight="1">
      <c r="A1307" s="926"/>
      <c r="B1307" s="926"/>
      <c r="C1307" s="926"/>
      <c r="D1307" s="926"/>
    </row>
    <row r="1308" spans="1:4" ht="10.15" customHeight="1">
      <c r="A1308" s="926"/>
      <c r="B1308" s="926"/>
      <c r="C1308" s="926"/>
      <c r="D1308" s="926"/>
    </row>
    <row r="1309" spans="1:4" ht="10.15" customHeight="1">
      <c r="A1309" s="926"/>
      <c r="B1309" s="926"/>
      <c r="C1309" s="926"/>
      <c r="D1309" s="926"/>
    </row>
    <row r="1310" spans="1:4" ht="10.15" customHeight="1">
      <c r="A1310" s="926"/>
      <c r="B1310" s="926"/>
      <c r="C1310" s="926"/>
      <c r="D1310" s="926"/>
    </row>
    <row r="1311" spans="1:4" ht="10.15" customHeight="1">
      <c r="A1311" s="926"/>
      <c r="B1311" s="926"/>
      <c r="C1311" s="926"/>
      <c r="D1311" s="926"/>
    </row>
    <row r="1312" spans="1:4" ht="10.15" customHeight="1">
      <c r="A1312" s="926"/>
      <c r="B1312" s="926"/>
      <c r="C1312" s="926"/>
      <c r="D1312" s="926"/>
    </row>
    <row r="1313" spans="1:4" ht="10.15" customHeight="1">
      <c r="A1313" s="926"/>
      <c r="B1313" s="926"/>
      <c r="C1313" s="926"/>
      <c r="D1313" s="926"/>
    </row>
    <row r="1314" spans="1:4" ht="10.15" customHeight="1">
      <c r="A1314" s="926"/>
      <c r="B1314" s="926"/>
      <c r="C1314" s="926"/>
      <c r="D1314" s="926"/>
    </row>
    <row r="1315" spans="1:4" ht="10.15" customHeight="1">
      <c r="A1315" s="926"/>
      <c r="B1315" s="926"/>
      <c r="C1315" s="926"/>
      <c r="D1315" s="926"/>
    </row>
    <row r="1316" spans="1:4" ht="10.15" customHeight="1">
      <c r="A1316" s="926"/>
      <c r="B1316" s="926"/>
      <c r="C1316" s="926"/>
      <c r="D1316" s="926"/>
    </row>
    <row r="1317" spans="1:4" ht="10.15" customHeight="1">
      <c r="A1317" s="926"/>
      <c r="B1317" s="926"/>
      <c r="C1317" s="926"/>
      <c r="D1317" s="926"/>
    </row>
    <row r="1318" spans="1:4" ht="10.15" customHeight="1">
      <c r="A1318" s="926"/>
      <c r="B1318" s="926"/>
      <c r="C1318" s="926"/>
      <c r="D1318" s="926"/>
    </row>
    <row r="1319" spans="1:4" ht="10.15" customHeight="1">
      <c r="A1319" s="926"/>
      <c r="B1319" s="926"/>
      <c r="C1319" s="926"/>
      <c r="D1319" s="926"/>
    </row>
    <row r="1320" spans="1:4" ht="10.15" customHeight="1">
      <c r="A1320" s="926"/>
      <c r="B1320" s="926"/>
      <c r="C1320" s="926"/>
      <c r="D1320" s="926"/>
    </row>
    <row r="1321" spans="1:4" ht="10.15" customHeight="1">
      <c r="A1321" s="926"/>
      <c r="B1321" s="926"/>
      <c r="C1321" s="926"/>
      <c r="D1321" s="926"/>
    </row>
    <row r="1322" spans="1:4" ht="10.15" customHeight="1">
      <c r="A1322" s="926"/>
      <c r="B1322" s="926"/>
      <c r="C1322" s="926"/>
      <c r="D1322" s="926"/>
    </row>
    <row r="1323" spans="1:4" ht="10.15" customHeight="1">
      <c r="A1323" s="926"/>
      <c r="B1323" s="926"/>
      <c r="C1323" s="926"/>
      <c r="D1323" s="926"/>
    </row>
    <row r="1324" spans="1:4" ht="10.15" customHeight="1">
      <c r="A1324" s="926"/>
      <c r="B1324" s="926"/>
      <c r="C1324" s="926"/>
      <c r="D1324" s="926"/>
    </row>
    <row r="1325" spans="1:4" ht="10.15" customHeight="1">
      <c r="A1325" s="926"/>
      <c r="B1325" s="926"/>
      <c r="C1325" s="926"/>
      <c r="D1325" s="926"/>
    </row>
    <row r="1326" spans="1:4" ht="10.15" customHeight="1">
      <c r="A1326" s="926"/>
      <c r="B1326" s="926"/>
      <c r="C1326" s="926"/>
      <c r="D1326" s="926"/>
    </row>
    <row r="1327" spans="1:4" ht="10.15" customHeight="1">
      <c r="A1327" s="926"/>
      <c r="B1327" s="926"/>
      <c r="C1327" s="926"/>
      <c r="D1327" s="926"/>
    </row>
    <row r="1328" spans="1:4" ht="10.15" customHeight="1">
      <c r="A1328" s="926"/>
      <c r="B1328" s="926"/>
      <c r="C1328" s="926"/>
      <c r="D1328" s="926"/>
    </row>
    <row r="1329" spans="1:4" ht="10.15" customHeight="1">
      <c r="A1329" s="926"/>
      <c r="B1329" s="926"/>
      <c r="C1329" s="926"/>
      <c r="D1329" s="926"/>
    </row>
    <row r="1330" spans="1:4" ht="10.15" customHeight="1">
      <c r="A1330" s="926"/>
      <c r="B1330" s="926"/>
      <c r="C1330" s="926"/>
      <c r="D1330" s="926"/>
    </row>
    <row r="1331" spans="1:4" ht="10.15" customHeight="1">
      <c r="A1331" s="926"/>
      <c r="B1331" s="926"/>
      <c r="C1331" s="926"/>
      <c r="D1331" s="926"/>
    </row>
    <row r="1332" spans="1:4" ht="10.15" customHeight="1">
      <c r="A1332" s="926"/>
      <c r="B1332" s="926"/>
      <c r="C1332" s="926"/>
      <c r="D1332" s="926"/>
    </row>
    <row r="1333" spans="1:4" ht="10.15" customHeight="1">
      <c r="A1333" s="926"/>
      <c r="B1333" s="926"/>
      <c r="C1333" s="926"/>
      <c r="D1333" s="926"/>
    </row>
    <row r="1334" spans="1:4" ht="10.15" customHeight="1">
      <c r="A1334" s="926"/>
      <c r="B1334" s="926"/>
      <c r="C1334" s="926"/>
      <c r="D1334" s="926"/>
    </row>
    <row r="1335" spans="1:4" ht="10.15" customHeight="1">
      <c r="A1335" s="926"/>
      <c r="B1335" s="926"/>
      <c r="C1335" s="926"/>
      <c r="D1335" s="926"/>
    </row>
    <row r="1336" spans="1:4" ht="10.15" customHeight="1">
      <c r="A1336" s="926"/>
      <c r="B1336" s="926"/>
      <c r="C1336" s="926"/>
      <c r="D1336" s="926"/>
    </row>
    <row r="1337" spans="1:4" ht="10.15" customHeight="1">
      <c r="A1337" s="926"/>
      <c r="B1337" s="926"/>
      <c r="C1337" s="926"/>
      <c r="D1337" s="926"/>
    </row>
    <row r="1338" spans="1:4" ht="10.15" customHeight="1">
      <c r="A1338" s="926"/>
      <c r="B1338" s="926"/>
      <c r="C1338" s="926"/>
      <c r="D1338" s="926"/>
    </row>
    <row r="1339" spans="1:4" ht="10.15" customHeight="1">
      <c r="A1339" s="926"/>
      <c r="B1339" s="926"/>
      <c r="C1339" s="926"/>
      <c r="D1339" s="926"/>
    </row>
    <row r="1340" spans="1:4" ht="10.15" customHeight="1">
      <c r="A1340" s="926"/>
      <c r="B1340" s="926"/>
      <c r="C1340" s="926"/>
      <c r="D1340" s="926"/>
    </row>
    <row r="1341" spans="1:4" ht="10.15" customHeight="1">
      <c r="A1341" s="926"/>
      <c r="B1341" s="926"/>
      <c r="C1341" s="926"/>
      <c r="D1341" s="926"/>
    </row>
    <row r="1342" spans="1:4" ht="10.15" customHeight="1">
      <c r="A1342" s="926"/>
      <c r="B1342" s="926"/>
      <c r="C1342" s="926"/>
      <c r="D1342" s="926"/>
    </row>
    <row r="1343" spans="1:4" ht="10.15" customHeight="1">
      <c r="A1343" s="926"/>
      <c r="B1343" s="926"/>
      <c r="C1343" s="926"/>
      <c r="D1343" s="926"/>
    </row>
    <row r="1344" spans="1:4" ht="10.15" customHeight="1">
      <c r="A1344" s="926"/>
      <c r="B1344" s="926"/>
      <c r="C1344" s="926"/>
      <c r="D1344" s="926"/>
    </row>
    <row r="1345" spans="1:4" ht="10.15" customHeight="1">
      <c r="A1345" s="926"/>
      <c r="B1345" s="926"/>
      <c r="C1345" s="926"/>
      <c r="D1345" s="926"/>
    </row>
    <row r="1346" spans="1:4" ht="10.15" customHeight="1">
      <c r="A1346" s="926"/>
      <c r="B1346" s="926"/>
      <c r="C1346" s="926"/>
      <c r="D1346" s="926"/>
    </row>
    <row r="1347" spans="1:4" ht="10.15" customHeight="1">
      <c r="A1347" s="926"/>
      <c r="B1347" s="926"/>
      <c r="C1347" s="926"/>
      <c r="D1347" s="926"/>
    </row>
    <row r="1348" spans="1:4" ht="10.15" customHeight="1">
      <c r="A1348" s="926"/>
      <c r="B1348" s="926"/>
      <c r="C1348" s="926"/>
      <c r="D1348" s="926"/>
    </row>
    <row r="1349" spans="1:4" ht="10.15" customHeight="1">
      <c r="A1349" s="926"/>
      <c r="B1349" s="926"/>
      <c r="C1349" s="926"/>
      <c r="D1349" s="926"/>
    </row>
    <row r="1350" spans="1:4" ht="10.15" customHeight="1">
      <c r="A1350" s="926"/>
      <c r="B1350" s="926"/>
      <c r="C1350" s="926"/>
      <c r="D1350" s="926"/>
    </row>
    <row r="1351" spans="1:4" ht="10.15" customHeight="1">
      <c r="A1351" s="926"/>
      <c r="B1351" s="926"/>
      <c r="C1351" s="926"/>
      <c r="D1351" s="926"/>
    </row>
    <row r="1352" spans="1:4" ht="10.15" customHeight="1">
      <c r="A1352" s="926"/>
      <c r="B1352" s="926"/>
      <c r="C1352" s="926"/>
      <c r="D1352" s="926"/>
    </row>
    <row r="1353" spans="1:4" ht="10.15" customHeight="1">
      <c r="A1353" s="926"/>
      <c r="B1353" s="926"/>
      <c r="C1353" s="926"/>
      <c r="D1353" s="926"/>
    </row>
    <row r="1354" spans="1:4" ht="10.15" customHeight="1">
      <c r="A1354" s="926"/>
      <c r="B1354" s="926"/>
      <c r="C1354" s="926"/>
      <c r="D1354" s="926"/>
    </row>
    <row r="1355" spans="1:4" ht="10.15" customHeight="1">
      <c r="A1355" s="926"/>
      <c r="B1355" s="926"/>
      <c r="C1355" s="926"/>
      <c r="D1355" s="926"/>
    </row>
    <row r="1356" spans="1:4" ht="10.15" customHeight="1">
      <c r="A1356" s="926"/>
      <c r="B1356" s="926"/>
      <c r="C1356" s="926"/>
      <c r="D1356" s="926"/>
    </row>
    <row r="1357" spans="1:4" ht="10.15" customHeight="1">
      <c r="A1357" s="926"/>
      <c r="B1357" s="926"/>
      <c r="C1357" s="926"/>
      <c r="D1357" s="926"/>
    </row>
    <row r="1358" spans="1:4" ht="10.15" customHeight="1">
      <c r="A1358" s="926"/>
      <c r="B1358" s="926"/>
      <c r="C1358" s="926"/>
      <c r="D1358" s="926"/>
    </row>
    <row r="1359" spans="1:4" ht="10.15" customHeight="1">
      <c r="A1359" s="926"/>
      <c r="B1359" s="926"/>
      <c r="C1359" s="926"/>
      <c r="D1359" s="926"/>
    </row>
    <row r="1360" spans="1:4" ht="10.15" customHeight="1">
      <c r="A1360" s="926"/>
      <c r="B1360" s="926"/>
      <c r="C1360" s="926"/>
      <c r="D1360" s="926"/>
    </row>
    <row r="1361" spans="1:4" ht="10.15" customHeight="1">
      <c r="A1361" s="926"/>
      <c r="B1361" s="926"/>
      <c r="C1361" s="926"/>
      <c r="D1361" s="926"/>
    </row>
    <row r="1362" spans="1:4" ht="10.15" customHeight="1">
      <c r="A1362" s="926"/>
      <c r="B1362" s="926"/>
      <c r="C1362" s="926"/>
      <c r="D1362" s="926"/>
    </row>
    <row r="1363" spans="1:4" ht="10.15" customHeight="1">
      <c r="A1363" s="926"/>
      <c r="B1363" s="926"/>
      <c r="C1363" s="926"/>
      <c r="D1363" s="926"/>
    </row>
    <row r="1364" spans="1:4" ht="10.15" customHeight="1">
      <c r="A1364" s="926"/>
      <c r="B1364" s="926"/>
      <c r="C1364" s="926"/>
      <c r="D1364" s="926"/>
    </row>
    <row r="1365" spans="1:4" ht="10.15" customHeight="1">
      <c r="A1365" s="926"/>
      <c r="B1365" s="926"/>
      <c r="C1365" s="926"/>
      <c r="D1365" s="926"/>
    </row>
    <row r="1366" spans="1:4" ht="10.15" customHeight="1">
      <c r="A1366" s="926"/>
      <c r="B1366" s="926"/>
      <c r="C1366" s="926"/>
      <c r="D1366" s="926"/>
    </row>
    <row r="1367" spans="1:4" ht="10.15" customHeight="1">
      <c r="A1367" s="926"/>
      <c r="B1367" s="926"/>
      <c r="C1367" s="926"/>
      <c r="D1367" s="926"/>
    </row>
    <row r="1368" spans="1:4" ht="10.15" customHeight="1">
      <c r="A1368" s="926"/>
      <c r="B1368" s="926"/>
      <c r="C1368" s="926"/>
      <c r="D1368" s="926"/>
    </row>
    <row r="1369" spans="1:4" ht="10.15" customHeight="1">
      <c r="A1369" s="926"/>
      <c r="B1369" s="926"/>
      <c r="C1369" s="926"/>
      <c r="D1369" s="926"/>
    </row>
    <row r="1370" spans="1:4" ht="10.15" customHeight="1">
      <c r="A1370" s="926"/>
      <c r="B1370" s="926"/>
      <c r="C1370" s="926"/>
      <c r="D1370" s="926"/>
    </row>
    <row r="1371" spans="1:4" ht="10.15" customHeight="1">
      <c r="A1371" s="926"/>
      <c r="B1371" s="926"/>
      <c r="C1371" s="926"/>
      <c r="D1371" s="926"/>
    </row>
    <row r="1372" spans="1:4" ht="10.15" customHeight="1">
      <c r="A1372" s="926"/>
      <c r="B1372" s="926"/>
      <c r="C1372" s="926"/>
      <c r="D1372" s="926"/>
    </row>
    <row r="1373" spans="1:4" ht="10.15" customHeight="1">
      <c r="A1373" s="926"/>
      <c r="B1373" s="926"/>
      <c r="C1373" s="926"/>
      <c r="D1373" s="926"/>
    </row>
    <row r="1374" spans="1:4" ht="10.15" customHeight="1">
      <c r="A1374" s="926"/>
      <c r="B1374" s="926"/>
      <c r="C1374" s="926"/>
      <c r="D1374" s="926"/>
    </row>
    <row r="1375" spans="1:4" ht="10.15" customHeight="1">
      <c r="A1375" s="926"/>
      <c r="B1375" s="926"/>
      <c r="C1375" s="926"/>
      <c r="D1375" s="926"/>
    </row>
    <row r="1376" spans="1:4" ht="10.15" customHeight="1">
      <c r="A1376" s="926"/>
      <c r="B1376" s="926"/>
      <c r="C1376" s="926"/>
      <c r="D1376" s="926"/>
    </row>
    <row r="1377" spans="1:4" ht="10.15" customHeight="1">
      <c r="A1377" s="926"/>
      <c r="B1377" s="926"/>
      <c r="C1377" s="926"/>
      <c r="D1377" s="926"/>
    </row>
    <row r="1378" spans="1:4" ht="10.15" customHeight="1">
      <c r="A1378" s="926"/>
      <c r="B1378" s="926"/>
      <c r="C1378" s="926"/>
      <c r="D1378" s="926"/>
    </row>
    <row r="1379" spans="1:4" ht="10.15" customHeight="1">
      <c r="A1379" s="926"/>
      <c r="B1379" s="926"/>
      <c r="C1379" s="926"/>
      <c r="D1379" s="926"/>
    </row>
    <row r="1380" spans="1:4" ht="10.15" customHeight="1">
      <c r="A1380" s="926"/>
      <c r="B1380" s="926"/>
      <c r="C1380" s="926"/>
      <c r="D1380" s="926"/>
    </row>
    <row r="1381" spans="1:4" ht="10.15" customHeight="1">
      <c r="A1381" s="926"/>
      <c r="B1381" s="926"/>
      <c r="C1381" s="926"/>
      <c r="D1381" s="926"/>
    </row>
    <row r="1382" spans="1:4" ht="10.15" customHeight="1">
      <c r="A1382" s="926"/>
      <c r="B1382" s="926"/>
      <c r="C1382" s="926"/>
      <c r="D1382" s="926"/>
    </row>
    <row r="1383" spans="1:4" ht="10.15" customHeight="1">
      <c r="A1383" s="926"/>
      <c r="B1383" s="926"/>
      <c r="C1383" s="926"/>
      <c r="D1383" s="926"/>
    </row>
    <row r="1384" spans="1:4" ht="10.15" customHeight="1">
      <c r="A1384" s="926"/>
      <c r="B1384" s="926"/>
      <c r="C1384" s="926"/>
      <c r="D1384" s="926"/>
    </row>
    <row r="1385" spans="1:4" ht="10.15" customHeight="1">
      <c r="A1385" s="926"/>
      <c r="B1385" s="926"/>
      <c r="C1385" s="926"/>
      <c r="D1385" s="926"/>
    </row>
    <row r="1386" spans="1:4" ht="10.15" customHeight="1">
      <c r="A1386" s="926"/>
      <c r="B1386" s="926"/>
      <c r="C1386" s="926"/>
      <c r="D1386" s="926"/>
    </row>
    <row r="1387" spans="1:4" ht="10.15" customHeight="1">
      <c r="A1387" s="926"/>
      <c r="B1387" s="926"/>
      <c r="C1387" s="926"/>
      <c r="D1387" s="926"/>
    </row>
    <row r="1388" spans="1:4" ht="10.15" customHeight="1">
      <c r="A1388" s="926"/>
      <c r="B1388" s="926"/>
      <c r="C1388" s="926"/>
      <c r="D1388" s="926"/>
    </row>
    <row r="1389" spans="1:4" ht="10.15" customHeight="1">
      <c r="A1389" s="926"/>
      <c r="B1389" s="926"/>
      <c r="C1389" s="926"/>
      <c r="D1389" s="926"/>
    </row>
    <row r="1390" spans="1:4" ht="10.15" customHeight="1">
      <c r="A1390" s="926"/>
      <c r="B1390" s="926"/>
      <c r="C1390" s="926"/>
      <c r="D1390" s="926"/>
    </row>
    <row r="1391" spans="1:4" ht="10.15" customHeight="1">
      <c r="A1391" s="926"/>
      <c r="B1391" s="926"/>
      <c r="C1391" s="926"/>
      <c r="D1391" s="926"/>
    </row>
    <row r="1392" spans="1:4" ht="10.15" customHeight="1">
      <c r="A1392" s="926"/>
      <c r="B1392" s="926"/>
      <c r="C1392" s="926"/>
      <c r="D1392" s="926"/>
    </row>
    <row r="1393" spans="1:4" ht="10.15" customHeight="1">
      <c r="A1393" s="926"/>
      <c r="B1393" s="926"/>
      <c r="C1393" s="926"/>
      <c r="D1393" s="926"/>
    </row>
    <row r="1394" spans="1:4" ht="10.15" customHeight="1">
      <c r="A1394" s="926"/>
      <c r="B1394" s="926"/>
      <c r="C1394" s="926"/>
      <c r="D1394" s="926"/>
    </row>
    <row r="1395" spans="1:4" ht="10.15" customHeight="1">
      <c r="A1395" s="926"/>
      <c r="B1395" s="926"/>
      <c r="C1395" s="926"/>
      <c r="D1395" s="926"/>
    </row>
    <row r="1396" spans="1:4" ht="10.15" customHeight="1">
      <c r="A1396" s="926"/>
      <c r="B1396" s="926"/>
      <c r="C1396" s="926"/>
      <c r="D1396" s="926"/>
    </row>
    <row r="1397" spans="1:4" ht="10.15" customHeight="1">
      <c r="A1397" s="926"/>
      <c r="B1397" s="926"/>
      <c r="C1397" s="926"/>
      <c r="D1397" s="926"/>
    </row>
    <row r="1398" spans="1:4" ht="10.15" customHeight="1">
      <c r="A1398" s="926"/>
      <c r="B1398" s="926"/>
      <c r="C1398" s="926"/>
      <c r="D1398" s="926"/>
    </row>
    <row r="1399" spans="1:4" ht="10.15" customHeight="1">
      <c r="A1399" s="926"/>
      <c r="B1399" s="926"/>
      <c r="C1399" s="926"/>
      <c r="D1399" s="926"/>
    </row>
    <row r="1400" spans="1:4" ht="10.15" customHeight="1">
      <c r="A1400" s="926"/>
      <c r="B1400" s="926"/>
      <c r="C1400" s="926"/>
      <c r="D1400" s="926"/>
    </row>
    <row r="1401" spans="1:4" ht="10.15" customHeight="1">
      <c r="A1401" s="926"/>
      <c r="B1401" s="926"/>
      <c r="C1401" s="926"/>
      <c r="D1401" s="926"/>
    </row>
    <row r="1402" spans="1:4" ht="10.15" customHeight="1">
      <c r="A1402" s="926"/>
      <c r="B1402" s="926"/>
      <c r="C1402" s="926"/>
      <c r="D1402" s="926"/>
    </row>
    <row r="1403" spans="1:4" ht="10.15" customHeight="1">
      <c r="A1403" s="926"/>
      <c r="B1403" s="926"/>
      <c r="C1403" s="926"/>
      <c r="D1403" s="926"/>
    </row>
    <row r="1404" spans="1:4" ht="10.15" customHeight="1">
      <c r="A1404" s="926"/>
      <c r="B1404" s="926"/>
      <c r="C1404" s="926"/>
      <c r="D1404" s="926"/>
    </row>
    <row r="1405" spans="1:4" ht="10.15" customHeight="1">
      <c r="A1405" s="926"/>
      <c r="B1405" s="926"/>
      <c r="C1405" s="926"/>
      <c r="D1405" s="926"/>
    </row>
    <row r="1406" spans="1:4" ht="10.15" customHeight="1">
      <c r="A1406" s="926"/>
      <c r="B1406" s="926"/>
      <c r="C1406" s="926"/>
      <c r="D1406" s="926"/>
    </row>
    <row r="1407" spans="1:4" ht="10.15" customHeight="1">
      <c r="A1407" s="926"/>
      <c r="B1407" s="926"/>
      <c r="C1407" s="926"/>
      <c r="D1407" s="926"/>
    </row>
    <row r="1408" spans="1:4" ht="10.15" customHeight="1">
      <c r="A1408" s="926"/>
      <c r="B1408" s="926"/>
      <c r="C1408" s="926"/>
      <c r="D1408" s="926"/>
    </row>
    <row r="1409" spans="1:4" ht="10.15" customHeight="1">
      <c r="A1409" s="926"/>
      <c r="B1409" s="926"/>
      <c r="C1409" s="926"/>
      <c r="D1409" s="926"/>
    </row>
    <row r="1410" spans="1:4" ht="10.15" customHeight="1">
      <c r="A1410" s="926"/>
      <c r="B1410" s="926"/>
      <c r="C1410" s="926"/>
      <c r="D1410" s="926"/>
    </row>
    <row r="1411" spans="1:4" ht="10.15" customHeight="1">
      <c r="A1411" s="926"/>
      <c r="B1411" s="926"/>
      <c r="C1411" s="926"/>
      <c r="D1411" s="926"/>
    </row>
    <row r="1412" spans="1:4" ht="10.15" customHeight="1">
      <c r="A1412" s="926"/>
      <c r="B1412" s="926"/>
      <c r="C1412" s="926"/>
      <c r="D1412" s="926"/>
    </row>
    <row r="1413" spans="1:4" ht="10.15" customHeight="1">
      <c r="A1413" s="926"/>
      <c r="B1413" s="926"/>
      <c r="C1413" s="926"/>
      <c r="D1413" s="926"/>
    </row>
    <row r="1414" spans="1:4" ht="10.15" customHeight="1">
      <c r="A1414" s="926"/>
      <c r="B1414" s="926"/>
      <c r="C1414" s="926"/>
      <c r="D1414" s="926"/>
    </row>
    <row r="1415" spans="1:4" ht="10.15" customHeight="1">
      <c r="A1415" s="926"/>
      <c r="B1415" s="926"/>
      <c r="C1415" s="926"/>
      <c r="D1415" s="926"/>
    </row>
    <row r="1416" spans="1:4" ht="10.15" customHeight="1">
      <c r="A1416" s="926"/>
      <c r="B1416" s="926"/>
      <c r="C1416" s="926"/>
      <c r="D1416" s="926"/>
    </row>
    <row r="1417" spans="1:4" ht="10.15" customHeight="1">
      <c r="A1417" s="926"/>
      <c r="B1417" s="926"/>
      <c r="C1417" s="926"/>
      <c r="D1417" s="926"/>
    </row>
    <row r="1418" spans="1:4" ht="10.15" customHeight="1">
      <c r="A1418" s="926"/>
      <c r="B1418" s="926"/>
      <c r="C1418" s="926"/>
      <c r="D1418" s="926"/>
    </row>
    <row r="1419" spans="1:4" ht="10.15" customHeight="1">
      <c r="A1419" s="926"/>
      <c r="B1419" s="926"/>
      <c r="C1419" s="926"/>
      <c r="D1419" s="926"/>
    </row>
    <row r="1420" spans="1:4" ht="10.15" customHeight="1">
      <c r="A1420" s="926"/>
      <c r="B1420" s="926"/>
      <c r="C1420" s="926"/>
      <c r="D1420" s="926"/>
    </row>
    <row r="1421" spans="1:4" ht="10.15" customHeight="1">
      <c r="A1421" s="926"/>
      <c r="B1421" s="926"/>
      <c r="C1421" s="926"/>
      <c r="D1421" s="926"/>
    </row>
    <row r="1422" spans="1:4" ht="10.15" customHeight="1">
      <c r="A1422" s="926"/>
      <c r="B1422" s="926"/>
      <c r="C1422" s="926"/>
      <c r="D1422" s="926"/>
    </row>
    <row r="1423" spans="1:4" ht="10.15" customHeight="1">
      <c r="A1423" s="926"/>
      <c r="B1423" s="926"/>
      <c r="C1423" s="926"/>
      <c r="D1423" s="926"/>
    </row>
    <row r="1424" spans="1:4" ht="10.15" customHeight="1">
      <c r="A1424" s="926"/>
      <c r="B1424" s="926"/>
      <c r="C1424" s="926"/>
      <c r="D1424" s="926"/>
    </row>
    <row r="1425" spans="1:4" ht="10.15" customHeight="1">
      <c r="A1425" s="926"/>
      <c r="B1425" s="926"/>
      <c r="C1425" s="926"/>
      <c r="D1425" s="926"/>
    </row>
    <row r="1426" spans="1:4" ht="10.15" customHeight="1">
      <c r="A1426" s="926"/>
      <c r="B1426" s="926"/>
      <c r="C1426" s="926"/>
      <c r="D1426" s="926"/>
    </row>
    <row r="1427" spans="1:4" ht="10.15" customHeight="1">
      <c r="A1427" s="926"/>
      <c r="B1427" s="926"/>
      <c r="C1427" s="926"/>
      <c r="D1427" s="926"/>
    </row>
    <row r="1428" spans="1:4" ht="10.15" customHeight="1">
      <c r="A1428" s="926"/>
      <c r="B1428" s="926"/>
      <c r="C1428" s="926"/>
      <c r="D1428" s="926"/>
    </row>
    <row r="1429" spans="1:4" ht="10.15" customHeight="1">
      <c r="A1429" s="926"/>
      <c r="B1429" s="926"/>
      <c r="C1429" s="926"/>
      <c r="D1429" s="926"/>
    </row>
    <row r="1430" spans="1:4" ht="10.15" customHeight="1">
      <c r="A1430" s="926"/>
      <c r="B1430" s="926"/>
      <c r="C1430" s="926"/>
      <c r="D1430" s="926"/>
    </row>
    <row r="1431" spans="1:4" ht="10.15" customHeight="1">
      <c r="A1431" s="926"/>
      <c r="B1431" s="926"/>
      <c r="C1431" s="926"/>
      <c r="D1431" s="926"/>
    </row>
    <row r="1432" spans="1:4" ht="10.15" customHeight="1">
      <c r="A1432" s="926"/>
      <c r="B1432" s="926"/>
      <c r="C1432" s="926"/>
      <c r="D1432" s="926"/>
    </row>
    <row r="1433" spans="1:4" ht="10.15" customHeight="1">
      <c r="A1433" s="926"/>
      <c r="B1433" s="926"/>
      <c r="C1433" s="926"/>
      <c r="D1433" s="926"/>
    </row>
    <row r="1434" spans="1:4" ht="10.15" customHeight="1">
      <c r="A1434" s="926"/>
      <c r="B1434" s="926"/>
      <c r="C1434" s="926"/>
      <c r="D1434" s="926"/>
    </row>
    <row r="1435" spans="1:4" ht="10.15" customHeight="1">
      <c r="A1435" s="926"/>
      <c r="B1435" s="926"/>
      <c r="C1435" s="926"/>
      <c r="D1435" s="926"/>
    </row>
    <row r="1436" spans="1:4" ht="10.15" customHeight="1">
      <c r="A1436" s="926"/>
      <c r="B1436" s="926"/>
      <c r="C1436" s="926"/>
      <c r="D1436" s="926"/>
    </row>
    <row r="1437" spans="1:4" ht="10.15" customHeight="1">
      <c r="A1437" s="926"/>
      <c r="B1437" s="926"/>
      <c r="C1437" s="926"/>
      <c r="D1437" s="926"/>
    </row>
    <row r="1438" spans="1:4" ht="10.15" customHeight="1">
      <c r="A1438" s="926"/>
      <c r="B1438" s="926"/>
      <c r="C1438" s="926"/>
      <c r="D1438" s="926"/>
    </row>
    <row r="1439" spans="1:4" ht="10.15" customHeight="1">
      <c r="A1439" s="926"/>
      <c r="B1439" s="926"/>
      <c r="C1439" s="926"/>
      <c r="D1439" s="926"/>
    </row>
    <row r="1440" spans="1:4" ht="10.15" customHeight="1">
      <c r="A1440" s="926"/>
      <c r="B1440" s="926"/>
      <c r="C1440" s="926"/>
      <c r="D1440" s="926"/>
    </row>
    <row r="1441" spans="1:4" ht="10.15" customHeight="1">
      <c r="A1441" s="926"/>
      <c r="B1441" s="926"/>
      <c r="C1441" s="926"/>
      <c r="D1441" s="926"/>
    </row>
    <row r="1442" spans="1:4" ht="10.15" customHeight="1">
      <c r="A1442" s="926"/>
      <c r="B1442" s="926"/>
      <c r="C1442" s="926"/>
      <c r="D1442" s="926"/>
    </row>
    <row r="1443" spans="1:4" ht="10.15" customHeight="1">
      <c r="A1443" s="926"/>
      <c r="B1443" s="926"/>
      <c r="C1443" s="926"/>
      <c r="D1443" s="926"/>
    </row>
    <row r="1444" spans="1:4" ht="10.15" customHeight="1">
      <c r="A1444" s="926"/>
      <c r="B1444" s="926"/>
      <c r="C1444" s="926"/>
      <c r="D1444" s="926"/>
    </row>
    <row r="1445" spans="1:4" ht="10.15" customHeight="1">
      <c r="A1445" s="926"/>
      <c r="B1445" s="926"/>
      <c r="C1445" s="926"/>
      <c r="D1445" s="926"/>
    </row>
    <row r="1446" spans="1:4" ht="10.15" customHeight="1">
      <c r="A1446" s="926"/>
      <c r="B1446" s="926"/>
      <c r="C1446" s="926"/>
      <c r="D1446" s="926"/>
    </row>
    <row r="1447" spans="1:4" ht="10.15" customHeight="1">
      <c r="A1447" s="926"/>
      <c r="B1447" s="926"/>
      <c r="C1447" s="926"/>
      <c r="D1447" s="926"/>
    </row>
    <row r="1448" spans="1:4" ht="10.15" customHeight="1">
      <c r="A1448" s="926"/>
      <c r="B1448" s="926"/>
      <c r="C1448" s="926"/>
      <c r="D1448" s="926"/>
    </row>
    <row r="1449" spans="1:4" ht="10.15" customHeight="1">
      <c r="A1449" s="926"/>
      <c r="B1449" s="926"/>
      <c r="C1449" s="926"/>
      <c r="D1449" s="926"/>
    </row>
    <row r="1450" spans="1:4" ht="10.15" customHeight="1">
      <c r="A1450" s="926"/>
      <c r="B1450" s="926"/>
      <c r="C1450" s="926"/>
      <c r="D1450" s="926"/>
    </row>
    <row r="1451" spans="1:4" ht="10.15" customHeight="1">
      <c r="A1451" s="926"/>
      <c r="B1451" s="926"/>
      <c r="C1451" s="926"/>
      <c r="D1451" s="926"/>
    </row>
    <row r="1452" spans="1:4" ht="10.15" customHeight="1">
      <c r="A1452" s="926"/>
      <c r="B1452" s="926"/>
      <c r="C1452" s="926"/>
      <c r="D1452" s="926"/>
    </row>
    <row r="1453" spans="1:4" ht="10.15" customHeight="1">
      <c r="A1453" s="926"/>
      <c r="B1453" s="926"/>
      <c r="C1453" s="926"/>
      <c r="D1453" s="926"/>
    </row>
    <row r="1454" spans="1:4" ht="10.15" customHeight="1">
      <c r="A1454" s="926"/>
      <c r="B1454" s="926"/>
      <c r="C1454" s="926"/>
      <c r="D1454" s="926"/>
    </row>
    <row r="1455" spans="1:4" ht="10.15" customHeight="1">
      <c r="A1455" s="926"/>
      <c r="B1455" s="926"/>
      <c r="C1455" s="926"/>
      <c r="D1455" s="926"/>
    </row>
    <row r="1456" spans="1:4" ht="10.15" customHeight="1">
      <c r="A1456" s="926"/>
      <c r="B1456" s="926"/>
      <c r="C1456" s="926"/>
      <c r="D1456" s="926"/>
    </row>
    <row r="1457" spans="1:4" ht="10.15" customHeight="1">
      <c r="A1457" s="926"/>
      <c r="B1457" s="926"/>
      <c r="C1457" s="926"/>
      <c r="D1457" s="926"/>
    </row>
    <row r="1458" spans="1:4" ht="10.15" customHeight="1">
      <c r="A1458" s="926"/>
      <c r="B1458" s="926"/>
      <c r="C1458" s="926"/>
      <c r="D1458" s="926"/>
    </row>
    <row r="1459" spans="1:4" ht="10.15" customHeight="1">
      <c r="A1459" s="926"/>
      <c r="B1459" s="926"/>
      <c r="C1459" s="926"/>
      <c r="D1459" s="926"/>
    </row>
    <row r="1460" spans="1:4" ht="10.15" customHeight="1">
      <c r="A1460" s="926"/>
      <c r="B1460" s="926"/>
      <c r="C1460" s="926"/>
      <c r="D1460" s="926"/>
    </row>
    <row r="1461" spans="1:4" ht="10.15" customHeight="1">
      <c r="A1461" s="926"/>
      <c r="B1461" s="926"/>
      <c r="C1461" s="926"/>
      <c r="D1461" s="926"/>
    </row>
    <row r="1462" spans="1:4" ht="10.15" customHeight="1">
      <c r="A1462" s="926"/>
      <c r="B1462" s="926"/>
      <c r="C1462" s="926"/>
      <c r="D1462" s="926"/>
    </row>
    <row r="1463" spans="1:4" ht="10.15" customHeight="1">
      <c r="A1463" s="926"/>
      <c r="B1463" s="926"/>
      <c r="C1463" s="926"/>
      <c r="D1463" s="926"/>
    </row>
    <row r="1464" spans="1:4" ht="10.15" customHeight="1">
      <c r="A1464" s="926"/>
      <c r="B1464" s="926"/>
      <c r="C1464" s="926"/>
      <c r="D1464" s="926"/>
    </row>
    <row r="1465" spans="1:4" ht="10.15" customHeight="1">
      <c r="A1465" s="926"/>
      <c r="B1465" s="926"/>
      <c r="C1465" s="926"/>
      <c r="D1465" s="926"/>
    </row>
    <row r="1466" spans="1:4" ht="10.15" customHeight="1">
      <c r="A1466" s="926"/>
      <c r="B1466" s="926"/>
      <c r="C1466" s="926"/>
      <c r="D1466" s="926"/>
    </row>
    <row r="1467" spans="1:4" ht="10.15" customHeight="1">
      <c r="A1467" s="926"/>
      <c r="B1467" s="926"/>
      <c r="C1467" s="926"/>
      <c r="D1467" s="926"/>
    </row>
    <row r="1468" spans="1:4" ht="10.15" customHeight="1">
      <c r="A1468" s="926"/>
      <c r="B1468" s="926"/>
      <c r="C1468" s="926"/>
      <c r="D1468" s="926"/>
    </row>
    <row r="1469" spans="1:4" ht="10.15" customHeight="1">
      <c r="A1469" s="926"/>
      <c r="B1469" s="926"/>
      <c r="C1469" s="926"/>
      <c r="D1469" s="926"/>
    </row>
    <row r="1470" spans="1:4" ht="10.15" customHeight="1">
      <c r="A1470" s="926"/>
      <c r="B1470" s="926"/>
      <c r="C1470" s="926"/>
      <c r="D1470" s="926"/>
    </row>
    <row r="1471" spans="1:4" ht="10.15" customHeight="1">
      <c r="A1471" s="926"/>
      <c r="B1471" s="926"/>
      <c r="C1471" s="926"/>
      <c r="D1471" s="926"/>
    </row>
    <row r="1472" spans="1:4" ht="10.15" customHeight="1">
      <c r="A1472" s="926"/>
      <c r="B1472" s="926"/>
      <c r="C1472" s="926"/>
      <c r="D1472" s="926"/>
    </row>
    <row r="1473" spans="1:4" ht="10.15" customHeight="1">
      <c r="A1473" s="926"/>
      <c r="B1473" s="926"/>
      <c r="C1473" s="926"/>
      <c r="D1473" s="926"/>
    </row>
    <row r="1474" spans="1:4" ht="10.15" customHeight="1">
      <c r="A1474" s="926"/>
      <c r="B1474" s="926"/>
      <c r="C1474" s="926"/>
      <c r="D1474" s="926"/>
    </row>
    <row r="1475" spans="1:4" ht="10.15" customHeight="1">
      <c r="A1475" s="926"/>
      <c r="B1475" s="926"/>
      <c r="C1475" s="926"/>
      <c r="D1475" s="926"/>
    </row>
    <row r="1476" spans="1:4" ht="10.15" customHeight="1">
      <c r="A1476" s="926"/>
      <c r="B1476" s="926"/>
      <c r="C1476" s="926"/>
      <c r="D1476" s="926"/>
    </row>
    <row r="1477" spans="1:4" ht="10.15" customHeight="1">
      <c r="A1477" s="926"/>
      <c r="B1477" s="926"/>
      <c r="C1477" s="926"/>
      <c r="D1477" s="926"/>
    </row>
    <row r="1478" spans="1:4" ht="10.15" customHeight="1">
      <c r="A1478" s="926"/>
      <c r="B1478" s="926"/>
      <c r="C1478" s="926"/>
      <c r="D1478" s="926"/>
    </row>
    <row r="1479" spans="1:4" ht="10.15" customHeight="1">
      <c r="A1479" s="926"/>
      <c r="B1479" s="926"/>
      <c r="C1479" s="926"/>
      <c r="D1479" s="926"/>
    </row>
    <row r="1480" spans="1:4" ht="10.15" customHeight="1">
      <c r="A1480" s="926"/>
      <c r="B1480" s="926"/>
      <c r="C1480" s="926"/>
      <c r="D1480" s="926"/>
    </row>
    <row r="1481" spans="1:4" ht="10.15" customHeight="1">
      <c r="A1481" s="926"/>
      <c r="B1481" s="926"/>
      <c r="C1481" s="926"/>
      <c r="D1481" s="926"/>
    </row>
    <row r="1482" spans="1:4" ht="10.15" customHeight="1">
      <c r="A1482" s="926"/>
      <c r="B1482" s="926"/>
      <c r="C1482" s="926"/>
      <c r="D1482" s="926"/>
    </row>
    <row r="1483" spans="1:4" ht="10.15" customHeight="1">
      <c r="A1483" s="926"/>
      <c r="B1483" s="926"/>
      <c r="C1483" s="926"/>
      <c r="D1483" s="926"/>
    </row>
    <row r="1484" spans="1:4" ht="10.15" customHeight="1">
      <c r="A1484" s="926"/>
      <c r="B1484" s="926"/>
      <c r="C1484" s="926"/>
      <c r="D1484" s="926"/>
    </row>
    <row r="1485" spans="1:4" ht="10.15" customHeight="1">
      <c r="A1485" s="926"/>
      <c r="B1485" s="926"/>
      <c r="C1485" s="926"/>
      <c r="D1485" s="926"/>
    </row>
    <row r="1486" spans="1:4" ht="10.15" customHeight="1">
      <c r="A1486" s="926"/>
      <c r="B1486" s="926"/>
      <c r="C1486" s="926"/>
      <c r="D1486" s="926"/>
    </row>
    <row r="1487" spans="1:4" ht="10.15" customHeight="1">
      <c r="A1487" s="926"/>
      <c r="B1487" s="926"/>
      <c r="C1487" s="926"/>
      <c r="D1487" s="926"/>
    </row>
    <row r="1488" spans="1:4" ht="10.15" customHeight="1">
      <c r="A1488" s="926"/>
      <c r="B1488" s="926"/>
      <c r="C1488" s="926"/>
      <c r="D1488" s="926"/>
    </row>
    <row r="1489" spans="1:4" ht="10.15" customHeight="1">
      <c r="A1489" s="926"/>
      <c r="B1489" s="926"/>
      <c r="C1489" s="926"/>
      <c r="D1489" s="926"/>
    </row>
    <row r="1490" spans="1:4" ht="10.15" customHeight="1">
      <c r="A1490" s="926"/>
      <c r="B1490" s="926"/>
      <c r="C1490" s="926"/>
      <c r="D1490" s="926"/>
    </row>
    <row r="1491" spans="1:4" ht="10.15" customHeight="1">
      <c r="A1491" s="926"/>
      <c r="B1491" s="926"/>
      <c r="C1491" s="926"/>
      <c r="D1491" s="926"/>
    </row>
    <row r="1492" spans="1:4" ht="10.15" customHeight="1">
      <c r="A1492" s="926"/>
      <c r="B1492" s="926"/>
      <c r="C1492" s="926"/>
      <c r="D1492" s="926"/>
    </row>
    <row r="1493" spans="1:4" ht="10.15" customHeight="1">
      <c r="A1493" s="926"/>
      <c r="B1493" s="926"/>
      <c r="C1493" s="926"/>
      <c r="D1493" s="926"/>
    </row>
    <row r="1494" spans="1:4" ht="10.15" customHeight="1">
      <c r="A1494" s="926"/>
      <c r="B1494" s="926"/>
      <c r="C1494" s="926"/>
      <c r="D1494" s="926"/>
    </row>
    <row r="1495" spans="1:4" ht="10.15" customHeight="1">
      <c r="A1495" s="926"/>
      <c r="B1495" s="926"/>
      <c r="C1495" s="926"/>
      <c r="D1495" s="926"/>
    </row>
    <row r="1496" spans="1:4" ht="10.15" customHeight="1">
      <c r="A1496" s="926"/>
      <c r="B1496" s="926"/>
      <c r="C1496" s="926"/>
      <c r="D1496" s="926"/>
    </row>
    <row r="1497" spans="1:4" ht="10.15" customHeight="1">
      <c r="A1497" s="926"/>
      <c r="B1497" s="926"/>
      <c r="C1497" s="926"/>
      <c r="D1497" s="926"/>
    </row>
    <row r="1498" spans="1:4" ht="10.15" customHeight="1">
      <c r="A1498" s="926"/>
      <c r="B1498" s="926"/>
      <c r="C1498" s="926"/>
      <c r="D1498" s="926"/>
    </row>
    <row r="1499" spans="1:4" ht="10.15" customHeight="1">
      <c r="A1499" s="926"/>
      <c r="B1499" s="926"/>
      <c r="C1499" s="926"/>
      <c r="D1499" s="926"/>
    </row>
    <row r="1500" spans="1:4" ht="10.15" customHeight="1">
      <c r="A1500" s="926"/>
      <c r="B1500" s="926"/>
      <c r="C1500" s="926"/>
      <c r="D1500" s="926"/>
    </row>
    <row r="1501" spans="1:4" ht="10.15" customHeight="1">
      <c r="A1501" s="926"/>
      <c r="B1501" s="926"/>
      <c r="C1501" s="926"/>
      <c r="D1501" s="926"/>
    </row>
    <row r="1502" spans="1:4" ht="10.15" customHeight="1">
      <c r="A1502" s="926"/>
      <c r="B1502" s="926"/>
      <c r="C1502" s="926"/>
      <c r="D1502" s="926"/>
    </row>
    <row r="1503" spans="1:4" ht="10.15" customHeight="1">
      <c r="A1503" s="926"/>
      <c r="B1503" s="926"/>
      <c r="C1503" s="926"/>
      <c r="D1503" s="926"/>
    </row>
    <row r="1504" spans="1:4" ht="10.15" customHeight="1">
      <c r="A1504" s="926"/>
      <c r="B1504" s="926"/>
      <c r="C1504" s="926"/>
      <c r="D1504" s="926"/>
    </row>
    <row r="1505" spans="1:4" ht="10.15" customHeight="1">
      <c r="A1505" s="926"/>
      <c r="B1505" s="926"/>
      <c r="C1505" s="926"/>
      <c r="D1505" s="926"/>
    </row>
    <row r="1506" spans="1:4" ht="10.15" customHeight="1">
      <c r="A1506" s="926"/>
      <c r="B1506" s="926"/>
      <c r="C1506" s="926"/>
      <c r="D1506" s="926"/>
    </row>
    <row r="1507" spans="1:4" ht="10.15" customHeight="1">
      <c r="A1507" s="926"/>
      <c r="B1507" s="926"/>
      <c r="C1507" s="926"/>
      <c r="D1507" s="926"/>
    </row>
    <row r="1508" spans="1:4" ht="10.15" customHeight="1">
      <c r="A1508" s="926"/>
      <c r="B1508" s="926"/>
      <c r="C1508" s="926"/>
      <c r="D1508" s="926"/>
    </row>
    <row r="1509" spans="1:4" ht="10.15" customHeight="1">
      <c r="A1509" s="926"/>
      <c r="B1509" s="926"/>
      <c r="C1509" s="926"/>
      <c r="D1509" s="926"/>
    </row>
    <row r="1510" spans="1:4" ht="10.15" customHeight="1">
      <c r="A1510" s="926"/>
      <c r="B1510" s="926"/>
      <c r="C1510" s="926"/>
      <c r="D1510" s="926"/>
    </row>
    <row r="1511" spans="1:4" ht="10.15" customHeight="1">
      <c r="A1511" s="926"/>
      <c r="B1511" s="926"/>
      <c r="C1511" s="926"/>
      <c r="D1511" s="926"/>
    </row>
    <row r="1512" spans="1:4" ht="10.15" customHeight="1">
      <c r="A1512" s="926"/>
      <c r="B1512" s="926"/>
      <c r="C1512" s="926"/>
      <c r="D1512" s="926"/>
    </row>
    <row r="1513" spans="1:4" ht="10.15" customHeight="1">
      <c r="A1513" s="926"/>
      <c r="B1513" s="926"/>
      <c r="C1513" s="926"/>
      <c r="D1513" s="926"/>
    </row>
    <row r="1514" spans="1:4" ht="10.15" customHeight="1">
      <c r="A1514" s="926"/>
      <c r="B1514" s="926"/>
      <c r="C1514" s="926"/>
      <c r="D1514" s="926"/>
    </row>
    <row r="1515" spans="1:4" ht="10.15" customHeight="1">
      <c r="A1515" s="926"/>
      <c r="B1515" s="926"/>
      <c r="C1515" s="926"/>
      <c r="D1515" s="926"/>
    </row>
    <row r="1516" spans="1:4" ht="10.15" customHeight="1">
      <c r="A1516" s="926"/>
      <c r="B1516" s="926"/>
      <c r="C1516" s="926"/>
      <c r="D1516" s="926"/>
    </row>
    <row r="1517" spans="1:4" ht="10.15" customHeight="1">
      <c r="A1517" s="926"/>
      <c r="B1517" s="926"/>
      <c r="C1517" s="926"/>
      <c r="D1517" s="926"/>
    </row>
    <row r="1518" spans="1:4" ht="10.15" customHeight="1">
      <c r="A1518" s="926"/>
      <c r="B1518" s="926"/>
      <c r="C1518" s="926"/>
      <c r="D1518" s="926"/>
    </row>
    <row r="1519" spans="1:4" ht="10.15" customHeight="1">
      <c r="A1519" s="926"/>
      <c r="B1519" s="926"/>
      <c r="C1519" s="926"/>
      <c r="D1519" s="926"/>
    </row>
    <row r="1520" spans="1:4" ht="10.15" customHeight="1">
      <c r="A1520" s="926"/>
      <c r="B1520" s="926"/>
      <c r="C1520" s="926"/>
      <c r="D1520" s="926"/>
    </row>
    <row r="1521" spans="1:4" ht="10.15" customHeight="1">
      <c r="A1521" s="926"/>
      <c r="B1521" s="926"/>
      <c r="C1521" s="926"/>
      <c r="D1521" s="926"/>
    </row>
    <row r="1522" spans="1:4" ht="10.15" customHeight="1">
      <c r="A1522" s="926"/>
      <c r="B1522" s="926"/>
      <c r="C1522" s="926"/>
      <c r="D1522" s="926"/>
    </row>
    <row r="1523" spans="1:4" ht="10.15" customHeight="1">
      <c r="A1523" s="926"/>
      <c r="B1523" s="926"/>
      <c r="C1523" s="926"/>
      <c r="D1523" s="926"/>
    </row>
    <row r="1524" spans="1:4" ht="10.15" customHeight="1">
      <c r="A1524" s="926"/>
      <c r="B1524" s="926"/>
      <c r="C1524" s="926"/>
      <c r="D1524" s="926"/>
    </row>
    <row r="1525" spans="1:4" ht="10.15" customHeight="1">
      <c r="A1525" s="926"/>
      <c r="B1525" s="926"/>
      <c r="C1525" s="926"/>
      <c r="D1525" s="926"/>
    </row>
    <row r="1526" spans="1:4" ht="10.15" customHeight="1">
      <c r="A1526" s="926"/>
      <c r="B1526" s="926"/>
      <c r="C1526" s="926"/>
      <c r="D1526" s="926"/>
    </row>
    <row r="1527" spans="1:4" ht="10.15" customHeight="1">
      <c r="A1527" s="926"/>
      <c r="B1527" s="926"/>
      <c r="C1527" s="926"/>
      <c r="D1527" s="926"/>
    </row>
    <row r="1528" spans="1:4" ht="10.15" customHeight="1">
      <c r="A1528" s="926"/>
      <c r="B1528" s="926"/>
      <c r="C1528" s="926"/>
      <c r="D1528" s="926"/>
    </row>
    <row r="1529" spans="1:4" ht="10.15" customHeight="1">
      <c r="A1529" s="926"/>
      <c r="B1529" s="926"/>
      <c r="C1529" s="926"/>
      <c r="D1529" s="926"/>
    </row>
    <row r="1530" spans="1:4" ht="10.15" customHeight="1">
      <c r="A1530" s="926"/>
      <c r="B1530" s="926"/>
      <c r="C1530" s="926"/>
      <c r="D1530" s="926"/>
    </row>
    <row r="1531" spans="1:4" ht="10.15" customHeight="1">
      <c r="A1531" s="926"/>
      <c r="B1531" s="926"/>
      <c r="C1531" s="926"/>
      <c r="D1531" s="926"/>
    </row>
    <row r="1532" spans="1:4" ht="10.15" customHeight="1">
      <c r="A1532" s="926"/>
      <c r="B1532" s="926"/>
      <c r="C1532" s="926"/>
      <c r="D1532" s="926"/>
    </row>
    <row r="1533" spans="1:4" ht="10.15" customHeight="1">
      <c r="A1533" s="926"/>
      <c r="B1533" s="926"/>
      <c r="C1533" s="926"/>
      <c r="D1533" s="926"/>
    </row>
    <row r="1534" spans="1:4" ht="10.15" customHeight="1">
      <c r="A1534" s="926"/>
      <c r="B1534" s="926"/>
      <c r="C1534" s="926"/>
      <c r="D1534" s="926"/>
    </row>
    <row r="1535" spans="1:4" ht="10.15" customHeight="1">
      <c r="A1535" s="926"/>
      <c r="B1535" s="926"/>
      <c r="C1535" s="926"/>
      <c r="D1535" s="926"/>
    </row>
    <row r="1536" spans="1:4" ht="10.15" customHeight="1">
      <c r="A1536" s="926"/>
      <c r="B1536" s="926"/>
      <c r="C1536" s="926"/>
      <c r="D1536" s="926"/>
    </row>
    <row r="1537" spans="1:4" ht="10.15" customHeight="1">
      <c r="A1537" s="926"/>
      <c r="B1537" s="926"/>
      <c r="C1537" s="926"/>
      <c r="D1537" s="926"/>
    </row>
    <row r="1538" spans="1:4" ht="10.15" customHeight="1">
      <c r="A1538" s="926"/>
      <c r="B1538" s="926"/>
      <c r="C1538" s="926"/>
      <c r="D1538" s="926"/>
    </row>
    <row r="1539" spans="1:4" ht="10.15" customHeight="1">
      <c r="A1539" s="926"/>
      <c r="B1539" s="926"/>
      <c r="C1539" s="926"/>
      <c r="D1539" s="926"/>
    </row>
    <row r="1540" spans="1:4" ht="10.15" customHeight="1">
      <c r="A1540" s="926"/>
      <c r="B1540" s="926"/>
      <c r="C1540" s="926"/>
      <c r="D1540" s="926"/>
    </row>
    <row r="1541" spans="1:4" ht="10.15" customHeight="1">
      <c r="A1541" s="926"/>
      <c r="B1541" s="926"/>
      <c r="C1541" s="926"/>
      <c r="D1541" s="926"/>
    </row>
    <row r="1542" spans="1:4" ht="10.15" customHeight="1">
      <c r="A1542" s="926"/>
      <c r="B1542" s="926"/>
      <c r="C1542" s="926"/>
      <c r="D1542" s="926"/>
    </row>
    <row r="1543" spans="1:4" ht="10.15" customHeight="1">
      <c r="A1543" s="926"/>
      <c r="B1543" s="926"/>
      <c r="C1543" s="926"/>
      <c r="D1543" s="926"/>
    </row>
    <row r="1544" spans="1:4" ht="10.15" customHeight="1">
      <c r="A1544" s="926"/>
      <c r="B1544" s="926"/>
      <c r="C1544" s="926"/>
      <c r="D1544" s="926"/>
    </row>
    <row r="1545" spans="1:4" ht="10.15" customHeight="1">
      <c r="A1545" s="926"/>
      <c r="B1545" s="926"/>
      <c r="C1545" s="926"/>
      <c r="D1545" s="926"/>
    </row>
    <row r="1546" spans="1:4" ht="10.15" customHeight="1">
      <c r="A1546" s="926"/>
      <c r="B1546" s="926"/>
      <c r="C1546" s="926"/>
      <c r="D1546" s="926"/>
    </row>
    <row r="1547" spans="1:4" ht="10.15" customHeight="1">
      <c r="A1547" s="926"/>
      <c r="B1547" s="926"/>
      <c r="C1547" s="926"/>
      <c r="D1547" s="926"/>
    </row>
    <row r="1548" spans="1:4" ht="10.15" customHeight="1">
      <c r="A1548" s="926"/>
      <c r="B1548" s="926"/>
      <c r="C1548" s="926"/>
      <c r="D1548" s="926"/>
    </row>
    <row r="1549" spans="1:4" ht="10.15" customHeight="1">
      <c r="A1549" s="926"/>
      <c r="B1549" s="926"/>
      <c r="C1549" s="926"/>
      <c r="D1549" s="926"/>
    </row>
    <row r="1550" spans="1:4" ht="10.15" customHeight="1">
      <c r="A1550" s="926"/>
      <c r="B1550" s="926"/>
      <c r="C1550" s="926"/>
      <c r="D1550" s="926"/>
    </row>
    <row r="1551" spans="1:4" ht="10.15" customHeight="1">
      <c r="A1551" s="926"/>
      <c r="B1551" s="926"/>
      <c r="C1551" s="926"/>
      <c r="D1551" s="926"/>
    </row>
    <row r="1552" spans="1:4" ht="10.15" customHeight="1">
      <c r="A1552" s="926"/>
      <c r="B1552" s="926"/>
      <c r="C1552" s="926"/>
      <c r="D1552" s="926"/>
    </row>
    <row r="1553" spans="1:4" ht="10.15" customHeight="1">
      <c r="A1553" s="926"/>
      <c r="B1553" s="926"/>
      <c r="C1553" s="926"/>
      <c r="D1553" s="926"/>
    </row>
    <row r="1554" spans="1:4" ht="10.15" customHeight="1">
      <c r="A1554" s="926"/>
      <c r="B1554" s="926"/>
      <c r="C1554" s="926"/>
      <c r="D1554" s="926"/>
    </row>
    <row r="1555" spans="1:4" ht="10.15" customHeight="1">
      <c r="A1555" s="926"/>
      <c r="B1555" s="926"/>
      <c r="C1555" s="926"/>
      <c r="D1555" s="926"/>
    </row>
    <row r="1556" spans="1:4" ht="10.15" customHeight="1">
      <c r="A1556" s="926"/>
      <c r="B1556" s="926"/>
      <c r="C1556" s="926"/>
      <c r="D1556" s="926"/>
    </row>
    <row r="1557" spans="1:4" ht="10.15" customHeight="1">
      <c r="A1557" s="926"/>
      <c r="B1557" s="926"/>
      <c r="C1557" s="926"/>
      <c r="D1557" s="926"/>
    </row>
    <row r="1558" spans="1:4" ht="10.15" customHeight="1">
      <c r="A1558" s="926"/>
      <c r="B1558" s="926"/>
      <c r="C1558" s="926"/>
      <c r="D1558" s="926"/>
    </row>
    <row r="1559" spans="1:4" ht="10.15" customHeight="1">
      <c r="A1559" s="926"/>
      <c r="B1559" s="926"/>
      <c r="C1559" s="926"/>
      <c r="D1559" s="926"/>
    </row>
    <row r="1560" spans="1:4" ht="10.15" customHeight="1">
      <c r="A1560" s="926"/>
      <c r="B1560" s="926"/>
      <c r="C1560" s="926"/>
      <c r="D1560" s="926"/>
    </row>
    <row r="1561" spans="1:4" ht="10.15" customHeight="1">
      <c r="A1561" s="926"/>
      <c r="B1561" s="926"/>
      <c r="C1561" s="926"/>
      <c r="D1561" s="926"/>
    </row>
    <row r="1562" spans="1:4" ht="10.15" customHeight="1">
      <c r="A1562" s="926"/>
      <c r="B1562" s="926"/>
      <c r="C1562" s="926"/>
      <c r="D1562" s="926"/>
    </row>
    <row r="1563" spans="1:4" ht="10.15" customHeight="1">
      <c r="A1563" s="926"/>
      <c r="B1563" s="926"/>
      <c r="C1563" s="926"/>
      <c r="D1563" s="926"/>
    </row>
    <row r="1564" spans="1:4" ht="10.15" customHeight="1">
      <c r="A1564" s="926"/>
      <c r="B1564" s="926"/>
      <c r="C1564" s="926"/>
      <c r="D1564" s="926"/>
    </row>
    <row r="1565" spans="1:4" ht="10.15" customHeight="1">
      <c r="A1565" s="926"/>
      <c r="B1565" s="926"/>
      <c r="C1565" s="926"/>
      <c r="D1565" s="926"/>
    </row>
    <row r="1566" spans="1:4" ht="10.15" customHeight="1">
      <c r="A1566" s="926"/>
      <c r="B1566" s="926"/>
      <c r="C1566" s="926"/>
      <c r="D1566" s="926"/>
    </row>
    <row r="1567" spans="1:4" ht="10.15" customHeight="1">
      <c r="A1567" s="926"/>
      <c r="B1567" s="926"/>
      <c r="C1567" s="926"/>
      <c r="D1567" s="926"/>
    </row>
    <row r="1568" spans="1:4" ht="10.15" customHeight="1">
      <c r="A1568" s="926"/>
      <c r="B1568" s="926"/>
      <c r="C1568" s="926"/>
      <c r="D1568" s="926"/>
    </row>
    <row r="1569" spans="1:4" ht="10.15" customHeight="1">
      <c r="A1569" s="926"/>
      <c r="B1569" s="926"/>
      <c r="C1569" s="926"/>
      <c r="D1569" s="926"/>
    </row>
    <row r="1570" spans="1:4" ht="10.15" customHeight="1">
      <c r="A1570" s="926"/>
      <c r="B1570" s="926"/>
      <c r="C1570" s="926"/>
      <c r="D1570" s="926"/>
    </row>
    <row r="1571" spans="1:4" ht="10.15" customHeight="1">
      <c r="A1571" s="926"/>
      <c r="B1571" s="926"/>
      <c r="C1571" s="926"/>
      <c r="D1571" s="926"/>
    </row>
    <row r="1572" spans="1:4" ht="10.15" customHeight="1">
      <c r="A1572" s="926"/>
      <c r="B1572" s="926"/>
      <c r="C1572" s="926"/>
      <c r="D1572" s="926"/>
    </row>
    <row r="1573" spans="1:4" ht="10.15" customHeight="1">
      <c r="A1573" s="926"/>
      <c r="B1573" s="926"/>
      <c r="C1573" s="926"/>
      <c r="D1573" s="926"/>
    </row>
    <row r="1574" spans="1:4" ht="10.15" customHeight="1">
      <c r="A1574" s="926"/>
      <c r="B1574" s="926"/>
      <c r="C1574" s="926"/>
      <c r="D1574" s="926"/>
    </row>
    <row r="1575" spans="1:4" ht="10.15" customHeight="1">
      <c r="A1575" s="926"/>
      <c r="B1575" s="926"/>
      <c r="C1575" s="926"/>
      <c r="D1575" s="926"/>
    </row>
    <row r="1576" spans="1:4" ht="10.15" customHeight="1">
      <c r="A1576" s="926"/>
      <c r="B1576" s="926"/>
      <c r="C1576" s="926"/>
      <c r="D1576" s="926"/>
    </row>
    <row r="1577" spans="1:4" ht="10.15" customHeight="1">
      <c r="A1577" s="926"/>
      <c r="B1577" s="926"/>
      <c r="C1577" s="926"/>
      <c r="D1577" s="926"/>
    </row>
    <row r="1578" spans="1:4" ht="10.15" customHeight="1">
      <c r="A1578" s="926"/>
      <c r="B1578" s="926"/>
      <c r="C1578" s="926"/>
      <c r="D1578" s="926"/>
    </row>
    <row r="1579" spans="1:4" ht="10.15" customHeight="1">
      <c r="A1579" s="926"/>
      <c r="B1579" s="926"/>
      <c r="C1579" s="926"/>
      <c r="D1579" s="926"/>
    </row>
    <row r="1580" spans="1:4" ht="10.15" customHeight="1">
      <c r="A1580" s="926"/>
      <c r="B1580" s="926"/>
      <c r="C1580" s="926"/>
      <c r="D1580" s="926"/>
    </row>
    <row r="1581" spans="1:4" ht="10.15" customHeight="1">
      <c r="A1581" s="926"/>
      <c r="B1581" s="926"/>
      <c r="C1581" s="926"/>
      <c r="D1581" s="926"/>
    </row>
    <row r="1582" spans="1:4" ht="10.15" customHeight="1">
      <c r="A1582" s="926"/>
      <c r="B1582" s="926"/>
      <c r="C1582" s="926"/>
      <c r="D1582" s="926"/>
    </row>
    <row r="1583" spans="1:4" ht="10.15" customHeight="1">
      <c r="A1583" s="926"/>
      <c r="B1583" s="926"/>
      <c r="C1583" s="926"/>
      <c r="D1583" s="926"/>
    </row>
    <row r="1584" spans="1:4" ht="10.15" customHeight="1">
      <c r="A1584" s="926"/>
      <c r="B1584" s="926"/>
      <c r="C1584" s="926"/>
      <c r="D1584" s="926"/>
    </row>
    <row r="1585" spans="1:4" ht="10.15" customHeight="1">
      <c r="A1585" s="926"/>
      <c r="B1585" s="926"/>
      <c r="C1585" s="926"/>
      <c r="D1585" s="926"/>
    </row>
    <row r="1586" spans="1:4" ht="10.15" customHeight="1">
      <c r="A1586" s="926"/>
      <c r="B1586" s="926"/>
      <c r="C1586" s="926"/>
      <c r="D1586" s="926"/>
    </row>
    <row r="1587" spans="1:4" ht="10.15" customHeight="1">
      <c r="A1587" s="926"/>
      <c r="B1587" s="926"/>
      <c r="C1587" s="926"/>
      <c r="D1587" s="926"/>
    </row>
    <row r="1588" spans="1:4" ht="10.15" customHeight="1">
      <c r="A1588" s="926"/>
      <c r="B1588" s="926"/>
      <c r="C1588" s="926"/>
      <c r="D1588" s="926"/>
    </row>
    <row r="1589" spans="1:4" ht="10.15" customHeight="1">
      <c r="A1589" s="926"/>
      <c r="B1589" s="926"/>
      <c r="C1589" s="926"/>
      <c r="D1589" s="926"/>
    </row>
    <row r="1590" spans="1:4" ht="10.15" customHeight="1">
      <c r="A1590" s="926"/>
      <c r="B1590" s="926"/>
      <c r="C1590" s="926"/>
      <c r="D1590" s="926"/>
    </row>
    <row r="1591" spans="1:4" ht="10.15" customHeight="1">
      <c r="A1591" s="926"/>
      <c r="B1591" s="926"/>
      <c r="C1591" s="926"/>
      <c r="D1591" s="926"/>
    </row>
    <row r="1592" spans="1:4" ht="10.15" customHeight="1">
      <c r="A1592" s="926"/>
      <c r="B1592" s="926"/>
      <c r="C1592" s="926"/>
      <c r="D1592" s="926"/>
    </row>
    <row r="1593" spans="1:4" ht="10.15" customHeight="1">
      <c r="A1593" s="926"/>
      <c r="B1593" s="926"/>
      <c r="C1593" s="926"/>
      <c r="D1593" s="926"/>
    </row>
    <row r="1594" spans="1:4" ht="10.15" customHeight="1">
      <c r="A1594" s="926"/>
      <c r="B1594" s="926"/>
      <c r="C1594" s="926"/>
      <c r="D1594" s="926"/>
    </row>
    <row r="1595" spans="1:4" ht="10.15" customHeight="1">
      <c r="A1595" s="926"/>
      <c r="B1595" s="926"/>
      <c r="C1595" s="926"/>
      <c r="D1595" s="926"/>
    </row>
    <row r="1596" spans="1:4" ht="10.15" customHeight="1">
      <c r="A1596" s="926"/>
      <c r="B1596" s="926"/>
      <c r="C1596" s="926"/>
      <c r="D1596" s="926"/>
    </row>
    <row r="1597" spans="1:4" ht="10.15" customHeight="1">
      <c r="A1597" s="926"/>
      <c r="B1597" s="926"/>
      <c r="C1597" s="926"/>
      <c r="D1597" s="926"/>
    </row>
    <row r="1598" spans="1:4" ht="10.15" customHeight="1">
      <c r="A1598" s="926"/>
      <c r="B1598" s="926"/>
      <c r="C1598" s="926"/>
      <c r="D1598" s="926"/>
    </row>
    <row r="1599" spans="1:4" ht="10.15" customHeight="1">
      <c r="A1599" s="926"/>
      <c r="B1599" s="926"/>
      <c r="C1599" s="926"/>
      <c r="D1599" s="926"/>
    </row>
    <row r="1600" spans="1:4" ht="10.15" customHeight="1">
      <c r="A1600" s="926"/>
      <c r="B1600" s="926"/>
      <c r="C1600" s="926"/>
      <c r="D1600" s="926"/>
    </row>
    <row r="1601" spans="1:4" ht="10.15" customHeight="1">
      <c r="A1601" s="926"/>
      <c r="B1601" s="926"/>
      <c r="C1601" s="926"/>
      <c r="D1601" s="926"/>
    </row>
    <row r="1602" spans="1:4" ht="10.15" customHeight="1">
      <c r="A1602" s="926"/>
      <c r="B1602" s="926"/>
      <c r="C1602" s="926"/>
      <c r="D1602" s="926"/>
    </row>
    <row r="1603" spans="1:4" ht="10.15" customHeight="1">
      <c r="A1603" s="926"/>
      <c r="B1603" s="926"/>
      <c r="C1603" s="926"/>
      <c r="D1603" s="926"/>
    </row>
    <row r="1604" spans="1:4" ht="10.15" customHeight="1">
      <c r="A1604" s="926"/>
      <c r="B1604" s="926"/>
      <c r="C1604" s="926"/>
      <c r="D1604" s="926"/>
    </row>
    <row r="1605" spans="1:4" ht="10.15" customHeight="1">
      <c r="A1605" s="926"/>
      <c r="B1605" s="926"/>
      <c r="C1605" s="926"/>
      <c r="D1605" s="926"/>
    </row>
    <row r="1606" spans="1:4" ht="10.15" customHeight="1">
      <c r="A1606" s="926"/>
      <c r="B1606" s="926"/>
      <c r="C1606" s="926"/>
      <c r="D1606" s="926"/>
    </row>
    <row r="1607" spans="1:4" ht="10.15" customHeight="1">
      <c r="A1607" s="926"/>
      <c r="B1607" s="926"/>
      <c r="C1607" s="926"/>
      <c r="D1607" s="926"/>
    </row>
    <row r="1608" spans="1:4" ht="10.15" customHeight="1">
      <c r="A1608" s="926"/>
      <c r="B1608" s="926"/>
      <c r="C1608" s="926"/>
      <c r="D1608" s="926"/>
    </row>
    <row r="1609" spans="1:4" ht="10.15" customHeight="1">
      <c r="A1609" s="926"/>
      <c r="B1609" s="926"/>
      <c r="C1609" s="926"/>
      <c r="D1609" s="926"/>
    </row>
    <row r="1610" spans="1:4" ht="10.15" customHeight="1">
      <c r="A1610" s="926"/>
      <c r="B1610" s="926"/>
      <c r="C1610" s="926"/>
      <c r="D1610" s="926"/>
    </row>
    <row r="1611" spans="1:4" ht="10.15" customHeight="1">
      <c r="A1611" s="926"/>
      <c r="B1611" s="926"/>
      <c r="C1611" s="926"/>
      <c r="D1611" s="926"/>
    </row>
    <row r="1612" spans="1:4" ht="10.15" customHeight="1">
      <c r="A1612" s="926"/>
      <c r="B1612" s="926"/>
      <c r="C1612" s="926"/>
      <c r="D1612" s="926"/>
    </row>
    <row r="1613" spans="1:4" ht="10.15" customHeight="1">
      <c r="A1613" s="926"/>
      <c r="B1613" s="926"/>
      <c r="C1613" s="926"/>
      <c r="D1613" s="926"/>
    </row>
    <row r="1614" spans="1:4" ht="10.15" customHeight="1">
      <c r="A1614" s="926"/>
      <c r="B1614" s="926"/>
      <c r="C1614" s="926"/>
      <c r="D1614" s="926"/>
    </row>
    <row r="1615" spans="1:4" ht="10.15" customHeight="1">
      <c r="A1615" s="926"/>
      <c r="B1615" s="926"/>
      <c r="C1615" s="926"/>
      <c r="D1615" s="926"/>
    </row>
    <row r="1616" spans="1:4" ht="10.15" customHeight="1">
      <c r="A1616" s="926"/>
      <c r="B1616" s="926"/>
      <c r="C1616" s="926"/>
      <c r="D1616" s="926"/>
    </row>
    <row r="1617" spans="1:4" ht="10.15" customHeight="1">
      <c r="A1617" s="926"/>
      <c r="B1617" s="926"/>
      <c r="C1617" s="926"/>
      <c r="D1617" s="926"/>
    </row>
    <row r="1618" spans="1:4" ht="10.15" customHeight="1">
      <c r="A1618" s="926"/>
      <c r="B1618" s="926"/>
      <c r="C1618" s="926"/>
      <c r="D1618" s="926"/>
    </row>
    <row r="1619" spans="1:4" ht="10.15" customHeight="1">
      <c r="A1619" s="926"/>
      <c r="B1619" s="926"/>
      <c r="C1619" s="926"/>
      <c r="D1619" s="926"/>
    </row>
    <row r="1620" spans="1:4" ht="10.15" customHeight="1">
      <c r="A1620" s="926"/>
      <c r="B1620" s="926"/>
      <c r="C1620" s="926"/>
      <c r="D1620" s="926"/>
    </row>
    <row r="1621" spans="1:4" ht="10.15" customHeight="1">
      <c r="A1621" s="926"/>
      <c r="B1621" s="926"/>
      <c r="C1621" s="926"/>
      <c r="D1621" s="926"/>
    </row>
    <row r="1622" spans="1:4" ht="10.15" customHeight="1">
      <c r="A1622" s="926"/>
      <c r="B1622" s="926"/>
      <c r="C1622" s="926"/>
      <c r="D1622" s="926"/>
    </row>
    <row r="1623" spans="1:4" ht="10.15" customHeight="1">
      <c r="A1623" s="926"/>
      <c r="B1623" s="926"/>
      <c r="C1623" s="926"/>
      <c r="D1623" s="926"/>
    </row>
    <row r="1624" spans="1:4" ht="10.15" customHeight="1">
      <c r="A1624" s="926"/>
      <c r="B1624" s="926"/>
      <c r="C1624" s="926"/>
      <c r="D1624" s="926"/>
    </row>
    <row r="1625" spans="1:4" ht="10.15" customHeight="1">
      <c r="A1625" s="926"/>
      <c r="B1625" s="926"/>
      <c r="C1625" s="926"/>
      <c r="D1625" s="926"/>
    </row>
    <row r="1626" spans="1:4" ht="10.15" customHeight="1">
      <c r="A1626" s="926"/>
      <c r="B1626" s="926"/>
      <c r="C1626" s="926"/>
      <c r="D1626" s="926"/>
    </row>
    <row r="1627" spans="1:4" ht="10.15" customHeight="1">
      <c r="A1627" s="926"/>
      <c r="B1627" s="926"/>
      <c r="C1627" s="926"/>
      <c r="D1627" s="926"/>
    </row>
    <row r="1628" spans="1:4" ht="10.15" customHeight="1">
      <c r="A1628" s="926"/>
      <c r="B1628" s="926"/>
      <c r="C1628" s="926"/>
      <c r="D1628" s="926"/>
    </row>
    <row r="1629" spans="1:4" ht="10.15" customHeight="1">
      <c r="A1629" s="926"/>
      <c r="B1629" s="926"/>
      <c r="C1629" s="926"/>
      <c r="D1629" s="926"/>
    </row>
    <row r="1630" spans="1:4" ht="10.15" customHeight="1">
      <c r="A1630" s="926"/>
      <c r="B1630" s="926"/>
      <c r="C1630" s="926"/>
      <c r="D1630" s="926"/>
    </row>
    <row r="1631" spans="1:4" ht="10.15" customHeight="1">
      <c r="A1631" s="926"/>
      <c r="B1631" s="926"/>
      <c r="C1631" s="926"/>
      <c r="D1631" s="926"/>
    </row>
    <row r="1632" spans="1:4" ht="10.15" customHeight="1">
      <c r="A1632" s="926"/>
      <c r="B1632" s="926"/>
      <c r="C1632" s="926"/>
      <c r="D1632" s="926"/>
    </row>
    <row r="1633" spans="1:4" ht="10.15" customHeight="1">
      <c r="A1633" s="926"/>
      <c r="B1633" s="926"/>
      <c r="C1633" s="926"/>
      <c r="D1633" s="926"/>
    </row>
    <row r="1634" spans="1:4" ht="10.15" customHeight="1">
      <c r="A1634" s="926"/>
      <c r="B1634" s="926"/>
      <c r="C1634" s="926"/>
      <c r="D1634" s="926"/>
    </row>
    <row r="1635" spans="1:4" ht="10.15" customHeight="1">
      <c r="A1635" s="926"/>
      <c r="B1635" s="926"/>
      <c r="C1635" s="926"/>
      <c r="D1635" s="926"/>
    </row>
    <row r="1636" spans="1:4" ht="10.15" customHeight="1">
      <c r="A1636" s="926"/>
      <c r="B1636" s="926"/>
      <c r="C1636" s="926"/>
      <c r="D1636" s="926"/>
    </row>
    <row r="1637" spans="1:4" ht="10.15" customHeight="1">
      <c r="A1637" s="926"/>
      <c r="B1637" s="926"/>
      <c r="C1637" s="926"/>
      <c r="D1637" s="926"/>
    </row>
    <row r="1638" spans="1:4" ht="10.15" customHeight="1">
      <c r="A1638" s="926"/>
      <c r="B1638" s="926"/>
      <c r="C1638" s="926"/>
      <c r="D1638" s="926"/>
    </row>
    <row r="1639" spans="1:4" ht="10.15" customHeight="1">
      <c r="A1639" s="926"/>
      <c r="B1639" s="926"/>
      <c r="C1639" s="926"/>
      <c r="D1639" s="926"/>
    </row>
    <row r="1640" spans="1:4" ht="10.15" customHeight="1">
      <c r="A1640" s="926"/>
      <c r="B1640" s="926"/>
      <c r="C1640" s="926"/>
      <c r="D1640" s="926"/>
    </row>
    <row r="1641" spans="1:4" ht="10.15" customHeight="1">
      <c r="A1641" s="926"/>
      <c r="B1641" s="926"/>
      <c r="C1641" s="926"/>
      <c r="D1641" s="926"/>
    </row>
    <row r="1642" spans="1:4" ht="10.15" customHeight="1">
      <c r="A1642" s="926"/>
      <c r="B1642" s="926"/>
      <c r="C1642" s="926"/>
      <c r="D1642" s="926"/>
    </row>
    <row r="1643" spans="1:4" ht="10.15" customHeight="1">
      <c r="A1643" s="926"/>
      <c r="B1643" s="926"/>
      <c r="C1643" s="926"/>
      <c r="D1643" s="926"/>
    </row>
    <row r="1644" spans="1:4" ht="10.15" customHeight="1">
      <c r="A1644" s="926"/>
      <c r="B1644" s="926"/>
      <c r="C1644" s="926"/>
      <c r="D1644" s="926"/>
    </row>
    <row r="1645" spans="1:4" ht="10.15" customHeight="1">
      <c r="A1645" s="926"/>
      <c r="B1645" s="926"/>
      <c r="C1645" s="926"/>
      <c r="D1645" s="926"/>
    </row>
    <row r="1646" spans="1:4" ht="10.15" customHeight="1">
      <c r="A1646" s="926"/>
      <c r="B1646" s="926"/>
      <c r="C1646" s="926"/>
      <c r="D1646" s="926"/>
    </row>
    <row r="1647" spans="1:4" ht="10.15" customHeight="1">
      <c r="A1647" s="926"/>
      <c r="B1647" s="926"/>
      <c r="C1647" s="926"/>
      <c r="D1647" s="926"/>
    </row>
    <row r="1648" spans="1:4" ht="10.15" customHeight="1">
      <c r="A1648" s="926"/>
      <c r="B1648" s="926"/>
      <c r="C1648" s="926"/>
      <c r="D1648" s="926"/>
    </row>
    <row r="1649" spans="1:4" ht="10.15" customHeight="1">
      <c r="A1649" s="926"/>
      <c r="B1649" s="926"/>
      <c r="C1649" s="926"/>
      <c r="D1649" s="926"/>
    </row>
    <row r="1650" spans="1:4" ht="10.15" customHeight="1">
      <c r="A1650" s="926"/>
      <c r="B1650" s="926"/>
      <c r="C1650" s="926"/>
      <c r="D1650" s="926"/>
    </row>
    <row r="1651" spans="1:4" ht="10.15" customHeight="1">
      <c r="A1651" s="926"/>
      <c r="B1651" s="926"/>
      <c r="C1651" s="926"/>
      <c r="D1651" s="926"/>
    </row>
    <row r="1652" spans="1:4" ht="10.15" customHeight="1">
      <c r="A1652" s="926"/>
      <c r="B1652" s="926"/>
      <c r="C1652" s="926"/>
      <c r="D1652" s="926"/>
    </row>
    <row r="1653" spans="1:4" ht="10.15" customHeight="1">
      <c r="A1653" s="926"/>
      <c r="B1653" s="926"/>
      <c r="C1653" s="926"/>
      <c r="D1653" s="926"/>
    </row>
    <row r="1654" spans="1:4" ht="10.15" customHeight="1">
      <c r="A1654" s="926"/>
      <c r="B1654" s="926"/>
      <c r="C1654" s="926"/>
      <c r="D1654" s="926"/>
    </row>
    <row r="1655" spans="1:4" ht="10.15" customHeight="1">
      <c r="A1655" s="926"/>
      <c r="B1655" s="926"/>
      <c r="C1655" s="926"/>
      <c r="D1655" s="926"/>
    </row>
    <row r="1656" spans="1:4" ht="10.15" customHeight="1">
      <c r="A1656" s="926"/>
      <c r="B1656" s="926"/>
      <c r="C1656" s="926"/>
      <c r="D1656" s="926"/>
    </row>
    <row r="1657" spans="1:4" ht="10.15" customHeight="1">
      <c r="A1657" s="926"/>
      <c r="B1657" s="926"/>
      <c r="C1657" s="926"/>
      <c r="D1657" s="926"/>
    </row>
    <row r="1658" spans="1:4" ht="10.15" customHeight="1">
      <c r="A1658" s="926"/>
      <c r="B1658" s="926"/>
      <c r="C1658" s="926"/>
      <c r="D1658" s="926"/>
    </row>
    <row r="1659" spans="1:4" ht="10.15" customHeight="1">
      <c r="A1659" s="926"/>
      <c r="B1659" s="926"/>
      <c r="C1659" s="926"/>
      <c r="D1659" s="926"/>
    </row>
    <row r="1660" spans="1:4" ht="10.15" customHeight="1">
      <c r="A1660" s="926"/>
      <c r="B1660" s="926"/>
      <c r="C1660" s="926"/>
      <c r="D1660" s="926"/>
    </row>
    <row r="1661" spans="1:4" ht="10.15" customHeight="1">
      <c r="A1661" s="926"/>
      <c r="B1661" s="926"/>
      <c r="C1661" s="926"/>
      <c r="D1661" s="926"/>
    </row>
    <row r="1662" spans="1:4" ht="10.15" customHeight="1">
      <c r="A1662" s="926"/>
      <c r="B1662" s="926"/>
      <c r="C1662" s="926"/>
      <c r="D1662" s="926"/>
    </row>
    <row r="1663" spans="1:4" ht="10.15" customHeight="1">
      <c r="A1663" s="926"/>
      <c r="B1663" s="926"/>
      <c r="C1663" s="926"/>
      <c r="D1663" s="926"/>
    </row>
    <row r="1664" spans="1:4" ht="10.15" customHeight="1">
      <c r="A1664" s="926"/>
      <c r="B1664" s="926"/>
      <c r="C1664" s="926"/>
      <c r="D1664" s="926"/>
    </row>
    <row r="1665" spans="1:4" ht="10.15" customHeight="1">
      <c r="A1665" s="926"/>
      <c r="B1665" s="926"/>
      <c r="C1665" s="926"/>
      <c r="D1665" s="926"/>
    </row>
    <row r="1666" spans="1:4" ht="10.15" customHeight="1">
      <c r="A1666" s="926"/>
      <c r="B1666" s="926"/>
      <c r="C1666" s="926"/>
      <c r="D1666" s="926"/>
    </row>
    <row r="1667" spans="1:4" ht="10.15" customHeight="1">
      <c r="A1667" s="926"/>
      <c r="B1667" s="926"/>
      <c r="C1667" s="926"/>
      <c r="D1667" s="926"/>
    </row>
    <row r="1668" spans="1:4" ht="10.15" customHeight="1">
      <c r="A1668" s="926"/>
      <c r="B1668" s="926"/>
      <c r="C1668" s="926"/>
      <c r="D1668" s="926"/>
    </row>
    <row r="1669" spans="1:4" ht="10.15" customHeight="1">
      <c r="A1669" s="926"/>
      <c r="B1669" s="926"/>
      <c r="C1669" s="926"/>
      <c r="D1669" s="926"/>
    </row>
    <row r="1670" spans="1:4" ht="10.15" customHeight="1">
      <c r="A1670" s="926"/>
      <c r="B1670" s="926"/>
      <c r="C1670" s="926"/>
      <c r="D1670" s="926"/>
    </row>
    <row r="1671" spans="1:4" ht="10.15" customHeight="1">
      <c r="A1671" s="926"/>
      <c r="B1671" s="926"/>
      <c r="C1671" s="926"/>
      <c r="D1671" s="926"/>
    </row>
    <row r="1672" spans="1:4" ht="10.15" customHeight="1">
      <c r="A1672" s="926"/>
      <c r="B1672" s="926"/>
      <c r="C1672" s="926"/>
      <c r="D1672" s="926"/>
    </row>
    <row r="1673" spans="1:4" ht="10.15" customHeight="1">
      <c r="A1673" s="926"/>
      <c r="B1673" s="926"/>
      <c r="C1673" s="926"/>
      <c r="D1673" s="926"/>
    </row>
    <row r="1674" spans="1:4" ht="10.15" customHeight="1">
      <c r="A1674" s="926"/>
      <c r="B1674" s="926"/>
      <c r="C1674" s="926"/>
      <c r="D1674" s="926"/>
    </row>
    <row r="1675" spans="1:4" ht="10.15" customHeight="1">
      <c r="A1675" s="926"/>
      <c r="B1675" s="926"/>
      <c r="C1675" s="926"/>
      <c r="D1675" s="926"/>
    </row>
    <row r="1676" spans="1:4" ht="10.15" customHeight="1">
      <c r="A1676" s="926"/>
      <c r="B1676" s="926"/>
      <c r="C1676" s="926"/>
      <c r="D1676" s="926"/>
    </row>
    <row r="1677" spans="1:4" ht="10.15" customHeight="1">
      <c r="A1677" s="926"/>
      <c r="B1677" s="926"/>
      <c r="C1677" s="926"/>
      <c r="D1677" s="926"/>
    </row>
    <row r="1678" spans="1:4" ht="10.15" customHeight="1">
      <c r="A1678" s="926"/>
      <c r="B1678" s="926"/>
      <c r="C1678" s="926"/>
      <c r="D1678" s="926"/>
    </row>
    <row r="1679" spans="1:4" ht="10.15" customHeight="1">
      <c r="A1679" s="926"/>
      <c r="B1679" s="926"/>
      <c r="C1679" s="926"/>
      <c r="D1679" s="926"/>
    </row>
    <row r="1680" spans="1:4" ht="10.15" customHeight="1">
      <c r="A1680" s="926"/>
      <c r="B1680" s="926"/>
      <c r="C1680" s="926"/>
      <c r="D1680" s="926"/>
    </row>
    <row r="1681" spans="1:4" ht="10.15" customHeight="1">
      <c r="A1681" s="926"/>
      <c r="B1681" s="926"/>
      <c r="C1681" s="926"/>
      <c r="D1681" s="926"/>
    </row>
    <row r="1682" spans="1:4" ht="10.15" customHeight="1">
      <c r="A1682" s="926"/>
      <c r="B1682" s="926"/>
      <c r="C1682" s="926"/>
      <c r="D1682" s="926"/>
    </row>
    <row r="1683" spans="1:4" ht="10.15" customHeight="1">
      <c r="A1683" s="926"/>
      <c r="B1683" s="926"/>
      <c r="C1683" s="926"/>
      <c r="D1683" s="926"/>
    </row>
    <row r="1684" spans="1:4" ht="10.15" customHeight="1">
      <c r="A1684" s="926"/>
      <c r="B1684" s="926"/>
      <c r="C1684" s="926"/>
      <c r="D1684" s="926"/>
    </row>
    <row r="1685" spans="1:4" ht="10.15" customHeight="1">
      <c r="A1685" s="926"/>
      <c r="B1685" s="926"/>
      <c r="C1685" s="926"/>
      <c r="D1685" s="926"/>
    </row>
    <row r="1686" spans="1:4" ht="10.15" customHeight="1">
      <c r="A1686" s="926"/>
      <c r="B1686" s="926"/>
      <c r="C1686" s="926"/>
      <c r="D1686" s="926"/>
    </row>
    <row r="1687" spans="1:4" ht="10.15" customHeight="1">
      <c r="A1687" s="926"/>
      <c r="B1687" s="926"/>
      <c r="C1687" s="926"/>
      <c r="D1687" s="926"/>
    </row>
    <row r="1688" spans="1:4" ht="10.15" customHeight="1">
      <c r="A1688" s="926"/>
      <c r="B1688" s="926"/>
      <c r="C1688" s="926"/>
      <c r="D1688" s="926"/>
    </row>
    <row r="1689" spans="1:4" ht="10.15" customHeight="1">
      <c r="A1689" s="926"/>
      <c r="B1689" s="926"/>
      <c r="C1689" s="926"/>
      <c r="D1689" s="926"/>
    </row>
    <row r="1690" spans="1:4" ht="10.15" customHeight="1">
      <c r="A1690" s="926"/>
      <c r="B1690" s="926"/>
      <c r="C1690" s="926"/>
      <c r="D1690" s="926"/>
    </row>
    <row r="1691" spans="1:4" ht="10.15" customHeight="1">
      <c r="A1691" s="926"/>
      <c r="B1691" s="926"/>
      <c r="C1691" s="926"/>
      <c r="D1691" s="926"/>
    </row>
    <row r="1692" spans="1:4" ht="10.15" customHeight="1">
      <c r="A1692" s="926"/>
      <c r="B1692" s="926"/>
      <c r="C1692" s="926"/>
      <c r="D1692" s="926"/>
    </row>
    <row r="1693" spans="1:4" ht="10.15" customHeight="1">
      <c r="A1693" s="926"/>
      <c r="B1693" s="926"/>
      <c r="C1693" s="926"/>
      <c r="D1693" s="926"/>
    </row>
    <row r="1694" spans="1:4" ht="10.15" customHeight="1">
      <c r="A1694" s="926"/>
      <c r="B1694" s="926"/>
      <c r="C1694" s="926"/>
      <c r="D1694" s="926"/>
    </row>
    <row r="1695" spans="1:4" ht="10.15" customHeight="1">
      <c r="A1695" s="926"/>
      <c r="B1695" s="926"/>
      <c r="C1695" s="926"/>
      <c r="D1695" s="926"/>
    </row>
    <row r="1696" spans="1:4" ht="10.15" customHeight="1">
      <c r="A1696" s="926"/>
      <c r="B1696" s="926"/>
      <c r="C1696" s="926"/>
      <c r="D1696" s="926"/>
    </row>
    <row r="1697" spans="1:4" ht="10.15" customHeight="1">
      <c r="A1697" s="926"/>
      <c r="B1697" s="926"/>
      <c r="C1697" s="926"/>
      <c r="D1697" s="926"/>
    </row>
    <row r="1698" spans="1:4" ht="10.15" customHeight="1">
      <c r="A1698" s="926"/>
      <c r="B1698" s="926"/>
      <c r="C1698" s="926"/>
      <c r="D1698" s="926"/>
    </row>
    <row r="1699" spans="1:4" ht="10.15" customHeight="1">
      <c r="A1699" s="926"/>
      <c r="B1699" s="926"/>
      <c r="C1699" s="926"/>
      <c r="D1699" s="926"/>
    </row>
    <row r="1700" spans="1:4" ht="10.15" customHeight="1">
      <c r="A1700" s="926"/>
      <c r="B1700" s="926"/>
      <c r="C1700" s="926"/>
      <c r="D1700" s="926"/>
    </row>
    <row r="1701" spans="1:4" ht="10.15" customHeight="1">
      <c r="A1701" s="926"/>
      <c r="B1701" s="926"/>
      <c r="C1701" s="926"/>
      <c r="D1701" s="926"/>
    </row>
    <row r="1702" spans="1:4" ht="10.15" customHeight="1">
      <c r="A1702" s="926"/>
      <c r="B1702" s="926"/>
      <c r="C1702" s="926"/>
      <c r="D1702" s="926"/>
    </row>
    <row r="1703" spans="1:4" ht="10.15" customHeight="1">
      <c r="A1703" s="926"/>
      <c r="B1703" s="926"/>
      <c r="C1703" s="926"/>
      <c r="D1703" s="926"/>
    </row>
    <row r="1704" spans="1:4" ht="10.15" customHeight="1">
      <c r="A1704" s="926"/>
      <c r="B1704" s="926"/>
      <c r="C1704" s="926"/>
      <c r="D1704" s="926"/>
    </row>
    <row r="1705" spans="1:4" ht="10.15" customHeight="1">
      <c r="A1705" s="926"/>
      <c r="B1705" s="926"/>
      <c r="C1705" s="926"/>
      <c r="D1705" s="926"/>
    </row>
    <row r="1706" spans="1:4" ht="10.15" customHeight="1">
      <c r="A1706" s="926"/>
      <c r="B1706" s="926"/>
      <c r="C1706" s="926"/>
      <c r="D1706" s="926"/>
    </row>
    <row r="1707" spans="1:4" ht="10.15" customHeight="1">
      <c r="A1707" s="926"/>
      <c r="B1707" s="926"/>
      <c r="C1707" s="926"/>
      <c r="D1707" s="926"/>
    </row>
    <row r="1708" spans="1:4" ht="10.15" customHeight="1">
      <c r="A1708" s="926"/>
      <c r="B1708" s="926"/>
      <c r="C1708" s="926"/>
      <c r="D1708" s="926"/>
    </row>
    <row r="1709" spans="1:4" ht="10.15" customHeight="1">
      <c r="A1709" s="926"/>
      <c r="B1709" s="926"/>
      <c r="C1709" s="926"/>
      <c r="D1709" s="926"/>
    </row>
    <row r="1710" spans="1:4" ht="10.15" customHeight="1">
      <c r="A1710" s="926"/>
      <c r="B1710" s="926"/>
      <c r="C1710" s="926"/>
      <c r="D1710" s="926"/>
    </row>
    <row r="1711" spans="1:4" ht="10.15" customHeight="1">
      <c r="A1711" s="926"/>
      <c r="B1711" s="926"/>
      <c r="C1711" s="926"/>
      <c r="D1711" s="926"/>
    </row>
    <row r="1712" spans="1:4" ht="10.15" customHeight="1">
      <c r="A1712" s="926"/>
      <c r="B1712" s="926"/>
      <c r="C1712" s="926"/>
      <c r="D1712" s="926"/>
    </row>
    <row r="1713" spans="1:4" ht="10.15" customHeight="1">
      <c r="A1713" s="926"/>
      <c r="B1713" s="926"/>
      <c r="C1713" s="926"/>
      <c r="D1713" s="926"/>
    </row>
    <row r="1714" spans="1:4" ht="10.15" customHeight="1">
      <c r="A1714" s="926"/>
      <c r="B1714" s="926"/>
      <c r="C1714" s="926"/>
      <c r="D1714" s="926"/>
    </row>
    <row r="1715" spans="1:4" ht="10.15" customHeight="1">
      <c r="A1715" s="926"/>
      <c r="B1715" s="926"/>
      <c r="C1715" s="926"/>
      <c r="D1715" s="926"/>
    </row>
    <row r="1716" spans="1:4" ht="10.15" customHeight="1">
      <c r="A1716" s="926"/>
      <c r="B1716" s="926"/>
      <c r="C1716" s="926"/>
      <c r="D1716" s="926"/>
    </row>
    <row r="1717" spans="1:4" ht="10.15" customHeight="1">
      <c r="A1717" s="926"/>
      <c r="B1717" s="926"/>
      <c r="C1717" s="926"/>
      <c r="D1717" s="926"/>
    </row>
    <row r="1718" spans="1:4" ht="10.15" customHeight="1">
      <c r="A1718" s="926"/>
      <c r="B1718" s="926"/>
      <c r="C1718" s="926"/>
      <c r="D1718" s="926"/>
    </row>
    <row r="1719" spans="1:4" ht="10.15" customHeight="1">
      <c r="A1719" s="926"/>
      <c r="B1719" s="926"/>
      <c r="C1719" s="926"/>
      <c r="D1719" s="926"/>
    </row>
    <row r="1720" spans="1:4" ht="10.15" customHeight="1">
      <c r="A1720" s="926"/>
      <c r="B1720" s="926"/>
      <c r="C1720" s="926"/>
      <c r="D1720" s="926"/>
    </row>
    <row r="1721" spans="1:4" ht="10.15" customHeight="1">
      <c r="A1721" s="926"/>
      <c r="B1721" s="926"/>
      <c r="C1721" s="926"/>
      <c r="D1721" s="926"/>
    </row>
    <row r="1722" spans="1:4" ht="10.15" customHeight="1">
      <c r="A1722" s="926"/>
      <c r="B1722" s="926"/>
      <c r="C1722" s="926"/>
      <c r="D1722" s="926"/>
    </row>
    <row r="1723" spans="1:4" ht="10.15" customHeight="1">
      <c r="A1723" s="926"/>
      <c r="B1723" s="926"/>
      <c r="C1723" s="926"/>
      <c r="D1723" s="926"/>
    </row>
    <row r="1724" spans="1:4" ht="10.15" customHeight="1">
      <c r="A1724" s="926"/>
      <c r="B1724" s="926"/>
      <c r="C1724" s="926"/>
      <c r="D1724" s="926"/>
    </row>
    <row r="1725" spans="1:4" ht="10.15" customHeight="1">
      <c r="A1725" s="926"/>
      <c r="B1725" s="926"/>
      <c r="C1725" s="926"/>
      <c r="D1725" s="926"/>
    </row>
    <row r="1726" spans="1:4" ht="10.15" customHeight="1">
      <c r="A1726" s="926"/>
      <c r="B1726" s="926"/>
      <c r="C1726" s="926"/>
      <c r="D1726" s="926"/>
    </row>
    <row r="1727" spans="1:4" ht="10.15" customHeight="1">
      <c r="A1727" s="926"/>
      <c r="B1727" s="926"/>
      <c r="C1727" s="926"/>
      <c r="D1727" s="926"/>
    </row>
    <row r="1728" spans="1:4" ht="10.15" customHeight="1">
      <c r="A1728" s="926"/>
      <c r="B1728" s="926"/>
      <c r="C1728" s="926"/>
      <c r="D1728" s="926"/>
    </row>
    <row r="1729" spans="1:4" ht="10.15" customHeight="1">
      <c r="A1729" s="926"/>
      <c r="B1729" s="926"/>
      <c r="C1729" s="926"/>
      <c r="D1729" s="926"/>
    </row>
    <row r="1730" spans="1:4" ht="10.15" customHeight="1">
      <c r="A1730" s="926"/>
      <c r="B1730" s="926"/>
      <c r="C1730" s="926"/>
      <c r="D1730" s="926"/>
    </row>
    <row r="1731" spans="1:4" ht="10.15" customHeight="1">
      <c r="A1731" s="926"/>
      <c r="B1731" s="926"/>
      <c r="C1731" s="926"/>
      <c r="D1731" s="926"/>
    </row>
    <row r="1732" spans="1:4" ht="10.15" customHeight="1">
      <c r="A1732" s="926"/>
      <c r="B1732" s="926"/>
      <c r="C1732" s="926"/>
      <c r="D1732" s="926"/>
    </row>
    <row r="1733" spans="1:4" ht="10.15" customHeight="1">
      <c r="A1733" s="926"/>
      <c r="B1733" s="926"/>
      <c r="C1733" s="926"/>
      <c r="D1733" s="926"/>
    </row>
    <row r="1734" spans="1:4" ht="10.15" customHeight="1">
      <c r="A1734" s="926"/>
      <c r="B1734" s="926"/>
      <c r="C1734" s="926"/>
      <c r="D1734" s="926"/>
    </row>
    <row r="1735" spans="1:4" ht="10.15" customHeight="1">
      <c r="A1735" s="926"/>
      <c r="B1735" s="926"/>
      <c r="C1735" s="926"/>
      <c r="D1735" s="926"/>
    </row>
    <row r="1736" spans="1:4" ht="10.15" customHeight="1">
      <c r="A1736" s="926"/>
      <c r="B1736" s="926"/>
      <c r="C1736" s="926"/>
      <c r="D1736" s="926"/>
    </row>
    <row r="1737" spans="1:4" ht="10.15" customHeight="1">
      <c r="A1737" s="926"/>
      <c r="B1737" s="926"/>
      <c r="C1737" s="926"/>
      <c r="D1737" s="926"/>
    </row>
    <row r="1738" spans="1:4" ht="10.15" customHeight="1">
      <c r="A1738" s="926"/>
      <c r="B1738" s="926"/>
      <c r="C1738" s="926"/>
      <c r="D1738" s="926"/>
    </row>
    <row r="1739" spans="1:4" ht="10.15" customHeight="1">
      <c r="A1739" s="926"/>
      <c r="B1739" s="926"/>
      <c r="C1739" s="926"/>
      <c r="D1739" s="926"/>
    </row>
    <row r="1740" spans="1:4" ht="10.15" customHeight="1">
      <c r="A1740" s="926"/>
      <c r="B1740" s="926"/>
      <c r="C1740" s="926"/>
      <c r="D1740" s="926"/>
    </row>
    <row r="1741" spans="1:4" ht="10.15" customHeight="1">
      <c r="A1741" s="926"/>
      <c r="B1741" s="926"/>
      <c r="C1741" s="926"/>
      <c r="D1741" s="926"/>
    </row>
    <row r="1742" spans="1:4" ht="10.15" customHeight="1">
      <c r="A1742" s="926"/>
      <c r="B1742" s="926"/>
      <c r="C1742" s="926"/>
      <c r="D1742" s="926"/>
    </row>
    <row r="1743" spans="1:4" ht="10.15" customHeight="1">
      <c r="A1743" s="926"/>
      <c r="B1743" s="926"/>
      <c r="C1743" s="926"/>
      <c r="D1743" s="926"/>
    </row>
    <row r="1744" spans="1:4" ht="10.15" customHeight="1">
      <c r="A1744" s="926"/>
      <c r="B1744" s="926"/>
      <c r="C1744" s="926"/>
      <c r="D1744" s="926"/>
    </row>
    <row r="1745" spans="1:4" ht="10.15" customHeight="1">
      <c r="A1745" s="926"/>
      <c r="B1745" s="926"/>
      <c r="C1745" s="926"/>
      <c r="D1745" s="926"/>
    </row>
    <row r="1746" spans="1:4" ht="10.15" customHeight="1">
      <c r="A1746" s="926"/>
      <c r="B1746" s="926"/>
      <c r="C1746" s="926"/>
      <c r="D1746" s="926"/>
    </row>
    <row r="1747" spans="1:4" ht="10.15" customHeight="1">
      <c r="A1747" s="926"/>
      <c r="B1747" s="926"/>
      <c r="C1747" s="926"/>
      <c r="D1747" s="926"/>
    </row>
    <row r="1748" spans="1:4" ht="10.15" customHeight="1">
      <c r="A1748" s="926"/>
      <c r="B1748" s="926"/>
      <c r="C1748" s="926"/>
      <c r="D1748" s="926"/>
    </row>
    <row r="1749" spans="1:4" ht="10.15" customHeight="1">
      <c r="A1749" s="926"/>
      <c r="B1749" s="926"/>
      <c r="C1749" s="926"/>
      <c r="D1749" s="926"/>
    </row>
    <row r="1750" spans="1:4" ht="10.15" customHeight="1">
      <c r="A1750" s="926"/>
      <c r="B1750" s="926"/>
      <c r="C1750" s="926"/>
      <c r="D1750" s="926"/>
    </row>
    <row r="1751" spans="1:4" ht="10.15" customHeight="1">
      <c r="A1751" s="926"/>
      <c r="B1751" s="926"/>
      <c r="C1751" s="926"/>
      <c r="D1751" s="926"/>
    </row>
    <row r="1752" spans="1:4" ht="10.15" customHeight="1">
      <c r="A1752" s="926"/>
      <c r="B1752" s="926"/>
      <c r="C1752" s="926"/>
      <c r="D1752" s="926"/>
    </row>
    <row r="1753" spans="1:4" ht="10.15" customHeight="1">
      <c r="A1753" s="926"/>
      <c r="B1753" s="926"/>
      <c r="C1753" s="926"/>
      <c r="D1753" s="926"/>
    </row>
    <row r="1754" spans="1:4" ht="10.15" customHeight="1">
      <c r="A1754" s="926"/>
      <c r="B1754" s="926"/>
      <c r="C1754" s="926"/>
      <c r="D1754" s="926"/>
    </row>
    <row r="1755" spans="1:4" ht="10.15" customHeight="1">
      <c r="A1755" s="926"/>
      <c r="B1755" s="926"/>
      <c r="C1755" s="926"/>
      <c r="D1755" s="926"/>
    </row>
    <row r="1756" spans="1:4" ht="10.15" customHeight="1">
      <c r="A1756" s="926"/>
      <c r="B1756" s="926"/>
      <c r="C1756" s="926"/>
      <c r="D1756" s="926"/>
    </row>
    <row r="1757" spans="1:4" ht="10.15" customHeight="1">
      <c r="A1757" s="926"/>
      <c r="B1757" s="926"/>
      <c r="C1757" s="926"/>
      <c r="D1757" s="926"/>
    </row>
    <row r="1758" spans="1:4" ht="10.15" customHeight="1">
      <c r="A1758" s="926"/>
      <c r="B1758" s="926"/>
      <c r="C1758" s="926"/>
      <c r="D1758" s="926"/>
    </row>
    <row r="1759" spans="1:4" ht="10.15" customHeight="1">
      <c r="A1759" s="926"/>
      <c r="B1759" s="926"/>
      <c r="C1759" s="926"/>
      <c r="D1759" s="926"/>
    </row>
    <row r="1760" spans="1:4" ht="10.15" customHeight="1">
      <c r="A1760" s="926"/>
      <c r="B1760" s="926"/>
      <c r="C1760" s="926"/>
      <c r="D1760" s="926"/>
    </row>
    <row r="1761" spans="1:4" ht="10.15" customHeight="1">
      <c r="A1761" s="926"/>
      <c r="B1761" s="926"/>
      <c r="C1761" s="926"/>
      <c r="D1761" s="926"/>
    </row>
    <row r="1762" spans="1:4" ht="10.15" customHeight="1">
      <c r="A1762" s="926"/>
      <c r="B1762" s="926"/>
      <c r="C1762" s="926"/>
      <c r="D1762" s="926"/>
    </row>
    <row r="1763" spans="1:4" ht="10.15" customHeight="1">
      <c r="A1763" s="926"/>
      <c r="B1763" s="926"/>
      <c r="C1763" s="926"/>
      <c r="D1763" s="926"/>
    </row>
    <row r="1764" spans="1:4" ht="10.15" customHeight="1">
      <c r="A1764" s="926"/>
      <c r="B1764" s="926"/>
      <c r="C1764" s="926"/>
      <c r="D1764" s="926"/>
    </row>
    <row r="1765" spans="1:4" ht="10.15" customHeight="1">
      <c r="A1765" s="926"/>
      <c r="B1765" s="926"/>
      <c r="C1765" s="926"/>
      <c r="D1765" s="926"/>
    </row>
    <row r="1766" spans="1:4" ht="10.15" customHeight="1">
      <c r="A1766" s="926"/>
      <c r="B1766" s="926"/>
      <c r="C1766" s="926"/>
      <c r="D1766" s="926"/>
    </row>
    <row r="1767" spans="1:4" ht="10.15" customHeight="1">
      <c r="A1767" s="926"/>
      <c r="B1767" s="926"/>
      <c r="C1767" s="926"/>
      <c r="D1767" s="926"/>
    </row>
    <row r="1768" spans="1:4" ht="10.15" customHeight="1">
      <c r="A1768" s="926"/>
      <c r="B1768" s="926"/>
      <c r="C1768" s="926"/>
      <c r="D1768" s="926"/>
    </row>
    <row r="1769" spans="1:4" ht="10.15" customHeight="1">
      <c r="A1769" s="926"/>
      <c r="B1769" s="926"/>
      <c r="C1769" s="926"/>
      <c r="D1769" s="926"/>
    </row>
    <row r="1770" spans="1:4" ht="10.15" customHeight="1">
      <c r="A1770" s="926"/>
      <c r="B1770" s="926"/>
      <c r="C1770" s="926"/>
      <c r="D1770" s="926"/>
    </row>
    <row r="1771" spans="1:4" ht="10.15" customHeight="1">
      <c r="A1771" s="926"/>
      <c r="B1771" s="926"/>
      <c r="C1771" s="926"/>
      <c r="D1771" s="926"/>
    </row>
    <row r="1772" spans="1:4" ht="10.15" customHeight="1">
      <c r="A1772" s="926"/>
      <c r="B1772" s="926"/>
      <c r="C1772" s="926"/>
      <c r="D1772" s="926"/>
    </row>
    <row r="1773" spans="1:4" ht="10.15" customHeight="1">
      <c r="A1773" s="926"/>
      <c r="B1773" s="926"/>
      <c r="C1773" s="926"/>
      <c r="D1773" s="926"/>
    </row>
    <row r="1774" spans="1:4" ht="10.15" customHeight="1">
      <c r="A1774" s="926"/>
      <c r="B1774" s="926"/>
      <c r="C1774" s="926"/>
      <c r="D1774" s="926"/>
    </row>
    <row r="1775" spans="1:4" ht="10.15" customHeight="1">
      <c r="A1775" s="926"/>
      <c r="B1775" s="926"/>
      <c r="C1775" s="926"/>
      <c r="D1775" s="926"/>
    </row>
    <row r="1776" spans="1:4" ht="10.15" customHeight="1">
      <c r="A1776" s="926"/>
      <c r="B1776" s="926"/>
      <c r="C1776" s="926"/>
      <c r="D1776" s="926"/>
    </row>
    <row r="1777" spans="1:4" ht="10.15" customHeight="1">
      <c r="A1777" s="926"/>
      <c r="B1777" s="926"/>
      <c r="C1777" s="926"/>
      <c r="D1777" s="926"/>
    </row>
    <row r="1778" spans="1:4" ht="10.15" customHeight="1">
      <c r="A1778" s="926"/>
      <c r="B1778" s="926"/>
      <c r="C1778" s="926"/>
      <c r="D1778" s="926"/>
    </row>
    <row r="1779" spans="1:4" ht="10.15" customHeight="1">
      <c r="A1779" s="926"/>
      <c r="B1779" s="926"/>
      <c r="C1779" s="926"/>
      <c r="D1779" s="926"/>
    </row>
    <row r="1780" spans="1:4" ht="10.15" customHeight="1">
      <c r="A1780" s="926"/>
      <c r="B1780" s="926"/>
      <c r="C1780" s="926"/>
      <c r="D1780" s="926"/>
    </row>
    <row r="1781" spans="1:4" ht="10.15" customHeight="1">
      <c r="A1781" s="926"/>
      <c r="B1781" s="926"/>
      <c r="C1781" s="926"/>
      <c r="D1781" s="926"/>
    </row>
    <row r="1782" spans="1:4" ht="10.15" customHeight="1">
      <c r="A1782" s="926"/>
      <c r="B1782" s="926"/>
      <c r="C1782" s="926"/>
      <c r="D1782" s="926"/>
    </row>
    <row r="1783" spans="1:4" ht="10.15" customHeight="1">
      <c r="A1783" s="926"/>
      <c r="B1783" s="926"/>
      <c r="C1783" s="926"/>
      <c r="D1783" s="926"/>
    </row>
    <row r="1784" spans="1:4" ht="10.15" customHeight="1">
      <c r="A1784" s="926"/>
      <c r="B1784" s="926"/>
      <c r="C1784" s="926"/>
      <c r="D1784" s="926"/>
    </row>
    <row r="1785" spans="1:4" ht="10.15" customHeight="1">
      <c r="A1785" s="926"/>
      <c r="B1785" s="926"/>
      <c r="C1785" s="926"/>
      <c r="D1785" s="926"/>
    </row>
    <row r="1786" spans="1:4" ht="10.15" customHeight="1">
      <c r="A1786" s="926"/>
      <c r="B1786" s="926"/>
      <c r="C1786" s="926"/>
      <c r="D1786" s="926"/>
    </row>
    <row r="1787" spans="1:4" ht="10.15" customHeight="1">
      <c r="A1787" s="926"/>
      <c r="B1787" s="926"/>
      <c r="C1787" s="926"/>
      <c r="D1787" s="926"/>
    </row>
    <row r="1788" spans="1:4" ht="10.15" customHeight="1">
      <c r="A1788" s="926"/>
      <c r="B1788" s="926"/>
      <c r="C1788" s="926"/>
      <c r="D1788" s="926"/>
    </row>
    <row r="1789" spans="1:4" ht="10.15" customHeight="1">
      <c r="A1789" s="926"/>
      <c r="B1789" s="926"/>
      <c r="C1789" s="926"/>
      <c r="D1789" s="926"/>
    </row>
    <row r="1790" spans="1:4" ht="10.15" customHeight="1">
      <c r="A1790" s="926"/>
      <c r="B1790" s="926"/>
      <c r="C1790" s="926"/>
      <c r="D1790" s="926"/>
    </row>
    <row r="1791" spans="1:4" ht="10.15" customHeight="1">
      <c r="A1791" s="926"/>
      <c r="B1791" s="926"/>
      <c r="C1791" s="926"/>
      <c r="D1791" s="926"/>
    </row>
    <row r="1792" spans="1:4" ht="10.15" customHeight="1">
      <c r="A1792" s="926"/>
      <c r="B1792" s="926"/>
      <c r="C1792" s="926"/>
      <c r="D1792" s="926"/>
    </row>
    <row r="1793" spans="1:4" ht="10.15" customHeight="1">
      <c r="A1793" s="926"/>
      <c r="B1793" s="926"/>
      <c r="C1793" s="926"/>
      <c r="D1793" s="926"/>
    </row>
    <row r="1794" spans="1:4" ht="10.15" customHeight="1">
      <c r="A1794" s="926"/>
      <c r="B1794" s="926"/>
      <c r="C1794" s="926"/>
      <c r="D1794" s="926"/>
    </row>
    <row r="1795" spans="1:4" ht="10.15" customHeight="1">
      <c r="A1795" s="926"/>
      <c r="B1795" s="926"/>
      <c r="C1795" s="926"/>
      <c r="D1795" s="926"/>
    </row>
    <row r="1796" spans="1:4" ht="10.15" customHeight="1">
      <c r="A1796" s="926"/>
      <c r="B1796" s="926"/>
      <c r="C1796" s="926"/>
      <c r="D1796" s="926"/>
    </row>
    <row r="1797" spans="1:4" ht="10.15" customHeight="1">
      <c r="A1797" s="926"/>
      <c r="B1797" s="926"/>
      <c r="C1797" s="926"/>
      <c r="D1797" s="926"/>
    </row>
    <row r="1798" spans="1:4" ht="10.15" customHeight="1">
      <c r="A1798" s="926"/>
      <c r="B1798" s="926"/>
      <c r="C1798" s="926"/>
      <c r="D1798" s="926"/>
    </row>
    <row r="1799" spans="1:4" ht="10.15" customHeight="1">
      <c r="A1799" s="926"/>
      <c r="B1799" s="926"/>
      <c r="C1799" s="926"/>
      <c r="D1799" s="926"/>
    </row>
    <row r="1800" spans="1:4" ht="10.15" customHeight="1">
      <c r="A1800" s="926"/>
      <c r="B1800" s="926"/>
      <c r="C1800" s="926"/>
      <c r="D1800" s="926"/>
    </row>
    <row r="1801" spans="1:4" ht="10.15" customHeight="1">
      <c r="A1801" s="926"/>
      <c r="B1801" s="926"/>
      <c r="C1801" s="926"/>
      <c r="D1801" s="926"/>
    </row>
    <row r="1802" spans="1:4" ht="10.15" customHeight="1">
      <c r="A1802" s="926"/>
      <c r="B1802" s="926"/>
      <c r="C1802" s="926"/>
      <c r="D1802" s="926"/>
    </row>
    <row r="1803" spans="1:4" ht="10.15" customHeight="1">
      <c r="A1803" s="926"/>
      <c r="B1803" s="926"/>
      <c r="C1803" s="926"/>
      <c r="D1803" s="926"/>
    </row>
    <row r="1804" spans="1:4" ht="10.15" customHeight="1">
      <c r="A1804" s="926"/>
      <c r="B1804" s="926"/>
      <c r="C1804" s="926"/>
      <c r="D1804" s="926"/>
    </row>
    <row r="1805" spans="1:4" ht="10.15" customHeight="1">
      <c r="A1805" s="926"/>
      <c r="B1805" s="926"/>
      <c r="C1805" s="926"/>
      <c r="D1805" s="926"/>
    </row>
    <row r="1806" spans="1:4" ht="10.15" customHeight="1">
      <c r="A1806" s="926"/>
      <c r="B1806" s="926"/>
      <c r="C1806" s="926"/>
      <c r="D1806" s="926"/>
    </row>
    <row r="1807" spans="1:4" ht="10.15" customHeight="1">
      <c r="A1807" s="926"/>
      <c r="B1807" s="926"/>
      <c r="C1807" s="926"/>
      <c r="D1807" s="926"/>
    </row>
    <row r="1808" spans="1:4" ht="10.15" customHeight="1">
      <c r="A1808" s="926"/>
      <c r="B1808" s="926"/>
      <c r="C1808" s="926"/>
      <c r="D1808" s="926"/>
    </row>
    <row r="1809" spans="1:4" ht="10.15" customHeight="1">
      <c r="A1809" s="926"/>
      <c r="B1809" s="926"/>
      <c r="C1809" s="926"/>
      <c r="D1809" s="926"/>
    </row>
    <row r="1810" spans="1:4" ht="10.15" customHeight="1">
      <c r="A1810" s="926"/>
      <c r="B1810" s="926"/>
      <c r="C1810" s="926"/>
      <c r="D1810" s="926"/>
    </row>
    <row r="1811" spans="1:4" ht="10.15" customHeight="1">
      <c r="A1811" s="926"/>
      <c r="B1811" s="926"/>
      <c r="C1811" s="926"/>
      <c r="D1811" s="926"/>
    </row>
    <row r="1812" spans="1:4" ht="10.15" customHeight="1">
      <c r="A1812" s="926"/>
      <c r="B1812" s="926"/>
      <c r="C1812" s="926"/>
      <c r="D1812" s="926"/>
    </row>
    <row r="1813" spans="1:4" ht="10.15" customHeight="1">
      <c r="A1813" s="926"/>
      <c r="B1813" s="926"/>
      <c r="C1813" s="926"/>
      <c r="D1813" s="926"/>
    </row>
    <row r="1814" spans="1:4" ht="10.15" customHeight="1">
      <c r="A1814" s="926"/>
      <c r="B1814" s="926"/>
      <c r="C1814" s="926"/>
      <c r="D1814" s="926"/>
    </row>
    <row r="1815" spans="1:4" ht="10.15" customHeight="1">
      <c r="A1815" s="926"/>
      <c r="B1815" s="926"/>
      <c r="C1815" s="926"/>
      <c r="D1815" s="926"/>
    </row>
    <row r="1816" spans="1:4" ht="10.15" customHeight="1">
      <c r="A1816" s="926"/>
      <c r="B1816" s="926"/>
      <c r="C1816" s="926"/>
      <c r="D1816" s="926"/>
    </row>
    <row r="1817" spans="1:4" ht="10.15" customHeight="1">
      <c r="A1817" s="926"/>
      <c r="B1817" s="926"/>
      <c r="C1817" s="926"/>
      <c r="D1817" s="926"/>
    </row>
    <row r="1818" spans="1:4" ht="10.15" customHeight="1">
      <c r="A1818" s="926"/>
      <c r="B1818" s="926"/>
      <c r="C1818" s="926"/>
      <c r="D1818" s="926"/>
    </row>
    <row r="1819" spans="1:4" ht="10.15" customHeight="1">
      <c r="A1819" s="926"/>
      <c r="B1819" s="926"/>
      <c r="C1819" s="926"/>
      <c r="D1819" s="926"/>
    </row>
    <row r="1820" spans="1:4" ht="10.15" customHeight="1">
      <c r="A1820" s="926"/>
      <c r="B1820" s="926"/>
      <c r="C1820" s="926"/>
      <c r="D1820" s="926"/>
    </row>
    <row r="1821" spans="1:4" ht="10.15" customHeight="1">
      <c r="A1821" s="926"/>
      <c r="B1821" s="926"/>
      <c r="C1821" s="926"/>
      <c r="D1821" s="926"/>
    </row>
    <row r="1822" spans="1:4" ht="10.15" customHeight="1">
      <c r="A1822" s="926"/>
      <c r="B1822" s="926"/>
      <c r="C1822" s="926"/>
      <c r="D1822" s="926"/>
    </row>
    <row r="1823" spans="1:4" ht="10.15" customHeight="1">
      <c r="A1823" s="926"/>
      <c r="B1823" s="926"/>
      <c r="C1823" s="926"/>
      <c r="D1823" s="926"/>
    </row>
    <row r="1824" spans="1:4" ht="10.15" customHeight="1">
      <c r="A1824" s="926"/>
      <c r="B1824" s="926"/>
      <c r="C1824" s="926"/>
      <c r="D1824" s="926"/>
    </row>
    <row r="1825" spans="1:4" ht="10.15" customHeight="1">
      <c r="A1825" s="926"/>
      <c r="B1825" s="926"/>
      <c r="C1825" s="926"/>
      <c r="D1825" s="926"/>
    </row>
    <row r="1826" spans="1:4" ht="10.15" customHeight="1">
      <c r="A1826" s="926"/>
      <c r="B1826" s="926"/>
      <c r="C1826" s="926"/>
      <c r="D1826" s="926"/>
    </row>
    <row r="1827" spans="1:4" ht="10.15" customHeight="1">
      <c r="A1827" s="926"/>
      <c r="B1827" s="926"/>
      <c r="C1827" s="926"/>
      <c r="D1827" s="926"/>
    </row>
    <row r="1828" spans="1:4" ht="10.15" customHeight="1">
      <c r="A1828" s="926"/>
      <c r="B1828" s="926"/>
      <c r="C1828" s="926"/>
      <c r="D1828" s="926"/>
    </row>
    <row r="1829" spans="1:4" ht="10.15" customHeight="1">
      <c r="A1829" s="926"/>
      <c r="B1829" s="926"/>
      <c r="C1829" s="926"/>
      <c r="D1829" s="926"/>
    </row>
    <row r="1830" spans="1:4" ht="10.15" customHeight="1">
      <c r="A1830" s="926"/>
      <c r="B1830" s="926"/>
      <c r="C1830" s="926"/>
      <c r="D1830" s="926"/>
    </row>
    <row r="1831" spans="1:4" ht="10.15" customHeight="1">
      <c r="A1831" s="926"/>
      <c r="B1831" s="926"/>
      <c r="C1831" s="926"/>
      <c r="D1831" s="926"/>
    </row>
    <row r="1832" spans="1:4" ht="10.15" customHeight="1">
      <c r="A1832" s="926"/>
      <c r="B1832" s="926"/>
      <c r="C1832" s="926"/>
      <c r="D1832" s="926"/>
    </row>
    <row r="1833" spans="1:4" ht="10.15" customHeight="1">
      <c r="A1833" s="926"/>
      <c r="B1833" s="926"/>
      <c r="C1833" s="926"/>
      <c r="D1833" s="926"/>
    </row>
    <row r="1834" spans="1:4" ht="10.15" customHeight="1">
      <c r="A1834" s="926"/>
      <c r="B1834" s="926"/>
      <c r="C1834" s="926"/>
      <c r="D1834" s="926"/>
    </row>
    <row r="1835" spans="1:4" ht="10.15" customHeight="1">
      <c r="A1835" s="926"/>
      <c r="B1835" s="926"/>
      <c r="C1835" s="926"/>
      <c r="D1835" s="926"/>
    </row>
    <row r="1836" spans="1:4" ht="10.15" customHeight="1">
      <c r="A1836" s="926"/>
      <c r="B1836" s="926"/>
      <c r="C1836" s="926"/>
      <c r="D1836" s="926"/>
    </row>
    <row r="1837" spans="1:4" ht="10.15" customHeight="1">
      <c r="A1837" s="926"/>
      <c r="B1837" s="926"/>
      <c r="C1837" s="926"/>
      <c r="D1837" s="926"/>
    </row>
    <row r="1838" spans="1:4" ht="10.15" customHeight="1">
      <c r="A1838" s="926"/>
      <c r="B1838" s="926"/>
      <c r="C1838" s="926"/>
      <c r="D1838" s="926"/>
    </row>
    <row r="1839" spans="1:4" ht="10.15" customHeight="1">
      <c r="A1839" s="926"/>
      <c r="B1839" s="926"/>
      <c r="C1839" s="926"/>
      <c r="D1839" s="926"/>
    </row>
    <row r="1840" spans="1:4" ht="10.15" customHeight="1">
      <c r="A1840" s="926"/>
      <c r="B1840" s="926"/>
      <c r="C1840" s="926"/>
      <c r="D1840" s="926"/>
    </row>
    <row r="1841" spans="1:4" ht="10.15" customHeight="1">
      <c r="A1841" s="926"/>
      <c r="B1841" s="926"/>
      <c r="C1841" s="926"/>
      <c r="D1841" s="926"/>
    </row>
    <row r="1842" spans="1:4" ht="10.15" customHeight="1">
      <c r="A1842" s="926"/>
      <c r="B1842" s="926"/>
      <c r="C1842" s="926"/>
      <c r="D1842" s="926"/>
    </row>
    <row r="1843" spans="1:4" ht="10.15" customHeight="1">
      <c r="A1843" s="926"/>
      <c r="B1843" s="926"/>
      <c r="C1843" s="926"/>
      <c r="D1843" s="926"/>
    </row>
    <row r="1844" spans="1:4" ht="10.15" customHeight="1">
      <c r="A1844" s="926"/>
      <c r="B1844" s="926"/>
      <c r="C1844" s="926"/>
      <c r="D1844" s="926"/>
    </row>
    <row r="1845" spans="1:4" ht="10.15" customHeight="1">
      <c r="A1845" s="926"/>
      <c r="B1845" s="926"/>
      <c r="C1845" s="926"/>
      <c r="D1845" s="926"/>
    </row>
    <row r="1846" spans="1:4" ht="10.15" customHeight="1">
      <c r="A1846" s="926"/>
      <c r="B1846" s="926"/>
      <c r="C1846" s="926"/>
      <c r="D1846" s="926"/>
    </row>
    <row r="1847" spans="1:4" ht="10.15" customHeight="1">
      <c r="A1847" s="926"/>
      <c r="B1847" s="926"/>
      <c r="C1847" s="926"/>
      <c r="D1847" s="926"/>
    </row>
    <row r="1848" spans="1:4" ht="10.15" customHeight="1">
      <c r="A1848" s="926"/>
      <c r="B1848" s="926"/>
      <c r="C1848" s="926"/>
      <c r="D1848" s="926"/>
    </row>
    <row r="1849" spans="1:4" ht="10.15" customHeight="1">
      <c r="A1849" s="926"/>
      <c r="B1849" s="926"/>
      <c r="C1849" s="926"/>
      <c r="D1849" s="926"/>
    </row>
    <row r="1850" spans="1:4" ht="10.15" customHeight="1">
      <c r="A1850" s="926"/>
      <c r="B1850" s="926"/>
      <c r="C1850" s="926"/>
      <c r="D1850" s="926"/>
    </row>
    <row r="1851" spans="1:4" ht="10.15" customHeight="1">
      <c r="A1851" s="926"/>
      <c r="B1851" s="926"/>
      <c r="C1851" s="926"/>
      <c r="D1851" s="926"/>
    </row>
    <row r="1852" spans="1:4" ht="10.15" customHeight="1">
      <c r="A1852" s="926"/>
      <c r="B1852" s="926"/>
      <c r="C1852" s="926"/>
      <c r="D1852" s="926"/>
    </row>
    <row r="1853" spans="1:4" ht="10.15" customHeight="1">
      <c r="A1853" s="926"/>
      <c r="B1853" s="926"/>
      <c r="C1853" s="926"/>
      <c r="D1853" s="926"/>
    </row>
    <row r="1854" spans="1:4" ht="10.15" customHeight="1">
      <c r="A1854" s="926"/>
      <c r="B1854" s="926"/>
      <c r="C1854" s="926"/>
      <c r="D1854" s="926"/>
    </row>
    <row r="1855" spans="1:4" ht="10.15" customHeight="1">
      <c r="A1855" s="926"/>
      <c r="B1855" s="926"/>
      <c r="C1855" s="926"/>
      <c r="D1855" s="926"/>
    </row>
    <row r="1856" spans="1:4" ht="10.15" customHeight="1">
      <c r="A1856" s="926"/>
      <c r="B1856" s="926"/>
      <c r="C1856" s="926"/>
      <c r="D1856" s="926"/>
    </row>
    <row r="1857" spans="1:4" ht="10.15" customHeight="1">
      <c r="A1857" s="926"/>
      <c r="B1857" s="926"/>
      <c r="C1857" s="926"/>
      <c r="D1857" s="926"/>
    </row>
    <row r="1858" spans="1:4" ht="10.15" customHeight="1">
      <c r="A1858" s="926"/>
      <c r="B1858" s="926"/>
      <c r="C1858" s="926"/>
      <c r="D1858" s="926"/>
    </row>
    <row r="1859" spans="1:4" ht="10.15" customHeight="1">
      <c r="A1859" s="926"/>
      <c r="B1859" s="926"/>
      <c r="C1859" s="926"/>
      <c r="D1859" s="926"/>
    </row>
    <row r="1860" spans="1:4" ht="10.15" customHeight="1">
      <c r="A1860" s="926"/>
      <c r="B1860" s="926"/>
      <c r="C1860" s="926"/>
      <c r="D1860" s="926"/>
    </row>
    <row r="1861" spans="1:4" ht="10.15" customHeight="1">
      <c r="A1861" s="926"/>
      <c r="B1861" s="926"/>
      <c r="C1861" s="926"/>
      <c r="D1861" s="926"/>
    </row>
    <row r="1862" spans="1:4" ht="10.15" customHeight="1">
      <c r="A1862" s="926"/>
      <c r="B1862" s="926"/>
      <c r="C1862" s="926"/>
      <c r="D1862" s="926"/>
    </row>
    <row r="1863" spans="1:4" ht="10.15" customHeight="1">
      <c r="A1863" s="926"/>
      <c r="B1863" s="926"/>
      <c r="C1863" s="926"/>
      <c r="D1863" s="926"/>
    </row>
    <row r="1864" spans="1:4" ht="10.15" customHeight="1">
      <c r="A1864" s="926"/>
      <c r="B1864" s="926"/>
      <c r="C1864" s="926"/>
      <c r="D1864" s="926"/>
    </row>
    <row r="1865" spans="1:4" ht="10.15" customHeight="1">
      <c r="A1865" s="926"/>
      <c r="B1865" s="926"/>
      <c r="C1865" s="926"/>
      <c r="D1865" s="926"/>
    </row>
    <row r="1866" spans="1:4" ht="10.15" customHeight="1">
      <c r="A1866" s="926"/>
      <c r="B1866" s="926"/>
      <c r="C1866" s="926"/>
      <c r="D1866" s="926"/>
    </row>
    <row r="1867" spans="1:4" ht="10.15" customHeight="1">
      <c r="A1867" s="926"/>
      <c r="B1867" s="926"/>
      <c r="C1867" s="926"/>
      <c r="D1867" s="926"/>
    </row>
    <row r="1868" spans="1:4" ht="10.15" customHeight="1">
      <c r="A1868" s="926"/>
      <c r="B1868" s="926"/>
      <c r="C1868" s="926"/>
      <c r="D1868" s="926"/>
    </row>
    <row r="1869" spans="1:4" ht="10.15" customHeight="1">
      <c r="A1869" s="926"/>
      <c r="B1869" s="926"/>
      <c r="C1869" s="926"/>
      <c r="D1869" s="926"/>
    </row>
    <row r="1870" spans="1:4" ht="10.15" customHeight="1">
      <c r="A1870" s="926"/>
      <c r="B1870" s="926"/>
      <c r="C1870" s="926"/>
      <c r="D1870" s="926"/>
    </row>
    <row r="1871" spans="1:4" ht="10.15" customHeight="1">
      <c r="A1871" s="926"/>
      <c r="B1871" s="926"/>
      <c r="C1871" s="926"/>
      <c r="D1871" s="926"/>
    </row>
    <row r="1872" spans="1:4" ht="10.15" customHeight="1">
      <c r="A1872" s="926"/>
      <c r="B1872" s="926"/>
      <c r="C1872" s="926"/>
      <c r="D1872" s="926"/>
    </row>
    <row r="1873" spans="1:4" ht="10.15" customHeight="1">
      <c r="A1873" s="926"/>
      <c r="B1873" s="926"/>
      <c r="C1873" s="926"/>
      <c r="D1873" s="926"/>
    </row>
    <row r="1874" spans="1:4" ht="10.15" customHeight="1">
      <c r="A1874" s="926"/>
      <c r="B1874" s="926"/>
      <c r="C1874" s="926"/>
      <c r="D1874" s="926"/>
    </row>
    <row r="1875" spans="1:4" ht="10.15" customHeight="1">
      <c r="A1875" s="926"/>
      <c r="B1875" s="926"/>
      <c r="C1875" s="926"/>
      <c r="D1875" s="926"/>
    </row>
    <row r="1876" spans="1:4" ht="10.15" customHeight="1">
      <c r="A1876" s="926"/>
      <c r="B1876" s="926"/>
      <c r="C1876" s="926"/>
      <c r="D1876" s="926"/>
    </row>
    <row r="1877" spans="1:4" ht="10.15" customHeight="1">
      <c r="A1877" s="926"/>
      <c r="B1877" s="926"/>
      <c r="C1877" s="926"/>
      <c r="D1877" s="926"/>
    </row>
    <row r="1878" spans="1:4" ht="10.15" customHeight="1">
      <c r="A1878" s="926"/>
      <c r="B1878" s="926"/>
      <c r="C1878" s="926"/>
      <c r="D1878" s="926"/>
    </row>
    <row r="1879" spans="1:4" ht="10.15" customHeight="1">
      <c r="A1879" s="926"/>
      <c r="B1879" s="926"/>
      <c r="C1879" s="926"/>
      <c r="D1879" s="926"/>
    </row>
    <row r="1880" spans="1:4" ht="10.15" customHeight="1">
      <c r="A1880" s="926"/>
      <c r="B1880" s="926"/>
      <c r="C1880" s="926"/>
      <c r="D1880" s="926"/>
    </row>
    <row r="1881" spans="1:4" ht="10.15" customHeight="1">
      <c r="A1881" s="926"/>
      <c r="B1881" s="926"/>
      <c r="C1881" s="926"/>
      <c r="D1881" s="926"/>
    </row>
    <row r="1882" spans="1:4" ht="10.15" customHeight="1">
      <c r="A1882" s="926"/>
      <c r="B1882" s="926"/>
      <c r="C1882" s="926"/>
      <c r="D1882" s="926"/>
    </row>
    <row r="1883" spans="1:4" ht="10.15" customHeight="1">
      <c r="A1883" s="926"/>
      <c r="B1883" s="926"/>
      <c r="C1883" s="926"/>
      <c r="D1883" s="926"/>
    </row>
    <row r="1884" spans="1:4" ht="10.15" customHeight="1">
      <c r="A1884" s="926"/>
      <c r="B1884" s="926"/>
      <c r="C1884" s="926"/>
      <c r="D1884" s="926"/>
    </row>
    <row r="1885" spans="1:4" ht="10.15" customHeight="1">
      <c r="A1885" s="926"/>
      <c r="B1885" s="926"/>
      <c r="C1885" s="926"/>
      <c r="D1885" s="926"/>
    </row>
    <row r="1886" spans="1:4" ht="10.15" customHeight="1">
      <c r="A1886" s="926"/>
      <c r="B1886" s="926"/>
      <c r="C1886" s="926"/>
      <c r="D1886" s="926"/>
    </row>
    <row r="1887" spans="1:4" ht="10.15" customHeight="1">
      <c r="A1887" s="926"/>
      <c r="B1887" s="926"/>
      <c r="C1887" s="926"/>
      <c r="D1887" s="926"/>
    </row>
    <row r="1888" spans="1:4" ht="10.15" customHeight="1">
      <c r="A1888" s="926"/>
      <c r="B1888" s="926"/>
      <c r="C1888" s="926"/>
      <c r="D1888" s="926"/>
    </row>
    <row r="1889" spans="1:4" ht="10.15" customHeight="1">
      <c r="A1889" s="926"/>
      <c r="B1889" s="926"/>
      <c r="C1889" s="926"/>
      <c r="D1889" s="926"/>
    </row>
    <row r="1890" spans="1:4" ht="10.15" customHeight="1">
      <c r="A1890" s="926"/>
      <c r="B1890" s="926"/>
      <c r="C1890" s="926"/>
      <c r="D1890" s="926"/>
    </row>
    <row r="1891" spans="1:4" ht="10.15" customHeight="1">
      <c r="A1891" s="926"/>
      <c r="B1891" s="926"/>
      <c r="C1891" s="926"/>
      <c r="D1891" s="926"/>
    </row>
    <row r="1892" spans="1:4" ht="10.15" customHeight="1">
      <c r="A1892" s="926"/>
      <c r="B1892" s="926"/>
      <c r="C1892" s="926"/>
      <c r="D1892" s="926"/>
    </row>
    <row r="1893" spans="1:4" ht="10.15" customHeight="1">
      <c r="A1893" s="926"/>
      <c r="B1893" s="926"/>
      <c r="C1893" s="926"/>
      <c r="D1893" s="926"/>
    </row>
    <row r="1894" spans="1:4" ht="10.15" customHeight="1">
      <c r="A1894" s="926"/>
      <c r="B1894" s="926"/>
      <c r="C1894" s="926"/>
      <c r="D1894" s="926"/>
    </row>
    <row r="1895" spans="1:4" ht="10.15" customHeight="1">
      <c r="A1895" s="926"/>
      <c r="B1895" s="926"/>
      <c r="C1895" s="926"/>
      <c r="D1895" s="926"/>
    </row>
    <row r="1896" spans="1:4" ht="10.15" customHeight="1">
      <c r="A1896" s="926"/>
      <c r="B1896" s="926"/>
      <c r="C1896" s="926"/>
      <c r="D1896" s="926"/>
    </row>
    <row r="1897" spans="1:4" ht="10.15" customHeight="1">
      <c r="A1897" s="926"/>
      <c r="B1897" s="926"/>
      <c r="C1897" s="926"/>
      <c r="D1897" s="926"/>
    </row>
    <row r="1898" spans="1:4" ht="10.15" customHeight="1">
      <c r="A1898" s="926"/>
      <c r="B1898" s="926"/>
      <c r="C1898" s="926"/>
      <c r="D1898" s="926"/>
    </row>
    <row r="1899" spans="1:4" ht="10.15" customHeight="1">
      <c r="A1899" s="926"/>
      <c r="B1899" s="926"/>
      <c r="C1899" s="926"/>
      <c r="D1899" s="926"/>
    </row>
    <row r="1900" spans="1:4" ht="10.15" customHeight="1">
      <c r="A1900" s="926"/>
      <c r="B1900" s="926"/>
      <c r="C1900" s="926"/>
      <c r="D1900" s="926"/>
    </row>
    <row r="1901" spans="1:4" ht="10.15" customHeight="1">
      <c r="A1901" s="926"/>
      <c r="B1901" s="926"/>
      <c r="C1901" s="926"/>
      <c r="D1901" s="926"/>
    </row>
    <row r="1902" spans="1:4" ht="10.15" customHeight="1">
      <c r="A1902" s="926"/>
      <c r="B1902" s="926"/>
      <c r="C1902" s="926"/>
      <c r="D1902" s="926"/>
    </row>
    <row r="1903" spans="1:4" ht="10.15" customHeight="1">
      <c r="A1903" s="926"/>
      <c r="B1903" s="926"/>
      <c r="C1903" s="926"/>
      <c r="D1903" s="926"/>
    </row>
    <row r="1904" spans="1:4" ht="10.15" customHeight="1">
      <c r="A1904" s="926"/>
      <c r="B1904" s="926"/>
      <c r="C1904" s="926"/>
      <c r="D1904" s="926"/>
    </row>
    <row r="1905" spans="1:4" ht="10.15" customHeight="1">
      <c r="A1905" s="926"/>
      <c r="B1905" s="926"/>
      <c r="C1905" s="926"/>
      <c r="D1905" s="926"/>
    </row>
    <row r="1906" spans="1:4" ht="10.15" customHeight="1">
      <c r="A1906" s="926"/>
      <c r="B1906" s="926"/>
      <c r="C1906" s="926"/>
      <c r="D1906" s="926"/>
    </row>
    <row r="1907" spans="1:4" ht="10.15" customHeight="1">
      <c r="A1907" s="926"/>
      <c r="B1907" s="926"/>
      <c r="C1907" s="926"/>
      <c r="D1907" s="926"/>
    </row>
    <row r="1908" spans="1:4" ht="10.15" customHeight="1">
      <c r="A1908" s="926"/>
      <c r="B1908" s="926"/>
      <c r="C1908" s="926"/>
      <c r="D1908" s="926"/>
    </row>
    <row r="1909" spans="1:4" ht="10.15" customHeight="1">
      <c r="A1909" s="926"/>
      <c r="B1909" s="926"/>
      <c r="C1909" s="926"/>
      <c r="D1909" s="926"/>
    </row>
    <row r="1910" spans="1:4" ht="10.15" customHeight="1">
      <c r="A1910" s="926"/>
      <c r="B1910" s="926"/>
      <c r="C1910" s="926"/>
      <c r="D1910" s="926"/>
    </row>
    <row r="1911" spans="1:4" ht="10.15" customHeight="1">
      <c r="A1911" s="926"/>
      <c r="B1911" s="926"/>
      <c r="C1911" s="926"/>
      <c r="D1911" s="926"/>
    </row>
    <row r="1912" spans="1:4" ht="10.15" customHeight="1">
      <c r="A1912" s="926"/>
      <c r="B1912" s="926"/>
      <c r="C1912" s="926"/>
      <c r="D1912" s="926"/>
    </row>
    <row r="1913" spans="1:4" ht="10.15" customHeight="1">
      <c r="A1913" s="926"/>
      <c r="B1913" s="926"/>
      <c r="C1913" s="926"/>
      <c r="D1913" s="926"/>
    </row>
    <row r="1914" spans="1:4" ht="10.15" customHeight="1">
      <c r="A1914" s="926"/>
      <c r="B1914" s="926"/>
      <c r="C1914" s="926"/>
      <c r="D1914" s="926"/>
    </row>
    <row r="1915" spans="1:4" ht="10.15" customHeight="1">
      <c r="A1915" s="926"/>
      <c r="B1915" s="926"/>
      <c r="C1915" s="926"/>
      <c r="D1915" s="926"/>
    </row>
    <row r="1916" spans="1:4" ht="10.15" customHeight="1">
      <c r="A1916" s="926"/>
      <c r="B1916" s="926"/>
      <c r="C1916" s="926"/>
      <c r="D1916" s="926"/>
    </row>
    <row r="1917" spans="1:4" ht="10.15" customHeight="1">
      <c r="A1917" s="926"/>
      <c r="B1917" s="926"/>
      <c r="C1917" s="926"/>
      <c r="D1917" s="926"/>
    </row>
    <row r="1918" spans="1:4" ht="10.15" customHeight="1">
      <c r="A1918" s="926"/>
      <c r="B1918" s="926"/>
      <c r="C1918" s="926"/>
      <c r="D1918" s="926"/>
    </row>
    <row r="1919" spans="1:4" ht="10.15" customHeight="1">
      <c r="A1919" s="926"/>
      <c r="B1919" s="926"/>
      <c r="C1919" s="926"/>
      <c r="D1919" s="926"/>
    </row>
    <row r="1920" spans="1:4" ht="10.15" customHeight="1">
      <c r="A1920" s="926"/>
      <c r="B1920" s="926"/>
      <c r="C1920" s="926"/>
      <c r="D1920" s="926"/>
    </row>
    <row r="1921" spans="1:4" ht="10.15" customHeight="1">
      <c r="A1921" s="926"/>
      <c r="B1921" s="926"/>
      <c r="C1921" s="926"/>
      <c r="D1921" s="926"/>
    </row>
    <row r="1922" spans="1:4" ht="10.15" customHeight="1">
      <c r="A1922" s="926"/>
      <c r="B1922" s="926"/>
      <c r="C1922" s="926"/>
      <c r="D1922" s="926"/>
    </row>
    <row r="1923" spans="1:4" ht="10.15" customHeight="1">
      <c r="A1923" s="926"/>
      <c r="B1923" s="926"/>
      <c r="C1923" s="926"/>
      <c r="D1923" s="926"/>
    </row>
    <row r="1924" spans="1:4" ht="10.15" customHeight="1">
      <c r="A1924" s="926"/>
      <c r="B1924" s="926"/>
      <c r="C1924" s="926"/>
      <c r="D1924" s="926"/>
    </row>
    <row r="1925" spans="1:4" ht="10.15" customHeight="1">
      <c r="A1925" s="926"/>
      <c r="B1925" s="926"/>
      <c r="C1925" s="926"/>
      <c r="D1925" s="926"/>
    </row>
    <row r="1926" spans="1:4" ht="10.15" customHeight="1">
      <c r="A1926" s="926"/>
      <c r="B1926" s="926"/>
      <c r="C1926" s="926"/>
      <c r="D1926" s="926"/>
    </row>
    <row r="1927" spans="1:4" ht="10.15" customHeight="1">
      <c r="A1927" s="926"/>
      <c r="B1927" s="926"/>
      <c r="C1927" s="926"/>
      <c r="D1927" s="926"/>
    </row>
    <row r="1928" spans="1:4" ht="10.15" customHeight="1">
      <c r="A1928" s="926"/>
      <c r="B1928" s="926"/>
      <c r="C1928" s="926"/>
      <c r="D1928" s="926"/>
    </row>
    <row r="1929" spans="1:4" ht="10.15" customHeight="1">
      <c r="A1929" s="926"/>
      <c r="B1929" s="926"/>
      <c r="C1929" s="926"/>
      <c r="D1929" s="926"/>
    </row>
    <row r="1930" spans="1:4" ht="10.15" customHeight="1">
      <c r="A1930" s="926"/>
      <c r="B1930" s="926"/>
      <c r="C1930" s="926"/>
      <c r="D1930" s="926"/>
    </row>
    <row r="1931" spans="1:4" ht="10.15" customHeight="1">
      <c r="A1931" s="926"/>
      <c r="B1931" s="926"/>
      <c r="C1931" s="926"/>
      <c r="D1931" s="926"/>
    </row>
    <row r="1932" spans="1:4" ht="10.15" customHeight="1">
      <c r="A1932" s="926"/>
      <c r="B1932" s="926"/>
      <c r="C1932" s="926"/>
      <c r="D1932" s="926"/>
    </row>
    <row r="1933" spans="1:4" ht="10.15" customHeight="1">
      <c r="A1933" s="926"/>
      <c r="B1933" s="926"/>
      <c r="C1933" s="926"/>
      <c r="D1933" s="926"/>
    </row>
    <row r="1934" spans="1:4" ht="10.15" customHeight="1">
      <c r="A1934" s="926"/>
      <c r="B1934" s="926"/>
      <c r="C1934" s="926"/>
      <c r="D1934" s="926"/>
    </row>
    <row r="1935" spans="1:4" ht="10.15" customHeight="1">
      <c r="A1935" s="926"/>
      <c r="B1935" s="926"/>
      <c r="C1935" s="926"/>
      <c r="D1935" s="926"/>
    </row>
    <row r="1936" spans="1:4" ht="10.15" customHeight="1">
      <c r="A1936" s="926"/>
      <c r="B1936" s="926"/>
      <c r="C1936" s="926"/>
      <c r="D1936" s="926"/>
    </row>
    <row r="1937" spans="1:4" ht="10.15" customHeight="1">
      <c r="A1937" s="926"/>
      <c r="B1937" s="926"/>
      <c r="C1937" s="926"/>
      <c r="D1937" s="926"/>
    </row>
    <row r="1938" spans="1:4" ht="10.15" customHeight="1">
      <c r="A1938" s="926"/>
      <c r="B1938" s="926"/>
      <c r="C1938" s="926"/>
      <c r="D1938" s="926"/>
    </row>
    <row r="1939" spans="1:4" ht="10.15" customHeight="1">
      <c r="A1939" s="926"/>
      <c r="B1939" s="926"/>
      <c r="C1939" s="926"/>
      <c r="D1939" s="926"/>
    </row>
    <row r="1940" spans="1:4" ht="10.15" customHeight="1">
      <c r="A1940" s="926"/>
      <c r="B1940" s="926"/>
      <c r="C1940" s="926"/>
      <c r="D1940" s="926"/>
    </row>
    <row r="1941" spans="1:4" ht="10.15" customHeight="1">
      <c r="A1941" s="926"/>
      <c r="B1941" s="926"/>
      <c r="C1941" s="926"/>
      <c r="D1941" s="926"/>
    </row>
    <row r="1942" spans="1:4" ht="10.15" customHeight="1">
      <c r="A1942" s="926"/>
      <c r="B1942" s="926"/>
      <c r="C1942" s="926"/>
      <c r="D1942" s="926"/>
    </row>
    <row r="1943" spans="1:4" ht="10.15" customHeight="1">
      <c r="A1943" s="926"/>
      <c r="B1943" s="926"/>
      <c r="C1943" s="926"/>
      <c r="D1943" s="926"/>
    </row>
    <row r="1944" spans="1:4" ht="10.15" customHeight="1">
      <c r="A1944" s="926"/>
      <c r="B1944" s="926"/>
      <c r="C1944" s="926"/>
      <c r="D1944" s="926"/>
    </row>
    <row r="1945" spans="1:4" ht="10.15" customHeight="1">
      <c r="A1945" s="926"/>
      <c r="B1945" s="926"/>
      <c r="C1945" s="926"/>
      <c r="D1945" s="926"/>
    </row>
    <row r="1946" spans="1:4" ht="10.15" customHeight="1">
      <c r="A1946" s="926"/>
      <c r="B1946" s="926"/>
      <c r="C1946" s="926"/>
      <c r="D1946" s="926"/>
    </row>
    <row r="1947" spans="1:4" ht="10.15" customHeight="1">
      <c r="A1947" s="926"/>
      <c r="B1947" s="926"/>
      <c r="C1947" s="926"/>
      <c r="D1947" s="926"/>
    </row>
    <row r="1948" spans="1:4" ht="10.15" customHeight="1">
      <c r="A1948" s="926"/>
      <c r="B1948" s="926"/>
      <c r="C1948" s="926"/>
      <c r="D1948" s="926"/>
    </row>
    <row r="1949" spans="1:4" ht="10.15" customHeight="1">
      <c r="A1949" s="926"/>
      <c r="B1949" s="926"/>
      <c r="C1949" s="926"/>
      <c r="D1949" s="926"/>
    </row>
    <row r="1950" spans="1:4" ht="10.15" customHeight="1">
      <c r="A1950" s="926"/>
      <c r="B1950" s="926"/>
      <c r="C1950" s="926"/>
      <c r="D1950" s="926"/>
    </row>
    <row r="1951" spans="1:4" ht="10.15" customHeight="1">
      <c r="A1951" s="926"/>
      <c r="B1951" s="926"/>
      <c r="C1951" s="926"/>
      <c r="D1951" s="926"/>
    </row>
    <row r="1952" spans="1:4" ht="10.15" customHeight="1">
      <c r="A1952" s="926"/>
      <c r="B1952" s="926"/>
      <c r="C1952" s="926"/>
      <c r="D1952" s="926"/>
    </row>
    <row r="1953" spans="1:4" ht="10.15" customHeight="1">
      <c r="A1953" s="926"/>
      <c r="B1953" s="926"/>
      <c r="C1953" s="926"/>
      <c r="D1953" s="926"/>
    </row>
    <row r="1954" spans="1:4" ht="10.15" customHeight="1">
      <c r="A1954" s="926"/>
      <c r="B1954" s="926"/>
      <c r="C1954" s="926"/>
      <c r="D1954" s="926"/>
    </row>
    <row r="1955" spans="1:4" ht="10.15" customHeight="1">
      <c r="A1955" s="926"/>
      <c r="B1955" s="926"/>
      <c r="C1955" s="926"/>
      <c r="D1955" s="926"/>
    </row>
    <row r="1956" spans="1:4" ht="10.15" customHeight="1">
      <c r="A1956" s="926"/>
      <c r="B1956" s="926"/>
      <c r="C1956" s="926"/>
      <c r="D1956" s="926"/>
    </row>
    <row r="1957" spans="1:4" ht="10.15" customHeight="1">
      <c r="A1957" s="926"/>
      <c r="B1957" s="926"/>
      <c r="C1957" s="926"/>
      <c r="D1957" s="926"/>
    </row>
    <row r="1958" spans="1:4" ht="10.15" customHeight="1">
      <c r="A1958" s="926"/>
      <c r="B1958" s="926"/>
      <c r="C1958" s="926"/>
      <c r="D1958" s="926"/>
    </row>
    <row r="1959" spans="1:4" ht="10.15" customHeight="1">
      <c r="A1959" s="926"/>
      <c r="B1959" s="926"/>
      <c r="C1959" s="926"/>
      <c r="D1959" s="926"/>
    </row>
  </sheetData>
  <autoFilter ref="A5:O69"/>
  <pageMargins left="0.7" right="0.7" top="0.75" bottom="0.75" header="0.3" footer="0.3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T259"/>
  <sheetViews>
    <sheetView zoomScale="115" zoomScaleNormal="115" workbookViewId="0">
      <selection sqref="A1:A2"/>
    </sheetView>
  </sheetViews>
  <sheetFormatPr defaultRowHeight="12.75"/>
  <cols>
    <col min="1" max="1" width="5" customWidth="1"/>
    <col min="2" max="2" width="8.83203125" customWidth="1"/>
    <col min="3" max="3" width="33.5" bestFit="1" customWidth="1"/>
    <col min="4" max="4" width="16.1640625" customWidth="1"/>
    <col min="5" max="11" width="16.5" customWidth="1"/>
    <col min="12" max="12" width="13" bestFit="1" customWidth="1"/>
    <col min="13" max="13" width="14.1640625" bestFit="1" customWidth="1"/>
    <col min="14" max="14" width="13.83203125" bestFit="1" customWidth="1"/>
    <col min="15" max="15" width="14.33203125" bestFit="1" customWidth="1"/>
  </cols>
  <sheetData>
    <row r="1" spans="1:12" s="602" customFormat="1" ht="11.45" customHeight="1">
      <c r="A1" s="1051" t="s">
        <v>2803</v>
      </c>
      <c r="B1" s="1012"/>
      <c r="C1" s="1012"/>
      <c r="D1" s="1012"/>
      <c r="E1" s="1012"/>
      <c r="F1" s="1012"/>
      <c r="G1" s="1012"/>
      <c r="H1" s="1012"/>
      <c r="I1" s="1012"/>
      <c r="J1" s="1012"/>
      <c r="K1" s="1012"/>
      <c r="L1" s="1012"/>
    </row>
    <row r="2" spans="1:12" s="602" customFormat="1" ht="11.45" customHeight="1">
      <c r="A2" s="1052" t="s">
        <v>2802</v>
      </c>
      <c r="B2" s="1013"/>
      <c r="C2" s="1013"/>
      <c r="D2" s="1013"/>
      <c r="E2" s="1013"/>
      <c r="F2" s="1013"/>
      <c r="G2" s="1013"/>
      <c r="H2" s="1013"/>
      <c r="I2" s="1013"/>
      <c r="J2" s="1013"/>
      <c r="K2" s="1013"/>
      <c r="L2" s="1013"/>
    </row>
    <row r="3" spans="1:12" s="602" customFormat="1" ht="11.45" customHeight="1">
      <c r="A3" s="1036" t="str">
        <f>[33]sys_template!A3</f>
        <v>Florida Power &amp; Light Company</v>
      </c>
      <c r="B3" s="1036"/>
      <c r="C3" s="1036"/>
      <c r="D3" s="1036"/>
      <c r="E3" s="1036"/>
      <c r="F3" s="1036"/>
      <c r="G3" s="1036"/>
      <c r="H3" s="1036"/>
      <c r="I3" s="1036"/>
      <c r="J3" s="1036"/>
      <c r="K3" s="1036"/>
      <c r="L3" s="1036"/>
    </row>
    <row r="4" spans="1:12" s="602" customFormat="1" ht="11.45" customHeight="1">
      <c r="A4" s="1032" t="s">
        <v>615</v>
      </c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</row>
    <row r="5" spans="1:12" s="602" customFormat="1" ht="11.45" customHeight="1">
      <c r="A5" s="1037" t="s">
        <v>2757</v>
      </c>
      <c r="B5" s="1037"/>
      <c r="C5" s="1037"/>
      <c r="D5" s="1037"/>
      <c r="E5" s="1037"/>
      <c r="F5" s="1037"/>
      <c r="G5" s="1037"/>
      <c r="H5" s="1037"/>
      <c r="I5" s="1037"/>
      <c r="J5" s="1037"/>
      <c r="K5" s="1037"/>
      <c r="L5" s="1037"/>
    </row>
    <row r="6" spans="1:12" s="602" customFormat="1" ht="11.45" customHeight="1">
      <c r="A6" s="1032"/>
      <c r="B6" s="1032"/>
      <c r="C6" s="1032"/>
      <c r="D6" s="1032"/>
      <c r="E6" s="1032"/>
      <c r="F6" s="1032"/>
      <c r="G6" s="1032"/>
      <c r="H6" s="1032"/>
      <c r="I6" s="1032"/>
      <c r="J6" s="1032"/>
      <c r="K6" s="1032"/>
      <c r="L6" s="1032"/>
    </row>
    <row r="7" spans="1:12" s="602" customFormat="1" ht="11.45" customHeight="1">
      <c r="A7" s="1032" t="str">
        <f>[33]sys_template!A7</f>
        <v>Return on Capital Investments, Depreciation and Taxes</v>
      </c>
      <c r="B7" s="1032"/>
      <c r="C7" s="1032"/>
      <c r="D7" s="1032"/>
      <c r="E7" s="1032"/>
      <c r="F7" s="1032"/>
      <c r="G7" s="1032"/>
      <c r="H7" s="1032"/>
      <c r="I7" s="1032"/>
      <c r="J7" s="1032"/>
      <c r="K7" s="1032"/>
      <c r="L7" s="1032"/>
    </row>
    <row r="8" spans="1:12" s="602" customFormat="1" ht="11.45" customHeight="1">
      <c r="A8" s="1033" t="s">
        <v>614</v>
      </c>
      <c r="B8" s="1034"/>
      <c r="C8" s="1034"/>
      <c r="D8" s="1034"/>
      <c r="E8" s="1034"/>
      <c r="F8" s="1034"/>
      <c r="G8" s="1034"/>
      <c r="H8" s="1034"/>
      <c r="I8" s="1034"/>
      <c r="J8" s="1034"/>
      <c r="K8" s="1034"/>
      <c r="L8" s="1034"/>
    </row>
    <row r="9" spans="1:12" s="602" customFormat="1" ht="11.45" customHeight="1">
      <c r="A9" s="1035" t="str">
        <f>[33]sys_template!A9</f>
        <v>(in Dollars)</v>
      </c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</row>
    <row r="10" spans="1:12" s="602" customFormat="1" ht="11.45" customHeight="1">
      <c r="A10" s="1032"/>
      <c r="B10" s="1032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</row>
    <row r="11" spans="1:12" s="602" customFormat="1" ht="11.45" customHeight="1">
      <c r="A11" s="647"/>
      <c r="C11" s="603"/>
      <c r="E11" s="604" t="s">
        <v>13</v>
      </c>
      <c r="F11" s="944" t="s">
        <v>2754</v>
      </c>
      <c r="G11" s="944" t="s">
        <v>2754</v>
      </c>
      <c r="H11" s="944" t="s">
        <v>2754</v>
      </c>
      <c r="I11" s="944" t="s">
        <v>2754</v>
      </c>
      <c r="J11" s="944" t="s">
        <v>2754</v>
      </c>
      <c r="K11" s="944" t="s">
        <v>2754</v>
      </c>
      <c r="L11" s="605"/>
    </row>
    <row r="12" spans="1:12" s="602" customFormat="1" ht="11.45" customHeight="1">
      <c r="A12" s="648"/>
      <c r="E12" s="604" t="s">
        <v>588</v>
      </c>
      <c r="F12" s="604" t="s">
        <v>641</v>
      </c>
      <c r="G12" s="604" t="s">
        <v>636</v>
      </c>
      <c r="H12" s="604" t="s">
        <v>635</v>
      </c>
      <c r="I12" s="604" t="s">
        <v>634</v>
      </c>
      <c r="J12" s="604" t="s">
        <v>47</v>
      </c>
      <c r="K12" s="604" t="s">
        <v>633</v>
      </c>
      <c r="L12" s="604" t="s">
        <v>2800</v>
      </c>
    </row>
    <row r="13" spans="1:12" s="602" customFormat="1" ht="11.45" customHeight="1" thickBot="1">
      <c r="A13" s="649" t="str">
        <f>[33]sys_template!A13</f>
        <v>Line</v>
      </c>
      <c r="C13" s="606"/>
      <c r="E13" s="607" t="s">
        <v>590</v>
      </c>
      <c r="F13" s="607" t="s">
        <v>616</v>
      </c>
      <c r="G13" s="607" t="s">
        <v>616</v>
      </c>
      <c r="H13" s="607" t="s">
        <v>616</v>
      </c>
      <c r="I13" s="607" t="s">
        <v>616</v>
      </c>
      <c r="J13" s="607" t="s">
        <v>616</v>
      </c>
      <c r="K13" s="607" t="s">
        <v>616</v>
      </c>
      <c r="L13" s="607" t="s">
        <v>590</v>
      </c>
    </row>
    <row r="14" spans="1:12" s="602" customFormat="1" ht="11.45" customHeight="1">
      <c r="A14" s="650" t="str">
        <f>[33]sys_template!A14</f>
        <v>1.</v>
      </c>
      <c r="B14" s="608" t="s">
        <v>581</v>
      </c>
      <c r="E14" s="604"/>
      <c r="F14" s="609"/>
      <c r="G14" s="609"/>
      <c r="H14" s="609"/>
      <c r="I14" s="609"/>
      <c r="J14" s="609"/>
      <c r="K14" s="604"/>
      <c r="L14" s="604"/>
    </row>
    <row r="15" spans="1:12" s="602" customFormat="1" ht="11.45" customHeight="1">
      <c r="A15" s="648"/>
      <c r="B15" s="608" t="s">
        <v>10</v>
      </c>
      <c r="C15" s="602" t="s">
        <v>579</v>
      </c>
      <c r="E15" s="747"/>
      <c r="F15" s="957">
        <f>F59</f>
        <v>0</v>
      </c>
      <c r="G15" s="957">
        <f t="shared" ref="G15:K15" si="0">G59</f>
        <v>0</v>
      </c>
      <c r="H15" s="957">
        <f t="shared" si="0"/>
        <v>0</v>
      </c>
      <c r="I15" s="957">
        <f t="shared" si="0"/>
        <v>0</v>
      </c>
      <c r="J15" s="957">
        <f t="shared" si="0"/>
        <v>0</v>
      </c>
      <c r="K15" s="957">
        <f t="shared" si="0"/>
        <v>0</v>
      </c>
      <c r="L15" s="610">
        <f>SUM(F15:K15)</f>
        <v>0</v>
      </c>
    </row>
    <row r="16" spans="1:12" s="602" customFormat="1" ht="11.45" customHeight="1">
      <c r="A16" s="648"/>
      <c r="B16" s="608" t="s">
        <v>11</v>
      </c>
      <c r="C16" s="602" t="s">
        <v>580</v>
      </c>
      <c r="E16" s="611"/>
      <c r="F16" s="956">
        <f>F67</f>
        <v>0</v>
      </c>
      <c r="G16" s="956">
        <f t="shared" ref="G16:K16" si="1">G67</f>
        <v>0</v>
      </c>
      <c r="H16" s="956">
        <f t="shared" si="1"/>
        <v>0</v>
      </c>
      <c r="I16" s="956">
        <f t="shared" si="1"/>
        <v>0</v>
      </c>
      <c r="J16" s="956">
        <f t="shared" si="1"/>
        <v>0</v>
      </c>
      <c r="K16" s="956">
        <f t="shared" si="1"/>
        <v>0</v>
      </c>
      <c r="L16" s="610">
        <f t="shared" ref="L16:L19" si="2">SUM(F16:K16)</f>
        <v>0</v>
      </c>
    </row>
    <row r="17" spans="1:20" s="602" customFormat="1" ht="11.45" customHeight="1">
      <c r="A17" s="648"/>
      <c r="B17" s="608" t="s">
        <v>12</v>
      </c>
      <c r="C17" s="602" t="s">
        <v>670</v>
      </c>
      <c r="E17" s="633"/>
      <c r="F17" s="633">
        <f>F62</f>
        <v>0</v>
      </c>
      <c r="G17" s="633">
        <f t="shared" ref="G17:K17" si="3">G62</f>
        <v>0</v>
      </c>
      <c r="H17" s="633">
        <f t="shared" si="3"/>
        <v>0</v>
      </c>
      <c r="I17" s="633">
        <f t="shared" si="3"/>
        <v>0</v>
      </c>
      <c r="J17" s="633">
        <f t="shared" si="3"/>
        <v>0</v>
      </c>
      <c r="K17" s="633">
        <f t="shared" si="3"/>
        <v>0</v>
      </c>
      <c r="L17" s="610">
        <f t="shared" si="2"/>
        <v>0</v>
      </c>
    </row>
    <row r="18" spans="1:20" s="602" customFormat="1" ht="11.45" customHeight="1">
      <c r="A18" s="648"/>
      <c r="B18" s="608" t="s">
        <v>12</v>
      </c>
      <c r="C18" s="602" t="s">
        <v>575</v>
      </c>
      <c r="E18" s="633"/>
      <c r="F18" s="633">
        <f>F72</f>
        <v>0</v>
      </c>
      <c r="G18" s="633">
        <f t="shared" ref="G18:K18" si="4">G72</f>
        <v>0</v>
      </c>
      <c r="H18" s="633">
        <f t="shared" si="4"/>
        <v>0</v>
      </c>
      <c r="I18" s="633">
        <f t="shared" si="4"/>
        <v>0</v>
      </c>
      <c r="J18" s="633">
        <f t="shared" si="4"/>
        <v>0</v>
      </c>
      <c r="K18" s="633">
        <f t="shared" si="4"/>
        <v>0</v>
      </c>
      <c r="L18" s="610">
        <f t="shared" si="2"/>
        <v>0</v>
      </c>
    </row>
    <row r="19" spans="1:20" s="602" customFormat="1" ht="11.45" customHeight="1">
      <c r="A19" s="648"/>
      <c r="B19" s="608" t="s">
        <v>582</v>
      </c>
      <c r="C19" s="602" t="s">
        <v>560</v>
      </c>
      <c r="E19" s="633"/>
      <c r="F19" s="633">
        <f>SUM(F69:F71)</f>
        <v>0</v>
      </c>
      <c r="G19" s="633">
        <f t="shared" ref="G19:K19" si="5">SUM(G69:G71)</f>
        <v>0</v>
      </c>
      <c r="H19" s="633">
        <f t="shared" si="5"/>
        <v>0</v>
      </c>
      <c r="I19" s="633">
        <f t="shared" si="5"/>
        <v>0</v>
      </c>
      <c r="J19" s="633">
        <f t="shared" si="5"/>
        <v>0</v>
      </c>
      <c r="K19" s="633">
        <f t="shared" si="5"/>
        <v>0</v>
      </c>
      <c r="L19" s="610">
        <f t="shared" si="2"/>
        <v>0</v>
      </c>
    </row>
    <row r="20" spans="1:20" s="602" customFormat="1" ht="11.45" customHeight="1">
      <c r="A20" s="651"/>
      <c r="B20" s="612"/>
      <c r="C20" s="612"/>
      <c r="E20" s="659"/>
      <c r="F20" s="659"/>
      <c r="G20" s="659"/>
      <c r="H20" s="659"/>
      <c r="I20" s="659"/>
      <c r="J20" s="659"/>
      <c r="K20" s="659"/>
      <c r="L20" s="658"/>
    </row>
    <row r="21" spans="1:20" s="602" customFormat="1" ht="11.45" customHeight="1">
      <c r="A21" s="652" t="str">
        <f>[33]sys_template!A20</f>
        <v>2.</v>
      </c>
      <c r="B21" s="608" t="s">
        <v>680</v>
      </c>
      <c r="C21" s="612"/>
      <c r="D21" s="961"/>
      <c r="E21" s="749">
        <f>+'[34]NRC P2'!K21</f>
        <v>89775494.450000033</v>
      </c>
      <c r="F21" s="958">
        <f t="shared" ref="F21" si="6">E21+F16</f>
        <v>89775494.450000033</v>
      </c>
      <c r="G21" s="958">
        <f t="shared" ref="G21" si="7">F21+G16</f>
        <v>89775494.450000033</v>
      </c>
      <c r="H21" s="958">
        <f t="shared" ref="H21" si="8">G21+H16</f>
        <v>89775494.450000033</v>
      </c>
      <c r="I21" s="958">
        <f t="shared" ref="I21" si="9">H21+I16</f>
        <v>89775494.450000033</v>
      </c>
      <c r="J21" s="958">
        <f t="shared" ref="J21" si="10">I21+J16</f>
        <v>89775494.450000033</v>
      </c>
      <c r="K21" s="958">
        <f t="shared" ref="K21" si="11">J21+K16</f>
        <v>89775494.450000033</v>
      </c>
      <c r="L21" s="610"/>
    </row>
    <row r="22" spans="1:20" s="602" customFormat="1" ht="11.45" customHeight="1">
      <c r="A22" s="652" t="str">
        <f>[33]sys_template!A21</f>
        <v>3.</v>
      </c>
      <c r="B22" s="608" t="s">
        <v>583</v>
      </c>
      <c r="C22" s="612"/>
      <c r="D22" s="961"/>
      <c r="E22" s="749">
        <f>+'[34]NRC P2'!K22</f>
        <v>7473429.5900000017</v>
      </c>
      <c r="F22" s="958">
        <f t="shared" ref="F22:K22" si="12">E22+F34+F35+F73</f>
        <v>7813513.370000002</v>
      </c>
      <c r="G22" s="958">
        <f t="shared" si="12"/>
        <v>8153597.160000002</v>
      </c>
      <c r="H22" s="958">
        <f t="shared" si="12"/>
        <v>8493680.9400000013</v>
      </c>
      <c r="I22" s="958">
        <f t="shared" si="12"/>
        <v>8833764.7300000004</v>
      </c>
      <c r="J22" s="958">
        <f t="shared" si="12"/>
        <v>9173848.5099999998</v>
      </c>
      <c r="K22" s="958">
        <f t="shared" si="12"/>
        <v>9513932.2999999989</v>
      </c>
      <c r="L22" s="610"/>
    </row>
    <row r="23" spans="1:20" s="602" customFormat="1" ht="11.45" customHeight="1">
      <c r="A23" s="652" t="str">
        <f>[33]sys_template!A22</f>
        <v>4.</v>
      </c>
      <c r="B23" s="608" t="s">
        <v>584</v>
      </c>
      <c r="D23" s="961"/>
      <c r="E23" s="749">
        <f>+'[34]NRC P2'!K23</f>
        <v>1289027.8600000003</v>
      </c>
      <c r="F23" s="750">
        <f>E23+F15</f>
        <v>1289027.8600000003</v>
      </c>
      <c r="G23" s="750">
        <f t="shared" ref="G23:K23" si="13">F23+G15</f>
        <v>1289027.8600000003</v>
      </c>
      <c r="H23" s="750">
        <f t="shared" si="13"/>
        <v>1289027.8600000003</v>
      </c>
      <c r="I23" s="750">
        <f t="shared" si="13"/>
        <v>1289027.8600000003</v>
      </c>
      <c r="J23" s="750">
        <f t="shared" si="13"/>
        <v>1289027.8600000003</v>
      </c>
      <c r="K23" s="750">
        <f t="shared" si="13"/>
        <v>1289027.8600000003</v>
      </c>
      <c r="L23" s="610"/>
    </row>
    <row r="24" spans="1:20" s="602" customFormat="1" ht="11.45" customHeight="1">
      <c r="A24" s="651"/>
      <c r="E24" s="1009"/>
      <c r="F24" s="664"/>
      <c r="G24" s="664"/>
      <c r="H24" s="664"/>
      <c r="I24" s="664"/>
      <c r="J24" s="664"/>
      <c r="K24" s="663"/>
      <c r="L24" s="665"/>
      <c r="N24" s="779"/>
    </row>
    <row r="25" spans="1:20" s="602" customFormat="1" ht="11.45" customHeight="1" thickBot="1">
      <c r="A25" s="652" t="str">
        <f>[33]sys_template!A24</f>
        <v>5.</v>
      </c>
      <c r="B25" s="608" t="s">
        <v>585</v>
      </c>
      <c r="E25" s="751">
        <f>E21-E22+E23</f>
        <v>83591092.720000029</v>
      </c>
      <c r="F25" s="751">
        <f t="shared" ref="F25:K25" si="14">F21-F22+F23</f>
        <v>83251008.940000027</v>
      </c>
      <c r="G25" s="751">
        <f t="shared" si="14"/>
        <v>82910925.150000036</v>
      </c>
      <c r="H25" s="751">
        <f t="shared" si="14"/>
        <v>82570841.370000035</v>
      </c>
      <c r="I25" s="751">
        <f t="shared" si="14"/>
        <v>82230757.580000028</v>
      </c>
      <c r="J25" s="751">
        <f t="shared" si="14"/>
        <v>81890673.800000027</v>
      </c>
      <c r="K25" s="751">
        <f t="shared" si="14"/>
        <v>81550590.010000035</v>
      </c>
      <c r="L25" s="661" t="str">
        <f>[33]sys_template!L24</f>
        <v>n/a</v>
      </c>
      <c r="N25" s="780"/>
    </row>
    <row r="26" spans="1:20" s="602" customFormat="1" ht="11.45" customHeight="1" thickTop="1">
      <c r="A26" s="651"/>
      <c r="E26" s="746"/>
      <c r="F26" s="749"/>
      <c r="G26" s="749"/>
      <c r="H26" s="749"/>
      <c r="I26" s="749"/>
      <c r="J26" s="749"/>
      <c r="K26" s="746"/>
      <c r="L26" s="658"/>
      <c r="N26" s="781"/>
    </row>
    <row r="27" spans="1:20" s="602" customFormat="1" ht="11.45" customHeight="1" thickBot="1">
      <c r="A27" s="653" t="s">
        <v>100</v>
      </c>
      <c r="B27" s="608" t="s">
        <v>586</v>
      </c>
      <c r="E27" s="666"/>
      <c r="F27" s="666">
        <f>(E25+F25)/2</f>
        <v>83421050.830000028</v>
      </c>
      <c r="G27" s="666">
        <f t="shared" ref="G27:K27" si="15">(F25+G25)/2</f>
        <v>83080967.045000032</v>
      </c>
      <c r="H27" s="666">
        <f t="shared" si="15"/>
        <v>82740883.260000035</v>
      </c>
      <c r="I27" s="666">
        <f t="shared" si="15"/>
        <v>82400799.475000024</v>
      </c>
      <c r="J27" s="666">
        <f t="shared" si="15"/>
        <v>82060715.690000027</v>
      </c>
      <c r="K27" s="666">
        <f t="shared" si="15"/>
        <v>81720631.905000031</v>
      </c>
      <c r="L27" s="661" t="str">
        <f>[33]sys_template!L26</f>
        <v>n/a</v>
      </c>
      <c r="O27" s="779"/>
      <c r="T27" s="614"/>
    </row>
    <row r="28" spans="1:20" s="602" customFormat="1" ht="11.45" customHeight="1" thickTop="1">
      <c r="A28" s="653"/>
      <c r="E28" s="665"/>
      <c r="F28" s="667"/>
      <c r="G28" s="667"/>
      <c r="H28" s="667"/>
      <c r="I28" s="667"/>
      <c r="J28" s="667"/>
      <c r="K28" s="665"/>
      <c r="L28" s="658"/>
      <c r="O28" s="780"/>
    </row>
    <row r="29" spans="1:20" s="602" customFormat="1" ht="11.45" customHeight="1">
      <c r="A29" s="653" t="s">
        <v>610</v>
      </c>
      <c r="B29" s="608" t="s">
        <v>587</v>
      </c>
      <c r="E29" s="658"/>
      <c r="F29" s="659"/>
      <c r="G29" s="659"/>
      <c r="H29" s="659"/>
      <c r="I29" s="659"/>
      <c r="J29" s="659"/>
      <c r="K29" s="658"/>
      <c r="L29" s="658"/>
      <c r="O29" s="775"/>
    </row>
    <row r="30" spans="1:20" s="602" customFormat="1" ht="11.45" customHeight="1">
      <c r="A30" s="653"/>
      <c r="B30" s="608" t="s">
        <v>10</v>
      </c>
      <c r="C30" s="602" t="s">
        <v>656</v>
      </c>
      <c r="E30" s="658"/>
      <c r="F30" s="659">
        <f t="shared" ref="F30:K30" si="16">(F27*ROUND((F83/12),7))/F88</f>
        <v>449303.73489029147</v>
      </c>
      <c r="G30" s="659">
        <f t="shared" si="16"/>
        <v>447472.05196067324</v>
      </c>
      <c r="H30" s="659">
        <f t="shared" si="16"/>
        <v>445640.36903105496</v>
      </c>
      <c r="I30" s="659">
        <f t="shared" si="16"/>
        <v>443808.68610143667</v>
      </c>
      <c r="J30" s="659">
        <f t="shared" si="16"/>
        <v>441977.00317181851</v>
      </c>
      <c r="K30" s="659">
        <f t="shared" si="16"/>
        <v>440145.32024220028</v>
      </c>
      <c r="L30" s="610">
        <f t="shared" ref="L30:L31" si="17">SUM(F30:K30)</f>
        <v>2668347.1653974745</v>
      </c>
    </row>
    <row r="31" spans="1:20" s="602" customFormat="1" ht="11.45" customHeight="1">
      <c r="A31" s="653" t="s">
        <v>114</v>
      </c>
      <c r="B31" s="608" t="s">
        <v>11</v>
      </c>
      <c r="C31" s="602" t="s">
        <v>657</v>
      </c>
      <c r="E31" s="658"/>
      <c r="F31" s="659">
        <f t="shared" ref="F31:K31" si="18">F27*ROUND((F82/12),7)</f>
        <v>93248.050617774032</v>
      </c>
      <c r="G31" s="659">
        <f t="shared" si="18"/>
        <v>92867.904962901026</v>
      </c>
      <c r="H31" s="659">
        <f t="shared" si="18"/>
        <v>92487.759308028035</v>
      </c>
      <c r="I31" s="659">
        <f t="shared" si="18"/>
        <v>92107.613653155029</v>
      </c>
      <c r="J31" s="659">
        <f t="shared" si="18"/>
        <v>91727.467998282023</v>
      </c>
      <c r="K31" s="659">
        <f t="shared" si="18"/>
        <v>91347.322343409032</v>
      </c>
      <c r="L31" s="610">
        <f t="shared" si="17"/>
        <v>553786.11888354924</v>
      </c>
    </row>
    <row r="32" spans="1:20" s="602" customFormat="1" ht="11.45" customHeight="1">
      <c r="A32" s="653"/>
      <c r="B32" s="608"/>
      <c r="C32" s="608"/>
      <c r="E32" s="658"/>
      <c r="F32" s="659"/>
      <c r="G32" s="659"/>
      <c r="H32" s="659"/>
      <c r="I32" s="659"/>
      <c r="J32" s="659"/>
      <c r="K32" s="659"/>
      <c r="L32" s="659"/>
    </row>
    <row r="33" spans="1:13" s="602" customFormat="1" ht="11.45" customHeight="1">
      <c r="A33" s="653" t="s">
        <v>611</v>
      </c>
      <c r="B33" s="608" t="s">
        <v>558</v>
      </c>
      <c r="C33" s="608"/>
      <c r="E33" s="658"/>
      <c r="F33" s="659"/>
      <c r="G33" s="659"/>
      <c r="H33" s="659"/>
      <c r="I33" s="659"/>
      <c r="J33" s="659"/>
      <c r="K33" s="659"/>
      <c r="L33" s="659"/>
    </row>
    <row r="34" spans="1:13" s="602" customFormat="1" ht="11.45" customHeight="1">
      <c r="A34" s="653"/>
      <c r="B34" s="608" t="s">
        <v>10</v>
      </c>
      <c r="C34" s="602" t="s">
        <v>578</v>
      </c>
      <c r="E34" s="658"/>
      <c r="F34" s="659">
        <f>+'Summary (2018) STRATA'!D14</f>
        <v>340083.77999999997</v>
      </c>
      <c r="G34" s="659">
        <f>+'Summary (2018) STRATA'!E14</f>
        <v>340083.79</v>
      </c>
      <c r="H34" s="659">
        <f>+'Summary (2018) STRATA'!F14</f>
        <v>340083.77999999997</v>
      </c>
      <c r="I34" s="659">
        <f>+'Summary (2018) STRATA'!G14</f>
        <v>340083.79</v>
      </c>
      <c r="J34" s="659">
        <f>+'Summary (2018) STRATA'!H14</f>
        <v>340083.77999999997</v>
      </c>
      <c r="K34" s="659">
        <f>+'Summary (2018) STRATA'!I14</f>
        <v>340083.79</v>
      </c>
      <c r="L34" s="610">
        <f t="shared" ref="L34:L36" si="19">SUM(F34:K34)</f>
        <v>2040502.71</v>
      </c>
    </row>
    <row r="35" spans="1:13" s="602" customFormat="1" ht="11.45" customHeight="1">
      <c r="A35" s="653"/>
      <c r="B35" s="608" t="s">
        <v>11</v>
      </c>
      <c r="C35" s="602" t="s">
        <v>559</v>
      </c>
      <c r="E35" s="658"/>
      <c r="F35" s="659">
        <f t="shared" ref="F35" si="20">F77</f>
        <v>0</v>
      </c>
      <c r="G35" s="659">
        <f t="shared" ref="G35:K35" si="21">G77</f>
        <v>0</v>
      </c>
      <c r="H35" s="659">
        <f t="shared" si="21"/>
        <v>0</v>
      </c>
      <c r="I35" s="659">
        <f t="shared" si="21"/>
        <v>0</v>
      </c>
      <c r="J35" s="659">
        <f t="shared" si="21"/>
        <v>0</v>
      </c>
      <c r="K35" s="659">
        <f t="shared" si="21"/>
        <v>0</v>
      </c>
      <c r="L35" s="610">
        <f t="shared" si="19"/>
        <v>0</v>
      </c>
      <c r="M35" s="621"/>
    </row>
    <row r="36" spans="1:13" s="602" customFormat="1" ht="11.45" customHeight="1">
      <c r="A36" s="653"/>
      <c r="B36" s="608" t="s">
        <v>12</v>
      </c>
      <c r="C36" s="602" t="s">
        <v>560</v>
      </c>
      <c r="E36" s="658"/>
      <c r="F36" s="659"/>
      <c r="G36" s="659"/>
      <c r="H36" s="659"/>
      <c r="I36" s="659"/>
      <c r="J36" s="659"/>
      <c r="K36" s="659"/>
      <c r="L36" s="610">
        <f t="shared" si="19"/>
        <v>0</v>
      </c>
    </row>
    <row r="37" spans="1:13" s="602" customFormat="1" ht="11.45" customHeight="1">
      <c r="A37" s="653"/>
      <c r="B37" s="608"/>
      <c r="C37" s="608"/>
      <c r="E37" s="658"/>
      <c r="F37" s="659"/>
      <c r="G37" s="659"/>
      <c r="H37" s="659"/>
      <c r="I37" s="659"/>
      <c r="J37" s="659"/>
      <c r="K37" s="659"/>
      <c r="L37" s="658"/>
    </row>
    <row r="38" spans="1:13" s="602" customFormat="1" ht="11.45" customHeight="1">
      <c r="A38" s="653"/>
      <c r="E38" s="658"/>
      <c r="F38" s="667"/>
      <c r="G38" s="667"/>
      <c r="H38" s="667"/>
      <c r="I38" s="667"/>
      <c r="J38" s="667"/>
      <c r="K38" s="665"/>
      <c r="L38" s="665"/>
    </row>
    <row r="39" spans="1:13" s="602" customFormat="1" ht="11.45" customHeight="1" thickBot="1">
      <c r="A39" s="653" t="s">
        <v>612</v>
      </c>
      <c r="B39" s="608" t="s">
        <v>609</v>
      </c>
      <c r="E39" s="658"/>
      <c r="F39" s="668">
        <f t="shared" ref="F39:K39" si="22">F30+F31+F34+F35</f>
        <v>882635.56550806551</v>
      </c>
      <c r="G39" s="668">
        <f t="shared" si="22"/>
        <v>880423.74692357425</v>
      </c>
      <c r="H39" s="668">
        <f>H30+H31+H34+H35</f>
        <v>878211.90833908296</v>
      </c>
      <c r="I39" s="668">
        <f t="shared" si="22"/>
        <v>876000.0897545917</v>
      </c>
      <c r="J39" s="668">
        <f>J30+J31+J34+J35</f>
        <v>873788.25117010041</v>
      </c>
      <c r="K39" s="668">
        <f t="shared" si="22"/>
        <v>871576.43258560938</v>
      </c>
      <c r="L39" s="610">
        <f>SUM(F39:K39)</f>
        <v>5262635.9942810237</v>
      </c>
    </row>
    <row r="40" spans="1:13" s="602" customFormat="1" ht="11.45" customHeight="1" thickTop="1">
      <c r="A40" s="651"/>
      <c r="E40" s="615"/>
      <c r="F40" s="616"/>
      <c r="G40" s="616"/>
      <c r="H40" s="616"/>
      <c r="I40" s="616"/>
      <c r="J40" s="616"/>
    </row>
    <row r="41" spans="1:13" s="602" customFormat="1" ht="11.45" customHeight="1">
      <c r="A41" s="654" t="str">
        <f>[33]sys_template!A42</f>
        <v>Notes:</v>
      </c>
      <c r="C41" s="608"/>
      <c r="E41" s="615"/>
      <c r="F41" s="617"/>
      <c r="G41" s="617"/>
      <c r="H41" s="617"/>
      <c r="I41" s="617"/>
      <c r="J41" s="617"/>
      <c r="K41" s="618"/>
      <c r="L41" s="618"/>
    </row>
    <row r="42" spans="1:13" s="602" customFormat="1" ht="18" customHeight="1">
      <c r="A42" s="651"/>
      <c r="B42" s="836" t="s">
        <v>2755</v>
      </c>
      <c r="C42" s="777"/>
      <c r="D42" s="777"/>
      <c r="E42" s="777"/>
      <c r="F42" s="777"/>
      <c r="G42" s="777"/>
      <c r="H42" s="777"/>
      <c r="I42" s="777"/>
      <c r="J42" s="777"/>
      <c r="K42" s="657"/>
      <c r="L42" s="657"/>
    </row>
    <row r="43" spans="1:13" s="602" customFormat="1" ht="18" customHeight="1">
      <c r="A43" s="651"/>
      <c r="B43" s="737" t="s">
        <v>2756</v>
      </c>
      <c r="C43" s="777"/>
      <c r="E43" s="777"/>
      <c r="F43" s="777"/>
      <c r="G43" s="777"/>
      <c r="H43" s="777"/>
      <c r="I43" s="777"/>
      <c r="J43" s="777"/>
      <c r="K43" s="657"/>
      <c r="L43" s="657"/>
    </row>
    <row r="44" spans="1:13" s="602" customFormat="1" ht="18" customHeight="1">
      <c r="A44" s="651"/>
      <c r="K44" s="657"/>
      <c r="L44" s="657"/>
    </row>
    <row r="45" spans="1:13" s="602" customFormat="1" ht="11.45" customHeight="1">
      <c r="A45" s="648"/>
      <c r="C45" s="619"/>
      <c r="D45" s="776"/>
      <c r="E45" s="615"/>
      <c r="F45" s="617"/>
      <c r="G45" s="617"/>
      <c r="H45" s="617"/>
      <c r="I45" s="617"/>
      <c r="J45" s="617"/>
      <c r="K45" s="618"/>
      <c r="L45" s="618"/>
    </row>
    <row r="46" spans="1:13" s="602" customFormat="1" ht="11.45" customHeight="1">
      <c r="A46" s="837" t="str">
        <f>[33]sys_template!A51</f>
        <v>Totals may not add due to rounding.</v>
      </c>
      <c r="B46" s="776"/>
      <c r="C46" s="776"/>
      <c r="E46" s="776"/>
      <c r="F46" s="776"/>
      <c r="G46" s="776"/>
      <c r="H46" s="776"/>
      <c r="I46" s="776"/>
      <c r="J46" s="776"/>
      <c r="K46" s="776"/>
      <c r="L46" s="776"/>
    </row>
    <row r="47" spans="1:13" s="602" customFormat="1" ht="11.45" customHeight="1">
      <c r="A47" s="650"/>
      <c r="C47" s="608"/>
      <c r="E47" s="615"/>
      <c r="F47" s="617"/>
      <c r="G47" s="617"/>
      <c r="H47" s="617"/>
      <c r="I47" s="617"/>
      <c r="J47" s="617"/>
      <c r="K47" s="618"/>
      <c r="L47" s="618"/>
    </row>
    <row r="48" spans="1:13" s="670" customFormat="1" ht="16.149999999999999" customHeight="1">
      <c r="A48" s="669"/>
      <c r="D48" s="602"/>
      <c r="E48" s="65" t="s">
        <v>70</v>
      </c>
      <c r="F48" s="65">
        <v>5001</v>
      </c>
      <c r="G48" s="65" t="str">
        <f>VLOOKUP(F48,proj_info,3,FALSE)</f>
        <v>001-FUKISHIMA</v>
      </c>
    </row>
    <row r="49" spans="1:13" s="672" customFormat="1" ht="16.149999999999999" customHeight="1">
      <c r="A49" s="671"/>
      <c r="D49" s="602"/>
      <c r="E49" s="673">
        <f>F49-1</f>
        <v>2017</v>
      </c>
      <c r="F49" s="674">
        <v>2018</v>
      </c>
      <c r="G49" s="674">
        <v>2018</v>
      </c>
      <c r="H49" s="674">
        <v>2018</v>
      </c>
      <c r="I49" s="674">
        <v>2018</v>
      </c>
      <c r="J49" s="674">
        <v>2018</v>
      </c>
      <c r="K49" s="674">
        <v>2018</v>
      </c>
      <c r="L49" s="675"/>
    </row>
    <row r="50" spans="1:13" s="672" customFormat="1" ht="16.149999999999999" customHeight="1">
      <c r="A50" s="671"/>
      <c r="C50" s="676"/>
      <c r="D50" s="780">
        <f>+F55-F56</f>
        <v>0</v>
      </c>
      <c r="E50" s="677" t="s">
        <v>129</v>
      </c>
      <c r="F50" s="678" t="s">
        <v>133</v>
      </c>
      <c r="G50" s="678" t="s">
        <v>134</v>
      </c>
      <c r="H50" s="678" t="s">
        <v>135</v>
      </c>
      <c r="I50" s="678" t="s">
        <v>73</v>
      </c>
      <c r="J50" s="678" t="s">
        <v>74</v>
      </c>
      <c r="K50" s="678" t="s">
        <v>75</v>
      </c>
      <c r="L50" s="675"/>
    </row>
    <row r="51" spans="1:13" s="672" customFormat="1" ht="16.149999999999999" customHeight="1">
      <c r="A51" s="671"/>
      <c r="C51" s="676" t="s">
        <v>62</v>
      </c>
      <c r="D51" s="602"/>
      <c r="E51" s="679"/>
      <c r="F51" s="680"/>
      <c r="G51" s="680"/>
      <c r="H51" s="680"/>
      <c r="I51" s="680"/>
      <c r="J51" s="680"/>
      <c r="K51" s="681"/>
      <c r="L51" s="675"/>
    </row>
    <row r="52" spans="1:13" s="672" customFormat="1" ht="16.149999999999999" customHeight="1">
      <c r="A52" s="671" t="s">
        <v>561</v>
      </c>
      <c r="B52" s="66" t="str">
        <f t="shared" ref="B52:B54" si="23">CONCATENATE(A52,$F$48)</f>
        <v>CIP5001</v>
      </c>
      <c r="C52" s="66" t="str">
        <f>IF(ISERROR(VLOOKUP(B52,acct_desc,2,FALSE))=TRUE," ",VLOOKUP(B52,acct_desc,2,FALSE))</f>
        <v>5001 - Beginning of Month Plant Balance</v>
      </c>
      <c r="D52" s="602"/>
      <c r="E52" s="703"/>
      <c r="F52" s="703">
        <f t="array" ref="F52">SUM(IF(d_year=F$49,IF(d_month=F$50,IF(d_acct=$B52,d_amt,0),0),0))</f>
        <v>0</v>
      </c>
      <c r="G52" s="703">
        <f t="array" ref="G52">SUM(IF(d_year=G$49,IF(d_month=G$50,IF(d_acct=$B52,d_amt,0),0),0))</f>
        <v>0</v>
      </c>
      <c r="H52" s="703">
        <f t="array" ref="H52">SUM(IF(d_year=H$49,IF(d_month=H$50,IF(d_acct=$B52,d_amt,0),0),0))</f>
        <v>0</v>
      </c>
      <c r="I52" s="703">
        <f t="array" ref="I52">SUM(IF(d_year=I$49,IF(d_month=I$50,IF(d_acct=$B52,d_amt,0),0),0))</f>
        <v>0</v>
      </c>
      <c r="J52" s="703">
        <f t="array" ref="J52">SUM(IF(d_year=J$49,IF(d_month=J$50,IF(d_acct=$B52,d_amt,0),0),0))</f>
        <v>0</v>
      </c>
      <c r="K52" s="703">
        <f t="array" ref="K52">SUM(IF(d_year=K$49,IF(d_month=K$50,IF(d_acct=$B52,d_amt,0),0),0))</f>
        <v>0</v>
      </c>
      <c r="L52" s="675"/>
    </row>
    <row r="53" spans="1:13" s="672" customFormat="1" ht="16.149999999999999" customHeight="1">
      <c r="A53" s="671" t="s">
        <v>563</v>
      </c>
      <c r="B53" s="66" t="str">
        <f t="shared" si="23"/>
        <v>CIQ5001</v>
      </c>
      <c r="C53" s="66" t="str">
        <f>IF(ISERROR(VLOOKUP(B53,acct_desc,2,FALSE))=TRUE," ",VLOOKUP(B53,acct_desc,2,FALSE))</f>
        <v>5001 - Beginning of Month Reserve Balance</v>
      </c>
      <c r="D53" s="602"/>
      <c r="E53" s="703"/>
      <c r="F53" s="703">
        <f t="array" ref="F53">SUM(IF(d_year=F$49,IF(d_month=F$50,IF(d_acct=$B53,d_amt,0),0),0))</f>
        <v>0</v>
      </c>
      <c r="G53" s="703">
        <f t="array" ref="G53">SUM(IF(d_year=G$49,IF(d_month=G$50,IF(d_acct=$B53,d_amt,0),0),0))</f>
        <v>0</v>
      </c>
      <c r="H53" s="703">
        <f t="array" ref="H53">SUM(IF(d_year=H$49,IF(d_month=H$50,IF(d_acct=$B53,d_amt,0),0),0))</f>
        <v>0</v>
      </c>
      <c r="I53" s="703">
        <f t="array" ref="I53">SUM(IF(d_year=I$49,IF(d_month=I$50,IF(d_acct=$B53,d_amt,0),0),0))</f>
        <v>0</v>
      </c>
      <c r="J53" s="703">
        <f t="array" ref="J53">SUM(IF(d_year=J$49,IF(d_month=J$50,IF(d_acct=$B53,d_amt,0),0),0))</f>
        <v>0</v>
      </c>
      <c r="K53" s="703">
        <f t="array" ref="K53">SUM(IF(d_year=K$49,IF(d_month=K$50,IF(d_acct=$B53,d_amt,0),0),0))</f>
        <v>0</v>
      </c>
      <c r="L53" s="675"/>
    </row>
    <row r="54" spans="1:13" s="672" customFormat="1" ht="16.149999999999999" customHeight="1">
      <c r="A54" s="671" t="s">
        <v>565</v>
      </c>
      <c r="B54" s="66" t="str">
        <f t="shared" si="23"/>
        <v>CIN5001</v>
      </c>
      <c r="C54" s="66" t="str">
        <f>IF(ISERROR(VLOOKUP(B54,acct_desc,2,FALSE))=TRUE," ",VLOOKUP(B54,acct_desc,2,FALSE))</f>
        <v>5001 - Beginning of Month CWIP Balance</v>
      </c>
      <c r="D54" s="602"/>
      <c r="E54" s="687"/>
      <c r="F54" s="687">
        <f t="array" ref="F54">SUM(IF(d_year=F$49,IF(d_month=F$50,IF(d_acct=$B54,d_amt,0),0),0))</f>
        <v>0</v>
      </c>
      <c r="G54" s="687">
        <f t="array" ref="G54">SUM(IF(d_year=G$49,IF(d_month=G$50,IF(d_acct=$B54,d_amt,0),0),0))</f>
        <v>0</v>
      </c>
      <c r="H54" s="687">
        <f t="array" ref="H54">SUM(IF(d_year=H$49,IF(d_month=H$50,IF(d_acct=$B54,d_amt,0),0),0))</f>
        <v>0</v>
      </c>
      <c r="I54" s="687">
        <f t="array" ref="I54">SUM(IF(d_year=I$49,IF(d_month=I$50,IF(d_acct=$B54,d_amt,0),0),0))</f>
        <v>0</v>
      </c>
      <c r="J54" s="687">
        <f t="array" ref="J54">SUM(IF(d_year=J$49,IF(d_month=J$50,IF(d_acct=$B54,d_amt,0),0),0))</f>
        <v>0</v>
      </c>
      <c r="K54" s="687">
        <f t="array" ref="K54">SUM(IF(d_year=K$49,IF(d_month=K$50,IF(d_acct=$B54,d_amt,0),0),0))</f>
        <v>0</v>
      </c>
      <c r="L54" s="675"/>
    </row>
    <row r="55" spans="1:13" s="672" customFormat="1" ht="16.149999999999999" customHeight="1">
      <c r="A55" s="671" t="s">
        <v>565</v>
      </c>
      <c r="B55" s="66" t="s">
        <v>801</v>
      </c>
      <c r="C55" s="66" t="str">
        <f>IF(ISERROR(VLOOKUP(B55,acct_desc,2,FALSE))=TRUE," ",VLOOKUP(B55,acct_desc,2,FALSE))</f>
        <v>Fukushima Transfer Plant Balance</v>
      </c>
      <c r="D55" s="602"/>
      <c r="E55" s="687"/>
      <c r="F55" s="687">
        <f t="array" ref="F55">SUM(IF(d_year=F$49,IF(d_month=F$50,IF(d_acct=$B55,d_amt,0),0),0))</f>
        <v>0</v>
      </c>
      <c r="G55" s="687">
        <f t="array" ref="G55">SUM(IF(d_year=G$49,IF(d_month=G$50,IF(d_acct=$B55,d_amt,0),0),0))</f>
        <v>0</v>
      </c>
      <c r="H55" s="687">
        <f t="array" ref="H55">SUM(IF(d_year=H$49,IF(d_month=H$50,IF(d_acct=$B55,d_amt,0),0),0))</f>
        <v>0</v>
      </c>
      <c r="I55" s="687">
        <f t="array" ref="I55">SUM(IF(d_year=I$49,IF(d_month=I$50,IF(d_acct=$B55,d_amt,0),0),0))</f>
        <v>0</v>
      </c>
      <c r="J55" s="687">
        <f t="array" ref="J55">SUM(IF(d_year=J$49,IF(d_month=J$50,IF(d_acct=$B55,d_amt,0),0),0))</f>
        <v>0</v>
      </c>
      <c r="K55" s="687">
        <f t="array" ref="K55">SUM(IF(d_year=K$49,IF(d_month=K$50,IF(d_acct=$B55,d_amt,0),0),0))</f>
        <v>0</v>
      </c>
      <c r="L55" s="675"/>
    </row>
    <row r="56" spans="1:13" s="672" customFormat="1" ht="16.149999999999999" customHeight="1">
      <c r="A56" s="671" t="s">
        <v>565</v>
      </c>
      <c r="B56" s="66" t="s">
        <v>800</v>
      </c>
      <c r="C56" s="66" t="str">
        <f>IF(ISERROR(VLOOKUP(B56,acct_desc,2,FALSE))=TRUE," ",VLOOKUP(B56,acct_desc,2,FALSE))</f>
        <v>Fukushima Transfer Reserve Balance</v>
      </c>
      <c r="D56" s="602"/>
      <c r="E56" s="687"/>
      <c r="F56" s="687">
        <f t="array" ref="F56">SUM(IF(d_year=F$49,IF(d_month=F$50,IF(d_acct=$B56,d_amt,0),0),0))</f>
        <v>0</v>
      </c>
      <c r="G56" s="687">
        <f t="array" ref="G56">SUM(IF(d_year=G$49,IF(d_month=G$50,IF(d_acct=$B56,d_amt,0),0),0))</f>
        <v>0</v>
      </c>
      <c r="H56" s="687">
        <f t="array" ref="H56">SUM(IF(d_year=H$49,IF(d_month=H$50,IF(d_acct=$B56,d_amt,0),0),0))</f>
        <v>0</v>
      </c>
      <c r="I56" s="687">
        <f t="array" ref="I56">SUM(IF(d_year=I$49,IF(d_month=I$50,IF(d_acct=$B56,d_amt,0),0),0))</f>
        <v>0</v>
      </c>
      <c r="J56" s="687">
        <f t="array" ref="J56">SUM(IF(d_year=J$49,IF(d_month=J$50,IF(d_acct=$B56,d_amt,0),0),0))</f>
        <v>0</v>
      </c>
      <c r="K56" s="687">
        <f t="array" ref="K56">SUM(IF(d_year=K$49,IF(d_month=K$50,IF(d_acct=$B56,d_amt,0),0),0))</f>
        <v>0</v>
      </c>
      <c r="L56" s="675"/>
    </row>
    <row r="57" spans="1:13" s="676" customFormat="1" ht="16.149999999999999" customHeight="1">
      <c r="A57" s="690"/>
      <c r="D57" s="602"/>
      <c r="E57" s="691"/>
      <c r="F57" s="692"/>
      <c r="G57" s="692"/>
      <c r="H57" s="692"/>
      <c r="I57" s="692"/>
      <c r="J57" s="692"/>
      <c r="K57" s="693"/>
      <c r="L57" s="675"/>
    </row>
    <row r="58" spans="1:13" s="672" customFormat="1" ht="24" customHeight="1">
      <c r="A58" s="671"/>
      <c r="D58" s="602"/>
      <c r="E58" s="687"/>
      <c r="F58" s="680"/>
      <c r="G58" s="680"/>
      <c r="H58" s="680"/>
      <c r="I58" s="680"/>
      <c r="J58" s="680"/>
      <c r="K58" s="681"/>
      <c r="L58" s="675"/>
    </row>
    <row r="59" spans="1:13" s="66" customFormat="1" ht="16.149999999999999" customHeight="1">
      <c r="A59" s="655" t="s">
        <v>567</v>
      </c>
      <c r="B59" s="66" t="str">
        <f>CONCATENATE(A59,$F$48)</f>
        <v>CI45001</v>
      </c>
      <c r="C59" s="66" t="str">
        <f>IF(ISERROR(VLOOKUP(B59,acct_desc,2,FALSE))=TRUE," ",VLOOKUP(B59,acct_desc,2,FALSE))</f>
        <v>5001 - CWIP Current Month</v>
      </c>
      <c r="D59" s="602"/>
      <c r="E59" s="687"/>
      <c r="F59" s="959">
        <f>'Summary (2018) STRATA'!D6-'Summary (2018) STRATA'!D8</f>
        <v>0</v>
      </c>
      <c r="G59" s="959">
        <f>'Summary (2018) STRATA'!E6-'Summary (2018) STRATA'!E8</f>
        <v>0</v>
      </c>
      <c r="H59" s="959">
        <f>'Summary (2018) STRATA'!F6-'Summary (2018) STRATA'!F8</f>
        <v>0</v>
      </c>
      <c r="I59" s="959">
        <f>'Summary (2018) STRATA'!G6-'Summary (2018) STRATA'!G8</f>
        <v>0</v>
      </c>
      <c r="J59" s="959">
        <f>'Summary (2018) STRATA'!H6-'Summary (2018) STRATA'!H8</f>
        <v>0</v>
      </c>
      <c r="K59" s="959">
        <f>'Summary (2018) STRATA'!I6-'Summary (2018) STRATA'!I8</f>
        <v>0</v>
      </c>
      <c r="L59"/>
    </row>
    <row r="60" spans="1:13" s="66" customFormat="1" ht="16.149999999999999" customHeight="1">
      <c r="A60" s="655" t="s">
        <v>643</v>
      </c>
      <c r="B60" s="66" t="str">
        <f>CONCATENATE(A60,$F$48)</f>
        <v>CI55001</v>
      </c>
      <c r="C60" s="66" t="str">
        <f>IF(ISERROR(VLOOKUP(B60,acct_desc,2,FALSE))=TRUE," ",VLOOKUP(B60,acct_desc,2,FALSE))</f>
        <v>5001 - End of Month CWIP Balance</v>
      </c>
      <c r="D60" s="602"/>
      <c r="E60" s="687"/>
      <c r="F60" s="959">
        <f t="array" ref="F60">SUM(IF(d_year=F$49,IF(d_month=F$50,IF(d_acct=$B60,d_amt,0),0),0))</f>
        <v>0</v>
      </c>
      <c r="G60" s="959">
        <f t="array" ref="G60">SUM(IF(d_year=G$49,IF(d_month=G$50,IF(d_acct=$B60,d_amt,0),0),0))</f>
        <v>0</v>
      </c>
      <c r="H60" s="959">
        <f t="array" ref="H60">SUM(IF(d_year=H$49,IF(d_month=H$50,IF(d_acct=$B60,d_amt,0),0),0))</f>
        <v>0</v>
      </c>
      <c r="I60" s="959">
        <f t="array" ref="I60">SUM(IF(d_year=I$49,IF(d_month=I$50,IF(d_acct=$B60,d_amt,0),0),0))</f>
        <v>0</v>
      </c>
      <c r="J60" s="959">
        <f t="array" ref="J60">SUM(IF(d_year=J$49,IF(d_month=J$50,IF(d_acct=$B60,d_amt,0),0),0))</f>
        <v>0</v>
      </c>
      <c r="K60" s="959">
        <f t="array" ref="K60">SUM(IF(d_year=K$49,IF(d_month=K$50,IF(d_acct=$B60,d_amt,0),0),0))</f>
        <v>0</v>
      </c>
      <c r="L60"/>
      <c r="M60" s="799"/>
    </row>
    <row r="61" spans="1:13" s="66" customFormat="1" ht="16.149999999999999" customHeight="1">
      <c r="A61" s="655" t="s">
        <v>568</v>
      </c>
      <c r="B61" s="66" t="str">
        <f>CONCATENATE(A61,$F$48)</f>
        <v>CI65001</v>
      </c>
      <c r="C61" s="66" t="str">
        <f>IF(ISERROR(VLOOKUP(B61,acct_desc,2,FALSE))=TRUE," ",VLOOKUP(B61,acct_desc,2,FALSE))</f>
        <v>5001 - CWIP Closed</v>
      </c>
      <c r="D61" s="602"/>
      <c r="E61" s="687"/>
      <c r="F61" s="948">
        <f t="array" ref="F61">SUM(IF(d_year=$F$49,IF(d_month=$F$50,IF(d_acct=B61,d_amt,0),0),0))</f>
        <v>0</v>
      </c>
      <c r="G61" s="948">
        <f t="array" ref="G61">SUM(IF(d_year=$G$49,IF(d_month=$G$50,IF(d_acct=B61,d_amt,0),0),0))</f>
        <v>0</v>
      </c>
      <c r="H61" s="948">
        <f t="array" ref="H61">SUM(IF(d_year=$H$49,IF(d_month=$H$50,IF(d_acct=B61,d_amt,0),0),0))</f>
        <v>0</v>
      </c>
      <c r="I61" s="948">
        <f t="array" ref="I61">SUM(IF(d_year=$I$49,IF(d_month=$I$50,IF(d_acct=B61,d_amt,0),0),0))</f>
        <v>0</v>
      </c>
      <c r="J61" s="948">
        <f t="array" ref="J61">SUM(IF(d_year=$J$49,IF(d_month=$J$50,IF(d_acct=B61,d_amt,0),0),0))</f>
        <v>0</v>
      </c>
      <c r="K61" s="949">
        <f t="array" ref="K61">SUM(IF(d_year=$K$49,IF(d_month=$K$50,IF(d_acct=B61,d_amt,0),0),0))</f>
        <v>0</v>
      </c>
      <c r="L61"/>
    </row>
    <row r="62" spans="1:13" s="66" customFormat="1" ht="16.149999999999999" customHeight="1">
      <c r="A62" s="655" t="s">
        <v>668</v>
      </c>
      <c r="B62" s="66" t="str">
        <f>CONCATENATE(A62,$F$48)</f>
        <v>CID5001</v>
      </c>
      <c r="C62" s="66" t="str">
        <f>IF(ISERROR(VLOOKUP(B62,acct_desc,2,FALSE))=TRUE," ",VLOOKUP(B62,acct_desc,2,FALSE))</f>
        <v>5001 - CWIP Closed to Base</v>
      </c>
      <c r="D62" s="602"/>
      <c r="E62" s="687"/>
      <c r="F62" s="948">
        <f t="array" ref="F62">SUM(IF(d_year=$F$49,IF(d_month=$F$50,IF(d_acct=B62,d_amt,0),0),0))</f>
        <v>0</v>
      </c>
      <c r="G62" s="948">
        <f t="array" ref="G62">SUM(IF(d_year=$G$49,IF(d_month=$G$50,IF(d_acct=B62,d_amt,0),0),0))</f>
        <v>0</v>
      </c>
      <c r="H62" s="948">
        <f t="array" ref="H62">SUM(IF(d_year=$H$49,IF(d_month=$H$50,IF(d_acct=B62,d_amt,0),0),0))</f>
        <v>0</v>
      </c>
      <c r="I62" s="948">
        <f t="array" ref="I62">SUM(IF(d_year=$I$49,IF(d_month=$I$50,IF(d_acct=B62,d_amt,0),0),0))</f>
        <v>0</v>
      </c>
      <c r="J62" s="948">
        <f t="array" ref="J62">SUM(IF(d_year=$J$49,IF(d_month=$J$50,IF(d_acct=B62,d_amt,0),0),0))</f>
        <v>0</v>
      </c>
      <c r="K62" s="949">
        <f t="array" ref="K62">SUM(IF(d_year=$K$49,IF(d_month=$K$50,IF(d_acct=B62,d_amt,0),0),0))</f>
        <v>0</v>
      </c>
      <c r="L62"/>
    </row>
    <row r="63" spans="1:13" s="672" customFormat="1" ht="24" customHeight="1">
      <c r="A63" s="671"/>
      <c r="D63" s="602"/>
      <c r="E63" s="687"/>
      <c r="F63" s="680"/>
      <c r="G63" s="680"/>
      <c r="H63" s="680"/>
      <c r="I63" s="680"/>
      <c r="J63" s="680"/>
      <c r="K63" s="681"/>
      <c r="L63" s="675"/>
    </row>
    <row r="64" spans="1:13" s="66" customFormat="1" ht="16.149999999999999" customHeight="1">
      <c r="A64" s="655" t="s">
        <v>569</v>
      </c>
      <c r="B64" s="66" t="str">
        <f t="shared" ref="B64:B66" si="24">CONCATENATE(A64,$F$48)</f>
        <v>CI75001</v>
      </c>
      <c r="C64" s="66" t="str">
        <f>IF(ISERROR(VLOOKUP(B64,acct_desc,2,FALSE))=TRUE," ",VLOOKUP(B64,acct_desc,2,FALSE))</f>
        <v>5001 - Plant Additions</v>
      </c>
      <c r="D64" s="602"/>
      <c r="E64" s="687"/>
      <c r="F64" s="948">
        <f>'Summary (2018) STRATA'!D8</f>
        <v>0</v>
      </c>
      <c r="G64" s="948">
        <f>'Summary (2018) STRATA'!E8</f>
        <v>0</v>
      </c>
      <c r="H64" s="948">
        <f>'Summary (2018) STRATA'!F8</f>
        <v>0</v>
      </c>
      <c r="I64" s="948">
        <f>'Summary (2018) STRATA'!G8</f>
        <v>0</v>
      </c>
      <c r="J64" s="948">
        <f>'Summary (2018) STRATA'!H8</f>
        <v>0</v>
      </c>
      <c r="K64" s="948">
        <f>'Summary (2018) STRATA'!I8</f>
        <v>0</v>
      </c>
      <c r="L64"/>
    </row>
    <row r="65" spans="1:12" s="66" customFormat="1" ht="16.149999999999999" customHeight="1">
      <c r="A65" s="655" t="s">
        <v>570</v>
      </c>
      <c r="B65" s="66" t="str">
        <f t="shared" si="24"/>
        <v>CI95001</v>
      </c>
      <c r="C65" s="66" t="str">
        <f>IF(ISERROR(VLOOKUP(B65,acct_desc,2,FALSE))=TRUE," ",VLOOKUP(B65,acct_desc,2,FALSE))</f>
        <v>5001 - Plant Trans and Adjs</v>
      </c>
      <c r="D65" s="602"/>
      <c r="E65" s="687"/>
      <c r="F65" s="287">
        <f t="array" ref="F65">SUM(IF(d_year=$F$49,IF(d_month=$F$50,IF(d_acct=B65,d_amt,0),0),0))</f>
        <v>0</v>
      </c>
      <c r="G65" s="287">
        <f t="array" ref="G65">SUM(IF(d_year=$G$49,IF(d_month=$G$50,IF(d_acct=B65,d_amt,0),0),0))</f>
        <v>0</v>
      </c>
      <c r="H65" s="287">
        <f t="array" ref="H65">SUM(IF(d_year=$H$49,IF(d_month=$H$50,IF(d_acct=B65,d_amt,0),0),0))</f>
        <v>0</v>
      </c>
      <c r="I65" s="287">
        <f t="array" ref="I65">SUM(IF(d_year=$I$49,IF(d_month=$I$50,IF(d_acct=B65,d_amt,0),0),0))</f>
        <v>0</v>
      </c>
      <c r="J65" s="287">
        <f t="array" ref="J65">SUM(IF(d_year=$J$49,IF(d_month=$J$50,IF(d_acct=B65,d_amt,0),0),0))</f>
        <v>0</v>
      </c>
      <c r="K65" s="626">
        <f t="array" ref="K65">SUM(IF(d_year=$K$49,IF(d_month=$K$50,IF(d_acct=B65,d_amt,0),0),0))</f>
        <v>0</v>
      </c>
      <c r="L65"/>
    </row>
    <row r="66" spans="1:12" s="66" customFormat="1" ht="16.149999999999999" customHeight="1">
      <c r="A66" s="655" t="s">
        <v>571</v>
      </c>
      <c r="B66" s="66" t="str">
        <f t="shared" si="24"/>
        <v>CI85001</v>
      </c>
      <c r="C66" s="66" t="str">
        <f>IF(ISERROR(VLOOKUP(B66,acct_desc,2,FALSE))=TRUE," ",VLOOKUP(B66,acct_desc,2,FALSE))</f>
        <v>5001 - Retirements</v>
      </c>
      <c r="D66" s="602"/>
      <c r="E66" s="687"/>
      <c r="F66" s="287">
        <f t="array" ref="F66">SUM(IF(d_year=$F$49,IF(d_month=$F$50,IF(d_acct=B66,d_amt,0),0),0))</f>
        <v>0</v>
      </c>
      <c r="G66" s="287">
        <f t="array" ref="G66">SUM(IF(d_year=$G$49,IF(d_month=$G$50,IF(d_acct=B66,d_amt,0),0),0))</f>
        <v>0</v>
      </c>
      <c r="H66" s="287">
        <f t="array" ref="H66">SUM(IF(d_year=$H$49,IF(d_month=$H$50,IF(d_acct=B66,d_amt,0),0),0))</f>
        <v>0</v>
      </c>
      <c r="I66" s="287">
        <f t="array" ref="I66">SUM(IF(d_year=$I$49,IF(d_month=$I$50,IF(d_acct=B66,d_amt,0),0),0))</f>
        <v>0</v>
      </c>
      <c r="J66" s="287">
        <f t="array" ref="J66">SUM(IF(d_year=$J$49,IF(d_month=$J$50,IF(d_acct=B66,d_amt,0),0),0))</f>
        <v>0</v>
      </c>
      <c r="K66" s="626">
        <f t="array" ref="K66">SUM(IF(d_year=$K$49,IF(d_month=$K$50,IF(d_acct=B66,d_amt,0),0),0))</f>
        <v>0</v>
      </c>
      <c r="L66"/>
    </row>
    <row r="67" spans="1:12" s="676" customFormat="1" ht="16.149999999999999" customHeight="1">
      <c r="A67" s="690"/>
      <c r="D67" s="602"/>
      <c r="E67" s="692"/>
      <c r="F67" s="692">
        <f>SUM(F64:F66)</f>
        <v>0</v>
      </c>
      <c r="G67" s="692">
        <f t="shared" ref="G67:K67" si="25">SUM(G64:G66)</f>
        <v>0</v>
      </c>
      <c r="H67" s="692">
        <f t="shared" si="25"/>
        <v>0</v>
      </c>
      <c r="I67" s="692">
        <f t="shared" si="25"/>
        <v>0</v>
      </c>
      <c r="J67" s="692">
        <f t="shared" si="25"/>
        <v>0</v>
      </c>
      <c r="K67" s="692">
        <f t="shared" si="25"/>
        <v>0</v>
      </c>
      <c r="L67" s="675"/>
    </row>
    <row r="68" spans="1:12" s="672" customFormat="1" ht="24" customHeight="1">
      <c r="A68" s="671"/>
      <c r="D68" s="602"/>
      <c r="E68" s="679"/>
      <c r="F68" s="680"/>
      <c r="G68" s="680"/>
      <c r="H68" s="680"/>
      <c r="I68" s="680"/>
      <c r="J68" s="680"/>
      <c r="K68" s="681"/>
      <c r="L68" s="675"/>
    </row>
    <row r="69" spans="1:12" s="66" customFormat="1" ht="16.149999999999999" customHeight="1">
      <c r="A69" s="655" t="s">
        <v>572</v>
      </c>
      <c r="B69" s="66" t="str">
        <f t="shared" ref="B69:B72" si="26">CONCATENATE(A69,$F$48)</f>
        <v>CIA5001</v>
      </c>
      <c r="C69" s="66" t="str">
        <f>IF(ISERROR(VLOOKUP(B69,acct_desc,2,FALSE))=TRUE," ",VLOOKUP(B69,acct_desc,2,FALSE))</f>
        <v>5001 - Reserve Removal Cost</v>
      </c>
      <c r="D69" s="602"/>
      <c r="E69" s="687"/>
      <c r="F69" s="287">
        <f t="array" ref="F69">SUM(IF(d_year=$F$49,IF(d_month=$F$50,IF(d_acct=B69,d_amt,0),0),0))</f>
        <v>0</v>
      </c>
      <c r="G69" s="287">
        <f t="array" ref="G69">SUM(IF(d_year=$G$49,IF(d_month=$G$50,IF(d_acct=B69,d_amt,0),0),0))</f>
        <v>0</v>
      </c>
      <c r="H69" s="287">
        <f t="array" ref="H69">SUM(IF(d_year=$H$49,IF(d_month=$H$50,IF(d_acct=B69,d_amt,0),0),0))</f>
        <v>0</v>
      </c>
      <c r="I69" s="287">
        <f t="array" ref="I69">SUM(IF(d_year=$I$49,IF(d_month=$I$50,IF(d_acct=B69,d_amt,0),0),0))</f>
        <v>0</v>
      </c>
      <c r="J69" s="287">
        <f t="array" ref="J69">SUM(IF(d_year=$J$49,IF(d_month=$J$50,IF(d_acct=B69,d_amt,0),0),0))</f>
        <v>0</v>
      </c>
      <c r="K69" s="626">
        <f t="array" ref="K69">SUM(IF(d_year=$K$49,IF(d_month=$K$50,IF(d_acct=B69,d_amt,0),0),0))</f>
        <v>0</v>
      </c>
      <c r="L69"/>
    </row>
    <row r="70" spans="1:12" s="66" customFormat="1" ht="16.149999999999999" customHeight="1">
      <c r="A70" s="655" t="s">
        <v>573</v>
      </c>
      <c r="B70" s="66" t="str">
        <f t="shared" si="26"/>
        <v>CIB5001</v>
      </c>
      <c r="C70" s="66" t="str">
        <f>IF(ISERROR(VLOOKUP(B70,acct_desc,2,FALSE))=TRUE," ",VLOOKUP(B70,acct_desc,2,FALSE))</f>
        <v>5001 - Reserve Salvage</v>
      </c>
      <c r="D70" s="602"/>
      <c r="E70" s="687"/>
      <c r="F70" s="287">
        <f t="array" ref="F70">SUM(IF(d_year=$F$49,IF(d_month=$F$50,IF(d_acct=B70,d_amt,0),0),0))</f>
        <v>0</v>
      </c>
      <c r="G70" s="287">
        <f t="array" ref="G70">SUM(IF(d_year=$G$49,IF(d_month=$G$50,IF(d_acct=B70,d_amt,0),0),0))</f>
        <v>0</v>
      </c>
      <c r="H70" s="287">
        <f t="array" ref="H70">SUM(IF(d_year=$H$49,IF(d_month=$H$50,IF(d_acct=B70,d_amt,0),0),0))</f>
        <v>0</v>
      </c>
      <c r="I70" s="287">
        <f t="array" ref="I70">SUM(IF(d_year=$I$49,IF(d_month=$I$50,IF(d_acct=B70,d_amt,0),0),0))</f>
        <v>0</v>
      </c>
      <c r="J70" s="287">
        <f t="array" ref="J70">SUM(IF(d_year=$J$49,IF(d_month=$J$50,IF(d_acct=B70,d_amt,0),0),0))</f>
        <v>0</v>
      </c>
      <c r="K70" s="626">
        <f t="array" ref="K70">SUM(IF(d_year=$K$49,IF(d_month=$K$50,IF(d_acct=B70,d_amt,0),0),0))</f>
        <v>0</v>
      </c>
      <c r="L70"/>
    </row>
    <row r="71" spans="1:12" s="66" customFormat="1" ht="16.149999999999999" customHeight="1">
      <c r="A71" s="655" t="s">
        <v>574</v>
      </c>
      <c r="B71" s="66" t="str">
        <f t="shared" si="26"/>
        <v>CIC5001</v>
      </c>
      <c r="C71" s="66" t="str">
        <f>IF(ISERROR(VLOOKUP(B71,acct_desc,2,FALSE))=TRUE," ",VLOOKUP(B71,acct_desc,2,FALSE))</f>
        <v>5001 - Reserve Trans and Adjs</v>
      </c>
      <c r="D71" s="602"/>
      <c r="E71" s="687"/>
      <c r="F71" s="287">
        <f t="array" ref="F71">SUM(IF(d_year=$F$49,IF(d_month=$F$50,IF(d_acct=B71,d_amt,0),0),0))</f>
        <v>0</v>
      </c>
      <c r="G71" s="287">
        <f t="array" ref="G71">SUM(IF(d_year=$G$49,IF(d_month=$G$50,IF(d_acct=B71,d_amt,0),0),0))</f>
        <v>0</v>
      </c>
      <c r="H71" s="287">
        <f t="array" ref="H71">SUM(IF(d_year=$H$49,IF(d_month=$H$50,IF(d_acct=B71,d_amt,0),0),0))</f>
        <v>0</v>
      </c>
      <c r="I71" s="287">
        <f t="array" ref="I71">SUM(IF(d_year=$I$49,IF(d_month=$I$50,IF(d_acct=B71,d_amt,0),0),0))</f>
        <v>0</v>
      </c>
      <c r="J71" s="287">
        <f t="array" ref="J71">SUM(IF(d_year=$J$49,IF(d_month=$J$50,IF(d_acct=B71,d_amt,0),0),0))</f>
        <v>0</v>
      </c>
      <c r="K71" s="626">
        <f t="array" ref="K71">SUM(IF(d_year=$K$49,IF(d_month=$K$50,IF(d_acct=B71,d_amt,0),0),0))</f>
        <v>0</v>
      </c>
      <c r="L71"/>
    </row>
    <row r="72" spans="1:12" s="66" customFormat="1" ht="16.149999999999999" customHeight="1">
      <c r="A72" s="655" t="s">
        <v>571</v>
      </c>
      <c r="B72" s="66" t="str">
        <f t="shared" si="26"/>
        <v>CI85001</v>
      </c>
      <c r="C72" s="66" t="str">
        <f>IF(ISERROR(VLOOKUP(B72,acct_desc,2,FALSE))=TRUE," ",VLOOKUP(B72,acct_desc,2,FALSE))</f>
        <v>5001 - Retirements</v>
      </c>
      <c r="D72" s="602"/>
      <c r="E72" s="687"/>
      <c r="F72" s="287">
        <f t="array" ref="F72">SUM(IF(d_year=$F$49,IF(d_month=$F$50,IF(d_acct=B72,d_amt,0),0),0))</f>
        <v>0</v>
      </c>
      <c r="G72" s="287">
        <f t="array" ref="G72">SUM(IF(d_year=$G$49,IF(d_month=$G$50,IF(d_acct=B72,d_amt,0),0),0))</f>
        <v>0</v>
      </c>
      <c r="H72" s="287">
        <f t="array" ref="H72">SUM(IF(d_year=$H$49,IF(d_month=$H$50,IF(d_acct=B72,d_amt,0),0),0))</f>
        <v>0</v>
      </c>
      <c r="I72" s="287">
        <f t="array" ref="I72">SUM(IF(d_year=$I$49,IF(d_month=$I$50,IF(d_acct=B72,d_amt,0),0),0))</f>
        <v>0</v>
      </c>
      <c r="J72" s="287">
        <f t="array" ref="J72">SUM(IF(d_year=$J$49,IF(d_month=$J$50,IF(d_acct=B72,d_amt,0),0),0))</f>
        <v>0</v>
      </c>
      <c r="K72" s="626">
        <f t="array" ref="K72">SUM(IF(d_year=$K$49,IF(d_month=$K$50,IF(d_acct=B72,d_amt,0),0),0))</f>
        <v>0</v>
      </c>
      <c r="L72"/>
    </row>
    <row r="73" spans="1:12" s="676" customFormat="1" ht="16.149999999999999" customHeight="1">
      <c r="A73" s="690"/>
      <c r="D73" s="602"/>
      <c r="E73" s="692"/>
      <c r="F73" s="692">
        <f>SUM(F69:F72)</f>
        <v>0</v>
      </c>
      <c r="G73" s="692">
        <f t="shared" ref="G73:K73" si="27">SUM(G69:G72)</f>
        <v>0</v>
      </c>
      <c r="H73" s="692">
        <f t="shared" si="27"/>
        <v>0</v>
      </c>
      <c r="I73" s="692">
        <f t="shared" si="27"/>
        <v>0</v>
      </c>
      <c r="J73" s="692">
        <f t="shared" si="27"/>
        <v>0</v>
      </c>
      <c r="K73" s="692">
        <f t="shared" si="27"/>
        <v>0</v>
      </c>
      <c r="L73" s="675"/>
    </row>
    <row r="74" spans="1:12" s="672" customFormat="1" ht="24" customHeight="1">
      <c r="A74" s="671"/>
      <c r="D74" s="602"/>
      <c r="E74" s="679"/>
      <c r="F74" s="680"/>
      <c r="G74" s="680"/>
      <c r="H74" s="680"/>
      <c r="I74" s="680"/>
      <c r="J74" s="680"/>
      <c r="K74" s="681"/>
      <c r="L74" s="675"/>
    </row>
    <row r="75" spans="1:12" s="66" customFormat="1" ht="16.149999999999999" customHeight="1">
      <c r="A75" s="655" t="s">
        <v>576</v>
      </c>
      <c r="B75" s="66" t="str">
        <f t="shared" ref="B75" si="28">CONCATENATE(A75,$F$48)</f>
        <v>CI15001</v>
      </c>
      <c r="C75" s="66" t="str">
        <f>IF(ISERROR(VLOOKUP(B75,acct_desc,2,FALSE))=TRUE," ",VLOOKUP(B75,acct_desc,2,FALSE))</f>
        <v>5001 - Depreciation Expense</v>
      </c>
      <c r="D75" s="602"/>
      <c r="E75" s="687"/>
      <c r="F75" s="287">
        <f>'Summary (2018) STRATA'!D14</f>
        <v>340083.77999999997</v>
      </c>
      <c r="G75" s="287">
        <f>'Summary (2018) STRATA'!E14</f>
        <v>340083.79</v>
      </c>
      <c r="H75" s="287">
        <f>'Summary (2018) STRATA'!F14</f>
        <v>340083.77999999997</v>
      </c>
      <c r="I75" s="287">
        <f>'Summary (2018) STRATA'!G14</f>
        <v>340083.79</v>
      </c>
      <c r="J75" s="287">
        <f>'Summary (2018) STRATA'!H14</f>
        <v>340083.77999999997</v>
      </c>
      <c r="K75" s="287">
        <f>'Summary (2018) STRATA'!I14</f>
        <v>340083.79</v>
      </c>
      <c r="L75"/>
    </row>
    <row r="76" spans="1:12" s="672" customFormat="1" ht="16.149999999999999" customHeight="1">
      <c r="A76" s="671"/>
      <c r="D76" s="602"/>
      <c r="E76" s="687"/>
      <c r="F76" s="688"/>
      <c r="G76" s="688"/>
      <c r="H76" s="688"/>
      <c r="I76" s="688"/>
      <c r="J76" s="688"/>
      <c r="K76" s="689"/>
      <c r="L76" s="675"/>
    </row>
    <row r="77" spans="1:12" s="672" customFormat="1" ht="16.149999999999999" customHeight="1">
      <c r="A77" s="671"/>
      <c r="C77" s="672" t="s">
        <v>178</v>
      </c>
      <c r="D77" s="602"/>
      <c r="E77" s="694"/>
      <c r="F77" s="620"/>
      <c r="G77" s="620"/>
      <c r="H77" s="620"/>
      <c r="I77" s="620"/>
      <c r="J77" s="620"/>
      <c r="K77" s="620"/>
      <c r="L77" s="675"/>
    </row>
    <row r="78" spans="1:12" s="672" customFormat="1" ht="24" customHeight="1">
      <c r="A78" s="671"/>
      <c r="D78" s="602"/>
      <c r="E78" s="679"/>
      <c r="F78" s="680"/>
      <c r="G78" s="680"/>
      <c r="H78" s="680"/>
      <c r="I78" s="680"/>
      <c r="J78" s="680"/>
      <c r="K78" s="681"/>
      <c r="L78" s="675"/>
    </row>
    <row r="79" spans="1:12" s="66" customFormat="1" ht="16.149999999999999" customHeight="1">
      <c r="A79" s="655" t="s">
        <v>577</v>
      </c>
      <c r="B79" s="66" t="str">
        <f t="shared" ref="B79" si="29">CONCATENATE(A79,$F$48)</f>
        <v>COE5001</v>
      </c>
      <c r="C79" s="66" t="str">
        <f>IF(ISERROR(VLOOKUP(B79,acct_desc,2,FALSE))=TRUE," ",VLOOKUP(B79,acct_desc,2,FALSE))</f>
        <v>5001 - Total Cap Exp Amount</v>
      </c>
      <c r="D79" s="602"/>
      <c r="E79" s="687"/>
      <c r="F79" s="287">
        <f t="array" ref="F79">SUM(IF(d_year=$F$49,IF(d_month=$F$50,IF(d_acct=B79,d_amt,0),0),0))</f>
        <v>0</v>
      </c>
      <c r="G79" s="287">
        <f t="array" ref="G79">SUM(IF(d_year=$G$49,IF(d_month=$G$50,IF(d_acct=B79,d_amt,0),0),0))</f>
        <v>0</v>
      </c>
      <c r="H79" s="287">
        <f t="array" ref="H79">SUM(IF(d_year=$H$49,IF(d_month=$H$50,IF(d_acct=B79,d_amt,0),0),0))</f>
        <v>0</v>
      </c>
      <c r="I79" s="287">
        <f t="array" ref="I79">SUM(IF(d_year=$I$49,IF(d_month=$I$50,IF(d_acct=B79,d_amt,0),0),0))</f>
        <v>0</v>
      </c>
      <c r="J79" s="287">
        <f t="array" ref="J79">SUM(IF(d_year=$J$49,IF(d_month=$J$50,IF(d_acct=B79,d_amt,0),0),0))</f>
        <v>0</v>
      </c>
      <c r="K79" s="626">
        <f t="array" ref="K79">SUM(IF(d_year=$K$49,IF(d_month=$K$50,IF(d_acct=B79,d_amt,0),0),0))</f>
        <v>0</v>
      </c>
      <c r="L79"/>
    </row>
    <row r="80" spans="1:12" s="672" customFormat="1" ht="16.149999999999999" customHeight="1">
      <c r="A80" s="671"/>
      <c r="D80" s="602"/>
      <c r="E80" s="686"/>
      <c r="F80" s="695">
        <f t="shared" ref="F80:K80" si="30">F39-F79</f>
        <v>882635.56550806551</v>
      </c>
      <c r="G80" s="695">
        <f t="shared" si="30"/>
        <v>880423.74692357425</v>
      </c>
      <c r="H80" s="695">
        <f t="shared" si="30"/>
        <v>878211.90833908296</v>
      </c>
      <c r="I80" s="695">
        <f t="shared" si="30"/>
        <v>876000.0897545917</v>
      </c>
      <c r="J80" s="695">
        <f t="shared" si="30"/>
        <v>873788.25117010041</v>
      </c>
      <c r="K80" s="695">
        <f t="shared" si="30"/>
        <v>871576.43258560938</v>
      </c>
      <c r="L80" s="675"/>
    </row>
    <row r="81" spans="1:12">
      <c r="C81" s="672"/>
      <c r="D81" s="602"/>
    </row>
    <row r="82" spans="1:12" s="66" customFormat="1" ht="16.149999999999999" customHeight="1">
      <c r="A82" s="655"/>
      <c r="B82" s="66" t="s">
        <v>241</v>
      </c>
      <c r="C82" s="66" t="str">
        <f>IF(ISERROR(VLOOKUP(B82,acct_desc,2,FALSE))=TRUE," ",VLOOKUP(B82,acct_desc,2,FALSE))</f>
        <v>Annual Rate of Return for Debt</v>
      </c>
      <c r="D82" s="602"/>
      <c r="E82" s="629"/>
      <c r="F82" s="942">
        <v>1.3413E-2</v>
      </c>
      <c r="G82" s="942">
        <v>1.3413E-2</v>
      </c>
      <c r="H82" s="942">
        <v>1.3413E-2</v>
      </c>
      <c r="I82" s="942">
        <v>1.3413E-2</v>
      </c>
      <c r="J82" s="942">
        <v>1.3413E-2</v>
      </c>
      <c r="K82" s="942">
        <v>1.3413E-2</v>
      </c>
      <c r="L82"/>
    </row>
    <row r="83" spans="1:12" s="66" customFormat="1" ht="16.149999999999999" customHeight="1">
      <c r="A83" s="655"/>
      <c r="B83" s="66" t="s">
        <v>242</v>
      </c>
      <c r="C83" s="66" t="str">
        <f>IF(ISERROR(VLOOKUP(B83,acct_desc,2,FALSE))=TRUE," ",VLOOKUP(B83,acct_desc,2,FALSE))</f>
        <v>Annual Rate of Return for Equity</v>
      </c>
      <c r="D83" s="602"/>
      <c r="E83" s="630"/>
      <c r="F83" s="943">
        <v>4.8251000000000002E-2</v>
      </c>
      <c r="G83" s="943">
        <v>4.8251000000000002E-2</v>
      </c>
      <c r="H83" s="943">
        <v>4.8251000000000002E-2</v>
      </c>
      <c r="I83" s="943">
        <v>4.8251000000000002E-2</v>
      </c>
      <c r="J83" s="943">
        <v>4.8251000000000002E-2</v>
      </c>
      <c r="K83" s="943">
        <v>4.8251000000000002E-2</v>
      </c>
      <c r="L83"/>
    </row>
    <row r="84" spans="1:12" s="672" customFormat="1" ht="24" customHeight="1">
      <c r="A84" s="671"/>
      <c r="D84" s="602"/>
      <c r="E84" s="696"/>
      <c r="F84" s="183"/>
      <c r="G84" s="183"/>
      <c r="H84" s="183"/>
      <c r="I84" s="183"/>
      <c r="J84" s="183"/>
      <c r="K84" s="184"/>
      <c r="L84" s="675"/>
    </row>
    <row r="85" spans="1:12" s="66" customFormat="1" ht="16.149999999999999" customHeight="1">
      <c r="A85" s="655"/>
      <c r="B85" s="66" t="s">
        <v>243</v>
      </c>
      <c r="C85" s="66" t="str">
        <f>IF(ISERROR(VLOOKUP(B85,acct_desc,2,FALSE))=TRUE," ",VLOOKUP(B85,acct_desc,2,FALSE))</f>
        <v>Federal Tax Rate</v>
      </c>
      <c r="D85" s="602"/>
      <c r="E85" s="631"/>
      <c r="F85" s="188">
        <v>0.21</v>
      </c>
      <c r="G85" s="188">
        <v>0.21</v>
      </c>
      <c r="H85" s="188">
        <v>0.21</v>
      </c>
      <c r="I85" s="188">
        <v>0.21</v>
      </c>
      <c r="J85" s="188">
        <v>0.21</v>
      </c>
      <c r="K85" s="188">
        <v>0.21</v>
      </c>
      <c r="L85"/>
    </row>
    <row r="86" spans="1:12" s="66" customFormat="1" ht="16.149999999999999" customHeight="1">
      <c r="A86" s="655"/>
      <c r="B86" s="66" t="s">
        <v>244</v>
      </c>
      <c r="C86" s="66" t="str">
        <f>IF(ISERROR(VLOOKUP(B86,acct_desc,2,FALSE))=TRUE," ",VLOOKUP(B86,acct_desc,2,FALSE))</f>
        <v>State Tax Rate</v>
      </c>
      <c r="D86" s="602"/>
      <c r="E86" s="632"/>
      <c r="F86" s="191">
        <v>5.5E-2</v>
      </c>
      <c r="G86" s="191">
        <v>5.5E-2</v>
      </c>
      <c r="H86" s="191">
        <v>5.5E-2</v>
      </c>
      <c r="I86" s="191">
        <v>5.5E-2</v>
      </c>
      <c r="J86" s="191">
        <v>5.5E-2</v>
      </c>
      <c r="K86" s="192">
        <v>5.5E-2</v>
      </c>
      <c r="L86"/>
    </row>
    <row r="87" spans="1:12" s="698" customFormat="1" ht="24" customHeight="1">
      <c r="A87" s="697"/>
      <c r="D87" s="602"/>
      <c r="E87" s="699"/>
      <c r="F87" s="700"/>
      <c r="G87" s="700"/>
      <c r="H87" s="700"/>
      <c r="I87" s="700"/>
      <c r="J87" s="700"/>
      <c r="K87" s="701"/>
      <c r="L87" s="675"/>
    </row>
    <row r="88" spans="1:12" s="672" customFormat="1" ht="16.149999999999999" customHeight="1">
      <c r="A88" s="671"/>
      <c r="D88" s="602"/>
      <c r="E88" s="677"/>
      <c r="F88" s="702">
        <f>1-((F85+F86)-(F85*F86))</f>
        <v>0.74655000000000005</v>
      </c>
      <c r="G88" s="702">
        <f t="shared" ref="G88:K88" si="31">1-((G85+G86)-(G85*G86))</f>
        <v>0.74655000000000005</v>
      </c>
      <c r="H88" s="702">
        <f t="shared" si="31"/>
        <v>0.74655000000000005</v>
      </c>
      <c r="I88" s="702">
        <f t="shared" si="31"/>
        <v>0.74655000000000005</v>
      </c>
      <c r="J88" s="702">
        <f t="shared" si="31"/>
        <v>0.74655000000000005</v>
      </c>
      <c r="K88" s="702">
        <f t="shared" si="31"/>
        <v>0.74655000000000005</v>
      </c>
      <c r="L88" s="675"/>
    </row>
    <row r="89" spans="1:12">
      <c r="D89" s="602"/>
    </row>
    <row r="90" spans="1:12">
      <c r="D90" s="602"/>
    </row>
    <row r="91" spans="1:12">
      <c r="D91" s="602"/>
    </row>
    <row r="92" spans="1:12">
      <c r="D92" s="602"/>
    </row>
    <row r="93" spans="1:12">
      <c r="D93" s="602"/>
    </row>
    <row r="94" spans="1:12">
      <c r="D94" s="602"/>
    </row>
    <row r="95" spans="1:12">
      <c r="D95" s="602"/>
    </row>
    <row r="96" spans="1:12">
      <c r="D96" s="602"/>
    </row>
    <row r="97" spans="4:4">
      <c r="D97" s="602"/>
    </row>
    <row r="98" spans="4:4">
      <c r="D98" s="602"/>
    </row>
    <row r="99" spans="4:4">
      <c r="D99" s="602"/>
    </row>
    <row r="100" spans="4:4">
      <c r="D100" s="602"/>
    </row>
    <row r="101" spans="4:4">
      <c r="D101" s="602"/>
    </row>
    <row r="102" spans="4:4">
      <c r="D102" s="602"/>
    </row>
    <row r="103" spans="4:4">
      <c r="D103" s="602"/>
    </row>
    <row r="104" spans="4:4">
      <c r="D104" s="602"/>
    </row>
    <row r="105" spans="4:4">
      <c r="D105" s="602"/>
    </row>
    <row r="106" spans="4:4">
      <c r="D106" s="602"/>
    </row>
    <row r="107" spans="4:4">
      <c r="D107" s="602"/>
    </row>
    <row r="108" spans="4:4">
      <c r="D108" s="602"/>
    </row>
    <row r="109" spans="4:4">
      <c r="D109" s="602"/>
    </row>
    <row r="110" spans="4:4">
      <c r="D110" s="602"/>
    </row>
    <row r="111" spans="4:4">
      <c r="D111" s="602"/>
    </row>
    <row r="112" spans="4:4">
      <c r="D112" s="602"/>
    </row>
    <row r="113" spans="4:4">
      <c r="D113" s="602"/>
    </row>
    <row r="114" spans="4:4">
      <c r="D114" s="602"/>
    </row>
    <row r="115" spans="4:4">
      <c r="D115" s="602"/>
    </row>
    <row r="116" spans="4:4">
      <c r="D116" s="602"/>
    </row>
    <row r="117" spans="4:4">
      <c r="D117" s="602"/>
    </row>
    <row r="118" spans="4:4">
      <c r="D118" s="602"/>
    </row>
    <row r="119" spans="4:4">
      <c r="D119" s="602"/>
    </row>
    <row r="120" spans="4:4">
      <c r="D120" s="602"/>
    </row>
    <row r="121" spans="4:4">
      <c r="D121" s="602"/>
    </row>
    <row r="122" spans="4:4">
      <c r="D122" s="602"/>
    </row>
    <row r="123" spans="4:4">
      <c r="D123" s="602"/>
    </row>
    <row r="124" spans="4:4">
      <c r="D124" s="602"/>
    </row>
    <row r="125" spans="4:4">
      <c r="D125" s="602"/>
    </row>
    <row r="126" spans="4:4">
      <c r="D126" s="602"/>
    </row>
    <row r="127" spans="4:4">
      <c r="D127" s="602"/>
    </row>
    <row r="128" spans="4:4">
      <c r="D128" s="602"/>
    </row>
    <row r="129" spans="4:4">
      <c r="D129" s="602"/>
    </row>
    <row r="130" spans="4:4">
      <c r="D130" s="602"/>
    </row>
    <row r="131" spans="4:4">
      <c r="D131" s="602"/>
    </row>
    <row r="132" spans="4:4">
      <c r="D132" s="602"/>
    </row>
    <row r="133" spans="4:4">
      <c r="D133" s="602"/>
    </row>
    <row r="134" spans="4:4">
      <c r="D134" s="602"/>
    </row>
    <row r="135" spans="4:4">
      <c r="D135" s="602"/>
    </row>
    <row r="136" spans="4:4">
      <c r="D136" s="602"/>
    </row>
    <row r="137" spans="4:4">
      <c r="D137" s="602"/>
    </row>
    <row r="138" spans="4:4">
      <c r="D138" s="602"/>
    </row>
    <row r="139" spans="4:4">
      <c r="D139" s="602"/>
    </row>
    <row r="140" spans="4:4">
      <c r="D140" s="602"/>
    </row>
    <row r="141" spans="4:4">
      <c r="D141" s="602"/>
    </row>
    <row r="142" spans="4:4">
      <c r="D142" s="602"/>
    </row>
    <row r="143" spans="4:4">
      <c r="D143" s="602"/>
    </row>
    <row r="144" spans="4:4">
      <c r="D144" s="602"/>
    </row>
    <row r="145" spans="4:4">
      <c r="D145" s="602"/>
    </row>
    <row r="146" spans="4:4">
      <c r="D146" s="602"/>
    </row>
    <row r="147" spans="4:4">
      <c r="D147" s="602"/>
    </row>
    <row r="148" spans="4:4">
      <c r="D148" s="602"/>
    </row>
    <row r="149" spans="4:4">
      <c r="D149" s="602"/>
    </row>
    <row r="150" spans="4:4">
      <c r="D150" s="602"/>
    </row>
    <row r="151" spans="4:4">
      <c r="D151" s="602"/>
    </row>
    <row r="152" spans="4:4">
      <c r="D152" s="602"/>
    </row>
    <row r="153" spans="4:4">
      <c r="D153" s="602"/>
    </row>
    <row r="154" spans="4:4">
      <c r="D154" s="602"/>
    </row>
    <row r="155" spans="4:4">
      <c r="D155" s="602"/>
    </row>
    <row r="156" spans="4:4">
      <c r="D156" s="602"/>
    </row>
    <row r="157" spans="4:4">
      <c r="D157" s="602"/>
    </row>
    <row r="158" spans="4:4">
      <c r="D158" s="602"/>
    </row>
    <row r="159" spans="4:4">
      <c r="D159" s="602"/>
    </row>
    <row r="160" spans="4:4">
      <c r="D160" s="602"/>
    </row>
    <row r="161" spans="4:4">
      <c r="D161" s="602"/>
    </row>
    <row r="162" spans="4:4">
      <c r="D162" s="602"/>
    </row>
    <row r="163" spans="4:4">
      <c r="D163" s="602"/>
    </row>
    <row r="164" spans="4:4">
      <c r="D164" s="602"/>
    </row>
    <row r="165" spans="4:4">
      <c r="D165" s="602"/>
    </row>
    <row r="166" spans="4:4">
      <c r="D166" s="602"/>
    </row>
    <row r="167" spans="4:4">
      <c r="D167" s="602"/>
    </row>
    <row r="168" spans="4:4">
      <c r="D168" s="602"/>
    </row>
    <row r="169" spans="4:4">
      <c r="D169" s="602"/>
    </row>
    <row r="170" spans="4:4">
      <c r="D170" s="602"/>
    </row>
    <row r="171" spans="4:4">
      <c r="D171" s="602"/>
    </row>
    <row r="172" spans="4:4">
      <c r="D172" s="602"/>
    </row>
    <row r="173" spans="4:4">
      <c r="D173" s="602"/>
    </row>
    <row r="174" spans="4:4">
      <c r="D174" s="602"/>
    </row>
    <row r="175" spans="4:4">
      <c r="D175" s="602"/>
    </row>
    <row r="176" spans="4:4">
      <c r="D176" s="602"/>
    </row>
    <row r="177" spans="4:4">
      <c r="D177" s="602"/>
    </row>
    <row r="178" spans="4:4">
      <c r="D178" s="602"/>
    </row>
    <row r="179" spans="4:4">
      <c r="D179" s="602"/>
    </row>
    <row r="180" spans="4:4">
      <c r="D180" s="602"/>
    </row>
    <row r="181" spans="4:4">
      <c r="D181" s="602"/>
    </row>
    <row r="182" spans="4:4">
      <c r="D182" s="602"/>
    </row>
    <row r="183" spans="4:4">
      <c r="D183" s="602"/>
    </row>
    <row r="184" spans="4:4">
      <c r="D184" s="602"/>
    </row>
    <row r="185" spans="4:4">
      <c r="D185" s="602"/>
    </row>
    <row r="186" spans="4:4">
      <c r="D186" s="602"/>
    </row>
    <row r="187" spans="4:4">
      <c r="D187" s="602"/>
    </row>
    <row r="188" spans="4:4">
      <c r="D188" s="602"/>
    </row>
    <row r="189" spans="4:4">
      <c r="D189" s="602"/>
    </row>
    <row r="190" spans="4:4">
      <c r="D190" s="602"/>
    </row>
    <row r="191" spans="4:4">
      <c r="D191" s="602"/>
    </row>
    <row r="192" spans="4:4">
      <c r="D192" s="602"/>
    </row>
    <row r="193" spans="4:4">
      <c r="D193" s="602"/>
    </row>
    <row r="194" spans="4:4">
      <c r="D194" s="602"/>
    </row>
    <row r="195" spans="4:4">
      <c r="D195" s="602"/>
    </row>
    <row r="196" spans="4:4">
      <c r="D196" s="602"/>
    </row>
    <row r="197" spans="4:4">
      <c r="D197" s="602"/>
    </row>
    <row r="198" spans="4:4">
      <c r="D198" s="602"/>
    </row>
    <row r="199" spans="4:4">
      <c r="D199" s="602"/>
    </row>
    <row r="200" spans="4:4">
      <c r="D200" s="602"/>
    </row>
    <row r="201" spans="4:4">
      <c r="D201" s="602"/>
    </row>
    <row r="202" spans="4:4">
      <c r="D202" s="602"/>
    </row>
    <row r="203" spans="4:4">
      <c r="D203" s="602"/>
    </row>
    <row r="204" spans="4:4">
      <c r="D204" s="602"/>
    </row>
    <row r="205" spans="4:4">
      <c r="D205" s="602"/>
    </row>
    <row r="206" spans="4:4">
      <c r="D206" s="602"/>
    </row>
    <row r="207" spans="4:4">
      <c r="D207" s="602"/>
    </row>
    <row r="208" spans="4:4">
      <c r="D208" s="602"/>
    </row>
    <row r="209" spans="4:4">
      <c r="D209" s="602"/>
    </row>
    <row r="210" spans="4:4">
      <c r="D210" s="602"/>
    </row>
    <row r="211" spans="4:4">
      <c r="D211" s="602"/>
    </row>
    <row r="212" spans="4:4">
      <c r="D212" s="602"/>
    </row>
    <row r="213" spans="4:4">
      <c r="D213" s="602"/>
    </row>
    <row r="214" spans="4:4">
      <c r="D214" s="602"/>
    </row>
    <row r="215" spans="4:4">
      <c r="D215" s="602"/>
    </row>
    <row r="216" spans="4:4">
      <c r="D216" s="602"/>
    </row>
    <row r="217" spans="4:4">
      <c r="D217" s="602"/>
    </row>
    <row r="218" spans="4:4">
      <c r="D218" s="602"/>
    </row>
    <row r="219" spans="4:4">
      <c r="D219" s="602"/>
    </row>
    <row r="220" spans="4:4">
      <c r="D220" s="602"/>
    </row>
    <row r="221" spans="4:4">
      <c r="D221" s="602"/>
    </row>
    <row r="222" spans="4:4">
      <c r="D222" s="602"/>
    </row>
    <row r="223" spans="4:4">
      <c r="D223" s="602"/>
    </row>
    <row r="224" spans="4:4">
      <c r="D224" s="602"/>
    </row>
    <row r="225" spans="4:4">
      <c r="D225" s="602"/>
    </row>
    <row r="226" spans="4:4">
      <c r="D226" s="602"/>
    </row>
    <row r="227" spans="4:4">
      <c r="D227" s="602"/>
    </row>
    <row r="228" spans="4:4">
      <c r="D228" s="602"/>
    </row>
    <row r="229" spans="4:4">
      <c r="D229" s="602"/>
    </row>
    <row r="230" spans="4:4">
      <c r="D230" s="602"/>
    </row>
    <row r="231" spans="4:4">
      <c r="D231" s="602"/>
    </row>
    <row r="232" spans="4:4">
      <c r="D232" s="602"/>
    </row>
    <row r="233" spans="4:4">
      <c r="D233" s="602"/>
    </row>
    <row r="234" spans="4:4">
      <c r="D234" s="602"/>
    </row>
    <row r="235" spans="4:4">
      <c r="D235" s="602"/>
    </row>
    <row r="236" spans="4:4">
      <c r="D236" s="602"/>
    </row>
    <row r="237" spans="4:4">
      <c r="D237" s="602"/>
    </row>
    <row r="238" spans="4:4">
      <c r="D238" s="602"/>
    </row>
    <row r="239" spans="4:4">
      <c r="D239" s="602"/>
    </row>
    <row r="240" spans="4:4">
      <c r="D240" s="602"/>
    </row>
    <row r="241" spans="1:19">
      <c r="D241" s="602"/>
    </row>
    <row r="242" spans="1:19">
      <c r="D242" s="602"/>
    </row>
    <row r="243" spans="1:19">
      <c r="D243" s="602"/>
    </row>
    <row r="244" spans="1:19">
      <c r="D244" s="602"/>
    </row>
    <row r="245" spans="1:19">
      <c r="D245" s="602"/>
    </row>
    <row r="246" spans="1:19">
      <c r="D246" s="602"/>
    </row>
    <row r="247" spans="1:19">
      <c r="D247" s="602"/>
    </row>
    <row r="248" spans="1:19">
      <c r="D248" s="602"/>
    </row>
    <row r="249" spans="1:19">
      <c r="D249" s="602"/>
    </row>
    <row r="250" spans="1:19">
      <c r="D250" s="602"/>
    </row>
    <row r="251" spans="1:19">
      <c r="D251" s="602"/>
    </row>
    <row r="252" spans="1:19">
      <c r="D252" s="602"/>
    </row>
    <row r="253" spans="1:19">
      <c r="D253" s="602"/>
    </row>
    <row r="255" spans="1:19">
      <c r="A255" s="724"/>
      <c r="B255" s="724"/>
      <c r="C255" s="724"/>
      <c r="D255" s="724"/>
      <c r="E255" s="724"/>
      <c r="F255" s="724"/>
      <c r="G255" s="724"/>
      <c r="H255" s="724">
        <f>SUM(H243:H254)</f>
        <v>0</v>
      </c>
      <c r="I255" s="724"/>
      <c r="J255" s="724"/>
      <c r="K255" s="724"/>
      <c r="L255" s="724"/>
      <c r="M255" s="724"/>
      <c r="N255" s="724"/>
      <c r="O255" s="724"/>
      <c r="P255" s="724"/>
      <c r="Q255" s="724"/>
      <c r="R255" s="724"/>
      <c r="S255" s="724"/>
    </row>
    <row r="256" spans="1:19">
      <c r="A256" s="66"/>
      <c r="B256" s="66" t="s">
        <v>649</v>
      </c>
      <c r="C256" t="s">
        <v>651</v>
      </c>
      <c r="D256" s="66"/>
      <c r="E256" s="66"/>
      <c r="F256" s="66"/>
      <c r="H256" s="730">
        <f>'NRC P1 Base'!F30+'NRC P1 Base'!F31</f>
        <v>542551.78550806548</v>
      </c>
      <c r="I256" s="730">
        <f>'NRC P1 Base'!G30+'NRC P1 Base'!G31</f>
        <v>540339.95692357421</v>
      </c>
      <c r="J256" s="730">
        <f>'NRC P1 Base'!H30+'NRC P1 Base'!H31</f>
        <v>538128.12833908293</v>
      </c>
      <c r="K256" s="730">
        <f>'NRC P1 Base'!I30+'NRC P1 Base'!I31</f>
        <v>535916.29975459166</v>
      </c>
      <c r="L256" s="730">
        <f>'NRC P1 Base'!J30+'NRC P1 Base'!J31</f>
        <v>533704.4711701005</v>
      </c>
      <c r="M256" s="730">
        <f>'NRC P1 Base'!K30+'NRC P1 Base'!K31</f>
        <v>531492.64258560934</v>
      </c>
      <c r="N256" s="730">
        <f>'NRC P2 Base'!F30+'NRC P2 Base'!F31</f>
        <v>529280.81400111807</v>
      </c>
      <c r="O256" s="730">
        <f>'NRC P2 Base'!G30+'NRC P2 Base'!G31</f>
        <v>527068.98541662691</v>
      </c>
      <c r="P256" s="730">
        <f>'NRC P2 Base'!H30+'NRC P2 Base'!H31</f>
        <v>524857.15683213563</v>
      </c>
      <c r="Q256" s="730">
        <f>'NRC P2 Base'!I30+'NRC P2 Base'!I31</f>
        <v>522645.32824764441</v>
      </c>
      <c r="R256" s="730">
        <f>'NRC P2 Base'!J30+'NRC P2 Base'!J31</f>
        <v>520433.49966315308</v>
      </c>
      <c r="S256">
        <f>'NRC P2 Base'!K30+'NRC P2 Base'!K31</f>
        <v>518215.44296569872</v>
      </c>
    </row>
    <row r="257" spans="1:19">
      <c r="A257" s="66"/>
      <c r="B257" s="66" t="s">
        <v>650</v>
      </c>
      <c r="C257" t="s">
        <v>652</v>
      </c>
      <c r="D257" s="66"/>
      <c r="E257" s="66"/>
      <c r="F257" s="66"/>
      <c r="H257" s="730">
        <f>'NRC P1 Base'!F34</f>
        <v>340083.77999999997</v>
      </c>
      <c r="I257" s="730">
        <f>'NRC P1 Base'!G34</f>
        <v>340083.79</v>
      </c>
      <c r="J257" s="730">
        <f>'NRC P1 Base'!H34</f>
        <v>340083.77999999997</v>
      </c>
      <c r="K257" s="730">
        <f>'NRC P1 Base'!I34</f>
        <v>340083.79</v>
      </c>
      <c r="L257" s="730">
        <f>'NRC P1 Base'!J34</f>
        <v>340083.77999999997</v>
      </c>
      <c r="M257" s="730">
        <f>'NRC P1 Base'!K34</f>
        <v>340083.79</v>
      </c>
      <c r="N257" s="730">
        <f>'NRC P2 Base'!F34</f>
        <v>340083.77999999997</v>
      </c>
      <c r="O257" s="730">
        <f>'NRC P2 Base'!G34</f>
        <v>340083.79</v>
      </c>
      <c r="P257" s="730">
        <f>'NRC P2 Base'!H34</f>
        <v>340083.77999999997</v>
      </c>
      <c r="Q257" s="730">
        <f>'NRC P2 Base'!I34</f>
        <v>340083.79</v>
      </c>
      <c r="R257" s="730">
        <f>'NRC P2 Base'!J34</f>
        <v>340083.77999999997</v>
      </c>
      <c r="S257">
        <f>'NRC P2 Base'!K34</f>
        <v>341999.0199999999</v>
      </c>
    </row>
    <row r="258" spans="1:19">
      <c r="A258" s="711"/>
      <c r="B258" s="711" t="s">
        <v>653</v>
      </c>
      <c r="C258" s="712"/>
      <c r="D258" s="712"/>
      <c r="E258" s="712"/>
      <c r="F258" s="712"/>
      <c r="G258" s="724"/>
      <c r="H258" s="734">
        <f>H257+H256</f>
        <v>882635.56550806551</v>
      </c>
      <c r="I258" s="734">
        <f t="shared" ref="I258:S258" si="32">I257+I256</f>
        <v>880423.74692357425</v>
      </c>
      <c r="J258" s="734">
        <f t="shared" si="32"/>
        <v>878211.90833908296</v>
      </c>
      <c r="K258" s="734">
        <f t="shared" si="32"/>
        <v>876000.0897545917</v>
      </c>
      <c r="L258" s="734">
        <f t="shared" si="32"/>
        <v>873788.25117010041</v>
      </c>
      <c r="M258" s="734">
        <f t="shared" si="32"/>
        <v>871576.43258560938</v>
      </c>
      <c r="N258" s="734">
        <f t="shared" si="32"/>
        <v>869364.59400111809</v>
      </c>
      <c r="O258" s="734">
        <f t="shared" si="32"/>
        <v>867152.77541662683</v>
      </c>
      <c r="P258" s="734">
        <f t="shared" si="32"/>
        <v>864940.93683213554</v>
      </c>
      <c r="Q258" s="734">
        <f t="shared" si="32"/>
        <v>862729.11824764439</v>
      </c>
      <c r="R258" s="734">
        <f t="shared" si="32"/>
        <v>860517.27966315299</v>
      </c>
      <c r="S258" s="734">
        <f t="shared" si="32"/>
        <v>860214.46296569868</v>
      </c>
    </row>
    <row r="259" spans="1:19">
      <c r="A259" s="724"/>
      <c r="B259" s="724" t="s">
        <v>654</v>
      </c>
      <c r="C259" s="713"/>
      <c r="D259" s="713"/>
      <c r="E259" s="713"/>
      <c r="F259" s="713"/>
      <c r="G259" s="724"/>
      <c r="H259" s="734">
        <f>H258+H255</f>
        <v>882635.56550806551</v>
      </c>
      <c r="I259" s="734">
        <f t="shared" ref="I259:S259" si="33">I258+I255</f>
        <v>880423.74692357425</v>
      </c>
      <c r="J259" s="734">
        <f t="shared" si="33"/>
        <v>878211.90833908296</v>
      </c>
      <c r="K259" s="734">
        <f t="shared" si="33"/>
        <v>876000.0897545917</v>
      </c>
      <c r="L259" s="734">
        <f t="shared" si="33"/>
        <v>873788.25117010041</v>
      </c>
      <c r="M259" s="734">
        <f t="shared" si="33"/>
        <v>871576.43258560938</v>
      </c>
      <c r="N259" s="734">
        <f t="shared" si="33"/>
        <v>869364.59400111809</v>
      </c>
      <c r="O259" s="734">
        <f t="shared" si="33"/>
        <v>867152.77541662683</v>
      </c>
      <c r="P259" s="734">
        <f t="shared" si="33"/>
        <v>864940.93683213554</v>
      </c>
      <c r="Q259" s="734">
        <f t="shared" si="33"/>
        <v>862729.11824764439</v>
      </c>
      <c r="R259" s="734">
        <f t="shared" si="33"/>
        <v>860517.27966315299</v>
      </c>
      <c r="S259" s="734">
        <f t="shared" si="33"/>
        <v>860214.46296569868</v>
      </c>
    </row>
  </sheetData>
  <mergeCells count="8">
    <mergeCell ref="A3:L3"/>
    <mergeCell ref="A4:L4"/>
    <mergeCell ref="A5:L5"/>
    <mergeCell ref="A6:L6"/>
    <mergeCell ref="A7:L7"/>
    <mergeCell ref="A8:L8"/>
    <mergeCell ref="A9:L9"/>
    <mergeCell ref="A10:L10"/>
  </mergeCells>
  <pageMargins left="0.7" right="0.7" top="0.75" bottom="0.75" header="0.3" footer="0.3"/>
  <pageSetup scale="66" orientation="landscape" r:id="rId1"/>
  <rowBreaks count="1" manualBreakCount="1">
    <brk id="47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305"/>
  <sheetViews>
    <sheetView view="pageBreakPreview" topLeftCell="A258" zoomScale="60" zoomScaleNormal="100" workbookViewId="0">
      <selection activeCell="M294" sqref="M294"/>
    </sheetView>
  </sheetViews>
  <sheetFormatPr defaultColWidth="8.83203125" defaultRowHeight="12.75"/>
  <cols>
    <col min="1" max="1" width="47" style="571" customWidth="1"/>
    <col min="2" max="2" width="1.83203125" style="571" customWidth="1"/>
    <col min="3" max="3" width="18.6640625" style="571" bestFit="1" customWidth="1"/>
    <col min="4" max="5" width="36.5" style="571" bestFit="1" customWidth="1"/>
    <col min="6" max="6" width="16.6640625" style="571" customWidth="1"/>
    <col min="7" max="7" width="18.6640625" style="571" customWidth="1"/>
    <col min="8" max="16384" width="8.83203125" style="571"/>
  </cols>
  <sheetData>
    <row r="1" spans="1:5">
      <c r="A1" s="584" t="s">
        <v>539</v>
      </c>
    </row>
    <row r="2" spans="1:5">
      <c r="A2" s="584" t="s">
        <v>538</v>
      </c>
    </row>
    <row r="3" spans="1:5">
      <c r="A3" s="584" t="s">
        <v>537</v>
      </c>
      <c r="D3" s="583" t="s">
        <v>533</v>
      </c>
      <c r="E3" s="579" t="s">
        <v>536</v>
      </c>
    </row>
    <row r="4" spans="1:5">
      <c r="D4" s="579" t="s">
        <v>529</v>
      </c>
      <c r="E4" s="579" t="s">
        <v>528</v>
      </c>
    </row>
    <row r="5" spans="1:5">
      <c r="D5" s="579" t="s">
        <v>535</v>
      </c>
      <c r="E5" s="579" t="s">
        <v>535</v>
      </c>
    </row>
    <row r="7" spans="1:5">
      <c r="D7" s="579">
        <v>0.18869900000000001</v>
      </c>
      <c r="E7" s="579">
        <v>0.149254</v>
      </c>
    </row>
    <row r="8" spans="1:5">
      <c r="D8" s="579">
        <v>0.204288</v>
      </c>
      <c r="E8" s="579">
        <v>0.17402300000000001</v>
      </c>
    </row>
    <row r="9" spans="1:5">
      <c r="D9" s="579">
        <v>0.193103</v>
      </c>
      <c r="E9" s="579">
        <v>0.15862100000000001</v>
      </c>
    </row>
    <row r="10" spans="1:5">
      <c r="D10" s="579">
        <v>0.15166499999999999</v>
      </c>
      <c r="E10" s="582">
        <v>0.17016000000000001</v>
      </c>
    </row>
    <row r="11" spans="1:5">
      <c r="D11" s="582">
        <v>0.19398000000000001</v>
      </c>
      <c r="E11" s="582">
        <v>0.15384600000000001</v>
      </c>
    </row>
    <row r="12" spans="1:5">
      <c r="D12" s="579">
        <v>0.20327899999999999</v>
      </c>
      <c r="E12" s="579">
        <v>0.140984</v>
      </c>
    </row>
    <row r="13" spans="1:5">
      <c r="D13" s="582">
        <v>0.20596999999999999</v>
      </c>
      <c r="E13" s="582">
        <v>0.2</v>
      </c>
    </row>
    <row r="14" spans="1:5">
      <c r="D14" s="582">
        <v>0.2</v>
      </c>
      <c r="E14" s="582">
        <v>0.15</v>
      </c>
    </row>
    <row r="15" spans="1:5">
      <c r="D15" s="579">
        <v>0.21052599999999999</v>
      </c>
      <c r="E15" s="579">
        <v>0.15789500000000001</v>
      </c>
    </row>
    <row r="16" spans="1:5">
      <c r="D16" s="579">
        <v>0.21052599999999999</v>
      </c>
      <c r="E16" s="579">
        <v>0.15789500000000001</v>
      </c>
    </row>
    <row r="17" spans="1:7">
      <c r="D17" s="582">
        <v>0.2</v>
      </c>
      <c r="E17" s="582">
        <v>0.15</v>
      </c>
    </row>
    <row r="18" spans="1:7">
      <c r="D18" s="579">
        <v>0.18571399999999999</v>
      </c>
      <c r="E18" s="579">
        <v>0.165714</v>
      </c>
    </row>
    <row r="19" spans="1:7">
      <c r="D19" s="579">
        <v>0.186391</v>
      </c>
      <c r="E19" s="579">
        <v>0.171598</v>
      </c>
    </row>
    <row r="20" spans="1:7">
      <c r="D20" s="579">
        <v>0.212644</v>
      </c>
      <c r="E20" s="579">
        <v>0.16666700000000001</v>
      </c>
    </row>
    <row r="21" spans="1:7">
      <c r="D21" s="579">
        <v>0.165354</v>
      </c>
      <c r="E21" s="582">
        <v>0.19685</v>
      </c>
    </row>
    <row r="22" spans="1:7">
      <c r="D22" s="579">
        <v>0.19966200000000001</v>
      </c>
      <c r="E22" s="579">
        <v>0.13874800000000001</v>
      </c>
    </row>
    <row r="24" spans="1:7">
      <c r="D24" s="579" t="s">
        <v>533</v>
      </c>
      <c r="E24" s="579" t="s">
        <v>532</v>
      </c>
    </row>
    <row r="25" spans="1:7">
      <c r="A25" s="580" t="s">
        <v>534</v>
      </c>
      <c r="C25" s="579" t="s">
        <v>530</v>
      </c>
      <c r="D25" s="579" t="s">
        <v>529</v>
      </c>
      <c r="E25" s="579" t="s">
        <v>528</v>
      </c>
      <c r="F25" s="579" t="s">
        <v>486</v>
      </c>
      <c r="G25" s="579" t="s">
        <v>527</v>
      </c>
    </row>
    <row r="26" spans="1:7">
      <c r="C26" s="579" t="s">
        <v>526</v>
      </c>
      <c r="D26" s="579" t="s">
        <v>525</v>
      </c>
      <c r="E26" s="579" t="s">
        <v>525</v>
      </c>
      <c r="F26" s="579" t="s">
        <v>524</v>
      </c>
      <c r="G26" s="579" t="s">
        <v>524</v>
      </c>
    </row>
    <row r="27" spans="1:7">
      <c r="A27" s="579" t="s">
        <v>523</v>
      </c>
    </row>
    <row r="28" spans="1:7">
      <c r="A28" s="571" t="s">
        <v>522</v>
      </c>
      <c r="C28" s="575">
        <v>36160198.409999996</v>
      </c>
      <c r="D28" s="578">
        <f>C28*$D$7</f>
        <v>6823393.2797685899</v>
      </c>
      <c r="E28" s="577">
        <f>C28*$E$7</f>
        <v>5397054.2534861397</v>
      </c>
      <c r="F28" s="577">
        <f>D28-E28</f>
        <v>1426339.0262824502</v>
      </c>
    </row>
    <row r="29" spans="1:7">
      <c r="A29" s="571" t="s">
        <v>521</v>
      </c>
      <c r="C29" s="575">
        <v>3478638.85</v>
      </c>
      <c r="D29" s="578">
        <f>C29*$D$8</f>
        <v>710644.1733888</v>
      </c>
      <c r="E29" s="577">
        <f>C29*$E$8</f>
        <v>605363.1685935501</v>
      </c>
      <c r="F29" s="577">
        <f t="shared" ref="F29:F38" si="0">D29-E29</f>
        <v>105281.0047952499</v>
      </c>
    </row>
    <row r="30" spans="1:7">
      <c r="A30" s="571" t="s">
        <v>520</v>
      </c>
      <c r="C30" s="575">
        <v>15923966.939999999</v>
      </c>
      <c r="D30" s="578">
        <f>C30*$D$9</f>
        <v>3074965.7880148198</v>
      </c>
      <c r="E30" s="577">
        <f>C30*$E$9</f>
        <v>2525875.5599897401</v>
      </c>
      <c r="F30" s="577">
        <f t="shared" si="0"/>
        <v>549090.2280250797</v>
      </c>
    </row>
    <row r="31" spans="1:7">
      <c r="A31" s="571" t="s">
        <v>519</v>
      </c>
      <c r="C31" s="575">
        <v>7341.72</v>
      </c>
      <c r="D31" s="578">
        <f>C31*$D$10</f>
        <v>1113.4819637999999</v>
      </c>
      <c r="E31" s="577">
        <f>C31*$E$10</f>
        <v>1249.2670752000001</v>
      </c>
      <c r="F31" s="577">
        <f t="shared" si="0"/>
        <v>-135.78511140000023</v>
      </c>
    </row>
    <row r="32" spans="1:7">
      <c r="A32" s="571" t="s">
        <v>518</v>
      </c>
      <c r="C32" s="575">
        <v>5525659.04</v>
      </c>
      <c r="D32" s="578">
        <f>C32*$D$11</f>
        <v>1071867.3405792001</v>
      </c>
      <c r="E32" s="577">
        <f>C32*$E$11</f>
        <v>850100.54066784005</v>
      </c>
      <c r="F32" s="577">
        <f t="shared" si="0"/>
        <v>221766.79991136002</v>
      </c>
    </row>
    <row r="33" spans="1:7">
      <c r="A33" s="571" t="s">
        <v>517</v>
      </c>
      <c r="C33" s="575">
        <v>1109759.6299999999</v>
      </c>
      <c r="D33" s="578">
        <f>C33*$D$12</f>
        <v>225590.82782676996</v>
      </c>
      <c r="E33" s="577">
        <f>C33*$E$12</f>
        <v>156458.35167591998</v>
      </c>
      <c r="F33" s="577">
        <f t="shared" si="0"/>
        <v>69132.47615084998</v>
      </c>
    </row>
    <row r="34" spans="1:7">
      <c r="A34" s="571" t="s">
        <v>516</v>
      </c>
      <c r="C34" s="575">
        <v>112754.3</v>
      </c>
      <c r="D34" s="578">
        <f>C34*$D$13</f>
        <v>23224.003171</v>
      </c>
      <c r="E34" s="577">
        <f>C34*$E$13</f>
        <v>22550.86</v>
      </c>
      <c r="F34" s="577">
        <f t="shared" si="0"/>
        <v>673.14317099999971</v>
      </c>
    </row>
    <row r="35" spans="1:7">
      <c r="A35" s="571" t="s">
        <v>515</v>
      </c>
      <c r="C35" s="575">
        <v>0</v>
      </c>
      <c r="D35" s="578">
        <f>C35*$D$14</f>
        <v>0</v>
      </c>
      <c r="E35" s="577">
        <f>C35*$E$14</f>
        <v>0</v>
      </c>
      <c r="F35" s="577">
        <f t="shared" si="0"/>
        <v>0</v>
      </c>
    </row>
    <row r="36" spans="1:7">
      <c r="A36" s="571" t="s">
        <v>514</v>
      </c>
      <c r="C36" s="575">
        <v>0</v>
      </c>
      <c r="D36" s="578">
        <f>C36*$D$15</f>
        <v>0</v>
      </c>
      <c r="E36" s="577">
        <f>C36*$E$15</f>
        <v>0</v>
      </c>
      <c r="F36" s="577">
        <f t="shared" si="0"/>
        <v>0</v>
      </c>
    </row>
    <row r="37" spans="1:7">
      <c r="A37" s="571" t="s">
        <v>513</v>
      </c>
      <c r="C37" s="575">
        <v>86292.53</v>
      </c>
      <c r="D37" s="578">
        <f>C37*$D$16</f>
        <v>18166.82117078</v>
      </c>
      <c r="E37" s="577">
        <f>C37*$E$16</f>
        <v>13625.159024350001</v>
      </c>
      <c r="F37" s="577">
        <f t="shared" si="0"/>
        <v>4541.6621464299988</v>
      </c>
    </row>
    <row r="38" spans="1:7">
      <c r="A38" s="571" t="s">
        <v>512</v>
      </c>
      <c r="C38" s="575">
        <v>5598.42</v>
      </c>
      <c r="D38" s="578">
        <f>C38*$D$17</f>
        <v>1119.684</v>
      </c>
      <c r="E38" s="577">
        <f>C38*$E$17</f>
        <v>839.76300000000003</v>
      </c>
      <c r="F38" s="577">
        <f t="shared" si="0"/>
        <v>279.92099999999994</v>
      </c>
    </row>
    <row r="39" spans="1:7">
      <c r="A39" s="571" t="s">
        <v>511</v>
      </c>
      <c r="C39" s="575">
        <v>1606115.74</v>
      </c>
      <c r="D39" s="578">
        <f>C39*$D$18</f>
        <v>298278.17853835999</v>
      </c>
      <c r="E39" s="577">
        <f>C39*$E$18</f>
        <v>266155.86373836</v>
      </c>
      <c r="F39" s="577">
        <f>D39-E39+0.0004</f>
        <v>32122.315199999994</v>
      </c>
    </row>
    <row r="40" spans="1:7">
      <c r="A40" s="571" t="s">
        <v>510</v>
      </c>
      <c r="C40" s="575">
        <v>657815.6</v>
      </c>
      <c r="D40" s="578">
        <f>C40*$D$19</f>
        <v>122610.9074996</v>
      </c>
      <c r="E40" s="577">
        <f>C40*$E$19</f>
        <v>112879.8413288</v>
      </c>
      <c r="F40" s="577">
        <f>D40-E40</f>
        <v>9731.0661707999971</v>
      </c>
    </row>
    <row r="41" spans="1:7">
      <c r="A41" s="571" t="s">
        <v>509</v>
      </c>
      <c r="C41" s="575">
        <v>50143.32</v>
      </c>
      <c r="D41" s="578">
        <f>C41*$D$20</f>
        <v>10662.67613808</v>
      </c>
      <c r="E41" s="577">
        <f>C41*$E$20</f>
        <v>8357.2367144399996</v>
      </c>
      <c r="F41" s="577">
        <f>D41-E41</f>
        <v>2305.4394236400003</v>
      </c>
    </row>
    <row r="42" spans="1:7">
      <c r="A42" s="571" t="s">
        <v>508</v>
      </c>
      <c r="C42" s="575">
        <v>127538.82</v>
      </c>
      <c r="D42" s="578">
        <f>C42*$D$21</f>
        <v>21089.05404228</v>
      </c>
      <c r="E42" s="577">
        <f>C42*$E$21</f>
        <v>25106.016717000002</v>
      </c>
      <c r="F42" s="577">
        <f>D42-E42-0.0045</f>
        <v>-4016.9671747200018</v>
      </c>
    </row>
    <row r="43" spans="1:7">
      <c r="A43" s="571" t="s">
        <v>507</v>
      </c>
      <c r="C43" s="575">
        <v>28908.41</v>
      </c>
      <c r="D43" s="578">
        <f>C43*$D$22</f>
        <v>5771.9109574200002</v>
      </c>
      <c r="E43" s="577">
        <f>C43*$E$22</f>
        <v>4010.9840706800001</v>
      </c>
      <c r="F43" s="577">
        <f>D43-E43</f>
        <v>1760.9268867400001</v>
      </c>
    </row>
    <row r="44" spans="1:7">
      <c r="C44" s="575"/>
      <c r="D44" s="581"/>
      <c r="F44" s="577"/>
    </row>
    <row r="45" spans="1:7">
      <c r="A45" s="571" t="s">
        <v>88</v>
      </c>
      <c r="C45" s="575">
        <f>SUM(C28:C43)</f>
        <v>64880731.729999997</v>
      </c>
      <c r="D45" s="573">
        <f>SUM(D28:D43)-0.005</f>
        <v>12408498.122059502</v>
      </c>
      <c r="E45" s="573">
        <f>SUM(E28:E43)-0.0045</f>
        <v>9989626.8615820166</v>
      </c>
      <c r="F45" s="573">
        <f>SUM(F28:F43)</f>
        <v>2418871.2568774796</v>
      </c>
    </row>
    <row r="46" spans="1:7" s="585" customFormat="1">
      <c r="C46" s="586"/>
      <c r="D46" s="587"/>
      <c r="E46" s="587"/>
    </row>
    <row r="47" spans="1:7">
      <c r="D47" s="579" t="s">
        <v>533</v>
      </c>
      <c r="E47" s="579" t="s">
        <v>532</v>
      </c>
    </row>
    <row r="48" spans="1:7">
      <c r="A48" s="580" t="s">
        <v>531</v>
      </c>
      <c r="C48" s="579" t="s">
        <v>530</v>
      </c>
      <c r="D48" s="579" t="s">
        <v>529</v>
      </c>
      <c r="E48" s="579" t="s">
        <v>528</v>
      </c>
      <c r="F48" s="579" t="s">
        <v>486</v>
      </c>
      <c r="G48" s="579" t="s">
        <v>527</v>
      </c>
    </row>
    <row r="49" spans="1:7">
      <c r="C49" s="579" t="s">
        <v>526</v>
      </c>
      <c r="D49" s="579" t="s">
        <v>525</v>
      </c>
      <c r="E49" s="579" t="s">
        <v>525</v>
      </c>
      <c r="F49" s="579" t="s">
        <v>524</v>
      </c>
      <c r="G49" s="579" t="s">
        <v>524</v>
      </c>
    </row>
    <row r="50" spans="1:7">
      <c r="A50" s="579" t="s">
        <v>523</v>
      </c>
      <c r="C50" s="575"/>
    </row>
    <row r="51" spans="1:7">
      <c r="A51" s="571" t="s">
        <v>522</v>
      </c>
      <c r="C51" s="575">
        <v>32608176.100000001</v>
      </c>
      <c r="D51" s="578">
        <f>$C51*$D$7</f>
        <v>6153130.2218939001</v>
      </c>
      <c r="E51" s="577">
        <f>$C51*$E$7</f>
        <v>4866900.7156293998</v>
      </c>
      <c r="F51" s="577">
        <f>D51-E51-0.0045</f>
        <v>1286229.5017645003</v>
      </c>
      <c r="G51" s="577">
        <f>F28+F51+0.0045</f>
        <v>2712568.5325469505</v>
      </c>
    </row>
    <row r="52" spans="1:7">
      <c r="A52" s="571" t="s">
        <v>521</v>
      </c>
      <c r="C52" s="575">
        <v>3323642.29</v>
      </c>
      <c r="D52" s="578">
        <f>$C52*$D$8</f>
        <v>678980.23613951996</v>
      </c>
      <c r="E52" s="577">
        <f>$C52*$E$8</f>
        <v>578390.20223267004</v>
      </c>
      <c r="F52" s="577">
        <f>D52-E52+0.004</f>
        <v>100590.03790684992</v>
      </c>
      <c r="G52" s="577">
        <f>F29+F52</f>
        <v>205871.04270209983</v>
      </c>
    </row>
    <row r="53" spans="1:7">
      <c r="A53" s="571" t="s">
        <v>520</v>
      </c>
      <c r="C53" s="575">
        <v>15954965.720000001</v>
      </c>
      <c r="D53" s="578">
        <f>$C53*$D$9</f>
        <v>3080951.7454291601</v>
      </c>
      <c r="E53" s="577">
        <f>$C53*$E$9</f>
        <v>2530792.6174721201</v>
      </c>
      <c r="F53" s="577">
        <f t="shared" ref="F53:F60" si="1">D53-E53</f>
        <v>550159.12795703998</v>
      </c>
      <c r="G53" s="577">
        <f>F30+F53</f>
        <v>1099249.3559821197</v>
      </c>
    </row>
    <row r="54" spans="1:7">
      <c r="A54" s="571" t="s">
        <v>519</v>
      </c>
      <c r="C54" s="575">
        <v>9118.82</v>
      </c>
      <c r="D54" s="578">
        <f>$C54*$D$10</f>
        <v>1383.0058352999999</v>
      </c>
      <c r="E54" s="577">
        <f>$C54*$E$10</f>
        <v>1551.6584112</v>
      </c>
      <c r="F54" s="577">
        <f t="shared" si="1"/>
        <v>-168.6525759000001</v>
      </c>
      <c r="G54" s="577">
        <f>F31+F54</f>
        <v>-304.43768730000033</v>
      </c>
    </row>
    <row r="55" spans="1:7">
      <c r="A55" s="571" t="s">
        <v>518</v>
      </c>
      <c r="C55" s="575">
        <v>5468395.0300000003</v>
      </c>
      <c r="D55" s="578">
        <f>$C55*$D$11</f>
        <v>1060759.2679194</v>
      </c>
      <c r="E55" s="577">
        <f>$C55*$E$11</f>
        <v>841290.70178538014</v>
      </c>
      <c r="F55" s="577">
        <f t="shared" si="1"/>
        <v>219468.56613401987</v>
      </c>
      <c r="G55" s="577">
        <f>F32+F55</f>
        <v>441235.36604537989</v>
      </c>
    </row>
    <row r="56" spans="1:7">
      <c r="A56" s="571" t="s">
        <v>517</v>
      </c>
      <c r="C56" s="575">
        <v>1091866.45</v>
      </c>
      <c r="D56" s="578">
        <f>$C56*$D$12</f>
        <v>221953.52008954997</v>
      </c>
      <c r="E56" s="577">
        <f>$C56*$E$12</f>
        <v>153935.69958679998</v>
      </c>
      <c r="F56" s="577">
        <f t="shared" si="1"/>
        <v>68017.820502749993</v>
      </c>
      <c r="G56" s="577">
        <f>F33+F56</f>
        <v>137150.29665359997</v>
      </c>
    </row>
    <row r="57" spans="1:7">
      <c r="A57" s="571" t="s">
        <v>516</v>
      </c>
      <c r="C57" s="575">
        <v>108888.4</v>
      </c>
      <c r="D57" s="578">
        <f>$C57*$D$13</f>
        <v>22427.743747999997</v>
      </c>
      <c r="E57" s="577">
        <f>$C57*$E$13</f>
        <v>21777.68</v>
      </c>
      <c r="F57" s="577">
        <f t="shared" si="1"/>
        <v>650.06374799999685</v>
      </c>
      <c r="G57" s="577">
        <f>F34+F57-0.0045</f>
        <v>1323.2024189999966</v>
      </c>
    </row>
    <row r="58" spans="1:7">
      <c r="A58" s="571" t="s">
        <v>515</v>
      </c>
      <c r="C58" s="575">
        <v>0</v>
      </c>
      <c r="D58" s="578">
        <f>$C58*$D$14</f>
        <v>0</v>
      </c>
      <c r="E58" s="577">
        <f>$C58*$E$14</f>
        <v>0</v>
      </c>
      <c r="F58" s="577">
        <f t="shared" si="1"/>
        <v>0</v>
      </c>
      <c r="G58" s="577">
        <f t="shared" ref="G58:G66" si="2">F35+F58</f>
        <v>0</v>
      </c>
    </row>
    <row r="59" spans="1:7">
      <c r="A59" s="571" t="s">
        <v>514</v>
      </c>
      <c r="C59" s="575">
        <v>0</v>
      </c>
      <c r="D59" s="578">
        <f>$C59*$D$15</f>
        <v>0</v>
      </c>
      <c r="E59" s="577">
        <f>$C59*$E$15</f>
        <v>0</v>
      </c>
      <c r="F59" s="577">
        <f t="shared" si="1"/>
        <v>0</v>
      </c>
      <c r="G59" s="577">
        <f t="shared" si="2"/>
        <v>0</v>
      </c>
    </row>
    <row r="60" spans="1:7">
      <c r="A60" s="571" t="s">
        <v>513</v>
      </c>
      <c r="C60" s="575">
        <v>99394.13</v>
      </c>
      <c r="D60" s="578">
        <f>$C60*$D$16</f>
        <v>20925.04861238</v>
      </c>
      <c r="E60" s="577">
        <f>$C60*$E$16</f>
        <v>15693.836156350002</v>
      </c>
      <c r="F60" s="577">
        <f t="shared" si="1"/>
        <v>5231.2124560299981</v>
      </c>
      <c r="G60" s="577">
        <f t="shared" si="2"/>
        <v>9772.8746024599968</v>
      </c>
    </row>
    <row r="61" spans="1:7">
      <c r="A61" s="571" t="s">
        <v>512</v>
      </c>
      <c r="C61" s="575">
        <v>4937.91</v>
      </c>
      <c r="D61" s="578">
        <f>$C61*$D$17</f>
        <v>987.58199999999999</v>
      </c>
      <c r="E61" s="577">
        <f>$C61*$E$17</f>
        <v>740.68649999999991</v>
      </c>
      <c r="F61" s="577">
        <f>D61-E61-0.0045</f>
        <v>246.89100000000008</v>
      </c>
      <c r="G61" s="577">
        <f t="shared" si="2"/>
        <v>526.81200000000001</v>
      </c>
    </row>
    <row r="62" spans="1:7">
      <c r="A62" s="571" t="s">
        <v>511</v>
      </c>
      <c r="C62" s="575">
        <v>1621133.5</v>
      </c>
      <c r="D62" s="578">
        <f>$C62*$D$18</f>
        <v>301067.186819</v>
      </c>
      <c r="E62" s="577">
        <f>$C62*$E$18</f>
        <v>268644.51681900001</v>
      </c>
      <c r="F62" s="577">
        <f>D62-E62</f>
        <v>32422.669999999984</v>
      </c>
      <c r="G62" s="577">
        <f t="shared" si="2"/>
        <v>64544.985199999981</v>
      </c>
    </row>
    <row r="63" spans="1:7">
      <c r="A63" s="571" t="s">
        <v>510</v>
      </c>
      <c r="C63" s="575">
        <v>650291.72</v>
      </c>
      <c r="D63" s="578">
        <f>$C63*$D$19</f>
        <v>121208.52398252</v>
      </c>
      <c r="E63" s="577">
        <f>$C63*$E$19</f>
        <v>111588.75856855999</v>
      </c>
      <c r="F63" s="577">
        <f>D63-E63-0.0045</f>
        <v>9619.7609139600063</v>
      </c>
      <c r="G63" s="577">
        <f t="shared" si="2"/>
        <v>19350.827084760003</v>
      </c>
    </row>
    <row r="64" spans="1:7">
      <c r="A64" s="571" t="s">
        <v>509</v>
      </c>
      <c r="C64" s="575">
        <v>50237.279999999999</v>
      </c>
      <c r="D64" s="578">
        <f>$C64*$D$20</f>
        <v>10682.65616832</v>
      </c>
      <c r="E64" s="577">
        <f>$C64*$E$20</f>
        <v>8372.8967457600011</v>
      </c>
      <c r="F64" s="577">
        <f>D64-E64</f>
        <v>2309.7594225599987</v>
      </c>
      <c r="G64" s="577">
        <f t="shared" si="2"/>
        <v>4615.198846199999</v>
      </c>
    </row>
    <row r="65" spans="1:7">
      <c r="A65" s="571" t="s">
        <v>508</v>
      </c>
      <c r="C65" s="575">
        <v>131490.01999999999</v>
      </c>
      <c r="D65" s="578">
        <f>$C65*$D$21</f>
        <v>21742.400767079998</v>
      </c>
      <c r="E65" s="577">
        <f>$C65*$E$21</f>
        <v>25883.810436999996</v>
      </c>
      <c r="F65" s="577">
        <f>D65-E65</f>
        <v>-4141.4096699199981</v>
      </c>
      <c r="G65" s="577">
        <f t="shared" si="2"/>
        <v>-8158.3768446399999</v>
      </c>
    </row>
    <row r="66" spans="1:7">
      <c r="A66" s="571" t="s">
        <v>507</v>
      </c>
      <c r="C66" s="575">
        <v>27886.67</v>
      </c>
      <c r="D66" s="578">
        <f>$C66*$D$22</f>
        <v>5567.9083055399997</v>
      </c>
      <c r="E66" s="577">
        <f>$C66*$E$22</f>
        <v>3869.2196891600001</v>
      </c>
      <c r="F66" s="577">
        <f>D66-E66</f>
        <v>1698.6886163799995</v>
      </c>
      <c r="G66" s="577">
        <f t="shared" si="2"/>
        <v>3459.6155031199996</v>
      </c>
    </row>
    <row r="67" spans="1:7">
      <c r="C67" s="575"/>
      <c r="D67" s="576"/>
    </row>
    <row r="68" spans="1:7">
      <c r="A68" s="571" t="s">
        <v>88</v>
      </c>
      <c r="C68" s="575">
        <f>SUM(C51:C66)</f>
        <v>61150424.040000007</v>
      </c>
      <c r="D68" s="574">
        <f>SUM(D51:D66)+0.01</f>
        <v>11701767.057709672</v>
      </c>
      <c r="E68" s="573">
        <f>SUM(E51:E66)+0.02</f>
        <v>9429433.0200334005</v>
      </c>
      <c r="F68" s="572">
        <f>SUM(F51:F66)</f>
        <v>2272334.0381762707</v>
      </c>
      <c r="G68" s="572">
        <f>SUM(G51:G66)</f>
        <v>4691205.2950537503</v>
      </c>
    </row>
    <row r="69" spans="1:7" s="585" customFormat="1"/>
    <row r="70" spans="1:7">
      <c r="D70" s="579" t="s">
        <v>533</v>
      </c>
      <c r="E70" s="579" t="s">
        <v>532</v>
      </c>
    </row>
    <row r="71" spans="1:7">
      <c r="A71" s="580" t="s">
        <v>540</v>
      </c>
      <c r="C71" s="579" t="s">
        <v>530</v>
      </c>
      <c r="D71" s="579" t="s">
        <v>529</v>
      </c>
      <c r="E71" s="579" t="s">
        <v>528</v>
      </c>
      <c r="F71" s="579" t="s">
        <v>486</v>
      </c>
      <c r="G71" s="579" t="s">
        <v>527</v>
      </c>
    </row>
    <row r="72" spans="1:7">
      <c r="C72" s="579" t="s">
        <v>526</v>
      </c>
      <c r="D72" s="579" t="s">
        <v>525</v>
      </c>
      <c r="E72" s="579" t="s">
        <v>525</v>
      </c>
      <c r="F72" s="579" t="s">
        <v>524</v>
      </c>
      <c r="G72" s="579" t="s">
        <v>524</v>
      </c>
    </row>
    <row r="73" spans="1:7">
      <c r="A73" s="579" t="s">
        <v>523</v>
      </c>
      <c r="C73" s="575"/>
    </row>
    <row r="74" spans="1:7">
      <c r="A74" s="571" t="s">
        <v>522</v>
      </c>
      <c r="C74" s="575">
        <v>32851141.75</v>
      </c>
      <c r="D74" s="578">
        <f>$C74*$D$7</f>
        <v>6198977.5970832501</v>
      </c>
      <c r="E74" s="577">
        <f>$C74*$E$7</f>
        <v>4903164.3107545003</v>
      </c>
      <c r="F74" s="577">
        <f>D74-E74</f>
        <v>1295813.2863287497</v>
      </c>
      <c r="G74" s="577">
        <f>G51+F74</f>
        <v>4008381.8188757002</v>
      </c>
    </row>
    <row r="75" spans="1:7">
      <c r="A75" s="571" t="s">
        <v>521</v>
      </c>
      <c r="C75" s="575">
        <v>3178342.26</v>
      </c>
      <c r="D75" s="578">
        <f>$C75*$D$8</f>
        <v>649297.18361087993</v>
      </c>
      <c r="E75" s="577">
        <f>$C75*$E$8</f>
        <v>553104.65511198004</v>
      </c>
      <c r="F75" s="577">
        <f>D75-E75</f>
        <v>96192.52849889989</v>
      </c>
      <c r="G75" s="577">
        <f t="shared" ref="G75:G89" si="3">G52+F75</f>
        <v>302063.57120099972</v>
      </c>
    </row>
    <row r="76" spans="1:7">
      <c r="A76" s="571" t="s">
        <v>520</v>
      </c>
      <c r="C76" s="575">
        <v>16317219.939999999</v>
      </c>
      <c r="D76" s="578">
        <f>$C76*$D$9</f>
        <v>3150904.1220738199</v>
      </c>
      <c r="E76" s="577">
        <f>$C76*$E$9</f>
        <v>2588253.7441027402</v>
      </c>
      <c r="F76" s="577">
        <f t="shared" ref="F76:F83" si="4">D76-E76</f>
        <v>562650.37797107967</v>
      </c>
      <c r="G76" s="577">
        <f t="shared" si="3"/>
        <v>1661899.7339531993</v>
      </c>
    </row>
    <row r="77" spans="1:7">
      <c r="A77" s="571" t="s">
        <v>519</v>
      </c>
      <c r="C77" s="575">
        <v>9001.48</v>
      </c>
      <c r="D77" s="578">
        <f>$C77*$D$10</f>
        <v>1365.2094642</v>
      </c>
      <c r="E77" s="577">
        <f>$C77*$E$10</f>
        <v>1531.6918367999999</v>
      </c>
      <c r="F77" s="577">
        <f t="shared" si="4"/>
        <v>-166.48237259999996</v>
      </c>
      <c r="G77" s="577">
        <f t="shared" si="3"/>
        <v>-470.9200599000003</v>
      </c>
    </row>
    <row r="78" spans="1:7">
      <c r="A78" s="571" t="s">
        <v>518</v>
      </c>
      <c r="C78" s="575">
        <v>5509124.3399999999</v>
      </c>
      <c r="D78" s="578">
        <f>$C78*$D$11</f>
        <v>1068659.9394732001</v>
      </c>
      <c r="E78" s="577">
        <f>$C78*$E$11</f>
        <v>847556.74321164005</v>
      </c>
      <c r="F78" s="577">
        <f t="shared" si="4"/>
        <v>221103.19626156008</v>
      </c>
      <c r="G78" s="577">
        <f t="shared" si="3"/>
        <v>662338.56230693997</v>
      </c>
    </row>
    <row r="79" spans="1:7">
      <c r="A79" s="571" t="s">
        <v>517</v>
      </c>
      <c r="C79" s="575">
        <v>1068069.02</v>
      </c>
      <c r="D79" s="578">
        <f>$C79*$D$12</f>
        <v>217116.00231657998</v>
      </c>
      <c r="E79" s="577">
        <f>$C79*$E$12</f>
        <v>150580.64271568001</v>
      </c>
      <c r="F79" s="577">
        <f t="shared" si="4"/>
        <v>66535.359600899974</v>
      </c>
      <c r="G79" s="577">
        <f t="shared" si="3"/>
        <v>203685.65625449995</v>
      </c>
    </row>
    <row r="80" spans="1:7">
      <c r="A80" s="571" t="s">
        <v>516</v>
      </c>
      <c r="C80" s="575">
        <v>110761.05</v>
      </c>
      <c r="D80" s="578">
        <f>$C80*$D$13</f>
        <v>22813.4534685</v>
      </c>
      <c r="E80" s="577">
        <f>$C80*$E$13</f>
        <v>22152.210000000003</v>
      </c>
      <c r="F80" s="577">
        <f t="shared" si="4"/>
        <v>661.24346849999711</v>
      </c>
      <c r="G80" s="577">
        <f t="shared" si="3"/>
        <v>1984.4458874999937</v>
      </c>
    </row>
    <row r="81" spans="1:7">
      <c r="A81" s="571" t="s">
        <v>515</v>
      </c>
      <c r="C81" s="575">
        <v>0</v>
      </c>
      <c r="D81" s="578">
        <f>$C81*$D$14</f>
        <v>0</v>
      </c>
      <c r="E81" s="577">
        <f>$C81*$E$14</f>
        <v>0</v>
      </c>
      <c r="F81" s="577">
        <f t="shared" si="4"/>
        <v>0</v>
      </c>
      <c r="G81" s="577">
        <f t="shared" si="3"/>
        <v>0</v>
      </c>
    </row>
    <row r="82" spans="1:7">
      <c r="A82" s="571" t="s">
        <v>514</v>
      </c>
      <c r="C82" s="575">
        <v>0</v>
      </c>
      <c r="D82" s="578">
        <f>$C82*$D$15</f>
        <v>0</v>
      </c>
      <c r="E82" s="577">
        <f>$C82*$E$15</f>
        <v>0</v>
      </c>
      <c r="F82" s="577">
        <f t="shared" si="4"/>
        <v>0</v>
      </c>
      <c r="G82" s="577">
        <f t="shared" si="3"/>
        <v>0</v>
      </c>
    </row>
    <row r="83" spans="1:7">
      <c r="A83" s="571" t="s">
        <v>513</v>
      </c>
      <c r="C83" s="575">
        <v>101677.25</v>
      </c>
      <c r="D83" s="578">
        <f>$C83*$D$16</f>
        <v>21405.704733499999</v>
      </c>
      <c r="E83" s="577">
        <f>$C83*$E$16</f>
        <v>16054.32938875</v>
      </c>
      <c r="F83" s="577">
        <f t="shared" si="4"/>
        <v>5351.3753447499985</v>
      </c>
      <c r="G83" s="577">
        <f t="shared" si="3"/>
        <v>15124.249947209995</v>
      </c>
    </row>
    <row r="84" spans="1:7">
      <c r="A84" s="571" t="s">
        <v>512</v>
      </c>
      <c r="C84" s="575">
        <v>5968.09</v>
      </c>
      <c r="D84" s="578">
        <f>$C84*$D$17</f>
        <v>1193.6180000000002</v>
      </c>
      <c r="E84" s="577">
        <f>$C84*$E$17</f>
        <v>895.21349999999995</v>
      </c>
      <c r="F84" s="577">
        <f t="shared" ref="F84:F89" si="5">D84-E84</f>
        <v>298.40450000000021</v>
      </c>
      <c r="G84" s="577">
        <f t="shared" si="3"/>
        <v>825.21650000000022</v>
      </c>
    </row>
    <row r="85" spans="1:7">
      <c r="A85" s="571" t="s">
        <v>511</v>
      </c>
      <c r="C85" s="575">
        <v>1648618</v>
      </c>
      <c r="D85" s="578">
        <f>$C85*$D$18</f>
        <v>306171.44325199997</v>
      </c>
      <c r="E85" s="577">
        <f>$C85*$E$18</f>
        <v>273199.08325199998</v>
      </c>
      <c r="F85" s="577">
        <f t="shared" si="5"/>
        <v>32972.359999999986</v>
      </c>
      <c r="G85" s="577">
        <f t="shared" si="3"/>
        <v>97517.345199999967</v>
      </c>
    </row>
    <row r="86" spans="1:7">
      <c r="A86" s="571" t="s">
        <v>510</v>
      </c>
      <c r="C86" s="575">
        <v>657524.92000000004</v>
      </c>
      <c r="D86" s="578">
        <f>$C86*$D$19</f>
        <v>122556.72736372001</v>
      </c>
      <c r="E86" s="577">
        <f>$C86*$E$19</f>
        <v>112829.96122216001</v>
      </c>
      <c r="F86" s="577">
        <f t="shared" si="5"/>
        <v>9726.7661415600014</v>
      </c>
      <c r="G86" s="577">
        <f t="shared" si="3"/>
        <v>29077.593226320005</v>
      </c>
    </row>
    <row r="87" spans="1:7">
      <c r="A87" s="571" t="s">
        <v>509</v>
      </c>
      <c r="C87" s="575">
        <v>53275.32</v>
      </c>
      <c r="D87" s="578">
        <f>$C87*$D$20</f>
        <v>11328.677146079999</v>
      </c>
      <c r="E87" s="577">
        <f>$C87*$E$20</f>
        <v>8879.2377584400001</v>
      </c>
      <c r="F87" s="577">
        <f t="shared" si="5"/>
        <v>2449.439387639999</v>
      </c>
      <c r="G87" s="577">
        <f t="shared" si="3"/>
        <v>7064.6382338399981</v>
      </c>
    </row>
    <row r="88" spans="1:7">
      <c r="A88" s="571" t="s">
        <v>508</v>
      </c>
      <c r="C88" s="575">
        <v>128397.07</v>
      </c>
      <c r="D88" s="578">
        <f>$C88*$D$21</f>
        <v>21230.96911278</v>
      </c>
      <c r="E88" s="577">
        <f>$C88*$E$21</f>
        <v>25274.963229500001</v>
      </c>
      <c r="F88" s="577">
        <f t="shared" si="5"/>
        <v>-4043.9941167200013</v>
      </c>
      <c r="G88" s="577">
        <f t="shared" si="3"/>
        <v>-12202.37096136</v>
      </c>
    </row>
    <row r="89" spans="1:7">
      <c r="A89" s="571" t="s">
        <v>507</v>
      </c>
      <c r="C89" s="575">
        <v>27309.599999999999</v>
      </c>
      <c r="D89" s="578">
        <f>$C89*$D$22</f>
        <v>5452.6893552000001</v>
      </c>
      <c r="E89" s="577">
        <f>$C89*$E$22</f>
        <v>3789.1523808000002</v>
      </c>
      <c r="F89" s="577">
        <f t="shared" si="5"/>
        <v>1663.5369744</v>
      </c>
      <c r="G89" s="577">
        <f t="shared" si="3"/>
        <v>5123.1524775199996</v>
      </c>
    </row>
    <row r="90" spans="1:7">
      <c r="C90" s="575"/>
      <c r="D90" s="576"/>
    </row>
    <row r="91" spans="1:7">
      <c r="A91" s="571" t="s">
        <v>88</v>
      </c>
      <c r="C91" s="575">
        <f>SUM(C74:C89)</f>
        <v>61666430.090000004</v>
      </c>
      <c r="D91" s="574">
        <f>SUM(D74:D89)-0.01</f>
        <v>11798473.32645371</v>
      </c>
      <c r="E91" s="573">
        <f>SUM(E74:E89)-0.02</f>
        <v>9507265.9184649941</v>
      </c>
      <c r="F91" s="572">
        <f>SUM(F74:F89)</f>
        <v>2291207.3979887199</v>
      </c>
      <c r="G91" s="572">
        <f>SUM(G74:G89)</f>
        <v>6982412.6930424692</v>
      </c>
    </row>
    <row r="92" spans="1:7" s="585" customFormat="1"/>
    <row r="93" spans="1:7">
      <c r="D93" s="579" t="s">
        <v>533</v>
      </c>
      <c r="E93" s="579" t="s">
        <v>532</v>
      </c>
    </row>
    <row r="94" spans="1:7">
      <c r="A94" s="580" t="s">
        <v>541</v>
      </c>
      <c r="C94" s="579" t="s">
        <v>530</v>
      </c>
      <c r="D94" s="579" t="s">
        <v>529</v>
      </c>
      <c r="E94" s="579" t="s">
        <v>528</v>
      </c>
      <c r="F94" s="579" t="s">
        <v>486</v>
      </c>
      <c r="G94" s="579" t="s">
        <v>527</v>
      </c>
    </row>
    <row r="95" spans="1:7">
      <c r="C95" s="579" t="s">
        <v>526</v>
      </c>
      <c r="D95" s="579" t="s">
        <v>525</v>
      </c>
      <c r="E95" s="579" t="s">
        <v>525</v>
      </c>
      <c r="F95" s="579" t="s">
        <v>524</v>
      </c>
      <c r="G95" s="579" t="s">
        <v>524</v>
      </c>
    </row>
    <row r="96" spans="1:7">
      <c r="A96" s="579" t="s">
        <v>523</v>
      </c>
      <c r="C96" s="575"/>
    </row>
    <row r="97" spans="1:7">
      <c r="A97" s="571" t="s">
        <v>522</v>
      </c>
      <c r="C97" s="575">
        <v>36374969.649999999</v>
      </c>
      <c r="D97" s="578">
        <f>$C97*$D$7</f>
        <v>6863920.3979853503</v>
      </c>
      <c r="E97" s="577">
        <f>$C97*$E$7</f>
        <v>5429109.7201410998</v>
      </c>
      <c r="F97" s="577">
        <f>D97-E97</f>
        <v>1434810.6778442506</v>
      </c>
      <c r="G97" s="577">
        <f>G74+F97</f>
        <v>5443192.4967199508</v>
      </c>
    </row>
    <row r="98" spans="1:7">
      <c r="A98" s="571" t="s">
        <v>521</v>
      </c>
      <c r="C98" s="575">
        <v>3504506.1</v>
      </c>
      <c r="D98" s="578">
        <f>$C98*$D$8</f>
        <v>715928.54215680005</v>
      </c>
      <c r="E98" s="577">
        <f>$C98*$E$8</f>
        <v>609864.66504030011</v>
      </c>
      <c r="F98" s="577">
        <f>D98-E98</f>
        <v>106063.87711649993</v>
      </c>
      <c r="G98" s="577">
        <f t="shared" ref="G98:G112" si="6">G75+F98</f>
        <v>408127.44831749966</v>
      </c>
    </row>
    <row r="99" spans="1:7">
      <c r="A99" s="571" t="s">
        <v>520</v>
      </c>
      <c r="C99" s="575">
        <v>16512767.16</v>
      </c>
      <c r="D99" s="578">
        <f>$C99*$D$9</f>
        <v>3188664.8768974799</v>
      </c>
      <c r="E99" s="577">
        <f>$C99*$E$9</f>
        <v>2619271.63968636</v>
      </c>
      <c r="F99" s="577">
        <f t="shared" ref="F99:F112" si="7">D99-E99</f>
        <v>569393.23721111985</v>
      </c>
      <c r="G99" s="577">
        <f t="shared" si="6"/>
        <v>2231292.9711643192</v>
      </c>
    </row>
    <row r="100" spans="1:7">
      <c r="A100" s="571" t="s">
        <v>519</v>
      </c>
      <c r="C100" s="575">
        <v>7607.06</v>
      </c>
      <c r="D100" s="578">
        <f>$C100*$D$10</f>
        <v>1153.7247549000001</v>
      </c>
      <c r="E100" s="577">
        <f>$C100*$E$10</f>
        <v>1294.4173296000001</v>
      </c>
      <c r="F100" s="577">
        <f t="shared" si="7"/>
        <v>-140.69257470000002</v>
      </c>
      <c r="G100" s="577">
        <f t="shared" si="6"/>
        <v>-611.61263460000032</v>
      </c>
    </row>
    <row r="101" spans="1:7">
      <c r="A101" s="571" t="s">
        <v>518</v>
      </c>
      <c r="C101" s="575">
        <v>5706291.4100000001</v>
      </c>
      <c r="D101" s="578">
        <f>$C101*$D$11</f>
        <v>1106906.4077118002</v>
      </c>
      <c r="E101" s="577">
        <f>$C101*$E$11</f>
        <v>877890.1082628601</v>
      </c>
      <c r="F101" s="577">
        <f t="shared" si="7"/>
        <v>229016.29944894009</v>
      </c>
      <c r="G101" s="577">
        <f t="shared" si="6"/>
        <v>891354.86175588006</v>
      </c>
    </row>
    <row r="102" spans="1:7">
      <c r="A102" s="571" t="s">
        <v>517</v>
      </c>
      <c r="C102" s="575">
        <v>1108260.2</v>
      </c>
      <c r="D102" s="578">
        <f>$C102*$D$12</f>
        <v>225286.02519579997</v>
      </c>
      <c r="E102" s="577">
        <f>$C102*$E$12</f>
        <v>156246.95603679999</v>
      </c>
      <c r="F102" s="577">
        <f t="shared" si="7"/>
        <v>69039.069158999977</v>
      </c>
      <c r="G102" s="577">
        <f t="shared" si="6"/>
        <v>272724.72541349992</v>
      </c>
    </row>
    <row r="103" spans="1:7">
      <c r="A103" s="571" t="s">
        <v>516</v>
      </c>
      <c r="C103" s="575">
        <v>109833.1</v>
      </c>
      <c r="D103" s="578">
        <f>$C103*$D$13</f>
        <v>22622.323606999998</v>
      </c>
      <c r="E103" s="577">
        <f>$C103*$E$13</f>
        <v>21966.620000000003</v>
      </c>
      <c r="F103" s="577">
        <f t="shared" si="7"/>
        <v>655.70360699999583</v>
      </c>
      <c r="G103" s="577">
        <f t="shared" si="6"/>
        <v>2640.1494944999895</v>
      </c>
    </row>
    <row r="104" spans="1:7">
      <c r="A104" s="571" t="s">
        <v>515</v>
      </c>
      <c r="C104" s="575">
        <v>0</v>
      </c>
      <c r="D104" s="578">
        <f>$C104*$D$14</f>
        <v>0</v>
      </c>
      <c r="E104" s="577">
        <f>$C104*$E$14</f>
        <v>0</v>
      </c>
      <c r="F104" s="577">
        <f t="shared" si="7"/>
        <v>0</v>
      </c>
      <c r="G104" s="577">
        <f t="shared" si="6"/>
        <v>0</v>
      </c>
    </row>
    <row r="105" spans="1:7">
      <c r="A105" s="571" t="s">
        <v>514</v>
      </c>
      <c r="C105" s="575">
        <v>0</v>
      </c>
      <c r="D105" s="578">
        <f>$C105*$D$15</f>
        <v>0</v>
      </c>
      <c r="E105" s="577">
        <f>$C105*$E$15</f>
        <v>0</v>
      </c>
      <c r="F105" s="577">
        <f t="shared" si="7"/>
        <v>0</v>
      </c>
      <c r="G105" s="577">
        <f t="shared" si="6"/>
        <v>0</v>
      </c>
    </row>
    <row r="106" spans="1:7">
      <c r="A106" s="571" t="s">
        <v>513</v>
      </c>
      <c r="C106" s="575">
        <v>103928.45</v>
      </c>
      <c r="D106" s="578">
        <f>$C106*$D$16</f>
        <v>21879.640864699999</v>
      </c>
      <c r="E106" s="577">
        <f>$C106*$E$16</f>
        <v>16409.782612750001</v>
      </c>
      <c r="F106" s="577">
        <f t="shared" si="7"/>
        <v>5469.8582519499978</v>
      </c>
      <c r="G106" s="577">
        <f t="shared" si="6"/>
        <v>20594.108199159993</v>
      </c>
    </row>
    <row r="107" spans="1:7">
      <c r="A107" s="571" t="s">
        <v>512</v>
      </c>
      <c r="C107" s="575">
        <v>8542.65</v>
      </c>
      <c r="D107" s="578">
        <f>$C107*$D$17</f>
        <v>1708.53</v>
      </c>
      <c r="E107" s="577">
        <f>$C107*$E$17</f>
        <v>1281.3974999999998</v>
      </c>
      <c r="F107" s="577">
        <f t="shared" si="7"/>
        <v>427.13250000000016</v>
      </c>
      <c r="G107" s="577">
        <f t="shared" si="6"/>
        <v>1252.3490000000004</v>
      </c>
    </row>
    <row r="108" spans="1:7">
      <c r="A108" s="571" t="s">
        <v>511</v>
      </c>
      <c r="C108" s="575">
        <v>1677310.01</v>
      </c>
      <c r="D108" s="578">
        <f>$C108*$D$18</f>
        <v>311499.95119713998</v>
      </c>
      <c r="E108" s="577">
        <f>$C108*$E$18</f>
        <v>277953.75099714001</v>
      </c>
      <c r="F108" s="577">
        <f t="shared" si="7"/>
        <v>33546.200199999963</v>
      </c>
      <c r="G108" s="577">
        <f t="shared" si="6"/>
        <v>131063.54539999993</v>
      </c>
    </row>
    <row r="109" spans="1:7">
      <c r="A109" s="571" t="s">
        <v>510</v>
      </c>
      <c r="C109" s="575">
        <v>668847.92000000004</v>
      </c>
      <c r="D109" s="578">
        <f>$C109*$D$19</f>
        <v>124667.23265672001</v>
      </c>
      <c r="E109" s="577">
        <f>$C109*$E$19</f>
        <v>114772.96537616001</v>
      </c>
      <c r="F109" s="577">
        <f t="shared" si="7"/>
        <v>9894.2672805600014</v>
      </c>
      <c r="G109" s="577">
        <f t="shared" si="6"/>
        <v>38971.86050688001</v>
      </c>
    </row>
    <row r="110" spans="1:7">
      <c r="A110" s="571" t="s">
        <v>509</v>
      </c>
      <c r="C110" s="575">
        <v>53049.120000000003</v>
      </c>
      <c r="D110" s="578">
        <f>$C110*$D$20</f>
        <v>11280.577073280001</v>
      </c>
      <c r="E110" s="577">
        <f>$C110*$E$20</f>
        <v>8841.53768304</v>
      </c>
      <c r="F110" s="577">
        <f t="shared" si="7"/>
        <v>2439.039390240001</v>
      </c>
      <c r="G110" s="577">
        <f t="shared" si="6"/>
        <v>9503.6776240799991</v>
      </c>
    </row>
    <row r="111" spans="1:7">
      <c r="A111" s="571" t="s">
        <v>508</v>
      </c>
      <c r="C111" s="575">
        <v>128555.27</v>
      </c>
      <c r="D111" s="578">
        <f>$C111*$D$21</f>
        <v>21257.128115580002</v>
      </c>
      <c r="E111" s="577">
        <f>$C111*$E$21</f>
        <v>25306.104899500002</v>
      </c>
      <c r="F111" s="577">
        <f t="shared" si="7"/>
        <v>-4048.9767839199994</v>
      </c>
      <c r="G111" s="577">
        <f t="shared" si="6"/>
        <v>-16251.34774528</v>
      </c>
    </row>
    <row r="112" spans="1:7">
      <c r="A112" s="571" t="s">
        <v>507</v>
      </c>
      <c r="C112" s="575">
        <v>27818.87</v>
      </c>
      <c r="D112" s="578">
        <f>$C112*$D$22</f>
        <v>5554.3712219400004</v>
      </c>
      <c r="E112" s="577">
        <f>$C112*$E$22</f>
        <v>3859.8125747600002</v>
      </c>
      <c r="F112" s="577">
        <f t="shared" si="7"/>
        <v>1694.5586471800002</v>
      </c>
      <c r="G112" s="577">
        <f t="shared" si="6"/>
        <v>6817.7111246999993</v>
      </c>
    </row>
    <row r="113" spans="1:7">
      <c r="C113" s="575"/>
      <c r="D113" s="576"/>
    </row>
    <row r="114" spans="1:7">
      <c r="A114" s="571" t="s">
        <v>88</v>
      </c>
      <c r="C114" s="575">
        <f>SUM(C97:C112)</f>
        <v>65992286.969999999</v>
      </c>
      <c r="D114" s="574">
        <f>SUM(D97:D112)</f>
        <v>12622329.729438486</v>
      </c>
      <c r="E114" s="573">
        <f>SUM(E97:E112)+0.01</f>
        <v>10164069.488140367</v>
      </c>
      <c r="F114" s="572">
        <f>SUM(F97:F112)</f>
        <v>2458260.2512981198</v>
      </c>
      <c r="G114" s="572">
        <f>SUM(G97:G112)</f>
        <v>9440672.9443405885</v>
      </c>
    </row>
    <row r="115" spans="1:7" s="585" customFormat="1"/>
    <row r="116" spans="1:7">
      <c r="D116" s="579" t="s">
        <v>533</v>
      </c>
      <c r="E116" s="579" t="s">
        <v>532</v>
      </c>
    </row>
    <row r="117" spans="1:7">
      <c r="A117" s="580" t="s">
        <v>542</v>
      </c>
      <c r="C117" s="579" t="s">
        <v>530</v>
      </c>
      <c r="D117" s="579" t="s">
        <v>529</v>
      </c>
      <c r="E117" s="579" t="s">
        <v>528</v>
      </c>
      <c r="F117" s="579" t="s">
        <v>486</v>
      </c>
      <c r="G117" s="579" t="s">
        <v>527</v>
      </c>
    </row>
    <row r="118" spans="1:7">
      <c r="C118" s="579" t="s">
        <v>526</v>
      </c>
      <c r="D118" s="579" t="s">
        <v>525</v>
      </c>
      <c r="E118" s="579" t="s">
        <v>525</v>
      </c>
      <c r="F118" s="579" t="s">
        <v>524</v>
      </c>
      <c r="G118" s="579" t="s">
        <v>524</v>
      </c>
    </row>
    <row r="119" spans="1:7">
      <c r="A119" s="579" t="s">
        <v>523</v>
      </c>
      <c r="C119" s="575"/>
    </row>
    <row r="120" spans="1:7">
      <c r="A120" s="571" t="s">
        <v>522</v>
      </c>
      <c r="C120" s="575">
        <v>41639015.990000002</v>
      </c>
      <c r="D120" s="578">
        <f>$C120*$D$7</f>
        <v>7857240.6782970103</v>
      </c>
      <c r="E120" s="577">
        <f>$C120*$E$7</f>
        <v>6214789.6925714603</v>
      </c>
      <c r="F120" s="577">
        <f>D120-E120</f>
        <v>1642450.98572555</v>
      </c>
      <c r="G120" s="577">
        <f>G97+F120</f>
        <v>7085643.4824455008</v>
      </c>
    </row>
    <row r="121" spans="1:7">
      <c r="A121" s="571" t="s">
        <v>521</v>
      </c>
      <c r="C121" s="575">
        <v>3919888.32</v>
      </c>
      <c r="D121" s="578">
        <f>$C121*$D$8</f>
        <v>800786.14511615993</v>
      </c>
      <c r="E121" s="577">
        <f>$C121*$E$8</f>
        <v>682150.72511135996</v>
      </c>
      <c r="F121" s="577">
        <f>D121-E121</f>
        <v>118635.42000479996</v>
      </c>
      <c r="G121" s="577">
        <f t="shared" ref="G121:G135" si="8">G98+F121</f>
        <v>526762.86832229956</v>
      </c>
    </row>
    <row r="122" spans="1:7">
      <c r="A122" s="571" t="s">
        <v>520</v>
      </c>
      <c r="C122" s="575">
        <v>16800635.43</v>
      </c>
      <c r="D122" s="578">
        <f>$C122*$D$9</f>
        <v>3244253.1034392901</v>
      </c>
      <c r="E122" s="577">
        <f>$C122*$E$9</f>
        <v>2664933.5925420304</v>
      </c>
      <c r="F122" s="577">
        <f t="shared" ref="F122:F135" si="9">D122-E122</f>
        <v>579319.51089725969</v>
      </c>
      <c r="G122" s="577">
        <f t="shared" si="8"/>
        <v>2810612.4820615789</v>
      </c>
    </row>
    <row r="123" spans="1:7">
      <c r="A123" s="571" t="s">
        <v>519</v>
      </c>
      <c r="C123" s="575">
        <v>7175.95</v>
      </c>
      <c r="D123" s="578">
        <f>$C123*$D$10</f>
        <v>1088.3404567499999</v>
      </c>
      <c r="E123" s="577">
        <f>$C123*$E$10</f>
        <v>1221.0596519999999</v>
      </c>
      <c r="F123" s="577">
        <f t="shared" si="9"/>
        <v>-132.71919524999998</v>
      </c>
      <c r="G123" s="577">
        <f t="shared" si="8"/>
        <v>-744.3318298500003</v>
      </c>
    </row>
    <row r="124" spans="1:7">
      <c r="A124" s="571" t="s">
        <v>518</v>
      </c>
      <c r="C124" s="575">
        <v>5858098.2300000004</v>
      </c>
      <c r="D124" s="578">
        <f>$C124*$D$11</f>
        <v>1136353.8946554002</v>
      </c>
      <c r="E124" s="577">
        <f>$C124*$E$11</f>
        <v>901244.98029258009</v>
      </c>
      <c r="F124" s="577">
        <f t="shared" si="9"/>
        <v>235108.9143628201</v>
      </c>
      <c r="G124" s="577">
        <f t="shared" si="8"/>
        <v>1126463.7761187002</v>
      </c>
    </row>
    <row r="125" spans="1:7">
      <c r="A125" s="571" t="s">
        <v>517</v>
      </c>
      <c r="C125" s="575">
        <v>1157831.8500000001</v>
      </c>
      <c r="D125" s="578">
        <f>$C125*$D$12</f>
        <v>235362.90063615001</v>
      </c>
      <c r="E125" s="577">
        <f>$C125*$E$12</f>
        <v>163235.76554040003</v>
      </c>
      <c r="F125" s="577">
        <f t="shared" si="9"/>
        <v>72127.135095749982</v>
      </c>
      <c r="G125" s="577">
        <f t="shared" si="8"/>
        <v>344851.86050924991</v>
      </c>
    </row>
    <row r="126" spans="1:7">
      <c r="A126" s="571" t="s">
        <v>516</v>
      </c>
      <c r="C126" s="575">
        <v>87465.15</v>
      </c>
      <c r="D126" s="578">
        <f>$C126*$D$13</f>
        <v>18015.196945499996</v>
      </c>
      <c r="E126" s="577">
        <f>$C126*$E$13</f>
        <v>17493.03</v>
      </c>
      <c r="F126" s="577">
        <f t="shared" si="9"/>
        <v>522.16694549999738</v>
      </c>
      <c r="G126" s="577">
        <f t="shared" si="8"/>
        <v>3162.3164399999869</v>
      </c>
    </row>
    <row r="127" spans="1:7">
      <c r="A127" s="571" t="s">
        <v>515</v>
      </c>
      <c r="C127" s="575">
        <v>0</v>
      </c>
      <c r="D127" s="578">
        <f>$C127*$D$14</f>
        <v>0</v>
      </c>
      <c r="E127" s="577">
        <f>$C127*$E$14</f>
        <v>0</v>
      </c>
      <c r="F127" s="577">
        <f t="shared" si="9"/>
        <v>0</v>
      </c>
      <c r="G127" s="577">
        <f t="shared" si="8"/>
        <v>0</v>
      </c>
    </row>
    <row r="128" spans="1:7">
      <c r="A128" s="571" t="s">
        <v>514</v>
      </c>
      <c r="C128" s="575">
        <v>0</v>
      </c>
      <c r="D128" s="578">
        <f>$C128*$D$15</f>
        <v>0</v>
      </c>
      <c r="E128" s="577">
        <f>$C128*$E$15</f>
        <v>0</v>
      </c>
      <c r="F128" s="577">
        <f t="shared" si="9"/>
        <v>0</v>
      </c>
      <c r="G128" s="577">
        <f t="shared" si="8"/>
        <v>0</v>
      </c>
    </row>
    <row r="129" spans="1:7">
      <c r="A129" s="571" t="s">
        <v>513</v>
      </c>
      <c r="C129" s="575">
        <v>139460.28</v>
      </c>
      <c r="D129" s="578">
        <f>$C129*$D$16</f>
        <v>29360.014907279998</v>
      </c>
      <c r="E129" s="577">
        <f>$C129*$E$16</f>
        <v>22020.080910600002</v>
      </c>
      <c r="F129" s="577">
        <f t="shared" si="9"/>
        <v>7339.9339966799962</v>
      </c>
      <c r="G129" s="577">
        <f t="shared" si="8"/>
        <v>27934.042195839989</v>
      </c>
    </row>
    <row r="130" spans="1:7">
      <c r="A130" s="571" t="s">
        <v>512</v>
      </c>
      <c r="C130" s="575">
        <v>11262.28</v>
      </c>
      <c r="D130" s="578">
        <f>$C130*$D$17</f>
        <v>2252.4560000000001</v>
      </c>
      <c r="E130" s="577">
        <f>$C130*$E$17</f>
        <v>1689.3420000000001</v>
      </c>
      <c r="F130" s="577">
        <f t="shared" si="9"/>
        <v>563.11400000000003</v>
      </c>
      <c r="G130" s="577">
        <f t="shared" si="8"/>
        <v>1815.4630000000004</v>
      </c>
    </row>
    <row r="131" spans="1:7">
      <c r="A131" s="571" t="s">
        <v>511</v>
      </c>
      <c r="C131" s="575">
        <v>1689566.9</v>
      </c>
      <c r="D131" s="578">
        <f>$C131*$D$18</f>
        <v>313776.22726659995</v>
      </c>
      <c r="E131" s="577">
        <f>$C131*$E$18</f>
        <v>279984.88926659996</v>
      </c>
      <c r="F131" s="577">
        <f t="shared" si="9"/>
        <v>33791.337999999989</v>
      </c>
      <c r="G131" s="577">
        <f t="shared" si="8"/>
        <v>164854.88339999993</v>
      </c>
    </row>
    <row r="132" spans="1:7">
      <c r="A132" s="571" t="s">
        <v>510</v>
      </c>
      <c r="C132" s="575">
        <v>673072.92</v>
      </c>
      <c r="D132" s="578">
        <f>$C132*$D$19</f>
        <v>125454.73463172001</v>
      </c>
      <c r="E132" s="577">
        <f>$C132*$E$19</f>
        <v>115497.96692616001</v>
      </c>
      <c r="F132" s="577">
        <f t="shared" si="9"/>
        <v>9956.767705560007</v>
      </c>
      <c r="G132" s="577">
        <f t="shared" si="8"/>
        <v>48928.628212440017</v>
      </c>
    </row>
    <row r="133" spans="1:7">
      <c r="A133" s="571" t="s">
        <v>509</v>
      </c>
      <c r="C133" s="575">
        <v>54343.68</v>
      </c>
      <c r="D133" s="578">
        <f>$C133*$D$20</f>
        <v>11555.857489919999</v>
      </c>
      <c r="E133" s="577">
        <f>$C133*$E$20</f>
        <v>9057.2981145600006</v>
      </c>
      <c r="F133" s="577">
        <f t="shared" si="9"/>
        <v>2498.5593753599987</v>
      </c>
      <c r="G133" s="577">
        <f t="shared" si="8"/>
        <v>12002.236999439998</v>
      </c>
    </row>
    <row r="134" spans="1:7">
      <c r="A134" s="571" t="s">
        <v>508</v>
      </c>
      <c r="C134" s="575">
        <v>131117.31</v>
      </c>
      <c r="D134" s="578">
        <f>$C134*$D$21</f>
        <v>21680.771677739998</v>
      </c>
      <c r="E134" s="577">
        <f>$C134*$E$21</f>
        <v>25810.442473499999</v>
      </c>
      <c r="F134" s="577">
        <f t="shared" si="9"/>
        <v>-4129.6707957600011</v>
      </c>
      <c r="G134" s="577">
        <f t="shared" si="8"/>
        <v>-20381.018541040001</v>
      </c>
    </row>
    <row r="135" spans="1:7">
      <c r="A135" s="571" t="s">
        <v>507</v>
      </c>
      <c r="C135" s="575">
        <v>27657.11</v>
      </c>
      <c r="D135" s="578">
        <f>$C135*$D$22</f>
        <v>5522.0738968200003</v>
      </c>
      <c r="E135" s="577">
        <f>$C135*$E$22</f>
        <v>3837.3686982800004</v>
      </c>
      <c r="F135" s="577">
        <f t="shared" si="9"/>
        <v>1684.7051985399999</v>
      </c>
      <c r="G135" s="577">
        <f t="shared" si="8"/>
        <v>8502.4163232399987</v>
      </c>
    </row>
    <row r="136" spans="1:7">
      <c r="C136" s="575"/>
      <c r="D136" s="576"/>
    </row>
    <row r="137" spans="1:7">
      <c r="A137" s="571" t="s">
        <v>88</v>
      </c>
      <c r="C137" s="575">
        <f>SUM(C120:C135)</f>
        <v>72196591.400000021</v>
      </c>
      <c r="D137" s="574">
        <f>SUM(D120:D135)-0.01</f>
        <v>13802702.385416342</v>
      </c>
      <c r="E137" s="573">
        <f>SUM(E120:E135)+0.01</f>
        <v>11102966.244099531</v>
      </c>
      <c r="F137" s="572">
        <f>SUM(F120:F135)</f>
        <v>2699736.1613168097</v>
      </c>
      <c r="G137" s="572">
        <f>SUM(G120:G135)</f>
        <v>12140409.105657399</v>
      </c>
    </row>
    <row r="138" spans="1:7" s="585" customFormat="1"/>
    <row r="139" spans="1:7" s="585" customFormat="1"/>
    <row r="140" spans="1:7">
      <c r="D140" s="579" t="s">
        <v>533</v>
      </c>
      <c r="E140" s="579" t="s">
        <v>532</v>
      </c>
    </row>
    <row r="141" spans="1:7">
      <c r="A141" s="580" t="s">
        <v>547</v>
      </c>
      <c r="C141" s="579" t="s">
        <v>530</v>
      </c>
      <c r="D141" s="579" t="s">
        <v>529</v>
      </c>
      <c r="E141" s="579" t="s">
        <v>528</v>
      </c>
      <c r="F141" s="579" t="s">
        <v>486</v>
      </c>
      <c r="G141" s="579" t="s">
        <v>527</v>
      </c>
    </row>
    <row r="142" spans="1:7">
      <c r="C142" s="579" t="s">
        <v>526</v>
      </c>
      <c r="D142" s="579" t="s">
        <v>525</v>
      </c>
      <c r="E142" s="579" t="s">
        <v>525</v>
      </c>
      <c r="F142" s="579" t="s">
        <v>524</v>
      </c>
      <c r="G142" s="579" t="s">
        <v>524</v>
      </c>
    </row>
    <row r="143" spans="1:7">
      <c r="A143" s="579" t="s">
        <v>523</v>
      </c>
      <c r="C143" s="575"/>
    </row>
    <row r="144" spans="1:7">
      <c r="A144" s="571" t="s">
        <v>522</v>
      </c>
      <c r="C144" s="575">
        <v>45802688.039999999</v>
      </c>
      <c r="D144" s="578">
        <f>$C144*$D$7</f>
        <v>8642921.4304599594</v>
      </c>
      <c r="E144" s="577">
        <f>$C144*$E$7</f>
        <v>6836234.40072216</v>
      </c>
      <c r="F144" s="577">
        <f>D144-E144</f>
        <v>1806687.0297377994</v>
      </c>
      <c r="G144" s="577">
        <f>G120+F144</f>
        <v>8892330.5121833012</v>
      </c>
    </row>
    <row r="145" spans="1:7">
      <c r="A145" s="571" t="s">
        <v>521</v>
      </c>
      <c r="C145" s="575">
        <v>4037061.26</v>
      </c>
      <c r="D145" s="578">
        <f>$C145*$D$8</f>
        <v>824723.17068287998</v>
      </c>
      <c r="E145" s="577">
        <f>$C145*$E$8</f>
        <v>702541.51164897997</v>
      </c>
      <c r="F145" s="577">
        <f>D145-E145</f>
        <v>122181.65903390001</v>
      </c>
      <c r="G145" s="577">
        <f t="shared" ref="G145:G159" si="10">G121+F145</f>
        <v>648944.52735619957</v>
      </c>
    </row>
    <row r="146" spans="1:7">
      <c r="A146" s="571" t="s">
        <v>520</v>
      </c>
      <c r="C146" s="575">
        <v>16944702.870000001</v>
      </c>
      <c r="D146" s="578">
        <f>$C146*$D$9</f>
        <v>3272072.9583056103</v>
      </c>
      <c r="E146" s="577">
        <f>$C146*$E$9</f>
        <v>2687785.7139422703</v>
      </c>
      <c r="F146" s="577">
        <f t="shared" ref="F146:F159" si="11">D146-E146</f>
        <v>584287.24436334008</v>
      </c>
      <c r="G146" s="577">
        <f t="shared" si="10"/>
        <v>3394899.726424919</v>
      </c>
    </row>
    <row r="147" spans="1:7">
      <c r="A147" s="571" t="s">
        <v>519</v>
      </c>
      <c r="C147" s="575">
        <v>6659.43</v>
      </c>
      <c r="D147" s="578">
        <f>$C147*$D$10</f>
        <v>1010.00245095</v>
      </c>
      <c r="E147" s="577">
        <f>$C147*$E$10</f>
        <v>1133.1686088000001</v>
      </c>
      <c r="F147" s="577">
        <f t="shared" si="11"/>
        <v>-123.1661578500001</v>
      </c>
      <c r="G147" s="577">
        <f t="shared" si="10"/>
        <v>-867.49798770000041</v>
      </c>
    </row>
    <row r="148" spans="1:7">
      <c r="A148" s="571" t="s">
        <v>518</v>
      </c>
      <c r="C148" s="575">
        <v>5767162.5</v>
      </c>
      <c r="D148" s="578">
        <f>$C148*$D$11</f>
        <v>1118714.18175</v>
      </c>
      <c r="E148" s="577">
        <f>$C148*$E$11</f>
        <v>887254.88197500003</v>
      </c>
      <c r="F148" s="577">
        <f t="shared" si="11"/>
        <v>231459.29977499996</v>
      </c>
      <c r="G148" s="577">
        <f t="shared" si="10"/>
        <v>1357923.0758937001</v>
      </c>
    </row>
    <row r="149" spans="1:7">
      <c r="A149" s="571" t="s">
        <v>517</v>
      </c>
      <c r="C149" s="575">
        <v>1171800.8500000001</v>
      </c>
      <c r="D149" s="578">
        <f>$C149*$D$12</f>
        <v>238202.50498714999</v>
      </c>
      <c r="E149" s="577">
        <f>$C149*$E$12</f>
        <v>165205.17103640002</v>
      </c>
      <c r="F149" s="577">
        <f t="shared" si="11"/>
        <v>72997.333950749977</v>
      </c>
      <c r="G149" s="577">
        <f t="shared" si="10"/>
        <v>417849.19445999991</v>
      </c>
    </row>
    <row r="150" spans="1:7">
      <c r="A150" s="571" t="s">
        <v>516</v>
      </c>
      <c r="C150" s="575">
        <v>91639.25</v>
      </c>
      <c r="D150" s="578">
        <f>$C150*$D$13</f>
        <v>18874.936322499998</v>
      </c>
      <c r="E150" s="577">
        <f>$C150*$E$13</f>
        <v>18327.850000000002</v>
      </c>
      <c r="F150" s="577">
        <f t="shared" si="11"/>
        <v>547.08632249999573</v>
      </c>
      <c r="G150" s="577">
        <f t="shared" si="10"/>
        <v>3709.4027624999826</v>
      </c>
    </row>
    <row r="151" spans="1:7">
      <c r="A151" s="571" t="s">
        <v>515</v>
      </c>
      <c r="C151" s="575">
        <v>0</v>
      </c>
      <c r="D151" s="578">
        <f>$C151*$D$14</f>
        <v>0</v>
      </c>
      <c r="E151" s="577">
        <f>$C151*$E$14</f>
        <v>0</v>
      </c>
      <c r="F151" s="577">
        <f t="shared" si="11"/>
        <v>0</v>
      </c>
      <c r="G151" s="577">
        <f t="shared" si="10"/>
        <v>0</v>
      </c>
    </row>
    <row r="152" spans="1:7">
      <c r="A152" s="571" t="s">
        <v>514</v>
      </c>
      <c r="C152" s="575">
        <v>0</v>
      </c>
      <c r="D152" s="578">
        <f>$C152*$D$15</f>
        <v>0</v>
      </c>
      <c r="E152" s="577">
        <f>$C152*$E$15</f>
        <v>0</v>
      </c>
      <c r="F152" s="577">
        <f t="shared" si="11"/>
        <v>0</v>
      </c>
      <c r="G152" s="577">
        <f t="shared" si="10"/>
        <v>0</v>
      </c>
    </row>
    <row r="153" spans="1:7">
      <c r="A153" s="571" t="s">
        <v>513</v>
      </c>
      <c r="C153" s="575">
        <v>119526.83</v>
      </c>
      <c r="D153" s="578">
        <f>$C153*$D$16</f>
        <v>25163.505412579998</v>
      </c>
      <c r="E153" s="577">
        <f>$C153*$E$16</f>
        <v>18872.688822850003</v>
      </c>
      <c r="F153" s="577">
        <f t="shared" si="11"/>
        <v>6290.816589729995</v>
      </c>
      <c r="G153" s="577">
        <f t="shared" si="10"/>
        <v>34224.858785569988</v>
      </c>
    </row>
    <row r="154" spans="1:7">
      <c r="A154" s="571" t="s">
        <v>512</v>
      </c>
      <c r="C154" s="575">
        <v>10660.75</v>
      </c>
      <c r="D154" s="578">
        <f>$C154*$D$17</f>
        <v>2132.15</v>
      </c>
      <c r="E154" s="577">
        <f>$C154*$E$17</f>
        <v>1599.1125</v>
      </c>
      <c r="F154" s="577">
        <f t="shared" si="11"/>
        <v>533.03750000000014</v>
      </c>
      <c r="G154" s="577">
        <f t="shared" si="10"/>
        <v>2348.5005000000006</v>
      </c>
    </row>
    <row r="155" spans="1:7">
      <c r="A155" s="571" t="s">
        <v>511</v>
      </c>
      <c r="C155" s="575">
        <v>1721783</v>
      </c>
      <c r="D155" s="578">
        <f>$C155*$D$18</f>
        <v>319759.20806199999</v>
      </c>
      <c r="E155" s="577">
        <f>$C155*$E$18</f>
        <v>285323.54806200002</v>
      </c>
      <c r="F155" s="577">
        <f t="shared" si="11"/>
        <v>34435.659999999974</v>
      </c>
      <c r="G155" s="577">
        <f t="shared" si="10"/>
        <v>199290.54339999991</v>
      </c>
    </row>
    <row r="156" spans="1:7">
      <c r="A156" s="571" t="s">
        <v>510</v>
      </c>
      <c r="C156" s="575">
        <v>683341.36</v>
      </c>
      <c r="D156" s="578">
        <f>$C156*$D$19</f>
        <v>127368.67943176</v>
      </c>
      <c r="E156" s="577">
        <f>$C156*$E$19</f>
        <v>117260.01069328</v>
      </c>
      <c r="F156" s="577">
        <f t="shared" si="11"/>
        <v>10108.668738480003</v>
      </c>
      <c r="G156" s="577">
        <f t="shared" si="10"/>
        <v>59037.296950920019</v>
      </c>
    </row>
    <row r="157" spans="1:7">
      <c r="A157" s="571" t="s">
        <v>509</v>
      </c>
      <c r="C157" s="575">
        <v>55091.88</v>
      </c>
      <c r="D157" s="578">
        <f>$C157*$D$20</f>
        <v>11714.95773072</v>
      </c>
      <c r="E157" s="577">
        <f>$C157*$E$20</f>
        <v>9181.9983639599996</v>
      </c>
      <c r="F157" s="577">
        <f t="shared" si="11"/>
        <v>2532.9593667600002</v>
      </c>
      <c r="G157" s="577">
        <f t="shared" si="10"/>
        <v>14535.196366199998</v>
      </c>
    </row>
    <row r="158" spans="1:7">
      <c r="A158" s="571" t="s">
        <v>508</v>
      </c>
      <c r="C158" s="575">
        <v>129196.02</v>
      </c>
      <c r="D158" s="578">
        <f>$C158*$D$21</f>
        <v>21363.078691080002</v>
      </c>
      <c r="E158" s="577">
        <f>$C158*$E$21</f>
        <v>25432.236537000001</v>
      </c>
      <c r="F158" s="577">
        <f t="shared" si="11"/>
        <v>-4069.1578459199991</v>
      </c>
      <c r="G158" s="577">
        <f t="shared" si="10"/>
        <v>-24450.17638696</v>
      </c>
    </row>
    <row r="159" spans="1:7">
      <c r="A159" s="571" t="s">
        <v>507</v>
      </c>
      <c r="C159" s="575">
        <v>38746.800000000003</v>
      </c>
      <c r="D159" s="578">
        <f>$C159*$D$22</f>
        <v>7736.2635816000011</v>
      </c>
      <c r="E159" s="577">
        <f>$C159*$E$22</f>
        <v>5376.0410064000007</v>
      </c>
      <c r="F159" s="577">
        <f t="shared" si="11"/>
        <v>2360.2225752000004</v>
      </c>
      <c r="G159" s="577">
        <f t="shared" si="10"/>
        <v>10862.63889844</v>
      </c>
    </row>
    <row r="160" spans="1:7">
      <c r="C160" s="575"/>
      <c r="D160" s="576"/>
    </row>
    <row r="161" spans="1:7">
      <c r="A161" s="571" t="s">
        <v>88</v>
      </c>
      <c r="C161" s="575">
        <f>SUM(C144:C159)</f>
        <v>76580060.839999974</v>
      </c>
      <c r="D161" s="574">
        <f>SUM(D144:D159)</f>
        <v>14631757.027868792</v>
      </c>
      <c r="E161" s="573">
        <f>SUM(E144:E159)</f>
        <v>11761528.333919102</v>
      </c>
      <c r="F161" s="572">
        <f>SUM(F144:F159)</f>
        <v>2870228.6939496901</v>
      </c>
      <c r="G161" s="572">
        <f>SUM(G144:G159)</f>
        <v>15010637.799607091</v>
      </c>
    </row>
    <row r="162" spans="1:7">
      <c r="A162" s="585"/>
      <c r="B162" s="585"/>
      <c r="C162" s="585"/>
      <c r="D162" s="585"/>
      <c r="E162" s="585"/>
      <c r="F162" s="585"/>
      <c r="G162" s="585"/>
    </row>
    <row r="163" spans="1:7">
      <c r="A163" s="585"/>
      <c r="B163" s="585"/>
      <c r="C163" s="585"/>
      <c r="D163" s="585"/>
      <c r="E163" s="585"/>
      <c r="F163" s="585"/>
      <c r="G163" s="585"/>
    </row>
    <row r="164" spans="1:7">
      <c r="D164" s="579" t="s">
        <v>533</v>
      </c>
      <c r="E164" s="579" t="s">
        <v>532</v>
      </c>
    </row>
    <row r="165" spans="1:7">
      <c r="A165" s="580" t="s">
        <v>549</v>
      </c>
      <c r="C165" s="579" t="s">
        <v>530</v>
      </c>
      <c r="D165" s="579" t="s">
        <v>529</v>
      </c>
      <c r="E165" s="579" t="s">
        <v>528</v>
      </c>
      <c r="F165" s="579" t="s">
        <v>486</v>
      </c>
      <c r="G165" s="579" t="s">
        <v>527</v>
      </c>
    </row>
    <row r="166" spans="1:7">
      <c r="C166" s="579" t="s">
        <v>526</v>
      </c>
      <c r="D166" s="579" t="s">
        <v>525</v>
      </c>
      <c r="E166" s="579" t="s">
        <v>525</v>
      </c>
      <c r="F166" s="579" t="s">
        <v>524</v>
      </c>
      <c r="G166" s="579" t="s">
        <v>524</v>
      </c>
    </row>
    <row r="167" spans="1:7">
      <c r="A167" s="579" t="s">
        <v>523</v>
      </c>
      <c r="C167" s="575"/>
    </row>
    <row r="168" spans="1:7">
      <c r="A168" s="571" t="s">
        <v>522</v>
      </c>
      <c r="C168" s="575">
        <v>50657017.850000001</v>
      </c>
      <c r="D168" s="578">
        <f>$C168*$D$7</f>
        <v>9558928.61127715</v>
      </c>
      <c r="E168" s="577">
        <f>$C168*$E$7</f>
        <v>7560762.5421839003</v>
      </c>
      <c r="F168" s="577">
        <f>D168-E168</f>
        <v>1998166.0690932497</v>
      </c>
      <c r="G168" s="577">
        <f>G144+F168</f>
        <v>10890496.581276551</v>
      </c>
    </row>
    <row r="169" spans="1:7">
      <c r="A169" s="571" t="s">
        <v>521</v>
      </c>
      <c r="C169" s="575">
        <v>4232552.8099999996</v>
      </c>
      <c r="D169" s="578">
        <f>$C169*$D$8</f>
        <v>864659.74844927993</v>
      </c>
      <c r="E169" s="577">
        <f>$C169*$E$8</f>
        <v>736561.53765463002</v>
      </c>
      <c r="F169" s="577">
        <f>D169-E169</f>
        <v>128098.2107946499</v>
      </c>
      <c r="G169" s="577">
        <f>G145+F169</f>
        <v>777042.73815084947</v>
      </c>
    </row>
    <row r="170" spans="1:7">
      <c r="A170" s="571" t="s">
        <v>520</v>
      </c>
      <c r="C170" s="575">
        <v>17024768.73</v>
      </c>
      <c r="D170" s="578">
        <f>$C170*$D$9</f>
        <v>3287533.91606919</v>
      </c>
      <c r="E170" s="577">
        <f>$C170*$E$9</f>
        <v>2700485.8407213301</v>
      </c>
      <c r="F170" s="577">
        <f t="shared" ref="F170:F183" si="12">D170-E170</f>
        <v>587048.07534785988</v>
      </c>
      <c r="G170" s="577">
        <f t="shared" ref="G170:G183" si="13">G146+F170</f>
        <v>3981947.8017727789</v>
      </c>
    </row>
    <row r="171" spans="1:7">
      <c r="A171" s="571" t="s">
        <v>519</v>
      </c>
      <c r="C171" s="575">
        <v>6199.05</v>
      </c>
      <c r="D171" s="578">
        <f>$C171*$D$10</f>
        <v>940.17891825000004</v>
      </c>
      <c r="E171" s="577">
        <f>$C171*$E$10</f>
        <v>1054.830348</v>
      </c>
      <c r="F171" s="577">
        <f t="shared" si="12"/>
        <v>-114.65142974999992</v>
      </c>
      <c r="G171" s="577">
        <f t="shared" si="13"/>
        <v>-982.14941745000033</v>
      </c>
    </row>
    <row r="172" spans="1:7">
      <c r="A172" s="571" t="s">
        <v>518</v>
      </c>
      <c r="C172" s="575">
        <v>5676196.96</v>
      </c>
      <c r="D172" s="578">
        <f>$C172*$D$11</f>
        <v>1101068.6863008002</v>
      </c>
      <c r="E172" s="577">
        <f>$C172*$E$11</f>
        <v>873260.19750816002</v>
      </c>
      <c r="F172" s="577">
        <f t="shared" si="12"/>
        <v>227808.48879264016</v>
      </c>
      <c r="G172" s="577">
        <f t="shared" si="13"/>
        <v>1585731.5646863403</v>
      </c>
    </row>
    <row r="173" spans="1:7">
      <c r="A173" s="571" t="s">
        <v>517</v>
      </c>
      <c r="C173" s="575">
        <v>1173551.55</v>
      </c>
      <c r="D173" s="578">
        <f>$C173*$D$12</f>
        <v>238558.38553244999</v>
      </c>
      <c r="E173" s="577">
        <f>$C173*$E$12</f>
        <v>165451.9917252</v>
      </c>
      <c r="F173" s="577">
        <f t="shared" si="12"/>
        <v>73106.393807249988</v>
      </c>
      <c r="G173" s="577">
        <f t="shared" si="13"/>
        <v>490955.58826724987</v>
      </c>
    </row>
    <row r="174" spans="1:7">
      <c r="A174" s="571" t="s">
        <v>516</v>
      </c>
      <c r="C174" s="575">
        <v>92118.3</v>
      </c>
      <c r="D174" s="578">
        <f>$C174*$D$13</f>
        <v>18973.606251000001</v>
      </c>
      <c r="E174" s="577">
        <f>$C174*$E$13</f>
        <v>18423.66</v>
      </c>
      <c r="F174" s="577">
        <f t="shared" si="12"/>
        <v>549.94625100000121</v>
      </c>
      <c r="G174" s="577">
        <f t="shared" si="13"/>
        <v>4259.3490134999838</v>
      </c>
    </row>
    <row r="175" spans="1:7">
      <c r="A175" s="571" t="s">
        <v>515</v>
      </c>
      <c r="C175" s="575">
        <v>0</v>
      </c>
      <c r="D175" s="578">
        <f>$C175*$D$14</f>
        <v>0</v>
      </c>
      <c r="E175" s="577">
        <f>$C175*$E$14</f>
        <v>0</v>
      </c>
      <c r="F175" s="577">
        <f t="shared" si="12"/>
        <v>0</v>
      </c>
      <c r="G175" s="577">
        <f t="shared" si="13"/>
        <v>0</v>
      </c>
    </row>
    <row r="176" spans="1:7">
      <c r="A176" s="571" t="s">
        <v>514</v>
      </c>
      <c r="C176" s="575">
        <v>0</v>
      </c>
      <c r="D176" s="578">
        <f>$C176*$D$15</f>
        <v>0</v>
      </c>
      <c r="E176" s="577">
        <f>$C176*$E$15</f>
        <v>0</v>
      </c>
      <c r="F176" s="577">
        <f t="shared" si="12"/>
        <v>0</v>
      </c>
      <c r="G176" s="577">
        <f t="shared" si="13"/>
        <v>0</v>
      </c>
    </row>
    <row r="177" spans="1:7">
      <c r="A177" s="571" t="s">
        <v>513</v>
      </c>
      <c r="C177" s="575">
        <v>115708.9</v>
      </c>
      <c r="D177" s="578">
        <f>$C177*$D$16</f>
        <v>24359.731881399999</v>
      </c>
      <c r="E177" s="577">
        <f>$C177*$E$16</f>
        <v>18269.856765500001</v>
      </c>
      <c r="F177" s="577">
        <f t="shared" si="12"/>
        <v>6089.8751158999985</v>
      </c>
      <c r="G177" s="577">
        <f t="shared" si="13"/>
        <v>40314.733901469983</v>
      </c>
    </row>
    <row r="178" spans="1:7">
      <c r="A178" s="571" t="s">
        <v>512</v>
      </c>
      <c r="C178" s="575">
        <v>9697.35</v>
      </c>
      <c r="D178" s="578">
        <f>$C178*$D$17</f>
        <v>1939.4700000000003</v>
      </c>
      <c r="E178" s="577">
        <f>$C178*$E$17</f>
        <v>1454.6025</v>
      </c>
      <c r="F178" s="577">
        <f t="shared" si="12"/>
        <v>484.86750000000029</v>
      </c>
      <c r="G178" s="577">
        <f t="shared" si="13"/>
        <v>2833.3680000000008</v>
      </c>
    </row>
    <row r="179" spans="1:7">
      <c r="A179" s="571" t="s">
        <v>511</v>
      </c>
      <c r="C179" s="575">
        <v>1724369.5</v>
      </c>
      <c r="D179" s="578">
        <f>$C179*$D$18</f>
        <v>320239.55732299999</v>
      </c>
      <c r="E179" s="577">
        <f>$C179*$E$18</f>
        <v>285752.16732299997</v>
      </c>
      <c r="F179" s="577">
        <f t="shared" si="12"/>
        <v>34487.390000000014</v>
      </c>
      <c r="G179" s="577">
        <f t="shared" si="13"/>
        <v>233777.93339999992</v>
      </c>
    </row>
    <row r="180" spans="1:7">
      <c r="A180" s="571" t="s">
        <v>510</v>
      </c>
      <c r="C180" s="575">
        <v>687123.58</v>
      </c>
      <c r="D180" s="578">
        <f>$C180*$D$19</f>
        <v>128073.65119978</v>
      </c>
      <c r="E180" s="577">
        <f>$C180*$E$19</f>
        <v>117909.03208084</v>
      </c>
      <c r="F180" s="577">
        <f t="shared" si="12"/>
        <v>10164.619118939998</v>
      </c>
      <c r="G180" s="577">
        <f t="shared" si="13"/>
        <v>69201.916069860017</v>
      </c>
    </row>
    <row r="181" spans="1:7">
      <c r="A181" s="571" t="s">
        <v>509</v>
      </c>
      <c r="C181" s="575">
        <v>60036.959999999999</v>
      </c>
      <c r="D181" s="578">
        <f>$C181*$D$20</f>
        <v>12766.499322239999</v>
      </c>
      <c r="E181" s="577">
        <f>$C181*$E$20</f>
        <v>10006.180012320001</v>
      </c>
      <c r="F181" s="577">
        <f t="shared" si="12"/>
        <v>2760.319309919998</v>
      </c>
      <c r="G181" s="577">
        <f t="shared" si="13"/>
        <v>17295.515676119998</v>
      </c>
    </row>
    <row r="182" spans="1:7">
      <c r="A182" s="571" t="s">
        <v>508</v>
      </c>
      <c r="C182" s="575">
        <v>116990.59</v>
      </c>
      <c r="D182" s="578">
        <f>$C182*$D$21</f>
        <v>19344.86201886</v>
      </c>
      <c r="E182" s="577">
        <f>$C182*$E$21</f>
        <v>23029.5976415</v>
      </c>
      <c r="F182" s="577">
        <f t="shared" si="12"/>
        <v>-3684.7356226400007</v>
      </c>
      <c r="G182" s="577">
        <f t="shared" si="13"/>
        <v>-28134.912009600001</v>
      </c>
    </row>
    <row r="183" spans="1:7">
      <c r="A183" s="571" t="s">
        <v>507</v>
      </c>
      <c r="C183" s="575">
        <v>44393.25</v>
      </c>
      <c r="D183" s="578">
        <f>$C183*$D$22</f>
        <v>8863.6450815000007</v>
      </c>
      <c r="E183" s="577">
        <f>$C183*$E$22</f>
        <v>6159.4746510000004</v>
      </c>
      <c r="F183" s="577">
        <f t="shared" si="12"/>
        <v>2704.1704305000003</v>
      </c>
      <c r="G183" s="577">
        <f t="shared" si="13"/>
        <v>13566.80932894</v>
      </c>
    </row>
    <row r="184" spans="1:7">
      <c r="C184" s="575"/>
      <c r="D184" s="576"/>
    </row>
    <row r="185" spans="1:7">
      <c r="A185" s="571" t="s">
        <v>88</v>
      </c>
      <c r="C185" s="575">
        <f>SUM(C168:C183)</f>
        <v>81620725.37999998</v>
      </c>
      <c r="D185" s="574">
        <f>SUM(D168:D183)</f>
        <v>15586250.549624899</v>
      </c>
      <c r="E185" s="573">
        <f>SUM(E168:E183)</f>
        <v>12518581.51111538</v>
      </c>
      <c r="F185" s="572">
        <f>SUM(F168:F183)</f>
        <v>3067669.0385095198</v>
      </c>
      <c r="G185" s="572">
        <f>SUM(G168:G183)</f>
        <v>18078306.838116609</v>
      </c>
    </row>
    <row r="186" spans="1:7">
      <c r="A186" s="585"/>
      <c r="B186" s="585"/>
      <c r="C186" s="585"/>
      <c r="D186" s="585"/>
      <c r="E186" s="585"/>
      <c r="F186" s="585"/>
      <c r="G186" s="585"/>
    </row>
    <row r="187" spans="1:7">
      <c r="A187" s="585"/>
      <c r="B187" s="585"/>
      <c r="C187" s="585"/>
      <c r="D187" s="585"/>
      <c r="E187" s="585"/>
      <c r="F187" s="585"/>
      <c r="G187" s="585"/>
    </row>
    <row r="188" spans="1:7">
      <c r="D188" s="579" t="s">
        <v>533</v>
      </c>
      <c r="E188" s="579" t="s">
        <v>532</v>
      </c>
    </row>
    <row r="189" spans="1:7">
      <c r="A189" s="580" t="s">
        <v>550</v>
      </c>
      <c r="C189" s="579" t="s">
        <v>530</v>
      </c>
      <c r="D189" s="579" t="s">
        <v>529</v>
      </c>
      <c r="E189" s="579" t="s">
        <v>528</v>
      </c>
      <c r="F189" s="579" t="s">
        <v>486</v>
      </c>
      <c r="G189" s="579" t="s">
        <v>527</v>
      </c>
    </row>
    <row r="190" spans="1:7">
      <c r="C190" s="579" t="s">
        <v>526</v>
      </c>
      <c r="D190" s="579" t="s">
        <v>525</v>
      </c>
      <c r="E190" s="579" t="s">
        <v>525</v>
      </c>
      <c r="F190" s="579" t="s">
        <v>524</v>
      </c>
      <c r="G190" s="579" t="s">
        <v>524</v>
      </c>
    </row>
    <row r="191" spans="1:7">
      <c r="A191" s="579" t="s">
        <v>523</v>
      </c>
      <c r="C191" s="575"/>
    </row>
    <row r="192" spans="1:7">
      <c r="A192" s="571" t="s">
        <v>522</v>
      </c>
      <c r="C192" s="575">
        <v>53624398.219999999</v>
      </c>
      <c r="D192" s="578">
        <f>$C192*$D$7</f>
        <v>10118870.319715779</v>
      </c>
      <c r="E192" s="577">
        <f>$C192*$E$7</f>
        <v>8003655.9319278793</v>
      </c>
      <c r="F192" s="577">
        <f>D192-E192</f>
        <v>2115214.3877878999</v>
      </c>
      <c r="G192" s="577">
        <f>G168+F192</f>
        <v>13005710.969064452</v>
      </c>
    </row>
    <row r="193" spans="1:7">
      <c r="A193" s="571" t="s">
        <v>521</v>
      </c>
      <c r="C193" s="575">
        <v>4468141.59</v>
      </c>
      <c r="D193" s="578">
        <f>$C193*$D$8</f>
        <v>912787.70913791994</v>
      </c>
      <c r="E193" s="577">
        <f>$C193*$E$8</f>
        <v>777559.40391657001</v>
      </c>
      <c r="F193" s="577">
        <f>D193-E193</f>
        <v>135228.30522134993</v>
      </c>
      <c r="G193" s="577">
        <f>G169+F193</f>
        <v>912271.0433721994</v>
      </c>
    </row>
    <row r="194" spans="1:7">
      <c r="A194" s="571" t="s">
        <v>520</v>
      </c>
      <c r="C194" s="575">
        <v>17338902.800000001</v>
      </c>
      <c r="D194" s="578">
        <f>$C194*$D$9</f>
        <v>3348194.1473884</v>
      </c>
      <c r="E194" s="577">
        <f>$C194*$E$9</f>
        <v>2750314.1010388006</v>
      </c>
      <c r="F194" s="577">
        <f t="shared" ref="F194:F207" si="14">D194-E194</f>
        <v>597880.04634959949</v>
      </c>
      <c r="G194" s="577">
        <f t="shared" ref="G194:G206" si="15">G170+F194</f>
        <v>4579827.8481223788</v>
      </c>
    </row>
    <row r="195" spans="1:7">
      <c r="A195" s="571" t="s">
        <v>519</v>
      </c>
      <c r="C195" s="575">
        <v>6400.74</v>
      </c>
      <c r="D195" s="578">
        <f>$C195*$D$10</f>
        <v>970.76823209999998</v>
      </c>
      <c r="E195" s="577">
        <f>$C195*$E$10</f>
        <v>1089.1499183999999</v>
      </c>
      <c r="F195" s="577">
        <f t="shared" si="14"/>
        <v>-118.38168629999996</v>
      </c>
      <c r="G195" s="577">
        <f t="shared" si="15"/>
        <v>-1100.5311037500003</v>
      </c>
    </row>
    <row r="196" spans="1:7">
      <c r="A196" s="571" t="s">
        <v>518</v>
      </c>
      <c r="C196" s="575">
        <v>5868970.0300000003</v>
      </c>
      <c r="D196" s="578">
        <f>$C196*$D$11</f>
        <v>1138462.8064194</v>
      </c>
      <c r="E196" s="577">
        <f>$C196*$E$11</f>
        <v>902917.5632353801</v>
      </c>
      <c r="F196" s="577">
        <f t="shared" si="14"/>
        <v>235545.24318401993</v>
      </c>
      <c r="G196" s="577">
        <f t="shared" si="15"/>
        <v>1821276.8078703601</v>
      </c>
    </row>
    <row r="197" spans="1:7">
      <c r="A197" s="571" t="s">
        <v>517</v>
      </c>
      <c r="C197" s="575">
        <v>1190970.81</v>
      </c>
      <c r="D197" s="578">
        <f>$C197*$D$12</f>
        <v>242099.35528598999</v>
      </c>
      <c r="E197" s="577">
        <f>$C197*$E$12</f>
        <v>167907.82867704</v>
      </c>
      <c r="F197" s="577">
        <f t="shared" si="14"/>
        <v>74191.526608949993</v>
      </c>
      <c r="G197" s="577">
        <f t="shared" si="15"/>
        <v>565147.11487619986</v>
      </c>
    </row>
    <row r="198" spans="1:7">
      <c r="A198" s="571" t="s">
        <v>516</v>
      </c>
      <c r="C198" s="575">
        <v>87837</v>
      </c>
      <c r="D198" s="578">
        <f>$C198*$D$13</f>
        <v>18091.786889999999</v>
      </c>
      <c r="E198" s="577">
        <f>$C198*$E$13</f>
        <v>17567.400000000001</v>
      </c>
      <c r="F198" s="577">
        <f t="shared" si="14"/>
        <v>524.38688999999795</v>
      </c>
      <c r="G198" s="577">
        <f t="shared" si="15"/>
        <v>4783.7359034999818</v>
      </c>
    </row>
    <row r="199" spans="1:7">
      <c r="A199" s="571" t="s">
        <v>515</v>
      </c>
      <c r="C199" s="575">
        <v>0</v>
      </c>
      <c r="D199" s="578">
        <f>$C199*$D$14</f>
        <v>0</v>
      </c>
      <c r="E199" s="577">
        <f>$C199*$E$14</f>
        <v>0</v>
      </c>
      <c r="F199" s="577">
        <f t="shared" si="14"/>
        <v>0</v>
      </c>
      <c r="G199" s="577">
        <f t="shared" si="15"/>
        <v>0</v>
      </c>
    </row>
    <row r="200" spans="1:7">
      <c r="A200" s="571" t="s">
        <v>514</v>
      </c>
      <c r="C200" s="575">
        <v>0</v>
      </c>
      <c r="D200" s="578">
        <f>$C200*$D$15</f>
        <v>0</v>
      </c>
      <c r="E200" s="577">
        <f>$C200*$E$15</f>
        <v>0</v>
      </c>
      <c r="F200" s="577">
        <f t="shared" si="14"/>
        <v>0</v>
      </c>
      <c r="G200" s="577">
        <f t="shared" si="15"/>
        <v>0</v>
      </c>
    </row>
    <row r="201" spans="1:7">
      <c r="A201" s="571" t="s">
        <v>513</v>
      </c>
      <c r="C201" s="575">
        <v>83748.89</v>
      </c>
      <c r="D201" s="578">
        <f>$C201*$D$16</f>
        <v>17631.318816139999</v>
      </c>
      <c r="E201" s="577">
        <f>$C201*$E$16</f>
        <v>13223.53098655</v>
      </c>
      <c r="F201" s="577">
        <f t="shared" si="14"/>
        <v>4407.7878295899991</v>
      </c>
      <c r="G201" s="577">
        <f t="shared" si="15"/>
        <v>44722.521731059984</v>
      </c>
    </row>
    <row r="202" spans="1:7">
      <c r="A202" s="571" t="s">
        <v>512</v>
      </c>
      <c r="C202" s="575">
        <v>12062.89</v>
      </c>
      <c r="D202" s="578">
        <f>$C202*$D$17</f>
        <v>2412.578</v>
      </c>
      <c r="E202" s="577">
        <f>$C202*$E$17</f>
        <v>1809.4334999999999</v>
      </c>
      <c r="F202" s="577">
        <f t="shared" si="14"/>
        <v>603.14450000000011</v>
      </c>
      <c r="G202" s="577">
        <f t="shared" si="15"/>
        <v>3436.5125000000007</v>
      </c>
    </row>
    <row r="203" spans="1:7">
      <c r="A203" s="571" t="s">
        <v>511</v>
      </c>
      <c r="C203" s="575">
        <v>1724546.13</v>
      </c>
      <c r="D203" s="578">
        <f>$C203*$D$18</f>
        <v>320272.35998681997</v>
      </c>
      <c r="E203" s="577">
        <f>$C203*$E$18</f>
        <v>285781.43738681998</v>
      </c>
      <c r="F203" s="577">
        <f t="shared" si="14"/>
        <v>34490.922599999991</v>
      </c>
      <c r="G203" s="577">
        <f t="shared" si="15"/>
        <v>268268.85599999991</v>
      </c>
    </row>
    <row r="204" spans="1:7">
      <c r="A204" s="571" t="s">
        <v>510</v>
      </c>
      <c r="C204" s="575">
        <v>702691.86</v>
      </c>
      <c r="D204" s="578">
        <f>$C204*$D$19</f>
        <v>130975.43847726</v>
      </c>
      <c r="E204" s="577">
        <f>$C204*$E$19</f>
        <v>120580.51779227999</v>
      </c>
      <c r="F204" s="577">
        <f t="shared" si="14"/>
        <v>10394.92068498001</v>
      </c>
      <c r="G204" s="577">
        <f t="shared" si="15"/>
        <v>79596.836754840027</v>
      </c>
    </row>
    <row r="205" spans="1:7">
      <c r="A205" s="571" t="s">
        <v>509</v>
      </c>
      <c r="C205" s="575">
        <v>55502.52</v>
      </c>
      <c r="D205" s="578">
        <f>$C205*$D$20</f>
        <v>11802.277862879999</v>
      </c>
      <c r="E205" s="577">
        <f>$C205*$E$20</f>
        <v>9250.4385008400004</v>
      </c>
      <c r="F205" s="577">
        <f t="shared" si="14"/>
        <v>2551.8393620399984</v>
      </c>
      <c r="G205" s="577">
        <f t="shared" si="15"/>
        <v>19847.355038159996</v>
      </c>
    </row>
    <row r="206" spans="1:7">
      <c r="A206" s="571" t="s">
        <v>508</v>
      </c>
      <c r="C206" s="575">
        <v>141765.14000000001</v>
      </c>
      <c r="D206" s="578">
        <f>$C206*$D$21</f>
        <v>23441.432959560003</v>
      </c>
      <c r="E206" s="577">
        <f>$C206*$E$21</f>
        <v>27906.467809000002</v>
      </c>
      <c r="F206" s="577">
        <f t="shared" si="14"/>
        <v>-4465.0348494399987</v>
      </c>
      <c r="G206" s="577">
        <f t="shared" si="15"/>
        <v>-32599.946859039999</v>
      </c>
    </row>
    <row r="207" spans="1:7">
      <c r="A207" s="571" t="s">
        <v>507</v>
      </c>
      <c r="C207" s="575">
        <v>44543.47</v>
      </c>
      <c r="D207" s="578">
        <f>$C207*$D$22</f>
        <v>8893.6383071399996</v>
      </c>
      <c r="E207" s="577">
        <f>$C207*$E$22</f>
        <v>6180.317375560001</v>
      </c>
      <c r="F207" s="577">
        <f t="shared" si="14"/>
        <v>2713.3209315799986</v>
      </c>
      <c r="G207" s="577">
        <f>G183+F207</f>
        <v>16280.13026052</v>
      </c>
    </row>
    <row r="208" spans="1:7">
      <c r="C208" s="575"/>
      <c r="D208" s="576"/>
    </row>
    <row r="209" spans="1:7">
      <c r="A209" s="571" t="s">
        <v>88</v>
      </c>
      <c r="C209" s="575">
        <f>SUM(C192:C207)</f>
        <v>85350482.089999989</v>
      </c>
      <c r="D209" s="574">
        <f>SUM(D192:D207)</f>
        <v>16294905.937479388</v>
      </c>
      <c r="E209" s="573">
        <f>SUM(E192:E207)</f>
        <v>13085743.522065118</v>
      </c>
      <c r="F209" s="572">
        <f>SUM(F192:F207)</f>
        <v>3209162.4154142695</v>
      </c>
      <c r="G209" s="572">
        <f>SUM(G192:G207)</f>
        <v>21287469.253530882</v>
      </c>
    </row>
    <row r="210" spans="1:7">
      <c r="A210" s="585"/>
      <c r="B210" s="585"/>
      <c r="C210" s="585"/>
      <c r="D210" s="585"/>
      <c r="E210" s="585"/>
      <c r="F210" s="585"/>
      <c r="G210" s="585"/>
    </row>
    <row r="211" spans="1:7">
      <c r="A211" s="585"/>
      <c r="B211" s="585"/>
      <c r="C211" s="585"/>
      <c r="D211" s="585"/>
      <c r="E211" s="585"/>
      <c r="F211" s="585"/>
      <c r="G211" s="585"/>
    </row>
    <row r="212" spans="1:7">
      <c r="D212" s="579" t="s">
        <v>533</v>
      </c>
      <c r="E212" s="579" t="s">
        <v>532</v>
      </c>
    </row>
    <row r="213" spans="1:7">
      <c r="A213" s="580" t="s">
        <v>552</v>
      </c>
      <c r="C213" s="579" t="s">
        <v>530</v>
      </c>
      <c r="D213" s="579" t="s">
        <v>529</v>
      </c>
      <c r="E213" s="579" t="s">
        <v>528</v>
      </c>
      <c r="F213" s="579" t="s">
        <v>486</v>
      </c>
      <c r="G213" s="579" t="s">
        <v>527</v>
      </c>
    </row>
    <row r="214" spans="1:7">
      <c r="C214" s="579" t="s">
        <v>526</v>
      </c>
      <c r="D214" s="579" t="s">
        <v>525</v>
      </c>
      <c r="E214" s="579" t="s">
        <v>525</v>
      </c>
      <c r="F214" s="579" t="s">
        <v>524</v>
      </c>
      <c r="G214" s="579" t="s">
        <v>524</v>
      </c>
    </row>
    <row r="215" spans="1:7">
      <c r="A215" s="579" t="s">
        <v>523</v>
      </c>
      <c r="C215" s="575"/>
    </row>
    <row r="216" spans="1:7">
      <c r="A216" s="571" t="s">
        <v>522</v>
      </c>
      <c r="C216" s="575">
        <v>53673605.450000003</v>
      </c>
      <c r="D216" s="578">
        <f>$C216*$D$7</f>
        <v>10128155.674809551</v>
      </c>
      <c r="E216" s="577">
        <f>$C216*$E$7</f>
        <v>8011000.3078343002</v>
      </c>
      <c r="F216" s="577">
        <f>D216-E216</f>
        <v>2117155.3669752507</v>
      </c>
      <c r="G216" s="577">
        <f>G192+F216</f>
        <v>15122866.336039703</v>
      </c>
    </row>
    <row r="217" spans="1:7">
      <c r="A217" s="571" t="s">
        <v>521</v>
      </c>
      <c r="C217" s="575">
        <v>4540304</v>
      </c>
      <c r="D217" s="578">
        <f>$C217*$D$8</f>
        <v>927529.62355200003</v>
      </c>
      <c r="E217" s="577">
        <f>$C217*$E$8</f>
        <v>790117.32299200003</v>
      </c>
      <c r="F217" s="577">
        <f>D217-E217</f>
        <v>137412.30056</v>
      </c>
      <c r="G217" s="577">
        <f>G193+F217</f>
        <v>1049683.3439321993</v>
      </c>
    </row>
    <row r="218" spans="1:7">
      <c r="A218" s="571" t="s">
        <v>520</v>
      </c>
      <c r="C218" s="575">
        <v>17430247.59</v>
      </c>
      <c r="D218" s="578">
        <f>$C218*$D$9</f>
        <v>3365833.1003717701</v>
      </c>
      <c r="E218" s="577">
        <f>$C218*$E$9</f>
        <v>2764803.3029733901</v>
      </c>
      <c r="F218" s="577">
        <f t="shared" ref="F218:F231" si="16">D218-E218</f>
        <v>601029.79739838</v>
      </c>
      <c r="G218" s="577">
        <f t="shared" ref="G218:G230" si="17">G194+F218</f>
        <v>5180857.6455207588</v>
      </c>
    </row>
    <row r="219" spans="1:7">
      <c r="A219" s="571" t="s">
        <v>519</v>
      </c>
      <c r="C219" s="575">
        <v>7765.11</v>
      </c>
      <c r="D219" s="578">
        <f>$C219*$D$10</f>
        <v>1177.6954081499998</v>
      </c>
      <c r="E219" s="577">
        <f>$C219*$E$10</f>
        <v>1321.3111176</v>
      </c>
      <c r="F219" s="577">
        <f t="shared" si="16"/>
        <v>-143.61570945000017</v>
      </c>
      <c r="G219" s="577">
        <f t="shared" si="17"/>
        <v>-1244.1468132000005</v>
      </c>
    </row>
    <row r="220" spans="1:7">
      <c r="A220" s="571" t="s">
        <v>518</v>
      </c>
      <c r="C220" s="575">
        <v>6038132.3799999999</v>
      </c>
      <c r="D220" s="578">
        <f>$C220*$D$11</f>
        <v>1171276.9190724001</v>
      </c>
      <c r="E220" s="577">
        <f>$C220*$E$11</f>
        <v>928942.51413348003</v>
      </c>
      <c r="F220" s="577">
        <f t="shared" si="16"/>
        <v>242334.40493892005</v>
      </c>
      <c r="G220" s="577">
        <f t="shared" si="17"/>
        <v>2063611.21280928</v>
      </c>
    </row>
    <row r="221" spans="1:7">
      <c r="A221" s="571" t="s">
        <v>517</v>
      </c>
      <c r="C221" s="575">
        <v>1162794.2</v>
      </c>
      <c r="D221" s="578">
        <f>$C221*$D$12</f>
        <v>236371.64218179998</v>
      </c>
      <c r="E221" s="577">
        <f>$C221*$E$12</f>
        <v>163935.37749280001</v>
      </c>
      <c r="F221" s="577">
        <f t="shared" si="16"/>
        <v>72436.264688999974</v>
      </c>
      <c r="G221" s="577">
        <f t="shared" si="17"/>
        <v>637583.37956519984</v>
      </c>
    </row>
    <row r="222" spans="1:7">
      <c r="A222" s="571" t="s">
        <v>516</v>
      </c>
      <c r="C222" s="575">
        <v>87394.8</v>
      </c>
      <c r="D222" s="578">
        <f>$C222*$D$13</f>
        <v>18000.706955999998</v>
      </c>
      <c r="E222" s="577">
        <f>$C222*$E$13</f>
        <v>17478.960000000003</v>
      </c>
      <c r="F222" s="577">
        <f t="shared" si="16"/>
        <v>521.74695599999541</v>
      </c>
      <c r="G222" s="577">
        <f t="shared" si="17"/>
        <v>5305.4828594999772</v>
      </c>
    </row>
    <row r="223" spans="1:7">
      <c r="A223" s="571" t="s">
        <v>515</v>
      </c>
      <c r="C223" s="575">
        <v>0</v>
      </c>
      <c r="D223" s="578">
        <f>$C223*$D$14</f>
        <v>0</v>
      </c>
      <c r="E223" s="577">
        <f>$C223*$E$14</f>
        <v>0</v>
      </c>
      <c r="F223" s="577">
        <f t="shared" si="16"/>
        <v>0</v>
      </c>
      <c r="G223" s="577">
        <f t="shared" si="17"/>
        <v>0</v>
      </c>
    </row>
    <row r="224" spans="1:7">
      <c r="A224" s="571" t="s">
        <v>514</v>
      </c>
      <c r="C224" s="575">
        <v>0</v>
      </c>
      <c r="D224" s="578">
        <f>$C224*$D$15</f>
        <v>0</v>
      </c>
      <c r="E224" s="577">
        <f>$C224*$E$15</f>
        <v>0</v>
      </c>
      <c r="F224" s="577">
        <f t="shared" si="16"/>
        <v>0</v>
      </c>
      <c r="G224" s="577">
        <f t="shared" si="17"/>
        <v>0</v>
      </c>
    </row>
    <row r="225" spans="1:7">
      <c r="A225" s="571" t="s">
        <v>513</v>
      </c>
      <c r="C225" s="575">
        <v>95557.34</v>
      </c>
      <c r="D225" s="578">
        <f>$C225*$D$16</f>
        <v>20117.304560839999</v>
      </c>
      <c r="E225" s="577">
        <f>$C225*$E$16</f>
        <v>15088.0261993</v>
      </c>
      <c r="F225" s="577">
        <f t="shared" si="16"/>
        <v>5029.2783615399985</v>
      </c>
      <c r="G225" s="577">
        <f t="shared" si="17"/>
        <v>49751.80009259998</v>
      </c>
    </row>
    <row r="226" spans="1:7">
      <c r="A226" s="571" t="s">
        <v>512</v>
      </c>
      <c r="C226" s="575">
        <v>10591.97</v>
      </c>
      <c r="D226" s="578">
        <f>$C226*$D$17</f>
        <v>2118.3939999999998</v>
      </c>
      <c r="E226" s="577">
        <f>$C226*$E$17</f>
        <v>1588.7954999999999</v>
      </c>
      <c r="F226" s="577">
        <f t="shared" si="16"/>
        <v>529.59849999999983</v>
      </c>
      <c r="G226" s="577">
        <f t="shared" si="17"/>
        <v>3966.1110000000008</v>
      </c>
    </row>
    <row r="227" spans="1:7">
      <c r="A227" s="571" t="s">
        <v>511</v>
      </c>
      <c r="C227" s="575">
        <v>1732941</v>
      </c>
      <c r="D227" s="578">
        <f>$C227*$D$18</f>
        <v>321831.404874</v>
      </c>
      <c r="E227" s="577">
        <f>$C227*$E$18</f>
        <v>287172.58487399999</v>
      </c>
      <c r="F227" s="577">
        <f t="shared" si="16"/>
        <v>34658.820000000007</v>
      </c>
      <c r="G227" s="577">
        <f t="shared" si="17"/>
        <v>302927.67599999992</v>
      </c>
    </row>
    <row r="228" spans="1:7">
      <c r="A228" s="571" t="s">
        <v>510</v>
      </c>
      <c r="C228" s="575">
        <v>701596.74</v>
      </c>
      <c r="D228" s="578">
        <f>$C228*$D$19</f>
        <v>130771.31796534</v>
      </c>
      <c r="E228" s="577">
        <f>$C228*$E$19</f>
        <v>120392.59739051999</v>
      </c>
      <c r="F228" s="577">
        <f t="shared" si="16"/>
        <v>10378.720574820007</v>
      </c>
      <c r="G228" s="577">
        <f t="shared" si="17"/>
        <v>89975.557329660034</v>
      </c>
    </row>
    <row r="229" spans="1:7">
      <c r="A229" s="571" t="s">
        <v>509</v>
      </c>
      <c r="C229" s="575">
        <v>57834.12</v>
      </c>
      <c r="D229" s="578">
        <f>$C229*$D$20</f>
        <v>12298.07861328</v>
      </c>
      <c r="E229" s="577">
        <f>$C229*$E$20</f>
        <v>9639.0392780400016</v>
      </c>
      <c r="F229" s="577">
        <f t="shared" si="16"/>
        <v>2659.0393352399988</v>
      </c>
      <c r="G229" s="577">
        <f t="shared" si="17"/>
        <v>22506.394373399995</v>
      </c>
    </row>
    <row r="230" spans="1:7">
      <c r="A230" s="571" t="s">
        <v>508</v>
      </c>
      <c r="C230" s="575">
        <v>131297.29</v>
      </c>
      <c r="D230" s="578">
        <f>$C230*$D$21</f>
        <v>21710.532090660003</v>
      </c>
      <c r="E230" s="577">
        <f>$C230*$E$21</f>
        <v>25845.871536500003</v>
      </c>
      <c r="F230" s="577">
        <f t="shared" si="16"/>
        <v>-4135.3394458399998</v>
      </c>
      <c r="G230" s="577">
        <f t="shared" si="17"/>
        <v>-36735.286304879999</v>
      </c>
    </row>
    <row r="231" spans="1:7">
      <c r="A231" s="571" t="s">
        <v>507</v>
      </c>
      <c r="C231" s="575">
        <v>43939.040000000001</v>
      </c>
      <c r="D231" s="578">
        <f>$C231*$D$22-0.01</f>
        <v>8772.946604480001</v>
      </c>
      <c r="E231" s="577">
        <f>$C231*$E$22-0.01</f>
        <v>6096.4439219200003</v>
      </c>
      <c r="F231" s="577">
        <f t="shared" si="16"/>
        <v>2676.5026825600007</v>
      </c>
      <c r="G231" s="577">
        <f>G207+F231</f>
        <v>18956.63294308</v>
      </c>
    </row>
    <row r="232" spans="1:7">
      <c r="C232" s="575"/>
      <c r="D232" s="576"/>
    </row>
    <row r="233" spans="1:7">
      <c r="A233" s="571" t="s">
        <v>88</v>
      </c>
      <c r="C233" s="575">
        <f>SUM(C216:C231)</f>
        <v>85714001.030000016</v>
      </c>
      <c r="D233" s="574">
        <f>SUM(D216:D231)</f>
        <v>16365965.341060271</v>
      </c>
      <c r="E233" s="573">
        <f>SUM(E216:E231)</f>
        <v>13143422.45524385</v>
      </c>
      <c r="F233" s="572">
        <f>SUM(F216:F231)</f>
        <v>3222542.88581642</v>
      </c>
      <c r="G233" s="572">
        <f>SUM(G216:G231)</f>
        <v>24510012.139347296</v>
      </c>
    </row>
    <row r="234" spans="1:7">
      <c r="A234" s="585"/>
      <c r="B234" s="585"/>
      <c r="C234" s="585"/>
      <c r="D234" s="585"/>
      <c r="E234" s="585"/>
      <c r="F234" s="585"/>
      <c r="G234" s="585"/>
    </row>
    <row r="235" spans="1:7">
      <c r="A235" s="585"/>
      <c r="B235" s="585"/>
      <c r="C235" s="585"/>
      <c r="D235" s="585"/>
      <c r="E235" s="585"/>
      <c r="F235" s="585"/>
      <c r="G235" s="585"/>
    </row>
    <row r="236" spans="1:7">
      <c r="D236" s="579" t="s">
        <v>533</v>
      </c>
      <c r="E236" s="579" t="s">
        <v>532</v>
      </c>
    </row>
    <row r="237" spans="1:7">
      <c r="A237" s="580" t="s">
        <v>556</v>
      </c>
      <c r="C237" s="579" t="s">
        <v>530</v>
      </c>
      <c r="D237" s="579" t="s">
        <v>529</v>
      </c>
      <c r="E237" s="579" t="s">
        <v>528</v>
      </c>
      <c r="F237" s="579" t="s">
        <v>486</v>
      </c>
      <c r="G237" s="579" t="s">
        <v>527</v>
      </c>
    </row>
    <row r="238" spans="1:7">
      <c r="C238" s="579" t="s">
        <v>526</v>
      </c>
      <c r="D238" s="579" t="s">
        <v>525</v>
      </c>
      <c r="E238" s="579" t="s">
        <v>525</v>
      </c>
      <c r="F238" s="579" t="s">
        <v>524</v>
      </c>
      <c r="G238" s="579" t="s">
        <v>524</v>
      </c>
    </row>
    <row r="239" spans="1:7">
      <c r="A239" s="579" t="s">
        <v>523</v>
      </c>
      <c r="C239" s="575"/>
    </row>
    <row r="240" spans="1:7">
      <c r="A240" s="571" t="s">
        <v>522</v>
      </c>
      <c r="C240" s="575">
        <v>45636333.460000001</v>
      </c>
      <c r="D240" s="578">
        <f>$C240*$D$7</f>
        <v>8611530.4875685405</v>
      </c>
      <c r="E240" s="577">
        <f>$C240*$E$7</f>
        <v>6811405.3142388398</v>
      </c>
      <c r="F240" s="577">
        <f>D240-E240</f>
        <v>1800125.1733297007</v>
      </c>
      <c r="G240" s="577">
        <f>G216+F240</f>
        <v>16922991.509369403</v>
      </c>
    </row>
    <row r="241" spans="1:7">
      <c r="A241" s="571" t="s">
        <v>521</v>
      </c>
      <c r="C241" s="575">
        <v>4089638.12</v>
      </c>
      <c r="D241" s="578">
        <f>$C241*$D$8</f>
        <v>835463.99225856003</v>
      </c>
      <c r="E241" s="577">
        <f>$C241*$E$8</f>
        <v>711691.09455676004</v>
      </c>
      <c r="F241" s="577">
        <f>D241-E241</f>
        <v>123772.89770179999</v>
      </c>
      <c r="G241" s="577">
        <f>G217+F241</f>
        <v>1173456.2416339992</v>
      </c>
    </row>
    <row r="242" spans="1:7">
      <c r="A242" s="571" t="s">
        <v>520</v>
      </c>
      <c r="C242" s="575">
        <v>17338191.859999999</v>
      </c>
      <c r="D242" s="578">
        <f>$C242*$D$9</f>
        <v>3348056.8627415798</v>
      </c>
      <c r="E242" s="577">
        <f>$C242*$E$9</f>
        <v>2750201.3310250603</v>
      </c>
      <c r="F242" s="577">
        <f t="shared" ref="F242:F255" si="18">D242-E242</f>
        <v>597855.5317165195</v>
      </c>
      <c r="G242" s="577">
        <f t="shared" ref="G242:G254" si="19">G218+F242</f>
        <v>5778713.1772372779</v>
      </c>
    </row>
    <row r="243" spans="1:7">
      <c r="A243" s="571" t="s">
        <v>519</v>
      </c>
      <c r="C243" s="575">
        <v>8297.65</v>
      </c>
      <c r="D243" s="578">
        <f>$C243*$D$10</f>
        <v>1258.4630872499999</v>
      </c>
      <c r="E243" s="577">
        <f>$C243*$E$10</f>
        <v>1411.928124</v>
      </c>
      <c r="F243" s="577">
        <f t="shared" si="18"/>
        <v>-153.46503675000008</v>
      </c>
      <c r="G243" s="577">
        <f t="shared" si="19"/>
        <v>-1397.6118499500005</v>
      </c>
    </row>
    <row r="244" spans="1:7">
      <c r="A244" s="571" t="s">
        <v>518</v>
      </c>
      <c r="C244" s="575">
        <v>5993538.3099999996</v>
      </c>
      <c r="D244" s="578">
        <f>$C244*$D$11</f>
        <v>1162626.5613738</v>
      </c>
      <c r="E244" s="577">
        <f>$C244*$E$11</f>
        <v>922081.89484026004</v>
      </c>
      <c r="F244" s="577">
        <f t="shared" si="18"/>
        <v>240544.66653354</v>
      </c>
      <c r="G244" s="577">
        <f t="shared" si="19"/>
        <v>2304155.87934282</v>
      </c>
    </row>
    <row r="245" spans="1:7">
      <c r="A245" s="571" t="s">
        <v>517</v>
      </c>
      <c r="C245" s="575">
        <v>1214116.55</v>
      </c>
      <c r="D245" s="578">
        <f>$C245*$D$12</f>
        <v>246804.39816744998</v>
      </c>
      <c r="E245" s="577">
        <f>$C245*$E$12</f>
        <v>171171.00768519999</v>
      </c>
      <c r="F245" s="577">
        <f t="shared" si="18"/>
        <v>75633.39048224999</v>
      </c>
      <c r="G245" s="577">
        <f t="shared" si="19"/>
        <v>713216.77004744986</v>
      </c>
    </row>
    <row r="246" spans="1:7">
      <c r="A246" s="571" t="s">
        <v>516</v>
      </c>
      <c r="C246" s="575">
        <v>66574.55</v>
      </c>
      <c r="D246" s="578">
        <f>$C246*$D$13</f>
        <v>13712.3600635</v>
      </c>
      <c r="E246" s="577">
        <f>$C246*$E$13</f>
        <v>13314.910000000002</v>
      </c>
      <c r="F246" s="577">
        <f t="shared" si="18"/>
        <v>397.45006349999858</v>
      </c>
      <c r="G246" s="577">
        <f t="shared" si="19"/>
        <v>5702.9329229999757</v>
      </c>
    </row>
    <row r="247" spans="1:7">
      <c r="A247" s="571" t="s">
        <v>515</v>
      </c>
      <c r="C247" s="575">
        <v>0</v>
      </c>
      <c r="D247" s="578">
        <f>$C247*$D$14</f>
        <v>0</v>
      </c>
      <c r="E247" s="577">
        <f>$C247*$E$14</f>
        <v>0</v>
      </c>
      <c r="F247" s="577">
        <f t="shared" si="18"/>
        <v>0</v>
      </c>
      <c r="G247" s="577">
        <f t="shared" si="19"/>
        <v>0</v>
      </c>
    </row>
    <row r="248" spans="1:7">
      <c r="A248" s="571" t="s">
        <v>514</v>
      </c>
      <c r="C248" s="575">
        <v>0</v>
      </c>
      <c r="D248" s="578">
        <f>$C248*$D$15</f>
        <v>0</v>
      </c>
      <c r="E248" s="577">
        <f>$C248*$E$15</f>
        <v>0</v>
      </c>
      <c r="F248" s="577">
        <f t="shared" si="18"/>
        <v>0</v>
      </c>
      <c r="G248" s="577">
        <f t="shared" si="19"/>
        <v>0</v>
      </c>
    </row>
    <row r="249" spans="1:7">
      <c r="A249" s="571" t="s">
        <v>513</v>
      </c>
      <c r="C249" s="575">
        <v>129758.46</v>
      </c>
      <c r="D249" s="578">
        <f>$C249*$D$16</f>
        <v>27317.52954996</v>
      </c>
      <c r="E249" s="577">
        <f>$C249*$E$16</f>
        <v>20488.212041700001</v>
      </c>
      <c r="F249" s="577">
        <f t="shared" si="18"/>
        <v>6829.3175082599992</v>
      </c>
      <c r="G249" s="577">
        <f t="shared" si="19"/>
        <v>56581.11760085998</v>
      </c>
    </row>
    <row r="250" spans="1:7">
      <c r="A250" s="571" t="s">
        <v>512</v>
      </c>
      <c r="C250" s="575">
        <v>12927.94</v>
      </c>
      <c r="D250" s="578">
        <f>$C250*$D$17</f>
        <v>2585.5880000000002</v>
      </c>
      <c r="E250" s="577">
        <f>$C250*$E$17</f>
        <v>1939.191</v>
      </c>
      <c r="F250" s="577">
        <f t="shared" si="18"/>
        <v>646.39700000000016</v>
      </c>
      <c r="G250" s="577">
        <f t="shared" si="19"/>
        <v>4612.5080000000007</v>
      </c>
    </row>
    <row r="251" spans="1:7">
      <c r="A251" s="571" t="s">
        <v>511</v>
      </c>
      <c r="C251" s="575">
        <v>1693464.03</v>
      </c>
      <c r="D251" s="578">
        <f>$C251*$D$18</f>
        <v>314499.97886742</v>
      </c>
      <c r="E251" s="577">
        <f>$C251*$E$18</f>
        <v>280630.69826742</v>
      </c>
      <c r="F251" s="577">
        <f t="shared" si="18"/>
        <v>33869.280599999998</v>
      </c>
      <c r="G251" s="577">
        <f t="shared" si="19"/>
        <v>336796.95659999992</v>
      </c>
    </row>
    <row r="252" spans="1:7">
      <c r="A252" s="571" t="s">
        <v>510</v>
      </c>
      <c r="C252" s="575">
        <v>673465</v>
      </c>
      <c r="D252" s="578">
        <f>$C252*$D$19</f>
        <v>125527.81481500001</v>
      </c>
      <c r="E252" s="577">
        <f>$C252*$E$19</f>
        <v>115565.24707</v>
      </c>
      <c r="F252" s="577">
        <f t="shared" si="18"/>
        <v>9962.5677450000076</v>
      </c>
      <c r="G252" s="577">
        <f t="shared" si="19"/>
        <v>99938.125074660042</v>
      </c>
    </row>
    <row r="253" spans="1:7">
      <c r="A253" s="571" t="s">
        <v>509</v>
      </c>
      <c r="C253" s="575">
        <v>56713.56</v>
      </c>
      <c r="D253" s="578">
        <f>$C253*$D$20</f>
        <v>12059.798252639999</v>
      </c>
      <c r="E253" s="577">
        <f>$C253*$E$20</f>
        <v>9452.2789045200007</v>
      </c>
      <c r="F253" s="577">
        <f t="shared" si="18"/>
        <v>2607.5193481199985</v>
      </c>
      <c r="G253" s="577">
        <f t="shared" si="19"/>
        <v>25113.913721519995</v>
      </c>
    </row>
    <row r="254" spans="1:7">
      <c r="A254" s="571" t="s">
        <v>508</v>
      </c>
      <c r="C254" s="575">
        <v>128337.71</v>
      </c>
      <c r="D254" s="578">
        <f>$C254*$D$21</f>
        <v>21221.15369934</v>
      </c>
      <c r="E254" s="577">
        <f>$C254*$E$21</f>
        <v>25263.278213500002</v>
      </c>
      <c r="F254" s="577">
        <f t="shared" si="18"/>
        <v>-4042.1245141600011</v>
      </c>
      <c r="G254" s="577">
        <f t="shared" si="19"/>
        <v>-40777.41081904</v>
      </c>
    </row>
    <row r="255" spans="1:7">
      <c r="A255" s="571" t="s">
        <v>507</v>
      </c>
      <c r="C255" s="575">
        <v>20848.64</v>
      </c>
      <c r="D255" s="578">
        <f>$C255*$D$22-0.01</f>
        <v>4162.6711596799996</v>
      </c>
      <c r="E255" s="577">
        <f>$C255*$E$22-0.01</f>
        <v>2892.6971027199997</v>
      </c>
      <c r="F255" s="577">
        <f t="shared" si="18"/>
        <v>1269.9740569599999</v>
      </c>
      <c r="G255" s="577">
        <f>G231+F255</f>
        <v>20226.60700004</v>
      </c>
    </row>
    <row r="256" spans="1:7">
      <c r="C256" s="575"/>
      <c r="D256" s="576"/>
    </row>
    <row r="257" spans="1:7">
      <c r="A257" s="571" t="s">
        <v>88</v>
      </c>
      <c r="C257" s="575">
        <f>SUM(C240:C255)</f>
        <v>77062205.839999974</v>
      </c>
      <c r="D257" s="574">
        <f>SUM(D240:D255)</f>
        <v>14726827.659604719</v>
      </c>
      <c r="E257" s="573">
        <f>SUM(E240:E255)</f>
        <v>11837509.083069976</v>
      </c>
      <c r="F257" s="572">
        <f>SUM(F240:F255)</f>
        <v>2889318.5765347402</v>
      </c>
      <c r="G257" s="572">
        <f>SUM(G240:G255)</f>
        <v>27399330.715882041</v>
      </c>
    </row>
    <row r="258" spans="1:7">
      <c r="A258" s="585"/>
      <c r="B258" s="585"/>
      <c r="C258" s="585"/>
      <c r="D258" s="585"/>
      <c r="E258" s="585"/>
      <c r="F258" s="585"/>
      <c r="G258" s="585"/>
    </row>
    <row r="259" spans="1:7">
      <c r="A259" s="585"/>
      <c r="B259" s="585"/>
      <c r="C259" s="585"/>
      <c r="D259" s="585"/>
      <c r="E259" s="585"/>
      <c r="F259" s="585"/>
      <c r="G259" s="585"/>
    </row>
    <row r="260" spans="1:7">
      <c r="D260" s="579" t="s">
        <v>533</v>
      </c>
      <c r="E260" s="579" t="s">
        <v>532</v>
      </c>
    </row>
    <row r="261" spans="1:7">
      <c r="A261" s="580" t="s">
        <v>557</v>
      </c>
      <c r="C261" s="579" t="s">
        <v>530</v>
      </c>
      <c r="D261" s="579" t="s">
        <v>529</v>
      </c>
      <c r="E261" s="579" t="s">
        <v>528</v>
      </c>
      <c r="F261" s="579" t="s">
        <v>486</v>
      </c>
      <c r="G261" s="579" t="s">
        <v>527</v>
      </c>
    </row>
    <row r="262" spans="1:7">
      <c r="C262" s="579" t="s">
        <v>526</v>
      </c>
      <c r="D262" s="579" t="s">
        <v>525</v>
      </c>
      <c r="E262" s="579" t="s">
        <v>525</v>
      </c>
      <c r="F262" s="579" t="s">
        <v>524</v>
      </c>
      <c r="G262" s="579" t="s">
        <v>524</v>
      </c>
    </row>
    <row r="263" spans="1:7">
      <c r="A263" s="579" t="s">
        <v>523</v>
      </c>
      <c r="C263" s="575"/>
    </row>
    <row r="264" spans="1:7">
      <c r="A264" s="571" t="s">
        <v>522</v>
      </c>
      <c r="C264" s="575">
        <v>39581121.979999997</v>
      </c>
      <c r="D264" s="578">
        <f>$C264*$D$7</f>
        <v>7468918.1365040196</v>
      </c>
      <c r="E264" s="577">
        <f>$C264*$E$7</f>
        <v>5907640.780002919</v>
      </c>
      <c r="F264" s="577">
        <f>D264-E264</f>
        <v>1561277.3565011006</v>
      </c>
      <c r="G264" s="577">
        <f>G240+F264</f>
        <v>18484268.865870506</v>
      </c>
    </row>
    <row r="265" spans="1:7">
      <c r="A265" s="571" t="s">
        <v>521</v>
      </c>
      <c r="C265" s="575">
        <v>3830578.88</v>
      </c>
      <c r="D265" s="578">
        <f>$C265*$D$8</f>
        <v>782541.29823743994</v>
      </c>
      <c r="E265" s="577">
        <f>$C265*$E$8</f>
        <v>666608.82843424007</v>
      </c>
      <c r="F265" s="577">
        <f>D265-E265</f>
        <v>115932.46980319987</v>
      </c>
      <c r="G265" s="577">
        <f>G241+F265</f>
        <v>1289388.711437199</v>
      </c>
    </row>
    <row r="266" spans="1:7">
      <c r="A266" s="571" t="s">
        <v>520</v>
      </c>
      <c r="C266" s="575">
        <v>16938982.149999999</v>
      </c>
      <c r="D266" s="578">
        <f>$C266*$D$9</f>
        <v>3270968.2701114495</v>
      </c>
      <c r="E266" s="577">
        <f>$C266*$E$9</f>
        <v>2686878.2876151497</v>
      </c>
      <c r="F266" s="577">
        <f t="shared" ref="F266:F279" si="20">D266-E266</f>
        <v>584089.98249629978</v>
      </c>
      <c r="G266" s="577">
        <f t="shared" ref="G266:G278" si="21">G242+F266</f>
        <v>6362803.1597335776</v>
      </c>
    </row>
    <row r="267" spans="1:7">
      <c r="A267" s="571" t="s">
        <v>519</v>
      </c>
      <c r="C267" s="575">
        <v>9266.2099999999991</v>
      </c>
      <c r="D267" s="578">
        <f>$C267*$D$10</f>
        <v>1405.3597396499997</v>
      </c>
      <c r="E267" s="577">
        <f>$C267*$E$10</f>
        <v>1576.7382935999999</v>
      </c>
      <c r="F267" s="577">
        <f t="shared" si="20"/>
        <v>-171.3785539500002</v>
      </c>
      <c r="G267" s="577">
        <f t="shared" si="21"/>
        <v>-1568.9904039000007</v>
      </c>
    </row>
    <row r="268" spans="1:7">
      <c r="A268" s="571" t="s">
        <v>518</v>
      </c>
      <c r="C268" s="575">
        <v>5791937.5800000001</v>
      </c>
      <c r="D268" s="578">
        <f>$C268*$D$11</f>
        <v>1123520.0517684</v>
      </c>
      <c r="E268" s="577">
        <f>$C268*$E$11</f>
        <v>891066.42893268005</v>
      </c>
      <c r="F268" s="577">
        <f t="shared" si="20"/>
        <v>232453.62283571996</v>
      </c>
      <c r="G268" s="577">
        <f t="shared" si="21"/>
        <v>2536609.50217854</v>
      </c>
    </row>
    <row r="269" spans="1:7">
      <c r="A269" s="571" t="s">
        <v>517</v>
      </c>
      <c r="C269" s="575">
        <v>1157399.26</v>
      </c>
      <c r="D269" s="578">
        <f>$C269*$D$12</f>
        <v>235274.96417353998</v>
      </c>
      <c r="E269" s="577">
        <f>$C269*$E$12</f>
        <v>163174.77727183999</v>
      </c>
      <c r="F269" s="577">
        <f t="shared" si="20"/>
        <v>72100.186901699984</v>
      </c>
      <c r="G269" s="577">
        <f t="shared" si="21"/>
        <v>785316.95694914984</v>
      </c>
    </row>
    <row r="270" spans="1:7">
      <c r="A270" s="571" t="s">
        <v>516</v>
      </c>
      <c r="C270" s="575">
        <v>92972.55</v>
      </c>
      <c r="D270" s="578">
        <f>$C270*$D$13</f>
        <v>19149.556123499999</v>
      </c>
      <c r="E270" s="577">
        <f>$C270*$E$13</f>
        <v>18594.510000000002</v>
      </c>
      <c r="F270" s="577">
        <f t="shared" si="20"/>
        <v>555.04612349999661</v>
      </c>
      <c r="G270" s="577">
        <f t="shared" si="21"/>
        <v>6257.9790464999724</v>
      </c>
    </row>
    <row r="271" spans="1:7">
      <c r="A271" s="571" t="s">
        <v>515</v>
      </c>
      <c r="C271" s="575">
        <v>0</v>
      </c>
      <c r="D271" s="578">
        <f>$C271*$D$14</f>
        <v>0</v>
      </c>
      <c r="E271" s="577">
        <f>$C271*$E$14</f>
        <v>0</v>
      </c>
      <c r="F271" s="577">
        <f t="shared" si="20"/>
        <v>0</v>
      </c>
      <c r="G271" s="577">
        <f t="shared" si="21"/>
        <v>0</v>
      </c>
    </row>
    <row r="272" spans="1:7">
      <c r="A272" s="571" t="s">
        <v>514</v>
      </c>
      <c r="C272" s="575">
        <v>0</v>
      </c>
      <c r="D272" s="578">
        <f>$C272*$D$15</f>
        <v>0</v>
      </c>
      <c r="E272" s="577">
        <f>$C272*$E$15</f>
        <v>0</v>
      </c>
      <c r="F272" s="577">
        <f t="shared" si="20"/>
        <v>0</v>
      </c>
      <c r="G272" s="577">
        <f t="shared" si="21"/>
        <v>0</v>
      </c>
    </row>
    <row r="273" spans="1:7">
      <c r="A273" s="571" t="s">
        <v>513</v>
      </c>
      <c r="C273" s="575">
        <v>112291.38</v>
      </c>
      <c r="D273" s="578">
        <f>$C273*$D$16</f>
        <v>23640.255065879999</v>
      </c>
      <c r="E273" s="577">
        <f>$C273*$E$16</f>
        <v>17730.247445100002</v>
      </c>
      <c r="F273" s="577">
        <f t="shared" si="20"/>
        <v>5910.0076207799975</v>
      </c>
      <c r="G273" s="577">
        <f t="shared" si="21"/>
        <v>62491.125221639973</v>
      </c>
    </row>
    <row r="274" spans="1:7">
      <c r="A274" s="571" t="s">
        <v>512</v>
      </c>
      <c r="C274" s="575">
        <v>12323.11</v>
      </c>
      <c r="D274" s="578">
        <f>$C274*$D$17</f>
        <v>2464.6220000000003</v>
      </c>
      <c r="E274" s="577">
        <f>$C274*$E$17</f>
        <v>1848.4665</v>
      </c>
      <c r="F274" s="577">
        <f t="shared" si="20"/>
        <v>616.1555000000003</v>
      </c>
      <c r="G274" s="577">
        <f t="shared" si="21"/>
        <v>5228.6635000000006</v>
      </c>
    </row>
    <row r="275" spans="1:7">
      <c r="A275" s="571" t="s">
        <v>511</v>
      </c>
      <c r="C275" s="575">
        <v>1691938.5</v>
      </c>
      <c r="D275" s="578">
        <f>$C275*$D$18</f>
        <v>314216.66658899997</v>
      </c>
      <c r="E275" s="577">
        <f>$C275*$E$18</f>
        <v>280377.89658900001</v>
      </c>
      <c r="F275" s="577">
        <f t="shared" si="20"/>
        <v>33838.76999999996</v>
      </c>
      <c r="G275" s="577">
        <f t="shared" si="21"/>
        <v>370635.72659999988</v>
      </c>
    </row>
    <row r="276" spans="1:7">
      <c r="A276" s="571" t="s">
        <v>510</v>
      </c>
      <c r="C276" s="575">
        <v>659218.30000000005</v>
      </c>
      <c r="D276" s="578">
        <f>$C276*$D$19</f>
        <v>122872.35815530001</v>
      </c>
      <c r="E276" s="577">
        <f>$C276*$E$19</f>
        <v>113120.5418434</v>
      </c>
      <c r="F276" s="577">
        <f t="shared" si="20"/>
        <v>9751.8163119000092</v>
      </c>
      <c r="G276" s="577">
        <f t="shared" si="21"/>
        <v>109689.94138656005</v>
      </c>
    </row>
    <row r="277" spans="1:7">
      <c r="A277" s="571" t="s">
        <v>509</v>
      </c>
      <c r="C277" s="575">
        <v>55029.24</v>
      </c>
      <c r="D277" s="578">
        <f>$C277*$D$20</f>
        <v>11701.63771056</v>
      </c>
      <c r="E277" s="577">
        <f>$C277*$E$20</f>
        <v>9171.5583430799998</v>
      </c>
      <c r="F277" s="577">
        <f t="shared" si="20"/>
        <v>2530.0793674800007</v>
      </c>
      <c r="G277" s="577">
        <f t="shared" si="21"/>
        <v>27643.993088999996</v>
      </c>
    </row>
    <row r="278" spans="1:7">
      <c r="A278" s="571" t="s">
        <v>508</v>
      </c>
      <c r="C278" s="575">
        <v>130283.62</v>
      </c>
      <c r="D278" s="578">
        <f>$C278*$D$21</f>
        <v>21542.917701480001</v>
      </c>
      <c r="E278" s="577">
        <f>$C278*$E$21</f>
        <v>25646.330597</v>
      </c>
      <c r="F278" s="577">
        <f t="shared" si="20"/>
        <v>-4103.4128955199994</v>
      </c>
      <c r="G278" s="577">
        <f t="shared" si="21"/>
        <v>-44880.82371456</v>
      </c>
    </row>
    <row r="279" spans="1:7">
      <c r="A279" s="571" t="s">
        <v>507</v>
      </c>
      <c r="C279" s="575">
        <v>20617.53</v>
      </c>
      <c r="D279" s="578">
        <f>$C279*$D$22-0.01</f>
        <v>4116.52727486</v>
      </c>
      <c r="E279" s="577">
        <f>$C279*$E$22-0.01</f>
        <v>2860.6310524399996</v>
      </c>
      <c r="F279" s="577">
        <f t="shared" si="20"/>
        <v>1255.8962224200004</v>
      </c>
      <c r="G279" s="577">
        <f>G255+F279</f>
        <v>21482.50322246</v>
      </c>
    </row>
    <row r="280" spans="1:7">
      <c r="C280" s="575"/>
      <c r="D280" s="576"/>
    </row>
    <row r="281" spans="1:7">
      <c r="A281" s="571" t="s">
        <v>88</v>
      </c>
      <c r="C281" s="575">
        <f>SUM(C264:C279)</f>
        <v>70083960.289999992</v>
      </c>
      <c r="D281" s="574">
        <f>SUM(D264:D279)</f>
        <v>13402332.621155081</v>
      </c>
      <c r="E281" s="573">
        <f>SUM(E264:E279)</f>
        <v>10786296.022920448</v>
      </c>
      <c r="F281" s="572">
        <f>SUM(F264:F279)</f>
        <v>2616036.5982346293</v>
      </c>
      <c r="G281" s="572">
        <f>SUM(G264:G279)</f>
        <v>30015367.314116672</v>
      </c>
    </row>
    <row r="282" spans="1:7">
      <c r="A282" s="585"/>
      <c r="B282" s="585"/>
      <c r="C282" s="585"/>
      <c r="D282" s="585"/>
      <c r="E282" s="585"/>
      <c r="F282" s="585"/>
      <c r="G282" s="585"/>
    </row>
    <row r="283" spans="1:7">
      <c r="A283" s="585"/>
      <c r="B283" s="585"/>
      <c r="C283" s="585"/>
      <c r="D283" s="585"/>
      <c r="E283" s="585"/>
      <c r="F283" s="585"/>
      <c r="G283" s="585"/>
    </row>
    <row r="284" spans="1:7">
      <c r="D284" s="579" t="s">
        <v>533</v>
      </c>
      <c r="E284" s="579" t="s">
        <v>532</v>
      </c>
    </row>
    <row r="285" spans="1:7">
      <c r="A285" s="580" t="s">
        <v>637</v>
      </c>
      <c r="C285" s="579" t="s">
        <v>530</v>
      </c>
      <c r="D285" s="579" t="s">
        <v>529</v>
      </c>
      <c r="E285" s="579" t="s">
        <v>528</v>
      </c>
      <c r="F285" s="579" t="s">
        <v>486</v>
      </c>
      <c r="G285" s="579" t="s">
        <v>527</v>
      </c>
    </row>
    <row r="286" spans="1:7">
      <c r="C286" s="579" t="s">
        <v>526</v>
      </c>
      <c r="D286" s="579" t="s">
        <v>525</v>
      </c>
      <c r="E286" s="579" t="s">
        <v>525</v>
      </c>
      <c r="F286" s="579" t="s">
        <v>524</v>
      </c>
      <c r="G286" s="579" t="s">
        <v>524</v>
      </c>
    </row>
    <row r="287" spans="1:7">
      <c r="A287" s="579" t="s">
        <v>523</v>
      </c>
      <c r="C287" s="575"/>
    </row>
    <row r="288" spans="1:7">
      <c r="A288" s="571" t="s">
        <v>522</v>
      </c>
      <c r="C288" s="575">
        <v>36944317.829999998</v>
      </c>
      <c r="D288" s="578">
        <f>$C288*$D$7</f>
        <v>6971355.83020317</v>
      </c>
      <c r="E288" s="577">
        <f>$C288*$E$7</f>
        <v>5514087.2133988198</v>
      </c>
      <c r="F288" s="577">
        <f>D288-E288</f>
        <v>1457268.6168043502</v>
      </c>
      <c r="G288" s="577">
        <f>G264+F288</f>
        <v>19941537.482674856</v>
      </c>
    </row>
    <row r="289" spans="1:7">
      <c r="A289" s="571" t="s">
        <v>521</v>
      </c>
      <c r="C289" s="575">
        <v>3690874.72</v>
      </c>
      <c r="D289" s="578">
        <f>$C289*$D$8</f>
        <v>754001.41479935998</v>
      </c>
      <c r="E289" s="577">
        <f>$C289*$E$8</f>
        <v>642297.09139856009</v>
      </c>
      <c r="F289" s="577">
        <f>D289-E289</f>
        <v>111704.32340079988</v>
      </c>
      <c r="G289" s="577">
        <f>G265+F289</f>
        <v>1401093.0348379989</v>
      </c>
    </row>
    <row r="290" spans="1:7">
      <c r="A290" s="571" t="s">
        <v>520</v>
      </c>
      <c r="C290" s="575">
        <v>16467526.310000001</v>
      </c>
      <c r="D290" s="578">
        <f>$C290*$D$9</f>
        <v>3179928.73303993</v>
      </c>
      <c r="E290" s="577">
        <f>$C290*$E$9</f>
        <v>2612095.4908185103</v>
      </c>
      <c r="F290" s="577">
        <f t="shared" ref="F290:F303" si="22">D290-E290</f>
        <v>567833.2422214197</v>
      </c>
      <c r="G290" s="577">
        <f t="shared" ref="G290:G302" si="23">G266+F290</f>
        <v>6930636.4019549973</v>
      </c>
    </row>
    <row r="291" spans="1:7">
      <c r="A291" s="571" t="s">
        <v>519</v>
      </c>
      <c r="C291" s="575">
        <v>8475.9699999999993</v>
      </c>
      <c r="D291" s="578">
        <f>$C291*$D$10</f>
        <v>1285.5079900499998</v>
      </c>
      <c r="E291" s="577">
        <f>$C291*$E$10</f>
        <v>1442.2710551999999</v>
      </c>
      <c r="F291" s="577">
        <f t="shared" si="22"/>
        <v>-156.7630651500001</v>
      </c>
      <c r="G291" s="577">
        <f t="shared" si="23"/>
        <v>-1725.7534690500008</v>
      </c>
    </row>
    <row r="292" spans="1:7">
      <c r="A292" s="571" t="s">
        <v>518</v>
      </c>
      <c r="C292" s="575">
        <v>5581496.5800000001</v>
      </c>
      <c r="D292" s="578">
        <f>$C292*$D$11</f>
        <v>1082698.7065884001</v>
      </c>
      <c r="E292" s="577">
        <f>$C292*$E$11</f>
        <v>858690.92284668004</v>
      </c>
      <c r="F292" s="577">
        <f t="shared" si="22"/>
        <v>224007.78374172002</v>
      </c>
      <c r="G292" s="577">
        <f t="shared" si="23"/>
        <v>2760617.28592026</v>
      </c>
    </row>
    <row r="293" spans="1:7">
      <c r="A293" s="571" t="s">
        <v>517</v>
      </c>
      <c r="C293" s="575">
        <v>1152259.5</v>
      </c>
      <c r="D293" s="578">
        <f>$C293*$D$12</f>
        <v>234230.15890049998</v>
      </c>
      <c r="E293" s="577">
        <f>$C293*$E$12</f>
        <v>162450.15334799999</v>
      </c>
      <c r="F293" s="577">
        <f t="shared" si="22"/>
        <v>71780.005552499992</v>
      </c>
      <c r="G293" s="577">
        <f t="shared" si="23"/>
        <v>857096.96250164986</v>
      </c>
    </row>
    <row r="294" spans="1:7">
      <c r="A294" s="571" t="s">
        <v>516</v>
      </c>
      <c r="C294" s="575">
        <v>64015.15</v>
      </c>
      <c r="D294" s="578">
        <f>$C294*$D$13</f>
        <v>13185.200445499999</v>
      </c>
      <c r="E294" s="577">
        <f>$C294*$E$13</f>
        <v>12803.03</v>
      </c>
      <c r="F294" s="577">
        <f t="shared" si="22"/>
        <v>382.1704454999981</v>
      </c>
      <c r="G294" s="577">
        <f t="shared" si="23"/>
        <v>6640.1494919999705</v>
      </c>
    </row>
    <row r="295" spans="1:7">
      <c r="A295" s="571" t="s">
        <v>515</v>
      </c>
      <c r="C295" s="575">
        <v>0</v>
      </c>
      <c r="D295" s="578">
        <f>$C295*$D$14</f>
        <v>0</v>
      </c>
      <c r="E295" s="577">
        <f>$C295*$E$14</f>
        <v>0</v>
      </c>
      <c r="F295" s="577">
        <f t="shared" si="22"/>
        <v>0</v>
      </c>
      <c r="G295" s="577">
        <f t="shared" si="23"/>
        <v>0</v>
      </c>
    </row>
    <row r="296" spans="1:7">
      <c r="A296" s="571" t="s">
        <v>514</v>
      </c>
      <c r="C296" s="575">
        <v>0</v>
      </c>
      <c r="D296" s="578">
        <f>$C296*$D$15</f>
        <v>0</v>
      </c>
      <c r="E296" s="577">
        <f>$C296*$E$15</f>
        <v>0</v>
      </c>
      <c r="F296" s="577">
        <f t="shared" si="22"/>
        <v>0</v>
      </c>
      <c r="G296" s="577">
        <f t="shared" si="23"/>
        <v>0</v>
      </c>
    </row>
    <row r="297" spans="1:7">
      <c r="A297" s="571" t="s">
        <v>513</v>
      </c>
      <c r="C297" s="575">
        <v>95047.19</v>
      </c>
      <c r="D297" s="578">
        <f>$C297*$D$16</f>
        <v>20009.904721939998</v>
      </c>
      <c r="E297" s="577">
        <f>$C297*$E$16</f>
        <v>15007.476065050001</v>
      </c>
      <c r="F297" s="577">
        <f t="shared" si="22"/>
        <v>5002.428656889997</v>
      </c>
      <c r="G297" s="577">
        <f t="shared" si="23"/>
        <v>67493.553878529972</v>
      </c>
    </row>
    <row r="298" spans="1:7">
      <c r="A298" s="571" t="s">
        <v>512</v>
      </c>
      <c r="C298" s="575">
        <v>9239.14</v>
      </c>
      <c r="D298" s="578">
        <f>$C298*$D$17</f>
        <v>1847.828</v>
      </c>
      <c r="E298" s="577">
        <f>$C298*$E$17</f>
        <v>1385.8709999999999</v>
      </c>
      <c r="F298" s="577">
        <f t="shared" si="22"/>
        <v>461.95700000000011</v>
      </c>
      <c r="G298" s="577">
        <f t="shared" si="23"/>
        <v>5690.6205000000009</v>
      </c>
    </row>
    <row r="299" spans="1:7">
      <c r="A299" s="571" t="s">
        <v>511</v>
      </c>
      <c r="C299" s="575">
        <v>1621897.55</v>
      </c>
      <c r="D299" s="578">
        <f>$C299*$D$18</f>
        <v>301209.08160069998</v>
      </c>
      <c r="E299" s="577">
        <f>$C299*$E$18</f>
        <v>268771.13060069998</v>
      </c>
      <c r="F299" s="577">
        <f t="shared" si="22"/>
        <v>32437.951000000001</v>
      </c>
      <c r="G299" s="577">
        <f t="shared" si="23"/>
        <v>403073.67759999988</v>
      </c>
    </row>
    <row r="300" spans="1:7">
      <c r="A300" s="571" t="s">
        <v>510</v>
      </c>
      <c r="C300" s="575">
        <v>651724.84</v>
      </c>
      <c r="D300" s="578">
        <f>$C300*$D$19</f>
        <v>121475.64465243999</v>
      </c>
      <c r="E300" s="577">
        <f>$C300*$E$19</f>
        <v>111834.67909431999</v>
      </c>
      <c r="F300" s="577">
        <f t="shared" si="22"/>
        <v>9640.9655581200059</v>
      </c>
      <c r="G300" s="577">
        <f t="shared" si="23"/>
        <v>119330.90694468006</v>
      </c>
    </row>
    <row r="301" spans="1:7">
      <c r="A301" s="571" t="s">
        <v>509</v>
      </c>
      <c r="C301" s="575">
        <v>57597.48</v>
      </c>
      <c r="D301" s="578">
        <f>$C301*$D$20</f>
        <v>12247.75853712</v>
      </c>
      <c r="E301" s="577">
        <f>$C301*$E$20</f>
        <v>9599.5991991600004</v>
      </c>
      <c r="F301" s="577">
        <f t="shared" si="22"/>
        <v>2648.1593379599999</v>
      </c>
      <c r="G301" s="577">
        <f t="shared" si="23"/>
        <v>30292.152426959998</v>
      </c>
    </row>
    <row r="302" spans="1:7">
      <c r="A302" s="571" t="s">
        <v>508</v>
      </c>
      <c r="C302" s="575">
        <v>129000.53</v>
      </c>
      <c r="D302" s="578">
        <f>$C302*$D$21</f>
        <v>21330.753637620001</v>
      </c>
      <c r="E302" s="577">
        <f>$C302*$E$21</f>
        <v>25393.7543305</v>
      </c>
      <c r="F302" s="577">
        <f t="shared" si="22"/>
        <v>-4063.0006928799994</v>
      </c>
      <c r="G302" s="577">
        <f t="shared" si="23"/>
        <v>-48943.824407439999</v>
      </c>
    </row>
    <row r="303" spans="1:7">
      <c r="A303" s="571" t="s">
        <v>507</v>
      </c>
      <c r="C303" s="575">
        <v>20927.61</v>
      </c>
      <c r="D303" s="578">
        <f>$C303*$D$22-0.01</f>
        <v>4178.4384678200004</v>
      </c>
      <c r="E303" s="577">
        <f>$C303*$E$22-0.01</f>
        <v>2903.6540322800001</v>
      </c>
      <c r="F303" s="577">
        <f t="shared" si="22"/>
        <v>1274.7844355400002</v>
      </c>
      <c r="G303" s="577">
        <f>G279+F303</f>
        <v>22757.287658000001</v>
      </c>
    </row>
    <row r="304" spans="1:7">
      <c r="C304" s="575"/>
      <c r="D304" s="576"/>
    </row>
    <row r="305" spans="1:7">
      <c r="A305" s="571" t="s">
        <v>88</v>
      </c>
      <c r="C305" s="575">
        <f>SUM(C288:C303)</f>
        <v>66494400.399999991</v>
      </c>
      <c r="D305" s="574">
        <f>SUM(D288:D303)</f>
        <v>12718984.961584544</v>
      </c>
      <c r="E305" s="573">
        <f>SUM(E288:E303)</f>
        <v>10238762.33718778</v>
      </c>
      <c r="F305" s="572">
        <f>SUM(F288:F303)</f>
        <v>2480222.6243967703</v>
      </c>
      <c r="G305" s="572">
        <f>SUM(G288:G303)</f>
        <v>32495589.938513439</v>
      </c>
    </row>
  </sheetData>
  <pageMargins left="0.7" right="0.7" top="0.75" bottom="0.75" header="0.3" footer="0.3"/>
  <pageSetup scale="56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T257"/>
  <sheetViews>
    <sheetView zoomScaleNormal="100" workbookViewId="0">
      <selection sqref="A1:A2"/>
    </sheetView>
  </sheetViews>
  <sheetFormatPr defaultRowHeight="12.75"/>
  <cols>
    <col min="1" max="1" width="5" customWidth="1"/>
    <col min="2" max="2" width="8.83203125" customWidth="1"/>
    <col min="3" max="3" width="33.5" bestFit="1" customWidth="1"/>
    <col min="5" max="5" width="15.5" customWidth="1"/>
    <col min="6" max="6" width="16.5" customWidth="1"/>
    <col min="7" max="7" width="16.1640625" customWidth="1"/>
    <col min="8" max="8" width="17.33203125" customWidth="1"/>
    <col min="9" max="9" width="16" customWidth="1"/>
    <col min="10" max="10" width="17.83203125" customWidth="1"/>
    <col min="11" max="11" width="17.6640625" customWidth="1"/>
    <col min="12" max="12" width="13.33203125" bestFit="1" customWidth="1"/>
    <col min="13" max="13" width="10.6640625" bestFit="1" customWidth="1"/>
  </cols>
  <sheetData>
    <row r="1" spans="1:12" s="602" customFormat="1" ht="11.45" customHeight="1">
      <c r="A1" s="1051" t="s">
        <v>2805</v>
      </c>
      <c r="B1" s="1012"/>
      <c r="C1" s="1012"/>
      <c r="D1" s="1012"/>
      <c r="E1" s="1012"/>
      <c r="F1" s="1012"/>
      <c r="G1" s="1012"/>
      <c r="H1" s="1012"/>
      <c r="I1" s="1012"/>
      <c r="J1" s="1012"/>
      <c r="K1" s="1012"/>
      <c r="L1" s="1012"/>
    </row>
    <row r="2" spans="1:12" s="602" customFormat="1" ht="11.45" customHeight="1">
      <c r="A2" s="1052" t="s">
        <v>2802</v>
      </c>
      <c r="B2" s="1013"/>
      <c r="C2" s="1013"/>
      <c r="D2" s="1013"/>
      <c r="E2" s="1013"/>
      <c r="F2" s="1013"/>
      <c r="G2" s="1013"/>
      <c r="H2" s="1013"/>
      <c r="I2" s="1013"/>
      <c r="J2" s="1013"/>
      <c r="K2" s="1013"/>
      <c r="L2" s="1013"/>
    </row>
    <row r="3" spans="1:12" s="602" customFormat="1" ht="11.45" customHeight="1">
      <c r="A3" s="1036" t="str">
        <f>[33]sys_template!A3</f>
        <v>Florida Power &amp; Light Company</v>
      </c>
      <c r="B3" s="1036"/>
      <c r="C3" s="1036"/>
      <c r="D3" s="1036"/>
      <c r="E3" s="1036"/>
      <c r="F3" s="1036"/>
      <c r="G3" s="1036"/>
      <c r="H3" s="1036"/>
      <c r="I3" s="1036"/>
      <c r="J3" s="1036"/>
      <c r="K3" s="1036"/>
      <c r="L3" s="1036"/>
    </row>
    <row r="4" spans="1:12" s="602" customFormat="1" ht="11.45" customHeight="1">
      <c r="A4" s="1032" t="s">
        <v>615</v>
      </c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</row>
    <row r="5" spans="1:12" s="602" customFormat="1" ht="11.45" customHeight="1">
      <c r="A5" s="1037" t="s">
        <v>2758</v>
      </c>
      <c r="B5" s="1037"/>
      <c r="C5" s="1037"/>
      <c r="D5" s="1037"/>
      <c r="E5" s="1037"/>
      <c r="F5" s="1037"/>
      <c r="G5" s="1037"/>
      <c r="H5" s="1037"/>
      <c r="I5" s="1037"/>
      <c r="J5" s="1037"/>
      <c r="K5" s="1037"/>
      <c r="L5" s="1037"/>
    </row>
    <row r="6" spans="1:12" s="602" customFormat="1" ht="11.45" customHeight="1">
      <c r="A6" s="1032"/>
      <c r="B6" s="1032"/>
      <c r="C6" s="1032"/>
      <c r="D6" s="1032"/>
      <c r="E6" s="1032"/>
      <c r="F6" s="1032"/>
      <c r="G6" s="1032"/>
      <c r="H6" s="1032"/>
      <c r="I6" s="1032"/>
      <c r="J6" s="1032"/>
      <c r="K6" s="1032"/>
      <c r="L6" s="1032"/>
    </row>
    <row r="7" spans="1:12" s="602" customFormat="1" ht="11.45" customHeight="1">
      <c r="A7" s="1032" t="str">
        <f>[33]sys_template!A7</f>
        <v>Return on Capital Investments, Depreciation and Taxes</v>
      </c>
      <c r="B7" s="1032"/>
      <c r="C7" s="1032"/>
      <c r="D7" s="1032"/>
      <c r="E7" s="1032"/>
      <c r="F7" s="1032"/>
      <c r="G7" s="1032"/>
      <c r="H7" s="1032"/>
      <c r="I7" s="1032"/>
      <c r="J7" s="1032"/>
      <c r="K7" s="1032"/>
      <c r="L7" s="1032"/>
    </row>
    <row r="8" spans="1:12" s="602" customFormat="1" ht="11.45" customHeight="1">
      <c r="A8" s="1033" t="s">
        <v>614</v>
      </c>
      <c r="B8" s="1034"/>
      <c r="C8" s="1034"/>
      <c r="D8" s="1034"/>
      <c r="E8" s="1034"/>
      <c r="F8" s="1034"/>
      <c r="G8" s="1034"/>
      <c r="H8" s="1034"/>
      <c r="I8" s="1034"/>
      <c r="J8" s="1034"/>
      <c r="K8" s="1034"/>
      <c r="L8" s="1034"/>
    </row>
    <row r="9" spans="1:12" s="602" customFormat="1" ht="11.45" customHeight="1">
      <c r="A9" s="1035" t="str">
        <f>[33]sys_template!A9</f>
        <v>(in Dollars)</v>
      </c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</row>
    <row r="10" spans="1:12" s="602" customFormat="1" ht="11.45" customHeight="1">
      <c r="A10" s="1032"/>
      <c r="B10" s="1032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</row>
    <row r="11" spans="1:12" s="602" customFormat="1" ht="11.45" customHeight="1">
      <c r="A11" s="647"/>
      <c r="C11" s="603"/>
      <c r="E11" s="604" t="s">
        <v>13</v>
      </c>
      <c r="F11" s="944" t="s">
        <v>2754</v>
      </c>
      <c r="G11" s="944" t="s">
        <v>2754</v>
      </c>
      <c r="H11" s="944" t="s">
        <v>2754</v>
      </c>
      <c r="I11" s="944" t="s">
        <v>2754</v>
      </c>
      <c r="J11" s="944" t="s">
        <v>2754</v>
      </c>
      <c r="K11" s="944" t="s">
        <v>2754</v>
      </c>
      <c r="L11" s="605"/>
    </row>
    <row r="12" spans="1:12" s="602" customFormat="1" ht="11.45" customHeight="1">
      <c r="A12" s="648"/>
      <c r="E12" s="604" t="s">
        <v>588</v>
      </c>
      <c r="F12" s="604" t="s">
        <v>648</v>
      </c>
      <c r="G12" s="604" t="s">
        <v>50</v>
      </c>
      <c r="H12" s="604" t="s">
        <v>51</v>
      </c>
      <c r="I12" s="604" t="s">
        <v>52</v>
      </c>
      <c r="J12" s="604" t="s">
        <v>53</v>
      </c>
      <c r="K12" s="604" t="s">
        <v>42</v>
      </c>
      <c r="L12" s="604" t="s">
        <v>589</v>
      </c>
    </row>
    <row r="13" spans="1:12" s="602" customFormat="1" ht="11.45" customHeight="1" thickBot="1">
      <c r="A13" s="649" t="str">
        <f>[33]sys_template!A13</f>
        <v>Line</v>
      </c>
      <c r="C13" s="606"/>
      <c r="E13" s="607" t="s">
        <v>590</v>
      </c>
      <c r="F13" s="607" t="s">
        <v>616</v>
      </c>
      <c r="G13" s="607" t="s">
        <v>616</v>
      </c>
      <c r="H13" s="607" t="s">
        <v>616</v>
      </c>
      <c r="I13" s="607" t="s">
        <v>616</v>
      </c>
      <c r="J13" s="607" t="s">
        <v>616</v>
      </c>
      <c r="K13" s="607" t="s">
        <v>616</v>
      </c>
      <c r="L13" s="607" t="s">
        <v>590</v>
      </c>
    </row>
    <row r="14" spans="1:12" s="602" customFormat="1" ht="11.45" customHeight="1">
      <c r="A14" s="650" t="str">
        <f>[33]sys_template!A14</f>
        <v>1.</v>
      </c>
      <c r="B14" s="608" t="s">
        <v>581</v>
      </c>
      <c r="E14" s="604"/>
      <c r="F14" s="609"/>
      <c r="G14" s="609"/>
      <c r="H14" s="609"/>
      <c r="I14" s="609"/>
      <c r="J14" s="609"/>
      <c r="K14" s="604"/>
      <c r="L14" s="604"/>
    </row>
    <row r="15" spans="1:12" s="602" customFormat="1" ht="11.45" customHeight="1">
      <c r="A15" s="648"/>
      <c r="B15" s="608" t="s">
        <v>10</v>
      </c>
      <c r="C15" s="602" t="s">
        <v>579</v>
      </c>
      <c r="E15" s="746"/>
      <c r="F15" s="747">
        <f>F57</f>
        <v>0</v>
      </c>
      <c r="G15" s="747">
        <f t="shared" ref="G15:K15" si="0">G57</f>
        <v>0</v>
      </c>
      <c r="H15" s="747">
        <f t="shared" si="0"/>
        <v>0</v>
      </c>
      <c r="I15" s="747">
        <f t="shared" si="0"/>
        <v>0</v>
      </c>
      <c r="J15" s="747">
        <f t="shared" si="0"/>
        <v>0</v>
      </c>
      <c r="K15" s="1010">
        <f t="shared" si="0"/>
        <v>-1289027.4799999997</v>
      </c>
      <c r="L15" s="1010">
        <f>+'NRC P1 Base'!L15+SUM(F15:K15)</f>
        <v>-1289027.4799999997</v>
      </c>
    </row>
    <row r="16" spans="1:12" s="602" customFormat="1" ht="11.45" customHeight="1">
      <c r="A16" s="648"/>
      <c r="B16" s="608" t="s">
        <v>11</v>
      </c>
      <c r="C16" s="602" t="s">
        <v>580</v>
      </c>
      <c r="E16" s="658"/>
      <c r="F16" s="956">
        <f>F65</f>
        <v>0</v>
      </c>
      <c r="G16" s="956">
        <f t="shared" ref="G16:K16" si="1">G65</f>
        <v>0</v>
      </c>
      <c r="H16" s="956">
        <f t="shared" si="1"/>
        <v>0</v>
      </c>
      <c r="I16" s="956">
        <f t="shared" si="1"/>
        <v>0</v>
      </c>
      <c r="J16" s="956">
        <f t="shared" si="1"/>
        <v>0</v>
      </c>
      <c r="K16" s="956">
        <f t="shared" si="1"/>
        <v>1289027.4799999997</v>
      </c>
      <c r="L16" s="1010">
        <f>+'NRC P1 Base'!L16+SUM(F16:K16)</f>
        <v>1289027.4799999997</v>
      </c>
    </row>
    <row r="17" spans="1:20" s="602" customFormat="1" ht="11.45" customHeight="1">
      <c r="A17" s="648"/>
      <c r="B17" s="608" t="s">
        <v>12</v>
      </c>
      <c r="C17" s="602" t="s">
        <v>670</v>
      </c>
      <c r="E17" s="658"/>
      <c r="F17" s="633">
        <f>F60</f>
        <v>0</v>
      </c>
      <c r="G17" s="633">
        <f t="shared" ref="G17:K17" si="2">G60</f>
        <v>0</v>
      </c>
      <c r="H17" s="753">
        <f t="shared" si="2"/>
        <v>0</v>
      </c>
      <c r="I17" s="753">
        <f>I60</f>
        <v>0</v>
      </c>
      <c r="J17" s="633">
        <f t="shared" si="2"/>
        <v>0</v>
      </c>
      <c r="K17" s="633">
        <f t="shared" si="2"/>
        <v>0</v>
      </c>
      <c r="L17" s="610">
        <f>'[35]Incremental Security 2014 P1 '!L17+SUM(F17:K17)</f>
        <v>0</v>
      </c>
    </row>
    <row r="18" spans="1:20" s="602" customFormat="1" ht="11.45" customHeight="1">
      <c r="A18" s="648"/>
      <c r="B18" s="608" t="s">
        <v>582</v>
      </c>
      <c r="C18" s="602" t="s">
        <v>575</v>
      </c>
      <c r="E18" s="658"/>
      <c r="F18" s="633">
        <f>F70</f>
        <v>0</v>
      </c>
      <c r="G18" s="633">
        <f t="shared" ref="G18:K18" si="3">G70</f>
        <v>0</v>
      </c>
      <c r="H18" s="633">
        <f t="shared" si="3"/>
        <v>0</v>
      </c>
      <c r="I18" s="633">
        <f t="shared" si="3"/>
        <v>0</v>
      </c>
      <c r="J18" s="633">
        <f t="shared" si="3"/>
        <v>0</v>
      </c>
      <c r="K18" s="633">
        <f t="shared" si="3"/>
        <v>0</v>
      </c>
      <c r="L18" s="610">
        <f>'[35]Incremental Security 2014 P1 '!L17+SUM(F18:K18)</f>
        <v>0</v>
      </c>
    </row>
    <row r="19" spans="1:20" s="602" customFormat="1" ht="11.45" customHeight="1">
      <c r="A19" s="648"/>
      <c r="B19" s="608" t="s">
        <v>669</v>
      </c>
      <c r="C19" s="602" t="s">
        <v>560</v>
      </c>
      <c r="E19" s="658"/>
      <c r="F19" s="633">
        <f>SUM(F67:F69)</f>
        <v>0</v>
      </c>
      <c r="G19" s="633">
        <f t="shared" ref="G19:K19" si="4">SUM(G67:G69)</f>
        <v>0</v>
      </c>
      <c r="H19" s="633">
        <f t="shared" si="4"/>
        <v>0</v>
      </c>
      <c r="I19" s="633">
        <f t="shared" si="4"/>
        <v>0</v>
      </c>
      <c r="J19" s="633">
        <f t="shared" si="4"/>
        <v>0</v>
      </c>
      <c r="K19" s="633">
        <f t="shared" si="4"/>
        <v>0</v>
      </c>
      <c r="L19" s="610">
        <f>'[35]Incremental Security 2014 P1 '!L18+SUM(F19:K19)</f>
        <v>0</v>
      </c>
    </row>
    <row r="20" spans="1:20" s="602" customFormat="1" ht="11.45" customHeight="1">
      <c r="A20" s="651"/>
      <c r="B20" s="612"/>
      <c r="C20" s="612"/>
      <c r="E20" s="658"/>
      <c r="F20" s="659"/>
      <c r="G20" s="659"/>
      <c r="H20" s="659"/>
      <c r="I20" s="659"/>
      <c r="J20" s="659"/>
      <c r="K20" s="659"/>
      <c r="L20" s="658"/>
    </row>
    <row r="21" spans="1:20" s="602" customFormat="1" ht="11.45" customHeight="1">
      <c r="A21" s="652" t="str">
        <f>[33]sys_template!A20</f>
        <v>2.</v>
      </c>
      <c r="B21" s="608" t="s">
        <v>613</v>
      </c>
      <c r="C21" s="612"/>
      <c r="E21" s="1005">
        <f>+'NRC P1 Base'!K21</f>
        <v>89775494.450000033</v>
      </c>
      <c r="F21" s="659">
        <f t="shared" ref="F21:K21" si="5">E21+F16</f>
        <v>89775494.450000033</v>
      </c>
      <c r="G21" s="659">
        <f t="shared" si="5"/>
        <v>89775494.450000033</v>
      </c>
      <c r="H21" s="659">
        <f t="shared" si="5"/>
        <v>89775494.450000033</v>
      </c>
      <c r="I21" s="659">
        <f t="shared" si="5"/>
        <v>89775494.450000033</v>
      </c>
      <c r="J21" s="659">
        <f t="shared" si="5"/>
        <v>89775494.450000033</v>
      </c>
      <c r="K21" s="659">
        <f t="shared" si="5"/>
        <v>91064521.930000037</v>
      </c>
      <c r="L21" s="661" t="str">
        <f>[33]sys_template!L20</f>
        <v>n/a</v>
      </c>
    </row>
    <row r="22" spans="1:20" s="602" customFormat="1" ht="11.45" customHeight="1">
      <c r="A22" s="652" t="str">
        <f>[33]sys_template!A21</f>
        <v>3.</v>
      </c>
      <c r="B22" s="608" t="s">
        <v>583</v>
      </c>
      <c r="C22" s="612"/>
      <c r="E22" s="1005">
        <f>+'NRC P1 Base'!K22</f>
        <v>9513932.2999999989</v>
      </c>
      <c r="F22" s="749">
        <f t="shared" ref="F22:K22" si="6">E22+F34+F35+F71</f>
        <v>9854016.0799999982</v>
      </c>
      <c r="G22" s="749">
        <f t="shared" si="6"/>
        <v>10194099.869999997</v>
      </c>
      <c r="H22" s="749">
        <f t="shared" si="6"/>
        <v>10534183.649999997</v>
      </c>
      <c r="I22" s="749">
        <f t="shared" si="6"/>
        <v>10874267.439999996</v>
      </c>
      <c r="J22" s="749">
        <f t="shared" si="6"/>
        <v>11214351.219999995</v>
      </c>
      <c r="K22" s="749">
        <f t="shared" si="6"/>
        <v>11556350.239999995</v>
      </c>
      <c r="L22" s="661" t="str">
        <f>[33]sys_template!L21</f>
        <v>n/a</v>
      </c>
    </row>
    <row r="23" spans="1:20" s="602" customFormat="1" ht="11.45" customHeight="1">
      <c r="A23" s="652" t="str">
        <f>[33]sys_template!A22</f>
        <v>4.</v>
      </c>
      <c r="B23" s="608" t="s">
        <v>584</v>
      </c>
      <c r="E23" s="1005">
        <f>+'NRC P1 Base'!K23</f>
        <v>1289027.8600000003</v>
      </c>
      <c r="F23" s="750">
        <f t="shared" ref="F23:K23" si="7">E23+F15+F59</f>
        <v>1289027.8600000003</v>
      </c>
      <c r="G23" s="750">
        <f t="shared" si="7"/>
        <v>1289027.8600000003</v>
      </c>
      <c r="H23" s="750">
        <f t="shared" si="7"/>
        <v>1289027.8600000003</v>
      </c>
      <c r="I23" s="750">
        <f t="shared" si="7"/>
        <v>1289027.8600000003</v>
      </c>
      <c r="J23" s="750">
        <f t="shared" si="7"/>
        <v>1289027.8600000003</v>
      </c>
      <c r="K23" s="750">
        <f t="shared" si="7"/>
        <v>0.38000000058673322</v>
      </c>
      <c r="L23" s="661" t="str">
        <f>[33]sys_template!L22</f>
        <v>n/a</v>
      </c>
    </row>
    <row r="24" spans="1:20" s="602" customFormat="1" ht="11.45" customHeight="1">
      <c r="A24" s="651"/>
      <c r="E24" s="1007"/>
      <c r="F24" s="664"/>
      <c r="G24" s="664"/>
      <c r="H24" s="664"/>
      <c r="I24" s="664"/>
      <c r="J24" s="664"/>
      <c r="K24" s="663"/>
      <c r="L24" s="665"/>
    </row>
    <row r="25" spans="1:20" s="602" customFormat="1" ht="11.45" customHeight="1" thickBot="1">
      <c r="A25" s="652" t="str">
        <f>[33]sys_template!A24</f>
        <v>5.</v>
      </c>
      <c r="B25" s="608" t="s">
        <v>585</v>
      </c>
      <c r="E25" s="1006">
        <f>E21-E22+E23</f>
        <v>81550590.010000035</v>
      </c>
      <c r="F25" s="613">
        <f t="shared" ref="F25:I25" si="8">F21-F22+F23</f>
        <v>81210506.230000034</v>
      </c>
      <c r="G25" s="613">
        <f t="shared" si="8"/>
        <v>80870422.440000042</v>
      </c>
      <c r="H25" s="613">
        <f t="shared" si="8"/>
        <v>80530338.660000041</v>
      </c>
      <c r="I25" s="613">
        <f t="shared" si="8"/>
        <v>80190254.870000035</v>
      </c>
      <c r="J25" s="613">
        <f>J21-J22+J23</f>
        <v>79850171.090000033</v>
      </c>
      <c r="K25" s="613">
        <f>K21-K22+K23</f>
        <v>79508172.070000038</v>
      </c>
      <c r="L25" s="661" t="str">
        <f>[33]sys_template!L24</f>
        <v>n/a</v>
      </c>
    </row>
    <row r="26" spans="1:20" s="602" customFormat="1" ht="11.45" customHeight="1" thickTop="1">
      <c r="A26" s="651"/>
      <c r="E26" s="658"/>
      <c r="F26" s="659"/>
      <c r="G26" s="659"/>
      <c r="H26" s="659"/>
      <c r="I26" s="659"/>
      <c r="J26" s="659"/>
      <c r="K26" s="658"/>
      <c r="L26" s="658"/>
    </row>
    <row r="27" spans="1:20" s="602" customFormat="1" ht="11.45" customHeight="1" thickBot="1">
      <c r="A27" s="653" t="s">
        <v>100</v>
      </c>
      <c r="B27" s="608" t="s">
        <v>586</v>
      </c>
      <c r="E27" s="748"/>
      <c r="F27" s="748">
        <f t="shared" ref="F27:K27" si="9">(E25+F25)/2</f>
        <v>81380548.120000035</v>
      </c>
      <c r="G27" s="748">
        <f t="shared" si="9"/>
        <v>81040464.335000038</v>
      </c>
      <c r="H27" s="748">
        <f t="shared" si="9"/>
        <v>80700380.550000042</v>
      </c>
      <c r="I27" s="748">
        <f t="shared" si="9"/>
        <v>80360296.765000045</v>
      </c>
      <c r="J27" s="748">
        <f t="shared" si="9"/>
        <v>80020212.980000034</v>
      </c>
      <c r="K27" s="748">
        <f t="shared" si="9"/>
        <v>79679171.580000043</v>
      </c>
      <c r="L27" s="661" t="str">
        <f>[33]sys_template!L26</f>
        <v>n/a</v>
      </c>
      <c r="T27" s="614"/>
    </row>
    <row r="28" spans="1:20" s="602" customFormat="1" ht="11.45" customHeight="1" thickTop="1">
      <c r="A28" s="653"/>
      <c r="E28" s="665"/>
      <c r="F28" s="667"/>
      <c r="G28" s="667"/>
      <c r="H28" s="667"/>
      <c r="I28" s="667"/>
      <c r="J28" s="667"/>
      <c r="K28" s="665"/>
      <c r="L28" s="658"/>
    </row>
    <row r="29" spans="1:20" s="602" customFormat="1" ht="11.45" customHeight="1">
      <c r="A29" s="653" t="s">
        <v>610</v>
      </c>
      <c r="B29" s="608" t="s">
        <v>587</v>
      </c>
      <c r="E29" s="658"/>
      <c r="F29" s="659"/>
      <c r="G29" s="659"/>
      <c r="H29" s="659"/>
      <c r="I29" s="659"/>
      <c r="J29" s="659"/>
      <c r="K29" s="658"/>
      <c r="L29" s="658"/>
    </row>
    <row r="30" spans="1:20" s="602" customFormat="1" ht="11.45" customHeight="1">
      <c r="A30" s="653"/>
      <c r="B30" s="608" t="s">
        <v>10</v>
      </c>
      <c r="C30" s="602" t="s">
        <v>656</v>
      </c>
      <c r="E30" s="658"/>
      <c r="F30" s="659">
        <f t="shared" ref="F30:K30" si="10">(F27*ROUND((F81/12),7))/F86</f>
        <v>438313.63731258205</v>
      </c>
      <c r="G30" s="659">
        <f t="shared" si="10"/>
        <v>436481.95438296383</v>
      </c>
      <c r="H30" s="659">
        <f t="shared" si="10"/>
        <v>434650.27145334554</v>
      </c>
      <c r="I30" s="659">
        <f t="shared" si="10"/>
        <v>432818.58852372738</v>
      </c>
      <c r="J30" s="659">
        <f t="shared" si="10"/>
        <v>430986.90559410903</v>
      </c>
      <c r="K30" s="659">
        <f t="shared" si="10"/>
        <v>429150.06497357466</v>
      </c>
      <c r="L30" s="1010">
        <f>+'NRC P1 Base'!L30+SUM(F30:K30)</f>
        <v>5270748.5876377765</v>
      </c>
    </row>
    <row r="31" spans="1:20" s="602" customFormat="1" ht="11.45" customHeight="1">
      <c r="A31" s="653" t="s">
        <v>114</v>
      </c>
      <c r="B31" s="608" t="s">
        <v>11</v>
      </c>
      <c r="C31" s="602" t="s">
        <v>657</v>
      </c>
      <c r="E31" s="658"/>
      <c r="F31" s="659">
        <f t="shared" ref="F31:K31" si="11">F27*ROUND((F80/12),7)</f>
        <v>90967.176688536041</v>
      </c>
      <c r="G31" s="659">
        <f t="shared" si="11"/>
        <v>90587.031033663035</v>
      </c>
      <c r="H31" s="659">
        <f t="shared" si="11"/>
        <v>90206.885378790044</v>
      </c>
      <c r="I31" s="659">
        <f t="shared" si="11"/>
        <v>89826.739723917053</v>
      </c>
      <c r="J31" s="659">
        <f t="shared" si="11"/>
        <v>89446.594069044033</v>
      </c>
      <c r="K31" s="659">
        <f t="shared" si="11"/>
        <v>89065.377992124049</v>
      </c>
      <c r="L31" s="1010">
        <f>+'NRC P1 Base'!L31+SUM(F31:K31)</f>
        <v>1093885.9237696235</v>
      </c>
    </row>
    <row r="32" spans="1:20" s="602" customFormat="1" ht="11.45" customHeight="1">
      <c r="A32" s="653"/>
      <c r="B32" s="608"/>
      <c r="C32" s="608"/>
      <c r="E32" s="658"/>
      <c r="F32" s="659"/>
      <c r="G32" s="659"/>
      <c r="H32" s="659"/>
      <c r="I32" s="659"/>
      <c r="J32" s="659"/>
      <c r="K32" s="659"/>
      <c r="L32" s="659"/>
    </row>
    <row r="33" spans="1:13" s="602" customFormat="1" ht="11.45" customHeight="1">
      <c r="A33" s="653" t="s">
        <v>611</v>
      </c>
      <c r="B33" s="608" t="s">
        <v>558</v>
      </c>
      <c r="C33" s="608"/>
      <c r="E33" s="658"/>
      <c r="F33" s="659"/>
      <c r="G33" s="659"/>
      <c r="H33" s="659"/>
      <c r="I33" s="659"/>
      <c r="J33" s="659"/>
      <c r="K33" s="659"/>
      <c r="L33" s="659"/>
    </row>
    <row r="34" spans="1:13" s="602" customFormat="1" ht="11.45" customHeight="1">
      <c r="A34" s="653"/>
      <c r="B34" s="608" t="s">
        <v>10</v>
      </c>
      <c r="C34" s="602" t="s">
        <v>578</v>
      </c>
      <c r="E34" s="658"/>
      <c r="F34" s="659">
        <f t="shared" ref="F34:K34" si="12">F73</f>
        <v>340083.77999999997</v>
      </c>
      <c r="G34" s="659">
        <f t="shared" si="12"/>
        <v>340083.79</v>
      </c>
      <c r="H34" s="659">
        <f t="shared" si="12"/>
        <v>340083.77999999997</v>
      </c>
      <c r="I34" s="659">
        <f t="shared" si="12"/>
        <v>340083.79</v>
      </c>
      <c r="J34" s="659">
        <f t="shared" si="12"/>
        <v>340083.77999999997</v>
      </c>
      <c r="K34" s="659">
        <f t="shared" si="12"/>
        <v>341999.0199999999</v>
      </c>
      <c r="L34" s="1010">
        <f>+'NRC P1 Base'!L34+SUM(F34:K34)</f>
        <v>4082920.65</v>
      </c>
    </row>
    <row r="35" spans="1:13" s="602" customFormat="1" ht="11.45" customHeight="1">
      <c r="A35" s="653"/>
      <c r="B35" s="608" t="s">
        <v>11</v>
      </c>
      <c r="C35" s="602" t="s">
        <v>559</v>
      </c>
      <c r="E35" s="658"/>
      <c r="F35" s="659">
        <f t="shared" ref="F35:K35" si="13">F75</f>
        <v>0</v>
      </c>
      <c r="G35" s="659">
        <f t="shared" si="13"/>
        <v>0</v>
      </c>
      <c r="H35" s="659">
        <f t="shared" si="13"/>
        <v>0</v>
      </c>
      <c r="I35" s="659">
        <f t="shared" si="13"/>
        <v>0</v>
      </c>
      <c r="J35" s="659">
        <f t="shared" si="13"/>
        <v>0</v>
      </c>
      <c r="K35" s="659">
        <f t="shared" si="13"/>
        <v>0</v>
      </c>
      <c r="L35" s="1010">
        <f>+'NRC P1 Base'!L35+SUM(F35:K35)</f>
        <v>0</v>
      </c>
      <c r="M35" s="621"/>
    </row>
    <row r="36" spans="1:13" s="602" customFormat="1" ht="11.45" customHeight="1">
      <c r="A36" s="653"/>
      <c r="B36" s="608" t="s">
        <v>12</v>
      </c>
      <c r="C36" s="602" t="s">
        <v>560</v>
      </c>
      <c r="E36" s="658"/>
      <c r="F36" s="659"/>
      <c r="G36" s="659"/>
      <c r="H36" s="659"/>
      <c r="I36" s="659"/>
      <c r="J36" s="659"/>
      <c r="K36" s="659"/>
      <c r="L36" s="658"/>
    </row>
    <row r="37" spans="1:13" s="602" customFormat="1" ht="11.45" customHeight="1">
      <c r="A37" s="653"/>
      <c r="B37" s="608"/>
      <c r="C37" s="608"/>
      <c r="E37" s="658"/>
      <c r="F37" s="659"/>
      <c r="G37" s="659"/>
      <c r="H37" s="659"/>
      <c r="I37" s="659"/>
      <c r="J37" s="659"/>
      <c r="K37" s="659"/>
      <c r="L37" s="658"/>
    </row>
    <row r="38" spans="1:13" s="602" customFormat="1" ht="11.45" customHeight="1">
      <c r="A38" s="653"/>
      <c r="E38" s="658"/>
      <c r="F38" s="667"/>
      <c r="G38" s="667"/>
      <c r="H38" s="667"/>
      <c r="I38" s="667"/>
      <c r="J38" s="667"/>
      <c r="K38" s="665"/>
      <c r="L38" s="665"/>
    </row>
    <row r="39" spans="1:13" s="602" customFormat="1" ht="11.45" customHeight="1" thickBot="1">
      <c r="A39" s="653" t="s">
        <v>612</v>
      </c>
      <c r="B39" s="608" t="s">
        <v>609</v>
      </c>
      <c r="E39" s="658"/>
      <c r="F39" s="668">
        <f>F30+F31+F34+F35</f>
        <v>869364.59400111809</v>
      </c>
      <c r="G39" s="668">
        <f t="shared" ref="G39:K39" si="14">G30+G31+G34+G35</f>
        <v>867152.77541662683</v>
      </c>
      <c r="H39" s="668">
        <f>H30+H31+H34+H35</f>
        <v>864940.93683213554</v>
      </c>
      <c r="I39" s="668">
        <f>I30+I31+I34+I35</f>
        <v>862729.11824764439</v>
      </c>
      <c r="J39" s="668">
        <f t="shared" si="14"/>
        <v>860517.27966315299</v>
      </c>
      <c r="K39" s="668">
        <f t="shared" si="14"/>
        <v>860214.46296569868</v>
      </c>
      <c r="L39" s="1010">
        <f>+'NRC P1 Base'!L39+SUM(F39:K39)</f>
        <v>10447555.1614074</v>
      </c>
    </row>
    <row r="40" spans="1:13" s="602" customFormat="1" ht="11.45" customHeight="1" thickTop="1">
      <c r="A40" s="651"/>
      <c r="E40" s="615"/>
      <c r="F40" s="616"/>
      <c r="G40" s="616"/>
      <c r="H40" s="616"/>
      <c r="I40" s="616"/>
      <c r="J40" s="616"/>
    </row>
    <row r="41" spans="1:13" s="602" customFormat="1" ht="11.45" customHeight="1">
      <c r="A41" s="654" t="str">
        <f>[33]sys_template!A42</f>
        <v>Notes:</v>
      </c>
      <c r="C41" s="608"/>
      <c r="E41" s="615"/>
      <c r="F41" s="617"/>
      <c r="G41" s="617"/>
      <c r="H41" s="617"/>
      <c r="I41" s="617"/>
      <c r="J41" s="617"/>
      <c r="K41" s="618"/>
      <c r="L41" s="618"/>
    </row>
    <row r="42" spans="1:13" s="602" customFormat="1" ht="11.45" customHeight="1">
      <c r="A42" s="651"/>
      <c r="B42" s="836" t="s">
        <v>2755</v>
      </c>
      <c r="K42" s="618"/>
      <c r="L42" s="618"/>
    </row>
    <row r="43" spans="1:13" s="602" customFormat="1" ht="26.45" customHeight="1">
      <c r="A43" s="651"/>
      <c r="B43" s="737" t="s">
        <v>2756</v>
      </c>
      <c r="K43" s="618"/>
      <c r="L43" s="618"/>
    </row>
    <row r="44" spans="1:13" s="602" customFormat="1" ht="18" customHeight="1">
      <c r="A44" s="651"/>
      <c r="B44" s="737"/>
      <c r="K44" s="709"/>
      <c r="L44" s="709"/>
    </row>
    <row r="45" spans="1:13" s="602" customFormat="1" ht="11.45" customHeight="1">
      <c r="A45" s="648"/>
      <c r="C45" s="619"/>
      <c r="E45" s="615"/>
      <c r="F45" s="617"/>
      <c r="G45" s="617"/>
      <c r="H45" s="617"/>
      <c r="I45" s="617"/>
      <c r="J45" s="617"/>
      <c r="K45" s="618"/>
      <c r="L45" s="618"/>
    </row>
    <row r="46" spans="1:13" s="602" customFormat="1" ht="11.45" customHeight="1">
      <c r="A46" s="1035" t="str">
        <f>[33]sys_template!A51</f>
        <v>Totals may not add due to rounding.</v>
      </c>
      <c r="B46" s="1035"/>
      <c r="C46" s="1035"/>
      <c r="D46" s="1035"/>
      <c r="E46" s="1035"/>
      <c r="F46" s="1035"/>
      <c r="G46" s="1035"/>
      <c r="H46" s="1035"/>
      <c r="I46" s="1035"/>
      <c r="J46" s="1035"/>
      <c r="K46" s="1035"/>
      <c r="L46" s="1035"/>
    </row>
    <row r="47" spans="1:13" s="602" customFormat="1" ht="11.45" customHeight="1">
      <c r="A47" s="650"/>
      <c r="C47" s="608"/>
      <c r="E47" s="615"/>
      <c r="F47" s="617"/>
      <c r="G47" s="617"/>
      <c r="H47" s="617"/>
      <c r="I47" s="617"/>
      <c r="J47" s="617"/>
      <c r="K47" s="618"/>
      <c r="L47" s="618"/>
    </row>
    <row r="48" spans="1:13" s="670" customFormat="1" ht="16.149999999999999" customHeight="1">
      <c r="A48" s="669"/>
      <c r="E48" s="65" t="s">
        <v>70</v>
      </c>
      <c r="F48" s="65">
        <v>5001</v>
      </c>
      <c r="G48" s="65" t="str">
        <f>VLOOKUP(F48,proj_info,3,FALSE)</f>
        <v>001-FUKISHIMA</v>
      </c>
    </row>
    <row r="49" spans="1:12" s="672" customFormat="1" ht="16.149999999999999" customHeight="1">
      <c r="A49" s="671"/>
      <c r="E49" s="674">
        <v>2018</v>
      </c>
      <c r="F49" s="674">
        <v>2018</v>
      </c>
      <c r="G49" s="674">
        <v>2018</v>
      </c>
      <c r="H49" s="674">
        <v>2018</v>
      </c>
      <c r="I49" s="674">
        <v>2018</v>
      </c>
      <c r="J49" s="674">
        <v>2018</v>
      </c>
      <c r="K49" s="674">
        <v>2018</v>
      </c>
      <c r="L49" s="675"/>
    </row>
    <row r="50" spans="1:12" s="672" customFormat="1" ht="16.149999999999999" customHeight="1">
      <c r="A50" s="671"/>
      <c r="C50" s="676"/>
      <c r="E50" s="677" t="s">
        <v>75</v>
      </c>
      <c r="F50" s="678" t="s">
        <v>76</v>
      </c>
      <c r="G50" s="678" t="s">
        <v>77</v>
      </c>
      <c r="H50" s="678" t="s">
        <v>78</v>
      </c>
      <c r="I50" s="678" t="s">
        <v>127</v>
      </c>
      <c r="J50" s="678" t="s">
        <v>128</v>
      </c>
      <c r="K50" s="678" t="s">
        <v>129</v>
      </c>
      <c r="L50" s="675"/>
    </row>
    <row r="51" spans="1:12" s="672" customFormat="1" ht="16.149999999999999" customHeight="1">
      <c r="A51" s="671"/>
      <c r="C51" s="676" t="s">
        <v>62</v>
      </c>
      <c r="E51" s="679"/>
      <c r="F51" s="680"/>
      <c r="G51" s="680"/>
      <c r="H51" s="680"/>
      <c r="I51" s="680"/>
      <c r="J51" s="680"/>
      <c r="K51" s="681"/>
      <c r="L51" s="675"/>
    </row>
    <row r="52" spans="1:12" s="672" customFormat="1" ht="16.149999999999999" customHeight="1">
      <c r="A52" s="671" t="s">
        <v>561</v>
      </c>
      <c r="B52" s="66" t="str">
        <f t="shared" ref="B52:B54" si="15">CONCATENATE(A52,$F$48)</f>
        <v>CIP5001</v>
      </c>
      <c r="C52" s="682" t="s">
        <v>562</v>
      </c>
      <c r="E52" s="703">
        <f>+'NRC P1 Base'!K52</f>
        <v>0</v>
      </c>
      <c r="F52" s="703">
        <f t="array" ref="F52">SUM(IF(d_year=$F$49,IF(d_month=$F$50,IF(d_acct=B52,d_amt,0),0),0))</f>
        <v>0</v>
      </c>
      <c r="G52" s="684">
        <f t="array" ref="G52">SUM(IF(d_year=$G$49,IF(d_month=$G$50,IF(d_acct=B52,d_amt,0),0),0))</f>
        <v>0</v>
      </c>
      <c r="H52" s="684">
        <f t="array" ref="H52">SUM(IF(d_year=$H$49,IF(d_month=$H$50,IF(d_acct=B52,d_amt,0),0),0))</f>
        <v>0</v>
      </c>
      <c r="I52" s="684">
        <f t="array" ref="I52">SUM(IF(d_year=$I$49,IF(d_month=$I$50,IF(d_acct=B52,d_amt,0),0),0))</f>
        <v>0</v>
      </c>
      <c r="J52" s="684">
        <f t="array" ref="J52">SUM(IF(d_year=$J$49,IF(d_month=$J$50,IF(d_acct=B52,d_amt,0),0),0))</f>
        <v>0</v>
      </c>
      <c r="K52" s="685">
        <f t="array" ref="K52">SUM(IF(d_year=$K$49,IF(d_month=$K$50,IF(d_acct=B52,d_amt,0),0),0))</f>
        <v>0</v>
      </c>
      <c r="L52" s="675"/>
    </row>
    <row r="53" spans="1:12" s="672" customFormat="1" ht="16.149999999999999" customHeight="1">
      <c r="A53" s="671" t="s">
        <v>563</v>
      </c>
      <c r="B53" s="66" t="str">
        <f t="shared" si="15"/>
        <v>CIQ5001</v>
      </c>
      <c r="C53" s="672" t="s">
        <v>564</v>
      </c>
      <c r="E53" s="703">
        <f>+'NRC P1 Base'!K53</f>
        <v>0</v>
      </c>
      <c r="F53" s="684">
        <f t="array" ref="F53">SUM(IF(d_year=$F$49,IF(d_month=$F$50,IF(d_acct=B53,d_amt,0),0),0))</f>
        <v>0</v>
      </c>
      <c r="G53" s="684">
        <f t="array" ref="G53">SUM(IF(d_year=$G$49,IF(d_month=$G$50,IF(d_acct=B53,d_amt,0),0),0))</f>
        <v>0</v>
      </c>
      <c r="H53" s="684">
        <f t="array" ref="H53">SUM(IF(d_year=$H$49,IF(d_month=$H$50,IF(d_acct=B53,d_amt,0),0),0))</f>
        <v>0</v>
      </c>
      <c r="I53" s="684">
        <f t="array" ref="I53">SUM(IF(d_year=$I$49,IF(d_month=$I$50,IF(d_acct=B53,d_amt,0),0),0))</f>
        <v>0</v>
      </c>
      <c r="J53" s="684">
        <f t="array" ref="J53">SUM(IF(d_year=$J$49,IF(d_month=$J$50,IF(d_acct=B53,d_amt,0),0),0))</f>
        <v>0</v>
      </c>
      <c r="K53" s="685">
        <f t="array" ref="K53">SUM(IF(d_year=$K$49,IF(d_month=$K$50,IF(d_acct=B53,d_amt,0),0),0))</f>
        <v>0</v>
      </c>
      <c r="L53" s="675"/>
    </row>
    <row r="54" spans="1:12" s="672" customFormat="1" ht="16.149999999999999" customHeight="1">
      <c r="A54" s="671" t="s">
        <v>565</v>
      </c>
      <c r="B54" s="66" t="str">
        <f t="shared" si="15"/>
        <v>CIN5001</v>
      </c>
      <c r="C54" s="672" t="s">
        <v>566</v>
      </c>
      <c r="E54" s="703">
        <f>+'NRC P1 Base'!K54</f>
        <v>0</v>
      </c>
      <c r="F54" s="688">
        <f t="array" ref="F54">SUM(IF(d_year=$F$49,IF(d_month=$F$50,IF(d_acct=B54,d_amt,0),0),0))</f>
        <v>0</v>
      </c>
      <c r="G54" s="688">
        <f t="array" ref="G54">SUM(IF(d_year=$G$49,IF(d_month=$G$50,IF(d_acct=B54,d_amt,0),0),0))</f>
        <v>0</v>
      </c>
      <c r="H54" s="688">
        <f t="array" ref="H54">SUM(IF(d_year=$H$49,IF(d_month=$H$50,IF(d_acct=B54,d_amt,0),0),0))</f>
        <v>0</v>
      </c>
      <c r="I54" s="688">
        <f t="array" ref="I54">SUM(IF(d_year=$I$49,IF(d_month=$I$50,IF(d_acct=B54,d_amt,0),0),0))</f>
        <v>0</v>
      </c>
      <c r="J54" s="688">
        <f t="array" ref="J54">SUM(IF(d_year=$J$49,IF(d_month=$J$50,IF(d_acct=B54,d_amt,0),0),0))</f>
        <v>0</v>
      </c>
      <c r="K54" s="689">
        <f t="array" ref="K54">SUM(IF(d_year=$K$49,IF(d_month=$K$50,IF(d_acct=B54,d_amt,0),0),0))</f>
        <v>0</v>
      </c>
      <c r="L54" s="675"/>
    </row>
    <row r="55" spans="1:12" s="676" customFormat="1" ht="16.149999999999999" customHeight="1">
      <c r="A55" s="690"/>
      <c r="E55" s="691"/>
      <c r="F55" s="692"/>
      <c r="G55" s="692"/>
      <c r="H55" s="692"/>
      <c r="I55" s="692"/>
      <c r="J55" s="692"/>
      <c r="K55" s="693"/>
      <c r="L55" s="675"/>
    </row>
    <row r="56" spans="1:12" s="672" customFormat="1" ht="24" customHeight="1">
      <c r="A56" s="671"/>
      <c r="E56" s="679"/>
      <c r="F56" s="680"/>
      <c r="G56" s="680"/>
      <c r="H56" s="680"/>
      <c r="I56" s="680"/>
      <c r="J56" s="680"/>
      <c r="K56" s="681"/>
      <c r="L56" s="675"/>
    </row>
    <row r="57" spans="1:12" s="66" customFormat="1" ht="16.149999999999999" customHeight="1">
      <c r="A57" s="655" t="s">
        <v>567</v>
      </c>
      <c r="B57" s="66" t="str">
        <f>CONCATENATE(A57,$F$48)</f>
        <v>CI45001</v>
      </c>
      <c r="C57" s="66" t="str">
        <f>IF(ISERROR(VLOOKUP(B57,acct_desc,2,FALSE))=TRUE," ",VLOOKUP(B57,acct_desc,2,FALSE))</f>
        <v>5001 - CWIP Current Month</v>
      </c>
      <c r="E57" s="625"/>
      <c r="F57" s="948">
        <f>+'Summary (2018) STRATA'!J6-'Summary (2018) STRATA'!J8</f>
        <v>0</v>
      </c>
      <c r="G57" s="948">
        <f>+'Summary (2018) STRATA'!K6-'Summary (2018) STRATA'!K8</f>
        <v>0</v>
      </c>
      <c r="H57" s="948">
        <f>+'Summary (2018) STRATA'!L6-'Summary (2018) STRATA'!L8</f>
        <v>0</v>
      </c>
      <c r="I57" s="948">
        <f>+'Summary (2018) STRATA'!M6-'Summary (2018) STRATA'!M8</f>
        <v>0</v>
      </c>
      <c r="J57" s="948">
        <f>+'Summary (2018) STRATA'!N6-'Summary (2018) STRATA'!N8</f>
        <v>0</v>
      </c>
      <c r="K57" s="948">
        <f>+'Summary (2018) STRATA'!O6-'Summary (2018) STRATA'!O8</f>
        <v>-1289027.4799999997</v>
      </c>
      <c r="L57"/>
    </row>
    <row r="58" spans="1:12" s="66" customFormat="1" ht="16.149999999999999" customHeight="1">
      <c r="A58" s="655" t="s">
        <v>643</v>
      </c>
      <c r="B58" s="66" t="str">
        <f>CONCATENATE(A58,$F$48)</f>
        <v>CI55001</v>
      </c>
      <c r="C58" s="66" t="str">
        <f>IF(ISERROR(VLOOKUP(B58,acct_desc,2,FALSE))=TRUE," ",VLOOKUP(B58,acct_desc,2,FALSE))</f>
        <v>5001 - End of Month CWIP Balance</v>
      </c>
      <c r="E58" s="627">
        <f t="array" ref="E58">SUM(IF(d_year=$E$49,IF(d_month=$E$50,IF(d_acct=B58,d_amt,0),0),0))</f>
        <v>0</v>
      </c>
      <c r="F58" s="948">
        <f t="array" ref="F58">SUM(IF(d_year=$F$49,IF(d_month=$F$50,IF(d_acct=B58,d_amt,0),0),0))</f>
        <v>0</v>
      </c>
      <c r="G58" s="948">
        <f t="array" ref="G58">SUM(IF(d_year=$G$49,IF(d_month=$G$50,IF(d_acct=B58,d_amt,0),0),0))</f>
        <v>0</v>
      </c>
      <c r="H58" s="948">
        <f t="array" ref="H58">SUM(IF(d_year=$H$49,IF(d_month=$H$50,IF(d_acct=B58,d_amt,0),0),0))</f>
        <v>0</v>
      </c>
      <c r="I58" s="948">
        <f t="array" ref="I58">SUM(IF(d_year=$I$49,IF(d_month=$I$50,IF(d_acct=B58,d_amt,0),0),0))</f>
        <v>0</v>
      </c>
      <c r="J58" s="948">
        <f t="array" ref="J58">SUM(IF(d_year=$J$49,IF(d_month=$J$50,IF(d_acct=B58,d_amt,0),0),0))</f>
        <v>0</v>
      </c>
      <c r="K58" s="949">
        <f t="array" ref="K58">SUM(IF(d_year=$K$49,IF(d_month=$K$50,IF(d_acct=B58,d_amt,0),0),0))</f>
        <v>0</v>
      </c>
      <c r="L58"/>
    </row>
    <row r="59" spans="1:12" s="66" customFormat="1" ht="16.149999999999999" customHeight="1">
      <c r="A59" s="655" t="s">
        <v>568</v>
      </c>
      <c r="B59" s="66" t="str">
        <f>CONCATENATE(A59,$F$48)</f>
        <v>CI65001</v>
      </c>
      <c r="C59" s="66" t="str">
        <f>IF(ISERROR(VLOOKUP(B59,acct_desc,2,FALSE))=TRUE," ",VLOOKUP(B59,acct_desc,2,FALSE))</f>
        <v>5001 - CWIP Closed</v>
      </c>
      <c r="E59" s="627">
        <v>0</v>
      </c>
      <c r="F59" s="948"/>
      <c r="G59" s="948"/>
      <c r="H59" s="948"/>
      <c r="I59" s="948"/>
      <c r="J59" s="948"/>
      <c r="K59" s="948"/>
      <c r="L59"/>
    </row>
    <row r="60" spans="1:12" s="66" customFormat="1" ht="16.149999999999999" customHeight="1">
      <c r="A60" s="655" t="s">
        <v>668</v>
      </c>
      <c r="B60" s="66" t="str">
        <f>CONCATENATE(A60,$F$48)</f>
        <v>CID5001</v>
      </c>
      <c r="C60" s="66" t="str">
        <f>IF(ISERROR(VLOOKUP(B60,acct_desc,2,FALSE))=TRUE," ",VLOOKUP(B60,acct_desc,2,FALSE))</f>
        <v>5001 - CWIP Closed to Base</v>
      </c>
      <c r="E60" s="627">
        <f>'NRC P1 Base'!E63</f>
        <v>0</v>
      </c>
      <c r="F60" s="948">
        <f t="array" ref="F60">SUM(IF(d_year=$F$49,IF(d_month=$F$50,IF(d_acct=B60,d_amt,0),0),0))</f>
        <v>0</v>
      </c>
      <c r="G60" s="948">
        <f t="array" ref="G60">SUM(IF(d_year=$G$49,IF(d_month=$G$50,IF(d_acct=B60,d_amt,0),0),0))</f>
        <v>0</v>
      </c>
      <c r="H60" s="948">
        <f t="array" ref="H60">SUM(IF(d_year=$H$49,IF(d_month=$H$50,IF(d_acct=B60,d_amt,0),0),0))</f>
        <v>0</v>
      </c>
      <c r="I60" s="948">
        <f t="array" ref="I60">SUM(IF(d_year=$I$49,IF(d_month=$I$50,IF(d_acct=B60,d_amt,0),0),0))</f>
        <v>0</v>
      </c>
      <c r="J60" s="948">
        <f t="array" ref="J60">SUM(IF(d_year=$J$49,IF(d_month=$J$50,IF(d_acct=B60,d_amt,0),0),0))</f>
        <v>0</v>
      </c>
      <c r="K60" s="949">
        <f t="array" ref="K60">SUM(IF(d_year=$K$49,IF(d_month=$K$50,IF(d_acct=B60,d_amt,0),0),0))</f>
        <v>0</v>
      </c>
      <c r="L60"/>
    </row>
    <row r="61" spans="1:12" s="672" customFormat="1" ht="24" customHeight="1">
      <c r="A61" s="671"/>
      <c r="E61" s="679"/>
      <c r="F61" s="950"/>
      <c r="G61" s="950"/>
      <c r="H61" s="950"/>
      <c r="I61" s="950"/>
      <c r="J61" s="950"/>
      <c r="K61" s="951"/>
      <c r="L61" s="675"/>
    </row>
    <row r="62" spans="1:12" s="66" customFormat="1" ht="16.149999999999999" customHeight="1">
      <c r="A62" s="655" t="s">
        <v>569</v>
      </c>
      <c r="B62" s="66" t="str">
        <f t="shared" ref="B62:B64" si="16">CONCATENATE(A62,$F$48)</f>
        <v>CI75001</v>
      </c>
      <c r="C62" s="66" t="str">
        <f>IF(ISERROR(VLOOKUP(B62,acct_desc,2,FALSE))=TRUE," ",VLOOKUP(B62,acct_desc,2,FALSE))</f>
        <v>5001 - Plant Additions</v>
      </c>
      <c r="E62" s="625"/>
      <c r="F62" s="948">
        <f>'Summary (2018) STRATA'!J8</f>
        <v>0</v>
      </c>
      <c r="G62" s="948">
        <f>'Summary (2018) STRATA'!K8</f>
        <v>0</v>
      </c>
      <c r="H62" s="948">
        <f>'Summary (2018) STRATA'!L8</f>
        <v>0</v>
      </c>
      <c r="I62" s="948">
        <f>'Summary (2018) STRATA'!M8</f>
        <v>0</v>
      </c>
      <c r="J62" s="948">
        <f>'Summary (2018) STRATA'!N8</f>
        <v>0</v>
      </c>
      <c r="K62" s="948">
        <f>'Summary (2018) STRATA'!O8</f>
        <v>1289027.4799999997</v>
      </c>
      <c r="L62"/>
    </row>
    <row r="63" spans="1:12" s="66" customFormat="1" ht="16.149999999999999" customHeight="1">
      <c r="A63" s="655" t="s">
        <v>570</v>
      </c>
      <c r="B63" s="66" t="str">
        <f t="shared" si="16"/>
        <v>CI95001</v>
      </c>
      <c r="C63" s="66" t="str">
        <f>IF(ISERROR(VLOOKUP(B63,acct_desc,2,FALSE))=TRUE," ",VLOOKUP(B63,acct_desc,2,FALSE))</f>
        <v>5001 - Plant Trans and Adjs</v>
      </c>
      <c r="E63" s="627"/>
      <c r="F63" s="287">
        <f t="array" ref="F63">SUM(IF(d_year=$F$49,IF(d_month=$F$50,IF(d_acct=B63,d_amt,0),0),0))</f>
        <v>0</v>
      </c>
      <c r="G63" s="287">
        <f t="array" ref="G63">SUM(IF(d_year=$G$49,IF(d_month=$G$50,IF(d_acct=B63,d_amt,0),0),0))</f>
        <v>0</v>
      </c>
      <c r="H63" s="287">
        <f t="array" ref="H63">SUM(IF(d_year=$H$49,IF(d_month=$H$50,IF(d_acct=B63,d_amt,0),0),0))</f>
        <v>0</v>
      </c>
      <c r="I63" s="287">
        <f t="array" ref="I63">SUM(IF(d_year=$I$49,IF(d_month=$I$50,IF(d_acct=B63,d_amt,0),0),0))</f>
        <v>0</v>
      </c>
      <c r="J63" s="287">
        <f t="array" ref="J63">SUM(IF(d_year=$J$49,IF(d_month=$J$50,IF(d_acct=B63,d_amt,0),0),0))</f>
        <v>0</v>
      </c>
      <c r="K63" s="626">
        <f t="array" ref="K63">SUM(IF(d_year=$K$49,IF(d_month=$K$50,IF(d_acct=B63,d_amt,0),0),0))</f>
        <v>0</v>
      </c>
      <c r="L63"/>
    </row>
    <row r="64" spans="1:12" s="66" customFormat="1" ht="16.149999999999999" customHeight="1">
      <c r="A64" s="655" t="s">
        <v>571</v>
      </c>
      <c r="B64" s="66" t="str">
        <f t="shared" si="16"/>
        <v>CI85001</v>
      </c>
      <c r="C64" s="66" t="str">
        <f>IF(ISERROR(VLOOKUP(B64,acct_desc,2,FALSE))=TRUE," ",VLOOKUP(B64,acct_desc,2,FALSE))</f>
        <v>5001 - Retirements</v>
      </c>
      <c r="E64" s="628"/>
      <c r="F64" s="287">
        <f t="array" ref="F64">SUM(IF(d_year=$F$49,IF(d_month=$F$50,IF(d_acct=B64,d_amt,0),0),0))</f>
        <v>0</v>
      </c>
      <c r="G64" s="287">
        <f t="array" ref="G64">SUM(IF(d_year=$G$49,IF(d_month=$G$50,IF(d_acct=B64,d_amt,0),0),0))</f>
        <v>0</v>
      </c>
      <c r="H64" s="287">
        <f t="array" ref="H64">SUM(IF(d_year=$H$49,IF(d_month=$H$50,IF(d_acct=B64,d_amt,0),0),0))</f>
        <v>0</v>
      </c>
      <c r="I64" s="287">
        <f t="array" ref="I64">SUM(IF(d_year=$I$49,IF(d_month=$I$50,IF(d_acct=B64,d_amt,0),0),0))</f>
        <v>0</v>
      </c>
      <c r="J64" s="287">
        <f t="array" ref="J64">SUM(IF(d_year=$J$49,IF(d_month=$J$50,IF(d_acct=B64,d_amt,0),0),0))</f>
        <v>0</v>
      </c>
      <c r="K64" s="626">
        <f t="array" ref="K64">SUM(IF(d_year=$K$49,IF(d_month=$K$50,IF(d_acct=B64,d_amt,0),0),0))</f>
        <v>0</v>
      </c>
      <c r="L64"/>
    </row>
    <row r="65" spans="1:12" s="676" customFormat="1" ht="16.149999999999999" customHeight="1">
      <c r="A65" s="690"/>
      <c r="E65" s="691"/>
      <c r="F65" s="692">
        <f>SUM(F62:F64)</f>
        <v>0</v>
      </c>
      <c r="G65" s="692">
        <f t="shared" ref="G65:K65" si="17">SUM(G62:G64)</f>
        <v>0</v>
      </c>
      <c r="H65" s="692">
        <f t="shared" si="17"/>
        <v>0</v>
      </c>
      <c r="I65" s="692">
        <f t="shared" si="17"/>
        <v>0</v>
      </c>
      <c r="J65" s="692">
        <f t="shared" si="17"/>
        <v>0</v>
      </c>
      <c r="K65" s="692">
        <f t="shared" si="17"/>
        <v>1289027.4799999997</v>
      </c>
      <c r="L65" s="675"/>
    </row>
    <row r="66" spans="1:12" s="672" customFormat="1" ht="24" customHeight="1">
      <c r="A66" s="671"/>
      <c r="E66" s="679"/>
      <c r="F66" s="680"/>
      <c r="G66" s="680"/>
      <c r="H66" s="680"/>
      <c r="I66" s="680"/>
      <c r="J66" s="680"/>
      <c r="K66" s="681"/>
      <c r="L66" s="675"/>
    </row>
    <row r="67" spans="1:12" s="66" customFormat="1" ht="16.149999999999999" customHeight="1">
      <c r="A67" s="655" t="s">
        <v>572</v>
      </c>
      <c r="B67" s="66" t="str">
        <f t="shared" ref="B67:B70" si="18">CONCATENATE(A67,$F$48)</f>
        <v>CIA5001</v>
      </c>
      <c r="C67" s="66" t="str">
        <f>IF(ISERROR(VLOOKUP(B67,acct_desc,2,FALSE))=TRUE," ",VLOOKUP(B67,acct_desc,2,FALSE))</f>
        <v>5001 - Reserve Removal Cost</v>
      </c>
      <c r="E67" s="625"/>
      <c r="F67" s="287">
        <f t="array" ref="F67">SUM(IF(d_year=$F$49,IF(d_month=$F$50,IF(d_acct=B67,d_amt,0),0),0))</f>
        <v>0</v>
      </c>
      <c r="G67" s="287">
        <f t="array" ref="G67">SUM(IF(d_year=$G$49,IF(d_month=$G$50,IF(d_acct=B67,d_amt,0),0),0))</f>
        <v>0</v>
      </c>
      <c r="H67" s="287">
        <f t="array" ref="H67">SUM(IF(d_year=$H$49,IF(d_month=$H$50,IF(d_acct=B67,d_amt,0),0),0))</f>
        <v>0</v>
      </c>
      <c r="I67" s="287">
        <f t="array" ref="I67">SUM(IF(d_year=$I$49,IF(d_month=$I$50,IF(d_acct=B67,d_amt,0),0),0))</f>
        <v>0</v>
      </c>
      <c r="J67" s="287">
        <f t="array" ref="J67">SUM(IF(d_year=$J$49,IF(d_month=$J$50,IF(d_acct=B67,d_amt,0),0),0))</f>
        <v>0</v>
      </c>
      <c r="K67" s="626">
        <f t="array" ref="K67">SUM(IF(d_year=$K$49,IF(d_month=$K$50,IF(d_acct=B67,d_amt,0),0),0))</f>
        <v>0</v>
      </c>
      <c r="L67"/>
    </row>
    <row r="68" spans="1:12" s="66" customFormat="1" ht="16.149999999999999" customHeight="1">
      <c r="A68" s="655" t="s">
        <v>573</v>
      </c>
      <c r="B68" s="66" t="str">
        <f t="shared" si="18"/>
        <v>CIB5001</v>
      </c>
      <c r="C68" s="66" t="str">
        <f>IF(ISERROR(VLOOKUP(B68,acct_desc,2,FALSE))=TRUE," ",VLOOKUP(B68,acct_desc,2,FALSE))</f>
        <v>5001 - Reserve Salvage</v>
      </c>
      <c r="E68" s="627"/>
      <c r="F68" s="287">
        <f t="array" ref="F68">SUM(IF(d_year=$F$49,IF(d_month=$F$50,IF(d_acct=B68,d_amt,0),0),0))</f>
        <v>0</v>
      </c>
      <c r="G68" s="287">
        <f t="array" ref="G68">SUM(IF(d_year=$G$49,IF(d_month=$G$50,IF(d_acct=B68,d_amt,0),0),0))</f>
        <v>0</v>
      </c>
      <c r="H68" s="287">
        <f t="array" ref="H68">SUM(IF(d_year=$H$49,IF(d_month=$H$50,IF(d_acct=B68,d_amt,0),0),0))</f>
        <v>0</v>
      </c>
      <c r="I68" s="287">
        <f t="array" ref="I68">SUM(IF(d_year=$I$49,IF(d_month=$I$50,IF(d_acct=B68,d_amt,0),0),0))</f>
        <v>0</v>
      </c>
      <c r="J68" s="287">
        <f t="array" ref="J68">SUM(IF(d_year=$J$49,IF(d_month=$J$50,IF(d_acct=B68,d_amt,0),0),0))</f>
        <v>0</v>
      </c>
      <c r="K68" s="626">
        <f t="array" ref="K68">SUM(IF(d_year=$K$49,IF(d_month=$K$50,IF(d_acct=B68,d_amt,0),0),0))</f>
        <v>0</v>
      </c>
      <c r="L68"/>
    </row>
    <row r="69" spans="1:12" s="66" customFormat="1" ht="16.149999999999999" customHeight="1">
      <c r="A69" s="655" t="s">
        <v>574</v>
      </c>
      <c r="B69" s="66" t="str">
        <f t="shared" si="18"/>
        <v>CIC5001</v>
      </c>
      <c r="C69" s="66" t="str">
        <f>IF(ISERROR(VLOOKUP(B69,acct_desc,2,FALSE))=TRUE," ",VLOOKUP(B69,acct_desc,2,FALSE))</f>
        <v>5001 - Reserve Trans and Adjs</v>
      </c>
      <c r="E69" s="627"/>
      <c r="F69" s="287">
        <f t="array" ref="F69">SUM(IF(d_year=$F$49,IF(d_month=$F$50,IF(d_acct=B69,d_amt,0),0),0))</f>
        <v>0</v>
      </c>
      <c r="G69" s="287">
        <f t="array" ref="G69">SUM(IF(d_year=$G$49,IF(d_month=$G$50,IF(d_acct=B69,d_amt,0),0),0))</f>
        <v>0</v>
      </c>
      <c r="H69" s="287">
        <f t="array" ref="H69">SUM(IF(d_year=$H$49,IF(d_month=$H$50,IF(d_acct=B69,d_amt,0),0),0))</f>
        <v>0</v>
      </c>
      <c r="I69" s="287">
        <f t="array" ref="I69">SUM(IF(d_year=$I$49,IF(d_month=$I$50,IF(d_acct=B69,d_amt,0),0),0))</f>
        <v>0</v>
      </c>
      <c r="J69" s="287">
        <f t="array" ref="J69">SUM(IF(d_year=$J$49,IF(d_month=$J$50,IF(d_acct=B69,d_amt,0),0),0))</f>
        <v>0</v>
      </c>
      <c r="K69" s="626">
        <f t="array" ref="K69">SUM(IF(d_year=$K$49,IF(d_month=$K$50,IF(d_acct=B69,d_amt,0),0),0))</f>
        <v>0</v>
      </c>
      <c r="L69"/>
    </row>
    <row r="70" spans="1:12" s="66" customFormat="1" ht="16.149999999999999" customHeight="1">
      <c r="A70" s="655" t="s">
        <v>571</v>
      </c>
      <c r="B70" s="66" t="str">
        <f t="shared" si="18"/>
        <v>CI85001</v>
      </c>
      <c r="C70" s="66" t="str">
        <f>IF(ISERROR(VLOOKUP(B70,acct_desc,2,FALSE))=TRUE," ",VLOOKUP(B70,acct_desc,2,FALSE))</f>
        <v>5001 - Retirements</v>
      </c>
      <c r="E70" s="628"/>
      <c r="F70" s="287">
        <f t="array" ref="F70">SUM(IF(d_year=$F$49,IF(d_month=$F$50,IF(d_acct=B70,d_amt,0),0),0))</f>
        <v>0</v>
      </c>
      <c r="G70" s="287">
        <f t="array" ref="G70">SUM(IF(d_year=$G$49,IF(d_month=$G$50,IF(d_acct=B70,d_amt,0),0),0))</f>
        <v>0</v>
      </c>
      <c r="H70" s="287">
        <f t="array" ref="H70">SUM(IF(d_year=$H$49,IF(d_month=$H$50,IF(d_acct=B70,d_amt,0),0),0))</f>
        <v>0</v>
      </c>
      <c r="I70" s="287">
        <f t="array" ref="I70">SUM(IF(d_year=$I$49,IF(d_month=$I$50,IF(d_acct=B70,d_amt,0),0),0))</f>
        <v>0</v>
      </c>
      <c r="J70" s="287">
        <f t="array" ref="J70">SUM(IF(d_year=$J$49,IF(d_month=$J$50,IF(d_acct=B70,d_amt,0),0),0))</f>
        <v>0</v>
      </c>
      <c r="K70" s="626">
        <f t="array" ref="K70">SUM(IF(d_year=$K$49,IF(d_month=$K$50,IF(d_acct=B70,d_amt,0),0),0))</f>
        <v>0</v>
      </c>
      <c r="L70"/>
    </row>
    <row r="71" spans="1:12" s="676" customFormat="1" ht="16.149999999999999" customHeight="1">
      <c r="A71" s="690"/>
      <c r="E71" s="691"/>
      <c r="F71" s="692">
        <f t="shared" ref="F71:G71" si="19">SUM(F67:F70)</f>
        <v>0</v>
      </c>
      <c r="G71" s="692">
        <f t="shared" si="19"/>
        <v>0</v>
      </c>
      <c r="H71" s="692">
        <f>SUM(H67:H70)</f>
        <v>0</v>
      </c>
      <c r="I71" s="692">
        <f t="shared" ref="I71:K71" si="20">SUM(I67:I70)</f>
        <v>0</v>
      </c>
      <c r="J71" s="692">
        <f t="shared" si="20"/>
        <v>0</v>
      </c>
      <c r="K71" s="692">
        <f t="shared" si="20"/>
        <v>0</v>
      </c>
      <c r="L71" s="675"/>
    </row>
    <row r="72" spans="1:12" s="672" customFormat="1" ht="24" customHeight="1">
      <c r="A72" s="671"/>
      <c r="E72" s="679"/>
      <c r="F72" s="680"/>
      <c r="G72" s="680"/>
      <c r="H72" s="680"/>
      <c r="I72" s="680"/>
      <c r="J72" s="680"/>
      <c r="K72" s="681"/>
      <c r="L72" s="675"/>
    </row>
    <row r="73" spans="1:12" s="66" customFormat="1" ht="16.149999999999999" customHeight="1">
      <c r="A73" s="655" t="s">
        <v>576</v>
      </c>
      <c r="B73" s="66" t="str">
        <f t="shared" ref="B73" si="21">CONCATENATE(A73,$F$48)</f>
        <v>CI15001</v>
      </c>
      <c r="C73" s="66" t="str">
        <f>IF(ISERROR(VLOOKUP(B73,acct_desc,2,FALSE))=TRUE," ",VLOOKUP(B73,acct_desc,2,FALSE))</f>
        <v>5001 - Depreciation Expense</v>
      </c>
      <c r="E73" s="625"/>
      <c r="F73" s="948">
        <f>'Summary (2018) STRATA'!J14</f>
        <v>340083.77999999997</v>
      </c>
      <c r="G73" s="948">
        <f>'Summary (2018) STRATA'!K14</f>
        <v>340083.79</v>
      </c>
      <c r="H73" s="948">
        <f>'Summary (2018) STRATA'!L14</f>
        <v>340083.77999999997</v>
      </c>
      <c r="I73" s="948">
        <f>'Summary (2018) STRATA'!M14</f>
        <v>340083.79</v>
      </c>
      <c r="J73" s="948">
        <f>'Summary (2018) STRATA'!N14</f>
        <v>340083.77999999997</v>
      </c>
      <c r="K73" s="948">
        <f>'Summary (2018) STRATA'!O14</f>
        <v>341999.0199999999</v>
      </c>
      <c r="L73"/>
    </row>
    <row r="74" spans="1:12" s="672" customFormat="1" ht="16.149999999999999" customHeight="1">
      <c r="A74" s="671"/>
      <c r="E74" s="687"/>
      <c r="F74" s="688"/>
      <c r="G74" s="688"/>
      <c r="H74" s="688"/>
      <c r="I74" s="688"/>
      <c r="J74" s="688"/>
      <c r="K74" s="689"/>
      <c r="L74" s="675"/>
    </row>
    <row r="75" spans="1:12" s="672" customFormat="1" ht="16.149999999999999" customHeight="1">
      <c r="A75" s="671"/>
      <c r="C75" s="672" t="s">
        <v>178</v>
      </c>
      <c r="E75" s="694"/>
      <c r="F75" s="620"/>
      <c r="G75" s="620"/>
      <c r="H75" s="620"/>
      <c r="I75" s="620"/>
      <c r="J75" s="620"/>
      <c r="K75" s="620"/>
      <c r="L75" s="675"/>
    </row>
    <row r="76" spans="1:12" s="672" customFormat="1" ht="24" customHeight="1">
      <c r="A76" s="671"/>
      <c r="E76" s="679"/>
      <c r="F76" s="680"/>
      <c r="G76" s="680"/>
      <c r="H76" s="680"/>
      <c r="I76" s="680"/>
      <c r="J76" s="680"/>
      <c r="K76" s="681"/>
      <c r="L76" s="675"/>
    </row>
    <row r="77" spans="1:12" s="66" customFormat="1" ht="16.149999999999999" customHeight="1">
      <c r="A77" s="655" t="s">
        <v>577</v>
      </c>
      <c r="B77" s="66" t="str">
        <f t="shared" ref="B77" si="22">CONCATENATE(A77,$F$48)</f>
        <v>COE5001</v>
      </c>
      <c r="C77" s="66" t="str">
        <f>IF(ISERROR(VLOOKUP(B77,acct_desc,2,FALSE))=TRUE," ",VLOOKUP(B77,acct_desc,2,FALSE))</f>
        <v>5001 - Total Cap Exp Amount</v>
      </c>
      <c r="E77" s="625"/>
      <c r="F77" s="287">
        <f t="array" ref="F77">SUM(IF(d_year=$F$49,IF(d_month=$F$50,IF(d_acct=B77,d_amt,0),0),0))</f>
        <v>0</v>
      </c>
      <c r="G77" s="287">
        <f t="array" ref="G77">SUM(IF(d_year=$G$49,IF(d_month=$G$50,IF(d_acct=B77,d_amt,0),0),0))</f>
        <v>0</v>
      </c>
      <c r="H77" s="287">
        <f t="array" ref="H77">SUM(IF(d_year=$H$49,IF(d_month=$H$50,IF(d_acct=B77,d_amt,0),0),0))</f>
        <v>0</v>
      </c>
      <c r="I77" s="287">
        <f t="array" ref="I77">SUM(IF(d_year=$I$49,IF(d_month=$I$50,IF(d_acct=B77,d_amt,0),0),0))</f>
        <v>0</v>
      </c>
      <c r="J77" s="287">
        <f t="array" ref="J77">SUM(IF(d_year=$J$49,IF(d_month=$J$50,IF(d_acct=B77,d_amt,0),0),0))</f>
        <v>0</v>
      </c>
      <c r="K77" s="626">
        <f t="array" ref="K77">SUM(IF(d_year=$K$49,IF(d_month=$K$50,IF(d_acct=B77,d_amt,0),0),0))</f>
        <v>0</v>
      </c>
      <c r="L77"/>
    </row>
    <row r="78" spans="1:12" s="672" customFormat="1" ht="16.149999999999999" customHeight="1">
      <c r="A78" s="671"/>
      <c r="E78" s="686"/>
      <c r="F78" s="695">
        <f t="shared" ref="F78:K78" si="23">F39-F77</f>
        <v>869364.59400111809</v>
      </c>
      <c r="G78" s="695">
        <f>G39-G77</f>
        <v>867152.77541662683</v>
      </c>
      <c r="H78" s="695">
        <f t="shared" si="23"/>
        <v>864940.93683213554</v>
      </c>
      <c r="I78" s="695">
        <f t="shared" si="23"/>
        <v>862729.11824764439</v>
      </c>
      <c r="J78" s="695">
        <f t="shared" si="23"/>
        <v>860517.27966315299</v>
      </c>
      <c r="K78" s="695">
        <f t="shared" si="23"/>
        <v>860214.46296569868</v>
      </c>
      <c r="L78" s="675"/>
    </row>
    <row r="79" spans="1:12">
      <c r="C79" s="672"/>
    </row>
    <row r="80" spans="1:12" s="66" customFormat="1" ht="16.149999999999999" customHeight="1">
      <c r="A80" s="655"/>
      <c r="B80" s="66" t="s">
        <v>241</v>
      </c>
      <c r="C80" s="66" t="str">
        <f>IF(ISERROR(VLOOKUP(B80,acct_desc,2,FALSE))=TRUE," ",VLOOKUP(B80,acct_desc,2,FALSE))</f>
        <v>Annual Rate of Return for Debt</v>
      </c>
      <c r="E80" s="629"/>
      <c r="F80" s="942">
        <v>1.3413E-2</v>
      </c>
      <c r="G80" s="942">
        <v>1.3413E-2</v>
      </c>
      <c r="H80" s="942">
        <v>1.3413E-2</v>
      </c>
      <c r="I80" s="942">
        <v>1.3413E-2</v>
      </c>
      <c r="J80" s="942">
        <v>1.3413E-2</v>
      </c>
      <c r="K80" s="942">
        <v>1.3413E-2</v>
      </c>
      <c r="L80"/>
    </row>
    <row r="81" spans="1:12" s="66" customFormat="1" ht="16.149999999999999" customHeight="1">
      <c r="A81" s="655"/>
      <c r="B81" s="66" t="s">
        <v>242</v>
      </c>
      <c r="C81" s="66" t="str">
        <f>IF(ISERROR(VLOOKUP(B81,acct_desc,2,FALSE))=TRUE," ",VLOOKUP(B81,acct_desc,2,FALSE))</f>
        <v>Annual Rate of Return for Equity</v>
      </c>
      <c r="E81" s="630"/>
      <c r="F81" s="943">
        <v>4.8251000000000002E-2</v>
      </c>
      <c r="G81" s="943">
        <v>4.8251000000000002E-2</v>
      </c>
      <c r="H81" s="943">
        <v>4.8251000000000002E-2</v>
      </c>
      <c r="I81" s="943">
        <v>4.8251000000000002E-2</v>
      </c>
      <c r="J81" s="943">
        <v>4.8251000000000002E-2</v>
      </c>
      <c r="K81" s="943">
        <v>4.8251000000000002E-2</v>
      </c>
      <c r="L81"/>
    </row>
    <row r="82" spans="1:12" s="672" customFormat="1" ht="24" customHeight="1">
      <c r="A82" s="671"/>
      <c r="E82" s="696"/>
      <c r="F82" s="183"/>
      <c r="G82" s="183"/>
      <c r="H82" s="183"/>
      <c r="I82" s="183"/>
      <c r="J82" s="183"/>
      <c r="K82" s="184"/>
      <c r="L82" s="675"/>
    </row>
    <row r="83" spans="1:12" s="66" customFormat="1" ht="16.149999999999999" customHeight="1">
      <c r="A83" s="655"/>
      <c r="B83" s="66" t="s">
        <v>243</v>
      </c>
      <c r="C83" s="66" t="str">
        <f>IF(ISERROR(VLOOKUP(B83,acct_desc,2,FALSE))=TRUE," ",VLOOKUP(B83,acct_desc,2,FALSE))</f>
        <v>Federal Tax Rate</v>
      </c>
      <c r="E83" s="631"/>
      <c r="F83" s="188">
        <v>0.21</v>
      </c>
      <c r="G83" s="188">
        <v>0.21</v>
      </c>
      <c r="H83" s="188">
        <v>0.21</v>
      </c>
      <c r="I83" s="188">
        <v>0.21</v>
      </c>
      <c r="J83" s="188">
        <v>0.21</v>
      </c>
      <c r="K83" s="188">
        <v>0.21</v>
      </c>
      <c r="L83"/>
    </row>
    <row r="84" spans="1:12" s="66" customFormat="1" ht="16.149999999999999" customHeight="1">
      <c r="A84" s="655"/>
      <c r="B84" s="66" t="s">
        <v>244</v>
      </c>
      <c r="C84" s="66" t="str">
        <f>IF(ISERROR(VLOOKUP(B84,acct_desc,2,FALSE))=TRUE," ",VLOOKUP(B84,acct_desc,2,FALSE))</f>
        <v>State Tax Rate</v>
      </c>
      <c r="E84" s="632"/>
      <c r="F84" s="191">
        <v>5.5E-2</v>
      </c>
      <c r="G84" s="191">
        <v>5.5E-2</v>
      </c>
      <c r="H84" s="191">
        <v>5.5E-2</v>
      </c>
      <c r="I84" s="191">
        <v>5.5E-2</v>
      </c>
      <c r="J84" s="191">
        <v>5.5E-2</v>
      </c>
      <c r="K84" s="192">
        <v>5.5E-2</v>
      </c>
      <c r="L84"/>
    </row>
    <row r="85" spans="1:12" s="698" customFormat="1" ht="24" customHeight="1">
      <c r="A85" s="697"/>
      <c r="E85" s="699"/>
      <c r="F85" s="183"/>
      <c r="G85" s="183"/>
      <c r="H85" s="183"/>
      <c r="I85" s="183"/>
      <c r="J85" s="183"/>
      <c r="K85" s="184"/>
      <c r="L85" s="675"/>
    </row>
    <row r="86" spans="1:12" s="672" customFormat="1" ht="16.149999999999999" customHeight="1">
      <c r="A86" s="671"/>
      <c r="E86" s="677"/>
      <c r="F86" s="702">
        <f>1-((F83+F84)-(F83*F84))</f>
        <v>0.74655000000000005</v>
      </c>
      <c r="G86" s="702">
        <f t="shared" ref="G86:K86" si="24">1-((G83+G84)-(G83*G84))</f>
        <v>0.74655000000000005</v>
      </c>
      <c r="H86" s="702">
        <f t="shared" si="24"/>
        <v>0.74655000000000005</v>
      </c>
      <c r="I86" s="702">
        <f t="shared" si="24"/>
        <v>0.74655000000000005</v>
      </c>
      <c r="J86" s="702">
        <f t="shared" si="24"/>
        <v>0.74655000000000005</v>
      </c>
      <c r="K86" s="702">
        <f t="shared" si="24"/>
        <v>0.74655000000000005</v>
      </c>
      <c r="L86" s="675"/>
    </row>
    <row r="253" spans="1:19">
      <c r="A253" s="724"/>
      <c r="B253" s="724"/>
      <c r="C253" s="724"/>
      <c r="D253" s="724"/>
      <c r="E253" s="724"/>
      <c r="F253" s="724"/>
      <c r="G253" s="724"/>
      <c r="H253" s="724">
        <f>SUM(H241:H252)</f>
        <v>0</v>
      </c>
      <c r="I253" s="724"/>
      <c r="J253" s="724"/>
      <c r="K253" s="724"/>
      <c r="L253" s="724"/>
      <c r="M253" s="724"/>
      <c r="N253" s="724"/>
      <c r="O253" s="724"/>
      <c r="P253" s="724"/>
      <c r="Q253" s="724"/>
      <c r="R253" s="724"/>
      <c r="S253" s="724"/>
    </row>
    <row r="254" spans="1:19">
      <c r="A254" s="312"/>
      <c r="B254" s="312" t="s">
        <v>649</v>
      </c>
      <c r="C254" t="s">
        <v>651</v>
      </c>
      <c r="D254" s="312"/>
      <c r="E254" s="312"/>
      <c r="F254" s="312"/>
      <c r="H254" s="730">
        <f>'NRC P1 Base'!F30+'NRC P1 Base'!F31</f>
        <v>542551.78550806548</v>
      </c>
      <c r="I254" s="730">
        <f>'NRC P1 Base'!G30+'NRC P1 Base'!G31</f>
        <v>540339.95692357421</v>
      </c>
      <c r="J254" s="730">
        <f>'NRC P1 Base'!H30+'NRC P1 Base'!H31</f>
        <v>538128.12833908293</v>
      </c>
      <c r="K254" s="730">
        <f>'NRC P1 Base'!I30+'NRC P1 Base'!I31</f>
        <v>535916.29975459166</v>
      </c>
      <c r="L254" s="730">
        <f>'NRC P1 Base'!J30+'NRC P1 Base'!J31</f>
        <v>533704.4711701005</v>
      </c>
      <c r="M254" s="730">
        <f>'NRC P1 Base'!K30+'NRC P1 Base'!K31</f>
        <v>531492.64258560934</v>
      </c>
      <c r="N254" s="730">
        <f>'NRC P2 Base'!F30+'NRC P2 Base'!F31</f>
        <v>529280.81400111807</v>
      </c>
      <c r="O254" s="730">
        <f>'NRC P2 Base'!G30+'NRC P2 Base'!G31</f>
        <v>527068.98541662691</v>
      </c>
      <c r="P254" s="730">
        <f>'NRC P2 Base'!H30+'NRC P2 Base'!H31</f>
        <v>524857.15683213563</v>
      </c>
      <c r="Q254" s="730">
        <f>'NRC P2 Base'!I30+'NRC P2 Base'!I31</f>
        <v>522645.32824764441</v>
      </c>
      <c r="R254" s="730">
        <f>'NRC P2 Base'!J30+'NRC P2 Base'!J31</f>
        <v>520433.49966315308</v>
      </c>
      <c r="S254">
        <f>'NRC P2 Base'!K30+'NRC P2 Base'!K31</f>
        <v>518215.44296569872</v>
      </c>
    </row>
    <row r="255" spans="1:19">
      <c r="A255" s="312"/>
      <c r="B255" s="312" t="s">
        <v>650</v>
      </c>
      <c r="C255" t="s">
        <v>652</v>
      </c>
      <c r="D255" s="312"/>
      <c r="E255" s="312"/>
      <c r="F255" s="312"/>
      <c r="H255" s="730">
        <f>'NRC P1 Base'!F34</f>
        <v>340083.77999999997</v>
      </c>
      <c r="I255" s="730">
        <f>'NRC P1 Base'!G34</f>
        <v>340083.79</v>
      </c>
      <c r="J255" s="730">
        <f>'NRC P1 Base'!H34</f>
        <v>340083.77999999997</v>
      </c>
      <c r="K255" s="730">
        <f>'NRC P1 Base'!I34</f>
        <v>340083.79</v>
      </c>
      <c r="L255" s="730">
        <f>'NRC P1 Base'!J34</f>
        <v>340083.77999999997</v>
      </c>
      <c r="M255" s="730">
        <f>'NRC P1 Base'!K34</f>
        <v>340083.79</v>
      </c>
      <c r="N255" s="730">
        <f>'NRC P2 Base'!F34</f>
        <v>340083.77999999997</v>
      </c>
      <c r="O255" s="730">
        <f>'NRC P2 Base'!G34</f>
        <v>340083.79</v>
      </c>
      <c r="P255" s="730">
        <f>'NRC P2 Base'!H34</f>
        <v>340083.77999999997</v>
      </c>
      <c r="Q255" s="730">
        <f>'NRC P2 Base'!I34</f>
        <v>340083.79</v>
      </c>
      <c r="R255" s="730">
        <f>'NRC P2 Base'!J34</f>
        <v>340083.77999999997</v>
      </c>
      <c r="S255">
        <f>'NRC P2 Base'!K34</f>
        <v>341999.0199999999</v>
      </c>
    </row>
    <row r="256" spans="1:19">
      <c r="A256" s="719"/>
      <c r="B256" s="719" t="s">
        <v>653</v>
      </c>
      <c r="C256" s="719"/>
      <c r="D256" s="719"/>
      <c r="E256" s="719"/>
      <c r="F256" s="719"/>
      <c r="G256" s="724"/>
      <c r="H256" s="734">
        <f>H255+H254</f>
        <v>882635.56550806551</v>
      </c>
      <c r="I256" s="734">
        <f t="shared" ref="I256:S256" si="25">I255+I254</f>
        <v>880423.74692357425</v>
      </c>
      <c r="J256" s="734">
        <f t="shared" si="25"/>
        <v>878211.90833908296</v>
      </c>
      <c r="K256" s="734">
        <f t="shared" si="25"/>
        <v>876000.0897545917</v>
      </c>
      <c r="L256" s="734">
        <f t="shared" si="25"/>
        <v>873788.25117010041</v>
      </c>
      <c r="M256" s="734">
        <f t="shared" si="25"/>
        <v>871576.43258560938</v>
      </c>
      <c r="N256" s="734">
        <f t="shared" si="25"/>
        <v>869364.59400111809</v>
      </c>
      <c r="O256" s="734">
        <f t="shared" si="25"/>
        <v>867152.77541662683</v>
      </c>
      <c r="P256" s="734">
        <f t="shared" si="25"/>
        <v>864940.93683213554</v>
      </c>
      <c r="Q256" s="734">
        <f t="shared" si="25"/>
        <v>862729.11824764439</v>
      </c>
      <c r="R256" s="734">
        <f t="shared" si="25"/>
        <v>860517.27966315299</v>
      </c>
      <c r="S256" s="734">
        <f t="shared" si="25"/>
        <v>860214.46296569868</v>
      </c>
    </row>
    <row r="257" spans="1:19">
      <c r="A257" s="724"/>
      <c r="B257" s="724" t="s">
        <v>654</v>
      </c>
      <c r="C257" s="719"/>
      <c r="D257" s="719"/>
      <c r="E257" s="719"/>
      <c r="F257" s="719"/>
      <c r="G257" s="724"/>
      <c r="H257" s="734">
        <f>H256+H253</f>
        <v>882635.56550806551</v>
      </c>
      <c r="I257" s="734">
        <f t="shared" ref="I257:S257" si="26">I256+I253</f>
        <v>880423.74692357425</v>
      </c>
      <c r="J257" s="734">
        <f t="shared" si="26"/>
        <v>878211.90833908296</v>
      </c>
      <c r="K257" s="734">
        <f t="shared" si="26"/>
        <v>876000.0897545917</v>
      </c>
      <c r="L257" s="734">
        <f t="shared" si="26"/>
        <v>873788.25117010041</v>
      </c>
      <c r="M257" s="734">
        <f t="shared" si="26"/>
        <v>871576.43258560938</v>
      </c>
      <c r="N257" s="734">
        <f t="shared" si="26"/>
        <v>869364.59400111809</v>
      </c>
      <c r="O257" s="734">
        <f t="shared" si="26"/>
        <v>867152.77541662683</v>
      </c>
      <c r="P257" s="734">
        <f t="shared" si="26"/>
        <v>864940.93683213554</v>
      </c>
      <c r="Q257" s="734">
        <f t="shared" si="26"/>
        <v>862729.11824764439</v>
      </c>
      <c r="R257" s="734">
        <f t="shared" si="26"/>
        <v>860517.27966315299</v>
      </c>
      <c r="S257" s="734">
        <f t="shared" si="26"/>
        <v>860214.46296569868</v>
      </c>
    </row>
  </sheetData>
  <mergeCells count="9">
    <mergeCell ref="A46:L46"/>
    <mergeCell ref="A3:L3"/>
    <mergeCell ref="A4:L4"/>
    <mergeCell ref="A5:L5"/>
    <mergeCell ref="A6:L6"/>
    <mergeCell ref="A7:L7"/>
    <mergeCell ref="A8:L8"/>
    <mergeCell ref="A9:L9"/>
    <mergeCell ref="A10:L10"/>
  </mergeCells>
  <pageMargins left="0.7" right="0.7" top="0.75" bottom="0.75" header="0.3" footer="0.3"/>
  <pageSetup scale="69" orientation="landscape" r:id="rId1"/>
  <rowBreaks count="1" manualBreakCount="1">
    <brk id="47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260"/>
  <sheetViews>
    <sheetView zoomScaleNormal="100" workbookViewId="0">
      <selection sqref="A1:A2"/>
    </sheetView>
  </sheetViews>
  <sheetFormatPr defaultRowHeight="12.75"/>
  <cols>
    <col min="1" max="1" width="5" customWidth="1"/>
    <col min="2" max="2" width="8.83203125" customWidth="1"/>
    <col min="3" max="3" width="33.5" bestFit="1" customWidth="1"/>
    <col min="4" max="4" width="13.83203125" bestFit="1" customWidth="1"/>
    <col min="5" max="5" width="15.5" customWidth="1"/>
    <col min="6" max="6" width="16.5" customWidth="1"/>
    <col min="7" max="7" width="16.1640625" customWidth="1"/>
    <col min="8" max="8" width="17.33203125" customWidth="1"/>
    <col min="9" max="9" width="16" customWidth="1"/>
    <col min="10" max="10" width="14" bestFit="1" customWidth="1"/>
    <col min="11" max="11" width="20.1640625" customWidth="1"/>
    <col min="12" max="12" width="11.33203125" bestFit="1" customWidth="1"/>
    <col min="13" max="13" width="7.1640625" bestFit="1" customWidth="1"/>
    <col min="14" max="14" width="13.33203125" bestFit="1" customWidth="1"/>
    <col min="15" max="15" width="11.6640625" bestFit="1" customWidth="1"/>
  </cols>
  <sheetData>
    <row r="1" spans="1:12" s="602" customFormat="1" ht="11.45" customHeight="1">
      <c r="A1" s="1051" t="s">
        <v>2806</v>
      </c>
      <c r="B1" s="1012"/>
      <c r="C1" s="1012"/>
      <c r="D1" s="1012"/>
      <c r="E1" s="1012"/>
      <c r="F1" s="1012"/>
      <c r="G1" s="1012"/>
      <c r="H1" s="1012"/>
      <c r="I1" s="1012"/>
      <c r="J1" s="1012"/>
      <c r="K1" s="1012"/>
      <c r="L1" s="1012"/>
    </row>
    <row r="2" spans="1:12" s="602" customFormat="1" ht="11.45" customHeight="1">
      <c r="A2" s="1052" t="s">
        <v>2802</v>
      </c>
      <c r="B2" s="1013"/>
      <c r="C2" s="1013"/>
      <c r="D2" s="1013"/>
      <c r="E2" s="1013"/>
      <c r="F2" s="1013"/>
      <c r="G2" s="1013"/>
      <c r="H2" s="1013"/>
      <c r="I2" s="1013"/>
      <c r="J2" s="1013"/>
      <c r="K2" s="1013"/>
      <c r="L2" s="1013"/>
    </row>
    <row r="3" spans="1:12" s="602" customFormat="1" ht="11.45" customHeight="1">
      <c r="A3" s="1036" t="str">
        <f>[33]sys_template!A3</f>
        <v>Florida Power &amp; Light Company</v>
      </c>
      <c r="B3" s="1036"/>
      <c r="C3" s="1036"/>
      <c r="D3" s="1036"/>
      <c r="E3" s="1036"/>
      <c r="F3" s="1036"/>
      <c r="G3" s="1036"/>
      <c r="H3" s="1036"/>
      <c r="I3" s="1036"/>
      <c r="J3" s="1036"/>
      <c r="K3" s="1036"/>
      <c r="L3" s="1036"/>
    </row>
    <row r="4" spans="1:12" s="602" customFormat="1" ht="11.45" customHeight="1">
      <c r="A4" s="1032" t="s">
        <v>615</v>
      </c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</row>
    <row r="5" spans="1:12" s="602" customFormat="1" ht="11.45" customHeight="1">
      <c r="A5" s="1037" t="s">
        <v>2759</v>
      </c>
      <c r="B5" s="1037"/>
      <c r="C5" s="1037"/>
      <c r="D5" s="1037"/>
      <c r="E5" s="1037"/>
      <c r="F5" s="1037"/>
      <c r="G5" s="1037"/>
      <c r="H5" s="1037"/>
      <c r="I5" s="1037"/>
      <c r="J5" s="1037"/>
      <c r="K5" s="1037"/>
      <c r="L5" s="1037"/>
    </row>
    <row r="6" spans="1:12" s="602" customFormat="1" ht="11.45" customHeight="1">
      <c r="A6" s="1032"/>
      <c r="B6" s="1032"/>
      <c r="C6" s="1032"/>
      <c r="D6" s="1032"/>
      <c r="E6" s="1032"/>
      <c r="F6" s="1032"/>
      <c r="G6" s="1032"/>
      <c r="H6" s="1032"/>
      <c r="I6" s="1032"/>
      <c r="J6" s="1032"/>
      <c r="K6" s="1032"/>
      <c r="L6" s="1032"/>
    </row>
    <row r="7" spans="1:12" s="602" customFormat="1" ht="11.45" customHeight="1">
      <c r="A7" s="1032" t="str">
        <f>[33]sys_template!A7</f>
        <v>Return on Capital Investments, Depreciation and Taxes</v>
      </c>
      <c r="B7" s="1032"/>
      <c r="C7" s="1032"/>
      <c r="D7" s="1032"/>
      <c r="E7" s="1032"/>
      <c r="F7" s="1032"/>
      <c r="G7" s="1032"/>
      <c r="H7" s="1032"/>
      <c r="I7" s="1032"/>
      <c r="J7" s="1032"/>
      <c r="K7" s="1032"/>
      <c r="L7" s="1032"/>
    </row>
    <row r="8" spans="1:12" s="602" customFormat="1" ht="11.45" customHeight="1">
      <c r="A8" s="1033" t="s">
        <v>645</v>
      </c>
      <c r="B8" s="1034"/>
      <c r="C8" s="1034"/>
      <c r="D8" s="1034"/>
      <c r="E8" s="1034"/>
      <c r="F8" s="1034"/>
      <c r="G8" s="1034"/>
      <c r="H8" s="1034"/>
      <c r="I8" s="1034"/>
      <c r="J8" s="1034"/>
      <c r="K8" s="1034"/>
      <c r="L8" s="1034"/>
    </row>
    <row r="9" spans="1:12" s="602" customFormat="1" ht="11.45" customHeight="1">
      <c r="A9" s="1035" t="str">
        <f>[33]sys_template!A9</f>
        <v>(in Dollars)</v>
      </c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</row>
    <row r="10" spans="1:12" s="602" customFormat="1" ht="11.45" customHeight="1">
      <c r="A10" s="1032"/>
      <c r="B10" s="1032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</row>
    <row r="11" spans="1:12" s="602" customFormat="1" ht="11.45" customHeight="1">
      <c r="A11" s="647"/>
      <c r="C11" s="603"/>
      <c r="E11" s="604" t="s">
        <v>13</v>
      </c>
      <c r="F11" s="944" t="s">
        <v>2754</v>
      </c>
      <c r="G11" s="944" t="s">
        <v>2754</v>
      </c>
      <c r="H11" s="944" t="s">
        <v>2754</v>
      </c>
      <c r="I11" s="944" t="s">
        <v>2754</v>
      </c>
      <c r="J11" s="944" t="s">
        <v>2754</v>
      </c>
      <c r="K11" s="944" t="s">
        <v>2754</v>
      </c>
      <c r="L11" s="605"/>
    </row>
    <row r="12" spans="1:12" s="602" customFormat="1" ht="11.45" customHeight="1">
      <c r="A12" s="648"/>
      <c r="E12" s="604" t="s">
        <v>588</v>
      </c>
      <c r="F12" s="604" t="s">
        <v>641</v>
      </c>
      <c r="G12" s="604" t="s">
        <v>636</v>
      </c>
      <c r="H12" s="604" t="s">
        <v>635</v>
      </c>
      <c r="I12" s="604" t="s">
        <v>634</v>
      </c>
      <c r="J12" s="604" t="s">
        <v>47</v>
      </c>
      <c r="K12" s="604" t="s">
        <v>633</v>
      </c>
      <c r="L12" s="604" t="s">
        <v>2799</v>
      </c>
    </row>
    <row r="13" spans="1:12" s="602" customFormat="1" ht="11.45" customHeight="1" thickBot="1">
      <c r="A13" s="649" t="str">
        <f>[33]sys_template!A13</f>
        <v>Line</v>
      </c>
      <c r="C13" s="606"/>
      <c r="E13" s="607" t="s">
        <v>590</v>
      </c>
      <c r="F13" s="607" t="s">
        <v>616</v>
      </c>
      <c r="G13" s="607" t="s">
        <v>616</v>
      </c>
      <c r="H13" s="607" t="s">
        <v>616</v>
      </c>
      <c r="I13" s="607" t="s">
        <v>616</v>
      </c>
      <c r="J13" s="607" t="s">
        <v>616</v>
      </c>
      <c r="K13" s="607" t="s">
        <v>616</v>
      </c>
      <c r="L13" s="607" t="s">
        <v>590</v>
      </c>
    </row>
    <row r="14" spans="1:12" s="602" customFormat="1" ht="11.45" customHeight="1">
      <c r="A14" s="650" t="str">
        <f>[33]sys_template!A14</f>
        <v>1.</v>
      </c>
      <c r="B14" s="608" t="s">
        <v>581</v>
      </c>
      <c r="E14" s="604"/>
      <c r="F14" s="609"/>
      <c r="G14" s="609"/>
      <c r="H14" s="609"/>
      <c r="I14" s="609"/>
      <c r="J14" s="609"/>
      <c r="K14" s="604"/>
      <c r="L14" s="604"/>
    </row>
    <row r="15" spans="1:12" s="602" customFormat="1" ht="11.45" customHeight="1">
      <c r="A15" s="648"/>
      <c r="B15" s="608" t="s">
        <v>10</v>
      </c>
      <c r="C15" s="602" t="s">
        <v>579</v>
      </c>
      <c r="E15" s="747"/>
      <c r="F15" s="752">
        <f>F56</f>
        <v>383416.86469999998</v>
      </c>
      <c r="G15" s="752">
        <f t="shared" ref="G15:K15" si="0">G56</f>
        <v>510416.8101</v>
      </c>
      <c r="H15" s="752">
        <f t="shared" si="0"/>
        <v>560416.85930000001</v>
      </c>
      <c r="I15" s="752">
        <f t="shared" si="0"/>
        <v>560416.85930000001</v>
      </c>
      <c r="J15" s="752">
        <f t="shared" si="0"/>
        <v>560416.85930000001</v>
      </c>
      <c r="K15" s="752">
        <f t="shared" si="0"/>
        <v>559559.72930000001</v>
      </c>
      <c r="L15" s="610">
        <f>'[35]Incremental Security 2014 P1 '!L15+SUM(F15:K15)</f>
        <v>3134643.9819999998</v>
      </c>
    </row>
    <row r="16" spans="1:12" s="602" customFormat="1" ht="11.45" customHeight="1">
      <c r="A16" s="648"/>
      <c r="B16" s="608" t="s">
        <v>11</v>
      </c>
      <c r="C16" s="602" t="s">
        <v>580</v>
      </c>
      <c r="D16" s="961"/>
      <c r="E16" s="633"/>
      <c r="F16" s="611">
        <f t="shared" ref="F16:K16" si="1">F63</f>
        <v>0</v>
      </c>
      <c r="G16" s="611">
        <f t="shared" si="1"/>
        <v>0</v>
      </c>
      <c r="H16" s="611">
        <f t="shared" si="1"/>
        <v>0</v>
      </c>
      <c r="I16" s="611">
        <f t="shared" si="1"/>
        <v>0</v>
      </c>
      <c r="J16" s="611">
        <f t="shared" si="1"/>
        <v>0</v>
      </c>
      <c r="K16" s="611">
        <f t="shared" si="1"/>
        <v>857.13</v>
      </c>
      <c r="L16" s="610">
        <f>'[35]Incremental Security 2014 P1 '!L16+SUM(F16:K16)</f>
        <v>857.13</v>
      </c>
    </row>
    <row r="17" spans="1:20" s="602" customFormat="1" ht="11.45" customHeight="1">
      <c r="A17" s="648"/>
      <c r="B17" s="608" t="s">
        <v>12</v>
      </c>
      <c r="C17" s="602" t="s">
        <v>575</v>
      </c>
      <c r="D17" s="961"/>
      <c r="E17" s="633"/>
      <c r="F17" s="633">
        <f>F68</f>
        <v>0</v>
      </c>
      <c r="G17" s="633">
        <f t="shared" ref="G17:K17" si="2">G68</f>
        <v>0</v>
      </c>
      <c r="H17" s="633">
        <f t="shared" si="2"/>
        <v>0</v>
      </c>
      <c r="I17" s="633">
        <f t="shared" si="2"/>
        <v>0</v>
      </c>
      <c r="J17" s="633">
        <f t="shared" si="2"/>
        <v>0</v>
      </c>
      <c r="K17" s="633">
        <f t="shared" si="2"/>
        <v>0</v>
      </c>
      <c r="L17" s="610">
        <f>'[35]Incremental Security 2014 P1 '!L17+SUM(F17:K17)</f>
        <v>0</v>
      </c>
    </row>
    <row r="18" spans="1:20" s="602" customFormat="1" ht="11.45" customHeight="1">
      <c r="A18" s="648"/>
      <c r="B18" s="608" t="s">
        <v>582</v>
      </c>
      <c r="C18" s="602" t="s">
        <v>560</v>
      </c>
      <c r="D18" s="961"/>
      <c r="E18" s="633"/>
      <c r="F18" s="633">
        <f>SUM(F65:F67)</f>
        <v>0</v>
      </c>
      <c r="G18" s="633">
        <f t="shared" ref="G18:K18" si="3">SUM(G65:G67)</f>
        <v>0</v>
      </c>
      <c r="H18" s="633">
        <f t="shared" si="3"/>
        <v>0</v>
      </c>
      <c r="I18" s="633">
        <f t="shared" si="3"/>
        <v>0</v>
      </c>
      <c r="J18" s="633">
        <f t="shared" si="3"/>
        <v>0</v>
      </c>
      <c r="K18" s="633">
        <f t="shared" si="3"/>
        <v>0</v>
      </c>
      <c r="L18" s="610">
        <f>'[35]Incremental Security 2014 P1 '!L18+SUM(F18:K18)</f>
        <v>0</v>
      </c>
    </row>
    <row r="19" spans="1:20" s="602" customFormat="1" ht="11.45" customHeight="1">
      <c r="A19" s="651"/>
      <c r="B19" s="612"/>
      <c r="C19" s="612"/>
      <c r="E19" s="658"/>
      <c r="F19" s="659"/>
      <c r="G19" s="659"/>
      <c r="H19" s="659"/>
      <c r="I19" s="659"/>
      <c r="J19" s="659"/>
      <c r="K19" s="659"/>
      <c r="L19" s="658"/>
    </row>
    <row r="20" spans="1:20" s="602" customFormat="1" ht="11.45" customHeight="1">
      <c r="A20" s="652" t="str">
        <f>[33]sys_template!A20</f>
        <v>2.</v>
      </c>
      <c r="B20" s="608" t="s">
        <v>671</v>
      </c>
      <c r="C20" s="612"/>
      <c r="D20" s="780"/>
      <c r="E20" s="1005">
        <f>+'Summary (2017) STRATA'!O28</f>
        <v>19862509.32</v>
      </c>
      <c r="F20" s="659">
        <f t="shared" ref="F20:K20" si="4">E20+F16</f>
        <v>19862509.32</v>
      </c>
      <c r="G20" s="659">
        <f t="shared" si="4"/>
        <v>19862509.32</v>
      </c>
      <c r="H20" s="659">
        <f t="shared" si="4"/>
        <v>19862509.32</v>
      </c>
      <c r="I20" s="659">
        <f t="shared" si="4"/>
        <v>19862509.32</v>
      </c>
      <c r="J20" s="659">
        <f t="shared" si="4"/>
        <v>19862509.32</v>
      </c>
      <c r="K20" s="659">
        <f t="shared" si="4"/>
        <v>19863366.449999999</v>
      </c>
      <c r="L20" s="661" t="str">
        <f>[33]sys_template!L20</f>
        <v>n/a</v>
      </c>
    </row>
    <row r="21" spans="1:20" s="602" customFormat="1" ht="11.45" customHeight="1">
      <c r="A21" s="652" t="str">
        <f>[33]sys_template!A21</f>
        <v>3.</v>
      </c>
      <c r="B21" s="608" t="s">
        <v>583</v>
      </c>
      <c r="C21" s="612"/>
      <c r="D21" s="780"/>
      <c r="E21" s="1008">
        <f>+'Summary (2017) STRATA'!O37</f>
        <v>732058.25</v>
      </c>
      <c r="F21" s="659">
        <f t="shared" ref="F21:K21" si="5">E21+F33+F34+F69</f>
        <v>839905.48</v>
      </c>
      <c r="G21" s="659">
        <f t="shared" si="5"/>
        <v>947752.71</v>
      </c>
      <c r="H21" s="659">
        <f t="shared" si="5"/>
        <v>1055599.94</v>
      </c>
      <c r="I21" s="659">
        <f t="shared" si="5"/>
        <v>1163447.17</v>
      </c>
      <c r="J21" s="659">
        <f t="shared" si="5"/>
        <v>1271294.3999999999</v>
      </c>
      <c r="K21" s="659">
        <f t="shared" si="5"/>
        <v>1379142.43</v>
      </c>
      <c r="L21" s="661" t="str">
        <f>[33]sys_template!L21</f>
        <v>n/a</v>
      </c>
    </row>
    <row r="22" spans="1:20" s="602" customFormat="1" ht="11.45" customHeight="1">
      <c r="A22" s="652" t="str">
        <f>[33]sys_template!A22</f>
        <v>4.</v>
      </c>
      <c r="B22" s="608" t="s">
        <v>584</v>
      </c>
      <c r="D22" s="780"/>
      <c r="E22" s="1005">
        <f>+'Summary (2017) STRATA'!O23</f>
        <v>7223154.159</v>
      </c>
      <c r="F22" s="662">
        <f>E22+F15+F58</f>
        <v>7606571.0236999998</v>
      </c>
      <c r="G22" s="662">
        <f>F22+G15+G58</f>
        <v>8116987.8338000001</v>
      </c>
      <c r="H22" s="662">
        <f t="shared" ref="H22:K22" si="6">G22+H15+H58</f>
        <v>8677404.6930999998</v>
      </c>
      <c r="I22" s="662">
        <f t="shared" si="6"/>
        <v>9237821.5524000004</v>
      </c>
      <c r="J22" s="662">
        <f t="shared" si="6"/>
        <v>9798238.411700001</v>
      </c>
      <c r="K22" s="662">
        <f t="shared" si="6"/>
        <v>10357798.141000001</v>
      </c>
      <c r="L22" s="661" t="str">
        <f>[33]sys_template!L22</f>
        <v>n/a</v>
      </c>
      <c r="N22" s="778"/>
    </row>
    <row r="23" spans="1:20" s="602" customFormat="1" ht="11.45" customHeight="1">
      <c r="A23" s="651"/>
      <c r="E23" s="1007"/>
      <c r="F23" s="664"/>
      <c r="G23" s="664"/>
      <c r="H23" s="664"/>
      <c r="I23" s="664"/>
      <c r="J23" s="664"/>
      <c r="K23" s="663"/>
      <c r="L23" s="665"/>
    </row>
    <row r="24" spans="1:20" s="602" customFormat="1" ht="11.45" customHeight="1" thickBot="1">
      <c r="A24" s="652" t="str">
        <f>[33]sys_template!A24</f>
        <v>5.</v>
      </c>
      <c r="B24" s="608" t="s">
        <v>585</v>
      </c>
      <c r="E24" s="1006">
        <f>E20-E21+E22</f>
        <v>26353605.229000002</v>
      </c>
      <c r="F24" s="613">
        <f t="shared" ref="F24:J24" si="7">F20-F21+F22</f>
        <v>26629174.863699999</v>
      </c>
      <c r="G24" s="613">
        <f t="shared" si="7"/>
        <v>27031744.443799999</v>
      </c>
      <c r="H24" s="613">
        <f>H20-H21+H22</f>
        <v>27484314.073100001</v>
      </c>
      <c r="I24" s="613">
        <f t="shared" si="7"/>
        <v>27936883.702399999</v>
      </c>
      <c r="J24" s="613">
        <f t="shared" si="7"/>
        <v>28389453.331700005</v>
      </c>
      <c r="K24" s="613">
        <f>K20-K21+K22</f>
        <v>28842022.160999998</v>
      </c>
      <c r="L24" s="661" t="str">
        <f>[33]sys_template!L24</f>
        <v>n/a</v>
      </c>
    </row>
    <row r="25" spans="1:20" s="602" customFormat="1" ht="11.45" customHeight="1" thickTop="1">
      <c r="A25" s="651"/>
      <c r="E25" s="658"/>
      <c r="F25" s="659"/>
      <c r="G25" s="659"/>
      <c r="H25" s="659"/>
      <c r="I25" s="659"/>
      <c r="J25" s="659"/>
      <c r="K25" s="658"/>
      <c r="L25" s="658"/>
      <c r="O25" s="621"/>
    </row>
    <row r="26" spans="1:20" s="602" customFormat="1" ht="11.45" customHeight="1">
      <c r="A26" s="653" t="s">
        <v>100</v>
      </c>
      <c r="B26" s="608" t="s">
        <v>586</v>
      </c>
      <c r="E26" s="658"/>
      <c r="F26" s="705">
        <f>(E24+F24)/2</f>
        <v>26491390.046350002</v>
      </c>
      <c r="G26" s="705">
        <f>(F24+G24)/2</f>
        <v>26830459.653749999</v>
      </c>
      <c r="H26" s="705">
        <f t="shared" ref="H26:K26" si="8">(G24+H24)/2</f>
        <v>27258029.258450001</v>
      </c>
      <c r="I26" s="705">
        <f t="shared" si="8"/>
        <v>27710598.88775</v>
      </c>
      <c r="J26" s="705">
        <f t="shared" si="8"/>
        <v>28163168.517050002</v>
      </c>
      <c r="K26" s="705">
        <f t="shared" si="8"/>
        <v>28615737.746350002</v>
      </c>
      <c r="L26" s="661" t="str">
        <f>[33]sys_template!L26</f>
        <v>n/a</v>
      </c>
      <c r="O26" s="621"/>
      <c r="T26" s="614"/>
    </row>
    <row r="27" spans="1:20" s="602" customFormat="1" ht="11.45" customHeight="1">
      <c r="A27" s="653"/>
      <c r="E27" s="665"/>
      <c r="F27" s="667"/>
      <c r="G27" s="667"/>
      <c r="H27" s="667"/>
      <c r="I27" s="667"/>
      <c r="J27" s="667"/>
      <c r="K27" s="665"/>
      <c r="L27" s="658"/>
    </row>
    <row r="28" spans="1:20" s="602" customFormat="1" ht="11.45" customHeight="1">
      <c r="A28" s="653" t="s">
        <v>610</v>
      </c>
      <c r="B28" s="608" t="s">
        <v>587</v>
      </c>
      <c r="E28" s="658"/>
      <c r="F28" s="659"/>
      <c r="G28" s="659"/>
      <c r="H28" s="659"/>
      <c r="I28" s="659"/>
      <c r="J28" s="659"/>
      <c r="K28" s="658"/>
      <c r="L28" s="658"/>
    </row>
    <row r="29" spans="1:20" s="602" customFormat="1" ht="11.45" customHeight="1">
      <c r="A29" s="653"/>
      <c r="B29" s="608" t="s">
        <v>10</v>
      </c>
      <c r="C29" s="602" t="s">
        <v>656</v>
      </c>
      <c r="E29" s="658"/>
      <c r="F29" s="659">
        <f t="shared" ref="F29:K29" si="9">(F26*ROUND((F79/12),7))/F84</f>
        <v>142681.97741258953</v>
      </c>
      <c r="G29" s="659">
        <f t="shared" si="9"/>
        <v>144508.19800651446</v>
      </c>
      <c r="H29" s="659">
        <f t="shared" si="9"/>
        <v>146811.07741651812</v>
      </c>
      <c r="I29" s="659">
        <f t="shared" si="9"/>
        <v>149248.6063461978</v>
      </c>
      <c r="J29" s="659">
        <f t="shared" si="9"/>
        <v>151686.13527587749</v>
      </c>
      <c r="K29" s="659">
        <f t="shared" si="9"/>
        <v>154123.66205116699</v>
      </c>
      <c r="L29" s="659">
        <f t="shared" ref="L29:L30" si="10">SUM(F29:K29)</f>
        <v>889059.65650886449</v>
      </c>
      <c r="O29" s="778"/>
    </row>
    <row r="30" spans="1:20" s="602" customFormat="1" ht="11.45" customHeight="1">
      <c r="A30" s="653" t="s">
        <v>114</v>
      </c>
      <c r="B30" s="608" t="s">
        <v>11</v>
      </c>
      <c r="C30" s="602" t="s">
        <v>657</v>
      </c>
      <c r="E30" s="658"/>
      <c r="F30" s="659">
        <f t="shared" ref="F30:K30" si="11">F26*ROUND((F78/12),7)</f>
        <v>29612.075793810032</v>
      </c>
      <c r="G30" s="659">
        <f t="shared" si="11"/>
        <v>29991.087800961748</v>
      </c>
      <c r="H30" s="659">
        <f t="shared" si="11"/>
        <v>30469.02510509541</v>
      </c>
      <c r="I30" s="659">
        <f t="shared" si="11"/>
        <v>30974.90743672695</v>
      </c>
      <c r="J30" s="659">
        <f t="shared" si="11"/>
        <v>31480.789768358492</v>
      </c>
      <c r="K30" s="659">
        <f t="shared" si="11"/>
        <v>31986.671652870031</v>
      </c>
      <c r="L30" s="659">
        <f t="shared" si="10"/>
        <v>184514.55755782267</v>
      </c>
    </row>
    <row r="31" spans="1:20" s="602" customFormat="1" ht="11.45" customHeight="1">
      <c r="A31" s="653"/>
      <c r="B31" s="608"/>
      <c r="C31" s="608"/>
      <c r="E31" s="658"/>
      <c r="F31" s="659"/>
      <c r="G31" s="659"/>
      <c r="H31" s="659"/>
      <c r="I31" s="659"/>
      <c r="J31" s="659"/>
      <c r="K31" s="659"/>
      <c r="L31" s="659"/>
    </row>
    <row r="32" spans="1:20" s="602" customFormat="1" ht="11.45" customHeight="1">
      <c r="A32" s="653" t="s">
        <v>611</v>
      </c>
      <c r="B32" s="608" t="s">
        <v>558</v>
      </c>
      <c r="C32" s="608"/>
      <c r="E32" s="658"/>
      <c r="F32" s="659"/>
      <c r="G32" s="659"/>
      <c r="H32" s="659"/>
      <c r="I32" s="659"/>
      <c r="J32" s="659"/>
      <c r="K32" s="659"/>
      <c r="L32" s="659"/>
    </row>
    <row r="33" spans="1:13" s="602" customFormat="1" ht="11.45" customHeight="1">
      <c r="A33" s="653"/>
      <c r="B33" s="608" t="s">
        <v>10</v>
      </c>
      <c r="C33" s="602" t="s">
        <v>578</v>
      </c>
      <c r="E33" s="658"/>
      <c r="F33" s="659">
        <f>'Summary (2018) STRATA'!D30</f>
        <v>107847.22999999998</v>
      </c>
      <c r="G33" s="659">
        <f>'Summary (2018) STRATA'!E30</f>
        <v>107847.22999999998</v>
      </c>
      <c r="H33" s="659">
        <f>'Summary (2018) STRATA'!F30</f>
        <v>107847.22999999998</v>
      </c>
      <c r="I33" s="659">
        <f>'Summary (2018) STRATA'!G30</f>
        <v>107847.22999999998</v>
      </c>
      <c r="J33" s="659">
        <f>'Summary (2018) STRATA'!H30</f>
        <v>107847.22999999998</v>
      </c>
      <c r="K33" s="659">
        <f>'Summary (2018) STRATA'!I30</f>
        <v>107848.02999999998</v>
      </c>
      <c r="L33" s="659">
        <f>SUM(F33:K33)</f>
        <v>647084.17999999993</v>
      </c>
    </row>
    <row r="34" spans="1:13" s="602" customFormat="1" ht="11.45" customHeight="1">
      <c r="A34" s="653"/>
      <c r="B34" s="608" t="s">
        <v>11</v>
      </c>
      <c r="C34" s="602" t="s">
        <v>559</v>
      </c>
      <c r="E34" s="658"/>
      <c r="F34" s="659">
        <f t="shared" ref="F34:K34" si="12">F73</f>
        <v>0</v>
      </c>
      <c r="G34" s="659">
        <f t="shared" si="12"/>
        <v>0</v>
      </c>
      <c r="H34" s="659">
        <f t="shared" si="12"/>
        <v>0</v>
      </c>
      <c r="I34" s="659">
        <f t="shared" si="12"/>
        <v>0</v>
      </c>
      <c r="J34" s="659">
        <f t="shared" si="12"/>
        <v>0</v>
      </c>
      <c r="K34" s="659">
        <f t="shared" si="12"/>
        <v>0</v>
      </c>
      <c r="L34" s="659">
        <f>SUM(F34:K34)</f>
        <v>0</v>
      </c>
      <c r="M34" s="621">
        <f>SUM(L29:L34)</f>
        <v>1720658.394066687</v>
      </c>
    </row>
    <row r="35" spans="1:13" s="602" customFormat="1" ht="11.45" customHeight="1">
      <c r="A35" s="653"/>
      <c r="B35" s="608" t="s">
        <v>12</v>
      </c>
      <c r="C35" s="602" t="s">
        <v>560</v>
      </c>
      <c r="E35" s="658"/>
      <c r="F35" s="659"/>
      <c r="G35" s="659"/>
      <c r="H35" s="659"/>
      <c r="I35" s="659"/>
      <c r="J35" s="659"/>
      <c r="K35" s="659"/>
      <c r="L35" s="658"/>
    </row>
    <row r="36" spans="1:13" s="602" customFormat="1" ht="11.45" customHeight="1">
      <c r="A36" s="653"/>
      <c r="B36" s="608"/>
      <c r="C36" s="608"/>
      <c r="E36" s="658"/>
      <c r="F36" s="659"/>
      <c r="G36" s="659"/>
      <c r="H36" s="659"/>
      <c r="I36" s="659"/>
      <c r="J36" s="659"/>
      <c r="K36" s="659"/>
      <c r="L36" s="658"/>
    </row>
    <row r="37" spans="1:13" s="602" customFormat="1" ht="11.45" customHeight="1">
      <c r="A37" s="653"/>
      <c r="E37" s="658"/>
      <c r="F37" s="667"/>
      <c r="G37" s="667"/>
      <c r="H37" s="667"/>
      <c r="I37" s="667"/>
      <c r="J37" s="667"/>
      <c r="K37" s="665"/>
      <c r="L37" s="665"/>
    </row>
    <row r="38" spans="1:13" s="602" customFormat="1" ht="11.45" customHeight="1" thickBot="1">
      <c r="A38" s="653" t="s">
        <v>612</v>
      </c>
      <c r="B38" s="608" t="s">
        <v>609</v>
      </c>
      <c r="E38" s="658"/>
      <c r="F38" s="668">
        <f t="shared" ref="F38:K38" si="13">F29+F30+F33+F34</f>
        <v>280141.28320639953</v>
      </c>
      <c r="G38" s="668">
        <f t="shared" si="13"/>
        <v>282346.51580747619</v>
      </c>
      <c r="H38" s="668">
        <f t="shared" si="13"/>
        <v>285127.33252161351</v>
      </c>
      <c r="I38" s="668">
        <f t="shared" si="13"/>
        <v>288070.74378292472</v>
      </c>
      <c r="J38" s="668">
        <f t="shared" si="13"/>
        <v>291014.15504423599</v>
      </c>
      <c r="K38" s="668">
        <f t="shared" si="13"/>
        <v>293958.36370403698</v>
      </c>
      <c r="L38" s="659">
        <f>'[35]Incremental Security 2014 P1 '!L38+SUM(F38:K38)</f>
        <v>1720658.3940666867</v>
      </c>
    </row>
    <row r="39" spans="1:13" s="602" customFormat="1" ht="11.45" customHeight="1" thickTop="1">
      <c r="A39" s="651"/>
      <c r="E39" s="615"/>
      <c r="F39" s="616"/>
      <c r="G39" s="616"/>
      <c r="H39" s="616"/>
      <c r="I39" s="616"/>
      <c r="J39" s="616"/>
    </row>
    <row r="40" spans="1:13" s="602" customFormat="1" ht="11.45" customHeight="1">
      <c r="A40" s="654" t="str">
        <f>[33]sys_template!A42</f>
        <v>Notes:</v>
      </c>
      <c r="C40" s="608"/>
      <c r="D40" s="777"/>
      <c r="E40" s="615"/>
      <c r="F40" s="617"/>
      <c r="G40" s="617"/>
      <c r="H40" s="617"/>
      <c r="I40" s="617"/>
      <c r="J40" s="617"/>
      <c r="K40" s="618"/>
      <c r="L40" s="618"/>
    </row>
    <row r="41" spans="1:13" s="602" customFormat="1" ht="18" customHeight="1">
      <c r="A41" s="651"/>
      <c r="B41" s="836" t="s">
        <v>2755</v>
      </c>
      <c r="C41" s="777"/>
      <c r="D41" s="777"/>
      <c r="E41" s="777"/>
      <c r="F41" s="777"/>
      <c r="G41" s="777"/>
      <c r="H41" s="777"/>
      <c r="I41" s="777"/>
      <c r="J41" s="777"/>
      <c r="K41" s="704"/>
      <c r="L41" s="704"/>
    </row>
    <row r="42" spans="1:13" s="602" customFormat="1" ht="18" customHeight="1">
      <c r="A42" s="651"/>
      <c r="B42" s="737" t="s">
        <v>2756</v>
      </c>
      <c r="C42" s="777"/>
      <c r="E42" s="777"/>
      <c r="F42" s="777"/>
      <c r="G42" s="777"/>
      <c r="H42" s="777"/>
      <c r="I42" s="777"/>
      <c r="J42" s="777"/>
      <c r="K42" s="704"/>
      <c r="L42" s="704"/>
    </row>
    <row r="43" spans="1:13" s="602" customFormat="1" ht="18" customHeight="1">
      <c r="A43" s="651"/>
      <c r="B43" s="737"/>
      <c r="K43" s="704"/>
      <c r="L43" s="704"/>
    </row>
    <row r="44" spans="1:13" s="602" customFormat="1" ht="11.45" customHeight="1">
      <c r="A44" s="648"/>
      <c r="C44" s="619"/>
      <c r="D44" s="776"/>
      <c r="E44" s="615"/>
      <c r="F44" s="617"/>
      <c r="G44" s="617"/>
      <c r="H44" s="617"/>
      <c r="I44" s="617"/>
      <c r="J44" s="617"/>
      <c r="K44" s="618"/>
      <c r="L44" s="618"/>
    </row>
    <row r="45" spans="1:13" s="602" customFormat="1" ht="11.45" customHeight="1">
      <c r="A45" s="837" t="str">
        <f>[33]sys_template!A51</f>
        <v>Totals may not add due to rounding.</v>
      </c>
      <c r="B45" s="776"/>
      <c r="C45" s="776"/>
      <c r="E45" s="776"/>
      <c r="F45" s="776"/>
      <c r="G45" s="776"/>
      <c r="H45" s="776"/>
      <c r="I45" s="776"/>
      <c r="J45" s="776"/>
      <c r="K45" s="776"/>
      <c r="L45" s="776"/>
    </row>
    <row r="46" spans="1:13" s="602" customFormat="1" ht="11.45" customHeight="1">
      <c r="A46" s="650"/>
      <c r="C46" s="608"/>
      <c r="D46" s="670"/>
      <c r="E46" s="615"/>
      <c r="F46" s="617"/>
      <c r="G46" s="617"/>
      <c r="H46" s="617"/>
      <c r="I46" s="617"/>
      <c r="J46" s="617"/>
      <c r="K46" s="618"/>
      <c r="L46" s="618"/>
    </row>
    <row r="47" spans="1:13" s="670" customFormat="1" ht="16.149999999999999" customHeight="1">
      <c r="A47" s="669"/>
      <c r="D47" s="672"/>
      <c r="E47" s="65" t="s">
        <v>70</v>
      </c>
      <c r="F47" s="65">
        <v>5002</v>
      </c>
      <c r="G47" s="65" t="str">
        <f>VLOOKUP(F47,proj_info,3,FALSE)</f>
        <v>002-Incremental Security</v>
      </c>
    </row>
    <row r="48" spans="1:13" s="672" customFormat="1" ht="16.149999999999999" customHeight="1">
      <c r="A48" s="671"/>
      <c r="E48" s="673">
        <f>F48-1</f>
        <v>2017</v>
      </c>
      <c r="F48" s="674">
        <v>2018</v>
      </c>
      <c r="G48" s="674">
        <v>2018</v>
      </c>
      <c r="H48" s="674">
        <v>2018</v>
      </c>
      <c r="I48" s="674">
        <v>2018</v>
      </c>
      <c r="J48" s="674">
        <v>2018</v>
      </c>
      <c r="K48" s="674">
        <v>2018</v>
      </c>
      <c r="L48" s="675"/>
    </row>
    <row r="49" spans="1:12" s="672" customFormat="1" ht="16.149999999999999" customHeight="1">
      <c r="A49" s="671"/>
      <c r="C49" s="676"/>
      <c r="E49" s="677" t="s">
        <v>129</v>
      </c>
      <c r="F49" s="678" t="s">
        <v>133</v>
      </c>
      <c r="G49" s="678" t="s">
        <v>134</v>
      </c>
      <c r="H49" s="678" t="s">
        <v>135</v>
      </c>
      <c r="I49" s="678" t="s">
        <v>73</v>
      </c>
      <c r="J49" s="678" t="s">
        <v>74</v>
      </c>
      <c r="K49" s="678" t="s">
        <v>75</v>
      </c>
      <c r="L49" s="675"/>
    </row>
    <row r="50" spans="1:12" s="672" customFormat="1" ht="16.149999999999999" customHeight="1">
      <c r="A50" s="671"/>
      <c r="C50" s="676" t="s">
        <v>62</v>
      </c>
      <c r="E50" s="679"/>
      <c r="F50" s="680"/>
      <c r="G50" s="680"/>
      <c r="H50" s="680"/>
      <c r="I50" s="680"/>
      <c r="J50" s="680"/>
      <c r="K50" s="681"/>
      <c r="L50" s="675"/>
    </row>
    <row r="51" spans="1:12" s="672" customFormat="1" ht="16.149999999999999" customHeight="1">
      <c r="A51" s="671" t="s">
        <v>561</v>
      </c>
      <c r="B51" s="66" t="str">
        <f t="shared" ref="B51:B53" si="14">CONCATENATE(A51,$F$47)</f>
        <v>CIP5002</v>
      </c>
      <c r="C51" s="682" t="s">
        <v>562</v>
      </c>
      <c r="E51" s="287"/>
      <c r="F51" s="287">
        <f t="array" ref="F51">SUM(IF(d_year=F$48,IF(d_month=F$49,IF(d_acct=$B51,d_amt,0),0),0))</f>
        <v>0</v>
      </c>
      <c r="G51" s="287">
        <f t="array" ref="G51">SUM(IF(d_year=G$48,IF(d_month=G$49,IF(d_acct=$B51,d_amt,0),0),0))</f>
        <v>0</v>
      </c>
      <c r="H51" s="287">
        <f t="array" ref="H51">SUM(IF(d_year=H$48,IF(d_month=H$49,IF(d_acct=$B51,d_amt,0),0),0))</f>
        <v>0</v>
      </c>
      <c r="I51" s="287">
        <f t="array" ref="I51">SUM(IF(d_year=I$48,IF(d_month=I$49,IF(d_acct=$B51,d_amt,0),0),0))</f>
        <v>0</v>
      </c>
      <c r="J51" s="287">
        <f t="array" ref="J51">SUM(IF(d_year=J$48,IF(d_month=J$49,IF(d_acct=$B51,d_amt,0),0),0))</f>
        <v>0</v>
      </c>
      <c r="K51" s="287">
        <f t="array" ref="K51">SUM(IF(d_year=K$48,IF(d_month=K$49,IF(d_acct=$B51,d_amt,0),0),0))</f>
        <v>0</v>
      </c>
      <c r="L51" s="675"/>
    </row>
    <row r="52" spans="1:12" s="672" customFormat="1" ht="16.149999999999999" customHeight="1">
      <c r="A52" s="671" t="s">
        <v>563</v>
      </c>
      <c r="B52" s="66" t="str">
        <f t="shared" si="14"/>
        <v>CIQ5002</v>
      </c>
      <c r="C52" s="672" t="s">
        <v>564</v>
      </c>
      <c r="E52" s="287"/>
      <c r="F52" s="287">
        <f t="array" ref="F52">SUM(IF(d_year=F$48,IF(d_month=F$49,IF(d_acct=$B52,d_amt,0),0),0))</f>
        <v>0</v>
      </c>
      <c r="G52" s="287">
        <f t="array" ref="G52">SUM(IF(d_year=G$48,IF(d_month=G$49,IF(d_acct=$B52,d_amt,0),0),0))</f>
        <v>0</v>
      </c>
      <c r="H52" s="287">
        <f t="array" ref="H52">SUM(IF(d_year=H$48,IF(d_month=H$49,IF(d_acct=$B52,d_amt,0),0),0))</f>
        <v>0</v>
      </c>
      <c r="I52" s="287">
        <f t="array" ref="I52">SUM(IF(d_year=I$48,IF(d_month=I$49,IF(d_acct=$B52,d_amt,0),0),0))</f>
        <v>0</v>
      </c>
      <c r="J52" s="287">
        <f t="array" ref="J52">SUM(IF(d_year=J$48,IF(d_month=J$49,IF(d_acct=$B52,d_amt,0),0),0))</f>
        <v>0</v>
      </c>
      <c r="K52" s="287">
        <f t="array" ref="K52">SUM(IF(d_year=K$48,IF(d_month=K$49,IF(d_acct=$B52,d_amt,0),0),0))</f>
        <v>0</v>
      </c>
      <c r="L52" s="675"/>
    </row>
    <row r="53" spans="1:12" s="672" customFormat="1" ht="16.149999999999999" customHeight="1">
      <c r="A53" s="671" t="s">
        <v>565</v>
      </c>
      <c r="B53" s="66" t="str">
        <f t="shared" si="14"/>
        <v>CIN5002</v>
      </c>
      <c r="C53" s="672" t="s">
        <v>566</v>
      </c>
      <c r="D53" s="835"/>
      <c r="E53" s="687"/>
      <c r="F53" s="688">
        <f t="array" ref="F53">SUM(IF(d_year=$F$48,IF(d_month=$F$49,IF(d_acct=B53,d_amt,0),0),0))</f>
        <v>0</v>
      </c>
      <c r="G53" s="688">
        <f t="array" ref="G53">SUM(IF(d_year=$G$48,IF(d_month=$G$49,IF(d_acct=B53,d_amt,0),0),0))</f>
        <v>0</v>
      </c>
      <c r="H53" s="688">
        <f t="array" ref="H53">SUM(IF(d_year=$H$48,IF(d_month=$H$49,IF(d_acct=B53,d_amt,0),0),0))</f>
        <v>0</v>
      </c>
      <c r="I53" s="688">
        <f t="array" ref="I53">SUM(IF(d_year=$I$48,IF(d_month=$I$49,IF(d_acct=B53,d_amt,0),0),0))</f>
        <v>0</v>
      </c>
      <c r="J53" s="688">
        <f t="array" ref="J53">SUM(IF(d_year=$J$48,IF(d_month=$J$49,IF(d_acct=B53,d_amt,0),0),0))</f>
        <v>0</v>
      </c>
      <c r="K53" s="689">
        <f t="array" ref="K53">SUM(IF(d_year=$K$48,IF(d_month=$K$49,IF(d_acct=B53,d_amt,0),0),0))</f>
        <v>0</v>
      </c>
      <c r="L53" s="675"/>
    </row>
    <row r="54" spans="1:12" s="676" customFormat="1" ht="16.149999999999999" customHeight="1">
      <c r="A54" s="690"/>
      <c r="E54" s="691"/>
      <c r="F54" s="692"/>
      <c r="G54" s="692"/>
      <c r="H54" s="692"/>
      <c r="I54" s="692"/>
      <c r="J54" s="692"/>
      <c r="K54" s="693"/>
      <c r="L54" s="675"/>
    </row>
    <row r="55" spans="1:12" s="672" customFormat="1" ht="24" customHeight="1">
      <c r="A55" s="671"/>
      <c r="E55" s="679"/>
      <c r="F55" s="680"/>
      <c r="G55" s="680"/>
      <c r="H55" s="680"/>
      <c r="I55" s="680"/>
      <c r="J55" s="680"/>
      <c r="K55" s="681"/>
      <c r="L55" s="675"/>
    </row>
    <row r="56" spans="1:12" s="66" customFormat="1" ht="16.149999999999999" customHeight="1">
      <c r="A56" s="655" t="s">
        <v>567</v>
      </c>
      <c r="B56" s="66" t="str">
        <f>CONCATENATE(A56,$F$47)</f>
        <v>CI45002</v>
      </c>
      <c r="C56" s="66" t="str">
        <f>IF(ISERROR(VLOOKUP(B56,acct_desc,2,FALSE))=TRUE," ",VLOOKUP(B56,acct_desc,2,FALSE))</f>
        <v>5002 - CWIP Current Month</v>
      </c>
      <c r="E56" s="287"/>
      <c r="F56" s="287">
        <f>'Summary (2018) STRATA'!D22-'Summary (2018) STRATA'!D24</f>
        <v>383416.86469999998</v>
      </c>
      <c r="G56" s="287">
        <f>'Summary (2018) STRATA'!E22-'Summary (2018) STRATA'!E24</f>
        <v>510416.8101</v>
      </c>
      <c r="H56" s="287">
        <f>'Summary (2018) STRATA'!F22-'Summary (2018) STRATA'!F24</f>
        <v>560416.85930000001</v>
      </c>
      <c r="I56" s="287">
        <f>'Summary (2018) STRATA'!G22-'Summary (2018) STRATA'!G24</f>
        <v>560416.85930000001</v>
      </c>
      <c r="J56" s="287">
        <f>'Summary (2018) STRATA'!H22-'Summary (2018) STRATA'!H24</f>
        <v>560416.85930000001</v>
      </c>
      <c r="K56" s="287">
        <f>'Summary (2018) STRATA'!I22-'Summary (2018) STRATA'!I24</f>
        <v>559559.72930000001</v>
      </c>
      <c r="L56"/>
    </row>
    <row r="57" spans="1:12" s="66" customFormat="1" ht="16.149999999999999" customHeight="1">
      <c r="A57" s="655" t="s">
        <v>643</v>
      </c>
      <c r="B57" s="66" t="str">
        <f>CONCATENATE(A57,$F$47)</f>
        <v>CI55002</v>
      </c>
      <c r="C57" s="66" t="str">
        <f>IF(ISERROR(VLOOKUP(B57,acct_desc,2,FALSE))=TRUE," ",VLOOKUP(B57,acct_desc,2,FALSE))</f>
        <v>5002 - End of Month CWIP Balance</v>
      </c>
      <c r="E57" s="287"/>
      <c r="F57" s="287">
        <f t="array" ref="F57">SUM(IF(d_year=F$48,IF(d_month=F$49,IF(d_acct=$B57,d_amt,0),0),0))</f>
        <v>0</v>
      </c>
      <c r="G57" s="287">
        <f t="array" ref="G57">SUM(IF(d_year=G$48,IF(d_month=G$49,IF(d_acct=$B57,d_amt,0),0),0))</f>
        <v>0</v>
      </c>
      <c r="H57" s="287">
        <f t="array" ref="H57">SUM(IF(d_year=H$48,IF(d_month=H$49,IF(d_acct=$B57,d_amt,0),0),0))</f>
        <v>0</v>
      </c>
      <c r="I57" s="287">
        <f t="array" ref="I57">SUM(IF(d_year=I$48,IF(d_month=I$49,IF(d_acct=$B57,d_amt,0),0),0))</f>
        <v>0</v>
      </c>
      <c r="J57" s="287">
        <f t="array" ref="J57">SUM(IF(d_year=J$48,IF(d_month=J$49,IF(d_acct=$B57,d_amt,0),0),0))</f>
        <v>0</v>
      </c>
      <c r="K57" s="287">
        <f t="array" ref="K57">SUM(IF(d_year=K$48,IF(d_month=K$49,IF(d_acct=$B57,d_amt,0),0),0))</f>
        <v>0</v>
      </c>
      <c r="L57"/>
    </row>
    <row r="58" spans="1:12" s="66" customFormat="1" ht="16.149999999999999" customHeight="1">
      <c r="A58" s="655" t="s">
        <v>568</v>
      </c>
      <c r="B58" s="66" t="str">
        <f>CONCATENATE(A58,$F$47)</f>
        <v>CI65002</v>
      </c>
      <c r="C58" s="66" t="str">
        <f>IF(ISERROR(VLOOKUP(B58,acct_desc,2,FALSE))=TRUE," ",VLOOKUP(B58,acct_desc,2,FALSE))</f>
        <v>5002 - CWIP Closed</v>
      </c>
      <c r="E58" s="287"/>
      <c r="F58" s="287">
        <f t="array" ref="F58">SUM(IF(d_year=F$48,IF(d_month=F$49,IF(d_acct=$B58,d_amt,0),0),0))</f>
        <v>0</v>
      </c>
      <c r="G58" s="287">
        <f t="array" ref="G58">SUM(IF(d_year=G$48,IF(d_month=G$49,IF(d_acct=$B58,d_amt,0),0),0))</f>
        <v>0</v>
      </c>
      <c r="H58" s="287">
        <f t="array" ref="H58">SUM(IF(d_year=H$48,IF(d_month=H$49,IF(d_acct=$B58,d_amt,0),0),0))</f>
        <v>0</v>
      </c>
      <c r="I58" s="287">
        <f t="array" ref="I58">SUM(IF(d_year=I$48,IF(d_month=I$49,IF(d_acct=$B58,d_amt,0),0),0))</f>
        <v>0</v>
      </c>
      <c r="J58" s="287">
        <f t="array" ref="J58">SUM(IF(d_year=J$48,IF(d_month=J$49,IF(d_acct=$B58,d_amt,0),0),0))</f>
        <v>0</v>
      </c>
      <c r="K58" s="287">
        <f t="array" ref="K58">SUM(IF(d_year=K$48,IF(d_month=K$49,IF(d_acct=$B58,d_amt,0),0),0))</f>
        <v>0</v>
      </c>
      <c r="L58"/>
    </row>
    <row r="59" spans="1:12" s="672" customFormat="1" ht="24" customHeight="1">
      <c r="A59" s="671"/>
      <c r="E59" s="679"/>
      <c r="F59" s="680"/>
      <c r="G59" s="680"/>
      <c r="H59" s="680"/>
      <c r="I59" s="680"/>
      <c r="J59" s="680"/>
      <c r="K59" s="681"/>
      <c r="L59" s="675"/>
    </row>
    <row r="60" spans="1:12" s="66" customFormat="1" ht="16.149999999999999" customHeight="1">
      <c r="A60" s="655" t="s">
        <v>569</v>
      </c>
      <c r="B60" s="66" t="str">
        <f t="shared" ref="B60:B62" si="15">CONCATENATE(A60,$F$47)</f>
        <v>CI75002</v>
      </c>
      <c r="C60" s="66" t="str">
        <f>IF(ISERROR(VLOOKUP(B60,acct_desc,2,FALSE))=TRUE," ",VLOOKUP(B60,acct_desc,2,FALSE))</f>
        <v>5002 - Plant Additions</v>
      </c>
      <c r="E60" s="287"/>
      <c r="F60" s="287">
        <f>'Summary (2018) STRATA'!D24</f>
        <v>0</v>
      </c>
      <c r="G60" s="287">
        <f>'Summary (2018) STRATA'!E24</f>
        <v>0</v>
      </c>
      <c r="H60" s="287">
        <f>'Summary (2018) STRATA'!F24</f>
        <v>0</v>
      </c>
      <c r="I60" s="287">
        <f>'Summary (2018) STRATA'!G24</f>
        <v>0</v>
      </c>
      <c r="J60" s="287">
        <f>'Summary (2018) STRATA'!H24</f>
        <v>0</v>
      </c>
      <c r="K60" s="287">
        <f>'Summary (2018) STRATA'!I24</f>
        <v>857.13</v>
      </c>
      <c r="L60"/>
    </row>
    <row r="61" spans="1:12" s="66" customFormat="1" ht="16.149999999999999" customHeight="1">
      <c r="A61" s="655" t="s">
        <v>570</v>
      </c>
      <c r="B61" s="66" t="str">
        <f t="shared" si="15"/>
        <v>CI95002</v>
      </c>
      <c r="C61" s="66" t="str">
        <f>IF(ISERROR(VLOOKUP(B61,acct_desc,2,FALSE))=TRUE," ",VLOOKUP(B61,acct_desc,2,FALSE))</f>
        <v>5002 - Plant Trans and Adjs</v>
      </c>
      <c r="E61" s="287"/>
      <c r="F61" s="287">
        <f t="array" ref="F61">SUM(IF(d_year=F$48,IF(d_month=F$49,IF(d_acct=$B61,d_amt,0),0),0))</f>
        <v>0</v>
      </c>
      <c r="G61" s="287">
        <f t="array" ref="G61">SUM(IF(d_year=G$48,IF(d_month=G$49,IF(d_acct=$B61,d_amt,0),0),0))</f>
        <v>0</v>
      </c>
      <c r="H61" s="287">
        <f t="array" ref="H61">SUM(IF(d_year=H$48,IF(d_month=H$49,IF(d_acct=$B61,d_amt,0),0),0))</f>
        <v>0</v>
      </c>
      <c r="I61" s="287">
        <f t="array" ref="I61">SUM(IF(d_year=I$48,IF(d_month=I$49,IF(d_acct=$B61,d_amt,0),0),0))</f>
        <v>0</v>
      </c>
      <c r="J61" s="287">
        <f t="array" ref="J61">SUM(IF(d_year=J$48,IF(d_month=J$49,IF(d_acct=$B61,d_amt,0),0),0))</f>
        <v>0</v>
      </c>
      <c r="K61" s="287">
        <f t="array" ref="K61">SUM(IF(d_year=K$48,IF(d_month=K$49,IF(d_acct=$B61,d_amt,0),0),0))</f>
        <v>0</v>
      </c>
      <c r="L61"/>
    </row>
    <row r="62" spans="1:12" s="66" customFormat="1" ht="16.149999999999999" customHeight="1">
      <c r="A62" s="655" t="s">
        <v>571</v>
      </c>
      <c r="B62" s="66" t="str">
        <f t="shared" si="15"/>
        <v>CI85002</v>
      </c>
      <c r="C62" s="66" t="str">
        <f>IF(ISERROR(VLOOKUP(B62,acct_desc,2,FALSE))=TRUE," ",VLOOKUP(B62,acct_desc,2,FALSE))</f>
        <v>5002 - Retirements</v>
      </c>
      <c r="E62" s="287"/>
      <c r="F62" s="287">
        <f t="array" ref="F62">SUM(IF(d_year=F$48,IF(d_month=F$49,IF(d_acct=$B62,d_amt,0),0),0))</f>
        <v>0</v>
      </c>
      <c r="G62" s="287">
        <f t="array" ref="G62">SUM(IF(d_year=G$48,IF(d_month=G$49,IF(d_acct=$B62,d_amt,0),0),0))</f>
        <v>0</v>
      </c>
      <c r="H62" s="287">
        <f t="array" ref="H62">SUM(IF(d_year=H$48,IF(d_month=H$49,IF(d_acct=$B62,d_amt,0),0),0))</f>
        <v>0</v>
      </c>
      <c r="I62" s="287">
        <f t="array" ref="I62">SUM(IF(d_year=I$48,IF(d_month=I$49,IF(d_acct=$B62,d_amt,0),0),0))</f>
        <v>0</v>
      </c>
      <c r="J62" s="287">
        <f t="array" ref="J62">SUM(IF(d_year=J$48,IF(d_month=J$49,IF(d_acct=$B62,d_amt,0),0),0))</f>
        <v>0</v>
      </c>
      <c r="K62" s="287">
        <f t="array" ref="K62">SUM(IF(d_year=K$48,IF(d_month=K$49,IF(d_acct=$B62,d_amt,0),0),0))</f>
        <v>0</v>
      </c>
      <c r="L62"/>
    </row>
    <row r="63" spans="1:12" s="676" customFormat="1" ht="16.149999999999999" customHeight="1">
      <c r="A63" s="690"/>
      <c r="E63" s="692"/>
      <c r="F63" s="692">
        <f>SUM(F60:F62)</f>
        <v>0</v>
      </c>
      <c r="G63" s="692">
        <f t="shared" ref="G63:K63" si="16">SUM(G60:G62)</f>
        <v>0</v>
      </c>
      <c r="H63" s="692">
        <f t="shared" si="16"/>
        <v>0</v>
      </c>
      <c r="I63" s="692">
        <f t="shared" si="16"/>
        <v>0</v>
      </c>
      <c r="J63" s="692">
        <f t="shared" si="16"/>
        <v>0</v>
      </c>
      <c r="K63" s="692">
        <f t="shared" si="16"/>
        <v>857.13</v>
      </c>
      <c r="L63" s="675"/>
    </row>
    <row r="64" spans="1:12" s="672" customFormat="1" ht="24" customHeight="1">
      <c r="A64" s="671"/>
      <c r="E64" s="679"/>
      <c r="F64" s="680"/>
      <c r="G64" s="680"/>
      <c r="H64" s="680"/>
      <c r="I64" s="680"/>
      <c r="J64" s="680"/>
      <c r="K64" s="681"/>
      <c r="L64" s="675"/>
    </row>
    <row r="65" spans="1:12" s="66" customFormat="1" ht="16.149999999999999" customHeight="1">
      <c r="A65" s="655" t="s">
        <v>572</v>
      </c>
      <c r="B65" s="66" t="str">
        <f t="shared" ref="B65:B68" si="17">CONCATENATE(A65,$F$47)</f>
        <v>CIA5002</v>
      </c>
      <c r="C65" s="66" t="str">
        <f>IF(ISERROR(VLOOKUP(B65,acct_desc,2,FALSE))=TRUE," ",VLOOKUP(B65,acct_desc,2,FALSE))</f>
        <v>5002 - Reserve Removal Cost</v>
      </c>
      <c r="E65" s="287"/>
      <c r="F65" s="287">
        <f t="array" ref="F65">SUM(IF(d_year=F$48,IF(d_month=F$49,IF(d_acct=$B65,d_amt,0),0),0))</f>
        <v>0</v>
      </c>
      <c r="G65" s="287">
        <f t="array" ref="G65">SUM(IF(d_year=G$48,IF(d_month=G$49,IF(d_acct=$B65,d_amt,0),0),0))</f>
        <v>0</v>
      </c>
      <c r="H65" s="287">
        <f t="array" ref="H65">SUM(IF(d_year=H$48,IF(d_month=H$49,IF(d_acct=$B65,d_amt,0),0),0))</f>
        <v>0</v>
      </c>
      <c r="I65" s="287">
        <f t="array" ref="I65">SUM(IF(d_year=I$48,IF(d_month=I$49,IF(d_acct=$B65,d_amt,0),0),0))</f>
        <v>0</v>
      </c>
      <c r="J65" s="287">
        <f t="array" ref="J65">SUM(IF(d_year=J$48,IF(d_month=J$49,IF(d_acct=$B65,d_amt,0),0),0))</f>
        <v>0</v>
      </c>
      <c r="K65" s="287">
        <f t="array" ref="K65">SUM(IF(d_year=K$48,IF(d_month=K$49,IF(d_acct=$B65,d_amt,0),0),0))</f>
        <v>0</v>
      </c>
      <c r="L65"/>
    </row>
    <row r="66" spans="1:12" s="66" customFormat="1" ht="16.149999999999999" customHeight="1">
      <c r="A66" s="655" t="s">
        <v>573</v>
      </c>
      <c r="B66" s="66" t="str">
        <f t="shared" si="17"/>
        <v>CIB5002</v>
      </c>
      <c r="C66" s="66" t="str">
        <f>IF(ISERROR(VLOOKUP(B66,acct_desc,2,FALSE))=TRUE," ",VLOOKUP(B66,acct_desc,2,FALSE))</f>
        <v>5002 - Reserve Salvage</v>
      </c>
      <c r="E66" s="287"/>
      <c r="F66" s="287">
        <f t="array" ref="F66">SUM(IF(d_year=F$48,IF(d_month=F$49,IF(d_acct=$B66,d_amt,0),0),0))</f>
        <v>0</v>
      </c>
      <c r="G66" s="287">
        <f t="array" ref="G66">SUM(IF(d_year=G$48,IF(d_month=G$49,IF(d_acct=$B66,d_amt,0),0),0))</f>
        <v>0</v>
      </c>
      <c r="H66" s="287">
        <f t="array" ref="H66">SUM(IF(d_year=H$48,IF(d_month=H$49,IF(d_acct=$B66,d_amt,0),0),0))</f>
        <v>0</v>
      </c>
      <c r="I66" s="287">
        <f t="array" ref="I66">SUM(IF(d_year=I$48,IF(d_month=I$49,IF(d_acct=$B66,d_amt,0),0),0))</f>
        <v>0</v>
      </c>
      <c r="J66" s="287">
        <f t="array" ref="J66">SUM(IF(d_year=J$48,IF(d_month=J$49,IF(d_acct=$B66,d_amt,0),0),0))</f>
        <v>0</v>
      </c>
      <c r="K66" s="287">
        <f t="array" ref="K66">SUM(IF(d_year=K$48,IF(d_month=K$49,IF(d_acct=$B66,d_amt,0),0),0))</f>
        <v>0</v>
      </c>
      <c r="L66"/>
    </row>
    <row r="67" spans="1:12" s="66" customFormat="1" ht="16.149999999999999" customHeight="1">
      <c r="A67" s="655" t="s">
        <v>574</v>
      </c>
      <c r="B67" s="66" t="str">
        <f t="shared" si="17"/>
        <v>CIC5002</v>
      </c>
      <c r="C67" s="66" t="str">
        <f>IF(ISERROR(VLOOKUP(B67,acct_desc,2,FALSE))=TRUE," ",VLOOKUP(B67,acct_desc,2,FALSE))</f>
        <v>5002 - Reserve Trans and Adjs</v>
      </c>
      <c r="E67" s="287"/>
      <c r="F67" s="287">
        <f t="array" ref="F67">SUM(IF(d_year=F$48,IF(d_month=F$49,IF(d_acct=$B67,d_amt,0),0),0))</f>
        <v>0</v>
      </c>
      <c r="G67" s="287">
        <f t="array" ref="G67">SUM(IF(d_year=G$48,IF(d_month=G$49,IF(d_acct=$B67,d_amt,0),0),0))</f>
        <v>0</v>
      </c>
      <c r="H67" s="287">
        <f t="array" ref="H67">SUM(IF(d_year=H$48,IF(d_month=H$49,IF(d_acct=$B67,d_amt,0),0),0))</f>
        <v>0</v>
      </c>
      <c r="I67" s="287">
        <f t="array" ref="I67">SUM(IF(d_year=I$48,IF(d_month=I$49,IF(d_acct=$B67,d_amt,0),0),0))</f>
        <v>0</v>
      </c>
      <c r="J67" s="287">
        <f t="array" ref="J67">SUM(IF(d_year=J$48,IF(d_month=J$49,IF(d_acct=$B67,d_amt,0),0),0))</f>
        <v>0</v>
      </c>
      <c r="K67" s="287">
        <f t="array" ref="K67">SUM(IF(d_year=K$48,IF(d_month=K$49,IF(d_acct=$B67,d_amt,0),0),0))</f>
        <v>0</v>
      </c>
      <c r="L67"/>
    </row>
    <row r="68" spans="1:12" s="66" customFormat="1" ht="16.149999999999999" customHeight="1">
      <c r="A68" s="655" t="s">
        <v>571</v>
      </c>
      <c r="B68" s="66" t="str">
        <f t="shared" si="17"/>
        <v>CI85002</v>
      </c>
      <c r="C68" s="66" t="str">
        <f>IF(ISERROR(VLOOKUP(B68,acct_desc,2,FALSE))=TRUE," ",VLOOKUP(B68,acct_desc,2,FALSE))</f>
        <v>5002 - Retirements</v>
      </c>
      <c r="E68" s="287"/>
      <c r="F68" s="287">
        <f t="array" ref="F68">SUM(IF(d_year=F$48,IF(d_month=F$49,IF(d_acct=$B68,d_amt,0),0),0))</f>
        <v>0</v>
      </c>
      <c r="G68" s="287">
        <f t="array" ref="G68">SUM(IF(d_year=G$48,IF(d_month=G$49,IF(d_acct=$B68,d_amt,0),0),0))</f>
        <v>0</v>
      </c>
      <c r="H68" s="287">
        <f t="array" ref="H68">SUM(IF(d_year=H$48,IF(d_month=H$49,IF(d_acct=$B68,d_amt,0),0),0))</f>
        <v>0</v>
      </c>
      <c r="I68" s="287">
        <f t="array" ref="I68">SUM(IF(d_year=I$48,IF(d_month=I$49,IF(d_acct=$B68,d_amt,0),0),0))</f>
        <v>0</v>
      </c>
      <c r="J68" s="287">
        <f t="array" ref="J68">SUM(IF(d_year=J$48,IF(d_month=J$49,IF(d_acct=$B68,d_amt,0),0),0))</f>
        <v>0</v>
      </c>
      <c r="K68" s="287">
        <f t="array" ref="K68">SUM(IF(d_year=K$48,IF(d_month=K$49,IF(d_acct=$B68,d_amt,0),0),0))</f>
        <v>0</v>
      </c>
      <c r="L68"/>
    </row>
    <row r="69" spans="1:12" s="676" customFormat="1" ht="16.149999999999999" customHeight="1">
      <c r="A69" s="690"/>
      <c r="E69" s="691"/>
      <c r="F69" s="691">
        <f t="shared" ref="F69:K69" si="18">SUM(F65:F68)</f>
        <v>0</v>
      </c>
      <c r="G69" s="691">
        <f t="shared" si="18"/>
        <v>0</v>
      </c>
      <c r="H69" s="691">
        <f t="shared" si="18"/>
        <v>0</v>
      </c>
      <c r="I69" s="691">
        <f t="shared" si="18"/>
        <v>0</v>
      </c>
      <c r="J69" s="691">
        <f t="shared" si="18"/>
        <v>0</v>
      </c>
      <c r="K69" s="691">
        <f t="shared" si="18"/>
        <v>0</v>
      </c>
      <c r="L69" s="675"/>
    </row>
    <row r="70" spans="1:12" s="672" customFormat="1" ht="24" customHeight="1">
      <c r="A70" s="671"/>
      <c r="E70" s="679"/>
      <c r="F70" s="680"/>
      <c r="G70" s="680"/>
      <c r="H70" s="680"/>
      <c r="I70" s="680"/>
      <c r="J70" s="680"/>
      <c r="K70" s="681"/>
      <c r="L70" s="675"/>
    </row>
    <row r="71" spans="1:12" s="66" customFormat="1" ht="16.149999999999999" customHeight="1">
      <c r="A71" s="655" t="s">
        <v>576</v>
      </c>
      <c r="B71" s="66" t="str">
        <f t="shared" ref="B71" si="19">CONCATENATE(A71,$F$47)</f>
        <v>CI15002</v>
      </c>
      <c r="C71" s="66" t="str">
        <f>IF(ISERROR(VLOOKUP(B71,acct_desc,2,FALSE))=TRUE," ",VLOOKUP(B71,acct_desc,2,FALSE))</f>
        <v>5002 - Depreciation Expense</v>
      </c>
      <c r="E71" s="625"/>
      <c r="F71" s="287">
        <f t="array" ref="F71">SUM(IF(d_year=$F$48,IF(d_month=$F$49,IF(d_acct=B71,d_amt,0),0),0))</f>
        <v>0</v>
      </c>
      <c r="G71" s="287">
        <f t="array" ref="G71">SUM(IF(d_year=$G$48,IF(d_month=$G$49,IF(d_acct=B71,d_amt,0),0),0))</f>
        <v>0</v>
      </c>
      <c r="H71" s="287">
        <f t="array" ref="H71">SUM(IF(d_year=$H$48,IF(d_month=$H$49,IF(d_acct=B71,d_amt,0),0),0))</f>
        <v>0</v>
      </c>
      <c r="I71" s="287">
        <f t="array" ref="I71">SUM(IF(d_year=$I$48,IF(d_month=$I$49,IF(d_acct=B71,d_amt,0),0),0))</f>
        <v>0</v>
      </c>
      <c r="J71" s="287">
        <f t="array" ref="J71">SUM(IF(d_year=$J$48,IF(d_month=$J$49,IF(d_acct=B71,d_amt,0),0),0))</f>
        <v>0</v>
      </c>
      <c r="K71" s="626">
        <f t="array" ref="K71">SUM(IF(d_year=$K$48,IF(d_month=$K$49,IF(d_acct=B71,d_amt,0),0),0))</f>
        <v>0</v>
      </c>
      <c r="L71"/>
    </row>
    <row r="72" spans="1:12" s="672" customFormat="1" ht="16.149999999999999" customHeight="1">
      <c r="A72" s="671"/>
      <c r="E72" s="687"/>
      <c r="F72" s="688"/>
      <c r="G72" s="688"/>
      <c r="H72" s="688"/>
      <c r="I72" s="688"/>
      <c r="J72" s="688"/>
      <c r="K72" s="689"/>
      <c r="L72" s="675"/>
    </row>
    <row r="73" spans="1:12" s="672" customFormat="1" ht="16.149999999999999" customHeight="1">
      <c r="A73" s="671"/>
      <c r="C73" s="672" t="s">
        <v>178</v>
      </c>
      <c r="E73" s="694"/>
      <c r="F73" s="620"/>
      <c r="G73" s="620"/>
      <c r="H73" s="620"/>
      <c r="I73" s="620"/>
      <c r="J73" s="620"/>
      <c r="K73" s="620"/>
      <c r="L73" s="675"/>
    </row>
    <row r="74" spans="1:12" s="672" customFormat="1" ht="24" customHeight="1">
      <c r="A74" s="671"/>
      <c r="E74" s="679"/>
      <c r="F74" s="680"/>
      <c r="G74" s="680"/>
      <c r="H74" s="680"/>
      <c r="I74" s="680"/>
      <c r="J74" s="680"/>
      <c r="K74" s="681"/>
      <c r="L74" s="675"/>
    </row>
    <row r="75" spans="1:12" s="66" customFormat="1" ht="16.149999999999999" customHeight="1">
      <c r="A75" s="655" t="s">
        <v>577</v>
      </c>
      <c r="B75" s="66" t="str">
        <f t="shared" ref="B75" si="20">CONCATENATE(A75,$F$47)</f>
        <v>COE5002</v>
      </c>
      <c r="C75" s="66" t="str">
        <f>IF(ISERROR(VLOOKUP(B75,acct_desc,2,FALSE))=TRUE," ",VLOOKUP(B75,acct_desc,2,FALSE))</f>
        <v>5002 - Total Cap Exp Amount</v>
      </c>
      <c r="E75" s="625"/>
      <c r="F75" s="287">
        <f t="array" ref="F75">SUM(IF(d_year=$F$48,IF(d_month=$F$49,IF(d_acct=B75,d_amt,0),0),0))</f>
        <v>0</v>
      </c>
      <c r="G75" s="287">
        <f t="array" ref="G75">SUM(IF(d_year=$G$48,IF(d_month=$G$49,IF(d_acct=B75,d_amt,0),0),0))</f>
        <v>0</v>
      </c>
      <c r="H75" s="287">
        <f t="array" ref="H75">SUM(IF(d_year=$H$48,IF(d_month=$H$49,IF(d_acct=B75,d_amt,0),0),0))</f>
        <v>0</v>
      </c>
      <c r="I75" s="287">
        <f t="array" ref="I75">SUM(IF(d_year=$I$48,IF(d_month=$I$49,IF(d_acct=B75,d_amt,0),0),0))</f>
        <v>0</v>
      </c>
      <c r="J75" s="287">
        <f t="array" ref="J75">SUM(IF(d_year=$J$48,IF(d_month=$J$49,IF(d_acct=B75,d_amt,0),0),0))</f>
        <v>0</v>
      </c>
      <c r="K75" s="626">
        <f t="array" ref="K75">SUM(IF(d_year=$K$48,IF(d_month=$K$49,IF(d_acct=B75,d_amt,0),0),0))</f>
        <v>0</v>
      </c>
      <c r="L75"/>
    </row>
    <row r="76" spans="1:12" s="672" customFormat="1" ht="16.149999999999999" customHeight="1">
      <c r="A76" s="671"/>
      <c r="E76" s="686"/>
      <c r="F76" s="695">
        <f t="shared" ref="F76:K76" si="21">F38-F75</f>
        <v>280141.28320639953</v>
      </c>
      <c r="G76" s="695">
        <f t="shared" si="21"/>
        <v>282346.51580747619</v>
      </c>
      <c r="H76" s="695">
        <f t="shared" si="21"/>
        <v>285127.33252161351</v>
      </c>
      <c r="I76" s="695">
        <f t="shared" si="21"/>
        <v>288070.74378292472</v>
      </c>
      <c r="J76" s="695">
        <f t="shared" si="21"/>
        <v>291014.15504423599</v>
      </c>
      <c r="K76" s="695">
        <f t="shared" si="21"/>
        <v>293958.36370403698</v>
      </c>
      <c r="L76" s="675"/>
    </row>
    <row r="77" spans="1:12">
      <c r="C77" s="672"/>
    </row>
    <row r="78" spans="1:12" s="66" customFormat="1" ht="16.149999999999999" customHeight="1">
      <c r="A78" s="655"/>
      <c r="B78" s="66" t="s">
        <v>241</v>
      </c>
      <c r="C78" s="66" t="str">
        <f>IF(ISERROR(VLOOKUP(B78,acct_desc,2,FALSE))=TRUE," ",VLOOKUP(B78,acct_desc,2,FALSE))</f>
        <v>Annual Rate of Return for Debt</v>
      </c>
      <c r="E78" s="629"/>
      <c r="F78" s="942">
        <v>1.3413E-2</v>
      </c>
      <c r="G78" s="942">
        <v>1.3413E-2</v>
      </c>
      <c r="H78" s="942">
        <v>1.3413E-2</v>
      </c>
      <c r="I78" s="942">
        <v>1.3413E-2</v>
      </c>
      <c r="J78" s="942">
        <v>1.3413E-2</v>
      </c>
      <c r="K78" s="942">
        <v>1.3413E-2</v>
      </c>
      <c r="L78"/>
    </row>
    <row r="79" spans="1:12" s="66" customFormat="1" ht="16.149999999999999" customHeight="1">
      <c r="A79" s="655"/>
      <c r="B79" s="66" t="s">
        <v>242</v>
      </c>
      <c r="C79" s="66" t="str">
        <f>IF(ISERROR(VLOOKUP(B79,acct_desc,2,FALSE))=TRUE," ",VLOOKUP(B79,acct_desc,2,FALSE))</f>
        <v>Annual Rate of Return for Equity</v>
      </c>
      <c r="E79" s="630"/>
      <c r="F79" s="943">
        <v>4.8251000000000002E-2</v>
      </c>
      <c r="G79" s="943">
        <v>4.8251000000000002E-2</v>
      </c>
      <c r="H79" s="943">
        <v>4.8251000000000002E-2</v>
      </c>
      <c r="I79" s="943">
        <v>4.8251000000000002E-2</v>
      </c>
      <c r="J79" s="943">
        <v>4.8251000000000002E-2</v>
      </c>
      <c r="K79" s="943">
        <v>4.8251000000000002E-2</v>
      </c>
      <c r="L79"/>
    </row>
    <row r="80" spans="1:12" s="672" customFormat="1" ht="24" customHeight="1">
      <c r="A80" s="671"/>
      <c r="E80" s="696"/>
      <c r="F80" s="183"/>
      <c r="G80" s="183"/>
      <c r="H80" s="183"/>
      <c r="I80" s="183"/>
      <c r="J80" s="183"/>
      <c r="K80" s="184"/>
      <c r="L80" s="675"/>
    </row>
    <row r="81" spans="1:12" s="66" customFormat="1" ht="16.149999999999999" customHeight="1">
      <c r="A81" s="655"/>
      <c r="B81" s="66" t="s">
        <v>243</v>
      </c>
      <c r="C81" s="66" t="str">
        <f>IF(ISERROR(VLOOKUP(B81,acct_desc,2,FALSE))=TRUE," ",VLOOKUP(B81,acct_desc,2,FALSE))</f>
        <v>Federal Tax Rate</v>
      </c>
      <c r="E81" s="631"/>
      <c r="F81" s="188">
        <v>0.21</v>
      </c>
      <c r="G81" s="188">
        <v>0.21</v>
      </c>
      <c r="H81" s="188">
        <v>0.21</v>
      </c>
      <c r="I81" s="188">
        <v>0.21</v>
      </c>
      <c r="J81" s="188">
        <v>0.21</v>
      </c>
      <c r="K81" s="188">
        <v>0.21</v>
      </c>
      <c r="L81"/>
    </row>
    <row r="82" spans="1:12" s="66" customFormat="1" ht="16.149999999999999" customHeight="1">
      <c r="A82" s="655"/>
      <c r="B82" s="66" t="s">
        <v>244</v>
      </c>
      <c r="C82" s="66" t="str">
        <f>IF(ISERROR(VLOOKUP(B82,acct_desc,2,FALSE))=TRUE," ",VLOOKUP(B82,acct_desc,2,FALSE))</f>
        <v>State Tax Rate</v>
      </c>
      <c r="E82" s="632"/>
      <c r="F82" s="191">
        <v>5.5E-2</v>
      </c>
      <c r="G82" s="191">
        <v>5.5E-2</v>
      </c>
      <c r="H82" s="191">
        <v>5.5E-2</v>
      </c>
      <c r="I82" s="191">
        <v>5.5E-2</v>
      </c>
      <c r="J82" s="191">
        <v>5.5E-2</v>
      </c>
      <c r="K82" s="192">
        <v>5.5E-2</v>
      </c>
      <c r="L82"/>
    </row>
    <row r="83" spans="1:12" s="698" customFormat="1" ht="24" customHeight="1">
      <c r="A83" s="697"/>
      <c r="E83" s="699"/>
      <c r="F83" s="700"/>
      <c r="G83" s="700"/>
      <c r="H83" s="700"/>
      <c r="I83" s="700"/>
      <c r="J83" s="700"/>
      <c r="K83" s="701"/>
      <c r="L83" s="675"/>
    </row>
    <row r="84" spans="1:12" s="672" customFormat="1" ht="16.149999999999999" customHeight="1">
      <c r="A84" s="671"/>
      <c r="E84" s="677"/>
      <c r="F84" s="702">
        <f>1-((F81+F82)-(F81*F82))</f>
        <v>0.74655000000000005</v>
      </c>
      <c r="G84" s="702">
        <f t="shared" ref="G84:K84" si="22">1-((G81+G82)-(G81*G82))</f>
        <v>0.74655000000000005</v>
      </c>
      <c r="H84" s="702">
        <f t="shared" si="22"/>
        <v>0.74655000000000005</v>
      </c>
      <c r="I84" s="702">
        <f t="shared" si="22"/>
        <v>0.74655000000000005</v>
      </c>
      <c r="J84" s="702">
        <f t="shared" si="22"/>
        <v>0.74655000000000005</v>
      </c>
      <c r="K84" s="702">
        <f t="shared" si="22"/>
        <v>0.74655000000000005</v>
      </c>
      <c r="L84" s="675"/>
    </row>
    <row r="256" spans="1:19">
      <c r="A256" s="724"/>
      <c r="B256" s="724"/>
      <c r="C256" s="724"/>
      <c r="D256" s="724"/>
      <c r="E256" s="724"/>
      <c r="F256" s="724"/>
      <c r="G256" s="724"/>
      <c r="H256" s="724">
        <f>SUM(H244:H255)</f>
        <v>0</v>
      </c>
      <c r="I256" s="724"/>
      <c r="J256" s="724"/>
      <c r="K256" s="724"/>
      <c r="L256" s="724"/>
      <c r="M256" s="724"/>
      <c r="N256" s="724"/>
      <c r="O256" s="724"/>
      <c r="P256" s="724"/>
      <c r="Q256" s="724"/>
      <c r="R256" s="724"/>
      <c r="S256" s="724"/>
    </row>
    <row r="257" spans="1:19">
      <c r="A257" s="710"/>
      <c r="B257" s="710" t="s">
        <v>649</v>
      </c>
      <c r="C257" t="s">
        <v>651</v>
      </c>
      <c r="D257" s="710"/>
      <c r="E257" s="710"/>
      <c r="F257" s="710"/>
      <c r="H257" s="730">
        <f>'NRC P1 Base'!F30+'NRC P1 Base'!F31</f>
        <v>542551.78550806548</v>
      </c>
      <c r="I257" s="730">
        <f>'NRC P1 Base'!G30+'NRC P1 Base'!G31</f>
        <v>540339.95692357421</v>
      </c>
      <c r="J257" s="730">
        <f>'NRC P1 Base'!H30+'NRC P1 Base'!H31</f>
        <v>538128.12833908293</v>
      </c>
      <c r="K257" s="730">
        <f>'NRC P1 Base'!I30+'NRC P1 Base'!I31</f>
        <v>535916.29975459166</v>
      </c>
      <c r="L257" s="730">
        <f>'NRC P1 Base'!J30+'NRC P1 Base'!J31</f>
        <v>533704.4711701005</v>
      </c>
      <c r="M257" s="730">
        <f>'NRC P1 Base'!K30+'NRC P1 Base'!K31</f>
        <v>531492.64258560934</v>
      </c>
      <c r="N257" s="730">
        <f>'NRC P2 Base'!F30+'NRC P2 Base'!F31</f>
        <v>529280.81400111807</v>
      </c>
      <c r="O257" s="730">
        <f>'NRC P2 Base'!G30+'NRC P2 Base'!G31</f>
        <v>527068.98541662691</v>
      </c>
      <c r="P257" s="730">
        <f>'NRC P2 Base'!H30+'NRC P2 Base'!H31</f>
        <v>524857.15683213563</v>
      </c>
      <c r="Q257" s="730">
        <f>'NRC P2 Base'!I30+'NRC P2 Base'!I31</f>
        <v>522645.32824764441</v>
      </c>
      <c r="R257" s="730">
        <f>'NRC P2 Base'!J30+'NRC P2 Base'!J31</f>
        <v>520433.49966315308</v>
      </c>
      <c r="S257">
        <f>'NRC P2 Base'!K30+'NRC P2 Base'!K31</f>
        <v>518215.44296569872</v>
      </c>
    </row>
    <row r="258" spans="1:19">
      <c r="A258" s="710"/>
      <c r="B258" s="710" t="s">
        <v>650</v>
      </c>
      <c r="C258" t="s">
        <v>652</v>
      </c>
      <c r="D258" s="710"/>
      <c r="E258" s="710"/>
      <c r="F258" s="710"/>
      <c r="H258" s="730">
        <f>'NRC P1 Base'!F34</f>
        <v>340083.77999999997</v>
      </c>
      <c r="I258" s="730">
        <f>'NRC P1 Base'!G34</f>
        <v>340083.79</v>
      </c>
      <c r="J258" s="730">
        <f>'NRC P1 Base'!H34</f>
        <v>340083.77999999997</v>
      </c>
      <c r="K258" s="730">
        <f>'NRC P1 Base'!I34</f>
        <v>340083.79</v>
      </c>
      <c r="L258" s="730">
        <f>'NRC P1 Base'!J34</f>
        <v>340083.77999999997</v>
      </c>
      <c r="M258" s="730">
        <f>'NRC P1 Base'!K34</f>
        <v>340083.79</v>
      </c>
      <c r="N258" s="730">
        <f>'NRC P2 Base'!F34</f>
        <v>340083.77999999997</v>
      </c>
      <c r="O258" s="730">
        <f>'NRC P2 Base'!G34</f>
        <v>340083.79</v>
      </c>
      <c r="P258" s="730">
        <f>'NRC P2 Base'!H34</f>
        <v>340083.77999999997</v>
      </c>
      <c r="Q258" s="730">
        <f>'NRC P2 Base'!I34</f>
        <v>340083.79</v>
      </c>
      <c r="R258" s="730">
        <f>'NRC P2 Base'!J34</f>
        <v>340083.77999999997</v>
      </c>
      <c r="S258">
        <f>'NRC P2 Base'!K34</f>
        <v>341999.0199999999</v>
      </c>
    </row>
    <row r="259" spans="1:19">
      <c r="A259" s="726"/>
      <c r="B259" s="726" t="s">
        <v>653</v>
      </c>
      <c r="C259" s="726"/>
      <c r="D259" s="726"/>
      <c r="E259" s="726"/>
      <c r="F259" s="726"/>
      <c r="G259" s="724"/>
      <c r="H259" s="734">
        <f>H258+H257</f>
        <v>882635.56550806551</v>
      </c>
      <c r="I259" s="734">
        <f t="shared" ref="I259:S259" si="23">I258+I257</f>
        <v>880423.74692357425</v>
      </c>
      <c r="J259" s="734">
        <f t="shared" si="23"/>
        <v>878211.90833908296</v>
      </c>
      <c r="K259" s="734">
        <f t="shared" si="23"/>
        <v>876000.0897545917</v>
      </c>
      <c r="L259" s="734">
        <f t="shared" si="23"/>
        <v>873788.25117010041</v>
      </c>
      <c r="M259" s="734">
        <f t="shared" si="23"/>
        <v>871576.43258560938</v>
      </c>
      <c r="N259" s="734">
        <f t="shared" si="23"/>
        <v>869364.59400111809</v>
      </c>
      <c r="O259" s="734">
        <f t="shared" si="23"/>
        <v>867152.77541662683</v>
      </c>
      <c r="P259" s="734">
        <f t="shared" si="23"/>
        <v>864940.93683213554</v>
      </c>
      <c r="Q259" s="734">
        <f t="shared" si="23"/>
        <v>862729.11824764439</v>
      </c>
      <c r="R259" s="734">
        <f t="shared" si="23"/>
        <v>860517.27966315299</v>
      </c>
      <c r="S259" s="734">
        <f t="shared" si="23"/>
        <v>860214.46296569868</v>
      </c>
    </row>
    <row r="260" spans="1:19">
      <c r="A260" s="724"/>
      <c r="B260" s="724" t="s">
        <v>654</v>
      </c>
      <c r="C260" s="726"/>
      <c r="D260" s="726"/>
      <c r="E260" s="726"/>
      <c r="F260" s="726"/>
      <c r="G260" s="724"/>
      <c r="H260" s="734">
        <f>H259+H256</f>
        <v>882635.56550806551</v>
      </c>
      <c r="I260" s="734">
        <f t="shared" ref="I260:S260" si="24">I259+I256</f>
        <v>880423.74692357425</v>
      </c>
      <c r="J260" s="734">
        <f t="shared" si="24"/>
        <v>878211.90833908296</v>
      </c>
      <c r="K260" s="734">
        <f t="shared" si="24"/>
        <v>876000.0897545917</v>
      </c>
      <c r="L260" s="734">
        <f t="shared" si="24"/>
        <v>873788.25117010041</v>
      </c>
      <c r="M260" s="734">
        <f t="shared" si="24"/>
        <v>871576.43258560938</v>
      </c>
      <c r="N260" s="734">
        <f t="shared" si="24"/>
        <v>869364.59400111809</v>
      </c>
      <c r="O260" s="734">
        <f t="shared" si="24"/>
        <v>867152.77541662683</v>
      </c>
      <c r="P260" s="734">
        <f t="shared" si="24"/>
        <v>864940.93683213554</v>
      </c>
      <c r="Q260" s="734">
        <f t="shared" si="24"/>
        <v>862729.11824764439</v>
      </c>
      <c r="R260" s="734">
        <f t="shared" si="24"/>
        <v>860517.27966315299</v>
      </c>
      <c r="S260" s="734">
        <f t="shared" si="24"/>
        <v>860214.46296569868</v>
      </c>
    </row>
  </sheetData>
  <mergeCells count="8">
    <mergeCell ref="A3:L3"/>
    <mergeCell ref="A4:L4"/>
    <mergeCell ref="A5:L5"/>
    <mergeCell ref="A6:L6"/>
    <mergeCell ref="A7:L7"/>
    <mergeCell ref="A8:L8"/>
    <mergeCell ref="A9:L9"/>
    <mergeCell ref="A10:L10"/>
  </mergeCells>
  <pageMargins left="0.7" right="0.7" top="0.75" bottom="0.75" header="0.3" footer="0.3"/>
  <pageSetup scale="71" orientation="landscape" r:id="rId1"/>
  <rowBreaks count="1" manualBreakCount="1">
    <brk id="46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260"/>
  <sheetViews>
    <sheetView zoomScaleNormal="100" workbookViewId="0">
      <selection sqref="A1:A2"/>
    </sheetView>
  </sheetViews>
  <sheetFormatPr defaultRowHeight="12.75"/>
  <cols>
    <col min="1" max="1" width="5" customWidth="1"/>
    <col min="2" max="2" width="8.83203125" customWidth="1"/>
    <col min="3" max="3" width="33.5" bestFit="1" customWidth="1"/>
    <col min="5" max="5" width="15.5" customWidth="1"/>
    <col min="6" max="6" width="16.5" customWidth="1"/>
    <col min="7" max="7" width="16.1640625" customWidth="1"/>
    <col min="8" max="8" width="17.33203125" customWidth="1"/>
    <col min="9" max="9" width="16" customWidth="1"/>
    <col min="10" max="10" width="18" customWidth="1"/>
    <col min="11" max="11" width="19" customWidth="1"/>
    <col min="12" max="12" width="13.33203125" customWidth="1"/>
    <col min="13" max="13" width="9.6640625" bestFit="1" customWidth="1"/>
    <col min="15" max="15" width="13.33203125" bestFit="1" customWidth="1"/>
  </cols>
  <sheetData>
    <row r="1" spans="1:12" s="602" customFormat="1" ht="11.45" customHeight="1">
      <c r="A1" s="1051" t="s">
        <v>2807</v>
      </c>
      <c r="B1" s="1012"/>
      <c r="C1" s="1012"/>
      <c r="D1" s="1012"/>
      <c r="E1" s="1012"/>
      <c r="F1" s="1012"/>
      <c r="G1" s="1012"/>
      <c r="H1" s="1012"/>
      <c r="I1" s="1012"/>
      <c r="J1" s="1012"/>
      <c r="K1" s="1012"/>
      <c r="L1" s="1012"/>
    </row>
    <row r="2" spans="1:12" s="602" customFormat="1" ht="11.45" customHeight="1">
      <c r="A2" s="1052" t="s">
        <v>2802</v>
      </c>
      <c r="B2" s="1013"/>
      <c r="C2" s="1013"/>
      <c r="D2" s="1013"/>
      <c r="E2" s="1013"/>
      <c r="F2" s="1013"/>
      <c r="G2" s="1013"/>
      <c r="H2" s="1013"/>
      <c r="I2" s="1013"/>
      <c r="J2" s="1013"/>
      <c r="K2" s="1013"/>
      <c r="L2" s="1013"/>
    </row>
    <row r="3" spans="1:12" s="602" customFormat="1" ht="11.45" customHeight="1">
      <c r="A3" s="1036" t="str">
        <f>[33]sys_template!A3</f>
        <v>Florida Power &amp; Light Company</v>
      </c>
      <c r="B3" s="1036"/>
      <c r="C3" s="1036"/>
      <c r="D3" s="1036"/>
      <c r="E3" s="1036"/>
      <c r="F3" s="1036"/>
      <c r="G3" s="1036"/>
      <c r="H3" s="1036"/>
      <c r="I3" s="1036"/>
      <c r="J3" s="1036"/>
      <c r="K3" s="1036"/>
      <c r="L3" s="1036"/>
    </row>
    <row r="4" spans="1:12" s="602" customFormat="1" ht="11.45" customHeight="1">
      <c r="A4" s="1032" t="s">
        <v>615</v>
      </c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</row>
    <row r="5" spans="1:12" s="602" customFormat="1" ht="11.45" customHeight="1">
      <c r="A5" s="1037" t="s">
        <v>2760</v>
      </c>
      <c r="B5" s="1037"/>
      <c r="C5" s="1037"/>
      <c r="D5" s="1037"/>
      <c r="E5" s="1037"/>
      <c r="F5" s="1037"/>
      <c r="G5" s="1037"/>
      <c r="H5" s="1037"/>
      <c r="I5" s="1037"/>
      <c r="J5" s="1037"/>
      <c r="K5" s="1037"/>
      <c r="L5" s="1037"/>
    </row>
    <row r="6" spans="1:12" s="602" customFormat="1" ht="11.45" customHeight="1">
      <c r="A6" s="1032"/>
      <c r="B6" s="1032"/>
      <c r="C6" s="1032"/>
      <c r="D6" s="1032"/>
      <c r="E6" s="1032"/>
      <c r="F6" s="1032"/>
      <c r="G6" s="1032"/>
      <c r="H6" s="1032"/>
      <c r="I6" s="1032"/>
      <c r="J6" s="1032"/>
      <c r="K6" s="1032"/>
      <c r="L6" s="1032"/>
    </row>
    <row r="7" spans="1:12" s="602" customFormat="1" ht="11.45" customHeight="1">
      <c r="A7" s="1032" t="str">
        <f>[33]sys_template!A7</f>
        <v>Return on Capital Investments, Depreciation and Taxes</v>
      </c>
      <c r="B7" s="1032"/>
      <c r="C7" s="1032"/>
      <c r="D7" s="1032"/>
      <c r="E7" s="1032"/>
      <c r="F7" s="1032"/>
      <c r="G7" s="1032"/>
      <c r="H7" s="1032"/>
      <c r="I7" s="1032"/>
      <c r="J7" s="1032"/>
      <c r="K7" s="1032"/>
      <c r="L7" s="1032"/>
    </row>
    <row r="8" spans="1:12" s="602" customFormat="1" ht="11.45" customHeight="1">
      <c r="A8" s="1033" t="s">
        <v>645</v>
      </c>
      <c r="B8" s="1034"/>
      <c r="C8" s="1034"/>
      <c r="D8" s="1034"/>
      <c r="E8" s="1034"/>
      <c r="F8" s="1034"/>
      <c r="G8" s="1034"/>
      <c r="H8" s="1034"/>
      <c r="I8" s="1034"/>
      <c r="J8" s="1034"/>
      <c r="K8" s="1034"/>
      <c r="L8" s="1034"/>
    </row>
    <row r="9" spans="1:12" s="602" customFormat="1" ht="11.45" customHeight="1">
      <c r="A9" s="1035" t="str">
        <f>[33]sys_template!A9</f>
        <v>(in Dollars)</v>
      </c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</row>
    <row r="10" spans="1:12" s="602" customFormat="1" ht="11.45" customHeight="1">
      <c r="A10" s="1032"/>
      <c r="B10" s="1032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</row>
    <row r="11" spans="1:12" s="602" customFormat="1" ht="11.45" customHeight="1">
      <c r="A11" s="647"/>
      <c r="C11" s="603"/>
      <c r="E11" s="604" t="s">
        <v>13</v>
      </c>
      <c r="F11" s="944" t="s">
        <v>2754</v>
      </c>
      <c r="G11" s="944" t="s">
        <v>2754</v>
      </c>
      <c r="H11" s="944" t="s">
        <v>2754</v>
      </c>
      <c r="I11" s="944" t="s">
        <v>2754</v>
      </c>
      <c r="J11" s="944" t="s">
        <v>2754</v>
      </c>
      <c r="K11" s="944" t="s">
        <v>2754</v>
      </c>
      <c r="L11" s="605"/>
    </row>
    <row r="12" spans="1:12" s="602" customFormat="1" ht="11.45" customHeight="1">
      <c r="A12" s="648"/>
      <c r="E12" s="604" t="s">
        <v>588</v>
      </c>
      <c r="F12" s="604" t="s">
        <v>648</v>
      </c>
      <c r="G12" s="604" t="s">
        <v>50</v>
      </c>
      <c r="H12" s="604" t="s">
        <v>51</v>
      </c>
      <c r="I12" s="604" t="s">
        <v>52</v>
      </c>
      <c r="J12" s="604" t="s">
        <v>53</v>
      </c>
      <c r="K12" s="604" t="s">
        <v>42</v>
      </c>
      <c r="L12" s="604" t="s">
        <v>589</v>
      </c>
    </row>
    <row r="13" spans="1:12" s="602" customFormat="1" ht="11.45" customHeight="1" thickBot="1">
      <c r="A13" s="649" t="str">
        <f>[33]sys_template!A13</f>
        <v>Line</v>
      </c>
      <c r="C13" s="606"/>
      <c r="E13" s="607" t="s">
        <v>590</v>
      </c>
      <c r="F13" s="607" t="s">
        <v>616</v>
      </c>
      <c r="G13" s="607" t="s">
        <v>616</v>
      </c>
      <c r="H13" s="607" t="s">
        <v>616</v>
      </c>
      <c r="I13" s="607" t="s">
        <v>616</v>
      </c>
      <c r="J13" s="607" t="s">
        <v>616</v>
      </c>
      <c r="K13" s="607" t="s">
        <v>616</v>
      </c>
      <c r="L13" s="607" t="s">
        <v>590</v>
      </c>
    </row>
    <row r="14" spans="1:12" s="602" customFormat="1" ht="11.45" customHeight="1">
      <c r="A14" s="650" t="str">
        <f>[33]sys_template!A14</f>
        <v>1.</v>
      </c>
      <c r="B14" s="608" t="s">
        <v>581</v>
      </c>
      <c r="E14" s="604"/>
      <c r="F14" s="609"/>
      <c r="G14" s="609"/>
      <c r="H14" s="609"/>
      <c r="I14" s="609"/>
      <c r="J14" s="609"/>
      <c r="K14" s="604"/>
      <c r="L14" s="604"/>
    </row>
    <row r="15" spans="1:12" s="602" customFormat="1" ht="11.45" customHeight="1">
      <c r="A15" s="648"/>
      <c r="B15" s="608" t="s">
        <v>10</v>
      </c>
      <c r="C15" s="602" t="s">
        <v>579</v>
      </c>
      <c r="E15" s="746"/>
      <c r="F15" s="747">
        <f>F56</f>
        <v>560416.85930000001</v>
      </c>
      <c r="G15" s="747">
        <f t="shared" ref="G15:K15" si="0">G56</f>
        <v>560416.85930000001</v>
      </c>
      <c r="H15" s="747">
        <f t="shared" si="0"/>
        <v>560416.85930000001</v>
      </c>
      <c r="I15" s="747">
        <f t="shared" si="0"/>
        <v>560416.85930000001</v>
      </c>
      <c r="J15" s="747">
        <f t="shared" si="0"/>
        <v>560416.85829999996</v>
      </c>
      <c r="K15" s="1010">
        <f t="shared" si="0"/>
        <v>-13159882.436499996</v>
      </c>
      <c r="L15" s="1010">
        <f>'Incremental Security P1 Base'!L15+SUM(F15:K15)</f>
        <v>-7223154.1589999953</v>
      </c>
    </row>
    <row r="16" spans="1:12" s="602" customFormat="1" ht="11.45" customHeight="1">
      <c r="A16" s="648"/>
      <c r="B16" s="608" t="s">
        <v>11</v>
      </c>
      <c r="C16" s="602" t="s">
        <v>580</v>
      </c>
      <c r="E16" s="658"/>
      <c r="F16" s="611">
        <f t="shared" ref="F16:K16" si="1">F63</f>
        <v>0</v>
      </c>
      <c r="G16" s="611">
        <f t="shared" si="1"/>
        <v>0</v>
      </c>
      <c r="H16" s="611">
        <f t="shared" si="1"/>
        <v>0</v>
      </c>
      <c r="I16" s="611">
        <f t="shared" si="1"/>
        <v>0</v>
      </c>
      <c r="J16" s="611">
        <f t="shared" si="1"/>
        <v>0</v>
      </c>
      <c r="K16" s="1011">
        <f t="shared" si="1"/>
        <v>13720296.931799997</v>
      </c>
      <c r="L16" s="1010">
        <f>'Incremental Security P1 Base'!L16+SUM(F16:K16)</f>
        <v>13721154.061799997</v>
      </c>
    </row>
    <row r="17" spans="1:20" s="602" customFormat="1" ht="11.45" customHeight="1">
      <c r="A17" s="648"/>
      <c r="B17" s="608" t="s">
        <v>12</v>
      </c>
      <c r="C17" s="602" t="s">
        <v>575</v>
      </c>
      <c r="E17" s="658"/>
      <c r="F17" s="633">
        <f>F68</f>
        <v>0</v>
      </c>
      <c r="G17" s="633">
        <f t="shared" ref="G17:K17" si="2">G68</f>
        <v>0</v>
      </c>
      <c r="H17" s="633">
        <f t="shared" si="2"/>
        <v>0</v>
      </c>
      <c r="I17" s="633">
        <f t="shared" si="2"/>
        <v>0</v>
      </c>
      <c r="J17" s="633">
        <f t="shared" si="2"/>
        <v>0</v>
      </c>
      <c r="K17" s="633">
        <f t="shared" si="2"/>
        <v>0</v>
      </c>
      <c r="L17" s="610">
        <f>'[35]Incremental Security 2014 P1 '!L17+SUM(F17:K17)</f>
        <v>0</v>
      </c>
      <c r="O17" s="775"/>
    </row>
    <row r="18" spans="1:20" s="602" customFormat="1" ht="11.45" customHeight="1">
      <c r="A18" s="648"/>
      <c r="B18" s="608" t="s">
        <v>582</v>
      </c>
      <c r="C18" s="602" t="s">
        <v>560</v>
      </c>
      <c r="E18" s="658"/>
      <c r="F18" s="633">
        <f>SUM(F65:F67)</f>
        <v>0</v>
      </c>
      <c r="G18" s="633">
        <f t="shared" ref="G18:K18" si="3">SUM(G65:G67)</f>
        <v>0</v>
      </c>
      <c r="H18" s="633">
        <f t="shared" si="3"/>
        <v>0</v>
      </c>
      <c r="I18" s="633">
        <f t="shared" si="3"/>
        <v>0</v>
      </c>
      <c r="J18" s="633">
        <f t="shared" si="3"/>
        <v>0</v>
      </c>
      <c r="K18" s="633">
        <f t="shared" si="3"/>
        <v>0</v>
      </c>
      <c r="L18" s="610">
        <f>'[35]Incremental Security 2014 P1 '!L18+SUM(F18:K18)</f>
        <v>0</v>
      </c>
    </row>
    <row r="19" spans="1:20" s="602" customFormat="1" ht="11.45" customHeight="1">
      <c r="A19" s="651"/>
      <c r="B19" s="612"/>
      <c r="C19" s="612"/>
      <c r="E19" s="658"/>
      <c r="F19" s="659"/>
      <c r="G19" s="659"/>
      <c r="H19" s="659"/>
      <c r="I19" s="659"/>
      <c r="J19" s="659"/>
      <c r="K19" s="659"/>
      <c r="L19" s="658"/>
    </row>
    <row r="20" spans="1:20" s="602" customFormat="1" ht="11.45" customHeight="1">
      <c r="A20" s="652" t="str">
        <f>[33]sys_template!A20</f>
        <v>2.</v>
      </c>
      <c r="B20" s="608" t="s">
        <v>672</v>
      </c>
      <c r="C20" s="612"/>
      <c r="E20" s="1005">
        <f>'Incremental Security P1 Base'!K20</f>
        <v>19863366.449999999</v>
      </c>
      <c r="F20" s="659">
        <f t="shared" ref="F20:K20" si="4">E20+F16</f>
        <v>19863366.449999999</v>
      </c>
      <c r="G20" s="659">
        <f t="shared" si="4"/>
        <v>19863366.449999999</v>
      </c>
      <c r="H20" s="659">
        <f t="shared" si="4"/>
        <v>19863366.449999999</v>
      </c>
      <c r="I20" s="659">
        <f t="shared" si="4"/>
        <v>19863366.449999999</v>
      </c>
      <c r="J20" s="659">
        <f t="shared" si="4"/>
        <v>19863366.449999999</v>
      </c>
      <c r="K20" s="659">
        <f t="shared" si="4"/>
        <v>33583663.381799996</v>
      </c>
      <c r="L20" s="661" t="str">
        <f>[33]sys_template!L20</f>
        <v>n/a</v>
      </c>
    </row>
    <row r="21" spans="1:20" s="602" customFormat="1" ht="11.45" customHeight="1">
      <c r="A21" s="652" t="str">
        <f>[33]sys_template!A21</f>
        <v>3.</v>
      </c>
      <c r="B21" s="608" t="s">
        <v>583</v>
      </c>
      <c r="C21" s="612"/>
      <c r="E21" s="1005">
        <f>'Incremental Security P1 Base'!K21</f>
        <v>1379142.43</v>
      </c>
      <c r="F21" s="659">
        <f t="shared" ref="F21:K21" si="5">E21+F33+F34+F69</f>
        <v>1486991.27</v>
      </c>
      <c r="G21" s="659">
        <f t="shared" si="5"/>
        <v>1594840.11</v>
      </c>
      <c r="H21" s="659">
        <f t="shared" si="5"/>
        <v>1702688.9500000002</v>
      </c>
      <c r="I21" s="659">
        <f t="shared" si="5"/>
        <v>1810537.7900000003</v>
      </c>
      <c r="J21" s="659">
        <f t="shared" si="5"/>
        <v>1918386.6300000004</v>
      </c>
      <c r="K21" s="659">
        <f t="shared" si="5"/>
        <v>2042662.0100000002</v>
      </c>
      <c r="L21" s="661" t="str">
        <f>[33]sys_template!L21</f>
        <v>n/a</v>
      </c>
    </row>
    <row r="22" spans="1:20" s="602" customFormat="1" ht="11.45" customHeight="1">
      <c r="A22" s="652" t="str">
        <f>[33]sys_template!A22</f>
        <v>4.</v>
      </c>
      <c r="B22" s="608" t="s">
        <v>584</v>
      </c>
      <c r="E22" s="1005">
        <f>'Incremental Security P1 Base'!K22</f>
        <v>10357798.141000001</v>
      </c>
      <c r="F22" s="662">
        <f>E22+F15+F58</f>
        <v>10918215.000300001</v>
      </c>
      <c r="G22" s="662">
        <f t="shared" ref="G22:K22" si="6">F22+G15+G58</f>
        <v>11478631.859600002</v>
      </c>
      <c r="H22" s="662">
        <f t="shared" si="6"/>
        <v>12039048.718900003</v>
      </c>
      <c r="I22" s="662">
        <f t="shared" si="6"/>
        <v>12599465.578200003</v>
      </c>
      <c r="J22" s="662">
        <f t="shared" si="6"/>
        <v>13159882.436500004</v>
      </c>
      <c r="K22" s="662">
        <f t="shared" si="6"/>
        <v>7.4505805969238281E-9</v>
      </c>
      <c r="L22" s="661" t="str">
        <f>[33]sys_template!L22</f>
        <v>n/a</v>
      </c>
    </row>
    <row r="23" spans="1:20" s="602" customFormat="1" ht="11.45" customHeight="1">
      <c r="A23" s="651"/>
      <c r="E23" s="1007"/>
      <c r="F23" s="664"/>
      <c r="G23" s="664"/>
      <c r="H23" s="664"/>
      <c r="I23" s="664"/>
      <c r="J23" s="664"/>
      <c r="K23" s="663"/>
      <c r="L23" s="665"/>
    </row>
    <row r="24" spans="1:20" s="602" customFormat="1" ht="11.45" customHeight="1" thickBot="1">
      <c r="A24" s="652" t="str">
        <f>[33]sys_template!A24</f>
        <v>5.</v>
      </c>
      <c r="B24" s="608" t="s">
        <v>585</v>
      </c>
      <c r="E24" s="1006">
        <f>E20-E21+E22</f>
        <v>28842022.160999998</v>
      </c>
      <c r="F24" s="613">
        <f t="shared" ref="F24:I24" si="7">F20-F21+F22</f>
        <v>29294590.180300001</v>
      </c>
      <c r="G24" s="613">
        <f t="shared" si="7"/>
        <v>29747158.199600004</v>
      </c>
      <c r="H24" s="613">
        <f t="shared" si="7"/>
        <v>30199726.218900003</v>
      </c>
      <c r="I24" s="613">
        <f t="shared" si="7"/>
        <v>30652294.238200001</v>
      </c>
      <c r="J24" s="613">
        <f>J20-J21+J22</f>
        <v>31104862.256500006</v>
      </c>
      <c r="K24" s="613">
        <f>K20-K21+K22</f>
        <v>31541001.371800002</v>
      </c>
      <c r="L24" s="661" t="str">
        <f>[33]sys_template!L24</f>
        <v>n/a</v>
      </c>
      <c r="O24" s="775"/>
    </row>
    <row r="25" spans="1:20" s="602" customFormat="1" ht="11.45" customHeight="1" thickTop="1">
      <c r="A25" s="651"/>
      <c r="E25" s="658"/>
      <c r="F25" s="659"/>
      <c r="G25" s="659"/>
      <c r="H25" s="659"/>
      <c r="I25" s="659"/>
      <c r="J25" s="659"/>
      <c r="K25" s="658"/>
      <c r="L25" s="658"/>
    </row>
    <row r="26" spans="1:20" s="602" customFormat="1" ht="11.45" customHeight="1">
      <c r="A26" s="653" t="s">
        <v>100</v>
      </c>
      <c r="B26" s="608" t="s">
        <v>586</v>
      </c>
      <c r="E26" s="658"/>
      <c r="F26" s="705">
        <f>(E24+F24)/2</f>
        <v>29068306.170649998</v>
      </c>
      <c r="G26" s="705">
        <f>(F24+G24)/2</f>
        <v>29520874.189950004</v>
      </c>
      <c r="H26" s="705">
        <f t="shared" ref="H26:K26" si="8">(G24+H24)/2</f>
        <v>29973442.209250003</v>
      </c>
      <c r="I26" s="705">
        <f t="shared" si="8"/>
        <v>30426010.228550002</v>
      </c>
      <c r="J26" s="705">
        <f t="shared" si="8"/>
        <v>30878578.247350004</v>
      </c>
      <c r="K26" s="705">
        <f t="shared" si="8"/>
        <v>31322931.814150006</v>
      </c>
      <c r="L26" s="661" t="str">
        <f>[33]sys_template!L26</f>
        <v>n/a</v>
      </c>
      <c r="T26" s="614"/>
    </row>
    <row r="27" spans="1:20" s="602" customFormat="1" ht="11.45" customHeight="1">
      <c r="A27" s="653"/>
      <c r="E27" s="665"/>
      <c r="F27" s="667"/>
      <c r="G27" s="667"/>
      <c r="H27" s="667"/>
      <c r="I27" s="667"/>
      <c r="J27" s="667"/>
      <c r="K27" s="665"/>
      <c r="L27" s="658"/>
    </row>
    <row r="28" spans="1:20" s="602" customFormat="1" ht="11.45" customHeight="1">
      <c r="A28" s="653" t="s">
        <v>610</v>
      </c>
      <c r="B28" s="608" t="s">
        <v>587</v>
      </c>
      <c r="E28" s="658"/>
      <c r="F28" s="659"/>
      <c r="G28" s="659"/>
      <c r="H28" s="659"/>
      <c r="I28" s="659"/>
      <c r="J28" s="659"/>
      <c r="K28" s="658"/>
      <c r="L28" s="658"/>
    </row>
    <row r="29" spans="1:20" s="602" customFormat="1" ht="11.45" customHeight="1">
      <c r="A29" s="653"/>
      <c r="B29" s="608" t="s">
        <v>10</v>
      </c>
      <c r="C29" s="602" t="s">
        <v>656</v>
      </c>
      <c r="E29" s="658"/>
      <c r="F29" s="659">
        <f>(F26*ROUND((F79/12),7))/F84</f>
        <v>156561.18449074618</v>
      </c>
      <c r="G29" s="659">
        <f t="shared" ref="G29:K29" si="9">(G26*ROUND((G79/12),7))/G84</f>
        <v>158998.70474900538</v>
      </c>
      <c r="H29" s="659">
        <f t="shared" si="9"/>
        <v>161436.22500726453</v>
      </c>
      <c r="I29" s="659">
        <f t="shared" si="9"/>
        <v>163873.74526552367</v>
      </c>
      <c r="J29" s="659">
        <f t="shared" si="9"/>
        <v>166311.26552108984</v>
      </c>
      <c r="K29" s="659">
        <f t="shared" si="9"/>
        <v>168704.54293954288</v>
      </c>
      <c r="L29" s="1010">
        <f>'Incremental Security P1 Base'!L29+SUM(F29:K29)</f>
        <v>1864945.324482037</v>
      </c>
    </row>
    <row r="30" spans="1:20" s="602" customFormat="1" ht="11.45" customHeight="1">
      <c r="A30" s="653" t="s">
        <v>114</v>
      </c>
      <c r="B30" s="608" t="s">
        <v>11</v>
      </c>
      <c r="C30" s="602" t="s">
        <v>657</v>
      </c>
      <c r="E30" s="658"/>
      <c r="F30" s="659">
        <f t="shared" ref="F30:K30" si="10">F26*ROUND((F78/12),7)</f>
        <v>32492.552637552566</v>
      </c>
      <c r="G30" s="659">
        <f t="shared" si="10"/>
        <v>32998.433169526113</v>
      </c>
      <c r="H30" s="659">
        <f t="shared" si="10"/>
        <v>33504.313701499654</v>
      </c>
      <c r="I30" s="659">
        <f t="shared" si="10"/>
        <v>34010.194233473194</v>
      </c>
      <c r="J30" s="659">
        <f t="shared" si="10"/>
        <v>34516.074764887831</v>
      </c>
      <c r="K30" s="659">
        <f t="shared" si="10"/>
        <v>35012.773181856872</v>
      </c>
      <c r="L30" s="1010">
        <f>'Incremental Security P1 Base'!L30+SUM(F30:K30)</f>
        <v>387048.89924661891</v>
      </c>
    </row>
    <row r="31" spans="1:20" s="602" customFormat="1" ht="11.45" customHeight="1">
      <c r="A31" s="653"/>
      <c r="B31" s="608"/>
      <c r="C31" s="608"/>
      <c r="E31" s="658"/>
      <c r="F31" s="659"/>
      <c r="G31" s="659"/>
      <c r="H31" s="659"/>
      <c r="I31" s="659"/>
      <c r="J31" s="659"/>
      <c r="K31" s="659"/>
      <c r="L31" s="659"/>
    </row>
    <row r="32" spans="1:20" s="602" customFormat="1" ht="11.45" customHeight="1">
      <c r="A32" s="653" t="s">
        <v>611</v>
      </c>
      <c r="B32" s="608" t="s">
        <v>558</v>
      </c>
      <c r="C32" s="608"/>
      <c r="E32" s="658"/>
      <c r="F32" s="659"/>
      <c r="G32" s="659"/>
      <c r="H32" s="659"/>
      <c r="I32" s="659"/>
      <c r="J32" s="659"/>
      <c r="K32" s="659"/>
      <c r="L32" s="659"/>
    </row>
    <row r="33" spans="1:13" s="602" customFormat="1" ht="11.45" customHeight="1">
      <c r="A33" s="653"/>
      <c r="B33" s="608" t="s">
        <v>10</v>
      </c>
      <c r="C33" s="602" t="s">
        <v>578</v>
      </c>
      <c r="E33" s="658"/>
      <c r="F33" s="659">
        <f t="shared" ref="F33:K33" si="11">F71</f>
        <v>107848.83999999998</v>
      </c>
      <c r="G33" s="659">
        <f t="shared" si="11"/>
        <v>107848.83999999998</v>
      </c>
      <c r="H33" s="659">
        <f t="shared" si="11"/>
        <v>107848.83999999998</v>
      </c>
      <c r="I33" s="659">
        <f t="shared" si="11"/>
        <v>107848.83999999998</v>
      </c>
      <c r="J33" s="659">
        <f t="shared" si="11"/>
        <v>107848.83999999998</v>
      </c>
      <c r="K33" s="659">
        <f t="shared" si="11"/>
        <v>124275.37999999999</v>
      </c>
      <c r="L33" s="1010">
        <f>'Incremental Security P1 Base'!L33+SUM(F33:K33)</f>
        <v>1310603.7599999998</v>
      </c>
    </row>
    <row r="34" spans="1:13" s="602" customFormat="1" ht="11.45" customHeight="1">
      <c r="A34" s="653"/>
      <c r="B34" s="608" t="s">
        <v>11</v>
      </c>
      <c r="C34" s="602" t="s">
        <v>559</v>
      </c>
      <c r="E34" s="658"/>
      <c r="F34" s="659">
        <f t="shared" ref="F34:K34" si="12">F73</f>
        <v>0</v>
      </c>
      <c r="G34" s="659">
        <f t="shared" si="12"/>
        <v>0</v>
      </c>
      <c r="H34" s="659">
        <f t="shared" si="12"/>
        <v>0</v>
      </c>
      <c r="I34" s="659">
        <f t="shared" si="12"/>
        <v>0</v>
      </c>
      <c r="J34" s="659">
        <f t="shared" si="12"/>
        <v>0</v>
      </c>
      <c r="K34" s="659">
        <f t="shared" si="12"/>
        <v>0</v>
      </c>
      <c r="L34" s="659">
        <f>SUM(F34:K34)</f>
        <v>0</v>
      </c>
      <c r="M34" s="621"/>
    </row>
    <row r="35" spans="1:13" s="602" customFormat="1" ht="11.45" customHeight="1">
      <c r="A35" s="653"/>
      <c r="B35" s="608" t="s">
        <v>12</v>
      </c>
      <c r="C35" s="602" t="s">
        <v>560</v>
      </c>
      <c r="E35" s="658"/>
      <c r="F35" s="659"/>
      <c r="G35" s="659"/>
      <c r="H35" s="659"/>
      <c r="I35" s="659"/>
      <c r="J35" s="659"/>
      <c r="K35" s="659"/>
      <c r="L35" s="658"/>
    </row>
    <row r="36" spans="1:13" s="602" customFormat="1" ht="11.45" customHeight="1">
      <c r="A36" s="653"/>
      <c r="B36" s="608"/>
      <c r="C36" s="608"/>
      <c r="E36" s="658"/>
      <c r="F36" s="659"/>
      <c r="G36" s="659"/>
      <c r="H36" s="659"/>
      <c r="I36" s="659"/>
      <c r="J36" s="659"/>
      <c r="K36" s="659"/>
      <c r="L36" s="658"/>
    </row>
    <row r="37" spans="1:13" s="602" customFormat="1" ht="11.45" customHeight="1">
      <c r="A37" s="653"/>
      <c r="E37" s="658"/>
      <c r="F37" s="667"/>
      <c r="G37" s="667"/>
      <c r="H37" s="667"/>
      <c r="I37" s="667"/>
      <c r="J37" s="667"/>
      <c r="K37" s="665"/>
      <c r="L37" s="665"/>
    </row>
    <row r="38" spans="1:13" s="602" customFormat="1" ht="11.45" customHeight="1" thickBot="1">
      <c r="A38" s="653" t="s">
        <v>612</v>
      </c>
      <c r="B38" s="608" t="s">
        <v>609</v>
      </c>
      <c r="E38" s="658"/>
      <c r="F38" s="668">
        <f t="shared" ref="F38:K38" si="13">F29+F30+F33+F34</f>
        <v>296902.5771282987</v>
      </c>
      <c r="G38" s="668">
        <f t="shared" si="13"/>
        <v>299845.97791853145</v>
      </c>
      <c r="H38" s="668">
        <f t="shared" si="13"/>
        <v>302789.37870876415</v>
      </c>
      <c r="I38" s="668">
        <f>I29+I30+I33+I34</f>
        <v>305732.77949899685</v>
      </c>
      <c r="J38" s="668">
        <f t="shared" si="13"/>
        <v>308676.18028597767</v>
      </c>
      <c r="K38" s="668">
        <f t="shared" si="13"/>
        <v>327992.69612139976</v>
      </c>
      <c r="L38" s="1010">
        <f>'Incremental Security P1 Base'!L38+SUM(F38:K38)</f>
        <v>3562597.9837286556</v>
      </c>
    </row>
    <row r="39" spans="1:13" s="602" customFormat="1" ht="11.45" customHeight="1" thickTop="1">
      <c r="A39" s="651"/>
      <c r="E39" s="615"/>
      <c r="F39" s="616"/>
      <c r="G39" s="616"/>
      <c r="H39" s="616"/>
      <c r="I39" s="616"/>
      <c r="J39" s="616"/>
    </row>
    <row r="40" spans="1:13" s="602" customFormat="1" ht="11.45" customHeight="1">
      <c r="A40" s="654" t="str">
        <f>[33]sys_template!A42</f>
        <v>Notes:</v>
      </c>
      <c r="C40" s="608"/>
      <c r="E40" s="615"/>
      <c r="F40" s="617"/>
      <c r="G40" s="617"/>
      <c r="H40" s="617"/>
      <c r="I40" s="617"/>
      <c r="J40" s="617"/>
      <c r="K40" s="618"/>
      <c r="L40" s="618"/>
    </row>
    <row r="41" spans="1:13" s="602" customFormat="1" ht="18" customHeight="1">
      <c r="A41" s="651"/>
      <c r="B41" s="836" t="s">
        <v>2755</v>
      </c>
      <c r="C41" s="902"/>
      <c r="D41" s="902"/>
      <c r="E41" s="902"/>
      <c r="F41" s="902"/>
      <c r="G41" s="902"/>
      <c r="H41" s="902"/>
      <c r="I41" s="902"/>
      <c r="J41" s="902"/>
      <c r="K41" s="709"/>
      <c r="L41" s="709"/>
    </row>
    <row r="42" spans="1:13" s="602" customFormat="1" ht="18" customHeight="1">
      <c r="A42" s="651"/>
      <c r="B42" s="737" t="s">
        <v>2756</v>
      </c>
      <c r="C42" s="902"/>
      <c r="D42" s="902"/>
      <c r="E42" s="902"/>
      <c r="F42" s="902"/>
      <c r="G42" s="902"/>
      <c r="H42" s="902"/>
      <c r="I42" s="902"/>
      <c r="J42" s="902"/>
      <c r="K42" s="709"/>
      <c r="L42" s="709"/>
    </row>
    <row r="43" spans="1:13" s="602" customFormat="1" ht="18" customHeight="1">
      <c r="A43" s="651"/>
      <c r="B43" s="903"/>
      <c r="C43" s="903"/>
      <c r="D43" s="903"/>
      <c r="E43" s="903"/>
      <c r="F43" s="903"/>
      <c r="G43" s="903"/>
      <c r="H43" s="903"/>
      <c r="I43" s="903"/>
      <c r="J43" s="903"/>
      <c r="K43" s="709"/>
      <c r="L43" s="709"/>
    </row>
    <row r="44" spans="1:13" s="602" customFormat="1" ht="11.45" customHeight="1">
      <c r="A44" s="648"/>
      <c r="B44" s="903"/>
      <c r="C44" s="903"/>
      <c r="D44" s="903"/>
      <c r="E44" s="903"/>
      <c r="F44" s="903"/>
      <c r="G44" s="903"/>
      <c r="H44" s="903"/>
      <c r="I44" s="903"/>
      <c r="J44" s="903"/>
      <c r="K44" s="618"/>
      <c r="L44" s="618"/>
    </row>
    <row r="45" spans="1:13" s="602" customFormat="1" ht="11.45" customHeight="1">
      <c r="A45" s="1035" t="str">
        <f>[33]sys_template!A51</f>
        <v>Totals may not add due to rounding.</v>
      </c>
      <c r="B45" s="1035"/>
      <c r="C45" s="1035"/>
      <c r="D45" s="1035"/>
      <c r="E45" s="1035"/>
      <c r="F45" s="1035"/>
      <c r="G45" s="1035"/>
      <c r="H45" s="1035"/>
      <c r="I45" s="1035"/>
      <c r="J45" s="1035"/>
      <c r="K45" s="1035"/>
      <c r="L45" s="1035"/>
    </row>
    <row r="46" spans="1:13" s="602" customFormat="1" ht="11.45" customHeight="1">
      <c r="A46" s="650"/>
      <c r="C46" s="608"/>
      <c r="E46" s="615"/>
      <c r="F46" s="617"/>
      <c r="G46" s="617"/>
      <c r="H46" s="617"/>
      <c r="I46" s="617"/>
      <c r="J46" s="617"/>
      <c r="K46" s="618"/>
      <c r="L46" s="618"/>
    </row>
    <row r="47" spans="1:13" s="670" customFormat="1" ht="16.149999999999999" customHeight="1">
      <c r="A47" s="669"/>
      <c r="E47" s="65" t="s">
        <v>70</v>
      </c>
      <c r="F47" s="65">
        <v>5002</v>
      </c>
      <c r="G47" s="65" t="str">
        <f>VLOOKUP(F47,proj_info,3,FALSE)</f>
        <v>002-Incremental Security</v>
      </c>
    </row>
    <row r="48" spans="1:13" s="672" customFormat="1" ht="16.149999999999999" customHeight="1">
      <c r="A48" s="671"/>
      <c r="E48" s="674">
        <v>2018</v>
      </c>
      <c r="F48" s="674">
        <v>2018</v>
      </c>
      <c r="G48" s="674">
        <v>2018</v>
      </c>
      <c r="H48" s="674">
        <v>2018</v>
      </c>
      <c r="I48" s="674">
        <v>2018</v>
      </c>
      <c r="J48" s="674">
        <v>2018</v>
      </c>
      <c r="K48" s="674">
        <v>2018</v>
      </c>
      <c r="L48" s="675"/>
    </row>
    <row r="49" spans="1:12" s="672" customFormat="1" ht="16.149999999999999" customHeight="1">
      <c r="A49" s="671"/>
      <c r="C49" s="676"/>
      <c r="E49" s="677" t="s">
        <v>75</v>
      </c>
      <c r="F49" s="678" t="s">
        <v>76</v>
      </c>
      <c r="G49" s="678" t="s">
        <v>77</v>
      </c>
      <c r="H49" s="678" t="s">
        <v>78</v>
      </c>
      <c r="I49" s="678" t="s">
        <v>127</v>
      </c>
      <c r="J49" s="678" t="s">
        <v>128</v>
      </c>
      <c r="K49" s="678" t="s">
        <v>129</v>
      </c>
      <c r="L49" s="675"/>
    </row>
    <row r="50" spans="1:12" s="672" customFormat="1" ht="16.149999999999999" customHeight="1">
      <c r="A50" s="671"/>
      <c r="C50" s="676" t="s">
        <v>62</v>
      </c>
      <c r="E50" s="679"/>
      <c r="F50" s="680"/>
      <c r="G50" s="680"/>
      <c r="H50" s="680"/>
      <c r="I50" s="680"/>
      <c r="J50" s="680"/>
      <c r="K50" s="681"/>
      <c r="L50" s="675"/>
    </row>
    <row r="51" spans="1:12" s="672" customFormat="1" ht="16.149999999999999" customHeight="1">
      <c r="A51" s="671" t="s">
        <v>561</v>
      </c>
      <c r="B51" s="66" t="str">
        <f t="shared" ref="B51:B53" si="14">CONCATENATE(A51,$F$47)</f>
        <v>CIP5002</v>
      </c>
      <c r="C51" s="682" t="s">
        <v>562</v>
      </c>
      <c r="E51" s="683"/>
      <c r="F51" s="703">
        <f t="array" ref="F51">SUM(IF(d_year=$F$48,IF(d_month=$F$49,IF(d_acct=B51,d_amt,0),0),0))</f>
        <v>0</v>
      </c>
      <c r="G51" s="684">
        <f t="array" ref="G51">SUM(IF(d_year=$G$48,IF(d_month=$G$49,IF(d_acct=B51,d_amt,0),0),0))</f>
        <v>0</v>
      </c>
      <c r="H51" s="684">
        <f t="array" ref="H51">SUM(IF(d_year=$H$48,IF(d_month=$H$49,IF(d_acct=B51,d_amt,0),0),0))</f>
        <v>0</v>
      </c>
      <c r="I51" s="684">
        <f t="array" ref="I51">SUM(IF(d_year=$I$48,IF(d_month=$I$49,IF(d_acct=B51,d_amt,0),0),0))</f>
        <v>0</v>
      </c>
      <c r="J51" s="684">
        <f t="array" ref="J51">SUM(IF(d_year=$J$48,IF(d_month=$J$49,IF(d_acct=B51,d_amt,0),0),0))</f>
        <v>0</v>
      </c>
      <c r="K51" s="685">
        <f t="array" ref="K51">SUM(IF(d_year=$K$48,IF(d_month=$K$49,IF(d_acct=B51,d_amt,0),0),0))</f>
        <v>0</v>
      </c>
      <c r="L51" s="675"/>
    </row>
    <row r="52" spans="1:12" s="672" customFormat="1" ht="16.149999999999999" customHeight="1">
      <c r="A52" s="671" t="s">
        <v>563</v>
      </c>
      <c r="B52" s="66" t="str">
        <f t="shared" si="14"/>
        <v>CIQ5002</v>
      </c>
      <c r="C52" s="672" t="s">
        <v>564</v>
      </c>
      <c r="E52" s="686"/>
      <c r="F52" s="684">
        <f t="array" ref="F52">SUM(IF(d_year=$F$48,IF(d_month=$F$49,IF(d_acct=B52,d_amt,0),0),0))</f>
        <v>0</v>
      </c>
      <c r="G52" s="684">
        <f t="array" ref="G52">SUM(IF(d_year=$G$48,IF(d_month=$G$49,IF(d_acct=B52,d_amt,0),0),0))</f>
        <v>0</v>
      </c>
      <c r="H52" s="684">
        <f t="array" ref="H52">SUM(IF(d_year=$H$48,IF(d_month=$H$49,IF(d_acct=B52,d_amt,0),0),0))</f>
        <v>0</v>
      </c>
      <c r="I52" s="684">
        <f t="array" ref="I52">SUM(IF(d_year=$I$48,IF(d_month=$I$49,IF(d_acct=B52,d_amt,0),0),0))</f>
        <v>0</v>
      </c>
      <c r="J52" s="684">
        <f t="array" ref="J52">SUM(IF(d_year=$J$48,IF(d_month=$J$49,IF(d_acct=B52,d_amt,0),0),0))</f>
        <v>0</v>
      </c>
      <c r="K52" s="685">
        <f t="array" ref="K52">SUM(IF(d_year=$K$48,IF(d_month=$K$49,IF(d_acct=B52,d_amt,0),0),0))</f>
        <v>0</v>
      </c>
      <c r="L52" s="675"/>
    </row>
    <row r="53" spans="1:12" s="672" customFormat="1" ht="16.149999999999999" customHeight="1">
      <c r="A53" s="671" t="s">
        <v>565</v>
      </c>
      <c r="B53" s="66" t="str">
        <f t="shared" si="14"/>
        <v>CIN5002</v>
      </c>
      <c r="C53" s="672" t="s">
        <v>566</v>
      </c>
      <c r="E53" s="687">
        <f t="array" ref="E53">SUM(IF(d_year=$E$48,IF(d_month=$E$49,IF(d_acct=B53,d_amt,0),0),0))</f>
        <v>0</v>
      </c>
      <c r="F53" s="688">
        <f t="array" ref="F53">SUM(IF(d_year=$F$48,IF(d_month=$F$49,IF(d_acct=B53,d_amt,0),0),0))</f>
        <v>0</v>
      </c>
      <c r="G53" s="688">
        <f t="array" ref="G53">SUM(IF(d_year=$G$48,IF(d_month=$G$49,IF(d_acct=B53,d_amt,0),0),0))</f>
        <v>0</v>
      </c>
      <c r="H53" s="688">
        <f t="array" ref="H53">SUM(IF(d_year=$H$48,IF(d_month=$H$49,IF(d_acct=B53,d_amt,0),0),0))</f>
        <v>0</v>
      </c>
      <c r="I53" s="688">
        <f t="array" ref="I53">SUM(IF(d_year=$I$48,IF(d_month=$I$49,IF(d_acct=B53,d_amt,0),0),0))</f>
        <v>0</v>
      </c>
      <c r="J53" s="688">
        <f t="array" ref="J53">SUM(IF(d_year=$J$48,IF(d_month=$J$49,IF(d_acct=B53,d_amt,0),0),0))</f>
        <v>0</v>
      </c>
      <c r="K53" s="689">
        <f t="array" ref="K53">SUM(IF(d_year=$K$48,IF(d_month=$K$49,IF(d_acct=B53,d_amt,0),0),0))</f>
        <v>0</v>
      </c>
      <c r="L53" s="675"/>
    </row>
    <row r="54" spans="1:12" s="676" customFormat="1" ht="16.149999999999999" customHeight="1">
      <c r="A54" s="690"/>
      <c r="E54" s="691"/>
      <c r="F54" s="692"/>
      <c r="G54" s="692"/>
      <c r="H54" s="692"/>
      <c r="I54" s="692"/>
      <c r="J54" s="692"/>
      <c r="K54" s="693"/>
      <c r="L54" s="675"/>
    </row>
    <row r="55" spans="1:12" s="672" customFormat="1" ht="24" customHeight="1">
      <c r="A55" s="671"/>
      <c r="E55" s="679"/>
      <c r="F55" s="680"/>
      <c r="G55" s="680"/>
      <c r="H55" s="680"/>
      <c r="I55" s="680"/>
      <c r="J55" s="680"/>
      <c r="K55" s="681"/>
      <c r="L55" s="675"/>
    </row>
    <row r="56" spans="1:12" s="66" customFormat="1" ht="16.149999999999999" customHeight="1">
      <c r="A56" s="655" t="s">
        <v>567</v>
      </c>
      <c r="B56" s="66" t="str">
        <f>CONCATENATE(A56,$F$47)</f>
        <v>CI45002</v>
      </c>
      <c r="C56" s="66" t="str">
        <f>IF(ISERROR(VLOOKUP(B56,acct_desc,2,FALSE))=TRUE," ",VLOOKUP(B56,acct_desc,2,FALSE))</f>
        <v>5002 - CWIP Current Month</v>
      </c>
      <c r="E56" s="625"/>
      <c r="F56" s="948">
        <f>'Summary (2018) STRATA'!J22-'Summary (2018) STRATA'!J24</f>
        <v>560416.85930000001</v>
      </c>
      <c r="G56" s="948">
        <f>'Summary (2018) STRATA'!K22-'Summary (2018) STRATA'!K24</f>
        <v>560416.85930000001</v>
      </c>
      <c r="H56" s="948">
        <f>'Summary (2018) STRATA'!L22-'Summary (2018) STRATA'!L24</f>
        <v>560416.85930000001</v>
      </c>
      <c r="I56" s="948">
        <f>'Summary (2018) STRATA'!M22-'Summary (2018) STRATA'!M24</f>
        <v>560416.85930000001</v>
      </c>
      <c r="J56" s="948">
        <f>'Summary (2018) STRATA'!N22-'Summary (2018) STRATA'!N24</f>
        <v>560416.85829999996</v>
      </c>
      <c r="K56" s="948">
        <f>'Summary (2018) STRATA'!O22-'Summary (2018) STRATA'!O24</f>
        <v>-13159882.436499996</v>
      </c>
      <c r="L56"/>
    </row>
    <row r="57" spans="1:12" s="66" customFormat="1" ht="16.149999999999999" customHeight="1">
      <c r="A57" s="655" t="s">
        <v>643</v>
      </c>
      <c r="B57" s="66" t="str">
        <f>CONCATENATE(A57,$F$47)</f>
        <v>CI55002</v>
      </c>
      <c r="C57" s="66" t="str">
        <f>IF(ISERROR(VLOOKUP(B57,acct_desc,2,FALSE))=TRUE," ",VLOOKUP(B57,acct_desc,2,FALSE))</f>
        <v>5002 - End of Month CWIP Balance</v>
      </c>
      <c r="E57" s="627">
        <f t="array" ref="E57">SUM(IF(d_year=$E$48,IF(d_month=$E$49,IF(d_acct=B57,d_amt,0),0),0))</f>
        <v>0</v>
      </c>
      <c r="F57" s="948">
        <f t="array" ref="F57">SUM(IF(d_year=$F$48,IF(d_month=$F$49,IF(d_acct=B57,d_amt,0),0),0))</f>
        <v>0</v>
      </c>
      <c r="G57" s="948">
        <f t="array" ref="G57">SUM(IF(d_year=$G$48,IF(d_month=$G$49,IF(d_acct=B57,d_amt,0),0),0))</f>
        <v>0</v>
      </c>
      <c r="H57" s="948">
        <f t="array" ref="H57">SUM(IF(d_year=$H$48,IF(d_month=$H$49,IF(d_acct=B57,d_amt,0),0),0))</f>
        <v>0</v>
      </c>
      <c r="I57" s="948">
        <f t="array" ref="I57">SUM(IF(d_year=$I$48,IF(d_month=$I$49,IF(d_acct=B57,d_amt,0),0),0))</f>
        <v>0</v>
      </c>
      <c r="J57" s="948">
        <f t="array" ref="J57">SUM(IF(d_year=$J$48,IF(d_month=$J$49,IF(d_acct=B57,d_amt,0),0),0))</f>
        <v>0</v>
      </c>
      <c r="K57" s="949">
        <f t="array" ref="K57">SUM(IF(d_year=$K$48,IF(d_month=$K$49,IF(d_acct=B57,d_amt,0),0),0))</f>
        <v>0</v>
      </c>
      <c r="L57"/>
    </row>
    <row r="58" spans="1:12" s="66" customFormat="1" ht="16.149999999999999" customHeight="1">
      <c r="A58" s="655" t="s">
        <v>568</v>
      </c>
      <c r="B58" s="66" t="str">
        <f>CONCATENATE(A58,$F$47)</f>
        <v>CI65002</v>
      </c>
      <c r="C58" s="66" t="str">
        <f>IF(ISERROR(VLOOKUP(B58,acct_desc,2,FALSE))=TRUE," ",VLOOKUP(B58,acct_desc,2,FALSE))</f>
        <v>5002 - CWIP Closed</v>
      </c>
      <c r="E58" s="627">
        <f t="array" ref="E58">SUM(IF(d_year=$E$48,IF(d_month=$E$49,IF(d_acct=B58,d_amt,0),0),0))</f>
        <v>0</v>
      </c>
      <c r="F58" s="948"/>
      <c r="G58" s="948"/>
      <c r="H58" s="948"/>
      <c r="I58" s="948"/>
      <c r="J58" s="948"/>
      <c r="K58" s="948"/>
      <c r="L58"/>
    </row>
    <row r="59" spans="1:12" s="672" customFormat="1" ht="24" customHeight="1">
      <c r="A59" s="671"/>
      <c r="E59" s="679"/>
      <c r="F59" s="950"/>
      <c r="G59" s="950"/>
      <c r="H59" s="950"/>
      <c r="I59" s="950"/>
      <c r="J59" s="950"/>
      <c r="K59" s="951"/>
      <c r="L59" s="675"/>
    </row>
    <row r="60" spans="1:12" s="66" customFormat="1" ht="16.149999999999999" customHeight="1">
      <c r="A60" s="655" t="s">
        <v>569</v>
      </c>
      <c r="B60" s="66" t="str">
        <f t="shared" ref="B60:B62" si="15">CONCATENATE(A60,$F$47)</f>
        <v>CI75002</v>
      </c>
      <c r="C60" s="66" t="str">
        <f>IF(ISERROR(VLOOKUP(B60,acct_desc,2,FALSE))=TRUE," ",VLOOKUP(B60,acct_desc,2,FALSE))</f>
        <v>5002 - Plant Additions</v>
      </c>
      <c r="E60" s="625"/>
      <c r="F60" s="948">
        <f>'Summary (2018) STRATA'!J24</f>
        <v>0</v>
      </c>
      <c r="G60" s="948">
        <f>'Summary (2018) STRATA'!K24</f>
        <v>0</v>
      </c>
      <c r="H60" s="948">
        <f>'Summary (2018) STRATA'!L24</f>
        <v>0</v>
      </c>
      <c r="I60" s="948">
        <f>'Summary (2018) STRATA'!M24</f>
        <v>0</v>
      </c>
      <c r="J60" s="948">
        <f>'Summary (2018) STRATA'!N24</f>
        <v>0</v>
      </c>
      <c r="K60" s="948">
        <f>'Summary (2018) STRATA'!O24</f>
        <v>13720296.931799997</v>
      </c>
      <c r="L60"/>
    </row>
    <row r="61" spans="1:12" s="66" customFormat="1" ht="16.149999999999999" customHeight="1">
      <c r="A61" s="655" t="s">
        <v>570</v>
      </c>
      <c r="B61" s="66" t="str">
        <f t="shared" si="15"/>
        <v>CI95002</v>
      </c>
      <c r="C61" s="66" t="str">
        <f>IF(ISERROR(VLOOKUP(B61,acct_desc,2,FALSE))=TRUE," ",VLOOKUP(B61,acct_desc,2,FALSE))</f>
        <v>5002 - Plant Trans and Adjs</v>
      </c>
      <c r="E61" s="627"/>
      <c r="F61" s="287">
        <f t="array" ref="F61">SUM(IF(d_year=$F$48,IF(d_month=$F$49,IF(d_acct=B61,d_amt,0),0),0))</f>
        <v>0</v>
      </c>
      <c r="G61" s="287">
        <f t="array" ref="G61">SUM(IF(d_year=$G$48,IF(d_month=$G$49,IF(d_acct=B61,d_amt,0),0),0))</f>
        <v>0</v>
      </c>
      <c r="H61" s="287">
        <f t="array" ref="H61">SUM(IF(d_year=$H$48,IF(d_month=$H$49,IF(d_acct=B61,d_amt,0),0),0))</f>
        <v>0</v>
      </c>
      <c r="I61" s="287">
        <f t="array" ref="I61">SUM(IF(d_year=$I$48,IF(d_month=$I$49,IF(d_acct=B61,d_amt,0),0),0))</f>
        <v>0</v>
      </c>
      <c r="J61" s="287">
        <f t="array" ref="J61">SUM(IF(d_year=$J$48,IF(d_month=$J$49,IF(d_acct=B61,d_amt,0),0),0))</f>
        <v>0</v>
      </c>
      <c r="K61" s="626">
        <f t="array" ref="K61">SUM(IF(d_year=$K$48,IF(d_month=$K$49,IF(d_acct=B61,d_amt,0),0),0))</f>
        <v>0</v>
      </c>
      <c r="L61"/>
    </row>
    <row r="62" spans="1:12" s="66" customFormat="1" ht="16.149999999999999" customHeight="1">
      <c r="A62" s="655" t="s">
        <v>571</v>
      </c>
      <c r="B62" s="66" t="str">
        <f t="shared" si="15"/>
        <v>CI85002</v>
      </c>
      <c r="C62" s="66" t="str">
        <f>IF(ISERROR(VLOOKUP(B62,acct_desc,2,FALSE))=TRUE," ",VLOOKUP(B62,acct_desc,2,FALSE))</f>
        <v>5002 - Retirements</v>
      </c>
      <c r="E62" s="628"/>
      <c r="F62" s="287">
        <f t="array" ref="F62">SUM(IF(d_year=$F$48,IF(d_month=$F$49,IF(d_acct=B62,d_amt,0),0),0))</f>
        <v>0</v>
      </c>
      <c r="G62" s="287">
        <f t="array" ref="G62">SUM(IF(d_year=$G$48,IF(d_month=$G$49,IF(d_acct=B62,d_amt,0),0),0))</f>
        <v>0</v>
      </c>
      <c r="H62" s="287">
        <f t="array" ref="H62">SUM(IF(d_year=$H$48,IF(d_month=$H$49,IF(d_acct=B62,d_amt,0),0),0))</f>
        <v>0</v>
      </c>
      <c r="I62" s="287">
        <f t="array" ref="I62">SUM(IF(d_year=$I$48,IF(d_month=$I$49,IF(d_acct=B62,d_amt,0),0),0))</f>
        <v>0</v>
      </c>
      <c r="J62" s="287">
        <f t="array" ref="J62">SUM(IF(d_year=$J$48,IF(d_month=$J$49,IF(d_acct=B62,d_amt,0),0),0))</f>
        <v>0</v>
      </c>
      <c r="K62" s="626">
        <f t="array" ref="K62">SUM(IF(d_year=$K$48,IF(d_month=$K$49,IF(d_acct=B62,d_amt,0),0),0))</f>
        <v>0</v>
      </c>
      <c r="L62"/>
    </row>
    <row r="63" spans="1:12" s="676" customFormat="1" ht="16.149999999999999" customHeight="1">
      <c r="A63" s="690"/>
      <c r="E63" s="691"/>
      <c r="F63" s="692">
        <f>SUM(F60:F62)</f>
        <v>0</v>
      </c>
      <c r="G63" s="692">
        <f t="shared" ref="G63:K63" si="16">SUM(G60:G62)</f>
        <v>0</v>
      </c>
      <c r="H63" s="692">
        <f t="shared" si="16"/>
        <v>0</v>
      </c>
      <c r="I63" s="692">
        <f t="shared" si="16"/>
        <v>0</v>
      </c>
      <c r="J63" s="692">
        <f t="shared" si="16"/>
        <v>0</v>
      </c>
      <c r="K63" s="692">
        <f t="shared" si="16"/>
        <v>13720296.931799997</v>
      </c>
      <c r="L63" s="675"/>
    </row>
    <row r="64" spans="1:12" s="672" customFormat="1" ht="24" customHeight="1">
      <c r="A64" s="671"/>
      <c r="E64" s="679"/>
      <c r="F64" s="680"/>
      <c r="G64" s="680"/>
      <c r="H64" s="680"/>
      <c r="I64" s="680"/>
      <c r="J64" s="680"/>
      <c r="K64" s="681"/>
      <c r="L64" s="675"/>
    </row>
    <row r="65" spans="1:12" s="66" customFormat="1" ht="16.149999999999999" customHeight="1">
      <c r="A65" s="655" t="s">
        <v>572</v>
      </c>
      <c r="B65" s="66" t="str">
        <f t="shared" ref="B65:B68" si="17">CONCATENATE(A65,$F$47)</f>
        <v>CIA5002</v>
      </c>
      <c r="C65" s="66" t="str">
        <f>IF(ISERROR(VLOOKUP(B65,acct_desc,2,FALSE))=TRUE," ",VLOOKUP(B65,acct_desc,2,FALSE))</f>
        <v>5002 - Reserve Removal Cost</v>
      </c>
      <c r="E65" s="625"/>
      <c r="F65" s="287">
        <f t="array" ref="F65">SUM(IF(d_year=$F$48,IF(d_month=$F$49,IF(d_acct=B65,d_amt,0),0),0))</f>
        <v>0</v>
      </c>
      <c r="G65" s="287">
        <f t="array" ref="G65">SUM(IF(d_year=$G$48,IF(d_month=$G$49,IF(d_acct=B65,d_amt,0),0),0))</f>
        <v>0</v>
      </c>
      <c r="H65" s="287">
        <f t="array" ref="H65">SUM(IF(d_year=$H$48,IF(d_month=$H$49,IF(d_acct=B65,d_amt,0),0),0))</f>
        <v>0</v>
      </c>
      <c r="I65" s="287">
        <f t="array" ref="I65">SUM(IF(d_year=$I$48,IF(d_month=$I$49,IF(d_acct=B65,d_amt,0),0),0))</f>
        <v>0</v>
      </c>
      <c r="J65" s="287">
        <f t="array" ref="J65">SUM(IF(d_year=$J$48,IF(d_month=$J$49,IF(d_acct=B65,d_amt,0),0),0))</f>
        <v>0</v>
      </c>
      <c r="K65" s="626">
        <f t="array" ref="K65">SUM(IF(d_year=$K$48,IF(d_month=$K$49,IF(d_acct=B65,d_amt,0),0),0))</f>
        <v>0</v>
      </c>
      <c r="L65"/>
    </row>
    <row r="66" spans="1:12" s="66" customFormat="1" ht="16.149999999999999" customHeight="1">
      <c r="A66" s="655" t="s">
        <v>573</v>
      </c>
      <c r="B66" s="66" t="str">
        <f t="shared" si="17"/>
        <v>CIB5002</v>
      </c>
      <c r="C66" s="66" t="str">
        <f>IF(ISERROR(VLOOKUP(B66,acct_desc,2,FALSE))=TRUE," ",VLOOKUP(B66,acct_desc,2,FALSE))</f>
        <v>5002 - Reserve Salvage</v>
      </c>
      <c r="E66" s="627"/>
      <c r="F66" s="287">
        <f t="array" ref="F66">SUM(IF(d_year=$F$48,IF(d_month=$F$49,IF(d_acct=B66,d_amt,0),0),0))</f>
        <v>0</v>
      </c>
      <c r="G66" s="287">
        <f t="array" ref="G66">SUM(IF(d_year=$G$48,IF(d_month=$G$49,IF(d_acct=B66,d_amt,0),0),0))</f>
        <v>0</v>
      </c>
      <c r="H66" s="287">
        <f t="array" ref="H66">SUM(IF(d_year=$H$48,IF(d_month=$H$49,IF(d_acct=B66,d_amt,0),0),0))</f>
        <v>0</v>
      </c>
      <c r="I66" s="287">
        <f t="array" ref="I66">SUM(IF(d_year=$I$48,IF(d_month=$I$49,IF(d_acct=B66,d_amt,0),0),0))</f>
        <v>0</v>
      </c>
      <c r="J66" s="287">
        <f t="array" ref="J66">SUM(IF(d_year=$J$48,IF(d_month=$J$49,IF(d_acct=B66,d_amt,0),0),0))</f>
        <v>0</v>
      </c>
      <c r="K66" s="626">
        <f t="array" ref="K66">SUM(IF(d_year=$K$48,IF(d_month=$K$49,IF(d_acct=B66,d_amt,0),0),0))</f>
        <v>0</v>
      </c>
      <c r="L66"/>
    </row>
    <row r="67" spans="1:12" s="66" customFormat="1" ht="16.149999999999999" customHeight="1">
      <c r="A67" s="655" t="s">
        <v>574</v>
      </c>
      <c r="B67" s="66" t="str">
        <f t="shared" si="17"/>
        <v>CIC5002</v>
      </c>
      <c r="C67" s="66" t="str">
        <f>IF(ISERROR(VLOOKUP(B67,acct_desc,2,FALSE))=TRUE," ",VLOOKUP(B67,acct_desc,2,FALSE))</f>
        <v>5002 - Reserve Trans and Adjs</v>
      </c>
      <c r="E67" s="627"/>
      <c r="F67" s="287">
        <f t="array" ref="F67">SUM(IF(d_year=$F$48,IF(d_month=$F$49,IF(d_acct=B67,d_amt,0),0),0))</f>
        <v>0</v>
      </c>
      <c r="G67" s="287">
        <f t="array" ref="G67">SUM(IF(d_year=$G$48,IF(d_month=$G$49,IF(d_acct=B67,d_amt,0),0),0))</f>
        <v>0</v>
      </c>
      <c r="H67" s="287">
        <f t="array" ref="H67">SUM(IF(d_year=$H$48,IF(d_month=$H$49,IF(d_acct=B67,d_amt,0),0),0))</f>
        <v>0</v>
      </c>
      <c r="I67" s="287">
        <f t="array" ref="I67">SUM(IF(d_year=$I$48,IF(d_month=$I$49,IF(d_acct=B67,d_amt,0),0),0))</f>
        <v>0</v>
      </c>
      <c r="J67" s="287">
        <f t="array" ref="J67">SUM(IF(d_year=$J$48,IF(d_month=$J$49,IF(d_acct=B67,d_amt,0),0),0))</f>
        <v>0</v>
      </c>
      <c r="K67" s="626">
        <f t="array" ref="K67">SUM(IF(d_year=$K$48,IF(d_month=$K$49,IF(d_acct=B67,d_amt,0),0),0))</f>
        <v>0</v>
      </c>
      <c r="L67"/>
    </row>
    <row r="68" spans="1:12" s="66" customFormat="1" ht="16.149999999999999" customHeight="1">
      <c r="A68" s="655" t="s">
        <v>571</v>
      </c>
      <c r="B68" s="66" t="str">
        <f t="shared" si="17"/>
        <v>CI85002</v>
      </c>
      <c r="C68" s="66" t="str">
        <f>IF(ISERROR(VLOOKUP(B68,acct_desc,2,FALSE))=TRUE," ",VLOOKUP(B68,acct_desc,2,FALSE))</f>
        <v>5002 - Retirements</v>
      </c>
      <c r="E68" s="628"/>
      <c r="F68" s="287">
        <f t="array" ref="F68">SUM(IF(d_year=$F$48,IF(d_month=$F$49,IF(d_acct=B68,d_amt,0),0),0))</f>
        <v>0</v>
      </c>
      <c r="G68" s="287">
        <f t="array" ref="G68">SUM(IF(d_year=$G$48,IF(d_month=$G$49,IF(d_acct=B68,d_amt,0),0),0))</f>
        <v>0</v>
      </c>
      <c r="H68" s="287">
        <f t="array" ref="H68">SUM(IF(d_year=$H$48,IF(d_month=$H$49,IF(d_acct=B68,d_amt,0),0),0))</f>
        <v>0</v>
      </c>
      <c r="I68" s="287">
        <f t="array" ref="I68">SUM(IF(d_year=$I$48,IF(d_month=$I$49,IF(d_acct=B68,d_amt,0),0),0))</f>
        <v>0</v>
      </c>
      <c r="J68" s="287">
        <f t="array" ref="J68">SUM(IF(d_year=$J$48,IF(d_month=$J$49,IF(d_acct=B68,d_amt,0),0),0))</f>
        <v>0</v>
      </c>
      <c r="K68" s="626">
        <f t="array" ref="K68">SUM(IF(d_year=$K$48,IF(d_month=$K$49,IF(d_acct=B68,d_amt,0),0),0))</f>
        <v>0</v>
      </c>
      <c r="L68"/>
    </row>
    <row r="69" spans="1:12" s="676" customFormat="1" ht="16.149999999999999" customHeight="1">
      <c r="A69" s="690"/>
      <c r="E69" s="691"/>
      <c r="F69" s="692">
        <f t="shared" ref="F69:G69" si="18">SUM(F65:F68)</f>
        <v>0</v>
      </c>
      <c r="G69" s="692">
        <f t="shared" si="18"/>
        <v>0</v>
      </c>
      <c r="H69" s="692">
        <f>SUM(H65:H68)</f>
        <v>0</v>
      </c>
      <c r="I69" s="692">
        <f t="shared" ref="I69:K69" si="19">SUM(I65:I68)</f>
        <v>0</v>
      </c>
      <c r="J69" s="692">
        <f t="shared" si="19"/>
        <v>0</v>
      </c>
      <c r="K69" s="692">
        <f t="shared" si="19"/>
        <v>0</v>
      </c>
      <c r="L69" s="675"/>
    </row>
    <row r="70" spans="1:12" s="672" customFormat="1" ht="24" customHeight="1">
      <c r="A70" s="671"/>
      <c r="E70" s="679"/>
      <c r="F70" s="680"/>
      <c r="G70" s="680"/>
      <c r="H70" s="680"/>
      <c r="I70" s="680"/>
      <c r="J70" s="680"/>
      <c r="K70" s="681"/>
      <c r="L70" s="675"/>
    </row>
    <row r="71" spans="1:12" s="66" customFormat="1" ht="16.149999999999999" customHeight="1">
      <c r="A71" s="655" t="s">
        <v>576</v>
      </c>
      <c r="B71" s="66" t="str">
        <f t="shared" ref="B71" si="20">CONCATENATE(A71,$F$47)</f>
        <v>CI15002</v>
      </c>
      <c r="C71" s="66" t="str">
        <f>IF(ISERROR(VLOOKUP(B71,acct_desc,2,FALSE))=TRUE," ",VLOOKUP(B71,acct_desc,2,FALSE))</f>
        <v>5002 - Depreciation Expense</v>
      </c>
      <c r="E71" s="625"/>
      <c r="F71" s="948">
        <f>'Summary (2018) STRATA'!J30</f>
        <v>107848.83999999998</v>
      </c>
      <c r="G71" s="948">
        <f>'Summary (2018) STRATA'!K30</f>
        <v>107848.83999999998</v>
      </c>
      <c r="H71" s="948">
        <f>'Summary (2018) STRATA'!L30</f>
        <v>107848.83999999998</v>
      </c>
      <c r="I71" s="948">
        <f>'Summary (2018) STRATA'!M30</f>
        <v>107848.83999999998</v>
      </c>
      <c r="J71" s="948">
        <f>'Summary (2018) STRATA'!N30</f>
        <v>107848.83999999998</v>
      </c>
      <c r="K71" s="948">
        <f>'Summary (2018) STRATA'!O30</f>
        <v>124275.37999999999</v>
      </c>
      <c r="L71"/>
    </row>
    <row r="72" spans="1:12" s="672" customFormat="1" ht="16.149999999999999" customHeight="1">
      <c r="A72" s="671"/>
      <c r="E72" s="687"/>
      <c r="F72" s="688"/>
      <c r="G72" s="688"/>
      <c r="H72" s="688"/>
      <c r="I72" s="688"/>
      <c r="J72" s="688"/>
      <c r="K72" s="689"/>
      <c r="L72" s="675"/>
    </row>
    <row r="73" spans="1:12" s="672" customFormat="1" ht="16.149999999999999" customHeight="1">
      <c r="A73" s="671"/>
      <c r="C73" s="672" t="s">
        <v>178</v>
      </c>
      <c r="E73" s="694"/>
      <c r="F73" s="620"/>
      <c r="G73" s="620"/>
      <c r="H73" s="620"/>
      <c r="I73" s="620"/>
      <c r="J73" s="620"/>
      <c r="K73" s="620"/>
      <c r="L73" s="675"/>
    </row>
    <row r="74" spans="1:12" s="672" customFormat="1" ht="24" customHeight="1">
      <c r="A74" s="671"/>
      <c r="E74" s="679"/>
      <c r="F74" s="680"/>
      <c r="G74" s="680"/>
      <c r="H74" s="680"/>
      <c r="I74" s="680"/>
      <c r="J74" s="680"/>
      <c r="K74" s="681"/>
      <c r="L74" s="675"/>
    </row>
    <row r="75" spans="1:12" s="66" customFormat="1" ht="16.149999999999999" customHeight="1">
      <c r="A75" s="655" t="s">
        <v>577</v>
      </c>
      <c r="B75" s="66" t="str">
        <f t="shared" ref="B75" si="21">CONCATENATE(A75,$F$47)</f>
        <v>COE5002</v>
      </c>
      <c r="C75" s="66" t="str">
        <f>IF(ISERROR(VLOOKUP(B75,acct_desc,2,FALSE))=TRUE," ",VLOOKUP(B75,acct_desc,2,FALSE))</f>
        <v>5002 - Total Cap Exp Amount</v>
      </c>
      <c r="E75" s="625"/>
      <c r="F75" s="287">
        <f t="array" ref="F75">SUM(IF(d_year=$F$48,IF(d_month=$F$49,IF(d_acct=B75,d_amt,0),0),0))</f>
        <v>0</v>
      </c>
      <c r="G75" s="287">
        <f t="array" ref="G75">SUM(IF(d_year=$G$48,IF(d_month=$G$49,IF(d_acct=B75,d_amt,0),0),0))</f>
        <v>0</v>
      </c>
      <c r="H75" s="287">
        <f t="array" ref="H75">SUM(IF(d_year=$H$48,IF(d_month=$H$49,IF(d_acct=B75,d_amt,0),0),0))</f>
        <v>0</v>
      </c>
      <c r="I75" s="287">
        <f t="array" ref="I75">SUM(IF(d_year=$I$48,IF(d_month=$I$49,IF(d_acct=B75,d_amt,0),0),0))</f>
        <v>0</v>
      </c>
      <c r="J75" s="287">
        <f t="array" ref="J75">SUM(IF(d_year=$J$48,IF(d_month=$J$49,IF(d_acct=B75,d_amt,0),0),0))</f>
        <v>0</v>
      </c>
      <c r="K75" s="626">
        <f t="array" ref="K75">SUM(IF(d_year=$K$48,IF(d_month=$K$49,IF(d_acct=B75,d_amt,0),0),0))</f>
        <v>0</v>
      </c>
      <c r="L75"/>
    </row>
    <row r="76" spans="1:12" s="672" customFormat="1" ht="16.149999999999999" customHeight="1">
      <c r="A76" s="671"/>
      <c r="E76" s="686"/>
      <c r="F76" s="695">
        <f t="shared" ref="F76:K76" si="22">F38-F75</f>
        <v>296902.5771282987</v>
      </c>
      <c r="G76" s="695">
        <f t="shared" si="22"/>
        <v>299845.97791853145</v>
      </c>
      <c r="H76" s="695">
        <f t="shared" si="22"/>
        <v>302789.37870876415</v>
      </c>
      <c r="I76" s="695">
        <f t="shared" si="22"/>
        <v>305732.77949899685</v>
      </c>
      <c r="J76" s="695">
        <f t="shared" si="22"/>
        <v>308676.18028597767</v>
      </c>
      <c r="K76" s="695">
        <f t="shared" si="22"/>
        <v>327992.69612139976</v>
      </c>
      <c r="L76" s="675"/>
    </row>
    <row r="77" spans="1:12">
      <c r="C77" s="672"/>
    </row>
    <row r="78" spans="1:12" s="66" customFormat="1" ht="16.149999999999999" customHeight="1">
      <c r="A78" s="655"/>
      <c r="B78" s="66" t="s">
        <v>241</v>
      </c>
      <c r="C78" s="66" t="str">
        <f>IF(ISERROR(VLOOKUP(B78,acct_desc,2,FALSE))=TRUE," ",VLOOKUP(B78,acct_desc,2,FALSE))</f>
        <v>Annual Rate of Return for Debt</v>
      </c>
      <c r="E78" s="629"/>
      <c r="F78" s="942">
        <v>1.3413E-2</v>
      </c>
      <c r="G78" s="942">
        <v>1.3413E-2</v>
      </c>
      <c r="H78" s="942">
        <v>1.3413E-2</v>
      </c>
      <c r="I78" s="942">
        <v>1.3413E-2</v>
      </c>
      <c r="J78" s="942">
        <v>1.3413E-2</v>
      </c>
      <c r="K78" s="942">
        <v>1.3413E-2</v>
      </c>
      <c r="L78"/>
    </row>
    <row r="79" spans="1:12" s="66" customFormat="1" ht="16.149999999999999" customHeight="1">
      <c r="A79" s="655"/>
      <c r="B79" s="66" t="s">
        <v>242</v>
      </c>
      <c r="C79" s="66" t="str">
        <f>IF(ISERROR(VLOOKUP(B79,acct_desc,2,FALSE))=TRUE," ",VLOOKUP(B79,acct_desc,2,FALSE))</f>
        <v>Annual Rate of Return for Equity</v>
      </c>
      <c r="E79" s="630"/>
      <c r="F79" s="943">
        <v>4.8251000000000002E-2</v>
      </c>
      <c r="G79" s="943">
        <v>4.8251000000000002E-2</v>
      </c>
      <c r="H79" s="943">
        <v>4.8251000000000002E-2</v>
      </c>
      <c r="I79" s="943">
        <v>4.8251000000000002E-2</v>
      </c>
      <c r="J79" s="943">
        <v>4.8251000000000002E-2</v>
      </c>
      <c r="K79" s="943">
        <v>4.8251000000000002E-2</v>
      </c>
      <c r="L79"/>
    </row>
    <row r="80" spans="1:12" s="672" customFormat="1" ht="24" customHeight="1">
      <c r="A80" s="671"/>
      <c r="E80" s="696"/>
      <c r="F80" s="183"/>
      <c r="G80" s="183"/>
      <c r="H80" s="183"/>
      <c r="I80" s="183"/>
      <c r="J80" s="183"/>
      <c r="K80" s="184"/>
      <c r="L80" s="675"/>
    </row>
    <row r="81" spans="1:12" s="66" customFormat="1" ht="16.149999999999999" customHeight="1">
      <c r="A81" s="655"/>
      <c r="B81" s="66" t="s">
        <v>243</v>
      </c>
      <c r="C81" s="66" t="str">
        <f>IF(ISERROR(VLOOKUP(B81,acct_desc,2,FALSE))=TRUE," ",VLOOKUP(B81,acct_desc,2,FALSE))</f>
        <v>Federal Tax Rate</v>
      </c>
      <c r="E81" s="631"/>
      <c r="F81" s="188">
        <v>0.21</v>
      </c>
      <c r="G81" s="188">
        <v>0.21</v>
      </c>
      <c r="H81" s="188">
        <v>0.21</v>
      </c>
      <c r="I81" s="188">
        <v>0.21</v>
      </c>
      <c r="J81" s="188">
        <v>0.21</v>
      </c>
      <c r="K81" s="188">
        <v>0.21</v>
      </c>
      <c r="L81"/>
    </row>
    <row r="82" spans="1:12" s="66" customFormat="1" ht="16.149999999999999" customHeight="1">
      <c r="A82" s="655"/>
      <c r="B82" s="66" t="s">
        <v>244</v>
      </c>
      <c r="C82" s="66" t="str">
        <f>IF(ISERROR(VLOOKUP(B82,acct_desc,2,FALSE))=TRUE," ",VLOOKUP(B82,acct_desc,2,FALSE))</f>
        <v>State Tax Rate</v>
      </c>
      <c r="E82" s="632"/>
      <c r="F82" s="191">
        <v>5.5E-2</v>
      </c>
      <c r="G82" s="191">
        <v>5.5E-2</v>
      </c>
      <c r="H82" s="191">
        <v>5.5E-2</v>
      </c>
      <c r="I82" s="191">
        <v>5.5E-2</v>
      </c>
      <c r="J82" s="191">
        <v>5.5E-2</v>
      </c>
      <c r="K82" s="192">
        <v>5.5E-2</v>
      </c>
      <c r="L82"/>
    </row>
    <row r="83" spans="1:12" s="698" customFormat="1" ht="24" customHeight="1">
      <c r="A83" s="697"/>
      <c r="E83" s="699"/>
      <c r="F83" s="183"/>
      <c r="G83" s="183"/>
      <c r="H83" s="183"/>
      <c r="I83" s="183"/>
      <c r="J83" s="183"/>
      <c r="K83" s="184"/>
      <c r="L83" s="675"/>
    </row>
    <row r="84" spans="1:12" s="672" customFormat="1" ht="16.149999999999999" customHeight="1">
      <c r="A84" s="671"/>
      <c r="E84" s="677"/>
      <c r="F84" s="702">
        <f>1-((F81+F82)-(F81*F82))</f>
        <v>0.74655000000000005</v>
      </c>
      <c r="G84" s="702">
        <f t="shared" ref="G84:K84" si="23">1-((G81+G82)-(G81*G82))</f>
        <v>0.74655000000000005</v>
      </c>
      <c r="H84" s="702">
        <f t="shared" si="23"/>
        <v>0.74655000000000005</v>
      </c>
      <c r="I84" s="702">
        <f t="shared" si="23"/>
        <v>0.74655000000000005</v>
      </c>
      <c r="J84" s="702">
        <f t="shared" si="23"/>
        <v>0.74655000000000005</v>
      </c>
      <c r="K84" s="702">
        <f t="shared" si="23"/>
        <v>0.74655000000000005</v>
      </c>
      <c r="L84" s="675"/>
    </row>
    <row r="256" spans="1:19">
      <c r="A256" s="724"/>
      <c r="B256" s="724"/>
      <c r="C256" s="724"/>
      <c r="D256" s="724"/>
      <c r="E256" s="724"/>
      <c r="F256" s="724"/>
      <c r="G256" s="724"/>
      <c r="H256" s="724">
        <f>SUM(H244:H255)</f>
        <v>0</v>
      </c>
      <c r="I256" s="724"/>
      <c r="J256" s="724"/>
      <c r="K256" s="724"/>
      <c r="L256" s="724"/>
      <c r="M256" s="724"/>
      <c r="N256" s="724"/>
      <c r="O256" s="724"/>
      <c r="P256" s="724"/>
      <c r="Q256" s="724"/>
      <c r="R256" s="724"/>
      <c r="S256" s="724"/>
    </row>
    <row r="257" spans="1:19">
      <c r="A257" s="312"/>
      <c r="B257" s="312" t="s">
        <v>649</v>
      </c>
      <c r="C257" t="s">
        <v>651</v>
      </c>
      <c r="D257" s="312"/>
      <c r="E257" s="312"/>
      <c r="F257" s="312"/>
      <c r="H257" s="730">
        <f>'NRC P1 Base'!F30+'NRC P1 Base'!F31</f>
        <v>542551.78550806548</v>
      </c>
      <c r="I257" s="730">
        <f>'NRC P1 Base'!G30+'NRC P1 Base'!G31</f>
        <v>540339.95692357421</v>
      </c>
      <c r="J257" s="730">
        <f>'NRC P1 Base'!H30+'NRC P1 Base'!H31</f>
        <v>538128.12833908293</v>
      </c>
      <c r="K257" s="730">
        <f>'NRC P1 Base'!I30+'NRC P1 Base'!I31</f>
        <v>535916.29975459166</v>
      </c>
      <c r="L257" s="730">
        <f>'NRC P1 Base'!J30+'NRC P1 Base'!J31</f>
        <v>533704.4711701005</v>
      </c>
      <c r="M257" s="730">
        <f>'NRC P1 Base'!K30+'NRC P1 Base'!K31</f>
        <v>531492.64258560934</v>
      </c>
      <c r="N257" s="730">
        <f>'NRC P2 Base'!F30+'NRC P2 Base'!F31</f>
        <v>529280.81400111807</v>
      </c>
      <c r="O257" s="730">
        <f>'NRC P2 Base'!G30+'NRC P2 Base'!G31</f>
        <v>527068.98541662691</v>
      </c>
      <c r="P257" s="730">
        <f>'NRC P2 Base'!H30+'NRC P2 Base'!H31</f>
        <v>524857.15683213563</v>
      </c>
      <c r="Q257" s="730">
        <f>'NRC P2 Base'!I30+'NRC P2 Base'!I31</f>
        <v>522645.32824764441</v>
      </c>
      <c r="R257" s="730">
        <f>'NRC P2 Base'!J30+'NRC P2 Base'!J31</f>
        <v>520433.49966315308</v>
      </c>
      <c r="S257">
        <f>'NRC P2 Base'!K30+'NRC P2 Base'!K31</f>
        <v>518215.44296569872</v>
      </c>
    </row>
    <row r="258" spans="1:19">
      <c r="A258" s="312"/>
      <c r="B258" s="312" t="s">
        <v>650</v>
      </c>
      <c r="C258" t="s">
        <v>652</v>
      </c>
      <c r="D258" s="312"/>
      <c r="E258" s="312"/>
      <c r="F258" s="312"/>
      <c r="H258" s="730">
        <f>'NRC P1 Base'!F34</f>
        <v>340083.77999999997</v>
      </c>
      <c r="I258" s="730">
        <f>'NRC P1 Base'!G34</f>
        <v>340083.79</v>
      </c>
      <c r="J258" s="730">
        <f>'NRC P1 Base'!H34</f>
        <v>340083.77999999997</v>
      </c>
      <c r="K258" s="730">
        <f>'NRC P1 Base'!I34</f>
        <v>340083.79</v>
      </c>
      <c r="L258" s="730">
        <f>'NRC P1 Base'!J34</f>
        <v>340083.77999999997</v>
      </c>
      <c r="M258" s="730">
        <f>'NRC P1 Base'!K34</f>
        <v>340083.79</v>
      </c>
      <c r="N258" s="730">
        <f>'NRC P2 Base'!F34</f>
        <v>340083.77999999997</v>
      </c>
      <c r="O258" s="730">
        <f>'NRC P2 Base'!G34</f>
        <v>340083.79</v>
      </c>
      <c r="P258" s="730">
        <f>'NRC P2 Base'!H34</f>
        <v>340083.77999999997</v>
      </c>
      <c r="Q258" s="730">
        <f>'NRC P2 Base'!I34</f>
        <v>340083.79</v>
      </c>
      <c r="R258" s="730">
        <f>'NRC P2 Base'!J34</f>
        <v>340083.77999999997</v>
      </c>
      <c r="S258">
        <f>'NRC P2 Base'!K34</f>
        <v>341999.0199999999</v>
      </c>
    </row>
    <row r="259" spans="1:19">
      <c r="A259" s="719"/>
      <c r="B259" s="719" t="s">
        <v>653</v>
      </c>
      <c r="C259" s="719"/>
      <c r="D259" s="719"/>
      <c r="E259" s="719"/>
      <c r="F259" s="719"/>
      <c r="G259" s="724"/>
      <c r="H259" s="734">
        <f>H258+H257</f>
        <v>882635.56550806551</v>
      </c>
      <c r="I259" s="734">
        <f t="shared" ref="I259:S259" si="24">I258+I257</f>
        <v>880423.74692357425</v>
      </c>
      <c r="J259" s="734">
        <f t="shared" si="24"/>
        <v>878211.90833908296</v>
      </c>
      <c r="K259" s="734">
        <f t="shared" si="24"/>
        <v>876000.0897545917</v>
      </c>
      <c r="L259" s="734">
        <f t="shared" si="24"/>
        <v>873788.25117010041</v>
      </c>
      <c r="M259" s="734">
        <f t="shared" si="24"/>
        <v>871576.43258560938</v>
      </c>
      <c r="N259" s="734">
        <f t="shared" si="24"/>
        <v>869364.59400111809</v>
      </c>
      <c r="O259" s="734">
        <f t="shared" si="24"/>
        <v>867152.77541662683</v>
      </c>
      <c r="P259" s="734">
        <f t="shared" si="24"/>
        <v>864940.93683213554</v>
      </c>
      <c r="Q259" s="734">
        <f t="shared" si="24"/>
        <v>862729.11824764439</v>
      </c>
      <c r="R259" s="734">
        <f t="shared" si="24"/>
        <v>860517.27966315299</v>
      </c>
      <c r="S259" s="734">
        <f t="shared" si="24"/>
        <v>860214.46296569868</v>
      </c>
    </row>
    <row r="260" spans="1:19">
      <c r="A260" s="724"/>
      <c r="B260" s="724" t="s">
        <v>654</v>
      </c>
      <c r="C260" s="719"/>
      <c r="D260" s="719"/>
      <c r="E260" s="719"/>
      <c r="F260" s="719"/>
      <c r="G260" s="724"/>
      <c r="H260" s="734">
        <f>H259+H256</f>
        <v>882635.56550806551</v>
      </c>
      <c r="I260" s="734">
        <f t="shared" ref="I260:S260" si="25">I259+I256</f>
        <v>880423.74692357425</v>
      </c>
      <c r="J260" s="734">
        <f t="shared" si="25"/>
        <v>878211.90833908296</v>
      </c>
      <c r="K260" s="734">
        <f t="shared" si="25"/>
        <v>876000.0897545917</v>
      </c>
      <c r="L260" s="734">
        <f t="shared" si="25"/>
        <v>873788.25117010041</v>
      </c>
      <c r="M260" s="734">
        <f t="shared" si="25"/>
        <v>871576.43258560938</v>
      </c>
      <c r="N260" s="734">
        <f t="shared" si="25"/>
        <v>869364.59400111809</v>
      </c>
      <c r="O260" s="734">
        <f t="shared" si="25"/>
        <v>867152.77541662683</v>
      </c>
      <c r="P260" s="734">
        <f t="shared" si="25"/>
        <v>864940.93683213554</v>
      </c>
      <c r="Q260" s="734">
        <f t="shared" si="25"/>
        <v>862729.11824764439</v>
      </c>
      <c r="R260" s="734">
        <f t="shared" si="25"/>
        <v>860517.27966315299</v>
      </c>
      <c r="S260" s="734">
        <f t="shared" si="25"/>
        <v>860214.46296569868</v>
      </c>
    </row>
  </sheetData>
  <mergeCells count="9">
    <mergeCell ref="A45:L45"/>
    <mergeCell ref="A3:L3"/>
    <mergeCell ref="A4:L4"/>
    <mergeCell ref="A5:L5"/>
    <mergeCell ref="A6:L6"/>
    <mergeCell ref="A7:L7"/>
    <mergeCell ref="A8:L8"/>
    <mergeCell ref="A9:L9"/>
    <mergeCell ref="A10:L10"/>
  </mergeCells>
  <pageMargins left="0.7" right="0.7" top="0.75" bottom="0.75" header="0.3" footer="0.3"/>
  <pageSetup scale="70" orientation="landscape" r:id="rId1"/>
  <rowBreaks count="1" manualBreakCount="1">
    <brk id="4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260"/>
  <sheetViews>
    <sheetView zoomScaleNormal="100" workbookViewId="0">
      <selection sqref="A1:A2"/>
    </sheetView>
  </sheetViews>
  <sheetFormatPr defaultRowHeight="12.75"/>
  <cols>
    <col min="1" max="1" width="5" customWidth="1"/>
    <col min="2" max="2" width="8.83203125" customWidth="1"/>
    <col min="3" max="3" width="33.5" bestFit="1" customWidth="1"/>
    <col min="4" max="4" width="9.6640625" bestFit="1" customWidth="1"/>
    <col min="5" max="5" width="15.5" customWidth="1"/>
    <col min="6" max="6" width="16.5" customWidth="1"/>
    <col min="7" max="7" width="16.1640625" customWidth="1"/>
    <col min="8" max="8" width="17.33203125" customWidth="1"/>
    <col min="9" max="9" width="16" customWidth="1"/>
    <col min="10" max="10" width="14" bestFit="1" customWidth="1"/>
    <col min="11" max="11" width="20.1640625" customWidth="1"/>
    <col min="12" max="12" width="11.33203125" bestFit="1" customWidth="1"/>
    <col min="13" max="13" width="7.1640625" bestFit="1" customWidth="1"/>
    <col min="14" max="14" width="13.33203125" bestFit="1" customWidth="1"/>
    <col min="15" max="15" width="11.6640625" bestFit="1" customWidth="1"/>
  </cols>
  <sheetData>
    <row r="1" spans="1:12" s="602" customFormat="1" ht="11.45" customHeight="1">
      <c r="A1" s="1051" t="s">
        <v>2808</v>
      </c>
      <c r="B1" s="1012"/>
      <c r="C1" s="1012"/>
      <c r="D1" s="1012"/>
      <c r="E1" s="1012"/>
      <c r="F1" s="1012"/>
      <c r="G1" s="1012"/>
      <c r="H1" s="1012"/>
      <c r="I1" s="1012"/>
      <c r="J1" s="1012"/>
      <c r="K1" s="1012"/>
      <c r="L1" s="1012"/>
    </row>
    <row r="2" spans="1:12" s="602" customFormat="1" ht="11.45" customHeight="1">
      <c r="A2" s="1052" t="s">
        <v>2802</v>
      </c>
      <c r="B2" s="1013"/>
      <c r="C2" s="1013"/>
      <c r="D2" s="1013"/>
      <c r="E2" s="1013"/>
      <c r="F2" s="1013"/>
      <c r="G2" s="1013"/>
      <c r="H2" s="1013"/>
      <c r="I2" s="1013"/>
      <c r="J2" s="1013"/>
      <c r="K2" s="1013"/>
      <c r="L2" s="1013"/>
    </row>
    <row r="3" spans="1:12" s="602" customFormat="1" ht="11.45" customHeight="1">
      <c r="A3" s="1036" t="str">
        <f>[33]sys_template!A3</f>
        <v>Florida Power &amp; Light Company</v>
      </c>
      <c r="B3" s="1036"/>
      <c r="C3" s="1036"/>
      <c r="D3" s="1036"/>
      <c r="E3" s="1036"/>
      <c r="F3" s="1036"/>
      <c r="G3" s="1036"/>
      <c r="H3" s="1036"/>
      <c r="I3" s="1036"/>
      <c r="J3" s="1036"/>
      <c r="K3" s="1036"/>
      <c r="L3" s="1036"/>
    </row>
    <row r="4" spans="1:12" s="602" customFormat="1" ht="11.45" customHeight="1">
      <c r="A4" s="1032" t="s">
        <v>615</v>
      </c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</row>
    <row r="5" spans="1:12" s="602" customFormat="1" ht="11.45" customHeight="1">
      <c r="A5" s="1037" t="s">
        <v>2759</v>
      </c>
      <c r="B5" s="1037"/>
      <c r="C5" s="1037"/>
      <c r="D5" s="1037"/>
      <c r="E5" s="1037"/>
      <c r="F5" s="1037"/>
      <c r="G5" s="1037"/>
      <c r="H5" s="1037"/>
      <c r="I5" s="1037"/>
      <c r="J5" s="1037"/>
      <c r="K5" s="1037"/>
      <c r="L5" s="1037"/>
    </row>
    <row r="6" spans="1:12" s="602" customFormat="1" ht="11.45" customHeight="1">
      <c r="A6" s="1032"/>
      <c r="B6" s="1032"/>
      <c r="C6" s="1032"/>
      <c r="D6" s="1032"/>
      <c r="E6" s="1032"/>
      <c r="F6" s="1032"/>
      <c r="G6" s="1032"/>
      <c r="H6" s="1032"/>
      <c r="I6" s="1032"/>
      <c r="J6" s="1032"/>
      <c r="K6" s="1032"/>
      <c r="L6" s="1032"/>
    </row>
    <row r="7" spans="1:12" s="602" customFormat="1" ht="11.45" customHeight="1">
      <c r="A7" s="1032" t="str">
        <f>[33]sys_template!A7</f>
        <v>Return on Capital Investments, Depreciation and Taxes</v>
      </c>
      <c r="B7" s="1032"/>
      <c r="C7" s="1032"/>
      <c r="D7" s="1032"/>
      <c r="E7" s="1032"/>
      <c r="F7" s="1032"/>
      <c r="G7" s="1032"/>
      <c r="H7" s="1032"/>
      <c r="I7" s="1032"/>
      <c r="J7" s="1032"/>
      <c r="K7" s="1032"/>
      <c r="L7" s="1032"/>
    </row>
    <row r="8" spans="1:12" s="602" customFormat="1" ht="11.45" customHeight="1">
      <c r="A8" s="1033" t="s">
        <v>645</v>
      </c>
      <c r="B8" s="1034"/>
      <c r="C8" s="1034"/>
      <c r="D8" s="1034"/>
      <c r="E8" s="1034"/>
      <c r="F8" s="1034"/>
      <c r="G8" s="1034"/>
      <c r="H8" s="1034"/>
      <c r="I8" s="1034"/>
      <c r="J8" s="1034"/>
      <c r="K8" s="1034"/>
      <c r="L8" s="1034"/>
    </row>
    <row r="9" spans="1:12" s="602" customFormat="1" ht="11.45" customHeight="1">
      <c r="A9" s="1035" t="str">
        <f>[33]sys_template!A9</f>
        <v>(in Dollars)</v>
      </c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</row>
    <row r="10" spans="1:12" s="602" customFormat="1" ht="11.45" customHeight="1">
      <c r="A10" s="1032"/>
      <c r="B10" s="1032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</row>
    <row r="11" spans="1:12" s="602" customFormat="1" ht="11.45" customHeight="1">
      <c r="A11" s="647"/>
      <c r="C11" s="603"/>
      <c r="E11" s="604" t="s">
        <v>13</v>
      </c>
      <c r="F11" s="944" t="s">
        <v>2754</v>
      </c>
      <c r="G11" s="944" t="s">
        <v>2754</v>
      </c>
      <c r="H11" s="944" t="s">
        <v>2754</v>
      </c>
      <c r="I11" s="944" t="s">
        <v>2754</v>
      </c>
      <c r="J11" s="944" t="s">
        <v>2754</v>
      </c>
      <c r="K11" s="944" t="s">
        <v>2754</v>
      </c>
      <c r="L11" s="605"/>
    </row>
    <row r="12" spans="1:12" s="602" customFormat="1" ht="11.45" customHeight="1">
      <c r="A12" s="648"/>
      <c r="E12" s="604" t="s">
        <v>588</v>
      </c>
      <c r="F12" s="604" t="s">
        <v>641</v>
      </c>
      <c r="G12" s="604" t="s">
        <v>636</v>
      </c>
      <c r="H12" s="604" t="s">
        <v>635</v>
      </c>
      <c r="I12" s="604" t="s">
        <v>634</v>
      </c>
      <c r="J12" s="604" t="s">
        <v>47</v>
      </c>
      <c r="K12" s="604" t="s">
        <v>633</v>
      </c>
      <c r="L12" s="604" t="s">
        <v>2799</v>
      </c>
    </row>
    <row r="13" spans="1:12" s="602" customFormat="1" ht="11.45" customHeight="1" thickBot="1">
      <c r="A13" s="649" t="str">
        <f>[33]sys_template!A13</f>
        <v>Line</v>
      </c>
      <c r="C13" s="606"/>
      <c r="E13" s="607" t="s">
        <v>590</v>
      </c>
      <c r="F13" s="607" t="s">
        <v>616</v>
      </c>
      <c r="G13" s="607" t="s">
        <v>616</v>
      </c>
      <c r="H13" s="607" t="s">
        <v>616</v>
      </c>
      <c r="I13" s="607" t="s">
        <v>616</v>
      </c>
      <c r="J13" s="607" t="s">
        <v>616</v>
      </c>
      <c r="K13" s="607" t="s">
        <v>616</v>
      </c>
      <c r="L13" s="607" t="s">
        <v>590</v>
      </c>
    </row>
    <row r="14" spans="1:12" s="602" customFormat="1" ht="11.45" customHeight="1">
      <c r="A14" s="650" t="str">
        <f>[33]sys_template!A14</f>
        <v>1.</v>
      </c>
      <c r="B14" s="608" t="s">
        <v>581</v>
      </c>
      <c r="E14" s="604"/>
      <c r="F14" s="609"/>
      <c r="G14" s="609"/>
      <c r="H14" s="609"/>
      <c r="I14" s="609"/>
      <c r="J14" s="609"/>
      <c r="K14" s="604"/>
      <c r="L14" s="604"/>
    </row>
    <row r="15" spans="1:12" s="602" customFormat="1" ht="11.45" customHeight="1">
      <c r="A15" s="648"/>
      <c r="B15" s="608" t="s">
        <v>10</v>
      </c>
      <c r="C15" s="602" t="s">
        <v>579</v>
      </c>
      <c r="E15" s="747"/>
      <c r="F15" s="752">
        <f>F56</f>
        <v>0</v>
      </c>
      <c r="G15" s="752">
        <f t="shared" ref="G15:K15" si="0">G56</f>
        <v>0</v>
      </c>
      <c r="H15" s="752">
        <f t="shared" si="0"/>
        <v>0</v>
      </c>
      <c r="I15" s="752">
        <f t="shared" si="0"/>
        <v>0</v>
      </c>
      <c r="J15" s="752">
        <f t="shared" si="0"/>
        <v>0</v>
      </c>
      <c r="K15" s="752">
        <f t="shared" si="0"/>
        <v>0</v>
      </c>
      <c r="L15" s="610">
        <f>'[35]Incremental Security 2014 P1 '!L15+SUM(F15:K15)</f>
        <v>0</v>
      </c>
    </row>
    <row r="16" spans="1:12" s="602" customFormat="1" ht="11.45" customHeight="1">
      <c r="A16" s="648"/>
      <c r="B16" s="608" t="s">
        <v>11</v>
      </c>
      <c r="C16" s="602" t="s">
        <v>580</v>
      </c>
      <c r="E16" s="633"/>
      <c r="F16" s="611">
        <f t="shared" ref="F16:K16" si="1">F63</f>
        <v>0</v>
      </c>
      <c r="G16" s="611">
        <f t="shared" si="1"/>
        <v>0</v>
      </c>
      <c r="H16" s="611">
        <f t="shared" si="1"/>
        <v>0</v>
      </c>
      <c r="I16" s="611">
        <f t="shared" si="1"/>
        <v>0</v>
      </c>
      <c r="J16" s="611">
        <f t="shared" si="1"/>
        <v>0</v>
      </c>
      <c r="K16" s="611">
        <f t="shared" si="1"/>
        <v>0</v>
      </c>
      <c r="L16" s="610">
        <f>'[35]Incremental Security 2014 P1 '!L16+SUM(F16:K16)</f>
        <v>0</v>
      </c>
    </row>
    <row r="17" spans="1:20" s="602" customFormat="1" ht="11.45" customHeight="1">
      <c r="A17" s="648"/>
      <c r="B17" s="608" t="s">
        <v>12</v>
      </c>
      <c r="C17" s="602" t="s">
        <v>575</v>
      </c>
      <c r="E17" s="633"/>
      <c r="F17" s="633">
        <f>F68</f>
        <v>0</v>
      </c>
      <c r="G17" s="633">
        <f t="shared" ref="G17:K17" si="2">G68</f>
        <v>0</v>
      </c>
      <c r="H17" s="633">
        <f t="shared" si="2"/>
        <v>0</v>
      </c>
      <c r="I17" s="633">
        <f t="shared" si="2"/>
        <v>0</v>
      </c>
      <c r="J17" s="633">
        <f t="shared" si="2"/>
        <v>0</v>
      </c>
      <c r="K17" s="633">
        <f t="shared" si="2"/>
        <v>0</v>
      </c>
      <c r="L17" s="610">
        <f>'[35]Incremental Security 2014 P1 '!L17+SUM(F17:K17)</f>
        <v>0</v>
      </c>
    </row>
    <row r="18" spans="1:20" s="602" customFormat="1" ht="11.45" customHeight="1">
      <c r="A18" s="648"/>
      <c r="B18" s="608" t="s">
        <v>582</v>
      </c>
      <c r="C18" s="602" t="s">
        <v>560</v>
      </c>
      <c r="E18" s="633"/>
      <c r="F18" s="633">
        <f>SUM(F65:F67)</f>
        <v>0</v>
      </c>
      <c r="G18" s="633">
        <f t="shared" ref="G18:K18" si="3">SUM(G65:G67)</f>
        <v>0</v>
      </c>
      <c r="H18" s="633">
        <f t="shared" si="3"/>
        <v>0</v>
      </c>
      <c r="I18" s="633">
        <f t="shared" si="3"/>
        <v>0</v>
      </c>
      <c r="J18" s="633">
        <f t="shared" si="3"/>
        <v>0</v>
      </c>
      <c r="K18" s="633">
        <f t="shared" si="3"/>
        <v>0</v>
      </c>
      <c r="L18" s="610">
        <f>'[35]Incremental Security 2014 P1 '!L18+SUM(F18:K18)</f>
        <v>0</v>
      </c>
    </row>
    <row r="19" spans="1:20" s="602" customFormat="1" ht="11.45" customHeight="1">
      <c r="A19" s="651"/>
      <c r="B19" s="612"/>
      <c r="C19" s="612"/>
      <c r="E19" s="658"/>
      <c r="F19" s="659"/>
      <c r="G19" s="659"/>
      <c r="H19" s="659"/>
      <c r="I19" s="659"/>
      <c r="J19" s="659"/>
      <c r="K19" s="659"/>
      <c r="L19" s="658"/>
    </row>
    <row r="20" spans="1:20" s="602" customFormat="1" ht="11.45" customHeight="1">
      <c r="A20" s="652" t="str">
        <f>[33]sys_template!A20</f>
        <v>2.</v>
      </c>
      <c r="B20" s="608" t="s">
        <v>671</v>
      </c>
      <c r="C20" s="612"/>
      <c r="E20" s="1005">
        <f>+'Summary (2017) STRATA'!O44</f>
        <v>3858715.5300000003</v>
      </c>
      <c r="F20" s="659">
        <f t="shared" ref="F20:K20" si="4">E20+F16</f>
        <v>3858715.5300000003</v>
      </c>
      <c r="G20" s="659">
        <f t="shared" si="4"/>
        <v>3858715.5300000003</v>
      </c>
      <c r="H20" s="659">
        <f t="shared" si="4"/>
        <v>3858715.5300000003</v>
      </c>
      <c r="I20" s="659">
        <f t="shared" si="4"/>
        <v>3858715.5300000003</v>
      </c>
      <c r="J20" s="659">
        <f t="shared" si="4"/>
        <v>3858715.5300000003</v>
      </c>
      <c r="K20" s="659">
        <f t="shared" si="4"/>
        <v>3858715.5300000003</v>
      </c>
      <c r="L20" s="661" t="str">
        <f>[33]sys_template!L20</f>
        <v>n/a</v>
      </c>
    </row>
    <row r="21" spans="1:20" s="602" customFormat="1" ht="11.45" customHeight="1">
      <c r="A21" s="652" t="str">
        <f>[33]sys_template!A21</f>
        <v>3.</v>
      </c>
      <c r="B21" s="608" t="s">
        <v>583</v>
      </c>
      <c r="C21" s="612"/>
      <c r="E21" s="1005">
        <f>+'Summary (2017) STRATA'!O53</f>
        <v>375693.93</v>
      </c>
      <c r="F21" s="659">
        <f t="shared" ref="F21:K21" si="5">E21+F33+F34+F69</f>
        <v>387027.39</v>
      </c>
      <c r="G21" s="659">
        <f t="shared" si="5"/>
        <v>398360.85000000003</v>
      </c>
      <c r="H21" s="659">
        <f t="shared" si="5"/>
        <v>409694.31000000006</v>
      </c>
      <c r="I21" s="659">
        <f t="shared" si="5"/>
        <v>421027.77000000008</v>
      </c>
      <c r="J21" s="659">
        <f t="shared" si="5"/>
        <v>432361.2300000001</v>
      </c>
      <c r="K21" s="659">
        <f t="shared" si="5"/>
        <v>443694.69000000012</v>
      </c>
      <c r="L21" s="661" t="str">
        <f>[33]sys_template!L21</f>
        <v>n/a</v>
      </c>
    </row>
    <row r="22" spans="1:20" s="602" customFormat="1" ht="11.45" customHeight="1">
      <c r="A22" s="652" t="str">
        <f>[33]sys_template!A22</f>
        <v>4.</v>
      </c>
      <c r="B22" s="608" t="s">
        <v>584</v>
      </c>
      <c r="E22" s="1005">
        <f>+'Summary (2017) STRATA'!O39</f>
        <v>0</v>
      </c>
      <c r="F22" s="662">
        <f>E22+F15+F58</f>
        <v>0</v>
      </c>
      <c r="G22" s="662">
        <f>F22+G15+G58</f>
        <v>0</v>
      </c>
      <c r="H22" s="662">
        <f t="shared" ref="H22:K22" si="6">G22+H15+H58</f>
        <v>0</v>
      </c>
      <c r="I22" s="662">
        <f t="shared" si="6"/>
        <v>0</v>
      </c>
      <c r="J22" s="662">
        <f t="shared" si="6"/>
        <v>0</v>
      </c>
      <c r="K22" s="662">
        <f t="shared" si="6"/>
        <v>0</v>
      </c>
      <c r="L22" s="661" t="str">
        <f>[33]sys_template!L22</f>
        <v>n/a</v>
      </c>
      <c r="N22" s="778"/>
    </row>
    <row r="23" spans="1:20" s="602" customFormat="1" ht="11.45" customHeight="1">
      <c r="A23" s="651"/>
      <c r="E23" s="1007"/>
      <c r="F23" s="664"/>
      <c r="G23" s="664"/>
      <c r="H23" s="664"/>
      <c r="I23" s="664"/>
      <c r="J23" s="664"/>
      <c r="K23" s="663"/>
      <c r="L23" s="665"/>
    </row>
    <row r="24" spans="1:20" s="602" customFormat="1" ht="11.45" customHeight="1" thickBot="1">
      <c r="A24" s="652" t="str">
        <f>[33]sys_template!A24</f>
        <v>5.</v>
      </c>
      <c r="B24" s="608" t="s">
        <v>585</v>
      </c>
      <c r="E24" s="1006">
        <f>E20-E21+E22</f>
        <v>3483021.6</v>
      </c>
      <c r="F24" s="613">
        <f t="shared" ref="F24:J24" si="7">F20-F21+F22</f>
        <v>3471688.14</v>
      </c>
      <c r="G24" s="613">
        <f t="shared" si="7"/>
        <v>3460354.68</v>
      </c>
      <c r="H24" s="613">
        <f>H20-H21+H22</f>
        <v>3449021.22</v>
      </c>
      <c r="I24" s="613">
        <f t="shared" si="7"/>
        <v>3437687.7600000002</v>
      </c>
      <c r="J24" s="613">
        <f t="shared" si="7"/>
        <v>3426354.3000000003</v>
      </c>
      <c r="K24" s="613">
        <f>K20-K21+K22</f>
        <v>3415020.8400000003</v>
      </c>
      <c r="L24" s="661" t="str">
        <f>[33]sys_template!L24</f>
        <v>n/a</v>
      </c>
    </row>
    <row r="25" spans="1:20" s="602" customFormat="1" ht="11.45" customHeight="1" thickTop="1">
      <c r="A25" s="651"/>
      <c r="E25" s="658"/>
      <c r="F25" s="659"/>
      <c r="G25" s="659"/>
      <c r="H25" s="659"/>
      <c r="I25" s="659"/>
      <c r="J25" s="659"/>
      <c r="K25" s="658"/>
      <c r="L25" s="658"/>
      <c r="O25" s="621"/>
    </row>
    <row r="26" spans="1:20" s="602" customFormat="1" ht="11.45" customHeight="1">
      <c r="A26" s="653" t="s">
        <v>100</v>
      </c>
      <c r="B26" s="608" t="s">
        <v>586</v>
      </c>
      <c r="E26" s="658"/>
      <c r="F26" s="705">
        <f>(E24+F24)/2</f>
        <v>3477354.87</v>
      </c>
      <c r="G26" s="705">
        <f>(F24+G24)/2</f>
        <v>3466021.41</v>
      </c>
      <c r="H26" s="705">
        <f t="shared" ref="H26:K26" si="8">(G24+H24)/2</f>
        <v>3454687.95</v>
      </c>
      <c r="I26" s="705">
        <f t="shared" si="8"/>
        <v>3443354.49</v>
      </c>
      <c r="J26" s="705">
        <f t="shared" si="8"/>
        <v>3432021.0300000003</v>
      </c>
      <c r="K26" s="705">
        <f t="shared" si="8"/>
        <v>3420687.5700000003</v>
      </c>
      <c r="L26" s="661" t="str">
        <f>[33]sys_template!L26</f>
        <v>n/a</v>
      </c>
      <c r="O26" s="621"/>
      <c r="T26" s="614"/>
    </row>
    <row r="27" spans="1:20" s="602" customFormat="1" ht="11.45" customHeight="1">
      <c r="A27" s="653"/>
      <c r="E27" s="665"/>
      <c r="F27" s="667"/>
      <c r="G27" s="667"/>
      <c r="H27" s="667"/>
      <c r="I27" s="667"/>
      <c r="J27" s="667"/>
      <c r="K27" s="665"/>
      <c r="L27" s="658"/>
    </row>
    <row r="28" spans="1:20" s="602" customFormat="1" ht="11.45" customHeight="1">
      <c r="A28" s="653" t="s">
        <v>610</v>
      </c>
      <c r="B28" s="608" t="s">
        <v>587</v>
      </c>
      <c r="E28" s="658"/>
      <c r="F28" s="659"/>
      <c r="G28" s="659"/>
      <c r="H28" s="659"/>
      <c r="I28" s="659"/>
      <c r="J28" s="659"/>
      <c r="K28" s="658"/>
      <c r="L28" s="658"/>
    </row>
    <row r="29" spans="1:20" s="602" customFormat="1" ht="11.45" customHeight="1">
      <c r="A29" s="653"/>
      <c r="B29" s="608" t="s">
        <v>10</v>
      </c>
      <c r="C29" s="602" t="s">
        <v>656</v>
      </c>
      <c r="E29" s="658"/>
      <c r="F29" s="659">
        <f t="shared" ref="F29:K29" si="9">(F26*ROUND((F79/12),7))/F84</f>
        <v>18728.948090259193</v>
      </c>
      <c r="G29" s="659">
        <f t="shared" si="9"/>
        <v>18667.906352513561</v>
      </c>
      <c r="H29" s="659">
        <f t="shared" si="9"/>
        <v>18606.864614767932</v>
      </c>
      <c r="I29" s="659">
        <f t="shared" si="9"/>
        <v>18545.822877022303</v>
      </c>
      <c r="J29" s="659">
        <f t="shared" si="9"/>
        <v>18484.781139276674</v>
      </c>
      <c r="K29" s="659">
        <f t="shared" si="9"/>
        <v>18423.739401531046</v>
      </c>
      <c r="L29" s="659">
        <f t="shared" ref="L29:L30" si="10">SUM(F29:K29)</f>
        <v>111458.06247537071</v>
      </c>
      <c r="O29" s="778"/>
    </row>
    <row r="30" spans="1:20" s="602" customFormat="1" ht="11.45" customHeight="1">
      <c r="A30" s="653" t="s">
        <v>114</v>
      </c>
      <c r="B30" s="608" t="s">
        <v>11</v>
      </c>
      <c r="C30" s="602" t="s">
        <v>657</v>
      </c>
      <c r="E30" s="658"/>
      <c r="F30" s="659">
        <f t="shared" ref="F30:K30" si="11">F26*ROUND((F78/12),7)</f>
        <v>3886.9872736859998</v>
      </c>
      <c r="G30" s="659">
        <f t="shared" si="11"/>
        <v>3874.3187320980001</v>
      </c>
      <c r="H30" s="659">
        <f t="shared" si="11"/>
        <v>3861.6501905099999</v>
      </c>
      <c r="I30" s="659">
        <f t="shared" si="11"/>
        <v>3848.9816489220002</v>
      </c>
      <c r="J30" s="659">
        <f t="shared" si="11"/>
        <v>3836.3131073340001</v>
      </c>
      <c r="K30" s="659">
        <f t="shared" si="11"/>
        <v>3823.6445657460004</v>
      </c>
      <c r="L30" s="659">
        <f t="shared" si="10"/>
        <v>23131.895518295998</v>
      </c>
    </row>
    <row r="31" spans="1:20" s="602" customFormat="1" ht="11.45" customHeight="1">
      <c r="A31" s="653"/>
      <c r="B31" s="608"/>
      <c r="C31" s="608"/>
      <c r="E31" s="658"/>
      <c r="F31" s="659"/>
      <c r="G31" s="659"/>
      <c r="H31" s="659"/>
      <c r="I31" s="659"/>
      <c r="J31" s="659"/>
      <c r="K31" s="659"/>
      <c r="L31" s="659"/>
    </row>
    <row r="32" spans="1:20" s="602" customFormat="1" ht="11.45" customHeight="1">
      <c r="A32" s="653" t="s">
        <v>611</v>
      </c>
      <c r="B32" s="608" t="s">
        <v>558</v>
      </c>
      <c r="C32" s="608"/>
      <c r="E32" s="658"/>
      <c r="F32" s="659"/>
      <c r="G32" s="659"/>
      <c r="H32" s="659"/>
      <c r="I32" s="659"/>
      <c r="J32" s="659"/>
      <c r="K32" s="659"/>
      <c r="L32" s="659"/>
    </row>
    <row r="33" spans="1:13" s="602" customFormat="1" ht="11.45" customHeight="1">
      <c r="A33" s="653"/>
      <c r="B33" s="608" t="s">
        <v>10</v>
      </c>
      <c r="C33" s="602" t="s">
        <v>578</v>
      </c>
      <c r="E33" s="658"/>
      <c r="F33" s="659">
        <f>F71</f>
        <v>11333.460000000001</v>
      </c>
      <c r="G33" s="659">
        <f t="shared" ref="G33:K33" si="12">G71</f>
        <v>11333.460000000001</v>
      </c>
      <c r="H33" s="659">
        <f t="shared" si="12"/>
        <v>11333.460000000001</v>
      </c>
      <c r="I33" s="659">
        <f t="shared" si="12"/>
        <v>11333.460000000001</v>
      </c>
      <c r="J33" s="659">
        <f t="shared" si="12"/>
        <v>11333.460000000001</v>
      </c>
      <c r="K33" s="659">
        <f t="shared" si="12"/>
        <v>11333.460000000001</v>
      </c>
      <c r="L33" s="659">
        <f>SUM(F33:K33)</f>
        <v>68000.760000000009</v>
      </c>
    </row>
    <row r="34" spans="1:13" s="602" customFormat="1" ht="11.45" customHeight="1">
      <c r="A34" s="653"/>
      <c r="B34" s="608" t="s">
        <v>11</v>
      </c>
      <c r="C34" s="602" t="s">
        <v>559</v>
      </c>
      <c r="E34" s="658"/>
      <c r="F34" s="659">
        <f t="shared" ref="F34:K34" si="13">F73</f>
        <v>0</v>
      </c>
      <c r="G34" s="659">
        <f t="shared" si="13"/>
        <v>0</v>
      </c>
      <c r="H34" s="659">
        <f t="shared" si="13"/>
        <v>0</v>
      </c>
      <c r="I34" s="659">
        <f t="shared" si="13"/>
        <v>0</v>
      </c>
      <c r="J34" s="659">
        <f t="shared" si="13"/>
        <v>0</v>
      </c>
      <c r="K34" s="659">
        <f t="shared" si="13"/>
        <v>0</v>
      </c>
      <c r="L34" s="659">
        <f>SUM(F34:K34)</f>
        <v>0</v>
      </c>
      <c r="M34" s="621">
        <f>SUM(L29:L34)</f>
        <v>202590.71799366671</v>
      </c>
    </row>
    <row r="35" spans="1:13" s="602" customFormat="1" ht="11.45" customHeight="1">
      <c r="A35" s="653"/>
      <c r="B35" s="608" t="s">
        <v>12</v>
      </c>
      <c r="C35" s="602" t="s">
        <v>560</v>
      </c>
      <c r="E35" s="658"/>
      <c r="F35" s="659"/>
      <c r="G35" s="659"/>
      <c r="H35" s="659"/>
      <c r="I35" s="659"/>
      <c r="J35" s="659"/>
      <c r="K35" s="659"/>
      <c r="L35" s="658"/>
    </row>
    <row r="36" spans="1:13" s="602" customFormat="1" ht="11.45" customHeight="1">
      <c r="A36" s="653"/>
      <c r="B36" s="608"/>
      <c r="C36" s="608"/>
      <c r="E36" s="658"/>
      <c r="F36" s="659"/>
      <c r="G36" s="659"/>
      <c r="H36" s="659"/>
      <c r="I36" s="659"/>
      <c r="J36" s="659"/>
      <c r="K36" s="659"/>
      <c r="L36" s="658"/>
    </row>
    <row r="37" spans="1:13" s="602" customFormat="1" ht="11.45" customHeight="1">
      <c r="A37" s="653"/>
      <c r="E37" s="658"/>
      <c r="F37" s="667"/>
      <c r="G37" s="667"/>
      <c r="H37" s="667"/>
      <c r="I37" s="667"/>
      <c r="J37" s="667"/>
      <c r="K37" s="665"/>
      <c r="L37" s="665"/>
    </row>
    <row r="38" spans="1:13" s="602" customFormat="1" ht="11.45" customHeight="1" thickBot="1">
      <c r="A38" s="653" t="s">
        <v>612</v>
      </c>
      <c r="B38" s="608" t="s">
        <v>609</v>
      </c>
      <c r="E38" s="658"/>
      <c r="F38" s="668">
        <f>F29+F30+F33+F34</f>
        <v>33949.395363945194</v>
      </c>
      <c r="G38" s="668">
        <f t="shared" ref="G38:K38" si="14">G29+G30+G33+G34</f>
        <v>33875.685084611563</v>
      </c>
      <c r="H38" s="668">
        <f t="shared" si="14"/>
        <v>33801.974805277932</v>
      </c>
      <c r="I38" s="668">
        <f t="shared" si="14"/>
        <v>33728.264525944302</v>
      </c>
      <c r="J38" s="668">
        <f t="shared" si="14"/>
        <v>33654.554246610678</v>
      </c>
      <c r="K38" s="668">
        <f t="shared" si="14"/>
        <v>33580.843967277047</v>
      </c>
      <c r="L38" s="659">
        <f>'[35]Incremental Security 2014 P1 '!L38+SUM(F38:K38)</f>
        <v>202590.71799366671</v>
      </c>
    </row>
    <row r="39" spans="1:13" s="602" customFormat="1" ht="11.45" customHeight="1" thickTop="1">
      <c r="A39" s="651"/>
      <c r="E39" s="615"/>
      <c r="F39" s="616"/>
      <c r="G39" s="616"/>
      <c r="H39" s="616"/>
      <c r="I39" s="616"/>
      <c r="J39" s="616"/>
    </row>
    <row r="40" spans="1:13" s="602" customFormat="1" ht="11.45" customHeight="1">
      <c r="A40" s="654" t="str">
        <f>[33]sys_template!A42</f>
        <v>Notes:</v>
      </c>
      <c r="C40" s="608"/>
      <c r="D40" s="777"/>
      <c r="E40" s="615"/>
      <c r="F40" s="617"/>
      <c r="G40" s="617"/>
      <c r="H40" s="617"/>
      <c r="I40" s="617"/>
      <c r="J40" s="617"/>
      <c r="K40" s="618"/>
      <c r="L40" s="618"/>
    </row>
    <row r="41" spans="1:13" s="602" customFormat="1" ht="18" customHeight="1">
      <c r="A41" s="651"/>
      <c r="B41" s="836" t="s">
        <v>2755</v>
      </c>
      <c r="C41" s="777"/>
      <c r="D41" s="777"/>
      <c r="E41" s="777"/>
      <c r="F41" s="777"/>
      <c r="G41" s="777"/>
      <c r="H41" s="777"/>
      <c r="I41" s="777"/>
      <c r="J41" s="777"/>
      <c r="K41" s="777"/>
      <c r="L41" s="777"/>
    </row>
    <row r="42" spans="1:13" s="602" customFormat="1" ht="18" customHeight="1">
      <c r="A42" s="651"/>
      <c r="B42" s="737" t="s">
        <v>2756</v>
      </c>
      <c r="C42" s="777"/>
      <c r="E42" s="777"/>
      <c r="F42" s="777"/>
      <c r="G42" s="777"/>
      <c r="H42" s="777"/>
      <c r="I42" s="777"/>
      <c r="J42" s="777"/>
      <c r="K42" s="777"/>
      <c r="L42" s="777"/>
    </row>
    <row r="43" spans="1:13" s="602" customFormat="1" ht="18" customHeight="1">
      <c r="A43" s="651"/>
      <c r="B43" s="737"/>
      <c r="K43" s="777"/>
      <c r="L43" s="777"/>
    </row>
    <row r="44" spans="1:13" s="602" customFormat="1" ht="11.45" customHeight="1">
      <c r="A44" s="648"/>
      <c r="C44" s="619"/>
      <c r="D44" s="952"/>
      <c r="E44" s="615"/>
      <c r="F44" s="617"/>
      <c r="G44" s="617"/>
      <c r="H44" s="617"/>
      <c r="I44" s="617"/>
      <c r="J44" s="617"/>
      <c r="K44" s="618"/>
      <c r="L44" s="618"/>
    </row>
    <row r="45" spans="1:13" s="602" customFormat="1" ht="11.45" customHeight="1">
      <c r="A45" s="837" t="str">
        <f>[33]sys_template!A51</f>
        <v>Totals may not add due to rounding.</v>
      </c>
      <c r="B45" s="952"/>
      <c r="C45" s="952"/>
      <c r="E45" s="952"/>
      <c r="F45" s="952"/>
      <c r="G45" s="952"/>
      <c r="H45" s="952"/>
      <c r="I45" s="952"/>
      <c r="J45" s="952"/>
      <c r="K45" s="952"/>
      <c r="L45" s="952"/>
    </row>
    <row r="46" spans="1:13" s="602" customFormat="1" ht="11.45" customHeight="1">
      <c r="A46" s="650"/>
      <c r="C46" s="608"/>
      <c r="D46" s="670"/>
      <c r="E46" s="615"/>
      <c r="F46" s="617"/>
      <c r="G46" s="617"/>
      <c r="H46" s="617"/>
      <c r="I46" s="617"/>
      <c r="J46" s="617"/>
      <c r="K46" s="618"/>
      <c r="L46" s="618"/>
    </row>
    <row r="47" spans="1:13" s="670" customFormat="1" ht="16.149999999999999" customHeight="1">
      <c r="A47" s="669"/>
      <c r="D47" s="672"/>
      <c r="E47" s="65" t="s">
        <v>70</v>
      </c>
      <c r="F47" s="65">
        <v>5002</v>
      </c>
      <c r="G47" s="65" t="str">
        <f>VLOOKUP(F47,proj_info,3,FALSE)</f>
        <v>002-Incremental Security</v>
      </c>
    </row>
    <row r="48" spans="1:13" s="672" customFormat="1" ht="16.149999999999999" customHeight="1">
      <c r="A48" s="671"/>
      <c r="E48" s="673">
        <f>F48-1</f>
        <v>2017</v>
      </c>
      <c r="F48" s="674">
        <v>2018</v>
      </c>
      <c r="G48" s="674">
        <v>2018</v>
      </c>
      <c r="H48" s="674">
        <v>2018</v>
      </c>
      <c r="I48" s="674">
        <v>2018</v>
      </c>
      <c r="J48" s="674">
        <v>2018</v>
      </c>
      <c r="K48" s="674">
        <v>2018</v>
      </c>
      <c r="L48" s="675"/>
    </row>
    <row r="49" spans="1:12" s="672" customFormat="1" ht="16.149999999999999" customHeight="1">
      <c r="A49" s="671"/>
      <c r="C49" s="676"/>
      <c r="E49" s="677" t="s">
        <v>129</v>
      </c>
      <c r="F49" s="678" t="s">
        <v>133</v>
      </c>
      <c r="G49" s="678" t="s">
        <v>134</v>
      </c>
      <c r="H49" s="678" t="s">
        <v>135</v>
      </c>
      <c r="I49" s="678" t="s">
        <v>73</v>
      </c>
      <c r="J49" s="678" t="s">
        <v>74</v>
      </c>
      <c r="K49" s="678" t="s">
        <v>75</v>
      </c>
      <c r="L49" s="675"/>
    </row>
    <row r="50" spans="1:12" s="672" customFormat="1" ht="16.149999999999999" customHeight="1">
      <c r="A50" s="671"/>
      <c r="C50" s="676" t="s">
        <v>62</v>
      </c>
      <c r="E50" s="679"/>
      <c r="F50" s="680"/>
      <c r="G50" s="680"/>
      <c r="H50" s="680"/>
      <c r="I50" s="680"/>
      <c r="J50" s="680"/>
      <c r="K50" s="681"/>
      <c r="L50" s="675"/>
    </row>
    <row r="51" spans="1:12" s="672" customFormat="1" ht="16.149999999999999" customHeight="1">
      <c r="A51" s="671" t="s">
        <v>561</v>
      </c>
      <c r="B51" s="66" t="str">
        <f t="shared" ref="B51:B53" si="15">CONCATENATE(A51,$F$47)</f>
        <v>CIP5002</v>
      </c>
      <c r="C51" s="682" t="s">
        <v>562</v>
      </c>
      <c r="E51" s="287"/>
      <c r="F51" s="287">
        <f t="array" ref="F51">SUM(IF(d_year=F$48,IF(d_month=F$49,IF(d_acct=$B51,d_amt,0),0),0))</f>
        <v>0</v>
      </c>
      <c r="G51" s="287">
        <f t="array" ref="G51">SUM(IF(d_year=G$48,IF(d_month=G$49,IF(d_acct=$B51,d_amt,0),0),0))</f>
        <v>0</v>
      </c>
      <c r="H51" s="287">
        <f t="array" ref="H51">SUM(IF(d_year=H$48,IF(d_month=H$49,IF(d_acct=$B51,d_amt,0),0),0))</f>
        <v>0</v>
      </c>
      <c r="I51" s="287">
        <f t="array" ref="I51">SUM(IF(d_year=I$48,IF(d_month=I$49,IF(d_acct=$B51,d_amt,0),0),0))</f>
        <v>0</v>
      </c>
      <c r="J51" s="287">
        <f t="array" ref="J51">SUM(IF(d_year=J$48,IF(d_month=J$49,IF(d_acct=$B51,d_amt,0),0),0))</f>
        <v>0</v>
      </c>
      <c r="K51" s="287">
        <f t="array" ref="K51">SUM(IF(d_year=K$48,IF(d_month=K$49,IF(d_acct=$B51,d_amt,0),0),0))</f>
        <v>0</v>
      </c>
      <c r="L51" s="675"/>
    </row>
    <row r="52" spans="1:12" s="672" customFormat="1" ht="16.149999999999999" customHeight="1">
      <c r="A52" s="671" t="s">
        <v>563</v>
      </c>
      <c r="B52" s="66" t="str">
        <f t="shared" si="15"/>
        <v>CIQ5002</v>
      </c>
      <c r="C52" s="672" t="s">
        <v>564</v>
      </c>
      <c r="E52" s="287"/>
      <c r="F52" s="287">
        <f t="array" ref="F52">SUM(IF(d_year=F$48,IF(d_month=F$49,IF(d_acct=$B52,d_amt,0),0),0))</f>
        <v>0</v>
      </c>
      <c r="G52" s="287">
        <f t="array" ref="G52">SUM(IF(d_year=G$48,IF(d_month=G$49,IF(d_acct=$B52,d_amt,0),0),0))</f>
        <v>0</v>
      </c>
      <c r="H52" s="287">
        <f t="array" ref="H52">SUM(IF(d_year=H$48,IF(d_month=H$49,IF(d_acct=$B52,d_amt,0),0),0))</f>
        <v>0</v>
      </c>
      <c r="I52" s="287">
        <f t="array" ref="I52">SUM(IF(d_year=I$48,IF(d_month=I$49,IF(d_acct=$B52,d_amt,0),0),0))</f>
        <v>0</v>
      </c>
      <c r="J52" s="287">
        <f t="array" ref="J52">SUM(IF(d_year=J$48,IF(d_month=J$49,IF(d_acct=$B52,d_amt,0),0),0))</f>
        <v>0</v>
      </c>
      <c r="K52" s="287">
        <f t="array" ref="K52">SUM(IF(d_year=K$48,IF(d_month=K$49,IF(d_acct=$B52,d_amt,0),0),0))</f>
        <v>0</v>
      </c>
      <c r="L52" s="675"/>
    </row>
    <row r="53" spans="1:12" s="672" customFormat="1" ht="16.149999999999999" customHeight="1">
      <c r="A53" s="671" t="s">
        <v>565</v>
      </c>
      <c r="B53" s="66" t="str">
        <f t="shared" si="15"/>
        <v>CIN5002</v>
      </c>
      <c r="C53" s="672" t="s">
        <v>566</v>
      </c>
      <c r="D53" s="835"/>
      <c r="E53" s="687"/>
      <c r="F53" s="688">
        <f t="array" ref="F53">SUM(IF(d_year=$F$48,IF(d_month=$F$49,IF(d_acct=B53,d_amt,0),0),0))</f>
        <v>0</v>
      </c>
      <c r="G53" s="688">
        <f t="array" ref="G53">SUM(IF(d_year=$G$48,IF(d_month=$G$49,IF(d_acct=B53,d_amt,0),0),0))</f>
        <v>0</v>
      </c>
      <c r="H53" s="688">
        <f t="array" ref="H53">SUM(IF(d_year=$H$48,IF(d_month=$H$49,IF(d_acct=B53,d_amt,0),0),0))</f>
        <v>0</v>
      </c>
      <c r="I53" s="688">
        <f t="array" ref="I53">SUM(IF(d_year=$I$48,IF(d_month=$I$49,IF(d_acct=B53,d_amt,0),0),0))</f>
        <v>0</v>
      </c>
      <c r="J53" s="688">
        <f t="array" ref="J53">SUM(IF(d_year=$J$48,IF(d_month=$J$49,IF(d_acct=B53,d_amt,0),0),0))</f>
        <v>0</v>
      </c>
      <c r="K53" s="689">
        <f t="array" ref="K53">SUM(IF(d_year=$K$48,IF(d_month=$K$49,IF(d_acct=B53,d_amt,0),0),0))</f>
        <v>0</v>
      </c>
      <c r="L53" s="675"/>
    </row>
    <row r="54" spans="1:12" s="676" customFormat="1" ht="16.149999999999999" customHeight="1">
      <c r="A54" s="690"/>
      <c r="E54" s="691"/>
      <c r="F54" s="692"/>
      <c r="G54" s="692"/>
      <c r="H54" s="692"/>
      <c r="I54" s="692"/>
      <c r="J54" s="692"/>
      <c r="K54" s="693"/>
      <c r="L54" s="675"/>
    </row>
    <row r="55" spans="1:12" s="672" customFormat="1" ht="24" customHeight="1">
      <c r="A55" s="671"/>
      <c r="E55" s="679"/>
      <c r="F55" s="680"/>
      <c r="G55" s="680"/>
      <c r="H55" s="680"/>
      <c r="I55" s="680"/>
      <c r="J55" s="680"/>
      <c r="K55" s="681"/>
      <c r="L55" s="675"/>
    </row>
    <row r="56" spans="1:12" s="66" customFormat="1" ht="16.149999999999999" customHeight="1">
      <c r="A56" s="655" t="s">
        <v>567</v>
      </c>
      <c r="B56" s="66" t="str">
        <f>CONCATENATE(A56,$F$47)</f>
        <v>CI45002</v>
      </c>
      <c r="C56" s="66" t="str">
        <f>IF(ISERROR(VLOOKUP(B56,acct_desc,2,FALSE))=TRUE," ",VLOOKUP(B56,acct_desc,2,FALSE))</f>
        <v>5002 - CWIP Current Month</v>
      </c>
      <c r="E56" s="287"/>
      <c r="F56" s="287">
        <f>'Summary (2018) STRATA'!D38-'Summary (2018) STRATA'!D40</f>
        <v>0</v>
      </c>
      <c r="G56" s="287">
        <f>'Summary (2018) STRATA'!E38-'Summary (2018) STRATA'!E40</f>
        <v>0</v>
      </c>
      <c r="H56" s="287">
        <f>'Summary (2018) STRATA'!F38-'Summary (2018) STRATA'!F40</f>
        <v>0</v>
      </c>
      <c r="I56" s="287">
        <f>'Summary (2018) STRATA'!G38-'Summary (2018) STRATA'!G40</f>
        <v>0</v>
      </c>
      <c r="J56" s="287">
        <f>'Summary (2018) STRATA'!H38-'Summary (2018) STRATA'!H40</f>
        <v>0</v>
      </c>
      <c r="K56" s="287">
        <f>'Summary (2018) STRATA'!I38-'Summary (2018) STRATA'!I40</f>
        <v>0</v>
      </c>
      <c r="L56"/>
    </row>
    <row r="57" spans="1:12" s="66" customFormat="1" ht="16.149999999999999" customHeight="1">
      <c r="A57" s="655" t="s">
        <v>643</v>
      </c>
      <c r="B57" s="66" t="str">
        <f>CONCATENATE(A57,$F$47)</f>
        <v>CI55002</v>
      </c>
      <c r="C57" s="66" t="str">
        <f>IF(ISERROR(VLOOKUP(B57,acct_desc,2,FALSE))=TRUE," ",VLOOKUP(B57,acct_desc,2,FALSE))</f>
        <v>5002 - End of Month CWIP Balance</v>
      </c>
      <c r="E57" s="287"/>
      <c r="F57" s="287">
        <f t="array" ref="F57">SUM(IF(d_year=F$48,IF(d_month=F$49,IF(d_acct=$B57,d_amt,0),0),0))</f>
        <v>0</v>
      </c>
      <c r="G57" s="287">
        <f t="array" ref="G57">SUM(IF(d_year=G$48,IF(d_month=G$49,IF(d_acct=$B57,d_amt,0),0),0))</f>
        <v>0</v>
      </c>
      <c r="H57" s="287">
        <f t="array" ref="H57">SUM(IF(d_year=H$48,IF(d_month=H$49,IF(d_acct=$B57,d_amt,0),0),0))</f>
        <v>0</v>
      </c>
      <c r="I57" s="287">
        <f t="array" ref="I57">SUM(IF(d_year=I$48,IF(d_month=I$49,IF(d_acct=$B57,d_amt,0),0),0))</f>
        <v>0</v>
      </c>
      <c r="J57" s="287">
        <f t="array" ref="J57">SUM(IF(d_year=J$48,IF(d_month=J$49,IF(d_acct=$B57,d_amt,0),0),0))</f>
        <v>0</v>
      </c>
      <c r="K57" s="287">
        <f t="array" ref="K57">SUM(IF(d_year=K$48,IF(d_month=K$49,IF(d_acct=$B57,d_amt,0),0),0))</f>
        <v>0</v>
      </c>
      <c r="L57"/>
    </row>
    <row r="58" spans="1:12" s="66" customFormat="1" ht="16.149999999999999" customHeight="1">
      <c r="A58" s="655" t="s">
        <v>568</v>
      </c>
      <c r="B58" s="66" t="str">
        <f>CONCATENATE(A58,$F$47)</f>
        <v>CI65002</v>
      </c>
      <c r="C58" s="66" t="str">
        <f>IF(ISERROR(VLOOKUP(B58,acct_desc,2,FALSE))=TRUE," ",VLOOKUP(B58,acct_desc,2,FALSE))</f>
        <v>5002 - CWIP Closed</v>
      </c>
      <c r="E58" s="287"/>
      <c r="F58" s="287">
        <f t="array" ref="F58">SUM(IF(d_year=F$48,IF(d_month=F$49,IF(d_acct=$B58,d_amt,0),0),0))</f>
        <v>0</v>
      </c>
      <c r="G58" s="287">
        <f t="array" ref="G58">SUM(IF(d_year=G$48,IF(d_month=G$49,IF(d_acct=$B58,d_amt,0),0),0))</f>
        <v>0</v>
      </c>
      <c r="H58" s="287">
        <f t="array" ref="H58">SUM(IF(d_year=H$48,IF(d_month=H$49,IF(d_acct=$B58,d_amt,0),0),0))</f>
        <v>0</v>
      </c>
      <c r="I58" s="287">
        <f t="array" ref="I58">SUM(IF(d_year=I$48,IF(d_month=I$49,IF(d_acct=$B58,d_amt,0),0),0))</f>
        <v>0</v>
      </c>
      <c r="J58" s="287">
        <f t="array" ref="J58">SUM(IF(d_year=J$48,IF(d_month=J$49,IF(d_acct=$B58,d_amt,0),0),0))</f>
        <v>0</v>
      </c>
      <c r="K58" s="287">
        <f t="array" ref="K58">SUM(IF(d_year=K$48,IF(d_month=K$49,IF(d_acct=$B58,d_amt,0),0),0))</f>
        <v>0</v>
      </c>
      <c r="L58"/>
    </row>
    <row r="59" spans="1:12" s="672" customFormat="1" ht="24" customHeight="1">
      <c r="A59" s="671"/>
      <c r="E59" s="679"/>
      <c r="F59" s="680"/>
      <c r="G59" s="680"/>
      <c r="H59" s="680"/>
      <c r="I59" s="680"/>
      <c r="J59" s="680"/>
      <c r="K59" s="681"/>
      <c r="L59" s="675"/>
    </row>
    <row r="60" spans="1:12" s="66" customFormat="1" ht="16.149999999999999" customHeight="1">
      <c r="A60" s="655" t="s">
        <v>569</v>
      </c>
      <c r="B60" s="66" t="str">
        <f t="shared" ref="B60:B62" si="16">CONCATENATE(A60,$F$47)</f>
        <v>CI75002</v>
      </c>
      <c r="C60" s="66" t="str">
        <f>IF(ISERROR(VLOOKUP(B60,acct_desc,2,FALSE))=TRUE," ",VLOOKUP(B60,acct_desc,2,FALSE))</f>
        <v>5002 - Plant Additions</v>
      </c>
      <c r="E60" s="287"/>
      <c r="F60" s="287">
        <f>'Summary (2018) STRATA'!D40</f>
        <v>0</v>
      </c>
      <c r="G60" s="287">
        <f>'Summary (2018) STRATA'!E40</f>
        <v>0</v>
      </c>
      <c r="H60" s="287">
        <f>'Summary (2018) STRATA'!F40</f>
        <v>0</v>
      </c>
      <c r="I60" s="287">
        <f>'Summary (2018) STRATA'!G40</f>
        <v>0</v>
      </c>
      <c r="J60" s="287">
        <f>'Summary (2018) STRATA'!H40</f>
        <v>0</v>
      </c>
      <c r="K60" s="287">
        <f>'Summary (2018) STRATA'!I40</f>
        <v>0</v>
      </c>
      <c r="L60"/>
    </row>
    <row r="61" spans="1:12" s="66" customFormat="1" ht="16.149999999999999" customHeight="1">
      <c r="A61" s="655" t="s">
        <v>570</v>
      </c>
      <c r="B61" s="66" t="str">
        <f t="shared" si="16"/>
        <v>CI95002</v>
      </c>
      <c r="C61" s="66" t="str">
        <f>IF(ISERROR(VLOOKUP(B61,acct_desc,2,FALSE))=TRUE," ",VLOOKUP(B61,acct_desc,2,FALSE))</f>
        <v>5002 - Plant Trans and Adjs</v>
      </c>
      <c r="E61" s="287"/>
      <c r="F61" s="287">
        <f t="array" ref="F61">SUM(IF(d_year=F$48,IF(d_month=F$49,IF(d_acct=$B61,d_amt,0),0),0))</f>
        <v>0</v>
      </c>
      <c r="G61" s="287">
        <f t="array" ref="G61">SUM(IF(d_year=G$48,IF(d_month=G$49,IF(d_acct=$B61,d_amt,0),0),0))</f>
        <v>0</v>
      </c>
      <c r="H61" s="287">
        <f t="array" ref="H61">SUM(IF(d_year=H$48,IF(d_month=H$49,IF(d_acct=$B61,d_amt,0),0),0))</f>
        <v>0</v>
      </c>
      <c r="I61" s="287">
        <f t="array" ref="I61">SUM(IF(d_year=I$48,IF(d_month=I$49,IF(d_acct=$B61,d_amt,0),0),0))</f>
        <v>0</v>
      </c>
      <c r="J61" s="287">
        <f t="array" ref="J61">SUM(IF(d_year=J$48,IF(d_month=J$49,IF(d_acct=$B61,d_amt,0),0),0))</f>
        <v>0</v>
      </c>
      <c r="K61" s="287">
        <f t="array" ref="K61">SUM(IF(d_year=K$48,IF(d_month=K$49,IF(d_acct=$B61,d_amt,0),0),0))</f>
        <v>0</v>
      </c>
      <c r="L61"/>
    </row>
    <row r="62" spans="1:12" s="66" customFormat="1" ht="16.149999999999999" customHeight="1">
      <c r="A62" s="655" t="s">
        <v>571</v>
      </c>
      <c r="B62" s="66" t="str">
        <f t="shared" si="16"/>
        <v>CI85002</v>
      </c>
      <c r="C62" s="66" t="str">
        <f>IF(ISERROR(VLOOKUP(B62,acct_desc,2,FALSE))=TRUE," ",VLOOKUP(B62,acct_desc,2,FALSE))</f>
        <v>5002 - Retirements</v>
      </c>
      <c r="E62" s="287"/>
      <c r="F62" s="287">
        <f t="array" ref="F62">SUM(IF(d_year=F$48,IF(d_month=F$49,IF(d_acct=$B62,d_amt,0),0),0))</f>
        <v>0</v>
      </c>
      <c r="G62" s="287">
        <f t="array" ref="G62">SUM(IF(d_year=G$48,IF(d_month=G$49,IF(d_acct=$B62,d_amt,0),0),0))</f>
        <v>0</v>
      </c>
      <c r="H62" s="287">
        <f t="array" ref="H62">SUM(IF(d_year=H$48,IF(d_month=H$49,IF(d_acct=$B62,d_amt,0),0),0))</f>
        <v>0</v>
      </c>
      <c r="I62" s="287">
        <f t="array" ref="I62">SUM(IF(d_year=I$48,IF(d_month=I$49,IF(d_acct=$B62,d_amt,0),0),0))</f>
        <v>0</v>
      </c>
      <c r="J62" s="287">
        <f t="array" ref="J62">SUM(IF(d_year=J$48,IF(d_month=J$49,IF(d_acct=$B62,d_amt,0),0),0))</f>
        <v>0</v>
      </c>
      <c r="K62" s="287">
        <f t="array" ref="K62">SUM(IF(d_year=K$48,IF(d_month=K$49,IF(d_acct=$B62,d_amt,0),0),0))</f>
        <v>0</v>
      </c>
      <c r="L62"/>
    </row>
    <row r="63" spans="1:12" s="676" customFormat="1" ht="16.149999999999999" customHeight="1">
      <c r="A63" s="690"/>
      <c r="E63" s="692"/>
      <c r="F63" s="692">
        <f>SUM(F60:F62)</f>
        <v>0</v>
      </c>
      <c r="G63" s="692">
        <f t="shared" ref="G63:K63" si="17">SUM(G60:G62)</f>
        <v>0</v>
      </c>
      <c r="H63" s="692">
        <f t="shared" si="17"/>
        <v>0</v>
      </c>
      <c r="I63" s="692">
        <f t="shared" si="17"/>
        <v>0</v>
      </c>
      <c r="J63" s="692">
        <f t="shared" si="17"/>
        <v>0</v>
      </c>
      <c r="K63" s="692">
        <f t="shared" si="17"/>
        <v>0</v>
      </c>
      <c r="L63" s="675"/>
    </row>
    <row r="64" spans="1:12" s="672" customFormat="1" ht="24" customHeight="1">
      <c r="A64" s="671"/>
      <c r="E64" s="679"/>
      <c r="F64" s="680"/>
      <c r="G64" s="680"/>
      <c r="H64" s="680"/>
      <c r="I64" s="680"/>
      <c r="J64" s="680"/>
      <c r="K64" s="681"/>
      <c r="L64" s="675"/>
    </row>
    <row r="65" spans="1:12" s="66" customFormat="1" ht="16.149999999999999" customHeight="1">
      <c r="A65" s="655" t="s">
        <v>572</v>
      </c>
      <c r="B65" s="66" t="str">
        <f t="shared" ref="B65:B68" si="18">CONCATENATE(A65,$F$47)</f>
        <v>CIA5002</v>
      </c>
      <c r="C65" s="66" t="str">
        <f>IF(ISERROR(VLOOKUP(B65,acct_desc,2,FALSE))=TRUE," ",VLOOKUP(B65,acct_desc,2,FALSE))</f>
        <v>5002 - Reserve Removal Cost</v>
      </c>
      <c r="E65" s="287"/>
      <c r="F65" s="287">
        <f t="array" ref="F65">SUM(IF(d_year=F$48,IF(d_month=F$49,IF(d_acct=$B65,d_amt,0),0),0))</f>
        <v>0</v>
      </c>
      <c r="G65" s="287">
        <f t="array" ref="G65">SUM(IF(d_year=G$48,IF(d_month=G$49,IF(d_acct=$B65,d_amt,0),0),0))</f>
        <v>0</v>
      </c>
      <c r="H65" s="287">
        <f t="array" ref="H65">SUM(IF(d_year=H$48,IF(d_month=H$49,IF(d_acct=$B65,d_amt,0),0),0))</f>
        <v>0</v>
      </c>
      <c r="I65" s="287">
        <f t="array" ref="I65">SUM(IF(d_year=I$48,IF(d_month=I$49,IF(d_acct=$B65,d_amt,0),0),0))</f>
        <v>0</v>
      </c>
      <c r="J65" s="287">
        <f t="array" ref="J65">SUM(IF(d_year=J$48,IF(d_month=J$49,IF(d_acct=$B65,d_amt,0),0),0))</f>
        <v>0</v>
      </c>
      <c r="K65" s="287">
        <f t="array" ref="K65">SUM(IF(d_year=K$48,IF(d_month=K$49,IF(d_acct=$B65,d_amt,0),0),0))</f>
        <v>0</v>
      </c>
      <c r="L65"/>
    </row>
    <row r="66" spans="1:12" s="66" customFormat="1" ht="16.149999999999999" customHeight="1">
      <c r="A66" s="655" t="s">
        <v>573</v>
      </c>
      <c r="B66" s="66" t="str">
        <f t="shared" si="18"/>
        <v>CIB5002</v>
      </c>
      <c r="C66" s="66" t="str">
        <f>IF(ISERROR(VLOOKUP(B66,acct_desc,2,FALSE))=TRUE," ",VLOOKUP(B66,acct_desc,2,FALSE))</f>
        <v>5002 - Reserve Salvage</v>
      </c>
      <c r="E66" s="287"/>
      <c r="F66" s="287">
        <f t="array" ref="F66">SUM(IF(d_year=F$48,IF(d_month=F$49,IF(d_acct=$B66,d_amt,0),0),0))</f>
        <v>0</v>
      </c>
      <c r="G66" s="287">
        <f t="array" ref="G66">SUM(IF(d_year=G$48,IF(d_month=G$49,IF(d_acct=$B66,d_amt,0),0),0))</f>
        <v>0</v>
      </c>
      <c r="H66" s="287">
        <f t="array" ref="H66">SUM(IF(d_year=H$48,IF(d_month=H$49,IF(d_acct=$B66,d_amt,0),0),0))</f>
        <v>0</v>
      </c>
      <c r="I66" s="287">
        <f t="array" ref="I66">SUM(IF(d_year=I$48,IF(d_month=I$49,IF(d_acct=$B66,d_amt,0),0),0))</f>
        <v>0</v>
      </c>
      <c r="J66" s="287">
        <f t="array" ref="J66">SUM(IF(d_year=J$48,IF(d_month=J$49,IF(d_acct=$B66,d_amt,0),0),0))</f>
        <v>0</v>
      </c>
      <c r="K66" s="287">
        <f t="array" ref="K66">SUM(IF(d_year=K$48,IF(d_month=K$49,IF(d_acct=$B66,d_amt,0),0),0))</f>
        <v>0</v>
      </c>
      <c r="L66"/>
    </row>
    <row r="67" spans="1:12" s="66" customFormat="1" ht="16.149999999999999" customHeight="1">
      <c r="A67" s="655" t="s">
        <v>574</v>
      </c>
      <c r="B67" s="66" t="str">
        <f t="shared" si="18"/>
        <v>CIC5002</v>
      </c>
      <c r="C67" s="66" t="str">
        <f>IF(ISERROR(VLOOKUP(B67,acct_desc,2,FALSE))=TRUE," ",VLOOKUP(B67,acct_desc,2,FALSE))</f>
        <v>5002 - Reserve Trans and Adjs</v>
      </c>
      <c r="E67" s="287"/>
      <c r="F67" s="287">
        <f t="array" ref="F67">SUM(IF(d_year=F$48,IF(d_month=F$49,IF(d_acct=$B67,d_amt,0),0),0))</f>
        <v>0</v>
      </c>
      <c r="G67" s="287">
        <f t="array" ref="G67">SUM(IF(d_year=G$48,IF(d_month=G$49,IF(d_acct=$B67,d_amt,0),0),0))</f>
        <v>0</v>
      </c>
      <c r="H67" s="287">
        <f t="array" ref="H67">SUM(IF(d_year=H$48,IF(d_month=H$49,IF(d_acct=$B67,d_amt,0),0),0))</f>
        <v>0</v>
      </c>
      <c r="I67" s="287">
        <f t="array" ref="I67">SUM(IF(d_year=I$48,IF(d_month=I$49,IF(d_acct=$B67,d_amt,0),0),0))</f>
        <v>0</v>
      </c>
      <c r="J67" s="287">
        <f t="array" ref="J67">SUM(IF(d_year=J$48,IF(d_month=J$49,IF(d_acct=$B67,d_amt,0),0),0))</f>
        <v>0</v>
      </c>
      <c r="K67" s="287">
        <f t="array" ref="K67">SUM(IF(d_year=K$48,IF(d_month=K$49,IF(d_acct=$B67,d_amt,0),0),0))</f>
        <v>0</v>
      </c>
      <c r="L67"/>
    </row>
    <row r="68" spans="1:12" s="66" customFormat="1" ht="16.149999999999999" customHeight="1">
      <c r="A68" s="655" t="s">
        <v>571</v>
      </c>
      <c r="B68" s="66" t="str">
        <f t="shared" si="18"/>
        <v>CI85002</v>
      </c>
      <c r="C68" s="66" t="str">
        <f>IF(ISERROR(VLOOKUP(B68,acct_desc,2,FALSE))=TRUE," ",VLOOKUP(B68,acct_desc,2,FALSE))</f>
        <v>5002 - Retirements</v>
      </c>
      <c r="E68" s="287"/>
      <c r="F68" s="287">
        <f t="array" ref="F68">SUM(IF(d_year=F$48,IF(d_month=F$49,IF(d_acct=$B68,d_amt,0),0),0))</f>
        <v>0</v>
      </c>
      <c r="G68" s="287">
        <f t="array" ref="G68">SUM(IF(d_year=G$48,IF(d_month=G$49,IF(d_acct=$B68,d_amt,0),0),0))</f>
        <v>0</v>
      </c>
      <c r="H68" s="287">
        <f t="array" ref="H68">SUM(IF(d_year=H$48,IF(d_month=H$49,IF(d_acct=$B68,d_amt,0),0),0))</f>
        <v>0</v>
      </c>
      <c r="I68" s="287">
        <f t="array" ref="I68">SUM(IF(d_year=I$48,IF(d_month=I$49,IF(d_acct=$B68,d_amt,0),0),0))</f>
        <v>0</v>
      </c>
      <c r="J68" s="287">
        <f t="array" ref="J68">SUM(IF(d_year=J$48,IF(d_month=J$49,IF(d_acct=$B68,d_amt,0),0),0))</f>
        <v>0</v>
      </c>
      <c r="K68" s="287">
        <f t="array" ref="K68">SUM(IF(d_year=K$48,IF(d_month=K$49,IF(d_acct=$B68,d_amt,0),0),0))</f>
        <v>0</v>
      </c>
      <c r="L68"/>
    </row>
    <row r="69" spans="1:12" s="676" customFormat="1" ht="16.149999999999999" customHeight="1">
      <c r="A69" s="690"/>
      <c r="E69" s="691"/>
      <c r="F69" s="691">
        <f t="shared" ref="F69:K69" si="19">SUM(F65:F68)</f>
        <v>0</v>
      </c>
      <c r="G69" s="691">
        <f t="shared" si="19"/>
        <v>0</v>
      </c>
      <c r="H69" s="691">
        <f t="shared" si="19"/>
        <v>0</v>
      </c>
      <c r="I69" s="691">
        <f t="shared" si="19"/>
        <v>0</v>
      </c>
      <c r="J69" s="691">
        <f t="shared" si="19"/>
        <v>0</v>
      </c>
      <c r="K69" s="691">
        <f t="shared" si="19"/>
        <v>0</v>
      </c>
      <c r="L69" s="675"/>
    </row>
    <row r="70" spans="1:12" s="672" customFormat="1" ht="24" customHeight="1">
      <c r="A70" s="671"/>
      <c r="E70" s="679"/>
      <c r="F70" s="680"/>
      <c r="G70" s="680"/>
      <c r="H70" s="680"/>
      <c r="I70" s="680"/>
      <c r="J70" s="680"/>
      <c r="K70" s="681"/>
      <c r="L70" s="675"/>
    </row>
    <row r="71" spans="1:12" s="66" customFormat="1" ht="16.149999999999999" customHeight="1">
      <c r="A71" s="655" t="s">
        <v>576</v>
      </c>
      <c r="B71" s="66" t="str">
        <f t="shared" ref="B71" si="20">CONCATENATE(A71,$F$47)</f>
        <v>CI15002</v>
      </c>
      <c r="C71" s="66" t="str">
        <f>IF(ISERROR(VLOOKUP(B71,acct_desc,2,FALSE))=TRUE," ",VLOOKUP(B71,acct_desc,2,FALSE))</f>
        <v>5002 - Depreciation Expense</v>
      </c>
      <c r="E71" s="625"/>
      <c r="F71" s="287">
        <f>'Summary (2018) STRATA'!D46</f>
        <v>11333.460000000001</v>
      </c>
      <c r="G71" s="287">
        <f>'Summary (2018) STRATA'!E46</f>
        <v>11333.460000000001</v>
      </c>
      <c r="H71" s="287">
        <f>'Summary (2018) STRATA'!F46</f>
        <v>11333.460000000001</v>
      </c>
      <c r="I71" s="287">
        <f>'Summary (2018) STRATA'!G46</f>
        <v>11333.460000000001</v>
      </c>
      <c r="J71" s="287">
        <f>'Summary (2018) STRATA'!H46</f>
        <v>11333.460000000001</v>
      </c>
      <c r="K71" s="287">
        <f>'Summary (2018) STRATA'!I46</f>
        <v>11333.460000000001</v>
      </c>
      <c r="L71"/>
    </row>
    <row r="72" spans="1:12" s="672" customFormat="1" ht="16.149999999999999" customHeight="1">
      <c r="A72" s="671"/>
      <c r="E72" s="687"/>
      <c r="F72" s="688"/>
      <c r="G72" s="688"/>
      <c r="H72" s="688"/>
      <c r="I72" s="688"/>
      <c r="J72" s="688"/>
      <c r="K72" s="689"/>
      <c r="L72" s="675"/>
    </row>
    <row r="73" spans="1:12" s="672" customFormat="1" ht="16.149999999999999" customHeight="1">
      <c r="A73" s="671"/>
      <c r="C73" s="672" t="s">
        <v>178</v>
      </c>
      <c r="E73" s="694"/>
      <c r="F73" s="620"/>
      <c r="G73" s="620"/>
      <c r="H73" s="620"/>
      <c r="I73" s="620"/>
      <c r="J73" s="620"/>
      <c r="K73" s="620"/>
      <c r="L73" s="675"/>
    </row>
    <row r="74" spans="1:12" s="672" customFormat="1" ht="24" customHeight="1">
      <c r="A74" s="671"/>
      <c r="E74" s="679"/>
      <c r="F74" s="680"/>
      <c r="G74" s="680"/>
      <c r="H74" s="680"/>
      <c r="I74" s="680"/>
      <c r="J74" s="680"/>
      <c r="K74" s="681"/>
      <c r="L74" s="675"/>
    </row>
    <row r="75" spans="1:12" s="66" customFormat="1" ht="16.149999999999999" customHeight="1">
      <c r="A75" s="655" t="s">
        <v>577</v>
      </c>
      <c r="B75" s="66" t="str">
        <f t="shared" ref="B75" si="21">CONCATENATE(A75,$F$47)</f>
        <v>COE5002</v>
      </c>
      <c r="C75" s="66" t="str">
        <f>IF(ISERROR(VLOOKUP(B75,acct_desc,2,FALSE))=TRUE," ",VLOOKUP(B75,acct_desc,2,FALSE))</f>
        <v>5002 - Total Cap Exp Amount</v>
      </c>
      <c r="E75" s="625"/>
      <c r="F75" s="287">
        <f t="array" ref="F75">SUM(IF(d_year=$F$48,IF(d_month=$F$49,IF(d_acct=B75,d_amt,0),0),0))</f>
        <v>0</v>
      </c>
      <c r="G75" s="287">
        <f t="array" ref="G75">SUM(IF(d_year=$G$48,IF(d_month=$G$49,IF(d_acct=B75,d_amt,0),0),0))</f>
        <v>0</v>
      </c>
      <c r="H75" s="287">
        <f t="array" ref="H75">SUM(IF(d_year=$H$48,IF(d_month=$H$49,IF(d_acct=B75,d_amt,0),0),0))</f>
        <v>0</v>
      </c>
      <c r="I75" s="287">
        <f t="array" ref="I75">SUM(IF(d_year=$I$48,IF(d_month=$I$49,IF(d_acct=B75,d_amt,0),0),0))</f>
        <v>0</v>
      </c>
      <c r="J75" s="287">
        <f t="array" ref="J75">SUM(IF(d_year=$J$48,IF(d_month=$J$49,IF(d_acct=B75,d_amt,0),0),0))</f>
        <v>0</v>
      </c>
      <c r="K75" s="626">
        <f t="array" ref="K75">SUM(IF(d_year=$K$48,IF(d_month=$K$49,IF(d_acct=B75,d_amt,0),0),0))</f>
        <v>0</v>
      </c>
      <c r="L75"/>
    </row>
    <row r="76" spans="1:12" s="672" customFormat="1" ht="16.149999999999999" customHeight="1">
      <c r="A76" s="671"/>
      <c r="E76" s="686"/>
      <c r="F76" s="695">
        <f t="shared" ref="F76:K76" si="22">F38-F75</f>
        <v>33949.395363945194</v>
      </c>
      <c r="G76" s="695">
        <f t="shared" si="22"/>
        <v>33875.685084611563</v>
      </c>
      <c r="H76" s="695">
        <f t="shared" si="22"/>
        <v>33801.974805277932</v>
      </c>
      <c r="I76" s="695">
        <f t="shared" si="22"/>
        <v>33728.264525944302</v>
      </c>
      <c r="J76" s="695">
        <f t="shared" si="22"/>
        <v>33654.554246610678</v>
      </c>
      <c r="K76" s="695">
        <f t="shared" si="22"/>
        <v>33580.843967277047</v>
      </c>
      <c r="L76" s="675"/>
    </row>
    <row r="77" spans="1:12">
      <c r="C77" s="672"/>
    </row>
    <row r="78" spans="1:12" s="66" customFormat="1" ht="16.149999999999999" customHeight="1">
      <c r="A78" s="655"/>
      <c r="B78" s="66" t="s">
        <v>241</v>
      </c>
      <c r="C78" s="66" t="str">
        <f>IF(ISERROR(VLOOKUP(B78,acct_desc,2,FALSE))=TRUE," ",VLOOKUP(B78,acct_desc,2,FALSE))</f>
        <v>Annual Rate of Return for Debt</v>
      </c>
      <c r="E78" s="629"/>
      <c r="F78" s="942">
        <v>1.3413E-2</v>
      </c>
      <c r="G78" s="942">
        <v>1.3413E-2</v>
      </c>
      <c r="H78" s="942">
        <v>1.3413E-2</v>
      </c>
      <c r="I78" s="942">
        <v>1.3413E-2</v>
      </c>
      <c r="J78" s="942">
        <v>1.3413E-2</v>
      </c>
      <c r="K78" s="942">
        <v>1.3413E-2</v>
      </c>
      <c r="L78"/>
    </row>
    <row r="79" spans="1:12" s="66" customFormat="1" ht="16.149999999999999" customHeight="1">
      <c r="A79" s="655"/>
      <c r="B79" s="66" t="s">
        <v>242</v>
      </c>
      <c r="C79" s="66" t="str">
        <f>IF(ISERROR(VLOOKUP(B79,acct_desc,2,FALSE))=TRUE," ",VLOOKUP(B79,acct_desc,2,FALSE))</f>
        <v>Annual Rate of Return for Equity</v>
      </c>
      <c r="E79" s="630"/>
      <c r="F79" s="943">
        <v>4.8251000000000002E-2</v>
      </c>
      <c r="G79" s="943">
        <v>4.8251000000000002E-2</v>
      </c>
      <c r="H79" s="943">
        <v>4.8251000000000002E-2</v>
      </c>
      <c r="I79" s="943">
        <v>4.8251000000000002E-2</v>
      </c>
      <c r="J79" s="943">
        <v>4.8251000000000002E-2</v>
      </c>
      <c r="K79" s="943">
        <v>4.8251000000000002E-2</v>
      </c>
      <c r="L79"/>
    </row>
    <row r="80" spans="1:12" s="672" customFormat="1" ht="24" customHeight="1">
      <c r="A80" s="671"/>
      <c r="E80" s="696"/>
      <c r="F80" s="183"/>
      <c r="G80" s="183"/>
      <c r="H80" s="183"/>
      <c r="I80" s="183"/>
      <c r="J80" s="183"/>
      <c r="K80" s="184"/>
      <c r="L80" s="675"/>
    </row>
    <row r="81" spans="1:12" s="66" customFormat="1" ht="16.149999999999999" customHeight="1">
      <c r="A81" s="655"/>
      <c r="B81" s="66" t="s">
        <v>243</v>
      </c>
      <c r="C81" s="66" t="str">
        <f>IF(ISERROR(VLOOKUP(B81,acct_desc,2,FALSE))=TRUE," ",VLOOKUP(B81,acct_desc,2,FALSE))</f>
        <v>Federal Tax Rate</v>
      </c>
      <c r="E81" s="631"/>
      <c r="F81" s="188">
        <v>0.21</v>
      </c>
      <c r="G81" s="188">
        <v>0.21</v>
      </c>
      <c r="H81" s="188">
        <v>0.21</v>
      </c>
      <c r="I81" s="188">
        <v>0.21</v>
      </c>
      <c r="J81" s="188">
        <v>0.21</v>
      </c>
      <c r="K81" s="188">
        <v>0.21</v>
      </c>
      <c r="L81"/>
    </row>
    <row r="82" spans="1:12" s="66" customFormat="1" ht="16.149999999999999" customHeight="1">
      <c r="A82" s="655"/>
      <c r="B82" s="66" t="s">
        <v>244</v>
      </c>
      <c r="C82" s="66" t="str">
        <f>IF(ISERROR(VLOOKUP(B82,acct_desc,2,FALSE))=TRUE," ",VLOOKUP(B82,acct_desc,2,FALSE))</f>
        <v>State Tax Rate</v>
      </c>
      <c r="E82" s="632"/>
      <c r="F82" s="191">
        <v>5.5E-2</v>
      </c>
      <c r="G82" s="191">
        <v>5.5E-2</v>
      </c>
      <c r="H82" s="191">
        <v>5.5E-2</v>
      </c>
      <c r="I82" s="191">
        <v>5.5E-2</v>
      </c>
      <c r="J82" s="191">
        <v>5.5E-2</v>
      </c>
      <c r="K82" s="192">
        <v>5.5E-2</v>
      </c>
      <c r="L82"/>
    </row>
    <row r="83" spans="1:12" s="698" customFormat="1" ht="24" customHeight="1">
      <c r="A83" s="697"/>
      <c r="E83" s="699"/>
      <c r="F83" s="700"/>
      <c r="G83" s="700"/>
      <c r="H83" s="700"/>
      <c r="I83" s="700"/>
      <c r="J83" s="700"/>
      <c r="K83" s="701"/>
      <c r="L83" s="675"/>
    </row>
    <row r="84" spans="1:12" s="672" customFormat="1" ht="16.149999999999999" customHeight="1">
      <c r="A84" s="671"/>
      <c r="E84" s="677"/>
      <c r="F84" s="702">
        <f>1-((F81+F82)-(F81*F82))</f>
        <v>0.74655000000000005</v>
      </c>
      <c r="G84" s="702">
        <f t="shared" ref="G84:K84" si="23">1-((G81+G82)-(G81*G82))</f>
        <v>0.74655000000000005</v>
      </c>
      <c r="H84" s="702">
        <f t="shared" si="23"/>
        <v>0.74655000000000005</v>
      </c>
      <c r="I84" s="702">
        <f t="shared" si="23"/>
        <v>0.74655000000000005</v>
      </c>
      <c r="J84" s="702">
        <f t="shared" si="23"/>
        <v>0.74655000000000005</v>
      </c>
      <c r="K84" s="702">
        <f t="shared" si="23"/>
        <v>0.74655000000000005</v>
      </c>
      <c r="L84" s="675"/>
    </row>
    <row r="256" spans="1:19">
      <c r="A256" s="724"/>
      <c r="B256" s="724"/>
      <c r="C256" s="724"/>
      <c r="D256" s="724"/>
      <c r="E256" s="724"/>
      <c r="F256" s="724"/>
      <c r="G256" s="724"/>
      <c r="H256" s="724">
        <f>SUM(H244:H255)</f>
        <v>0</v>
      </c>
      <c r="I256" s="724"/>
      <c r="J256" s="724"/>
      <c r="K256" s="724"/>
      <c r="L256" s="724"/>
      <c r="M256" s="724"/>
      <c r="N256" s="724"/>
      <c r="O256" s="724"/>
      <c r="P256" s="724"/>
      <c r="Q256" s="724"/>
      <c r="R256" s="724"/>
      <c r="S256" s="724"/>
    </row>
    <row r="257" spans="1:19">
      <c r="A257" s="710"/>
      <c r="B257" s="710" t="s">
        <v>649</v>
      </c>
      <c r="C257" t="s">
        <v>651</v>
      </c>
      <c r="D257" s="710"/>
      <c r="E257" s="710"/>
      <c r="F257" s="710"/>
      <c r="H257" s="730">
        <f>'NRC P1 Base'!F30+'NRC P1 Base'!F31</f>
        <v>542551.78550806548</v>
      </c>
      <c r="I257" s="730">
        <f>'NRC P1 Base'!G30+'NRC P1 Base'!G31</f>
        <v>540339.95692357421</v>
      </c>
      <c r="J257" s="730">
        <f>'NRC P1 Base'!H30+'NRC P1 Base'!H31</f>
        <v>538128.12833908293</v>
      </c>
      <c r="K257" s="730">
        <f>'NRC P1 Base'!I30+'NRC P1 Base'!I31</f>
        <v>535916.29975459166</v>
      </c>
      <c r="L257" s="730">
        <f>'NRC P1 Base'!J30+'NRC P1 Base'!J31</f>
        <v>533704.4711701005</v>
      </c>
      <c r="M257" s="730">
        <f>'NRC P1 Base'!K30+'NRC P1 Base'!K31</f>
        <v>531492.64258560934</v>
      </c>
      <c r="N257" s="730">
        <f>'NRC P2 Base'!F30+'NRC P2 Base'!F31</f>
        <v>529280.81400111807</v>
      </c>
      <c r="O257" s="730">
        <f>'NRC P2 Base'!G30+'NRC P2 Base'!G31</f>
        <v>527068.98541662691</v>
      </c>
      <c r="P257" s="730">
        <f>'NRC P2 Base'!H30+'NRC P2 Base'!H31</f>
        <v>524857.15683213563</v>
      </c>
      <c r="Q257" s="730">
        <f>'NRC P2 Base'!I30+'NRC P2 Base'!I31</f>
        <v>522645.32824764441</v>
      </c>
      <c r="R257" s="730">
        <f>'NRC P2 Base'!J30+'NRC P2 Base'!J31</f>
        <v>520433.49966315308</v>
      </c>
      <c r="S257">
        <f>'NRC P2 Base'!K30+'NRC P2 Base'!K31</f>
        <v>518215.44296569872</v>
      </c>
    </row>
    <row r="258" spans="1:19">
      <c r="A258" s="710"/>
      <c r="B258" s="710" t="s">
        <v>650</v>
      </c>
      <c r="C258" t="s">
        <v>652</v>
      </c>
      <c r="D258" s="710"/>
      <c r="E258" s="710"/>
      <c r="F258" s="710"/>
      <c r="H258" s="730">
        <f>'NRC P1 Base'!F34</f>
        <v>340083.77999999997</v>
      </c>
      <c r="I258" s="730">
        <f>'NRC P1 Base'!G34</f>
        <v>340083.79</v>
      </c>
      <c r="J258" s="730">
        <f>'NRC P1 Base'!H34</f>
        <v>340083.77999999997</v>
      </c>
      <c r="K258" s="730">
        <f>'NRC P1 Base'!I34</f>
        <v>340083.79</v>
      </c>
      <c r="L258" s="730">
        <f>'NRC P1 Base'!J34</f>
        <v>340083.77999999997</v>
      </c>
      <c r="M258" s="730">
        <f>'NRC P1 Base'!K34</f>
        <v>340083.79</v>
      </c>
      <c r="N258" s="730">
        <f>'NRC P2 Base'!F34</f>
        <v>340083.77999999997</v>
      </c>
      <c r="O258" s="730">
        <f>'NRC P2 Base'!G34</f>
        <v>340083.79</v>
      </c>
      <c r="P258" s="730">
        <f>'NRC P2 Base'!H34</f>
        <v>340083.77999999997</v>
      </c>
      <c r="Q258" s="730">
        <f>'NRC P2 Base'!I34</f>
        <v>340083.79</v>
      </c>
      <c r="R258" s="730">
        <f>'NRC P2 Base'!J34</f>
        <v>340083.77999999997</v>
      </c>
      <c r="S258">
        <f>'NRC P2 Base'!K34</f>
        <v>341999.0199999999</v>
      </c>
    </row>
    <row r="259" spans="1:19">
      <c r="A259" s="726"/>
      <c r="B259" s="726" t="s">
        <v>653</v>
      </c>
      <c r="C259" s="726"/>
      <c r="D259" s="726"/>
      <c r="E259" s="726"/>
      <c r="F259" s="726"/>
      <c r="G259" s="724"/>
      <c r="H259" s="734">
        <f>H258+H257</f>
        <v>882635.56550806551</v>
      </c>
      <c r="I259" s="734">
        <f t="shared" ref="I259:S259" si="24">I258+I257</f>
        <v>880423.74692357425</v>
      </c>
      <c r="J259" s="734">
        <f t="shared" si="24"/>
        <v>878211.90833908296</v>
      </c>
      <c r="K259" s="734">
        <f t="shared" si="24"/>
        <v>876000.0897545917</v>
      </c>
      <c r="L259" s="734">
        <f t="shared" si="24"/>
        <v>873788.25117010041</v>
      </c>
      <c r="M259" s="734">
        <f t="shared" si="24"/>
        <v>871576.43258560938</v>
      </c>
      <c r="N259" s="734">
        <f t="shared" si="24"/>
        <v>869364.59400111809</v>
      </c>
      <c r="O259" s="734">
        <f t="shared" si="24"/>
        <v>867152.77541662683</v>
      </c>
      <c r="P259" s="734">
        <f t="shared" si="24"/>
        <v>864940.93683213554</v>
      </c>
      <c r="Q259" s="734">
        <f t="shared" si="24"/>
        <v>862729.11824764439</v>
      </c>
      <c r="R259" s="734">
        <f t="shared" si="24"/>
        <v>860517.27966315299</v>
      </c>
      <c r="S259" s="734">
        <f t="shared" si="24"/>
        <v>860214.46296569868</v>
      </c>
    </row>
    <row r="260" spans="1:19">
      <c r="A260" s="724"/>
      <c r="B260" s="724" t="s">
        <v>654</v>
      </c>
      <c r="C260" s="726"/>
      <c r="D260" s="726"/>
      <c r="E260" s="726"/>
      <c r="F260" s="726"/>
      <c r="G260" s="724"/>
      <c r="H260" s="734">
        <f>H259+H256</f>
        <v>882635.56550806551</v>
      </c>
      <c r="I260" s="734">
        <f t="shared" ref="I260:S260" si="25">I259+I256</f>
        <v>880423.74692357425</v>
      </c>
      <c r="J260" s="734">
        <f t="shared" si="25"/>
        <v>878211.90833908296</v>
      </c>
      <c r="K260" s="734">
        <f t="shared" si="25"/>
        <v>876000.0897545917</v>
      </c>
      <c r="L260" s="734">
        <f t="shared" si="25"/>
        <v>873788.25117010041</v>
      </c>
      <c r="M260" s="734">
        <f t="shared" si="25"/>
        <v>871576.43258560938</v>
      </c>
      <c r="N260" s="734">
        <f t="shared" si="25"/>
        <v>869364.59400111809</v>
      </c>
      <c r="O260" s="734">
        <f t="shared" si="25"/>
        <v>867152.77541662683</v>
      </c>
      <c r="P260" s="734">
        <f t="shared" si="25"/>
        <v>864940.93683213554</v>
      </c>
      <c r="Q260" s="734">
        <f t="shared" si="25"/>
        <v>862729.11824764439</v>
      </c>
      <c r="R260" s="734">
        <f t="shared" si="25"/>
        <v>860517.27966315299</v>
      </c>
      <c r="S260" s="734">
        <f t="shared" si="25"/>
        <v>860214.46296569868</v>
      </c>
    </row>
  </sheetData>
  <mergeCells count="8">
    <mergeCell ref="A7:L7"/>
    <mergeCell ref="A8:L8"/>
    <mergeCell ref="A9:L9"/>
    <mergeCell ref="A10:L10"/>
    <mergeCell ref="A3:L3"/>
    <mergeCell ref="A4:L4"/>
    <mergeCell ref="A5:L5"/>
    <mergeCell ref="A6:L6"/>
  </mergeCells>
  <pageMargins left="0.7" right="0.7" top="0.75" bottom="0.75" header="0.3" footer="0.3"/>
  <pageSetup scale="71" orientation="landscape" r:id="rId1"/>
  <rowBreaks count="1" manualBreakCount="1">
    <brk id="46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260"/>
  <sheetViews>
    <sheetView zoomScaleNormal="100" workbookViewId="0">
      <selection sqref="A1:A2"/>
    </sheetView>
  </sheetViews>
  <sheetFormatPr defaultRowHeight="12.75"/>
  <cols>
    <col min="1" max="1" width="5" customWidth="1"/>
    <col min="2" max="2" width="8.83203125" customWidth="1"/>
    <col min="3" max="3" width="33.5" bestFit="1" customWidth="1"/>
    <col min="5" max="5" width="15.5" customWidth="1"/>
    <col min="6" max="6" width="16.5" customWidth="1"/>
    <col min="7" max="7" width="16.1640625" customWidth="1"/>
    <col min="8" max="8" width="17.33203125" customWidth="1"/>
    <col min="9" max="9" width="16" customWidth="1"/>
    <col min="10" max="10" width="18" customWidth="1"/>
    <col min="11" max="11" width="19" customWidth="1"/>
    <col min="12" max="12" width="13.33203125" customWidth="1"/>
    <col min="13" max="13" width="9.6640625" bestFit="1" customWidth="1"/>
    <col min="15" max="15" width="13.33203125" bestFit="1" customWidth="1"/>
  </cols>
  <sheetData>
    <row r="1" spans="1:12" s="602" customFormat="1" ht="11.45" customHeight="1">
      <c r="A1" s="1051" t="s">
        <v>2809</v>
      </c>
      <c r="B1" s="1012"/>
      <c r="C1" s="1012"/>
      <c r="D1" s="1012"/>
      <c r="E1" s="1012"/>
      <c r="F1" s="1012"/>
      <c r="G1" s="1012"/>
      <c r="H1" s="1012"/>
      <c r="I1" s="1012"/>
      <c r="J1" s="1012"/>
      <c r="K1" s="1012"/>
      <c r="L1" s="1012"/>
    </row>
    <row r="2" spans="1:12" s="602" customFormat="1" ht="11.45" customHeight="1">
      <c r="A2" s="1052" t="s">
        <v>2802</v>
      </c>
      <c r="B2" s="1013"/>
      <c r="C2" s="1013"/>
      <c r="D2" s="1013"/>
      <c r="E2" s="1013"/>
      <c r="F2" s="1013"/>
      <c r="G2" s="1013"/>
      <c r="H2" s="1013"/>
      <c r="I2" s="1013"/>
      <c r="J2" s="1013"/>
      <c r="K2" s="1013"/>
      <c r="L2" s="1013"/>
    </row>
    <row r="3" spans="1:12" s="602" customFormat="1" ht="11.45" customHeight="1">
      <c r="A3" s="1036" t="str">
        <f>[33]sys_template!A3</f>
        <v>Florida Power &amp; Light Company</v>
      </c>
      <c r="B3" s="1036"/>
      <c r="C3" s="1036"/>
      <c r="D3" s="1036"/>
      <c r="E3" s="1036"/>
      <c r="F3" s="1036"/>
      <c r="G3" s="1036"/>
      <c r="H3" s="1036"/>
      <c r="I3" s="1036"/>
      <c r="J3" s="1036"/>
      <c r="K3" s="1036"/>
      <c r="L3" s="1036"/>
    </row>
    <row r="4" spans="1:12" s="602" customFormat="1" ht="11.45" customHeight="1">
      <c r="A4" s="1032" t="s">
        <v>615</v>
      </c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</row>
    <row r="5" spans="1:12" s="602" customFormat="1" ht="11.45" customHeight="1">
      <c r="A5" s="1037" t="s">
        <v>2760</v>
      </c>
      <c r="B5" s="1037"/>
      <c r="C5" s="1037"/>
      <c r="D5" s="1037"/>
      <c r="E5" s="1037"/>
      <c r="F5" s="1037"/>
      <c r="G5" s="1037"/>
      <c r="H5" s="1037"/>
      <c r="I5" s="1037"/>
      <c r="J5" s="1037"/>
      <c r="K5" s="1037"/>
      <c r="L5" s="1037"/>
    </row>
    <row r="6" spans="1:12" s="602" customFormat="1" ht="11.45" customHeight="1">
      <c r="A6" s="1032"/>
      <c r="B6" s="1032"/>
      <c r="C6" s="1032"/>
      <c r="D6" s="1032"/>
      <c r="E6" s="1032"/>
      <c r="F6" s="1032"/>
      <c r="G6" s="1032"/>
      <c r="H6" s="1032"/>
      <c r="I6" s="1032"/>
      <c r="J6" s="1032"/>
      <c r="K6" s="1032"/>
      <c r="L6" s="1032"/>
    </row>
    <row r="7" spans="1:12" s="602" customFormat="1" ht="11.45" customHeight="1">
      <c r="A7" s="1032" t="str">
        <f>[33]sys_template!A7</f>
        <v>Return on Capital Investments, Depreciation and Taxes</v>
      </c>
      <c r="B7" s="1032"/>
      <c r="C7" s="1032"/>
      <c r="D7" s="1032"/>
      <c r="E7" s="1032"/>
      <c r="F7" s="1032"/>
      <c r="G7" s="1032"/>
      <c r="H7" s="1032"/>
      <c r="I7" s="1032"/>
      <c r="J7" s="1032"/>
      <c r="K7" s="1032"/>
      <c r="L7" s="1032"/>
    </row>
    <row r="8" spans="1:12" s="602" customFormat="1" ht="11.45" customHeight="1">
      <c r="A8" s="1033" t="s">
        <v>645</v>
      </c>
      <c r="B8" s="1034"/>
      <c r="C8" s="1034"/>
      <c r="D8" s="1034"/>
      <c r="E8" s="1034"/>
      <c r="F8" s="1034"/>
      <c r="G8" s="1034"/>
      <c r="H8" s="1034"/>
      <c r="I8" s="1034"/>
      <c r="J8" s="1034"/>
      <c r="K8" s="1034"/>
      <c r="L8" s="1034"/>
    </row>
    <row r="9" spans="1:12" s="602" customFormat="1" ht="11.45" customHeight="1">
      <c r="A9" s="1035" t="str">
        <f>[33]sys_template!A9</f>
        <v>(in Dollars)</v>
      </c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</row>
    <row r="10" spans="1:12" s="602" customFormat="1" ht="11.45" customHeight="1">
      <c r="A10" s="1032"/>
      <c r="B10" s="1032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</row>
    <row r="11" spans="1:12" s="602" customFormat="1" ht="11.45" customHeight="1">
      <c r="A11" s="647"/>
      <c r="C11" s="603"/>
      <c r="E11" s="604" t="s">
        <v>13</v>
      </c>
      <c r="F11" s="944" t="s">
        <v>2754</v>
      </c>
      <c r="G11" s="944" t="s">
        <v>2754</v>
      </c>
      <c r="H11" s="944" t="s">
        <v>2754</v>
      </c>
      <c r="I11" s="944" t="s">
        <v>2754</v>
      </c>
      <c r="J11" s="944" t="s">
        <v>2754</v>
      </c>
      <c r="K11" s="944" t="s">
        <v>2754</v>
      </c>
      <c r="L11" s="605"/>
    </row>
    <row r="12" spans="1:12" s="602" customFormat="1" ht="11.45" customHeight="1">
      <c r="A12" s="648"/>
      <c r="E12" s="604" t="s">
        <v>588</v>
      </c>
      <c r="F12" s="604" t="s">
        <v>648</v>
      </c>
      <c r="G12" s="604" t="s">
        <v>50</v>
      </c>
      <c r="H12" s="604" t="s">
        <v>51</v>
      </c>
      <c r="I12" s="604" t="s">
        <v>52</v>
      </c>
      <c r="J12" s="604" t="s">
        <v>53</v>
      </c>
      <c r="K12" s="604" t="s">
        <v>42</v>
      </c>
      <c r="L12" s="604" t="s">
        <v>589</v>
      </c>
    </row>
    <row r="13" spans="1:12" s="602" customFormat="1" ht="11.45" customHeight="1" thickBot="1">
      <c r="A13" s="649" t="str">
        <f>[33]sys_template!A13</f>
        <v>Line</v>
      </c>
      <c r="C13" s="606"/>
      <c r="E13" s="607" t="s">
        <v>590</v>
      </c>
      <c r="F13" s="607" t="s">
        <v>616</v>
      </c>
      <c r="G13" s="607" t="s">
        <v>616</v>
      </c>
      <c r="H13" s="607" t="s">
        <v>616</v>
      </c>
      <c r="I13" s="607" t="s">
        <v>616</v>
      </c>
      <c r="J13" s="607" t="s">
        <v>616</v>
      </c>
      <c r="K13" s="607" t="s">
        <v>616</v>
      </c>
      <c r="L13" s="607" t="s">
        <v>590</v>
      </c>
    </row>
    <row r="14" spans="1:12" s="602" customFormat="1" ht="11.45" customHeight="1">
      <c r="A14" s="650" t="str">
        <f>[33]sys_template!A14</f>
        <v>1.</v>
      </c>
      <c r="B14" s="608" t="s">
        <v>581</v>
      </c>
      <c r="E14" s="604"/>
      <c r="F14" s="609"/>
      <c r="G14" s="609"/>
      <c r="H14" s="609"/>
      <c r="I14" s="609"/>
      <c r="J14" s="609"/>
      <c r="K14" s="604"/>
      <c r="L14" s="604"/>
    </row>
    <row r="15" spans="1:12" s="602" customFormat="1" ht="11.45" customHeight="1">
      <c r="A15" s="648"/>
      <c r="B15" s="608" t="s">
        <v>10</v>
      </c>
      <c r="C15" s="602" t="s">
        <v>579</v>
      </c>
      <c r="E15" s="746"/>
      <c r="F15" s="747">
        <f>F56</f>
        <v>0</v>
      </c>
      <c r="G15" s="747">
        <f t="shared" ref="G15:K15" si="0">G56</f>
        <v>0</v>
      </c>
      <c r="H15" s="747">
        <f t="shared" si="0"/>
        <v>0</v>
      </c>
      <c r="I15" s="747">
        <f t="shared" si="0"/>
        <v>0</v>
      </c>
      <c r="J15" s="747">
        <f t="shared" si="0"/>
        <v>0</v>
      </c>
      <c r="K15" s="747">
        <f t="shared" si="0"/>
        <v>0</v>
      </c>
      <c r="L15" s="747">
        <f>'Incremental Security P1 Inter'!L15+SUM(F15:K15)</f>
        <v>0</v>
      </c>
    </row>
    <row r="16" spans="1:12" s="602" customFormat="1" ht="11.45" customHeight="1">
      <c r="A16" s="648"/>
      <c r="B16" s="608" t="s">
        <v>11</v>
      </c>
      <c r="C16" s="602" t="s">
        <v>580</v>
      </c>
      <c r="E16" s="658"/>
      <c r="F16" s="611">
        <f t="shared" ref="F16:K16" si="1">F63</f>
        <v>0</v>
      </c>
      <c r="G16" s="611">
        <f t="shared" si="1"/>
        <v>0</v>
      </c>
      <c r="H16" s="611">
        <f t="shared" si="1"/>
        <v>0</v>
      </c>
      <c r="I16" s="611">
        <f t="shared" si="1"/>
        <v>0</v>
      </c>
      <c r="J16" s="611">
        <f t="shared" si="1"/>
        <v>0</v>
      </c>
      <c r="K16" s="611">
        <f t="shared" si="1"/>
        <v>0</v>
      </c>
      <c r="L16" s="747">
        <f>'Incremental Security P1 Inter'!L16+SUM(F16:K16)</f>
        <v>0</v>
      </c>
    </row>
    <row r="17" spans="1:20" s="602" customFormat="1" ht="11.45" customHeight="1">
      <c r="A17" s="648"/>
      <c r="B17" s="608" t="s">
        <v>12</v>
      </c>
      <c r="C17" s="602" t="s">
        <v>575</v>
      </c>
      <c r="E17" s="658"/>
      <c r="F17" s="633">
        <f>F68</f>
        <v>0</v>
      </c>
      <c r="G17" s="633">
        <f t="shared" ref="G17:K17" si="2">G68</f>
        <v>0</v>
      </c>
      <c r="H17" s="633">
        <f t="shared" si="2"/>
        <v>0</v>
      </c>
      <c r="I17" s="633">
        <f t="shared" si="2"/>
        <v>0</v>
      </c>
      <c r="J17" s="633">
        <f t="shared" si="2"/>
        <v>0</v>
      </c>
      <c r="K17" s="633">
        <f t="shared" si="2"/>
        <v>0</v>
      </c>
      <c r="L17" s="747">
        <f>'Incremental Security P1 Inter'!L17+SUM(F17:K17)</f>
        <v>0</v>
      </c>
      <c r="O17" s="775"/>
    </row>
    <row r="18" spans="1:20" s="602" customFormat="1" ht="11.45" customHeight="1">
      <c r="A18" s="648"/>
      <c r="B18" s="608" t="s">
        <v>582</v>
      </c>
      <c r="C18" s="602" t="s">
        <v>560</v>
      </c>
      <c r="E18" s="658"/>
      <c r="F18" s="633">
        <f>SUM(F65:F67)</f>
        <v>0</v>
      </c>
      <c r="G18" s="633">
        <f t="shared" ref="G18:K18" si="3">SUM(G65:G67)</f>
        <v>0</v>
      </c>
      <c r="H18" s="633">
        <f t="shared" si="3"/>
        <v>0</v>
      </c>
      <c r="I18" s="633">
        <f t="shared" si="3"/>
        <v>0</v>
      </c>
      <c r="J18" s="633">
        <f t="shared" si="3"/>
        <v>0</v>
      </c>
      <c r="K18" s="633">
        <f t="shared" si="3"/>
        <v>0</v>
      </c>
      <c r="L18" s="747">
        <f>'Incremental Security P1 Inter'!L18+SUM(F18:K18)</f>
        <v>0</v>
      </c>
    </row>
    <row r="19" spans="1:20" s="602" customFormat="1" ht="11.45" customHeight="1">
      <c r="A19" s="651"/>
      <c r="B19" s="612"/>
      <c r="C19" s="612"/>
      <c r="E19" s="658"/>
      <c r="F19" s="659"/>
      <c r="G19" s="659"/>
      <c r="H19" s="659"/>
      <c r="I19" s="659"/>
      <c r="J19" s="659"/>
      <c r="K19" s="659"/>
      <c r="L19" s="658"/>
    </row>
    <row r="20" spans="1:20" s="602" customFormat="1" ht="11.45" customHeight="1">
      <c r="A20" s="652" t="str">
        <f>[33]sys_template!A20</f>
        <v>2.</v>
      </c>
      <c r="B20" s="608" t="s">
        <v>672</v>
      </c>
      <c r="C20" s="612"/>
      <c r="E20" s="1005">
        <f>+'Incremental Security P1 Inter'!K20</f>
        <v>3858715.5300000003</v>
      </c>
      <c r="F20" s="659">
        <f t="shared" ref="F20:K20" si="4">E20+F16</f>
        <v>3858715.5300000003</v>
      </c>
      <c r="G20" s="659">
        <f t="shared" si="4"/>
        <v>3858715.5300000003</v>
      </c>
      <c r="H20" s="659">
        <f t="shared" si="4"/>
        <v>3858715.5300000003</v>
      </c>
      <c r="I20" s="659">
        <f t="shared" si="4"/>
        <v>3858715.5300000003</v>
      </c>
      <c r="J20" s="659">
        <f t="shared" si="4"/>
        <v>3858715.5300000003</v>
      </c>
      <c r="K20" s="659">
        <f t="shared" si="4"/>
        <v>3858715.5300000003</v>
      </c>
      <c r="L20" s="661" t="str">
        <f>[33]sys_template!L20</f>
        <v>n/a</v>
      </c>
    </row>
    <row r="21" spans="1:20" s="602" customFormat="1" ht="11.45" customHeight="1">
      <c r="A21" s="652" t="str">
        <f>[33]sys_template!A21</f>
        <v>3.</v>
      </c>
      <c r="B21" s="608" t="s">
        <v>583</v>
      </c>
      <c r="C21" s="612"/>
      <c r="E21" s="1005">
        <f>+'Incremental Security P1 Inter'!K21</f>
        <v>443694.69000000012</v>
      </c>
      <c r="F21" s="659">
        <f t="shared" ref="F21:K21" si="5">E21+F33+F34+F69</f>
        <v>455028.15000000014</v>
      </c>
      <c r="G21" s="659">
        <f t="shared" si="5"/>
        <v>466361.61000000016</v>
      </c>
      <c r="H21" s="659">
        <f t="shared" si="5"/>
        <v>477695.07000000018</v>
      </c>
      <c r="I21" s="659">
        <f t="shared" si="5"/>
        <v>489028.5300000002</v>
      </c>
      <c r="J21" s="659">
        <f t="shared" si="5"/>
        <v>500361.99000000022</v>
      </c>
      <c r="K21" s="659">
        <f t="shared" si="5"/>
        <v>511695.45000000024</v>
      </c>
      <c r="L21" s="661" t="str">
        <f>[33]sys_template!L21</f>
        <v>n/a</v>
      </c>
    </row>
    <row r="22" spans="1:20" s="602" customFormat="1" ht="11.45" customHeight="1">
      <c r="A22" s="652" t="str">
        <f>[33]sys_template!A22</f>
        <v>4.</v>
      </c>
      <c r="B22" s="608" t="s">
        <v>584</v>
      </c>
      <c r="E22" s="1005">
        <f>+'Incremental Security P1 Inter'!K22</f>
        <v>0</v>
      </c>
      <c r="F22" s="662">
        <f>E22+F15+F58</f>
        <v>0</v>
      </c>
      <c r="G22" s="662">
        <f t="shared" ref="G22:K22" si="6">F22+G15+G58</f>
        <v>0</v>
      </c>
      <c r="H22" s="662">
        <f t="shared" si="6"/>
        <v>0</v>
      </c>
      <c r="I22" s="662">
        <f t="shared" si="6"/>
        <v>0</v>
      </c>
      <c r="J22" s="662">
        <f t="shared" si="6"/>
        <v>0</v>
      </c>
      <c r="K22" s="662">
        <f t="shared" si="6"/>
        <v>0</v>
      </c>
      <c r="L22" s="661" t="str">
        <f>[33]sys_template!L22</f>
        <v>n/a</v>
      </c>
    </row>
    <row r="23" spans="1:20" s="602" customFormat="1" ht="11.45" customHeight="1">
      <c r="A23" s="651"/>
      <c r="E23" s="1007"/>
      <c r="F23" s="664"/>
      <c r="G23" s="664"/>
      <c r="H23" s="664"/>
      <c r="I23" s="664"/>
      <c r="J23" s="664"/>
      <c r="K23" s="663"/>
      <c r="L23" s="665"/>
    </row>
    <row r="24" spans="1:20" s="602" customFormat="1" ht="11.45" customHeight="1" thickBot="1">
      <c r="A24" s="652" t="str">
        <f>[33]sys_template!A24</f>
        <v>5.</v>
      </c>
      <c r="B24" s="608" t="s">
        <v>585</v>
      </c>
      <c r="E24" s="1006">
        <f>E20-E21+E22</f>
        <v>3415020.8400000003</v>
      </c>
      <c r="F24" s="613">
        <f t="shared" ref="F24:I24" si="7">F20-F21+F22</f>
        <v>3403687.38</v>
      </c>
      <c r="G24" s="613">
        <f t="shared" si="7"/>
        <v>3392353.92</v>
      </c>
      <c r="H24" s="613">
        <f t="shared" si="7"/>
        <v>3381020.46</v>
      </c>
      <c r="I24" s="613">
        <f t="shared" si="7"/>
        <v>3369687</v>
      </c>
      <c r="J24" s="613">
        <f>J20-J21+J22</f>
        <v>3358353.54</v>
      </c>
      <c r="K24" s="613">
        <f>K20-K21+K22</f>
        <v>3347020.08</v>
      </c>
      <c r="L24" s="661" t="str">
        <f>[33]sys_template!L24</f>
        <v>n/a</v>
      </c>
      <c r="O24" s="775"/>
    </row>
    <row r="25" spans="1:20" s="602" customFormat="1" ht="11.45" customHeight="1" thickTop="1">
      <c r="A25" s="651"/>
      <c r="E25" s="658"/>
      <c r="F25" s="659"/>
      <c r="G25" s="659"/>
      <c r="H25" s="659"/>
      <c r="I25" s="659"/>
      <c r="J25" s="659"/>
      <c r="K25" s="658"/>
      <c r="L25" s="658"/>
    </row>
    <row r="26" spans="1:20" s="602" customFormat="1" ht="11.45" customHeight="1">
      <c r="A26" s="653" t="s">
        <v>100</v>
      </c>
      <c r="B26" s="608" t="s">
        <v>586</v>
      </c>
      <c r="E26" s="658"/>
      <c r="F26" s="705">
        <f>(E24+F24)/2</f>
        <v>3409354.1100000003</v>
      </c>
      <c r="G26" s="705">
        <f>(F24+G24)/2</f>
        <v>3398020.65</v>
      </c>
      <c r="H26" s="705">
        <f t="shared" ref="H26:K26" si="8">(G24+H24)/2</f>
        <v>3386687.19</v>
      </c>
      <c r="I26" s="705">
        <f t="shared" si="8"/>
        <v>3375353.73</v>
      </c>
      <c r="J26" s="705">
        <f t="shared" si="8"/>
        <v>3364020.27</v>
      </c>
      <c r="K26" s="705">
        <f t="shared" si="8"/>
        <v>3352686.81</v>
      </c>
      <c r="L26" s="661" t="str">
        <f>[33]sys_template!L26</f>
        <v>n/a</v>
      </c>
      <c r="T26" s="614"/>
    </row>
    <row r="27" spans="1:20" s="602" customFormat="1" ht="11.45" customHeight="1">
      <c r="A27" s="653"/>
      <c r="E27" s="665"/>
      <c r="F27" s="667"/>
      <c r="G27" s="667"/>
      <c r="H27" s="667"/>
      <c r="I27" s="667"/>
      <c r="J27" s="667"/>
      <c r="K27" s="665"/>
      <c r="L27" s="658"/>
    </row>
    <row r="28" spans="1:20" s="602" customFormat="1" ht="11.45" customHeight="1">
      <c r="A28" s="653" t="s">
        <v>610</v>
      </c>
      <c r="B28" s="608" t="s">
        <v>587</v>
      </c>
      <c r="E28" s="658"/>
      <c r="F28" s="659"/>
      <c r="G28" s="659"/>
      <c r="H28" s="659"/>
      <c r="I28" s="659"/>
      <c r="J28" s="659"/>
      <c r="K28" s="658"/>
      <c r="L28" s="659"/>
    </row>
    <row r="29" spans="1:20" s="602" customFormat="1" ht="11.45" customHeight="1">
      <c r="A29" s="653"/>
      <c r="B29" s="608" t="s">
        <v>10</v>
      </c>
      <c r="C29" s="602" t="s">
        <v>656</v>
      </c>
      <c r="E29" s="658"/>
      <c r="F29" s="659">
        <f>(F26*ROUND((F79/12),7))/F84</f>
        <v>18362.697663785413</v>
      </c>
      <c r="G29" s="659">
        <f t="shared" ref="G29:K29" si="9">(G26*ROUND((G79/12),7))/G84</f>
        <v>18301.655926039781</v>
      </c>
      <c r="H29" s="659">
        <f t="shared" si="9"/>
        <v>18240.614188294152</v>
      </c>
      <c r="I29" s="659">
        <f t="shared" si="9"/>
        <v>18179.572450548523</v>
      </c>
      <c r="J29" s="659">
        <f t="shared" si="9"/>
        <v>18118.530712802891</v>
      </c>
      <c r="K29" s="659">
        <f t="shared" si="9"/>
        <v>18057.488975057262</v>
      </c>
      <c r="L29" s="747">
        <f>'Incremental Security P1 Inter'!L29+SUM(F29:K29)</f>
        <v>220718.62239189874</v>
      </c>
    </row>
    <row r="30" spans="1:20" s="602" customFormat="1" ht="11.45" customHeight="1">
      <c r="A30" s="653" t="s">
        <v>114</v>
      </c>
      <c r="B30" s="608" t="s">
        <v>11</v>
      </c>
      <c r="C30" s="602" t="s">
        <v>657</v>
      </c>
      <c r="E30" s="658"/>
      <c r="F30" s="659">
        <f t="shared" ref="F30:K30" si="10">F26*ROUND((F78/12),7)</f>
        <v>3810.9760241580002</v>
      </c>
      <c r="G30" s="659">
        <f t="shared" si="10"/>
        <v>3798.3074825699996</v>
      </c>
      <c r="H30" s="659">
        <f t="shared" si="10"/>
        <v>3785.6389409819999</v>
      </c>
      <c r="I30" s="659">
        <f t="shared" si="10"/>
        <v>3772.9703993939997</v>
      </c>
      <c r="J30" s="659">
        <f t="shared" si="10"/>
        <v>3760.301857806</v>
      </c>
      <c r="K30" s="659">
        <f t="shared" si="10"/>
        <v>3747.6333162179999</v>
      </c>
      <c r="L30" s="747">
        <f>'Incremental Security P1 Inter'!L30+SUM(F30:K30)</f>
        <v>45807.723539423998</v>
      </c>
    </row>
    <row r="31" spans="1:20" s="602" customFormat="1" ht="11.45" customHeight="1">
      <c r="A31" s="653"/>
      <c r="B31" s="608"/>
      <c r="C31" s="608"/>
      <c r="E31" s="658"/>
      <c r="F31" s="659"/>
      <c r="G31" s="659"/>
      <c r="H31" s="659"/>
      <c r="I31" s="659"/>
      <c r="J31" s="659"/>
      <c r="K31" s="659"/>
      <c r="L31" s="659"/>
    </row>
    <row r="32" spans="1:20" s="602" customFormat="1" ht="11.45" customHeight="1">
      <c r="A32" s="653" t="s">
        <v>611</v>
      </c>
      <c r="B32" s="608" t="s">
        <v>558</v>
      </c>
      <c r="C32" s="608"/>
      <c r="E32" s="658"/>
      <c r="F32" s="659"/>
      <c r="G32" s="659"/>
      <c r="H32" s="659"/>
      <c r="I32" s="659"/>
      <c r="J32" s="659"/>
      <c r="K32" s="659"/>
      <c r="L32" s="659"/>
    </row>
    <row r="33" spans="1:13" s="602" customFormat="1" ht="11.45" customHeight="1">
      <c r="A33" s="653"/>
      <c r="B33" s="608" t="s">
        <v>10</v>
      </c>
      <c r="C33" s="602" t="s">
        <v>578</v>
      </c>
      <c r="E33" s="658"/>
      <c r="F33" s="659">
        <f t="shared" ref="F33:K33" si="11">F71</f>
        <v>11333.460000000001</v>
      </c>
      <c r="G33" s="659">
        <f t="shared" si="11"/>
        <v>11333.460000000001</v>
      </c>
      <c r="H33" s="659">
        <f t="shared" si="11"/>
        <v>11333.460000000001</v>
      </c>
      <c r="I33" s="659">
        <f t="shared" si="11"/>
        <v>11333.460000000001</v>
      </c>
      <c r="J33" s="659">
        <f t="shared" si="11"/>
        <v>11333.460000000001</v>
      </c>
      <c r="K33" s="659">
        <f t="shared" si="11"/>
        <v>11333.460000000001</v>
      </c>
      <c r="L33" s="747">
        <f>'Incremental Security P1 Inter'!L33+SUM(F33:K33)</f>
        <v>136001.52000000002</v>
      </c>
    </row>
    <row r="34" spans="1:13" s="602" customFormat="1" ht="11.45" customHeight="1">
      <c r="A34" s="653"/>
      <c r="B34" s="608" t="s">
        <v>11</v>
      </c>
      <c r="C34" s="602" t="s">
        <v>559</v>
      </c>
      <c r="E34" s="658"/>
      <c r="F34" s="659">
        <f t="shared" ref="F34:K34" si="12">F73</f>
        <v>0</v>
      </c>
      <c r="G34" s="659">
        <f t="shared" si="12"/>
        <v>0</v>
      </c>
      <c r="H34" s="659">
        <f t="shared" si="12"/>
        <v>0</v>
      </c>
      <c r="I34" s="659">
        <f t="shared" si="12"/>
        <v>0</v>
      </c>
      <c r="J34" s="659">
        <f t="shared" si="12"/>
        <v>0</v>
      </c>
      <c r="K34" s="659">
        <f t="shared" si="12"/>
        <v>0</v>
      </c>
      <c r="L34" s="659">
        <f>SUM(F34:K34)</f>
        <v>0</v>
      </c>
      <c r="M34" s="621"/>
    </row>
    <row r="35" spans="1:13" s="602" customFormat="1" ht="11.45" customHeight="1">
      <c r="A35" s="653"/>
      <c r="B35" s="608" t="s">
        <v>12</v>
      </c>
      <c r="C35" s="602" t="s">
        <v>560</v>
      </c>
      <c r="E35" s="658"/>
      <c r="F35" s="659"/>
      <c r="G35" s="659"/>
      <c r="H35" s="659"/>
      <c r="I35" s="659"/>
      <c r="J35" s="659"/>
      <c r="K35" s="659"/>
      <c r="L35" s="658"/>
    </row>
    <row r="36" spans="1:13" s="602" customFormat="1" ht="11.45" customHeight="1">
      <c r="A36" s="653"/>
      <c r="B36" s="608"/>
      <c r="C36" s="608"/>
      <c r="E36" s="658"/>
      <c r="F36" s="659"/>
      <c r="G36" s="659"/>
      <c r="H36" s="659"/>
      <c r="I36" s="659"/>
      <c r="J36" s="659"/>
      <c r="K36" s="659"/>
      <c r="L36" s="658"/>
    </row>
    <row r="37" spans="1:13" s="602" customFormat="1" ht="11.45" customHeight="1">
      <c r="A37" s="653"/>
      <c r="E37" s="658"/>
      <c r="F37" s="667"/>
      <c r="G37" s="667"/>
      <c r="H37" s="667"/>
      <c r="I37" s="667"/>
      <c r="J37" s="667"/>
      <c r="K37" s="665"/>
      <c r="L37" s="665"/>
    </row>
    <row r="38" spans="1:13" s="602" customFormat="1" ht="11.45" customHeight="1" thickBot="1">
      <c r="A38" s="653" t="s">
        <v>612</v>
      </c>
      <c r="B38" s="608" t="s">
        <v>609</v>
      </c>
      <c r="E38" s="658"/>
      <c r="F38" s="668">
        <f t="shared" ref="F38:K38" si="13">F29+F30+F33+F34</f>
        <v>33507.133687943417</v>
      </c>
      <c r="G38" s="668">
        <f t="shared" si="13"/>
        <v>33433.423408609779</v>
      </c>
      <c r="H38" s="668">
        <f t="shared" si="13"/>
        <v>33359.713129276155</v>
      </c>
      <c r="I38" s="668">
        <f>I29+I30+I33+I34</f>
        <v>33286.002849942524</v>
      </c>
      <c r="J38" s="668">
        <f t="shared" si="13"/>
        <v>33212.292570608894</v>
      </c>
      <c r="K38" s="668">
        <f t="shared" si="13"/>
        <v>33138.582291275263</v>
      </c>
      <c r="L38" s="747">
        <f>'Incremental Security P1 Inter'!L38+SUM(F38:K38)</f>
        <v>402527.86593132274</v>
      </c>
    </row>
    <row r="39" spans="1:13" s="602" customFormat="1" ht="11.45" customHeight="1" thickTop="1">
      <c r="A39" s="651"/>
      <c r="E39" s="615"/>
      <c r="F39" s="616"/>
      <c r="G39" s="616"/>
      <c r="H39" s="616"/>
      <c r="I39" s="616"/>
      <c r="J39" s="616"/>
      <c r="L39" s="659"/>
    </row>
    <row r="40" spans="1:13" s="602" customFormat="1" ht="11.45" customHeight="1">
      <c r="A40" s="654" t="str">
        <f>[33]sys_template!A42</f>
        <v>Notes:</v>
      </c>
      <c r="C40" s="608"/>
      <c r="E40" s="615"/>
      <c r="F40" s="617"/>
      <c r="G40" s="617"/>
      <c r="H40" s="617"/>
      <c r="I40" s="617"/>
      <c r="J40" s="617"/>
      <c r="K40" s="618"/>
      <c r="L40" s="618"/>
    </row>
    <row r="41" spans="1:13" s="602" customFormat="1" ht="18" customHeight="1">
      <c r="A41" s="651"/>
      <c r="B41" s="836" t="s">
        <v>2755</v>
      </c>
      <c r="C41" s="902"/>
      <c r="D41" s="902"/>
      <c r="E41" s="902"/>
      <c r="F41" s="902"/>
      <c r="G41" s="902"/>
      <c r="H41" s="902"/>
      <c r="I41" s="902"/>
      <c r="J41" s="902"/>
      <c r="K41" s="777"/>
      <c r="L41" s="777"/>
    </row>
    <row r="42" spans="1:13" s="602" customFormat="1" ht="18" customHeight="1">
      <c r="A42" s="651"/>
      <c r="B42" s="737" t="s">
        <v>2756</v>
      </c>
      <c r="C42" s="902"/>
      <c r="D42" s="902"/>
      <c r="E42" s="902"/>
      <c r="F42" s="902"/>
      <c r="G42" s="902"/>
      <c r="H42" s="902"/>
      <c r="I42" s="902"/>
      <c r="J42" s="902"/>
      <c r="K42" s="777"/>
      <c r="L42" s="777"/>
    </row>
    <row r="43" spans="1:13" s="602" customFormat="1" ht="18" customHeight="1">
      <c r="A43" s="651"/>
      <c r="B43" s="903"/>
      <c r="C43" s="903"/>
      <c r="D43" s="903"/>
      <c r="E43" s="903"/>
      <c r="F43" s="903"/>
      <c r="G43" s="903"/>
      <c r="H43" s="903"/>
      <c r="I43" s="903"/>
      <c r="J43" s="903"/>
      <c r="K43" s="777"/>
      <c r="L43" s="777"/>
    </row>
    <row r="44" spans="1:13" s="602" customFormat="1" ht="11.45" customHeight="1">
      <c r="A44" s="648"/>
      <c r="B44" s="903"/>
      <c r="C44" s="903"/>
      <c r="D44" s="903"/>
      <c r="E44" s="903"/>
      <c r="F44" s="903"/>
      <c r="G44" s="903"/>
      <c r="H44" s="903"/>
      <c r="I44" s="903"/>
      <c r="J44" s="903"/>
      <c r="K44" s="618"/>
      <c r="L44" s="618"/>
    </row>
    <row r="45" spans="1:13" s="602" customFormat="1" ht="11.45" customHeight="1">
      <c r="A45" s="1035" t="str">
        <f>[33]sys_template!A51</f>
        <v>Totals may not add due to rounding.</v>
      </c>
      <c r="B45" s="1035"/>
      <c r="C45" s="1035"/>
      <c r="D45" s="1035"/>
      <c r="E45" s="1035"/>
      <c r="F45" s="1035"/>
      <c r="G45" s="1035"/>
      <c r="H45" s="1035"/>
      <c r="I45" s="1035"/>
      <c r="J45" s="1035"/>
      <c r="K45" s="1035"/>
      <c r="L45" s="1035"/>
    </row>
    <row r="46" spans="1:13" s="602" customFormat="1" ht="11.45" customHeight="1">
      <c r="A46" s="650"/>
      <c r="C46" s="608"/>
      <c r="E46" s="615"/>
      <c r="F46" s="617"/>
      <c r="G46" s="617"/>
      <c r="H46" s="617"/>
      <c r="I46" s="617"/>
      <c r="J46" s="617"/>
      <c r="K46" s="618"/>
      <c r="L46" s="618"/>
    </row>
    <row r="47" spans="1:13" s="670" customFormat="1" ht="16.149999999999999" customHeight="1">
      <c r="A47" s="669"/>
      <c r="E47" s="65" t="s">
        <v>70</v>
      </c>
      <c r="F47" s="65">
        <v>5002</v>
      </c>
      <c r="G47" s="65" t="str">
        <f>VLOOKUP(F47,proj_info,3,FALSE)</f>
        <v>002-Incremental Security</v>
      </c>
    </row>
    <row r="48" spans="1:13" s="672" customFormat="1" ht="16.149999999999999" customHeight="1">
      <c r="A48" s="671"/>
      <c r="E48" s="674">
        <v>2018</v>
      </c>
      <c r="F48" s="674">
        <v>2018</v>
      </c>
      <c r="G48" s="674">
        <v>2018</v>
      </c>
      <c r="H48" s="674">
        <v>2018</v>
      </c>
      <c r="I48" s="674">
        <v>2018</v>
      </c>
      <c r="J48" s="674">
        <v>2018</v>
      </c>
      <c r="K48" s="674">
        <v>2018</v>
      </c>
      <c r="L48" s="675"/>
    </row>
    <row r="49" spans="1:12" s="672" customFormat="1" ht="16.149999999999999" customHeight="1">
      <c r="A49" s="671"/>
      <c r="C49" s="676"/>
      <c r="E49" s="677" t="s">
        <v>75</v>
      </c>
      <c r="F49" s="678" t="s">
        <v>76</v>
      </c>
      <c r="G49" s="678" t="s">
        <v>77</v>
      </c>
      <c r="H49" s="678" t="s">
        <v>78</v>
      </c>
      <c r="I49" s="678" t="s">
        <v>127</v>
      </c>
      <c r="J49" s="678" t="s">
        <v>128</v>
      </c>
      <c r="K49" s="678" t="s">
        <v>129</v>
      </c>
      <c r="L49" s="675"/>
    </row>
    <row r="50" spans="1:12" s="672" customFormat="1" ht="16.149999999999999" customHeight="1">
      <c r="A50" s="671"/>
      <c r="C50" s="676" t="s">
        <v>62</v>
      </c>
      <c r="E50" s="679"/>
      <c r="F50" s="680"/>
      <c r="G50" s="680"/>
      <c r="H50" s="680"/>
      <c r="I50" s="680"/>
      <c r="J50" s="680"/>
      <c r="K50" s="681"/>
      <c r="L50" s="675"/>
    </row>
    <row r="51" spans="1:12" s="672" customFormat="1" ht="16.149999999999999" customHeight="1">
      <c r="A51" s="671" t="s">
        <v>561</v>
      </c>
      <c r="B51" s="66" t="str">
        <f t="shared" ref="B51:B53" si="14">CONCATENATE(A51,$F$47)</f>
        <v>CIP5002</v>
      </c>
      <c r="C51" s="682" t="s">
        <v>562</v>
      </c>
      <c r="E51" s="683"/>
      <c r="F51" s="703">
        <f t="array" ref="F51">SUM(IF(d_year=$F$48,IF(d_month=$F$49,IF(d_acct=B51,d_amt,0),0),0))</f>
        <v>0</v>
      </c>
      <c r="G51" s="684">
        <f t="array" ref="G51">SUM(IF(d_year=$G$48,IF(d_month=$G$49,IF(d_acct=B51,d_amt,0),0),0))</f>
        <v>0</v>
      </c>
      <c r="H51" s="684">
        <f t="array" ref="H51">SUM(IF(d_year=$H$48,IF(d_month=$H$49,IF(d_acct=B51,d_amt,0),0),0))</f>
        <v>0</v>
      </c>
      <c r="I51" s="684">
        <f t="array" ref="I51">SUM(IF(d_year=$I$48,IF(d_month=$I$49,IF(d_acct=B51,d_amt,0),0),0))</f>
        <v>0</v>
      </c>
      <c r="J51" s="684">
        <f t="array" ref="J51">SUM(IF(d_year=$J$48,IF(d_month=$J$49,IF(d_acct=B51,d_amt,0),0),0))</f>
        <v>0</v>
      </c>
      <c r="K51" s="685">
        <f t="array" ref="K51">SUM(IF(d_year=$K$48,IF(d_month=$K$49,IF(d_acct=B51,d_amt,0),0),0))</f>
        <v>0</v>
      </c>
      <c r="L51" s="675"/>
    </row>
    <row r="52" spans="1:12" s="672" customFormat="1" ht="16.149999999999999" customHeight="1">
      <c r="A52" s="671" t="s">
        <v>563</v>
      </c>
      <c r="B52" s="66" t="str">
        <f t="shared" si="14"/>
        <v>CIQ5002</v>
      </c>
      <c r="C52" s="672" t="s">
        <v>564</v>
      </c>
      <c r="E52" s="686"/>
      <c r="F52" s="684">
        <f t="array" ref="F52">SUM(IF(d_year=$F$48,IF(d_month=$F$49,IF(d_acct=B52,d_amt,0),0),0))</f>
        <v>0</v>
      </c>
      <c r="G52" s="684">
        <f t="array" ref="G52">SUM(IF(d_year=$G$48,IF(d_month=$G$49,IF(d_acct=B52,d_amt,0),0),0))</f>
        <v>0</v>
      </c>
      <c r="H52" s="684">
        <f t="array" ref="H52">SUM(IF(d_year=$H$48,IF(d_month=$H$49,IF(d_acct=B52,d_amt,0),0),0))</f>
        <v>0</v>
      </c>
      <c r="I52" s="684">
        <f t="array" ref="I52">SUM(IF(d_year=$I$48,IF(d_month=$I$49,IF(d_acct=B52,d_amt,0),0),0))</f>
        <v>0</v>
      </c>
      <c r="J52" s="684">
        <f t="array" ref="J52">SUM(IF(d_year=$J$48,IF(d_month=$J$49,IF(d_acct=B52,d_amt,0),0),0))</f>
        <v>0</v>
      </c>
      <c r="K52" s="685">
        <f t="array" ref="K52">SUM(IF(d_year=$K$48,IF(d_month=$K$49,IF(d_acct=B52,d_amt,0),0),0))</f>
        <v>0</v>
      </c>
      <c r="L52" s="675"/>
    </row>
    <row r="53" spans="1:12" s="672" customFormat="1" ht="16.149999999999999" customHeight="1">
      <c r="A53" s="671" t="s">
        <v>565</v>
      </c>
      <c r="B53" s="66" t="str">
        <f t="shared" si="14"/>
        <v>CIN5002</v>
      </c>
      <c r="C53" s="672" t="s">
        <v>566</v>
      </c>
      <c r="E53" s="687">
        <f t="array" ref="E53">SUM(IF(d_year=$E$48,IF(d_month=$E$49,IF(d_acct=B53,d_amt,0),0),0))</f>
        <v>0</v>
      </c>
      <c r="F53" s="688">
        <f t="array" ref="F53">SUM(IF(d_year=$F$48,IF(d_month=$F$49,IF(d_acct=B53,d_amt,0),0),0))</f>
        <v>0</v>
      </c>
      <c r="G53" s="688">
        <f t="array" ref="G53">SUM(IF(d_year=$G$48,IF(d_month=$G$49,IF(d_acct=B53,d_amt,0),0),0))</f>
        <v>0</v>
      </c>
      <c r="H53" s="688">
        <f t="array" ref="H53">SUM(IF(d_year=$H$48,IF(d_month=$H$49,IF(d_acct=B53,d_amt,0),0),0))</f>
        <v>0</v>
      </c>
      <c r="I53" s="688">
        <f t="array" ref="I53">SUM(IF(d_year=$I$48,IF(d_month=$I$49,IF(d_acct=B53,d_amt,0),0),0))</f>
        <v>0</v>
      </c>
      <c r="J53" s="688">
        <f t="array" ref="J53">SUM(IF(d_year=$J$48,IF(d_month=$J$49,IF(d_acct=B53,d_amt,0),0),0))</f>
        <v>0</v>
      </c>
      <c r="K53" s="689">
        <f t="array" ref="K53">SUM(IF(d_year=$K$48,IF(d_month=$K$49,IF(d_acct=B53,d_amt,0),0),0))</f>
        <v>0</v>
      </c>
      <c r="L53" s="675"/>
    </row>
    <row r="54" spans="1:12" s="676" customFormat="1" ht="16.149999999999999" customHeight="1">
      <c r="A54" s="690"/>
      <c r="E54" s="691"/>
      <c r="F54" s="692"/>
      <c r="G54" s="692"/>
      <c r="H54" s="692"/>
      <c r="I54" s="692"/>
      <c r="J54" s="692"/>
      <c r="K54" s="693"/>
      <c r="L54" s="675"/>
    </row>
    <row r="55" spans="1:12" s="672" customFormat="1" ht="24" customHeight="1">
      <c r="A55" s="671"/>
      <c r="E55" s="679"/>
      <c r="F55" s="680"/>
      <c r="G55" s="680"/>
      <c r="H55" s="680"/>
      <c r="I55" s="680"/>
      <c r="J55" s="680"/>
      <c r="K55" s="681"/>
      <c r="L55" s="675"/>
    </row>
    <row r="56" spans="1:12" s="66" customFormat="1" ht="16.149999999999999" customHeight="1">
      <c r="A56" s="655" t="s">
        <v>567</v>
      </c>
      <c r="B56" s="66" t="str">
        <f>CONCATENATE(A56,$F$47)</f>
        <v>CI45002</v>
      </c>
      <c r="C56" s="66" t="str">
        <f>IF(ISERROR(VLOOKUP(B56,acct_desc,2,FALSE))=TRUE," ",VLOOKUP(B56,acct_desc,2,FALSE))</f>
        <v>5002 - CWIP Current Month</v>
      </c>
      <c r="E56" s="625"/>
      <c r="F56" s="948">
        <f>'Summary (2018) STRATA'!J38-'Summary (2018) STRATA'!J40</f>
        <v>0</v>
      </c>
      <c r="G56" s="948">
        <f>'Summary (2018) STRATA'!K38-'Summary (2018) STRATA'!K40</f>
        <v>0</v>
      </c>
      <c r="H56" s="948">
        <f>'Summary (2018) STRATA'!L38-'Summary (2018) STRATA'!L40</f>
        <v>0</v>
      </c>
      <c r="I56" s="948">
        <f>'Summary (2018) STRATA'!M38-'Summary (2018) STRATA'!M40</f>
        <v>0</v>
      </c>
      <c r="J56" s="948">
        <f>'Summary (2018) STRATA'!N38-'Summary (2018) STRATA'!N40</f>
        <v>0</v>
      </c>
      <c r="K56" s="948">
        <f>'Summary (2018) STRATA'!O38-'Summary (2018) STRATA'!O40</f>
        <v>0</v>
      </c>
      <c r="L56"/>
    </row>
    <row r="57" spans="1:12" s="66" customFormat="1" ht="16.149999999999999" customHeight="1">
      <c r="A57" s="655" t="s">
        <v>643</v>
      </c>
      <c r="B57" s="66" t="str">
        <f>CONCATENATE(A57,$F$47)</f>
        <v>CI55002</v>
      </c>
      <c r="C57" s="66" t="str">
        <f>IF(ISERROR(VLOOKUP(B57,acct_desc,2,FALSE))=TRUE," ",VLOOKUP(B57,acct_desc,2,FALSE))</f>
        <v>5002 - End of Month CWIP Balance</v>
      </c>
      <c r="E57" s="627">
        <f t="array" ref="E57">SUM(IF(d_year=$E$48,IF(d_month=$E$49,IF(d_acct=B57,d_amt,0),0),0))</f>
        <v>0</v>
      </c>
      <c r="F57" s="948">
        <f t="array" ref="F57">SUM(IF(d_year=$F$48,IF(d_month=$F$49,IF(d_acct=B57,d_amt,0),0),0))</f>
        <v>0</v>
      </c>
      <c r="G57" s="948">
        <f t="array" ref="G57">SUM(IF(d_year=$G$48,IF(d_month=$G$49,IF(d_acct=B57,d_amt,0),0),0))</f>
        <v>0</v>
      </c>
      <c r="H57" s="948">
        <f t="array" ref="H57">SUM(IF(d_year=$H$48,IF(d_month=$H$49,IF(d_acct=B57,d_amt,0),0),0))</f>
        <v>0</v>
      </c>
      <c r="I57" s="948">
        <f t="array" ref="I57">SUM(IF(d_year=$I$48,IF(d_month=$I$49,IF(d_acct=B57,d_amt,0),0),0))</f>
        <v>0</v>
      </c>
      <c r="J57" s="948">
        <f t="array" ref="J57">SUM(IF(d_year=$J$48,IF(d_month=$J$49,IF(d_acct=B57,d_amt,0),0),0))</f>
        <v>0</v>
      </c>
      <c r="K57" s="949">
        <f t="array" ref="K57">SUM(IF(d_year=$K$48,IF(d_month=$K$49,IF(d_acct=B57,d_amt,0),0),0))</f>
        <v>0</v>
      </c>
      <c r="L57"/>
    </row>
    <row r="58" spans="1:12" s="66" customFormat="1" ht="16.149999999999999" customHeight="1">
      <c r="A58" s="655" t="s">
        <v>568</v>
      </c>
      <c r="B58" s="66" t="str">
        <f>CONCATENATE(A58,$F$47)</f>
        <v>CI65002</v>
      </c>
      <c r="C58" s="66" t="str">
        <f>IF(ISERROR(VLOOKUP(B58,acct_desc,2,FALSE))=TRUE," ",VLOOKUP(B58,acct_desc,2,FALSE))</f>
        <v>5002 - CWIP Closed</v>
      </c>
      <c r="E58" s="627">
        <f t="array" ref="E58">SUM(IF(d_year=$E$48,IF(d_month=$E$49,IF(d_acct=B58,d_amt,0),0),0))</f>
        <v>0</v>
      </c>
      <c r="F58" s="948"/>
      <c r="G58" s="948"/>
      <c r="H58" s="948"/>
      <c r="I58" s="948"/>
      <c r="J58" s="948"/>
      <c r="K58" s="948"/>
      <c r="L58"/>
    </row>
    <row r="59" spans="1:12" s="672" customFormat="1" ht="24" customHeight="1">
      <c r="A59" s="671"/>
      <c r="E59" s="679"/>
      <c r="F59" s="950"/>
      <c r="G59" s="950"/>
      <c r="H59" s="950"/>
      <c r="I59" s="950"/>
      <c r="J59" s="950"/>
      <c r="K59" s="951"/>
      <c r="L59" s="675"/>
    </row>
    <row r="60" spans="1:12" s="66" customFormat="1" ht="16.149999999999999" customHeight="1">
      <c r="A60" s="655" t="s">
        <v>569</v>
      </c>
      <c r="B60" s="66" t="str">
        <f t="shared" ref="B60:B62" si="15">CONCATENATE(A60,$F$47)</f>
        <v>CI75002</v>
      </c>
      <c r="C60" s="66" t="str">
        <f>IF(ISERROR(VLOOKUP(B60,acct_desc,2,FALSE))=TRUE," ",VLOOKUP(B60,acct_desc,2,FALSE))</f>
        <v>5002 - Plant Additions</v>
      </c>
      <c r="E60" s="625"/>
      <c r="F60" s="948">
        <f>'Summary (2018) STRATA'!D40</f>
        <v>0</v>
      </c>
      <c r="G60" s="948">
        <f>'Summary (2018) STRATA'!E40</f>
        <v>0</v>
      </c>
      <c r="H60" s="948">
        <f>'Summary (2018) STRATA'!F40</f>
        <v>0</v>
      </c>
      <c r="I60" s="948">
        <f>'Summary (2018) STRATA'!G40</f>
        <v>0</v>
      </c>
      <c r="J60" s="948">
        <f>'Summary (2018) STRATA'!H40</f>
        <v>0</v>
      </c>
      <c r="K60" s="948">
        <f>'Summary (2018) STRATA'!I40</f>
        <v>0</v>
      </c>
      <c r="L60"/>
    </row>
    <row r="61" spans="1:12" s="66" customFormat="1" ht="16.149999999999999" customHeight="1">
      <c r="A61" s="655" t="s">
        <v>570</v>
      </c>
      <c r="B61" s="66" t="str">
        <f t="shared" si="15"/>
        <v>CI95002</v>
      </c>
      <c r="C61" s="66" t="str">
        <f>IF(ISERROR(VLOOKUP(B61,acct_desc,2,FALSE))=TRUE," ",VLOOKUP(B61,acct_desc,2,FALSE))</f>
        <v>5002 - Plant Trans and Adjs</v>
      </c>
      <c r="E61" s="627"/>
      <c r="F61" s="287">
        <f t="array" ref="F61">SUM(IF(d_year=$F$48,IF(d_month=$F$49,IF(d_acct=B61,d_amt,0),0),0))</f>
        <v>0</v>
      </c>
      <c r="G61" s="287">
        <f t="array" ref="G61">SUM(IF(d_year=$G$48,IF(d_month=$G$49,IF(d_acct=B61,d_amt,0),0),0))</f>
        <v>0</v>
      </c>
      <c r="H61" s="287">
        <f t="array" ref="H61">SUM(IF(d_year=$H$48,IF(d_month=$H$49,IF(d_acct=B61,d_amt,0),0),0))</f>
        <v>0</v>
      </c>
      <c r="I61" s="287">
        <f t="array" ref="I61">SUM(IF(d_year=$I$48,IF(d_month=$I$49,IF(d_acct=B61,d_amt,0),0),0))</f>
        <v>0</v>
      </c>
      <c r="J61" s="287">
        <f t="array" ref="J61">SUM(IF(d_year=$J$48,IF(d_month=$J$49,IF(d_acct=B61,d_amt,0),0),0))</f>
        <v>0</v>
      </c>
      <c r="K61" s="626">
        <f t="array" ref="K61">SUM(IF(d_year=$K$48,IF(d_month=$K$49,IF(d_acct=B61,d_amt,0),0),0))</f>
        <v>0</v>
      </c>
      <c r="L61"/>
    </row>
    <row r="62" spans="1:12" s="66" customFormat="1" ht="16.149999999999999" customHeight="1">
      <c r="A62" s="655" t="s">
        <v>571</v>
      </c>
      <c r="B62" s="66" t="str">
        <f t="shared" si="15"/>
        <v>CI85002</v>
      </c>
      <c r="C62" s="66" t="str">
        <f>IF(ISERROR(VLOOKUP(B62,acct_desc,2,FALSE))=TRUE," ",VLOOKUP(B62,acct_desc,2,FALSE))</f>
        <v>5002 - Retirements</v>
      </c>
      <c r="E62" s="628"/>
      <c r="F62" s="287">
        <f t="array" ref="F62">SUM(IF(d_year=$F$48,IF(d_month=$F$49,IF(d_acct=B62,d_amt,0),0),0))</f>
        <v>0</v>
      </c>
      <c r="G62" s="287">
        <f t="array" ref="G62">SUM(IF(d_year=$G$48,IF(d_month=$G$49,IF(d_acct=B62,d_amt,0),0),0))</f>
        <v>0</v>
      </c>
      <c r="H62" s="287">
        <f t="array" ref="H62">SUM(IF(d_year=$H$48,IF(d_month=$H$49,IF(d_acct=B62,d_amt,0),0),0))</f>
        <v>0</v>
      </c>
      <c r="I62" s="287">
        <f t="array" ref="I62">SUM(IF(d_year=$I$48,IF(d_month=$I$49,IF(d_acct=B62,d_amt,0),0),0))</f>
        <v>0</v>
      </c>
      <c r="J62" s="287">
        <f t="array" ref="J62">SUM(IF(d_year=$J$48,IF(d_month=$J$49,IF(d_acct=B62,d_amt,0),0),0))</f>
        <v>0</v>
      </c>
      <c r="K62" s="626">
        <f t="array" ref="K62">SUM(IF(d_year=$K$48,IF(d_month=$K$49,IF(d_acct=B62,d_amt,0),0),0))</f>
        <v>0</v>
      </c>
      <c r="L62"/>
    </row>
    <row r="63" spans="1:12" s="676" customFormat="1" ht="16.149999999999999" customHeight="1">
      <c r="A63" s="690"/>
      <c r="E63" s="691"/>
      <c r="F63" s="692">
        <f>SUM(F60:F62)</f>
        <v>0</v>
      </c>
      <c r="G63" s="692">
        <f t="shared" ref="G63:K63" si="16">SUM(G60:G62)</f>
        <v>0</v>
      </c>
      <c r="H63" s="692">
        <f t="shared" si="16"/>
        <v>0</v>
      </c>
      <c r="I63" s="692">
        <f t="shared" si="16"/>
        <v>0</v>
      </c>
      <c r="J63" s="692">
        <f t="shared" si="16"/>
        <v>0</v>
      </c>
      <c r="K63" s="692">
        <f t="shared" si="16"/>
        <v>0</v>
      </c>
      <c r="L63" s="675"/>
    </row>
    <row r="64" spans="1:12" s="672" customFormat="1" ht="24" customHeight="1">
      <c r="A64" s="671"/>
      <c r="E64" s="679"/>
      <c r="F64" s="680"/>
      <c r="G64" s="680"/>
      <c r="H64" s="680"/>
      <c r="I64" s="680"/>
      <c r="J64" s="680"/>
      <c r="K64" s="681"/>
      <c r="L64" s="675"/>
    </row>
    <row r="65" spans="1:12" s="66" customFormat="1" ht="16.149999999999999" customHeight="1">
      <c r="A65" s="655" t="s">
        <v>572</v>
      </c>
      <c r="B65" s="66" t="str">
        <f t="shared" ref="B65:B68" si="17">CONCATENATE(A65,$F$47)</f>
        <v>CIA5002</v>
      </c>
      <c r="C65" s="66" t="str">
        <f>IF(ISERROR(VLOOKUP(B65,acct_desc,2,FALSE))=TRUE," ",VLOOKUP(B65,acct_desc,2,FALSE))</f>
        <v>5002 - Reserve Removal Cost</v>
      </c>
      <c r="E65" s="625"/>
      <c r="F65" s="287">
        <f t="array" ref="F65">SUM(IF(d_year=$F$48,IF(d_month=$F$49,IF(d_acct=B65,d_amt,0),0),0))</f>
        <v>0</v>
      </c>
      <c r="G65" s="287">
        <f t="array" ref="G65">SUM(IF(d_year=$G$48,IF(d_month=$G$49,IF(d_acct=B65,d_amt,0),0),0))</f>
        <v>0</v>
      </c>
      <c r="H65" s="287">
        <f t="array" ref="H65">SUM(IF(d_year=$H$48,IF(d_month=$H$49,IF(d_acct=B65,d_amt,0),0),0))</f>
        <v>0</v>
      </c>
      <c r="I65" s="287">
        <f t="array" ref="I65">SUM(IF(d_year=$I$48,IF(d_month=$I$49,IF(d_acct=B65,d_amt,0),0),0))</f>
        <v>0</v>
      </c>
      <c r="J65" s="287">
        <f t="array" ref="J65">SUM(IF(d_year=$J$48,IF(d_month=$J$49,IF(d_acct=B65,d_amt,0),0),0))</f>
        <v>0</v>
      </c>
      <c r="K65" s="626">
        <f t="array" ref="K65">SUM(IF(d_year=$K$48,IF(d_month=$K$49,IF(d_acct=B65,d_amt,0),0),0))</f>
        <v>0</v>
      </c>
      <c r="L65"/>
    </row>
    <row r="66" spans="1:12" s="66" customFormat="1" ht="16.149999999999999" customHeight="1">
      <c r="A66" s="655" t="s">
        <v>573</v>
      </c>
      <c r="B66" s="66" t="str">
        <f t="shared" si="17"/>
        <v>CIB5002</v>
      </c>
      <c r="C66" s="66" t="str">
        <f>IF(ISERROR(VLOOKUP(B66,acct_desc,2,FALSE))=TRUE," ",VLOOKUP(B66,acct_desc,2,FALSE))</f>
        <v>5002 - Reserve Salvage</v>
      </c>
      <c r="E66" s="627"/>
      <c r="F66" s="287">
        <f t="array" ref="F66">SUM(IF(d_year=$F$48,IF(d_month=$F$49,IF(d_acct=B66,d_amt,0),0),0))</f>
        <v>0</v>
      </c>
      <c r="G66" s="287">
        <f t="array" ref="G66">SUM(IF(d_year=$G$48,IF(d_month=$G$49,IF(d_acct=B66,d_amt,0),0),0))</f>
        <v>0</v>
      </c>
      <c r="H66" s="287">
        <f t="array" ref="H66">SUM(IF(d_year=$H$48,IF(d_month=$H$49,IF(d_acct=B66,d_amt,0),0),0))</f>
        <v>0</v>
      </c>
      <c r="I66" s="287">
        <f t="array" ref="I66">SUM(IF(d_year=$I$48,IF(d_month=$I$49,IF(d_acct=B66,d_amt,0),0),0))</f>
        <v>0</v>
      </c>
      <c r="J66" s="287">
        <f t="array" ref="J66">SUM(IF(d_year=$J$48,IF(d_month=$J$49,IF(d_acct=B66,d_amt,0),0),0))</f>
        <v>0</v>
      </c>
      <c r="K66" s="626">
        <f t="array" ref="K66">SUM(IF(d_year=$K$48,IF(d_month=$K$49,IF(d_acct=B66,d_amt,0),0),0))</f>
        <v>0</v>
      </c>
      <c r="L66"/>
    </row>
    <row r="67" spans="1:12" s="66" customFormat="1" ht="16.149999999999999" customHeight="1">
      <c r="A67" s="655" t="s">
        <v>574</v>
      </c>
      <c r="B67" s="66" t="str">
        <f t="shared" si="17"/>
        <v>CIC5002</v>
      </c>
      <c r="C67" s="66" t="str">
        <f>IF(ISERROR(VLOOKUP(B67,acct_desc,2,FALSE))=TRUE," ",VLOOKUP(B67,acct_desc,2,FALSE))</f>
        <v>5002 - Reserve Trans and Adjs</v>
      </c>
      <c r="E67" s="627"/>
      <c r="F67" s="287">
        <f t="array" ref="F67">SUM(IF(d_year=$F$48,IF(d_month=$F$49,IF(d_acct=B67,d_amt,0),0),0))</f>
        <v>0</v>
      </c>
      <c r="G67" s="287">
        <f t="array" ref="G67">SUM(IF(d_year=$G$48,IF(d_month=$G$49,IF(d_acct=B67,d_amt,0),0),0))</f>
        <v>0</v>
      </c>
      <c r="H67" s="287">
        <f t="array" ref="H67">SUM(IF(d_year=$H$48,IF(d_month=$H$49,IF(d_acct=B67,d_amt,0),0),0))</f>
        <v>0</v>
      </c>
      <c r="I67" s="287">
        <f t="array" ref="I67">SUM(IF(d_year=$I$48,IF(d_month=$I$49,IF(d_acct=B67,d_amt,0),0),0))</f>
        <v>0</v>
      </c>
      <c r="J67" s="287">
        <f t="array" ref="J67">SUM(IF(d_year=$J$48,IF(d_month=$J$49,IF(d_acct=B67,d_amt,0),0),0))</f>
        <v>0</v>
      </c>
      <c r="K67" s="626">
        <f t="array" ref="K67">SUM(IF(d_year=$K$48,IF(d_month=$K$49,IF(d_acct=B67,d_amt,0),0),0))</f>
        <v>0</v>
      </c>
      <c r="L67"/>
    </row>
    <row r="68" spans="1:12" s="66" customFormat="1" ht="16.149999999999999" customHeight="1">
      <c r="A68" s="655" t="s">
        <v>571</v>
      </c>
      <c r="B68" s="66" t="str">
        <f t="shared" si="17"/>
        <v>CI85002</v>
      </c>
      <c r="C68" s="66" t="str">
        <f>IF(ISERROR(VLOOKUP(B68,acct_desc,2,FALSE))=TRUE," ",VLOOKUP(B68,acct_desc,2,FALSE))</f>
        <v>5002 - Retirements</v>
      </c>
      <c r="E68" s="628"/>
      <c r="F68" s="287">
        <f t="array" ref="F68">SUM(IF(d_year=$F$48,IF(d_month=$F$49,IF(d_acct=B68,d_amt,0),0),0))</f>
        <v>0</v>
      </c>
      <c r="G68" s="287">
        <f t="array" ref="G68">SUM(IF(d_year=$G$48,IF(d_month=$G$49,IF(d_acct=B68,d_amt,0),0),0))</f>
        <v>0</v>
      </c>
      <c r="H68" s="287">
        <f t="array" ref="H68">SUM(IF(d_year=$H$48,IF(d_month=$H$49,IF(d_acct=B68,d_amt,0),0),0))</f>
        <v>0</v>
      </c>
      <c r="I68" s="287">
        <f t="array" ref="I68">SUM(IF(d_year=$I$48,IF(d_month=$I$49,IF(d_acct=B68,d_amt,0),0),0))</f>
        <v>0</v>
      </c>
      <c r="J68" s="287">
        <f t="array" ref="J68">SUM(IF(d_year=$J$48,IF(d_month=$J$49,IF(d_acct=B68,d_amt,0),0),0))</f>
        <v>0</v>
      </c>
      <c r="K68" s="626">
        <f t="array" ref="K68">SUM(IF(d_year=$K$48,IF(d_month=$K$49,IF(d_acct=B68,d_amt,0),0),0))</f>
        <v>0</v>
      </c>
      <c r="L68"/>
    </row>
    <row r="69" spans="1:12" s="676" customFormat="1" ht="16.149999999999999" customHeight="1">
      <c r="A69" s="690"/>
      <c r="E69" s="691"/>
      <c r="F69" s="692">
        <f t="shared" ref="F69:G69" si="18">SUM(F65:F68)</f>
        <v>0</v>
      </c>
      <c r="G69" s="692">
        <f t="shared" si="18"/>
        <v>0</v>
      </c>
      <c r="H69" s="692">
        <f>SUM(H65:H68)</f>
        <v>0</v>
      </c>
      <c r="I69" s="692">
        <f t="shared" ref="I69:K69" si="19">SUM(I65:I68)</f>
        <v>0</v>
      </c>
      <c r="J69" s="692">
        <f t="shared" si="19"/>
        <v>0</v>
      </c>
      <c r="K69" s="692">
        <f t="shared" si="19"/>
        <v>0</v>
      </c>
      <c r="L69" s="675"/>
    </row>
    <row r="70" spans="1:12" s="672" customFormat="1" ht="24" customHeight="1">
      <c r="A70" s="671"/>
      <c r="E70" s="679"/>
      <c r="F70" s="680"/>
      <c r="G70" s="680"/>
      <c r="H70" s="680"/>
      <c r="I70" s="680"/>
      <c r="J70" s="680"/>
      <c r="K70" s="681"/>
      <c r="L70" s="675"/>
    </row>
    <row r="71" spans="1:12" s="66" customFormat="1" ht="16.149999999999999" customHeight="1">
      <c r="A71" s="655" t="s">
        <v>576</v>
      </c>
      <c r="B71" s="66" t="str">
        <f t="shared" ref="B71" si="20">CONCATENATE(A71,$F$47)</f>
        <v>CI15002</v>
      </c>
      <c r="C71" s="66" t="str">
        <f>IF(ISERROR(VLOOKUP(B71,acct_desc,2,FALSE))=TRUE," ",VLOOKUP(B71,acct_desc,2,FALSE))</f>
        <v>5002 - Depreciation Expense</v>
      </c>
      <c r="E71" s="625"/>
      <c r="F71" s="948">
        <f>'Summary (2018) STRATA'!J46</f>
        <v>11333.460000000001</v>
      </c>
      <c r="G71" s="948">
        <f>'Summary (2018) STRATA'!K46</f>
        <v>11333.460000000001</v>
      </c>
      <c r="H71" s="948">
        <f>'Summary (2018) STRATA'!L46</f>
        <v>11333.460000000001</v>
      </c>
      <c r="I71" s="948">
        <f>'Summary (2018) STRATA'!M46</f>
        <v>11333.460000000001</v>
      </c>
      <c r="J71" s="948">
        <f>'Summary (2018) STRATA'!N46</f>
        <v>11333.460000000001</v>
      </c>
      <c r="K71" s="948">
        <f>'Summary (2018) STRATA'!O46</f>
        <v>11333.460000000001</v>
      </c>
      <c r="L71"/>
    </row>
    <row r="72" spans="1:12" s="672" customFormat="1" ht="16.149999999999999" customHeight="1">
      <c r="A72" s="671"/>
      <c r="E72" s="687"/>
      <c r="F72" s="688"/>
      <c r="G72" s="688"/>
      <c r="H72" s="688"/>
      <c r="I72" s="688"/>
      <c r="J72" s="688"/>
      <c r="K72" s="689"/>
      <c r="L72" s="675"/>
    </row>
    <row r="73" spans="1:12" s="672" customFormat="1" ht="16.149999999999999" customHeight="1">
      <c r="A73" s="671"/>
      <c r="C73" s="672" t="s">
        <v>178</v>
      </c>
      <c r="E73" s="694"/>
      <c r="F73" s="620"/>
      <c r="G73" s="620"/>
      <c r="H73" s="620"/>
      <c r="I73" s="620"/>
      <c r="J73" s="620"/>
      <c r="K73" s="620"/>
      <c r="L73" s="675"/>
    </row>
    <row r="74" spans="1:12" s="672" customFormat="1" ht="24" customHeight="1">
      <c r="A74" s="671"/>
      <c r="E74" s="679"/>
      <c r="F74" s="680"/>
      <c r="G74" s="680"/>
      <c r="H74" s="680"/>
      <c r="I74" s="680"/>
      <c r="J74" s="680"/>
      <c r="K74" s="681"/>
      <c r="L74" s="675"/>
    </row>
    <row r="75" spans="1:12" s="66" customFormat="1" ht="16.149999999999999" customHeight="1">
      <c r="A75" s="655" t="s">
        <v>577</v>
      </c>
      <c r="B75" s="66" t="str">
        <f t="shared" ref="B75" si="21">CONCATENATE(A75,$F$47)</f>
        <v>COE5002</v>
      </c>
      <c r="C75" s="66" t="str">
        <f>IF(ISERROR(VLOOKUP(B75,acct_desc,2,FALSE))=TRUE," ",VLOOKUP(B75,acct_desc,2,FALSE))</f>
        <v>5002 - Total Cap Exp Amount</v>
      </c>
      <c r="E75" s="625"/>
      <c r="F75" s="287">
        <f t="array" ref="F75">SUM(IF(d_year=$F$48,IF(d_month=$F$49,IF(d_acct=B75,d_amt,0),0),0))</f>
        <v>0</v>
      </c>
      <c r="G75" s="287">
        <f t="array" ref="G75">SUM(IF(d_year=$G$48,IF(d_month=$G$49,IF(d_acct=B75,d_amt,0),0),0))</f>
        <v>0</v>
      </c>
      <c r="H75" s="287">
        <f t="array" ref="H75">SUM(IF(d_year=$H$48,IF(d_month=$H$49,IF(d_acct=B75,d_amt,0),0),0))</f>
        <v>0</v>
      </c>
      <c r="I75" s="287">
        <f t="array" ref="I75">SUM(IF(d_year=$I$48,IF(d_month=$I$49,IF(d_acct=B75,d_amt,0),0),0))</f>
        <v>0</v>
      </c>
      <c r="J75" s="287">
        <f t="array" ref="J75">SUM(IF(d_year=$J$48,IF(d_month=$J$49,IF(d_acct=B75,d_amt,0),0),0))</f>
        <v>0</v>
      </c>
      <c r="K75" s="626">
        <f t="array" ref="K75">SUM(IF(d_year=$K$48,IF(d_month=$K$49,IF(d_acct=B75,d_amt,0),0),0))</f>
        <v>0</v>
      </c>
      <c r="L75"/>
    </row>
    <row r="76" spans="1:12" s="672" customFormat="1" ht="16.149999999999999" customHeight="1">
      <c r="A76" s="671"/>
      <c r="E76" s="686"/>
      <c r="F76" s="695">
        <f t="shared" ref="F76:K76" si="22">F38-F75</f>
        <v>33507.133687943417</v>
      </c>
      <c r="G76" s="695">
        <f t="shared" si="22"/>
        <v>33433.423408609779</v>
      </c>
      <c r="H76" s="695">
        <f t="shared" si="22"/>
        <v>33359.713129276155</v>
      </c>
      <c r="I76" s="695">
        <f t="shared" si="22"/>
        <v>33286.002849942524</v>
      </c>
      <c r="J76" s="695">
        <f t="shared" si="22"/>
        <v>33212.292570608894</v>
      </c>
      <c r="K76" s="695">
        <f t="shared" si="22"/>
        <v>33138.582291275263</v>
      </c>
      <c r="L76" s="675"/>
    </row>
    <row r="77" spans="1:12">
      <c r="C77" s="672"/>
    </row>
    <row r="78" spans="1:12" s="66" customFormat="1" ht="16.149999999999999" customHeight="1">
      <c r="A78" s="655"/>
      <c r="B78" s="66" t="s">
        <v>241</v>
      </c>
      <c r="C78" s="66" t="str">
        <f>IF(ISERROR(VLOOKUP(B78,acct_desc,2,FALSE))=TRUE," ",VLOOKUP(B78,acct_desc,2,FALSE))</f>
        <v>Annual Rate of Return for Debt</v>
      </c>
      <c r="E78" s="629"/>
      <c r="F78" s="942">
        <v>1.3413E-2</v>
      </c>
      <c r="G78" s="942">
        <v>1.3413E-2</v>
      </c>
      <c r="H78" s="942">
        <v>1.3413E-2</v>
      </c>
      <c r="I78" s="942">
        <v>1.3413E-2</v>
      </c>
      <c r="J78" s="942">
        <v>1.3413E-2</v>
      </c>
      <c r="K78" s="942">
        <v>1.3413E-2</v>
      </c>
      <c r="L78"/>
    </row>
    <row r="79" spans="1:12" s="66" customFormat="1" ht="16.149999999999999" customHeight="1">
      <c r="A79" s="655"/>
      <c r="B79" s="66" t="s">
        <v>242</v>
      </c>
      <c r="C79" s="66" t="str">
        <f>IF(ISERROR(VLOOKUP(B79,acct_desc,2,FALSE))=TRUE," ",VLOOKUP(B79,acct_desc,2,FALSE))</f>
        <v>Annual Rate of Return for Equity</v>
      </c>
      <c r="E79" s="630"/>
      <c r="F79" s="943">
        <v>4.8251000000000002E-2</v>
      </c>
      <c r="G79" s="943">
        <v>4.8251000000000002E-2</v>
      </c>
      <c r="H79" s="943">
        <v>4.8251000000000002E-2</v>
      </c>
      <c r="I79" s="943">
        <v>4.8251000000000002E-2</v>
      </c>
      <c r="J79" s="943">
        <v>4.8251000000000002E-2</v>
      </c>
      <c r="K79" s="943">
        <v>4.8251000000000002E-2</v>
      </c>
      <c r="L79"/>
    </row>
    <row r="80" spans="1:12" s="672" customFormat="1" ht="24" customHeight="1">
      <c r="A80" s="671"/>
      <c r="E80" s="696"/>
      <c r="F80" s="183"/>
      <c r="G80" s="183"/>
      <c r="H80" s="183"/>
      <c r="I80" s="183"/>
      <c r="J80" s="183"/>
      <c r="K80" s="184"/>
      <c r="L80" s="675"/>
    </row>
    <row r="81" spans="1:12" s="66" customFormat="1" ht="16.149999999999999" customHeight="1">
      <c r="A81" s="655"/>
      <c r="B81" s="66" t="s">
        <v>243</v>
      </c>
      <c r="C81" s="66" t="str">
        <f>IF(ISERROR(VLOOKUP(B81,acct_desc,2,FALSE))=TRUE," ",VLOOKUP(B81,acct_desc,2,FALSE))</f>
        <v>Federal Tax Rate</v>
      </c>
      <c r="E81" s="631"/>
      <c r="F81" s="188">
        <v>0.21</v>
      </c>
      <c r="G81" s="188">
        <v>0.21</v>
      </c>
      <c r="H81" s="188">
        <v>0.21</v>
      </c>
      <c r="I81" s="188">
        <v>0.21</v>
      </c>
      <c r="J81" s="188">
        <v>0.21</v>
      </c>
      <c r="K81" s="188">
        <v>0.21</v>
      </c>
      <c r="L81"/>
    </row>
    <row r="82" spans="1:12" s="66" customFormat="1" ht="16.149999999999999" customHeight="1">
      <c r="A82" s="655"/>
      <c r="B82" s="66" t="s">
        <v>244</v>
      </c>
      <c r="C82" s="66" t="str">
        <f>IF(ISERROR(VLOOKUP(B82,acct_desc,2,FALSE))=TRUE," ",VLOOKUP(B82,acct_desc,2,FALSE))</f>
        <v>State Tax Rate</v>
      </c>
      <c r="E82" s="632"/>
      <c r="F82" s="191">
        <v>5.5E-2</v>
      </c>
      <c r="G82" s="191">
        <v>5.5E-2</v>
      </c>
      <c r="H82" s="191">
        <v>5.5E-2</v>
      </c>
      <c r="I82" s="191">
        <v>5.5E-2</v>
      </c>
      <c r="J82" s="191">
        <v>5.5E-2</v>
      </c>
      <c r="K82" s="192">
        <v>5.5E-2</v>
      </c>
      <c r="L82"/>
    </row>
    <row r="83" spans="1:12" s="698" customFormat="1" ht="24" customHeight="1">
      <c r="A83" s="697"/>
      <c r="E83" s="699"/>
      <c r="F83" s="183"/>
      <c r="G83" s="183"/>
      <c r="H83" s="183"/>
      <c r="I83" s="183"/>
      <c r="J83" s="183"/>
      <c r="K83" s="184"/>
      <c r="L83" s="675"/>
    </row>
    <row r="84" spans="1:12" s="672" customFormat="1" ht="16.149999999999999" customHeight="1">
      <c r="A84" s="671"/>
      <c r="E84" s="677"/>
      <c r="F84" s="702">
        <f>1-((F81+F82)-(F81*F82))</f>
        <v>0.74655000000000005</v>
      </c>
      <c r="G84" s="702">
        <f t="shared" ref="G84:K84" si="23">1-((G81+G82)-(G81*G82))</f>
        <v>0.74655000000000005</v>
      </c>
      <c r="H84" s="702">
        <f t="shared" si="23"/>
        <v>0.74655000000000005</v>
      </c>
      <c r="I84" s="702">
        <f t="shared" si="23"/>
        <v>0.74655000000000005</v>
      </c>
      <c r="J84" s="702">
        <f t="shared" si="23"/>
        <v>0.74655000000000005</v>
      </c>
      <c r="K84" s="702">
        <f t="shared" si="23"/>
        <v>0.74655000000000005</v>
      </c>
      <c r="L84" s="675"/>
    </row>
    <row r="256" spans="1:19">
      <c r="A256" s="724"/>
      <c r="B256" s="724"/>
      <c r="C256" s="724"/>
      <c r="D256" s="724"/>
      <c r="E256" s="724"/>
      <c r="F256" s="724"/>
      <c r="G256" s="724"/>
      <c r="H256" s="724">
        <f>SUM(H244:H255)</f>
        <v>0</v>
      </c>
      <c r="I256" s="724"/>
      <c r="J256" s="724"/>
      <c r="K256" s="724"/>
      <c r="L256" s="724"/>
      <c r="M256" s="724"/>
      <c r="N256" s="724"/>
      <c r="O256" s="724"/>
      <c r="P256" s="724"/>
      <c r="Q256" s="724"/>
      <c r="R256" s="724"/>
      <c r="S256" s="724"/>
    </row>
    <row r="257" spans="1:19">
      <c r="A257" s="312"/>
      <c r="B257" s="312" t="s">
        <v>649</v>
      </c>
      <c r="C257" t="s">
        <v>651</v>
      </c>
      <c r="D257" s="312"/>
      <c r="E257" s="312"/>
      <c r="F257" s="312"/>
      <c r="H257" s="730">
        <f>'NRC P1 Base'!F30+'NRC P1 Base'!F31</f>
        <v>542551.78550806548</v>
      </c>
      <c r="I257" s="730">
        <f>'NRC P1 Base'!G30+'NRC P1 Base'!G31</f>
        <v>540339.95692357421</v>
      </c>
      <c r="J257" s="730">
        <f>'NRC P1 Base'!H30+'NRC P1 Base'!H31</f>
        <v>538128.12833908293</v>
      </c>
      <c r="K257" s="730">
        <f>'NRC P1 Base'!I30+'NRC P1 Base'!I31</f>
        <v>535916.29975459166</v>
      </c>
      <c r="L257" s="730">
        <f>'NRC P1 Base'!J30+'NRC P1 Base'!J31</f>
        <v>533704.4711701005</v>
      </c>
      <c r="M257" s="730">
        <f>'NRC P1 Base'!K30+'NRC P1 Base'!K31</f>
        <v>531492.64258560934</v>
      </c>
      <c r="N257" s="730">
        <f>'NRC P2 Base'!F30+'NRC P2 Base'!F31</f>
        <v>529280.81400111807</v>
      </c>
      <c r="O257" s="730">
        <f>'NRC P2 Base'!G30+'NRC P2 Base'!G31</f>
        <v>527068.98541662691</v>
      </c>
      <c r="P257" s="730">
        <f>'NRC P2 Base'!H30+'NRC P2 Base'!H31</f>
        <v>524857.15683213563</v>
      </c>
      <c r="Q257" s="730">
        <f>'NRC P2 Base'!I30+'NRC P2 Base'!I31</f>
        <v>522645.32824764441</v>
      </c>
      <c r="R257" s="730">
        <f>'NRC P2 Base'!J30+'NRC P2 Base'!J31</f>
        <v>520433.49966315308</v>
      </c>
      <c r="S257">
        <f>'NRC P2 Base'!K30+'NRC P2 Base'!K31</f>
        <v>518215.44296569872</v>
      </c>
    </row>
    <row r="258" spans="1:19">
      <c r="A258" s="312"/>
      <c r="B258" s="312" t="s">
        <v>650</v>
      </c>
      <c r="C258" t="s">
        <v>652</v>
      </c>
      <c r="D258" s="312"/>
      <c r="E258" s="312"/>
      <c r="F258" s="312"/>
      <c r="H258" s="730">
        <f>'NRC P1 Base'!F34</f>
        <v>340083.77999999997</v>
      </c>
      <c r="I258" s="730">
        <f>'NRC P1 Base'!G34</f>
        <v>340083.79</v>
      </c>
      <c r="J258" s="730">
        <f>'NRC P1 Base'!H34</f>
        <v>340083.77999999997</v>
      </c>
      <c r="K258" s="730">
        <f>'NRC P1 Base'!I34</f>
        <v>340083.79</v>
      </c>
      <c r="L258" s="730">
        <f>'NRC P1 Base'!J34</f>
        <v>340083.77999999997</v>
      </c>
      <c r="M258" s="730">
        <f>'NRC P1 Base'!K34</f>
        <v>340083.79</v>
      </c>
      <c r="N258" s="730">
        <f>'NRC P2 Base'!F34</f>
        <v>340083.77999999997</v>
      </c>
      <c r="O258" s="730">
        <f>'NRC P2 Base'!G34</f>
        <v>340083.79</v>
      </c>
      <c r="P258" s="730">
        <f>'NRC P2 Base'!H34</f>
        <v>340083.77999999997</v>
      </c>
      <c r="Q258" s="730">
        <f>'NRC P2 Base'!I34</f>
        <v>340083.79</v>
      </c>
      <c r="R258" s="730">
        <f>'NRC P2 Base'!J34</f>
        <v>340083.77999999997</v>
      </c>
      <c r="S258">
        <f>'NRC P2 Base'!K34</f>
        <v>341999.0199999999</v>
      </c>
    </row>
    <row r="259" spans="1:19">
      <c r="A259" s="719"/>
      <c r="B259" s="719" t="s">
        <v>653</v>
      </c>
      <c r="C259" s="719"/>
      <c r="D259" s="719"/>
      <c r="E259" s="719"/>
      <c r="F259" s="719"/>
      <c r="G259" s="724"/>
      <c r="H259" s="734">
        <f>H258+H257</f>
        <v>882635.56550806551</v>
      </c>
      <c r="I259" s="734">
        <f t="shared" ref="I259:S259" si="24">I258+I257</f>
        <v>880423.74692357425</v>
      </c>
      <c r="J259" s="734">
        <f t="shared" si="24"/>
        <v>878211.90833908296</v>
      </c>
      <c r="K259" s="734">
        <f t="shared" si="24"/>
        <v>876000.0897545917</v>
      </c>
      <c r="L259" s="734">
        <f t="shared" si="24"/>
        <v>873788.25117010041</v>
      </c>
      <c r="M259" s="734">
        <f t="shared" si="24"/>
        <v>871576.43258560938</v>
      </c>
      <c r="N259" s="734">
        <f t="shared" si="24"/>
        <v>869364.59400111809</v>
      </c>
      <c r="O259" s="734">
        <f t="shared" si="24"/>
        <v>867152.77541662683</v>
      </c>
      <c r="P259" s="734">
        <f t="shared" si="24"/>
        <v>864940.93683213554</v>
      </c>
      <c r="Q259" s="734">
        <f t="shared" si="24"/>
        <v>862729.11824764439</v>
      </c>
      <c r="R259" s="734">
        <f t="shared" si="24"/>
        <v>860517.27966315299</v>
      </c>
      <c r="S259" s="734">
        <f t="shared" si="24"/>
        <v>860214.46296569868</v>
      </c>
    </row>
    <row r="260" spans="1:19">
      <c r="A260" s="724"/>
      <c r="B260" s="724" t="s">
        <v>654</v>
      </c>
      <c r="C260" s="719"/>
      <c r="D260" s="719"/>
      <c r="E260" s="719"/>
      <c r="F260" s="719"/>
      <c r="G260" s="724"/>
      <c r="H260" s="734">
        <f>H259+H256</f>
        <v>882635.56550806551</v>
      </c>
      <c r="I260" s="734">
        <f t="shared" ref="I260:S260" si="25">I259+I256</f>
        <v>880423.74692357425</v>
      </c>
      <c r="J260" s="734">
        <f t="shared" si="25"/>
        <v>878211.90833908296</v>
      </c>
      <c r="K260" s="734">
        <f t="shared" si="25"/>
        <v>876000.0897545917</v>
      </c>
      <c r="L260" s="734">
        <f t="shared" si="25"/>
        <v>873788.25117010041</v>
      </c>
      <c r="M260" s="734">
        <f t="shared" si="25"/>
        <v>871576.43258560938</v>
      </c>
      <c r="N260" s="734">
        <f t="shared" si="25"/>
        <v>869364.59400111809</v>
      </c>
      <c r="O260" s="734">
        <f t="shared" si="25"/>
        <v>867152.77541662683</v>
      </c>
      <c r="P260" s="734">
        <f t="shared" si="25"/>
        <v>864940.93683213554</v>
      </c>
      <c r="Q260" s="734">
        <f t="shared" si="25"/>
        <v>862729.11824764439</v>
      </c>
      <c r="R260" s="734">
        <f t="shared" si="25"/>
        <v>860517.27966315299</v>
      </c>
      <c r="S260" s="734">
        <f t="shared" si="25"/>
        <v>860214.46296569868</v>
      </c>
    </row>
  </sheetData>
  <mergeCells count="9">
    <mergeCell ref="A6:L6"/>
    <mergeCell ref="A3:L3"/>
    <mergeCell ref="A4:L4"/>
    <mergeCell ref="A5:L5"/>
    <mergeCell ref="A7:L7"/>
    <mergeCell ref="A8:L8"/>
    <mergeCell ref="A9:L9"/>
    <mergeCell ref="A10:L10"/>
    <mergeCell ref="A45:L45"/>
  </mergeCells>
  <pageMargins left="0.7" right="0.7" top="0.75" bottom="0.75" header="0.3" footer="0.3"/>
  <pageSetup scale="70" orientation="landscape" r:id="rId1"/>
  <rowBreaks count="1" manualBreakCount="1">
    <brk id="46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260"/>
  <sheetViews>
    <sheetView zoomScaleNormal="100" workbookViewId="0">
      <selection sqref="A1:A2"/>
    </sheetView>
  </sheetViews>
  <sheetFormatPr defaultRowHeight="12.75"/>
  <cols>
    <col min="1" max="1" width="5" customWidth="1"/>
    <col min="2" max="2" width="8.83203125" customWidth="1"/>
    <col min="3" max="3" width="33.5" bestFit="1" customWidth="1"/>
    <col min="4" max="4" width="9.6640625" bestFit="1" customWidth="1"/>
    <col min="5" max="5" width="15.5" customWidth="1"/>
    <col min="6" max="6" width="16.5" customWidth="1"/>
    <col min="7" max="7" width="16.1640625" customWidth="1"/>
    <col min="8" max="8" width="17.33203125" customWidth="1"/>
    <col min="9" max="9" width="16" customWidth="1"/>
    <col min="10" max="10" width="14" bestFit="1" customWidth="1"/>
    <col min="11" max="11" width="20.1640625" customWidth="1"/>
    <col min="12" max="12" width="11.33203125" bestFit="1" customWidth="1"/>
    <col min="13" max="13" width="7.1640625" bestFit="1" customWidth="1"/>
    <col min="14" max="14" width="13.33203125" bestFit="1" customWidth="1"/>
    <col min="15" max="15" width="11.6640625" bestFit="1" customWidth="1"/>
  </cols>
  <sheetData>
    <row r="1" spans="1:12" s="602" customFormat="1" ht="11.45" customHeight="1">
      <c r="A1" s="1051" t="s">
        <v>2810</v>
      </c>
      <c r="B1" s="1012"/>
      <c r="C1" s="1012"/>
      <c r="D1" s="1012"/>
      <c r="E1" s="1012"/>
      <c r="F1" s="1012"/>
      <c r="G1" s="1012"/>
      <c r="H1" s="1012"/>
      <c r="I1" s="1012"/>
      <c r="J1" s="1012"/>
      <c r="K1" s="1012"/>
      <c r="L1" s="1012"/>
    </row>
    <row r="2" spans="1:12" s="602" customFormat="1" ht="11.45" customHeight="1">
      <c r="A2" s="1052" t="s">
        <v>2802</v>
      </c>
      <c r="B2" s="1013"/>
      <c r="C2" s="1013"/>
      <c r="D2" s="1013"/>
      <c r="E2" s="1013"/>
      <c r="F2" s="1013"/>
      <c r="G2" s="1013"/>
      <c r="H2" s="1013"/>
      <c r="I2" s="1013"/>
      <c r="J2" s="1013"/>
      <c r="K2" s="1013"/>
      <c r="L2" s="1013"/>
    </row>
    <row r="3" spans="1:12" s="602" customFormat="1" ht="11.45" customHeight="1">
      <c r="A3" s="1036" t="str">
        <f>[33]sys_template!A3</f>
        <v>Florida Power &amp; Light Company</v>
      </c>
      <c r="B3" s="1036"/>
      <c r="C3" s="1036"/>
      <c r="D3" s="1036"/>
      <c r="E3" s="1036"/>
      <c r="F3" s="1036"/>
      <c r="G3" s="1036"/>
      <c r="H3" s="1036"/>
      <c r="I3" s="1036"/>
      <c r="J3" s="1036"/>
      <c r="K3" s="1036"/>
      <c r="L3" s="1036"/>
    </row>
    <row r="4" spans="1:12" s="602" customFormat="1" ht="11.45" customHeight="1">
      <c r="A4" s="1032" t="s">
        <v>615</v>
      </c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</row>
    <row r="5" spans="1:12" s="602" customFormat="1" ht="11.45" customHeight="1">
      <c r="A5" s="1037" t="s">
        <v>2759</v>
      </c>
      <c r="B5" s="1037"/>
      <c r="C5" s="1037"/>
      <c r="D5" s="1037"/>
      <c r="E5" s="1037"/>
      <c r="F5" s="1037"/>
      <c r="G5" s="1037"/>
      <c r="H5" s="1037"/>
      <c r="I5" s="1037"/>
      <c r="J5" s="1037"/>
      <c r="K5" s="1037"/>
      <c r="L5" s="1037"/>
    </row>
    <row r="6" spans="1:12" s="602" customFormat="1" ht="11.45" customHeight="1">
      <c r="A6" s="1032"/>
      <c r="B6" s="1032"/>
      <c r="C6" s="1032"/>
      <c r="D6" s="1032"/>
      <c r="E6" s="1032"/>
      <c r="F6" s="1032"/>
      <c r="G6" s="1032"/>
      <c r="H6" s="1032"/>
      <c r="I6" s="1032"/>
      <c r="J6" s="1032"/>
      <c r="K6" s="1032"/>
      <c r="L6" s="1032"/>
    </row>
    <row r="7" spans="1:12" s="602" customFormat="1" ht="11.45" customHeight="1">
      <c r="A7" s="1032" t="str">
        <f>[33]sys_template!A7</f>
        <v>Return on Capital Investments, Depreciation and Taxes</v>
      </c>
      <c r="B7" s="1032"/>
      <c r="C7" s="1032"/>
      <c r="D7" s="1032"/>
      <c r="E7" s="1032"/>
      <c r="F7" s="1032"/>
      <c r="G7" s="1032"/>
      <c r="H7" s="1032"/>
      <c r="I7" s="1032"/>
      <c r="J7" s="1032"/>
      <c r="K7" s="1032"/>
      <c r="L7" s="1032"/>
    </row>
    <row r="8" spans="1:12" s="602" customFormat="1" ht="11.45" customHeight="1">
      <c r="A8" s="1033" t="s">
        <v>645</v>
      </c>
      <c r="B8" s="1034"/>
      <c r="C8" s="1034"/>
      <c r="D8" s="1034"/>
      <c r="E8" s="1034"/>
      <c r="F8" s="1034"/>
      <c r="G8" s="1034"/>
      <c r="H8" s="1034"/>
      <c r="I8" s="1034"/>
      <c r="J8" s="1034"/>
      <c r="K8" s="1034"/>
      <c r="L8" s="1034"/>
    </row>
    <row r="9" spans="1:12" s="602" customFormat="1" ht="11.45" customHeight="1">
      <c r="A9" s="1035" t="str">
        <f>[33]sys_template!A9</f>
        <v>(in Dollars)</v>
      </c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</row>
    <row r="10" spans="1:12" s="602" customFormat="1" ht="11.45" customHeight="1">
      <c r="A10" s="1032"/>
      <c r="B10" s="1032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</row>
    <row r="11" spans="1:12" s="602" customFormat="1" ht="11.45" customHeight="1">
      <c r="A11" s="647"/>
      <c r="C11" s="603"/>
      <c r="E11" s="604" t="s">
        <v>13</v>
      </c>
      <c r="F11" s="944" t="s">
        <v>2754</v>
      </c>
      <c r="G11" s="944" t="s">
        <v>2754</v>
      </c>
      <c r="H11" s="944" t="s">
        <v>2754</v>
      </c>
      <c r="I11" s="944" t="s">
        <v>2754</v>
      </c>
      <c r="J11" s="944" t="s">
        <v>2754</v>
      </c>
      <c r="K11" s="944" t="s">
        <v>2754</v>
      </c>
      <c r="L11" s="605"/>
    </row>
    <row r="12" spans="1:12" s="602" customFormat="1" ht="11.45" customHeight="1">
      <c r="A12" s="648"/>
      <c r="E12" s="604" t="s">
        <v>588</v>
      </c>
      <c r="F12" s="604" t="s">
        <v>641</v>
      </c>
      <c r="G12" s="604" t="s">
        <v>636</v>
      </c>
      <c r="H12" s="604" t="s">
        <v>635</v>
      </c>
      <c r="I12" s="604" t="s">
        <v>634</v>
      </c>
      <c r="J12" s="604" t="s">
        <v>47</v>
      </c>
      <c r="K12" s="604" t="s">
        <v>633</v>
      </c>
      <c r="L12" s="604" t="s">
        <v>2799</v>
      </c>
    </row>
    <row r="13" spans="1:12" s="602" customFormat="1" ht="11.45" customHeight="1" thickBot="1">
      <c r="A13" s="649" t="str">
        <f>[33]sys_template!A13</f>
        <v>Line</v>
      </c>
      <c r="C13" s="606"/>
      <c r="E13" s="607" t="s">
        <v>590</v>
      </c>
      <c r="F13" s="607" t="s">
        <v>616</v>
      </c>
      <c r="G13" s="607" t="s">
        <v>616</v>
      </c>
      <c r="H13" s="607" t="s">
        <v>616</v>
      </c>
      <c r="I13" s="607" t="s">
        <v>616</v>
      </c>
      <c r="J13" s="607" t="s">
        <v>616</v>
      </c>
      <c r="K13" s="607" t="s">
        <v>616</v>
      </c>
      <c r="L13" s="607" t="s">
        <v>590</v>
      </c>
    </row>
    <row r="14" spans="1:12" s="602" customFormat="1" ht="11.45" customHeight="1">
      <c r="A14" s="650" t="str">
        <f>[33]sys_template!A14</f>
        <v>1.</v>
      </c>
      <c r="B14" s="608" t="s">
        <v>581</v>
      </c>
      <c r="E14" s="604"/>
      <c r="F14" s="609"/>
      <c r="G14" s="609"/>
      <c r="H14" s="609"/>
      <c r="I14" s="609"/>
      <c r="J14" s="609"/>
      <c r="K14" s="604"/>
      <c r="L14" s="604"/>
    </row>
    <row r="15" spans="1:12" s="602" customFormat="1" ht="11.45" customHeight="1">
      <c r="A15" s="648"/>
      <c r="B15" s="608" t="s">
        <v>10</v>
      </c>
      <c r="C15" s="602" t="s">
        <v>579</v>
      </c>
      <c r="E15" s="747"/>
      <c r="F15" s="752">
        <f>F56</f>
        <v>0</v>
      </c>
      <c r="G15" s="752">
        <f t="shared" ref="G15:K15" si="0">G56</f>
        <v>0</v>
      </c>
      <c r="H15" s="752">
        <f t="shared" si="0"/>
        <v>0</v>
      </c>
      <c r="I15" s="752">
        <f t="shared" si="0"/>
        <v>0</v>
      </c>
      <c r="J15" s="752">
        <f t="shared" si="0"/>
        <v>0</v>
      </c>
      <c r="K15" s="752">
        <f t="shared" si="0"/>
        <v>0</v>
      </c>
      <c r="L15" s="610">
        <f>'[35]Incremental Security 2014 P1 '!L15+SUM(F15:K15)</f>
        <v>0</v>
      </c>
    </row>
    <row r="16" spans="1:12" s="602" customFormat="1" ht="11.45" customHeight="1">
      <c r="A16" s="648"/>
      <c r="B16" s="608" t="s">
        <v>11</v>
      </c>
      <c r="C16" s="602" t="s">
        <v>580</v>
      </c>
      <c r="E16" s="633"/>
      <c r="F16" s="611">
        <f t="shared" ref="F16:K16" si="1">F63</f>
        <v>0</v>
      </c>
      <c r="G16" s="611">
        <f t="shared" si="1"/>
        <v>0</v>
      </c>
      <c r="H16" s="611">
        <f t="shared" si="1"/>
        <v>0</v>
      </c>
      <c r="I16" s="611">
        <f t="shared" si="1"/>
        <v>0</v>
      </c>
      <c r="J16" s="611">
        <f t="shared" si="1"/>
        <v>0</v>
      </c>
      <c r="K16" s="611">
        <f t="shared" si="1"/>
        <v>0</v>
      </c>
      <c r="L16" s="610">
        <f>'[35]Incremental Security 2014 P1 '!L16+SUM(F16:K16)</f>
        <v>0</v>
      </c>
    </row>
    <row r="17" spans="1:20" s="602" customFormat="1" ht="11.45" customHeight="1">
      <c r="A17" s="648"/>
      <c r="B17" s="608" t="s">
        <v>12</v>
      </c>
      <c r="C17" s="602" t="s">
        <v>575</v>
      </c>
      <c r="E17" s="633"/>
      <c r="F17" s="633">
        <f>F68</f>
        <v>0</v>
      </c>
      <c r="G17" s="633">
        <f t="shared" ref="G17:K17" si="2">G68</f>
        <v>0</v>
      </c>
      <c r="H17" s="633">
        <f t="shared" si="2"/>
        <v>0</v>
      </c>
      <c r="I17" s="633">
        <f t="shared" si="2"/>
        <v>0</v>
      </c>
      <c r="J17" s="633">
        <f t="shared" si="2"/>
        <v>0</v>
      </c>
      <c r="K17" s="633">
        <f t="shared" si="2"/>
        <v>0</v>
      </c>
      <c r="L17" s="610">
        <f>'[35]Incremental Security 2014 P1 '!L17+SUM(F17:K17)</f>
        <v>0</v>
      </c>
    </row>
    <row r="18" spans="1:20" s="602" customFormat="1" ht="11.45" customHeight="1">
      <c r="A18" s="648"/>
      <c r="B18" s="608" t="s">
        <v>582</v>
      </c>
      <c r="C18" s="602" t="s">
        <v>560</v>
      </c>
      <c r="E18" s="633"/>
      <c r="F18" s="633">
        <f>SUM(F65:F67)</f>
        <v>0</v>
      </c>
      <c r="G18" s="633">
        <f t="shared" ref="G18:K18" si="3">SUM(G65:G67)</f>
        <v>0</v>
      </c>
      <c r="H18" s="633">
        <f t="shared" si="3"/>
        <v>0</v>
      </c>
      <c r="I18" s="633">
        <f t="shared" si="3"/>
        <v>0</v>
      </c>
      <c r="J18" s="633">
        <f t="shared" si="3"/>
        <v>0</v>
      </c>
      <c r="K18" s="633">
        <f t="shared" si="3"/>
        <v>0</v>
      </c>
      <c r="L18" s="610">
        <f>'[35]Incremental Security 2014 P1 '!L18+SUM(F18:K18)</f>
        <v>0</v>
      </c>
    </row>
    <row r="19" spans="1:20" s="602" customFormat="1" ht="11.45" customHeight="1">
      <c r="A19" s="651"/>
      <c r="B19" s="612"/>
      <c r="C19" s="612"/>
      <c r="E19" s="658"/>
      <c r="F19" s="659"/>
      <c r="G19" s="659"/>
      <c r="H19" s="659"/>
      <c r="I19" s="659"/>
      <c r="J19" s="659"/>
      <c r="K19" s="659"/>
      <c r="L19" s="658"/>
    </row>
    <row r="20" spans="1:20" s="602" customFormat="1" ht="11.45" customHeight="1">
      <c r="A20" s="652" t="str">
        <f>[33]sys_template!A20</f>
        <v>2.</v>
      </c>
      <c r="B20" s="608" t="s">
        <v>671</v>
      </c>
      <c r="C20" s="612"/>
      <c r="E20" s="1005">
        <f>+'Summary (2017) STRATA'!O60</f>
        <v>735111.85</v>
      </c>
      <c r="F20" s="659">
        <f t="shared" ref="F20:K20" si="4">E20+F16</f>
        <v>735111.85</v>
      </c>
      <c r="G20" s="659">
        <f t="shared" si="4"/>
        <v>735111.85</v>
      </c>
      <c r="H20" s="659">
        <f t="shared" si="4"/>
        <v>735111.85</v>
      </c>
      <c r="I20" s="659">
        <f t="shared" si="4"/>
        <v>735111.85</v>
      </c>
      <c r="J20" s="659">
        <f t="shared" si="4"/>
        <v>735111.85</v>
      </c>
      <c r="K20" s="659">
        <f t="shared" si="4"/>
        <v>735111.85</v>
      </c>
      <c r="L20" s="661" t="str">
        <f>[33]sys_template!L20</f>
        <v>n/a</v>
      </c>
    </row>
    <row r="21" spans="1:20" s="602" customFormat="1" ht="11.45" customHeight="1">
      <c r="A21" s="652" t="str">
        <f>[33]sys_template!A21</f>
        <v>3.</v>
      </c>
      <c r="B21" s="608" t="s">
        <v>583</v>
      </c>
      <c r="C21" s="612"/>
      <c r="E21" s="1005">
        <f>+'Summary (2017) STRATA'!O69</f>
        <v>83799.439999999988</v>
      </c>
      <c r="F21" s="659">
        <f t="shared" ref="F21:K21" si="5">E21+F33+F34+F69</f>
        <v>87124.409999999989</v>
      </c>
      <c r="G21" s="659">
        <f t="shared" si="5"/>
        <v>90449.37999999999</v>
      </c>
      <c r="H21" s="659">
        <f t="shared" si="5"/>
        <v>93774.349999999991</v>
      </c>
      <c r="I21" s="659">
        <f t="shared" si="5"/>
        <v>97099.319999999992</v>
      </c>
      <c r="J21" s="659">
        <f t="shared" si="5"/>
        <v>100424.29</v>
      </c>
      <c r="K21" s="659">
        <f t="shared" si="5"/>
        <v>103749.26</v>
      </c>
      <c r="L21" s="661" t="str">
        <f>[33]sys_template!L21</f>
        <v>n/a</v>
      </c>
    </row>
    <row r="22" spans="1:20" s="602" customFormat="1" ht="11.45" customHeight="1">
      <c r="A22" s="652" t="str">
        <f>[33]sys_template!A22</f>
        <v>4.</v>
      </c>
      <c r="B22" s="608" t="s">
        <v>584</v>
      </c>
      <c r="E22" s="660">
        <f>+'Summary (2017) STRATA'!O55</f>
        <v>0</v>
      </c>
      <c r="F22" s="662">
        <f>E22+F15+F58</f>
        <v>0</v>
      </c>
      <c r="G22" s="662">
        <f>F22+G15+G58</f>
        <v>0</v>
      </c>
      <c r="H22" s="662">
        <f t="shared" ref="H22:K22" si="6">G22+H15+H58</f>
        <v>0</v>
      </c>
      <c r="I22" s="662">
        <f t="shared" si="6"/>
        <v>0</v>
      </c>
      <c r="J22" s="662">
        <f t="shared" si="6"/>
        <v>0</v>
      </c>
      <c r="K22" s="662">
        <f t="shared" si="6"/>
        <v>0</v>
      </c>
      <c r="L22" s="661" t="str">
        <f>[33]sys_template!L22</f>
        <v>n/a</v>
      </c>
      <c r="N22" s="778"/>
    </row>
    <row r="23" spans="1:20" s="602" customFormat="1" ht="11.45" customHeight="1">
      <c r="A23" s="651"/>
      <c r="E23" s="663"/>
      <c r="F23" s="664"/>
      <c r="G23" s="664"/>
      <c r="H23" s="664"/>
      <c r="I23" s="664"/>
      <c r="J23" s="664"/>
      <c r="K23" s="663"/>
      <c r="L23" s="665"/>
    </row>
    <row r="24" spans="1:20" s="602" customFormat="1" ht="11.45" customHeight="1" thickBot="1">
      <c r="A24" s="652" t="str">
        <f>[33]sys_template!A24</f>
        <v>5.</v>
      </c>
      <c r="B24" s="608" t="s">
        <v>585</v>
      </c>
      <c r="E24" s="1006">
        <f>E20-E21+E22</f>
        <v>651312.41</v>
      </c>
      <c r="F24" s="613">
        <f t="shared" ref="F24:J24" si="7">F20-F21+F22</f>
        <v>647987.43999999994</v>
      </c>
      <c r="G24" s="613">
        <f t="shared" si="7"/>
        <v>644662.47</v>
      </c>
      <c r="H24" s="613">
        <f>H20-H21+H22</f>
        <v>641337.5</v>
      </c>
      <c r="I24" s="613">
        <f t="shared" si="7"/>
        <v>638012.53</v>
      </c>
      <c r="J24" s="613">
        <f t="shared" si="7"/>
        <v>634687.55999999994</v>
      </c>
      <c r="K24" s="613">
        <f>K20-K21+K22</f>
        <v>631362.59</v>
      </c>
      <c r="L24" s="661" t="str">
        <f>[33]sys_template!L24</f>
        <v>n/a</v>
      </c>
    </row>
    <row r="25" spans="1:20" s="602" customFormat="1" ht="11.45" customHeight="1" thickTop="1">
      <c r="A25" s="651"/>
      <c r="E25" s="658"/>
      <c r="F25" s="659"/>
      <c r="G25" s="659"/>
      <c r="H25" s="659"/>
      <c r="I25" s="659"/>
      <c r="J25" s="659"/>
      <c r="K25" s="658"/>
      <c r="L25" s="658"/>
      <c r="O25" s="621"/>
    </row>
    <row r="26" spans="1:20" s="602" customFormat="1" ht="11.45" customHeight="1">
      <c r="A26" s="653" t="s">
        <v>100</v>
      </c>
      <c r="B26" s="608" t="s">
        <v>586</v>
      </c>
      <c r="E26" s="658"/>
      <c r="F26" s="705">
        <f>(E24+F24)/2</f>
        <v>649649.92500000005</v>
      </c>
      <c r="G26" s="705">
        <f>(F24+G24)/2</f>
        <v>646324.95499999996</v>
      </c>
      <c r="H26" s="705">
        <f t="shared" ref="H26:K26" si="8">(G24+H24)/2</f>
        <v>642999.98499999999</v>
      </c>
      <c r="I26" s="705">
        <f t="shared" si="8"/>
        <v>639675.01500000001</v>
      </c>
      <c r="J26" s="705">
        <f t="shared" si="8"/>
        <v>636350.04499999993</v>
      </c>
      <c r="K26" s="705">
        <f t="shared" si="8"/>
        <v>633025.07499999995</v>
      </c>
      <c r="L26" s="661" t="str">
        <f>[33]sys_template!L26</f>
        <v>n/a</v>
      </c>
      <c r="O26" s="621"/>
      <c r="T26" s="614"/>
    </row>
    <row r="27" spans="1:20" s="602" customFormat="1" ht="11.45" customHeight="1">
      <c r="A27" s="653"/>
      <c r="E27" s="665"/>
      <c r="F27" s="667"/>
      <c r="G27" s="667"/>
      <c r="H27" s="667"/>
      <c r="I27" s="667"/>
      <c r="J27" s="667"/>
      <c r="K27" s="665"/>
      <c r="L27" s="658"/>
    </row>
    <row r="28" spans="1:20" s="602" customFormat="1" ht="11.45" customHeight="1">
      <c r="A28" s="653" t="s">
        <v>610</v>
      </c>
      <c r="B28" s="608" t="s">
        <v>587</v>
      </c>
      <c r="E28" s="658"/>
      <c r="F28" s="659"/>
      <c r="G28" s="659"/>
      <c r="H28" s="659"/>
      <c r="I28" s="659"/>
      <c r="J28" s="659"/>
      <c r="K28" s="658"/>
      <c r="L28" s="658"/>
    </row>
    <row r="29" spans="1:20" s="602" customFormat="1" ht="11.45" customHeight="1">
      <c r="A29" s="653"/>
      <c r="B29" s="608" t="s">
        <v>10</v>
      </c>
      <c r="C29" s="602" t="s">
        <v>656</v>
      </c>
      <c r="E29" s="658"/>
      <c r="F29" s="659">
        <f t="shared" ref="F29:K29" si="9">(F26*ROUND((F79/12),7))/F84</f>
        <v>3498.9985713381557</v>
      </c>
      <c r="G29" s="659">
        <f t="shared" si="9"/>
        <v>3481.0903644223422</v>
      </c>
      <c r="H29" s="659">
        <f t="shared" si="9"/>
        <v>3463.1821575065296</v>
      </c>
      <c r="I29" s="659">
        <f t="shared" si="9"/>
        <v>3445.273950590717</v>
      </c>
      <c r="J29" s="659">
        <f t="shared" si="9"/>
        <v>3427.3657436749036</v>
      </c>
      <c r="K29" s="659">
        <f t="shared" si="9"/>
        <v>3409.4575367590915</v>
      </c>
      <c r="L29" s="659">
        <f t="shared" ref="L29:L30" si="10">SUM(F29:K29)</f>
        <v>20725.36832429174</v>
      </c>
      <c r="O29" s="778"/>
    </row>
    <row r="30" spans="1:20" s="602" customFormat="1" ht="11.45" customHeight="1">
      <c r="A30" s="653" t="s">
        <v>114</v>
      </c>
      <c r="B30" s="608" t="s">
        <v>11</v>
      </c>
      <c r="C30" s="602" t="s">
        <v>657</v>
      </c>
      <c r="E30" s="658"/>
      <c r="F30" s="659">
        <f t="shared" ref="F30:K30" si="11">F26*ROUND((F78/12),7)</f>
        <v>726.17868616500004</v>
      </c>
      <c r="G30" s="659">
        <f t="shared" si="11"/>
        <v>722.4620346989999</v>
      </c>
      <c r="H30" s="659">
        <f t="shared" si="11"/>
        <v>718.74538323299998</v>
      </c>
      <c r="I30" s="659">
        <f t="shared" si="11"/>
        <v>715.02873176699995</v>
      </c>
      <c r="J30" s="659">
        <f t="shared" si="11"/>
        <v>711.31208030099992</v>
      </c>
      <c r="K30" s="659">
        <f t="shared" si="11"/>
        <v>707.59542883499989</v>
      </c>
      <c r="L30" s="659">
        <f t="shared" si="10"/>
        <v>4301.3223449999987</v>
      </c>
    </row>
    <row r="31" spans="1:20" s="602" customFormat="1" ht="11.45" customHeight="1">
      <c r="A31" s="653"/>
      <c r="B31" s="608"/>
      <c r="C31" s="608"/>
      <c r="E31" s="658"/>
      <c r="F31" s="659"/>
      <c r="G31" s="659"/>
      <c r="H31" s="659"/>
      <c r="I31" s="659"/>
      <c r="J31" s="659"/>
      <c r="K31" s="659"/>
      <c r="L31" s="659"/>
    </row>
    <row r="32" spans="1:20" s="602" customFormat="1" ht="11.45" customHeight="1">
      <c r="A32" s="653" t="s">
        <v>611</v>
      </c>
      <c r="B32" s="608" t="s">
        <v>558</v>
      </c>
      <c r="C32" s="608"/>
      <c r="E32" s="658"/>
      <c r="F32" s="659"/>
      <c r="G32" s="659"/>
      <c r="H32" s="659"/>
      <c r="I32" s="659"/>
      <c r="J32" s="659"/>
      <c r="K32" s="659"/>
      <c r="L32" s="659"/>
    </row>
    <row r="33" spans="1:13" s="602" customFormat="1" ht="11.45" customHeight="1">
      <c r="A33" s="653"/>
      <c r="B33" s="608" t="s">
        <v>10</v>
      </c>
      <c r="C33" s="602" t="s">
        <v>578</v>
      </c>
      <c r="E33" s="658"/>
      <c r="F33" s="659">
        <f t="shared" ref="F33:K33" si="12">F71</f>
        <v>3324.9700000000003</v>
      </c>
      <c r="G33" s="659">
        <f t="shared" si="12"/>
        <v>3324.9700000000003</v>
      </c>
      <c r="H33" s="659">
        <f t="shared" si="12"/>
        <v>3324.9700000000003</v>
      </c>
      <c r="I33" s="659">
        <f t="shared" si="12"/>
        <v>3324.9700000000003</v>
      </c>
      <c r="J33" s="659">
        <f t="shared" si="12"/>
        <v>3324.9700000000003</v>
      </c>
      <c r="K33" s="659">
        <f t="shared" si="12"/>
        <v>3324.9700000000003</v>
      </c>
      <c r="L33" s="659">
        <f>SUM(F33:K33)</f>
        <v>19949.820000000003</v>
      </c>
    </row>
    <row r="34" spans="1:13" s="602" customFormat="1" ht="11.45" customHeight="1">
      <c r="A34" s="653"/>
      <c r="B34" s="608" t="s">
        <v>11</v>
      </c>
      <c r="C34" s="602" t="s">
        <v>559</v>
      </c>
      <c r="E34" s="658"/>
      <c r="F34" s="659">
        <f t="shared" ref="F34:K34" si="13">F73</f>
        <v>0</v>
      </c>
      <c r="G34" s="659">
        <f t="shared" si="13"/>
        <v>0</v>
      </c>
      <c r="H34" s="659">
        <f t="shared" si="13"/>
        <v>0</v>
      </c>
      <c r="I34" s="659">
        <f t="shared" si="13"/>
        <v>0</v>
      </c>
      <c r="J34" s="659">
        <f t="shared" si="13"/>
        <v>0</v>
      </c>
      <c r="K34" s="659">
        <f t="shared" si="13"/>
        <v>0</v>
      </c>
      <c r="L34" s="659">
        <f>SUM(F34:K34)</f>
        <v>0</v>
      </c>
      <c r="M34" s="621"/>
    </row>
    <row r="35" spans="1:13" s="602" customFormat="1" ht="11.45" customHeight="1">
      <c r="A35" s="653"/>
      <c r="B35" s="608" t="s">
        <v>12</v>
      </c>
      <c r="C35" s="602" t="s">
        <v>560</v>
      </c>
      <c r="E35" s="658"/>
      <c r="F35" s="659"/>
      <c r="G35" s="659"/>
      <c r="H35" s="659"/>
      <c r="I35" s="659"/>
      <c r="J35" s="659"/>
      <c r="K35" s="659"/>
      <c r="L35" s="658"/>
    </row>
    <row r="36" spans="1:13" s="602" customFormat="1" ht="11.45" customHeight="1">
      <c r="A36" s="653"/>
      <c r="B36" s="608"/>
      <c r="C36" s="608"/>
      <c r="E36" s="658"/>
      <c r="F36" s="659"/>
      <c r="G36" s="659"/>
      <c r="H36" s="659"/>
      <c r="I36" s="659"/>
      <c r="J36" s="659"/>
      <c r="K36" s="659"/>
      <c r="L36" s="658"/>
    </row>
    <row r="37" spans="1:13" s="602" customFormat="1" ht="11.45" customHeight="1">
      <c r="A37" s="653"/>
      <c r="E37" s="658"/>
      <c r="F37" s="667"/>
      <c r="G37" s="667"/>
      <c r="H37" s="667"/>
      <c r="I37" s="667"/>
      <c r="J37" s="667"/>
      <c r="K37" s="665"/>
      <c r="L37" s="665"/>
    </row>
    <row r="38" spans="1:13" s="602" customFormat="1" ht="11.45" customHeight="1" thickBot="1">
      <c r="A38" s="653" t="s">
        <v>612</v>
      </c>
      <c r="B38" s="608" t="s">
        <v>609</v>
      </c>
      <c r="E38" s="658"/>
      <c r="F38" s="668">
        <f t="shared" ref="F38:K38" si="14">F29+F30+F33+F34</f>
        <v>7550.1472575031557</v>
      </c>
      <c r="G38" s="668">
        <f t="shared" si="14"/>
        <v>7528.5223991213425</v>
      </c>
      <c r="H38" s="668">
        <f t="shared" si="14"/>
        <v>7506.8975407395301</v>
      </c>
      <c r="I38" s="668">
        <f t="shared" si="14"/>
        <v>7485.2726823577168</v>
      </c>
      <c r="J38" s="668">
        <f t="shared" si="14"/>
        <v>7463.6478239759035</v>
      </c>
      <c r="K38" s="668">
        <f t="shared" si="14"/>
        <v>7442.0229655940921</v>
      </c>
      <c r="L38" s="659">
        <f>'[35]Incremental Security 2014 P1 '!L38+SUM(F38:K38)</f>
        <v>44976.51066929174</v>
      </c>
    </row>
    <row r="39" spans="1:13" s="602" customFormat="1" ht="11.45" customHeight="1" thickTop="1">
      <c r="A39" s="651"/>
      <c r="E39" s="615"/>
      <c r="F39" s="616"/>
      <c r="G39" s="616"/>
      <c r="H39" s="616"/>
      <c r="I39" s="616"/>
      <c r="J39" s="616"/>
    </row>
    <row r="40" spans="1:13" s="602" customFormat="1" ht="11.45" customHeight="1">
      <c r="A40" s="654" t="str">
        <f>[33]sys_template!A42</f>
        <v>Notes:</v>
      </c>
      <c r="C40" s="608"/>
      <c r="D40" s="777"/>
      <c r="E40" s="615"/>
      <c r="F40" s="617"/>
      <c r="G40" s="617"/>
      <c r="H40" s="617"/>
      <c r="I40" s="617"/>
      <c r="J40" s="617"/>
      <c r="K40" s="618"/>
      <c r="L40" s="618"/>
    </row>
    <row r="41" spans="1:13" s="602" customFormat="1" ht="18" customHeight="1">
      <c r="A41" s="651"/>
      <c r="B41" s="836" t="s">
        <v>2755</v>
      </c>
      <c r="C41" s="777"/>
      <c r="D41" s="777"/>
      <c r="E41" s="777"/>
      <c r="F41" s="777"/>
      <c r="G41" s="777"/>
      <c r="H41" s="777"/>
      <c r="I41" s="777"/>
      <c r="J41" s="777"/>
      <c r="K41" s="777"/>
      <c r="L41" s="777"/>
    </row>
    <row r="42" spans="1:13" s="602" customFormat="1" ht="18" customHeight="1">
      <c r="A42" s="651"/>
      <c r="B42" s="737" t="s">
        <v>2756</v>
      </c>
      <c r="C42" s="777"/>
      <c r="E42" s="777"/>
      <c r="F42" s="777"/>
      <c r="G42" s="777"/>
      <c r="H42" s="777"/>
      <c r="I42" s="777"/>
      <c r="J42" s="777"/>
      <c r="K42" s="777"/>
      <c r="L42" s="777"/>
    </row>
    <row r="43" spans="1:13" s="602" customFormat="1" ht="18" customHeight="1">
      <c r="A43" s="651"/>
      <c r="B43" s="737"/>
      <c r="K43" s="777"/>
      <c r="L43" s="777"/>
    </row>
    <row r="44" spans="1:13" s="602" customFormat="1" ht="11.45" customHeight="1">
      <c r="A44" s="648"/>
      <c r="C44" s="619"/>
      <c r="D44" s="952"/>
      <c r="E44" s="615"/>
      <c r="F44" s="617"/>
      <c r="G44" s="617"/>
      <c r="H44" s="617"/>
      <c r="I44" s="617"/>
      <c r="J44" s="617"/>
      <c r="K44" s="618"/>
      <c r="L44" s="618"/>
    </row>
    <row r="45" spans="1:13" s="602" customFormat="1" ht="11.45" customHeight="1">
      <c r="A45" s="837" t="str">
        <f>[33]sys_template!A51</f>
        <v>Totals may not add due to rounding.</v>
      </c>
      <c r="B45" s="952"/>
      <c r="C45" s="952"/>
      <c r="E45" s="952"/>
      <c r="F45" s="952"/>
      <c r="G45" s="952"/>
      <c r="H45" s="952"/>
      <c r="I45" s="952"/>
      <c r="J45" s="952"/>
      <c r="K45" s="952"/>
      <c r="L45" s="952"/>
    </row>
    <row r="46" spans="1:13" s="602" customFormat="1" ht="11.45" customHeight="1">
      <c r="A46" s="650"/>
      <c r="C46" s="608"/>
      <c r="D46" s="670"/>
      <c r="E46" s="615"/>
      <c r="F46" s="617"/>
      <c r="G46" s="617"/>
      <c r="H46" s="617"/>
      <c r="I46" s="617"/>
      <c r="J46" s="617"/>
      <c r="K46" s="618"/>
      <c r="L46" s="618"/>
    </row>
    <row r="47" spans="1:13" s="670" customFormat="1" ht="16.149999999999999" customHeight="1">
      <c r="A47" s="669"/>
      <c r="D47" s="672"/>
      <c r="E47" s="65" t="s">
        <v>70</v>
      </c>
      <c r="F47" s="65">
        <v>5002</v>
      </c>
      <c r="G47" s="65" t="str">
        <f>VLOOKUP(F47,proj_info,3,FALSE)</f>
        <v>002-Incremental Security</v>
      </c>
    </row>
    <row r="48" spans="1:13" s="672" customFormat="1" ht="16.149999999999999" customHeight="1">
      <c r="A48" s="671"/>
      <c r="E48" s="673">
        <f>F48-1</f>
        <v>2017</v>
      </c>
      <c r="F48" s="674">
        <v>2018</v>
      </c>
      <c r="G48" s="674">
        <v>2018</v>
      </c>
      <c r="H48" s="674">
        <v>2018</v>
      </c>
      <c r="I48" s="674">
        <v>2018</v>
      </c>
      <c r="J48" s="674">
        <v>2018</v>
      </c>
      <c r="K48" s="674">
        <v>2018</v>
      </c>
      <c r="L48" s="675"/>
    </row>
    <row r="49" spans="1:12" s="672" customFormat="1" ht="16.149999999999999" customHeight="1">
      <c r="A49" s="671"/>
      <c r="C49" s="676"/>
      <c r="E49" s="677" t="s">
        <v>129</v>
      </c>
      <c r="F49" s="678" t="s">
        <v>133</v>
      </c>
      <c r="G49" s="678" t="s">
        <v>134</v>
      </c>
      <c r="H49" s="678" t="s">
        <v>135</v>
      </c>
      <c r="I49" s="678" t="s">
        <v>73</v>
      </c>
      <c r="J49" s="678" t="s">
        <v>74</v>
      </c>
      <c r="K49" s="678" t="s">
        <v>75</v>
      </c>
      <c r="L49" s="675"/>
    </row>
    <row r="50" spans="1:12" s="672" customFormat="1" ht="16.149999999999999" customHeight="1">
      <c r="A50" s="671"/>
      <c r="C50" s="676" t="s">
        <v>62</v>
      </c>
      <c r="E50" s="679"/>
      <c r="F50" s="680"/>
      <c r="G50" s="680"/>
      <c r="H50" s="680"/>
      <c r="I50" s="680"/>
      <c r="J50" s="680"/>
      <c r="K50" s="681"/>
      <c r="L50" s="675"/>
    </row>
    <row r="51" spans="1:12" s="672" customFormat="1" ht="16.149999999999999" customHeight="1">
      <c r="A51" s="671" t="s">
        <v>561</v>
      </c>
      <c r="B51" s="66" t="str">
        <f t="shared" ref="B51:B53" si="15">CONCATENATE(A51,$F$47)</f>
        <v>CIP5002</v>
      </c>
      <c r="C51" s="682" t="s">
        <v>562</v>
      </c>
      <c r="E51" s="287"/>
      <c r="F51" s="287">
        <f t="array" ref="F51">SUM(IF(d_year=F$48,IF(d_month=F$49,IF(d_acct=$B51,d_amt,0),0),0))</f>
        <v>0</v>
      </c>
      <c r="G51" s="287">
        <f t="array" ref="G51">SUM(IF(d_year=G$48,IF(d_month=G$49,IF(d_acct=$B51,d_amt,0),0),0))</f>
        <v>0</v>
      </c>
      <c r="H51" s="287">
        <f t="array" ref="H51">SUM(IF(d_year=H$48,IF(d_month=H$49,IF(d_acct=$B51,d_amt,0),0),0))</f>
        <v>0</v>
      </c>
      <c r="I51" s="287">
        <f t="array" ref="I51">SUM(IF(d_year=I$48,IF(d_month=I$49,IF(d_acct=$B51,d_amt,0),0),0))</f>
        <v>0</v>
      </c>
      <c r="J51" s="287">
        <f t="array" ref="J51">SUM(IF(d_year=J$48,IF(d_month=J$49,IF(d_acct=$B51,d_amt,0),0),0))</f>
        <v>0</v>
      </c>
      <c r="K51" s="287">
        <f t="array" ref="K51">SUM(IF(d_year=K$48,IF(d_month=K$49,IF(d_acct=$B51,d_amt,0),0),0))</f>
        <v>0</v>
      </c>
      <c r="L51" s="675"/>
    </row>
    <row r="52" spans="1:12" s="672" customFormat="1" ht="16.149999999999999" customHeight="1">
      <c r="A52" s="671" t="s">
        <v>563</v>
      </c>
      <c r="B52" s="66" t="str">
        <f t="shared" si="15"/>
        <v>CIQ5002</v>
      </c>
      <c r="C52" s="672" t="s">
        <v>564</v>
      </c>
      <c r="E52" s="287"/>
      <c r="F52" s="287">
        <f t="array" ref="F52">SUM(IF(d_year=F$48,IF(d_month=F$49,IF(d_acct=$B52,d_amt,0),0),0))</f>
        <v>0</v>
      </c>
      <c r="G52" s="287">
        <f t="array" ref="G52">SUM(IF(d_year=G$48,IF(d_month=G$49,IF(d_acct=$B52,d_amt,0),0),0))</f>
        <v>0</v>
      </c>
      <c r="H52" s="287">
        <f t="array" ref="H52">SUM(IF(d_year=H$48,IF(d_month=H$49,IF(d_acct=$B52,d_amt,0),0),0))</f>
        <v>0</v>
      </c>
      <c r="I52" s="287">
        <f t="array" ref="I52">SUM(IF(d_year=I$48,IF(d_month=I$49,IF(d_acct=$B52,d_amt,0),0),0))</f>
        <v>0</v>
      </c>
      <c r="J52" s="287">
        <f t="array" ref="J52">SUM(IF(d_year=J$48,IF(d_month=J$49,IF(d_acct=$B52,d_amt,0),0),0))</f>
        <v>0</v>
      </c>
      <c r="K52" s="287">
        <f t="array" ref="K52">SUM(IF(d_year=K$48,IF(d_month=K$49,IF(d_acct=$B52,d_amt,0),0),0))</f>
        <v>0</v>
      </c>
      <c r="L52" s="675"/>
    </row>
    <row r="53" spans="1:12" s="672" customFormat="1" ht="16.149999999999999" customHeight="1">
      <c r="A53" s="671" t="s">
        <v>565</v>
      </c>
      <c r="B53" s="66" t="str">
        <f t="shared" si="15"/>
        <v>CIN5002</v>
      </c>
      <c r="C53" s="672" t="s">
        <v>566</v>
      </c>
      <c r="D53" s="835"/>
      <c r="E53" s="687"/>
      <c r="F53" s="688">
        <f t="array" ref="F53">SUM(IF(d_year=$F$48,IF(d_month=$F$49,IF(d_acct=B53,d_amt,0),0),0))</f>
        <v>0</v>
      </c>
      <c r="G53" s="688">
        <f t="array" ref="G53">SUM(IF(d_year=$G$48,IF(d_month=$G$49,IF(d_acct=B53,d_amt,0),0),0))</f>
        <v>0</v>
      </c>
      <c r="H53" s="688">
        <f t="array" ref="H53">SUM(IF(d_year=$H$48,IF(d_month=$H$49,IF(d_acct=B53,d_amt,0),0),0))</f>
        <v>0</v>
      </c>
      <c r="I53" s="688">
        <f t="array" ref="I53">SUM(IF(d_year=$I$48,IF(d_month=$I$49,IF(d_acct=B53,d_amt,0),0),0))</f>
        <v>0</v>
      </c>
      <c r="J53" s="688">
        <f t="array" ref="J53">SUM(IF(d_year=$J$48,IF(d_month=$J$49,IF(d_acct=B53,d_amt,0),0),0))</f>
        <v>0</v>
      </c>
      <c r="K53" s="689">
        <f t="array" ref="K53">SUM(IF(d_year=$K$48,IF(d_month=$K$49,IF(d_acct=B53,d_amt,0),0),0))</f>
        <v>0</v>
      </c>
      <c r="L53" s="675"/>
    </row>
    <row r="54" spans="1:12" s="676" customFormat="1" ht="16.149999999999999" customHeight="1">
      <c r="A54" s="690"/>
      <c r="E54" s="691"/>
      <c r="F54" s="692"/>
      <c r="G54" s="692"/>
      <c r="H54" s="692"/>
      <c r="I54" s="692"/>
      <c r="J54" s="692"/>
      <c r="K54" s="693"/>
      <c r="L54" s="675"/>
    </row>
    <row r="55" spans="1:12" s="672" customFormat="1" ht="24" customHeight="1">
      <c r="A55" s="671"/>
      <c r="E55" s="679"/>
      <c r="F55" s="680"/>
      <c r="G55" s="680"/>
      <c r="H55" s="680"/>
      <c r="I55" s="680"/>
      <c r="J55" s="680"/>
      <c r="K55" s="681"/>
      <c r="L55" s="675"/>
    </row>
    <row r="56" spans="1:12" s="66" customFormat="1" ht="16.149999999999999" customHeight="1">
      <c r="A56" s="655" t="s">
        <v>567</v>
      </c>
      <c r="B56" s="66" t="str">
        <f>CONCATENATE(A56,$F$47)</f>
        <v>CI45002</v>
      </c>
      <c r="C56" s="66" t="str">
        <f>IF(ISERROR(VLOOKUP(B56,acct_desc,2,FALSE))=TRUE," ",VLOOKUP(B56,acct_desc,2,FALSE))</f>
        <v>5002 - CWIP Current Month</v>
      </c>
      <c r="E56" s="287"/>
      <c r="F56" s="287">
        <f>'Summary (2018) STRATA'!D56</f>
        <v>0</v>
      </c>
      <c r="G56" s="287">
        <f>'Summary (2018) STRATA'!E56</f>
        <v>0</v>
      </c>
      <c r="H56" s="287">
        <f>'Summary (2018) STRATA'!F56</f>
        <v>0</v>
      </c>
      <c r="I56" s="287">
        <f>'Summary (2018) STRATA'!G56</f>
        <v>0</v>
      </c>
      <c r="J56" s="287">
        <f>'Summary (2018) STRATA'!H56</f>
        <v>0</v>
      </c>
      <c r="K56" s="287">
        <f>'Summary (2018) STRATA'!I56</f>
        <v>0</v>
      </c>
      <c r="L56"/>
    </row>
    <row r="57" spans="1:12" s="66" customFormat="1" ht="16.149999999999999" customHeight="1">
      <c r="A57" s="655" t="s">
        <v>643</v>
      </c>
      <c r="B57" s="66" t="str">
        <f>CONCATENATE(A57,$F$47)</f>
        <v>CI55002</v>
      </c>
      <c r="C57" s="66" t="str">
        <f>IF(ISERROR(VLOOKUP(B57,acct_desc,2,FALSE))=TRUE," ",VLOOKUP(B57,acct_desc,2,FALSE))</f>
        <v>5002 - End of Month CWIP Balance</v>
      </c>
      <c r="E57" s="287"/>
      <c r="F57" s="287">
        <f t="array" ref="F57">SUM(IF(d_year=F$48,IF(d_month=F$49,IF(d_acct=$B57,d_amt,0),0),0))</f>
        <v>0</v>
      </c>
      <c r="G57" s="287">
        <f t="array" ref="G57">SUM(IF(d_year=G$48,IF(d_month=G$49,IF(d_acct=$B57,d_amt,0),0),0))</f>
        <v>0</v>
      </c>
      <c r="H57" s="287">
        <f t="array" ref="H57">SUM(IF(d_year=H$48,IF(d_month=H$49,IF(d_acct=$B57,d_amt,0),0),0))</f>
        <v>0</v>
      </c>
      <c r="I57" s="287">
        <f t="array" ref="I57">SUM(IF(d_year=I$48,IF(d_month=I$49,IF(d_acct=$B57,d_amt,0),0),0))</f>
        <v>0</v>
      </c>
      <c r="J57" s="287">
        <f t="array" ref="J57">SUM(IF(d_year=J$48,IF(d_month=J$49,IF(d_acct=$B57,d_amt,0),0),0))</f>
        <v>0</v>
      </c>
      <c r="K57" s="287">
        <f t="array" ref="K57">SUM(IF(d_year=K$48,IF(d_month=K$49,IF(d_acct=$B57,d_amt,0),0),0))</f>
        <v>0</v>
      </c>
      <c r="L57"/>
    </row>
    <row r="58" spans="1:12" s="66" customFormat="1" ht="16.149999999999999" customHeight="1">
      <c r="A58" s="655" t="s">
        <v>568</v>
      </c>
      <c r="B58" s="66" t="str">
        <f>CONCATENATE(A58,$F$47)</f>
        <v>CI65002</v>
      </c>
      <c r="C58" s="66" t="str">
        <f>IF(ISERROR(VLOOKUP(B58,acct_desc,2,FALSE))=TRUE," ",VLOOKUP(B58,acct_desc,2,FALSE))</f>
        <v>5002 - CWIP Closed</v>
      </c>
      <c r="E58" s="287"/>
      <c r="F58" s="287">
        <f t="array" ref="F58">SUM(IF(d_year=F$48,IF(d_month=F$49,IF(d_acct=$B58,d_amt,0),0),0))</f>
        <v>0</v>
      </c>
      <c r="G58" s="287">
        <f t="array" ref="G58">SUM(IF(d_year=G$48,IF(d_month=G$49,IF(d_acct=$B58,d_amt,0),0),0))</f>
        <v>0</v>
      </c>
      <c r="H58" s="287">
        <f t="array" ref="H58">SUM(IF(d_year=H$48,IF(d_month=H$49,IF(d_acct=$B58,d_amt,0),0),0))</f>
        <v>0</v>
      </c>
      <c r="I58" s="287">
        <f t="array" ref="I58">SUM(IF(d_year=I$48,IF(d_month=I$49,IF(d_acct=$B58,d_amt,0),0),0))</f>
        <v>0</v>
      </c>
      <c r="J58" s="287">
        <f t="array" ref="J58">SUM(IF(d_year=J$48,IF(d_month=J$49,IF(d_acct=$B58,d_amt,0),0),0))</f>
        <v>0</v>
      </c>
      <c r="K58" s="287">
        <f t="array" ref="K58">SUM(IF(d_year=K$48,IF(d_month=K$49,IF(d_acct=$B58,d_amt,0),0),0))</f>
        <v>0</v>
      </c>
      <c r="L58"/>
    </row>
    <row r="59" spans="1:12" s="672" customFormat="1" ht="24" customHeight="1">
      <c r="A59" s="671"/>
      <c r="E59" s="679"/>
      <c r="F59" s="680"/>
      <c r="G59" s="680"/>
      <c r="H59" s="680"/>
      <c r="I59" s="680"/>
      <c r="J59" s="680"/>
      <c r="K59" s="681"/>
      <c r="L59" s="675"/>
    </row>
    <row r="60" spans="1:12" s="66" customFormat="1" ht="16.149999999999999" customHeight="1">
      <c r="A60" s="655" t="s">
        <v>569</v>
      </c>
      <c r="B60" s="66" t="str">
        <f t="shared" ref="B60:B62" si="16">CONCATENATE(A60,$F$47)</f>
        <v>CI75002</v>
      </c>
      <c r="C60" s="66" t="str">
        <f>IF(ISERROR(VLOOKUP(B60,acct_desc,2,FALSE))=TRUE," ",VLOOKUP(B60,acct_desc,2,FALSE))</f>
        <v>5002 - Plant Additions</v>
      </c>
      <c r="E60" s="287"/>
      <c r="F60" s="287">
        <f>'Summary (2018) STRATA'!D54-'Summary (2018) STRATA'!D56</f>
        <v>0</v>
      </c>
      <c r="G60" s="287">
        <f>'Summary (2018) STRATA'!E54-'Summary (2018) STRATA'!E56</f>
        <v>0</v>
      </c>
      <c r="H60" s="287">
        <f>'Summary (2018) STRATA'!F54-'Summary (2018) STRATA'!F56</f>
        <v>0</v>
      </c>
      <c r="I60" s="287">
        <f>'Summary (2018) STRATA'!G54-'Summary (2018) STRATA'!G56</f>
        <v>0</v>
      </c>
      <c r="J60" s="287">
        <f>'Summary (2018) STRATA'!H54-'Summary (2018) STRATA'!H56</f>
        <v>0</v>
      </c>
      <c r="K60" s="287">
        <f>'Summary (2018) STRATA'!I54-'Summary (2018) STRATA'!I56</f>
        <v>0</v>
      </c>
      <c r="L60"/>
    </row>
    <row r="61" spans="1:12" s="66" customFormat="1" ht="16.149999999999999" customHeight="1">
      <c r="A61" s="655" t="s">
        <v>570</v>
      </c>
      <c r="B61" s="66" t="str">
        <f t="shared" si="16"/>
        <v>CI95002</v>
      </c>
      <c r="C61" s="66" t="str">
        <f>IF(ISERROR(VLOOKUP(B61,acct_desc,2,FALSE))=TRUE," ",VLOOKUP(B61,acct_desc,2,FALSE))</f>
        <v>5002 - Plant Trans and Adjs</v>
      </c>
      <c r="E61" s="287"/>
      <c r="F61" s="287">
        <f t="array" ref="F61">SUM(IF(d_year=F$48,IF(d_month=F$49,IF(d_acct=$B61,d_amt,0),0),0))</f>
        <v>0</v>
      </c>
      <c r="G61" s="287">
        <f t="array" ref="G61">SUM(IF(d_year=G$48,IF(d_month=G$49,IF(d_acct=$B61,d_amt,0),0),0))</f>
        <v>0</v>
      </c>
      <c r="H61" s="287">
        <f t="array" ref="H61">SUM(IF(d_year=H$48,IF(d_month=H$49,IF(d_acct=$B61,d_amt,0),0),0))</f>
        <v>0</v>
      </c>
      <c r="I61" s="287">
        <f t="array" ref="I61">SUM(IF(d_year=I$48,IF(d_month=I$49,IF(d_acct=$B61,d_amt,0),0),0))</f>
        <v>0</v>
      </c>
      <c r="J61" s="287">
        <f t="array" ref="J61">SUM(IF(d_year=J$48,IF(d_month=J$49,IF(d_acct=$B61,d_amt,0),0),0))</f>
        <v>0</v>
      </c>
      <c r="K61" s="287">
        <f t="array" ref="K61">SUM(IF(d_year=K$48,IF(d_month=K$49,IF(d_acct=$B61,d_amt,0),0),0))</f>
        <v>0</v>
      </c>
      <c r="L61"/>
    </row>
    <row r="62" spans="1:12" s="66" customFormat="1" ht="16.149999999999999" customHeight="1">
      <c r="A62" s="655" t="s">
        <v>571</v>
      </c>
      <c r="B62" s="66" t="str">
        <f t="shared" si="16"/>
        <v>CI85002</v>
      </c>
      <c r="C62" s="66" t="str">
        <f>IF(ISERROR(VLOOKUP(B62,acct_desc,2,FALSE))=TRUE," ",VLOOKUP(B62,acct_desc,2,FALSE))</f>
        <v>5002 - Retirements</v>
      </c>
      <c r="E62" s="287"/>
      <c r="F62" s="287">
        <f t="array" ref="F62">SUM(IF(d_year=F$48,IF(d_month=F$49,IF(d_acct=$B62,d_amt,0),0),0))</f>
        <v>0</v>
      </c>
      <c r="G62" s="287">
        <f t="array" ref="G62">SUM(IF(d_year=G$48,IF(d_month=G$49,IF(d_acct=$B62,d_amt,0),0),0))</f>
        <v>0</v>
      </c>
      <c r="H62" s="287">
        <f t="array" ref="H62">SUM(IF(d_year=H$48,IF(d_month=H$49,IF(d_acct=$B62,d_amt,0),0),0))</f>
        <v>0</v>
      </c>
      <c r="I62" s="287">
        <f t="array" ref="I62">SUM(IF(d_year=I$48,IF(d_month=I$49,IF(d_acct=$B62,d_amt,0),0),0))</f>
        <v>0</v>
      </c>
      <c r="J62" s="287">
        <f t="array" ref="J62">SUM(IF(d_year=J$48,IF(d_month=J$49,IF(d_acct=$B62,d_amt,0),0),0))</f>
        <v>0</v>
      </c>
      <c r="K62" s="287">
        <f t="array" ref="K62">SUM(IF(d_year=K$48,IF(d_month=K$49,IF(d_acct=$B62,d_amt,0),0),0))</f>
        <v>0</v>
      </c>
      <c r="L62"/>
    </row>
    <row r="63" spans="1:12" s="676" customFormat="1" ht="16.149999999999999" customHeight="1">
      <c r="A63" s="690"/>
      <c r="E63" s="692"/>
      <c r="F63" s="692">
        <f>SUM(F60:F62)</f>
        <v>0</v>
      </c>
      <c r="G63" s="692">
        <f t="shared" ref="G63:K63" si="17">SUM(G60:G62)</f>
        <v>0</v>
      </c>
      <c r="H63" s="692">
        <f t="shared" si="17"/>
        <v>0</v>
      </c>
      <c r="I63" s="692">
        <f t="shared" si="17"/>
        <v>0</v>
      </c>
      <c r="J63" s="692">
        <f t="shared" si="17"/>
        <v>0</v>
      </c>
      <c r="K63" s="692">
        <f t="shared" si="17"/>
        <v>0</v>
      </c>
      <c r="L63" s="675"/>
    </row>
    <row r="64" spans="1:12" s="672" customFormat="1" ht="24" customHeight="1">
      <c r="A64" s="671"/>
      <c r="E64" s="679"/>
      <c r="F64" s="680"/>
      <c r="G64" s="680"/>
      <c r="H64" s="680"/>
      <c r="I64" s="680"/>
      <c r="J64" s="680"/>
      <c r="K64" s="681"/>
      <c r="L64" s="675"/>
    </row>
    <row r="65" spans="1:12" s="66" customFormat="1" ht="16.149999999999999" customHeight="1">
      <c r="A65" s="655" t="s">
        <v>572</v>
      </c>
      <c r="B65" s="66" t="str">
        <f t="shared" ref="B65:B68" si="18">CONCATENATE(A65,$F$47)</f>
        <v>CIA5002</v>
      </c>
      <c r="C65" s="66" t="str">
        <f>IF(ISERROR(VLOOKUP(B65,acct_desc,2,FALSE))=TRUE," ",VLOOKUP(B65,acct_desc,2,FALSE))</f>
        <v>5002 - Reserve Removal Cost</v>
      </c>
      <c r="E65" s="287"/>
      <c r="F65" s="287">
        <f t="array" ref="F65">SUM(IF(d_year=F$48,IF(d_month=F$49,IF(d_acct=$B65,d_amt,0),0),0))</f>
        <v>0</v>
      </c>
      <c r="G65" s="287">
        <f t="array" ref="G65">SUM(IF(d_year=G$48,IF(d_month=G$49,IF(d_acct=$B65,d_amt,0),0),0))</f>
        <v>0</v>
      </c>
      <c r="H65" s="287">
        <f t="array" ref="H65">SUM(IF(d_year=H$48,IF(d_month=H$49,IF(d_acct=$B65,d_amt,0),0),0))</f>
        <v>0</v>
      </c>
      <c r="I65" s="287">
        <f t="array" ref="I65">SUM(IF(d_year=I$48,IF(d_month=I$49,IF(d_acct=$B65,d_amt,0),0),0))</f>
        <v>0</v>
      </c>
      <c r="J65" s="287">
        <f t="array" ref="J65">SUM(IF(d_year=J$48,IF(d_month=J$49,IF(d_acct=$B65,d_amt,0),0),0))</f>
        <v>0</v>
      </c>
      <c r="K65" s="287">
        <f t="array" ref="K65">SUM(IF(d_year=K$48,IF(d_month=K$49,IF(d_acct=$B65,d_amt,0),0),0))</f>
        <v>0</v>
      </c>
      <c r="L65"/>
    </row>
    <row r="66" spans="1:12" s="66" customFormat="1" ht="16.149999999999999" customHeight="1">
      <c r="A66" s="655" t="s">
        <v>573</v>
      </c>
      <c r="B66" s="66" t="str">
        <f t="shared" si="18"/>
        <v>CIB5002</v>
      </c>
      <c r="C66" s="66" t="str">
        <f>IF(ISERROR(VLOOKUP(B66,acct_desc,2,FALSE))=TRUE," ",VLOOKUP(B66,acct_desc,2,FALSE))</f>
        <v>5002 - Reserve Salvage</v>
      </c>
      <c r="E66" s="287"/>
      <c r="F66" s="287">
        <f t="array" ref="F66">SUM(IF(d_year=F$48,IF(d_month=F$49,IF(d_acct=$B66,d_amt,0),0),0))</f>
        <v>0</v>
      </c>
      <c r="G66" s="287">
        <f t="array" ref="G66">SUM(IF(d_year=G$48,IF(d_month=G$49,IF(d_acct=$B66,d_amt,0),0),0))</f>
        <v>0</v>
      </c>
      <c r="H66" s="287">
        <f t="array" ref="H66">SUM(IF(d_year=H$48,IF(d_month=H$49,IF(d_acct=$B66,d_amt,0),0),0))</f>
        <v>0</v>
      </c>
      <c r="I66" s="287">
        <f t="array" ref="I66">SUM(IF(d_year=I$48,IF(d_month=I$49,IF(d_acct=$B66,d_amt,0),0),0))</f>
        <v>0</v>
      </c>
      <c r="J66" s="287">
        <f t="array" ref="J66">SUM(IF(d_year=J$48,IF(d_month=J$49,IF(d_acct=$B66,d_amt,0),0),0))</f>
        <v>0</v>
      </c>
      <c r="K66" s="287">
        <f t="array" ref="K66">SUM(IF(d_year=K$48,IF(d_month=K$49,IF(d_acct=$B66,d_amt,0),0),0))</f>
        <v>0</v>
      </c>
      <c r="L66"/>
    </row>
    <row r="67" spans="1:12" s="66" customFormat="1" ht="16.149999999999999" customHeight="1">
      <c r="A67" s="655" t="s">
        <v>574</v>
      </c>
      <c r="B67" s="66" t="str">
        <f t="shared" si="18"/>
        <v>CIC5002</v>
      </c>
      <c r="C67" s="66" t="str">
        <f>IF(ISERROR(VLOOKUP(B67,acct_desc,2,FALSE))=TRUE," ",VLOOKUP(B67,acct_desc,2,FALSE))</f>
        <v>5002 - Reserve Trans and Adjs</v>
      </c>
      <c r="E67" s="287"/>
      <c r="F67" s="287">
        <f t="array" ref="F67">SUM(IF(d_year=F$48,IF(d_month=F$49,IF(d_acct=$B67,d_amt,0),0),0))</f>
        <v>0</v>
      </c>
      <c r="G67" s="287">
        <f t="array" ref="G67">SUM(IF(d_year=G$48,IF(d_month=G$49,IF(d_acct=$B67,d_amt,0),0),0))</f>
        <v>0</v>
      </c>
      <c r="H67" s="287">
        <f t="array" ref="H67">SUM(IF(d_year=H$48,IF(d_month=H$49,IF(d_acct=$B67,d_amt,0),0),0))</f>
        <v>0</v>
      </c>
      <c r="I67" s="287">
        <f t="array" ref="I67">SUM(IF(d_year=I$48,IF(d_month=I$49,IF(d_acct=$B67,d_amt,0),0),0))</f>
        <v>0</v>
      </c>
      <c r="J67" s="287">
        <f t="array" ref="J67">SUM(IF(d_year=J$48,IF(d_month=J$49,IF(d_acct=$B67,d_amt,0),0),0))</f>
        <v>0</v>
      </c>
      <c r="K67" s="287">
        <f t="array" ref="K67">SUM(IF(d_year=K$48,IF(d_month=K$49,IF(d_acct=$B67,d_amt,0),0),0))</f>
        <v>0</v>
      </c>
      <c r="L67"/>
    </row>
    <row r="68" spans="1:12" s="66" customFormat="1" ht="16.149999999999999" customHeight="1">
      <c r="A68" s="655" t="s">
        <v>571</v>
      </c>
      <c r="B68" s="66" t="str">
        <f t="shared" si="18"/>
        <v>CI85002</v>
      </c>
      <c r="C68" s="66" t="str">
        <f>IF(ISERROR(VLOOKUP(B68,acct_desc,2,FALSE))=TRUE," ",VLOOKUP(B68,acct_desc,2,FALSE))</f>
        <v>5002 - Retirements</v>
      </c>
      <c r="E68" s="287"/>
      <c r="F68" s="287">
        <f t="array" ref="F68">SUM(IF(d_year=F$48,IF(d_month=F$49,IF(d_acct=$B68,d_amt,0),0),0))</f>
        <v>0</v>
      </c>
      <c r="G68" s="287">
        <f t="array" ref="G68">SUM(IF(d_year=G$48,IF(d_month=G$49,IF(d_acct=$B68,d_amt,0),0),0))</f>
        <v>0</v>
      </c>
      <c r="H68" s="287">
        <f t="array" ref="H68">SUM(IF(d_year=H$48,IF(d_month=H$49,IF(d_acct=$B68,d_amt,0),0),0))</f>
        <v>0</v>
      </c>
      <c r="I68" s="287">
        <f t="array" ref="I68">SUM(IF(d_year=I$48,IF(d_month=I$49,IF(d_acct=$B68,d_amt,0),0),0))</f>
        <v>0</v>
      </c>
      <c r="J68" s="287">
        <f t="array" ref="J68">SUM(IF(d_year=J$48,IF(d_month=J$49,IF(d_acct=$B68,d_amt,0),0),0))</f>
        <v>0</v>
      </c>
      <c r="K68" s="287">
        <f t="array" ref="K68">SUM(IF(d_year=K$48,IF(d_month=K$49,IF(d_acct=$B68,d_amt,0),0),0))</f>
        <v>0</v>
      </c>
      <c r="L68"/>
    </row>
    <row r="69" spans="1:12" s="676" customFormat="1" ht="16.149999999999999" customHeight="1">
      <c r="A69" s="690"/>
      <c r="E69" s="691"/>
      <c r="F69" s="691">
        <f t="shared" ref="F69:K69" si="19">SUM(F65:F68)</f>
        <v>0</v>
      </c>
      <c r="G69" s="691">
        <f t="shared" si="19"/>
        <v>0</v>
      </c>
      <c r="H69" s="691">
        <f t="shared" si="19"/>
        <v>0</v>
      </c>
      <c r="I69" s="691">
        <f t="shared" si="19"/>
        <v>0</v>
      </c>
      <c r="J69" s="691">
        <f t="shared" si="19"/>
        <v>0</v>
      </c>
      <c r="K69" s="691">
        <f t="shared" si="19"/>
        <v>0</v>
      </c>
      <c r="L69" s="675"/>
    </row>
    <row r="70" spans="1:12" s="672" customFormat="1" ht="24" customHeight="1">
      <c r="A70" s="671"/>
      <c r="E70" s="679"/>
      <c r="F70" s="680"/>
      <c r="G70" s="680"/>
      <c r="H70" s="680"/>
      <c r="I70" s="680"/>
      <c r="J70" s="680"/>
      <c r="K70" s="681"/>
      <c r="L70" s="675"/>
    </row>
    <row r="71" spans="1:12" s="66" customFormat="1" ht="16.149999999999999" customHeight="1">
      <c r="A71" s="655" t="s">
        <v>576</v>
      </c>
      <c r="B71" s="66" t="str">
        <f t="shared" ref="B71" si="20">CONCATENATE(A71,$F$47)</f>
        <v>CI15002</v>
      </c>
      <c r="C71" s="66" t="str">
        <f>IF(ISERROR(VLOOKUP(B71,acct_desc,2,FALSE))=TRUE," ",VLOOKUP(B71,acct_desc,2,FALSE))</f>
        <v>5002 - Depreciation Expense</v>
      </c>
      <c r="E71" s="625"/>
      <c r="F71" s="287">
        <f>'Summary (2018) STRATA'!D62</f>
        <v>3324.9700000000003</v>
      </c>
      <c r="G71" s="287">
        <f>'Summary (2018) STRATA'!E62</f>
        <v>3324.9700000000003</v>
      </c>
      <c r="H71" s="287">
        <f>'Summary (2018) STRATA'!F62</f>
        <v>3324.9700000000003</v>
      </c>
      <c r="I71" s="287">
        <f>'Summary (2018) STRATA'!G62</f>
        <v>3324.9700000000003</v>
      </c>
      <c r="J71" s="287">
        <f>'Summary (2018) STRATA'!H62</f>
        <v>3324.9700000000003</v>
      </c>
      <c r="K71" s="287">
        <f>'Summary (2018) STRATA'!I62</f>
        <v>3324.9700000000003</v>
      </c>
      <c r="L71"/>
    </row>
    <row r="72" spans="1:12" s="672" customFormat="1" ht="16.149999999999999" customHeight="1">
      <c r="A72" s="671"/>
      <c r="E72" s="687"/>
      <c r="F72" s="688"/>
      <c r="G72" s="688"/>
      <c r="H72" s="688"/>
      <c r="I72" s="688"/>
      <c r="J72" s="688"/>
      <c r="K72" s="689"/>
      <c r="L72" s="675"/>
    </row>
    <row r="73" spans="1:12" s="672" customFormat="1" ht="16.149999999999999" customHeight="1">
      <c r="A73" s="671"/>
      <c r="C73" s="672" t="s">
        <v>178</v>
      </c>
      <c r="E73" s="694"/>
      <c r="F73" s="620"/>
      <c r="G73" s="620"/>
      <c r="H73" s="620"/>
      <c r="I73" s="620"/>
      <c r="J73" s="620"/>
      <c r="K73" s="620"/>
      <c r="L73" s="675"/>
    </row>
    <row r="74" spans="1:12" s="672" customFormat="1" ht="24" customHeight="1">
      <c r="A74" s="671"/>
      <c r="E74" s="679"/>
      <c r="F74" s="680"/>
      <c r="G74" s="680"/>
      <c r="H74" s="680"/>
      <c r="I74" s="680"/>
      <c r="J74" s="680"/>
      <c r="K74" s="681"/>
      <c r="L74" s="675"/>
    </row>
    <row r="75" spans="1:12" s="66" customFormat="1" ht="16.149999999999999" customHeight="1">
      <c r="A75" s="655" t="s">
        <v>577</v>
      </c>
      <c r="B75" s="66" t="str">
        <f t="shared" ref="B75" si="21">CONCATENATE(A75,$F$47)</f>
        <v>COE5002</v>
      </c>
      <c r="C75" s="66" t="str">
        <f>IF(ISERROR(VLOOKUP(B75,acct_desc,2,FALSE))=TRUE," ",VLOOKUP(B75,acct_desc,2,FALSE))</f>
        <v>5002 - Total Cap Exp Amount</v>
      </c>
      <c r="E75" s="625"/>
      <c r="F75" s="287">
        <f t="array" ref="F75">SUM(IF(d_year=$F$48,IF(d_month=$F$49,IF(d_acct=B75,d_amt,0),0),0))</f>
        <v>0</v>
      </c>
      <c r="G75" s="287">
        <f t="array" ref="G75">SUM(IF(d_year=$G$48,IF(d_month=$G$49,IF(d_acct=B75,d_amt,0),0),0))</f>
        <v>0</v>
      </c>
      <c r="H75" s="287">
        <f t="array" ref="H75">SUM(IF(d_year=$H$48,IF(d_month=$H$49,IF(d_acct=B75,d_amt,0),0),0))</f>
        <v>0</v>
      </c>
      <c r="I75" s="287">
        <f t="array" ref="I75">SUM(IF(d_year=$I$48,IF(d_month=$I$49,IF(d_acct=B75,d_amt,0),0),0))</f>
        <v>0</v>
      </c>
      <c r="J75" s="287">
        <f t="array" ref="J75">SUM(IF(d_year=$J$48,IF(d_month=$J$49,IF(d_acct=B75,d_amt,0),0),0))</f>
        <v>0</v>
      </c>
      <c r="K75" s="626">
        <f t="array" ref="K75">SUM(IF(d_year=$K$48,IF(d_month=$K$49,IF(d_acct=B75,d_amt,0),0),0))</f>
        <v>0</v>
      </c>
      <c r="L75"/>
    </row>
    <row r="76" spans="1:12" s="672" customFormat="1" ht="16.149999999999999" customHeight="1">
      <c r="A76" s="671"/>
      <c r="E76" s="686"/>
      <c r="F76" s="695">
        <f t="shared" ref="F76:K76" si="22">F38-F75</f>
        <v>7550.1472575031557</v>
      </c>
      <c r="G76" s="695">
        <f t="shared" si="22"/>
        <v>7528.5223991213425</v>
      </c>
      <c r="H76" s="695">
        <f t="shared" si="22"/>
        <v>7506.8975407395301</v>
      </c>
      <c r="I76" s="695">
        <f t="shared" si="22"/>
        <v>7485.2726823577168</v>
      </c>
      <c r="J76" s="695">
        <f t="shared" si="22"/>
        <v>7463.6478239759035</v>
      </c>
      <c r="K76" s="695">
        <f t="shared" si="22"/>
        <v>7442.0229655940921</v>
      </c>
      <c r="L76" s="675"/>
    </row>
    <row r="77" spans="1:12">
      <c r="C77" s="672"/>
    </row>
    <row r="78" spans="1:12" s="66" customFormat="1" ht="16.149999999999999" customHeight="1">
      <c r="A78" s="655"/>
      <c r="B78" s="66" t="s">
        <v>241</v>
      </c>
      <c r="C78" s="66" t="str">
        <f>IF(ISERROR(VLOOKUP(B78,acct_desc,2,FALSE))=TRUE," ",VLOOKUP(B78,acct_desc,2,FALSE))</f>
        <v>Annual Rate of Return for Debt</v>
      </c>
      <c r="E78" s="629"/>
      <c r="F78" s="942">
        <v>1.3413E-2</v>
      </c>
      <c r="G78" s="942">
        <v>1.3413E-2</v>
      </c>
      <c r="H78" s="942">
        <v>1.3413E-2</v>
      </c>
      <c r="I78" s="942">
        <v>1.3413E-2</v>
      </c>
      <c r="J78" s="942">
        <v>1.3413E-2</v>
      </c>
      <c r="K78" s="942">
        <v>1.3413E-2</v>
      </c>
      <c r="L78"/>
    </row>
    <row r="79" spans="1:12" s="66" customFormat="1" ht="16.149999999999999" customHeight="1">
      <c r="A79" s="655"/>
      <c r="B79" s="66" t="s">
        <v>242</v>
      </c>
      <c r="C79" s="66" t="str">
        <f>IF(ISERROR(VLOOKUP(B79,acct_desc,2,FALSE))=TRUE," ",VLOOKUP(B79,acct_desc,2,FALSE))</f>
        <v>Annual Rate of Return for Equity</v>
      </c>
      <c r="E79" s="630"/>
      <c r="F79" s="943">
        <v>4.8251000000000002E-2</v>
      </c>
      <c r="G79" s="943">
        <v>4.8251000000000002E-2</v>
      </c>
      <c r="H79" s="943">
        <v>4.8251000000000002E-2</v>
      </c>
      <c r="I79" s="943">
        <v>4.8251000000000002E-2</v>
      </c>
      <c r="J79" s="943">
        <v>4.8251000000000002E-2</v>
      </c>
      <c r="K79" s="943">
        <v>4.8251000000000002E-2</v>
      </c>
      <c r="L79"/>
    </row>
    <row r="80" spans="1:12" s="672" customFormat="1" ht="24" customHeight="1">
      <c r="A80" s="671"/>
      <c r="E80" s="696"/>
      <c r="F80" s="183"/>
      <c r="G80" s="183"/>
      <c r="H80" s="183"/>
      <c r="I80" s="183"/>
      <c r="J80" s="183"/>
      <c r="K80" s="184"/>
      <c r="L80" s="675"/>
    </row>
    <row r="81" spans="1:12" s="66" customFormat="1" ht="16.149999999999999" customHeight="1">
      <c r="A81" s="655"/>
      <c r="B81" s="66" t="s">
        <v>243</v>
      </c>
      <c r="C81" s="66" t="str">
        <f>IF(ISERROR(VLOOKUP(B81,acct_desc,2,FALSE))=TRUE," ",VLOOKUP(B81,acct_desc,2,FALSE))</f>
        <v>Federal Tax Rate</v>
      </c>
      <c r="E81" s="631"/>
      <c r="F81" s="188">
        <v>0.21</v>
      </c>
      <c r="G81" s="188">
        <v>0.21</v>
      </c>
      <c r="H81" s="188">
        <v>0.21</v>
      </c>
      <c r="I81" s="188">
        <v>0.21</v>
      </c>
      <c r="J81" s="188">
        <v>0.21</v>
      </c>
      <c r="K81" s="188">
        <v>0.21</v>
      </c>
      <c r="L81"/>
    </row>
    <row r="82" spans="1:12" s="66" customFormat="1" ht="16.149999999999999" customHeight="1">
      <c r="A82" s="655"/>
      <c r="B82" s="66" t="s">
        <v>244</v>
      </c>
      <c r="C82" s="66" t="str">
        <f>IF(ISERROR(VLOOKUP(B82,acct_desc,2,FALSE))=TRUE," ",VLOOKUP(B82,acct_desc,2,FALSE))</f>
        <v>State Tax Rate</v>
      </c>
      <c r="E82" s="632"/>
      <c r="F82" s="191">
        <v>5.5E-2</v>
      </c>
      <c r="G82" s="191">
        <v>5.5E-2</v>
      </c>
      <c r="H82" s="191">
        <v>5.5E-2</v>
      </c>
      <c r="I82" s="191">
        <v>5.5E-2</v>
      </c>
      <c r="J82" s="191">
        <v>5.5E-2</v>
      </c>
      <c r="K82" s="192">
        <v>5.5E-2</v>
      </c>
      <c r="L82"/>
    </row>
    <row r="83" spans="1:12" s="698" customFormat="1" ht="24" customHeight="1">
      <c r="A83" s="697"/>
      <c r="E83" s="699"/>
      <c r="F83" s="700"/>
      <c r="G83" s="700"/>
      <c r="H83" s="700"/>
      <c r="I83" s="700"/>
      <c r="J83" s="700"/>
      <c r="K83" s="701"/>
      <c r="L83" s="675"/>
    </row>
    <row r="84" spans="1:12" s="672" customFormat="1" ht="16.149999999999999" customHeight="1">
      <c r="A84" s="671"/>
      <c r="E84" s="677"/>
      <c r="F84" s="702">
        <f>1-((F81+F82)-(F81*F82))</f>
        <v>0.74655000000000005</v>
      </c>
      <c r="G84" s="702">
        <f t="shared" ref="G84:K84" si="23">1-((G81+G82)-(G81*G82))</f>
        <v>0.74655000000000005</v>
      </c>
      <c r="H84" s="702">
        <f t="shared" si="23"/>
        <v>0.74655000000000005</v>
      </c>
      <c r="I84" s="702">
        <f t="shared" si="23"/>
        <v>0.74655000000000005</v>
      </c>
      <c r="J84" s="702">
        <f t="shared" si="23"/>
        <v>0.74655000000000005</v>
      </c>
      <c r="K84" s="702">
        <f t="shared" si="23"/>
        <v>0.74655000000000005</v>
      </c>
      <c r="L84" s="675"/>
    </row>
    <row r="256" spans="1:19">
      <c r="A256" s="724"/>
      <c r="B256" s="724"/>
      <c r="C256" s="724"/>
      <c r="D256" s="724"/>
      <c r="E256" s="724"/>
      <c r="F256" s="724"/>
      <c r="G256" s="724"/>
      <c r="H256" s="724">
        <f>SUM(H244:H255)</f>
        <v>0</v>
      </c>
      <c r="I256" s="724"/>
      <c r="J256" s="724"/>
      <c r="K256" s="724"/>
      <c r="L256" s="724"/>
      <c r="M256" s="724"/>
      <c r="N256" s="724"/>
      <c r="O256" s="724"/>
      <c r="P256" s="724"/>
      <c r="Q256" s="724"/>
      <c r="R256" s="724"/>
      <c r="S256" s="724"/>
    </row>
    <row r="257" spans="1:19">
      <c r="A257" s="710"/>
      <c r="B257" s="710" t="s">
        <v>649</v>
      </c>
      <c r="C257" t="s">
        <v>651</v>
      </c>
      <c r="D257" s="710"/>
      <c r="E257" s="710"/>
      <c r="F257" s="710"/>
      <c r="H257" s="730">
        <f>'NRC P1 Base'!F30+'NRC P1 Base'!F31</f>
        <v>542551.78550806548</v>
      </c>
      <c r="I257" s="730">
        <f>'NRC P1 Base'!G30+'NRC P1 Base'!G31</f>
        <v>540339.95692357421</v>
      </c>
      <c r="J257" s="730">
        <f>'NRC P1 Base'!H30+'NRC P1 Base'!H31</f>
        <v>538128.12833908293</v>
      </c>
      <c r="K257" s="730">
        <f>'NRC P1 Base'!I30+'NRC P1 Base'!I31</f>
        <v>535916.29975459166</v>
      </c>
      <c r="L257" s="730">
        <f>'NRC P1 Base'!J30+'NRC P1 Base'!J31</f>
        <v>533704.4711701005</v>
      </c>
      <c r="M257" s="730">
        <f>'NRC P1 Base'!K30+'NRC P1 Base'!K31</f>
        <v>531492.64258560934</v>
      </c>
      <c r="N257" s="730">
        <f>'NRC P2 Base'!F30+'NRC P2 Base'!F31</f>
        <v>529280.81400111807</v>
      </c>
      <c r="O257" s="730">
        <f>'NRC P2 Base'!G30+'NRC P2 Base'!G31</f>
        <v>527068.98541662691</v>
      </c>
      <c r="P257" s="730">
        <f>'NRC P2 Base'!H30+'NRC P2 Base'!H31</f>
        <v>524857.15683213563</v>
      </c>
      <c r="Q257" s="730">
        <f>'NRC P2 Base'!I30+'NRC P2 Base'!I31</f>
        <v>522645.32824764441</v>
      </c>
      <c r="R257" s="730">
        <f>'NRC P2 Base'!J30+'NRC P2 Base'!J31</f>
        <v>520433.49966315308</v>
      </c>
      <c r="S257">
        <f>'NRC P2 Base'!K30+'NRC P2 Base'!K31</f>
        <v>518215.44296569872</v>
      </c>
    </row>
    <row r="258" spans="1:19">
      <c r="A258" s="710"/>
      <c r="B258" s="710" t="s">
        <v>650</v>
      </c>
      <c r="C258" t="s">
        <v>652</v>
      </c>
      <c r="D258" s="710"/>
      <c r="E258" s="710"/>
      <c r="F258" s="710"/>
      <c r="H258" s="730">
        <f>'NRC P1 Base'!F34</f>
        <v>340083.77999999997</v>
      </c>
      <c r="I258" s="730">
        <f>'NRC P1 Base'!G34</f>
        <v>340083.79</v>
      </c>
      <c r="J258" s="730">
        <f>'NRC P1 Base'!H34</f>
        <v>340083.77999999997</v>
      </c>
      <c r="K258" s="730">
        <f>'NRC P1 Base'!I34</f>
        <v>340083.79</v>
      </c>
      <c r="L258" s="730">
        <f>'NRC P1 Base'!J34</f>
        <v>340083.77999999997</v>
      </c>
      <c r="M258" s="730">
        <f>'NRC P1 Base'!K34</f>
        <v>340083.79</v>
      </c>
      <c r="N258" s="730">
        <f>'NRC P2 Base'!F34</f>
        <v>340083.77999999997</v>
      </c>
      <c r="O258" s="730">
        <f>'NRC P2 Base'!G34</f>
        <v>340083.79</v>
      </c>
      <c r="P258" s="730">
        <f>'NRC P2 Base'!H34</f>
        <v>340083.77999999997</v>
      </c>
      <c r="Q258" s="730">
        <f>'NRC P2 Base'!I34</f>
        <v>340083.79</v>
      </c>
      <c r="R258" s="730">
        <f>'NRC P2 Base'!J34</f>
        <v>340083.77999999997</v>
      </c>
      <c r="S258">
        <f>'NRC P2 Base'!K34</f>
        <v>341999.0199999999</v>
      </c>
    </row>
    <row r="259" spans="1:19">
      <c r="A259" s="726"/>
      <c r="B259" s="726" t="s">
        <v>653</v>
      </c>
      <c r="C259" s="726"/>
      <c r="D259" s="726"/>
      <c r="E259" s="726"/>
      <c r="F259" s="726"/>
      <c r="G259" s="724"/>
      <c r="H259" s="734">
        <f>H258+H257</f>
        <v>882635.56550806551</v>
      </c>
      <c r="I259" s="734">
        <f t="shared" ref="I259:S259" si="24">I258+I257</f>
        <v>880423.74692357425</v>
      </c>
      <c r="J259" s="734">
        <f t="shared" si="24"/>
        <v>878211.90833908296</v>
      </c>
      <c r="K259" s="734">
        <f t="shared" si="24"/>
        <v>876000.0897545917</v>
      </c>
      <c r="L259" s="734">
        <f t="shared" si="24"/>
        <v>873788.25117010041</v>
      </c>
      <c r="M259" s="734">
        <f t="shared" si="24"/>
        <v>871576.43258560938</v>
      </c>
      <c r="N259" s="734">
        <f t="shared" si="24"/>
        <v>869364.59400111809</v>
      </c>
      <c r="O259" s="734">
        <f t="shared" si="24"/>
        <v>867152.77541662683</v>
      </c>
      <c r="P259" s="734">
        <f t="shared" si="24"/>
        <v>864940.93683213554</v>
      </c>
      <c r="Q259" s="734">
        <f t="shared" si="24"/>
        <v>862729.11824764439</v>
      </c>
      <c r="R259" s="734">
        <f t="shared" si="24"/>
        <v>860517.27966315299</v>
      </c>
      <c r="S259" s="734">
        <f t="shared" si="24"/>
        <v>860214.46296569868</v>
      </c>
    </row>
    <row r="260" spans="1:19">
      <c r="A260" s="724"/>
      <c r="B260" s="724" t="s">
        <v>654</v>
      </c>
      <c r="C260" s="726"/>
      <c r="D260" s="726"/>
      <c r="E260" s="726"/>
      <c r="F260" s="726"/>
      <c r="G260" s="724"/>
      <c r="H260" s="734">
        <f>H259+H256</f>
        <v>882635.56550806551</v>
      </c>
      <c r="I260" s="734">
        <f t="shared" ref="I260:S260" si="25">I259+I256</f>
        <v>880423.74692357425</v>
      </c>
      <c r="J260" s="734">
        <f t="shared" si="25"/>
        <v>878211.90833908296</v>
      </c>
      <c r="K260" s="734">
        <f t="shared" si="25"/>
        <v>876000.0897545917</v>
      </c>
      <c r="L260" s="734">
        <f t="shared" si="25"/>
        <v>873788.25117010041</v>
      </c>
      <c r="M260" s="734">
        <f t="shared" si="25"/>
        <v>871576.43258560938</v>
      </c>
      <c r="N260" s="734">
        <f t="shared" si="25"/>
        <v>869364.59400111809</v>
      </c>
      <c r="O260" s="734">
        <f t="shared" si="25"/>
        <v>867152.77541662683</v>
      </c>
      <c r="P260" s="734">
        <f t="shared" si="25"/>
        <v>864940.93683213554</v>
      </c>
      <c r="Q260" s="734">
        <f t="shared" si="25"/>
        <v>862729.11824764439</v>
      </c>
      <c r="R260" s="734">
        <f t="shared" si="25"/>
        <v>860517.27966315299</v>
      </c>
      <c r="S260" s="734">
        <f t="shared" si="25"/>
        <v>860214.46296569868</v>
      </c>
    </row>
  </sheetData>
  <mergeCells count="8">
    <mergeCell ref="A7:L7"/>
    <mergeCell ref="A8:L8"/>
    <mergeCell ref="A9:L9"/>
    <mergeCell ref="A10:L10"/>
    <mergeCell ref="A3:L3"/>
    <mergeCell ref="A4:L4"/>
    <mergeCell ref="A5:L5"/>
    <mergeCell ref="A6:L6"/>
  </mergeCells>
  <pageMargins left="0.7" right="0.7" top="0.75" bottom="0.75" header="0.3" footer="0.3"/>
  <pageSetup scale="71" orientation="landscape" r:id="rId1"/>
  <rowBreaks count="1" manualBreakCount="1">
    <brk id="4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29"/>
  <sheetViews>
    <sheetView workbookViewId="0">
      <selection activeCell="D55" sqref="D55"/>
    </sheetView>
  </sheetViews>
  <sheetFormatPr defaultColWidth="9.33203125" defaultRowHeight="15"/>
  <cols>
    <col min="1" max="1" width="18.5" style="299" bestFit="1" customWidth="1"/>
    <col min="2" max="2" width="12.33203125" style="299" bestFit="1" customWidth="1"/>
    <col min="3" max="3" width="13.5" style="299" bestFit="1" customWidth="1"/>
    <col min="4" max="4" width="16.33203125" style="299" bestFit="1" customWidth="1"/>
    <col min="5" max="5" width="60.33203125" style="299" bestFit="1" customWidth="1"/>
    <col min="6" max="6" width="21.1640625" style="299" bestFit="1" customWidth="1"/>
    <col min="7" max="7" width="23" style="299" bestFit="1" customWidth="1"/>
    <col min="8" max="8" width="24.5" style="299" bestFit="1" customWidth="1"/>
    <col min="9" max="9" width="23.83203125" style="299" bestFit="1" customWidth="1"/>
    <col min="10" max="16384" width="9.33203125" style="299"/>
  </cols>
  <sheetData>
    <row r="1" spans="1:9" s="302" customFormat="1">
      <c r="A1" s="301" t="s">
        <v>157</v>
      </c>
      <c r="B1" s="302" t="s">
        <v>32</v>
      </c>
      <c r="C1" s="302" t="s">
        <v>54</v>
      </c>
      <c r="D1" s="301" t="s">
        <v>55</v>
      </c>
      <c r="E1" s="301" t="s">
        <v>56</v>
      </c>
      <c r="F1" s="302" t="s">
        <v>57</v>
      </c>
      <c r="G1" s="302" t="s">
        <v>58</v>
      </c>
      <c r="H1" s="302" t="s">
        <v>59</v>
      </c>
      <c r="I1" s="302" t="s">
        <v>359</v>
      </c>
    </row>
    <row r="2" spans="1:9">
      <c r="A2" s="300" t="s">
        <v>2716</v>
      </c>
      <c r="B2" s="299">
        <v>5</v>
      </c>
      <c r="C2" s="299">
        <v>81</v>
      </c>
      <c r="D2" s="300" t="s">
        <v>2018</v>
      </c>
      <c r="E2" s="300" t="s">
        <v>2019</v>
      </c>
      <c r="F2" s="299">
        <v>1</v>
      </c>
      <c r="G2" s="299">
        <v>0</v>
      </c>
      <c r="H2" s="299">
        <v>0</v>
      </c>
      <c r="I2" s="299">
        <v>1</v>
      </c>
    </row>
    <row r="3" spans="1:9">
      <c r="A3" s="300" t="s">
        <v>2716</v>
      </c>
      <c r="B3" s="299">
        <v>5</v>
      </c>
      <c r="C3" s="299">
        <v>5002</v>
      </c>
      <c r="D3" s="300" t="s">
        <v>2022</v>
      </c>
      <c r="E3" s="300" t="s">
        <v>2025</v>
      </c>
      <c r="F3" s="299">
        <v>1</v>
      </c>
      <c r="G3" s="299">
        <v>0</v>
      </c>
      <c r="H3" s="299">
        <v>0</v>
      </c>
      <c r="I3" s="299">
        <v>1</v>
      </c>
    </row>
    <row r="4" spans="1:9">
      <c r="A4" s="300" t="s">
        <v>2716</v>
      </c>
      <c r="B4" s="299">
        <v>5</v>
      </c>
      <c r="C4" s="299">
        <v>5003</v>
      </c>
      <c r="D4" s="300" t="s">
        <v>2022</v>
      </c>
      <c r="E4" s="300" t="s">
        <v>2681</v>
      </c>
      <c r="F4" s="299">
        <v>1</v>
      </c>
      <c r="G4" s="299">
        <v>0</v>
      </c>
      <c r="H4" s="299">
        <v>0</v>
      </c>
      <c r="I4" s="299">
        <v>1</v>
      </c>
    </row>
    <row r="5" spans="1:9">
      <c r="A5" s="300" t="s">
        <v>2716</v>
      </c>
      <c r="B5" s="299">
        <v>5</v>
      </c>
      <c r="C5" s="299">
        <v>5004</v>
      </c>
      <c r="D5" s="300" t="s">
        <v>2022</v>
      </c>
      <c r="E5" s="300" t="s">
        <v>2683</v>
      </c>
      <c r="F5" s="299">
        <v>1</v>
      </c>
      <c r="G5" s="299">
        <v>0</v>
      </c>
      <c r="H5" s="299">
        <v>0</v>
      </c>
      <c r="I5" s="299">
        <v>1</v>
      </c>
    </row>
    <row r="6" spans="1:9">
      <c r="A6" s="300" t="s">
        <v>2716</v>
      </c>
      <c r="B6" s="299">
        <v>5</v>
      </c>
      <c r="C6" s="299">
        <v>5006</v>
      </c>
      <c r="D6" s="300" t="s">
        <v>2022</v>
      </c>
      <c r="E6" s="300" t="s">
        <v>2685</v>
      </c>
      <c r="F6" s="299">
        <v>1</v>
      </c>
      <c r="G6" s="299">
        <v>0</v>
      </c>
      <c r="H6" s="299">
        <v>0</v>
      </c>
      <c r="I6" s="299">
        <v>1</v>
      </c>
    </row>
    <row r="7" spans="1:9">
      <c r="A7" s="300" t="s">
        <v>2716</v>
      </c>
      <c r="B7" s="299">
        <v>5</v>
      </c>
      <c r="C7" s="299">
        <v>5007</v>
      </c>
      <c r="D7" s="300" t="s">
        <v>2022</v>
      </c>
      <c r="E7" s="300" t="s">
        <v>2687</v>
      </c>
      <c r="F7" s="299">
        <v>1</v>
      </c>
      <c r="G7" s="299">
        <v>0</v>
      </c>
      <c r="H7" s="299">
        <v>0</v>
      </c>
      <c r="I7" s="299">
        <v>1</v>
      </c>
    </row>
    <row r="8" spans="1:9">
      <c r="A8" s="300" t="s">
        <v>2716</v>
      </c>
      <c r="B8" s="299">
        <v>5</v>
      </c>
      <c r="C8" s="299">
        <v>5008</v>
      </c>
      <c r="D8" s="300" t="s">
        <v>2022</v>
      </c>
      <c r="E8" s="300" t="s">
        <v>2689</v>
      </c>
      <c r="F8" s="299">
        <v>1</v>
      </c>
      <c r="G8" s="299">
        <v>0</v>
      </c>
      <c r="H8" s="299">
        <v>0</v>
      </c>
      <c r="I8" s="299">
        <v>1</v>
      </c>
    </row>
    <row r="9" spans="1:9">
      <c r="A9" s="300" t="s">
        <v>2716</v>
      </c>
      <c r="B9" s="299">
        <v>5</v>
      </c>
      <c r="C9" s="299">
        <v>5001</v>
      </c>
      <c r="D9" s="300" t="s">
        <v>2022</v>
      </c>
      <c r="E9" s="300" t="s">
        <v>2023</v>
      </c>
      <c r="F9" s="299">
        <v>1</v>
      </c>
      <c r="G9" s="299">
        <v>0</v>
      </c>
      <c r="H9" s="299">
        <v>0</v>
      </c>
      <c r="I9" s="299">
        <v>1</v>
      </c>
    </row>
    <row r="10" spans="1:9">
      <c r="A10" s="300" t="s">
        <v>2716</v>
      </c>
      <c r="B10" s="299">
        <v>5</v>
      </c>
      <c r="C10" s="299">
        <v>5005</v>
      </c>
      <c r="D10" s="300" t="s">
        <v>2022</v>
      </c>
      <c r="E10" s="300" t="s">
        <v>2691</v>
      </c>
      <c r="F10" s="299">
        <v>1</v>
      </c>
      <c r="G10" s="299">
        <v>0</v>
      </c>
      <c r="H10" s="299">
        <v>0</v>
      </c>
      <c r="I10" s="299">
        <v>1</v>
      </c>
    </row>
    <row r="11" spans="1:9">
      <c r="A11" s="300" t="s">
        <v>2716</v>
      </c>
      <c r="B11" s="299">
        <v>5</v>
      </c>
      <c r="C11" s="299">
        <v>86</v>
      </c>
      <c r="D11" s="300" t="s">
        <v>2027</v>
      </c>
      <c r="E11" s="300" t="s">
        <v>2036</v>
      </c>
      <c r="F11" s="299">
        <v>1</v>
      </c>
      <c r="G11" s="299">
        <v>0</v>
      </c>
      <c r="H11" s="299">
        <v>0</v>
      </c>
      <c r="I11" s="299">
        <v>1</v>
      </c>
    </row>
    <row r="12" spans="1:9">
      <c r="A12" s="299" t="s">
        <v>2716</v>
      </c>
      <c r="B12" s="299">
        <v>5</v>
      </c>
      <c r="C12" s="299">
        <v>221</v>
      </c>
      <c r="D12" s="299" t="s">
        <v>2027</v>
      </c>
      <c r="E12" s="299" t="s">
        <v>2029</v>
      </c>
      <c r="F12" s="299">
        <v>1</v>
      </c>
      <c r="G12" s="299">
        <v>0</v>
      </c>
      <c r="H12" s="299">
        <v>0</v>
      </c>
      <c r="I12" s="299">
        <v>1</v>
      </c>
    </row>
    <row r="13" spans="1:9">
      <c r="A13" s="299" t="s">
        <v>2716</v>
      </c>
      <c r="B13" s="299">
        <v>5</v>
      </c>
      <c r="C13" s="299">
        <v>220</v>
      </c>
      <c r="D13" s="299" t="s">
        <v>2027</v>
      </c>
      <c r="E13" s="299" t="s">
        <v>2030</v>
      </c>
      <c r="F13" s="299">
        <v>1</v>
      </c>
      <c r="G13" s="299">
        <v>0</v>
      </c>
      <c r="H13" s="299">
        <v>0</v>
      </c>
      <c r="I13" s="299">
        <v>1</v>
      </c>
    </row>
    <row r="14" spans="1:9">
      <c r="A14" s="299" t="s">
        <v>2716</v>
      </c>
      <c r="B14" s="299">
        <v>5</v>
      </c>
      <c r="C14" s="299">
        <v>219</v>
      </c>
      <c r="D14" s="299" t="s">
        <v>2027</v>
      </c>
      <c r="E14" s="299" t="s">
        <v>2031</v>
      </c>
      <c r="F14" s="299">
        <v>1</v>
      </c>
      <c r="G14" s="299">
        <v>0</v>
      </c>
      <c r="H14" s="299">
        <v>0</v>
      </c>
      <c r="I14" s="299">
        <v>1</v>
      </c>
    </row>
    <row r="15" spans="1:9">
      <c r="A15" s="299" t="s">
        <v>2716</v>
      </c>
      <c r="B15" s="299">
        <v>5</v>
      </c>
      <c r="C15" s="299">
        <v>83</v>
      </c>
      <c r="D15" s="299" t="s">
        <v>2027</v>
      </c>
      <c r="E15" s="299" t="s">
        <v>60</v>
      </c>
      <c r="F15" s="299">
        <v>1</v>
      </c>
      <c r="G15" s="299">
        <v>0</v>
      </c>
      <c r="H15" s="299">
        <v>0</v>
      </c>
      <c r="I15" s="299">
        <v>1</v>
      </c>
    </row>
    <row r="16" spans="1:9">
      <c r="A16" s="299" t="s">
        <v>2716</v>
      </c>
      <c r="B16" s="299">
        <v>5</v>
      </c>
      <c r="C16" s="299">
        <v>84</v>
      </c>
      <c r="D16" s="299" t="s">
        <v>2027</v>
      </c>
      <c r="E16" s="299" t="s">
        <v>629</v>
      </c>
      <c r="F16" s="299">
        <v>1</v>
      </c>
      <c r="G16" s="299">
        <v>0</v>
      </c>
      <c r="H16" s="299">
        <v>0</v>
      </c>
      <c r="I16" s="299">
        <v>1</v>
      </c>
    </row>
    <row r="17" spans="1:9">
      <c r="A17" s="299" t="s">
        <v>2716</v>
      </c>
      <c r="B17" s="299">
        <v>5</v>
      </c>
      <c r="C17" s="299">
        <v>85</v>
      </c>
      <c r="D17" s="299" t="s">
        <v>2027</v>
      </c>
      <c r="E17" s="299" t="s">
        <v>628</v>
      </c>
      <c r="F17" s="299">
        <v>1</v>
      </c>
      <c r="G17" s="299">
        <v>0</v>
      </c>
      <c r="H17" s="299">
        <v>0</v>
      </c>
      <c r="I17" s="299">
        <v>1</v>
      </c>
    </row>
    <row r="18" spans="1:9">
      <c r="A18" s="299" t="s">
        <v>2716</v>
      </c>
      <c r="B18" s="299">
        <v>5</v>
      </c>
      <c r="C18" s="299">
        <v>229</v>
      </c>
      <c r="D18" s="299" t="s">
        <v>2027</v>
      </c>
      <c r="E18" s="299" t="s">
        <v>2041</v>
      </c>
      <c r="F18" s="299">
        <v>1</v>
      </c>
      <c r="G18" s="299">
        <v>0</v>
      </c>
      <c r="H18" s="299">
        <v>0</v>
      </c>
      <c r="I18" s="299">
        <v>1</v>
      </c>
    </row>
    <row r="19" spans="1:9">
      <c r="A19" s="299" t="s">
        <v>2716</v>
      </c>
      <c r="B19" s="299">
        <v>5</v>
      </c>
      <c r="C19" s="299">
        <v>87</v>
      </c>
      <c r="D19" s="299" t="s">
        <v>2027</v>
      </c>
      <c r="E19" s="299" t="s">
        <v>2038</v>
      </c>
      <c r="F19" s="299">
        <v>1</v>
      </c>
      <c r="G19" s="299">
        <v>0</v>
      </c>
      <c r="H19" s="299">
        <v>0</v>
      </c>
      <c r="I19" s="299">
        <v>1</v>
      </c>
    </row>
    <row r="20" spans="1:9">
      <c r="A20" s="299" t="s">
        <v>2716</v>
      </c>
      <c r="B20" s="299">
        <v>5</v>
      </c>
      <c r="C20" s="299">
        <v>88</v>
      </c>
      <c r="D20" s="299" t="s">
        <v>2027</v>
      </c>
      <c r="E20" s="299" t="s">
        <v>630</v>
      </c>
      <c r="F20" s="299">
        <v>1</v>
      </c>
      <c r="G20" s="299">
        <v>0</v>
      </c>
      <c r="H20" s="299">
        <v>0</v>
      </c>
      <c r="I20" s="299">
        <v>1</v>
      </c>
    </row>
    <row r="21" spans="1:9">
      <c r="A21" s="299" t="s">
        <v>2716</v>
      </c>
      <c r="B21" s="299">
        <v>5</v>
      </c>
      <c r="C21" s="299">
        <v>89</v>
      </c>
      <c r="D21" s="299" t="s">
        <v>2027</v>
      </c>
      <c r="E21" s="299" t="s">
        <v>631</v>
      </c>
      <c r="F21" s="299">
        <v>1</v>
      </c>
      <c r="G21" s="299">
        <v>0</v>
      </c>
      <c r="H21" s="299">
        <v>0</v>
      </c>
      <c r="I21" s="299">
        <v>1</v>
      </c>
    </row>
    <row r="22" spans="1:9">
      <c r="A22" s="299" t="s">
        <v>2716</v>
      </c>
      <c r="B22" s="299">
        <v>5</v>
      </c>
      <c r="C22" s="299">
        <v>90</v>
      </c>
      <c r="D22" s="299" t="s">
        <v>2027</v>
      </c>
      <c r="E22" s="299" t="s">
        <v>632</v>
      </c>
      <c r="F22" s="299">
        <v>1</v>
      </c>
      <c r="G22" s="299">
        <v>0</v>
      </c>
      <c r="H22" s="299">
        <v>0</v>
      </c>
      <c r="I22" s="299">
        <v>1</v>
      </c>
    </row>
    <row r="23" spans="1:9">
      <c r="A23" s="299" t="s">
        <v>2716</v>
      </c>
      <c r="B23" s="299">
        <v>5</v>
      </c>
      <c r="C23" s="299">
        <v>182</v>
      </c>
      <c r="D23" s="299" t="s">
        <v>2027</v>
      </c>
      <c r="E23" s="299" t="s">
        <v>2043</v>
      </c>
      <c r="F23" s="299">
        <v>1</v>
      </c>
      <c r="G23" s="299">
        <v>0</v>
      </c>
      <c r="H23" s="299">
        <v>0</v>
      </c>
      <c r="I23" s="299">
        <v>1</v>
      </c>
    </row>
    <row r="24" spans="1:9">
      <c r="A24" s="299" t="s">
        <v>2716</v>
      </c>
      <c r="B24" s="299">
        <v>5</v>
      </c>
      <c r="C24" s="299">
        <v>215</v>
      </c>
      <c r="D24" s="299" t="s">
        <v>2027</v>
      </c>
      <c r="E24" s="299" t="s">
        <v>2045</v>
      </c>
      <c r="F24" s="299">
        <v>1</v>
      </c>
      <c r="G24" s="299">
        <v>0</v>
      </c>
      <c r="H24" s="299">
        <v>0</v>
      </c>
      <c r="I24" s="299">
        <v>1</v>
      </c>
    </row>
    <row r="25" spans="1:9">
      <c r="A25" s="299" t="s">
        <v>2716</v>
      </c>
      <c r="B25" s="299">
        <v>5</v>
      </c>
      <c r="C25" s="299">
        <v>218</v>
      </c>
      <c r="D25" s="299" t="s">
        <v>2027</v>
      </c>
      <c r="E25" s="299" t="s">
        <v>2047</v>
      </c>
      <c r="F25" s="299">
        <v>1</v>
      </c>
      <c r="G25" s="299">
        <v>0</v>
      </c>
      <c r="H25" s="299">
        <v>0</v>
      </c>
      <c r="I25" s="299">
        <v>1</v>
      </c>
    </row>
    <row r="26" spans="1:9">
      <c r="A26" s="299" t="s">
        <v>2716</v>
      </c>
      <c r="B26" s="299">
        <v>5</v>
      </c>
      <c r="C26" s="299">
        <v>217</v>
      </c>
      <c r="D26" s="299" t="s">
        <v>2049</v>
      </c>
      <c r="E26" s="299" t="s">
        <v>2050</v>
      </c>
      <c r="F26" s="299">
        <v>1</v>
      </c>
      <c r="G26" s="299">
        <v>0</v>
      </c>
      <c r="H26" s="299">
        <v>0</v>
      </c>
      <c r="I26" s="299">
        <v>1</v>
      </c>
    </row>
    <row r="27" spans="1:9">
      <c r="A27" s="299" t="s">
        <v>2716</v>
      </c>
      <c r="B27" s="299">
        <v>5</v>
      </c>
      <c r="C27" s="299">
        <v>216</v>
      </c>
      <c r="D27" s="299" t="s">
        <v>2049</v>
      </c>
      <c r="E27" s="299" t="s">
        <v>2052</v>
      </c>
      <c r="F27" s="299">
        <v>1</v>
      </c>
      <c r="G27" s="299">
        <v>0</v>
      </c>
      <c r="H27" s="299">
        <v>0</v>
      </c>
      <c r="I27" s="299">
        <v>1</v>
      </c>
    </row>
    <row r="28" spans="1:9">
      <c r="A28" s="299" t="s">
        <v>2716</v>
      </c>
      <c r="B28" s="299">
        <v>5</v>
      </c>
      <c r="C28" s="299">
        <v>228</v>
      </c>
      <c r="D28" s="299" t="s">
        <v>2049</v>
      </c>
      <c r="E28" s="299" t="s">
        <v>2054</v>
      </c>
      <c r="F28" s="299">
        <v>1</v>
      </c>
      <c r="G28" s="299">
        <v>0</v>
      </c>
      <c r="H28" s="299">
        <v>0</v>
      </c>
      <c r="I28" s="299">
        <v>1</v>
      </c>
    </row>
    <row r="29" spans="1:9">
      <c r="A29" s="299" t="s">
        <v>2716</v>
      </c>
      <c r="B29" s="299">
        <v>5</v>
      </c>
      <c r="C29" s="299">
        <v>82</v>
      </c>
      <c r="D29" s="299" t="s">
        <v>2049</v>
      </c>
      <c r="E29" s="299" t="s">
        <v>2056</v>
      </c>
      <c r="F29" s="299">
        <v>1</v>
      </c>
      <c r="G29" s="299">
        <v>0</v>
      </c>
      <c r="H29" s="299">
        <v>0</v>
      </c>
      <c r="I29" s="299">
        <v>1</v>
      </c>
    </row>
  </sheetData>
  <phoneticPr fontId="8" type="noConversion"/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260"/>
  <sheetViews>
    <sheetView zoomScaleNormal="100" workbookViewId="0">
      <selection sqref="A1:A2"/>
    </sheetView>
  </sheetViews>
  <sheetFormatPr defaultRowHeight="12.75"/>
  <cols>
    <col min="1" max="1" width="5" customWidth="1"/>
    <col min="2" max="2" width="8.83203125" customWidth="1"/>
    <col min="3" max="3" width="33.5" bestFit="1" customWidth="1"/>
    <col min="5" max="5" width="15.5" customWidth="1"/>
    <col min="6" max="6" width="16.5" customWidth="1"/>
    <col min="7" max="7" width="16.1640625" customWidth="1"/>
    <col min="8" max="8" width="17.33203125" customWidth="1"/>
    <col min="9" max="9" width="16" customWidth="1"/>
    <col min="10" max="10" width="18" customWidth="1"/>
    <col min="11" max="11" width="19" customWidth="1"/>
    <col min="12" max="12" width="13.33203125" customWidth="1"/>
    <col min="13" max="13" width="9.6640625" bestFit="1" customWidth="1"/>
    <col min="15" max="15" width="13.33203125" bestFit="1" customWidth="1"/>
  </cols>
  <sheetData>
    <row r="1" spans="1:12" s="602" customFormat="1" ht="11.45" customHeight="1">
      <c r="A1" s="1051" t="s">
        <v>2811</v>
      </c>
      <c r="B1" s="1012"/>
      <c r="C1" s="1012"/>
      <c r="D1" s="1012"/>
      <c r="E1" s="1012"/>
      <c r="F1" s="1012"/>
      <c r="G1" s="1012"/>
      <c r="H1" s="1012"/>
      <c r="I1" s="1012"/>
      <c r="J1" s="1012"/>
      <c r="K1" s="1012"/>
      <c r="L1" s="1012"/>
    </row>
    <row r="2" spans="1:12" s="602" customFormat="1" ht="11.45" customHeight="1">
      <c r="A2" s="1052" t="s">
        <v>2802</v>
      </c>
      <c r="B2" s="1013"/>
      <c r="C2" s="1013"/>
      <c r="D2" s="1013"/>
      <c r="E2" s="1013"/>
      <c r="F2" s="1013"/>
      <c r="G2" s="1013"/>
      <c r="H2" s="1013"/>
      <c r="I2" s="1013"/>
      <c r="J2" s="1013"/>
      <c r="K2" s="1013"/>
      <c r="L2" s="1013"/>
    </row>
    <row r="3" spans="1:12" s="602" customFormat="1" ht="11.45" customHeight="1">
      <c r="A3" s="1036" t="str">
        <f>[33]sys_template!A3</f>
        <v>Florida Power &amp; Light Company</v>
      </c>
      <c r="B3" s="1036"/>
      <c r="C3" s="1036"/>
      <c r="D3" s="1036"/>
      <c r="E3" s="1036"/>
      <c r="F3" s="1036"/>
      <c r="G3" s="1036"/>
      <c r="H3" s="1036"/>
      <c r="I3" s="1036"/>
      <c r="J3" s="1036"/>
      <c r="K3" s="1036"/>
      <c r="L3" s="1036"/>
    </row>
    <row r="4" spans="1:12" s="602" customFormat="1" ht="11.45" customHeight="1">
      <c r="A4" s="1032" t="s">
        <v>615</v>
      </c>
      <c r="B4" s="1032"/>
      <c r="C4" s="1032"/>
      <c r="D4" s="1032"/>
      <c r="E4" s="1032"/>
      <c r="F4" s="1032"/>
      <c r="G4" s="1032"/>
      <c r="H4" s="1032"/>
      <c r="I4" s="1032"/>
      <c r="J4" s="1032"/>
      <c r="K4" s="1032"/>
      <c r="L4" s="1032"/>
    </row>
    <row r="5" spans="1:12" s="602" customFormat="1" ht="11.45" customHeight="1">
      <c r="A5" s="1037" t="s">
        <v>2760</v>
      </c>
      <c r="B5" s="1037"/>
      <c r="C5" s="1037"/>
      <c r="D5" s="1037"/>
      <c r="E5" s="1037"/>
      <c r="F5" s="1037"/>
      <c r="G5" s="1037"/>
      <c r="H5" s="1037"/>
      <c r="I5" s="1037"/>
      <c r="J5" s="1037"/>
      <c r="K5" s="1037"/>
      <c r="L5" s="1037"/>
    </row>
    <row r="6" spans="1:12" s="602" customFormat="1" ht="11.45" customHeight="1">
      <c r="A6" s="1032"/>
      <c r="B6" s="1032"/>
      <c r="C6" s="1032"/>
      <c r="D6" s="1032"/>
      <c r="E6" s="1032"/>
      <c r="F6" s="1032"/>
      <c r="G6" s="1032"/>
      <c r="H6" s="1032"/>
      <c r="I6" s="1032"/>
      <c r="J6" s="1032"/>
      <c r="K6" s="1032"/>
      <c r="L6" s="1032"/>
    </row>
    <row r="7" spans="1:12" s="602" customFormat="1" ht="11.45" customHeight="1">
      <c r="A7" s="1032" t="str">
        <f>[33]sys_template!A7</f>
        <v>Return on Capital Investments, Depreciation and Taxes</v>
      </c>
      <c r="B7" s="1032"/>
      <c r="C7" s="1032"/>
      <c r="D7" s="1032"/>
      <c r="E7" s="1032"/>
      <c r="F7" s="1032"/>
      <c r="G7" s="1032"/>
      <c r="H7" s="1032"/>
      <c r="I7" s="1032"/>
      <c r="J7" s="1032"/>
      <c r="K7" s="1032"/>
      <c r="L7" s="1032"/>
    </row>
    <row r="8" spans="1:12" s="602" customFormat="1" ht="11.45" customHeight="1">
      <c r="A8" s="1033" t="s">
        <v>645</v>
      </c>
      <c r="B8" s="1034"/>
      <c r="C8" s="1034"/>
      <c r="D8" s="1034"/>
      <c r="E8" s="1034"/>
      <c r="F8" s="1034"/>
      <c r="G8" s="1034"/>
      <c r="H8" s="1034"/>
      <c r="I8" s="1034"/>
      <c r="J8" s="1034"/>
      <c r="K8" s="1034"/>
      <c r="L8" s="1034"/>
    </row>
    <row r="9" spans="1:12" s="602" customFormat="1" ht="11.45" customHeight="1">
      <c r="A9" s="1035" t="str">
        <f>[33]sys_template!A9</f>
        <v>(in Dollars)</v>
      </c>
      <c r="B9" s="1035"/>
      <c r="C9" s="1035"/>
      <c r="D9" s="1035"/>
      <c r="E9" s="1035"/>
      <c r="F9" s="1035"/>
      <c r="G9" s="1035"/>
      <c r="H9" s="1035"/>
      <c r="I9" s="1035"/>
      <c r="J9" s="1035"/>
      <c r="K9" s="1035"/>
      <c r="L9" s="1035"/>
    </row>
    <row r="10" spans="1:12" s="602" customFormat="1" ht="11.45" customHeight="1">
      <c r="A10" s="1032"/>
      <c r="B10" s="1032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</row>
    <row r="11" spans="1:12" s="602" customFormat="1" ht="11.45" customHeight="1">
      <c r="A11" s="647"/>
      <c r="C11" s="603"/>
      <c r="E11" s="604" t="s">
        <v>13</v>
      </c>
      <c r="F11" s="944" t="s">
        <v>2754</v>
      </c>
      <c r="G11" s="944" t="s">
        <v>2754</v>
      </c>
      <c r="H11" s="944" t="s">
        <v>2754</v>
      </c>
      <c r="I11" s="944" t="s">
        <v>2754</v>
      </c>
      <c r="J11" s="944" t="s">
        <v>2754</v>
      </c>
      <c r="K11" s="944" t="s">
        <v>2754</v>
      </c>
      <c r="L11" s="605"/>
    </row>
    <row r="12" spans="1:12" s="602" customFormat="1" ht="11.45" customHeight="1">
      <c r="A12" s="648"/>
      <c r="E12" s="604" t="s">
        <v>588</v>
      </c>
      <c r="F12" s="604" t="s">
        <v>648</v>
      </c>
      <c r="G12" s="604" t="s">
        <v>50</v>
      </c>
      <c r="H12" s="604" t="s">
        <v>51</v>
      </c>
      <c r="I12" s="604" t="s">
        <v>52</v>
      </c>
      <c r="J12" s="604" t="s">
        <v>53</v>
      </c>
      <c r="K12" s="604" t="s">
        <v>42</v>
      </c>
      <c r="L12" s="604" t="s">
        <v>589</v>
      </c>
    </row>
    <row r="13" spans="1:12" s="602" customFormat="1" ht="11.45" customHeight="1" thickBot="1">
      <c r="A13" s="649" t="str">
        <f>[33]sys_template!A13</f>
        <v>Line</v>
      </c>
      <c r="C13" s="606"/>
      <c r="E13" s="607" t="s">
        <v>590</v>
      </c>
      <c r="F13" s="607" t="s">
        <v>616</v>
      </c>
      <c r="G13" s="607" t="s">
        <v>616</v>
      </c>
      <c r="H13" s="607" t="s">
        <v>616</v>
      </c>
      <c r="I13" s="607" t="s">
        <v>616</v>
      </c>
      <c r="J13" s="607" t="s">
        <v>616</v>
      </c>
      <c r="K13" s="607" t="s">
        <v>616</v>
      </c>
      <c r="L13" s="607" t="s">
        <v>590</v>
      </c>
    </row>
    <row r="14" spans="1:12" s="602" customFormat="1" ht="11.45" customHeight="1">
      <c r="A14" s="650" t="str">
        <f>[33]sys_template!A14</f>
        <v>1.</v>
      </c>
      <c r="B14" s="608" t="s">
        <v>581</v>
      </c>
      <c r="E14" s="604"/>
      <c r="F14" s="609"/>
      <c r="G14" s="609"/>
      <c r="H14" s="609"/>
      <c r="I14" s="609"/>
      <c r="J14" s="609"/>
      <c r="K14" s="604"/>
      <c r="L14" s="604"/>
    </row>
    <row r="15" spans="1:12" s="602" customFormat="1" ht="11.45" customHeight="1">
      <c r="A15" s="648"/>
      <c r="B15" s="608" t="s">
        <v>10</v>
      </c>
      <c r="C15" s="602" t="s">
        <v>579</v>
      </c>
      <c r="E15" s="746"/>
      <c r="F15" s="747">
        <f>F56</f>
        <v>0</v>
      </c>
      <c r="G15" s="747">
        <f t="shared" ref="G15:K15" si="0">G56</f>
        <v>0</v>
      </c>
      <c r="H15" s="747">
        <f t="shared" si="0"/>
        <v>0</v>
      </c>
      <c r="I15" s="747">
        <f t="shared" si="0"/>
        <v>0</v>
      </c>
      <c r="J15" s="747">
        <f t="shared" si="0"/>
        <v>0</v>
      </c>
      <c r="K15" s="747">
        <f t="shared" si="0"/>
        <v>0</v>
      </c>
      <c r="L15" s="747">
        <f>'Incremental Security P1 Peak'!L15+SUM(F15:K15)</f>
        <v>0</v>
      </c>
    </row>
    <row r="16" spans="1:12" s="602" customFormat="1" ht="11.45" customHeight="1">
      <c r="A16" s="648"/>
      <c r="B16" s="608" t="s">
        <v>11</v>
      </c>
      <c r="C16" s="602" t="s">
        <v>580</v>
      </c>
      <c r="E16" s="658"/>
      <c r="F16" s="611">
        <f t="shared" ref="F16:K16" si="1">F63</f>
        <v>0</v>
      </c>
      <c r="G16" s="611">
        <f t="shared" si="1"/>
        <v>0</v>
      </c>
      <c r="H16" s="611">
        <f t="shared" si="1"/>
        <v>0</v>
      </c>
      <c r="I16" s="611">
        <f t="shared" si="1"/>
        <v>0</v>
      </c>
      <c r="J16" s="611">
        <f t="shared" si="1"/>
        <v>0</v>
      </c>
      <c r="K16" s="611">
        <f t="shared" si="1"/>
        <v>0</v>
      </c>
      <c r="L16" s="747">
        <f>'Incremental Security P1 Peak'!L16+SUM(F16:K16)</f>
        <v>0</v>
      </c>
    </row>
    <row r="17" spans="1:20" s="602" customFormat="1" ht="11.45" customHeight="1">
      <c r="A17" s="648"/>
      <c r="B17" s="608" t="s">
        <v>12</v>
      </c>
      <c r="C17" s="602" t="s">
        <v>575</v>
      </c>
      <c r="E17" s="658"/>
      <c r="F17" s="633">
        <f>F68</f>
        <v>0</v>
      </c>
      <c r="G17" s="633">
        <f t="shared" ref="G17:K17" si="2">G68</f>
        <v>0</v>
      </c>
      <c r="H17" s="633">
        <f t="shared" si="2"/>
        <v>0</v>
      </c>
      <c r="I17" s="633">
        <f t="shared" si="2"/>
        <v>0</v>
      </c>
      <c r="J17" s="633">
        <f t="shared" si="2"/>
        <v>0</v>
      </c>
      <c r="K17" s="633">
        <f t="shared" si="2"/>
        <v>0</v>
      </c>
      <c r="L17" s="747">
        <f>'Incremental Security P1 Peak'!L17+SUM(F17:K17)</f>
        <v>0</v>
      </c>
      <c r="O17" s="775"/>
    </row>
    <row r="18" spans="1:20" s="602" customFormat="1" ht="11.45" customHeight="1">
      <c r="A18" s="648"/>
      <c r="B18" s="608" t="s">
        <v>582</v>
      </c>
      <c r="C18" s="602" t="s">
        <v>560</v>
      </c>
      <c r="E18" s="658"/>
      <c r="F18" s="633">
        <f>SUM(F65:F67)</f>
        <v>0</v>
      </c>
      <c r="G18" s="633">
        <f t="shared" ref="G18:K18" si="3">SUM(G65:G67)</f>
        <v>0</v>
      </c>
      <c r="H18" s="633">
        <f t="shared" si="3"/>
        <v>0</v>
      </c>
      <c r="I18" s="633">
        <f t="shared" si="3"/>
        <v>0</v>
      </c>
      <c r="J18" s="633">
        <f t="shared" si="3"/>
        <v>0</v>
      </c>
      <c r="K18" s="633">
        <f t="shared" si="3"/>
        <v>0</v>
      </c>
      <c r="L18" s="747">
        <f>'Incremental Security P1 Peak'!L18+SUM(F18:K18)</f>
        <v>0</v>
      </c>
    </row>
    <row r="19" spans="1:20" s="602" customFormat="1" ht="11.45" customHeight="1">
      <c r="A19" s="651"/>
      <c r="B19" s="612"/>
      <c r="C19" s="612"/>
      <c r="E19" s="658"/>
      <c r="F19" s="659"/>
      <c r="G19" s="659"/>
      <c r="H19" s="659"/>
      <c r="I19" s="659"/>
      <c r="J19" s="659"/>
      <c r="K19" s="659"/>
      <c r="L19" s="658"/>
    </row>
    <row r="20" spans="1:20" s="602" customFormat="1" ht="11.45" customHeight="1">
      <c r="A20" s="652" t="str">
        <f>[33]sys_template!A20</f>
        <v>2.</v>
      </c>
      <c r="B20" s="608" t="s">
        <v>672</v>
      </c>
      <c r="C20" s="612"/>
      <c r="E20" s="1005">
        <f>+'Incremental Security P1 Peak'!K20</f>
        <v>735111.85</v>
      </c>
      <c r="F20" s="659">
        <f t="shared" ref="F20:K20" si="4">E20+F16</f>
        <v>735111.85</v>
      </c>
      <c r="G20" s="659">
        <f t="shared" si="4"/>
        <v>735111.85</v>
      </c>
      <c r="H20" s="659">
        <f t="shared" si="4"/>
        <v>735111.85</v>
      </c>
      <c r="I20" s="659">
        <f t="shared" si="4"/>
        <v>735111.85</v>
      </c>
      <c r="J20" s="659">
        <f t="shared" si="4"/>
        <v>735111.85</v>
      </c>
      <c r="K20" s="659">
        <f t="shared" si="4"/>
        <v>735111.85</v>
      </c>
      <c r="L20" s="661" t="str">
        <f>[33]sys_template!L20</f>
        <v>n/a</v>
      </c>
    </row>
    <row r="21" spans="1:20" s="602" customFormat="1" ht="11.45" customHeight="1">
      <c r="A21" s="652" t="str">
        <f>[33]sys_template!A21</f>
        <v>3.</v>
      </c>
      <c r="B21" s="608" t="s">
        <v>583</v>
      </c>
      <c r="C21" s="612"/>
      <c r="E21" s="1005">
        <f>+'Incremental Security P1 Peak'!K21</f>
        <v>103749.26</v>
      </c>
      <c r="F21" s="659">
        <f t="shared" ref="F21:K21" si="5">E21+F33+F34+F69</f>
        <v>107074.23</v>
      </c>
      <c r="G21" s="659">
        <f t="shared" si="5"/>
        <v>110399.2</v>
      </c>
      <c r="H21" s="659">
        <f t="shared" si="5"/>
        <v>113724.17</v>
      </c>
      <c r="I21" s="659">
        <f t="shared" si="5"/>
        <v>117049.14</v>
      </c>
      <c r="J21" s="659">
        <f t="shared" si="5"/>
        <v>120374.11</v>
      </c>
      <c r="K21" s="659">
        <f t="shared" si="5"/>
        <v>123699.08</v>
      </c>
      <c r="L21" s="661" t="str">
        <f>[33]sys_template!L21</f>
        <v>n/a</v>
      </c>
    </row>
    <row r="22" spans="1:20" s="602" customFormat="1" ht="11.45" customHeight="1">
      <c r="A22" s="652" t="str">
        <f>[33]sys_template!A22</f>
        <v>4.</v>
      </c>
      <c r="B22" s="608" t="s">
        <v>584</v>
      </c>
      <c r="E22" s="660">
        <f>+'Incremental Security P1 Peak'!K22</f>
        <v>0</v>
      </c>
      <c r="F22" s="662">
        <f>E22+F15+F58</f>
        <v>0</v>
      </c>
      <c r="G22" s="662">
        <f t="shared" ref="G22:K22" si="6">F22+G15+G58</f>
        <v>0</v>
      </c>
      <c r="H22" s="662">
        <f t="shared" si="6"/>
        <v>0</v>
      </c>
      <c r="I22" s="662">
        <f t="shared" si="6"/>
        <v>0</v>
      </c>
      <c r="J22" s="662">
        <f t="shared" si="6"/>
        <v>0</v>
      </c>
      <c r="K22" s="662">
        <f t="shared" si="6"/>
        <v>0</v>
      </c>
      <c r="L22" s="661" t="str">
        <f>[33]sys_template!L22</f>
        <v>n/a</v>
      </c>
    </row>
    <row r="23" spans="1:20" s="602" customFormat="1" ht="11.45" customHeight="1">
      <c r="A23" s="651"/>
      <c r="E23" s="663"/>
      <c r="F23" s="664"/>
      <c r="G23" s="664"/>
      <c r="H23" s="664"/>
      <c r="I23" s="664"/>
      <c r="J23" s="664"/>
      <c r="K23" s="663"/>
      <c r="L23" s="665"/>
    </row>
    <row r="24" spans="1:20" s="602" customFormat="1" ht="11.45" customHeight="1" thickBot="1">
      <c r="A24" s="652" t="str">
        <f>[33]sys_template!A24</f>
        <v>5.</v>
      </c>
      <c r="B24" s="608" t="s">
        <v>585</v>
      </c>
      <c r="E24" s="656">
        <f>E20-E21+E22</f>
        <v>631362.59</v>
      </c>
      <c r="F24" s="613">
        <f t="shared" ref="F24:I24" si="7">F20-F21+F22</f>
        <v>628037.62</v>
      </c>
      <c r="G24" s="613">
        <f t="shared" si="7"/>
        <v>624712.65</v>
      </c>
      <c r="H24" s="613">
        <f t="shared" si="7"/>
        <v>621387.67999999993</v>
      </c>
      <c r="I24" s="613">
        <f t="shared" si="7"/>
        <v>618062.71</v>
      </c>
      <c r="J24" s="613">
        <f>J20-J21+J22</f>
        <v>614737.74</v>
      </c>
      <c r="K24" s="613">
        <f>K20-K21+K22</f>
        <v>611412.77</v>
      </c>
      <c r="L24" s="661" t="str">
        <f>[33]sys_template!L24</f>
        <v>n/a</v>
      </c>
      <c r="O24" s="775"/>
    </row>
    <row r="25" spans="1:20" s="602" customFormat="1" ht="11.45" customHeight="1" thickTop="1">
      <c r="A25" s="651"/>
      <c r="E25" s="658"/>
      <c r="F25" s="659"/>
      <c r="G25" s="659"/>
      <c r="H25" s="659"/>
      <c r="I25" s="659"/>
      <c r="J25" s="659"/>
      <c r="K25" s="658"/>
      <c r="L25" s="658"/>
    </row>
    <row r="26" spans="1:20" s="602" customFormat="1" ht="11.45" customHeight="1">
      <c r="A26" s="653" t="s">
        <v>100</v>
      </c>
      <c r="B26" s="608" t="s">
        <v>586</v>
      </c>
      <c r="E26" s="658"/>
      <c r="F26" s="705">
        <f>(E24+F24)/2</f>
        <v>629700.10499999998</v>
      </c>
      <c r="G26" s="705">
        <f>(F24+G24)/2</f>
        <v>626375.13500000001</v>
      </c>
      <c r="H26" s="705">
        <f t="shared" ref="H26:K26" si="8">(G24+H24)/2</f>
        <v>623050.16500000004</v>
      </c>
      <c r="I26" s="705">
        <f t="shared" si="8"/>
        <v>619725.19499999995</v>
      </c>
      <c r="J26" s="705">
        <f t="shared" si="8"/>
        <v>616400.22499999998</v>
      </c>
      <c r="K26" s="705">
        <f t="shared" si="8"/>
        <v>613075.255</v>
      </c>
      <c r="L26" s="661" t="str">
        <f>[33]sys_template!L26</f>
        <v>n/a</v>
      </c>
      <c r="T26" s="614"/>
    </row>
    <row r="27" spans="1:20" s="602" customFormat="1" ht="11.45" customHeight="1">
      <c r="A27" s="653"/>
      <c r="E27" s="665"/>
      <c r="F27" s="667"/>
      <c r="G27" s="667"/>
      <c r="H27" s="667"/>
      <c r="I27" s="667"/>
      <c r="J27" s="667"/>
      <c r="K27" s="665"/>
      <c r="L27" s="658"/>
    </row>
    <row r="28" spans="1:20" s="602" customFormat="1" ht="11.45" customHeight="1">
      <c r="A28" s="653" t="s">
        <v>610</v>
      </c>
      <c r="B28" s="608" t="s">
        <v>587</v>
      </c>
      <c r="E28" s="658"/>
      <c r="F28" s="659"/>
      <c r="G28" s="659"/>
      <c r="H28" s="659"/>
      <c r="I28" s="659"/>
      <c r="J28" s="659"/>
      <c r="K28" s="658"/>
      <c r="L28" s="658"/>
    </row>
    <row r="29" spans="1:20" s="602" customFormat="1" ht="11.45" customHeight="1">
      <c r="A29" s="653"/>
      <c r="B29" s="608" t="s">
        <v>10</v>
      </c>
      <c r="C29" s="602" t="s">
        <v>656</v>
      </c>
      <c r="E29" s="658"/>
      <c r="F29" s="659">
        <f>(F26*ROUND((F79/12),7))/F84</f>
        <v>3391.5493298432789</v>
      </c>
      <c r="G29" s="659">
        <f t="shared" ref="G29:K29" si="9">(G26*ROUND((G79/12),7))/G84</f>
        <v>3373.6411229274663</v>
      </c>
      <c r="H29" s="659">
        <f t="shared" si="9"/>
        <v>3355.7329160116537</v>
      </c>
      <c r="I29" s="659">
        <f t="shared" si="9"/>
        <v>3337.8247090958403</v>
      </c>
      <c r="J29" s="659">
        <f t="shared" si="9"/>
        <v>3319.9165021800277</v>
      </c>
      <c r="K29" s="659">
        <f t="shared" si="9"/>
        <v>3302.0082952642151</v>
      </c>
      <c r="L29" s="747">
        <f>'Incremental Security P1 Peak'!L29+SUM(F29:K29)</f>
        <v>40806.041199614221</v>
      </c>
    </row>
    <row r="30" spans="1:20" s="602" customFormat="1" ht="11.45" customHeight="1">
      <c r="A30" s="653" t="s">
        <v>114</v>
      </c>
      <c r="B30" s="608" t="s">
        <v>11</v>
      </c>
      <c r="C30" s="602" t="s">
        <v>657</v>
      </c>
      <c r="E30" s="658"/>
      <c r="F30" s="659">
        <f t="shared" ref="F30:K30" si="10">F26*ROUND((F78/12),7)</f>
        <v>703.87877736899998</v>
      </c>
      <c r="G30" s="659">
        <f t="shared" si="10"/>
        <v>700.16212590299995</v>
      </c>
      <c r="H30" s="659">
        <f t="shared" si="10"/>
        <v>696.44547443700003</v>
      </c>
      <c r="I30" s="659">
        <f t="shared" si="10"/>
        <v>692.72882297099989</v>
      </c>
      <c r="J30" s="659">
        <f t="shared" si="10"/>
        <v>689.01217150499997</v>
      </c>
      <c r="K30" s="659">
        <f t="shared" si="10"/>
        <v>685.29552003899994</v>
      </c>
      <c r="L30" s="747">
        <f>'Incremental Security P1 Peak'!L30+SUM(F30:K30)</f>
        <v>8468.845237223999</v>
      </c>
    </row>
    <row r="31" spans="1:20" s="602" customFormat="1" ht="11.45" customHeight="1">
      <c r="A31" s="653"/>
      <c r="B31" s="608"/>
      <c r="C31" s="608"/>
      <c r="E31" s="658"/>
      <c r="F31" s="659"/>
      <c r="G31" s="659"/>
      <c r="H31" s="659"/>
      <c r="I31" s="659"/>
      <c r="J31" s="659"/>
      <c r="K31" s="659"/>
      <c r="L31" s="659"/>
    </row>
    <row r="32" spans="1:20" s="602" customFormat="1" ht="11.45" customHeight="1">
      <c r="A32" s="653" t="s">
        <v>611</v>
      </c>
      <c r="B32" s="608" t="s">
        <v>558</v>
      </c>
      <c r="C32" s="608"/>
      <c r="E32" s="658"/>
      <c r="F32" s="659"/>
      <c r="G32" s="659"/>
      <c r="H32" s="659"/>
      <c r="I32" s="659"/>
      <c r="J32" s="659"/>
      <c r="K32" s="659"/>
      <c r="L32" s="659"/>
    </row>
    <row r="33" spans="1:13" s="602" customFormat="1" ht="11.45" customHeight="1">
      <c r="A33" s="653"/>
      <c r="B33" s="608" t="s">
        <v>10</v>
      </c>
      <c r="C33" s="602" t="s">
        <v>578</v>
      </c>
      <c r="E33" s="658"/>
      <c r="F33" s="659">
        <f t="shared" ref="F33:K33" si="11">F71</f>
        <v>3324.9700000000003</v>
      </c>
      <c r="G33" s="659">
        <f t="shared" si="11"/>
        <v>3324.9700000000003</v>
      </c>
      <c r="H33" s="659">
        <f t="shared" si="11"/>
        <v>3324.9700000000003</v>
      </c>
      <c r="I33" s="659">
        <f t="shared" si="11"/>
        <v>3324.9700000000003</v>
      </c>
      <c r="J33" s="659">
        <f t="shared" si="11"/>
        <v>3324.9700000000003</v>
      </c>
      <c r="K33" s="659">
        <f t="shared" si="11"/>
        <v>3324.9700000000003</v>
      </c>
      <c r="L33" s="747">
        <f>'Incremental Security P1 Peak'!L33+SUM(F33:K33)</f>
        <v>39899.640000000007</v>
      </c>
    </row>
    <row r="34" spans="1:13" s="602" customFormat="1" ht="11.45" customHeight="1">
      <c r="A34" s="653"/>
      <c r="B34" s="608" t="s">
        <v>11</v>
      </c>
      <c r="C34" s="602" t="s">
        <v>559</v>
      </c>
      <c r="E34" s="658"/>
      <c r="F34" s="659">
        <f t="shared" ref="F34:K34" si="12">F73</f>
        <v>0</v>
      </c>
      <c r="G34" s="659">
        <f t="shared" si="12"/>
        <v>0</v>
      </c>
      <c r="H34" s="659">
        <f t="shared" si="12"/>
        <v>0</v>
      </c>
      <c r="I34" s="659">
        <f t="shared" si="12"/>
        <v>0</v>
      </c>
      <c r="J34" s="659">
        <f t="shared" si="12"/>
        <v>0</v>
      </c>
      <c r="K34" s="659">
        <f t="shared" si="12"/>
        <v>0</v>
      </c>
      <c r="L34" s="659">
        <f>SUM(F34:K34)</f>
        <v>0</v>
      </c>
      <c r="M34" s="621"/>
    </row>
    <row r="35" spans="1:13" s="602" customFormat="1" ht="11.45" customHeight="1">
      <c r="A35" s="653"/>
      <c r="B35" s="608" t="s">
        <v>12</v>
      </c>
      <c r="C35" s="602" t="s">
        <v>560</v>
      </c>
      <c r="E35" s="658"/>
      <c r="F35" s="659"/>
      <c r="G35" s="659"/>
      <c r="H35" s="659"/>
      <c r="I35" s="659"/>
      <c r="J35" s="659"/>
      <c r="K35" s="659"/>
      <c r="L35" s="658"/>
    </row>
    <row r="36" spans="1:13" s="602" customFormat="1" ht="11.45" customHeight="1">
      <c r="A36" s="653"/>
      <c r="B36" s="608"/>
      <c r="C36" s="608"/>
      <c r="E36" s="658"/>
      <c r="F36" s="659"/>
      <c r="G36" s="659"/>
      <c r="H36" s="659"/>
      <c r="I36" s="659"/>
      <c r="J36" s="659"/>
      <c r="K36" s="659"/>
      <c r="L36" s="658"/>
    </row>
    <row r="37" spans="1:13" s="602" customFormat="1" ht="11.45" customHeight="1">
      <c r="A37" s="653"/>
      <c r="E37" s="658"/>
      <c r="F37" s="667"/>
      <c r="G37" s="667"/>
      <c r="H37" s="667"/>
      <c r="I37" s="667"/>
      <c r="J37" s="667"/>
      <c r="K37" s="665"/>
      <c r="L37" s="665"/>
    </row>
    <row r="38" spans="1:13" s="602" customFormat="1" ht="11.45" customHeight="1" thickBot="1">
      <c r="A38" s="653" t="s">
        <v>612</v>
      </c>
      <c r="B38" s="608" t="s">
        <v>609</v>
      </c>
      <c r="E38" s="658"/>
      <c r="F38" s="668">
        <f t="shared" ref="F38:K38" si="13">F29+F30+F33+F34</f>
        <v>7420.3981072122788</v>
      </c>
      <c r="G38" s="668">
        <f t="shared" si="13"/>
        <v>7398.7732488304664</v>
      </c>
      <c r="H38" s="668">
        <f t="shared" si="13"/>
        <v>7377.148390448654</v>
      </c>
      <c r="I38" s="668">
        <f>I29+I30+I33+I34</f>
        <v>7355.5235320668398</v>
      </c>
      <c r="J38" s="668">
        <f t="shared" si="13"/>
        <v>7333.8986736850275</v>
      </c>
      <c r="K38" s="668">
        <f t="shared" si="13"/>
        <v>7312.2738153032151</v>
      </c>
      <c r="L38" s="747">
        <f>'Incremental Security P1 Peak'!L38+SUM(F38:K38)</f>
        <v>89174.526436838205</v>
      </c>
    </row>
    <row r="39" spans="1:13" s="602" customFormat="1" ht="11.45" customHeight="1" thickTop="1">
      <c r="A39" s="651"/>
      <c r="E39" s="615"/>
      <c r="F39" s="616"/>
      <c r="G39" s="616"/>
      <c r="H39" s="616"/>
      <c r="I39" s="616"/>
      <c r="J39" s="616"/>
    </row>
    <row r="40" spans="1:13" s="602" customFormat="1" ht="11.45" customHeight="1">
      <c r="A40" s="654" t="str">
        <f>[33]sys_template!A42</f>
        <v>Notes:</v>
      </c>
      <c r="C40" s="608"/>
      <c r="E40" s="615"/>
      <c r="F40" s="617"/>
      <c r="G40" s="617"/>
      <c r="H40" s="617"/>
      <c r="I40" s="617"/>
      <c r="J40" s="617"/>
      <c r="K40" s="618"/>
      <c r="L40" s="618"/>
    </row>
    <row r="41" spans="1:13" s="602" customFormat="1" ht="18" customHeight="1">
      <c r="A41" s="651"/>
      <c r="B41" s="836" t="s">
        <v>2755</v>
      </c>
      <c r="C41" s="902"/>
      <c r="D41" s="902"/>
      <c r="E41" s="902"/>
      <c r="F41" s="902"/>
      <c r="G41" s="902"/>
      <c r="H41" s="902"/>
      <c r="I41" s="902"/>
      <c r="J41" s="902"/>
      <c r="K41" s="777"/>
      <c r="L41" s="777"/>
    </row>
    <row r="42" spans="1:13" s="602" customFormat="1" ht="18" customHeight="1">
      <c r="A42" s="651"/>
      <c r="B42" s="737" t="s">
        <v>2756</v>
      </c>
      <c r="C42" s="902"/>
      <c r="D42" s="902"/>
      <c r="E42" s="902"/>
      <c r="F42" s="902"/>
      <c r="G42" s="902"/>
      <c r="H42" s="902"/>
      <c r="I42" s="902"/>
      <c r="J42" s="902"/>
      <c r="K42" s="777"/>
      <c r="L42" s="777"/>
    </row>
    <row r="43" spans="1:13" s="602" customFormat="1" ht="18" customHeight="1">
      <c r="A43" s="651"/>
      <c r="B43" s="903"/>
      <c r="C43" s="903"/>
      <c r="D43" s="903"/>
      <c r="E43" s="903"/>
      <c r="F43" s="903"/>
      <c r="G43" s="903"/>
      <c r="H43" s="903"/>
      <c r="I43" s="903"/>
      <c r="J43" s="903"/>
      <c r="K43" s="777"/>
      <c r="L43" s="777"/>
    </row>
    <row r="44" spans="1:13" s="602" customFormat="1" ht="11.45" customHeight="1">
      <c r="A44" s="648"/>
      <c r="B44" s="903"/>
      <c r="C44" s="903"/>
      <c r="D44" s="903"/>
      <c r="E44" s="903"/>
      <c r="F44" s="903"/>
      <c r="G44" s="903"/>
      <c r="H44" s="903"/>
      <c r="I44" s="903"/>
      <c r="J44" s="903"/>
      <c r="K44" s="618"/>
      <c r="L44" s="618"/>
    </row>
    <row r="45" spans="1:13" s="602" customFormat="1" ht="11.45" customHeight="1">
      <c r="A45" s="1035" t="str">
        <f>[33]sys_template!A51</f>
        <v>Totals may not add due to rounding.</v>
      </c>
      <c r="B45" s="1035"/>
      <c r="C45" s="1035"/>
      <c r="D45" s="1035"/>
      <c r="E45" s="1035"/>
      <c r="F45" s="1035"/>
      <c r="G45" s="1035"/>
      <c r="H45" s="1035"/>
      <c r="I45" s="1035"/>
      <c r="J45" s="1035"/>
      <c r="K45" s="1035"/>
      <c r="L45" s="1035"/>
    </row>
    <row r="46" spans="1:13" s="602" customFormat="1" ht="11.45" customHeight="1">
      <c r="A46" s="650"/>
      <c r="C46" s="608"/>
      <c r="E46" s="615"/>
      <c r="F46" s="617"/>
      <c r="G46" s="617"/>
      <c r="H46" s="617"/>
      <c r="I46" s="617"/>
      <c r="J46" s="617"/>
      <c r="K46" s="618"/>
      <c r="L46" s="618"/>
    </row>
    <row r="47" spans="1:13" s="670" customFormat="1" ht="16.149999999999999" customHeight="1">
      <c r="A47" s="669"/>
      <c r="E47" s="65" t="s">
        <v>70</v>
      </c>
      <c r="F47" s="65">
        <v>5002</v>
      </c>
      <c r="G47" s="65" t="str">
        <f>VLOOKUP(F47,proj_info,3,FALSE)</f>
        <v>002-Incremental Security</v>
      </c>
    </row>
    <row r="48" spans="1:13" s="672" customFormat="1" ht="16.149999999999999" customHeight="1">
      <c r="A48" s="671"/>
      <c r="E48" s="674">
        <v>2018</v>
      </c>
      <c r="F48" s="674">
        <v>2018</v>
      </c>
      <c r="G48" s="674">
        <v>2018</v>
      </c>
      <c r="H48" s="674">
        <v>2018</v>
      </c>
      <c r="I48" s="674">
        <v>2018</v>
      </c>
      <c r="J48" s="674">
        <v>2018</v>
      </c>
      <c r="K48" s="674">
        <v>2018</v>
      </c>
      <c r="L48" s="675"/>
    </row>
    <row r="49" spans="1:12" s="672" customFormat="1" ht="16.149999999999999" customHeight="1">
      <c r="A49" s="671"/>
      <c r="C49" s="676"/>
      <c r="E49" s="677" t="s">
        <v>75</v>
      </c>
      <c r="F49" s="678" t="s">
        <v>76</v>
      </c>
      <c r="G49" s="678" t="s">
        <v>77</v>
      </c>
      <c r="H49" s="678" t="s">
        <v>78</v>
      </c>
      <c r="I49" s="678" t="s">
        <v>127</v>
      </c>
      <c r="J49" s="678" t="s">
        <v>128</v>
      </c>
      <c r="K49" s="678" t="s">
        <v>129</v>
      </c>
      <c r="L49" s="675"/>
    </row>
    <row r="50" spans="1:12" s="672" customFormat="1" ht="16.149999999999999" customHeight="1">
      <c r="A50" s="671"/>
      <c r="C50" s="676" t="s">
        <v>62</v>
      </c>
      <c r="E50" s="679"/>
      <c r="F50" s="680"/>
      <c r="G50" s="680"/>
      <c r="H50" s="680"/>
      <c r="I50" s="680"/>
      <c r="J50" s="680"/>
      <c r="K50" s="681"/>
      <c r="L50" s="675"/>
    </row>
    <row r="51" spans="1:12" s="672" customFormat="1" ht="16.149999999999999" customHeight="1">
      <c r="A51" s="671" t="s">
        <v>561</v>
      </c>
      <c r="B51" s="66" t="str">
        <f t="shared" ref="B51:B53" si="14">CONCATENATE(A51,$F$47)</f>
        <v>CIP5002</v>
      </c>
      <c r="C51" s="682" t="s">
        <v>562</v>
      </c>
      <c r="E51" s="683"/>
      <c r="F51" s="703">
        <f t="array" ref="F51">SUM(IF(d_year=$F$48,IF(d_month=$F$49,IF(d_acct=B51,d_amt,0),0),0))</f>
        <v>0</v>
      </c>
      <c r="G51" s="684">
        <f t="array" ref="G51">SUM(IF(d_year=$G$48,IF(d_month=$G$49,IF(d_acct=B51,d_amt,0),0),0))</f>
        <v>0</v>
      </c>
      <c r="H51" s="684">
        <f t="array" ref="H51">SUM(IF(d_year=$H$48,IF(d_month=$H$49,IF(d_acct=B51,d_amt,0),0),0))</f>
        <v>0</v>
      </c>
      <c r="I51" s="684">
        <f t="array" ref="I51">SUM(IF(d_year=$I$48,IF(d_month=$I$49,IF(d_acct=B51,d_amt,0),0),0))</f>
        <v>0</v>
      </c>
      <c r="J51" s="684">
        <f t="array" ref="J51">SUM(IF(d_year=$J$48,IF(d_month=$J$49,IF(d_acct=B51,d_amt,0),0),0))</f>
        <v>0</v>
      </c>
      <c r="K51" s="685">
        <f t="array" ref="K51">SUM(IF(d_year=$K$48,IF(d_month=$K$49,IF(d_acct=B51,d_amt,0),0),0))</f>
        <v>0</v>
      </c>
      <c r="L51" s="675"/>
    </row>
    <row r="52" spans="1:12" s="672" customFormat="1" ht="16.149999999999999" customHeight="1">
      <c r="A52" s="671" t="s">
        <v>563</v>
      </c>
      <c r="B52" s="66" t="str">
        <f t="shared" si="14"/>
        <v>CIQ5002</v>
      </c>
      <c r="C52" s="672" t="s">
        <v>564</v>
      </c>
      <c r="E52" s="686"/>
      <c r="F52" s="684">
        <f t="array" ref="F52">SUM(IF(d_year=$F$48,IF(d_month=$F$49,IF(d_acct=B52,d_amt,0),0),0))</f>
        <v>0</v>
      </c>
      <c r="G52" s="684">
        <f t="array" ref="G52">SUM(IF(d_year=$G$48,IF(d_month=$G$49,IF(d_acct=B52,d_amt,0),0),0))</f>
        <v>0</v>
      </c>
      <c r="H52" s="684">
        <f t="array" ref="H52">SUM(IF(d_year=$H$48,IF(d_month=$H$49,IF(d_acct=B52,d_amt,0),0),0))</f>
        <v>0</v>
      </c>
      <c r="I52" s="684">
        <f t="array" ref="I52">SUM(IF(d_year=$I$48,IF(d_month=$I$49,IF(d_acct=B52,d_amt,0),0),0))</f>
        <v>0</v>
      </c>
      <c r="J52" s="684">
        <f t="array" ref="J52">SUM(IF(d_year=$J$48,IF(d_month=$J$49,IF(d_acct=B52,d_amt,0),0),0))</f>
        <v>0</v>
      </c>
      <c r="K52" s="685">
        <f t="array" ref="K52">SUM(IF(d_year=$K$48,IF(d_month=$K$49,IF(d_acct=B52,d_amt,0),0),0))</f>
        <v>0</v>
      </c>
      <c r="L52" s="675"/>
    </row>
    <row r="53" spans="1:12" s="672" customFormat="1" ht="16.149999999999999" customHeight="1">
      <c r="A53" s="671" t="s">
        <v>565</v>
      </c>
      <c r="B53" s="66" t="str">
        <f t="shared" si="14"/>
        <v>CIN5002</v>
      </c>
      <c r="C53" s="672" t="s">
        <v>566</v>
      </c>
      <c r="E53" s="687">
        <f t="array" ref="E53">SUM(IF(d_year=$E$48,IF(d_month=$E$49,IF(d_acct=B53,d_amt,0),0),0))</f>
        <v>0</v>
      </c>
      <c r="F53" s="688">
        <f t="array" ref="F53">SUM(IF(d_year=$F$48,IF(d_month=$F$49,IF(d_acct=B53,d_amt,0),0),0))</f>
        <v>0</v>
      </c>
      <c r="G53" s="688">
        <f t="array" ref="G53">SUM(IF(d_year=$G$48,IF(d_month=$G$49,IF(d_acct=B53,d_amt,0),0),0))</f>
        <v>0</v>
      </c>
      <c r="H53" s="688">
        <f t="array" ref="H53">SUM(IF(d_year=$H$48,IF(d_month=$H$49,IF(d_acct=B53,d_amt,0),0),0))</f>
        <v>0</v>
      </c>
      <c r="I53" s="688">
        <f t="array" ref="I53">SUM(IF(d_year=$I$48,IF(d_month=$I$49,IF(d_acct=B53,d_amt,0),0),0))</f>
        <v>0</v>
      </c>
      <c r="J53" s="688">
        <f t="array" ref="J53">SUM(IF(d_year=$J$48,IF(d_month=$J$49,IF(d_acct=B53,d_amt,0),0),0))</f>
        <v>0</v>
      </c>
      <c r="K53" s="689">
        <f t="array" ref="K53">SUM(IF(d_year=$K$48,IF(d_month=$K$49,IF(d_acct=B53,d_amt,0),0),0))</f>
        <v>0</v>
      </c>
      <c r="L53" s="675"/>
    </row>
    <row r="54" spans="1:12" s="676" customFormat="1" ht="16.149999999999999" customHeight="1">
      <c r="A54" s="690"/>
      <c r="E54" s="691"/>
      <c r="F54" s="692"/>
      <c r="G54" s="692"/>
      <c r="H54" s="692"/>
      <c r="I54" s="692"/>
      <c r="J54" s="692"/>
      <c r="K54" s="693"/>
      <c r="L54" s="675"/>
    </row>
    <row r="55" spans="1:12" s="672" customFormat="1" ht="24" customHeight="1">
      <c r="A55" s="671"/>
      <c r="E55" s="679"/>
      <c r="F55" s="680"/>
      <c r="G55" s="680"/>
      <c r="H55" s="680"/>
      <c r="I55" s="680"/>
      <c r="J55" s="680"/>
      <c r="K55" s="681"/>
      <c r="L55" s="675"/>
    </row>
    <row r="56" spans="1:12" s="66" customFormat="1" ht="16.149999999999999" customHeight="1">
      <c r="A56" s="655" t="s">
        <v>567</v>
      </c>
      <c r="B56" s="66" t="str">
        <f>CONCATENATE(A56,$F$47)</f>
        <v>CI45002</v>
      </c>
      <c r="C56" s="66" t="str">
        <f>IF(ISERROR(VLOOKUP(B56,acct_desc,2,FALSE))=TRUE," ",VLOOKUP(B56,acct_desc,2,FALSE))</f>
        <v>5002 - CWIP Current Month</v>
      </c>
      <c r="E56" s="625"/>
      <c r="F56" s="948">
        <f>'Summary (2018) STRATA'!J38-'Summary (2018) STRATA'!J40</f>
        <v>0</v>
      </c>
      <c r="G56" s="948">
        <f>'Summary (2018) STRATA'!K38-'Summary (2018) STRATA'!K40</f>
        <v>0</v>
      </c>
      <c r="H56" s="948">
        <f>'Summary (2018) STRATA'!L38-'Summary (2018) STRATA'!L40</f>
        <v>0</v>
      </c>
      <c r="I56" s="948">
        <f>'Summary (2018) STRATA'!M38-'Summary (2018) STRATA'!M40</f>
        <v>0</v>
      </c>
      <c r="J56" s="948">
        <f>'Summary (2018) STRATA'!N38-'Summary (2018) STRATA'!N40</f>
        <v>0</v>
      </c>
      <c r="K56" s="948">
        <f>'Summary (2018) STRATA'!O38-'Summary (2018) STRATA'!O40</f>
        <v>0</v>
      </c>
      <c r="L56"/>
    </row>
    <row r="57" spans="1:12" s="66" customFormat="1" ht="16.149999999999999" customHeight="1">
      <c r="A57" s="655" t="s">
        <v>643</v>
      </c>
      <c r="B57" s="66" t="str">
        <f>CONCATENATE(A57,$F$47)</f>
        <v>CI55002</v>
      </c>
      <c r="C57" s="66" t="str">
        <f>IF(ISERROR(VLOOKUP(B57,acct_desc,2,FALSE))=TRUE," ",VLOOKUP(B57,acct_desc,2,FALSE))</f>
        <v>5002 - End of Month CWIP Balance</v>
      </c>
      <c r="E57" s="627">
        <f t="array" ref="E57">SUM(IF(d_year=$E$48,IF(d_month=$E$49,IF(d_acct=B57,d_amt,0),0),0))</f>
        <v>0</v>
      </c>
      <c r="F57" s="948">
        <f t="array" ref="F57">SUM(IF(d_year=$F$48,IF(d_month=$F$49,IF(d_acct=B57,d_amt,0),0),0))</f>
        <v>0</v>
      </c>
      <c r="G57" s="948">
        <f t="array" ref="G57">SUM(IF(d_year=$G$48,IF(d_month=$G$49,IF(d_acct=B57,d_amt,0),0),0))</f>
        <v>0</v>
      </c>
      <c r="H57" s="948">
        <f t="array" ref="H57">SUM(IF(d_year=$H$48,IF(d_month=$H$49,IF(d_acct=B57,d_amt,0),0),0))</f>
        <v>0</v>
      </c>
      <c r="I57" s="948">
        <f t="array" ref="I57">SUM(IF(d_year=$I$48,IF(d_month=$I$49,IF(d_acct=B57,d_amt,0),0),0))</f>
        <v>0</v>
      </c>
      <c r="J57" s="948">
        <f t="array" ref="J57">SUM(IF(d_year=$J$48,IF(d_month=$J$49,IF(d_acct=B57,d_amt,0),0),0))</f>
        <v>0</v>
      </c>
      <c r="K57" s="949">
        <f t="array" ref="K57">SUM(IF(d_year=$K$48,IF(d_month=$K$49,IF(d_acct=B57,d_amt,0),0),0))</f>
        <v>0</v>
      </c>
      <c r="L57"/>
    </row>
    <row r="58" spans="1:12" s="66" customFormat="1" ht="16.149999999999999" customHeight="1">
      <c r="A58" s="655" t="s">
        <v>568</v>
      </c>
      <c r="B58" s="66" t="str">
        <f>CONCATENATE(A58,$F$47)</f>
        <v>CI65002</v>
      </c>
      <c r="C58" s="66" t="str">
        <f>IF(ISERROR(VLOOKUP(B58,acct_desc,2,FALSE))=TRUE," ",VLOOKUP(B58,acct_desc,2,FALSE))</f>
        <v>5002 - CWIP Closed</v>
      </c>
      <c r="E58" s="627">
        <f t="array" ref="E58">SUM(IF(d_year=$E$48,IF(d_month=$E$49,IF(d_acct=B58,d_amt,0),0),0))</f>
        <v>0</v>
      </c>
      <c r="F58" s="948"/>
      <c r="G58" s="948"/>
      <c r="H58" s="948"/>
      <c r="I58" s="948"/>
      <c r="J58" s="948"/>
      <c r="K58" s="948"/>
      <c r="L58"/>
    </row>
    <row r="59" spans="1:12" s="672" customFormat="1" ht="24" customHeight="1">
      <c r="A59" s="671"/>
      <c r="E59" s="679"/>
      <c r="F59" s="950"/>
      <c r="G59" s="950"/>
      <c r="H59" s="950"/>
      <c r="I59" s="950"/>
      <c r="J59" s="950"/>
      <c r="K59" s="951"/>
      <c r="L59" s="675"/>
    </row>
    <row r="60" spans="1:12" s="66" customFormat="1" ht="16.149999999999999" customHeight="1">
      <c r="A60" s="655" t="s">
        <v>569</v>
      </c>
      <c r="B60" s="66" t="str">
        <f t="shared" ref="B60:B62" si="15">CONCATENATE(A60,$F$47)</f>
        <v>CI75002</v>
      </c>
      <c r="C60" s="66" t="str">
        <f>IF(ISERROR(VLOOKUP(B60,acct_desc,2,FALSE))=TRUE," ",VLOOKUP(B60,acct_desc,2,FALSE))</f>
        <v>5002 - Plant Additions</v>
      </c>
      <c r="E60" s="625"/>
      <c r="F60" s="948">
        <f>'Summary (2018) STRATA'!J56</f>
        <v>0</v>
      </c>
      <c r="G60" s="948">
        <f>'Summary (2018) STRATA'!K56</f>
        <v>0</v>
      </c>
      <c r="H60" s="948">
        <f>'Summary (2018) STRATA'!L56</f>
        <v>0</v>
      </c>
      <c r="I60" s="948">
        <f>'Summary (2018) STRATA'!M56</f>
        <v>0</v>
      </c>
      <c r="J60" s="948">
        <f>'Summary (2018) STRATA'!N56</f>
        <v>0</v>
      </c>
      <c r="K60" s="948">
        <f>'Summary (2018) STRATA'!O56</f>
        <v>0</v>
      </c>
      <c r="L60"/>
    </row>
    <row r="61" spans="1:12" s="66" customFormat="1" ht="16.149999999999999" customHeight="1">
      <c r="A61" s="655" t="s">
        <v>570</v>
      </c>
      <c r="B61" s="66" t="str">
        <f t="shared" si="15"/>
        <v>CI95002</v>
      </c>
      <c r="C61" s="66" t="str">
        <f>IF(ISERROR(VLOOKUP(B61,acct_desc,2,FALSE))=TRUE," ",VLOOKUP(B61,acct_desc,2,FALSE))</f>
        <v>5002 - Plant Trans and Adjs</v>
      </c>
      <c r="E61" s="627"/>
      <c r="F61" s="287">
        <f t="array" ref="F61">SUM(IF(d_year=$F$48,IF(d_month=$F$49,IF(d_acct=B61,d_amt,0),0),0))</f>
        <v>0</v>
      </c>
      <c r="G61" s="287">
        <f t="array" ref="G61">SUM(IF(d_year=$G$48,IF(d_month=$G$49,IF(d_acct=B61,d_amt,0),0),0))</f>
        <v>0</v>
      </c>
      <c r="H61" s="287">
        <f t="array" ref="H61">SUM(IF(d_year=$H$48,IF(d_month=$H$49,IF(d_acct=B61,d_amt,0),0),0))</f>
        <v>0</v>
      </c>
      <c r="I61" s="287">
        <f t="array" ref="I61">SUM(IF(d_year=$I$48,IF(d_month=$I$49,IF(d_acct=B61,d_amt,0),0),0))</f>
        <v>0</v>
      </c>
      <c r="J61" s="287">
        <f t="array" ref="J61">SUM(IF(d_year=$J$48,IF(d_month=$J$49,IF(d_acct=B61,d_amt,0),0),0))</f>
        <v>0</v>
      </c>
      <c r="K61" s="626">
        <f t="array" ref="K61">SUM(IF(d_year=$K$48,IF(d_month=$K$49,IF(d_acct=B61,d_amt,0),0),0))</f>
        <v>0</v>
      </c>
      <c r="L61"/>
    </row>
    <row r="62" spans="1:12" s="66" customFormat="1" ht="16.149999999999999" customHeight="1">
      <c r="A62" s="655" t="s">
        <v>571</v>
      </c>
      <c r="B62" s="66" t="str">
        <f t="shared" si="15"/>
        <v>CI85002</v>
      </c>
      <c r="C62" s="66" t="str">
        <f>IF(ISERROR(VLOOKUP(B62,acct_desc,2,FALSE))=TRUE," ",VLOOKUP(B62,acct_desc,2,FALSE))</f>
        <v>5002 - Retirements</v>
      </c>
      <c r="E62" s="628"/>
      <c r="F62" s="287">
        <f t="array" ref="F62">SUM(IF(d_year=$F$48,IF(d_month=$F$49,IF(d_acct=B62,d_amt,0),0),0))</f>
        <v>0</v>
      </c>
      <c r="G62" s="287">
        <f t="array" ref="G62">SUM(IF(d_year=$G$48,IF(d_month=$G$49,IF(d_acct=B62,d_amt,0),0),0))</f>
        <v>0</v>
      </c>
      <c r="H62" s="287">
        <f t="array" ref="H62">SUM(IF(d_year=$H$48,IF(d_month=$H$49,IF(d_acct=B62,d_amt,0),0),0))</f>
        <v>0</v>
      </c>
      <c r="I62" s="287">
        <f t="array" ref="I62">SUM(IF(d_year=$I$48,IF(d_month=$I$49,IF(d_acct=B62,d_amt,0),0),0))</f>
        <v>0</v>
      </c>
      <c r="J62" s="287">
        <f t="array" ref="J62">SUM(IF(d_year=$J$48,IF(d_month=$J$49,IF(d_acct=B62,d_amt,0),0),0))</f>
        <v>0</v>
      </c>
      <c r="K62" s="626">
        <f t="array" ref="K62">SUM(IF(d_year=$K$48,IF(d_month=$K$49,IF(d_acct=B62,d_amt,0),0),0))</f>
        <v>0</v>
      </c>
      <c r="L62"/>
    </row>
    <row r="63" spans="1:12" s="676" customFormat="1" ht="16.149999999999999" customHeight="1">
      <c r="A63" s="690"/>
      <c r="E63" s="691"/>
      <c r="F63" s="692">
        <f>SUM(F60:F62)</f>
        <v>0</v>
      </c>
      <c r="G63" s="692">
        <f t="shared" ref="G63:K63" si="16">SUM(G60:G62)</f>
        <v>0</v>
      </c>
      <c r="H63" s="692">
        <f t="shared" si="16"/>
        <v>0</v>
      </c>
      <c r="I63" s="692">
        <f t="shared" si="16"/>
        <v>0</v>
      </c>
      <c r="J63" s="692">
        <f t="shared" si="16"/>
        <v>0</v>
      </c>
      <c r="K63" s="692">
        <f t="shared" si="16"/>
        <v>0</v>
      </c>
      <c r="L63" s="675"/>
    </row>
    <row r="64" spans="1:12" s="672" customFormat="1" ht="24" customHeight="1">
      <c r="A64" s="671"/>
      <c r="E64" s="679"/>
      <c r="F64" s="680"/>
      <c r="G64" s="680"/>
      <c r="H64" s="680"/>
      <c r="I64" s="680"/>
      <c r="J64" s="680"/>
      <c r="K64" s="681"/>
      <c r="L64" s="675"/>
    </row>
    <row r="65" spans="1:12" s="66" customFormat="1" ht="16.149999999999999" customHeight="1">
      <c r="A65" s="655" t="s">
        <v>572</v>
      </c>
      <c r="B65" s="66" t="str">
        <f t="shared" ref="B65:B68" si="17">CONCATENATE(A65,$F$47)</f>
        <v>CIA5002</v>
      </c>
      <c r="C65" s="66" t="str">
        <f>IF(ISERROR(VLOOKUP(B65,acct_desc,2,FALSE))=TRUE," ",VLOOKUP(B65,acct_desc,2,FALSE))</f>
        <v>5002 - Reserve Removal Cost</v>
      </c>
      <c r="E65" s="625"/>
      <c r="F65" s="287">
        <f t="array" ref="F65">SUM(IF(d_year=$F$48,IF(d_month=$F$49,IF(d_acct=B65,d_amt,0),0),0))</f>
        <v>0</v>
      </c>
      <c r="G65" s="287">
        <f t="array" ref="G65">SUM(IF(d_year=$G$48,IF(d_month=$G$49,IF(d_acct=B65,d_amt,0),0),0))</f>
        <v>0</v>
      </c>
      <c r="H65" s="287">
        <f t="array" ref="H65">SUM(IF(d_year=$H$48,IF(d_month=$H$49,IF(d_acct=B65,d_amt,0),0),0))</f>
        <v>0</v>
      </c>
      <c r="I65" s="287">
        <f t="array" ref="I65">SUM(IF(d_year=$I$48,IF(d_month=$I$49,IF(d_acct=B65,d_amt,0),0),0))</f>
        <v>0</v>
      </c>
      <c r="J65" s="287">
        <f t="array" ref="J65">SUM(IF(d_year=$J$48,IF(d_month=$J$49,IF(d_acct=B65,d_amt,0),0),0))</f>
        <v>0</v>
      </c>
      <c r="K65" s="626">
        <f t="array" ref="K65">SUM(IF(d_year=$K$48,IF(d_month=$K$49,IF(d_acct=B65,d_amt,0),0),0))</f>
        <v>0</v>
      </c>
      <c r="L65"/>
    </row>
    <row r="66" spans="1:12" s="66" customFormat="1" ht="16.149999999999999" customHeight="1">
      <c r="A66" s="655" t="s">
        <v>573</v>
      </c>
      <c r="B66" s="66" t="str">
        <f t="shared" si="17"/>
        <v>CIB5002</v>
      </c>
      <c r="C66" s="66" t="str">
        <f>IF(ISERROR(VLOOKUP(B66,acct_desc,2,FALSE))=TRUE," ",VLOOKUP(B66,acct_desc,2,FALSE))</f>
        <v>5002 - Reserve Salvage</v>
      </c>
      <c r="E66" s="627"/>
      <c r="F66" s="287">
        <f t="array" ref="F66">SUM(IF(d_year=$F$48,IF(d_month=$F$49,IF(d_acct=B66,d_amt,0),0),0))</f>
        <v>0</v>
      </c>
      <c r="G66" s="287">
        <f t="array" ref="G66">SUM(IF(d_year=$G$48,IF(d_month=$G$49,IF(d_acct=B66,d_amt,0),0),0))</f>
        <v>0</v>
      </c>
      <c r="H66" s="287">
        <f t="array" ref="H66">SUM(IF(d_year=$H$48,IF(d_month=$H$49,IF(d_acct=B66,d_amt,0),0),0))</f>
        <v>0</v>
      </c>
      <c r="I66" s="287">
        <f t="array" ref="I66">SUM(IF(d_year=$I$48,IF(d_month=$I$49,IF(d_acct=B66,d_amt,0),0),0))</f>
        <v>0</v>
      </c>
      <c r="J66" s="287">
        <f t="array" ref="J66">SUM(IF(d_year=$J$48,IF(d_month=$J$49,IF(d_acct=B66,d_amt,0),0),0))</f>
        <v>0</v>
      </c>
      <c r="K66" s="626">
        <f t="array" ref="K66">SUM(IF(d_year=$K$48,IF(d_month=$K$49,IF(d_acct=B66,d_amt,0),0),0))</f>
        <v>0</v>
      </c>
      <c r="L66"/>
    </row>
    <row r="67" spans="1:12" s="66" customFormat="1" ht="16.149999999999999" customHeight="1">
      <c r="A67" s="655" t="s">
        <v>574</v>
      </c>
      <c r="B67" s="66" t="str">
        <f t="shared" si="17"/>
        <v>CIC5002</v>
      </c>
      <c r="C67" s="66" t="str">
        <f>IF(ISERROR(VLOOKUP(B67,acct_desc,2,FALSE))=TRUE," ",VLOOKUP(B67,acct_desc,2,FALSE))</f>
        <v>5002 - Reserve Trans and Adjs</v>
      </c>
      <c r="E67" s="627"/>
      <c r="F67" s="287">
        <f t="array" ref="F67">SUM(IF(d_year=$F$48,IF(d_month=$F$49,IF(d_acct=B67,d_amt,0),0),0))</f>
        <v>0</v>
      </c>
      <c r="G67" s="287">
        <f t="array" ref="G67">SUM(IF(d_year=$G$48,IF(d_month=$G$49,IF(d_acct=B67,d_amt,0),0),0))</f>
        <v>0</v>
      </c>
      <c r="H67" s="287">
        <f t="array" ref="H67">SUM(IF(d_year=$H$48,IF(d_month=$H$49,IF(d_acct=B67,d_amt,0),0),0))</f>
        <v>0</v>
      </c>
      <c r="I67" s="287">
        <f t="array" ref="I67">SUM(IF(d_year=$I$48,IF(d_month=$I$49,IF(d_acct=B67,d_amt,0),0),0))</f>
        <v>0</v>
      </c>
      <c r="J67" s="287">
        <f t="array" ref="J67">SUM(IF(d_year=$J$48,IF(d_month=$J$49,IF(d_acct=B67,d_amt,0),0),0))</f>
        <v>0</v>
      </c>
      <c r="K67" s="626">
        <f t="array" ref="K67">SUM(IF(d_year=$K$48,IF(d_month=$K$49,IF(d_acct=B67,d_amt,0),0),0))</f>
        <v>0</v>
      </c>
      <c r="L67"/>
    </row>
    <row r="68" spans="1:12" s="66" customFormat="1" ht="16.149999999999999" customHeight="1">
      <c r="A68" s="655" t="s">
        <v>571</v>
      </c>
      <c r="B68" s="66" t="str">
        <f t="shared" si="17"/>
        <v>CI85002</v>
      </c>
      <c r="C68" s="66" t="str">
        <f>IF(ISERROR(VLOOKUP(B68,acct_desc,2,FALSE))=TRUE," ",VLOOKUP(B68,acct_desc,2,FALSE))</f>
        <v>5002 - Retirements</v>
      </c>
      <c r="E68" s="628"/>
      <c r="F68" s="287">
        <f t="array" ref="F68">SUM(IF(d_year=$F$48,IF(d_month=$F$49,IF(d_acct=B68,d_amt,0),0),0))</f>
        <v>0</v>
      </c>
      <c r="G68" s="287">
        <f t="array" ref="G68">SUM(IF(d_year=$G$48,IF(d_month=$G$49,IF(d_acct=B68,d_amt,0),0),0))</f>
        <v>0</v>
      </c>
      <c r="H68" s="287">
        <f t="array" ref="H68">SUM(IF(d_year=$H$48,IF(d_month=$H$49,IF(d_acct=B68,d_amt,0),0),0))</f>
        <v>0</v>
      </c>
      <c r="I68" s="287">
        <f t="array" ref="I68">SUM(IF(d_year=$I$48,IF(d_month=$I$49,IF(d_acct=B68,d_amt,0),0),0))</f>
        <v>0</v>
      </c>
      <c r="J68" s="287">
        <f t="array" ref="J68">SUM(IF(d_year=$J$48,IF(d_month=$J$49,IF(d_acct=B68,d_amt,0),0),0))</f>
        <v>0</v>
      </c>
      <c r="K68" s="626">
        <f t="array" ref="K68">SUM(IF(d_year=$K$48,IF(d_month=$K$49,IF(d_acct=B68,d_amt,0),0),0))</f>
        <v>0</v>
      </c>
      <c r="L68"/>
    </row>
    <row r="69" spans="1:12" s="676" customFormat="1" ht="16.149999999999999" customHeight="1">
      <c r="A69" s="690"/>
      <c r="E69" s="691"/>
      <c r="F69" s="692">
        <f t="shared" ref="F69:G69" si="18">SUM(F65:F68)</f>
        <v>0</v>
      </c>
      <c r="G69" s="692">
        <f t="shared" si="18"/>
        <v>0</v>
      </c>
      <c r="H69" s="692">
        <f>SUM(H65:H68)</f>
        <v>0</v>
      </c>
      <c r="I69" s="692">
        <f t="shared" ref="I69:K69" si="19">SUM(I65:I68)</f>
        <v>0</v>
      </c>
      <c r="J69" s="692">
        <f t="shared" si="19"/>
        <v>0</v>
      </c>
      <c r="K69" s="692">
        <f t="shared" si="19"/>
        <v>0</v>
      </c>
      <c r="L69" s="675"/>
    </row>
    <row r="70" spans="1:12" s="672" customFormat="1" ht="24" customHeight="1">
      <c r="A70" s="671"/>
      <c r="E70" s="679"/>
      <c r="F70" s="680"/>
      <c r="G70" s="680"/>
      <c r="H70" s="680"/>
      <c r="I70" s="680"/>
      <c r="J70" s="680"/>
      <c r="K70" s="681"/>
      <c r="L70" s="675"/>
    </row>
    <row r="71" spans="1:12" s="66" customFormat="1" ht="16.149999999999999" customHeight="1">
      <c r="A71" s="655" t="s">
        <v>576</v>
      </c>
      <c r="B71" s="66" t="str">
        <f t="shared" ref="B71" si="20">CONCATENATE(A71,$F$47)</f>
        <v>CI15002</v>
      </c>
      <c r="C71" s="66" t="str">
        <f>IF(ISERROR(VLOOKUP(B71,acct_desc,2,FALSE))=TRUE," ",VLOOKUP(B71,acct_desc,2,FALSE))</f>
        <v>5002 - Depreciation Expense</v>
      </c>
      <c r="E71" s="625"/>
      <c r="F71" s="948">
        <f>'Summary (2018) STRATA'!J62</f>
        <v>3324.9700000000003</v>
      </c>
      <c r="G71" s="948">
        <f>'Summary (2018) STRATA'!K62</f>
        <v>3324.9700000000003</v>
      </c>
      <c r="H71" s="948">
        <f>'Summary (2018) STRATA'!L62</f>
        <v>3324.9700000000003</v>
      </c>
      <c r="I71" s="948">
        <f>'Summary (2018) STRATA'!M62</f>
        <v>3324.9700000000003</v>
      </c>
      <c r="J71" s="948">
        <f>'Summary (2018) STRATA'!N62</f>
        <v>3324.9700000000003</v>
      </c>
      <c r="K71" s="948">
        <f>'Summary (2018) STRATA'!O62</f>
        <v>3324.9700000000003</v>
      </c>
      <c r="L71"/>
    </row>
    <row r="72" spans="1:12" s="672" customFormat="1" ht="16.149999999999999" customHeight="1">
      <c r="A72" s="671"/>
      <c r="E72" s="687"/>
      <c r="F72" s="688"/>
      <c r="G72" s="688"/>
      <c r="H72" s="688"/>
      <c r="I72" s="688"/>
      <c r="J72" s="688"/>
      <c r="K72" s="689"/>
      <c r="L72" s="675"/>
    </row>
    <row r="73" spans="1:12" s="672" customFormat="1" ht="16.149999999999999" customHeight="1">
      <c r="A73" s="671"/>
      <c r="C73" s="672" t="s">
        <v>178</v>
      </c>
      <c r="E73" s="694"/>
      <c r="F73" s="620"/>
      <c r="G73" s="620"/>
      <c r="H73" s="620"/>
      <c r="I73" s="620"/>
      <c r="J73" s="620"/>
      <c r="K73" s="620"/>
      <c r="L73" s="675"/>
    </row>
    <row r="74" spans="1:12" s="672" customFormat="1" ht="24" customHeight="1">
      <c r="A74" s="671"/>
      <c r="E74" s="679"/>
      <c r="F74" s="680"/>
      <c r="G74" s="680"/>
      <c r="H74" s="680"/>
      <c r="I74" s="680"/>
      <c r="J74" s="680"/>
      <c r="K74" s="681"/>
      <c r="L74" s="675"/>
    </row>
    <row r="75" spans="1:12" s="66" customFormat="1" ht="16.149999999999999" customHeight="1">
      <c r="A75" s="655" t="s">
        <v>577</v>
      </c>
      <c r="B75" s="66" t="str">
        <f t="shared" ref="B75" si="21">CONCATENATE(A75,$F$47)</f>
        <v>COE5002</v>
      </c>
      <c r="C75" s="66" t="str">
        <f>IF(ISERROR(VLOOKUP(B75,acct_desc,2,FALSE))=TRUE," ",VLOOKUP(B75,acct_desc,2,FALSE))</f>
        <v>5002 - Total Cap Exp Amount</v>
      </c>
      <c r="E75" s="625"/>
      <c r="F75" s="287">
        <f t="array" ref="F75">SUM(IF(d_year=$F$48,IF(d_month=$F$49,IF(d_acct=B75,d_amt,0),0),0))</f>
        <v>0</v>
      </c>
      <c r="G75" s="287">
        <f t="array" ref="G75">SUM(IF(d_year=$G$48,IF(d_month=$G$49,IF(d_acct=B75,d_amt,0),0),0))</f>
        <v>0</v>
      </c>
      <c r="H75" s="287">
        <f t="array" ref="H75">SUM(IF(d_year=$H$48,IF(d_month=$H$49,IF(d_acct=B75,d_amt,0),0),0))</f>
        <v>0</v>
      </c>
      <c r="I75" s="287">
        <f t="array" ref="I75">SUM(IF(d_year=$I$48,IF(d_month=$I$49,IF(d_acct=B75,d_amt,0),0),0))</f>
        <v>0</v>
      </c>
      <c r="J75" s="287">
        <f t="array" ref="J75">SUM(IF(d_year=$J$48,IF(d_month=$J$49,IF(d_acct=B75,d_amt,0),0),0))</f>
        <v>0</v>
      </c>
      <c r="K75" s="626">
        <f t="array" ref="K75">SUM(IF(d_year=$K$48,IF(d_month=$K$49,IF(d_acct=B75,d_amt,0),0),0))</f>
        <v>0</v>
      </c>
      <c r="L75"/>
    </row>
    <row r="76" spans="1:12" s="672" customFormat="1" ht="16.149999999999999" customHeight="1">
      <c r="A76" s="671"/>
      <c r="E76" s="686"/>
      <c r="F76" s="695">
        <f t="shared" ref="F76:K76" si="22">F38-F75</f>
        <v>7420.3981072122788</v>
      </c>
      <c r="G76" s="695">
        <f t="shared" si="22"/>
        <v>7398.7732488304664</v>
      </c>
      <c r="H76" s="695">
        <f t="shared" si="22"/>
        <v>7377.148390448654</v>
      </c>
      <c r="I76" s="695">
        <f t="shared" si="22"/>
        <v>7355.5235320668398</v>
      </c>
      <c r="J76" s="695">
        <f t="shared" si="22"/>
        <v>7333.8986736850275</v>
      </c>
      <c r="K76" s="695">
        <f t="shared" si="22"/>
        <v>7312.2738153032151</v>
      </c>
      <c r="L76" s="675"/>
    </row>
    <row r="77" spans="1:12">
      <c r="C77" s="672"/>
    </row>
    <row r="78" spans="1:12" s="66" customFormat="1" ht="16.149999999999999" customHeight="1">
      <c r="A78" s="655"/>
      <c r="B78" s="66" t="s">
        <v>241</v>
      </c>
      <c r="C78" s="66" t="str">
        <f>IF(ISERROR(VLOOKUP(B78,acct_desc,2,FALSE))=TRUE," ",VLOOKUP(B78,acct_desc,2,FALSE))</f>
        <v>Annual Rate of Return for Debt</v>
      </c>
      <c r="E78" s="629"/>
      <c r="F78" s="942">
        <v>1.3413E-2</v>
      </c>
      <c r="G78" s="942">
        <v>1.3413E-2</v>
      </c>
      <c r="H78" s="942">
        <v>1.3413E-2</v>
      </c>
      <c r="I78" s="942">
        <v>1.3413E-2</v>
      </c>
      <c r="J78" s="942">
        <v>1.3413E-2</v>
      </c>
      <c r="K78" s="942">
        <v>1.3413E-2</v>
      </c>
      <c r="L78"/>
    </row>
    <row r="79" spans="1:12" s="66" customFormat="1" ht="16.149999999999999" customHeight="1">
      <c r="A79" s="655"/>
      <c r="B79" s="66" t="s">
        <v>242</v>
      </c>
      <c r="C79" s="66" t="str">
        <f>IF(ISERROR(VLOOKUP(B79,acct_desc,2,FALSE))=TRUE," ",VLOOKUP(B79,acct_desc,2,FALSE))</f>
        <v>Annual Rate of Return for Equity</v>
      </c>
      <c r="E79" s="630"/>
      <c r="F79" s="943">
        <v>4.8251000000000002E-2</v>
      </c>
      <c r="G79" s="943">
        <v>4.8251000000000002E-2</v>
      </c>
      <c r="H79" s="943">
        <v>4.8251000000000002E-2</v>
      </c>
      <c r="I79" s="943">
        <v>4.8251000000000002E-2</v>
      </c>
      <c r="J79" s="943">
        <v>4.8251000000000002E-2</v>
      </c>
      <c r="K79" s="943">
        <v>4.8251000000000002E-2</v>
      </c>
      <c r="L79"/>
    </row>
    <row r="80" spans="1:12" s="672" customFormat="1" ht="24" customHeight="1">
      <c r="A80" s="671"/>
      <c r="E80" s="696"/>
      <c r="F80" s="183"/>
      <c r="G80" s="183"/>
      <c r="H80" s="183"/>
      <c r="I80" s="183"/>
      <c r="J80" s="183"/>
      <c r="K80" s="184"/>
      <c r="L80" s="675"/>
    </row>
    <row r="81" spans="1:12" s="66" customFormat="1" ht="16.149999999999999" customHeight="1">
      <c r="A81" s="655"/>
      <c r="B81" s="66" t="s">
        <v>243</v>
      </c>
      <c r="C81" s="66" t="str">
        <f>IF(ISERROR(VLOOKUP(B81,acct_desc,2,FALSE))=TRUE," ",VLOOKUP(B81,acct_desc,2,FALSE))</f>
        <v>Federal Tax Rate</v>
      </c>
      <c r="E81" s="631"/>
      <c r="F81" s="188">
        <v>0.21</v>
      </c>
      <c r="G81" s="188">
        <v>0.21</v>
      </c>
      <c r="H81" s="188">
        <v>0.21</v>
      </c>
      <c r="I81" s="188">
        <v>0.21</v>
      </c>
      <c r="J81" s="188">
        <v>0.21</v>
      </c>
      <c r="K81" s="188">
        <v>0.21</v>
      </c>
      <c r="L81"/>
    </row>
    <row r="82" spans="1:12" s="66" customFormat="1" ht="16.149999999999999" customHeight="1">
      <c r="A82" s="655"/>
      <c r="B82" s="66" t="s">
        <v>244</v>
      </c>
      <c r="C82" s="66" t="str">
        <f>IF(ISERROR(VLOOKUP(B82,acct_desc,2,FALSE))=TRUE," ",VLOOKUP(B82,acct_desc,2,FALSE))</f>
        <v>State Tax Rate</v>
      </c>
      <c r="E82" s="632"/>
      <c r="F82" s="191">
        <v>5.5E-2</v>
      </c>
      <c r="G82" s="191">
        <v>5.5E-2</v>
      </c>
      <c r="H82" s="191">
        <v>5.5E-2</v>
      </c>
      <c r="I82" s="191">
        <v>5.5E-2</v>
      </c>
      <c r="J82" s="191">
        <v>5.5E-2</v>
      </c>
      <c r="K82" s="192">
        <v>5.5E-2</v>
      </c>
      <c r="L82"/>
    </row>
    <row r="83" spans="1:12" s="698" customFormat="1" ht="24" customHeight="1">
      <c r="A83" s="697"/>
      <c r="E83" s="699"/>
      <c r="F83" s="183"/>
      <c r="G83" s="183"/>
      <c r="H83" s="183"/>
      <c r="I83" s="183"/>
      <c r="J83" s="183"/>
      <c r="K83" s="184"/>
      <c r="L83" s="675"/>
    </row>
    <row r="84" spans="1:12" s="672" customFormat="1" ht="16.149999999999999" customHeight="1">
      <c r="A84" s="671"/>
      <c r="E84" s="677"/>
      <c r="F84" s="702">
        <f>1-((F81+F82)-(F81*F82))</f>
        <v>0.74655000000000005</v>
      </c>
      <c r="G84" s="702">
        <f t="shared" ref="G84:K84" si="23">1-((G81+G82)-(G81*G82))</f>
        <v>0.74655000000000005</v>
      </c>
      <c r="H84" s="702">
        <f t="shared" si="23"/>
        <v>0.74655000000000005</v>
      </c>
      <c r="I84" s="702">
        <f t="shared" si="23"/>
        <v>0.74655000000000005</v>
      </c>
      <c r="J84" s="702">
        <f t="shared" si="23"/>
        <v>0.74655000000000005</v>
      </c>
      <c r="K84" s="702">
        <f t="shared" si="23"/>
        <v>0.74655000000000005</v>
      </c>
      <c r="L84" s="675"/>
    </row>
    <row r="256" spans="1:19">
      <c r="A256" s="724"/>
      <c r="B256" s="724"/>
      <c r="C256" s="724"/>
      <c r="D256" s="724"/>
      <c r="E256" s="724"/>
      <c r="F256" s="724"/>
      <c r="G256" s="724"/>
      <c r="H256" s="724">
        <f>SUM(H244:H255)</f>
        <v>0</v>
      </c>
      <c r="I256" s="724"/>
      <c r="J256" s="724"/>
      <c r="K256" s="724"/>
      <c r="L256" s="724"/>
      <c r="M256" s="724"/>
      <c r="N256" s="724"/>
      <c r="O256" s="724"/>
      <c r="P256" s="724"/>
      <c r="Q256" s="724"/>
      <c r="R256" s="724"/>
      <c r="S256" s="724"/>
    </row>
    <row r="257" spans="1:19">
      <c r="A257" s="312"/>
      <c r="B257" s="312" t="s">
        <v>649</v>
      </c>
      <c r="C257" t="s">
        <v>651</v>
      </c>
      <c r="D257" s="312"/>
      <c r="E257" s="312"/>
      <c r="F257" s="312"/>
      <c r="H257" s="730">
        <f>'NRC P1 Base'!F30+'NRC P1 Base'!F31</f>
        <v>542551.78550806548</v>
      </c>
      <c r="I257" s="730">
        <f>'NRC P1 Base'!G30+'NRC P1 Base'!G31</f>
        <v>540339.95692357421</v>
      </c>
      <c r="J257" s="730">
        <f>'NRC P1 Base'!H30+'NRC P1 Base'!H31</f>
        <v>538128.12833908293</v>
      </c>
      <c r="K257" s="730">
        <f>'NRC P1 Base'!I30+'NRC P1 Base'!I31</f>
        <v>535916.29975459166</v>
      </c>
      <c r="L257" s="730">
        <f>'NRC P1 Base'!J30+'NRC P1 Base'!J31</f>
        <v>533704.4711701005</v>
      </c>
      <c r="M257" s="730">
        <f>'NRC P1 Base'!K30+'NRC P1 Base'!K31</f>
        <v>531492.64258560934</v>
      </c>
      <c r="N257" s="730">
        <f>'NRC P2 Base'!F30+'NRC P2 Base'!F31</f>
        <v>529280.81400111807</v>
      </c>
      <c r="O257" s="730">
        <f>'NRC P2 Base'!G30+'NRC P2 Base'!G31</f>
        <v>527068.98541662691</v>
      </c>
      <c r="P257" s="730">
        <f>'NRC P2 Base'!H30+'NRC P2 Base'!H31</f>
        <v>524857.15683213563</v>
      </c>
      <c r="Q257" s="730">
        <f>'NRC P2 Base'!I30+'NRC P2 Base'!I31</f>
        <v>522645.32824764441</v>
      </c>
      <c r="R257" s="730">
        <f>'NRC P2 Base'!J30+'NRC P2 Base'!J31</f>
        <v>520433.49966315308</v>
      </c>
      <c r="S257">
        <f>'NRC P2 Base'!K30+'NRC P2 Base'!K31</f>
        <v>518215.44296569872</v>
      </c>
    </row>
    <row r="258" spans="1:19">
      <c r="A258" s="312"/>
      <c r="B258" s="312" t="s">
        <v>650</v>
      </c>
      <c r="C258" t="s">
        <v>652</v>
      </c>
      <c r="D258" s="312"/>
      <c r="E258" s="312"/>
      <c r="F258" s="312"/>
      <c r="H258" s="730">
        <f>'NRC P1 Base'!F34</f>
        <v>340083.77999999997</v>
      </c>
      <c r="I258" s="730">
        <f>'NRC P1 Base'!G34</f>
        <v>340083.79</v>
      </c>
      <c r="J258" s="730">
        <f>'NRC P1 Base'!H34</f>
        <v>340083.77999999997</v>
      </c>
      <c r="K258" s="730">
        <f>'NRC P1 Base'!I34</f>
        <v>340083.79</v>
      </c>
      <c r="L258" s="730">
        <f>'NRC P1 Base'!J34</f>
        <v>340083.77999999997</v>
      </c>
      <c r="M258" s="730">
        <f>'NRC P1 Base'!K34</f>
        <v>340083.79</v>
      </c>
      <c r="N258" s="730">
        <f>'NRC P2 Base'!F34</f>
        <v>340083.77999999997</v>
      </c>
      <c r="O258" s="730">
        <f>'NRC P2 Base'!G34</f>
        <v>340083.79</v>
      </c>
      <c r="P258" s="730">
        <f>'NRC P2 Base'!H34</f>
        <v>340083.77999999997</v>
      </c>
      <c r="Q258" s="730">
        <f>'NRC P2 Base'!I34</f>
        <v>340083.79</v>
      </c>
      <c r="R258" s="730">
        <f>'NRC P2 Base'!J34</f>
        <v>340083.77999999997</v>
      </c>
      <c r="S258">
        <f>'NRC P2 Base'!K34</f>
        <v>341999.0199999999</v>
      </c>
    </row>
    <row r="259" spans="1:19">
      <c r="A259" s="719"/>
      <c r="B259" s="719" t="s">
        <v>653</v>
      </c>
      <c r="C259" s="719"/>
      <c r="D259" s="719"/>
      <c r="E259" s="719"/>
      <c r="F259" s="719"/>
      <c r="G259" s="724"/>
      <c r="H259" s="734">
        <f>H258+H257</f>
        <v>882635.56550806551</v>
      </c>
      <c r="I259" s="734">
        <f t="shared" ref="I259:S259" si="24">I258+I257</f>
        <v>880423.74692357425</v>
      </c>
      <c r="J259" s="734">
        <f t="shared" si="24"/>
        <v>878211.90833908296</v>
      </c>
      <c r="K259" s="734">
        <f t="shared" si="24"/>
        <v>876000.0897545917</v>
      </c>
      <c r="L259" s="734">
        <f t="shared" si="24"/>
        <v>873788.25117010041</v>
      </c>
      <c r="M259" s="734">
        <f t="shared" si="24"/>
        <v>871576.43258560938</v>
      </c>
      <c r="N259" s="734">
        <f t="shared" si="24"/>
        <v>869364.59400111809</v>
      </c>
      <c r="O259" s="734">
        <f t="shared" si="24"/>
        <v>867152.77541662683</v>
      </c>
      <c r="P259" s="734">
        <f t="shared" si="24"/>
        <v>864940.93683213554</v>
      </c>
      <c r="Q259" s="734">
        <f t="shared" si="24"/>
        <v>862729.11824764439</v>
      </c>
      <c r="R259" s="734">
        <f t="shared" si="24"/>
        <v>860517.27966315299</v>
      </c>
      <c r="S259" s="734">
        <f t="shared" si="24"/>
        <v>860214.46296569868</v>
      </c>
    </row>
    <row r="260" spans="1:19">
      <c r="A260" s="724"/>
      <c r="B260" s="724" t="s">
        <v>654</v>
      </c>
      <c r="C260" s="719"/>
      <c r="D260" s="719"/>
      <c r="E260" s="719"/>
      <c r="F260" s="719"/>
      <c r="G260" s="724"/>
      <c r="H260" s="734">
        <f>H259+H256</f>
        <v>882635.56550806551</v>
      </c>
      <c r="I260" s="734">
        <f t="shared" ref="I260:S260" si="25">I259+I256</f>
        <v>880423.74692357425</v>
      </c>
      <c r="J260" s="734">
        <f t="shared" si="25"/>
        <v>878211.90833908296</v>
      </c>
      <c r="K260" s="734">
        <f t="shared" si="25"/>
        <v>876000.0897545917</v>
      </c>
      <c r="L260" s="734">
        <f t="shared" si="25"/>
        <v>873788.25117010041</v>
      </c>
      <c r="M260" s="734">
        <f t="shared" si="25"/>
        <v>871576.43258560938</v>
      </c>
      <c r="N260" s="734">
        <f t="shared" si="25"/>
        <v>869364.59400111809</v>
      </c>
      <c r="O260" s="734">
        <f t="shared" si="25"/>
        <v>867152.77541662683</v>
      </c>
      <c r="P260" s="734">
        <f t="shared" si="25"/>
        <v>864940.93683213554</v>
      </c>
      <c r="Q260" s="734">
        <f t="shared" si="25"/>
        <v>862729.11824764439</v>
      </c>
      <c r="R260" s="734">
        <f t="shared" si="25"/>
        <v>860517.27966315299</v>
      </c>
      <c r="S260" s="734">
        <f t="shared" si="25"/>
        <v>860214.46296569868</v>
      </c>
    </row>
  </sheetData>
  <mergeCells count="9">
    <mergeCell ref="A6:L6"/>
    <mergeCell ref="A3:L3"/>
    <mergeCell ref="A4:L4"/>
    <mergeCell ref="A5:L5"/>
    <mergeCell ref="A7:L7"/>
    <mergeCell ref="A8:L8"/>
    <mergeCell ref="A9:L9"/>
    <mergeCell ref="A10:L10"/>
    <mergeCell ref="A45:L45"/>
  </mergeCells>
  <pageMargins left="0.7" right="0.7" top="0.75" bottom="0.75" header="0.3" footer="0.3"/>
  <pageSetup scale="70" orientation="landscape" r:id="rId1"/>
  <rowBreaks count="1" manualBreakCount="1">
    <brk id="46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263"/>
  <sheetViews>
    <sheetView zoomScale="70" zoomScaleNormal="70" workbookViewId="0">
      <selection activeCell="I28" sqref="I28"/>
    </sheetView>
  </sheetViews>
  <sheetFormatPr defaultColWidth="9.33203125" defaultRowHeight="15.95" customHeight="1"/>
  <cols>
    <col min="1" max="1" width="5.1640625" style="312" customWidth="1"/>
    <col min="2" max="2" width="3" style="312" customWidth="1"/>
    <col min="3" max="3" width="26" style="312" customWidth="1"/>
    <col min="4" max="4" width="9.33203125" style="312"/>
    <col min="5" max="6" width="10.1640625" style="312" customWidth="1"/>
    <col min="7" max="7" width="15.83203125" style="312" customWidth="1"/>
    <col min="8" max="8" width="20.1640625" style="312" bestFit="1" customWidth="1"/>
    <col min="9" max="9" width="19.1640625" style="312" bestFit="1" customWidth="1"/>
    <col min="10" max="15" width="20.1640625" style="312" bestFit="1" customWidth="1"/>
    <col min="16" max="16" width="19.1640625" style="312" bestFit="1" customWidth="1"/>
    <col min="17" max="18" width="20.1640625" style="312" bestFit="1" customWidth="1"/>
    <col min="19" max="20" width="19.1640625" style="312" bestFit="1" customWidth="1"/>
    <col min="21" max="21" width="18" style="312" customWidth="1"/>
    <col min="22" max="22" width="5.33203125" style="312" customWidth="1"/>
    <col min="23" max="16384" width="9.33203125" style="312"/>
  </cols>
  <sheetData>
    <row r="1" spans="1:22" s="86" customFormat="1" ht="18" customHeight="1">
      <c r="A1" s="1041" t="s">
        <v>8</v>
      </c>
      <c r="B1" s="1041"/>
      <c r="C1" s="1041"/>
      <c r="D1" s="1041"/>
      <c r="E1" s="1041"/>
      <c r="F1" s="1041"/>
      <c r="G1" s="1041"/>
      <c r="H1" s="1041"/>
      <c r="I1" s="1041"/>
      <c r="J1" s="1041"/>
      <c r="K1" s="1041"/>
      <c r="L1" s="1041"/>
      <c r="M1" s="1041"/>
      <c r="N1" s="1041"/>
      <c r="O1" s="1041"/>
      <c r="P1" s="1041"/>
      <c r="Q1" s="1041"/>
      <c r="R1" s="1041"/>
      <c r="S1" s="1041"/>
      <c r="T1" s="1041"/>
      <c r="U1" s="1041"/>
      <c r="V1" s="1041"/>
    </row>
    <row r="2" spans="1:22" s="86" customFormat="1" ht="18" customHeight="1">
      <c r="A2" s="1041"/>
      <c r="B2" s="1041"/>
      <c r="C2" s="1041"/>
      <c r="D2" s="1041"/>
      <c r="E2" s="1041"/>
      <c r="F2" s="1041"/>
      <c r="G2" s="1041"/>
      <c r="H2" s="1041"/>
      <c r="I2" s="1041"/>
      <c r="J2" s="1041"/>
      <c r="K2" s="1041"/>
      <c r="L2" s="1041"/>
      <c r="M2" s="1041"/>
      <c r="N2" s="1041"/>
      <c r="O2" s="1041"/>
      <c r="P2" s="1041"/>
      <c r="Q2" s="1041"/>
      <c r="R2" s="1041"/>
      <c r="S2" s="1041"/>
      <c r="T2" s="1041"/>
      <c r="U2" s="1041"/>
      <c r="V2" s="1041"/>
    </row>
    <row r="3" spans="1:22" s="86" customFormat="1" ht="18" customHeight="1">
      <c r="A3" s="1041" t="s">
        <v>171</v>
      </c>
      <c r="B3" s="1041"/>
      <c r="C3" s="1041"/>
      <c r="D3" s="1041"/>
      <c r="E3" s="1041"/>
      <c r="F3" s="1041"/>
      <c r="G3" s="1041"/>
      <c r="H3" s="1041"/>
      <c r="I3" s="1041"/>
      <c r="J3" s="1041"/>
      <c r="K3" s="1041"/>
      <c r="L3" s="1041"/>
      <c r="M3" s="1041"/>
      <c r="N3" s="1041"/>
      <c r="O3" s="1041"/>
      <c r="P3" s="1041"/>
      <c r="Q3" s="1041"/>
      <c r="R3" s="1041"/>
      <c r="S3" s="1041"/>
      <c r="T3" s="1041"/>
      <c r="U3" s="1041"/>
      <c r="V3" s="1041"/>
    </row>
    <row r="4" spans="1:22" s="86" customFormat="1" ht="18" customHeight="1">
      <c r="A4" s="1041" t="s">
        <v>19</v>
      </c>
      <c r="B4" s="1041"/>
      <c r="C4" s="1041"/>
      <c r="D4" s="1041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</row>
    <row r="5" spans="1:22" s="86" customFormat="1" ht="18" customHeight="1">
      <c r="A5" s="1041" t="s">
        <v>2761</v>
      </c>
      <c r="B5" s="1041"/>
      <c r="C5" s="1041"/>
      <c r="D5" s="1041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</row>
    <row r="6" spans="1:22" s="86" customFormat="1" ht="15.75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 t="s">
        <v>114</v>
      </c>
      <c r="M6" s="87"/>
      <c r="N6" s="87"/>
      <c r="O6" s="87"/>
      <c r="P6" s="87"/>
      <c r="Q6" s="87"/>
      <c r="R6" s="87"/>
      <c r="S6" s="87"/>
      <c r="T6" s="87"/>
      <c r="U6" s="87"/>
      <c r="V6" s="87"/>
    </row>
    <row r="7" spans="1:22" s="86" customFormat="1" ht="15.75">
      <c r="A7" s="1003" t="s">
        <v>9</v>
      </c>
      <c r="B7" s="1003"/>
      <c r="D7" s="1003"/>
      <c r="E7" s="1003"/>
      <c r="F7" s="1003"/>
      <c r="G7" s="1003"/>
      <c r="H7" s="1003" t="s">
        <v>13</v>
      </c>
      <c r="I7" s="944" t="s">
        <v>2754</v>
      </c>
      <c r="J7" s="944" t="s">
        <v>2754</v>
      </c>
      <c r="K7" s="944" t="s">
        <v>2754</v>
      </c>
      <c r="L7" s="944" t="s">
        <v>2754</v>
      </c>
      <c r="M7" s="944" t="s">
        <v>2754</v>
      </c>
      <c r="N7" s="944" t="s">
        <v>2754</v>
      </c>
      <c r="O7" s="944" t="s">
        <v>2754</v>
      </c>
      <c r="P7" s="944" t="s">
        <v>2754</v>
      </c>
      <c r="Q7" s="944" t="s">
        <v>2754</v>
      </c>
      <c r="R7" s="944" t="s">
        <v>2754</v>
      </c>
      <c r="S7" s="944" t="s">
        <v>2754</v>
      </c>
      <c r="T7" s="944" t="s">
        <v>2754</v>
      </c>
      <c r="V7" s="1003" t="s">
        <v>7</v>
      </c>
    </row>
    <row r="8" spans="1:22" s="86" customFormat="1" ht="16.5" thickBot="1">
      <c r="A8" s="1003" t="s">
        <v>6</v>
      </c>
      <c r="B8" s="1003"/>
      <c r="C8" s="1042" t="s">
        <v>14</v>
      </c>
      <c r="D8" s="1042"/>
      <c r="E8" s="1042"/>
      <c r="F8" s="1042"/>
      <c r="G8" s="1042"/>
      <c r="H8" s="1004" t="s">
        <v>163</v>
      </c>
      <c r="I8" s="1004" t="s">
        <v>43</v>
      </c>
      <c r="J8" s="1004" t="s">
        <v>44</v>
      </c>
      <c r="K8" s="1004" t="s">
        <v>45</v>
      </c>
      <c r="L8" s="1004" t="s">
        <v>46</v>
      </c>
      <c r="M8" s="1004" t="s">
        <v>47</v>
      </c>
      <c r="N8" s="1004" t="s">
        <v>48</v>
      </c>
      <c r="O8" s="1004" t="s">
        <v>49</v>
      </c>
      <c r="P8" s="1004" t="s">
        <v>50</v>
      </c>
      <c r="Q8" s="1004" t="s">
        <v>51</v>
      </c>
      <c r="R8" s="1004" t="s">
        <v>52</v>
      </c>
      <c r="S8" s="1004" t="s">
        <v>53</v>
      </c>
      <c r="T8" s="1004" t="s">
        <v>42</v>
      </c>
      <c r="U8" s="1004" t="s">
        <v>5</v>
      </c>
      <c r="V8" s="1004" t="s">
        <v>6</v>
      </c>
    </row>
    <row r="9" spans="1:22" s="86" customFormat="1" ht="12.2" customHeight="1">
      <c r="A9" s="1003"/>
      <c r="B9" s="1003"/>
      <c r="C9" s="1003"/>
      <c r="D9" s="1003"/>
      <c r="E9" s="1003"/>
      <c r="F9" s="1003"/>
      <c r="G9" s="1003"/>
      <c r="H9" s="1003"/>
      <c r="I9" s="88"/>
      <c r="J9" s="89"/>
      <c r="K9" s="90"/>
      <c r="L9" s="90"/>
      <c r="M9" s="91"/>
      <c r="N9" s="90"/>
      <c r="O9" s="90"/>
      <c r="P9" s="90"/>
      <c r="Q9" s="90"/>
      <c r="R9" s="90"/>
      <c r="S9" s="90"/>
      <c r="T9" s="90"/>
      <c r="U9" s="1003"/>
      <c r="V9" s="1003"/>
    </row>
    <row r="10" spans="1:22" s="86" customFormat="1" ht="24" customHeight="1">
      <c r="A10" s="1003">
        <v>1</v>
      </c>
      <c r="B10" s="1003"/>
      <c r="C10" s="86" t="s">
        <v>67</v>
      </c>
      <c r="D10" s="1003"/>
      <c r="E10" s="1003"/>
      <c r="F10" s="1003"/>
      <c r="G10" s="1003"/>
      <c r="I10" s="947">
        <f t="shared" ref="I10:T10" si="0">I50</f>
        <v>756990</v>
      </c>
      <c r="J10" s="947">
        <f t="shared" si="0"/>
        <v>756990</v>
      </c>
      <c r="K10" s="947">
        <f t="shared" si="0"/>
        <v>756990</v>
      </c>
      <c r="L10" s="947">
        <f t="shared" si="0"/>
        <v>756990</v>
      </c>
      <c r="M10" s="947">
        <f t="shared" si="0"/>
        <v>756990</v>
      </c>
      <c r="N10" s="947">
        <f t="shared" si="0"/>
        <v>756990</v>
      </c>
      <c r="O10" s="947">
        <f t="shared" si="0"/>
        <v>756990</v>
      </c>
      <c r="P10" s="947">
        <f t="shared" si="0"/>
        <v>756990</v>
      </c>
      <c r="Q10" s="947">
        <f t="shared" si="0"/>
        <v>756990</v>
      </c>
      <c r="R10" s="947">
        <f t="shared" si="0"/>
        <v>756990</v>
      </c>
      <c r="S10" s="947">
        <f t="shared" si="0"/>
        <v>756990</v>
      </c>
      <c r="T10" s="947">
        <f t="shared" si="0"/>
        <v>756990</v>
      </c>
      <c r="U10" s="92">
        <f>SUM(I10:T10)</f>
        <v>9083880</v>
      </c>
      <c r="V10" s="1003" t="s">
        <v>79</v>
      </c>
    </row>
    <row r="11" spans="1:22" s="86" customFormat="1" ht="15.75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 t="s">
        <v>114</v>
      </c>
      <c r="M11" s="87"/>
      <c r="N11" s="87"/>
      <c r="O11" s="87"/>
      <c r="P11" s="87"/>
      <c r="Q11" s="87"/>
      <c r="R11" s="87"/>
      <c r="S11" s="87"/>
      <c r="T11" s="87"/>
      <c r="U11" s="87"/>
      <c r="V11" s="87"/>
    </row>
    <row r="12" spans="1:22" s="86" customFormat="1" ht="24" customHeight="1">
      <c r="A12" s="1003">
        <v>2</v>
      </c>
      <c r="B12" s="1003"/>
      <c r="C12" s="86" t="s">
        <v>68</v>
      </c>
      <c r="D12" s="1003"/>
      <c r="E12" s="1003"/>
      <c r="F12" s="1003"/>
      <c r="G12" s="1003"/>
      <c r="I12" s="93">
        <f t="shared" ref="I12:T12" si="1">H16+I10</f>
        <v>-9147603</v>
      </c>
      <c r="J12" s="93">
        <f t="shared" si="1"/>
        <v>-8390613</v>
      </c>
      <c r="K12" s="93">
        <f t="shared" si="1"/>
        <v>-7633623</v>
      </c>
      <c r="L12" s="93">
        <f t="shared" si="1"/>
        <v>-6876633</v>
      </c>
      <c r="M12" s="93">
        <f t="shared" si="1"/>
        <v>-6119643</v>
      </c>
      <c r="N12" s="93">
        <f t="shared" si="1"/>
        <v>-5362653</v>
      </c>
      <c r="O12" s="93">
        <f t="shared" si="1"/>
        <v>-4605663</v>
      </c>
      <c r="P12" s="93">
        <f t="shared" si="1"/>
        <v>-3848673</v>
      </c>
      <c r="Q12" s="93">
        <f t="shared" si="1"/>
        <v>-3091683</v>
      </c>
      <c r="R12" s="93">
        <f t="shared" si="1"/>
        <v>-2334693</v>
      </c>
      <c r="S12" s="93">
        <f t="shared" si="1"/>
        <v>-1577703</v>
      </c>
      <c r="T12" s="93">
        <f t="shared" si="1"/>
        <v>-820713</v>
      </c>
      <c r="U12" s="1003" t="s">
        <v>69</v>
      </c>
      <c r="V12" s="1003" t="s">
        <v>80</v>
      </c>
    </row>
    <row r="13" spans="1:22" s="86" customFormat="1" ht="15.75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 t="s">
        <v>114</v>
      </c>
      <c r="M13" s="87"/>
      <c r="N13" s="87"/>
      <c r="O13" s="87"/>
      <c r="P13" s="87"/>
      <c r="Q13" s="87"/>
      <c r="R13" s="87"/>
      <c r="S13" s="87"/>
      <c r="T13" s="87"/>
      <c r="U13" s="87"/>
      <c r="V13" s="87"/>
    </row>
    <row r="14" spans="1:22" s="86" customFormat="1" ht="24" customHeight="1" thickBot="1">
      <c r="A14" s="1003">
        <v>3</v>
      </c>
      <c r="B14" s="1003"/>
      <c r="C14" s="86" t="s">
        <v>4</v>
      </c>
      <c r="D14" s="1003"/>
      <c r="E14" s="1003"/>
      <c r="F14" s="1003"/>
      <c r="G14" s="1003"/>
      <c r="I14" s="94">
        <f>I54</f>
        <v>0</v>
      </c>
      <c r="J14" s="94">
        <f t="shared" ref="J14:T14" si="2">J54</f>
        <v>0</v>
      </c>
      <c r="K14" s="94">
        <f t="shared" si="2"/>
        <v>0</v>
      </c>
      <c r="L14" s="94">
        <f t="shared" si="2"/>
        <v>0</v>
      </c>
      <c r="M14" s="94">
        <f t="shared" si="2"/>
        <v>0</v>
      </c>
      <c r="N14" s="94">
        <f t="shared" si="2"/>
        <v>0</v>
      </c>
      <c r="O14" s="94">
        <f t="shared" si="2"/>
        <v>0</v>
      </c>
      <c r="P14" s="94">
        <f t="shared" si="2"/>
        <v>0</v>
      </c>
      <c r="Q14" s="94">
        <f t="shared" si="2"/>
        <v>0</v>
      </c>
      <c r="R14" s="94">
        <f t="shared" si="2"/>
        <v>0</v>
      </c>
      <c r="S14" s="94">
        <f t="shared" si="2"/>
        <v>0</v>
      </c>
      <c r="T14" s="94">
        <f t="shared" si="2"/>
        <v>0</v>
      </c>
      <c r="U14" s="94">
        <f>SUM(I14:T14)</f>
        <v>0</v>
      </c>
      <c r="V14" s="1003" t="s">
        <v>81</v>
      </c>
    </row>
    <row r="15" spans="1:22" s="86" customFormat="1" ht="16.5" thickTop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 t="s">
        <v>114</v>
      </c>
      <c r="M15" s="87"/>
      <c r="N15" s="87"/>
      <c r="O15" s="87"/>
      <c r="P15" s="87"/>
      <c r="Q15" s="87"/>
      <c r="R15" s="87"/>
      <c r="S15" s="87"/>
      <c r="T15" s="87"/>
      <c r="U15" s="87"/>
      <c r="V15" s="87"/>
    </row>
    <row r="16" spans="1:22" s="86" customFormat="1" ht="24" customHeight="1">
      <c r="A16" s="1003">
        <v>4</v>
      </c>
      <c r="B16" s="1003"/>
      <c r="C16" s="90" t="s">
        <v>16</v>
      </c>
      <c r="D16" s="1003"/>
      <c r="E16" s="1003"/>
      <c r="F16" s="1003"/>
      <c r="G16" s="1003"/>
      <c r="H16" s="92">
        <f>[34]SJRPP!$T$16</f>
        <v>-9904593</v>
      </c>
      <c r="I16" s="95">
        <f t="shared" ref="I16:S16" si="3">H16+I10</f>
        <v>-9147603</v>
      </c>
      <c r="J16" s="95">
        <f t="shared" si="3"/>
        <v>-8390613</v>
      </c>
      <c r="K16" s="95">
        <f t="shared" si="3"/>
        <v>-7633623</v>
      </c>
      <c r="L16" s="95">
        <f t="shared" si="3"/>
        <v>-6876633</v>
      </c>
      <c r="M16" s="95">
        <f t="shared" si="3"/>
        <v>-6119643</v>
      </c>
      <c r="N16" s="95">
        <f t="shared" si="3"/>
        <v>-5362653</v>
      </c>
      <c r="O16" s="95">
        <f t="shared" si="3"/>
        <v>-4605663</v>
      </c>
      <c r="P16" s="95">
        <f t="shared" si="3"/>
        <v>-3848673</v>
      </c>
      <c r="Q16" s="95">
        <f t="shared" si="3"/>
        <v>-3091683</v>
      </c>
      <c r="R16" s="95">
        <f t="shared" si="3"/>
        <v>-2334693</v>
      </c>
      <c r="S16" s="95">
        <f t="shared" si="3"/>
        <v>-1577703</v>
      </c>
      <c r="T16" s="95">
        <f>S16+T10</f>
        <v>-820713</v>
      </c>
      <c r="U16" s="1003" t="s">
        <v>69</v>
      </c>
      <c r="V16" s="1003" t="s">
        <v>82</v>
      </c>
    </row>
    <row r="17" spans="1:22" s="86" customFormat="1" ht="15.75">
      <c r="A17" s="87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 t="s">
        <v>114</v>
      </c>
      <c r="M17" s="87"/>
      <c r="N17" s="87"/>
      <c r="O17" s="87"/>
      <c r="P17" s="87"/>
      <c r="Q17" s="87"/>
      <c r="R17" s="87"/>
      <c r="S17" s="87"/>
      <c r="T17" s="87"/>
      <c r="U17" s="87"/>
      <c r="V17" s="87"/>
    </row>
    <row r="18" spans="1:22" s="86" customFormat="1" ht="24" customHeight="1">
      <c r="A18" s="1003">
        <v>5</v>
      </c>
      <c r="B18" s="1003"/>
      <c r="C18" s="90" t="s">
        <v>17</v>
      </c>
      <c r="D18" s="1003"/>
      <c r="E18" s="1003"/>
      <c r="F18" s="1003"/>
      <c r="G18" s="1003"/>
      <c r="H18" s="95">
        <f>I44</f>
        <v>0</v>
      </c>
      <c r="I18" s="95">
        <f>H18+I14</f>
        <v>0</v>
      </c>
      <c r="J18" s="95">
        <f t="shared" ref="J18:T18" si="4">I18+J14</f>
        <v>0</v>
      </c>
      <c r="K18" s="95">
        <f t="shared" si="4"/>
        <v>0</v>
      </c>
      <c r="L18" s="95">
        <f t="shared" si="4"/>
        <v>0</v>
      </c>
      <c r="M18" s="95">
        <f t="shared" si="4"/>
        <v>0</v>
      </c>
      <c r="N18" s="95">
        <f t="shared" si="4"/>
        <v>0</v>
      </c>
      <c r="O18" s="95">
        <f t="shared" si="4"/>
        <v>0</v>
      </c>
      <c r="P18" s="95">
        <f t="shared" si="4"/>
        <v>0</v>
      </c>
      <c r="Q18" s="95">
        <f t="shared" si="4"/>
        <v>0</v>
      </c>
      <c r="R18" s="95">
        <f t="shared" si="4"/>
        <v>0</v>
      </c>
      <c r="S18" s="95">
        <f t="shared" si="4"/>
        <v>0</v>
      </c>
      <c r="T18" s="95">
        <f t="shared" si="4"/>
        <v>0</v>
      </c>
      <c r="U18" s="1003" t="s">
        <v>69</v>
      </c>
      <c r="V18" s="1003" t="s">
        <v>83</v>
      </c>
    </row>
    <row r="19" spans="1:22" s="86" customFormat="1" ht="16.5" thickBot="1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 t="s">
        <v>114</v>
      </c>
      <c r="M19" s="87"/>
      <c r="N19" s="87"/>
      <c r="O19" s="87"/>
      <c r="P19" s="87"/>
      <c r="Q19" s="87"/>
      <c r="R19" s="87"/>
      <c r="S19" s="87"/>
      <c r="T19" s="87"/>
      <c r="U19" s="87"/>
      <c r="V19" s="87"/>
    </row>
    <row r="20" spans="1:22" s="86" customFormat="1" ht="24" customHeight="1" thickBot="1">
      <c r="A20" s="1003">
        <v>6</v>
      </c>
      <c r="B20" s="1003"/>
      <c r="C20" s="90" t="s">
        <v>18</v>
      </c>
      <c r="D20" s="1003"/>
      <c r="E20" s="1003"/>
      <c r="F20" s="1003"/>
      <c r="G20" s="1003"/>
      <c r="H20" s="96">
        <f t="shared" ref="H20:T20" si="5">H16-H18</f>
        <v>-9904593</v>
      </c>
      <c r="I20" s="96">
        <f t="shared" si="5"/>
        <v>-9147603</v>
      </c>
      <c r="J20" s="96">
        <f t="shared" si="5"/>
        <v>-8390613</v>
      </c>
      <c r="K20" s="96">
        <f t="shared" si="5"/>
        <v>-7633623</v>
      </c>
      <c r="L20" s="96">
        <f>L16-L18</f>
        <v>-6876633</v>
      </c>
      <c r="M20" s="96">
        <f t="shared" si="5"/>
        <v>-6119643</v>
      </c>
      <c r="N20" s="96">
        <f t="shared" si="5"/>
        <v>-5362653</v>
      </c>
      <c r="O20" s="96">
        <f t="shared" si="5"/>
        <v>-4605663</v>
      </c>
      <c r="P20" s="96">
        <f t="shared" si="5"/>
        <v>-3848673</v>
      </c>
      <c r="Q20" s="96">
        <f t="shared" si="5"/>
        <v>-3091683</v>
      </c>
      <c r="R20" s="96">
        <f t="shared" si="5"/>
        <v>-2334693</v>
      </c>
      <c r="S20" s="96">
        <f t="shared" si="5"/>
        <v>-1577703</v>
      </c>
      <c r="T20" s="96">
        <f t="shared" si="5"/>
        <v>-820713</v>
      </c>
      <c r="U20" s="1003" t="s">
        <v>69</v>
      </c>
      <c r="V20" s="1003" t="s">
        <v>84</v>
      </c>
    </row>
    <row r="21" spans="1:22" s="86" customFormat="1" ht="16.5" thickTop="1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 t="s">
        <v>114</v>
      </c>
      <c r="M21" s="87"/>
      <c r="N21" s="87"/>
      <c r="O21" s="87"/>
      <c r="P21" s="87"/>
      <c r="Q21" s="87"/>
      <c r="R21" s="87"/>
      <c r="S21" s="87"/>
      <c r="T21" s="87"/>
      <c r="U21" s="87"/>
      <c r="V21" s="87"/>
    </row>
    <row r="22" spans="1:22" s="86" customFormat="1" ht="24" customHeight="1">
      <c r="A22" s="1003">
        <v>7</v>
      </c>
      <c r="B22" s="1003"/>
      <c r="C22" s="90" t="s">
        <v>20</v>
      </c>
      <c r="D22" s="1003"/>
      <c r="E22" s="1003"/>
      <c r="F22" s="1003"/>
      <c r="G22" s="1003"/>
      <c r="I22" s="95">
        <f>(H20+I20)/2</f>
        <v>-9526098</v>
      </c>
      <c r="J22" s="95">
        <f t="shared" ref="J22:T22" si="6">(I20+J20)/2</f>
        <v>-8769108</v>
      </c>
      <c r="K22" s="95">
        <f t="shared" si="6"/>
        <v>-8012118</v>
      </c>
      <c r="L22" s="95">
        <f t="shared" si="6"/>
        <v>-7255128</v>
      </c>
      <c r="M22" s="95">
        <f t="shared" si="6"/>
        <v>-6498138</v>
      </c>
      <c r="N22" s="95">
        <f t="shared" si="6"/>
        <v>-5741148</v>
      </c>
      <c r="O22" s="95">
        <f t="shared" si="6"/>
        <v>-4984158</v>
      </c>
      <c r="P22" s="95">
        <f t="shared" si="6"/>
        <v>-4227168</v>
      </c>
      <c r="Q22" s="95">
        <f t="shared" si="6"/>
        <v>-3470178</v>
      </c>
      <c r="R22" s="95">
        <f t="shared" si="6"/>
        <v>-2713188</v>
      </c>
      <c r="S22" s="95">
        <f t="shared" si="6"/>
        <v>-1956198</v>
      </c>
      <c r="T22" s="95">
        <f t="shared" si="6"/>
        <v>-1199208</v>
      </c>
      <c r="U22" s="1003" t="s">
        <v>69</v>
      </c>
      <c r="V22" s="1003" t="s">
        <v>85</v>
      </c>
    </row>
    <row r="23" spans="1:22" s="86" customFormat="1" ht="15.75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 t="s">
        <v>114</v>
      </c>
      <c r="M23" s="87"/>
      <c r="N23" s="87"/>
      <c r="O23" s="87"/>
      <c r="P23" s="87"/>
      <c r="Q23" s="87"/>
      <c r="R23" s="87"/>
      <c r="S23" s="87"/>
      <c r="T23" s="87"/>
      <c r="U23" s="87"/>
      <c r="V23" s="87"/>
    </row>
    <row r="24" spans="1:22" s="86" customFormat="1" ht="24" customHeight="1">
      <c r="A24" s="1003">
        <v>8</v>
      </c>
      <c r="B24" s="1003"/>
      <c r="C24" s="90" t="s">
        <v>21</v>
      </c>
      <c r="D24" s="1003"/>
      <c r="E24" s="1003"/>
      <c r="F24" s="1003"/>
      <c r="G24" s="1003"/>
      <c r="H24" s="735"/>
      <c r="I24" s="735"/>
      <c r="V24" s="1003" t="s">
        <v>86</v>
      </c>
    </row>
    <row r="25" spans="1:22" s="86" customFormat="1" ht="15.75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 t="s">
        <v>114</v>
      </c>
      <c r="M25" s="87"/>
      <c r="N25" s="87"/>
      <c r="O25" s="87"/>
      <c r="P25" s="87"/>
      <c r="Q25" s="87"/>
      <c r="R25" s="87"/>
      <c r="S25" s="87"/>
      <c r="T25" s="87"/>
      <c r="U25" s="87"/>
      <c r="V25" s="87"/>
    </row>
    <row r="26" spans="1:22" s="86" customFormat="1" ht="24" customHeight="1">
      <c r="A26" s="1003"/>
      <c r="B26" s="1003" t="s">
        <v>10</v>
      </c>
      <c r="C26" s="90" t="s">
        <v>22</v>
      </c>
      <c r="D26" s="1003"/>
      <c r="E26" s="1003"/>
      <c r="F26" s="1003"/>
      <c r="G26" s="1003"/>
      <c r="I26" s="93">
        <f>I22*ROUND((I60/12),7)</f>
        <v>-38303.487448200001</v>
      </c>
      <c r="J26" s="93">
        <f>J22*ROUND((J60/12),7)</f>
        <v>-35259.706357199997</v>
      </c>
      <c r="K26" s="93">
        <f>K22*ROUND((K60/12),7)</f>
        <v>-32215.9252662</v>
      </c>
      <c r="L26" s="93">
        <f t="shared" ref="L26:T26" si="7">L22*ROUND((L60/12),7)</f>
        <v>-29172.144175199999</v>
      </c>
      <c r="M26" s="93">
        <f t="shared" si="7"/>
        <v>-26128.363084199998</v>
      </c>
      <c r="N26" s="93">
        <f t="shared" si="7"/>
        <v>-23084.581993200001</v>
      </c>
      <c r="O26" s="93">
        <f t="shared" si="7"/>
        <v>-20040.800902200001</v>
      </c>
      <c r="P26" s="93">
        <f t="shared" si="7"/>
        <v>-16997.0198112</v>
      </c>
      <c r="Q26" s="93">
        <f t="shared" si="7"/>
        <v>-13953.238720199999</v>
      </c>
      <c r="R26" s="93">
        <f t="shared" si="7"/>
        <v>-10909.4576292</v>
      </c>
      <c r="S26" s="93">
        <f t="shared" si="7"/>
        <v>-7865.6765382000003</v>
      </c>
      <c r="T26" s="93">
        <f t="shared" si="7"/>
        <v>-4821.8954471999996</v>
      </c>
      <c r="U26" s="93">
        <f>SUM(I26:T26)</f>
        <v>-258752.2973724</v>
      </c>
      <c r="V26" s="1003" t="s">
        <v>164</v>
      </c>
    </row>
    <row r="27" spans="1:22" s="86" customFormat="1" ht="15.75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 t="s">
        <v>114</v>
      </c>
      <c r="M27" s="87"/>
      <c r="N27" s="87"/>
      <c r="O27" s="87"/>
      <c r="P27" s="87"/>
      <c r="Q27" s="87"/>
      <c r="R27" s="87"/>
      <c r="S27" s="87"/>
      <c r="T27" s="87"/>
      <c r="U27" s="87"/>
      <c r="V27" s="87"/>
    </row>
    <row r="28" spans="1:22" s="86" customFormat="1" ht="24" customHeight="1">
      <c r="A28" s="1003"/>
      <c r="B28" s="1003" t="s">
        <v>11</v>
      </c>
      <c r="C28" s="90" t="s">
        <v>23</v>
      </c>
      <c r="D28" s="1003"/>
      <c r="E28" s="1003"/>
      <c r="F28" s="1003"/>
      <c r="G28" s="1003"/>
      <c r="I28" s="95">
        <f>I26/I65</f>
        <v>-62358.139923809533</v>
      </c>
      <c r="J28" s="95">
        <f>J26/J65</f>
        <v>-57402.859352380954</v>
      </c>
      <c r="K28" s="95">
        <f>K26/K65</f>
        <v>-52447.578780952383</v>
      </c>
      <c r="L28" s="95">
        <f t="shared" ref="L28:T28" si="8">L26/L65</f>
        <v>-47492.298209523811</v>
      </c>
      <c r="M28" s="95">
        <f t="shared" si="8"/>
        <v>-42537.01763809524</v>
      </c>
      <c r="N28" s="95">
        <f t="shared" si="8"/>
        <v>-37581.737066666668</v>
      </c>
      <c r="O28" s="95">
        <f t="shared" si="8"/>
        <v>-32626.456495238097</v>
      </c>
      <c r="P28" s="95">
        <f t="shared" si="8"/>
        <v>-27671.175923809526</v>
      </c>
      <c r="Q28" s="95">
        <f t="shared" si="8"/>
        <v>-22715.89535238095</v>
      </c>
      <c r="R28" s="95">
        <f t="shared" si="8"/>
        <v>-17760.614780952383</v>
      </c>
      <c r="S28" s="95">
        <f t="shared" si="8"/>
        <v>-12805.334209523811</v>
      </c>
      <c r="T28" s="95">
        <f t="shared" si="8"/>
        <v>-7850.0536380952381</v>
      </c>
      <c r="U28" s="95">
        <f>SUM(I28:T28)</f>
        <v>-421249.16137142858</v>
      </c>
      <c r="V28" s="1003" t="s">
        <v>165</v>
      </c>
    </row>
    <row r="29" spans="1:22" s="86" customFormat="1" ht="15.75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 t="s">
        <v>114</v>
      </c>
      <c r="M29" s="87"/>
      <c r="N29" s="87"/>
      <c r="O29" s="87"/>
      <c r="P29" s="87"/>
      <c r="Q29" s="87"/>
      <c r="R29" s="87"/>
      <c r="S29" s="87"/>
      <c r="T29" s="87"/>
      <c r="U29" s="87"/>
      <c r="V29" s="87"/>
    </row>
    <row r="30" spans="1:22" s="86" customFormat="1" ht="24" customHeight="1">
      <c r="A30" s="1003"/>
      <c r="B30" s="1003" t="s">
        <v>12</v>
      </c>
      <c r="C30" s="90" t="s">
        <v>803</v>
      </c>
      <c r="D30" s="1003"/>
      <c r="E30" s="1003"/>
      <c r="F30" s="1003"/>
      <c r="G30" s="1003"/>
      <c r="I30" s="95">
        <f>I22*ROUND((I59/12),7)</f>
        <v>-10648.2723444</v>
      </c>
      <c r="J30" s="95">
        <f>J22*ROUND((J59/12),7)</f>
        <v>-9802.1089223999988</v>
      </c>
      <c r="K30" s="95">
        <f>K22*ROUND((K59/12),7)</f>
        <v>-8955.9455003999992</v>
      </c>
      <c r="L30" s="95">
        <f t="shared" ref="L30:T30" si="9">L22*ROUND((L59/12),7)</f>
        <v>-8109.7820783999996</v>
      </c>
      <c r="M30" s="95">
        <f t="shared" si="9"/>
        <v>-7263.6186564</v>
      </c>
      <c r="N30" s="95">
        <f t="shared" si="9"/>
        <v>-6417.4552343999994</v>
      </c>
      <c r="O30" s="95">
        <f t="shared" si="9"/>
        <v>-5571.2918123999998</v>
      </c>
      <c r="P30" s="95">
        <f t="shared" si="9"/>
        <v>-4725.1283904000002</v>
      </c>
      <c r="Q30" s="95">
        <f t="shared" si="9"/>
        <v>-3878.9649683999996</v>
      </c>
      <c r="R30" s="95">
        <f t="shared" si="9"/>
        <v>-3032.8015464</v>
      </c>
      <c r="S30" s="95">
        <f t="shared" si="9"/>
        <v>-2186.6381243999999</v>
      </c>
      <c r="T30" s="95">
        <f t="shared" si="9"/>
        <v>-1340.4747023999998</v>
      </c>
      <c r="U30" s="95">
        <f>SUM(I30:T30)</f>
        <v>-71932.482280799988</v>
      </c>
      <c r="V30" s="1003" t="s">
        <v>166</v>
      </c>
    </row>
    <row r="31" spans="1:22" s="86" customFormat="1" ht="15.75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 t="s">
        <v>114</v>
      </c>
      <c r="M31" s="87"/>
      <c r="N31" s="87"/>
      <c r="O31" s="87"/>
      <c r="P31" s="87"/>
      <c r="Q31" s="87"/>
      <c r="R31" s="87"/>
      <c r="S31" s="87"/>
      <c r="T31" s="87"/>
      <c r="U31" s="87"/>
      <c r="V31" s="87"/>
    </row>
    <row r="32" spans="1:22" s="86" customFormat="1" ht="24" customHeight="1" thickBot="1">
      <c r="A32" s="1003">
        <v>9</v>
      </c>
      <c r="B32" s="1003"/>
      <c r="C32" s="196" t="s">
        <v>24</v>
      </c>
      <c r="D32" s="197"/>
      <c r="E32" s="197"/>
      <c r="F32" s="197"/>
      <c r="G32" s="197"/>
      <c r="H32" s="196"/>
      <c r="I32" s="198">
        <f>SUM(I28:I30)</f>
        <v>-73006.412268209533</v>
      </c>
      <c r="J32" s="198">
        <f>SUM(J28:J30)</f>
        <v>-67204.968274780957</v>
      </c>
      <c r="K32" s="198">
        <f>SUM(K28:K30)</f>
        <v>-61403.52428135238</v>
      </c>
      <c r="L32" s="198">
        <f t="shared" ref="L32:T32" si="10">SUM(L28:L30)</f>
        <v>-55602.080287923811</v>
      </c>
      <c r="M32" s="198">
        <f t="shared" si="10"/>
        <v>-49800.636294495242</v>
      </c>
      <c r="N32" s="198">
        <f t="shared" si="10"/>
        <v>-43999.192301066665</v>
      </c>
      <c r="O32" s="198">
        <f t="shared" si="10"/>
        <v>-38197.748307638096</v>
      </c>
      <c r="P32" s="198">
        <f t="shared" si="10"/>
        <v>-32396.304314209527</v>
      </c>
      <c r="Q32" s="198">
        <f t="shared" si="10"/>
        <v>-26594.86032078095</v>
      </c>
      <c r="R32" s="198">
        <f>SUM(R28:R30)</f>
        <v>-20793.416327352381</v>
      </c>
      <c r="S32" s="198">
        <f t="shared" si="10"/>
        <v>-14991.972333923812</v>
      </c>
      <c r="T32" s="198">
        <f t="shared" si="10"/>
        <v>-9190.5283404952388</v>
      </c>
      <c r="U32" s="198">
        <f>SUM(I32:T32)</f>
        <v>-493181.64365222864</v>
      </c>
      <c r="V32" s="1003" t="s">
        <v>87</v>
      </c>
    </row>
    <row r="33" spans="1:22" s="86" customFormat="1" ht="24" customHeight="1" thickTop="1">
      <c r="A33" s="1003"/>
      <c r="B33" s="1003"/>
      <c r="D33" s="1003"/>
      <c r="E33" s="1003"/>
      <c r="F33" s="1003"/>
      <c r="G33" s="1003"/>
      <c r="V33" s="1003"/>
    </row>
    <row r="34" spans="1:22" s="86" customFormat="1" ht="51.75" customHeight="1">
      <c r="C34" s="1038" t="str">
        <f>'[11]Indiantown reg assets 2018'!C28:S28</f>
        <v xml:space="preserve">(a) The Gross-up factor for taxes uses 0.61425, which reflects the Federal Income Tax Rate of 35%. The monthly Equity Component is 4.8251%, which is based on the May 2017 ROR Surveillance Report and reflects a 10.55% return on equity, per FPSC Order No. PSC-16-0560-AS-EI. </v>
      </c>
      <c r="D34" s="1038"/>
      <c r="E34" s="1038"/>
      <c r="F34" s="1038"/>
      <c r="G34" s="1038"/>
      <c r="H34" s="1038"/>
      <c r="I34" s="1038"/>
      <c r="J34" s="1038"/>
      <c r="K34" s="1038"/>
      <c r="L34" s="1038"/>
      <c r="M34" s="1038"/>
      <c r="N34" s="1038"/>
      <c r="O34" s="1038"/>
      <c r="P34" s="1038"/>
      <c r="Q34" s="1038"/>
      <c r="R34" s="1038"/>
      <c r="S34" s="1038"/>
    </row>
    <row r="35" spans="1:22" s="86" customFormat="1" ht="34.5" customHeight="1">
      <c r="C35" s="90" t="s">
        <v>494</v>
      </c>
      <c r="I35" s="88"/>
      <c r="M35" s="88"/>
    </row>
    <row r="36" spans="1:22" s="86" customFormat="1" ht="46.5" customHeight="1">
      <c r="C36" s="1039" t="str">
        <f>'[11]Indiantown reg assets 2018'!C30:S30</f>
        <v xml:space="preserve">(c) The Debt Component is 1.3413%, which is based on the May 2017 ROR Surveillance report, per FPSC Order No. PSC-16-0560-AS-EI. </v>
      </c>
      <c r="D36" s="1039"/>
      <c r="E36" s="1039"/>
      <c r="F36" s="1039"/>
      <c r="G36" s="1039"/>
      <c r="H36" s="1039"/>
      <c r="I36" s="1039"/>
      <c r="J36" s="1039"/>
      <c r="K36" s="1039"/>
      <c r="L36" s="1039"/>
      <c r="M36" s="1039"/>
      <c r="N36" s="1039"/>
      <c r="O36" s="1039"/>
      <c r="P36" s="1039"/>
      <c r="Q36" s="1039"/>
      <c r="R36" s="1039"/>
      <c r="S36" s="1039"/>
    </row>
    <row r="37" spans="1:22" s="86" customFormat="1" ht="15.75">
      <c r="A37" s="1040" t="s">
        <v>162</v>
      </c>
      <c r="B37" s="1040"/>
      <c r="C37" s="1040"/>
      <c r="D37" s="1040"/>
      <c r="E37" s="1040"/>
      <c r="F37" s="1040"/>
      <c r="G37" s="1040"/>
      <c r="H37" s="1040"/>
      <c r="I37" s="1040"/>
      <c r="J37" s="1040"/>
      <c r="K37" s="1040"/>
      <c r="L37" s="1040"/>
      <c r="M37" s="1040"/>
      <c r="N37" s="1040"/>
      <c r="O37" s="1040"/>
      <c r="P37" s="1040"/>
      <c r="Q37" s="1040"/>
      <c r="R37" s="1040"/>
      <c r="S37" s="1040"/>
      <c r="T37" s="1040"/>
      <c r="U37" s="1040"/>
      <c r="V37" s="1040"/>
    </row>
    <row r="38" spans="1:22" s="65" customFormat="1" ht="15.95" customHeight="1"/>
    <row r="39" spans="1:22" s="157" customFormat="1" ht="15.95" customHeight="1">
      <c r="C39" s="157" t="s">
        <v>70</v>
      </c>
      <c r="E39" s="158">
        <v>86</v>
      </c>
      <c r="F39" s="159" t="str">
        <f>VLOOKUP(E39,proj_info,3,FALSE)</f>
        <v>SJRPP Suspension Liability</v>
      </c>
    </row>
    <row r="40" spans="1:22" s="157" customFormat="1" ht="15.95" customHeight="1">
      <c r="E40" s="159"/>
      <c r="H40" s="160">
        <v>2017</v>
      </c>
      <c r="I40" s="161">
        <v>2018</v>
      </c>
      <c r="J40" s="161">
        <v>2018</v>
      </c>
      <c r="K40" s="161">
        <v>2018</v>
      </c>
      <c r="L40" s="161">
        <v>2018</v>
      </c>
      <c r="M40" s="161">
        <v>2018</v>
      </c>
      <c r="N40" s="161">
        <v>2018</v>
      </c>
      <c r="O40" s="161">
        <v>2018</v>
      </c>
      <c r="P40" s="161">
        <v>2018</v>
      </c>
      <c r="Q40" s="161">
        <v>2018</v>
      </c>
      <c r="R40" s="161">
        <v>2018</v>
      </c>
      <c r="S40" s="161">
        <v>2018</v>
      </c>
      <c r="T40" s="161">
        <v>2018</v>
      </c>
    </row>
    <row r="41" spans="1:22" s="157" customFormat="1" ht="15.95" customHeight="1">
      <c r="C41" s="159"/>
      <c r="E41" s="159"/>
      <c r="H41" s="162" t="s">
        <v>129</v>
      </c>
      <c r="I41" s="163" t="s">
        <v>133</v>
      </c>
      <c r="J41" s="163" t="s">
        <v>134</v>
      </c>
      <c r="K41" s="163" t="s">
        <v>135</v>
      </c>
      <c r="L41" s="163" t="s">
        <v>73</v>
      </c>
      <c r="M41" s="163" t="s">
        <v>74</v>
      </c>
      <c r="N41" s="163" t="s">
        <v>75</v>
      </c>
      <c r="O41" s="163" t="s">
        <v>76</v>
      </c>
      <c r="P41" s="163" t="s">
        <v>77</v>
      </c>
      <c r="Q41" s="163" t="s">
        <v>78</v>
      </c>
      <c r="R41" s="163" t="s">
        <v>127</v>
      </c>
      <c r="S41" s="163" t="s">
        <v>128</v>
      </c>
      <c r="T41" s="164" t="s">
        <v>129</v>
      </c>
    </row>
    <row r="42" spans="1:22" s="157" customFormat="1" ht="15.95" customHeight="1">
      <c r="C42" s="159" t="s">
        <v>62</v>
      </c>
      <c r="D42" s="159" t="s">
        <v>61</v>
      </c>
      <c r="H42" s="165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7"/>
    </row>
    <row r="43" spans="1:22" s="157" customFormat="1" ht="15.95" customHeight="1">
      <c r="C43" s="157" t="s">
        <v>237</v>
      </c>
      <c r="D43" s="157" t="s">
        <v>159</v>
      </c>
      <c r="H43" s="168"/>
      <c r="I43" s="169">
        <f t="array" ref="I43">SUM(IF(d_year=I$40,IF(d_month=I$41,IF(d_acct=$C$43,d_amt,0),0),0))</f>
        <v>0</v>
      </c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70"/>
    </row>
    <row r="44" spans="1:22" s="157" customFormat="1" ht="15.95" customHeight="1">
      <c r="D44" s="157" t="s">
        <v>160</v>
      </c>
      <c r="H44" s="171"/>
      <c r="I44" s="172">
        <f t="array" ref="I44">SUM(IF(d_year=I$40,IF(d_month=I$41,IF(d_acct=$C$44,d_amt,0),0),0))</f>
        <v>0</v>
      </c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3"/>
    </row>
    <row r="45" spans="1:22" s="159" customFormat="1" ht="15.95" customHeight="1">
      <c r="G45" s="174" t="s">
        <v>29</v>
      </c>
      <c r="H45" s="175"/>
      <c r="I45" s="199">
        <f>I43-I44</f>
        <v>0</v>
      </c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7"/>
    </row>
    <row r="46" spans="1:22" s="157" customFormat="1" ht="24" customHeight="1">
      <c r="H46" s="165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7"/>
    </row>
    <row r="47" spans="1:22" s="157" customFormat="1" ht="15.95" customHeight="1">
      <c r="C47" s="297" t="s">
        <v>219</v>
      </c>
      <c r="D47" s="157" t="s">
        <v>25</v>
      </c>
      <c r="H47" s="168"/>
      <c r="I47" s="169">
        <f t="array" ref="I47">SUM(IF(d_year=I$40,IF(d_month=I$41,IF(d_acct=$C$47,d_amt,0),0),0))*-1</f>
        <v>0</v>
      </c>
      <c r="J47" s="169">
        <f t="array" ref="J47">SUM(IF(d_year=J$40,IF(d_month=J$41,IF(d_acct=$C$47,d_amt,0),0),0))*-1</f>
        <v>0</v>
      </c>
      <c r="K47" s="169">
        <f t="array" ref="K47">SUM(IF(d_year=K$40,IF(d_month=K$41,IF(d_acct=$C$47,d_amt,0),0),0))*-1</f>
        <v>0</v>
      </c>
      <c r="L47" s="169">
        <f t="array" ref="L47">SUM(IF(d_year=L$40,IF(d_month=L$41,IF(d_acct=$C$47,d_amt,0),0),0))*-1</f>
        <v>0</v>
      </c>
      <c r="M47" s="169">
        <f t="array" ref="M47">SUM(IF(d_year=M$40,IF(d_month=M$41,IF(d_acct=$C$47,d_amt,0),0),0))*-1</f>
        <v>0</v>
      </c>
      <c r="N47" s="169">
        <f t="array" ref="N47">SUM(IF(d_year=N$40,IF(d_month=N$41,IF(d_acct=$C$47,d_amt,0),0),0))*-1</f>
        <v>0</v>
      </c>
      <c r="O47" s="169">
        <f t="array" ref="O47">SUM(IF(d_year=O$40,IF(d_month=O$41,IF(d_acct=$C$47,d_amt,0),0),0))*-1</f>
        <v>0</v>
      </c>
      <c r="P47" s="169">
        <f t="array" ref="P47">SUM(IF(d_year=P$40,IF(d_month=P$41,IF(d_acct=$C$47,d_amt,0),0),0))*-1</f>
        <v>0</v>
      </c>
      <c r="Q47" s="169">
        <f t="array" ref="Q47">SUM(IF(d_year=Q$40,IF(d_month=Q$41,IF(d_acct=$C$47,d_amt,0),0),0))*-1</f>
        <v>0</v>
      </c>
      <c r="R47" s="169">
        <f t="array" ref="R47">SUM(IF(d_year=R$40,IF(d_month=R$41,IF(d_acct=$C$47,d_amt,0),0),0))*-1</f>
        <v>0</v>
      </c>
      <c r="S47" s="169">
        <f t="array" ref="S47">SUM(IF(d_year=S$40,IF(d_month=S$41,IF(d_acct=$C$47,d_amt,0),0),0))*-1</f>
        <v>0</v>
      </c>
      <c r="T47" s="169">
        <f t="array" ref="T47">SUM(IF(d_year=T$40,IF(d_month=T$41,IF(d_acct=$C$47,d_amt,0),0),0))*-1</f>
        <v>0</v>
      </c>
    </row>
    <row r="48" spans="1:22" s="157" customFormat="1" ht="15.95" customHeight="1">
      <c r="C48" s="304" t="s">
        <v>331</v>
      </c>
      <c r="D48" s="157" t="s">
        <v>25</v>
      </c>
      <c r="H48" s="168"/>
      <c r="I48" s="941">
        <v>756990</v>
      </c>
      <c r="J48" s="941">
        <v>756990</v>
      </c>
      <c r="K48" s="941">
        <v>756990</v>
      </c>
      <c r="L48" s="941">
        <v>756990</v>
      </c>
      <c r="M48" s="941">
        <v>756990</v>
      </c>
      <c r="N48" s="941">
        <v>756990</v>
      </c>
      <c r="O48" s="941">
        <v>756990</v>
      </c>
      <c r="P48" s="941">
        <v>756990</v>
      </c>
      <c r="Q48" s="941">
        <v>756990</v>
      </c>
      <c r="R48" s="941">
        <v>756990</v>
      </c>
      <c r="S48" s="941">
        <v>756990</v>
      </c>
      <c r="T48" s="941">
        <v>756990</v>
      </c>
    </row>
    <row r="49" spans="3:20" s="157" customFormat="1" ht="15.95" customHeight="1">
      <c r="H49" s="171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3"/>
    </row>
    <row r="50" spans="3:20" s="159" customFormat="1" ht="15.95" customHeight="1">
      <c r="G50" s="174" t="s">
        <v>27</v>
      </c>
      <c r="H50" s="200"/>
      <c r="I50" s="199">
        <f>SUM(I47:I49)</f>
        <v>756990</v>
      </c>
      <c r="J50" s="199">
        <f t="shared" ref="J50:T50" si="11">SUM(J47:J49)</f>
        <v>756990</v>
      </c>
      <c r="K50" s="199">
        <f t="shared" si="11"/>
        <v>756990</v>
      </c>
      <c r="L50" s="199">
        <f t="shared" si="11"/>
        <v>756990</v>
      </c>
      <c r="M50" s="199">
        <f t="shared" si="11"/>
        <v>756990</v>
      </c>
      <c r="N50" s="199">
        <f t="shared" si="11"/>
        <v>756990</v>
      </c>
      <c r="O50" s="199">
        <f t="shared" si="11"/>
        <v>756990</v>
      </c>
      <c r="P50" s="199">
        <f t="shared" si="11"/>
        <v>756990</v>
      </c>
      <c r="Q50" s="199">
        <f t="shared" si="11"/>
        <v>756990</v>
      </c>
      <c r="R50" s="199">
        <f t="shared" si="11"/>
        <v>756990</v>
      </c>
      <c r="S50" s="199">
        <f t="shared" si="11"/>
        <v>756990</v>
      </c>
      <c r="T50" s="199">
        <f t="shared" si="11"/>
        <v>756990</v>
      </c>
    </row>
    <row r="51" spans="3:20" s="157" customFormat="1" ht="24" customHeight="1">
      <c r="H51" s="165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7"/>
    </row>
    <row r="52" spans="3:20" s="157" customFormat="1" ht="15.95" customHeight="1">
      <c r="D52" s="157" t="s">
        <v>26</v>
      </c>
      <c r="H52" s="168"/>
      <c r="I52" s="169">
        <f t="array" ref="I52">SUM(IF(d_year=I$40,IF(d_month=I$41,IF(d_acct=$C$52,d_amt,0),0),0))</f>
        <v>0</v>
      </c>
      <c r="J52" s="169">
        <f t="array" ref="J52">SUM(IF(d_year=J$40,IF(d_month=J$41,IF(d_acct=$C$52,d_amt,0),0),0))</f>
        <v>0</v>
      </c>
      <c r="K52" s="169">
        <f t="array" ref="K52">SUM(IF(d_year=K$40,IF(d_month=K$41,IF(d_acct=$C$52,d_amt,0),0),0))</f>
        <v>0</v>
      </c>
      <c r="L52" s="169">
        <f t="array" ref="L52">SUM(IF(d_year=L$40,IF(d_month=L$41,IF(d_acct=$C$52,d_amt,0),0),0))</f>
        <v>0</v>
      </c>
      <c r="M52" s="169">
        <f t="array" ref="M52">SUM(IF(d_year=M$40,IF(d_month=M$41,IF(d_acct=$C$52,d_amt,0),0),0))</f>
        <v>0</v>
      </c>
      <c r="N52" s="169">
        <f t="array" ref="N52">SUM(IF(d_year=N$40,IF(d_month=N$41,IF(d_acct=$C$52,d_amt,0),0),0))</f>
        <v>0</v>
      </c>
      <c r="O52" s="169">
        <f t="array" ref="O52">SUM(IF(d_year=O$40,IF(d_month=O$41,IF(d_acct=$C$52,d_amt,0),0),0))</f>
        <v>0</v>
      </c>
      <c r="P52" s="169">
        <f t="array" ref="P52">SUM(IF(d_year=P$40,IF(d_month=P$41,IF(d_acct=$C$52,d_amt,0),0),0))</f>
        <v>0</v>
      </c>
      <c r="Q52" s="169">
        <f t="array" ref="Q52">SUM(IF(d_year=Q$40,IF(d_month=Q$41,IF(d_acct=$C$52,d_amt,0),0),0))</f>
        <v>0</v>
      </c>
      <c r="R52" s="169">
        <f t="array" ref="R52">SUM(IF(d_year=R$40,IF(d_month=R$41,IF(d_acct=$C$52,d_amt,0),0),0))</f>
        <v>0</v>
      </c>
      <c r="S52" s="169">
        <f t="array" ref="S52">SUM(IF(d_year=S$40,IF(d_month=S$41,IF(d_acct=$C$52,d_amt,0),0),0))</f>
        <v>0</v>
      </c>
      <c r="T52" s="170">
        <f t="array" ref="T52">SUM(IF(d_year=T$40,IF(d_month=T$41,IF(d_acct=$C$52,d_amt,0),0),0))</f>
        <v>0</v>
      </c>
    </row>
    <row r="53" spans="3:20" s="157" customFormat="1" ht="15.95" customHeight="1">
      <c r="H53" s="171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3"/>
    </row>
    <row r="54" spans="3:20" s="159" customFormat="1" ht="15.95" customHeight="1">
      <c r="G54" s="174" t="s">
        <v>28</v>
      </c>
      <c r="H54" s="175"/>
      <c r="I54" s="176">
        <f t="shared" ref="I54:T54" si="12">SUM(I52:I53)</f>
        <v>0</v>
      </c>
      <c r="J54" s="176">
        <f t="shared" si="12"/>
        <v>0</v>
      </c>
      <c r="K54" s="176">
        <f t="shared" si="12"/>
        <v>0</v>
      </c>
      <c r="L54" s="176">
        <f t="shared" si="12"/>
        <v>0</v>
      </c>
      <c r="M54" s="176">
        <f t="shared" si="12"/>
        <v>0</v>
      </c>
      <c r="N54" s="176">
        <f t="shared" si="12"/>
        <v>0</v>
      </c>
      <c r="O54" s="176">
        <f t="shared" si="12"/>
        <v>0</v>
      </c>
      <c r="P54" s="176">
        <f t="shared" si="12"/>
        <v>0</v>
      </c>
      <c r="Q54" s="176">
        <f t="shared" si="12"/>
        <v>0</v>
      </c>
      <c r="R54" s="176">
        <f t="shared" si="12"/>
        <v>0</v>
      </c>
      <c r="S54" s="176">
        <f t="shared" si="12"/>
        <v>0</v>
      </c>
      <c r="T54" s="178">
        <f t="shared" si="12"/>
        <v>0</v>
      </c>
    </row>
    <row r="55" spans="3:20" s="157" customFormat="1" ht="24" customHeight="1">
      <c r="H55" s="165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79"/>
    </row>
    <row r="56" spans="3:20" s="157" customFormat="1" ht="15.95" customHeight="1">
      <c r="C56" s="157" t="s">
        <v>238</v>
      </c>
      <c r="D56" s="157" t="s">
        <v>63</v>
      </c>
      <c r="H56" s="168"/>
      <c r="I56" s="169">
        <f t="array" ref="I56">SUM(IF(d_year=I$40,IF(d_month=I$41,IF(d_acct=$C$56,d_amt,0),0),0))</f>
        <v>0</v>
      </c>
      <c r="J56" s="169">
        <f t="array" ref="J56">SUM(IF(d_year=J$40,IF(d_month=J$41,IF(d_acct=$C$56,d_amt,0),0),0))</f>
        <v>0</v>
      </c>
      <c r="K56" s="169">
        <f t="array" ref="K56">SUM(IF(d_year=K$40,IF(d_month=K$41,IF(d_acct=$C$56,d_amt,0),0),0))</f>
        <v>0</v>
      </c>
      <c r="L56" s="169">
        <f t="array" ref="L56">SUM(IF(d_year=L$40,IF(d_month=L$41,IF(d_acct=$C$56,d_amt,0),0),0))</f>
        <v>0</v>
      </c>
      <c r="M56" s="169">
        <f t="array" ref="M56">SUM(IF(d_year=M$40,IF(d_month=M$41,IF(d_acct=$C$56,d_amt,0),0),0))</f>
        <v>0</v>
      </c>
      <c r="N56" s="169">
        <f t="array" ref="N56">SUM(IF(d_year=N$40,IF(d_month=N$41,IF(d_acct=$C$56,d_amt,0),0),0))</f>
        <v>0</v>
      </c>
      <c r="O56" s="169">
        <f t="array" ref="O56">SUM(IF(d_year=O$40,IF(d_month=O$41,IF(d_acct=$C$56,d_amt,0),0),0))</f>
        <v>0</v>
      </c>
      <c r="P56" s="169">
        <f t="array" ref="P56">SUM(IF(d_year=P$40,IF(d_month=P$41,IF(d_acct=$C$56,d_amt,0),0),0))</f>
        <v>0</v>
      </c>
      <c r="Q56" s="169">
        <f t="array" ref="Q56">SUM(IF(d_year=Q$40,IF(d_month=Q$41,IF(d_acct=$C$56,d_amt,0),0),0))</f>
        <v>0</v>
      </c>
      <c r="R56" s="169">
        <f t="array" ref="R56">SUM(IF(d_year=R$40,IF(d_month=R$41,IF(d_acct=$C$56,d_amt,0),0),0))</f>
        <v>0</v>
      </c>
      <c r="S56" s="169">
        <f t="array" ref="S56">SUM(IF(d_year=S$40,IF(d_month=S$41,IF(d_acct=$C$56,d_amt,0),0),0))</f>
        <v>0</v>
      </c>
      <c r="T56" s="170">
        <f t="array" ref="T56">SUM(IF(d_year=T$40,IF(d_month=T$41,IF(d_acct=$C$56,d_amt,0),0),0))</f>
        <v>0</v>
      </c>
    </row>
    <row r="57" spans="3:20" s="157" customFormat="1" ht="15.95" customHeight="1">
      <c r="D57" s="157" t="s">
        <v>161</v>
      </c>
      <c r="H57" s="180"/>
      <c r="I57" s="181">
        <f>I32-I56</f>
        <v>-73006.412268209533</v>
      </c>
      <c r="J57" s="181">
        <f t="shared" ref="J57:T57" si="13">J32-J56</f>
        <v>-67204.968274780957</v>
      </c>
      <c r="K57" s="181">
        <f t="shared" si="13"/>
        <v>-61403.52428135238</v>
      </c>
      <c r="L57" s="181">
        <f t="shared" si="13"/>
        <v>-55602.080287923811</v>
      </c>
      <c r="M57" s="181">
        <f t="shared" si="13"/>
        <v>-49800.636294495242</v>
      </c>
      <c r="N57" s="181">
        <f t="shared" si="13"/>
        <v>-43999.192301066665</v>
      </c>
      <c r="O57" s="181">
        <f t="shared" si="13"/>
        <v>-38197.748307638096</v>
      </c>
      <c r="P57" s="181">
        <f t="shared" si="13"/>
        <v>-32396.304314209527</v>
      </c>
      <c r="Q57" s="181">
        <f t="shared" si="13"/>
        <v>-26594.86032078095</v>
      </c>
      <c r="R57" s="181">
        <f t="shared" si="13"/>
        <v>-20793.416327352381</v>
      </c>
      <c r="S57" s="181">
        <f t="shared" si="13"/>
        <v>-14991.972333923812</v>
      </c>
      <c r="T57" s="181">
        <f t="shared" si="13"/>
        <v>-9190.5283404952388</v>
      </c>
    </row>
    <row r="58" spans="3:20" s="157" customFormat="1" ht="24" customHeight="1">
      <c r="H58" s="182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4"/>
    </row>
    <row r="59" spans="3:20" s="157" customFormat="1" ht="15.95" customHeight="1">
      <c r="C59" s="157" t="s">
        <v>241</v>
      </c>
      <c r="D59" s="157" t="s">
        <v>71</v>
      </c>
      <c r="H59" s="185"/>
      <c r="I59" s="942">
        <v>1.3413E-2</v>
      </c>
      <c r="J59" s="942">
        <v>1.3413E-2</v>
      </c>
      <c r="K59" s="942">
        <v>1.3413E-2</v>
      </c>
      <c r="L59" s="942">
        <v>1.3413E-2</v>
      </c>
      <c r="M59" s="942">
        <v>1.3413E-2</v>
      </c>
      <c r="N59" s="942">
        <v>1.3413E-2</v>
      </c>
      <c r="O59" s="942">
        <v>1.3413E-2</v>
      </c>
      <c r="P59" s="942">
        <v>1.3413E-2</v>
      </c>
      <c r="Q59" s="942">
        <v>1.3413E-2</v>
      </c>
      <c r="R59" s="942">
        <v>1.3413E-2</v>
      </c>
      <c r="S59" s="942">
        <v>1.3413E-2</v>
      </c>
      <c r="T59" s="942">
        <v>1.3413E-2</v>
      </c>
    </row>
    <row r="60" spans="3:20" s="157" customFormat="1" ht="15.95" customHeight="1">
      <c r="C60" s="157" t="s">
        <v>242</v>
      </c>
      <c r="D60" s="157" t="s">
        <v>0</v>
      </c>
      <c r="H60" s="186"/>
      <c r="I60" s="943">
        <v>4.8251000000000002E-2</v>
      </c>
      <c r="J60" s="943">
        <v>4.8251000000000002E-2</v>
      </c>
      <c r="K60" s="943">
        <v>4.8251000000000002E-2</v>
      </c>
      <c r="L60" s="943">
        <v>4.8251000000000002E-2</v>
      </c>
      <c r="M60" s="943">
        <v>4.8251000000000002E-2</v>
      </c>
      <c r="N60" s="943">
        <v>4.8251000000000002E-2</v>
      </c>
      <c r="O60" s="943">
        <v>4.8251000000000002E-2</v>
      </c>
      <c r="P60" s="943">
        <v>4.8251000000000002E-2</v>
      </c>
      <c r="Q60" s="943">
        <v>4.8251000000000002E-2</v>
      </c>
      <c r="R60" s="943">
        <v>4.8251000000000002E-2</v>
      </c>
      <c r="S60" s="943">
        <v>4.8251000000000002E-2</v>
      </c>
      <c r="T60" s="943">
        <v>4.8251000000000002E-2</v>
      </c>
    </row>
    <row r="61" spans="3:20" s="157" customFormat="1" ht="24" customHeight="1">
      <c r="H61" s="182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4"/>
    </row>
    <row r="62" spans="3:20" s="157" customFormat="1" ht="15.95" customHeight="1">
      <c r="C62" s="157" t="s">
        <v>243</v>
      </c>
      <c r="D62" s="157" t="s">
        <v>1</v>
      </c>
      <c r="H62" s="187"/>
      <c r="I62" s="188">
        <v>0.35</v>
      </c>
      <c r="J62" s="188">
        <v>0.35</v>
      </c>
      <c r="K62" s="188">
        <v>0.35</v>
      </c>
      <c r="L62" s="188">
        <v>0.35</v>
      </c>
      <c r="M62" s="188">
        <v>0.35</v>
      </c>
      <c r="N62" s="188">
        <v>0.35</v>
      </c>
      <c r="O62" s="188">
        <v>0.35</v>
      </c>
      <c r="P62" s="188">
        <v>0.35</v>
      </c>
      <c r="Q62" s="188">
        <v>0.35</v>
      </c>
      <c r="R62" s="188">
        <v>0.35</v>
      </c>
      <c r="S62" s="188">
        <v>0.35</v>
      </c>
      <c r="T62" s="189">
        <v>0.35</v>
      </c>
    </row>
    <row r="63" spans="3:20" s="157" customFormat="1" ht="15.95" customHeight="1">
      <c r="C63" s="157" t="s">
        <v>244</v>
      </c>
      <c r="D63" s="157" t="s">
        <v>2</v>
      </c>
      <c r="H63" s="190"/>
      <c r="I63" s="191">
        <v>5.5E-2</v>
      </c>
      <c r="J63" s="191">
        <v>5.5E-2</v>
      </c>
      <c r="K63" s="191">
        <v>5.5E-2</v>
      </c>
      <c r="L63" s="191">
        <v>5.5E-2</v>
      </c>
      <c r="M63" s="191">
        <v>5.5E-2</v>
      </c>
      <c r="N63" s="191">
        <v>5.5E-2</v>
      </c>
      <c r="O63" s="191">
        <v>5.5E-2</v>
      </c>
      <c r="P63" s="191">
        <v>5.5E-2</v>
      </c>
      <c r="Q63" s="191">
        <v>5.5E-2</v>
      </c>
      <c r="R63" s="191">
        <v>5.5E-2</v>
      </c>
      <c r="S63" s="191">
        <v>5.5E-2</v>
      </c>
      <c r="T63" s="192">
        <v>5.5E-2</v>
      </c>
    </row>
    <row r="64" spans="3:20" s="157" customFormat="1" ht="24" customHeight="1">
      <c r="H64" s="182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4"/>
    </row>
    <row r="65" spans="7:20" s="157" customFormat="1" ht="15.95" customHeight="1">
      <c r="G65" s="193" t="s">
        <v>3</v>
      </c>
      <c r="H65" s="162"/>
      <c r="I65" s="194">
        <f t="shared" ref="I65:N65" si="14">1-((I62+I63)-(I62*I63))</f>
        <v>0.61424999999999996</v>
      </c>
      <c r="J65" s="194">
        <f t="shared" si="14"/>
        <v>0.61424999999999996</v>
      </c>
      <c r="K65" s="194">
        <f t="shared" si="14"/>
        <v>0.61424999999999996</v>
      </c>
      <c r="L65" s="194">
        <f t="shared" si="14"/>
        <v>0.61424999999999996</v>
      </c>
      <c r="M65" s="194">
        <f t="shared" si="14"/>
        <v>0.61424999999999996</v>
      </c>
      <c r="N65" s="194">
        <f t="shared" si="14"/>
        <v>0.61424999999999996</v>
      </c>
      <c r="O65" s="194">
        <v>0.61424999999999996</v>
      </c>
      <c r="P65" s="194">
        <v>0.61424999999999996</v>
      </c>
      <c r="Q65" s="194">
        <v>0.61424999999999996</v>
      </c>
      <c r="R65" s="194">
        <v>0.61424999999999996</v>
      </c>
      <c r="S65" s="194">
        <v>0.61424999999999996</v>
      </c>
      <c r="T65" s="195">
        <v>0.61424999999999996</v>
      </c>
    </row>
    <row r="68" spans="7:20" ht="15.95" customHeight="1">
      <c r="I68" s="85"/>
    </row>
    <row r="157" spans="9:20" ht="15.95" customHeight="1"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</row>
    <row r="259" spans="1:19" ht="15.95" customHeight="1">
      <c r="A259" s="719"/>
      <c r="B259" s="719"/>
      <c r="C259" s="719"/>
      <c r="D259" s="719"/>
      <c r="E259" s="719"/>
      <c r="F259" s="719"/>
      <c r="G259" s="719"/>
      <c r="H259" s="719">
        <f>SUM(H247:H258)</f>
        <v>0</v>
      </c>
      <c r="I259" s="719"/>
      <c r="J259" s="719"/>
      <c r="K259" s="719"/>
      <c r="L259" s="719"/>
      <c r="M259" s="719"/>
      <c r="N259" s="719"/>
      <c r="O259" s="719"/>
      <c r="P259" s="719"/>
      <c r="Q259" s="719"/>
      <c r="R259" s="719"/>
      <c r="S259" s="719"/>
    </row>
    <row r="260" spans="1:19" ht="15.95" customHeight="1">
      <c r="B260" s="312" t="s">
        <v>649</v>
      </c>
      <c r="C260" s="312" t="s">
        <v>651</v>
      </c>
      <c r="H260" s="729">
        <f>'[36]NRC P1 Base'!F30+'[36]NRC P1 Base'!F31</f>
        <v>639324.89763828216</v>
      </c>
      <c r="I260" s="729">
        <f>'[36]NRC P1 Base'!G30+'[36]NRC P1 Base'!G31</f>
        <v>636718.55273048859</v>
      </c>
      <c r="J260" s="729">
        <f>'[36]NRC P1 Base'!H30+'[36]NRC P1 Base'!H31</f>
        <v>634112.20782269491</v>
      </c>
      <c r="K260" s="729">
        <f>'[36]NRC P1 Base'!I30+'[36]NRC P1 Base'!I31</f>
        <v>631505.86291490123</v>
      </c>
      <c r="L260" s="729">
        <f>'[36]NRC P1 Base'!J30+'[36]NRC P1 Base'!J31</f>
        <v>628899.51800710766</v>
      </c>
      <c r="M260" s="729">
        <f>'[36]NRC P1 Base'!K30+'[36]NRC P1 Base'!K31</f>
        <v>626293.1730993141</v>
      </c>
      <c r="N260" s="729">
        <f>'[36]NRC P2 Base'!F30+'[36]NRC P2 Base'!F31</f>
        <v>623686.82819152053</v>
      </c>
      <c r="O260" s="729">
        <f>'[36]NRC P2 Base'!G30+'[36]NRC P2 Base'!G31</f>
        <v>621080.48328372685</v>
      </c>
      <c r="P260" s="729">
        <f>'[36]NRC P2 Base'!H30+'[36]NRC P2 Base'!H31</f>
        <v>618474.13837593317</v>
      </c>
      <c r="Q260" s="729">
        <f>'[36]NRC P2 Base'!I30+'[36]NRC P2 Base'!I31</f>
        <v>615867.7934681396</v>
      </c>
      <c r="R260" s="729">
        <f>'[36]NRC P2 Base'!J30+'[36]NRC P2 Base'!J31</f>
        <v>613261.44856034592</v>
      </c>
      <c r="S260" s="312">
        <f>'[36]NRC P2 Base'!K30+'[36]NRC P2 Base'!K31</f>
        <v>610647.76465231483</v>
      </c>
    </row>
    <row r="261" spans="1:19" ht="15.95" customHeight="1">
      <c r="B261" s="312" t="s">
        <v>650</v>
      </c>
      <c r="C261" s="312" t="s">
        <v>652</v>
      </c>
      <c r="H261" s="729">
        <f>'[36]NRC P1 Base'!F34</f>
        <v>340083.77999999997</v>
      </c>
      <c r="I261" s="729">
        <f>'[36]NRC P1 Base'!G34</f>
        <v>340083.79</v>
      </c>
      <c r="J261" s="729">
        <f>'[36]NRC P1 Base'!H34</f>
        <v>340083.77999999997</v>
      </c>
      <c r="K261" s="729">
        <f>'[36]NRC P1 Base'!I34</f>
        <v>340083.79</v>
      </c>
      <c r="L261" s="729">
        <f>'[36]NRC P1 Base'!J34</f>
        <v>340083.77999999997</v>
      </c>
      <c r="M261" s="729">
        <f>'[36]NRC P1 Base'!K34</f>
        <v>340083.79</v>
      </c>
      <c r="N261" s="729">
        <f>'[36]NRC P2 Base'!F34</f>
        <v>340083.77999999997</v>
      </c>
      <c r="O261" s="729">
        <f>'[36]NRC P2 Base'!G34</f>
        <v>340083.79</v>
      </c>
      <c r="P261" s="729">
        <f>'[36]NRC P2 Base'!H34</f>
        <v>340083.77999999997</v>
      </c>
      <c r="Q261" s="729">
        <f>'[36]NRC P2 Base'!I34</f>
        <v>340083.79</v>
      </c>
      <c r="R261" s="729">
        <f>'[36]NRC P2 Base'!J34</f>
        <v>340083.77999999997</v>
      </c>
      <c r="S261" s="312">
        <f>'[36]NRC P2 Base'!K34</f>
        <v>341999.0199999999</v>
      </c>
    </row>
    <row r="262" spans="1:19" ht="15.95" customHeight="1">
      <c r="A262" s="719"/>
      <c r="B262" s="719" t="s">
        <v>653</v>
      </c>
      <c r="C262" s="719"/>
      <c r="D262" s="719"/>
      <c r="E262" s="719"/>
      <c r="F262" s="719"/>
      <c r="G262" s="719"/>
      <c r="H262" s="733">
        <f>H261+H260</f>
        <v>979408.67763828207</v>
      </c>
      <c r="I262" s="733">
        <f t="shared" ref="I262:S262" si="15">I261+I260</f>
        <v>976802.34273048863</v>
      </c>
      <c r="J262" s="733">
        <f t="shared" si="15"/>
        <v>974195.98782269494</v>
      </c>
      <c r="K262" s="733">
        <f t="shared" si="15"/>
        <v>971589.65291490126</v>
      </c>
      <c r="L262" s="733">
        <f t="shared" si="15"/>
        <v>968983.29800710757</v>
      </c>
      <c r="M262" s="733">
        <f t="shared" si="15"/>
        <v>966376.96309931413</v>
      </c>
      <c r="N262" s="733">
        <f t="shared" si="15"/>
        <v>963770.60819152044</v>
      </c>
      <c r="O262" s="733">
        <f t="shared" si="15"/>
        <v>961164.27328372677</v>
      </c>
      <c r="P262" s="733">
        <f t="shared" si="15"/>
        <v>958557.91837593308</v>
      </c>
      <c r="Q262" s="733">
        <f t="shared" si="15"/>
        <v>955951.58346813964</v>
      </c>
      <c r="R262" s="733">
        <f t="shared" si="15"/>
        <v>953345.22856034595</v>
      </c>
      <c r="S262" s="733">
        <f t="shared" si="15"/>
        <v>952646.78465231473</v>
      </c>
    </row>
    <row r="263" spans="1:19" ht="15.95" customHeight="1">
      <c r="A263" s="719"/>
      <c r="B263" s="719" t="s">
        <v>654</v>
      </c>
      <c r="C263" s="719"/>
      <c r="D263" s="719"/>
      <c r="E263" s="719"/>
      <c r="F263" s="719"/>
      <c r="G263" s="719"/>
      <c r="H263" s="733">
        <f>H262+H259</f>
        <v>979408.67763828207</v>
      </c>
      <c r="I263" s="733">
        <f t="shared" ref="I263:S263" si="16">I262+I259</f>
        <v>976802.34273048863</v>
      </c>
      <c r="J263" s="733">
        <f t="shared" si="16"/>
        <v>974195.98782269494</v>
      </c>
      <c r="K263" s="733">
        <f t="shared" si="16"/>
        <v>971589.65291490126</v>
      </c>
      <c r="L263" s="733">
        <f t="shared" si="16"/>
        <v>968983.29800710757</v>
      </c>
      <c r="M263" s="733">
        <f t="shared" si="16"/>
        <v>966376.96309931413</v>
      </c>
      <c r="N263" s="733">
        <f t="shared" si="16"/>
        <v>963770.60819152044</v>
      </c>
      <c r="O263" s="733">
        <f t="shared" si="16"/>
        <v>961164.27328372677</v>
      </c>
      <c r="P263" s="733">
        <f t="shared" si="16"/>
        <v>958557.91837593308</v>
      </c>
      <c r="Q263" s="733">
        <f t="shared" si="16"/>
        <v>955951.58346813964</v>
      </c>
      <c r="R263" s="733">
        <f t="shared" si="16"/>
        <v>953345.22856034595</v>
      </c>
      <c r="S263" s="733">
        <f t="shared" si="16"/>
        <v>952646.78465231473</v>
      </c>
    </row>
  </sheetData>
  <mergeCells count="9">
    <mergeCell ref="C34:S34"/>
    <mergeCell ref="C36:S36"/>
    <mergeCell ref="A37:V37"/>
    <mergeCell ref="A1:V1"/>
    <mergeCell ref="A2:V2"/>
    <mergeCell ref="A3:V3"/>
    <mergeCell ref="A4:V4"/>
    <mergeCell ref="A5:V5"/>
    <mergeCell ref="C8:G8"/>
  </mergeCells>
  <printOptions horizontalCentered="1" verticalCentered="1"/>
  <pageMargins left="0.17" right="0.17" top="0.22" bottom="0.25" header="0.5" footer="0.25"/>
  <pageSetup scale="42" orientation="landscape" r:id="rId1"/>
  <headerFooter alignWithMargins="0">
    <oddFooter>&amp;L&amp;F&amp;CPREPARED BY REGULATORY AND TAX ACCOUNTING&amp;R&amp;D
&amp;T</oddFooter>
  </headerFooter>
  <rowBreaks count="1" manualBreakCount="1">
    <brk id="37" max="16383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260"/>
  <sheetViews>
    <sheetView zoomScale="80" zoomScaleNormal="80" workbookViewId="0">
      <selection activeCell="C6" sqref="C6:C7"/>
    </sheetView>
  </sheetViews>
  <sheetFormatPr defaultColWidth="9.33203125" defaultRowHeight="15.95" customHeight="1"/>
  <cols>
    <col min="1" max="1" width="5.1640625" style="312" customWidth="1"/>
    <col min="2" max="2" width="3" style="312" customWidth="1"/>
    <col min="3" max="3" width="29.5" style="312" customWidth="1"/>
    <col min="4" max="4" width="9.33203125" style="312"/>
    <col min="5" max="6" width="10.1640625" style="312" customWidth="1"/>
    <col min="7" max="7" width="30.5" style="312" customWidth="1"/>
    <col min="8" max="8" width="19.83203125" style="312" bestFit="1" customWidth="1"/>
    <col min="9" max="9" width="19.1640625" style="312" bestFit="1" customWidth="1"/>
    <col min="10" max="10" width="19.83203125" style="312" bestFit="1" customWidth="1"/>
    <col min="11" max="13" width="20.1640625" style="312" bestFit="1" customWidth="1"/>
    <col min="14" max="14" width="19.1640625" style="312" bestFit="1" customWidth="1"/>
    <col min="15" max="15" width="20.1640625" style="312" bestFit="1" customWidth="1"/>
    <col min="16" max="16" width="19.1640625" style="312" bestFit="1" customWidth="1"/>
    <col min="17" max="17" width="24.6640625" style="312" bestFit="1" customWidth="1"/>
    <col min="18" max="18" width="23.6640625" style="312" bestFit="1" customWidth="1"/>
    <col min="19" max="20" width="24.1640625" style="312" bestFit="1" customWidth="1"/>
    <col min="21" max="21" width="19.6640625" style="312" customWidth="1"/>
    <col min="22" max="22" width="5.33203125" style="312" customWidth="1"/>
    <col min="23" max="24" width="9.33203125" style="312"/>
    <col min="25" max="25" width="20.1640625" style="312" bestFit="1" customWidth="1"/>
    <col min="26" max="16384" width="9.33203125" style="312"/>
  </cols>
  <sheetData>
    <row r="1" spans="1:22" s="86" customFormat="1" ht="18" customHeight="1">
      <c r="A1" s="1041" t="s">
        <v>8</v>
      </c>
      <c r="B1" s="1041"/>
      <c r="C1" s="1041"/>
      <c r="D1" s="1041"/>
      <c r="E1" s="1041"/>
      <c r="F1" s="1041"/>
      <c r="G1" s="1041"/>
      <c r="H1" s="1041"/>
      <c r="I1" s="1041"/>
      <c r="J1" s="1041"/>
      <c r="K1" s="1041"/>
      <c r="L1" s="1041"/>
      <c r="M1" s="1041"/>
      <c r="N1" s="1041"/>
      <c r="O1" s="1041"/>
      <c r="P1" s="1041"/>
      <c r="Q1" s="1041"/>
      <c r="R1" s="1041"/>
      <c r="S1" s="1041"/>
      <c r="T1" s="1041"/>
      <c r="U1" s="1041"/>
      <c r="V1" s="1041"/>
    </row>
    <row r="2" spans="1:22" s="86" customFormat="1" ht="18" customHeight="1">
      <c r="A2" s="1041" t="s">
        <v>72</v>
      </c>
      <c r="B2" s="1041"/>
      <c r="C2" s="1041"/>
      <c r="D2" s="1041"/>
      <c r="E2" s="1041"/>
      <c r="F2" s="1041"/>
      <c r="G2" s="1041"/>
      <c r="H2" s="1041"/>
      <c r="I2" s="1041"/>
      <c r="J2" s="1041"/>
      <c r="K2" s="1041"/>
      <c r="L2" s="1041"/>
      <c r="M2" s="1041"/>
      <c r="N2" s="1041"/>
      <c r="O2" s="1041"/>
      <c r="P2" s="1041"/>
      <c r="Q2" s="1041"/>
      <c r="R2" s="1041"/>
      <c r="S2" s="1041"/>
      <c r="T2" s="1041"/>
      <c r="U2" s="1041"/>
      <c r="V2" s="1041"/>
    </row>
    <row r="3" spans="1:22" s="86" customFormat="1" ht="18" customHeight="1">
      <c r="A3" s="1041" t="s">
        <v>790</v>
      </c>
      <c r="B3" s="1041"/>
      <c r="C3" s="1041"/>
      <c r="D3" s="1041"/>
      <c r="E3" s="1041"/>
      <c r="F3" s="1041"/>
      <c r="G3" s="1041"/>
      <c r="H3" s="1041"/>
      <c r="I3" s="1041"/>
      <c r="J3" s="1041"/>
      <c r="K3" s="1041"/>
      <c r="L3" s="1041"/>
      <c r="M3" s="1041"/>
      <c r="N3" s="1041"/>
      <c r="O3" s="1041"/>
      <c r="P3" s="1041"/>
      <c r="Q3" s="1041"/>
      <c r="R3" s="1041"/>
      <c r="S3" s="1041"/>
      <c r="T3" s="1041"/>
      <c r="U3" s="1041"/>
      <c r="V3" s="1041"/>
    </row>
    <row r="4" spans="1:22" s="86" customFormat="1" ht="18" customHeight="1">
      <c r="A4" s="1041" t="s">
        <v>791</v>
      </c>
      <c r="B4" s="1041"/>
      <c r="C4" s="1041"/>
      <c r="D4" s="1041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</row>
    <row r="5" spans="1:22" s="86" customFormat="1" ht="18" customHeight="1">
      <c r="A5" s="1041" t="s">
        <v>2761</v>
      </c>
      <c r="B5" s="1041"/>
      <c r="C5" s="1041"/>
      <c r="D5" s="1041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</row>
    <row r="6" spans="1:22" s="86" customFormat="1" ht="15.75">
      <c r="A6" s="87"/>
      <c r="B6" s="87"/>
      <c r="C6" s="1051" t="s">
        <v>2812</v>
      </c>
      <c r="D6" s="87"/>
      <c r="E6" s="87"/>
      <c r="F6" s="87"/>
      <c r="G6" s="87"/>
      <c r="H6" s="87"/>
      <c r="I6" s="87"/>
      <c r="J6" s="87"/>
      <c r="K6" s="87"/>
      <c r="L6" s="87" t="s">
        <v>114</v>
      </c>
      <c r="M6" s="87"/>
      <c r="N6" s="87"/>
      <c r="O6" s="87"/>
      <c r="P6" s="87"/>
      <c r="Q6" s="87"/>
      <c r="R6" s="87"/>
      <c r="S6" s="87"/>
      <c r="T6" s="87"/>
      <c r="U6" s="87"/>
      <c r="V6" s="87"/>
    </row>
    <row r="7" spans="1:22" s="86" customFormat="1" ht="15.75">
      <c r="A7" s="954" t="s">
        <v>9</v>
      </c>
      <c r="B7" s="954"/>
      <c r="C7" s="1052" t="s">
        <v>2802</v>
      </c>
      <c r="D7" s="954"/>
      <c r="E7" s="954"/>
      <c r="F7" s="954"/>
      <c r="G7" s="954"/>
      <c r="H7" s="954" t="s">
        <v>13</v>
      </c>
      <c r="I7" s="944" t="s">
        <v>2754</v>
      </c>
      <c r="J7" s="944" t="s">
        <v>2754</v>
      </c>
      <c r="K7" s="944" t="s">
        <v>2754</v>
      </c>
      <c r="L7" s="944" t="s">
        <v>2754</v>
      </c>
      <c r="M7" s="944" t="s">
        <v>2754</v>
      </c>
      <c r="N7" s="944" t="s">
        <v>2754</v>
      </c>
      <c r="O7" s="944" t="s">
        <v>2754</v>
      </c>
      <c r="P7" s="944" t="s">
        <v>2754</v>
      </c>
      <c r="Q7" s="944" t="s">
        <v>2754</v>
      </c>
      <c r="R7" s="944" t="s">
        <v>2754</v>
      </c>
      <c r="S7" s="944" t="s">
        <v>2754</v>
      </c>
      <c r="T7" s="944" t="s">
        <v>2754</v>
      </c>
      <c r="V7" s="954" t="s">
        <v>7</v>
      </c>
    </row>
    <row r="8" spans="1:22" s="86" customFormat="1" ht="16.5" thickBot="1">
      <c r="A8" s="954" t="s">
        <v>6</v>
      </c>
      <c r="B8" s="954"/>
      <c r="C8" s="1042" t="s">
        <v>14</v>
      </c>
      <c r="D8" s="1042"/>
      <c r="E8" s="1042"/>
      <c r="F8" s="1042"/>
      <c r="G8" s="1042"/>
      <c r="H8" s="953" t="s">
        <v>163</v>
      </c>
      <c r="I8" s="953" t="s">
        <v>43</v>
      </c>
      <c r="J8" s="953" t="s">
        <v>44</v>
      </c>
      <c r="K8" s="953" t="s">
        <v>45</v>
      </c>
      <c r="L8" s="953" t="s">
        <v>46</v>
      </c>
      <c r="M8" s="953" t="s">
        <v>47</v>
      </c>
      <c r="N8" s="953" t="s">
        <v>48</v>
      </c>
      <c r="O8" s="953" t="s">
        <v>49</v>
      </c>
      <c r="P8" s="953" t="s">
        <v>50</v>
      </c>
      <c r="Q8" s="953" t="s">
        <v>51</v>
      </c>
      <c r="R8" s="953" t="s">
        <v>52</v>
      </c>
      <c r="S8" s="953" t="s">
        <v>53</v>
      </c>
      <c r="T8" s="953" t="s">
        <v>42</v>
      </c>
      <c r="U8" s="953" t="s">
        <v>5</v>
      </c>
      <c r="V8" s="953" t="s">
        <v>6</v>
      </c>
    </row>
    <row r="9" spans="1:22" s="86" customFormat="1" ht="12.2" customHeight="1">
      <c r="A9" s="954"/>
      <c r="B9" s="954"/>
      <c r="C9" s="954"/>
      <c r="D9" s="954"/>
      <c r="E9" s="954"/>
      <c r="F9" s="954"/>
      <c r="G9" s="954"/>
      <c r="H9" s="954"/>
      <c r="I9" s="88"/>
      <c r="J9" s="89"/>
      <c r="K9" s="90"/>
      <c r="L9" s="90"/>
      <c r="M9" s="91"/>
      <c r="N9" s="90"/>
      <c r="O9" s="90"/>
      <c r="P9" s="90"/>
      <c r="Q9" s="90"/>
      <c r="R9" s="90"/>
      <c r="S9" s="90"/>
      <c r="T9" s="90"/>
      <c r="U9" s="954"/>
      <c r="V9" s="954"/>
    </row>
    <row r="10" spans="1:22" s="86" customFormat="1" ht="24" customHeight="1">
      <c r="A10" s="954">
        <v>1</v>
      </c>
      <c r="B10" s="954"/>
      <c r="C10" s="90" t="s">
        <v>713</v>
      </c>
      <c r="D10" s="954"/>
      <c r="E10" s="954"/>
      <c r="F10" s="954"/>
      <c r="G10" s="954"/>
      <c r="H10" s="92"/>
      <c r="I10" s="815">
        <f t="shared" ref="I10:R10" si="0">H14</f>
        <v>401333333.27999997</v>
      </c>
      <c r="J10" s="815">
        <f t="shared" si="0"/>
        <v>397152777.71999997</v>
      </c>
      <c r="K10" s="815">
        <f t="shared" si="0"/>
        <v>392972222.15999997</v>
      </c>
      <c r="L10" s="815">
        <f t="shared" si="0"/>
        <v>388791666.59999996</v>
      </c>
      <c r="M10" s="815">
        <f t="shared" si="0"/>
        <v>384611111.03999996</v>
      </c>
      <c r="N10" s="815">
        <f t="shared" si="0"/>
        <v>380430555.47999996</v>
      </c>
      <c r="O10" s="815">
        <f t="shared" si="0"/>
        <v>376249999.91999996</v>
      </c>
      <c r="P10" s="815">
        <f t="shared" si="0"/>
        <v>372069444.35999995</v>
      </c>
      <c r="Q10" s="815">
        <f t="shared" si="0"/>
        <v>367888888.79999995</v>
      </c>
      <c r="R10" s="815">
        <f t="shared" si="0"/>
        <v>363708333.23999995</v>
      </c>
      <c r="S10" s="815">
        <f>R14</f>
        <v>359527777.67999995</v>
      </c>
      <c r="T10" s="815">
        <f>S14</f>
        <v>355347222.11999995</v>
      </c>
      <c r="U10" s="954" t="s">
        <v>69</v>
      </c>
      <c r="V10" s="954">
        <v>1</v>
      </c>
    </row>
    <row r="11" spans="1:22" s="86" customFormat="1" ht="24" customHeight="1">
      <c r="A11" s="954"/>
      <c r="B11" s="954"/>
      <c r="C11" s="90"/>
      <c r="D11" s="954"/>
      <c r="E11" s="954"/>
      <c r="F11" s="954"/>
      <c r="G11" s="954"/>
      <c r="H11" s="92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4"/>
      <c r="V11" s="954"/>
    </row>
    <row r="12" spans="1:22" s="86" customFormat="1" ht="24" customHeight="1">
      <c r="A12" s="954">
        <v>2</v>
      </c>
      <c r="B12" s="954"/>
      <c r="C12" s="86" t="s">
        <v>712</v>
      </c>
      <c r="D12" s="954"/>
      <c r="E12" s="954"/>
      <c r="F12" s="954"/>
      <c r="G12" s="954"/>
      <c r="I12" s="945">
        <f>+I49</f>
        <v>4180555.56</v>
      </c>
      <c r="J12" s="945">
        <f t="shared" ref="J12:T12" si="1">+J49</f>
        <v>4180555.56</v>
      </c>
      <c r="K12" s="945">
        <f t="shared" si="1"/>
        <v>4180555.56</v>
      </c>
      <c r="L12" s="945">
        <f t="shared" si="1"/>
        <v>4180555.56</v>
      </c>
      <c r="M12" s="945">
        <f t="shared" si="1"/>
        <v>4180555.56</v>
      </c>
      <c r="N12" s="945">
        <f t="shared" si="1"/>
        <v>4180555.56</v>
      </c>
      <c r="O12" s="945">
        <f t="shared" si="1"/>
        <v>4180555.56</v>
      </c>
      <c r="P12" s="945">
        <f t="shared" si="1"/>
        <v>4180555.56</v>
      </c>
      <c r="Q12" s="945">
        <f t="shared" si="1"/>
        <v>4180555.56</v>
      </c>
      <c r="R12" s="945">
        <f t="shared" si="1"/>
        <v>4180555.56</v>
      </c>
      <c r="S12" s="945">
        <f t="shared" si="1"/>
        <v>4180555.56</v>
      </c>
      <c r="T12" s="945">
        <f t="shared" si="1"/>
        <v>4180555.56</v>
      </c>
      <c r="U12" s="92">
        <f>SUM(I12:T12)</f>
        <v>50166666.720000006</v>
      </c>
      <c r="V12" s="954">
        <v>2</v>
      </c>
    </row>
    <row r="13" spans="1:22" s="86" customFormat="1" ht="15.75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 t="s">
        <v>114</v>
      </c>
      <c r="M13" s="87"/>
      <c r="N13" s="87"/>
      <c r="O13" s="87"/>
      <c r="P13" s="87"/>
      <c r="Q13" s="87"/>
      <c r="R13" s="87"/>
      <c r="S13" s="87"/>
      <c r="T13" s="87"/>
      <c r="U13" s="87"/>
      <c r="V13" s="87"/>
    </row>
    <row r="14" spans="1:22" s="86" customFormat="1" ht="24" customHeight="1">
      <c r="A14" s="954">
        <v>3</v>
      </c>
      <c r="B14" s="954"/>
      <c r="C14" s="90" t="s">
        <v>711</v>
      </c>
      <c r="D14" s="954"/>
      <c r="E14" s="954"/>
      <c r="F14" s="954"/>
      <c r="G14" s="954"/>
      <c r="H14" s="807">
        <f>+'[37]Indiantown reg assets 2017'!$T$14</f>
        <v>401333333.27999997</v>
      </c>
      <c r="I14" s="807">
        <f>I10-I12</f>
        <v>397152777.71999997</v>
      </c>
      <c r="J14" s="807">
        <f t="shared" ref="J14:T14" si="2">J10-J12</f>
        <v>392972222.15999997</v>
      </c>
      <c r="K14" s="807">
        <f t="shared" si="2"/>
        <v>388791666.59999996</v>
      </c>
      <c r="L14" s="807">
        <f t="shared" si="2"/>
        <v>384611111.03999996</v>
      </c>
      <c r="M14" s="807">
        <f t="shared" si="2"/>
        <v>380430555.47999996</v>
      </c>
      <c r="N14" s="807">
        <f t="shared" si="2"/>
        <v>376249999.91999996</v>
      </c>
      <c r="O14" s="807">
        <f t="shared" si="2"/>
        <v>372069444.35999995</v>
      </c>
      <c r="P14" s="807">
        <f t="shared" si="2"/>
        <v>367888888.79999995</v>
      </c>
      <c r="Q14" s="807">
        <f t="shared" si="2"/>
        <v>363708333.23999995</v>
      </c>
      <c r="R14" s="807">
        <f t="shared" si="2"/>
        <v>359527777.67999995</v>
      </c>
      <c r="S14" s="807">
        <f t="shared" si="2"/>
        <v>355347222.11999995</v>
      </c>
      <c r="T14" s="807">
        <f t="shared" si="2"/>
        <v>351166666.55999994</v>
      </c>
      <c r="U14" s="954" t="s">
        <v>69</v>
      </c>
      <c r="V14" s="954">
        <v>3</v>
      </c>
    </row>
    <row r="15" spans="1:22" s="86" customFormat="1" ht="24" customHeight="1">
      <c r="A15" s="954"/>
      <c r="B15" s="954"/>
      <c r="C15" s="90"/>
      <c r="D15" s="954"/>
      <c r="E15" s="954"/>
      <c r="F15" s="954"/>
      <c r="G15" s="954"/>
      <c r="H15" s="810"/>
      <c r="I15" s="810"/>
      <c r="J15" s="810"/>
      <c r="K15" s="810"/>
      <c r="L15" s="810"/>
      <c r="M15" s="810"/>
      <c r="N15" s="810"/>
      <c r="O15" s="810"/>
      <c r="P15" s="810"/>
      <c r="Q15" s="810"/>
      <c r="R15" s="810"/>
      <c r="S15" s="810"/>
      <c r="T15" s="810"/>
      <c r="U15" s="954"/>
      <c r="V15" s="954"/>
    </row>
    <row r="16" spans="1:22" s="86" customFormat="1" ht="24" customHeight="1">
      <c r="A16" s="954">
        <v>4</v>
      </c>
      <c r="B16" s="954"/>
      <c r="C16" s="90" t="s">
        <v>710</v>
      </c>
      <c r="D16" s="954"/>
      <c r="E16" s="954"/>
      <c r="F16" s="954"/>
      <c r="G16" s="954"/>
      <c r="H16" s="814"/>
      <c r="I16" s="814">
        <f t="shared" ref="I16:T16" si="3">(H14+I14)/2</f>
        <v>399243055.5</v>
      </c>
      <c r="J16" s="814">
        <f t="shared" si="3"/>
        <v>395062499.93999994</v>
      </c>
      <c r="K16" s="814">
        <f t="shared" si="3"/>
        <v>390881944.38</v>
      </c>
      <c r="L16" s="814">
        <f t="shared" si="3"/>
        <v>386701388.81999993</v>
      </c>
      <c r="M16" s="814">
        <f t="shared" si="3"/>
        <v>382520833.25999999</v>
      </c>
      <c r="N16" s="814">
        <f t="shared" si="3"/>
        <v>378340277.69999993</v>
      </c>
      <c r="O16" s="814">
        <f t="shared" si="3"/>
        <v>374159722.13999999</v>
      </c>
      <c r="P16" s="814">
        <f t="shared" si="3"/>
        <v>369979166.57999992</v>
      </c>
      <c r="Q16" s="814">
        <f t="shared" si="3"/>
        <v>365798611.01999998</v>
      </c>
      <c r="R16" s="814">
        <f t="shared" si="3"/>
        <v>361618055.45999992</v>
      </c>
      <c r="S16" s="814">
        <f t="shared" si="3"/>
        <v>357437499.89999998</v>
      </c>
      <c r="T16" s="814">
        <f t="shared" si="3"/>
        <v>353256944.33999991</v>
      </c>
      <c r="U16" s="954" t="s">
        <v>69</v>
      </c>
      <c r="V16" s="954">
        <v>4</v>
      </c>
    </row>
    <row r="17" spans="1:22" s="86" customFormat="1" ht="24" customHeight="1">
      <c r="A17" s="954"/>
      <c r="B17" s="954"/>
      <c r="C17" s="90"/>
      <c r="D17" s="954"/>
      <c r="E17" s="954"/>
      <c r="F17" s="954"/>
      <c r="G17" s="954"/>
      <c r="H17" s="810"/>
      <c r="I17" s="810"/>
      <c r="J17" s="810"/>
      <c r="K17" s="810"/>
      <c r="L17" s="810"/>
      <c r="M17" s="810"/>
      <c r="N17" s="810"/>
      <c r="O17" s="810"/>
      <c r="P17" s="810"/>
      <c r="Q17" s="810"/>
      <c r="R17" s="810"/>
      <c r="S17" s="810"/>
      <c r="T17" s="810"/>
      <c r="U17" s="954"/>
      <c r="V17" s="954"/>
    </row>
    <row r="18" spans="1:22" s="86" customFormat="1" ht="24" customHeight="1">
      <c r="A18" s="954">
        <v>8</v>
      </c>
      <c r="B18" s="954"/>
      <c r="C18" s="90" t="s">
        <v>706</v>
      </c>
      <c r="D18" s="954"/>
      <c r="E18" s="954"/>
      <c r="F18" s="954"/>
      <c r="G18" s="954"/>
      <c r="H18" s="735"/>
      <c r="I18" s="735"/>
      <c r="Q18" s="92"/>
      <c r="R18" s="92"/>
      <c r="S18" s="92"/>
      <c r="T18" s="92"/>
      <c r="V18" s="954"/>
    </row>
    <row r="19" spans="1:22" s="86" customFormat="1" ht="24" customHeight="1">
      <c r="A19" s="954"/>
      <c r="B19" s="954" t="s">
        <v>10</v>
      </c>
      <c r="C19" s="90" t="s">
        <v>705</v>
      </c>
      <c r="D19" s="954"/>
      <c r="E19" s="954"/>
      <c r="F19" s="954"/>
      <c r="G19" s="954"/>
      <c r="I19" s="93">
        <f t="shared" ref="I19:T19" si="4">I16*ROUND((I57/12),7)</f>
        <v>1605316.40185995</v>
      </c>
      <c r="J19" s="93">
        <f t="shared" si="4"/>
        <v>1588506.8060087457</v>
      </c>
      <c r="K19" s="93">
        <f t="shared" si="4"/>
        <v>1571697.210157542</v>
      </c>
      <c r="L19" s="93">
        <f t="shared" si="4"/>
        <v>1554887.6143063377</v>
      </c>
      <c r="M19" s="93">
        <f t="shared" si="4"/>
        <v>1538078.018455134</v>
      </c>
      <c r="N19" s="93">
        <f t="shared" si="4"/>
        <v>1521268.4226039296</v>
      </c>
      <c r="O19" s="93">
        <f t="shared" si="4"/>
        <v>1504458.826752726</v>
      </c>
      <c r="P19" s="93">
        <f t="shared" si="4"/>
        <v>1487649.2309015216</v>
      </c>
      <c r="Q19" s="809">
        <f t="shared" si="4"/>
        <v>1470839.635050318</v>
      </c>
      <c r="R19" s="809">
        <f t="shared" si="4"/>
        <v>1454030.0391991136</v>
      </c>
      <c r="S19" s="809">
        <f t="shared" si="4"/>
        <v>1437220.44334791</v>
      </c>
      <c r="T19" s="809">
        <f t="shared" si="4"/>
        <v>1420410.8474967056</v>
      </c>
      <c r="U19" s="93">
        <f>SUM(I19:T19)</f>
        <v>18154363.496139936</v>
      </c>
      <c r="V19" s="954" t="s">
        <v>704</v>
      </c>
    </row>
    <row r="20" spans="1:22" s="86" customFormat="1" ht="15.75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 t="s">
        <v>114</v>
      </c>
      <c r="M20" s="87"/>
      <c r="N20" s="87"/>
      <c r="O20" s="87"/>
      <c r="P20" s="87"/>
      <c r="Q20" s="87"/>
      <c r="R20" s="87"/>
      <c r="S20" s="87"/>
      <c r="T20" s="87"/>
      <c r="U20" s="87"/>
      <c r="V20" s="87"/>
    </row>
    <row r="21" spans="1:22" s="86" customFormat="1" ht="24" customHeight="1">
      <c r="A21" s="954"/>
      <c r="B21" s="954" t="s">
        <v>11</v>
      </c>
      <c r="C21" s="90" t="s">
        <v>703</v>
      </c>
      <c r="D21" s="954"/>
      <c r="E21" s="954"/>
      <c r="F21" s="954"/>
      <c r="G21" s="954"/>
      <c r="I21" s="95">
        <f t="shared" ref="I21:T21" si="5">I19/I62</f>
        <v>2150313.3103743219</v>
      </c>
      <c r="J21" s="95">
        <f t="shared" si="5"/>
        <v>2127796.940605111</v>
      </c>
      <c r="K21" s="95">
        <f t="shared" si="5"/>
        <v>2105280.570835901</v>
      </c>
      <c r="L21" s="95">
        <f t="shared" si="5"/>
        <v>2082764.2010666903</v>
      </c>
      <c r="M21" s="95">
        <f t="shared" si="5"/>
        <v>2060247.8312974803</v>
      </c>
      <c r="N21" s="95">
        <f t="shared" si="5"/>
        <v>2037731.4615282693</v>
      </c>
      <c r="O21" s="95">
        <f t="shared" si="5"/>
        <v>2015215.0917590596</v>
      </c>
      <c r="P21" s="95">
        <f t="shared" si="5"/>
        <v>1992698.7219898487</v>
      </c>
      <c r="Q21" s="95">
        <f t="shared" si="5"/>
        <v>1970182.3522206389</v>
      </c>
      <c r="R21" s="95">
        <f t="shared" si="5"/>
        <v>1947665.982451428</v>
      </c>
      <c r="S21" s="95">
        <f t="shared" si="5"/>
        <v>1925149.612682218</v>
      </c>
      <c r="T21" s="95">
        <f t="shared" si="5"/>
        <v>1902633.2429130073</v>
      </c>
      <c r="U21" s="95">
        <f>SUM(I21:T21)</f>
        <v>24317679.319723975</v>
      </c>
      <c r="V21" s="954" t="s">
        <v>702</v>
      </c>
    </row>
    <row r="22" spans="1:22" s="86" customFormat="1" ht="15.75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 t="s">
        <v>114</v>
      </c>
      <c r="M22" s="87"/>
      <c r="N22" s="87"/>
      <c r="O22" s="87"/>
      <c r="P22" s="87"/>
      <c r="Q22" s="87"/>
      <c r="R22" s="87"/>
      <c r="S22" s="87"/>
      <c r="T22" s="87"/>
      <c r="U22" s="87"/>
      <c r="V22" s="87"/>
    </row>
    <row r="23" spans="1:22" s="86" customFormat="1" ht="24" customHeight="1">
      <c r="A23" s="954"/>
      <c r="B23" s="954" t="s">
        <v>12</v>
      </c>
      <c r="C23" s="90" t="s">
        <v>701</v>
      </c>
      <c r="D23" s="954"/>
      <c r="E23" s="954"/>
      <c r="F23" s="954"/>
      <c r="G23" s="954"/>
      <c r="I23" s="95">
        <f t="shared" ref="I23:T23" si="6">I16*ROUND((I56/12),7)</f>
        <v>446273.8874379</v>
      </c>
      <c r="J23" s="95">
        <f t="shared" si="6"/>
        <v>441600.8624329319</v>
      </c>
      <c r="K23" s="95">
        <f t="shared" si="6"/>
        <v>436927.83742796397</v>
      </c>
      <c r="L23" s="95">
        <f t="shared" si="6"/>
        <v>432254.81242299592</v>
      </c>
      <c r="M23" s="95">
        <f t="shared" si="6"/>
        <v>427581.78741802799</v>
      </c>
      <c r="N23" s="95">
        <f t="shared" si="6"/>
        <v>422908.76241305989</v>
      </c>
      <c r="O23" s="95">
        <f t="shared" si="6"/>
        <v>418235.73740809195</v>
      </c>
      <c r="P23" s="95">
        <f t="shared" si="6"/>
        <v>413562.71240312391</v>
      </c>
      <c r="Q23" s="95">
        <f t="shared" si="6"/>
        <v>408889.68739815598</v>
      </c>
      <c r="R23" s="95">
        <f t="shared" si="6"/>
        <v>404216.66239318787</v>
      </c>
      <c r="S23" s="95">
        <f t="shared" si="6"/>
        <v>399543.63738821994</v>
      </c>
      <c r="T23" s="95">
        <f t="shared" si="6"/>
        <v>394870.61238325189</v>
      </c>
      <c r="U23" s="95">
        <f>SUM(I23:T23)</f>
        <v>5046866.9989269115</v>
      </c>
      <c r="V23" s="954" t="s">
        <v>700</v>
      </c>
    </row>
    <row r="24" spans="1:22" s="86" customFormat="1" ht="15.75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 t="s">
        <v>114</v>
      </c>
      <c r="M24" s="87"/>
      <c r="N24" s="87"/>
      <c r="O24" s="87"/>
      <c r="P24" s="87"/>
      <c r="Q24" s="87"/>
      <c r="R24" s="87"/>
      <c r="S24" s="87"/>
      <c r="T24" s="87"/>
      <c r="U24" s="87"/>
      <c r="V24" s="87"/>
    </row>
    <row r="25" spans="1:22" s="86" customFormat="1" ht="24" customHeight="1">
      <c r="A25" s="954">
        <v>9</v>
      </c>
      <c r="B25" s="954"/>
      <c r="C25" s="196" t="s">
        <v>24</v>
      </c>
      <c r="D25" s="197"/>
      <c r="E25" s="197"/>
      <c r="F25" s="197"/>
      <c r="G25" s="197"/>
      <c r="H25" s="196"/>
      <c r="I25" s="807">
        <f t="shared" ref="I25:Q25" si="7">SUM(I21:I23)</f>
        <v>2596587.1978122219</v>
      </c>
      <c r="J25" s="807">
        <f t="shared" si="7"/>
        <v>2569397.803038043</v>
      </c>
      <c r="K25" s="807">
        <f t="shared" si="7"/>
        <v>2542208.4082638649</v>
      </c>
      <c r="L25" s="807">
        <f t="shared" si="7"/>
        <v>2515019.013489686</v>
      </c>
      <c r="M25" s="807">
        <f t="shared" si="7"/>
        <v>2487829.6187155084</v>
      </c>
      <c r="N25" s="807">
        <f t="shared" si="7"/>
        <v>2460640.2239413294</v>
      </c>
      <c r="O25" s="807">
        <f t="shared" si="7"/>
        <v>2433450.8291671514</v>
      </c>
      <c r="P25" s="807">
        <f t="shared" si="7"/>
        <v>2406261.4343929724</v>
      </c>
      <c r="Q25" s="808">
        <f t="shared" si="7"/>
        <v>2379072.0396187948</v>
      </c>
      <c r="R25" s="808">
        <f>SUM(R21:R23)</f>
        <v>2351882.6448446158</v>
      </c>
      <c r="S25" s="808">
        <f t="shared" ref="S25:T25" si="8">SUM(S21:S23)</f>
        <v>2324693.2500704378</v>
      </c>
      <c r="T25" s="808">
        <f t="shared" si="8"/>
        <v>2297503.8552962593</v>
      </c>
      <c r="U25" s="807">
        <f>SUM(I25:T25)</f>
        <v>29364546.318650883</v>
      </c>
      <c r="V25" s="954">
        <v>9</v>
      </c>
    </row>
    <row r="26" spans="1:22" s="86" customFormat="1" ht="24" customHeight="1" thickBot="1">
      <c r="A26" s="954">
        <v>10</v>
      </c>
      <c r="B26" s="954"/>
      <c r="C26" s="88" t="s">
        <v>699</v>
      </c>
      <c r="D26" s="954"/>
      <c r="E26" s="954"/>
      <c r="F26" s="954"/>
      <c r="G26" s="954"/>
      <c r="I26" s="833">
        <f>I12+I25</f>
        <v>6777142.7578122225</v>
      </c>
      <c r="J26" s="833">
        <f t="shared" ref="J26:T26" si="9">J12+J25</f>
        <v>6749953.3630380426</v>
      </c>
      <c r="K26" s="833">
        <f t="shared" si="9"/>
        <v>6722763.9682638645</v>
      </c>
      <c r="L26" s="833">
        <f t="shared" si="9"/>
        <v>6695574.5734896865</v>
      </c>
      <c r="M26" s="833">
        <f t="shared" si="9"/>
        <v>6668385.1787155084</v>
      </c>
      <c r="N26" s="833">
        <f t="shared" si="9"/>
        <v>6641195.7839413295</v>
      </c>
      <c r="O26" s="833">
        <f t="shared" si="9"/>
        <v>6614006.3891671514</v>
      </c>
      <c r="P26" s="833">
        <f t="shared" si="9"/>
        <v>6586816.9943929724</v>
      </c>
      <c r="Q26" s="833">
        <f t="shared" si="9"/>
        <v>6559627.5996187944</v>
      </c>
      <c r="R26" s="833">
        <f t="shared" si="9"/>
        <v>6532438.2048446164</v>
      </c>
      <c r="S26" s="833">
        <f t="shared" si="9"/>
        <v>6505248.8100704383</v>
      </c>
      <c r="T26" s="833">
        <f t="shared" si="9"/>
        <v>6478059.4152962593</v>
      </c>
      <c r="U26" s="806">
        <f>SUM(I26:T26)</f>
        <v>79531213.03865087</v>
      </c>
      <c r="V26" s="954">
        <v>10</v>
      </c>
    </row>
    <row r="27" spans="1:22" s="86" customFormat="1" ht="24" customHeight="1" thickTop="1">
      <c r="A27" s="954"/>
      <c r="B27" s="954"/>
      <c r="C27" s="196"/>
      <c r="D27" s="954"/>
      <c r="E27" s="954"/>
      <c r="F27" s="954"/>
      <c r="G27" s="954"/>
      <c r="V27" s="954"/>
    </row>
    <row r="28" spans="1:22" s="86" customFormat="1" ht="51.75" customHeight="1">
      <c r="C28" s="1038" t="s">
        <v>2795</v>
      </c>
      <c r="D28" s="1038"/>
      <c r="E28" s="1038"/>
      <c r="F28" s="1038"/>
      <c r="G28" s="1038"/>
      <c r="H28" s="1038"/>
      <c r="I28" s="1038"/>
      <c r="J28" s="1038"/>
      <c r="K28" s="1038"/>
      <c r="L28" s="1038"/>
      <c r="M28" s="1038"/>
      <c r="N28" s="1038"/>
      <c r="O28" s="1038"/>
      <c r="P28" s="1038"/>
      <c r="Q28" s="1038"/>
      <c r="R28" s="1038"/>
      <c r="S28" s="1038"/>
    </row>
    <row r="29" spans="1:22" s="86" customFormat="1" ht="34.5" customHeight="1">
      <c r="C29" s="90" t="s">
        <v>494</v>
      </c>
      <c r="I29" s="88"/>
      <c r="M29" s="88"/>
    </row>
    <row r="30" spans="1:22" s="86" customFormat="1" ht="46.5" customHeight="1">
      <c r="C30" s="1039" t="s">
        <v>2796</v>
      </c>
      <c r="D30" s="1039"/>
      <c r="E30" s="1039"/>
      <c r="F30" s="1039"/>
      <c r="G30" s="1039"/>
      <c r="H30" s="1039"/>
      <c r="I30" s="1039"/>
      <c r="J30" s="1039"/>
      <c r="K30" s="1039"/>
      <c r="L30" s="1039"/>
      <c r="M30" s="1039"/>
      <c r="N30" s="1039"/>
      <c r="O30" s="1039"/>
      <c r="P30" s="1039"/>
      <c r="Q30" s="1039"/>
      <c r="R30" s="1039"/>
      <c r="S30" s="1039"/>
    </row>
    <row r="31" spans="1:22" s="86" customFormat="1" ht="46.5" customHeight="1">
      <c r="C31" s="1039" t="s">
        <v>804</v>
      </c>
      <c r="D31" s="1039"/>
      <c r="E31" s="1039"/>
      <c r="F31" s="1039"/>
      <c r="G31" s="1039"/>
      <c r="H31" s="1039"/>
      <c r="I31" s="1039"/>
      <c r="J31" s="1039"/>
      <c r="K31" s="1039"/>
      <c r="L31" s="1039"/>
      <c r="M31" s="1039"/>
      <c r="N31" s="1039"/>
      <c r="O31" s="1039"/>
      <c r="P31" s="1039"/>
      <c r="Q31" s="1039"/>
      <c r="R31" s="1039"/>
      <c r="S31" s="1039"/>
    </row>
    <row r="32" spans="1:22" s="86" customFormat="1" ht="46.5" customHeight="1">
      <c r="C32" s="955"/>
      <c r="D32" s="955"/>
      <c r="E32" s="955"/>
      <c r="F32" s="955"/>
      <c r="G32" s="955"/>
      <c r="H32" s="955"/>
      <c r="I32" s="955"/>
      <c r="J32" s="955"/>
      <c r="K32" s="955"/>
      <c r="L32" s="955"/>
      <c r="M32" s="955"/>
      <c r="N32" s="955"/>
      <c r="O32" s="955"/>
      <c r="P32" s="955"/>
      <c r="Q32" s="955"/>
      <c r="R32" s="955"/>
      <c r="S32" s="955"/>
    </row>
    <row r="33" spans="1:22" s="86" customFormat="1" ht="46.5" customHeight="1">
      <c r="C33" s="955"/>
      <c r="D33" s="955"/>
      <c r="E33" s="955"/>
      <c r="F33" s="955"/>
      <c r="G33" s="955"/>
      <c r="H33" s="955"/>
      <c r="I33" s="955"/>
      <c r="J33" s="955"/>
      <c r="K33" s="955"/>
      <c r="L33" s="955"/>
      <c r="M33" s="955"/>
      <c r="N33" s="955"/>
      <c r="O33" s="955"/>
      <c r="P33" s="955"/>
      <c r="Q33" s="955"/>
      <c r="R33" s="955"/>
      <c r="S33" s="955"/>
    </row>
    <row r="34" spans="1:22" s="86" customFormat="1" ht="15.75">
      <c r="A34" s="1043" t="s">
        <v>697</v>
      </c>
      <c r="B34" s="1043"/>
      <c r="C34" s="1043"/>
      <c r="D34" s="1043"/>
      <c r="E34" s="1043"/>
      <c r="F34" s="1043"/>
      <c r="G34" s="1043"/>
      <c r="H34" s="1043"/>
      <c r="I34" s="1043"/>
      <c r="J34" s="1043"/>
      <c r="K34" s="1043"/>
      <c r="L34" s="1043"/>
      <c r="M34" s="1043"/>
      <c r="N34" s="1043"/>
      <c r="O34" s="1043"/>
      <c r="P34" s="1043"/>
      <c r="Q34" s="1043"/>
      <c r="R34" s="1043"/>
      <c r="S34" s="1043"/>
      <c r="T34" s="1043"/>
      <c r="U34" s="1043"/>
      <c r="V34" s="1043"/>
    </row>
    <row r="35" spans="1:22" s="65" customFormat="1" ht="15.95" customHeight="1">
      <c r="A35" s="872"/>
      <c r="B35" s="872"/>
      <c r="C35" s="872"/>
      <c r="D35" s="872"/>
      <c r="E35" s="872"/>
      <c r="F35" s="872"/>
      <c r="G35" s="872"/>
      <c r="H35" s="872"/>
      <c r="I35" s="872"/>
      <c r="J35" s="872"/>
      <c r="K35" s="872"/>
      <c r="L35" s="872"/>
      <c r="M35" s="872"/>
      <c r="N35" s="872"/>
      <c r="O35" s="872"/>
      <c r="P35" s="872"/>
      <c r="Q35" s="872"/>
      <c r="R35" s="872"/>
      <c r="S35" s="872"/>
      <c r="T35" s="872"/>
      <c r="U35" s="872"/>
      <c r="V35" s="872"/>
    </row>
    <row r="36" spans="1:22" s="157" customFormat="1" ht="15.95" customHeight="1">
      <c r="A36" s="816"/>
      <c r="B36" s="816"/>
      <c r="C36" s="816" t="s">
        <v>70</v>
      </c>
      <c r="D36" s="816"/>
      <c r="E36" s="873">
        <v>228</v>
      </c>
      <c r="F36" s="874" t="str">
        <f>VLOOKUP(E36,proj_info,3,FALSE)</f>
        <v>Indiantown Reg Asset</v>
      </c>
      <c r="G36" s="816"/>
      <c r="H36" s="816"/>
      <c r="I36" s="816"/>
      <c r="J36" s="816"/>
      <c r="K36" s="816"/>
      <c r="L36" s="816"/>
      <c r="M36" s="816"/>
      <c r="N36" s="816"/>
      <c r="O36" s="816"/>
      <c r="P36" s="816"/>
      <c r="Q36" s="816"/>
      <c r="R36" s="816"/>
      <c r="S36" s="816"/>
      <c r="T36" s="816"/>
      <c r="U36" s="816"/>
      <c r="V36" s="816"/>
    </row>
    <row r="37" spans="1:22" s="157" customFormat="1" ht="15.95" customHeight="1">
      <c r="A37" s="816"/>
      <c r="B37" s="816"/>
      <c r="C37" s="816"/>
      <c r="D37" s="816"/>
      <c r="E37" s="874"/>
      <c r="F37" s="816"/>
      <c r="G37" s="816"/>
      <c r="H37" s="875">
        <v>2017</v>
      </c>
      <c r="I37" s="876">
        <v>2018</v>
      </c>
      <c r="J37" s="876">
        <v>2018</v>
      </c>
      <c r="K37" s="876">
        <v>2018</v>
      </c>
      <c r="L37" s="876">
        <v>2018</v>
      </c>
      <c r="M37" s="876">
        <v>2018</v>
      </c>
      <c r="N37" s="876">
        <v>2018</v>
      </c>
      <c r="O37" s="876">
        <v>2018</v>
      </c>
      <c r="P37" s="876">
        <v>2018</v>
      </c>
      <c r="Q37" s="876">
        <v>2018</v>
      </c>
      <c r="R37" s="876">
        <v>2018</v>
      </c>
      <c r="S37" s="876">
        <v>2018</v>
      </c>
      <c r="T37" s="876">
        <v>2018</v>
      </c>
      <c r="U37" s="816"/>
      <c r="V37" s="816"/>
    </row>
    <row r="38" spans="1:22" s="157" customFormat="1" ht="15.95" customHeight="1">
      <c r="A38" s="816"/>
      <c r="B38" s="816"/>
      <c r="C38" s="874"/>
      <c r="D38" s="816"/>
      <c r="E38" s="874"/>
      <c r="F38" s="816"/>
      <c r="G38" s="816"/>
      <c r="H38" s="877" t="s">
        <v>129</v>
      </c>
      <c r="I38" s="163" t="s">
        <v>133</v>
      </c>
      <c r="J38" s="163" t="s">
        <v>134</v>
      </c>
      <c r="K38" s="163" t="s">
        <v>135</v>
      </c>
      <c r="L38" s="163" t="s">
        <v>73</v>
      </c>
      <c r="M38" s="163" t="s">
        <v>74</v>
      </c>
      <c r="N38" s="163" t="s">
        <v>75</v>
      </c>
      <c r="O38" s="163" t="s">
        <v>76</v>
      </c>
      <c r="P38" s="163" t="s">
        <v>77</v>
      </c>
      <c r="Q38" s="163" t="s">
        <v>78</v>
      </c>
      <c r="R38" s="163" t="s">
        <v>127</v>
      </c>
      <c r="S38" s="163" t="s">
        <v>128</v>
      </c>
      <c r="T38" s="164" t="s">
        <v>129</v>
      </c>
      <c r="U38" s="816"/>
      <c r="V38" s="816"/>
    </row>
    <row r="39" spans="1:22" s="157" customFormat="1" ht="15.95" customHeight="1">
      <c r="A39" s="816"/>
      <c r="B39" s="816"/>
      <c r="C39" s="874" t="s">
        <v>62</v>
      </c>
      <c r="D39" s="874" t="s">
        <v>61</v>
      </c>
      <c r="E39" s="816"/>
      <c r="F39" s="816"/>
      <c r="G39" s="816"/>
      <c r="H39" s="878"/>
      <c r="I39" s="879"/>
      <c r="J39" s="879"/>
      <c r="K39" s="879"/>
      <c r="L39" s="879"/>
      <c r="M39" s="879"/>
      <c r="N39" s="879"/>
      <c r="O39" s="879"/>
      <c r="P39" s="879"/>
      <c r="Q39" s="879"/>
      <c r="R39" s="879"/>
      <c r="S39" s="879"/>
      <c r="T39" s="880"/>
      <c r="U39" s="816"/>
      <c r="V39" s="816"/>
    </row>
    <row r="40" spans="1:22" s="157" customFormat="1" ht="15.95" customHeight="1">
      <c r="A40" s="816"/>
      <c r="B40" s="816"/>
      <c r="C40" s="881" t="s">
        <v>795</v>
      </c>
      <c r="D40" s="816" t="s">
        <v>695</v>
      </c>
      <c r="E40" s="816"/>
      <c r="F40" s="816"/>
      <c r="G40" s="816"/>
      <c r="H40" s="882"/>
      <c r="I40" s="882">
        <f t="array" ref="I40">SUM(IF(d_year=I$37,IF(d_month=I$38,IF(d_acct=$C$40,d_amt,0),0),0))</f>
        <v>0</v>
      </c>
      <c r="J40" s="882">
        <f t="array" ref="J40">SUM(IF(d_year=J$37,IF(d_month=J$38,IF(d_acct=$C$40,d_amt,0),0),0))</f>
        <v>0</v>
      </c>
      <c r="K40" s="882">
        <f t="array" ref="K40">SUM(IF(d_year=K$37,IF(d_month=K$38,IF(d_acct=$C$40,d_amt,0),0),0))</f>
        <v>0</v>
      </c>
      <c r="L40" s="882">
        <f t="array" ref="L40">SUM(IF(d_year=L$37,IF(d_month=L$38,IF(d_acct=$C$40,d_amt,0),0),0))</f>
        <v>0</v>
      </c>
      <c r="M40" s="882">
        <f t="array" ref="M40">SUM(IF(d_year=M$37,IF(d_month=M$38,IF(d_acct=$C$40,d_amt,0),0),0))</f>
        <v>0</v>
      </c>
      <c r="N40" s="882">
        <f t="array" ref="N40">SUM(IF(d_year=N$37,IF(d_month=N$38,IF(d_acct=$C$40,d_amt,0),0),0))</f>
        <v>0</v>
      </c>
      <c r="O40" s="882">
        <f t="array" ref="O40">SUM(IF(d_year=O$37,IF(d_month=O$38,IF(d_acct=$C$40,d_amt,0),0),0))</f>
        <v>0</v>
      </c>
      <c r="P40" s="882">
        <f t="array" ref="P40">SUM(IF(d_year=P$37,IF(d_month=P$38,IF(d_acct=$C$40,d_amt,0),0),0))</f>
        <v>0</v>
      </c>
      <c r="Q40" s="882">
        <f t="array" ref="Q40">SUM(IF(d_year=Q$37,IF(d_month=Q$38,IF(d_acct=$C$40,d_amt,0),0),0))</f>
        <v>0</v>
      </c>
      <c r="R40" s="882">
        <f t="array" ref="R40">SUM(IF(d_year=R$37,IF(d_month=R$38,IF(d_acct=$C$40,d_amt,0),0),0))</f>
        <v>0</v>
      </c>
      <c r="S40" s="882">
        <f t="array" ref="S40">SUM(IF(d_year=S$37,IF(d_month=S$38,IF(d_acct=$C$40,d_amt,0),0),0))</f>
        <v>0</v>
      </c>
      <c r="T40" s="882">
        <f t="array" ref="T40">SUM(IF(d_year=T$37,IF(d_month=T$38,IF(d_acct=$C$40,d_amt,0),0),0))</f>
        <v>0</v>
      </c>
      <c r="U40" s="816"/>
      <c r="V40" s="816"/>
    </row>
    <row r="41" spans="1:22" s="157" customFormat="1" ht="15.95" customHeight="1">
      <c r="A41" s="816"/>
      <c r="B41" s="816"/>
      <c r="C41" s="816"/>
      <c r="D41" s="816"/>
      <c r="E41" s="816"/>
      <c r="F41" s="816"/>
      <c r="G41" s="816"/>
      <c r="H41" s="882"/>
      <c r="I41" s="882"/>
      <c r="J41" s="882"/>
      <c r="K41" s="882"/>
      <c r="L41" s="882"/>
      <c r="M41" s="882"/>
      <c r="N41" s="882"/>
      <c r="O41" s="882"/>
      <c r="P41" s="882"/>
      <c r="Q41" s="882"/>
      <c r="R41" s="882"/>
      <c r="S41" s="882"/>
      <c r="T41" s="882"/>
      <c r="U41" s="816"/>
      <c r="V41" s="816"/>
    </row>
    <row r="42" spans="1:22" s="157" customFormat="1" ht="15.95" customHeight="1">
      <c r="A42" s="816"/>
      <c r="B42" s="816"/>
      <c r="C42" s="816"/>
      <c r="D42" s="816" t="s">
        <v>695</v>
      </c>
      <c r="E42" s="816"/>
      <c r="F42" s="816"/>
      <c r="G42" s="816"/>
      <c r="H42" s="882"/>
      <c r="I42" s="882">
        <f t="array" ref="I42">SUM(IF(d_year=I$37,IF(d_month=I$38,IF(d_acct=$C$42,d_amt,0),0),0))</f>
        <v>0</v>
      </c>
      <c r="J42" s="882">
        <f t="array" ref="J42">SUM(IF(d_year=J$37,IF(d_month=J$38,IF(d_acct=$C$42,d_amt,0),0),0))</f>
        <v>0</v>
      </c>
      <c r="K42" s="882">
        <f t="array" ref="K42">SUM(IF(d_year=K$37,IF(d_month=K$38,IF(d_acct=$C$42,d_amt,0),0),0))</f>
        <v>0</v>
      </c>
      <c r="L42" s="882">
        <f t="array" ref="L42">SUM(IF(d_year=L$37,IF(d_month=L$38,IF(d_acct=$C$42,d_amt,0),0),0))</f>
        <v>0</v>
      </c>
      <c r="M42" s="882">
        <f t="array" ref="M42">SUM(IF(d_year=M$37,IF(d_month=M$38,IF(d_acct=$C$42,d_amt,0),0),0))</f>
        <v>0</v>
      </c>
      <c r="N42" s="882">
        <f t="array" ref="N42">SUM(IF(d_year=N$37,IF(d_month=N$38,IF(d_acct=$C$42,d_amt,0),0),0))</f>
        <v>0</v>
      </c>
      <c r="O42" s="882">
        <f t="array" ref="O42">SUM(IF(d_year=O$37,IF(d_month=O$38,IF(d_acct=$C$42,d_amt,0),0),0))</f>
        <v>0</v>
      </c>
      <c r="P42" s="882">
        <f t="array" ref="P42">SUM(IF(d_year=P$37,IF(d_month=P$38,IF(d_acct=$C$42,d_amt,0),0),0))</f>
        <v>0</v>
      </c>
      <c r="Q42" s="882">
        <f t="array" ref="Q42">SUM(IF(d_year=Q$37,IF(d_month=Q$38,IF(d_acct=$C$42,d_amt,0),0),0))</f>
        <v>0</v>
      </c>
      <c r="R42" s="882">
        <f t="array" ref="R42">SUM(IF(d_year=R$37,IF(d_month=R$38,IF(d_acct=$C$42,d_amt,0),0),0))</f>
        <v>0</v>
      </c>
      <c r="S42" s="882">
        <f t="array" ref="S42">SUM(IF(d_year=S$37,IF(d_month=S$38,IF(d_acct=$C$42,d_amt,0),0),0))</f>
        <v>0</v>
      </c>
      <c r="T42" s="882">
        <f t="array" ref="T42">SUM(IF(d_year=T$37,IF(d_month=T$38,IF(d_acct=$C$42,d_amt,0),0),0))</f>
        <v>0</v>
      </c>
      <c r="U42" s="816"/>
      <c r="V42" s="816"/>
    </row>
    <row r="43" spans="1:22" s="157" customFormat="1" ht="15.95" customHeight="1">
      <c r="A43" s="816"/>
      <c r="B43" s="816"/>
      <c r="C43" s="816"/>
      <c r="D43" s="816" t="s">
        <v>696</v>
      </c>
      <c r="E43" s="816"/>
      <c r="F43" s="816"/>
      <c r="G43" s="816"/>
      <c r="H43" s="883"/>
      <c r="I43" s="884">
        <f t="array" ref="I43">SUM(IF(d_year=I$37,IF(d_month=I$38,IF(d_acct=$C$43,d_amt,0),0),0))</f>
        <v>0</v>
      </c>
      <c r="J43" s="884"/>
      <c r="K43" s="884"/>
      <c r="L43" s="884"/>
      <c r="M43" s="884"/>
      <c r="N43" s="884"/>
      <c r="O43" s="884"/>
      <c r="P43" s="884"/>
      <c r="Q43" s="884"/>
      <c r="R43" s="884"/>
      <c r="S43" s="884"/>
      <c r="T43" s="885"/>
      <c r="U43" s="816"/>
      <c r="V43" s="816"/>
    </row>
    <row r="44" spans="1:22" s="159" customFormat="1" ht="15.95" customHeight="1">
      <c r="A44" s="874"/>
      <c r="B44" s="874"/>
      <c r="C44" s="874"/>
      <c r="D44" s="874"/>
      <c r="E44" s="874"/>
      <c r="F44" s="874"/>
      <c r="G44" s="886"/>
      <c r="H44" s="887"/>
      <c r="I44" s="888"/>
      <c r="J44" s="888"/>
      <c r="K44" s="888"/>
      <c r="L44" s="888"/>
      <c r="M44" s="888"/>
      <c r="N44" s="888"/>
      <c r="O44" s="888"/>
      <c r="P44" s="888"/>
      <c r="Q44" s="888"/>
      <c r="R44" s="888"/>
      <c r="S44" s="888"/>
      <c r="T44" s="888"/>
      <c r="U44" s="874"/>
      <c r="V44" s="874"/>
    </row>
    <row r="45" spans="1:22" s="157" customFormat="1" ht="24" customHeight="1">
      <c r="A45" s="816"/>
      <c r="B45" s="816"/>
      <c r="C45" s="816"/>
      <c r="D45" s="816"/>
      <c r="E45" s="816"/>
      <c r="F45" s="816"/>
      <c r="G45" s="816"/>
      <c r="H45" s="878"/>
      <c r="I45" s="879"/>
      <c r="J45" s="879"/>
      <c r="K45" s="879"/>
      <c r="L45" s="879"/>
      <c r="M45" s="879"/>
      <c r="N45" s="879"/>
      <c r="O45" s="879"/>
      <c r="P45" s="879"/>
      <c r="Q45" s="879"/>
      <c r="R45" s="879"/>
      <c r="S45" s="879"/>
      <c r="T45" s="880"/>
      <c r="U45" s="816"/>
      <c r="V45" s="816"/>
    </row>
    <row r="46" spans="1:22" s="157" customFormat="1" ht="15.95" customHeight="1">
      <c r="A46" s="816"/>
      <c r="B46" s="816"/>
      <c r="C46" s="816"/>
      <c r="D46" s="816" t="s">
        <v>695</v>
      </c>
      <c r="E46" s="816"/>
      <c r="F46" s="816"/>
      <c r="G46" s="816"/>
      <c r="H46" s="882"/>
      <c r="I46" s="882">
        <f t="array" ref="I46">SUM(IF(d_year=I$37,IF(d_month=I$38,IF(d_acct=$C$46,d_amt,0),0),0))</f>
        <v>0</v>
      </c>
      <c r="J46" s="882">
        <f t="array" ref="J46">SUM(IF(d_year=J$37,IF(d_month=J$38,IF(d_acct=$C$46,d_amt,0),0),0))</f>
        <v>0</v>
      </c>
      <c r="K46" s="882">
        <f t="array" ref="K46">SUM(IF(d_year=K$37,IF(d_month=K$38,IF(d_acct=$C$46,d_amt,0),0),0))</f>
        <v>0</v>
      </c>
      <c r="L46" s="882">
        <f t="array" ref="L46">SUM(IF(d_year=L$37,IF(d_month=L$38,IF(d_acct=$C$46,d_amt,0),0),0))</f>
        <v>0</v>
      </c>
      <c r="M46" s="882">
        <f t="array" ref="M46">SUM(IF(d_year=M$37,IF(d_month=M$38,IF(d_acct=$C$46,d_amt,0),0),0))</f>
        <v>0</v>
      </c>
      <c r="N46" s="882">
        <f t="array" ref="N46">SUM(IF(d_year=N$37,IF(d_month=N$38,IF(d_acct=$C$46,d_amt,0),0),0))</f>
        <v>0</v>
      </c>
      <c r="O46" s="882">
        <f t="array" ref="O46">SUM(IF(d_year=O$37,IF(d_month=O$38,IF(d_acct=$C$46,d_amt,0),0),0))</f>
        <v>0</v>
      </c>
      <c r="P46" s="882">
        <f t="array" ref="P46">SUM(IF(d_year=P$37,IF(d_month=P$38,IF(d_acct=$C$46,d_amt,0),0),0))</f>
        <v>0</v>
      </c>
      <c r="Q46" s="882">
        <f t="array" ref="Q46">SUM(IF(d_year=Q$37,IF(d_month=Q$38,IF(d_acct=$C$46,d_amt,0),0),0))</f>
        <v>0</v>
      </c>
      <c r="R46" s="882">
        <f t="array" ref="R46">SUM(IF(d_year=R$37,IF(d_month=R$38,IF(d_acct=$C$46,d_amt,0),0),0))</f>
        <v>0</v>
      </c>
      <c r="S46" s="882">
        <f t="array" ref="S46">SUM(IF(d_year=S$37,IF(d_month=S$38,IF(d_acct=$C$46,d_amt,0),0),0))</f>
        <v>0</v>
      </c>
      <c r="T46" s="882">
        <f t="array" ref="T46">SUM(IF(d_year=T$37,IF(d_month=T$38,IF(d_acct=$C$46,d_amt,0),0),0))</f>
        <v>0</v>
      </c>
      <c r="U46" s="816"/>
      <c r="V46" s="816"/>
    </row>
    <row r="47" spans="1:22" s="157" customFormat="1" ht="15.95" customHeight="1">
      <c r="A47" s="816"/>
      <c r="B47" s="816"/>
      <c r="C47" s="817"/>
      <c r="D47" s="816"/>
      <c r="E47" s="816"/>
      <c r="F47" s="816"/>
      <c r="G47" s="816"/>
      <c r="H47" s="882"/>
      <c r="I47" s="882">
        <f t="array" ref="I47">SUM(IF(d_year=I$37,IF(d_month=I$38,IF(d_acct=$C$47,d_amt,0),0),0))*-1</f>
        <v>0</v>
      </c>
      <c r="J47" s="882">
        <f t="array" ref="J47">SUM(IF(d_year=J$37,IF(d_month=J$38,IF(d_acct=$C$47,d_amt,0),0),0))*-1</f>
        <v>0</v>
      </c>
      <c r="K47" s="882">
        <f t="array" ref="K47">SUM(IF(d_year=K$37,IF(d_month=K$38,IF(d_acct=$C$47,d_amt,0),0),0))*-1</f>
        <v>0</v>
      </c>
      <c r="L47" s="882">
        <f t="array" ref="L47">SUM(IF(d_year=L$37,IF(d_month=L$38,IF(d_acct=$C$47,d_amt,0),0),0))*-1</f>
        <v>0</v>
      </c>
      <c r="M47" s="882">
        <f t="array" ref="M47">SUM(IF(d_year=M$37,IF(d_month=M$38,IF(d_acct=$C$47,d_amt,0),0),0))*-1</f>
        <v>0</v>
      </c>
      <c r="N47" s="882">
        <f t="array" ref="N47">SUM(IF(d_year=N$37,IF(d_month=N$38,IF(d_acct=$C$47,d_amt,0),0),0))*-1</f>
        <v>0</v>
      </c>
      <c r="O47" s="882">
        <f t="array" ref="O47">SUM(IF(d_year=O$37,IF(d_month=O$38,IF(d_acct=$C$47,d_amt,0),0),0))*-1</f>
        <v>0</v>
      </c>
      <c r="P47" s="882">
        <f t="array" ref="P47">SUM(IF(d_year=P$37,IF(d_month=P$38,IF(d_acct=$C$47,d_amt,0),0),0))*-1</f>
        <v>0</v>
      </c>
      <c r="Q47" s="882">
        <f t="array" ref="Q47">SUM(IF(d_year=Q$37,IF(d_month=Q$38,IF(d_acct=$C$47,d_amt,0),0),0))*-1</f>
        <v>0</v>
      </c>
      <c r="R47" s="882">
        <f t="array" ref="R47">SUM(IF(d_year=R$37,IF(d_month=R$38,IF(d_acct=$C$47,d_amt,0),0),0))*-1</f>
        <v>0</v>
      </c>
      <c r="S47" s="882">
        <f t="array" ref="S47">SUM(IF(d_year=S$37,IF(d_month=S$38,IF(d_acct=$C$47,d_amt,0),0),0))*-1</f>
        <v>0</v>
      </c>
      <c r="T47" s="882">
        <f t="array" ref="T47">SUM(IF(d_year=T$37,IF(d_month=T$38,IF(d_acct=$C$47,d_amt,0),0),0))*-1</f>
        <v>0</v>
      </c>
      <c r="U47" s="816"/>
      <c r="V47" s="816"/>
    </row>
    <row r="48" spans="1:22" s="157" customFormat="1" ht="15.95" customHeight="1">
      <c r="A48" s="816"/>
      <c r="B48" s="816"/>
      <c r="C48" s="816"/>
      <c r="D48" s="816" t="s">
        <v>695</v>
      </c>
      <c r="E48" s="816"/>
      <c r="F48" s="816"/>
      <c r="G48" s="816"/>
      <c r="H48" s="882"/>
      <c r="I48" s="882">
        <f t="array" ref="I48">SUM(IF(d_year=I$37,IF(d_month=I$38,IF(d_acct=$C$48,d_amt,0),0),0))</f>
        <v>0</v>
      </c>
      <c r="J48" s="882">
        <f t="array" ref="J48">SUM(IF(d_year=J$37,IF(d_month=J$38,IF(d_acct=$C$48,d_amt,0),0),0))</f>
        <v>0</v>
      </c>
      <c r="K48" s="882">
        <f t="array" ref="K48">SUM(IF(d_year=K$37,IF(d_month=K$38,IF(d_acct=$C$48,d_amt,0),0),0))</f>
        <v>0</v>
      </c>
      <c r="L48" s="882">
        <f t="array" ref="L48">SUM(IF(d_year=L$37,IF(d_month=L$38,IF(d_acct=$C$48,d_amt,0),0),0))</f>
        <v>0</v>
      </c>
      <c r="M48" s="882">
        <f t="array" ref="M48">SUM(IF(d_year=M$37,IF(d_month=M$38,IF(d_acct=$C$48,d_amt,0),0),0))</f>
        <v>0</v>
      </c>
      <c r="N48" s="882">
        <f t="array" ref="N48">SUM(IF(d_year=N$37,IF(d_month=N$38,IF(d_acct=$C$48,d_amt,0),0),0))</f>
        <v>0</v>
      </c>
      <c r="O48" s="882">
        <f t="array" ref="O48">SUM(IF(d_year=O$37,IF(d_month=O$38,IF(d_acct=$C$48,d_amt,0),0),0))</f>
        <v>0</v>
      </c>
      <c r="P48" s="882">
        <f t="array" ref="P48">SUM(IF(d_year=P$37,IF(d_month=P$38,IF(d_acct=$C$48,d_amt,0),0),0))</f>
        <v>0</v>
      </c>
      <c r="Q48" s="882">
        <f t="array" ref="Q48">SUM(IF(d_year=Q$37,IF(d_month=Q$38,IF(d_acct=$C$48,d_amt,0),0),0))</f>
        <v>0</v>
      </c>
      <c r="R48" s="882">
        <f t="array" ref="R48">SUM(IF(d_year=R$37,IF(d_month=R$38,IF(d_acct=$C$48,d_amt,0),0),0))</f>
        <v>0</v>
      </c>
      <c r="S48" s="882">
        <f t="array" ref="S48">SUM(IF(d_year=S$37,IF(d_month=S$38,IF(d_acct=$C$48,d_amt,0),0),0))</f>
        <v>0</v>
      </c>
      <c r="T48" s="882">
        <f t="array" ref="T48">SUM(IF(d_year=T$37,IF(d_month=T$38,IF(d_acct=$C$48,d_amt,0),0),0))</f>
        <v>0</v>
      </c>
      <c r="U48" s="816"/>
      <c r="V48" s="816"/>
    </row>
    <row r="49" spans="1:22" s="157" customFormat="1" ht="15.95" customHeight="1">
      <c r="A49" s="816"/>
      <c r="B49" s="816"/>
      <c r="C49" s="897" t="s">
        <v>794</v>
      </c>
      <c r="D49" s="816" t="s">
        <v>695</v>
      </c>
      <c r="E49" s="816"/>
      <c r="F49" s="816"/>
      <c r="G49" s="816"/>
      <c r="H49" s="882"/>
      <c r="I49" s="941">
        <v>4180555.56</v>
      </c>
      <c r="J49" s="941">
        <v>4180555.56</v>
      </c>
      <c r="K49" s="941">
        <v>4180555.56</v>
      </c>
      <c r="L49" s="941">
        <v>4180555.56</v>
      </c>
      <c r="M49" s="941">
        <v>4180555.56</v>
      </c>
      <c r="N49" s="941">
        <v>4180555.56</v>
      </c>
      <c r="O49" s="941">
        <v>4180555.56</v>
      </c>
      <c r="P49" s="941">
        <v>4180555.56</v>
      </c>
      <c r="Q49" s="941">
        <v>4180555.56</v>
      </c>
      <c r="R49" s="941">
        <v>4180555.56</v>
      </c>
      <c r="S49" s="941">
        <v>4180555.56</v>
      </c>
      <c r="T49" s="941">
        <v>4180555.56</v>
      </c>
      <c r="U49" s="816"/>
      <c r="V49" s="816"/>
    </row>
    <row r="50" spans="1:22" s="157" customFormat="1" ht="15.95" customHeight="1">
      <c r="A50" s="816"/>
      <c r="B50" s="816"/>
      <c r="C50" s="889"/>
      <c r="D50" s="816"/>
      <c r="E50" s="816"/>
      <c r="F50" s="816"/>
      <c r="G50" s="886" t="s">
        <v>693</v>
      </c>
      <c r="H50" s="882"/>
      <c r="I50" s="882"/>
      <c r="J50" s="882"/>
      <c r="K50" s="882"/>
      <c r="L50" s="882"/>
      <c r="M50" s="882"/>
      <c r="N50" s="882"/>
      <c r="O50" s="882"/>
      <c r="P50" s="882"/>
      <c r="Q50" s="882"/>
      <c r="R50" s="882"/>
      <c r="S50" s="882"/>
      <c r="T50" s="882"/>
      <c r="U50" s="816"/>
      <c r="V50" s="816"/>
    </row>
    <row r="51" spans="1:22" s="157" customFormat="1" ht="24" customHeight="1">
      <c r="A51" s="816"/>
      <c r="B51" s="816"/>
      <c r="C51" s="816"/>
      <c r="D51" s="816"/>
      <c r="E51" s="816"/>
      <c r="F51" s="816"/>
      <c r="G51" s="816"/>
      <c r="H51" s="878"/>
      <c r="I51" s="879"/>
      <c r="J51" s="879"/>
      <c r="K51" s="879"/>
      <c r="L51" s="879"/>
      <c r="M51" s="879"/>
      <c r="N51" s="879"/>
      <c r="O51" s="879"/>
      <c r="P51" s="879"/>
      <c r="Q51" s="879"/>
      <c r="R51" s="879"/>
      <c r="S51" s="879"/>
      <c r="T51" s="880"/>
      <c r="U51" s="816"/>
      <c r="V51" s="816"/>
    </row>
    <row r="52" spans="1:22" s="157" customFormat="1" ht="24" customHeight="1">
      <c r="A52" s="816"/>
      <c r="B52" s="816"/>
      <c r="C52" s="816"/>
      <c r="D52" s="816"/>
      <c r="E52" s="816"/>
      <c r="F52" s="816"/>
      <c r="G52" s="816"/>
      <c r="H52" s="878"/>
      <c r="I52" s="879"/>
      <c r="J52" s="879"/>
      <c r="K52" s="879"/>
      <c r="L52" s="879"/>
      <c r="M52" s="879"/>
      <c r="N52" s="879"/>
      <c r="O52" s="879"/>
      <c r="P52" s="879"/>
      <c r="Q52" s="879"/>
      <c r="R52" s="879"/>
      <c r="S52" s="879"/>
      <c r="T52" s="890"/>
      <c r="U52" s="816"/>
      <c r="V52" s="816"/>
    </row>
    <row r="53" spans="1:22" s="157" customFormat="1" ht="15.95" customHeight="1">
      <c r="A53" s="816"/>
      <c r="B53" s="816"/>
      <c r="C53" s="863" t="s">
        <v>796</v>
      </c>
      <c r="D53" s="816" t="s">
        <v>63</v>
      </c>
      <c r="E53" s="816"/>
      <c r="F53" s="816"/>
      <c r="G53" s="816"/>
      <c r="H53" s="891"/>
      <c r="I53" s="882">
        <f t="array" ref="I53">SUM(IF(d_year=I$37,IF(d_month=I$38,IF(d_acct=$C$53,d_amt,0),0),0))</f>
        <v>0</v>
      </c>
      <c r="J53" s="882">
        <f t="array" ref="J53">SUM(IF(d_year=J$37,IF(d_month=J$38,IF(d_acct=$C$53,d_amt,0),0),0))</f>
        <v>0</v>
      </c>
      <c r="K53" s="882">
        <f t="array" ref="K53">SUM(IF(d_year=K$37,IF(d_month=K$38,IF(d_acct=$C$53,d_amt,0),0),0))</f>
        <v>0</v>
      </c>
      <c r="L53" s="882">
        <f t="array" ref="L53">SUM(IF(d_year=L$37,IF(d_month=L$38,IF(d_acct=$C$53,d_amt,0),0),0))</f>
        <v>0</v>
      </c>
      <c r="M53" s="882">
        <f t="array" ref="M53">SUM(IF(d_year=M$37,IF(d_month=M$38,IF(d_acct=$C$53,d_amt,0),0),0))</f>
        <v>0</v>
      </c>
      <c r="N53" s="882">
        <f t="array" ref="N53">SUM(IF(d_year=N$37,IF(d_month=N$38,IF(d_acct=$C$53,d_amt,0),0),0))</f>
        <v>0</v>
      </c>
      <c r="O53" s="882">
        <f t="array" ref="O53">SUM(IF(d_year=O$37,IF(d_month=O$38,IF(d_acct=$C$53,d_amt,0),0),0))</f>
        <v>0</v>
      </c>
      <c r="P53" s="882">
        <f t="array" ref="P53">SUM(IF(d_year=P$37,IF(d_month=P$38,IF(d_acct=$C$53,d_amt,0),0),0))</f>
        <v>0</v>
      </c>
      <c r="Q53" s="882">
        <f t="array" ref="Q53">SUM(IF(d_year=Q$37,IF(d_month=Q$38,IF(d_acct=$C$53,d_amt,0),0),0))</f>
        <v>0</v>
      </c>
      <c r="R53" s="882">
        <f t="array" ref="R53">SUM(IF(d_year=R$37,IF(d_month=R$38,IF(d_acct=$C$53,d_amt,0),0),0))</f>
        <v>0</v>
      </c>
      <c r="S53" s="882">
        <f t="array" ref="S53">SUM(IF(d_year=S$37,IF(d_month=S$38,IF(d_acct=$C$53,d_amt,0),0),0))</f>
        <v>0</v>
      </c>
      <c r="T53" s="882">
        <f t="array" ref="T53">SUM(IF(d_year=T$37,IF(d_month=T$38,IF(d_acct=$C$53,d_amt,0),0),0))</f>
        <v>0</v>
      </c>
      <c r="U53" s="816"/>
      <c r="V53" s="816"/>
    </row>
    <row r="54" spans="1:22" s="157" customFormat="1" ht="15.95" customHeight="1">
      <c r="A54" s="816"/>
      <c r="B54" s="816"/>
      <c r="C54" s="816"/>
      <c r="D54" s="898" t="s">
        <v>161</v>
      </c>
      <c r="E54" s="898"/>
      <c r="F54" s="898"/>
      <c r="G54" s="898"/>
      <c r="H54" s="899"/>
      <c r="I54" s="900">
        <f t="shared" ref="I54:T54" si="10">I25-I53</f>
        <v>2596587.1978122219</v>
      </c>
      <c r="J54" s="900">
        <f t="shared" si="10"/>
        <v>2569397.803038043</v>
      </c>
      <c r="K54" s="900">
        <f t="shared" si="10"/>
        <v>2542208.4082638649</v>
      </c>
      <c r="L54" s="900">
        <f t="shared" si="10"/>
        <v>2515019.013489686</v>
      </c>
      <c r="M54" s="900">
        <f t="shared" si="10"/>
        <v>2487829.6187155084</v>
      </c>
      <c r="N54" s="900">
        <f t="shared" si="10"/>
        <v>2460640.2239413294</v>
      </c>
      <c r="O54" s="900">
        <f t="shared" si="10"/>
        <v>2433450.8291671514</v>
      </c>
      <c r="P54" s="900">
        <f t="shared" si="10"/>
        <v>2406261.4343929724</v>
      </c>
      <c r="Q54" s="900">
        <f t="shared" si="10"/>
        <v>2379072.0396187948</v>
      </c>
      <c r="R54" s="900">
        <f t="shared" si="10"/>
        <v>2351882.6448446158</v>
      </c>
      <c r="S54" s="900">
        <f t="shared" si="10"/>
        <v>2324693.2500704378</v>
      </c>
      <c r="T54" s="900">
        <f t="shared" si="10"/>
        <v>2297503.8552962593</v>
      </c>
      <c r="U54" s="816"/>
      <c r="V54" s="816"/>
    </row>
    <row r="55" spans="1:22" s="157" customFormat="1" ht="24" customHeight="1">
      <c r="A55" s="816"/>
      <c r="B55" s="816"/>
      <c r="C55" s="816"/>
      <c r="D55" s="816"/>
      <c r="E55" s="816"/>
      <c r="F55" s="816"/>
      <c r="G55" s="816"/>
      <c r="H55" s="892"/>
      <c r="I55" s="893"/>
      <c r="J55" s="893"/>
      <c r="K55" s="893"/>
      <c r="L55" s="893"/>
      <c r="M55" s="893"/>
      <c r="N55" s="893"/>
      <c r="O55" s="893"/>
      <c r="P55" s="893"/>
      <c r="Q55" s="893"/>
      <c r="R55" s="893"/>
      <c r="S55" s="893"/>
      <c r="T55" s="894"/>
      <c r="U55" s="816"/>
      <c r="V55" s="816"/>
    </row>
    <row r="56" spans="1:22" s="157" customFormat="1" ht="15.95" customHeight="1">
      <c r="C56" s="157" t="s">
        <v>241</v>
      </c>
      <c r="D56" s="157" t="s">
        <v>71</v>
      </c>
      <c r="H56" s="185"/>
      <c r="I56" s="942">
        <v>1.3413E-2</v>
      </c>
      <c r="J56" s="942">
        <v>1.3413E-2</v>
      </c>
      <c r="K56" s="942">
        <v>1.3413E-2</v>
      </c>
      <c r="L56" s="942">
        <v>1.3413E-2</v>
      </c>
      <c r="M56" s="942">
        <v>1.3413E-2</v>
      </c>
      <c r="N56" s="942">
        <v>1.3413E-2</v>
      </c>
      <c r="O56" s="942">
        <v>1.3413E-2</v>
      </c>
      <c r="P56" s="942">
        <v>1.3413E-2</v>
      </c>
      <c r="Q56" s="942">
        <v>1.3413E-2</v>
      </c>
      <c r="R56" s="942">
        <v>1.3413E-2</v>
      </c>
      <c r="S56" s="942">
        <v>1.3413E-2</v>
      </c>
      <c r="T56" s="942">
        <v>1.3413E-2</v>
      </c>
    </row>
    <row r="57" spans="1:22" s="157" customFormat="1" ht="15.95" customHeight="1">
      <c r="C57" s="157" t="s">
        <v>242</v>
      </c>
      <c r="D57" s="157" t="s">
        <v>0</v>
      </c>
      <c r="H57" s="186"/>
      <c r="I57" s="943">
        <v>4.8251000000000002E-2</v>
      </c>
      <c r="J57" s="943">
        <v>4.8251000000000002E-2</v>
      </c>
      <c r="K57" s="943">
        <v>4.8251000000000002E-2</v>
      </c>
      <c r="L57" s="943">
        <v>4.8251000000000002E-2</v>
      </c>
      <c r="M57" s="943">
        <v>4.8251000000000002E-2</v>
      </c>
      <c r="N57" s="943">
        <v>4.8251000000000002E-2</v>
      </c>
      <c r="O57" s="943">
        <v>4.8251000000000002E-2</v>
      </c>
      <c r="P57" s="943">
        <v>4.8251000000000002E-2</v>
      </c>
      <c r="Q57" s="943">
        <v>4.8251000000000002E-2</v>
      </c>
      <c r="R57" s="943">
        <v>4.8251000000000002E-2</v>
      </c>
      <c r="S57" s="943">
        <v>4.8251000000000002E-2</v>
      </c>
      <c r="T57" s="943">
        <v>4.8251000000000002E-2</v>
      </c>
    </row>
    <row r="58" spans="1:22" s="157" customFormat="1" ht="24" customHeight="1">
      <c r="H58" s="182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4"/>
    </row>
    <row r="59" spans="1:22" s="157" customFormat="1" ht="15.95" customHeight="1">
      <c r="C59" s="157" t="s">
        <v>243</v>
      </c>
      <c r="D59" s="157" t="s">
        <v>1</v>
      </c>
      <c r="H59" s="187"/>
      <c r="I59" s="188">
        <v>0.21</v>
      </c>
      <c r="J59" s="188">
        <v>0.21</v>
      </c>
      <c r="K59" s="188">
        <v>0.21</v>
      </c>
      <c r="L59" s="188">
        <v>0.21</v>
      </c>
      <c r="M59" s="188">
        <v>0.21</v>
      </c>
      <c r="N59" s="188">
        <v>0.21</v>
      </c>
      <c r="O59" s="188">
        <v>0.21</v>
      </c>
      <c r="P59" s="188">
        <v>0.21</v>
      </c>
      <c r="Q59" s="188">
        <v>0.21</v>
      </c>
      <c r="R59" s="188">
        <v>0.21</v>
      </c>
      <c r="S59" s="188">
        <v>0.21</v>
      </c>
      <c r="T59" s="188">
        <v>0.21</v>
      </c>
    </row>
    <row r="60" spans="1:22" s="157" customFormat="1" ht="15.95" customHeight="1">
      <c r="C60" s="157" t="s">
        <v>244</v>
      </c>
      <c r="D60" s="157" t="s">
        <v>2</v>
      </c>
      <c r="H60" s="190"/>
      <c r="I60" s="191">
        <v>5.5E-2</v>
      </c>
      <c r="J60" s="191">
        <v>5.5E-2</v>
      </c>
      <c r="K60" s="191">
        <v>5.5E-2</v>
      </c>
      <c r="L60" s="191">
        <v>5.5E-2</v>
      </c>
      <c r="M60" s="191">
        <v>5.5E-2</v>
      </c>
      <c r="N60" s="191">
        <v>5.5E-2</v>
      </c>
      <c r="O60" s="191">
        <v>5.5E-2</v>
      </c>
      <c r="P60" s="191">
        <v>5.5E-2</v>
      </c>
      <c r="Q60" s="191">
        <v>5.5E-2</v>
      </c>
      <c r="R60" s="191">
        <v>5.5E-2</v>
      </c>
      <c r="S60" s="191">
        <v>5.5E-2</v>
      </c>
      <c r="T60" s="192">
        <v>5.5E-2</v>
      </c>
    </row>
    <row r="61" spans="1:22" s="157" customFormat="1" ht="24" customHeight="1">
      <c r="H61" s="182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4"/>
    </row>
    <row r="62" spans="1:22" s="157" customFormat="1" ht="15.95" customHeight="1">
      <c r="G62" s="193" t="s">
        <v>3</v>
      </c>
      <c r="H62" s="162"/>
      <c r="I62" s="194">
        <f t="shared" ref="I62:T62" si="11">1-((I59+I60)-(I59*I60))</f>
        <v>0.74655000000000005</v>
      </c>
      <c r="J62" s="194">
        <f t="shared" si="11"/>
        <v>0.74655000000000005</v>
      </c>
      <c r="K62" s="194">
        <f t="shared" si="11"/>
        <v>0.74655000000000005</v>
      </c>
      <c r="L62" s="194">
        <f t="shared" si="11"/>
        <v>0.74655000000000005</v>
      </c>
      <c r="M62" s="194">
        <f t="shared" si="11"/>
        <v>0.74655000000000005</v>
      </c>
      <c r="N62" s="194">
        <f t="shared" si="11"/>
        <v>0.74655000000000005</v>
      </c>
      <c r="O62" s="194">
        <f t="shared" si="11"/>
        <v>0.74655000000000005</v>
      </c>
      <c r="P62" s="194">
        <f t="shared" si="11"/>
        <v>0.74655000000000005</v>
      </c>
      <c r="Q62" s="194">
        <f t="shared" si="11"/>
        <v>0.74655000000000005</v>
      </c>
      <c r="R62" s="194">
        <f t="shared" si="11"/>
        <v>0.74655000000000005</v>
      </c>
      <c r="S62" s="194">
        <f t="shared" si="11"/>
        <v>0.74655000000000005</v>
      </c>
      <c r="T62" s="194">
        <f t="shared" si="11"/>
        <v>0.74655000000000005</v>
      </c>
    </row>
    <row r="65" spans="9:9" ht="15.95" customHeight="1">
      <c r="I65" s="85"/>
    </row>
    <row r="154" spans="9:20" ht="15.95" customHeight="1"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</row>
    <row r="256" spans="1:19" ht="15.95" customHeight="1">
      <c r="A256" s="719"/>
      <c r="B256" s="719"/>
      <c r="C256" s="719"/>
      <c r="D256" s="719"/>
      <c r="E256" s="719"/>
      <c r="F256" s="719"/>
      <c r="G256" s="719"/>
      <c r="H256" s="719">
        <f>SUM(H244:H255)</f>
        <v>0</v>
      </c>
      <c r="I256" s="719"/>
      <c r="J256" s="719"/>
      <c r="K256" s="719"/>
      <c r="L256" s="719"/>
      <c r="M256" s="719"/>
      <c r="N256" s="719"/>
      <c r="O256" s="719"/>
      <c r="P256" s="719"/>
      <c r="Q256" s="719"/>
      <c r="R256" s="719"/>
      <c r="S256" s="719"/>
    </row>
    <row r="257" spans="1:19" ht="15.95" customHeight="1">
      <c r="B257" s="312" t="s">
        <v>649</v>
      </c>
      <c r="C257" s="312" t="s">
        <v>651</v>
      </c>
      <c r="H257" s="729">
        <f>'[38]NRC P1'!F35+'[38]NRC P1'!F36</f>
        <v>209849.97376201622</v>
      </c>
      <c r="I257" s="729">
        <f>'[38]NRC P1'!G35+'[38]NRC P1'!G36</f>
        <v>229380.21085148747</v>
      </c>
      <c r="J257" s="729">
        <f>'[38]NRC P1'!H35+'[38]NRC P1'!H36</f>
        <v>253977.51450055715</v>
      </c>
      <c r="K257" s="729">
        <f>'[38]NRC P1'!I35+'[38]NRC P1'!I36</f>
        <v>292196.98861525662</v>
      </c>
      <c r="L257" s="729">
        <f>'[38]NRC P1'!J35+'[38]NRC P1'!J36</f>
        <v>321965.72905461397</v>
      </c>
      <c r="M257" s="729">
        <f>'[38]NRC P1'!K35+'[38]NRC P1'!K36</f>
        <v>343199.24600095651</v>
      </c>
      <c r="N257" s="729">
        <f>'[38]NRC P2'!F35+'[38]NRC P2'!F36</f>
        <v>361646.85623198369</v>
      </c>
      <c r="O257" s="729">
        <f>'[38]NRC P2'!G35+'[38]NRC P2'!G36</f>
        <v>0</v>
      </c>
      <c r="P257" s="729">
        <f>'[38]NRC P2'!H35+'[38]NRC P2'!H36</f>
        <v>0</v>
      </c>
      <c r="Q257" s="729">
        <f>'[38]NRC P2'!I35+'[38]NRC P2'!I36</f>
        <v>0</v>
      </c>
      <c r="R257" s="729">
        <f>'[38]NRC P2'!J35+'[38]NRC P2'!J36</f>
        <v>0</v>
      </c>
      <c r="S257" s="312">
        <f>'[38]NRC P2'!K35+'[38]NRC P2'!K36</f>
        <v>0</v>
      </c>
    </row>
    <row r="258" spans="1:19" ht="15.95" customHeight="1">
      <c r="B258" s="312" t="s">
        <v>650</v>
      </c>
      <c r="C258" s="312" t="s">
        <v>652</v>
      </c>
      <c r="H258" s="729">
        <f>'[38]NRC P1'!F39</f>
        <v>3251.4</v>
      </c>
      <c r="I258" s="729">
        <f>'[38]NRC P1'!G39</f>
        <v>7083.75</v>
      </c>
      <c r="J258" s="729">
        <f>'[38]NRC P1'!H39</f>
        <v>10856.28</v>
      </c>
      <c r="K258" s="729">
        <f>'[38]NRC P1'!I39</f>
        <v>25976.55</v>
      </c>
      <c r="L258" s="729">
        <f>'[38]NRC P1'!J39</f>
        <v>33120.379999999997</v>
      </c>
      <c r="M258" s="729">
        <f>'[38]NRC P1'!K39</f>
        <v>36896.54</v>
      </c>
      <c r="N258" s="729">
        <f>'[38]NRC P2'!F39</f>
        <v>41593.72</v>
      </c>
      <c r="O258" s="729">
        <f>'[38]NRC P2'!G39</f>
        <v>0</v>
      </c>
      <c r="P258" s="729">
        <f>'[38]NRC P2'!H39</f>
        <v>0</v>
      </c>
      <c r="Q258" s="729">
        <f>'[38]NRC P2'!I39</f>
        <v>0</v>
      </c>
      <c r="R258" s="729">
        <f>'[38]NRC P2'!J39</f>
        <v>0</v>
      </c>
      <c r="S258" s="312">
        <f>'[38]NRC P2'!K39</f>
        <v>0</v>
      </c>
    </row>
    <row r="259" spans="1:19" ht="15.95" customHeight="1">
      <c r="A259" s="719"/>
      <c r="B259" s="719" t="s">
        <v>653</v>
      </c>
      <c r="C259" s="719"/>
      <c r="D259" s="719"/>
      <c r="E259" s="719"/>
      <c r="F259" s="719"/>
      <c r="G259" s="719"/>
      <c r="H259" s="733">
        <f t="shared" ref="H259:S259" si="12">H258+H257</f>
        <v>213101.37376201621</v>
      </c>
      <c r="I259" s="733">
        <f t="shared" si="12"/>
        <v>236463.96085148747</v>
      </c>
      <c r="J259" s="733">
        <f t="shared" si="12"/>
        <v>264833.79450055718</v>
      </c>
      <c r="K259" s="733">
        <f t="shared" si="12"/>
        <v>318173.53861525661</v>
      </c>
      <c r="L259" s="733">
        <f t="shared" si="12"/>
        <v>355086.10905461397</v>
      </c>
      <c r="M259" s="733">
        <f t="shared" si="12"/>
        <v>380095.78600095649</v>
      </c>
      <c r="N259" s="733">
        <f t="shared" si="12"/>
        <v>403240.57623198372</v>
      </c>
      <c r="O259" s="733">
        <f t="shared" si="12"/>
        <v>0</v>
      </c>
      <c r="P259" s="733">
        <f t="shared" si="12"/>
        <v>0</v>
      </c>
      <c r="Q259" s="733">
        <f t="shared" si="12"/>
        <v>0</v>
      </c>
      <c r="R259" s="733">
        <f t="shared" si="12"/>
        <v>0</v>
      </c>
      <c r="S259" s="733">
        <f t="shared" si="12"/>
        <v>0</v>
      </c>
    </row>
    <row r="260" spans="1:19" ht="15.95" customHeight="1">
      <c r="A260" s="719"/>
      <c r="B260" s="719" t="s">
        <v>654</v>
      </c>
      <c r="C260" s="719"/>
      <c r="D260" s="719"/>
      <c r="E260" s="719"/>
      <c r="F260" s="719"/>
      <c r="G260" s="719"/>
      <c r="H260" s="733">
        <f t="shared" ref="H260:S260" si="13">H259+H256</f>
        <v>213101.37376201621</v>
      </c>
      <c r="I260" s="733">
        <f t="shared" si="13"/>
        <v>236463.96085148747</v>
      </c>
      <c r="J260" s="733">
        <f t="shared" si="13"/>
        <v>264833.79450055718</v>
      </c>
      <c r="K260" s="733">
        <f t="shared" si="13"/>
        <v>318173.53861525661</v>
      </c>
      <c r="L260" s="733">
        <f t="shared" si="13"/>
        <v>355086.10905461397</v>
      </c>
      <c r="M260" s="733">
        <f t="shared" si="13"/>
        <v>380095.78600095649</v>
      </c>
      <c r="N260" s="733">
        <f t="shared" si="13"/>
        <v>403240.57623198372</v>
      </c>
      <c r="O260" s="733">
        <f t="shared" si="13"/>
        <v>0</v>
      </c>
      <c r="P260" s="733">
        <f t="shared" si="13"/>
        <v>0</v>
      </c>
      <c r="Q260" s="733">
        <f t="shared" si="13"/>
        <v>0</v>
      </c>
      <c r="R260" s="733">
        <f t="shared" si="13"/>
        <v>0</v>
      </c>
      <c r="S260" s="733">
        <f t="shared" si="13"/>
        <v>0</v>
      </c>
    </row>
  </sheetData>
  <mergeCells count="10">
    <mergeCell ref="C28:S28"/>
    <mergeCell ref="C30:S30"/>
    <mergeCell ref="C31:S31"/>
    <mergeCell ref="A34:V34"/>
    <mergeCell ref="A1:V1"/>
    <mergeCell ref="A2:V2"/>
    <mergeCell ref="A3:V3"/>
    <mergeCell ref="A4:V4"/>
    <mergeCell ref="A5:V5"/>
    <mergeCell ref="C8:G8"/>
  </mergeCells>
  <printOptions horizontalCentered="1" verticalCentered="1"/>
  <pageMargins left="0.17" right="0.17" top="0.22" bottom="0.25" header="0.5" footer="0.25"/>
  <pageSetup scale="38" orientation="landscape" r:id="rId1"/>
  <headerFooter alignWithMargins="0">
    <oddFooter>&amp;L&amp;F&amp;CPREPARED BY REGULATORY AND TAX ACCOUNTING&amp;R&amp;D
&amp;T</oddFooter>
  </headerFooter>
  <rowBreaks count="1" manualBreakCount="1">
    <brk id="34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Y277"/>
  <sheetViews>
    <sheetView zoomScale="80" zoomScaleNormal="80" workbookViewId="0">
      <selection sqref="A1:A2"/>
    </sheetView>
  </sheetViews>
  <sheetFormatPr defaultColWidth="9.33203125" defaultRowHeight="15.95" customHeight="1"/>
  <cols>
    <col min="1" max="1" width="5.1640625" style="312" customWidth="1"/>
    <col min="2" max="2" width="3" style="312" customWidth="1"/>
    <col min="3" max="3" width="29.5" style="312" customWidth="1"/>
    <col min="4" max="4" width="9.33203125" style="312"/>
    <col min="5" max="6" width="10.1640625" style="312" customWidth="1"/>
    <col min="7" max="7" width="30.5" style="312" customWidth="1"/>
    <col min="8" max="8" width="23.6640625" style="312" bestFit="1" customWidth="1"/>
    <col min="9" max="10" width="19.83203125" style="312" bestFit="1" customWidth="1"/>
    <col min="11" max="13" width="20.1640625" style="312" bestFit="1" customWidth="1"/>
    <col min="14" max="14" width="19.1640625" style="312" bestFit="1" customWidth="1"/>
    <col min="15" max="15" width="20.1640625" style="312" bestFit="1" customWidth="1"/>
    <col min="16" max="16" width="19.1640625" style="312" bestFit="1" customWidth="1"/>
    <col min="17" max="17" width="24.6640625" style="312" bestFit="1" customWidth="1"/>
    <col min="18" max="18" width="23.6640625" style="312" bestFit="1" customWidth="1"/>
    <col min="19" max="20" width="24.1640625" style="312" bestFit="1" customWidth="1"/>
    <col min="21" max="21" width="19.6640625" style="312" customWidth="1"/>
    <col min="22" max="22" width="5.33203125" style="312" customWidth="1"/>
    <col min="23" max="24" width="9.33203125" style="312"/>
    <col min="25" max="25" width="20.1640625" style="312" bestFit="1" customWidth="1"/>
    <col min="26" max="16384" width="9.33203125" style="312"/>
  </cols>
  <sheetData>
    <row r="1" spans="1:22" s="86" customFormat="1" ht="18" customHeight="1">
      <c r="A1" s="1051" t="s">
        <v>2813</v>
      </c>
      <c r="B1" s="1014"/>
      <c r="C1" s="1014"/>
      <c r="D1" s="1014"/>
      <c r="E1" s="1014"/>
      <c r="F1" s="1014"/>
      <c r="G1" s="1014"/>
      <c r="H1" s="1014"/>
      <c r="I1" s="1014"/>
      <c r="J1" s="1014"/>
      <c r="K1" s="1053" t="s">
        <v>8</v>
      </c>
      <c r="L1" s="1014"/>
      <c r="M1" s="1014"/>
      <c r="N1" s="1014"/>
      <c r="O1" s="1014"/>
      <c r="P1" s="1014"/>
      <c r="Q1" s="1014"/>
      <c r="R1" s="1014"/>
      <c r="S1" s="1014"/>
      <c r="T1" s="1014"/>
      <c r="U1" s="1014"/>
      <c r="V1" s="1014"/>
    </row>
    <row r="2" spans="1:22" s="86" customFormat="1" ht="18" customHeight="1">
      <c r="A2" s="1052" t="s">
        <v>2802</v>
      </c>
      <c r="B2" s="1014"/>
      <c r="C2" s="1014"/>
      <c r="D2" s="1014"/>
      <c r="E2" s="1014"/>
      <c r="F2" s="1014"/>
      <c r="G2" s="1014"/>
      <c r="H2" s="1014"/>
      <c r="I2" s="1014"/>
      <c r="J2" s="1014"/>
      <c r="K2" s="1014"/>
      <c r="L2" s="1014"/>
      <c r="M2" s="1014"/>
      <c r="N2" s="1014"/>
      <c r="O2" s="1014"/>
      <c r="P2" s="1014"/>
      <c r="Q2" s="1014"/>
      <c r="R2" s="1014"/>
      <c r="S2" s="1014"/>
      <c r="T2" s="1014"/>
      <c r="U2" s="1014"/>
      <c r="V2" s="1014"/>
    </row>
    <row r="3" spans="1:22" s="86" customFormat="1" ht="18" customHeight="1">
      <c r="A3" s="1041" t="s">
        <v>715</v>
      </c>
      <c r="B3" s="1041"/>
      <c r="C3" s="1041"/>
      <c r="D3" s="1041"/>
      <c r="E3" s="1041"/>
      <c r="F3" s="1041"/>
      <c r="G3" s="1041"/>
      <c r="H3" s="1041"/>
      <c r="I3" s="1041"/>
      <c r="J3" s="1041"/>
      <c r="K3" s="1041"/>
      <c r="L3" s="1041"/>
      <c r="M3" s="1041"/>
      <c r="N3" s="1041"/>
      <c r="O3" s="1041"/>
      <c r="P3" s="1041"/>
      <c r="Q3" s="1041"/>
      <c r="R3" s="1041"/>
      <c r="S3" s="1041"/>
      <c r="T3" s="1041"/>
      <c r="U3" s="1041"/>
      <c r="V3" s="1041"/>
    </row>
    <row r="4" spans="1:22" s="86" customFormat="1" ht="18" customHeight="1">
      <c r="A4" s="1041" t="s">
        <v>714</v>
      </c>
      <c r="B4" s="1041"/>
      <c r="C4" s="1041"/>
      <c r="D4" s="1041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</row>
    <row r="5" spans="1:22" s="86" customFormat="1" ht="18" customHeight="1">
      <c r="A5" s="1041" t="s">
        <v>2761</v>
      </c>
      <c r="B5" s="1041"/>
      <c r="C5" s="1041"/>
      <c r="D5" s="1041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</row>
    <row r="6" spans="1:22" s="86" customFormat="1" ht="15.75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 t="s">
        <v>114</v>
      </c>
      <c r="M6" s="87"/>
      <c r="N6" s="87"/>
      <c r="O6" s="87"/>
      <c r="P6" s="87"/>
      <c r="Q6" s="87"/>
      <c r="R6" s="87"/>
      <c r="S6" s="87"/>
      <c r="T6" s="87"/>
      <c r="U6" s="87"/>
      <c r="V6" s="87"/>
    </row>
    <row r="7" spans="1:22" s="86" customFormat="1" ht="15.75">
      <c r="A7" s="954" t="s">
        <v>9</v>
      </c>
      <c r="B7" s="954"/>
      <c r="D7" s="954"/>
      <c r="E7" s="954"/>
      <c r="F7" s="954"/>
      <c r="G7" s="954"/>
      <c r="H7" s="954" t="s">
        <v>13</v>
      </c>
      <c r="I7" s="944" t="s">
        <v>2754</v>
      </c>
      <c r="J7" s="944" t="s">
        <v>2754</v>
      </c>
      <c r="K7" s="944" t="s">
        <v>2754</v>
      </c>
      <c r="L7" s="944" t="s">
        <v>2754</v>
      </c>
      <c r="M7" s="944" t="s">
        <v>2754</v>
      </c>
      <c r="N7" s="944" t="s">
        <v>2754</v>
      </c>
      <c r="O7" s="944" t="s">
        <v>2754</v>
      </c>
      <c r="P7" s="944" t="s">
        <v>2754</v>
      </c>
      <c r="Q7" s="944" t="s">
        <v>2754</v>
      </c>
      <c r="R7" s="944" t="s">
        <v>2754</v>
      </c>
      <c r="S7" s="944" t="s">
        <v>2754</v>
      </c>
      <c r="T7" s="944" t="s">
        <v>2754</v>
      </c>
      <c r="V7" s="954" t="s">
        <v>7</v>
      </c>
    </row>
    <row r="8" spans="1:22" s="86" customFormat="1" ht="16.5" thickBot="1">
      <c r="A8" s="954" t="s">
        <v>6</v>
      </c>
      <c r="B8" s="954"/>
      <c r="C8" s="1042" t="s">
        <v>14</v>
      </c>
      <c r="D8" s="1042"/>
      <c r="E8" s="1042"/>
      <c r="F8" s="1042"/>
      <c r="G8" s="1042"/>
      <c r="H8" s="953" t="s">
        <v>163</v>
      </c>
      <c r="I8" s="953" t="s">
        <v>43</v>
      </c>
      <c r="J8" s="953" t="s">
        <v>44</v>
      </c>
      <c r="K8" s="953" t="s">
        <v>45</v>
      </c>
      <c r="L8" s="953" t="s">
        <v>46</v>
      </c>
      <c r="M8" s="953" t="s">
        <v>47</v>
      </c>
      <c r="N8" s="953" t="s">
        <v>48</v>
      </c>
      <c r="O8" s="953" t="s">
        <v>49</v>
      </c>
      <c r="P8" s="953" t="s">
        <v>50</v>
      </c>
      <c r="Q8" s="953" t="s">
        <v>51</v>
      </c>
      <c r="R8" s="953" t="s">
        <v>52</v>
      </c>
      <c r="S8" s="953" t="s">
        <v>53</v>
      </c>
      <c r="T8" s="953" t="s">
        <v>42</v>
      </c>
      <c r="U8" s="953" t="s">
        <v>5</v>
      </c>
      <c r="V8" s="953" t="s">
        <v>6</v>
      </c>
    </row>
    <row r="9" spans="1:22" s="86" customFormat="1" ht="12.2" customHeight="1">
      <c r="A9" s="954"/>
      <c r="B9" s="954"/>
      <c r="C9" s="954"/>
      <c r="D9" s="954"/>
      <c r="E9" s="954"/>
      <c r="F9" s="954"/>
      <c r="G9" s="954"/>
      <c r="H9" s="954"/>
      <c r="I9" s="88"/>
      <c r="J9" s="89"/>
      <c r="K9" s="90"/>
      <c r="L9" s="90"/>
      <c r="M9" s="91"/>
      <c r="N9" s="90"/>
      <c r="O9" s="90"/>
      <c r="P9" s="90"/>
      <c r="Q9" s="90"/>
      <c r="R9" s="90"/>
      <c r="S9" s="90"/>
      <c r="T9" s="90"/>
      <c r="U9" s="954"/>
      <c r="V9" s="954"/>
    </row>
    <row r="10" spans="1:22" s="86" customFormat="1" ht="24" customHeight="1">
      <c r="A10" s="954">
        <v>1</v>
      </c>
      <c r="B10" s="954"/>
      <c r="C10" s="90" t="s">
        <v>713</v>
      </c>
      <c r="D10" s="954"/>
      <c r="E10" s="954"/>
      <c r="F10" s="954"/>
      <c r="G10" s="954"/>
      <c r="H10" s="92"/>
      <c r="I10" s="815">
        <f>+H14</f>
        <v>390375045</v>
      </c>
      <c r="J10" s="815">
        <f t="shared" ref="J10:T10" si="0">+I14</f>
        <v>385727723</v>
      </c>
      <c r="K10" s="815">
        <f t="shared" si="0"/>
        <v>381080401</v>
      </c>
      <c r="L10" s="815">
        <f t="shared" si="0"/>
        <v>376433079</v>
      </c>
      <c r="M10" s="815">
        <f t="shared" si="0"/>
        <v>371785757</v>
      </c>
      <c r="N10" s="815">
        <f t="shared" si="0"/>
        <v>367138435</v>
      </c>
      <c r="O10" s="815">
        <f t="shared" si="0"/>
        <v>362491113</v>
      </c>
      <c r="P10" s="815">
        <f t="shared" si="0"/>
        <v>357843791</v>
      </c>
      <c r="Q10" s="815">
        <f t="shared" si="0"/>
        <v>353196469</v>
      </c>
      <c r="R10" s="815">
        <f t="shared" si="0"/>
        <v>348549147</v>
      </c>
      <c r="S10" s="815">
        <f t="shared" si="0"/>
        <v>343901825</v>
      </c>
      <c r="T10" s="815">
        <f t="shared" si="0"/>
        <v>339254503</v>
      </c>
      <c r="U10" s="954" t="s">
        <v>69</v>
      </c>
      <c r="V10" s="954">
        <v>1</v>
      </c>
    </row>
    <row r="11" spans="1:22" s="86" customFormat="1" ht="24" customHeight="1">
      <c r="A11" s="954"/>
      <c r="B11" s="954"/>
      <c r="C11" s="90"/>
      <c r="D11" s="954"/>
      <c r="E11" s="954"/>
      <c r="F11" s="954"/>
      <c r="G11" s="954"/>
      <c r="H11" s="92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4"/>
      <c r="V11" s="954"/>
    </row>
    <row r="12" spans="1:22" s="86" customFormat="1" ht="24" customHeight="1">
      <c r="A12" s="954">
        <v>2</v>
      </c>
      <c r="B12" s="954"/>
      <c r="C12" s="86" t="s">
        <v>712</v>
      </c>
      <c r="D12" s="954"/>
      <c r="E12" s="954"/>
      <c r="F12" s="954"/>
      <c r="G12" s="954"/>
      <c r="I12" s="945">
        <f>I59</f>
        <v>4647322</v>
      </c>
      <c r="J12" s="945">
        <f t="shared" ref="J12:T12" si="1">J59</f>
        <v>4647322</v>
      </c>
      <c r="K12" s="945">
        <f t="shared" si="1"/>
        <v>4647322</v>
      </c>
      <c r="L12" s="945">
        <f t="shared" si="1"/>
        <v>4647322</v>
      </c>
      <c r="M12" s="945">
        <f t="shared" si="1"/>
        <v>4647322</v>
      </c>
      <c r="N12" s="945">
        <f t="shared" si="1"/>
        <v>4647322</v>
      </c>
      <c r="O12" s="945">
        <f t="shared" si="1"/>
        <v>4647322</v>
      </c>
      <c r="P12" s="945">
        <f t="shared" si="1"/>
        <v>4647322</v>
      </c>
      <c r="Q12" s="945">
        <f t="shared" si="1"/>
        <v>4647322</v>
      </c>
      <c r="R12" s="945">
        <f t="shared" si="1"/>
        <v>4647322</v>
      </c>
      <c r="S12" s="945">
        <f t="shared" si="1"/>
        <v>4647322</v>
      </c>
      <c r="T12" s="945">
        <f t="shared" si="1"/>
        <v>4647322</v>
      </c>
      <c r="U12" s="92">
        <f>SUM(I12:T12)</f>
        <v>55767864</v>
      </c>
      <c r="V12" s="954">
        <v>2</v>
      </c>
    </row>
    <row r="13" spans="1:22" s="86" customFormat="1" ht="15.75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 t="s">
        <v>114</v>
      </c>
      <c r="M13" s="87"/>
      <c r="N13" s="87"/>
      <c r="O13" s="87"/>
      <c r="P13" s="87"/>
      <c r="Q13" s="87"/>
      <c r="R13" s="87"/>
      <c r="S13" s="87"/>
      <c r="T13" s="87"/>
      <c r="U13" s="87"/>
      <c r="V13" s="87"/>
    </row>
    <row r="14" spans="1:22" s="86" customFormat="1" ht="24" customHeight="1">
      <c r="A14" s="954">
        <v>3</v>
      </c>
      <c r="B14" s="954"/>
      <c r="C14" s="90" t="s">
        <v>711</v>
      </c>
      <c r="D14" s="954"/>
      <c r="E14" s="954"/>
      <c r="F14" s="954"/>
      <c r="G14" s="954"/>
      <c r="H14" s="807">
        <f>+'[37]Cedar bay reg assets 2017'!$T$14</f>
        <v>390375045</v>
      </c>
      <c r="I14" s="807">
        <f>I10-I12</f>
        <v>385727723</v>
      </c>
      <c r="J14" s="807">
        <f t="shared" ref="J14:T14" si="2">J10-J12</f>
        <v>381080401</v>
      </c>
      <c r="K14" s="807">
        <f t="shared" si="2"/>
        <v>376433079</v>
      </c>
      <c r="L14" s="807">
        <f t="shared" si="2"/>
        <v>371785757</v>
      </c>
      <c r="M14" s="807">
        <f t="shared" si="2"/>
        <v>367138435</v>
      </c>
      <c r="N14" s="807">
        <f t="shared" si="2"/>
        <v>362491113</v>
      </c>
      <c r="O14" s="807">
        <f t="shared" si="2"/>
        <v>357843791</v>
      </c>
      <c r="P14" s="807">
        <f t="shared" si="2"/>
        <v>353196469</v>
      </c>
      <c r="Q14" s="807">
        <f t="shared" si="2"/>
        <v>348549147</v>
      </c>
      <c r="R14" s="807">
        <f t="shared" si="2"/>
        <v>343901825</v>
      </c>
      <c r="S14" s="807">
        <f t="shared" si="2"/>
        <v>339254503</v>
      </c>
      <c r="T14" s="807">
        <f t="shared" si="2"/>
        <v>334607181</v>
      </c>
      <c r="U14" s="954" t="s">
        <v>69</v>
      </c>
      <c r="V14" s="954">
        <v>3</v>
      </c>
    </row>
    <row r="15" spans="1:22" s="86" customFormat="1" ht="24" customHeight="1">
      <c r="A15" s="954"/>
      <c r="B15" s="954"/>
      <c r="C15" s="90"/>
      <c r="D15" s="954"/>
      <c r="E15" s="954"/>
      <c r="F15" s="954"/>
      <c r="G15" s="954"/>
      <c r="H15" s="810"/>
      <c r="I15" s="810"/>
      <c r="J15" s="810"/>
      <c r="K15" s="810"/>
      <c r="L15" s="810"/>
      <c r="M15" s="810"/>
      <c r="N15" s="810"/>
      <c r="O15" s="810"/>
      <c r="P15" s="810"/>
      <c r="Q15" s="810"/>
      <c r="R15" s="810"/>
      <c r="S15" s="810"/>
      <c r="T15" s="810"/>
      <c r="U15" s="954"/>
      <c r="V15" s="954"/>
    </row>
    <row r="16" spans="1:22" s="86" customFormat="1" ht="24" customHeight="1">
      <c r="A16" s="954">
        <v>4</v>
      </c>
      <c r="B16" s="954"/>
      <c r="C16" s="90" t="s">
        <v>710</v>
      </c>
      <c r="D16" s="954"/>
      <c r="E16" s="954"/>
      <c r="F16" s="954"/>
      <c r="G16" s="954"/>
      <c r="H16" s="814"/>
      <c r="I16" s="814">
        <f t="shared" ref="I16:T16" si="3">(H14+I14)/2</f>
        <v>388051384</v>
      </c>
      <c r="J16" s="814">
        <f>(J10+J14)/2</f>
        <v>383404062</v>
      </c>
      <c r="K16" s="814">
        <f t="shared" si="3"/>
        <v>378756740</v>
      </c>
      <c r="L16" s="814">
        <f t="shared" si="3"/>
        <v>374109418</v>
      </c>
      <c r="M16" s="814">
        <f t="shared" si="3"/>
        <v>369462096</v>
      </c>
      <c r="N16" s="814">
        <f t="shared" si="3"/>
        <v>364814774</v>
      </c>
      <c r="O16" s="814">
        <f t="shared" si="3"/>
        <v>360167452</v>
      </c>
      <c r="P16" s="814">
        <f t="shared" si="3"/>
        <v>355520130</v>
      </c>
      <c r="Q16" s="814">
        <f t="shared" si="3"/>
        <v>350872808</v>
      </c>
      <c r="R16" s="814">
        <f t="shared" si="3"/>
        <v>346225486</v>
      </c>
      <c r="S16" s="814">
        <f t="shared" si="3"/>
        <v>341578164</v>
      </c>
      <c r="T16" s="814">
        <f t="shared" si="3"/>
        <v>336930842</v>
      </c>
      <c r="U16" s="954" t="s">
        <v>69</v>
      </c>
      <c r="V16" s="954">
        <v>4</v>
      </c>
    </row>
    <row r="17" spans="1:25" s="86" customFormat="1" ht="24" customHeight="1">
      <c r="A17" s="954"/>
      <c r="B17" s="954"/>
      <c r="C17" s="90"/>
      <c r="D17" s="954"/>
      <c r="E17" s="954"/>
      <c r="F17" s="954"/>
      <c r="G17" s="954"/>
      <c r="H17" s="810"/>
      <c r="I17" s="810"/>
      <c r="J17" s="810"/>
      <c r="K17" s="810"/>
      <c r="L17" s="810"/>
      <c r="M17" s="810"/>
      <c r="N17" s="810"/>
      <c r="O17" s="810"/>
      <c r="P17" s="810"/>
      <c r="Q17" s="810"/>
      <c r="R17" s="810"/>
      <c r="S17" s="810"/>
      <c r="T17" s="810"/>
      <c r="U17" s="954"/>
      <c r="V17" s="954"/>
    </row>
    <row r="18" spans="1:25" s="86" customFormat="1" ht="24" customHeight="1">
      <c r="A18" s="954">
        <v>5</v>
      </c>
      <c r="B18" s="954"/>
      <c r="C18" s="90" t="s">
        <v>709</v>
      </c>
      <c r="D18" s="954"/>
      <c r="E18" s="954"/>
      <c r="F18" s="954"/>
      <c r="G18" s="954"/>
      <c r="H18" s="810">
        <f>+'[37]Cedar bay reg assets 2017'!$T$22</f>
        <v>245156101</v>
      </c>
      <c r="I18" s="810">
        <f>+H18</f>
        <v>245156101</v>
      </c>
      <c r="J18" s="810">
        <f>+I22</f>
        <v>242237576</v>
      </c>
      <c r="K18" s="810">
        <f t="shared" ref="K18:T18" si="4">+J22</f>
        <v>239319051</v>
      </c>
      <c r="L18" s="810">
        <f t="shared" si="4"/>
        <v>236400526</v>
      </c>
      <c r="M18" s="810">
        <f t="shared" si="4"/>
        <v>233482001</v>
      </c>
      <c r="N18" s="810">
        <f t="shared" si="4"/>
        <v>230563476</v>
      </c>
      <c r="O18" s="810">
        <f t="shared" si="4"/>
        <v>227644951</v>
      </c>
      <c r="P18" s="810">
        <f t="shared" si="4"/>
        <v>224726426</v>
      </c>
      <c r="Q18" s="810">
        <f t="shared" si="4"/>
        <v>221807901</v>
      </c>
      <c r="R18" s="810">
        <f t="shared" si="4"/>
        <v>218889376</v>
      </c>
      <c r="S18" s="810">
        <f t="shared" si="4"/>
        <v>215970851</v>
      </c>
      <c r="T18" s="810">
        <f t="shared" si="4"/>
        <v>213052326</v>
      </c>
      <c r="U18" s="954"/>
      <c r="V18" s="954">
        <v>5</v>
      </c>
    </row>
    <row r="19" spans="1:25" s="86" customFormat="1" ht="24" customHeight="1">
      <c r="A19" s="954"/>
      <c r="B19" s="954"/>
      <c r="C19" s="90"/>
      <c r="D19" s="954"/>
      <c r="E19" s="954"/>
      <c r="F19" s="954"/>
      <c r="G19" s="954"/>
      <c r="H19" s="810"/>
      <c r="I19" s="810"/>
      <c r="J19" s="810"/>
      <c r="K19" s="810"/>
      <c r="L19" s="810"/>
      <c r="M19" s="810"/>
      <c r="N19" s="810"/>
      <c r="O19" s="810"/>
      <c r="P19" s="810"/>
      <c r="Q19" s="93"/>
      <c r="R19" s="93"/>
      <c r="S19" s="93"/>
      <c r="T19" s="93"/>
      <c r="U19" s="954"/>
      <c r="V19" s="954"/>
    </row>
    <row r="20" spans="1:25" s="86" customFormat="1" ht="24" customHeight="1">
      <c r="A20" s="954">
        <v>6</v>
      </c>
      <c r="B20" s="954"/>
      <c r="C20" s="86" t="s">
        <v>708</v>
      </c>
      <c r="D20" s="954"/>
      <c r="E20" s="954"/>
      <c r="F20" s="954"/>
      <c r="G20" s="954"/>
      <c r="I20" s="946">
        <f>+I64</f>
        <v>2918525</v>
      </c>
      <c r="J20" s="946">
        <f t="shared" ref="J20:T20" si="5">+J64</f>
        <v>2918525</v>
      </c>
      <c r="K20" s="946">
        <f t="shared" si="5"/>
        <v>2918525</v>
      </c>
      <c r="L20" s="946">
        <f t="shared" si="5"/>
        <v>2918525</v>
      </c>
      <c r="M20" s="946">
        <f t="shared" si="5"/>
        <v>2918525</v>
      </c>
      <c r="N20" s="946">
        <f t="shared" si="5"/>
        <v>2918525</v>
      </c>
      <c r="O20" s="946">
        <f t="shared" si="5"/>
        <v>2918525</v>
      </c>
      <c r="P20" s="946">
        <f t="shared" si="5"/>
        <v>2918525</v>
      </c>
      <c r="Q20" s="946">
        <f t="shared" si="5"/>
        <v>2918525</v>
      </c>
      <c r="R20" s="946">
        <f t="shared" si="5"/>
        <v>2918525</v>
      </c>
      <c r="S20" s="946">
        <f t="shared" si="5"/>
        <v>2918525</v>
      </c>
      <c r="T20" s="946">
        <f t="shared" si="5"/>
        <v>2918525</v>
      </c>
      <c r="U20" s="93">
        <f>SUM(I20:T20)</f>
        <v>35022300</v>
      </c>
      <c r="V20" s="954">
        <v>6</v>
      </c>
      <c r="Y20" s="92"/>
    </row>
    <row r="21" spans="1:25" s="86" customFormat="1" ht="23.25" customHeight="1">
      <c r="A21" s="954"/>
      <c r="B21" s="954"/>
      <c r="D21" s="954"/>
      <c r="E21" s="954"/>
      <c r="F21" s="954"/>
      <c r="G21" s="954"/>
      <c r="I21" s="93"/>
      <c r="J21" s="93"/>
      <c r="K21" s="93"/>
      <c r="L21" s="93"/>
      <c r="M21" s="93"/>
      <c r="N21" s="93"/>
      <c r="O21" s="93"/>
      <c r="P21" s="93"/>
      <c r="Q21" s="813"/>
      <c r="R21" s="813"/>
      <c r="S21" s="813"/>
      <c r="T21" s="813"/>
      <c r="U21" s="93"/>
      <c r="V21" s="954"/>
    </row>
    <row r="22" spans="1:25" s="86" customFormat="1" ht="24" customHeight="1">
      <c r="A22" s="86">
        <v>7</v>
      </c>
      <c r="C22" s="90" t="s">
        <v>707</v>
      </c>
      <c r="D22" s="954"/>
      <c r="E22" s="954"/>
      <c r="F22" s="954"/>
      <c r="G22" s="954"/>
      <c r="H22" s="812"/>
      <c r="I22" s="812">
        <f>I18-I20</f>
        <v>242237576</v>
      </c>
      <c r="J22" s="812">
        <f t="shared" ref="J22:T22" si="6">J18-J20</f>
        <v>239319051</v>
      </c>
      <c r="K22" s="812">
        <f t="shared" si="6"/>
        <v>236400526</v>
      </c>
      <c r="L22" s="812">
        <f t="shared" si="6"/>
        <v>233482001</v>
      </c>
      <c r="M22" s="812">
        <f t="shared" si="6"/>
        <v>230563476</v>
      </c>
      <c r="N22" s="812">
        <f t="shared" si="6"/>
        <v>227644951</v>
      </c>
      <c r="O22" s="812">
        <f t="shared" si="6"/>
        <v>224726426</v>
      </c>
      <c r="P22" s="812">
        <f t="shared" si="6"/>
        <v>221807901</v>
      </c>
      <c r="Q22" s="812">
        <f t="shared" si="6"/>
        <v>218889376</v>
      </c>
      <c r="R22" s="812">
        <f t="shared" si="6"/>
        <v>215970851</v>
      </c>
      <c r="S22" s="812">
        <f t="shared" si="6"/>
        <v>213052326</v>
      </c>
      <c r="T22" s="812">
        <f t="shared" si="6"/>
        <v>210133801</v>
      </c>
      <c r="V22" s="954">
        <v>7</v>
      </c>
    </row>
    <row r="23" spans="1:25" s="86" customFormat="1" ht="24" customHeight="1">
      <c r="C23" s="90"/>
      <c r="D23" s="954"/>
      <c r="E23" s="954"/>
      <c r="F23" s="954"/>
      <c r="G23" s="954"/>
      <c r="H23" s="811"/>
      <c r="I23" s="811"/>
      <c r="J23" s="196"/>
      <c r="K23" s="196"/>
      <c r="L23" s="196"/>
      <c r="M23" s="196"/>
      <c r="N23" s="196"/>
      <c r="O23" s="196"/>
      <c r="P23" s="196"/>
      <c r="Q23" s="810"/>
      <c r="R23" s="810"/>
      <c r="S23" s="810"/>
      <c r="T23" s="810"/>
      <c r="V23" s="954"/>
    </row>
    <row r="24" spans="1:25" s="86" customFormat="1" ht="24" customHeight="1">
      <c r="A24" s="954">
        <v>8</v>
      </c>
      <c r="B24" s="954"/>
      <c r="C24" s="90" t="s">
        <v>706</v>
      </c>
      <c r="D24" s="954"/>
      <c r="E24" s="954"/>
      <c r="F24" s="954"/>
      <c r="G24" s="954"/>
      <c r="H24" s="735"/>
      <c r="I24" s="735"/>
      <c r="Q24" s="92"/>
      <c r="R24" s="92"/>
      <c r="S24" s="92"/>
      <c r="T24" s="92"/>
      <c r="V24" s="954"/>
    </row>
    <row r="25" spans="1:25" s="86" customFormat="1" ht="24" customHeight="1">
      <c r="A25" s="954"/>
      <c r="B25" s="954" t="s">
        <v>10</v>
      </c>
      <c r="C25" s="90" t="s">
        <v>705</v>
      </c>
      <c r="D25" s="954"/>
      <c r="E25" s="954"/>
      <c r="F25" s="954"/>
      <c r="G25" s="954"/>
      <c r="I25" s="93">
        <f t="shared" ref="I25:T25" si="7">I16*ROUND((I74/12),7)</f>
        <v>1560315.8099256</v>
      </c>
      <c r="J25" s="93">
        <f t="shared" si="7"/>
        <v>1541629.3928958001</v>
      </c>
      <c r="K25" s="93">
        <f t="shared" si="7"/>
        <v>1522942.9758659999</v>
      </c>
      <c r="L25" s="93">
        <f t="shared" si="7"/>
        <v>1504256.5588362</v>
      </c>
      <c r="M25" s="93">
        <f t="shared" si="7"/>
        <v>1485570.1418063999</v>
      </c>
      <c r="N25" s="93">
        <f t="shared" si="7"/>
        <v>1466883.7247766</v>
      </c>
      <c r="O25" s="93">
        <f t="shared" si="7"/>
        <v>1448197.3077467999</v>
      </c>
      <c r="P25" s="93">
        <f t="shared" si="7"/>
        <v>1429510.890717</v>
      </c>
      <c r="Q25" s="809">
        <f t="shared" si="7"/>
        <v>1410824.4736872001</v>
      </c>
      <c r="R25" s="809">
        <f t="shared" si="7"/>
        <v>1392138.0566574</v>
      </c>
      <c r="S25" s="809">
        <f t="shared" si="7"/>
        <v>1373451.6396276001</v>
      </c>
      <c r="T25" s="809">
        <f t="shared" si="7"/>
        <v>1354765.2225978</v>
      </c>
      <c r="U25" s="93">
        <f>SUM(I25:T25)</f>
        <v>17490486.195140399</v>
      </c>
      <c r="V25" s="954" t="s">
        <v>704</v>
      </c>
    </row>
    <row r="26" spans="1:25" s="86" customFormat="1" ht="15.75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 t="s">
        <v>114</v>
      </c>
      <c r="M26" s="87"/>
      <c r="N26" s="87"/>
      <c r="O26" s="87"/>
      <c r="P26" s="87"/>
      <c r="Q26" s="87"/>
      <c r="R26" s="87"/>
      <c r="S26" s="87"/>
      <c r="T26" s="87"/>
      <c r="U26" s="87"/>
      <c r="V26" s="87"/>
    </row>
    <row r="27" spans="1:25" s="86" customFormat="1" ht="24" customHeight="1">
      <c r="A27" s="954"/>
      <c r="B27" s="954" t="s">
        <v>11</v>
      </c>
      <c r="C27" s="90" t="s">
        <v>703</v>
      </c>
      <c r="D27" s="954"/>
      <c r="E27" s="954"/>
      <c r="F27" s="954"/>
      <c r="G27" s="954"/>
      <c r="I27" s="95">
        <f t="shared" ref="I27:T27" si="8">I25/I79</f>
        <v>2090035.2420140645</v>
      </c>
      <c r="J27" s="95">
        <f t="shared" si="8"/>
        <v>2065004.8796407473</v>
      </c>
      <c r="K27" s="95">
        <f t="shared" si="8"/>
        <v>2039974.51726743</v>
      </c>
      <c r="L27" s="95">
        <f t="shared" si="8"/>
        <v>2014944.1548941128</v>
      </c>
      <c r="M27" s="95">
        <f t="shared" si="8"/>
        <v>1989913.7925207955</v>
      </c>
      <c r="N27" s="95">
        <f t="shared" si="8"/>
        <v>1964883.4301474784</v>
      </c>
      <c r="O27" s="95">
        <f t="shared" si="8"/>
        <v>1939853.0677741608</v>
      </c>
      <c r="P27" s="95">
        <f t="shared" si="8"/>
        <v>1914822.7054008439</v>
      </c>
      <c r="Q27" s="95">
        <f t="shared" si="8"/>
        <v>1889792.3430275267</v>
      </c>
      <c r="R27" s="95">
        <f t="shared" si="8"/>
        <v>1864761.9806542092</v>
      </c>
      <c r="S27" s="95">
        <f t="shared" si="8"/>
        <v>1839731.618280892</v>
      </c>
      <c r="T27" s="95">
        <f t="shared" si="8"/>
        <v>1814701.2559075747</v>
      </c>
      <c r="U27" s="95">
        <f>SUM(I27:T27)</f>
        <v>23428418.987529837</v>
      </c>
      <c r="V27" s="954" t="s">
        <v>702</v>
      </c>
    </row>
    <row r="28" spans="1:25" s="86" customFormat="1" ht="15.75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 t="s">
        <v>114</v>
      </c>
      <c r="M28" s="87"/>
      <c r="N28" s="87"/>
      <c r="O28" s="87"/>
      <c r="P28" s="87"/>
      <c r="Q28" s="87"/>
      <c r="R28" s="87"/>
      <c r="S28" s="87"/>
      <c r="T28" s="87"/>
      <c r="U28" s="87"/>
      <c r="V28" s="87"/>
    </row>
    <row r="29" spans="1:25" s="86" customFormat="1" ht="24" customHeight="1">
      <c r="A29" s="954"/>
      <c r="B29" s="954" t="s">
        <v>12</v>
      </c>
      <c r="C29" s="90" t="s">
        <v>701</v>
      </c>
      <c r="D29" s="954"/>
      <c r="E29" s="954"/>
      <c r="F29" s="954"/>
      <c r="G29" s="954"/>
      <c r="I29" s="95">
        <f t="shared" ref="I29:T29" si="9">I16*ROUND((I73/12),7)</f>
        <v>433763.83703519998</v>
      </c>
      <c r="J29" s="95">
        <f t="shared" si="9"/>
        <v>428569.06050359999</v>
      </c>
      <c r="K29" s="95">
        <f t="shared" si="9"/>
        <v>423374.283972</v>
      </c>
      <c r="L29" s="95">
        <f t="shared" si="9"/>
        <v>418179.50744039996</v>
      </c>
      <c r="M29" s="95">
        <f t="shared" si="9"/>
        <v>412984.73090879997</v>
      </c>
      <c r="N29" s="95">
        <f t="shared" si="9"/>
        <v>407789.95437719999</v>
      </c>
      <c r="O29" s="95">
        <f t="shared" si="9"/>
        <v>402595.1778456</v>
      </c>
      <c r="P29" s="95">
        <f t="shared" si="9"/>
        <v>397400.40131399996</v>
      </c>
      <c r="Q29" s="95">
        <f t="shared" si="9"/>
        <v>392205.62478239997</v>
      </c>
      <c r="R29" s="95">
        <f t="shared" si="9"/>
        <v>387010.84825079999</v>
      </c>
      <c r="S29" s="95">
        <f t="shared" si="9"/>
        <v>381816.0717192</v>
      </c>
      <c r="T29" s="95">
        <f t="shared" si="9"/>
        <v>376621.29518759996</v>
      </c>
      <c r="U29" s="95">
        <f>SUM(I29:T29)</f>
        <v>4862310.7933368003</v>
      </c>
      <c r="V29" s="954" t="s">
        <v>700</v>
      </c>
    </row>
    <row r="30" spans="1:25" s="86" customFormat="1" ht="15.75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 t="s">
        <v>114</v>
      </c>
      <c r="M30" s="87"/>
      <c r="N30" s="87"/>
      <c r="O30" s="87"/>
      <c r="P30" s="87"/>
      <c r="Q30" s="87"/>
      <c r="R30" s="87"/>
      <c r="S30" s="87"/>
      <c r="T30" s="87"/>
      <c r="U30" s="87"/>
      <c r="V30" s="87"/>
    </row>
    <row r="31" spans="1:25" s="86" customFormat="1" ht="24" customHeight="1">
      <c r="A31" s="954">
        <v>9</v>
      </c>
      <c r="B31" s="954"/>
      <c r="C31" s="196" t="s">
        <v>24</v>
      </c>
      <c r="D31" s="197"/>
      <c r="E31" s="197"/>
      <c r="F31" s="197"/>
      <c r="G31" s="197"/>
      <c r="H31" s="196"/>
      <c r="I31" s="807">
        <f t="shared" ref="I31:Q31" si="10">SUM(I27:I29)</f>
        <v>2523799.0790492645</v>
      </c>
      <c r="J31" s="807">
        <f t="shared" si="10"/>
        <v>2493573.9401443475</v>
      </c>
      <c r="K31" s="807">
        <f t="shared" si="10"/>
        <v>2463348.80123943</v>
      </c>
      <c r="L31" s="807">
        <f t="shared" si="10"/>
        <v>2433123.6623345129</v>
      </c>
      <c r="M31" s="807">
        <f t="shared" si="10"/>
        <v>2402898.5234295954</v>
      </c>
      <c r="N31" s="807">
        <f t="shared" si="10"/>
        <v>2372673.3845246783</v>
      </c>
      <c r="O31" s="807">
        <f t="shared" si="10"/>
        <v>2342448.2456197608</v>
      </c>
      <c r="P31" s="807">
        <f t="shared" si="10"/>
        <v>2312223.1067148438</v>
      </c>
      <c r="Q31" s="808">
        <f t="shared" si="10"/>
        <v>2281997.9678099267</v>
      </c>
      <c r="R31" s="808">
        <f>SUM(R27:R29)</f>
        <v>2251772.8289050092</v>
      </c>
      <c r="S31" s="808">
        <f t="shared" ref="S31:T31" si="11">SUM(S27:S29)</f>
        <v>2221547.6900000921</v>
      </c>
      <c r="T31" s="808">
        <f t="shared" si="11"/>
        <v>2191322.5510951746</v>
      </c>
      <c r="U31" s="807">
        <f>SUM(I31:T31)</f>
        <v>28290729.780866638</v>
      </c>
      <c r="V31" s="954">
        <v>9</v>
      </c>
    </row>
    <row r="32" spans="1:25" s="86" customFormat="1" ht="24" customHeight="1" thickBot="1">
      <c r="A32" s="954">
        <v>10</v>
      </c>
      <c r="B32" s="954"/>
      <c r="C32" s="88" t="s">
        <v>699</v>
      </c>
      <c r="D32" s="954"/>
      <c r="E32" s="954"/>
      <c r="F32" s="954"/>
      <c r="G32" s="954"/>
      <c r="I32" s="833">
        <f>I12+I20+I31</f>
        <v>10089646.079049265</v>
      </c>
      <c r="J32" s="833">
        <f t="shared" ref="J32:T32" si="12">J12+J20+J31</f>
        <v>10059420.940144347</v>
      </c>
      <c r="K32" s="833">
        <f t="shared" si="12"/>
        <v>10029195.801239431</v>
      </c>
      <c r="L32" s="833">
        <f t="shared" si="12"/>
        <v>9998970.6623345129</v>
      </c>
      <c r="M32" s="833">
        <f t="shared" si="12"/>
        <v>9968745.5234295949</v>
      </c>
      <c r="N32" s="833">
        <f t="shared" si="12"/>
        <v>9938520.3845246788</v>
      </c>
      <c r="O32" s="833">
        <f t="shared" si="12"/>
        <v>9908295.2456197608</v>
      </c>
      <c r="P32" s="833">
        <f t="shared" si="12"/>
        <v>9878070.1067148447</v>
      </c>
      <c r="Q32" s="833">
        <f t="shared" si="12"/>
        <v>9847844.9678099267</v>
      </c>
      <c r="R32" s="833">
        <f t="shared" si="12"/>
        <v>9817619.8289050087</v>
      </c>
      <c r="S32" s="833">
        <f t="shared" si="12"/>
        <v>9787394.6900000926</v>
      </c>
      <c r="T32" s="833">
        <f t="shared" si="12"/>
        <v>9757169.5510951746</v>
      </c>
      <c r="U32" s="806">
        <f>SUM(I32:T32)</f>
        <v>119080893.78086664</v>
      </c>
      <c r="V32" s="954">
        <v>10</v>
      </c>
    </row>
    <row r="33" spans="1:22" s="86" customFormat="1" ht="24" customHeight="1" thickTop="1">
      <c r="A33" s="954"/>
      <c r="B33" s="954"/>
      <c r="C33" s="196"/>
      <c r="D33" s="954"/>
      <c r="E33" s="954"/>
      <c r="F33" s="954"/>
      <c r="G33" s="954"/>
      <c r="V33" s="954"/>
    </row>
    <row r="34" spans="1:22" s="86" customFormat="1" ht="51.75" customHeight="1">
      <c r="C34" s="1038" t="str">
        <f>+'Indiantown reg assets 2018'!C28:S28</f>
        <v xml:space="preserve">(a) The Gross-up factor for taxes uses 0.61425, which reflects the Federal Income Tax Rate of 35%. The monthly Equity Component is 4.8251%, which is based on the May 2017 ROR Surveillance Report and reflects a 10.55% return on equity, per FPSC Order No. PSC-16-0560-AS-EI. </v>
      </c>
      <c r="D34" s="1038"/>
      <c r="E34" s="1038"/>
      <c r="F34" s="1038"/>
      <c r="G34" s="1038"/>
      <c r="H34" s="1038"/>
      <c r="I34" s="1038"/>
      <c r="J34" s="1038"/>
      <c r="K34" s="1038"/>
      <c r="L34" s="1038"/>
      <c r="M34" s="1038"/>
      <c r="N34" s="1038"/>
      <c r="O34" s="1038"/>
      <c r="P34" s="1038"/>
      <c r="Q34" s="1038"/>
      <c r="R34" s="1038"/>
      <c r="S34" s="1038"/>
    </row>
    <row r="35" spans="1:22" s="86" customFormat="1" ht="34.5" customHeight="1">
      <c r="C35" s="90" t="s">
        <v>494</v>
      </c>
      <c r="I35" s="88"/>
      <c r="M35" s="88"/>
    </row>
    <row r="36" spans="1:22" s="86" customFormat="1" ht="46.5" customHeight="1">
      <c r="C36" s="1039" t="str">
        <f>+'Indiantown reg assets 2018'!C30:S30</f>
        <v xml:space="preserve">(c) The Debt Component is 1.3413%, which is based on the May 2017 ROR Surveillance report, per FPSC Order No. PSC-16-0560-AS-EI. </v>
      </c>
      <c r="D36" s="1039"/>
      <c r="E36" s="1039"/>
      <c r="F36" s="1039"/>
      <c r="G36" s="1039"/>
      <c r="H36" s="1039"/>
      <c r="I36" s="1039"/>
      <c r="J36" s="1039"/>
      <c r="K36" s="1039"/>
      <c r="L36" s="1039"/>
      <c r="M36" s="1039"/>
      <c r="N36" s="1039"/>
      <c r="O36" s="1039"/>
      <c r="P36" s="1039"/>
      <c r="Q36" s="1039"/>
      <c r="R36" s="1039"/>
      <c r="S36" s="1039"/>
    </row>
    <row r="37" spans="1:22" s="86" customFormat="1" ht="46.5" customHeight="1">
      <c r="C37" s="1039" t="s">
        <v>698</v>
      </c>
      <c r="D37" s="1039"/>
      <c r="E37" s="1039"/>
      <c r="F37" s="1039"/>
      <c r="G37" s="1039"/>
      <c r="H37" s="1039"/>
      <c r="I37" s="1039"/>
      <c r="J37" s="1039"/>
      <c r="K37" s="1039"/>
      <c r="L37" s="1039"/>
      <c r="M37" s="1039"/>
      <c r="N37" s="1039"/>
      <c r="O37" s="1039"/>
      <c r="P37" s="1039"/>
      <c r="Q37" s="1039"/>
      <c r="R37" s="1039"/>
      <c r="S37" s="1039"/>
    </row>
    <row r="38" spans="1:22" s="86" customFormat="1" ht="46.5" customHeight="1">
      <c r="C38" s="955"/>
      <c r="D38" s="955"/>
      <c r="E38" s="955"/>
      <c r="F38" s="955"/>
      <c r="G38" s="955"/>
      <c r="H38" s="955"/>
      <c r="I38" s="955"/>
      <c r="J38" s="955"/>
      <c r="K38" s="955"/>
      <c r="L38" s="955"/>
      <c r="M38" s="955"/>
      <c r="N38" s="955"/>
      <c r="O38" s="955"/>
      <c r="P38" s="955"/>
      <c r="Q38" s="955"/>
      <c r="R38" s="955"/>
      <c r="S38" s="955"/>
    </row>
    <row r="39" spans="1:22" s="86" customFormat="1" ht="46.5" customHeight="1">
      <c r="C39" s="955"/>
      <c r="D39" s="955"/>
      <c r="E39" s="955"/>
      <c r="F39" s="955"/>
      <c r="G39" s="955"/>
      <c r="H39" s="955"/>
      <c r="I39" s="955"/>
      <c r="J39" s="955"/>
      <c r="K39" s="955"/>
      <c r="L39" s="955"/>
      <c r="M39" s="955"/>
      <c r="N39" s="955"/>
      <c r="O39" s="955"/>
      <c r="P39" s="955"/>
      <c r="Q39" s="955"/>
      <c r="R39" s="955"/>
      <c r="S39" s="955"/>
    </row>
    <row r="40" spans="1:22" s="86" customFormat="1" ht="15.75">
      <c r="A40" s="1040" t="s">
        <v>697</v>
      </c>
      <c r="B40" s="1040"/>
      <c r="C40" s="1040"/>
      <c r="D40" s="1040"/>
      <c r="E40" s="1040"/>
      <c r="F40" s="1040"/>
      <c r="G40" s="1040"/>
      <c r="H40" s="1040"/>
      <c r="I40" s="1040"/>
      <c r="J40" s="1040"/>
      <c r="K40" s="1040"/>
      <c r="L40" s="1040"/>
      <c r="M40" s="1040"/>
      <c r="N40" s="1040"/>
      <c r="O40" s="1040"/>
      <c r="P40" s="1040"/>
      <c r="Q40" s="1040"/>
      <c r="R40" s="1040"/>
      <c r="S40" s="1040"/>
      <c r="T40" s="1040"/>
      <c r="U40" s="1040"/>
      <c r="V40" s="1040"/>
    </row>
    <row r="41" spans="1:22" s="65" customFormat="1" ht="15.95" customHeight="1"/>
    <row r="42" spans="1:22" s="157" customFormat="1" ht="15.95" customHeight="1">
      <c r="C42" s="157" t="s">
        <v>70</v>
      </c>
      <c r="E42" s="805"/>
      <c r="F42" s="159" t="e">
        <f>VLOOKUP(E42,proj_info,3,FALSE)</f>
        <v>#N/A</v>
      </c>
    </row>
    <row r="43" spans="1:22" s="157" customFormat="1" ht="15.95" customHeight="1">
      <c r="E43" s="159"/>
      <c r="H43" s="160">
        <v>2017</v>
      </c>
      <c r="I43" s="161">
        <v>2018</v>
      </c>
      <c r="J43" s="161">
        <v>2018</v>
      </c>
      <c r="K43" s="161">
        <v>2018</v>
      </c>
      <c r="L43" s="161">
        <v>2018</v>
      </c>
      <c r="M43" s="161">
        <v>2018</v>
      </c>
      <c r="N43" s="161">
        <v>2018</v>
      </c>
      <c r="O43" s="161">
        <v>2018</v>
      </c>
      <c r="P43" s="161">
        <v>2018</v>
      </c>
      <c r="Q43" s="161">
        <v>2018</v>
      </c>
      <c r="R43" s="161">
        <v>2018</v>
      </c>
      <c r="S43" s="161">
        <v>2018</v>
      </c>
      <c r="T43" s="161">
        <v>2018</v>
      </c>
    </row>
    <row r="44" spans="1:22" s="157" customFormat="1" ht="15.95" customHeight="1">
      <c r="C44" s="159"/>
      <c r="E44" s="159"/>
      <c r="H44" s="162" t="s">
        <v>129</v>
      </c>
      <c r="I44" s="163" t="s">
        <v>133</v>
      </c>
      <c r="J44" s="163" t="s">
        <v>134</v>
      </c>
      <c r="K44" s="163" t="s">
        <v>135</v>
      </c>
      <c r="L44" s="163" t="s">
        <v>73</v>
      </c>
      <c r="M44" s="163" t="s">
        <v>74</v>
      </c>
      <c r="N44" s="163" t="s">
        <v>75</v>
      </c>
      <c r="O44" s="163" t="s">
        <v>76</v>
      </c>
      <c r="P44" s="163" t="s">
        <v>77</v>
      </c>
      <c r="Q44" s="163" t="s">
        <v>78</v>
      </c>
      <c r="R44" s="163" t="s">
        <v>127</v>
      </c>
      <c r="S44" s="163" t="s">
        <v>128</v>
      </c>
      <c r="T44" s="164" t="s">
        <v>129</v>
      </c>
    </row>
    <row r="45" spans="1:22" s="157" customFormat="1" ht="15.95" customHeight="1">
      <c r="C45" s="159" t="s">
        <v>62</v>
      </c>
      <c r="D45" s="159" t="s">
        <v>61</v>
      </c>
      <c r="H45" s="165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7"/>
    </row>
    <row r="46" spans="1:22" s="157" customFormat="1" ht="15.95" customHeight="1">
      <c r="C46" s="832" t="s">
        <v>797</v>
      </c>
      <c r="D46" s="157" t="s">
        <v>695</v>
      </c>
      <c r="H46" s="169"/>
      <c r="I46" s="169">
        <f t="array" ref="I46">SUM(IF(d_year=I$43,IF(d_month=I$44,IF(d_acct=$C$46,d_amt,0),0),0))</f>
        <v>0</v>
      </c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</row>
    <row r="47" spans="1:22" s="157" customFormat="1" ht="15.95" customHeight="1">
      <c r="C47" s="832" t="s">
        <v>798</v>
      </c>
      <c r="D47" s="157" t="s">
        <v>695</v>
      </c>
      <c r="H47" s="169"/>
      <c r="I47" s="169"/>
      <c r="J47" s="169">
        <f t="array" ref="J47">SUM(IF(d_year=J$43,IF(d_month=J$44,IF(d_acct=$C$46,d_amt,0),0),0))</f>
        <v>0</v>
      </c>
      <c r="K47" s="169">
        <f t="array" ref="K47">SUM(IF(d_year=K$43,IF(d_month=K$44,IF(d_acct=$C$46,d_amt,0),0),0))</f>
        <v>0</v>
      </c>
      <c r="L47" s="169">
        <f t="array" ref="L47">SUM(IF(d_year=L$43,IF(d_month=L$44,IF(d_acct=$C$47,d_amt,0),0),0))</f>
        <v>0</v>
      </c>
      <c r="M47" s="169">
        <f t="array" ref="M47">SUM(IF(d_year=M$43,IF(d_month=M$44,IF(d_acct=$C$47,d_amt,0),0),0))</f>
        <v>0</v>
      </c>
      <c r="N47" s="169">
        <f t="array" ref="N47">SUM(IF(d_year=N$43,IF(d_month=N$44,IF(d_acct=$C$47,d_amt,0),0),0))</f>
        <v>0</v>
      </c>
      <c r="O47" s="169">
        <f t="array" ref="O47">SUM(IF(d_year=O$43,IF(d_month=O$44,IF(d_acct=$C$47,d_amt,0),0),0))</f>
        <v>0</v>
      </c>
      <c r="P47" s="169">
        <f t="array" ref="P47">SUM(IF(d_year=P$43,IF(d_month=P$44,IF(d_acct=$C$47,d_amt,0),0),0))</f>
        <v>0</v>
      </c>
      <c r="Q47" s="169">
        <f t="array" ref="Q47">SUM(IF(d_year=Q$43,IF(d_month=Q$44,IF(d_acct=$C$47,d_amt,0),0),0))</f>
        <v>0</v>
      </c>
      <c r="R47" s="169">
        <f t="array" ref="R47">SUM(IF(d_year=R$43,IF(d_month=R$44,IF(d_acct=$C$47,d_amt,0),0),0))</f>
        <v>0</v>
      </c>
      <c r="S47" s="169">
        <f t="array" ref="S47">SUM(IF(d_year=S$43,IF(d_month=S$44,IF(d_acct=$C$47,d_amt,0),0),0))</f>
        <v>0</v>
      </c>
      <c r="T47" s="169">
        <f t="array" ref="T47">SUM(IF(d_year=T$43,IF(d_month=T$44,IF(d_acct=$C$47,d_amt,0),0),0))</f>
        <v>0</v>
      </c>
    </row>
    <row r="48" spans="1:22" s="157" customFormat="1" ht="15.95" customHeight="1">
      <c r="C48" s="901"/>
      <c r="H48" s="169"/>
      <c r="I48" s="169">
        <f>SUM(I46:I47)</f>
        <v>0</v>
      </c>
      <c r="J48" s="169">
        <f t="shared" ref="J48:T48" si="13">SUM(J46:J47)</f>
        <v>0</v>
      </c>
      <c r="K48" s="169">
        <f t="shared" si="13"/>
        <v>0</v>
      </c>
      <c r="L48" s="169">
        <f t="shared" si="13"/>
        <v>0</v>
      </c>
      <c r="M48" s="169">
        <f t="shared" si="13"/>
        <v>0</v>
      </c>
      <c r="N48" s="169">
        <f t="shared" si="13"/>
        <v>0</v>
      </c>
      <c r="O48" s="169">
        <f t="shared" si="13"/>
        <v>0</v>
      </c>
      <c r="P48" s="169">
        <f t="shared" si="13"/>
        <v>0</v>
      </c>
      <c r="Q48" s="169">
        <f t="shared" si="13"/>
        <v>0</v>
      </c>
      <c r="R48" s="169">
        <f t="shared" si="13"/>
        <v>0</v>
      </c>
      <c r="S48" s="169">
        <f t="shared" si="13"/>
        <v>0</v>
      </c>
      <c r="T48" s="169">
        <f t="shared" si="13"/>
        <v>0</v>
      </c>
    </row>
    <row r="49" spans="3:20" s="157" customFormat="1" ht="15.95" customHeight="1">
      <c r="C49" s="801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</row>
    <row r="50" spans="3:20" s="157" customFormat="1" ht="15.95" customHeight="1">
      <c r="C50" s="801" t="s">
        <v>738</v>
      </c>
      <c r="D50" s="157" t="s">
        <v>695</v>
      </c>
      <c r="H50" s="169"/>
      <c r="I50" s="169">
        <f t="array" ref="I50">SUM(IF(d_year=I$43,IF(d_month=I$44,IF(d_acct=$C$50,d_amt,0),0),0))</f>
        <v>0</v>
      </c>
      <c r="J50" s="169">
        <f t="array" ref="J50">SUM(IF(d_year=J$43,IF(d_month=J$44,IF(d_acct=$C$50,d_amt,0),0),0))</f>
        <v>0</v>
      </c>
      <c r="K50" s="169">
        <f t="array" ref="K50">SUM(IF(d_year=K$43,IF(d_month=K$44,IF(d_acct=$C$50,d_amt,0),0),0))</f>
        <v>0</v>
      </c>
      <c r="L50" s="169">
        <f t="array" ref="L50">SUM(IF(d_year=L$43,IF(d_month=L$44,IF(d_acct=$C$50,d_amt,0),0),0))</f>
        <v>0</v>
      </c>
      <c r="M50" s="169">
        <f t="array" ref="M50">SUM(IF(d_year=M$43,IF(d_month=M$44,IF(d_acct=$C$50,d_amt,0),0),0))</f>
        <v>0</v>
      </c>
      <c r="N50" s="169">
        <f t="array" ref="N50">SUM(IF(d_year=N$43,IF(d_month=N$44,IF(d_acct=$C$50,d_amt,0),0),0))</f>
        <v>0</v>
      </c>
      <c r="O50" s="169">
        <f t="array" ref="O50">SUM(IF(d_year=O$43,IF(d_month=O$44,IF(d_acct=$C$50,d_amt,0),0),0))</f>
        <v>0</v>
      </c>
      <c r="P50" s="169">
        <f t="array" ref="P50">SUM(IF(d_year=P$43,IF(d_month=P$44,IF(d_acct=$C$50,d_amt,0),0),0))</f>
        <v>0</v>
      </c>
      <c r="Q50" s="169">
        <f t="array" ref="Q50">SUM(IF(d_year=Q$43,IF(d_month=Q$44,IF(d_acct=$C$50,d_amt,0),0),0))</f>
        <v>0</v>
      </c>
      <c r="R50" s="169">
        <f t="array" ref="R50">SUM(IF(d_year=R$43,IF(d_month=R$44,IF(d_acct=$C$50,d_amt,0),0),0))</f>
        <v>0</v>
      </c>
      <c r="S50" s="169">
        <f t="array" ref="S50">SUM(IF(d_year=S$43,IF(d_month=S$44,IF(d_acct=$C$50,d_amt,0),0),0))</f>
        <v>0</v>
      </c>
      <c r="T50" s="169">
        <f t="array" ref="T50">SUM(IF(d_year=T$43,IF(d_month=T$44,IF(d_acct=$C$50,d_amt,0),0),0))</f>
        <v>0</v>
      </c>
    </row>
    <row r="51" spans="3:20" s="157" customFormat="1" ht="15.95" customHeight="1">
      <c r="D51" s="157" t="s">
        <v>696</v>
      </c>
      <c r="H51" s="171"/>
      <c r="I51" s="172">
        <f t="array" ref="I51">SUM(IF(d_year=I$43,IF(d_month=I$44,IF(d_acct=$C$51,d_amt,0),0),0))</f>
        <v>0</v>
      </c>
      <c r="J51" s="172"/>
      <c r="K51" s="172"/>
      <c r="L51" s="172"/>
      <c r="M51" s="172"/>
      <c r="N51" s="172"/>
      <c r="O51" s="172"/>
      <c r="P51" s="172"/>
      <c r="Q51" s="804"/>
      <c r="R51" s="172"/>
      <c r="S51" s="172"/>
      <c r="T51" s="173"/>
    </row>
    <row r="52" spans="3:20" s="159" customFormat="1" ht="15.95" customHeight="1">
      <c r="G52" s="174"/>
      <c r="H52" s="175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</row>
    <row r="53" spans="3:20" s="157" customFormat="1" ht="24" customHeight="1">
      <c r="H53" s="165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7"/>
    </row>
    <row r="54" spans="3:20" s="157" customFormat="1" ht="15.95" customHeight="1">
      <c r="C54" s="801" t="s">
        <v>739</v>
      </c>
      <c r="D54" s="157" t="s">
        <v>695</v>
      </c>
      <c r="H54" s="169"/>
      <c r="I54" s="169">
        <f t="array" ref="I54">SUM(IF(d_year=I$43,IF(d_month=I$44,IF(d_acct=$C$54,d_amt,0),0),0))</f>
        <v>0</v>
      </c>
      <c r="J54" s="169">
        <f t="array" ref="J54">SUM(IF(d_year=J$43,IF(d_month=J$44,IF(d_acct=$C$54,d_amt,0),0),0))</f>
        <v>0</v>
      </c>
      <c r="K54" s="169">
        <f t="array" ref="K54">SUM(IF(d_year=K$43,IF(d_month=K$44,IF(d_acct=$C$54,d_amt,0),0),0))</f>
        <v>0</v>
      </c>
      <c r="L54" s="169">
        <f t="array" ref="L54">SUM(IF(d_year=L$43,IF(d_month=L$44,IF(d_acct=$C$54,d_amt,0),0),0))</f>
        <v>0</v>
      </c>
      <c r="M54" s="169">
        <f t="array" ref="M54">SUM(IF(d_year=M$43,IF(d_month=M$44,IF(d_acct=$C$54,d_amt,0),0),0))</f>
        <v>0</v>
      </c>
      <c r="N54" s="169">
        <f t="array" ref="N54">SUM(IF(d_year=N$43,IF(d_month=N$44,IF(d_acct=$C$54,d_amt,0),0),0))</f>
        <v>0</v>
      </c>
      <c r="O54" s="169">
        <f t="array" ref="O54">SUM(IF(d_year=O$43,IF(d_month=O$44,IF(d_acct=$C$54,d_amt,0),0),0))</f>
        <v>0</v>
      </c>
      <c r="P54" s="169">
        <f t="array" ref="P54">SUM(IF(d_year=P$43,IF(d_month=P$44,IF(d_acct=$C$54,d_amt,0),0),0))</f>
        <v>0</v>
      </c>
      <c r="Q54" s="169">
        <f t="array" ref="Q54">SUM(IF(d_year=Q$43,IF(d_month=Q$44,IF(d_acct=$C$54,d_amt,0),0),0))</f>
        <v>0</v>
      </c>
      <c r="R54" s="169">
        <f t="array" ref="R54">SUM(IF(d_year=R$43,IF(d_month=R$44,IF(d_acct=$C$54,d_amt,0),0),0))</f>
        <v>0</v>
      </c>
      <c r="S54" s="169">
        <f t="array" ref="S54">SUM(IF(d_year=S$43,IF(d_month=S$44,IF(d_acct=$C$54,d_amt,0),0),0))</f>
        <v>0</v>
      </c>
      <c r="T54" s="169">
        <f t="array" ref="T54">SUM(IF(d_year=T$43,IF(d_month=T$44,IF(d_acct=$C$54,d_amt,0),0),0))</f>
        <v>0</v>
      </c>
    </row>
    <row r="55" spans="3:20" s="157" customFormat="1" ht="15.95" customHeight="1">
      <c r="C55" s="803"/>
      <c r="H55" s="169"/>
      <c r="I55" s="169">
        <f t="array" ref="I55">SUM(IF(d_year=I$43,IF(d_month=I$44,IF(d_acct=$C$55,d_amt,0),0),0))*-1</f>
        <v>0</v>
      </c>
      <c r="J55" s="169">
        <f t="array" ref="J55">SUM(IF(d_year=J$43,IF(d_month=J$44,IF(d_acct=$C$55,d_amt,0),0),0))*-1</f>
        <v>0</v>
      </c>
      <c r="K55" s="169">
        <f t="array" ref="K55">SUM(IF(d_year=K$43,IF(d_month=K$44,IF(d_acct=$C$55,d_amt,0),0),0))*-1</f>
        <v>0</v>
      </c>
      <c r="L55" s="169">
        <f t="array" ref="L55">SUM(IF(d_year=L$43,IF(d_month=L$44,IF(d_acct=$C$55,d_amt,0),0),0))*-1</f>
        <v>0</v>
      </c>
      <c r="M55" s="169">
        <f t="array" ref="M55">SUM(IF(d_year=M$43,IF(d_month=M$44,IF(d_acct=$C$55,d_amt,0),0),0))*-1</f>
        <v>0</v>
      </c>
      <c r="N55" s="169">
        <f t="array" ref="N55">SUM(IF(d_year=N$43,IF(d_month=N$44,IF(d_acct=$C$55,d_amt,0),0),0))*-1</f>
        <v>0</v>
      </c>
      <c r="O55" s="169">
        <f t="array" ref="O55">SUM(IF(d_year=O$43,IF(d_month=O$44,IF(d_acct=$C$55,d_amt,0),0),0))*-1</f>
        <v>0</v>
      </c>
      <c r="P55" s="169">
        <f t="array" ref="P55">SUM(IF(d_year=P$43,IF(d_month=P$44,IF(d_acct=$C$55,d_amt,0),0),0))*-1</f>
        <v>0</v>
      </c>
      <c r="Q55" s="169">
        <f t="array" ref="Q55">SUM(IF(d_year=Q$43,IF(d_month=Q$44,IF(d_acct=$C$55,d_amt,0),0),0))*-1</f>
        <v>0</v>
      </c>
      <c r="R55" s="169">
        <f t="array" ref="R55">SUM(IF(d_year=R$43,IF(d_month=R$44,IF(d_acct=$C$55,d_amt,0),0),0))*-1</f>
        <v>0</v>
      </c>
      <c r="S55" s="169">
        <f t="array" ref="S55">SUM(IF(d_year=S$43,IF(d_month=S$44,IF(d_acct=$C$55,d_amt,0),0),0))*-1</f>
        <v>0</v>
      </c>
      <c r="T55" s="169">
        <f t="array" ref="T55">SUM(IF(d_year=T$43,IF(d_month=T$44,IF(d_acct=$C$55,d_amt,0),0),0))*-1</f>
        <v>0</v>
      </c>
    </row>
    <row r="56" spans="3:20" s="157" customFormat="1" ht="15.95" customHeight="1">
      <c r="C56" s="801" t="s">
        <v>743</v>
      </c>
      <c r="D56" s="157" t="s">
        <v>695</v>
      </c>
      <c r="H56" s="169"/>
      <c r="I56" s="169">
        <f t="array" ref="I56">SUM(IF(d_year=I$43,IF(d_month=I$44,IF(d_acct=$C$56,d_amt,0),0),0))</f>
        <v>0</v>
      </c>
      <c r="J56" s="169">
        <f t="array" ref="J56">SUM(IF(d_year=J$43,IF(d_month=J$44,IF(d_acct=$C$56,d_amt,0),0),0))</f>
        <v>0</v>
      </c>
      <c r="K56" s="169">
        <f t="array" ref="K56">SUM(IF(d_year=K$43,IF(d_month=K$44,IF(d_acct=$C$56,d_amt,0),0),0))</f>
        <v>0</v>
      </c>
      <c r="L56" s="169">
        <f t="array" ref="L56">SUM(IF(d_year=L$43,IF(d_month=L$44,IF(d_acct=$C$56,d_amt,0),0),0))</f>
        <v>0</v>
      </c>
      <c r="M56" s="169">
        <f t="array" ref="M56">SUM(IF(d_year=M$43,IF(d_month=M$44,IF(d_acct=$C$56,d_amt,0),0),0))</f>
        <v>0</v>
      </c>
      <c r="N56" s="169">
        <f t="array" ref="N56">SUM(IF(d_year=N$43,IF(d_month=N$44,IF(d_acct=$C$56,d_amt,0),0),0))</f>
        <v>0</v>
      </c>
      <c r="O56" s="169">
        <f t="array" ref="O56">SUM(IF(d_year=O$43,IF(d_month=O$44,IF(d_acct=$C$56,d_amt,0),0),0))</f>
        <v>0</v>
      </c>
      <c r="P56" s="169">
        <f t="array" ref="P56">SUM(IF(d_year=P$43,IF(d_month=P$44,IF(d_acct=$C$56,d_amt,0),0),0))</f>
        <v>0</v>
      </c>
      <c r="Q56" s="169">
        <f t="array" ref="Q56">SUM(IF(d_year=Q$43,IF(d_month=Q$44,IF(d_acct=$C$56,d_amt,0),0),0))</f>
        <v>0</v>
      </c>
      <c r="R56" s="169">
        <f t="array" ref="R56">SUM(IF(d_year=R$43,IF(d_month=R$44,IF(d_acct=$C$56,d_amt,0),0),0))</f>
        <v>0</v>
      </c>
      <c r="S56" s="169">
        <f t="array" ref="S56">SUM(IF(d_year=S$43,IF(d_month=S$44,IF(d_acct=$C$56,d_amt,0),0),0))</f>
        <v>0</v>
      </c>
      <c r="T56" s="169">
        <f t="array" ref="T56">SUM(IF(d_year=T$43,IF(d_month=T$44,IF(d_acct=$C$56,d_amt,0),0),0))</f>
        <v>0</v>
      </c>
    </row>
    <row r="57" spans="3:20" s="157" customFormat="1" ht="15.95" customHeight="1">
      <c r="C57" s="828" t="s">
        <v>748</v>
      </c>
      <c r="D57" s="157" t="s">
        <v>695</v>
      </c>
      <c r="H57" s="169"/>
      <c r="I57" s="941">
        <v>4647322</v>
      </c>
      <c r="J57" s="941">
        <v>4647322</v>
      </c>
      <c r="K57" s="941">
        <v>4647322</v>
      </c>
      <c r="L57" s="941">
        <v>4647322</v>
      </c>
      <c r="M57" s="941">
        <v>4647322</v>
      </c>
      <c r="N57" s="941">
        <v>4647322</v>
      </c>
      <c r="O57" s="941">
        <v>4647322</v>
      </c>
      <c r="P57" s="941">
        <v>4647322</v>
      </c>
      <c r="Q57" s="941">
        <v>4647322</v>
      </c>
      <c r="R57" s="941">
        <v>4647322</v>
      </c>
      <c r="S57" s="941">
        <v>4647322</v>
      </c>
      <c r="T57" s="941">
        <v>4647322</v>
      </c>
    </row>
    <row r="58" spans="3:20" s="157" customFormat="1" ht="15.95" customHeight="1">
      <c r="C58" s="829"/>
      <c r="G58" s="174" t="s">
        <v>693</v>
      </c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</row>
    <row r="59" spans="3:20" s="157" customFormat="1" ht="15.95" customHeight="1">
      <c r="C59" s="829"/>
      <c r="H59" s="199"/>
      <c r="I59" s="199">
        <f>SUM(I54:I58)</f>
        <v>4647322</v>
      </c>
      <c r="J59" s="199">
        <f t="shared" ref="J59:T59" si="14">SUM(J54:J58)</f>
        <v>4647322</v>
      </c>
      <c r="K59" s="199">
        <f t="shared" si="14"/>
        <v>4647322</v>
      </c>
      <c r="L59" s="199">
        <f t="shared" si="14"/>
        <v>4647322</v>
      </c>
      <c r="M59" s="199">
        <f t="shared" si="14"/>
        <v>4647322</v>
      </c>
      <c r="N59" s="199">
        <f t="shared" si="14"/>
        <v>4647322</v>
      </c>
      <c r="O59" s="199">
        <f t="shared" si="14"/>
        <v>4647322</v>
      </c>
      <c r="P59" s="199">
        <f t="shared" si="14"/>
        <v>4647322</v>
      </c>
      <c r="Q59" s="199">
        <f t="shared" si="14"/>
        <v>4647322</v>
      </c>
      <c r="R59" s="199">
        <f t="shared" si="14"/>
        <v>4647322</v>
      </c>
      <c r="S59" s="199">
        <f t="shared" si="14"/>
        <v>4647322</v>
      </c>
      <c r="T59" s="199">
        <f t="shared" si="14"/>
        <v>4647322</v>
      </c>
    </row>
    <row r="60" spans="3:20" s="157" customFormat="1" ht="15.95" customHeight="1">
      <c r="C60" s="829"/>
      <c r="H60" s="830"/>
      <c r="I60" s="831"/>
      <c r="J60" s="831"/>
      <c r="K60" s="831"/>
      <c r="L60" s="831"/>
      <c r="M60" s="831"/>
      <c r="N60" s="831"/>
      <c r="O60" s="831"/>
      <c r="P60" s="831"/>
      <c r="Q60" s="831"/>
      <c r="R60" s="831"/>
      <c r="S60" s="831"/>
      <c r="T60" s="831"/>
    </row>
    <row r="61" spans="3:20" s="157" customFormat="1" ht="15.95" customHeight="1">
      <c r="C61" s="829"/>
      <c r="H61" s="830"/>
      <c r="I61" s="831"/>
      <c r="J61" s="831"/>
      <c r="K61" s="831"/>
      <c r="L61" s="831"/>
      <c r="M61" s="831"/>
      <c r="N61" s="831"/>
      <c r="O61" s="831"/>
      <c r="P61" s="831"/>
      <c r="Q61" s="831"/>
      <c r="R61" s="831"/>
      <c r="S61" s="831"/>
      <c r="T61" s="831"/>
    </row>
    <row r="62" spans="3:20" s="157" customFormat="1" ht="15.95" customHeight="1">
      <c r="C62" s="801" t="s">
        <v>741</v>
      </c>
      <c r="D62" s="157" t="s">
        <v>695</v>
      </c>
      <c r="H62" s="169"/>
      <c r="I62" s="169">
        <f t="array" ref="I62">SUM(IF(d_year=I$43,IF(d_month=I$44,IF(d_acct=$C$62,d_amt,0),0),0))</f>
        <v>0</v>
      </c>
      <c r="J62" s="169">
        <f t="array" ref="J62">SUM(IF(d_year=J$43,IF(d_month=J$44,IF(d_acct=$C$62,d_amt,0),0),0))</f>
        <v>0</v>
      </c>
      <c r="K62" s="169">
        <f t="array" ref="K62">SUM(IF(d_year=K$43,IF(d_month=K$44,IF(d_acct=$C$62,d_amt,0),0),0))</f>
        <v>0</v>
      </c>
      <c r="L62" s="169">
        <f t="array" ref="L62">SUM(IF(d_year=L$43,IF(d_month=L$44,IF(d_acct=$C$62,d_amt,0),0),0))</f>
        <v>0</v>
      </c>
      <c r="M62" s="169">
        <f t="array" ref="M62">SUM(IF(d_year=M$43,IF(d_month=M$44,IF(d_acct=$C$62,d_amt,0),0),0))</f>
        <v>0</v>
      </c>
      <c r="N62" s="169">
        <f t="array" ref="N62">SUM(IF(d_year=N$43,IF(d_month=N$44,IF(d_acct=$C$62,d_amt,0),0),0))</f>
        <v>0</v>
      </c>
      <c r="O62" s="169">
        <f t="array" ref="O62">SUM(IF(d_year=O$43,IF(d_month=O$44,IF(d_acct=$C$62,d_amt,0),0),0))</f>
        <v>0</v>
      </c>
      <c r="P62" s="169">
        <f t="array" ref="P62">SUM(IF(d_year=P$43,IF(d_month=P$44,IF(d_acct=$C$62,d_amt,0),0),0))</f>
        <v>0</v>
      </c>
      <c r="Q62" s="169">
        <f t="array" ref="Q62">SUM(IF(d_year=Q$43,IF(d_month=Q$44,IF(d_acct=$C$62,d_amt,0),0),0))</f>
        <v>0</v>
      </c>
      <c r="R62" s="169">
        <f t="array" ref="R62">SUM(IF(d_year=R$43,IF(d_month=R$44,IF(d_acct=$C$62,d_amt,0),0),0))</f>
        <v>0</v>
      </c>
      <c r="S62" s="169">
        <f t="array" ref="S62">SUM(IF(d_year=S$43,IF(d_month=S$44,IF(d_acct=$C$62,d_amt,0),0),0))</f>
        <v>0</v>
      </c>
      <c r="T62" s="169">
        <f t="array" ref="T62">SUM(IF(d_year=T$43,IF(d_month=T$44,IF(d_acct=$C$62,d_amt,0),0),0))</f>
        <v>0</v>
      </c>
    </row>
    <row r="63" spans="3:20" s="157" customFormat="1" ht="15.95" customHeight="1">
      <c r="C63" s="801" t="s">
        <v>750</v>
      </c>
      <c r="D63" s="157" t="s">
        <v>695</v>
      </c>
      <c r="H63" s="169"/>
      <c r="I63" s="941">
        <v>2918525</v>
      </c>
      <c r="J63" s="941">
        <v>2918525</v>
      </c>
      <c r="K63" s="941">
        <v>2918525</v>
      </c>
      <c r="L63" s="941">
        <v>2918525</v>
      </c>
      <c r="M63" s="941">
        <v>2918525</v>
      </c>
      <c r="N63" s="941">
        <v>2918525</v>
      </c>
      <c r="O63" s="941">
        <v>2918525</v>
      </c>
      <c r="P63" s="941">
        <v>2918525</v>
      </c>
      <c r="Q63" s="941">
        <v>2918525</v>
      </c>
      <c r="R63" s="941">
        <v>2918525</v>
      </c>
      <c r="S63" s="941">
        <v>2918525</v>
      </c>
      <c r="T63" s="941">
        <v>2918525</v>
      </c>
    </row>
    <row r="64" spans="3:20" s="159" customFormat="1" ht="15.95" customHeight="1">
      <c r="G64" s="174" t="s">
        <v>693</v>
      </c>
      <c r="H64" s="199"/>
      <c r="I64" s="199">
        <f t="shared" ref="I64:T64" si="15">SUM(I62:I63)</f>
        <v>2918525</v>
      </c>
      <c r="J64" s="199">
        <f t="shared" si="15"/>
        <v>2918525</v>
      </c>
      <c r="K64" s="199">
        <f t="shared" si="15"/>
        <v>2918525</v>
      </c>
      <c r="L64" s="199">
        <f t="shared" si="15"/>
        <v>2918525</v>
      </c>
      <c r="M64" s="199">
        <f t="shared" si="15"/>
        <v>2918525</v>
      </c>
      <c r="N64" s="199">
        <f t="shared" si="15"/>
        <v>2918525</v>
      </c>
      <c r="O64" s="199">
        <f t="shared" si="15"/>
        <v>2918525</v>
      </c>
      <c r="P64" s="199">
        <f t="shared" si="15"/>
        <v>2918525</v>
      </c>
      <c r="Q64" s="199">
        <f t="shared" si="15"/>
        <v>2918525</v>
      </c>
      <c r="R64" s="199">
        <f t="shared" si="15"/>
        <v>2918525</v>
      </c>
      <c r="S64" s="199">
        <f t="shared" si="15"/>
        <v>2918525</v>
      </c>
      <c r="T64" s="199">
        <f t="shared" si="15"/>
        <v>2918525</v>
      </c>
    </row>
    <row r="65" spans="3:20" s="157" customFormat="1" ht="24" customHeight="1">
      <c r="H65" s="165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7"/>
    </row>
    <row r="66" spans="3:20" s="157" customFormat="1" ht="15.95" customHeight="1">
      <c r="C66" s="801">
        <v>6120008989</v>
      </c>
      <c r="D66" s="157" t="s">
        <v>694</v>
      </c>
      <c r="H66" s="169">
        <f t="array" ref="H66">SUM(IF(d_year=H$43,IF(d_month=H$44,IF(d_acct=$C$55,d_amt,0),0),0))*-1</f>
        <v>0</v>
      </c>
      <c r="I66" s="169">
        <f t="array" ref="I66">SUM(IF(d_year=I$43,IF(d_month=I$44,IF(d_acct=$C$55,d_amt,0),0),0))*-1</f>
        <v>0</v>
      </c>
      <c r="J66" s="169">
        <f t="array" ref="J66">SUM(IF(d_year=J$43,IF(d_month=J$44,IF(d_acct=$C$55,d_amt,0),0),0))*-1</f>
        <v>0</v>
      </c>
      <c r="K66" s="169">
        <f t="array" ref="K66">SUM(IF(d_year=K$43,IF(d_month=K$44,IF(d_acct=$C$55,d_amt,0),0),0))*-1</f>
        <v>0</v>
      </c>
      <c r="L66" s="169">
        <f t="array" ref="L66">SUM(IF(d_year=L$43,IF(d_month=L$44,IF(d_acct=$C$55,d_amt,0),0),0))*-1</f>
        <v>0</v>
      </c>
      <c r="M66" s="169">
        <f t="array" ref="M66">SUM(IF(d_year=M$43,IF(d_month=M$44,IF(d_acct=$C$55,d_amt,0),0),0))*-1</f>
        <v>0</v>
      </c>
      <c r="N66" s="169">
        <f t="array" ref="N66">SUM(IF(d_year=N$43,IF(d_month=N$44,IF(d_acct=$C$55,d_amt,0),0),0))*-1</f>
        <v>0</v>
      </c>
      <c r="O66" s="169">
        <f t="array" ref="O66">SUM(IF(d_year=O$43,IF(d_month=O$44,IF(d_acct=$C$55,d_amt,0),0),0))*-1</f>
        <v>0</v>
      </c>
      <c r="P66" s="169">
        <f t="array" ref="P66">SUM(IF(d_year=P$43,IF(d_month=P$44,IF(d_acct=$C$55,d_amt,0),0),0))*-1</f>
        <v>0</v>
      </c>
      <c r="Q66" s="169">
        <f t="array" ref="Q66">SUM(IF(d_year=Q$43,IF(d_month=Q$44,IF(d_acct=$C$55,d_amt,0),0),0))*-1</f>
        <v>0</v>
      </c>
      <c r="R66" s="169">
        <f t="array" ref="R66">SUM(IF(d_year=R$43,IF(d_month=R$44,IF(d_acct=$C$55,d_amt,0),0),0))*-1</f>
        <v>0</v>
      </c>
      <c r="S66" s="169">
        <f t="array" ref="S66">SUM(IF(d_year=S$43,IF(d_month=S$44,IF(d_acct=$C$55,d_amt,0),0),0))*-1</f>
        <v>0</v>
      </c>
      <c r="T66" s="169">
        <f t="array" ref="T66">SUM(IF(d_year=T$43,IF(d_month=T$44,IF(d_acct=$C$55,d_amt,0),0),0))*-1</f>
        <v>0</v>
      </c>
    </row>
    <row r="67" spans="3:20" s="157" customFormat="1" ht="15.95" customHeight="1"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3"/>
    </row>
    <row r="68" spans="3:20" s="159" customFormat="1" ht="15.95" customHeight="1">
      <c r="G68" s="174" t="s">
        <v>693</v>
      </c>
      <c r="H68" s="176">
        <f t="shared" ref="H68" si="16">SUM(H66:H67)</f>
        <v>0</v>
      </c>
      <c r="I68" s="176">
        <f t="shared" ref="I68:T68" si="17">SUM(I66:I67)</f>
        <v>0</v>
      </c>
      <c r="J68" s="176">
        <f t="shared" si="17"/>
        <v>0</v>
      </c>
      <c r="K68" s="176">
        <f t="shared" si="17"/>
        <v>0</v>
      </c>
      <c r="L68" s="176">
        <f t="shared" si="17"/>
        <v>0</v>
      </c>
      <c r="M68" s="176">
        <f t="shared" si="17"/>
        <v>0</v>
      </c>
      <c r="N68" s="176">
        <f t="shared" si="17"/>
        <v>0</v>
      </c>
      <c r="O68" s="176">
        <f t="shared" si="17"/>
        <v>0</v>
      </c>
      <c r="P68" s="176">
        <f t="shared" si="17"/>
        <v>0</v>
      </c>
      <c r="Q68" s="199">
        <f t="shared" si="17"/>
        <v>0</v>
      </c>
      <c r="R68" s="199">
        <f t="shared" si="17"/>
        <v>0</v>
      </c>
      <c r="S68" s="199">
        <f t="shared" si="17"/>
        <v>0</v>
      </c>
      <c r="T68" s="802">
        <f t="shared" si="17"/>
        <v>0</v>
      </c>
    </row>
    <row r="69" spans="3:20" s="157" customFormat="1" ht="24" customHeight="1">
      <c r="H69" s="165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79"/>
    </row>
    <row r="70" spans="3:20" s="157" customFormat="1" ht="15.95" customHeight="1">
      <c r="C70" s="303" t="s">
        <v>740</v>
      </c>
      <c r="D70" s="157" t="s">
        <v>63</v>
      </c>
      <c r="H70" s="168"/>
      <c r="I70" s="169">
        <f t="array" ref="I70">SUM(IF(d_year=I$43,IF(d_month=I$44,IF(d_acct=$C$70,d_amt,0),0),0))</f>
        <v>0</v>
      </c>
      <c r="J70" s="169">
        <f t="array" ref="J70">SUM(IF(d_year=J$43,IF(d_month=J$44,IF(d_acct=$C$70,d_amt,0),0),0))</f>
        <v>0</v>
      </c>
      <c r="K70" s="169">
        <f t="array" ref="K70">SUM(IF(d_year=K$43,IF(d_month=K$44,IF(d_acct=$C$70,d_amt,0),0),0))</f>
        <v>0</v>
      </c>
      <c r="L70" s="169">
        <f t="array" ref="L70">SUM(IF(d_year=L$43,IF(d_month=L$44,IF(d_acct=$C$70,d_amt,0),0),0))</f>
        <v>0</v>
      </c>
      <c r="M70" s="169">
        <f t="array" ref="M70">SUM(IF(d_year=M$43,IF(d_month=M$44,IF(d_acct=$C$70,d_amt,0),0),0))</f>
        <v>0</v>
      </c>
      <c r="N70" s="169">
        <f t="array" ref="N70">SUM(IF(d_year=N$43,IF(d_month=N$44,IF(d_acct=$C$70,d_amt,0),0),0))</f>
        <v>0</v>
      </c>
      <c r="O70" s="169">
        <f t="array" ref="O70">SUM(IF(d_year=O$43,IF(d_month=O$44,IF(d_acct=$C$70,d_amt,0),0),0))</f>
        <v>0</v>
      </c>
      <c r="P70" s="169">
        <f t="array" ref="P70">SUM(IF(d_year=P$43,IF(d_month=P$44,IF(d_acct=$C$70,d_amt,0),0),0))</f>
        <v>0</v>
      </c>
      <c r="Q70" s="169">
        <f t="array" ref="Q70">SUM(IF(d_year=Q$43,IF(d_month=Q$44,IF(d_acct=$C$70,d_amt,0),0),0))</f>
        <v>0</v>
      </c>
      <c r="R70" s="169">
        <f t="array" ref="R70">SUM(IF(d_year=R$43,IF(d_month=R$44,IF(d_acct=$C$70,d_amt,0),0),0))</f>
        <v>0</v>
      </c>
      <c r="S70" s="169">
        <f t="array" ref="S70">SUM(IF(d_year=S$43,IF(d_month=S$44,IF(d_acct=$C$70,d_amt,0),0),0))</f>
        <v>0</v>
      </c>
      <c r="T70" s="169">
        <f t="array" ref="T70">SUM(IF(d_year=T$43,IF(d_month=T$44,IF(d_acct=$C$70,d_amt,0),0),0))</f>
        <v>0</v>
      </c>
    </row>
    <row r="71" spans="3:20" s="157" customFormat="1" ht="15.95" customHeight="1">
      <c r="D71" s="157" t="s">
        <v>161</v>
      </c>
      <c r="H71" s="180"/>
      <c r="I71" s="181">
        <f t="shared" ref="I71:T71" si="18">I31-I70</f>
        <v>2523799.0790492645</v>
      </c>
      <c r="J71" s="181">
        <f t="shared" si="18"/>
        <v>2493573.9401443475</v>
      </c>
      <c r="K71" s="181">
        <f t="shared" si="18"/>
        <v>2463348.80123943</v>
      </c>
      <c r="L71" s="181">
        <f t="shared" si="18"/>
        <v>2433123.6623345129</v>
      </c>
      <c r="M71" s="181">
        <f t="shared" si="18"/>
        <v>2402898.5234295954</v>
      </c>
      <c r="N71" s="181">
        <f t="shared" si="18"/>
        <v>2372673.3845246783</v>
      </c>
      <c r="O71" s="181">
        <f t="shared" si="18"/>
        <v>2342448.2456197608</v>
      </c>
      <c r="P71" s="181">
        <f t="shared" si="18"/>
        <v>2312223.1067148438</v>
      </c>
      <c r="Q71" s="181">
        <f t="shared" si="18"/>
        <v>2281997.9678099267</v>
      </c>
      <c r="R71" s="181">
        <f t="shared" si="18"/>
        <v>2251772.8289050092</v>
      </c>
      <c r="S71" s="181">
        <f t="shared" si="18"/>
        <v>2221547.6900000921</v>
      </c>
      <c r="T71" s="181">
        <f t="shared" si="18"/>
        <v>2191322.5510951746</v>
      </c>
    </row>
    <row r="72" spans="3:20" s="157" customFormat="1" ht="24" customHeight="1">
      <c r="H72" s="182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4"/>
    </row>
    <row r="73" spans="3:20" s="157" customFormat="1" ht="15.95" customHeight="1">
      <c r="C73" s="157" t="s">
        <v>241</v>
      </c>
      <c r="D73" s="157" t="s">
        <v>71</v>
      </c>
      <c r="H73" s="185"/>
      <c r="I73" s="942">
        <v>1.3413E-2</v>
      </c>
      <c r="J73" s="942">
        <v>1.3413E-2</v>
      </c>
      <c r="K73" s="942">
        <v>1.3413E-2</v>
      </c>
      <c r="L73" s="942">
        <v>1.3413E-2</v>
      </c>
      <c r="M73" s="942">
        <v>1.3413E-2</v>
      </c>
      <c r="N73" s="942">
        <v>1.3413E-2</v>
      </c>
      <c r="O73" s="942">
        <v>1.3413E-2</v>
      </c>
      <c r="P73" s="942">
        <v>1.3413E-2</v>
      </c>
      <c r="Q73" s="942">
        <v>1.3413E-2</v>
      </c>
      <c r="R73" s="942">
        <v>1.3413E-2</v>
      </c>
      <c r="S73" s="942">
        <v>1.3413E-2</v>
      </c>
      <c r="T73" s="942">
        <v>1.3413E-2</v>
      </c>
    </row>
    <row r="74" spans="3:20" s="157" customFormat="1" ht="15.95" customHeight="1">
      <c r="C74" s="157" t="s">
        <v>242</v>
      </c>
      <c r="D74" s="157" t="s">
        <v>0</v>
      </c>
      <c r="H74" s="186"/>
      <c r="I74" s="943">
        <v>4.8251000000000002E-2</v>
      </c>
      <c r="J74" s="943">
        <v>4.8251000000000002E-2</v>
      </c>
      <c r="K74" s="943">
        <v>4.8251000000000002E-2</v>
      </c>
      <c r="L74" s="943">
        <v>4.8251000000000002E-2</v>
      </c>
      <c r="M74" s="943">
        <v>4.8251000000000002E-2</v>
      </c>
      <c r="N74" s="943">
        <v>4.8251000000000002E-2</v>
      </c>
      <c r="O74" s="943">
        <v>4.8251000000000002E-2</v>
      </c>
      <c r="P74" s="943">
        <v>4.8251000000000002E-2</v>
      </c>
      <c r="Q74" s="943">
        <v>4.8251000000000002E-2</v>
      </c>
      <c r="R74" s="943">
        <v>4.8251000000000002E-2</v>
      </c>
      <c r="S74" s="943">
        <v>4.8251000000000002E-2</v>
      </c>
      <c r="T74" s="943">
        <v>4.8251000000000002E-2</v>
      </c>
    </row>
    <row r="75" spans="3:20" s="157" customFormat="1" ht="24" customHeight="1">
      <c r="H75" s="182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4"/>
    </row>
    <row r="76" spans="3:20" s="157" customFormat="1" ht="15.95" customHeight="1">
      <c r="C76" s="157" t="s">
        <v>243</v>
      </c>
      <c r="D76" s="157" t="s">
        <v>1</v>
      </c>
      <c r="H76" s="187"/>
      <c r="I76" s="188">
        <v>0.21</v>
      </c>
      <c r="J76" s="188">
        <v>0.21</v>
      </c>
      <c r="K76" s="188">
        <v>0.21</v>
      </c>
      <c r="L76" s="188">
        <v>0.21</v>
      </c>
      <c r="M76" s="188">
        <v>0.21</v>
      </c>
      <c r="N76" s="188">
        <v>0.21</v>
      </c>
      <c r="O76" s="188">
        <v>0.21</v>
      </c>
      <c r="P76" s="188">
        <v>0.21</v>
      </c>
      <c r="Q76" s="188">
        <v>0.21</v>
      </c>
      <c r="R76" s="188">
        <v>0.21</v>
      </c>
      <c r="S76" s="188">
        <v>0.21</v>
      </c>
      <c r="T76" s="188">
        <v>0.21</v>
      </c>
    </row>
    <row r="77" spans="3:20" s="157" customFormat="1" ht="15.95" customHeight="1">
      <c r="C77" s="157" t="s">
        <v>244</v>
      </c>
      <c r="D77" s="157" t="s">
        <v>2</v>
      </c>
      <c r="H77" s="190"/>
      <c r="I77" s="191">
        <v>5.5E-2</v>
      </c>
      <c r="J77" s="191">
        <v>5.5E-2</v>
      </c>
      <c r="K77" s="191">
        <v>5.5E-2</v>
      </c>
      <c r="L77" s="191">
        <v>5.5E-2</v>
      </c>
      <c r="M77" s="191">
        <v>5.5E-2</v>
      </c>
      <c r="N77" s="191">
        <v>5.5E-2</v>
      </c>
      <c r="O77" s="191">
        <v>5.5E-2</v>
      </c>
      <c r="P77" s="191">
        <v>5.5E-2</v>
      </c>
      <c r="Q77" s="191">
        <v>5.5E-2</v>
      </c>
      <c r="R77" s="191">
        <v>5.5E-2</v>
      </c>
      <c r="S77" s="191">
        <v>5.5E-2</v>
      </c>
      <c r="T77" s="192">
        <v>5.5E-2</v>
      </c>
    </row>
    <row r="78" spans="3:20" s="157" customFormat="1" ht="24" customHeight="1">
      <c r="H78" s="182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4"/>
    </row>
    <row r="79" spans="3:20" s="157" customFormat="1" ht="15.95" customHeight="1">
      <c r="G79" s="193" t="s">
        <v>3</v>
      </c>
      <c r="H79" s="162"/>
      <c r="I79" s="194">
        <f t="shared" ref="I79:T79" si="19">1-((I76+I77)-(I76*I77))</f>
        <v>0.74655000000000005</v>
      </c>
      <c r="J79" s="194">
        <f t="shared" si="19"/>
        <v>0.74655000000000005</v>
      </c>
      <c r="K79" s="194">
        <f t="shared" si="19"/>
        <v>0.74655000000000005</v>
      </c>
      <c r="L79" s="194">
        <f t="shared" si="19"/>
        <v>0.74655000000000005</v>
      </c>
      <c r="M79" s="194">
        <f t="shared" si="19"/>
        <v>0.74655000000000005</v>
      </c>
      <c r="N79" s="194">
        <f t="shared" si="19"/>
        <v>0.74655000000000005</v>
      </c>
      <c r="O79" s="194">
        <f t="shared" si="19"/>
        <v>0.74655000000000005</v>
      </c>
      <c r="P79" s="194">
        <f t="shared" si="19"/>
        <v>0.74655000000000005</v>
      </c>
      <c r="Q79" s="194">
        <f t="shared" si="19"/>
        <v>0.74655000000000005</v>
      </c>
      <c r="R79" s="194">
        <f t="shared" si="19"/>
        <v>0.74655000000000005</v>
      </c>
      <c r="S79" s="194">
        <f t="shared" si="19"/>
        <v>0.74655000000000005</v>
      </c>
      <c r="T79" s="194">
        <f t="shared" si="19"/>
        <v>0.74655000000000005</v>
      </c>
    </row>
    <row r="82" spans="9:9" ht="15.95" customHeight="1">
      <c r="I82" s="85"/>
    </row>
    <row r="171" spans="9:20" ht="15.95" customHeight="1"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</row>
    <row r="273" spans="1:19" ht="15.95" customHeight="1">
      <c r="A273" s="719"/>
      <c r="B273" s="719"/>
      <c r="C273" s="719"/>
      <c r="D273" s="719"/>
      <c r="E273" s="719"/>
      <c r="F273" s="719"/>
      <c r="G273" s="719"/>
      <c r="H273" s="719">
        <f>SUM(H261:H272)</f>
        <v>0</v>
      </c>
      <c r="I273" s="719"/>
      <c r="J273" s="719"/>
      <c r="K273" s="719"/>
      <c r="L273" s="719"/>
      <c r="M273" s="719"/>
      <c r="N273" s="719"/>
      <c r="O273" s="719"/>
      <c r="P273" s="719"/>
      <c r="Q273" s="719"/>
      <c r="R273" s="719"/>
      <c r="S273" s="719"/>
    </row>
    <row r="274" spans="1:19" ht="15.95" customHeight="1">
      <c r="B274" s="312" t="s">
        <v>649</v>
      </c>
      <c r="C274" s="312" t="s">
        <v>651</v>
      </c>
      <c r="H274" s="729">
        <f>'[38]NRC P1'!F35+'[38]NRC P1'!F36</f>
        <v>209849.97376201622</v>
      </c>
      <c r="I274" s="729">
        <f>'[38]NRC P1'!G35+'[38]NRC P1'!G36</f>
        <v>229380.21085148747</v>
      </c>
      <c r="J274" s="729">
        <f>'[38]NRC P1'!H35+'[38]NRC P1'!H36</f>
        <v>253977.51450055715</v>
      </c>
      <c r="K274" s="729">
        <f>'[38]NRC P1'!I35+'[38]NRC P1'!I36</f>
        <v>292196.98861525662</v>
      </c>
      <c r="L274" s="729">
        <f>'[38]NRC P1'!J35+'[38]NRC P1'!J36</f>
        <v>321965.72905461397</v>
      </c>
      <c r="M274" s="729">
        <f>'[38]NRC P1'!K35+'[38]NRC P1'!K36</f>
        <v>343199.24600095651</v>
      </c>
      <c r="N274" s="729">
        <f>'[38]NRC P2'!F35+'[38]NRC P2'!F36</f>
        <v>361646.85623198369</v>
      </c>
      <c r="O274" s="729">
        <f>'[38]NRC P2'!G35+'[38]NRC P2'!G36</f>
        <v>0</v>
      </c>
      <c r="P274" s="729">
        <f>'[38]NRC P2'!H35+'[38]NRC P2'!H36</f>
        <v>0</v>
      </c>
      <c r="Q274" s="729">
        <f>'[38]NRC P2'!I35+'[38]NRC P2'!I36</f>
        <v>0</v>
      </c>
      <c r="R274" s="729">
        <f>'[38]NRC P2'!J35+'[38]NRC P2'!J36</f>
        <v>0</v>
      </c>
      <c r="S274" s="312">
        <f>'[38]NRC P2'!K35+'[38]NRC P2'!K36</f>
        <v>0</v>
      </c>
    </row>
    <row r="275" spans="1:19" ht="15.95" customHeight="1">
      <c r="B275" s="312" t="s">
        <v>650</v>
      </c>
      <c r="C275" s="312" t="s">
        <v>652</v>
      </c>
      <c r="H275" s="729">
        <f>'[38]NRC P1'!F39</f>
        <v>3251.4</v>
      </c>
      <c r="I275" s="729">
        <f>'[38]NRC P1'!G39</f>
        <v>7083.75</v>
      </c>
      <c r="J275" s="729">
        <f>'[38]NRC P1'!H39</f>
        <v>10856.28</v>
      </c>
      <c r="K275" s="729">
        <f>'[38]NRC P1'!I39</f>
        <v>25976.55</v>
      </c>
      <c r="L275" s="729">
        <f>'[38]NRC P1'!J39</f>
        <v>33120.379999999997</v>
      </c>
      <c r="M275" s="729">
        <f>'[38]NRC P1'!K39</f>
        <v>36896.54</v>
      </c>
      <c r="N275" s="729">
        <f>'[38]NRC P2'!F39</f>
        <v>41593.72</v>
      </c>
      <c r="O275" s="729">
        <f>'[38]NRC P2'!G39</f>
        <v>0</v>
      </c>
      <c r="P275" s="729">
        <f>'[38]NRC P2'!H39</f>
        <v>0</v>
      </c>
      <c r="Q275" s="729">
        <f>'[38]NRC P2'!I39</f>
        <v>0</v>
      </c>
      <c r="R275" s="729">
        <f>'[38]NRC P2'!J39</f>
        <v>0</v>
      </c>
      <c r="S275" s="312">
        <f>'[38]NRC P2'!K39</f>
        <v>0</v>
      </c>
    </row>
    <row r="276" spans="1:19" ht="15.95" customHeight="1">
      <c r="A276" s="719"/>
      <c r="B276" s="719" t="s">
        <v>653</v>
      </c>
      <c r="C276" s="719"/>
      <c r="D276" s="719"/>
      <c r="E276" s="719"/>
      <c r="F276" s="719"/>
      <c r="G276" s="719"/>
      <c r="H276" s="733">
        <f t="shared" ref="H276:S276" si="20">H275+H274</f>
        <v>213101.37376201621</v>
      </c>
      <c r="I276" s="733">
        <f t="shared" si="20"/>
        <v>236463.96085148747</v>
      </c>
      <c r="J276" s="733">
        <f t="shared" si="20"/>
        <v>264833.79450055718</v>
      </c>
      <c r="K276" s="733">
        <f t="shared" si="20"/>
        <v>318173.53861525661</v>
      </c>
      <c r="L276" s="733">
        <f t="shared" si="20"/>
        <v>355086.10905461397</v>
      </c>
      <c r="M276" s="733">
        <f t="shared" si="20"/>
        <v>380095.78600095649</v>
      </c>
      <c r="N276" s="733">
        <f t="shared" si="20"/>
        <v>403240.57623198372</v>
      </c>
      <c r="O276" s="733">
        <f t="shared" si="20"/>
        <v>0</v>
      </c>
      <c r="P276" s="733">
        <f t="shared" si="20"/>
        <v>0</v>
      </c>
      <c r="Q276" s="733">
        <f t="shared" si="20"/>
        <v>0</v>
      </c>
      <c r="R276" s="733">
        <f t="shared" si="20"/>
        <v>0</v>
      </c>
      <c r="S276" s="733">
        <f t="shared" si="20"/>
        <v>0</v>
      </c>
    </row>
    <row r="277" spans="1:19" ht="15.95" customHeight="1">
      <c r="A277" s="719"/>
      <c r="B277" s="719" t="s">
        <v>654</v>
      </c>
      <c r="C277" s="719"/>
      <c r="D277" s="719"/>
      <c r="E277" s="719"/>
      <c r="F277" s="719"/>
      <c r="G277" s="719"/>
      <c r="H277" s="733">
        <f t="shared" ref="H277:S277" si="21">H276+H273</f>
        <v>213101.37376201621</v>
      </c>
      <c r="I277" s="733">
        <f t="shared" si="21"/>
        <v>236463.96085148747</v>
      </c>
      <c r="J277" s="733">
        <f t="shared" si="21"/>
        <v>264833.79450055718</v>
      </c>
      <c r="K277" s="733">
        <f t="shared" si="21"/>
        <v>318173.53861525661</v>
      </c>
      <c r="L277" s="733">
        <f t="shared" si="21"/>
        <v>355086.10905461397</v>
      </c>
      <c r="M277" s="733">
        <f t="shared" si="21"/>
        <v>380095.78600095649</v>
      </c>
      <c r="N277" s="733">
        <f t="shared" si="21"/>
        <v>403240.57623198372</v>
      </c>
      <c r="O277" s="733">
        <f t="shared" si="21"/>
        <v>0</v>
      </c>
      <c r="P277" s="733">
        <f t="shared" si="21"/>
        <v>0</v>
      </c>
      <c r="Q277" s="733">
        <f t="shared" si="21"/>
        <v>0</v>
      </c>
      <c r="R277" s="733">
        <f t="shared" si="21"/>
        <v>0</v>
      </c>
      <c r="S277" s="733">
        <f t="shared" si="21"/>
        <v>0</v>
      </c>
    </row>
  </sheetData>
  <mergeCells count="8">
    <mergeCell ref="C34:S34"/>
    <mergeCell ref="C36:S36"/>
    <mergeCell ref="C37:S37"/>
    <mergeCell ref="A40:V40"/>
    <mergeCell ref="A3:V3"/>
    <mergeCell ref="A4:V4"/>
    <mergeCell ref="A5:V5"/>
    <mergeCell ref="C8:G8"/>
  </mergeCells>
  <printOptions horizontalCentered="1" verticalCentered="1"/>
  <pageMargins left="0.17" right="0.17" top="0.22" bottom="0.25" header="0.5" footer="0.25"/>
  <pageSetup scale="37" orientation="landscape" r:id="rId1"/>
  <headerFooter alignWithMargins="0">
    <oddFooter>&amp;L&amp;F&amp;CPREPARED BY REGULATORY AND TAX ACCOUNTING&amp;R&amp;D
&amp;T</oddFooter>
  </headerFooter>
  <rowBreaks count="1" manualBreakCount="1">
    <brk id="40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W265"/>
  <sheetViews>
    <sheetView zoomScale="85" zoomScaleNormal="85" workbookViewId="0">
      <selection activeCell="A2" sqref="A2:V2"/>
    </sheetView>
  </sheetViews>
  <sheetFormatPr defaultColWidth="9.33203125" defaultRowHeight="15.95" customHeight="1"/>
  <cols>
    <col min="1" max="1" width="5.1640625" style="312" customWidth="1"/>
    <col min="2" max="2" width="3" style="312" customWidth="1"/>
    <col min="3" max="3" width="32.6640625" style="312" customWidth="1"/>
    <col min="4" max="4" width="9.33203125" style="312"/>
    <col min="5" max="6" width="10.1640625" style="312" customWidth="1"/>
    <col min="7" max="7" width="20.83203125" style="312" customWidth="1"/>
    <col min="8" max="10" width="19.1640625" style="312" bestFit="1" customWidth="1"/>
    <col min="11" max="13" width="20.1640625" style="312" bestFit="1" customWidth="1"/>
    <col min="14" max="14" width="19.1640625" style="312" bestFit="1" customWidth="1"/>
    <col min="15" max="15" width="20.1640625" style="312" bestFit="1" customWidth="1"/>
    <col min="16" max="16" width="19.1640625" style="312" bestFit="1" customWidth="1"/>
    <col min="17" max="20" width="22.1640625" style="312" bestFit="1" customWidth="1"/>
    <col min="21" max="21" width="19.6640625" style="312" customWidth="1"/>
    <col min="22" max="22" width="5.33203125" style="312" customWidth="1"/>
    <col min="23" max="16384" width="9.33203125" style="312"/>
  </cols>
  <sheetData>
    <row r="1" spans="1:22" s="86" customFormat="1" ht="18" customHeight="1">
      <c r="A1" s="1041" t="s">
        <v>8</v>
      </c>
      <c r="B1" s="1041"/>
      <c r="C1" s="1041"/>
      <c r="D1" s="1041"/>
      <c r="E1" s="1041"/>
      <c r="F1" s="1041"/>
      <c r="G1" s="1041"/>
      <c r="H1" s="1041"/>
      <c r="I1" s="1041"/>
      <c r="J1" s="1041"/>
      <c r="K1" s="1041"/>
      <c r="L1" s="1041"/>
      <c r="M1" s="1041"/>
      <c r="N1" s="1041"/>
      <c r="O1" s="1041"/>
      <c r="P1" s="1041"/>
      <c r="Q1" s="1041"/>
      <c r="R1" s="1041"/>
      <c r="S1" s="1041"/>
      <c r="T1" s="1041"/>
      <c r="U1" s="1041"/>
      <c r="V1" s="1041"/>
    </row>
    <row r="2" spans="1:22" s="86" customFormat="1" ht="39" customHeight="1">
      <c r="A2" s="1054" t="s">
        <v>2814</v>
      </c>
      <c r="B2" s="1041"/>
      <c r="C2" s="1041"/>
      <c r="D2" s="1041"/>
      <c r="E2" s="1041"/>
      <c r="F2" s="1041"/>
      <c r="G2" s="1041"/>
      <c r="H2" s="1041"/>
      <c r="I2" s="1041"/>
      <c r="J2" s="1041"/>
      <c r="K2" s="1041"/>
      <c r="L2" s="1041"/>
      <c r="M2" s="1041"/>
      <c r="N2" s="1041"/>
      <c r="O2" s="1041"/>
      <c r="P2" s="1041"/>
      <c r="Q2" s="1041"/>
      <c r="R2" s="1041"/>
      <c r="S2" s="1041"/>
      <c r="T2" s="1041"/>
      <c r="U2" s="1041"/>
      <c r="V2" s="1041"/>
    </row>
    <row r="3" spans="1:22" s="86" customFormat="1" ht="18" customHeight="1">
      <c r="A3" s="1041" t="s">
        <v>715</v>
      </c>
      <c r="B3" s="1041"/>
      <c r="C3" s="1041"/>
      <c r="D3" s="1041"/>
      <c r="E3" s="1041"/>
      <c r="F3" s="1041"/>
      <c r="G3" s="1041"/>
      <c r="H3" s="1041"/>
      <c r="I3" s="1041"/>
      <c r="J3" s="1041"/>
      <c r="K3" s="1041"/>
      <c r="L3" s="1041"/>
      <c r="M3" s="1041"/>
      <c r="N3" s="1041"/>
      <c r="O3" s="1041"/>
      <c r="P3" s="1041"/>
      <c r="Q3" s="1041"/>
      <c r="R3" s="1041"/>
      <c r="S3" s="1041"/>
      <c r="T3" s="1041"/>
      <c r="U3" s="1041"/>
      <c r="V3" s="1041"/>
    </row>
    <row r="4" spans="1:22" s="86" customFormat="1" ht="18" customHeight="1">
      <c r="A4" s="1041" t="s">
        <v>729</v>
      </c>
      <c r="B4" s="1041"/>
      <c r="C4" s="1041"/>
      <c r="D4" s="1041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</row>
    <row r="5" spans="1:22" s="86" customFormat="1" ht="18" customHeight="1">
      <c r="A5" s="1041" t="s">
        <v>2761</v>
      </c>
      <c r="B5" s="1041"/>
      <c r="C5" s="1041"/>
      <c r="D5" s="1041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</row>
    <row r="6" spans="1:22" s="86" customFormat="1" ht="15.75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 t="s">
        <v>114</v>
      </c>
      <c r="M6" s="87"/>
      <c r="N6" s="87"/>
      <c r="O6" s="87"/>
      <c r="P6" s="87"/>
      <c r="Q6" s="87"/>
      <c r="R6" s="87"/>
      <c r="S6" s="87"/>
      <c r="T6" s="87"/>
      <c r="U6" s="87"/>
      <c r="V6" s="87"/>
    </row>
    <row r="7" spans="1:22" s="86" customFormat="1" ht="15.75">
      <c r="A7" s="954" t="s">
        <v>9</v>
      </c>
      <c r="B7" s="954"/>
      <c r="D7" s="954"/>
      <c r="E7" s="954"/>
      <c r="F7" s="954"/>
      <c r="G7" s="954"/>
      <c r="H7" s="954" t="s">
        <v>13</v>
      </c>
      <c r="I7" s="944" t="s">
        <v>2754</v>
      </c>
      <c r="J7" s="944" t="s">
        <v>2754</v>
      </c>
      <c r="K7" s="944" t="s">
        <v>2754</v>
      </c>
      <c r="L7" s="944" t="s">
        <v>2754</v>
      </c>
      <c r="M7" s="944" t="s">
        <v>2754</v>
      </c>
      <c r="N7" s="944" t="s">
        <v>2754</v>
      </c>
      <c r="O7" s="944" t="s">
        <v>2754</v>
      </c>
      <c r="P7" s="944" t="s">
        <v>2754</v>
      </c>
      <c r="Q7" s="944" t="s">
        <v>2754</v>
      </c>
      <c r="R7" s="944" t="s">
        <v>2754</v>
      </c>
      <c r="S7" s="944" t="s">
        <v>2754</v>
      </c>
      <c r="T7" s="944" t="s">
        <v>2754</v>
      </c>
      <c r="V7" s="954" t="s">
        <v>7</v>
      </c>
    </row>
    <row r="8" spans="1:22" s="86" customFormat="1" ht="16.5" thickBot="1">
      <c r="A8" s="954" t="s">
        <v>6</v>
      </c>
      <c r="B8" s="954"/>
      <c r="C8" s="1042" t="s">
        <v>14</v>
      </c>
      <c r="D8" s="1042"/>
      <c r="E8" s="1042"/>
      <c r="F8" s="1042"/>
      <c r="G8" s="1042"/>
      <c r="H8" s="953" t="s">
        <v>163</v>
      </c>
      <c r="I8" s="953" t="s">
        <v>43</v>
      </c>
      <c r="J8" s="953" t="s">
        <v>44</v>
      </c>
      <c r="K8" s="953" t="s">
        <v>45</v>
      </c>
      <c r="L8" s="953" t="s">
        <v>46</v>
      </c>
      <c r="M8" s="953" t="s">
        <v>47</v>
      </c>
      <c r="N8" s="953" t="s">
        <v>48</v>
      </c>
      <c r="O8" s="953" t="s">
        <v>49</v>
      </c>
      <c r="P8" s="953" t="s">
        <v>50</v>
      </c>
      <c r="Q8" s="953" t="s">
        <v>51</v>
      </c>
      <c r="R8" s="953" t="s">
        <v>52</v>
      </c>
      <c r="S8" s="953" t="s">
        <v>53</v>
      </c>
      <c r="T8" s="953" t="s">
        <v>42</v>
      </c>
      <c r="U8" s="953" t="s">
        <v>5</v>
      </c>
      <c r="V8" s="953" t="s">
        <v>6</v>
      </c>
    </row>
    <row r="9" spans="1:22" s="86" customFormat="1" ht="12.2" customHeight="1">
      <c r="A9" s="954"/>
      <c r="B9" s="954"/>
      <c r="C9" s="954"/>
      <c r="D9" s="954"/>
      <c r="E9" s="954"/>
      <c r="F9" s="954"/>
      <c r="G9" s="954"/>
      <c r="H9" s="954"/>
      <c r="I9" s="88"/>
      <c r="J9" s="89"/>
      <c r="K9" s="90"/>
      <c r="L9" s="90"/>
      <c r="M9" s="91"/>
      <c r="N9" s="90"/>
      <c r="O9" s="90"/>
      <c r="P9" s="90"/>
      <c r="Q9" s="90"/>
      <c r="R9" s="90"/>
      <c r="S9" s="90"/>
      <c r="T9" s="90"/>
      <c r="U9" s="954"/>
      <c r="V9" s="954"/>
    </row>
    <row r="10" spans="1:22" s="86" customFormat="1" ht="24" customHeight="1">
      <c r="A10" s="954">
        <v>1</v>
      </c>
      <c r="B10" s="954"/>
      <c r="C10" s="90" t="s">
        <v>728</v>
      </c>
      <c r="D10" s="954"/>
      <c r="E10" s="954"/>
      <c r="F10" s="954"/>
      <c r="G10" s="954"/>
      <c r="H10" s="92"/>
      <c r="I10" s="95">
        <f>H14</f>
        <v>-4853737</v>
      </c>
      <c r="J10" s="95">
        <f t="shared" ref="J10:T10" si="0">I14</f>
        <v>-4792869</v>
      </c>
      <c r="K10" s="95">
        <f t="shared" si="0"/>
        <v>-4732001</v>
      </c>
      <c r="L10" s="95">
        <f t="shared" si="0"/>
        <v>-4671133</v>
      </c>
      <c r="M10" s="95">
        <f t="shared" si="0"/>
        <v>-4610265</v>
      </c>
      <c r="N10" s="95">
        <f t="shared" si="0"/>
        <v>-4549397</v>
      </c>
      <c r="O10" s="95">
        <f t="shared" si="0"/>
        <v>-4488529</v>
      </c>
      <c r="P10" s="95">
        <f t="shared" si="0"/>
        <v>-4427661</v>
      </c>
      <c r="Q10" s="95">
        <f t="shared" si="0"/>
        <v>-4366793</v>
      </c>
      <c r="R10" s="95">
        <f>Q14+259212</f>
        <v>-4046713</v>
      </c>
      <c r="S10" s="95">
        <f t="shared" si="0"/>
        <v>-3985845</v>
      </c>
      <c r="T10" s="95">
        <f t="shared" si="0"/>
        <v>-3924977</v>
      </c>
      <c r="U10" s="954" t="s">
        <v>69</v>
      </c>
      <c r="V10" s="954">
        <v>1</v>
      </c>
    </row>
    <row r="11" spans="1:22" s="86" customFormat="1" ht="24" customHeight="1">
      <c r="A11" s="954"/>
      <c r="B11" s="954"/>
      <c r="C11" s="90"/>
      <c r="D11" s="954"/>
      <c r="E11" s="954"/>
      <c r="F11" s="954"/>
      <c r="G11" s="954"/>
      <c r="H11" s="92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4"/>
      <c r="V11" s="954"/>
    </row>
    <row r="12" spans="1:22" s="86" customFormat="1" ht="24" customHeight="1">
      <c r="A12" s="954">
        <v>2</v>
      </c>
      <c r="B12" s="954"/>
      <c r="C12" s="86" t="s">
        <v>727</v>
      </c>
      <c r="D12" s="954"/>
      <c r="E12" s="954"/>
      <c r="F12" s="954"/>
      <c r="G12" s="954"/>
      <c r="I12" s="945">
        <f>I44</f>
        <v>60868</v>
      </c>
      <c r="J12" s="945">
        <f t="shared" ref="J12:T12" si="1">J44</f>
        <v>60868</v>
      </c>
      <c r="K12" s="945">
        <f t="shared" si="1"/>
        <v>60868</v>
      </c>
      <c r="L12" s="945">
        <f t="shared" si="1"/>
        <v>60868</v>
      </c>
      <c r="M12" s="945">
        <f t="shared" si="1"/>
        <v>60868</v>
      </c>
      <c r="N12" s="945">
        <f t="shared" si="1"/>
        <v>60868</v>
      </c>
      <c r="O12" s="945">
        <f t="shared" si="1"/>
        <v>60868</v>
      </c>
      <c r="P12" s="945">
        <f t="shared" si="1"/>
        <v>60868</v>
      </c>
      <c r="Q12" s="945">
        <f t="shared" si="1"/>
        <v>60868</v>
      </c>
      <c r="R12" s="945">
        <f t="shared" si="1"/>
        <v>60868</v>
      </c>
      <c r="S12" s="945">
        <f t="shared" si="1"/>
        <v>60868</v>
      </c>
      <c r="T12" s="945">
        <f t="shared" si="1"/>
        <v>60868</v>
      </c>
      <c r="U12" s="92">
        <f>SUM(I12:T12)</f>
        <v>730416</v>
      </c>
      <c r="V12" s="954">
        <v>2</v>
      </c>
    </row>
    <row r="13" spans="1:22" s="86" customFormat="1" ht="15.75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 t="s">
        <v>114</v>
      </c>
      <c r="M13" s="87"/>
      <c r="N13" s="87"/>
      <c r="O13" s="87"/>
      <c r="P13" s="87"/>
      <c r="Q13" s="87"/>
      <c r="R13" s="87"/>
      <c r="S13" s="87"/>
      <c r="T13" s="87"/>
      <c r="U13" s="87"/>
      <c r="V13" s="87"/>
    </row>
    <row r="14" spans="1:22" s="86" customFormat="1" ht="24" customHeight="1">
      <c r="A14" s="954">
        <v>3</v>
      </c>
      <c r="B14" s="954"/>
      <c r="C14" s="90" t="s">
        <v>726</v>
      </c>
      <c r="D14" s="954"/>
      <c r="E14" s="954"/>
      <c r="F14" s="954"/>
      <c r="G14" s="954"/>
      <c r="H14" s="807">
        <f>+'[37]Cedar bay reg liab 2017 '!$T$14</f>
        <v>-4853737</v>
      </c>
      <c r="I14" s="807">
        <f t="shared" ref="I14:T14" si="2">I10+I12</f>
        <v>-4792869</v>
      </c>
      <c r="J14" s="807">
        <f t="shared" si="2"/>
        <v>-4732001</v>
      </c>
      <c r="K14" s="807">
        <f t="shared" si="2"/>
        <v>-4671133</v>
      </c>
      <c r="L14" s="807">
        <f t="shared" si="2"/>
        <v>-4610265</v>
      </c>
      <c r="M14" s="807">
        <f t="shared" si="2"/>
        <v>-4549397</v>
      </c>
      <c r="N14" s="807">
        <f t="shared" si="2"/>
        <v>-4488529</v>
      </c>
      <c r="O14" s="807">
        <f t="shared" si="2"/>
        <v>-4427661</v>
      </c>
      <c r="P14" s="807">
        <f t="shared" si="2"/>
        <v>-4366793</v>
      </c>
      <c r="Q14" s="807">
        <f t="shared" si="2"/>
        <v>-4305925</v>
      </c>
      <c r="R14" s="807">
        <f t="shared" si="2"/>
        <v>-3985845</v>
      </c>
      <c r="S14" s="807">
        <f t="shared" si="2"/>
        <v>-3924977</v>
      </c>
      <c r="T14" s="807">
        <f t="shared" si="2"/>
        <v>-3864109</v>
      </c>
      <c r="U14" s="954" t="s">
        <v>69</v>
      </c>
      <c r="V14" s="954">
        <v>3</v>
      </c>
    </row>
    <row r="15" spans="1:22" s="86" customFormat="1" ht="24" customHeight="1">
      <c r="A15" s="954"/>
      <c r="B15" s="954"/>
      <c r="C15" s="90"/>
      <c r="D15" s="954"/>
      <c r="E15" s="954"/>
      <c r="F15" s="954"/>
      <c r="G15" s="954"/>
      <c r="H15" s="810"/>
      <c r="I15" s="810"/>
      <c r="J15" s="810"/>
      <c r="K15" s="810"/>
      <c r="L15" s="810"/>
      <c r="M15" s="810"/>
      <c r="N15" s="810"/>
      <c r="O15" s="810"/>
      <c r="P15" s="810"/>
      <c r="Q15" s="810"/>
      <c r="R15" s="810"/>
      <c r="S15" s="810"/>
      <c r="T15" s="810"/>
      <c r="U15" s="954"/>
      <c r="V15" s="954"/>
    </row>
    <row r="16" spans="1:22" s="86" customFormat="1" ht="24" customHeight="1">
      <c r="A16" s="954">
        <v>4</v>
      </c>
      <c r="B16" s="954"/>
      <c r="C16" s="90" t="s">
        <v>725</v>
      </c>
      <c r="D16" s="954"/>
      <c r="E16" s="954"/>
      <c r="F16" s="954"/>
      <c r="G16" s="954"/>
      <c r="I16" s="95">
        <f t="shared" ref="I16:T16" si="3">(H14+I14)/2</f>
        <v>-4823303</v>
      </c>
      <c r="J16" s="95">
        <f t="shared" si="3"/>
        <v>-4762435</v>
      </c>
      <c r="K16" s="95">
        <f t="shared" si="3"/>
        <v>-4701567</v>
      </c>
      <c r="L16" s="95">
        <f t="shared" si="3"/>
        <v>-4640699</v>
      </c>
      <c r="M16" s="95">
        <f t="shared" si="3"/>
        <v>-4579831</v>
      </c>
      <c r="N16" s="95">
        <f t="shared" si="3"/>
        <v>-4518963</v>
      </c>
      <c r="O16" s="95">
        <f t="shared" si="3"/>
        <v>-4458095</v>
      </c>
      <c r="P16" s="95">
        <f t="shared" si="3"/>
        <v>-4397227</v>
      </c>
      <c r="Q16" s="95">
        <f t="shared" si="3"/>
        <v>-4336359</v>
      </c>
      <c r="R16" s="95">
        <f t="shared" si="3"/>
        <v>-4145885</v>
      </c>
      <c r="S16" s="95">
        <f t="shared" si="3"/>
        <v>-3955411</v>
      </c>
      <c r="T16" s="95">
        <f t="shared" si="3"/>
        <v>-3894543</v>
      </c>
      <c r="U16" s="954" t="s">
        <v>69</v>
      </c>
      <c r="V16" s="954">
        <v>4</v>
      </c>
    </row>
    <row r="17" spans="1:22" s="86" customFormat="1" ht="15.75">
      <c r="A17" s="87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 t="s">
        <v>114</v>
      </c>
      <c r="M17" s="87"/>
      <c r="N17" s="87"/>
      <c r="O17" s="87"/>
      <c r="P17" s="87"/>
      <c r="Q17" s="87"/>
      <c r="R17" s="87"/>
      <c r="S17" s="87"/>
      <c r="T17" s="87"/>
      <c r="U17" s="87"/>
      <c r="V17" s="87"/>
    </row>
    <row r="18" spans="1:22" s="86" customFormat="1" ht="24" customHeight="1">
      <c r="A18" s="954">
        <v>5</v>
      </c>
      <c r="B18" s="954"/>
      <c r="C18" s="90" t="s">
        <v>724</v>
      </c>
      <c r="D18" s="954"/>
      <c r="E18" s="954"/>
      <c r="F18" s="954"/>
      <c r="G18" s="954"/>
      <c r="H18" s="735"/>
      <c r="I18" s="735"/>
      <c r="V18" s="954">
        <v>5</v>
      </c>
    </row>
    <row r="19" spans="1:22" s="86" customFormat="1" ht="15.75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 t="s">
        <v>114</v>
      </c>
      <c r="M19" s="87"/>
      <c r="N19" s="87"/>
      <c r="O19" s="87"/>
      <c r="P19" s="87"/>
      <c r="Q19" s="87"/>
      <c r="R19" s="87"/>
      <c r="S19" s="87"/>
      <c r="T19" s="87"/>
      <c r="U19" s="87"/>
      <c r="V19" s="87"/>
    </row>
    <row r="20" spans="1:22" s="86" customFormat="1" ht="24" customHeight="1">
      <c r="A20" s="954"/>
      <c r="B20" s="954" t="s">
        <v>10</v>
      </c>
      <c r="C20" s="90" t="s">
        <v>705</v>
      </c>
      <c r="D20" s="954"/>
      <c r="E20" s="954"/>
      <c r="F20" s="954"/>
      <c r="G20" s="954"/>
      <c r="I20" s="93">
        <f t="shared" ref="I20:T20" si="4">I16*ROUND((I62/12),7)</f>
        <v>-19394.019032699998</v>
      </c>
      <c r="J20" s="93">
        <f t="shared" si="4"/>
        <v>-19149.274891500001</v>
      </c>
      <c r="K20" s="93">
        <f t="shared" si="4"/>
        <v>-18904.5307503</v>
      </c>
      <c r="L20" s="93">
        <f t="shared" si="4"/>
        <v>-18659.7866091</v>
      </c>
      <c r="M20" s="93">
        <f t="shared" si="4"/>
        <v>-18415.042467899999</v>
      </c>
      <c r="N20" s="93">
        <f t="shared" si="4"/>
        <v>-18170.298326700002</v>
      </c>
      <c r="O20" s="93">
        <f t="shared" si="4"/>
        <v>-17925.554185500001</v>
      </c>
      <c r="P20" s="93">
        <f t="shared" si="4"/>
        <v>-17680.8100443</v>
      </c>
      <c r="Q20" s="93">
        <f t="shared" si="4"/>
        <v>-17436.0659031</v>
      </c>
      <c r="R20" s="93">
        <f t="shared" si="4"/>
        <v>-16670.188996500001</v>
      </c>
      <c r="S20" s="93">
        <f t="shared" si="4"/>
        <v>-15904.312089900001</v>
      </c>
      <c r="T20" s="93">
        <f t="shared" si="4"/>
        <v>-15659.5679487</v>
      </c>
      <c r="U20" s="93">
        <f>SUM(I20:T20)</f>
        <v>-213969.45124619998</v>
      </c>
      <c r="V20" s="954" t="s">
        <v>723</v>
      </c>
    </row>
    <row r="21" spans="1:22" s="86" customFormat="1" ht="15.75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 t="s">
        <v>114</v>
      </c>
      <c r="M21" s="87"/>
      <c r="N21" s="87"/>
      <c r="O21" s="87"/>
      <c r="P21" s="87"/>
      <c r="Q21" s="87"/>
      <c r="R21" s="87"/>
      <c r="S21" s="87"/>
      <c r="T21" s="87"/>
      <c r="U21" s="87"/>
      <c r="V21" s="87"/>
    </row>
    <row r="22" spans="1:22" s="86" customFormat="1" ht="24" customHeight="1">
      <c r="A22" s="954"/>
      <c r="B22" s="954" t="s">
        <v>11</v>
      </c>
      <c r="C22" s="90" t="s">
        <v>722</v>
      </c>
      <c r="D22" s="954"/>
      <c r="E22" s="954"/>
      <c r="F22" s="954"/>
      <c r="G22" s="954"/>
      <c r="I22" s="95">
        <f t="shared" ref="I22:T22" si="5">I20/I67</f>
        <v>-25978.191725537468</v>
      </c>
      <c r="J22" s="95">
        <f t="shared" si="5"/>
        <v>-25650.358169580068</v>
      </c>
      <c r="K22" s="95">
        <f t="shared" si="5"/>
        <v>-25322.524613622663</v>
      </c>
      <c r="L22" s="95">
        <f t="shared" si="5"/>
        <v>-24994.691057665259</v>
      </c>
      <c r="M22" s="95">
        <f t="shared" si="5"/>
        <v>-24666.857501707855</v>
      </c>
      <c r="N22" s="95">
        <f t="shared" si="5"/>
        <v>-24339.023945750454</v>
      </c>
      <c r="O22" s="95">
        <f t="shared" si="5"/>
        <v>-24011.19038979305</v>
      </c>
      <c r="P22" s="95">
        <f t="shared" si="5"/>
        <v>-23683.356833835642</v>
      </c>
      <c r="Q22" s="95">
        <f t="shared" si="5"/>
        <v>-23355.523277878237</v>
      </c>
      <c r="R22" s="95">
        <f t="shared" si="5"/>
        <v>-22329.634982921438</v>
      </c>
      <c r="S22" s="95">
        <f t="shared" si="5"/>
        <v>-21303.746687964638</v>
      </c>
      <c r="T22" s="95">
        <f t="shared" si="5"/>
        <v>-20975.91313200723</v>
      </c>
      <c r="U22" s="95">
        <f>SUM(I22:T22)</f>
        <v>-286611.01231826399</v>
      </c>
      <c r="V22" s="954" t="s">
        <v>721</v>
      </c>
    </row>
    <row r="23" spans="1:22" s="86" customFormat="1" ht="15.75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 t="s">
        <v>114</v>
      </c>
      <c r="M23" s="87"/>
      <c r="N23" s="87"/>
      <c r="O23" s="87"/>
      <c r="P23" s="87"/>
      <c r="Q23" s="87"/>
      <c r="R23" s="87"/>
      <c r="S23" s="87"/>
      <c r="T23" s="87"/>
      <c r="U23" s="87"/>
      <c r="V23" s="87"/>
    </row>
    <row r="24" spans="1:22" s="86" customFormat="1" ht="24" customHeight="1">
      <c r="A24" s="954"/>
      <c r="B24" s="954" t="s">
        <v>12</v>
      </c>
      <c r="C24" s="90" t="s">
        <v>701</v>
      </c>
      <c r="D24" s="954"/>
      <c r="E24" s="954"/>
      <c r="F24" s="954"/>
      <c r="G24" s="954"/>
      <c r="I24" s="95">
        <f t="shared" ref="I24:T24" si="6">I16*ROUND((I61/12),7)</f>
        <v>-5391.4880933999993</v>
      </c>
      <c r="J24" s="95">
        <f t="shared" si="6"/>
        <v>-5323.4498429999994</v>
      </c>
      <c r="K24" s="95">
        <f t="shared" si="6"/>
        <v>-5255.4115925999995</v>
      </c>
      <c r="L24" s="95">
        <f t="shared" si="6"/>
        <v>-5187.3733421999996</v>
      </c>
      <c r="M24" s="95">
        <f t="shared" si="6"/>
        <v>-5119.3350917999996</v>
      </c>
      <c r="N24" s="95">
        <f t="shared" si="6"/>
        <v>-5051.2968413999997</v>
      </c>
      <c r="O24" s="95">
        <f t="shared" si="6"/>
        <v>-4983.2585909999998</v>
      </c>
      <c r="P24" s="95">
        <f t="shared" si="6"/>
        <v>-4915.2203405999999</v>
      </c>
      <c r="Q24" s="95">
        <f t="shared" si="6"/>
        <v>-4847.1820901999999</v>
      </c>
      <c r="R24" s="95">
        <f t="shared" si="6"/>
        <v>-4634.2702529999997</v>
      </c>
      <c r="S24" s="95">
        <f t="shared" si="6"/>
        <v>-4421.3584157999994</v>
      </c>
      <c r="T24" s="95">
        <f t="shared" si="6"/>
        <v>-4353.3201653999995</v>
      </c>
      <c r="U24" s="95">
        <f>SUM(I24:T24)</f>
        <v>-59482.964660399994</v>
      </c>
      <c r="V24" s="954" t="s">
        <v>720</v>
      </c>
    </row>
    <row r="25" spans="1:22" s="86" customFormat="1" ht="15.75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 t="s">
        <v>114</v>
      </c>
      <c r="M25" s="87"/>
      <c r="N25" s="87"/>
      <c r="O25" s="87"/>
      <c r="P25" s="87"/>
      <c r="Q25" s="87"/>
      <c r="R25" s="87"/>
      <c r="S25" s="87"/>
      <c r="T25" s="87"/>
      <c r="U25" s="87"/>
      <c r="V25" s="87"/>
    </row>
    <row r="26" spans="1:22" s="86" customFormat="1" ht="24" customHeight="1">
      <c r="A26" s="954">
        <v>6</v>
      </c>
      <c r="B26" s="954"/>
      <c r="C26" s="196" t="s">
        <v>719</v>
      </c>
      <c r="D26" s="197"/>
      <c r="E26" s="197"/>
      <c r="F26" s="197"/>
      <c r="G26" s="197"/>
      <c r="H26" s="196"/>
      <c r="I26" s="807">
        <f t="shared" ref="I26:T26" si="7">SUM(I22:I24)</f>
        <v>-31369.679818937468</v>
      </c>
      <c r="J26" s="807">
        <f t="shared" si="7"/>
        <v>-30973.808012580066</v>
      </c>
      <c r="K26" s="807">
        <f t="shared" si="7"/>
        <v>-30577.936206222665</v>
      </c>
      <c r="L26" s="807">
        <f t="shared" si="7"/>
        <v>-30182.064399865259</v>
      </c>
      <c r="M26" s="807">
        <f t="shared" si="7"/>
        <v>-29786.192593507854</v>
      </c>
      <c r="N26" s="807">
        <f t="shared" si="7"/>
        <v>-29390.320787150453</v>
      </c>
      <c r="O26" s="807">
        <f t="shared" si="7"/>
        <v>-28994.448980793051</v>
      </c>
      <c r="P26" s="807">
        <f t="shared" si="7"/>
        <v>-28598.577174435643</v>
      </c>
      <c r="Q26" s="808">
        <f t="shared" si="7"/>
        <v>-28202.705368078237</v>
      </c>
      <c r="R26" s="808">
        <f>SUM(R22:R24)</f>
        <v>-26963.905235921437</v>
      </c>
      <c r="S26" s="808">
        <f t="shared" si="7"/>
        <v>-25725.105103764639</v>
      </c>
      <c r="T26" s="808">
        <f t="shared" si="7"/>
        <v>-25329.233297407231</v>
      </c>
      <c r="U26" s="807">
        <f>SUM(I26:T26)</f>
        <v>-346093.97697866394</v>
      </c>
      <c r="V26" s="954">
        <v>6</v>
      </c>
    </row>
    <row r="27" spans="1:22" s="86" customFormat="1" ht="24" customHeight="1" thickBot="1">
      <c r="A27" s="954">
        <v>7</v>
      </c>
      <c r="B27" s="954"/>
      <c r="C27" s="196" t="s">
        <v>718</v>
      </c>
      <c r="D27" s="954"/>
      <c r="E27" s="954"/>
      <c r="F27" s="954"/>
      <c r="G27" s="954"/>
      <c r="I27" s="819">
        <f>I26-I12</f>
        <v>-92237.679818937468</v>
      </c>
      <c r="J27" s="819">
        <f>J26-J12</f>
        <v>-91841.808012580062</v>
      </c>
      <c r="K27" s="819">
        <f t="shared" ref="K27:T27" si="8">K26-K12</f>
        <v>-91445.936206222657</v>
      </c>
      <c r="L27" s="819">
        <f t="shared" si="8"/>
        <v>-91050.064399865252</v>
      </c>
      <c r="M27" s="819">
        <f t="shared" si="8"/>
        <v>-90654.192593507847</v>
      </c>
      <c r="N27" s="819">
        <f t="shared" si="8"/>
        <v>-90258.320787150456</v>
      </c>
      <c r="O27" s="819">
        <f t="shared" si="8"/>
        <v>-89862.448980793051</v>
      </c>
      <c r="P27" s="819">
        <f t="shared" si="8"/>
        <v>-89466.577174435646</v>
      </c>
      <c r="Q27" s="819">
        <f t="shared" si="8"/>
        <v>-89070.705368078241</v>
      </c>
      <c r="R27" s="819">
        <f t="shared" si="8"/>
        <v>-87831.90523592144</v>
      </c>
      <c r="S27" s="819">
        <f t="shared" si="8"/>
        <v>-86593.105103764639</v>
      </c>
      <c r="T27" s="819">
        <f t="shared" si="8"/>
        <v>-86197.233297407234</v>
      </c>
      <c r="U27" s="818">
        <f>SUM(I27:T27)</f>
        <v>-1076509.9769786638</v>
      </c>
      <c r="V27" s="954">
        <v>7</v>
      </c>
    </row>
    <row r="28" spans="1:22" s="86" customFormat="1" ht="24" customHeight="1" thickTop="1">
      <c r="A28" s="954"/>
      <c r="B28" s="954"/>
      <c r="C28" s="196"/>
      <c r="D28" s="954"/>
      <c r="E28" s="954"/>
      <c r="F28" s="954"/>
      <c r="G28" s="954"/>
      <c r="Q28" s="92"/>
      <c r="V28" s="954"/>
    </row>
    <row r="29" spans="1:22" s="86" customFormat="1" ht="51.75" customHeight="1">
      <c r="C29" s="1038" t="str">
        <f>+'Cedar bay reg assets 2018'!C34:S34</f>
        <v xml:space="preserve">(a) The Gross-up factor for taxes uses 0.61425, which reflects the Federal Income Tax Rate of 35%. The monthly Equity Component is 4.8251%, which is based on the May 2017 ROR Surveillance Report and reflects a 10.55% return on equity, per FPSC Order No. PSC-16-0560-AS-EI. </v>
      </c>
      <c r="D29" s="1038"/>
      <c r="E29" s="1038"/>
      <c r="F29" s="1038"/>
      <c r="G29" s="1038"/>
      <c r="H29" s="1038"/>
      <c r="I29" s="1038"/>
      <c r="J29" s="1038"/>
      <c r="K29" s="1038"/>
      <c r="L29" s="1038"/>
      <c r="M29" s="1038"/>
      <c r="N29" s="1038"/>
      <c r="O29" s="1038"/>
      <c r="P29" s="1038"/>
      <c r="Q29" s="1038"/>
      <c r="R29" s="1038"/>
      <c r="S29" s="1038"/>
    </row>
    <row r="30" spans="1:22" s="86" customFormat="1" ht="34.5" customHeight="1">
      <c r="C30" s="90" t="s">
        <v>494</v>
      </c>
      <c r="I30" s="88"/>
      <c r="M30" s="88"/>
    </row>
    <row r="31" spans="1:22" s="86" customFormat="1" ht="46.5" customHeight="1">
      <c r="C31" s="1039" t="str">
        <f>+'Cedar bay reg assets 2018'!C36:S36</f>
        <v xml:space="preserve">(c) The Debt Component is 1.3413%, which is based on the May 2017 ROR Surveillance report, per FPSC Order No. PSC-16-0560-AS-EI. </v>
      </c>
      <c r="D31" s="1039"/>
      <c r="E31" s="1039"/>
      <c r="F31" s="1039"/>
      <c r="G31" s="1039"/>
      <c r="H31" s="1039"/>
      <c r="I31" s="1039"/>
      <c r="J31" s="1039"/>
      <c r="K31" s="1039"/>
      <c r="L31" s="1039"/>
      <c r="M31" s="1039"/>
      <c r="N31" s="1039"/>
      <c r="O31" s="1039"/>
      <c r="P31" s="1039"/>
      <c r="Q31" s="1039"/>
      <c r="R31" s="1039"/>
      <c r="S31" s="1039"/>
    </row>
    <row r="32" spans="1:22" s="86" customFormat="1" ht="46.5" customHeight="1">
      <c r="C32" s="1039" t="s">
        <v>698</v>
      </c>
      <c r="D32" s="1039"/>
      <c r="E32" s="1039"/>
      <c r="F32" s="1039"/>
      <c r="G32" s="1039"/>
      <c r="H32" s="1039"/>
      <c r="I32" s="1039"/>
      <c r="J32" s="1039"/>
      <c r="K32" s="1039"/>
      <c r="L32" s="1039"/>
      <c r="M32" s="1039"/>
      <c r="N32" s="1039"/>
      <c r="O32" s="1039"/>
      <c r="P32" s="1039"/>
      <c r="Q32" s="1039"/>
      <c r="R32" s="1039"/>
      <c r="S32" s="1039"/>
    </row>
    <row r="33" spans="1:22" s="86" customFormat="1" ht="46.5" customHeight="1">
      <c r="C33" s="955"/>
      <c r="D33" s="955"/>
      <c r="E33" s="955"/>
      <c r="F33" s="955"/>
      <c r="G33" s="955"/>
      <c r="H33" s="955"/>
      <c r="I33" s="955"/>
      <c r="J33" s="955"/>
      <c r="K33" s="955"/>
      <c r="L33" s="955"/>
      <c r="M33" s="955"/>
      <c r="N33" s="955"/>
      <c r="O33" s="955"/>
      <c r="P33" s="955"/>
      <c r="Q33" s="955"/>
      <c r="R33" s="955"/>
      <c r="S33" s="955"/>
    </row>
    <row r="34" spans="1:22" s="86" customFormat="1" ht="15.75">
      <c r="A34" s="1040" t="s">
        <v>162</v>
      </c>
      <c r="B34" s="1040"/>
      <c r="C34" s="1040"/>
      <c r="D34" s="1040"/>
      <c r="E34" s="1040"/>
      <c r="F34" s="1040"/>
      <c r="G34" s="1040"/>
      <c r="H34" s="1040"/>
      <c r="I34" s="1040"/>
      <c r="J34" s="1040"/>
      <c r="K34" s="1040"/>
      <c r="L34" s="1040"/>
      <c r="M34" s="1040"/>
      <c r="N34" s="1040"/>
      <c r="O34" s="1040"/>
      <c r="P34" s="1040"/>
      <c r="Q34" s="1040"/>
      <c r="R34" s="1040"/>
      <c r="S34" s="1040"/>
      <c r="T34" s="1040"/>
      <c r="U34" s="1040"/>
      <c r="V34" s="1040"/>
    </row>
    <row r="35" spans="1:22" s="65" customFormat="1" ht="15.95" customHeight="1"/>
    <row r="36" spans="1:22" s="157" customFormat="1" ht="15.95" customHeight="1">
      <c r="C36" s="157" t="s">
        <v>70</v>
      </c>
      <c r="E36" s="805"/>
      <c r="F36" s="159" t="e">
        <f>VLOOKUP(E36,proj_info,3,FALSE)</f>
        <v>#N/A</v>
      </c>
    </row>
    <row r="37" spans="1:22" s="157" customFormat="1" ht="15.95" customHeight="1">
      <c r="E37" s="159"/>
      <c r="H37" s="160">
        <v>2017</v>
      </c>
      <c r="I37" s="161">
        <v>2018</v>
      </c>
      <c r="J37" s="161">
        <v>2018</v>
      </c>
      <c r="K37" s="161">
        <v>2018</v>
      </c>
      <c r="L37" s="161">
        <v>2018</v>
      </c>
      <c r="M37" s="161">
        <v>2018</v>
      </c>
      <c r="N37" s="161">
        <v>2018</v>
      </c>
      <c r="O37" s="161">
        <v>2018</v>
      </c>
      <c r="P37" s="161">
        <v>2018</v>
      </c>
      <c r="Q37" s="161">
        <v>2018</v>
      </c>
      <c r="R37" s="161">
        <v>2018</v>
      </c>
      <c r="S37" s="161">
        <v>2018</v>
      </c>
      <c r="T37" s="161">
        <v>2018</v>
      </c>
    </row>
    <row r="38" spans="1:22" s="157" customFormat="1" ht="15.95" customHeight="1">
      <c r="C38" s="159"/>
      <c r="E38" s="159"/>
      <c r="H38" s="162" t="s">
        <v>129</v>
      </c>
      <c r="I38" s="163" t="s">
        <v>133</v>
      </c>
      <c r="J38" s="163" t="s">
        <v>134</v>
      </c>
      <c r="K38" s="163" t="s">
        <v>135</v>
      </c>
      <c r="L38" s="163" t="s">
        <v>73</v>
      </c>
      <c r="M38" s="163" t="s">
        <v>74</v>
      </c>
      <c r="N38" s="163" t="s">
        <v>75</v>
      </c>
      <c r="O38" s="163" t="s">
        <v>76</v>
      </c>
      <c r="P38" s="163" t="s">
        <v>77</v>
      </c>
      <c r="Q38" s="163" t="s">
        <v>78</v>
      </c>
      <c r="R38" s="163" t="s">
        <v>127</v>
      </c>
      <c r="S38" s="163" t="s">
        <v>128</v>
      </c>
      <c r="T38" s="164" t="s">
        <v>129</v>
      </c>
    </row>
    <row r="39" spans="1:22" s="157" customFormat="1" ht="15.95" customHeight="1">
      <c r="C39" s="159" t="s">
        <v>62</v>
      </c>
      <c r="D39" s="159" t="s">
        <v>61</v>
      </c>
      <c r="H39" s="165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7"/>
    </row>
    <row r="40" spans="1:22" s="157" customFormat="1" ht="15.95" customHeight="1">
      <c r="C40" s="157" t="s">
        <v>736</v>
      </c>
      <c r="D40" s="157" t="str">
        <f>IF(ISERROR(VLOOKUP(C40,acct_desc,2,FALSE))=TRUE," ",VLOOKUP(C40,acct_desc,2,FALSE))</f>
        <v>216 - Beginning of Month Balance</v>
      </c>
      <c r="H40" s="168"/>
      <c r="I40" s="941">
        <v>-5539025</v>
      </c>
      <c r="J40" s="941">
        <v>-5539025</v>
      </c>
      <c r="K40" s="941">
        <v>-5539025</v>
      </c>
      <c r="L40" s="941">
        <v>-5539025</v>
      </c>
      <c r="M40" s="941">
        <v>-5539025</v>
      </c>
      <c r="N40" s="941">
        <v>-5539025</v>
      </c>
      <c r="O40" s="941">
        <v>-5539025</v>
      </c>
      <c r="P40" s="941">
        <v>-5539025</v>
      </c>
      <c r="Q40" s="941">
        <v>-5539025</v>
      </c>
      <c r="R40" s="941">
        <v>-5539025</v>
      </c>
      <c r="S40" s="941">
        <v>-5539025</v>
      </c>
      <c r="T40" s="941">
        <v>-5539025</v>
      </c>
    </row>
    <row r="41" spans="1:22" s="157" customFormat="1" ht="15.95" customHeight="1">
      <c r="C41" s="157" t="s">
        <v>735</v>
      </c>
      <c r="D41" s="157" t="str">
        <f>IF(ISERROR(VLOOKUP(C41,acct_desc,2,FALSE))=TRUE," ",VLOOKUP(C41,acct_desc,2,FALSE))</f>
        <v>Cedar Bay Liab BB</v>
      </c>
      <c r="H41" s="168"/>
      <c r="I41" s="169">
        <f t="array" ref="I41">SUM(IF(d_year=I$37,IF(d_month=I$38,IF(d_acct=$C41,d_amt,0),0),0))</f>
        <v>0</v>
      </c>
      <c r="J41" s="169">
        <f t="array" ref="J41">SUM(IF(d_year=J$37,IF(d_month=J$38,IF(d_acct=$C41,d_amt,0),0),0))</f>
        <v>0</v>
      </c>
      <c r="K41" s="169">
        <f t="array" ref="K41">SUM(IF(d_year=K$37,IF(d_month=K$38,IF(d_acct=$C41,d_amt,0),0),0))</f>
        <v>0</v>
      </c>
      <c r="L41" s="169">
        <f t="array" ref="L41">SUM(IF(d_year=L$37,IF(d_month=L$38,IF(d_acct=$C41,d_amt,0),0),0))</f>
        <v>0</v>
      </c>
      <c r="M41" s="169">
        <f t="array" ref="M41">SUM(IF(d_year=M$37,IF(d_month=M$38,IF(d_acct=$C41,d_amt,0),0),0))</f>
        <v>0</v>
      </c>
      <c r="N41" s="169">
        <f t="array" ref="N41">SUM(IF(d_year=N$37,IF(d_month=N$38,IF(d_acct=$C41,d_amt,0),0),0))</f>
        <v>0</v>
      </c>
      <c r="O41" s="169">
        <f t="array" ref="O41">SUM(IF(d_year=O$37,IF(d_month=O$38,IF(d_acct=$C41,d_amt,0),0),0))</f>
        <v>0</v>
      </c>
      <c r="P41" s="169">
        <f t="array" ref="P41">SUM(IF(d_year=P$37,IF(d_month=P$38,IF(d_acct=$C41,d_amt,0),0),0))</f>
        <v>0</v>
      </c>
      <c r="Q41" s="169">
        <f t="array" ref="Q41">SUM(IF(d_year=Q$37,IF(d_month=Q$38,IF(d_acct=$C41,d_amt,0),0),0))</f>
        <v>0</v>
      </c>
      <c r="R41" s="169">
        <f t="array" ref="R41">SUM(IF(d_year=R$37,IF(d_month=R$38,IF(d_acct=$C41,d_amt,0),0),0))</f>
        <v>0</v>
      </c>
      <c r="S41" s="169">
        <f t="array" ref="S41">SUM(IF(d_year=S$37,IF(d_month=S$38,IF(d_acct=$C41,d_amt,0),0),0))</f>
        <v>0</v>
      </c>
      <c r="T41" s="169">
        <f t="array" ref="T41">SUM(IF(d_year=T$37,IF(d_month=T$38,IF(d_acct=$C41,d_amt,0),0),0))</f>
        <v>0</v>
      </c>
    </row>
    <row r="42" spans="1:22" s="157" customFormat="1" ht="15.95" customHeight="1">
      <c r="G42" s="174" t="s">
        <v>693</v>
      </c>
      <c r="H42" s="200"/>
      <c r="I42" s="199">
        <f t="shared" ref="I42:T42" si="9">SUM(I39:I41)</f>
        <v>-5539025</v>
      </c>
      <c r="J42" s="199">
        <f t="shared" si="9"/>
        <v>-5539025</v>
      </c>
      <c r="K42" s="199">
        <f t="shared" si="9"/>
        <v>-5539025</v>
      </c>
      <c r="L42" s="199">
        <f t="shared" si="9"/>
        <v>-5539025</v>
      </c>
      <c r="M42" s="199">
        <f t="shared" si="9"/>
        <v>-5539025</v>
      </c>
      <c r="N42" s="199">
        <f t="shared" si="9"/>
        <v>-5539025</v>
      </c>
      <c r="O42" s="199">
        <f t="shared" si="9"/>
        <v>-5539025</v>
      </c>
      <c r="P42" s="199">
        <f t="shared" si="9"/>
        <v>-5539025</v>
      </c>
      <c r="Q42" s="199">
        <f t="shared" si="9"/>
        <v>-5539025</v>
      </c>
      <c r="R42" s="199">
        <f t="shared" si="9"/>
        <v>-5539025</v>
      </c>
      <c r="S42" s="199">
        <f t="shared" si="9"/>
        <v>-5539025</v>
      </c>
      <c r="T42" s="199">
        <f t="shared" si="9"/>
        <v>-5539025</v>
      </c>
    </row>
    <row r="43" spans="1:22" s="157" customFormat="1" ht="15.95" customHeight="1">
      <c r="H43" s="168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</row>
    <row r="44" spans="1:22" s="157" customFormat="1" ht="15.95" customHeight="1">
      <c r="C44" s="300" t="s">
        <v>749</v>
      </c>
      <c r="D44" s="157" t="str">
        <f>IF(ISERROR(VLOOKUP(C44,acct_desc,2,FALSE))=TRUE," ",VLOOKUP(C44,acct_desc,2,FALSE))</f>
        <v>AMORT EXP-BKTAXDIFF CEDAR BAY-CAPACITY</v>
      </c>
      <c r="H44" s="168"/>
      <c r="I44" s="941">
        <v>60868</v>
      </c>
      <c r="J44" s="941">
        <v>60868</v>
      </c>
      <c r="K44" s="941">
        <v>60868</v>
      </c>
      <c r="L44" s="941">
        <v>60868</v>
      </c>
      <c r="M44" s="941">
        <v>60868</v>
      </c>
      <c r="N44" s="941">
        <v>60868</v>
      </c>
      <c r="O44" s="941">
        <v>60868</v>
      </c>
      <c r="P44" s="941">
        <v>60868</v>
      </c>
      <c r="Q44" s="941">
        <v>60868</v>
      </c>
      <c r="R44" s="941">
        <v>60868</v>
      </c>
      <c r="S44" s="941">
        <v>60868</v>
      </c>
      <c r="T44" s="941">
        <v>60868</v>
      </c>
    </row>
    <row r="45" spans="1:22" s="157" customFormat="1" ht="15.95" customHeight="1">
      <c r="C45" s="834" t="s">
        <v>749</v>
      </c>
      <c r="D45" s="157" t="str">
        <f t="array" ref="D45">IF(ISERROR(VLOOKUP(C45,acct_desc,2,FALSE))=TRUE," ",VLOOKUP(C45,acct_desc,2,FALSE))</f>
        <v>AMORT EXP-BKTAXDIFF CEDAR BAY-CAPACITY</v>
      </c>
      <c r="H45" s="168"/>
      <c r="I45" s="941">
        <v>60868</v>
      </c>
      <c r="J45" s="941">
        <v>60868</v>
      </c>
      <c r="K45" s="941">
        <v>60868</v>
      </c>
      <c r="L45" s="941">
        <v>60868</v>
      </c>
      <c r="M45" s="941">
        <v>60868</v>
      </c>
      <c r="N45" s="941">
        <v>60868</v>
      </c>
      <c r="O45" s="941">
        <v>60868</v>
      </c>
      <c r="P45" s="941">
        <v>60868</v>
      </c>
      <c r="Q45" s="941">
        <v>60868</v>
      </c>
      <c r="R45" s="941">
        <v>60868</v>
      </c>
      <c r="S45" s="941">
        <v>60868</v>
      </c>
      <c r="T45" s="941">
        <v>60868</v>
      </c>
    </row>
    <row r="46" spans="1:22" s="157" customFormat="1" ht="15.95" customHeight="1">
      <c r="C46" s="834" t="s">
        <v>744</v>
      </c>
      <c r="D46" s="157" t="str">
        <f t="array" ref="D46">IF(ISERROR(VLOOKUP(C46,acct_desc,2,FALSE))=TRUE," ",VLOOKUP(C46,acct_desc,2,FALSE))</f>
        <v>CEDAR BAY - Amort Exp BkTxDiff-557FY</v>
      </c>
      <c r="H46" s="168"/>
      <c r="I46" s="169">
        <f>SUM(IF(d_year=I$37,IF(d_month=I$38,IF(d_acct=$C46,d_amt,0),0),0))*-1</f>
        <v>0</v>
      </c>
      <c r="J46" s="169">
        <f t="array" ref="J46">SUM(IF(d_year=J$37,IF(d_month=J$38,IF(d_acct=$C46,d_amt,0),0),0))*-1</f>
        <v>0</v>
      </c>
      <c r="K46" s="169">
        <f t="array" ref="K46">SUM(IF(d_year=K$37,IF(d_month=K$38,IF(d_acct=$C46,d_amt,0),0),0))*-1</f>
        <v>0</v>
      </c>
      <c r="L46" s="169">
        <f t="array" ref="L46">SUM(IF(d_year=L$37,IF(d_month=L$38,IF(d_acct=$C46,d_amt,0),0),0))*-1</f>
        <v>0</v>
      </c>
      <c r="M46" s="169">
        <f t="array" ref="M46">SUM(IF(d_year=M$37,IF(d_month=M$38,IF(d_acct=$C46,d_amt,0),0),0))*-1</f>
        <v>0</v>
      </c>
      <c r="N46" s="169">
        <f t="array" ref="N46">SUM(IF(d_year=N$37,IF(d_month=N$38,IF(d_acct=$C46,d_amt,0),0),0))*-1</f>
        <v>0</v>
      </c>
      <c r="O46" s="169">
        <f t="array" ref="O46">SUM(IF(d_year=O$37,IF(d_month=O$38,IF(d_acct=$C46,d_amt,0),0),0))*-1</f>
        <v>0</v>
      </c>
      <c r="P46" s="169">
        <f t="array" ref="P46">SUM(IF(d_year=P$37,IF(d_month=P$38,IF(d_acct=$C46,d_amt,0),0),0))*-1</f>
        <v>0</v>
      </c>
      <c r="Q46" s="169">
        <f t="array" ref="Q46">SUM(IF(d_year=Q$37,IF(d_month=Q$38,IF(d_acct=$C46,d_amt,0),0),0))*-1</f>
        <v>0</v>
      </c>
      <c r="R46" s="169">
        <f t="array" ref="R46">SUM(IF(d_year=R$37,IF(d_month=R$38,IF(d_acct=$C46,d_amt,0),0),0))*-1</f>
        <v>0</v>
      </c>
      <c r="S46" s="169">
        <f t="array" ref="S46">SUM(IF(d_year=S$37,IF(d_month=S$38,IF(d_acct=$C46,d_amt,0),0),0))*-1</f>
        <v>0</v>
      </c>
      <c r="T46" s="169">
        <f t="array" ref="T46">SUM(IF(d_year=T$37,IF(d_month=T$38,IF(d_acct=$C46,d_amt,0),0),0))*-1</f>
        <v>0</v>
      </c>
    </row>
    <row r="47" spans="1:22" s="159" customFormat="1" ht="15.95" customHeight="1">
      <c r="G47" s="174" t="s">
        <v>693</v>
      </c>
      <c r="H47" s="200"/>
      <c r="I47" s="199">
        <f t="shared" ref="I47:T47" si="10">SUM(I44:I46)</f>
        <v>121736</v>
      </c>
      <c r="J47" s="199">
        <f t="shared" si="10"/>
        <v>121736</v>
      </c>
      <c r="K47" s="199">
        <f t="shared" si="10"/>
        <v>121736</v>
      </c>
      <c r="L47" s="199">
        <f t="shared" si="10"/>
        <v>121736</v>
      </c>
      <c r="M47" s="199">
        <f t="shared" si="10"/>
        <v>121736</v>
      </c>
      <c r="N47" s="199">
        <f t="shared" si="10"/>
        <v>121736</v>
      </c>
      <c r="O47" s="199">
        <f t="shared" si="10"/>
        <v>121736</v>
      </c>
      <c r="P47" s="199">
        <f t="shared" si="10"/>
        <v>121736</v>
      </c>
      <c r="Q47" s="199">
        <f t="shared" si="10"/>
        <v>121736</v>
      </c>
      <c r="R47" s="199">
        <f t="shared" si="10"/>
        <v>121736</v>
      </c>
      <c r="S47" s="199">
        <f t="shared" si="10"/>
        <v>121736</v>
      </c>
      <c r="T47" s="199">
        <f t="shared" si="10"/>
        <v>121736</v>
      </c>
    </row>
    <row r="48" spans="1:22" s="157" customFormat="1" ht="24" customHeight="1">
      <c r="F48" s="159" t="s">
        <v>717</v>
      </c>
      <c r="H48" s="165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7"/>
    </row>
    <row r="49" spans="3:23" s="157" customFormat="1" ht="15.95" customHeight="1">
      <c r="C49" s="817"/>
      <c r="H49" s="168"/>
      <c r="I49" s="169">
        <f t="array" ref="I49">SUM(IF(d_year=I$37,IF(d_month=I$38,IF(d_acct=$C$49,d_amt,0),0),0))*-1</f>
        <v>0</v>
      </c>
      <c r="J49" s="169">
        <f t="array" ref="J49">SUM(IF(d_year=J$37,IF(d_month=J$38,IF(d_acct=$C$49,d_amt,0),0),0))*-1</f>
        <v>0</v>
      </c>
      <c r="K49" s="169">
        <f t="array" ref="K49">SUM(IF(d_year=K$37,IF(d_month=K$38,IF(d_acct=$C$49,d_amt,0),0),0))*-1</f>
        <v>0</v>
      </c>
      <c r="L49" s="169">
        <f t="array" ref="L49">SUM(IF(d_year=L$37,IF(d_month=L$38,IF(d_acct=$C$49,d_amt,0),0),0))*-1</f>
        <v>0</v>
      </c>
      <c r="M49" s="169">
        <f t="array" ref="M49">SUM(IF(d_year=M$37,IF(d_month=M$38,IF(d_acct=$C$49,d_amt,0),0),0))*-1</f>
        <v>0</v>
      </c>
      <c r="N49" s="169">
        <f t="array" ref="N49">SUM(IF(d_year=N$37,IF(d_month=N$38,IF(d_acct=$C$49,d_amt,0),0),0))*-1</f>
        <v>0</v>
      </c>
      <c r="O49" s="169">
        <f t="array" ref="O49">SUM(IF(d_year=O$37,IF(d_month=O$38,IF(d_acct=$C$49,d_amt,0),0),0))*-1</f>
        <v>0</v>
      </c>
      <c r="P49" s="169">
        <f t="array" ref="P49">SUM(IF(d_year=P$37,IF(d_month=P$38,IF(d_acct=$C$49,d_amt,0),0),0))*-1</f>
        <v>0</v>
      </c>
      <c r="Q49" s="169">
        <f t="array" ref="Q49">SUM(IF(d_year=Q$37,IF(d_month=Q$38,IF(d_acct=$C$49,d_amt,0),0),0))*-1</f>
        <v>0</v>
      </c>
      <c r="R49" s="169">
        <f t="array" ref="R49">SUM(IF(d_year=R$37,IF(d_month=R$38,IF(d_acct=$C$49,d_amt,0),0),0))*-1</f>
        <v>0</v>
      </c>
      <c r="S49" s="169">
        <f t="array" ref="S49">SUM(IF(d_year=S$37,IF(d_month=S$38,IF(d_acct=$C$49,d_amt,0),0),0))*-1</f>
        <v>0</v>
      </c>
      <c r="T49" s="169">
        <f t="array" ref="T49">SUM(IF(d_year=T$37,IF(d_month=T$38,IF(d_acct=$C$49,d_amt,0),0),0))*-1</f>
        <v>0</v>
      </c>
    </row>
    <row r="50" spans="3:23" s="157" customFormat="1" ht="15.95" customHeight="1">
      <c r="C50" s="304">
        <v>6660000181</v>
      </c>
      <c r="D50" s="157" t="s">
        <v>716</v>
      </c>
      <c r="H50" s="168"/>
      <c r="I50" s="169">
        <f t="array" ref="I50">SUM(IF(d_year=I$37,IF(d_month=I$38,IF(d_acct=$C$49,d_amt,0),0),0))*-1</f>
        <v>0</v>
      </c>
      <c r="J50" s="169">
        <f t="array" ref="J50">SUM(IF(d_year=J$37,IF(d_month=J$38,IF(d_acct=$C$49,d_amt,0),0),0))*-1</f>
        <v>0</v>
      </c>
      <c r="K50" s="169">
        <f t="array" ref="K50">SUM(IF(d_year=K$37,IF(d_month=K$38,IF(d_acct=$C$49,d_amt,0),0),0))*-1</f>
        <v>0</v>
      </c>
      <c r="L50" s="169">
        <f t="array" ref="L50">SUM(IF(d_year=L$37,IF(d_month=L$38,IF(d_acct=$C$49,d_amt,0),0),0))*-1</f>
        <v>0</v>
      </c>
      <c r="M50" s="169">
        <f t="array" ref="M50">SUM(IF(d_year=M$37,IF(d_month=M$38,IF(d_acct=$C$49,d_amt,0),0),0))*-1</f>
        <v>0</v>
      </c>
      <c r="N50" s="169">
        <f t="array" ref="N50">SUM(IF(d_year=N$37,IF(d_month=N$38,IF(d_acct=$C$49,d_amt,0),0),0))*-1</f>
        <v>0</v>
      </c>
      <c r="O50" s="169">
        <f t="array" ref="O50">SUM(IF(d_year=O$37,IF(d_month=O$38,IF(d_acct=$C$49,d_amt,0),0),0))*-1</f>
        <v>0</v>
      </c>
      <c r="P50" s="169">
        <f t="array" ref="P50">SUM(IF(d_year=P$37,IF(d_month=P$38,IF(d_acct=$C$49,d_amt,0),0),0))*-1</f>
        <v>0</v>
      </c>
      <c r="Q50" s="169">
        <f t="array" ref="Q50">SUM(IF(d_year=Q$37,IF(d_month=Q$38,IF(d_acct=$C$49,d_amt,0),0),0))*-1</f>
        <v>0</v>
      </c>
      <c r="R50" s="169">
        <f t="array" ref="R50">SUM(IF(d_year=R$37,IF(d_month=R$38,IF(d_acct=$C$49,d_amt,0),0),0))*-1</f>
        <v>0</v>
      </c>
      <c r="S50" s="169">
        <f t="array" ref="S50">SUM(IF(d_year=S$37,IF(d_month=S$38,IF(d_acct=$C$49,d_amt,0),0),0))*-1</f>
        <v>0</v>
      </c>
      <c r="T50" s="169">
        <f t="array" ref="T50">SUM(IF(d_year=T$37,IF(d_month=T$38,IF(d_acct=$C$49,d_amt,0),0),0))*-1</f>
        <v>0</v>
      </c>
    </row>
    <row r="51" spans="3:23" s="157" customFormat="1" ht="15.95" customHeight="1">
      <c r="H51" s="171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3"/>
    </row>
    <row r="52" spans="3:23" s="159" customFormat="1" ht="15.95" customHeight="1">
      <c r="G52" s="174" t="s">
        <v>693</v>
      </c>
      <c r="H52" s="200"/>
      <c r="I52" s="199">
        <f t="shared" ref="I52:T52" si="11">SUM(I49:I51)</f>
        <v>0</v>
      </c>
      <c r="J52" s="199">
        <f t="shared" si="11"/>
        <v>0</v>
      </c>
      <c r="K52" s="199">
        <f t="shared" si="11"/>
        <v>0</v>
      </c>
      <c r="L52" s="199">
        <f t="shared" si="11"/>
        <v>0</v>
      </c>
      <c r="M52" s="199">
        <f t="shared" si="11"/>
        <v>0</v>
      </c>
      <c r="N52" s="199">
        <f t="shared" si="11"/>
        <v>0</v>
      </c>
      <c r="O52" s="199">
        <f t="shared" si="11"/>
        <v>0</v>
      </c>
      <c r="P52" s="199">
        <f t="shared" si="11"/>
        <v>0</v>
      </c>
      <c r="Q52" s="199">
        <f t="shared" si="11"/>
        <v>0</v>
      </c>
      <c r="R52" s="199">
        <f t="shared" si="11"/>
        <v>0</v>
      </c>
      <c r="S52" s="199">
        <f t="shared" si="11"/>
        <v>0</v>
      </c>
      <c r="T52" s="199">
        <f t="shared" si="11"/>
        <v>0</v>
      </c>
    </row>
    <row r="53" spans="3:23" s="157" customFormat="1" ht="24" customHeight="1">
      <c r="H53" s="165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7"/>
    </row>
    <row r="54" spans="3:23" s="157" customFormat="1" ht="15.95" customHeight="1">
      <c r="C54" s="816"/>
      <c r="H54" s="168"/>
      <c r="I54" s="169">
        <f t="array" ref="I54">SUM(IF(d_year=I$37,IF(d_month=I$38,IF(d_acct=$C$54,d_amt,0),0),0))</f>
        <v>0</v>
      </c>
      <c r="J54" s="169">
        <f t="array" ref="J54">SUM(IF(d_year=J$37,IF(d_month=J$38,IF(d_acct=$C$54,d_amt,0),0),0))</f>
        <v>0</v>
      </c>
      <c r="K54" s="169">
        <f t="array" ref="K54">SUM(IF(d_year=K$37,IF(d_month=K$38,IF(d_acct=$C$54,d_amt,0),0),0))</f>
        <v>0</v>
      </c>
      <c r="L54" s="169">
        <f t="array" ref="L54">SUM(IF(d_year=L$37,IF(d_month=L$38,IF(d_acct=$C$54,d_amt,0),0),0))</f>
        <v>0</v>
      </c>
      <c r="M54" s="169">
        <f t="array" ref="M54">SUM(IF(d_year=M$37,IF(d_month=M$38,IF(d_acct=$C$54,d_amt,0),0),0))</f>
        <v>0</v>
      </c>
      <c r="N54" s="169">
        <f t="array" ref="N54">SUM(IF(d_year=N$37,IF(d_month=N$38,IF(d_acct=$C$54,d_amt,0),0),0))</f>
        <v>0</v>
      </c>
      <c r="O54" s="169">
        <f t="array" ref="O54">SUM(IF(d_year=O$37,IF(d_month=O$38,IF(d_acct=$C$54,d_amt,0),0),0))</f>
        <v>0</v>
      </c>
      <c r="P54" s="169">
        <f t="array" ref="P54">SUM(IF(d_year=P$37,IF(d_month=P$38,IF(d_acct=$C$54,d_amt,0),0),0))</f>
        <v>0</v>
      </c>
      <c r="Q54" s="169"/>
      <c r="R54" s="169"/>
      <c r="S54" s="169"/>
      <c r="T54" s="169"/>
    </row>
    <row r="55" spans="3:23" s="157" customFormat="1" ht="15.95" customHeight="1">
      <c r="H55" s="171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3"/>
    </row>
    <row r="56" spans="3:23" s="159" customFormat="1" ht="15.95" customHeight="1">
      <c r="G56" s="174" t="s">
        <v>693</v>
      </c>
      <c r="H56" s="175"/>
      <c r="I56" s="176">
        <f t="shared" ref="I56:T56" si="12">SUM(I54:I55)</f>
        <v>0</v>
      </c>
      <c r="J56" s="176">
        <f t="shared" si="12"/>
        <v>0</v>
      </c>
      <c r="K56" s="176">
        <f t="shared" si="12"/>
        <v>0</v>
      </c>
      <c r="L56" s="176">
        <f t="shared" si="12"/>
        <v>0</v>
      </c>
      <c r="M56" s="176">
        <f t="shared" si="12"/>
        <v>0</v>
      </c>
      <c r="N56" s="176">
        <f t="shared" si="12"/>
        <v>0</v>
      </c>
      <c r="O56" s="176">
        <f t="shared" si="12"/>
        <v>0</v>
      </c>
      <c r="P56" s="176">
        <f t="shared" si="12"/>
        <v>0</v>
      </c>
      <c r="Q56" s="199">
        <f t="shared" si="12"/>
        <v>0</v>
      </c>
      <c r="R56" s="199">
        <f t="shared" si="12"/>
        <v>0</v>
      </c>
      <c r="S56" s="199">
        <f t="shared" si="12"/>
        <v>0</v>
      </c>
      <c r="T56" s="802">
        <f t="shared" si="12"/>
        <v>0</v>
      </c>
    </row>
    <row r="57" spans="3:23" s="157" customFormat="1" ht="24" customHeight="1">
      <c r="H57" s="165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79"/>
    </row>
    <row r="58" spans="3:23" s="157" customFormat="1" ht="15.95" customHeight="1">
      <c r="C58" s="303" t="s">
        <v>737</v>
      </c>
      <c r="D58" s="157" t="s">
        <v>63</v>
      </c>
      <c r="H58" s="168"/>
      <c r="I58" s="169">
        <f t="array" ref="I58">SUM(IF(d_year=I$37,IF(d_month=I$38,IF(d_acct=$C$58,d_amt,0),0),0))</f>
        <v>0</v>
      </c>
      <c r="J58" s="169">
        <f t="array" ref="J58">SUM(IF(d_year=J$37,IF(d_month=J$38,IF(d_acct=$C$58,d_amt,0),0),0))</f>
        <v>0</v>
      </c>
      <c r="K58" s="169">
        <f t="array" ref="K58">SUM(IF(d_year=K$37,IF(d_month=K$38,IF(d_acct=$C$58,d_amt,0),0),0))</f>
        <v>0</v>
      </c>
      <c r="L58" s="169">
        <f t="array" ref="L58">SUM(IF(d_year=L$37,IF(d_month=L$38,IF(d_acct=$C$58,d_amt,0),0),0))</f>
        <v>0</v>
      </c>
      <c r="M58" s="169">
        <f t="array" ref="M58">SUM(IF(d_year=M$37,IF(d_month=M$38,IF(d_acct=$C$58,d_amt,0),0),0))</f>
        <v>0</v>
      </c>
      <c r="N58" s="169">
        <f t="array" ref="N58">SUM(IF(d_year=N$37,IF(d_month=N$38,IF(d_acct=$C$58,d_amt,0),0),0))</f>
        <v>0</v>
      </c>
      <c r="O58" s="169">
        <f t="array" ref="O58">SUM(IF(d_year=O$37,IF(d_month=O$38,IF(d_acct=$C$58,d_amt,0),0),0))</f>
        <v>0</v>
      </c>
      <c r="P58" s="169">
        <f t="array" ref="P58">SUM(IF(d_year=P$37,IF(d_month=P$38,IF(d_acct=$C$58,d_amt,0),0),0))</f>
        <v>0</v>
      </c>
      <c r="Q58" s="169">
        <f t="array" ref="Q58">SUM(IF(d_year=Q$37,IF(d_month=Q$38,IF(d_acct=$C$58,d_amt,0),0),0))</f>
        <v>0</v>
      </c>
      <c r="R58" s="169">
        <f t="array" ref="R58">SUM(IF(d_year=R$37,IF(d_month=R$38,IF(d_acct=$C$58,d_amt,0),0),0))</f>
        <v>0</v>
      </c>
      <c r="S58" s="169">
        <f t="array" ref="S58">SUM(IF(d_year=S$37,IF(d_month=S$38,IF(d_acct=$C$58,d_amt,0),0),0))</f>
        <v>0</v>
      </c>
      <c r="T58" s="170">
        <f t="array" ref="T58">SUM(IF(d_year=T$37,IF(d_month=T$38,IF(d_acct=$C$58,d_amt,0),0),0))</f>
        <v>0</v>
      </c>
    </row>
    <row r="59" spans="3:23" s="157" customFormat="1" ht="15.95" customHeight="1">
      <c r="D59" s="157" t="s">
        <v>161</v>
      </c>
      <c r="H59" s="180"/>
      <c r="I59" s="181">
        <f t="shared" ref="I59:T59" si="13">I26-I58</f>
        <v>-31369.679818937468</v>
      </c>
      <c r="J59" s="181">
        <f t="shared" si="13"/>
        <v>-30973.808012580066</v>
      </c>
      <c r="K59" s="181">
        <f t="shared" si="13"/>
        <v>-30577.936206222665</v>
      </c>
      <c r="L59" s="181">
        <f t="shared" si="13"/>
        <v>-30182.064399865259</v>
      </c>
      <c r="M59" s="181">
        <f t="shared" si="13"/>
        <v>-29786.192593507854</v>
      </c>
      <c r="N59" s="181">
        <f t="shared" si="13"/>
        <v>-29390.320787150453</v>
      </c>
      <c r="O59" s="181">
        <f t="shared" si="13"/>
        <v>-28994.448980793051</v>
      </c>
      <c r="P59" s="181">
        <f t="shared" si="13"/>
        <v>-28598.577174435643</v>
      </c>
      <c r="Q59" s="181">
        <f t="shared" si="13"/>
        <v>-28202.705368078237</v>
      </c>
      <c r="R59" s="181">
        <f t="shared" si="13"/>
        <v>-26963.905235921437</v>
      </c>
      <c r="S59" s="181">
        <f t="shared" si="13"/>
        <v>-25725.105103764639</v>
      </c>
      <c r="T59" s="181">
        <f t="shared" si="13"/>
        <v>-25329.233297407231</v>
      </c>
    </row>
    <row r="60" spans="3:23" s="157" customFormat="1" ht="24" customHeight="1">
      <c r="H60" s="182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4"/>
      <c r="W60" s="801"/>
    </row>
    <row r="61" spans="3:23" s="157" customFormat="1" ht="15.95" customHeight="1">
      <c r="C61" s="157" t="s">
        <v>241</v>
      </c>
      <c r="D61" s="157" t="s">
        <v>71</v>
      </c>
      <c r="H61" s="185"/>
      <c r="I61" s="942">
        <v>1.3413E-2</v>
      </c>
      <c r="J61" s="942">
        <v>1.3413E-2</v>
      </c>
      <c r="K61" s="942">
        <v>1.3413E-2</v>
      </c>
      <c r="L61" s="942">
        <v>1.3413E-2</v>
      </c>
      <c r="M61" s="942">
        <v>1.3413E-2</v>
      </c>
      <c r="N61" s="942">
        <v>1.3413E-2</v>
      </c>
      <c r="O61" s="942">
        <v>1.3413E-2</v>
      </c>
      <c r="P61" s="942">
        <v>1.3413E-2</v>
      </c>
      <c r="Q61" s="942">
        <v>1.3413E-2</v>
      </c>
      <c r="R61" s="942">
        <v>1.3413E-2</v>
      </c>
      <c r="S61" s="942">
        <v>1.3413E-2</v>
      </c>
      <c r="T61" s="942">
        <v>1.3413E-2</v>
      </c>
    </row>
    <row r="62" spans="3:23" s="157" customFormat="1" ht="15.95" customHeight="1">
      <c r="C62" s="157" t="s">
        <v>242</v>
      </c>
      <c r="D62" s="157" t="s">
        <v>0</v>
      </c>
      <c r="H62" s="186"/>
      <c r="I62" s="943">
        <v>4.8251000000000002E-2</v>
      </c>
      <c r="J62" s="943">
        <v>4.8251000000000002E-2</v>
      </c>
      <c r="K62" s="943">
        <v>4.8251000000000002E-2</v>
      </c>
      <c r="L62" s="943">
        <v>4.8251000000000002E-2</v>
      </c>
      <c r="M62" s="943">
        <v>4.8251000000000002E-2</v>
      </c>
      <c r="N62" s="943">
        <v>4.8251000000000002E-2</v>
      </c>
      <c r="O62" s="943">
        <v>4.8251000000000002E-2</v>
      </c>
      <c r="P62" s="943">
        <v>4.8251000000000002E-2</v>
      </c>
      <c r="Q62" s="943">
        <v>4.8251000000000002E-2</v>
      </c>
      <c r="R62" s="943">
        <v>4.8251000000000002E-2</v>
      </c>
      <c r="S62" s="943">
        <v>4.8251000000000002E-2</v>
      </c>
      <c r="T62" s="943">
        <v>4.8251000000000002E-2</v>
      </c>
    </row>
    <row r="63" spans="3:23" s="157" customFormat="1" ht="24" customHeight="1">
      <c r="H63" s="182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4"/>
    </row>
    <row r="64" spans="3:23" s="157" customFormat="1" ht="15.95" customHeight="1">
      <c r="C64" s="157" t="s">
        <v>243</v>
      </c>
      <c r="D64" s="157" t="s">
        <v>1</v>
      </c>
      <c r="H64" s="187"/>
      <c r="I64" s="188">
        <v>0.21</v>
      </c>
      <c r="J64" s="188">
        <v>0.21</v>
      </c>
      <c r="K64" s="188">
        <v>0.21</v>
      </c>
      <c r="L64" s="188">
        <v>0.21</v>
      </c>
      <c r="M64" s="188">
        <v>0.21</v>
      </c>
      <c r="N64" s="188">
        <v>0.21</v>
      </c>
      <c r="O64" s="188">
        <v>0.21</v>
      </c>
      <c r="P64" s="188">
        <v>0.21</v>
      </c>
      <c r="Q64" s="188">
        <v>0.21</v>
      </c>
      <c r="R64" s="188">
        <v>0.21</v>
      </c>
      <c r="S64" s="188">
        <v>0.21</v>
      </c>
      <c r="T64" s="188">
        <v>0.21</v>
      </c>
    </row>
    <row r="65" spans="3:20" s="157" customFormat="1" ht="15.95" customHeight="1">
      <c r="C65" s="157" t="s">
        <v>244</v>
      </c>
      <c r="D65" s="157" t="s">
        <v>2</v>
      </c>
      <c r="H65" s="190"/>
      <c r="I65" s="191">
        <v>5.5E-2</v>
      </c>
      <c r="J65" s="191">
        <v>5.5E-2</v>
      </c>
      <c r="K65" s="191">
        <v>5.5E-2</v>
      </c>
      <c r="L65" s="191">
        <v>5.5E-2</v>
      </c>
      <c r="M65" s="191">
        <v>5.5E-2</v>
      </c>
      <c r="N65" s="191">
        <v>5.5E-2</v>
      </c>
      <c r="O65" s="191">
        <v>5.5E-2</v>
      </c>
      <c r="P65" s="191">
        <v>5.5E-2</v>
      </c>
      <c r="Q65" s="191">
        <v>5.5E-2</v>
      </c>
      <c r="R65" s="191">
        <v>5.5E-2</v>
      </c>
      <c r="S65" s="191">
        <v>5.5E-2</v>
      </c>
      <c r="T65" s="192">
        <v>5.5E-2</v>
      </c>
    </row>
    <row r="66" spans="3:20" s="157" customFormat="1" ht="24" customHeight="1">
      <c r="H66" s="182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4"/>
    </row>
    <row r="67" spans="3:20" s="157" customFormat="1" ht="15.95" customHeight="1">
      <c r="G67" s="193" t="s">
        <v>3</v>
      </c>
      <c r="H67" s="162"/>
      <c r="I67" s="194">
        <f t="shared" ref="I67:T67" si="14">1-((I64+I65)-(I64*I65))</f>
        <v>0.74655000000000005</v>
      </c>
      <c r="J67" s="194">
        <f t="shared" si="14"/>
        <v>0.74655000000000005</v>
      </c>
      <c r="K67" s="194">
        <f t="shared" si="14"/>
        <v>0.74655000000000005</v>
      </c>
      <c r="L67" s="194">
        <f t="shared" si="14"/>
        <v>0.74655000000000005</v>
      </c>
      <c r="M67" s="194">
        <f t="shared" si="14"/>
        <v>0.74655000000000005</v>
      </c>
      <c r="N67" s="194">
        <f t="shared" si="14"/>
        <v>0.74655000000000005</v>
      </c>
      <c r="O67" s="194">
        <f t="shared" si="14"/>
        <v>0.74655000000000005</v>
      </c>
      <c r="P67" s="194">
        <f t="shared" si="14"/>
        <v>0.74655000000000005</v>
      </c>
      <c r="Q67" s="194">
        <f t="shared" si="14"/>
        <v>0.74655000000000005</v>
      </c>
      <c r="R67" s="194">
        <f t="shared" si="14"/>
        <v>0.74655000000000005</v>
      </c>
      <c r="S67" s="194">
        <f t="shared" si="14"/>
        <v>0.74655000000000005</v>
      </c>
      <c r="T67" s="194">
        <f t="shared" si="14"/>
        <v>0.74655000000000005</v>
      </c>
    </row>
    <row r="70" spans="3:20" ht="15.95" customHeight="1">
      <c r="I70" s="85"/>
    </row>
    <row r="159" spans="9:20" ht="15.95" customHeight="1"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</row>
    <row r="261" spans="1:19" ht="15.95" customHeight="1">
      <c r="A261" s="719"/>
      <c r="B261" s="719"/>
      <c r="C261" s="719"/>
      <c r="D261" s="719"/>
      <c r="E261" s="719"/>
      <c r="F261" s="719"/>
      <c r="G261" s="719"/>
      <c r="H261" s="719">
        <f>SUM(H249:H260)</f>
        <v>0</v>
      </c>
      <c r="I261" s="719"/>
      <c r="J261" s="719"/>
      <c r="K261" s="719"/>
      <c r="L261" s="719"/>
      <c r="M261" s="719"/>
      <c r="N261" s="719"/>
      <c r="O261" s="719"/>
      <c r="P261" s="719"/>
      <c r="Q261" s="719"/>
      <c r="R261" s="719"/>
      <c r="S261" s="719"/>
    </row>
    <row r="262" spans="1:19" ht="15.95" customHeight="1">
      <c r="B262" s="312" t="s">
        <v>649</v>
      </c>
      <c r="C262" s="312" t="s">
        <v>651</v>
      </c>
      <c r="H262" s="729">
        <f>'[38]NRC P1'!F35+'[38]NRC P1'!F36</f>
        <v>209849.97376201622</v>
      </c>
      <c r="I262" s="729">
        <f>'[38]NRC P1'!G35+'[38]NRC P1'!G36</f>
        <v>229380.21085148747</v>
      </c>
      <c r="J262" s="729">
        <f>'[38]NRC P1'!H35+'[38]NRC P1'!H36</f>
        <v>253977.51450055715</v>
      </c>
      <c r="K262" s="729">
        <f>'[38]NRC P1'!I35+'[38]NRC P1'!I36</f>
        <v>292196.98861525662</v>
      </c>
      <c r="L262" s="729">
        <f>'[38]NRC P1'!J35+'[38]NRC P1'!J36</f>
        <v>321965.72905461397</v>
      </c>
      <c r="M262" s="729">
        <f>'[38]NRC P1'!K35+'[38]NRC P1'!K36</f>
        <v>343199.24600095651</v>
      </c>
      <c r="N262" s="729">
        <f>'[38]NRC P2'!F35+'[38]NRC P2'!F36</f>
        <v>361646.85623198369</v>
      </c>
      <c r="O262" s="729">
        <f>'[38]NRC P2'!G35+'[38]NRC P2'!G36</f>
        <v>0</v>
      </c>
      <c r="P262" s="729">
        <f>'[38]NRC P2'!H35+'[38]NRC P2'!H36</f>
        <v>0</v>
      </c>
      <c r="Q262" s="729">
        <f>'[38]NRC P2'!I35+'[38]NRC P2'!I36</f>
        <v>0</v>
      </c>
      <c r="R262" s="729">
        <f>'[38]NRC P2'!J35+'[38]NRC P2'!J36</f>
        <v>0</v>
      </c>
      <c r="S262" s="312">
        <f>'[38]NRC P2'!K35+'[38]NRC P2'!K36</f>
        <v>0</v>
      </c>
    </row>
    <row r="263" spans="1:19" ht="15.95" customHeight="1">
      <c r="B263" s="312" t="s">
        <v>650</v>
      </c>
      <c r="C263" s="312" t="s">
        <v>652</v>
      </c>
      <c r="H263" s="729">
        <f>'[38]NRC P1'!F39</f>
        <v>3251.4</v>
      </c>
      <c r="I263" s="729">
        <f>'[38]NRC P1'!G39</f>
        <v>7083.75</v>
      </c>
      <c r="J263" s="729">
        <f>'[38]NRC P1'!H39</f>
        <v>10856.28</v>
      </c>
      <c r="K263" s="729">
        <f>'[38]NRC P1'!I39</f>
        <v>25976.55</v>
      </c>
      <c r="L263" s="729">
        <f>'[38]NRC P1'!J39</f>
        <v>33120.379999999997</v>
      </c>
      <c r="M263" s="729">
        <f>'[38]NRC P1'!K39</f>
        <v>36896.54</v>
      </c>
      <c r="N263" s="729">
        <f>'[38]NRC P2'!F39</f>
        <v>41593.72</v>
      </c>
      <c r="O263" s="729">
        <f>'[38]NRC P2'!G39</f>
        <v>0</v>
      </c>
      <c r="P263" s="729">
        <f>'[38]NRC P2'!H39</f>
        <v>0</v>
      </c>
      <c r="Q263" s="729">
        <f>'[38]NRC P2'!I39</f>
        <v>0</v>
      </c>
      <c r="R263" s="729">
        <f>'[38]NRC P2'!J39</f>
        <v>0</v>
      </c>
      <c r="S263" s="312">
        <f>'[38]NRC P2'!K39</f>
        <v>0</v>
      </c>
    </row>
    <row r="264" spans="1:19" ht="15.95" customHeight="1">
      <c r="A264" s="719"/>
      <c r="B264" s="719" t="s">
        <v>653</v>
      </c>
      <c r="C264" s="719"/>
      <c r="D264" s="719"/>
      <c r="E264" s="719"/>
      <c r="F264" s="719"/>
      <c r="G264" s="719"/>
      <c r="H264" s="733">
        <f t="shared" ref="H264:S264" si="15">H263+H262</f>
        <v>213101.37376201621</v>
      </c>
      <c r="I264" s="733">
        <f t="shared" si="15"/>
        <v>236463.96085148747</v>
      </c>
      <c r="J264" s="733">
        <f t="shared" si="15"/>
        <v>264833.79450055718</v>
      </c>
      <c r="K264" s="733">
        <f t="shared" si="15"/>
        <v>318173.53861525661</v>
      </c>
      <c r="L264" s="733">
        <f t="shared" si="15"/>
        <v>355086.10905461397</v>
      </c>
      <c r="M264" s="733">
        <f t="shared" si="15"/>
        <v>380095.78600095649</v>
      </c>
      <c r="N264" s="733">
        <f t="shared" si="15"/>
        <v>403240.57623198372</v>
      </c>
      <c r="O264" s="733">
        <f t="shared" si="15"/>
        <v>0</v>
      </c>
      <c r="P264" s="733">
        <f t="shared" si="15"/>
        <v>0</v>
      </c>
      <c r="Q264" s="733">
        <f t="shared" si="15"/>
        <v>0</v>
      </c>
      <c r="R264" s="733">
        <f t="shared" si="15"/>
        <v>0</v>
      </c>
      <c r="S264" s="733">
        <f t="shared" si="15"/>
        <v>0</v>
      </c>
    </row>
    <row r="265" spans="1:19" ht="15.95" customHeight="1">
      <c r="A265" s="719"/>
      <c r="B265" s="719" t="s">
        <v>654</v>
      </c>
      <c r="C265" s="719"/>
      <c r="D265" s="719"/>
      <c r="E265" s="719"/>
      <c r="F265" s="719"/>
      <c r="G265" s="719"/>
      <c r="H265" s="733">
        <f t="shared" ref="H265:S265" si="16">H264+H261</f>
        <v>213101.37376201621</v>
      </c>
      <c r="I265" s="733">
        <f t="shared" si="16"/>
        <v>236463.96085148747</v>
      </c>
      <c r="J265" s="733">
        <f t="shared" si="16"/>
        <v>264833.79450055718</v>
      </c>
      <c r="K265" s="733">
        <f t="shared" si="16"/>
        <v>318173.53861525661</v>
      </c>
      <c r="L265" s="733">
        <f t="shared" si="16"/>
        <v>355086.10905461397</v>
      </c>
      <c r="M265" s="733">
        <f t="shared" si="16"/>
        <v>380095.78600095649</v>
      </c>
      <c r="N265" s="733">
        <f t="shared" si="16"/>
        <v>403240.57623198372</v>
      </c>
      <c r="O265" s="733">
        <f t="shared" si="16"/>
        <v>0</v>
      </c>
      <c r="P265" s="733">
        <f t="shared" si="16"/>
        <v>0</v>
      </c>
      <c r="Q265" s="733">
        <f t="shared" si="16"/>
        <v>0</v>
      </c>
      <c r="R265" s="733">
        <f t="shared" si="16"/>
        <v>0</v>
      </c>
      <c r="S265" s="733">
        <f t="shared" si="16"/>
        <v>0</v>
      </c>
    </row>
  </sheetData>
  <mergeCells count="10">
    <mergeCell ref="C29:S29"/>
    <mergeCell ref="C31:S31"/>
    <mergeCell ref="C32:S32"/>
    <mergeCell ref="A34:V34"/>
    <mergeCell ref="A1:V1"/>
    <mergeCell ref="A2:V2"/>
    <mergeCell ref="A3:V3"/>
    <mergeCell ref="A4:V4"/>
    <mergeCell ref="A5:V5"/>
    <mergeCell ref="C8:G8"/>
  </mergeCells>
  <printOptions horizontalCentered="1" verticalCentered="1"/>
  <pageMargins left="0.17" right="0.17" top="0.22" bottom="0.25" header="0.5" footer="0.25"/>
  <pageSetup scale="39" orientation="landscape" r:id="rId1"/>
  <headerFooter alignWithMargins="0">
    <oddFooter>&amp;L&amp;F&amp;CPREPARED BY REGULATORY AND TAX ACCOUNTING&amp;R&amp;D
&amp;T</oddFooter>
  </headerFooter>
  <rowBreaks count="1" manualBreakCount="1">
    <brk id="34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U27"/>
  <sheetViews>
    <sheetView workbookViewId="0">
      <selection sqref="A1:U1"/>
    </sheetView>
  </sheetViews>
  <sheetFormatPr defaultColWidth="8.33203125" defaultRowHeight="15.75"/>
  <cols>
    <col min="1" max="1" width="5" style="100" customWidth="1"/>
    <col min="2" max="2" width="2.33203125" style="100" customWidth="1"/>
    <col min="3" max="3" width="4.33203125" style="100" customWidth="1"/>
    <col min="4" max="4" width="34.1640625" style="100" customWidth="1"/>
    <col min="5" max="6" width="8.83203125" style="100" customWidth="1"/>
    <col min="7" max="11" width="21.1640625" style="100" bestFit="1" customWidth="1"/>
    <col min="12" max="21" width="18.83203125" style="100" customWidth="1"/>
    <col min="22" max="22" width="13" style="100" customWidth="1"/>
    <col min="23" max="23" width="13.5" style="100" customWidth="1"/>
    <col min="24" max="24" width="15.83203125" style="100" customWidth="1"/>
    <col min="25" max="27" width="4.1640625" style="100" customWidth="1"/>
    <col min="28" max="28" width="8.33203125" style="100" customWidth="1"/>
    <col min="29" max="30" width="14.1640625" style="100" customWidth="1"/>
    <col min="31" max="34" width="6.83203125" style="100" customWidth="1"/>
    <col min="35" max="35" width="1.6640625" style="100" customWidth="1"/>
    <col min="36" max="36" width="15" style="100" customWidth="1"/>
    <col min="37" max="37" width="2.5" style="100" customWidth="1"/>
    <col min="38" max="38" width="1.6640625" style="100" customWidth="1"/>
    <col min="39" max="39" width="12.5" style="100" customWidth="1"/>
    <col min="40" max="40" width="0" style="100" hidden="1" customWidth="1"/>
    <col min="41" max="41" width="11.6640625" style="100" customWidth="1"/>
    <col min="42" max="42" width="0" style="100" hidden="1" customWidth="1"/>
    <col min="43" max="43" width="11.6640625" style="100" customWidth="1"/>
    <col min="44" max="44" width="2.5" style="100" customWidth="1"/>
    <col min="45" max="45" width="10.83203125" style="100" customWidth="1"/>
    <col min="46" max="46" width="2.5" style="100" customWidth="1"/>
    <col min="47" max="47" width="10.83203125" style="100" customWidth="1"/>
    <col min="48" max="48" width="2.5" style="100" customWidth="1"/>
    <col min="49" max="49" width="10.83203125" style="100" customWidth="1"/>
    <col min="50" max="50" width="2.5" style="100" customWidth="1"/>
    <col min="51" max="51" width="10.83203125" style="100" customWidth="1"/>
    <col min="52" max="52" width="2.5" style="100" customWidth="1"/>
    <col min="53" max="53" width="4.1640625" style="100" customWidth="1"/>
    <col min="54" max="212" width="8.33203125" style="100"/>
    <col min="213" max="213" width="3.33203125" style="100" customWidth="1"/>
    <col min="214" max="16384" width="8.33203125" style="100"/>
  </cols>
  <sheetData>
    <row r="1" spans="1:21">
      <c r="A1" s="1044" t="s">
        <v>8</v>
      </c>
      <c r="B1" s="1044"/>
      <c r="C1" s="1044"/>
      <c r="D1" s="1044"/>
      <c r="E1" s="1044"/>
      <c r="F1" s="1044"/>
      <c r="G1" s="1044"/>
      <c r="H1" s="1044"/>
      <c r="I1" s="1044"/>
      <c r="J1" s="1044"/>
      <c r="K1" s="1044"/>
      <c r="L1" s="1044"/>
      <c r="M1" s="1044"/>
      <c r="N1" s="1044"/>
      <c r="O1" s="1044"/>
      <c r="P1" s="1044"/>
      <c r="Q1" s="1044"/>
      <c r="R1" s="1044"/>
      <c r="S1" s="1044"/>
      <c r="T1" s="1044"/>
      <c r="U1" s="1044"/>
    </row>
    <row r="2" spans="1:21">
      <c r="A2" s="1044"/>
      <c r="B2" s="1044"/>
      <c r="C2" s="1044"/>
      <c r="D2" s="1044"/>
      <c r="E2" s="1044"/>
      <c r="F2" s="1044"/>
      <c r="G2" s="1044"/>
      <c r="H2" s="1044"/>
      <c r="I2" s="1044"/>
      <c r="J2" s="1044"/>
      <c r="K2" s="1044"/>
      <c r="L2" s="1044"/>
      <c r="M2" s="1044"/>
      <c r="N2" s="1044"/>
      <c r="O2" s="1044"/>
      <c r="P2" s="1044"/>
      <c r="Q2" s="1044"/>
      <c r="R2" s="1044"/>
      <c r="S2" s="1044"/>
      <c r="T2" s="1044"/>
      <c r="U2" s="1044"/>
    </row>
    <row r="3" spans="1:21">
      <c r="A3" s="1044" t="s">
        <v>176</v>
      </c>
      <c r="B3" s="1044"/>
      <c r="C3" s="1044"/>
      <c r="D3" s="1044"/>
      <c r="E3" s="1044"/>
      <c r="F3" s="1044"/>
      <c r="G3" s="1044"/>
      <c r="H3" s="1044"/>
      <c r="I3" s="1044"/>
      <c r="J3" s="1044"/>
      <c r="K3" s="1044"/>
      <c r="L3" s="1044"/>
      <c r="M3" s="1044"/>
      <c r="N3" s="1044"/>
      <c r="O3" s="1044"/>
      <c r="P3" s="1044"/>
      <c r="Q3" s="1044"/>
      <c r="R3" s="1044"/>
      <c r="S3" s="1044"/>
      <c r="T3" s="1044"/>
      <c r="U3" s="1044"/>
    </row>
    <row r="4" spans="1:21">
      <c r="A4" s="1044" t="s">
        <v>177</v>
      </c>
      <c r="B4" s="1044"/>
      <c r="C4" s="1044"/>
      <c r="D4" s="1044"/>
      <c r="E4" s="1044"/>
      <c r="F4" s="1044"/>
      <c r="G4" s="1044"/>
      <c r="H4" s="1044"/>
      <c r="I4" s="1044"/>
      <c r="J4" s="1044"/>
      <c r="K4" s="1044"/>
      <c r="L4" s="1044"/>
      <c r="M4" s="1044"/>
      <c r="N4" s="1044"/>
      <c r="O4" s="1044"/>
      <c r="P4" s="1044"/>
      <c r="Q4" s="1044"/>
      <c r="R4" s="1044"/>
      <c r="S4" s="1044"/>
      <c r="T4" s="1044"/>
      <c r="U4" s="1044"/>
    </row>
    <row r="5" spans="1:21">
      <c r="A5" s="1045" t="str">
        <f>CONCATENATE("FOR THE PERIOD JANUARY THROUGH DECEMBER ",MAX(s_year))</f>
        <v>FOR THE PERIOD JANUARY THROUGH DECEMBER 2017</v>
      </c>
      <c r="B5" s="1044"/>
      <c r="C5" s="1044"/>
      <c r="D5" s="1044"/>
      <c r="E5" s="1044"/>
      <c r="F5" s="1044"/>
      <c r="G5" s="1044"/>
      <c r="H5" s="1044"/>
      <c r="I5" s="1044"/>
      <c r="J5" s="1044"/>
      <c r="K5" s="1044"/>
      <c r="L5" s="1044"/>
      <c r="M5" s="1044"/>
      <c r="N5" s="1044"/>
      <c r="O5" s="1044"/>
      <c r="P5" s="1044"/>
      <c r="Q5" s="1044"/>
      <c r="R5" s="1044"/>
      <c r="S5" s="1044"/>
      <c r="T5" s="1044"/>
      <c r="U5" s="1044"/>
    </row>
    <row r="6" spans="1:21" ht="16.5" customHeight="1"/>
    <row r="7" spans="1:21">
      <c r="I7" s="101" t="s">
        <v>114</v>
      </c>
    </row>
    <row r="8" spans="1:21">
      <c r="A8" s="102" t="s">
        <v>9</v>
      </c>
      <c r="B8" s="103"/>
      <c r="G8" s="104" t="s">
        <v>13</v>
      </c>
      <c r="H8" s="104" t="s">
        <v>143</v>
      </c>
      <c r="I8" s="104" t="s">
        <v>143</v>
      </c>
      <c r="J8" s="104" t="s">
        <v>143</v>
      </c>
      <c r="K8" s="104" t="s">
        <v>143</v>
      </c>
      <c r="L8" s="104" t="s">
        <v>143</v>
      </c>
      <c r="M8" s="104" t="s">
        <v>143</v>
      </c>
      <c r="N8" s="104" t="s">
        <v>143</v>
      </c>
      <c r="O8" s="104" t="s">
        <v>143</v>
      </c>
      <c r="P8" s="104" t="s">
        <v>143</v>
      </c>
      <c r="Q8" s="104" t="s">
        <v>143</v>
      </c>
      <c r="R8" s="104" t="s">
        <v>143</v>
      </c>
      <c r="S8" s="104" t="s">
        <v>143</v>
      </c>
    </row>
    <row r="9" spans="1:21">
      <c r="A9" s="105" t="s">
        <v>6</v>
      </c>
      <c r="B9" s="106"/>
      <c r="C9" s="107" t="s">
        <v>14</v>
      </c>
      <c r="G9" s="108" t="s">
        <v>15</v>
      </c>
      <c r="H9" s="109" t="s">
        <v>133</v>
      </c>
      <c r="I9" s="109" t="s">
        <v>134</v>
      </c>
      <c r="J9" s="109" t="s">
        <v>135</v>
      </c>
      <c r="K9" s="109" t="s">
        <v>73</v>
      </c>
      <c r="L9" s="109" t="s">
        <v>74</v>
      </c>
      <c r="M9" s="109" t="s">
        <v>75</v>
      </c>
      <c r="N9" s="109" t="s">
        <v>76</v>
      </c>
      <c r="O9" s="109" t="s">
        <v>77</v>
      </c>
      <c r="P9" s="109" t="s">
        <v>78</v>
      </c>
      <c r="Q9" s="109" t="s">
        <v>127</v>
      </c>
      <c r="R9" s="109" t="s">
        <v>128</v>
      </c>
      <c r="S9" s="109" t="s">
        <v>129</v>
      </c>
      <c r="T9" s="108" t="s">
        <v>5</v>
      </c>
    </row>
    <row r="10" spans="1:21">
      <c r="A10" s="110" t="s">
        <v>79</v>
      </c>
      <c r="C10" s="101" t="s">
        <v>178</v>
      </c>
      <c r="H10" s="111">
        <f>H26</f>
        <v>0</v>
      </c>
      <c r="I10" s="111">
        <f t="shared" ref="I10:S10" si="0">I26</f>
        <v>0</v>
      </c>
      <c r="J10" s="111">
        <f t="shared" si="0"/>
        <v>0</v>
      </c>
      <c r="K10" s="111">
        <f t="shared" si="0"/>
        <v>0</v>
      </c>
      <c r="L10" s="111">
        <f t="shared" si="0"/>
        <v>0</v>
      </c>
      <c r="M10" s="111">
        <f t="shared" si="0"/>
        <v>0</v>
      </c>
      <c r="N10" s="111">
        <f t="shared" si="0"/>
        <v>0</v>
      </c>
      <c r="O10" s="111">
        <f t="shared" si="0"/>
        <v>0</v>
      </c>
      <c r="P10" s="111">
        <f t="shared" si="0"/>
        <v>0</v>
      </c>
      <c r="Q10" s="111">
        <f t="shared" si="0"/>
        <v>0</v>
      </c>
      <c r="R10" s="111">
        <f t="shared" si="0"/>
        <v>0</v>
      </c>
      <c r="S10" s="111">
        <f t="shared" si="0"/>
        <v>0</v>
      </c>
      <c r="T10" s="111">
        <f>SUM(H10:S10)</f>
        <v>0</v>
      </c>
    </row>
    <row r="11" spans="1:21">
      <c r="A11" s="112"/>
    </row>
    <row r="12" spans="1:21">
      <c r="A12" s="112"/>
      <c r="G12" s="101" t="s">
        <v>114</v>
      </c>
    </row>
    <row r="13" spans="1:21" ht="18">
      <c r="A13" s="113">
        <v>2</v>
      </c>
      <c r="B13" s="114"/>
      <c r="C13" s="115" t="s">
        <v>179</v>
      </c>
      <c r="G13" s="228">
        <f>G26</f>
        <v>0</v>
      </c>
      <c r="H13" s="228">
        <f>+H10+G13</f>
        <v>0</v>
      </c>
      <c r="I13" s="228">
        <f t="shared" ref="I13:T13" si="1">+I10+H13</f>
        <v>0</v>
      </c>
      <c r="J13" s="228">
        <f>+J10+I13</f>
        <v>0</v>
      </c>
      <c r="K13" s="228">
        <f t="shared" si="1"/>
        <v>0</v>
      </c>
      <c r="L13" s="228">
        <f t="shared" si="1"/>
        <v>0</v>
      </c>
      <c r="M13" s="228">
        <f t="shared" si="1"/>
        <v>0</v>
      </c>
      <c r="N13" s="228">
        <f t="shared" si="1"/>
        <v>0</v>
      </c>
      <c r="O13" s="228">
        <f t="shared" si="1"/>
        <v>0</v>
      </c>
      <c r="P13" s="228">
        <f t="shared" si="1"/>
        <v>0</v>
      </c>
      <c r="Q13" s="228">
        <f t="shared" si="1"/>
        <v>0</v>
      </c>
      <c r="R13" s="228">
        <f t="shared" si="1"/>
        <v>0</v>
      </c>
      <c r="S13" s="228">
        <f t="shared" si="1"/>
        <v>0</v>
      </c>
      <c r="T13" s="228">
        <f t="shared" si="1"/>
        <v>0</v>
      </c>
    </row>
    <row r="14" spans="1:21">
      <c r="A14" s="116"/>
      <c r="B14" s="114"/>
      <c r="C14" s="114"/>
      <c r="G14" s="114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</row>
    <row r="15" spans="1:21">
      <c r="A15" s="116"/>
      <c r="B15" s="114"/>
      <c r="C15" s="114"/>
      <c r="G15" s="114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</row>
    <row r="16" spans="1:21">
      <c r="A16" s="114"/>
      <c r="B16" s="114"/>
      <c r="C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</row>
    <row r="17" spans="1:20">
      <c r="A17" s="114"/>
      <c r="B17" s="114"/>
      <c r="C17" s="115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</row>
    <row r="18" spans="1:20" ht="11.25" customHeight="1">
      <c r="A18" s="114"/>
      <c r="B18" s="114"/>
      <c r="C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</row>
    <row r="19" spans="1:20" ht="12.2" customHeight="1">
      <c r="C19" s="118"/>
    </row>
    <row r="20" spans="1:20" ht="21.2" customHeight="1">
      <c r="B20" s="119"/>
      <c r="C20" s="119"/>
      <c r="G20" s="119"/>
      <c r="H20" s="119"/>
      <c r="I20" s="119"/>
    </row>
    <row r="21" spans="1:20" ht="12.75" customHeight="1"/>
    <row r="22" spans="1:20" ht="12.75" customHeight="1"/>
    <row r="23" spans="1:20" ht="13.7" customHeight="1">
      <c r="I23" s="120"/>
    </row>
    <row r="24" spans="1:20" s="121" customFormat="1" ht="14.1" customHeight="1">
      <c r="G24" s="122">
        <f>$S$24-1</f>
        <v>2016</v>
      </c>
      <c r="H24" s="123">
        <f t="shared" ref="H24:R24" si="2">$S$24</f>
        <v>2017</v>
      </c>
      <c r="I24" s="123">
        <f t="shared" si="2"/>
        <v>2017</v>
      </c>
      <c r="J24" s="123">
        <f t="shared" si="2"/>
        <v>2017</v>
      </c>
      <c r="K24" s="123">
        <f t="shared" si="2"/>
        <v>2017</v>
      </c>
      <c r="L24" s="123">
        <f t="shared" si="2"/>
        <v>2017</v>
      </c>
      <c r="M24" s="123">
        <f t="shared" si="2"/>
        <v>2017</v>
      </c>
      <c r="N24" s="123">
        <f t="shared" si="2"/>
        <v>2017</v>
      </c>
      <c r="O24" s="123">
        <f t="shared" si="2"/>
        <v>2017</v>
      </c>
      <c r="P24" s="123">
        <f t="shared" si="2"/>
        <v>2017</v>
      </c>
      <c r="Q24" s="123">
        <f t="shared" si="2"/>
        <v>2017</v>
      </c>
      <c r="R24" s="123">
        <f t="shared" si="2"/>
        <v>2017</v>
      </c>
      <c r="S24" s="124">
        <f>MAX(s_year)</f>
        <v>2017</v>
      </c>
    </row>
    <row r="25" spans="1:20" s="121" customFormat="1" ht="14.1" customHeight="1">
      <c r="C25" s="125"/>
      <c r="G25" s="126" t="s">
        <v>129</v>
      </c>
      <c r="H25" s="127" t="s">
        <v>133</v>
      </c>
      <c r="I25" s="127" t="s">
        <v>134</v>
      </c>
      <c r="J25" s="127" t="s">
        <v>135</v>
      </c>
      <c r="K25" s="127" t="s">
        <v>73</v>
      </c>
      <c r="L25" s="127" t="s">
        <v>74</v>
      </c>
      <c r="M25" s="127" t="s">
        <v>75</v>
      </c>
      <c r="N25" s="127" t="s">
        <v>76</v>
      </c>
      <c r="O25" s="127" t="s">
        <v>77</v>
      </c>
      <c r="P25" s="127" t="s">
        <v>78</v>
      </c>
      <c r="Q25" s="127" t="s">
        <v>127</v>
      </c>
      <c r="R25" s="127" t="s">
        <v>128</v>
      </c>
      <c r="S25" s="128" t="s">
        <v>129</v>
      </c>
    </row>
    <row r="26" spans="1:20" s="121" customFormat="1" ht="14.1" customHeight="1">
      <c r="A26" s="296" t="s">
        <v>206</v>
      </c>
      <c r="D26" s="121" t="str">
        <f>VLOOKUP(A26,acct_desc,2,FALSE)</f>
        <v>AMORT REG ASSET-NUCLEAR COST RECOVERY</v>
      </c>
      <c r="G26" s="111">
        <f t="array" ref="G26">SUM(IF(d_year=$G$24,IF(d_month=G$25,IF(d_acct=A26,d_amt,0),0),0))</f>
        <v>0</v>
      </c>
      <c r="H26" s="111">
        <f t="array" ref="H26">SUM(IF(d_year=$H$24,IF(d_month=H$25,IF(d_acct=A26,d_amt,0),0),0))</f>
        <v>0</v>
      </c>
      <c r="I26" s="111">
        <f t="array" ref="I26">SUM(IF(d_year=$I$24,IF(d_month=I$25,IF(d_acct=A26,d_amt,0),0),0))</f>
        <v>0</v>
      </c>
      <c r="J26" s="111">
        <f t="array" ref="J26">SUM(IF(d_year=$J$24,IF(d_month=$J$25,IF(d_acct=A26,d_amt,0),0),0))</f>
        <v>0</v>
      </c>
      <c r="K26" s="111">
        <f t="array" ref="K26">SUM(IF(d_year=$K$24,IF(d_month=$K$25,IF(d_acct=A26,d_amt,0),0),0))</f>
        <v>0</v>
      </c>
      <c r="L26" s="111">
        <f t="array" ref="L26">SUM(IF(d_year=$L$24,IF(d_month=$L$25,IF(d_acct=A26,d_amt,0),0),0))</f>
        <v>0</v>
      </c>
      <c r="M26" s="111">
        <f t="array" ref="M26">SUM(IF(d_year=$M$24,IF(d_month=$M$25,IF(d_acct=A26,d_amt,0),0),0))</f>
        <v>0</v>
      </c>
      <c r="N26" s="111">
        <f t="array" ref="N26">SUM(IF(d_year=$N$24,IF(d_month=$N$25,IF(d_acct=A26,d_amt,0),0),0))</f>
        <v>0</v>
      </c>
      <c r="O26" s="111">
        <f t="array" ref="O26">SUM(IF(d_year=$O$24,IF(d_month=$O$25,IF(d_acct=A26,d_amt,0),0),0))</f>
        <v>0</v>
      </c>
      <c r="P26" s="111">
        <f t="array" ref="P26">SUM(IF(d_year=$P$24,IF(d_month=$P$25,IF(d_acct=A26,d_amt,0),0),0))</f>
        <v>0</v>
      </c>
      <c r="Q26" s="111">
        <f t="array" ref="Q26">SUM(IF(d_year=$Q$24,IF(d_month=$Q$25,IF(d_acct=A26,d_amt,0),0),0))</f>
        <v>0</v>
      </c>
      <c r="R26" s="111">
        <f t="array" ref="R26">SUM(IF(d_year=$R$24,IF(d_month=$R$25,IF(d_acct=A26,d_amt,0),0),0))</f>
        <v>0</v>
      </c>
      <c r="S26" s="111">
        <f t="array" ref="S26">SUM(IF(d_year=$S$24,IF(d_month=$S$25,IF(d_acct=A26,d_amt,0),0),0))</f>
        <v>0</v>
      </c>
      <c r="T26" s="111"/>
    </row>
    <row r="27" spans="1:20" ht="14.1" customHeight="1">
      <c r="G27" s="129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1"/>
    </row>
  </sheetData>
  <mergeCells count="5">
    <mergeCell ref="A1:U1"/>
    <mergeCell ref="A3:U3"/>
    <mergeCell ref="A4:U4"/>
    <mergeCell ref="A5:U5"/>
    <mergeCell ref="A2:U2"/>
  </mergeCells>
  <phoneticPr fontId="8" type="noConversion"/>
  <printOptions horizontalCentered="1" verticalCentered="1"/>
  <pageMargins left="0.25" right="0.25" top="0.22" bottom="0.25" header="0.5" footer="0.25"/>
  <pageSetup scale="47" orientation="landscape" r:id="rId1"/>
  <headerFooter alignWithMargins="0">
    <oddFooter>&amp;L&amp;F&amp;CPREPARED BY REGULATORY AND TAX ACCOUNTING&amp;R&amp;D
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6"/>
  <sheetViews>
    <sheetView zoomScaleNormal="100" zoomScaleSheetLayoutView="78" workbookViewId="0">
      <selection activeCell="K23" sqref="K23"/>
    </sheetView>
  </sheetViews>
  <sheetFormatPr defaultColWidth="9.33203125" defaultRowHeight="12.75"/>
  <cols>
    <col min="1" max="1" width="12.33203125" style="411" customWidth="1"/>
    <col min="2" max="2" width="9.1640625" style="411" bestFit="1" customWidth="1"/>
    <col min="3" max="4" width="18.83203125" style="412" customWidth="1"/>
    <col min="5" max="5" width="18.83203125" style="411" customWidth="1"/>
    <col min="6" max="6" width="2" style="411" customWidth="1"/>
    <col min="7" max="7" width="14" style="411" bestFit="1" customWidth="1"/>
    <col min="8" max="8" width="15.6640625" style="411" customWidth="1"/>
    <col min="9" max="9" width="5.83203125" style="411" customWidth="1"/>
    <col min="10" max="10" width="3.1640625" style="411" customWidth="1"/>
    <col min="11" max="11" width="54.33203125" style="438" bestFit="1" customWidth="1"/>
    <col min="12" max="12" width="14.5" style="411" bestFit="1" customWidth="1"/>
    <col min="13" max="13" width="18.33203125" style="411" customWidth="1"/>
    <col min="14" max="14" width="21.83203125" style="411" bestFit="1" customWidth="1"/>
    <col min="15" max="15" width="17" style="411" bestFit="1" customWidth="1"/>
    <col min="16" max="16" width="16.83203125" style="411" bestFit="1" customWidth="1"/>
    <col min="17" max="17" width="15.5" style="411" bestFit="1" customWidth="1"/>
    <col min="18" max="18" width="15.1640625" style="411" bestFit="1" customWidth="1"/>
    <col min="19" max="16384" width="9.33203125" style="411"/>
  </cols>
  <sheetData>
    <row r="1" spans="1:15">
      <c r="A1" s="464" t="s">
        <v>482</v>
      </c>
      <c r="B1" s="462"/>
      <c r="E1" s="462"/>
      <c r="F1" s="462"/>
      <c r="G1" s="462"/>
      <c r="H1" s="462"/>
      <c r="I1" s="462"/>
      <c r="J1" s="462"/>
      <c r="K1" s="413"/>
      <c r="L1" s="415">
        <f>C4</f>
        <v>2017</v>
      </c>
      <c r="M1" s="415">
        <f>'TU 2014'!H78</f>
        <v>2013</v>
      </c>
      <c r="N1" s="478" t="s">
        <v>122</v>
      </c>
      <c r="O1" s="462"/>
    </row>
    <row r="2" spans="1:15" ht="13.5" thickBot="1">
      <c r="A2" s="464"/>
      <c r="B2" s="462"/>
      <c r="E2" s="462"/>
      <c r="F2" s="462"/>
      <c r="G2" s="462"/>
      <c r="H2" s="462"/>
      <c r="I2" s="462"/>
      <c r="J2" s="462"/>
      <c r="K2" s="512" t="s">
        <v>488</v>
      </c>
      <c r="L2" s="478" t="str">
        <f>C5</f>
        <v>JAN</v>
      </c>
      <c r="M2" s="478" t="str">
        <f>D5</f>
        <v>JAN</v>
      </c>
      <c r="N2" s="478"/>
      <c r="O2" s="462"/>
    </row>
    <row r="3" spans="1:15">
      <c r="A3" s="1016" t="s">
        <v>461</v>
      </c>
      <c r="B3" s="1017"/>
      <c r="C3" s="1017"/>
      <c r="D3" s="1017"/>
      <c r="E3" s="1018"/>
      <c r="F3" s="463"/>
      <c r="G3" s="414" t="s">
        <v>462</v>
      </c>
      <c r="H3" s="462"/>
      <c r="I3" s="462"/>
      <c r="J3" s="462"/>
      <c r="K3" s="308" t="s">
        <v>341</v>
      </c>
      <c r="L3" s="479">
        <f>TRUE_UP!H10</f>
        <v>5766500.8700000001</v>
      </c>
      <c r="M3" s="479">
        <f>'TU 2014'!H10</f>
        <v>15981899.759999998</v>
      </c>
      <c r="N3" s="479">
        <f>L3-M3</f>
        <v>-10215398.889999997</v>
      </c>
      <c r="O3" s="462"/>
    </row>
    <row r="4" spans="1:15">
      <c r="A4" s="464" t="s">
        <v>477</v>
      </c>
      <c r="B4" s="465"/>
      <c r="C4" s="415">
        <f>TRUE_UP!H129</f>
        <v>2017</v>
      </c>
      <c r="D4" s="415">
        <f>'TU 2014'!H111</f>
        <v>0</v>
      </c>
      <c r="E4" s="466"/>
      <c r="F4" s="467"/>
      <c r="G4" s="416" t="str">
        <f>C5</f>
        <v>JAN</v>
      </c>
      <c r="H4" s="415">
        <f>C4</f>
        <v>2017</v>
      </c>
      <c r="I4" s="462"/>
      <c r="J4" s="462"/>
      <c r="K4" s="308" t="s">
        <v>342</v>
      </c>
      <c r="L4" s="480">
        <f>TRUE_UP!H12</f>
        <v>1331162.6200000001</v>
      </c>
      <c r="M4" s="480">
        <f>'TU 2014'!H12</f>
        <v>23244819.969999999</v>
      </c>
      <c r="N4" s="480">
        <f t="shared" ref="N4:N10" si="0">L4-M4</f>
        <v>-21913657.349999998</v>
      </c>
      <c r="O4" s="462"/>
    </row>
    <row r="5" spans="1:15">
      <c r="A5" s="588">
        <v>5111000</v>
      </c>
      <c r="B5" s="589" t="s">
        <v>478</v>
      </c>
      <c r="C5" s="416" t="str">
        <f>TRUE_UP!H7</f>
        <v>JAN</v>
      </c>
      <c r="D5" s="416" t="str">
        <f>C5</f>
        <v>JAN</v>
      </c>
      <c r="E5" s="417" t="s">
        <v>122</v>
      </c>
      <c r="F5" s="418"/>
      <c r="G5" s="414" t="s">
        <v>463</v>
      </c>
      <c r="H5" s="414"/>
      <c r="I5" s="419" t="e">
        <f>C10/1000000</f>
        <v>#REF!</v>
      </c>
      <c r="J5" s="462" t="s">
        <v>401</v>
      </c>
      <c r="K5" s="308" t="s">
        <v>99</v>
      </c>
      <c r="L5" s="480" t="e">
        <f>TRUE_UP!H20</f>
        <v>#REF!</v>
      </c>
      <c r="M5" s="480">
        <f>'TU 2014'!H14</f>
        <v>-763761</v>
      </c>
      <c r="N5" s="480" t="e">
        <f t="shared" si="0"/>
        <v>#REF!</v>
      </c>
      <c r="O5" s="462"/>
    </row>
    <row r="6" spans="1:15">
      <c r="A6" s="468">
        <v>4174100</v>
      </c>
      <c r="B6" s="469" t="s">
        <v>479</v>
      </c>
      <c r="C6" s="418"/>
      <c r="D6" s="418"/>
      <c r="E6" s="466"/>
      <c r="F6" s="467"/>
      <c r="G6" s="414" t="s">
        <v>464</v>
      </c>
      <c r="H6" s="414"/>
      <c r="I6" s="419" t="e">
        <f>C9/1000000</f>
        <v>#REF!</v>
      </c>
      <c r="J6" s="462" t="s">
        <v>401</v>
      </c>
      <c r="K6" s="308" t="s">
        <v>139</v>
      </c>
      <c r="L6" s="480" t="e">
        <f>TRUE_UP!H22</f>
        <v>#REF!</v>
      </c>
      <c r="M6" s="480">
        <f>'TU 2014'!H16</f>
        <v>-364800.18630098028</v>
      </c>
      <c r="N6" s="480" t="e">
        <f t="shared" si="0"/>
        <v>#REF!</v>
      </c>
      <c r="O6" s="462"/>
    </row>
    <row r="7" spans="1:15">
      <c r="A7" s="420" t="s">
        <v>459</v>
      </c>
      <c r="B7" s="421"/>
      <c r="C7" s="422">
        <f>TRUE_UP!H49</f>
        <v>21596164.248223197</v>
      </c>
      <c r="D7" s="422">
        <f>'TU 2014'!H41</f>
        <v>45101408.518450394</v>
      </c>
      <c r="E7" s="423">
        <f>C7-D7</f>
        <v>-23505244.270227198</v>
      </c>
      <c r="F7" s="422"/>
      <c r="G7" s="414" t="s">
        <v>465</v>
      </c>
      <c r="H7" s="414"/>
      <c r="I7" s="419">
        <f>C7/1000000</f>
        <v>21.596164248223197</v>
      </c>
      <c r="J7" s="462" t="s">
        <v>401</v>
      </c>
      <c r="K7" s="308" t="s">
        <v>140</v>
      </c>
      <c r="L7" s="480">
        <f>TRUE_UP!H26</f>
        <v>3121416.1632063999</v>
      </c>
      <c r="M7" s="480">
        <f>'TU 2014'!H20</f>
        <v>2812089.4499999993</v>
      </c>
      <c r="N7" s="480">
        <f t="shared" si="0"/>
        <v>309326.71320640063</v>
      </c>
      <c r="O7" s="462"/>
    </row>
    <row r="8" spans="1:15">
      <c r="A8" s="420"/>
      <c r="B8" s="421"/>
      <c r="C8" s="465"/>
      <c r="D8" s="465"/>
      <c r="E8" s="470"/>
      <c r="F8" s="422"/>
      <c r="G8" s="414"/>
      <c r="H8" s="414"/>
      <c r="I8" s="424"/>
      <c r="J8" s="462"/>
      <c r="K8" s="308" t="str">
        <f>TRUE_UP!B30</f>
        <v xml:space="preserve">Incremental Nuclear NRC Compliance Costs Capital </v>
      </c>
      <c r="L8" s="480">
        <f>TRUE_UP!H30</f>
        <v>882635.56550806551</v>
      </c>
      <c r="M8" s="480">
        <f>'TU 2014'!H24</f>
        <v>22578.821316666861</v>
      </c>
      <c r="N8" s="480">
        <f t="shared" si="0"/>
        <v>860056.74419139861</v>
      </c>
      <c r="O8" s="462"/>
    </row>
    <row r="9" spans="1:15">
      <c r="A9" s="420" t="s">
        <v>460</v>
      </c>
      <c r="B9" s="421"/>
      <c r="C9" s="422" t="e">
        <f>TRUE_UP!H47</f>
        <v>#REF!</v>
      </c>
      <c r="D9" s="422">
        <f>'TU 2014'!H39</f>
        <v>43219762.88243477</v>
      </c>
      <c r="E9" s="423" t="e">
        <f>C9-D9</f>
        <v>#REF!</v>
      </c>
      <c r="F9" s="422"/>
      <c r="G9" s="414" t="s">
        <v>466</v>
      </c>
      <c r="H9" s="414"/>
      <c r="I9" s="424"/>
      <c r="J9" s="462"/>
      <c r="K9" s="308" t="s">
        <v>141</v>
      </c>
      <c r="L9" s="480">
        <f>TRUE_UP!H32</f>
        <v>1866.44</v>
      </c>
      <c r="M9" s="480">
        <f>'TU 2014'!H26</f>
        <v>1594907.32</v>
      </c>
      <c r="N9" s="480">
        <f t="shared" si="0"/>
        <v>-1593040.8800000001</v>
      </c>
      <c r="O9" s="462"/>
    </row>
    <row r="10" spans="1:15">
      <c r="A10" s="420" t="s">
        <v>467</v>
      </c>
      <c r="B10" s="421"/>
      <c r="C10" s="425" t="e">
        <f>C7-C9</f>
        <v>#REF!</v>
      </c>
      <c r="D10" s="425">
        <f>D7-D9</f>
        <v>1881645.6360156238</v>
      </c>
      <c r="E10" s="426" t="e">
        <f>E7-E9</f>
        <v>#REF!</v>
      </c>
      <c r="F10" s="422"/>
      <c r="G10" s="416" t="str">
        <f>D5</f>
        <v>JAN</v>
      </c>
      <c r="H10" s="415">
        <f>D4</f>
        <v>0</v>
      </c>
      <c r="I10" s="462"/>
      <c r="J10" s="462"/>
      <c r="K10" s="308" t="s">
        <v>142</v>
      </c>
      <c r="L10" s="480">
        <f>TRUE_UP!H34</f>
        <v>-1174833.04</v>
      </c>
      <c r="M10" s="480">
        <f>'TU 2014'!H28</f>
        <v>-796807.06</v>
      </c>
      <c r="N10" s="480">
        <f t="shared" si="0"/>
        <v>-378025.98</v>
      </c>
      <c r="O10" s="462"/>
    </row>
    <row r="11" spans="1:15">
      <c r="A11" s="420" t="s">
        <v>205</v>
      </c>
      <c r="B11" s="421"/>
      <c r="C11" s="422" t="e">
        <f>TRUE_UP!H62</f>
        <v>#REF!</v>
      </c>
      <c r="D11" s="422">
        <f>'TU 2014'!H54</f>
        <v>-1329.7308238745118</v>
      </c>
      <c r="E11" s="423" t="e">
        <f t="shared" ref="E11:E12" si="1">C11-D11</f>
        <v>#REF!</v>
      </c>
      <c r="F11" s="422"/>
      <c r="G11" s="414" t="str">
        <f>G5</f>
        <v>Current Month Over/(Under) of</v>
      </c>
      <c r="H11" s="414"/>
      <c r="I11" s="419">
        <f>D10/1000000</f>
        <v>1.8816456360156237</v>
      </c>
      <c r="J11" s="462" t="s">
        <v>401</v>
      </c>
      <c r="K11" s="316" t="s">
        <v>475</v>
      </c>
      <c r="L11" s="481" t="e">
        <f>SUM(L3:L10)</f>
        <v>#REF!</v>
      </c>
      <c r="M11" s="481">
        <f>SUM(M3:M10)</f>
        <v>41730927.075015679</v>
      </c>
      <c r="N11" s="481" t="e">
        <f>SUM(N3:N10)</f>
        <v>#REF!</v>
      </c>
      <c r="O11" s="462"/>
    </row>
    <row r="12" spans="1:15">
      <c r="A12" s="420" t="s">
        <v>468</v>
      </c>
      <c r="B12" s="421"/>
      <c r="C12" s="427" t="e">
        <f>SUM(C10:C11)</f>
        <v>#REF!</v>
      </c>
      <c r="D12" s="427">
        <f>SUM(D10:D11)</f>
        <v>1880315.9051917493</v>
      </c>
      <c r="E12" s="428" t="e">
        <f t="shared" si="1"/>
        <v>#REF!</v>
      </c>
      <c r="F12" s="422"/>
      <c r="G12" s="414" t="s">
        <v>464</v>
      </c>
      <c r="H12" s="414"/>
      <c r="I12" s="419">
        <f>D9/1000000</f>
        <v>43.219762882434772</v>
      </c>
      <c r="J12" s="462" t="s">
        <v>401</v>
      </c>
      <c r="K12" s="378" t="s">
        <v>182</v>
      </c>
      <c r="L12" s="482">
        <f>TRUE_UP!H40</f>
        <v>0.95046580000000003</v>
      </c>
      <c r="M12" s="483">
        <f>'TU 2014'!H32</f>
        <v>0.95206884000000003</v>
      </c>
      <c r="N12" s="483"/>
      <c r="O12" s="462"/>
    </row>
    <row r="13" spans="1:15">
      <c r="A13" s="420"/>
      <c r="B13" s="421"/>
      <c r="C13" s="431"/>
      <c r="D13" s="431"/>
      <c r="E13" s="459"/>
      <c r="F13" s="462"/>
      <c r="G13" s="414" t="s">
        <v>465</v>
      </c>
      <c r="H13" s="414"/>
      <c r="I13" s="419">
        <f>D7/1000000</f>
        <v>45.101408518450391</v>
      </c>
      <c r="J13" s="462" t="s">
        <v>401</v>
      </c>
      <c r="K13" s="389" t="s">
        <v>476</v>
      </c>
      <c r="L13" s="484" t="e">
        <f>L11*L12</f>
        <v>#REF!</v>
      </c>
      <c r="M13" s="484">
        <f>M11*M12</f>
        <v>39730715.332434773</v>
      </c>
      <c r="N13" s="484" t="e">
        <f>L13-M13</f>
        <v>#REF!</v>
      </c>
      <c r="O13" s="462"/>
    </row>
    <row r="14" spans="1:15" ht="12.75" customHeight="1" thickBot="1">
      <c r="A14" s="458"/>
      <c r="B14" s="418"/>
      <c r="C14" s="431"/>
      <c r="D14" s="431"/>
      <c r="E14" s="459"/>
      <c r="F14" s="431"/>
      <c r="G14" s="1019" t="s">
        <v>487</v>
      </c>
      <c r="H14" s="1020"/>
      <c r="I14" s="1020"/>
      <c r="J14" s="1020"/>
      <c r="K14" s="471"/>
      <c r="L14" s="480"/>
      <c r="M14" s="480"/>
      <c r="N14" s="480"/>
    </row>
    <row r="15" spans="1:15">
      <c r="A15" s="472"/>
      <c r="B15" s="467"/>
      <c r="C15" s="460"/>
      <c r="D15" s="460"/>
      <c r="E15" s="466"/>
      <c r="F15" s="462"/>
      <c r="G15" s="1020"/>
      <c r="H15" s="1020"/>
      <c r="I15" s="1020"/>
      <c r="J15" s="1020"/>
      <c r="K15" s="389" t="s">
        <v>126</v>
      </c>
      <c r="L15" s="480">
        <f>TRUE_UP!H44</f>
        <v>0</v>
      </c>
      <c r="M15" s="480">
        <f>'TU 2014'!H36</f>
        <v>3489047.55</v>
      </c>
      <c r="N15" s="480">
        <f>L15-M15</f>
        <v>-3489047.55</v>
      </c>
      <c r="O15" s="485" t="s">
        <v>473</v>
      </c>
    </row>
    <row r="16" spans="1:15" ht="12.75" customHeight="1">
      <c r="A16" s="472"/>
      <c r="B16" s="467"/>
      <c r="C16" s="460"/>
      <c r="D16" s="460"/>
      <c r="E16" s="466"/>
      <c r="F16" s="462"/>
      <c r="G16" s="1020"/>
      <c r="H16" s="1020"/>
      <c r="I16" s="1020"/>
      <c r="J16" s="1020"/>
      <c r="L16" s="489"/>
      <c r="M16" s="490"/>
      <c r="N16" s="491"/>
      <c r="O16" s="487" t="e">
        <f>E9</f>
        <v>#REF!</v>
      </c>
    </row>
    <row r="17" spans="1:15" ht="13.5" thickBot="1">
      <c r="A17" s="473"/>
      <c r="B17" s="474"/>
      <c r="C17" s="461"/>
      <c r="D17" s="461"/>
      <c r="E17" s="475"/>
      <c r="F17" s="462"/>
      <c r="G17" s="1020"/>
      <c r="H17" s="1020"/>
      <c r="I17" s="1020"/>
      <c r="J17" s="1020"/>
      <c r="K17" s="378" t="s">
        <v>104</v>
      </c>
      <c r="L17" s="486" t="e">
        <f>L13+L15</f>
        <v>#REF!</v>
      </c>
      <c r="M17" s="486">
        <f>M13+M15</f>
        <v>43219762.88243477</v>
      </c>
      <c r="N17" s="486" t="e">
        <f>N13+N15</f>
        <v>#REF!</v>
      </c>
      <c r="O17" s="488" t="e">
        <f>ROUND(N17,0)=ROUND(O16,0)</f>
        <v>#REF!</v>
      </c>
    </row>
    <row r="18" spans="1:15">
      <c r="A18" s="462"/>
      <c r="B18" s="462"/>
      <c r="E18" s="462"/>
      <c r="F18" s="462"/>
      <c r="G18" s="462"/>
      <c r="H18" s="462"/>
      <c r="I18" s="462"/>
      <c r="J18" s="462"/>
      <c r="K18" s="471"/>
      <c r="L18" s="398"/>
      <c r="M18" s="398"/>
      <c r="N18" s="398"/>
      <c r="O18" s="462"/>
    </row>
    <row r="19" spans="1:15" ht="13.5" thickBot="1">
      <c r="A19" s="462"/>
      <c r="B19" s="462"/>
      <c r="E19" s="462"/>
      <c r="F19" s="462"/>
      <c r="G19" s="462"/>
      <c r="H19" s="462"/>
      <c r="I19" s="462"/>
      <c r="J19" s="462"/>
      <c r="K19" s="367"/>
      <c r="L19" s="398"/>
      <c r="M19" s="398"/>
      <c r="N19" s="398"/>
      <c r="O19" s="398"/>
    </row>
    <row r="20" spans="1:15">
      <c r="A20" s="1016" t="s">
        <v>469</v>
      </c>
      <c r="B20" s="1021"/>
      <c r="C20" s="1021"/>
      <c r="D20" s="1021"/>
      <c r="E20" s="1022"/>
      <c r="F20" s="432"/>
      <c r="G20" s="414" t="s">
        <v>470</v>
      </c>
      <c r="H20" s="462"/>
      <c r="I20" s="476"/>
      <c r="J20" s="462"/>
      <c r="K20" s="471"/>
      <c r="L20" s="398"/>
      <c r="M20" s="398"/>
      <c r="N20" s="398"/>
      <c r="O20" s="462"/>
    </row>
    <row r="21" spans="1:15">
      <c r="A21" s="464" t="s">
        <v>477</v>
      </c>
      <c r="B21" s="465"/>
      <c r="C21" s="415">
        <f>C4</f>
        <v>2017</v>
      </c>
      <c r="D21" s="415">
        <f>TRUE_UP!H8</f>
        <v>2017</v>
      </c>
      <c r="E21" s="466"/>
      <c r="F21" s="463"/>
      <c r="G21" s="414" t="s">
        <v>471</v>
      </c>
      <c r="H21" s="414"/>
      <c r="I21" s="424"/>
      <c r="J21" s="462"/>
      <c r="K21" s="367"/>
      <c r="L21" s="398"/>
      <c r="M21" s="398"/>
      <c r="N21" s="398"/>
      <c r="O21" s="462"/>
    </row>
    <row r="22" spans="1:15">
      <c r="A22" s="468">
        <v>2510500</v>
      </c>
      <c r="B22" s="469" t="s">
        <v>480</v>
      </c>
      <c r="C22" s="418" t="str">
        <f>C5</f>
        <v>JAN</v>
      </c>
      <c r="D22" s="418" t="str">
        <f>TRUE_UP!H7</f>
        <v>JAN</v>
      </c>
      <c r="E22" s="417" t="s">
        <v>122</v>
      </c>
      <c r="F22" s="467"/>
      <c r="G22" s="414" t="str">
        <f>G5</f>
        <v>Current Month Over/(Under) of</v>
      </c>
      <c r="H22" s="462"/>
      <c r="I22" s="419" t="e">
        <f>I5</f>
        <v>#REF!</v>
      </c>
      <c r="J22" s="462" t="s">
        <v>401</v>
      </c>
      <c r="K22" s="471"/>
      <c r="L22" s="398"/>
      <c r="M22" s="398"/>
      <c r="N22" s="398"/>
      <c r="O22" s="462"/>
    </row>
    <row r="23" spans="1:15">
      <c r="A23" s="468">
        <v>3327200</v>
      </c>
      <c r="B23" s="469" t="s">
        <v>481</v>
      </c>
      <c r="C23" s="418"/>
      <c r="D23" s="418"/>
      <c r="E23" s="466"/>
      <c r="F23" s="418"/>
      <c r="G23" s="414" t="str">
        <f>G6</f>
        <v>due to expenses of</v>
      </c>
      <c r="H23" s="414"/>
      <c r="I23" s="419" t="e">
        <f>I6</f>
        <v>#REF!</v>
      </c>
      <c r="J23" s="462" t="s">
        <v>401</v>
      </c>
      <c r="K23" s="367"/>
      <c r="L23" s="462"/>
      <c r="M23" s="462"/>
      <c r="N23" s="462"/>
      <c r="O23" s="462"/>
    </row>
    <row r="24" spans="1:15">
      <c r="A24" s="420" t="s">
        <v>472</v>
      </c>
      <c r="B24" s="421"/>
      <c r="C24" s="422">
        <f>D28</f>
        <v>18402197.73752474</v>
      </c>
      <c r="D24" s="422">
        <f>'TU 2014'!R65</f>
        <v>22674686.833873592</v>
      </c>
      <c r="E24" s="433" t="s">
        <v>102</v>
      </c>
      <c r="F24" s="467"/>
      <c r="G24" s="414" t="str">
        <f>G7</f>
        <v xml:space="preserve">compared to billed revenues of </v>
      </c>
      <c r="H24" s="414"/>
      <c r="I24" s="419">
        <f>I7</f>
        <v>21.596164248223197</v>
      </c>
      <c r="J24" s="462" t="s">
        <v>401</v>
      </c>
      <c r="K24" s="378"/>
      <c r="L24" s="462"/>
      <c r="M24" s="462"/>
      <c r="N24" s="462"/>
      <c r="O24" s="462"/>
    </row>
    <row r="25" spans="1:15">
      <c r="A25" s="420"/>
      <c r="B25" s="421"/>
      <c r="C25" s="422"/>
      <c r="D25" s="422"/>
      <c r="E25" s="423"/>
      <c r="F25" s="422"/>
      <c r="G25" s="462"/>
      <c r="H25" s="462"/>
      <c r="I25" s="476"/>
      <c r="J25" s="462"/>
      <c r="K25" s="378"/>
      <c r="L25" s="477"/>
      <c r="M25" s="462"/>
      <c r="N25" s="462"/>
      <c r="O25" s="462"/>
    </row>
    <row r="26" spans="1:15">
      <c r="A26" s="420" t="s">
        <v>468</v>
      </c>
      <c r="B26" s="421"/>
      <c r="C26" s="434" t="e">
        <f>C12</f>
        <v>#REF!</v>
      </c>
      <c r="D26" s="422">
        <f>'TU 2014'!S52+'TU 2014'!S54+'TU 2014'!S62</f>
        <v>-4272489.0963488538</v>
      </c>
      <c r="E26" s="435"/>
      <c r="F26" s="422"/>
      <c r="G26" s="462"/>
      <c r="H26" s="462"/>
      <c r="I26" s="462"/>
      <c r="J26" s="462"/>
      <c r="K26" s="471"/>
      <c r="L26" s="462"/>
      <c r="M26" s="462"/>
      <c r="N26" s="462"/>
      <c r="O26" s="462"/>
    </row>
    <row r="27" spans="1:15">
      <c r="A27" s="420"/>
      <c r="B27" s="421"/>
      <c r="C27" s="422"/>
      <c r="D27" s="422"/>
      <c r="E27" s="423"/>
      <c r="F27" s="434"/>
      <c r="G27" s="462"/>
      <c r="H27" s="462"/>
      <c r="I27" s="462"/>
      <c r="J27" s="462"/>
      <c r="K27" s="367"/>
      <c r="L27" s="462"/>
      <c r="M27" s="462"/>
      <c r="N27" s="462"/>
      <c r="O27" s="462"/>
    </row>
    <row r="28" spans="1:15" ht="13.5" thickBot="1">
      <c r="A28" s="429" t="s">
        <v>474</v>
      </c>
      <c r="B28" s="430"/>
      <c r="C28" s="436" t="e">
        <f>C24+C26</f>
        <v>#REF!</v>
      </c>
      <c r="D28" s="436">
        <f>D24+D26</f>
        <v>18402197.73752474</v>
      </c>
      <c r="E28" s="437" t="e">
        <f>C28-D28</f>
        <v>#REF!</v>
      </c>
      <c r="F28" s="422"/>
      <c r="G28" s="462"/>
      <c r="H28" s="462"/>
      <c r="I28" s="462"/>
      <c r="J28" s="462"/>
      <c r="K28" s="367"/>
      <c r="L28" s="462"/>
      <c r="M28" s="462"/>
      <c r="N28" s="462"/>
      <c r="O28" s="462"/>
    </row>
    <row r="29" spans="1:15">
      <c r="A29" s="462"/>
      <c r="B29" s="462"/>
      <c r="E29" s="462"/>
      <c r="F29" s="462"/>
      <c r="G29" s="462"/>
      <c r="H29" s="462"/>
      <c r="I29" s="462"/>
      <c r="J29" s="462"/>
      <c r="K29" s="471"/>
      <c r="L29" s="462"/>
      <c r="M29" s="462"/>
      <c r="N29" s="462"/>
      <c r="O29" s="462"/>
    </row>
    <row r="30" spans="1:15" s="511" customFormat="1">
      <c r="A30" s="509"/>
      <c r="B30" s="509"/>
      <c r="C30" s="510"/>
      <c r="D30" s="510"/>
      <c r="E30" s="509"/>
      <c r="F30" s="509"/>
      <c r="G30" s="509"/>
      <c r="H30" s="509"/>
      <c r="I30" s="509"/>
      <c r="J30" s="509"/>
      <c r="K30" s="509"/>
      <c r="L30" s="509"/>
      <c r="M30" s="509"/>
      <c r="N30" s="509"/>
      <c r="O30" s="509"/>
    </row>
    <row r="31" spans="1:15">
      <c r="A31" s="462"/>
      <c r="B31" s="462"/>
      <c r="E31" s="462"/>
      <c r="F31" s="462"/>
      <c r="G31" s="462"/>
      <c r="H31" s="462"/>
      <c r="I31" s="462"/>
      <c r="J31" s="462"/>
      <c r="K31" s="413"/>
      <c r="L31" s="415">
        <f>C34</f>
        <v>2017</v>
      </c>
      <c r="M31" s="415">
        <f>D34</f>
        <v>2014</v>
      </c>
      <c r="N31" s="478" t="s">
        <v>122</v>
      </c>
      <c r="O31" s="462"/>
    </row>
    <row r="32" spans="1:15" customFormat="1" ht="13.5" thickBot="1">
      <c r="A32" s="492" t="str">
        <f>A1</f>
        <v>CAPACITY COST RECOVERY</v>
      </c>
      <c r="C32" s="412"/>
      <c r="D32" s="492" t="s">
        <v>483</v>
      </c>
      <c r="K32" s="513" t="s">
        <v>489</v>
      </c>
      <c r="L32" s="478" t="str">
        <f>C35</f>
        <v>JAN</v>
      </c>
      <c r="M32" s="478" t="str">
        <f>D35</f>
        <v>JAN</v>
      </c>
      <c r="N32" s="478"/>
      <c r="O32" s="462"/>
    </row>
    <row r="33" spans="1:15" customFormat="1" ht="12.75" customHeight="1">
      <c r="A33" s="1023" t="s">
        <v>484</v>
      </c>
      <c r="B33" s="1024"/>
      <c r="C33" s="1024"/>
      <c r="D33" s="1024"/>
      <c r="E33" s="1025"/>
      <c r="G33" s="414" t="s">
        <v>462</v>
      </c>
      <c r="H33" s="462"/>
      <c r="I33" s="462"/>
      <c r="J33" s="462"/>
      <c r="K33" s="308" t="s">
        <v>341</v>
      </c>
      <c r="L33" s="479">
        <f>SUM(TRUE_UP!H10:H10)</f>
        <v>5766500.8700000001</v>
      </c>
      <c r="M33" s="479">
        <f>SUM('TU 2014'!H10:H10)</f>
        <v>15981899.759999998</v>
      </c>
      <c r="N33" s="479">
        <f>L33-M33</f>
        <v>-10215398.889999997</v>
      </c>
      <c r="O33" s="462"/>
    </row>
    <row r="34" spans="1:15" customFormat="1" ht="12.75" customHeight="1">
      <c r="A34" s="464" t="s">
        <v>477</v>
      </c>
      <c r="B34" s="465"/>
      <c r="C34" s="415">
        <f>C4</f>
        <v>2017</v>
      </c>
      <c r="D34" s="415">
        <f>'TU 2014'!H8</f>
        <v>2014</v>
      </c>
      <c r="E34" s="470"/>
      <c r="G34" s="416" t="str">
        <f>C35</f>
        <v>JAN</v>
      </c>
      <c r="H34" s="415">
        <f>C34</f>
        <v>2017</v>
      </c>
      <c r="I34" s="462"/>
      <c r="J34" s="462"/>
      <c r="K34" s="308" t="s">
        <v>342</v>
      </c>
      <c r="L34" s="480">
        <f>SUM(TRUE_UP!H12:H12)</f>
        <v>1331162.6200000001</v>
      </c>
      <c r="M34" s="480">
        <f>SUM('TU 2014'!H12:H12)</f>
        <v>23244819.969999999</v>
      </c>
      <c r="N34" s="480">
        <f t="shared" ref="N34:N40" si="2">L34-M34</f>
        <v>-21913657.349999998</v>
      </c>
      <c r="O34" s="462"/>
    </row>
    <row r="35" spans="1:15" customFormat="1" ht="12.75" customHeight="1">
      <c r="A35" s="588">
        <f>A5</f>
        <v>5111000</v>
      </c>
      <c r="B35" s="589" t="str">
        <f>B5</f>
        <v>Def Exp</v>
      </c>
      <c r="C35" s="418" t="str">
        <f>C5</f>
        <v>JAN</v>
      </c>
      <c r="D35" s="418" t="str">
        <f>C35</f>
        <v>JAN</v>
      </c>
      <c r="E35" s="417" t="s">
        <v>122</v>
      </c>
      <c r="G35" s="414" t="s">
        <v>493</v>
      </c>
      <c r="H35" s="414"/>
      <c r="I35" s="419" t="e">
        <f>C40/1000000</f>
        <v>#REF!</v>
      </c>
      <c r="J35" s="462" t="s">
        <v>401</v>
      </c>
      <c r="K35" s="308" t="s">
        <v>99</v>
      </c>
      <c r="L35" s="480" t="e">
        <f>SUM(TRUE_UP!H20:H20)</f>
        <v>#REF!</v>
      </c>
      <c r="M35" s="480">
        <f>SUM('TU 2014'!H14:H14)</f>
        <v>-763761</v>
      </c>
      <c r="N35" s="480" t="e">
        <f t="shared" si="2"/>
        <v>#REF!</v>
      </c>
      <c r="O35" s="462"/>
    </row>
    <row r="36" spans="1:15" customFormat="1" ht="12.75" customHeight="1">
      <c r="A36" s="468">
        <f>A6</f>
        <v>4174100</v>
      </c>
      <c r="B36" s="469" t="str">
        <f>B6</f>
        <v>Def Rev</v>
      </c>
      <c r="C36" s="418"/>
      <c r="D36" s="418"/>
      <c r="E36" s="470"/>
      <c r="G36" s="414" t="s">
        <v>464</v>
      </c>
      <c r="H36" s="414"/>
      <c r="I36" s="419" t="e">
        <f>C39/1000000</f>
        <v>#REF!</v>
      </c>
      <c r="J36" s="462" t="s">
        <v>401</v>
      </c>
      <c r="K36" s="308" t="s">
        <v>139</v>
      </c>
      <c r="L36" s="480" t="e">
        <f>SUM(TRUE_UP!H22:H22)</f>
        <v>#REF!</v>
      </c>
      <c r="M36" s="480">
        <f>SUM('TU 2014'!H16:H16)</f>
        <v>-364800.18630098028</v>
      </c>
      <c r="N36" s="480" t="e">
        <f t="shared" si="2"/>
        <v>#REF!</v>
      </c>
      <c r="O36" s="462"/>
    </row>
    <row r="37" spans="1:15" customFormat="1" ht="12.75" customHeight="1">
      <c r="A37" s="420" t="s">
        <v>459</v>
      </c>
      <c r="B37" s="421"/>
      <c r="C37" s="422">
        <f>SUM(TRUE_UP!H49:H49)</f>
        <v>21596164.248223197</v>
      </c>
      <c r="D37" s="422">
        <f>SUM('TU 2014'!H41:H41)</f>
        <v>45101408.518450394</v>
      </c>
      <c r="E37" s="423">
        <f>C37-D37</f>
        <v>-23505244.270227198</v>
      </c>
      <c r="G37" s="414" t="s">
        <v>465</v>
      </c>
      <c r="H37" s="414"/>
      <c r="I37" s="419">
        <f>C37/1000000</f>
        <v>21.596164248223197</v>
      </c>
      <c r="J37" s="462" t="s">
        <v>401</v>
      </c>
      <c r="K37" s="308" t="s">
        <v>140</v>
      </c>
      <c r="L37" s="480">
        <f>SUM(TRUE_UP!H26:H26)</f>
        <v>3121416.1632063999</v>
      </c>
      <c r="M37" s="480">
        <f>SUM('TU 2014'!H20:H20)</f>
        <v>2812089.4499999993</v>
      </c>
      <c r="N37" s="480">
        <f t="shared" si="2"/>
        <v>309326.71320640063</v>
      </c>
      <c r="O37" s="462"/>
    </row>
    <row r="38" spans="1:15" customFormat="1" ht="12.75" customHeight="1">
      <c r="A38" s="420"/>
      <c r="B38" s="421"/>
      <c r="C38" s="422"/>
      <c r="D38" s="422"/>
      <c r="E38" s="423"/>
      <c r="G38" s="414"/>
      <c r="H38" s="414"/>
      <c r="I38" s="424"/>
      <c r="J38" s="462"/>
      <c r="K38" s="308" t="str">
        <f>'TU 2014'!B24</f>
        <v xml:space="preserve">Incremental Nuclear NRC Compliance Costs Capital </v>
      </c>
      <c r="L38" s="480">
        <f>TRUE_UP!H30</f>
        <v>882635.56550806551</v>
      </c>
      <c r="M38" s="480">
        <v>0</v>
      </c>
      <c r="N38" s="480">
        <f t="shared" si="2"/>
        <v>882635.56550806551</v>
      </c>
      <c r="O38" s="462"/>
    </row>
    <row r="39" spans="1:15" customFormat="1" ht="12.75" customHeight="1">
      <c r="A39" s="420" t="s">
        <v>460</v>
      </c>
      <c r="B39" s="421"/>
      <c r="C39" s="422" t="e">
        <f>SUM(TRUE_UP!H47:H47)</f>
        <v>#REF!</v>
      </c>
      <c r="D39" s="422">
        <f>SUM('TU 2014'!H39:H39)</f>
        <v>43219762.88243477</v>
      </c>
      <c r="E39" s="423" t="e">
        <f t="shared" ref="E39" si="3">C39-D39</f>
        <v>#REF!</v>
      </c>
      <c r="G39" s="414" t="s">
        <v>466</v>
      </c>
      <c r="H39" s="414"/>
      <c r="I39" s="424"/>
      <c r="J39" s="462"/>
      <c r="K39" s="308" t="s">
        <v>141</v>
      </c>
      <c r="L39" s="480">
        <f>SUM(TRUE_UP!H32:H32)</f>
        <v>1866.44</v>
      </c>
      <c r="M39" s="480">
        <f>'TU 2014'!H26</f>
        <v>1594907.32</v>
      </c>
      <c r="N39" s="480">
        <f t="shared" si="2"/>
        <v>-1593040.8800000001</v>
      </c>
      <c r="O39" s="462"/>
    </row>
    <row r="40" spans="1:15" customFormat="1" ht="12.75" customHeight="1">
      <c r="A40" s="420" t="s">
        <v>467</v>
      </c>
      <c r="B40" s="421"/>
      <c r="C40" s="425" t="e">
        <f>C37-C39</f>
        <v>#REF!</v>
      </c>
      <c r="D40" s="425">
        <f>D37-D39</f>
        <v>1881645.6360156238</v>
      </c>
      <c r="E40" s="426" t="e">
        <f t="shared" ref="E40" si="4">E38-E39</f>
        <v>#REF!</v>
      </c>
      <c r="G40" s="416" t="str">
        <f>D35</f>
        <v>JAN</v>
      </c>
      <c r="H40" s="415">
        <f>D34</f>
        <v>2014</v>
      </c>
      <c r="I40" s="462"/>
      <c r="J40" s="462"/>
      <c r="K40" s="308" t="s">
        <v>142</v>
      </c>
      <c r="L40" s="480">
        <f>SUM(TRUE_UP!H34:H34)</f>
        <v>-1174833.04</v>
      </c>
      <c r="M40" s="480">
        <f>'TU 2014'!H28</f>
        <v>-796807.06</v>
      </c>
      <c r="N40" s="480">
        <f t="shared" si="2"/>
        <v>-378025.98</v>
      </c>
      <c r="O40" s="462"/>
    </row>
    <row r="41" spans="1:15" customFormat="1" ht="12.75" customHeight="1">
      <c r="A41" s="420" t="s">
        <v>205</v>
      </c>
      <c r="B41" s="421"/>
      <c r="C41" s="422" t="e">
        <f>SUM(TRUE_UP!H62:H62)</f>
        <v>#REF!</v>
      </c>
      <c r="D41" s="422">
        <f>SUM('TU 2014'!H54:H54)</f>
        <v>-1329.7308238745118</v>
      </c>
      <c r="E41" s="423" t="e">
        <f t="shared" ref="E41" si="5">C41-D41</f>
        <v>#REF!</v>
      </c>
      <c r="G41" s="414" t="str">
        <f>G35</f>
        <v>YTD Over/(Under) of</v>
      </c>
      <c r="H41" s="414"/>
      <c r="I41" s="419">
        <f>D40/1000000</f>
        <v>1.8816456360156237</v>
      </c>
      <c r="J41" s="462" t="s">
        <v>401</v>
      </c>
      <c r="K41" s="316" t="s">
        <v>475</v>
      </c>
      <c r="L41" s="481" t="e">
        <f>SUM(L33:L40)</f>
        <v>#REF!</v>
      </c>
      <c r="M41" s="481">
        <f>SUM(M33:M40)</f>
        <v>41708348.253699012</v>
      </c>
      <c r="N41" s="481" t="e">
        <f>SUM(N33:N40)</f>
        <v>#REF!</v>
      </c>
      <c r="O41" s="462"/>
    </row>
    <row r="42" spans="1:15" customFormat="1" ht="12.75" customHeight="1">
      <c r="A42" s="420" t="s">
        <v>468</v>
      </c>
      <c r="B42" s="421"/>
      <c r="C42" s="427" t="e">
        <f>SUM(C40:C41)</f>
        <v>#REF!</v>
      </c>
      <c r="D42" s="427">
        <f>SUM(D40:D41)</f>
        <v>1880315.9051917493</v>
      </c>
      <c r="E42" s="428" t="e">
        <f>C42-D42</f>
        <v>#REF!</v>
      </c>
      <c r="G42" s="414" t="s">
        <v>464</v>
      </c>
      <c r="H42" s="414"/>
      <c r="I42" s="419">
        <f>D39/1000000</f>
        <v>43.219762882434772</v>
      </c>
      <c r="J42" s="462" t="s">
        <v>401</v>
      </c>
      <c r="K42" s="378" t="s">
        <v>182</v>
      </c>
      <c r="L42" s="482">
        <f>L12</f>
        <v>0.95046580000000003</v>
      </c>
      <c r="M42" s="482">
        <f>M12</f>
        <v>0.95206884000000003</v>
      </c>
      <c r="N42" s="483"/>
      <c r="O42" s="462"/>
    </row>
    <row r="43" spans="1:15" customFormat="1" ht="12.75" customHeight="1">
      <c r="A43" s="420"/>
      <c r="B43" s="421"/>
      <c r="C43" s="431"/>
      <c r="D43" s="431"/>
      <c r="E43" s="459"/>
      <c r="G43" s="414" t="s">
        <v>465</v>
      </c>
      <c r="H43" s="414"/>
      <c r="I43" s="419">
        <f>D37/1000000</f>
        <v>45.101408518450391</v>
      </c>
      <c r="J43" s="462" t="s">
        <v>401</v>
      </c>
      <c r="K43" s="389" t="s">
        <v>476</v>
      </c>
      <c r="L43" s="484" t="e">
        <f>L41*L42</f>
        <v>#REF!</v>
      </c>
      <c r="M43" s="484">
        <f>M41*M42</f>
        <v>39709218.740215242</v>
      </c>
      <c r="N43" s="484" t="e">
        <f>L43-M43</f>
        <v>#REF!</v>
      </c>
      <c r="O43" s="462"/>
    </row>
    <row r="44" spans="1:15" customFormat="1" ht="12.75" customHeight="1">
      <c r="A44" s="458"/>
      <c r="B44" s="418"/>
      <c r="C44" s="431"/>
      <c r="D44" s="431"/>
      <c r="E44" s="459"/>
      <c r="G44" s="1019" t="s">
        <v>487</v>
      </c>
      <c r="H44" s="1020"/>
      <c r="I44" s="1020"/>
      <c r="J44" s="1020"/>
      <c r="K44" s="471"/>
      <c r="L44" s="480"/>
      <c r="M44" s="480"/>
      <c r="N44" s="480"/>
      <c r="O44" s="411"/>
    </row>
    <row r="45" spans="1:15" customFormat="1" ht="12.75" customHeight="1" thickBot="1">
      <c r="A45" s="522"/>
      <c r="B45" s="465"/>
      <c r="C45" s="460"/>
      <c r="D45" s="460"/>
      <c r="E45" s="470"/>
      <c r="G45" s="1020"/>
      <c r="H45" s="1020"/>
      <c r="I45" s="1020"/>
      <c r="J45" s="1020"/>
      <c r="K45" s="389" t="s">
        <v>126</v>
      </c>
      <c r="L45" s="480">
        <f>SUM(TRUE_UP!H44:H44)</f>
        <v>0</v>
      </c>
      <c r="M45" s="480">
        <f>SUM('TU 2014'!H36:H36)</f>
        <v>3489047.55</v>
      </c>
      <c r="N45" s="480">
        <f>L45-M45</f>
        <v>-3489047.55</v>
      </c>
      <c r="O45" s="411"/>
    </row>
    <row r="46" spans="1:15" customFormat="1" ht="12.75" customHeight="1">
      <c r="A46" s="516"/>
      <c r="B46" s="517"/>
      <c r="C46" s="460"/>
      <c r="D46" s="460"/>
      <c r="E46" s="518"/>
      <c r="G46" s="1020"/>
      <c r="H46" s="1020"/>
      <c r="I46" s="1020"/>
      <c r="J46" s="1020"/>
      <c r="K46" s="438"/>
      <c r="L46" s="489"/>
      <c r="M46" s="490"/>
      <c r="N46" s="491"/>
      <c r="O46" s="485" t="s">
        <v>473</v>
      </c>
    </row>
    <row r="47" spans="1:15" customFormat="1" ht="13.5" thickBot="1">
      <c r="A47" s="516"/>
      <c r="B47" s="517"/>
      <c r="C47" s="460"/>
      <c r="D47" s="460"/>
      <c r="E47" s="518"/>
      <c r="G47" s="1020"/>
      <c r="H47" s="1020"/>
      <c r="I47" s="1020"/>
      <c r="J47" s="1020"/>
      <c r="K47" s="378" t="s">
        <v>104</v>
      </c>
      <c r="L47" s="486" t="e">
        <f>L43+L45</f>
        <v>#REF!</v>
      </c>
      <c r="M47" s="486">
        <f>M43+M45</f>
        <v>43198266.290215239</v>
      </c>
      <c r="N47" s="486" t="e">
        <f>N43+N45</f>
        <v>#REF!</v>
      </c>
      <c r="O47" s="487" t="e">
        <f>E39</f>
        <v>#REF!</v>
      </c>
    </row>
    <row r="48" spans="1:15" customFormat="1" ht="12.75" customHeight="1" thickBot="1">
      <c r="A48" s="519"/>
      <c r="B48" s="520"/>
      <c r="C48" s="461"/>
      <c r="D48" s="461"/>
      <c r="E48" s="521"/>
      <c r="F48" s="493"/>
      <c r="G48" s="414"/>
      <c r="I48" s="494"/>
      <c r="K48" s="471"/>
      <c r="L48" s="398"/>
      <c r="M48" s="398"/>
      <c r="N48" s="398"/>
      <c r="O48" s="488" t="e">
        <f>ROUND(N47,0)=ROUND(O47,0)</f>
        <v>#REF!</v>
      </c>
    </row>
    <row r="49" spans="1:14" customFormat="1">
      <c r="A49" s="411"/>
      <c r="B49" s="411"/>
      <c r="C49" s="412"/>
      <c r="D49" s="412"/>
      <c r="E49" s="411"/>
      <c r="G49" s="414"/>
      <c r="H49" s="414"/>
      <c r="I49" s="424"/>
      <c r="K49" s="495"/>
      <c r="L49" s="514"/>
      <c r="M49" s="514"/>
      <c r="N49" s="514"/>
    </row>
    <row r="50" spans="1:14" ht="13.5" thickBot="1">
      <c r="A50" s="531" t="s">
        <v>644</v>
      </c>
      <c r="K50"/>
      <c r="L50"/>
      <c r="M50"/>
      <c r="N50"/>
    </row>
    <row r="51" spans="1:14">
      <c r="A51" s="1023" t="s">
        <v>469</v>
      </c>
      <c r="B51" s="1024"/>
      <c r="C51" s="1024"/>
      <c r="D51" s="1024"/>
      <c r="E51" s="1025"/>
      <c r="G51" s="414" t="str">
        <f>G33</f>
        <v>The variance is due to the following:</v>
      </c>
      <c r="H51"/>
      <c r="I51" s="494"/>
      <c r="J51"/>
      <c r="K51" s="411"/>
    </row>
    <row r="52" spans="1:14">
      <c r="A52" s="464" t="s">
        <v>477</v>
      </c>
      <c r="B52" s="465"/>
      <c r="C52" s="415">
        <f>C21</f>
        <v>2017</v>
      </c>
      <c r="D52" s="549">
        <f>D34</f>
        <v>2014</v>
      </c>
      <c r="E52" s="470"/>
      <c r="G52" s="414"/>
      <c r="H52" s="414"/>
      <c r="I52" s="424"/>
      <c r="J52"/>
      <c r="K52" s="411"/>
    </row>
    <row r="53" spans="1:14">
      <c r="A53" s="468">
        <f>A22</f>
        <v>2510500</v>
      </c>
      <c r="B53" s="469" t="str">
        <f>B22</f>
        <v>Under</v>
      </c>
      <c r="C53" s="418" t="str">
        <f>C22</f>
        <v>JAN</v>
      </c>
      <c r="D53" s="550" t="str">
        <f>'TU 2014'!S7</f>
        <v>DEC</v>
      </c>
      <c r="E53" s="417" t="s">
        <v>122</v>
      </c>
      <c r="G53" s="414" t="str">
        <f>A55</f>
        <v>Prior Periods</v>
      </c>
      <c r="H53" s="1048" t="s">
        <v>497</v>
      </c>
      <c r="I53" s="419">
        <f>E55/1000000</f>
        <v>0.92538341612640773</v>
      </c>
      <c r="J53" s="523" t="s">
        <v>401</v>
      </c>
    </row>
    <row r="54" spans="1:14">
      <c r="A54" s="468">
        <f>A23</f>
        <v>3327200</v>
      </c>
      <c r="B54" s="469" t="str">
        <f>B23</f>
        <v>Over</v>
      </c>
      <c r="C54" s="418"/>
      <c r="D54" s="550"/>
      <c r="E54" s="470"/>
      <c r="G54" s="414"/>
      <c r="H54" s="1046"/>
      <c r="I54" s="419"/>
      <c r="J54" s="523"/>
      <c r="K54" s="411"/>
    </row>
    <row r="55" spans="1:14" ht="12.75" customHeight="1">
      <c r="A55" s="420" t="s">
        <v>485</v>
      </c>
      <c r="B55" s="421"/>
      <c r="C55" s="422">
        <f>SUM(TRUE_UP!H64:H72)</f>
        <v>23600070.25</v>
      </c>
      <c r="D55" s="551">
        <f>'TU 2014'!R65</f>
        <v>22674686.833873592</v>
      </c>
      <c r="E55" s="435">
        <f>C55-D55</f>
        <v>925383.41612640768</v>
      </c>
      <c r="G55" s="414" t="str">
        <f>A57</f>
        <v>Current Month</v>
      </c>
      <c r="H55" s="1046" t="s">
        <v>497</v>
      </c>
      <c r="I55" s="419"/>
      <c r="J55" s="523"/>
      <c r="K55" s="411"/>
    </row>
    <row r="56" spans="1:14">
      <c r="A56" s="420"/>
      <c r="B56" s="421"/>
      <c r="C56" s="422"/>
      <c r="D56" s="551"/>
      <c r="E56" s="423"/>
      <c r="G56"/>
      <c r="H56" s="1047"/>
      <c r="I56" s="419" t="e">
        <f>E57/1000000</f>
        <v>#REF!</v>
      </c>
      <c r="J56" s="398" t="s">
        <v>401</v>
      </c>
      <c r="K56" s="411"/>
    </row>
    <row r="57" spans="1:14">
      <c r="A57" s="420" t="s">
        <v>486</v>
      </c>
      <c r="B57" s="421"/>
      <c r="C57" s="434" t="e">
        <f>SUM(TRUE_UP!H60:H62)</f>
        <v>#REF!</v>
      </c>
      <c r="D57" s="551">
        <f>SUM('TU 2014'!S48:S50)</f>
        <v>39389635.819081597</v>
      </c>
      <c r="E57" s="435" t="e">
        <f>C57-D57</f>
        <v>#REF!</v>
      </c>
      <c r="I57" s="419"/>
    </row>
    <row r="58" spans="1:14">
      <c r="A58" s="420"/>
      <c r="B58" s="421"/>
      <c r="C58" s="434"/>
      <c r="D58" s="551"/>
      <c r="E58" s="435"/>
      <c r="G58" s="524" t="s">
        <v>5</v>
      </c>
      <c r="I58" s="419" t="e">
        <f>SUM(I53:I56)</f>
        <v>#REF!</v>
      </c>
      <c r="J58" s="524" t="s">
        <v>401</v>
      </c>
    </row>
    <row r="59" spans="1:14" ht="13.5" thickBot="1">
      <c r="A59" s="429" t="s">
        <v>474</v>
      </c>
      <c r="B59" s="430"/>
      <c r="C59" s="436" t="e">
        <f>C55+C57</f>
        <v>#REF!</v>
      </c>
      <c r="D59" s="436">
        <f>D55+D57</f>
        <v>62064322.652955189</v>
      </c>
      <c r="E59" s="437" t="e">
        <f>C59-D59</f>
        <v>#REF!</v>
      </c>
    </row>
    <row r="60" spans="1:14" s="438" customFormat="1">
      <c r="C60" s="532"/>
      <c r="D60" s="532"/>
      <c r="L60" s="411"/>
      <c r="M60" s="411"/>
      <c r="N60" s="411"/>
    </row>
    <row r="61" spans="1:14" s="438" customFormat="1" hidden="1">
      <c r="C61" s="532"/>
      <c r="D61" s="532"/>
    </row>
    <row r="62" spans="1:14" hidden="1">
      <c r="L62" s="438"/>
      <c r="M62" s="438"/>
      <c r="N62" s="438"/>
    </row>
    <row r="63" spans="1:14" hidden="1"/>
    <row r="64" spans="1:14" hidden="1"/>
    <row r="65" spans="1:10" hidden="1"/>
    <row r="66" spans="1:10" hidden="1"/>
    <row r="67" spans="1:10" hidden="1"/>
    <row r="68" spans="1:10" hidden="1"/>
    <row r="69" spans="1:10" hidden="1"/>
    <row r="70" spans="1:10" hidden="1"/>
    <row r="71" spans="1:10" hidden="1"/>
    <row r="72" spans="1:10" ht="13.5" thickBot="1">
      <c r="A72" s="524" t="s">
        <v>496</v>
      </c>
    </row>
    <row r="73" spans="1:10">
      <c r="A73" s="1023" t="s">
        <v>469</v>
      </c>
      <c r="B73" s="1024"/>
      <c r="C73" s="1024"/>
      <c r="D73" s="1024"/>
      <c r="E73" s="1025"/>
      <c r="G73" s="414" t="str">
        <f>G102</f>
        <v>The variance is due to the following:</v>
      </c>
      <c r="H73"/>
      <c r="I73" s="494"/>
      <c r="J73"/>
    </row>
    <row r="74" spans="1:10">
      <c r="A74" s="464" t="s">
        <v>477</v>
      </c>
      <c r="B74" s="465"/>
      <c r="C74" s="415">
        <f>C103</f>
        <v>2017</v>
      </c>
      <c r="D74" s="415">
        <f>TRUE_UP!H8</f>
        <v>2017</v>
      </c>
      <c r="E74" s="470"/>
      <c r="G74" s="414"/>
      <c r="H74" s="414"/>
      <c r="I74" s="424"/>
      <c r="J74"/>
    </row>
    <row r="75" spans="1:10">
      <c r="A75" s="468">
        <f>A104</f>
        <v>2510500</v>
      </c>
      <c r="B75" s="469" t="str">
        <f>B104</f>
        <v>Under</v>
      </c>
      <c r="C75" s="415" t="str">
        <f>C104</f>
        <v>JAN</v>
      </c>
      <c r="D75" s="418" t="str">
        <f>TRUE_UP!H7</f>
        <v>JAN</v>
      </c>
      <c r="E75" s="417" t="s">
        <v>122</v>
      </c>
      <c r="G75" s="414" t="str">
        <f>A77</f>
        <v>Prior Periods</v>
      </c>
      <c r="H75" s="1048" t="s">
        <v>498</v>
      </c>
      <c r="I75" s="419">
        <f>E77/1000000</f>
        <v>23.600070250000002</v>
      </c>
      <c r="J75" s="523" t="s">
        <v>401</v>
      </c>
    </row>
    <row r="76" spans="1:10">
      <c r="A76" s="468">
        <f>A105</f>
        <v>3327200</v>
      </c>
      <c r="B76" s="469" t="str">
        <f>B105</f>
        <v>Over</v>
      </c>
      <c r="C76" s="418"/>
      <c r="D76" s="418"/>
      <c r="E76" s="470"/>
      <c r="G76" s="414"/>
      <c r="H76" s="1046"/>
      <c r="I76" s="419"/>
      <c r="J76" s="523"/>
    </row>
    <row r="77" spans="1:10">
      <c r="A77" s="420" t="s">
        <v>485</v>
      </c>
      <c r="B77" s="421"/>
      <c r="C77" s="422">
        <f>C55</f>
        <v>23600070.25</v>
      </c>
      <c r="D77" s="422">
        <f>'TU 2014'!S61</f>
        <v>0</v>
      </c>
      <c r="E77" s="435">
        <f>C77-D77</f>
        <v>23600070.25</v>
      </c>
      <c r="G77" s="414" t="str">
        <f>A79</f>
        <v>Current Month</v>
      </c>
      <c r="H77" s="1046" t="s">
        <v>497</v>
      </c>
      <c r="I77" s="419"/>
      <c r="J77" s="523"/>
    </row>
    <row r="78" spans="1:10">
      <c r="A78" s="420"/>
      <c r="B78" s="421"/>
      <c r="C78" s="422"/>
      <c r="D78" s="422"/>
      <c r="E78" s="423"/>
      <c r="G78"/>
      <c r="H78" s="1047"/>
      <c r="I78" s="419" t="e">
        <f>E79/1000000</f>
        <v>#REF!</v>
      </c>
      <c r="J78" s="398" t="s">
        <v>401</v>
      </c>
    </row>
    <row r="79" spans="1:10">
      <c r="A79" s="420" t="s">
        <v>486</v>
      </c>
      <c r="B79" s="421"/>
      <c r="C79" s="434" t="e">
        <f>C57</f>
        <v>#REF!</v>
      </c>
      <c r="D79" s="422" t="e">
        <f>TRUE_UP!H76</f>
        <v>#REF!</v>
      </c>
      <c r="E79" s="435" t="e">
        <f>C79-D79</f>
        <v>#REF!</v>
      </c>
      <c r="I79" s="419"/>
    </row>
    <row r="80" spans="1:10">
      <c r="A80" s="420"/>
      <c r="B80" s="421"/>
      <c r="C80" s="434"/>
      <c r="D80" s="422"/>
      <c r="E80" s="435"/>
      <c r="G80" s="524" t="s">
        <v>5</v>
      </c>
      <c r="I80" s="419" t="e">
        <f>SUM(I75:I78)</f>
        <v>#REF!</v>
      </c>
      <c r="J80" s="524" t="s">
        <v>401</v>
      </c>
    </row>
    <row r="81" spans="1:15" ht="13.5" thickBot="1">
      <c r="A81" s="429" t="s">
        <v>474</v>
      </c>
      <c r="B81" s="430"/>
      <c r="C81" s="436" t="e">
        <f>C77+C79</f>
        <v>#REF!</v>
      </c>
      <c r="D81" s="436" t="e">
        <f>D77+D79</f>
        <v>#REF!</v>
      </c>
      <c r="E81" s="437" t="e">
        <f>C81-D81</f>
        <v>#REF!</v>
      </c>
    </row>
    <row r="82" spans="1:15">
      <c r="A82" s="421"/>
      <c r="B82" s="421"/>
      <c r="C82" s="533"/>
      <c r="D82" s="533"/>
      <c r="E82" s="533"/>
    </row>
    <row r="83" spans="1:15" s="511" customFormat="1">
      <c r="A83" s="524" t="s">
        <v>492</v>
      </c>
      <c r="C83" s="510"/>
      <c r="D83" s="510"/>
      <c r="K83" s="438"/>
      <c r="L83" s="411"/>
      <c r="M83" s="411"/>
      <c r="N83" s="411"/>
    </row>
    <row r="84" spans="1:15" hidden="1">
      <c r="K84" s="511"/>
      <c r="L84" s="511"/>
      <c r="M84" s="511"/>
      <c r="N84" s="511"/>
      <c r="O84" s="536" t="s">
        <v>499</v>
      </c>
    </row>
    <row r="85" spans="1:15" hidden="1">
      <c r="A85" s="1016" t="s">
        <v>490</v>
      </c>
      <c r="B85" s="1017"/>
      <c r="C85" s="1017"/>
      <c r="D85" s="1017"/>
      <c r="E85" s="1018"/>
      <c r="F85" s="463"/>
      <c r="G85" s="414" t="s">
        <v>462</v>
      </c>
      <c r="H85" s="462"/>
      <c r="I85" s="462"/>
      <c r="J85" s="462"/>
      <c r="K85" s="534"/>
      <c r="L85" s="535">
        <f>L1</f>
        <v>2017</v>
      </c>
      <c r="M85" s="535">
        <f>M1</f>
        <v>2013</v>
      </c>
      <c r="N85" s="536" t="s">
        <v>122</v>
      </c>
      <c r="O85" s="462"/>
    </row>
    <row r="86" spans="1:15" hidden="1">
      <c r="A86" s="464" t="s">
        <v>477</v>
      </c>
      <c r="B86" s="465"/>
      <c r="C86" s="415">
        <f>C34</f>
        <v>2017</v>
      </c>
      <c r="D86" s="415">
        <f>D34</f>
        <v>2014</v>
      </c>
      <c r="E86" s="466"/>
      <c r="F86" s="467"/>
      <c r="G86" s="416" t="str">
        <f>C87</f>
        <v>JAN</v>
      </c>
      <c r="H86" s="415">
        <f>C86</f>
        <v>2017</v>
      </c>
      <c r="I86" s="462"/>
      <c r="J86" s="462"/>
      <c r="K86" s="513" t="s">
        <v>491</v>
      </c>
      <c r="L86" s="478" t="str">
        <f>L32</f>
        <v>JAN</v>
      </c>
      <c r="M86" s="478" t="str">
        <f>M32</f>
        <v>JAN</v>
      </c>
      <c r="N86" s="478"/>
      <c r="O86" s="462"/>
    </row>
    <row r="87" spans="1:15" hidden="1">
      <c r="A87" s="468">
        <v>5111000</v>
      </c>
      <c r="B87" s="469" t="s">
        <v>478</v>
      </c>
      <c r="C87" s="415" t="str">
        <f>C35</f>
        <v>JAN</v>
      </c>
      <c r="D87" s="415" t="str">
        <f>D35</f>
        <v>JAN</v>
      </c>
      <c r="E87" s="417" t="s">
        <v>122</v>
      </c>
      <c r="F87" s="418"/>
      <c r="G87" s="414" t="s">
        <v>463</v>
      </c>
      <c r="H87" s="414"/>
      <c r="I87" s="419" t="e">
        <f>C92/1000000</f>
        <v>#REF!</v>
      </c>
      <c r="J87" s="462" t="s">
        <v>401</v>
      </c>
      <c r="K87" s="308" t="s">
        <v>341</v>
      </c>
      <c r="L87" s="479">
        <f>SUM(TRUE_UP!H10:J10)</f>
        <v>19206164.789999999</v>
      </c>
      <c r="M87" s="479">
        <f>SUM('TU 2014'!H10:J10)</f>
        <v>48573846.539999999</v>
      </c>
      <c r="N87" s="479">
        <f>L87-M87</f>
        <v>-29367681.75</v>
      </c>
      <c r="O87" s="462"/>
    </row>
    <row r="88" spans="1:15" hidden="1">
      <c r="A88" s="468">
        <v>4174100</v>
      </c>
      <c r="B88" s="469" t="s">
        <v>479</v>
      </c>
      <c r="C88" s="418"/>
      <c r="D88" s="418"/>
      <c r="E88" s="466"/>
      <c r="F88" s="467"/>
      <c r="G88" s="414" t="s">
        <v>464</v>
      </c>
      <c r="H88" s="414"/>
      <c r="I88" s="419" t="e">
        <f>C91/1000000</f>
        <v>#REF!</v>
      </c>
      <c r="J88" s="462" t="s">
        <v>401</v>
      </c>
      <c r="K88" s="308" t="s">
        <v>342</v>
      </c>
      <c r="L88" s="480">
        <f>SUM(TRUE_UP!H12:J12)</f>
        <v>1542240.0300000012</v>
      </c>
      <c r="M88" s="480">
        <f>SUM('TU 2014'!H12:J12)</f>
        <v>70491013.870000005</v>
      </c>
      <c r="N88" s="480">
        <f t="shared" ref="N88:N93" si="6">L88-M88</f>
        <v>-68948773.840000004</v>
      </c>
      <c r="O88" s="462"/>
    </row>
    <row r="89" spans="1:15" hidden="1">
      <c r="A89" s="420" t="s">
        <v>459</v>
      </c>
      <c r="B89" s="421"/>
      <c r="C89" s="422">
        <f>SUM(TRUE_UP!H49:J49)</f>
        <v>60578443.39426399</v>
      </c>
      <c r="D89" s="422">
        <f>SUM('TU 2014'!H37:J37)</f>
        <v>0</v>
      </c>
      <c r="E89" s="423">
        <f>C89-D89</f>
        <v>60578443.39426399</v>
      </c>
      <c r="F89" s="422"/>
      <c r="G89" s="414" t="s">
        <v>465</v>
      </c>
      <c r="H89" s="414"/>
      <c r="I89" s="419">
        <f>C89/1000000</f>
        <v>60.578443394263992</v>
      </c>
      <c r="J89" s="462" t="s">
        <v>401</v>
      </c>
      <c r="K89" s="308" t="s">
        <v>99</v>
      </c>
      <c r="L89" s="480" t="e">
        <f>SUM(TRUE_UP!H20:J20)</f>
        <v>#REF!</v>
      </c>
      <c r="M89" s="480">
        <f>SUM('TU 2014'!H14:J14)</f>
        <v>-2291283</v>
      </c>
      <c r="N89" s="480" t="e">
        <f t="shared" si="6"/>
        <v>#REF!</v>
      </c>
      <c r="O89" s="462"/>
    </row>
    <row r="90" spans="1:15" hidden="1">
      <c r="A90" s="420"/>
      <c r="B90" s="421"/>
      <c r="C90" s="465"/>
      <c r="D90" s="422"/>
      <c r="E90" s="470"/>
      <c r="F90" s="422"/>
      <c r="G90" s="414"/>
      <c r="H90" s="414"/>
      <c r="I90" s="424"/>
      <c r="J90" s="462"/>
      <c r="K90" s="308" t="s">
        <v>139</v>
      </c>
      <c r="L90" s="480" t="e">
        <f>SUM(TRUE_UP!H22:J22)</f>
        <v>#REF!</v>
      </c>
      <c r="M90" s="480">
        <f>SUM('TU 2014'!H16:J16)</f>
        <v>-1076107.6962511342</v>
      </c>
      <c r="N90" s="480" t="e">
        <f t="shared" si="6"/>
        <v>#REF!</v>
      </c>
      <c r="O90" s="462"/>
    </row>
    <row r="91" spans="1:15" hidden="1">
      <c r="A91" s="420" t="s">
        <v>460</v>
      </c>
      <c r="B91" s="421"/>
      <c r="C91" s="422" t="e">
        <f>SUM(TRUE_UP!H47:J47)</f>
        <v>#REF!</v>
      </c>
      <c r="D91" s="422">
        <f>SUM('TU 2014'!H35:J35)</f>
        <v>0</v>
      </c>
      <c r="E91" s="423" t="e">
        <f>C91-D91</f>
        <v>#REF!</v>
      </c>
      <c r="F91" s="422"/>
      <c r="G91" s="414" t="s">
        <v>466</v>
      </c>
      <c r="H91" s="414"/>
      <c r="I91" s="424"/>
      <c r="J91" s="462"/>
      <c r="K91" s="308" t="s">
        <v>140</v>
      </c>
      <c r="L91" s="480">
        <f>SUM(TRUE_UP!H26:J26)</f>
        <v>9457322.3915354889</v>
      </c>
      <c r="M91" s="480">
        <f>SUM('TU 2014'!H20:J20)</f>
        <v>8295198.4458740009</v>
      </c>
      <c r="N91" s="480">
        <f t="shared" si="6"/>
        <v>1162123.945661488</v>
      </c>
      <c r="O91" s="462"/>
    </row>
    <row r="92" spans="1:15" hidden="1">
      <c r="A92" s="420" t="s">
        <v>467</v>
      </c>
      <c r="B92" s="421"/>
      <c r="C92" s="425" t="e">
        <f>C89-C91</f>
        <v>#REF!</v>
      </c>
      <c r="D92" s="425">
        <f>D89-D91</f>
        <v>0</v>
      </c>
      <c r="E92" s="426" t="e">
        <f>E89-E91</f>
        <v>#REF!</v>
      </c>
      <c r="F92" s="422"/>
      <c r="G92" s="416" t="str">
        <f>D87</f>
        <v>JAN</v>
      </c>
      <c r="H92" s="415">
        <f>D86</f>
        <v>2014</v>
      </c>
      <c r="I92" s="462"/>
      <c r="J92" s="462"/>
      <c r="K92" s="308" t="s">
        <v>141</v>
      </c>
      <c r="L92" s="480">
        <f>SUM(TRUE_UP!H32:J32)</f>
        <v>43566.29</v>
      </c>
      <c r="M92" s="480">
        <f>SUM('TU 2014'!H22:J22)</f>
        <v>417452.35</v>
      </c>
      <c r="N92" s="480">
        <f t="shared" si="6"/>
        <v>-373886.06</v>
      </c>
      <c r="O92" s="462"/>
    </row>
    <row r="93" spans="1:15" hidden="1">
      <c r="A93" s="420" t="s">
        <v>205</v>
      </c>
      <c r="B93" s="421"/>
      <c r="C93" s="422" t="e">
        <f>SUM(TRUE_UP!H62:J62)</f>
        <v>#REF!</v>
      </c>
      <c r="D93" s="422">
        <f>SUM('TU 2014'!H50:J50)</f>
        <v>0</v>
      </c>
      <c r="E93" s="423" t="e">
        <f t="shared" ref="E93:E94" si="7">C93-D93</f>
        <v>#REF!</v>
      </c>
      <c r="F93" s="422"/>
      <c r="G93" s="414" t="str">
        <f>G87</f>
        <v>Current Month Over/(Under) of</v>
      </c>
      <c r="H93" s="414"/>
      <c r="I93" s="419">
        <f>D92/1000000</f>
        <v>0</v>
      </c>
      <c r="J93" s="462" t="s">
        <v>401</v>
      </c>
      <c r="K93" s="308" t="s">
        <v>142</v>
      </c>
      <c r="L93" s="480">
        <f>SUM(TRUE_UP!H34:J34)</f>
        <v>-2973167.3099999996</v>
      </c>
      <c r="M93" s="480">
        <f>SUM('TU 2014'!H24:J24)</f>
        <v>90207.528544654677</v>
      </c>
      <c r="N93" s="480">
        <f t="shared" si="6"/>
        <v>-3063374.8385446542</v>
      </c>
      <c r="O93" s="462"/>
    </row>
    <row r="94" spans="1:15" hidden="1">
      <c r="A94" s="420" t="s">
        <v>468</v>
      </c>
      <c r="B94" s="421"/>
      <c r="C94" s="427" t="e">
        <f>SUM(C92:C93)</f>
        <v>#REF!</v>
      </c>
      <c r="D94" s="427">
        <f>SUM(D92:D93)</f>
        <v>0</v>
      </c>
      <c r="E94" s="428" t="e">
        <f t="shared" si="7"/>
        <v>#REF!</v>
      </c>
      <c r="F94" s="422"/>
      <c r="G94" s="414" t="s">
        <v>464</v>
      </c>
      <c r="H94" s="414"/>
      <c r="I94" s="419">
        <f>D91/1000000</f>
        <v>0</v>
      </c>
      <c r="J94" s="462" t="s">
        <v>401</v>
      </c>
      <c r="K94" s="316" t="s">
        <v>475</v>
      </c>
      <c r="L94" s="481" t="e">
        <f>SUM(L87:L93)</f>
        <v>#REF!</v>
      </c>
      <c r="M94" s="481">
        <f>SUM(M87:M93)</f>
        <v>124500328.03816751</v>
      </c>
      <c r="N94" s="481" t="e">
        <f>SUM(N87:N93)</f>
        <v>#REF!</v>
      </c>
      <c r="O94" s="462"/>
    </row>
    <row r="95" spans="1:15" hidden="1">
      <c r="A95" s="420"/>
      <c r="B95" s="421"/>
      <c r="C95" s="431"/>
      <c r="D95" s="431"/>
      <c r="E95" s="459"/>
      <c r="F95" s="462"/>
      <c r="G95" s="414" t="s">
        <v>465</v>
      </c>
      <c r="H95" s="414"/>
      <c r="I95" s="419">
        <f>D89/1000000</f>
        <v>0</v>
      </c>
      <c r="J95" s="462" t="s">
        <v>401</v>
      </c>
      <c r="K95" s="378" t="s">
        <v>182</v>
      </c>
      <c r="L95" s="482">
        <f>L12</f>
        <v>0.95046580000000003</v>
      </c>
      <c r="M95" s="482">
        <f>M12</f>
        <v>0.95206884000000003</v>
      </c>
      <c r="N95" s="483"/>
      <c r="O95" s="462"/>
    </row>
    <row r="96" spans="1:15" hidden="1">
      <c r="A96" s="458"/>
      <c r="B96" s="418"/>
      <c r="C96" s="431"/>
      <c r="D96" s="431"/>
      <c r="E96" s="459"/>
      <c r="F96" s="431"/>
      <c r="G96" s="1019" t="s">
        <v>487</v>
      </c>
      <c r="H96" s="1020"/>
      <c r="I96" s="1020"/>
      <c r="J96" s="1020"/>
      <c r="K96" s="389" t="s">
        <v>476</v>
      </c>
      <c r="L96" s="480" t="e">
        <f>L94*L95</f>
        <v>#REF!</v>
      </c>
      <c r="M96" s="484">
        <f>M94*M95</f>
        <v>118532882.89491762</v>
      </c>
      <c r="N96" s="484" t="e">
        <f>L96-M96</f>
        <v>#REF!</v>
      </c>
      <c r="O96" s="462"/>
    </row>
    <row r="97" spans="1:15" hidden="1">
      <c r="A97" s="472"/>
      <c r="B97" s="467"/>
      <c r="C97" s="460"/>
      <c r="D97" s="460"/>
      <c r="E97" s="466"/>
      <c r="F97" s="462"/>
      <c r="G97" s="1020"/>
      <c r="H97" s="1020"/>
      <c r="I97" s="1020"/>
      <c r="J97" s="1020"/>
      <c r="K97" s="471"/>
      <c r="L97" s="480"/>
      <c r="M97" s="480"/>
      <c r="N97" s="480"/>
    </row>
    <row r="98" spans="1:15" hidden="1">
      <c r="A98" s="472"/>
      <c r="B98" s="467"/>
      <c r="C98" s="460"/>
      <c r="D98" s="460"/>
      <c r="E98" s="466"/>
      <c r="F98" s="462"/>
      <c r="G98" s="1020"/>
      <c r="H98" s="1020"/>
      <c r="I98" s="1020"/>
      <c r="J98" s="1020"/>
      <c r="K98" s="389" t="s">
        <v>126</v>
      </c>
      <c r="L98" s="480">
        <f>SUM(TRUE_UP!H44:J44)</f>
        <v>0</v>
      </c>
      <c r="M98" s="480">
        <f>SUM('TU 2014'!H32:J32)</f>
        <v>2.8562065200000002</v>
      </c>
      <c r="N98" s="480">
        <f>L98-M98</f>
        <v>-2.8562065200000002</v>
      </c>
      <c r="O98" s="485" t="s">
        <v>473</v>
      </c>
    </row>
    <row r="99" spans="1:15" ht="13.5" hidden="1" thickBot="1">
      <c r="A99" s="473"/>
      <c r="B99" s="474"/>
      <c r="C99" s="461"/>
      <c r="D99" s="461"/>
      <c r="E99" s="475"/>
      <c r="F99" s="462"/>
      <c r="G99" s="1020"/>
      <c r="H99" s="1020"/>
      <c r="I99" s="1020"/>
      <c r="J99" s="1020"/>
      <c r="L99" s="489"/>
      <c r="M99" s="490"/>
      <c r="N99" s="491"/>
      <c r="O99" s="487" t="e">
        <f>E91</f>
        <v>#REF!</v>
      </c>
    </row>
    <row r="100" spans="1:15" ht="13.5" hidden="1" thickBot="1">
      <c r="K100" s="378" t="s">
        <v>104</v>
      </c>
      <c r="L100" s="486" t="e">
        <f>L96+L98</f>
        <v>#REF!</v>
      </c>
      <c r="M100" s="486">
        <f>M96+M98</f>
        <v>118532885.75112414</v>
      </c>
      <c r="N100" s="486" t="e">
        <f>N96+N98</f>
        <v>#REF!</v>
      </c>
    </row>
    <row r="101" spans="1:15" hidden="1"/>
    <row r="102" spans="1:15" hidden="1">
      <c r="A102" s="1023" t="s">
        <v>469</v>
      </c>
      <c r="B102" s="1024"/>
      <c r="C102" s="1024"/>
      <c r="D102" s="1024"/>
      <c r="E102" s="1025"/>
      <c r="G102" s="414" t="str">
        <f>G51</f>
        <v>The variance is due to the following:</v>
      </c>
      <c r="H102"/>
      <c r="I102" s="494"/>
      <c r="J102"/>
    </row>
    <row r="103" spans="1:15" hidden="1">
      <c r="A103" s="464" t="s">
        <v>477</v>
      </c>
      <c r="B103" s="465"/>
      <c r="C103" s="415">
        <f>C52</f>
        <v>2017</v>
      </c>
      <c r="D103" s="415">
        <f>D52</f>
        <v>2014</v>
      </c>
      <c r="E103" s="470"/>
      <c r="G103" s="414"/>
      <c r="H103" s="414"/>
      <c r="I103" s="424"/>
      <c r="J103"/>
    </row>
    <row r="104" spans="1:15" hidden="1">
      <c r="A104" s="468">
        <f>A53</f>
        <v>2510500</v>
      </c>
      <c r="B104" s="469" t="str">
        <f>B53</f>
        <v>Under</v>
      </c>
      <c r="C104" s="415" t="str">
        <f>C53</f>
        <v>JAN</v>
      </c>
      <c r="D104" s="418" t="str">
        <f>D53</f>
        <v>DEC</v>
      </c>
      <c r="E104" s="417" t="s">
        <v>122</v>
      </c>
      <c r="G104" s="414" t="str">
        <f>A106</f>
        <v>Prior Periods</v>
      </c>
      <c r="H104" s="1026"/>
      <c r="I104" s="419">
        <f>E106/1000000</f>
        <v>0.92538341612640773</v>
      </c>
      <c r="J104" s="523" t="s">
        <v>401</v>
      </c>
    </row>
    <row r="105" spans="1:15" hidden="1">
      <c r="A105" s="468">
        <f>A54</f>
        <v>3327200</v>
      </c>
      <c r="B105" s="469" t="str">
        <f>B54</f>
        <v>Over</v>
      </c>
      <c r="C105" s="418"/>
      <c r="D105" s="418"/>
      <c r="E105" s="470"/>
      <c r="G105" s="414"/>
      <c r="H105" s="1027"/>
      <c r="I105" s="419"/>
      <c r="J105" s="523"/>
    </row>
    <row r="106" spans="1:15" hidden="1">
      <c r="A106" s="420" t="s">
        <v>485</v>
      </c>
      <c r="B106" s="421"/>
      <c r="C106" s="422">
        <f>C55</f>
        <v>23600070.25</v>
      </c>
      <c r="D106" s="422">
        <f>D55</f>
        <v>22674686.833873592</v>
      </c>
      <c r="E106" s="435">
        <f>C106-D106</f>
        <v>925383.41612640768</v>
      </c>
      <c r="G106" s="414" t="str">
        <f>A108</f>
        <v>Current Month</v>
      </c>
      <c r="H106" s="1027"/>
      <c r="I106" s="419"/>
      <c r="J106" s="523"/>
    </row>
    <row r="107" spans="1:15" hidden="1">
      <c r="A107" s="420"/>
      <c r="B107" s="421"/>
      <c r="C107" s="422"/>
      <c r="D107" s="422"/>
      <c r="E107" s="423"/>
      <c r="G107"/>
      <c r="H107" s="1028"/>
      <c r="I107" s="419" t="e">
        <f>E108/1000000</f>
        <v>#REF!</v>
      </c>
      <c r="J107" s="398" t="s">
        <v>401</v>
      </c>
    </row>
    <row r="108" spans="1:15" hidden="1">
      <c r="A108" s="420" t="s">
        <v>486</v>
      </c>
      <c r="B108" s="421"/>
      <c r="C108" s="434" t="e">
        <f>C57</f>
        <v>#REF!</v>
      </c>
      <c r="D108" s="422">
        <f>D57</f>
        <v>39389635.819081597</v>
      </c>
      <c r="E108" s="435" t="e">
        <f>C108-D108</f>
        <v>#REF!</v>
      </c>
      <c r="I108" s="419"/>
    </row>
    <row r="109" spans="1:15" hidden="1">
      <c r="A109" s="420"/>
      <c r="B109" s="421"/>
      <c r="C109" s="434"/>
      <c r="D109" s="422"/>
      <c r="E109" s="435"/>
      <c r="G109" s="524" t="s">
        <v>5</v>
      </c>
      <c r="I109" s="419" t="e">
        <f>SUM(I104:I107)</f>
        <v>#REF!</v>
      </c>
      <c r="J109" s="524" t="s">
        <v>401</v>
      </c>
    </row>
    <row r="110" spans="1:15" ht="13.5" hidden="1" thickBot="1">
      <c r="A110" s="429" t="s">
        <v>474</v>
      </c>
      <c r="B110" s="430"/>
      <c r="C110" s="436" t="e">
        <f>C106+C108</f>
        <v>#REF!</v>
      </c>
      <c r="D110" s="436">
        <f>D106+D108</f>
        <v>62064322.652955189</v>
      </c>
      <c r="E110" s="437" t="e">
        <f>C110-D110</f>
        <v>#REF!</v>
      </c>
    </row>
    <row r="111" spans="1:15" hidden="1"/>
    <row r="112" spans="1:15" ht="13.5" hidden="1" thickBot="1"/>
    <row r="113" spans="1:18" ht="12.75" hidden="1" customHeight="1">
      <c r="A113" s="1016" t="s">
        <v>495</v>
      </c>
      <c r="B113" s="1021"/>
      <c r="C113" s="1021"/>
      <c r="D113" s="1021"/>
      <c r="E113" s="1022"/>
    </row>
    <row r="114" spans="1:18" hidden="1">
      <c r="A114" s="464" t="s">
        <v>461</v>
      </c>
      <c r="B114" s="465"/>
      <c r="C114" s="415"/>
      <c r="D114" s="415"/>
      <c r="E114" s="466"/>
      <c r="G114" s="414"/>
      <c r="H114" s="462"/>
      <c r="I114" s="462"/>
      <c r="J114" s="462"/>
    </row>
    <row r="115" spans="1:18" ht="13.5" hidden="1" thickBot="1">
      <c r="A115" s="468" t="s">
        <v>477</v>
      </c>
      <c r="B115" s="469"/>
      <c r="C115" s="415">
        <f>C21</f>
        <v>2017</v>
      </c>
      <c r="D115" s="415">
        <v>2012</v>
      </c>
      <c r="E115" s="417"/>
      <c r="G115" s="416"/>
      <c r="H115" s="415"/>
      <c r="I115" s="462"/>
      <c r="J115" s="462"/>
      <c r="K115" s="414" t="s">
        <v>462</v>
      </c>
    </row>
    <row r="116" spans="1:18" hidden="1">
      <c r="A116" s="468">
        <f>A22</f>
        <v>2510500</v>
      </c>
      <c r="B116" s="469" t="str">
        <f>B22</f>
        <v>Under</v>
      </c>
      <c r="C116" s="418" t="s">
        <v>134</v>
      </c>
      <c r="D116" s="418" t="str">
        <f>D53</f>
        <v>DEC</v>
      </c>
      <c r="E116" s="466" t="s">
        <v>122</v>
      </c>
      <c r="H116" s="414"/>
      <c r="J116" s="462"/>
      <c r="L116" s="557">
        <v>41306</v>
      </c>
      <c r="M116" s="558">
        <v>41275</v>
      </c>
      <c r="N116" s="559" t="s">
        <v>88</v>
      </c>
    </row>
    <row r="117" spans="1:18" hidden="1">
      <c r="A117" s="468">
        <f>A23</f>
        <v>3327200</v>
      </c>
      <c r="B117" s="421" t="str">
        <f>B23</f>
        <v>Over</v>
      </c>
      <c r="C117" s="422"/>
      <c r="D117" s="422"/>
      <c r="E117" s="433"/>
      <c r="H117" s="414"/>
      <c r="J117" s="462"/>
      <c r="K117" s="414" t="s">
        <v>463</v>
      </c>
      <c r="L117" s="560" t="e">
        <f>I22</f>
        <v>#REF!</v>
      </c>
      <c r="M117" s="556" t="e">
        <f>#REF!</f>
        <v>#REF!</v>
      </c>
      <c r="N117" s="561" t="e">
        <f>SUM(L117:M117)</f>
        <v>#REF!</v>
      </c>
    </row>
    <row r="118" spans="1:18" hidden="1">
      <c r="A118" s="420" t="str">
        <f>A24</f>
        <v>Beg Bal</v>
      </c>
      <c r="B118" s="421"/>
      <c r="C118" s="422" t="e">
        <f>TRUE_UP!H75</f>
        <v>#REF!</v>
      </c>
      <c r="D118" s="422">
        <f>'TU 2014'!R61</f>
        <v>0</v>
      </c>
      <c r="E118" s="423" t="e">
        <f>C118-D118</f>
        <v>#REF!</v>
      </c>
      <c r="H118" s="414"/>
      <c r="J118" s="462"/>
      <c r="K118" s="414" t="s">
        <v>464</v>
      </c>
      <c r="L118" s="565" t="e">
        <f>I23</f>
        <v>#REF!</v>
      </c>
      <c r="M118" s="566" t="e">
        <f>#REF!</f>
        <v>#REF!</v>
      </c>
      <c r="N118" s="567" t="e">
        <f t="shared" ref="N118:N119" si="8">SUM(L118:M118)</f>
        <v>#REF!</v>
      </c>
    </row>
    <row r="119" spans="1:18" ht="13.5" hidden="1" thickBot="1">
      <c r="A119" s="420"/>
      <c r="B119" s="421"/>
      <c r="C119" s="434"/>
      <c r="D119" s="422"/>
      <c r="E119" s="435"/>
      <c r="G119" s="414"/>
      <c r="H119" s="414"/>
      <c r="I119" s="424"/>
      <c r="J119" s="462"/>
      <c r="K119" s="414" t="s">
        <v>465</v>
      </c>
      <c r="L119" s="562">
        <f>I24</f>
        <v>21.596164248223197</v>
      </c>
      <c r="M119" s="563" t="e">
        <f>#REF!</f>
        <v>#REF!</v>
      </c>
      <c r="N119" s="564" t="e">
        <f t="shared" si="8"/>
        <v>#REF!</v>
      </c>
      <c r="O119" s="415" t="s">
        <v>501</v>
      </c>
      <c r="P119" s="415" t="s">
        <v>501</v>
      </c>
      <c r="Q119" s="415"/>
      <c r="R119" s="415" t="s">
        <v>502</v>
      </c>
    </row>
    <row r="120" spans="1:18" ht="13.5" hidden="1" thickBot="1">
      <c r="A120" s="420" t="str">
        <f>A26</f>
        <v>TU incl. Interest</v>
      </c>
      <c r="B120" s="421"/>
      <c r="C120" s="422" t="e">
        <f>TRUE_UP!I76</f>
        <v>#REF!</v>
      </c>
      <c r="D120" s="422">
        <f>'TU 2014'!S62</f>
        <v>2772556.25</v>
      </c>
      <c r="E120" s="423" t="e">
        <f>C120-D120</f>
        <v>#REF!</v>
      </c>
      <c r="G120" s="414"/>
      <c r="H120" s="414"/>
      <c r="I120" s="424"/>
      <c r="J120" s="462"/>
      <c r="L120" s="415" t="s">
        <v>500</v>
      </c>
      <c r="M120" s="415" t="s">
        <v>500</v>
      </c>
      <c r="N120" s="415"/>
      <c r="O120" s="478" t="s">
        <v>134</v>
      </c>
      <c r="P120" s="478" t="s">
        <v>133</v>
      </c>
      <c r="Q120" s="478" t="s">
        <v>88</v>
      </c>
      <c r="R120" s="524" t="s">
        <v>122</v>
      </c>
    </row>
    <row r="121" spans="1:18" ht="13.5" hidden="1" thickBot="1">
      <c r="A121" s="429"/>
      <c r="B121" s="430"/>
      <c r="C121"/>
      <c r="D121"/>
      <c r="E121" s="554"/>
      <c r="G121" s="416"/>
      <c r="H121" s="415"/>
      <c r="I121" s="462"/>
      <c r="J121" s="462"/>
      <c r="K121" s="512" t="s">
        <v>488</v>
      </c>
      <c r="L121" s="478" t="s">
        <v>134</v>
      </c>
      <c r="M121" s="478" t="s">
        <v>133</v>
      </c>
      <c r="N121" s="478" t="s">
        <v>88</v>
      </c>
      <c r="O121" s="479">
        <v>16669791</v>
      </c>
      <c r="P121" s="479">
        <v>16669791</v>
      </c>
      <c r="Q121" s="479">
        <f>O121+P121</f>
        <v>33339582</v>
      </c>
      <c r="R121" s="479">
        <f t="shared" ref="R121:R127" si="9">N122-Q121</f>
        <v>-283829.73000000045</v>
      </c>
    </row>
    <row r="122" spans="1:18" hidden="1">
      <c r="A122" s="552" t="str">
        <f>A28</f>
        <v>End Bal</v>
      </c>
      <c r="B122" s="421"/>
      <c r="C122" s="553" t="e">
        <f>C118+C120</f>
        <v>#REF!</v>
      </c>
      <c r="D122" s="553">
        <f>D118+D120</f>
        <v>2772556.25</v>
      </c>
      <c r="E122" s="555" t="e">
        <f>E118+E120</f>
        <v>#REF!</v>
      </c>
      <c r="G122" s="414"/>
      <c r="H122" s="414"/>
      <c r="I122" s="419"/>
      <c r="J122" s="462"/>
      <c r="K122" s="308" t="s">
        <v>341</v>
      </c>
      <c r="L122" s="479">
        <v>16618239.52</v>
      </c>
      <c r="M122" s="479">
        <v>16437512.75</v>
      </c>
      <c r="N122" s="479">
        <f>L122+M122</f>
        <v>33055752.27</v>
      </c>
      <c r="O122" s="480">
        <v>22550118</v>
      </c>
      <c r="P122" s="480">
        <v>22550118</v>
      </c>
      <c r="Q122" s="480">
        <f t="shared" ref="Q122:Q127" si="10">O122+P122</f>
        <v>45100236</v>
      </c>
      <c r="R122" s="480">
        <f t="shared" si="9"/>
        <v>5143978.0300000012</v>
      </c>
    </row>
    <row r="123" spans="1:18" hidden="1">
      <c r="A123"/>
      <c r="B123"/>
      <c r="C123"/>
      <c r="D123"/>
      <c r="E123" s="518"/>
      <c r="G123" s="414"/>
      <c r="H123" s="414"/>
      <c r="I123" s="419"/>
      <c r="J123" s="462"/>
      <c r="K123" s="308" t="s">
        <v>342</v>
      </c>
      <c r="L123" s="480">
        <v>25205916.640000001</v>
      </c>
      <c r="M123" s="480">
        <v>25038297.390000001</v>
      </c>
      <c r="N123" s="480">
        <f t="shared" ref="N123:N128" si="11">L123+M123</f>
        <v>50244214.030000001</v>
      </c>
      <c r="O123" s="480"/>
      <c r="P123" s="480"/>
      <c r="Q123" s="480">
        <f t="shared" si="10"/>
        <v>0</v>
      </c>
      <c r="R123" s="480">
        <f t="shared" si="9"/>
        <v>0</v>
      </c>
    </row>
    <row r="124" spans="1:18" hidden="1">
      <c r="A124"/>
      <c r="B124"/>
      <c r="C124"/>
      <c r="D124"/>
      <c r="E124" s="518"/>
      <c r="G124" s="414"/>
      <c r="H124" s="414"/>
      <c r="I124" s="419"/>
      <c r="J124" s="462"/>
      <c r="K124" s="308" t="s">
        <v>99</v>
      </c>
      <c r="L124" s="480">
        <v>0</v>
      </c>
      <c r="M124" s="480">
        <v>0</v>
      </c>
      <c r="N124" s="480">
        <f t="shared" si="11"/>
        <v>0</v>
      </c>
      <c r="O124" s="480">
        <f>77987-439311</f>
        <v>-361324</v>
      </c>
      <c r="P124" s="480">
        <f>77987-438705</f>
        <v>-360718</v>
      </c>
      <c r="Q124" s="480">
        <f t="shared" si="10"/>
        <v>-722042</v>
      </c>
      <c r="R124" s="480">
        <f t="shared" si="9"/>
        <v>-168846.53645404428</v>
      </c>
    </row>
    <row r="125" spans="1:18" hidden="1">
      <c r="A125"/>
      <c r="B125"/>
      <c r="C125"/>
      <c r="D125"/>
      <c r="E125" s="518"/>
      <c r="G125" s="1019"/>
      <c r="H125" s="1020"/>
      <c r="I125" s="1020"/>
      <c r="J125" s="1020"/>
      <c r="K125" s="308" t="s">
        <v>139</v>
      </c>
      <c r="L125" s="480">
        <v>-445444.26822702214</v>
      </c>
      <c r="M125" s="480">
        <v>-445444.26822702214</v>
      </c>
      <c r="N125" s="480">
        <f t="shared" si="11"/>
        <v>-890888.53645404428</v>
      </c>
      <c r="O125" s="480">
        <v>2796760</v>
      </c>
      <c r="P125" s="480">
        <v>3079631</v>
      </c>
      <c r="Q125" s="480">
        <f t="shared" si="10"/>
        <v>5876391</v>
      </c>
      <c r="R125" s="480">
        <f t="shared" si="9"/>
        <v>-63952.150000000373</v>
      </c>
    </row>
    <row r="126" spans="1:18" hidden="1">
      <c r="A126" s="472"/>
      <c r="B126" s="467"/>
      <c r="C126" s="460"/>
      <c r="D126" s="460"/>
      <c r="E126" s="466"/>
      <c r="G126" s="1020"/>
      <c r="H126" s="1020"/>
      <c r="I126" s="1020"/>
      <c r="J126" s="1020"/>
      <c r="K126" s="308" t="s">
        <v>140</v>
      </c>
      <c r="L126" s="480">
        <v>3070331.64</v>
      </c>
      <c r="M126" s="480">
        <v>2742107.21</v>
      </c>
      <c r="N126" s="480">
        <f t="shared" si="11"/>
        <v>5812438.8499999996</v>
      </c>
      <c r="O126" s="480">
        <v>1864767</v>
      </c>
      <c r="P126" s="480">
        <v>1662581</v>
      </c>
      <c r="Q126" s="480">
        <f t="shared" si="10"/>
        <v>3527348</v>
      </c>
      <c r="R126" s="480">
        <f t="shared" si="9"/>
        <v>946999.90000000037</v>
      </c>
    </row>
    <row r="127" spans="1:18" ht="13.5" hidden="1" thickBot="1">
      <c r="A127" s="473"/>
      <c r="B127" s="474"/>
      <c r="C127" s="461"/>
      <c r="D127" s="461"/>
      <c r="E127" s="475"/>
      <c r="G127" s="1020"/>
      <c r="H127" s="1020"/>
      <c r="I127" s="1020"/>
      <c r="J127" s="1020"/>
      <c r="K127" s="308" t="s">
        <v>141</v>
      </c>
      <c r="L127" s="480">
        <v>2203511.87</v>
      </c>
      <c r="M127" s="480">
        <v>2270836.0299999998</v>
      </c>
      <c r="N127" s="480">
        <f t="shared" si="11"/>
        <v>4474347.9000000004</v>
      </c>
      <c r="O127" s="480">
        <v>-173824</v>
      </c>
      <c r="P127" s="480">
        <v>-226444</v>
      </c>
      <c r="Q127" s="480">
        <f t="shared" si="10"/>
        <v>-400268</v>
      </c>
      <c r="R127" s="480">
        <f t="shared" si="9"/>
        <v>-507675.9</v>
      </c>
    </row>
    <row r="128" spans="1:18" hidden="1">
      <c r="G128" s="1020"/>
      <c r="H128" s="1020"/>
      <c r="I128" s="1020"/>
      <c r="J128" s="1020"/>
      <c r="K128" s="308" t="s">
        <v>142</v>
      </c>
      <c r="L128" s="480">
        <v>-578808.68000000005</v>
      </c>
      <c r="M128" s="480">
        <v>-329135.21999999997</v>
      </c>
      <c r="N128" s="480">
        <f t="shared" si="11"/>
        <v>-907943.9</v>
      </c>
      <c r="O128" s="481">
        <f>SUM(O121:O127)</f>
        <v>43346288</v>
      </c>
      <c r="P128" s="481">
        <f>SUM(P121:P127)</f>
        <v>43374959</v>
      </c>
      <c r="Q128" s="481">
        <f>SUM(Q121:Q127)</f>
        <v>86721247</v>
      </c>
      <c r="R128" s="481">
        <f>SUM(R121:R127)</f>
        <v>5066673.6135459561</v>
      </c>
    </row>
    <row r="129" spans="11:18" hidden="1">
      <c r="K129" s="316" t="s">
        <v>475</v>
      </c>
      <c r="L129" s="481">
        <f>SUM(L122:L128)</f>
        <v>46073746.721772969</v>
      </c>
      <c r="M129" s="481">
        <f t="shared" ref="M129:N129" si="12">SUM(M122:M128)</f>
        <v>45714173.891772978</v>
      </c>
      <c r="N129" s="481">
        <f t="shared" si="12"/>
        <v>91787920.613545954</v>
      </c>
      <c r="O129" s="482">
        <v>0.9797032</v>
      </c>
      <c r="P129" s="482">
        <v>0.9797032</v>
      </c>
    </row>
    <row r="130" spans="11:18" hidden="1">
      <c r="K130" s="378" t="s">
        <v>182</v>
      </c>
      <c r="L130" s="482">
        <v>0.9797032</v>
      </c>
      <c r="M130" s="482">
        <v>0.9797032</v>
      </c>
      <c r="N130" s="482"/>
      <c r="O130" s="484">
        <f>O128*O129</f>
        <v>42466497.061721601</v>
      </c>
      <c r="P130" s="484">
        <f>P128*P129</f>
        <v>42494586.1321688</v>
      </c>
      <c r="Q130" s="484">
        <f>O130+P130</f>
        <v>84961083.193890393</v>
      </c>
      <c r="R130" s="484">
        <f>N131-Q130</f>
        <v>4963836.3525465429</v>
      </c>
    </row>
    <row r="131" spans="11:18" hidden="1">
      <c r="K131" s="389" t="s">
        <v>476</v>
      </c>
      <c r="L131" s="484">
        <v>45138597.099310488</v>
      </c>
      <c r="M131" s="484">
        <v>44786322.447126441</v>
      </c>
      <c r="N131" s="484">
        <f t="shared" ref="N131" si="13">L131+M131</f>
        <v>89924919.546436936</v>
      </c>
      <c r="O131" s="480"/>
      <c r="P131" s="480"/>
      <c r="Q131" s="480"/>
      <c r="R131" s="480"/>
    </row>
    <row r="132" spans="11:18" hidden="1">
      <c r="K132" s="471"/>
      <c r="L132" s="480"/>
      <c r="M132" s="480"/>
      <c r="N132" s="480"/>
      <c r="O132" s="480">
        <f>L133</f>
        <v>14229198.630000001</v>
      </c>
      <c r="P132" s="480">
        <f>M133</f>
        <v>12249674.02</v>
      </c>
      <c r="Q132" s="480">
        <f>O132+P132</f>
        <v>26478872.649999999</v>
      </c>
      <c r="R132" s="480">
        <f>N133-Q132</f>
        <v>0</v>
      </c>
    </row>
    <row r="133" spans="11:18" hidden="1">
      <c r="K133" s="389" t="s">
        <v>126</v>
      </c>
      <c r="L133" s="480">
        <v>14229198.630000001</v>
      </c>
      <c r="M133" s="480">
        <v>12249674.02</v>
      </c>
      <c r="N133" s="480">
        <f t="shared" ref="N133" si="14">L133+M133</f>
        <v>26478872.649999999</v>
      </c>
      <c r="O133" s="489"/>
      <c r="P133" s="489"/>
      <c r="Q133" s="489"/>
      <c r="R133" s="489"/>
    </row>
    <row r="134" spans="11:18" ht="13.5" hidden="1" thickBot="1">
      <c r="L134" s="489"/>
      <c r="M134" s="489"/>
      <c r="N134" s="489"/>
      <c r="O134" s="486">
        <f t="shared" ref="M134:Q135" si="15">O130+O132</f>
        <v>56695695.691721603</v>
      </c>
      <c r="P134" s="486">
        <f t="shared" si="15"/>
        <v>54744260.152168795</v>
      </c>
      <c r="Q134" s="486">
        <f t="shared" si="15"/>
        <v>111439955.8438904</v>
      </c>
      <c r="R134" s="486">
        <f>N135-Q134</f>
        <v>4963836.3525465429</v>
      </c>
    </row>
    <row r="135" spans="11:18" ht="13.5" hidden="1" thickBot="1">
      <c r="K135" s="438" t="s">
        <v>104</v>
      </c>
      <c r="L135" s="486">
        <f>L131+L133</f>
        <v>59367795.72931049</v>
      </c>
      <c r="M135" s="486">
        <f t="shared" si="15"/>
        <v>57035996.467126444</v>
      </c>
      <c r="N135" s="486">
        <f t="shared" si="15"/>
        <v>116403792.19643694</v>
      </c>
    </row>
    <row r="136" spans="11:18" hidden="1"/>
  </sheetData>
  <mergeCells count="18">
    <mergeCell ref="H77:H78"/>
    <mergeCell ref="A85:E85"/>
    <mergeCell ref="G125:J128"/>
    <mergeCell ref="A113:E113"/>
    <mergeCell ref="A51:E51"/>
    <mergeCell ref="G96:J99"/>
    <mergeCell ref="A102:E102"/>
    <mergeCell ref="H104:H105"/>
    <mergeCell ref="H106:H107"/>
    <mergeCell ref="H53:H54"/>
    <mergeCell ref="H55:H56"/>
    <mergeCell ref="A73:E73"/>
    <mergeCell ref="H75:H76"/>
    <mergeCell ref="A3:E3"/>
    <mergeCell ref="G14:J17"/>
    <mergeCell ref="A20:E20"/>
    <mergeCell ref="A33:E33"/>
    <mergeCell ref="G44:J47"/>
  </mergeCells>
  <printOptions horizontalCentered="1"/>
  <pageMargins left="0.45" right="0.45" top="0.75" bottom="0.75" header="0.3" footer="0.3"/>
  <pageSetup paperSize="5" scale="75" orientation="landscape" r:id="rId1"/>
  <headerFooter>
    <oddHeader xml:space="preserve">&amp;CMonthly P/L and BS Variances
</oddHeader>
    <oddFooter>&amp;CCapacity&amp;RPage &amp;P of &amp;N</oddFooter>
  </headerFooter>
  <rowBreaks count="2" manualBreakCount="2">
    <brk id="29" max="16383" man="1"/>
    <brk id="82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S263"/>
  <sheetViews>
    <sheetView zoomScaleNormal="100" zoomScaleSheetLayoutView="78" workbookViewId="0">
      <selection activeCell="O20" sqref="O20"/>
    </sheetView>
  </sheetViews>
  <sheetFormatPr defaultColWidth="9.33203125" defaultRowHeight="12.75"/>
  <cols>
    <col min="1" max="1" width="12.33203125" style="411" customWidth="1"/>
    <col min="2" max="2" width="9.1640625" style="411" bestFit="1" customWidth="1"/>
    <col min="3" max="4" width="18.83203125" style="412" customWidth="1"/>
    <col min="5" max="5" width="18.83203125" style="411" customWidth="1"/>
    <col min="6" max="6" width="2" style="411" customWidth="1"/>
    <col min="7" max="7" width="14" style="411" bestFit="1" customWidth="1"/>
    <col min="8" max="8" width="15.6640625" style="411" customWidth="1"/>
    <col min="9" max="9" width="14" style="411" bestFit="1" customWidth="1"/>
    <col min="10" max="10" width="3.1640625" style="411" customWidth="1"/>
    <col min="11" max="11" width="54.33203125" style="438" bestFit="1" customWidth="1"/>
    <col min="12" max="12" width="14.5" style="411" bestFit="1" customWidth="1"/>
    <col min="13" max="13" width="18.33203125" style="411" customWidth="1"/>
    <col min="14" max="14" width="21.83203125" style="411" bestFit="1" customWidth="1"/>
    <col min="15" max="15" width="17" style="411" bestFit="1" customWidth="1"/>
    <col min="16" max="16" width="16.83203125" style="411" bestFit="1" customWidth="1"/>
    <col min="17" max="17" width="15.5" style="411" bestFit="1" customWidth="1"/>
    <col min="18" max="18" width="15.1640625" style="411" bestFit="1" customWidth="1"/>
    <col min="19" max="16384" width="9.33203125" style="411"/>
  </cols>
  <sheetData>
    <row r="1" spans="1:15">
      <c r="A1" s="464" t="s">
        <v>482</v>
      </c>
      <c r="B1" s="462"/>
      <c r="E1" s="462"/>
      <c r="F1" s="462"/>
      <c r="G1" s="462"/>
      <c r="H1" s="462"/>
      <c r="I1" s="462"/>
      <c r="J1" s="462"/>
      <c r="K1" s="413"/>
      <c r="L1" s="415">
        <f>C4</f>
        <v>2017</v>
      </c>
      <c r="M1" s="415">
        <f>'TU 2014'!I78</f>
        <v>2013</v>
      </c>
      <c r="N1" s="478" t="s">
        <v>122</v>
      </c>
      <c r="O1" s="462"/>
    </row>
    <row r="2" spans="1:15" ht="13.5" thickBot="1">
      <c r="A2" s="464"/>
      <c r="B2" s="462"/>
      <c r="E2" s="462"/>
      <c r="F2" s="462"/>
      <c r="G2" s="462"/>
      <c r="H2" s="462"/>
      <c r="I2" s="462"/>
      <c r="J2" s="462"/>
      <c r="K2" s="512" t="s">
        <v>488</v>
      </c>
      <c r="L2" s="478" t="str">
        <f>C5</f>
        <v>JUL</v>
      </c>
      <c r="M2" s="478" t="str">
        <f>D5</f>
        <v>JUL</v>
      </c>
      <c r="N2" s="478"/>
      <c r="O2" s="462"/>
    </row>
    <row r="3" spans="1:15">
      <c r="A3" s="1016" t="s">
        <v>461</v>
      </c>
      <c r="B3" s="1017"/>
      <c r="C3" s="1017"/>
      <c r="D3" s="1017"/>
      <c r="E3" s="1018"/>
      <c r="F3" s="463"/>
      <c r="G3" s="414" t="s">
        <v>462</v>
      </c>
      <c r="H3" s="462"/>
      <c r="I3" s="462"/>
      <c r="J3" s="462"/>
      <c r="K3" s="308" t="s">
        <v>341</v>
      </c>
      <c r="L3" s="479">
        <f>TRUE_UP!I10</f>
        <v>6108331.1600000001</v>
      </c>
      <c r="M3" s="479">
        <f>'TU 2014'!I10</f>
        <v>16233233.93</v>
      </c>
      <c r="N3" s="479">
        <f>L3-M3</f>
        <v>-10124902.77</v>
      </c>
      <c r="O3" s="462"/>
    </row>
    <row r="4" spans="1:15">
      <c r="A4" s="464" t="s">
        <v>477</v>
      </c>
      <c r="B4" s="465"/>
      <c r="C4" s="415">
        <f>TRUE_UP!N129</f>
        <v>2017</v>
      </c>
      <c r="D4" s="415">
        <f>'TU 2014'!N8</f>
        <v>2014</v>
      </c>
      <c r="E4" s="466"/>
      <c r="F4" s="467"/>
      <c r="G4" s="416" t="str">
        <f>C5</f>
        <v>JUL</v>
      </c>
      <c r="H4" s="415">
        <f>C4</f>
        <v>2017</v>
      </c>
      <c r="I4" s="462"/>
      <c r="J4" s="462"/>
      <c r="K4" s="308" t="s">
        <v>342</v>
      </c>
      <c r="L4" s="480">
        <f>TRUE_UP!I12</f>
        <v>100995.02000000048</v>
      </c>
      <c r="M4" s="480">
        <f>'TU 2014'!I12</f>
        <v>23622928.460000001</v>
      </c>
      <c r="N4" s="480">
        <f t="shared" ref="N4:N10" si="0">L4-M4</f>
        <v>-23521933.440000001</v>
      </c>
      <c r="O4" s="462"/>
    </row>
    <row r="5" spans="1:15">
      <c r="A5" s="744">
        <v>5111000</v>
      </c>
      <c r="B5" s="745" t="s">
        <v>478</v>
      </c>
      <c r="C5" s="416" t="str">
        <f>TRUE_UP!N7</f>
        <v>JUL</v>
      </c>
      <c r="D5" s="416" t="str">
        <f>C5</f>
        <v>JUL</v>
      </c>
      <c r="E5" s="417" t="s">
        <v>122</v>
      </c>
      <c r="F5" s="418"/>
      <c r="G5" s="414" t="s">
        <v>463</v>
      </c>
      <c r="H5" s="414"/>
      <c r="I5" s="599" t="e">
        <f>C10/1000000</f>
        <v>#REF!</v>
      </c>
      <c r="J5" s="462" t="s">
        <v>401</v>
      </c>
      <c r="K5" s="308" t="s">
        <v>99</v>
      </c>
      <c r="L5" s="480" t="e">
        <f>TRUE_UP!I20</f>
        <v>#REF!</v>
      </c>
      <c r="M5" s="480">
        <f>'TU 2014'!I14</f>
        <v>-763761</v>
      </c>
      <c r="N5" s="480" t="e">
        <f t="shared" si="0"/>
        <v>#REF!</v>
      </c>
      <c r="O5" s="462"/>
    </row>
    <row r="6" spans="1:15">
      <c r="A6" s="588">
        <v>4174100</v>
      </c>
      <c r="B6" s="589" t="s">
        <v>479</v>
      </c>
      <c r="C6" s="418"/>
      <c r="D6" s="418"/>
      <c r="E6" s="466"/>
      <c r="F6" s="467"/>
      <c r="G6" s="414" t="s">
        <v>464</v>
      </c>
      <c r="H6" s="414"/>
      <c r="I6" s="599" t="e">
        <f>C9/1000000</f>
        <v>#REF!</v>
      </c>
      <c r="J6" s="462" t="s">
        <v>401</v>
      </c>
      <c r="K6" s="308" t="s">
        <v>139</v>
      </c>
      <c r="L6" s="480" t="e">
        <f>TRUE_UP!I22</f>
        <v>#REF!</v>
      </c>
      <c r="M6" s="480">
        <f>'TU 2014'!I16</f>
        <v>-358702.56541704474</v>
      </c>
      <c r="N6" s="480" t="e">
        <f t="shared" si="0"/>
        <v>#REF!</v>
      </c>
      <c r="O6" s="462"/>
    </row>
    <row r="7" spans="1:15">
      <c r="A7" s="420" t="s">
        <v>459</v>
      </c>
      <c r="B7" s="421"/>
      <c r="C7" s="422">
        <f>TRUE_UP!N49</f>
        <v>0</v>
      </c>
      <c r="D7" s="422">
        <f>'TU 2014'!N41</f>
        <v>53946291.654101595</v>
      </c>
      <c r="E7" s="423">
        <f>C7-D7</f>
        <v>-53946291.654101595</v>
      </c>
      <c r="F7" s="422"/>
      <c r="G7" s="414" t="s">
        <v>465</v>
      </c>
      <c r="H7" s="414"/>
      <c r="I7" s="599">
        <f>C7/1000000</f>
        <v>0</v>
      </c>
      <c r="J7" s="462" t="s">
        <v>401</v>
      </c>
      <c r="K7" s="308" t="s">
        <v>140</v>
      </c>
      <c r="L7" s="480">
        <f>TRUE_UP!I26</f>
        <v>3091838.7058074763</v>
      </c>
      <c r="M7" s="480">
        <f>'TU 2014'!I20</f>
        <v>2361149.5181456935</v>
      </c>
      <c r="N7" s="480">
        <f t="shared" si="0"/>
        <v>730689.18766178284</v>
      </c>
      <c r="O7" s="462"/>
    </row>
    <row r="8" spans="1:15">
      <c r="A8" s="420"/>
      <c r="B8" s="421"/>
      <c r="C8" s="465"/>
      <c r="D8" s="465"/>
      <c r="E8" s="470"/>
      <c r="F8" s="422"/>
      <c r="G8" s="414"/>
      <c r="H8" s="414"/>
      <c r="I8" s="600"/>
      <c r="J8" s="462"/>
      <c r="K8" s="308" t="str">
        <f>TRUE_UP!B30</f>
        <v xml:space="preserve">Incremental Nuclear NRC Compliance Costs Capital </v>
      </c>
      <c r="L8" s="480">
        <f>TRUE_UP!I30</f>
        <v>880423.74692357425</v>
      </c>
      <c r="M8" s="480">
        <f>'TU 2014'!I24</f>
        <v>31025.092021835822</v>
      </c>
      <c r="N8" s="480">
        <f t="shared" si="0"/>
        <v>849398.65490173839</v>
      </c>
      <c r="O8" s="462"/>
    </row>
    <row r="9" spans="1:15">
      <c r="A9" s="420" t="s">
        <v>460</v>
      </c>
      <c r="B9" s="421"/>
      <c r="C9" s="422" t="e">
        <f>TRUE_UP!N47</f>
        <v>#REF!</v>
      </c>
      <c r="D9" s="422">
        <f>'TU 2014'!N39</f>
        <v>43674757.416424394</v>
      </c>
      <c r="E9" s="423" t="e">
        <f>C9-D9</f>
        <v>#REF!</v>
      </c>
      <c r="F9" s="422"/>
      <c r="G9" s="414" t="s">
        <v>466</v>
      </c>
      <c r="H9" s="414"/>
      <c r="I9" s="600"/>
      <c r="J9" s="462"/>
      <c r="K9" s="308" t="s">
        <v>141</v>
      </c>
      <c r="L9" s="480">
        <f>TRUE_UP!I32</f>
        <v>6199.03</v>
      </c>
      <c r="M9" s="480">
        <f>'TU 2014'!I26</f>
        <v>2075396.5</v>
      </c>
      <c r="N9" s="480">
        <f t="shared" si="0"/>
        <v>-2069197.47</v>
      </c>
      <c r="O9" s="462"/>
    </row>
    <row r="10" spans="1:15">
      <c r="A10" s="420" t="s">
        <v>467</v>
      </c>
      <c r="B10" s="421"/>
      <c r="C10" s="425" t="e">
        <f>C7-C9</f>
        <v>#REF!</v>
      </c>
      <c r="D10" s="425">
        <f>D7-D9</f>
        <v>10271534.237677202</v>
      </c>
      <c r="E10" s="426" t="e">
        <f>E7-E9</f>
        <v>#REF!</v>
      </c>
      <c r="F10" s="422"/>
      <c r="G10" s="416" t="str">
        <f>D5</f>
        <v>JUL</v>
      </c>
      <c r="H10" s="415">
        <f>D4</f>
        <v>2014</v>
      </c>
      <c r="I10" s="601"/>
      <c r="J10" s="462"/>
      <c r="K10" s="308" t="s">
        <v>142</v>
      </c>
      <c r="L10" s="480">
        <f>TRUE_UP!I34</f>
        <v>-1041797.3999999999</v>
      </c>
      <c r="M10" s="480">
        <f>'TU 2014'!I28</f>
        <v>-666444.39999999991</v>
      </c>
      <c r="N10" s="480">
        <f t="shared" si="0"/>
        <v>-375353</v>
      </c>
      <c r="O10" s="462"/>
    </row>
    <row r="11" spans="1:15">
      <c r="A11" s="420" t="s">
        <v>205</v>
      </c>
      <c r="B11" s="421"/>
      <c r="C11" s="422" t="e">
        <f>TRUE_UP!N62</f>
        <v>#REF!</v>
      </c>
      <c r="D11" s="422">
        <f>'TU 2014'!N54</f>
        <v>-595.02396036174127</v>
      </c>
      <c r="E11" s="423" t="e">
        <f t="shared" ref="E11:E12" si="1">C11-D11</f>
        <v>#REF!</v>
      </c>
      <c r="F11" s="422"/>
      <c r="G11" s="414" t="str">
        <f>G5</f>
        <v>Current Month Over/(Under) of</v>
      </c>
      <c r="H11" s="414"/>
      <c r="I11" s="599">
        <f>D10/1000000</f>
        <v>10.271534237677201</v>
      </c>
      <c r="J11" s="462" t="s">
        <v>401</v>
      </c>
      <c r="K11" s="316" t="s">
        <v>475</v>
      </c>
      <c r="L11" s="481" t="e">
        <f>SUM(L3:L10)</f>
        <v>#REF!</v>
      </c>
      <c r="M11" s="481">
        <f>SUM(M3:M10)</f>
        <v>42534825.534750491</v>
      </c>
      <c r="N11" s="481" t="e">
        <f>SUM(N3:N10)</f>
        <v>#REF!</v>
      </c>
      <c r="O11" s="462"/>
    </row>
    <row r="12" spans="1:15">
      <c r="A12" s="420" t="s">
        <v>468</v>
      </c>
      <c r="B12" s="421"/>
      <c r="C12" s="427" t="e">
        <f>SUM(C10:C11)</f>
        <v>#REF!</v>
      </c>
      <c r="D12" s="427">
        <f>SUM(D10:D11)</f>
        <v>10270939.21371684</v>
      </c>
      <c r="E12" s="428" t="e">
        <f t="shared" si="1"/>
        <v>#REF!</v>
      </c>
      <c r="F12" s="422"/>
      <c r="G12" s="414" t="s">
        <v>464</v>
      </c>
      <c r="H12" s="414"/>
      <c r="I12" s="599">
        <f>D9/1000000</f>
        <v>43.674757416424391</v>
      </c>
      <c r="J12" s="462" t="s">
        <v>401</v>
      </c>
      <c r="K12" s="378" t="s">
        <v>182</v>
      </c>
      <c r="L12" s="482">
        <f>TRUE_UP!I40</f>
        <v>0.95046580000000003</v>
      </c>
      <c r="M12" s="483">
        <f>'TU 2014'!I32</f>
        <v>0.95206884000000003</v>
      </c>
      <c r="N12" s="483"/>
      <c r="O12" s="462"/>
    </row>
    <row r="13" spans="1:15">
      <c r="A13" s="420"/>
      <c r="B13" s="421"/>
      <c r="C13" s="431"/>
      <c r="D13" s="431"/>
      <c r="E13" s="459"/>
      <c r="F13" s="462"/>
      <c r="G13" s="414" t="s">
        <v>465</v>
      </c>
      <c r="H13" s="414"/>
      <c r="I13" s="599">
        <f>D7/1000000</f>
        <v>53.946291654101593</v>
      </c>
      <c r="J13" s="462" t="s">
        <v>401</v>
      </c>
      <c r="K13" s="389" t="s">
        <v>476</v>
      </c>
      <c r="L13" s="484" t="e">
        <f>L11*L12</f>
        <v>#REF!</v>
      </c>
      <c r="M13" s="484">
        <f>M11*M12</f>
        <v>40496082.006472282</v>
      </c>
      <c r="N13" s="484" t="e">
        <f>L13-M13</f>
        <v>#REF!</v>
      </c>
      <c r="O13" s="462"/>
    </row>
    <row r="14" spans="1:15" ht="12.75" customHeight="1" thickBot="1">
      <c r="A14" s="458"/>
      <c r="B14" s="418"/>
      <c r="C14" s="431"/>
      <c r="D14" s="431"/>
      <c r="E14" s="459"/>
      <c r="F14" s="431"/>
      <c r="G14" s="1019" t="s">
        <v>487</v>
      </c>
      <c r="H14" s="1020"/>
      <c r="I14" s="1020"/>
      <c r="J14" s="1020"/>
      <c r="K14" s="471"/>
      <c r="L14" s="480"/>
      <c r="M14" s="480"/>
      <c r="N14" s="480"/>
    </row>
    <row r="15" spans="1:15">
      <c r="A15" s="472"/>
      <c r="B15" s="467"/>
      <c r="C15" s="460"/>
      <c r="D15" s="460"/>
      <c r="E15" s="466"/>
      <c r="F15" s="462"/>
      <c r="G15" s="1020"/>
      <c r="H15" s="1020"/>
      <c r="I15" s="1020"/>
      <c r="J15" s="1020"/>
      <c r="K15" s="389" t="s">
        <v>126</v>
      </c>
      <c r="L15" s="480">
        <f>TRUE_UP!I44</f>
        <v>0</v>
      </c>
      <c r="M15" s="480">
        <f>'TU 2014'!I36</f>
        <v>3133365.96</v>
      </c>
      <c r="N15" s="480">
        <f>L15-M15</f>
        <v>-3133365.96</v>
      </c>
      <c r="O15" s="485" t="s">
        <v>473</v>
      </c>
    </row>
    <row r="16" spans="1:15" ht="12.75" customHeight="1">
      <c r="A16" s="472"/>
      <c r="B16" s="467"/>
      <c r="C16" s="460"/>
      <c r="D16" s="460"/>
      <c r="E16" s="466"/>
      <c r="F16" s="462"/>
      <c r="G16" s="1020"/>
      <c r="H16" s="1020"/>
      <c r="I16" s="1020"/>
      <c r="J16" s="1020"/>
      <c r="L16" s="489"/>
      <c r="M16" s="490"/>
      <c r="N16" s="491"/>
      <c r="O16" s="487" t="e">
        <f>E9</f>
        <v>#REF!</v>
      </c>
    </row>
    <row r="17" spans="1:15" ht="13.5" thickBot="1">
      <c r="A17" s="473"/>
      <c r="B17" s="474"/>
      <c r="C17" s="461"/>
      <c r="D17" s="461"/>
      <c r="E17" s="475"/>
      <c r="F17" s="462"/>
      <c r="G17" s="1020"/>
      <c r="H17" s="1020"/>
      <c r="I17" s="1020"/>
      <c r="J17" s="1020"/>
      <c r="K17" s="378" t="s">
        <v>104</v>
      </c>
      <c r="L17" s="486" t="e">
        <f>L13+L15</f>
        <v>#REF!</v>
      </c>
      <c r="M17" s="486">
        <f>M13+M15</f>
        <v>43629447.966472283</v>
      </c>
      <c r="N17" s="486" t="e">
        <f>N13+N15</f>
        <v>#REF!</v>
      </c>
      <c r="O17" s="488" t="e">
        <f>ROUND(N17,0)=ROUND(O16,0)</f>
        <v>#REF!</v>
      </c>
    </row>
    <row r="18" spans="1:15">
      <c r="A18" s="462"/>
      <c r="B18" s="462"/>
      <c r="E18" s="462"/>
      <c r="F18" s="462"/>
      <c r="G18" s="462"/>
      <c r="H18" s="462"/>
      <c r="I18" s="462"/>
      <c r="J18" s="462"/>
      <c r="K18" s="471"/>
      <c r="L18" s="398"/>
      <c r="M18" s="398"/>
      <c r="N18" s="398"/>
      <c r="O18" s="462"/>
    </row>
    <row r="19" spans="1:15" ht="13.5" thickBot="1">
      <c r="A19" s="462"/>
      <c r="B19" s="462"/>
      <c r="E19" s="462"/>
      <c r="F19" s="462"/>
      <c r="G19" s="462"/>
      <c r="H19" s="462"/>
      <c r="I19" s="462"/>
      <c r="J19" s="462"/>
      <c r="K19" s="367"/>
      <c r="L19" s="398"/>
      <c r="M19" s="398"/>
      <c r="N19" s="398"/>
      <c r="O19" s="398"/>
    </row>
    <row r="20" spans="1:15">
      <c r="A20" s="1016" t="s">
        <v>469</v>
      </c>
      <c r="B20" s="1021"/>
      <c r="C20" s="1021"/>
      <c r="D20" s="1021"/>
      <c r="E20" s="1022"/>
      <c r="F20" s="432"/>
      <c r="G20" s="414" t="s">
        <v>470</v>
      </c>
      <c r="H20" s="462"/>
      <c r="I20" s="476"/>
      <c r="J20" s="462"/>
      <c r="K20" s="471"/>
      <c r="L20" s="398"/>
      <c r="M20" s="398"/>
      <c r="N20" s="398"/>
      <c r="O20" s="462"/>
    </row>
    <row r="21" spans="1:15">
      <c r="A21" s="464" t="s">
        <v>477</v>
      </c>
      <c r="B21" s="465"/>
      <c r="C21" s="415">
        <f>C4</f>
        <v>2017</v>
      </c>
      <c r="D21" s="415">
        <f>TRUE_UP!I8</f>
        <v>2017</v>
      </c>
      <c r="E21" s="466"/>
      <c r="F21" s="463"/>
      <c r="G21" s="414" t="s">
        <v>471</v>
      </c>
      <c r="H21" s="414"/>
      <c r="I21" s="424"/>
      <c r="J21" s="462"/>
      <c r="K21" s="367"/>
      <c r="L21" s="398"/>
      <c r="M21" s="398"/>
      <c r="N21" s="398"/>
      <c r="O21" s="462"/>
    </row>
    <row r="22" spans="1:15">
      <c r="A22" s="468">
        <v>2510500</v>
      </c>
      <c r="B22" s="469" t="s">
        <v>480</v>
      </c>
      <c r="C22" s="418" t="str">
        <f>C5</f>
        <v>JUL</v>
      </c>
      <c r="D22" s="418" t="str">
        <f>TRUE_UP!M7</f>
        <v>JUN</v>
      </c>
      <c r="E22" s="417" t="s">
        <v>122</v>
      </c>
      <c r="F22" s="467"/>
      <c r="G22" s="414" t="str">
        <f>G5</f>
        <v>Current Month Over/(Under) of</v>
      </c>
      <c r="H22" s="462"/>
      <c r="I22" s="599" t="e">
        <f>I5</f>
        <v>#REF!</v>
      </c>
      <c r="J22" s="462" t="s">
        <v>401</v>
      </c>
      <c r="K22" s="471"/>
      <c r="L22" s="398"/>
      <c r="M22" s="398"/>
      <c r="N22" s="398"/>
      <c r="O22" s="462"/>
    </row>
    <row r="23" spans="1:15">
      <c r="A23" s="588">
        <v>3327200</v>
      </c>
      <c r="B23" s="589" t="s">
        <v>481</v>
      </c>
      <c r="C23" s="418"/>
      <c r="D23" s="418"/>
      <c r="E23" s="466"/>
      <c r="F23" s="418"/>
      <c r="G23" s="414" t="str">
        <f>G6</f>
        <v>due to expenses of</v>
      </c>
      <c r="H23" s="414"/>
      <c r="I23" s="599" t="e">
        <f>I6</f>
        <v>#REF!</v>
      </c>
      <c r="J23" s="462" t="s">
        <v>401</v>
      </c>
      <c r="K23" s="367"/>
      <c r="L23" s="462"/>
      <c r="M23" s="462"/>
      <c r="N23" s="462"/>
      <c r="O23" s="462"/>
    </row>
    <row r="24" spans="1:15">
      <c r="A24" s="420" t="s">
        <v>472</v>
      </c>
      <c r="B24" s="421"/>
      <c r="C24" s="422" t="e">
        <f>D28</f>
        <v>#REF!</v>
      </c>
      <c r="D24" s="422" t="e">
        <f>TRUE_UP!L75</f>
        <v>#REF!</v>
      </c>
      <c r="E24" s="433" t="s">
        <v>102</v>
      </c>
      <c r="F24" s="467"/>
      <c r="G24" s="414" t="s">
        <v>465</v>
      </c>
      <c r="H24" s="414"/>
      <c r="I24" s="419">
        <f>I263</f>
        <v>880423.74692357425</v>
      </c>
      <c r="J24" s="462" t="s">
        <v>401</v>
      </c>
      <c r="K24" s="378"/>
      <c r="L24" s="462"/>
      <c r="M24" s="462"/>
      <c r="N24" s="462"/>
      <c r="O24" s="462"/>
    </row>
    <row r="25" spans="1:15">
      <c r="A25" s="420"/>
      <c r="B25" s="421"/>
      <c r="C25" s="422"/>
      <c r="D25" s="422"/>
      <c r="E25" s="423"/>
      <c r="F25" s="422"/>
      <c r="G25" s="462"/>
      <c r="H25" s="462"/>
      <c r="I25" s="476"/>
      <c r="J25" s="462"/>
      <c r="K25" s="378"/>
      <c r="L25" s="477"/>
      <c r="M25" s="462"/>
      <c r="N25" s="462"/>
      <c r="O25" s="462"/>
    </row>
    <row r="26" spans="1:15">
      <c r="A26" s="420" t="s">
        <v>468</v>
      </c>
      <c r="B26" s="421"/>
      <c r="C26" s="434" t="e">
        <f>TRUE_UP!N76</f>
        <v>#REF!</v>
      </c>
      <c r="D26" s="422" t="e">
        <f>TRUE_UP!M76</f>
        <v>#REF!</v>
      </c>
      <c r="E26" s="435"/>
      <c r="F26" s="422"/>
      <c r="G26" s="462"/>
      <c r="H26" s="462"/>
      <c r="I26" s="462"/>
      <c r="J26" s="462"/>
      <c r="K26" s="471"/>
      <c r="L26" s="462"/>
      <c r="M26" s="462"/>
      <c r="N26" s="462"/>
      <c r="O26" s="462"/>
    </row>
    <row r="27" spans="1:15">
      <c r="A27" s="420"/>
      <c r="B27" s="421"/>
      <c r="C27" s="422"/>
      <c r="D27" s="422"/>
      <c r="E27" s="423"/>
      <c r="F27" s="434"/>
      <c r="G27" s="462"/>
      <c r="H27" s="462"/>
      <c r="I27" s="462"/>
      <c r="J27" s="462"/>
      <c r="K27" s="367"/>
      <c r="L27" s="462"/>
      <c r="M27" s="462"/>
      <c r="N27" s="462"/>
      <c r="O27" s="462"/>
    </row>
    <row r="28" spans="1:15" ht="13.5" thickBot="1">
      <c r="A28" s="429" t="s">
        <v>474</v>
      </c>
      <c r="B28" s="430"/>
      <c r="C28" s="436" t="e">
        <f>C24+C26</f>
        <v>#REF!</v>
      </c>
      <c r="D28" s="436" t="e">
        <f>D24+D26</f>
        <v>#REF!</v>
      </c>
      <c r="E28" s="437" t="e">
        <f>C28-D28</f>
        <v>#REF!</v>
      </c>
      <c r="F28" s="422"/>
      <c r="G28" s="462"/>
      <c r="H28" s="462"/>
      <c r="I28" s="462"/>
      <c r="J28" s="462"/>
      <c r="K28" s="367"/>
      <c r="L28" s="462"/>
      <c r="M28" s="462"/>
      <c r="N28" s="462"/>
      <c r="O28" s="462"/>
    </row>
    <row r="29" spans="1:15">
      <c r="A29" s="462"/>
      <c r="B29" s="462"/>
      <c r="E29" s="462"/>
      <c r="F29" s="462"/>
      <c r="G29" s="462"/>
      <c r="H29" s="462"/>
      <c r="I29" s="462"/>
      <c r="J29" s="462"/>
      <c r="K29" s="471"/>
      <c r="L29" s="462"/>
      <c r="M29" s="462"/>
      <c r="N29" s="462"/>
      <c r="O29" s="462"/>
    </row>
    <row r="30" spans="1:15" s="511" customFormat="1">
      <c r="A30" s="509"/>
      <c r="B30" s="509"/>
      <c r="C30" s="510"/>
      <c r="D30" s="510"/>
      <c r="E30" s="509"/>
      <c r="F30" s="509"/>
      <c r="G30" s="509"/>
      <c r="H30" s="509"/>
      <c r="I30" s="509"/>
      <c r="J30" s="509"/>
      <c r="K30" s="509"/>
      <c r="L30" s="509"/>
      <c r="M30" s="509"/>
      <c r="N30" s="509"/>
      <c r="O30" s="509"/>
    </row>
    <row r="31" spans="1:15">
      <c r="A31" s="462"/>
      <c r="B31" s="462"/>
      <c r="E31" s="462"/>
      <c r="F31" s="462"/>
      <c r="G31" s="462"/>
      <c r="H31" s="462"/>
      <c r="I31" s="462"/>
      <c r="J31" s="462"/>
      <c r="K31" s="413"/>
      <c r="L31" s="415">
        <f>C34</f>
        <v>2017</v>
      </c>
      <c r="M31" s="415">
        <f>D34</f>
        <v>2014</v>
      </c>
      <c r="N31" s="478" t="s">
        <v>122</v>
      </c>
      <c r="O31" s="462"/>
    </row>
    <row r="32" spans="1:15" customFormat="1" ht="13.5" thickBot="1">
      <c r="A32" s="492" t="str">
        <f>A1</f>
        <v>CAPACITY COST RECOVERY</v>
      </c>
      <c r="C32" s="412"/>
      <c r="D32" s="492" t="s">
        <v>483</v>
      </c>
      <c r="K32" s="513" t="s">
        <v>489</v>
      </c>
      <c r="L32" s="478" t="str">
        <f>C35</f>
        <v>JUL</v>
      </c>
      <c r="M32" s="478" t="str">
        <f>D35</f>
        <v>JUL</v>
      </c>
      <c r="N32" s="478"/>
      <c r="O32" s="462"/>
    </row>
    <row r="33" spans="1:15" customFormat="1" ht="12.75" customHeight="1">
      <c r="A33" s="1023" t="s">
        <v>484</v>
      </c>
      <c r="B33" s="1024"/>
      <c r="C33" s="1024"/>
      <c r="D33" s="1024"/>
      <c r="E33" s="1025"/>
      <c r="G33" s="414" t="s">
        <v>462</v>
      </c>
      <c r="H33" s="462"/>
      <c r="I33" s="462"/>
      <c r="J33" s="462"/>
      <c r="K33" s="308" t="s">
        <v>341</v>
      </c>
      <c r="L33" s="479">
        <f>SUM(TRUE_UP!H10:I10)</f>
        <v>11874832.030000001</v>
      </c>
      <c r="M33" s="479">
        <f>SUM('TU 2014'!H10:I10)</f>
        <v>32215133.689999998</v>
      </c>
      <c r="N33" s="479">
        <f>L33-M33</f>
        <v>-20340301.659999996</v>
      </c>
      <c r="O33" s="462"/>
    </row>
    <row r="34" spans="1:15" customFormat="1" ht="12.75" customHeight="1">
      <c r="A34" s="464" t="s">
        <v>477</v>
      </c>
      <c r="B34" s="465"/>
      <c r="C34" s="415">
        <f>C4</f>
        <v>2017</v>
      </c>
      <c r="D34" s="415">
        <f>'TU 2014'!I8</f>
        <v>2014</v>
      </c>
      <c r="E34" s="470"/>
      <c r="G34" s="416" t="str">
        <f>C35</f>
        <v>JUL</v>
      </c>
      <c r="H34" s="415">
        <f>C34</f>
        <v>2017</v>
      </c>
      <c r="I34" s="462"/>
      <c r="J34" s="462"/>
      <c r="K34" s="308" t="s">
        <v>342</v>
      </c>
      <c r="L34" s="480">
        <f>SUM(TRUE_UP!H12:I12)</f>
        <v>1432157.6400000006</v>
      </c>
      <c r="M34" s="480">
        <f>SUM('TU 2014'!H12:I12)</f>
        <v>46867748.43</v>
      </c>
      <c r="N34" s="480">
        <f t="shared" ref="N34:N41" si="2">L34-M34</f>
        <v>-45435590.789999999</v>
      </c>
      <c r="O34" s="462"/>
    </row>
    <row r="35" spans="1:15" customFormat="1" ht="12.75" customHeight="1">
      <c r="A35" s="588">
        <f>A5</f>
        <v>5111000</v>
      </c>
      <c r="B35" s="589" t="str">
        <f>B5</f>
        <v>Def Exp</v>
      </c>
      <c r="C35" s="418" t="str">
        <f>C5</f>
        <v>JUL</v>
      </c>
      <c r="D35" s="418" t="str">
        <f>C35</f>
        <v>JUL</v>
      </c>
      <c r="E35" s="417" t="s">
        <v>122</v>
      </c>
      <c r="G35" s="414" t="s">
        <v>493</v>
      </c>
      <c r="H35" s="414"/>
      <c r="I35" s="419" t="e">
        <f>C40/1000000</f>
        <v>#REF!</v>
      </c>
      <c r="J35" s="462" t="s">
        <v>401</v>
      </c>
      <c r="K35" s="308" t="s">
        <v>99</v>
      </c>
      <c r="L35" s="480" t="e">
        <f>SUM(TRUE_UP!H20:I20)</f>
        <v>#REF!</v>
      </c>
      <c r="M35" s="480">
        <f>SUM('TU 2014'!H14:I14)</f>
        <v>-1527522</v>
      </c>
      <c r="N35" s="480" t="e">
        <f t="shared" si="2"/>
        <v>#REF!</v>
      </c>
      <c r="O35" s="462"/>
    </row>
    <row r="36" spans="1:15" customFormat="1" ht="12.75" customHeight="1">
      <c r="A36" s="468">
        <f>A6</f>
        <v>4174100</v>
      </c>
      <c r="B36" s="469" t="str">
        <f>B6</f>
        <v>Def Rev</v>
      </c>
      <c r="C36" s="418"/>
      <c r="D36" s="418"/>
      <c r="E36" s="470"/>
      <c r="G36" s="414" t="s">
        <v>464</v>
      </c>
      <c r="H36" s="414"/>
      <c r="I36" s="419" t="e">
        <f>C39/1000000</f>
        <v>#REF!</v>
      </c>
      <c r="J36" s="462" t="s">
        <v>401</v>
      </c>
      <c r="K36" s="308" t="s">
        <v>139</v>
      </c>
      <c r="L36" s="480" t="e">
        <f>SUM(TRUE_UP!H22:I22)</f>
        <v>#REF!</v>
      </c>
      <c r="M36" s="480">
        <f>SUM('TU 2014'!H16:I16)</f>
        <v>-723502.75171802496</v>
      </c>
      <c r="N36" s="480" t="e">
        <f t="shared" si="2"/>
        <v>#REF!</v>
      </c>
      <c r="O36" s="462"/>
    </row>
    <row r="37" spans="1:15" customFormat="1" ht="12.75" customHeight="1">
      <c r="A37" s="420" t="s">
        <v>459</v>
      </c>
      <c r="B37" s="421"/>
      <c r="C37" s="422">
        <f>SUM(TRUE_UP!H49:I49)</f>
        <v>40679692.088149592</v>
      </c>
      <c r="D37" s="422">
        <f>SUM('TU 2014'!H41:I41)</f>
        <v>87553335.677959993</v>
      </c>
      <c r="E37" s="423">
        <f>C37-D37</f>
        <v>-46873643.589810401</v>
      </c>
      <c r="G37" s="414" t="s">
        <v>465</v>
      </c>
      <c r="H37" s="414"/>
      <c r="I37" s="419">
        <f>C37/1000000</f>
        <v>40.679692088149594</v>
      </c>
      <c r="J37" s="462" t="s">
        <v>401</v>
      </c>
      <c r="K37" s="308" t="s">
        <v>140</v>
      </c>
      <c r="L37" s="480">
        <f>SUM(TRUE_UP!H26:I26)</f>
        <v>6213254.8690138757</v>
      </c>
      <c r="M37" s="480">
        <f>SUM('TU 2014'!H20:I20)</f>
        <v>5173238.9681456927</v>
      </c>
      <c r="N37" s="480">
        <f t="shared" si="2"/>
        <v>1040015.900868183</v>
      </c>
      <c r="O37" s="462"/>
    </row>
    <row r="38" spans="1:15" customFormat="1" ht="12.75" customHeight="1">
      <c r="A38" s="420"/>
      <c r="B38" s="421"/>
      <c r="C38" s="422"/>
      <c r="D38" s="422"/>
      <c r="E38" s="423"/>
      <c r="G38" s="414"/>
      <c r="H38" s="414"/>
      <c r="I38" s="424"/>
      <c r="J38" s="462"/>
      <c r="K38" s="308" t="s">
        <v>591</v>
      </c>
      <c r="L38" s="480">
        <f>SUM(TRUE_UP!H28:I28)</f>
        <v>96510.639999999985</v>
      </c>
      <c r="M38" s="480">
        <f>'TU 2014'!I22</f>
        <v>0</v>
      </c>
      <c r="N38" s="480"/>
      <c r="O38" s="462"/>
    </row>
    <row r="39" spans="1:15" customFormat="1" ht="12.75" customHeight="1">
      <c r="A39" s="420" t="s">
        <v>460</v>
      </c>
      <c r="B39" s="421"/>
      <c r="C39" s="422" t="e">
        <f>SUM(TRUE_UP!H47:I47)</f>
        <v>#REF!</v>
      </c>
      <c r="D39" s="422">
        <f>SUM('TU 2014'!H39:I39)</f>
        <v>86849210.848907053</v>
      </c>
      <c r="E39" s="423" t="e">
        <f t="shared" ref="E39" si="3">C39-D39</f>
        <v>#REF!</v>
      </c>
      <c r="G39" s="414" t="s">
        <v>466</v>
      </c>
      <c r="H39" s="414"/>
      <c r="I39" s="424"/>
      <c r="J39" s="462"/>
      <c r="K39" s="308" t="str">
        <f>'TU 2014'!B24</f>
        <v xml:space="preserve">Incremental Nuclear NRC Compliance Costs Capital </v>
      </c>
      <c r="L39" s="480">
        <f>SUM(TRUE_UP!H30:I30)</f>
        <v>1763059.3124316398</v>
      </c>
      <c r="M39" s="480">
        <v>0</v>
      </c>
      <c r="N39" s="480">
        <f t="shared" si="2"/>
        <v>1763059.3124316398</v>
      </c>
      <c r="O39" s="462"/>
    </row>
    <row r="40" spans="1:15" customFormat="1" ht="12.75" customHeight="1">
      <c r="A40" s="420" t="s">
        <v>467</v>
      </c>
      <c r="B40" s="421"/>
      <c r="C40" s="425" t="e">
        <f>C37-C39</f>
        <v>#REF!</v>
      </c>
      <c r="D40" s="425">
        <f>D37-D39</f>
        <v>704124.82905294001</v>
      </c>
      <c r="E40" s="426" t="e">
        <f t="shared" ref="E40" si="4">E38-E39</f>
        <v>#REF!</v>
      </c>
      <c r="G40" s="416" t="str">
        <f>D35</f>
        <v>JUL</v>
      </c>
      <c r="H40" s="415">
        <f>D34</f>
        <v>2014</v>
      </c>
      <c r="I40" s="462"/>
      <c r="J40" s="462"/>
      <c r="K40" s="308" t="s">
        <v>141</v>
      </c>
      <c r="L40" s="480">
        <f>SUM(TRUE_UP!H32:I32)</f>
        <v>8065.4699999999993</v>
      </c>
      <c r="M40" s="480">
        <f>SUM('TU 2014'!H26:I26)</f>
        <v>3670303.8200000003</v>
      </c>
      <c r="N40" s="480">
        <f t="shared" si="2"/>
        <v>-3662238.35</v>
      </c>
      <c r="O40" s="462"/>
    </row>
    <row r="41" spans="1:15" customFormat="1" ht="12.75" customHeight="1">
      <c r="A41" s="420" t="s">
        <v>205</v>
      </c>
      <c r="B41" s="421"/>
      <c r="C41" s="422" t="e">
        <f>SUM(TRUE_UP!H62:I62)</f>
        <v>#REF!</v>
      </c>
      <c r="D41" s="422">
        <f>SUM('TU 2014'!H54:I54)</f>
        <v>-2463.863682881808</v>
      </c>
      <c r="E41" s="423" t="e">
        <f t="shared" ref="E41" si="5">C41-D41</f>
        <v>#REF!</v>
      </c>
      <c r="G41" s="414" t="str">
        <f>G35</f>
        <v>YTD Over/(Under) of</v>
      </c>
      <c r="H41" s="414"/>
      <c r="I41" s="419">
        <f>D40/1000000</f>
        <v>0.70412482905294005</v>
      </c>
      <c r="J41" s="462" t="s">
        <v>401</v>
      </c>
      <c r="K41" s="308" t="s">
        <v>142</v>
      </c>
      <c r="L41" s="480">
        <f>SUM(TRUE_UP!H34:I34)</f>
        <v>-2216630.44</v>
      </c>
      <c r="M41" s="480">
        <f>SUM('TU 2014'!H28:I28)</f>
        <v>-1463251.46</v>
      </c>
      <c r="N41" s="480">
        <f t="shared" si="2"/>
        <v>-753378.98</v>
      </c>
      <c r="O41" s="462"/>
    </row>
    <row r="42" spans="1:15" customFormat="1" ht="12.75" customHeight="1">
      <c r="A42" s="420" t="s">
        <v>468</v>
      </c>
      <c r="B42" s="421"/>
      <c r="C42" s="427" t="e">
        <f>SUM(C40:C41)</f>
        <v>#REF!</v>
      </c>
      <c r="D42" s="427">
        <f>SUM(D40:D41)</f>
        <v>701660.9653700582</v>
      </c>
      <c r="E42" s="428" t="e">
        <f>C42-D42</f>
        <v>#REF!</v>
      </c>
      <c r="G42" s="414" t="s">
        <v>464</v>
      </c>
      <c r="H42" s="414"/>
      <c r="I42" s="419">
        <f>D39/1000000</f>
        <v>86.849210848907049</v>
      </c>
      <c r="J42" s="462" t="s">
        <v>401</v>
      </c>
      <c r="K42" s="316" t="s">
        <v>475</v>
      </c>
      <c r="L42" s="481" t="e">
        <f>SUM(L33:L41)</f>
        <v>#REF!</v>
      </c>
      <c r="M42" s="481">
        <f>SUM(M33:M41)</f>
        <v>84212148.696427688</v>
      </c>
      <c r="N42" s="481" t="e">
        <f>SUM(N33:N41)</f>
        <v>#REF!</v>
      </c>
      <c r="O42" s="462"/>
    </row>
    <row r="43" spans="1:15" customFormat="1" ht="12.75" customHeight="1">
      <c r="A43" s="420"/>
      <c r="B43" s="421"/>
      <c r="C43" s="431"/>
      <c r="D43" s="431"/>
      <c r="E43" s="459"/>
      <c r="G43" s="414" t="s">
        <v>465</v>
      </c>
      <c r="H43" s="414"/>
      <c r="I43" s="419">
        <f>D37/1000000</f>
        <v>87.553335677959993</v>
      </c>
      <c r="J43" s="462" t="s">
        <v>401</v>
      </c>
      <c r="K43" s="378" t="s">
        <v>182</v>
      </c>
      <c r="L43" s="482">
        <f>L12</f>
        <v>0.95046580000000003</v>
      </c>
      <c r="M43" s="482">
        <f>M12</f>
        <v>0.95206884000000003</v>
      </c>
      <c r="N43" s="483"/>
      <c r="O43" s="462"/>
    </row>
    <row r="44" spans="1:15" customFormat="1" ht="12.75" customHeight="1">
      <c r="A44" s="458"/>
      <c r="B44" s="418"/>
      <c r="C44" s="431"/>
      <c r="D44" s="431"/>
      <c r="E44" s="459"/>
      <c r="G44" s="1019" t="s">
        <v>487</v>
      </c>
      <c r="H44" s="1020"/>
      <c r="I44" s="1020"/>
      <c r="J44" s="1020"/>
      <c r="K44" s="389" t="s">
        <v>476</v>
      </c>
      <c r="L44" s="484" t="e">
        <f>L42*L43</f>
        <v>#REF!</v>
      </c>
      <c r="M44" s="484">
        <f>M42*M43</f>
        <v>80175762.723315418</v>
      </c>
      <c r="N44" s="484" t="e">
        <f>L44-M44</f>
        <v>#REF!</v>
      </c>
      <c r="O44" s="411"/>
    </row>
    <row r="45" spans="1:15" customFormat="1" ht="12.75" customHeight="1" thickBot="1">
      <c r="A45" s="522"/>
      <c r="B45" s="465"/>
      <c r="C45" s="460"/>
      <c r="D45" s="460"/>
      <c r="E45" s="470"/>
      <c r="G45" s="1020"/>
      <c r="H45" s="1020"/>
      <c r="I45" s="1020"/>
      <c r="J45" s="1020"/>
      <c r="K45" s="471"/>
      <c r="L45" s="480"/>
      <c r="M45" s="480"/>
      <c r="N45" s="480"/>
      <c r="O45" s="411"/>
    </row>
    <row r="46" spans="1:15" customFormat="1" ht="12.75" customHeight="1">
      <c r="A46" s="516"/>
      <c r="B46" s="517"/>
      <c r="C46" s="460"/>
      <c r="D46" s="460"/>
      <c r="E46" s="518"/>
      <c r="G46" s="1020"/>
      <c r="H46" s="1020"/>
      <c r="I46" s="1020"/>
      <c r="J46" s="1020"/>
      <c r="K46" s="389" t="s">
        <v>126</v>
      </c>
      <c r="L46" s="480">
        <f>SUM(TRUE_UP!H44:I44)</f>
        <v>0</v>
      </c>
      <c r="M46" s="480">
        <f>SUM('TU 2014'!H36:I36)</f>
        <v>6622413.5099999998</v>
      </c>
      <c r="N46" s="480">
        <f>L46-M46</f>
        <v>-6622413.5099999998</v>
      </c>
      <c r="O46" s="485" t="s">
        <v>473</v>
      </c>
    </row>
    <row r="47" spans="1:15" customFormat="1">
      <c r="A47" s="516"/>
      <c r="B47" s="517"/>
      <c r="C47" s="460"/>
      <c r="D47" s="460"/>
      <c r="E47" s="518"/>
      <c r="G47" s="1020"/>
      <c r="H47" s="1020"/>
      <c r="I47" s="1020"/>
      <c r="J47" s="1020"/>
      <c r="K47" s="438"/>
      <c r="L47" s="489"/>
      <c r="M47" s="490"/>
      <c r="N47" s="491"/>
      <c r="O47" s="487" t="e">
        <f>E39</f>
        <v>#REF!</v>
      </c>
    </row>
    <row r="48" spans="1:15" customFormat="1" ht="12.75" customHeight="1" thickBot="1">
      <c r="A48" s="519"/>
      <c r="B48" s="520"/>
      <c r="C48" s="461"/>
      <c r="D48" s="461"/>
      <c r="E48" s="521"/>
      <c r="F48" s="493"/>
      <c r="G48" s="414"/>
      <c r="I48" s="494"/>
      <c r="K48" s="378" t="s">
        <v>104</v>
      </c>
      <c r="L48" s="486" t="e">
        <f>L44+L46</f>
        <v>#REF!</v>
      </c>
      <c r="M48" s="486">
        <f>M44+M46</f>
        <v>86798176.233315423</v>
      </c>
      <c r="N48" s="486" t="e">
        <f>N44+N46</f>
        <v>#REF!</v>
      </c>
      <c r="O48" s="488" t="e">
        <f>ROUND(N48,0)=ROUND(O47,0)</f>
        <v>#REF!</v>
      </c>
    </row>
    <row r="49" spans="1:14" customFormat="1">
      <c r="A49" s="411"/>
      <c r="B49" s="411"/>
      <c r="C49" s="412"/>
      <c r="D49" s="412"/>
      <c r="E49" s="411"/>
      <c r="G49" s="414"/>
      <c r="H49" s="414"/>
      <c r="I49" s="424"/>
      <c r="K49" s="471"/>
      <c r="L49" s="398"/>
      <c r="M49" s="398"/>
      <c r="N49" s="398"/>
    </row>
    <row r="50" spans="1:14" ht="13.5" thickBot="1">
      <c r="A50" s="531" t="s">
        <v>644</v>
      </c>
      <c r="K50" s="495"/>
      <c r="L50" s="514"/>
      <c r="M50" s="514"/>
      <c r="N50" s="514"/>
    </row>
    <row r="51" spans="1:14">
      <c r="A51" s="1023" t="s">
        <v>469</v>
      </c>
      <c r="B51" s="1024"/>
      <c r="C51" s="1024"/>
      <c r="D51" s="1024"/>
      <c r="E51" s="1025"/>
      <c r="G51" s="414" t="str">
        <f>G33</f>
        <v>The variance is due to the following:</v>
      </c>
      <c r="H51"/>
      <c r="I51" s="494"/>
      <c r="J51"/>
      <c r="K51"/>
      <c r="L51"/>
      <c r="M51"/>
      <c r="N51"/>
    </row>
    <row r="52" spans="1:14">
      <c r="A52" s="464" t="s">
        <v>477</v>
      </c>
      <c r="B52" s="465"/>
      <c r="C52" s="415">
        <f>C21</f>
        <v>2017</v>
      </c>
      <c r="D52" s="549">
        <f>D34</f>
        <v>2014</v>
      </c>
      <c r="E52" s="470"/>
      <c r="G52" s="414"/>
      <c r="H52" s="414"/>
      <c r="I52" s="424"/>
      <c r="J52"/>
      <c r="K52" s="411"/>
    </row>
    <row r="53" spans="1:14">
      <c r="A53" s="468">
        <f>A22</f>
        <v>2510500</v>
      </c>
      <c r="B53" s="469" t="str">
        <f>B22</f>
        <v>Under</v>
      </c>
      <c r="C53" s="418" t="str">
        <f>C22</f>
        <v>JUL</v>
      </c>
      <c r="D53" s="550" t="str">
        <f>'TU 2014'!S7</f>
        <v>DEC</v>
      </c>
      <c r="E53" s="417" t="s">
        <v>122</v>
      </c>
      <c r="G53" s="414" t="str">
        <f>A55</f>
        <v>Prior Periods</v>
      </c>
      <c r="H53" s="1048" t="s">
        <v>497</v>
      </c>
      <c r="I53" s="419" t="e">
        <f>E55/1000000</f>
        <v>#REF!</v>
      </c>
      <c r="J53" s="523" t="s">
        <v>401</v>
      </c>
      <c r="K53" s="411"/>
    </row>
    <row r="54" spans="1:14">
      <c r="A54" s="468">
        <f>A23</f>
        <v>3327200</v>
      </c>
      <c r="B54" s="469" t="str">
        <f>B23</f>
        <v>Over</v>
      </c>
      <c r="C54" s="418"/>
      <c r="D54" s="550"/>
      <c r="E54" s="470"/>
      <c r="G54" s="414"/>
      <c r="H54" s="1046"/>
      <c r="I54" s="419"/>
      <c r="J54" s="523"/>
    </row>
    <row r="55" spans="1:14" ht="12.75" customHeight="1">
      <c r="A55" s="420" t="s">
        <v>485</v>
      </c>
      <c r="B55" s="421"/>
      <c r="C55" s="422" t="e">
        <f>SUM(TRUE_UP!I64:I72)</f>
        <v>#REF!</v>
      </c>
      <c r="D55" s="551">
        <f>SUM('TU 2014'!T56:T62)</f>
        <v>11054159</v>
      </c>
      <c r="E55" s="435" t="e">
        <f>C55-D55</f>
        <v>#REF!</v>
      </c>
      <c r="G55" s="414" t="str">
        <f>A57</f>
        <v>Current Month</v>
      </c>
      <c r="H55" s="1046" t="s">
        <v>647</v>
      </c>
      <c r="I55" s="419"/>
      <c r="J55" s="523"/>
      <c r="K55" s="411"/>
    </row>
    <row r="56" spans="1:14">
      <c r="A56" s="420"/>
      <c r="B56" s="421"/>
      <c r="C56" s="422"/>
      <c r="D56" s="551"/>
      <c r="E56" s="423"/>
      <c r="G56"/>
      <c r="H56" s="1047"/>
      <c r="I56" s="419" t="e">
        <f>E57/1000000</f>
        <v>#REF!</v>
      </c>
      <c r="J56" s="398" t="s">
        <v>401</v>
      </c>
      <c r="K56" s="411"/>
    </row>
    <row r="57" spans="1:14">
      <c r="A57" s="420" t="s">
        <v>486</v>
      </c>
      <c r="B57" s="421"/>
      <c r="C57" s="434" t="e">
        <f>SUM(TRUE_UP!I60:I62)</f>
        <v>#REF!</v>
      </c>
      <c r="D57" s="551">
        <f>SUM('TU 2014'!T52:T54)</f>
        <v>7348038.7375246854</v>
      </c>
      <c r="E57" s="435" t="e">
        <f>C57-D57</f>
        <v>#REF!</v>
      </c>
      <c r="I57" s="419"/>
      <c r="K57" s="411"/>
    </row>
    <row r="58" spans="1:14">
      <c r="A58" s="420"/>
      <c r="B58" s="421"/>
      <c r="C58" s="434"/>
      <c r="D58" s="551"/>
      <c r="E58" s="435"/>
      <c r="G58" s="524" t="s">
        <v>5</v>
      </c>
      <c r="I58" s="419" t="e">
        <f>SUM(I53:I56)</f>
        <v>#REF!</v>
      </c>
      <c r="J58" s="524" t="s">
        <v>401</v>
      </c>
    </row>
    <row r="59" spans="1:14" ht="13.5" thickBot="1">
      <c r="A59" s="429" t="s">
        <v>474</v>
      </c>
      <c r="B59" s="430"/>
      <c r="C59" s="436" t="e">
        <f>C55+C57</f>
        <v>#REF!</v>
      </c>
      <c r="D59" s="436">
        <f>D55+D57</f>
        <v>18402197.737524685</v>
      </c>
      <c r="E59" s="437" t="e">
        <f>C59-D59</f>
        <v>#REF!</v>
      </c>
    </row>
    <row r="60" spans="1:14" s="438" customFormat="1">
      <c r="C60" s="532"/>
      <c r="D60" s="532"/>
      <c r="L60" s="411"/>
      <c r="M60" s="411"/>
      <c r="N60" s="411"/>
    </row>
    <row r="61" spans="1:14" s="438" customFormat="1" hidden="1">
      <c r="C61" s="532"/>
      <c r="D61" s="532"/>
      <c r="L61" s="411"/>
      <c r="M61" s="411"/>
      <c r="N61" s="411"/>
    </row>
    <row r="62" spans="1:14" hidden="1">
      <c r="L62" s="438"/>
      <c r="M62" s="438"/>
      <c r="N62" s="438"/>
    </row>
    <row r="63" spans="1:14" hidden="1">
      <c r="L63" s="438"/>
      <c r="M63" s="438"/>
      <c r="N63" s="438"/>
    </row>
    <row r="64" spans="1:14" hidden="1"/>
    <row r="65" spans="1:10" hidden="1"/>
    <row r="66" spans="1:10" hidden="1"/>
    <row r="67" spans="1:10" hidden="1"/>
    <row r="68" spans="1:10" hidden="1"/>
    <row r="69" spans="1:10" hidden="1"/>
    <row r="70" spans="1:10" hidden="1"/>
    <row r="71" spans="1:10" hidden="1"/>
    <row r="72" spans="1:10" ht="13.5" thickBot="1">
      <c r="A72" s="524" t="s">
        <v>496</v>
      </c>
    </row>
    <row r="73" spans="1:10">
      <c r="A73" s="1023" t="s">
        <v>469</v>
      </c>
      <c r="B73" s="1024"/>
      <c r="C73" s="1024"/>
      <c r="D73" s="1024"/>
      <c r="E73" s="1025"/>
      <c r="G73" s="414" t="str">
        <f>G102</f>
        <v>The variance is due to the following:</v>
      </c>
      <c r="H73"/>
      <c r="I73" s="494"/>
      <c r="J73"/>
    </row>
    <row r="74" spans="1:10">
      <c r="A74" s="464" t="s">
        <v>477</v>
      </c>
      <c r="B74" s="465"/>
      <c r="C74" s="415">
        <f>C103</f>
        <v>2017</v>
      </c>
      <c r="D74" s="415">
        <f>TRUE_UP!I8</f>
        <v>2017</v>
      </c>
      <c r="E74" s="470"/>
      <c r="G74" s="414"/>
      <c r="H74" s="414"/>
      <c r="I74" s="424"/>
      <c r="J74"/>
    </row>
    <row r="75" spans="1:10">
      <c r="A75" s="468">
        <f>A104</f>
        <v>2510500</v>
      </c>
      <c r="B75" s="469" t="str">
        <f>B104</f>
        <v>Under</v>
      </c>
      <c r="C75" s="415" t="str">
        <f>C104</f>
        <v>JUL</v>
      </c>
      <c r="D75" s="418" t="str">
        <f>TRUE_UP!I7</f>
        <v>FEB</v>
      </c>
      <c r="E75" s="417" t="s">
        <v>122</v>
      </c>
      <c r="G75" s="414" t="str">
        <f>A77</f>
        <v>Prior Periods</v>
      </c>
      <c r="H75" s="1048" t="s">
        <v>498</v>
      </c>
      <c r="I75" s="419" t="e">
        <f>E77/1000000</f>
        <v>#REF!</v>
      </c>
      <c r="J75" s="523" t="s">
        <v>401</v>
      </c>
    </row>
    <row r="76" spans="1:10">
      <c r="A76" s="468">
        <f>A105</f>
        <v>3327200</v>
      </c>
      <c r="B76" s="469" t="str">
        <f>B105</f>
        <v>Over</v>
      </c>
      <c r="C76" s="418"/>
      <c r="D76" s="418"/>
      <c r="E76" s="470"/>
      <c r="G76" s="414"/>
      <c r="H76" s="1046"/>
      <c r="I76" s="419"/>
      <c r="J76" s="523"/>
    </row>
    <row r="77" spans="1:10">
      <c r="A77" s="420" t="s">
        <v>485</v>
      </c>
      <c r="B77" s="421"/>
      <c r="C77" s="422" t="e">
        <f>C55</f>
        <v>#REF!</v>
      </c>
      <c r="D77" s="422">
        <f>'TU 2014'!S61</f>
        <v>0</v>
      </c>
      <c r="E77" s="435" t="e">
        <f>C77-D77</f>
        <v>#REF!</v>
      </c>
      <c r="G77" s="414" t="str">
        <f>A79</f>
        <v>Current Month</v>
      </c>
      <c r="H77" s="1046" t="s">
        <v>497</v>
      </c>
      <c r="I77" s="419"/>
      <c r="J77" s="523"/>
    </row>
    <row r="78" spans="1:10">
      <c r="A78" s="420"/>
      <c r="B78" s="421"/>
      <c r="C78" s="422"/>
      <c r="D78" s="422"/>
      <c r="E78" s="423"/>
      <c r="G78"/>
      <c r="H78" s="1047"/>
      <c r="I78" s="419" t="e">
        <f>E79/1000000</f>
        <v>#REF!</v>
      </c>
      <c r="J78" s="398" t="s">
        <v>401</v>
      </c>
    </row>
    <row r="79" spans="1:10">
      <c r="A79" s="420" t="s">
        <v>486</v>
      </c>
      <c r="B79" s="421"/>
      <c r="C79" s="434" t="e">
        <f>C57</f>
        <v>#REF!</v>
      </c>
      <c r="D79" s="422" t="e">
        <f>TRUE_UP!I76</f>
        <v>#REF!</v>
      </c>
      <c r="E79" s="435" t="e">
        <f>C79-D79</f>
        <v>#REF!</v>
      </c>
      <c r="I79" s="419"/>
    </row>
    <row r="80" spans="1:10">
      <c r="A80" s="420"/>
      <c r="B80" s="421"/>
      <c r="C80" s="434"/>
      <c r="D80" s="422"/>
      <c r="E80" s="435"/>
      <c r="G80" s="524" t="s">
        <v>5</v>
      </c>
      <c r="I80" s="419" t="e">
        <f>SUM(I75:I78)</f>
        <v>#REF!</v>
      </c>
      <c r="J80" s="524" t="s">
        <v>401</v>
      </c>
    </row>
    <row r="81" spans="1:15" ht="13.5" thickBot="1">
      <c r="A81" s="429" t="s">
        <v>474</v>
      </c>
      <c r="B81" s="430"/>
      <c r="C81" s="436" t="e">
        <f>C77+C79</f>
        <v>#REF!</v>
      </c>
      <c r="D81" s="436" t="e">
        <f>D77+D79</f>
        <v>#REF!</v>
      </c>
      <c r="E81" s="437" t="e">
        <f>C81-D81</f>
        <v>#REF!</v>
      </c>
    </row>
    <row r="82" spans="1:15">
      <c r="A82" s="421"/>
      <c r="B82" s="421"/>
      <c r="C82" s="533"/>
      <c r="D82" s="533"/>
      <c r="E82" s="533"/>
    </row>
    <row r="83" spans="1:15" s="511" customFormat="1">
      <c r="A83" s="524" t="s">
        <v>492</v>
      </c>
      <c r="C83" s="510"/>
      <c r="D83" s="510"/>
      <c r="K83" s="438"/>
      <c r="L83" s="411"/>
      <c r="M83" s="411"/>
      <c r="N83" s="411"/>
    </row>
    <row r="84" spans="1:15" hidden="1">
      <c r="O84" s="536" t="s">
        <v>499</v>
      </c>
    </row>
    <row r="85" spans="1:15" hidden="1">
      <c r="A85" s="1016" t="s">
        <v>490</v>
      </c>
      <c r="B85" s="1017"/>
      <c r="C85" s="1017"/>
      <c r="D85" s="1017"/>
      <c r="E85" s="1018"/>
      <c r="F85" s="463"/>
      <c r="G85" s="414" t="s">
        <v>462</v>
      </c>
      <c r="H85" s="462"/>
      <c r="I85" s="462"/>
      <c r="J85" s="462"/>
      <c r="K85" s="511"/>
      <c r="L85" s="511"/>
      <c r="M85" s="511"/>
      <c r="N85" s="511"/>
      <c r="O85" s="462"/>
    </row>
    <row r="86" spans="1:15" hidden="1">
      <c r="A86" s="464" t="s">
        <v>477</v>
      </c>
      <c r="B86" s="465"/>
      <c r="C86" s="415">
        <f>C34</f>
        <v>2017</v>
      </c>
      <c r="D86" s="415">
        <f>D34</f>
        <v>2014</v>
      </c>
      <c r="E86" s="466"/>
      <c r="F86" s="467"/>
      <c r="G86" s="416" t="str">
        <f>C87</f>
        <v>JUL</v>
      </c>
      <c r="H86" s="415">
        <f>C86</f>
        <v>2017</v>
      </c>
      <c r="I86" s="462"/>
      <c r="J86" s="462"/>
      <c r="K86" s="534"/>
      <c r="L86" s="535">
        <f>L1</f>
        <v>2017</v>
      </c>
      <c r="M86" s="535">
        <f>M1</f>
        <v>2013</v>
      </c>
      <c r="N86" s="536" t="s">
        <v>122</v>
      </c>
      <c r="O86" s="462"/>
    </row>
    <row r="87" spans="1:15" hidden="1">
      <c r="A87" s="468">
        <v>5111000</v>
      </c>
      <c r="B87" s="469" t="s">
        <v>478</v>
      </c>
      <c r="C87" s="415" t="str">
        <f>C35</f>
        <v>JUL</v>
      </c>
      <c r="D87" s="415" t="str">
        <f>D35</f>
        <v>JUL</v>
      </c>
      <c r="E87" s="417" t="s">
        <v>122</v>
      </c>
      <c r="F87" s="418"/>
      <c r="G87" s="414" t="s">
        <v>463</v>
      </c>
      <c r="H87" s="414"/>
      <c r="I87" s="419" t="e">
        <f>C92/1000000</f>
        <v>#REF!</v>
      </c>
      <c r="J87" s="462" t="s">
        <v>401</v>
      </c>
      <c r="K87" s="513" t="s">
        <v>491</v>
      </c>
      <c r="L87" s="478" t="str">
        <f>L32</f>
        <v>JUL</v>
      </c>
      <c r="M87" s="478" t="str">
        <f>M32</f>
        <v>JUL</v>
      </c>
      <c r="N87" s="478"/>
      <c r="O87" s="462"/>
    </row>
    <row r="88" spans="1:15" hidden="1">
      <c r="A88" s="468">
        <v>4174100</v>
      </c>
      <c r="B88" s="469" t="s">
        <v>479</v>
      </c>
      <c r="C88" s="418"/>
      <c r="D88" s="418"/>
      <c r="E88" s="466"/>
      <c r="F88" s="467"/>
      <c r="G88" s="414" t="s">
        <v>464</v>
      </c>
      <c r="H88" s="414"/>
      <c r="I88" s="419" t="e">
        <f>C91/1000000</f>
        <v>#REF!</v>
      </c>
      <c r="J88" s="462" t="s">
        <v>401</v>
      </c>
      <c r="K88" s="308" t="s">
        <v>341</v>
      </c>
      <c r="L88" s="479">
        <f>SUM(TRUE_UP!I10:J10)</f>
        <v>13439663.92</v>
      </c>
      <c r="M88" s="479">
        <f>SUM('TU 2014'!I10:J10)</f>
        <v>32591946.780000001</v>
      </c>
      <c r="N88" s="479">
        <f>L88-M88</f>
        <v>-19152282.859999999</v>
      </c>
      <c r="O88" s="462"/>
    </row>
    <row r="89" spans="1:15" hidden="1">
      <c r="A89" s="420" t="s">
        <v>459</v>
      </c>
      <c r="B89" s="421"/>
      <c r="C89" s="422">
        <f>SUM(TRUE_UP!I49:J49)</f>
        <v>38982279.146040797</v>
      </c>
      <c r="D89" s="422">
        <f>SUM('TU 2014'!I37:J37)</f>
        <v>0</v>
      </c>
      <c r="E89" s="423">
        <f>C89-D89</f>
        <v>38982279.146040797</v>
      </c>
      <c r="F89" s="422"/>
      <c r="G89" s="414" t="s">
        <v>465</v>
      </c>
      <c r="H89" s="414"/>
      <c r="I89" s="419">
        <f>C89/1000000</f>
        <v>38.982279146040796</v>
      </c>
      <c r="J89" s="462" t="s">
        <v>401</v>
      </c>
      <c r="K89" s="308" t="s">
        <v>342</v>
      </c>
      <c r="L89" s="480">
        <f>SUM(TRUE_UP!I12:J12)</f>
        <v>211077.41000000108</v>
      </c>
      <c r="M89" s="480">
        <f>SUM('TU 2014'!I12:J12)</f>
        <v>47246193.900000006</v>
      </c>
      <c r="N89" s="480">
        <f t="shared" ref="N89:N94" si="6">L89-M89</f>
        <v>-47035116.490000002</v>
      </c>
      <c r="O89" s="462"/>
    </row>
    <row r="90" spans="1:15" hidden="1">
      <c r="A90" s="420"/>
      <c r="B90" s="421"/>
      <c r="C90" s="465"/>
      <c r="D90" s="422"/>
      <c r="E90" s="470"/>
      <c r="F90" s="422"/>
      <c r="G90" s="414"/>
      <c r="H90" s="414"/>
      <c r="I90" s="424"/>
      <c r="J90" s="462"/>
      <c r="K90" s="308" t="s">
        <v>99</v>
      </c>
      <c r="L90" s="480" t="e">
        <f>SUM(TRUE_UP!I20:J20)</f>
        <v>#REF!</v>
      </c>
      <c r="M90" s="480">
        <f>SUM('TU 2014'!I14:J14)</f>
        <v>-1527522</v>
      </c>
      <c r="N90" s="480" t="e">
        <f t="shared" si="6"/>
        <v>#REF!</v>
      </c>
      <c r="O90" s="462"/>
    </row>
    <row r="91" spans="1:15" hidden="1">
      <c r="A91" s="420" t="s">
        <v>460</v>
      </c>
      <c r="B91" s="421"/>
      <c r="C91" s="422" t="e">
        <f>SUM(TRUE_UP!I47:J47)</f>
        <v>#REF!</v>
      </c>
      <c r="D91" s="422">
        <f>SUM('TU 2014'!I35:J35)</f>
        <v>0</v>
      </c>
      <c r="E91" s="423" t="e">
        <f>C91-D91</f>
        <v>#REF!</v>
      </c>
      <c r="F91" s="422"/>
      <c r="G91" s="414" t="s">
        <v>466</v>
      </c>
      <c r="H91" s="414"/>
      <c r="I91" s="424"/>
      <c r="J91" s="462"/>
      <c r="K91" s="308" t="s">
        <v>139</v>
      </c>
      <c r="L91" s="480" t="e">
        <f>SUM(TRUE_UP!I22:J22)</f>
        <v>#REF!</v>
      </c>
      <c r="M91" s="480">
        <f>SUM('TU 2014'!I16:J16)</f>
        <v>-711307.509950154</v>
      </c>
      <c r="N91" s="480" t="e">
        <f t="shared" si="6"/>
        <v>#REF!</v>
      </c>
      <c r="O91" s="462"/>
    </row>
    <row r="92" spans="1:15" hidden="1">
      <c r="A92" s="420" t="s">
        <v>467</v>
      </c>
      <c r="B92" s="421"/>
      <c r="C92" s="425" t="e">
        <f>C89-C91</f>
        <v>#REF!</v>
      </c>
      <c r="D92" s="425">
        <f>D89-D91</f>
        <v>0</v>
      </c>
      <c r="E92" s="426" t="e">
        <f>E89-E91</f>
        <v>#REF!</v>
      </c>
      <c r="F92" s="422"/>
      <c r="G92" s="416" t="str">
        <f>D87</f>
        <v>JUL</v>
      </c>
      <c r="H92" s="415">
        <f>D86</f>
        <v>2014</v>
      </c>
      <c r="I92" s="462"/>
      <c r="J92" s="462"/>
      <c r="K92" s="308" t="s">
        <v>140</v>
      </c>
      <c r="L92" s="480">
        <f>SUM(TRUE_UP!I26:J26)</f>
        <v>6335906.2283290904</v>
      </c>
      <c r="M92" s="480">
        <f>SUM('TU 2014'!I20:J20)</f>
        <v>5483108.9958740016</v>
      </c>
      <c r="N92" s="480">
        <f t="shared" si="6"/>
        <v>852797.23245508876</v>
      </c>
      <c r="O92" s="462"/>
    </row>
    <row r="93" spans="1:15" hidden="1">
      <c r="A93" s="420" t="s">
        <v>205</v>
      </c>
      <c r="B93" s="421"/>
      <c r="C93" s="422" t="e">
        <f>SUM(TRUE_UP!I62:J62)</f>
        <v>#REF!</v>
      </c>
      <c r="D93" s="422">
        <f>SUM('TU 2014'!I50:J50)</f>
        <v>0</v>
      </c>
      <c r="E93" s="423" t="e">
        <f t="shared" ref="E93:E94" si="7">C93-D93</f>
        <v>#REF!</v>
      </c>
      <c r="F93" s="422"/>
      <c r="G93" s="414" t="str">
        <f>G87</f>
        <v>Current Month Over/(Under) of</v>
      </c>
      <c r="H93" s="414"/>
      <c r="I93" s="419">
        <f>D92/1000000</f>
        <v>0</v>
      </c>
      <c r="J93" s="462" t="s">
        <v>401</v>
      </c>
      <c r="K93" s="308" t="s">
        <v>141</v>
      </c>
      <c r="L93" s="480">
        <f>SUM(TRUE_UP!I32:J32)</f>
        <v>41699.85</v>
      </c>
      <c r="M93" s="480">
        <f>SUM('TU 2014'!I22:J22)</f>
        <v>417452.35</v>
      </c>
      <c r="N93" s="480">
        <f t="shared" si="6"/>
        <v>-375752.5</v>
      </c>
      <c r="O93" s="462"/>
    </row>
    <row r="94" spans="1:15" hidden="1">
      <c r="A94" s="420" t="s">
        <v>468</v>
      </c>
      <c r="B94" s="421"/>
      <c r="C94" s="427" t="e">
        <f>SUM(C92:C93)</f>
        <v>#REF!</v>
      </c>
      <c r="D94" s="427">
        <f>SUM(D92:D93)</f>
        <v>0</v>
      </c>
      <c r="E94" s="428" t="e">
        <f t="shared" si="7"/>
        <v>#REF!</v>
      </c>
      <c r="F94" s="422"/>
      <c r="G94" s="414" t="s">
        <v>464</v>
      </c>
      <c r="H94" s="414"/>
      <c r="I94" s="419">
        <f>D91/1000000</f>
        <v>0</v>
      </c>
      <c r="J94" s="462" t="s">
        <v>401</v>
      </c>
      <c r="K94" s="308" t="s">
        <v>142</v>
      </c>
      <c r="L94" s="480">
        <f>SUM(TRUE_UP!I34:J34)</f>
        <v>-1798334.2699999998</v>
      </c>
      <c r="M94" s="480">
        <f>SUM('TU 2014'!I24:J24)</f>
        <v>67628.707227987819</v>
      </c>
      <c r="N94" s="480">
        <f t="shared" si="6"/>
        <v>-1865962.9772279877</v>
      </c>
      <c r="O94" s="462"/>
    </row>
    <row r="95" spans="1:15" hidden="1">
      <c r="A95" s="420"/>
      <c r="B95" s="421"/>
      <c r="C95" s="431"/>
      <c r="D95" s="431"/>
      <c r="E95" s="459"/>
      <c r="F95" s="462"/>
      <c r="G95" s="414" t="s">
        <v>465</v>
      </c>
      <c r="H95" s="414"/>
      <c r="I95" s="419">
        <f>D89/1000000</f>
        <v>0</v>
      </c>
      <c r="J95" s="462" t="s">
        <v>401</v>
      </c>
      <c r="K95" s="316" t="s">
        <v>475</v>
      </c>
      <c r="L95" s="481" t="e">
        <f>SUM(L88:L94)</f>
        <v>#REF!</v>
      </c>
      <c r="M95" s="481">
        <f>SUM(M88:M94)</f>
        <v>83567501.223151833</v>
      </c>
      <c r="N95" s="481" t="e">
        <f>SUM(N88:N94)</f>
        <v>#REF!</v>
      </c>
      <c r="O95" s="462"/>
    </row>
    <row r="96" spans="1:15" hidden="1">
      <c r="A96" s="458"/>
      <c r="B96" s="418"/>
      <c r="C96" s="431"/>
      <c r="D96" s="431"/>
      <c r="E96" s="459"/>
      <c r="F96" s="431"/>
      <c r="G96" s="1019" t="s">
        <v>487</v>
      </c>
      <c r="H96" s="1020"/>
      <c r="I96" s="1020"/>
      <c r="J96" s="1020"/>
      <c r="K96" s="378" t="s">
        <v>182</v>
      </c>
      <c r="L96" s="482">
        <f>L12</f>
        <v>0.95046580000000003</v>
      </c>
      <c r="M96" s="482">
        <f>M12</f>
        <v>0.95206884000000003</v>
      </c>
      <c r="N96" s="483"/>
      <c r="O96" s="462"/>
    </row>
    <row r="97" spans="1:15" hidden="1">
      <c r="A97" s="472"/>
      <c r="B97" s="467"/>
      <c r="C97" s="460"/>
      <c r="D97" s="460"/>
      <c r="E97" s="466"/>
      <c r="F97" s="462"/>
      <c r="G97" s="1020"/>
      <c r="H97" s="1020"/>
      <c r="I97" s="1020"/>
      <c r="J97" s="1020"/>
      <c r="K97" s="389" t="s">
        <v>476</v>
      </c>
      <c r="L97" s="480" t="e">
        <f>L95*L96</f>
        <v>#REF!</v>
      </c>
      <c r="M97" s="484">
        <f>M95*M96</f>
        <v>79562013.951224744</v>
      </c>
      <c r="N97" s="484" t="e">
        <f>L97-M97</f>
        <v>#REF!</v>
      </c>
    </row>
    <row r="98" spans="1:15" hidden="1">
      <c r="A98" s="472"/>
      <c r="B98" s="467"/>
      <c r="C98" s="460"/>
      <c r="D98" s="460"/>
      <c r="E98" s="466"/>
      <c r="F98" s="462"/>
      <c r="G98" s="1020"/>
      <c r="H98" s="1020"/>
      <c r="I98" s="1020"/>
      <c r="J98" s="1020"/>
      <c r="K98" s="471"/>
      <c r="L98" s="480"/>
      <c r="M98" s="480"/>
      <c r="N98" s="480"/>
      <c r="O98" s="485" t="s">
        <v>473</v>
      </c>
    </row>
    <row r="99" spans="1:15" ht="13.5" hidden="1" thickBot="1">
      <c r="A99" s="473"/>
      <c r="B99" s="474"/>
      <c r="C99" s="461"/>
      <c r="D99" s="461"/>
      <c r="E99" s="475"/>
      <c r="F99" s="462"/>
      <c r="G99" s="1020"/>
      <c r="H99" s="1020"/>
      <c r="I99" s="1020"/>
      <c r="J99" s="1020"/>
      <c r="K99" s="389" t="s">
        <v>126</v>
      </c>
      <c r="L99" s="480">
        <f>SUM(TRUE_UP!I44:J44)</f>
        <v>0</v>
      </c>
      <c r="M99" s="480">
        <f>SUM('TU 2014'!I32:J32)</f>
        <v>1.9041376800000001</v>
      </c>
      <c r="N99" s="480">
        <f>L99-M99</f>
        <v>-1.9041376800000001</v>
      </c>
      <c r="O99" s="487" t="e">
        <f>E91</f>
        <v>#REF!</v>
      </c>
    </row>
    <row r="100" spans="1:15" hidden="1">
      <c r="L100" s="489"/>
      <c r="M100" s="490"/>
      <c r="N100" s="491"/>
    </row>
    <row r="101" spans="1:15" ht="13.5" hidden="1" thickBot="1">
      <c r="K101" s="378" t="s">
        <v>104</v>
      </c>
      <c r="L101" s="486" t="e">
        <f>L97+L99</f>
        <v>#REF!</v>
      </c>
      <c r="M101" s="486">
        <f>M97+M99</f>
        <v>79562015.85536243</v>
      </c>
      <c r="N101" s="486" t="e">
        <f>N97+N99</f>
        <v>#REF!</v>
      </c>
    </row>
    <row r="102" spans="1:15" hidden="1">
      <c r="A102" s="1023" t="s">
        <v>469</v>
      </c>
      <c r="B102" s="1024"/>
      <c r="C102" s="1024"/>
      <c r="D102" s="1024"/>
      <c r="E102" s="1025"/>
      <c r="G102" s="414" t="str">
        <f>G51</f>
        <v>The variance is due to the following:</v>
      </c>
      <c r="H102"/>
      <c r="I102" s="494"/>
      <c r="J102"/>
    </row>
    <row r="103" spans="1:15" hidden="1">
      <c r="A103" s="464" t="s">
        <v>477</v>
      </c>
      <c r="B103" s="465"/>
      <c r="C103" s="415">
        <f>C52</f>
        <v>2017</v>
      </c>
      <c r="D103" s="415">
        <f>D52</f>
        <v>2014</v>
      </c>
      <c r="E103" s="470"/>
      <c r="G103" s="414"/>
      <c r="H103" s="414"/>
      <c r="I103" s="424"/>
      <c r="J103"/>
    </row>
    <row r="104" spans="1:15" hidden="1">
      <c r="A104" s="468">
        <f>A53</f>
        <v>2510500</v>
      </c>
      <c r="B104" s="469" t="str">
        <f>B53</f>
        <v>Under</v>
      </c>
      <c r="C104" s="415" t="str">
        <f>C53</f>
        <v>JUL</v>
      </c>
      <c r="D104" s="418" t="str">
        <f>D53</f>
        <v>DEC</v>
      </c>
      <c r="E104" s="417" t="s">
        <v>122</v>
      </c>
      <c r="G104" s="414" t="str">
        <f>A106</f>
        <v>Prior Periods</v>
      </c>
      <c r="H104" s="1026"/>
      <c r="I104" s="419" t="e">
        <f>E106/1000000</f>
        <v>#REF!</v>
      </c>
      <c r="J104" s="523" t="s">
        <v>401</v>
      </c>
    </row>
    <row r="105" spans="1:15" hidden="1">
      <c r="A105" s="468">
        <f>A54</f>
        <v>3327200</v>
      </c>
      <c r="B105" s="469" t="str">
        <f>B54</f>
        <v>Over</v>
      </c>
      <c r="C105" s="418"/>
      <c r="D105" s="418"/>
      <c r="E105" s="470"/>
      <c r="G105" s="414"/>
      <c r="H105" s="1027"/>
      <c r="I105" s="419"/>
      <c r="J105" s="523"/>
    </row>
    <row r="106" spans="1:15" hidden="1">
      <c r="A106" s="420" t="s">
        <v>485</v>
      </c>
      <c r="B106" s="421"/>
      <c r="C106" s="422" t="e">
        <f>C55</f>
        <v>#REF!</v>
      </c>
      <c r="D106" s="422">
        <f>D55</f>
        <v>11054159</v>
      </c>
      <c r="E106" s="435" t="e">
        <f>C106-D106</f>
        <v>#REF!</v>
      </c>
      <c r="G106" s="414" t="str">
        <f>A108</f>
        <v>Current Month</v>
      </c>
      <c r="H106" s="1027"/>
      <c r="I106" s="419"/>
      <c r="J106" s="523"/>
    </row>
    <row r="107" spans="1:15" hidden="1">
      <c r="A107" s="420"/>
      <c r="B107" s="421"/>
      <c r="C107" s="422"/>
      <c r="D107" s="422"/>
      <c r="E107" s="423"/>
      <c r="G107"/>
      <c r="H107" s="1028"/>
      <c r="I107" s="419" t="e">
        <f>E108/1000000</f>
        <v>#REF!</v>
      </c>
      <c r="J107" s="398" t="s">
        <v>401</v>
      </c>
    </row>
    <row r="108" spans="1:15" hidden="1">
      <c r="A108" s="420" t="s">
        <v>486</v>
      </c>
      <c r="B108" s="421"/>
      <c r="C108" s="434" t="e">
        <f>C57</f>
        <v>#REF!</v>
      </c>
      <c r="D108" s="422">
        <f>D57</f>
        <v>7348038.7375246854</v>
      </c>
      <c r="E108" s="435" t="e">
        <f>C108-D108</f>
        <v>#REF!</v>
      </c>
      <c r="I108" s="419"/>
    </row>
    <row r="109" spans="1:15" hidden="1">
      <c r="A109" s="420"/>
      <c r="B109" s="421"/>
      <c r="C109" s="434"/>
      <c r="D109" s="422"/>
      <c r="E109" s="435"/>
      <c r="G109" s="524" t="s">
        <v>5</v>
      </c>
      <c r="I109" s="419" t="e">
        <f>SUM(I104:I107)</f>
        <v>#REF!</v>
      </c>
      <c r="J109" s="524" t="s">
        <v>401</v>
      </c>
    </row>
    <row r="110" spans="1:15" ht="13.5" hidden="1" thickBot="1">
      <c r="A110" s="429" t="s">
        <v>474</v>
      </c>
      <c r="B110" s="430"/>
      <c r="C110" s="436" t="e">
        <f>C106+C108</f>
        <v>#REF!</v>
      </c>
      <c r="D110" s="436">
        <f>D106+D108</f>
        <v>18402197.737524685</v>
      </c>
      <c r="E110" s="437" t="e">
        <f>C110-D110</f>
        <v>#REF!</v>
      </c>
    </row>
    <row r="111" spans="1:15" hidden="1"/>
    <row r="112" spans="1:15" hidden="1"/>
    <row r="113" spans="1:18" ht="12.75" hidden="1" customHeight="1">
      <c r="A113" s="1016" t="s">
        <v>495</v>
      </c>
      <c r="B113" s="1021"/>
      <c r="C113" s="1021"/>
      <c r="D113" s="1021"/>
      <c r="E113" s="1022"/>
    </row>
    <row r="114" spans="1:18" hidden="1">
      <c r="A114" s="464" t="s">
        <v>461</v>
      </c>
      <c r="B114" s="465"/>
      <c r="C114" s="415"/>
      <c r="D114" s="415"/>
      <c r="E114" s="466"/>
      <c r="G114" s="414"/>
      <c r="H114" s="462"/>
      <c r="I114" s="462"/>
      <c r="J114" s="462"/>
    </row>
    <row r="115" spans="1:18" hidden="1">
      <c r="A115" s="468" t="s">
        <v>477</v>
      </c>
      <c r="B115" s="469"/>
      <c r="C115" s="415">
        <f>C21</f>
        <v>2017</v>
      </c>
      <c r="D115" s="415">
        <v>2012</v>
      </c>
      <c r="E115" s="417"/>
      <c r="G115" s="416"/>
      <c r="H115" s="415"/>
      <c r="I115" s="462"/>
      <c r="J115" s="462"/>
    </row>
    <row r="116" spans="1:18" hidden="1">
      <c r="A116" s="468">
        <f>A22</f>
        <v>2510500</v>
      </c>
      <c r="B116" s="469" t="str">
        <f>B22</f>
        <v>Under</v>
      </c>
      <c r="C116" s="418" t="s">
        <v>134</v>
      </c>
      <c r="D116" s="418" t="str">
        <f>D53</f>
        <v>DEC</v>
      </c>
      <c r="E116" s="466" t="s">
        <v>122</v>
      </c>
      <c r="H116" s="414"/>
      <c r="J116" s="462"/>
      <c r="K116" s="414" t="s">
        <v>462</v>
      </c>
    </row>
    <row r="117" spans="1:18" hidden="1">
      <c r="A117" s="468">
        <f>A23</f>
        <v>3327200</v>
      </c>
      <c r="B117" s="421" t="str">
        <f>B23</f>
        <v>Over</v>
      </c>
      <c r="C117" s="422"/>
      <c r="D117" s="422"/>
      <c r="E117" s="433"/>
      <c r="H117" s="414"/>
      <c r="J117" s="462"/>
      <c r="L117" s="557">
        <v>41306</v>
      </c>
      <c r="M117" s="558">
        <v>41275</v>
      </c>
      <c r="N117" s="559" t="s">
        <v>88</v>
      </c>
    </row>
    <row r="118" spans="1:18" hidden="1">
      <c r="A118" s="420" t="str">
        <f>A24</f>
        <v>Beg Bal</v>
      </c>
      <c r="B118" s="421"/>
      <c r="C118" s="422" t="e">
        <f>TRUE_UP!I75</f>
        <v>#REF!</v>
      </c>
      <c r="D118" s="422">
        <f>'TU 2014'!R61</f>
        <v>0</v>
      </c>
      <c r="E118" s="423" t="e">
        <f>C118-D118</f>
        <v>#REF!</v>
      </c>
      <c r="H118" s="414"/>
      <c r="J118" s="462"/>
      <c r="K118" s="414" t="s">
        <v>463</v>
      </c>
      <c r="L118" s="560" t="e">
        <f>I22</f>
        <v>#REF!</v>
      </c>
      <c r="M118" s="556" t="e">
        <f>#REF!</f>
        <v>#REF!</v>
      </c>
      <c r="N118" s="561" t="e">
        <f>SUM(L118:M118)</f>
        <v>#REF!</v>
      </c>
    </row>
    <row r="119" spans="1:18" hidden="1">
      <c r="A119" s="420"/>
      <c r="B119" s="421"/>
      <c r="C119" s="434"/>
      <c r="D119" s="422"/>
      <c r="E119" s="435"/>
      <c r="G119" s="414"/>
      <c r="H119" s="414"/>
      <c r="I119" s="424"/>
      <c r="J119" s="462"/>
      <c r="K119" s="414" t="s">
        <v>464</v>
      </c>
      <c r="L119" s="565" t="e">
        <f>I23</f>
        <v>#REF!</v>
      </c>
      <c r="M119" s="566" t="e">
        <f>#REF!</f>
        <v>#REF!</v>
      </c>
      <c r="N119" s="567" t="e">
        <f t="shared" ref="N119:N120" si="8">SUM(L119:M119)</f>
        <v>#REF!</v>
      </c>
      <c r="O119" s="415" t="s">
        <v>501</v>
      </c>
      <c r="P119" s="415" t="s">
        <v>501</v>
      </c>
      <c r="Q119" s="415"/>
      <c r="R119" s="415" t="s">
        <v>502</v>
      </c>
    </row>
    <row r="120" spans="1:18" ht="13.5" hidden="1" thickBot="1">
      <c r="A120" s="420" t="str">
        <f>A26</f>
        <v>TU incl. Interest</v>
      </c>
      <c r="B120" s="421"/>
      <c r="C120" s="422" t="e">
        <f>TRUE_UP!I76</f>
        <v>#REF!</v>
      </c>
      <c r="D120" s="422">
        <f>'TU 2014'!S62</f>
        <v>2772556.25</v>
      </c>
      <c r="E120" s="423" t="e">
        <f>C120-D120</f>
        <v>#REF!</v>
      </c>
      <c r="G120" s="414"/>
      <c r="H120" s="414"/>
      <c r="I120" s="424"/>
      <c r="J120" s="462"/>
      <c r="K120" s="414" t="s">
        <v>465</v>
      </c>
      <c r="L120" s="562">
        <f>I24</f>
        <v>880423.74692357425</v>
      </c>
      <c r="M120" s="563" t="e">
        <f>#REF!</f>
        <v>#REF!</v>
      </c>
      <c r="N120" s="564" t="e">
        <f t="shared" si="8"/>
        <v>#REF!</v>
      </c>
      <c r="O120" s="478" t="s">
        <v>134</v>
      </c>
      <c r="P120" s="478" t="s">
        <v>133</v>
      </c>
      <c r="Q120" s="478" t="s">
        <v>88</v>
      </c>
      <c r="R120" s="524" t="s">
        <v>122</v>
      </c>
    </row>
    <row r="121" spans="1:18" ht="13.5" hidden="1" thickBot="1">
      <c r="A121" s="429"/>
      <c r="B121" s="430"/>
      <c r="C121"/>
      <c r="D121"/>
      <c r="E121" s="554"/>
      <c r="G121" s="416"/>
      <c r="H121" s="415"/>
      <c r="I121" s="462"/>
      <c r="J121" s="462"/>
      <c r="L121" s="415" t="s">
        <v>500</v>
      </c>
      <c r="M121" s="415" t="s">
        <v>500</v>
      </c>
      <c r="N121" s="415"/>
      <c r="O121" s="479">
        <v>16669791</v>
      </c>
      <c r="P121" s="479">
        <v>16669791</v>
      </c>
      <c r="Q121" s="479">
        <f>O121+P121</f>
        <v>33339582</v>
      </c>
      <c r="R121" s="479">
        <f t="shared" ref="R121:R127" si="9">N123-Q121</f>
        <v>-283829.73000000045</v>
      </c>
    </row>
    <row r="122" spans="1:18" hidden="1">
      <c r="A122" s="552" t="str">
        <f>A28</f>
        <v>End Bal</v>
      </c>
      <c r="B122" s="421"/>
      <c r="C122" s="553" t="e">
        <f>C118+C120</f>
        <v>#REF!</v>
      </c>
      <c r="D122" s="553">
        <f>D118+D120</f>
        <v>2772556.25</v>
      </c>
      <c r="E122" s="555" t="e">
        <f>E118+E120</f>
        <v>#REF!</v>
      </c>
      <c r="G122" s="414"/>
      <c r="H122" s="414"/>
      <c r="I122" s="419"/>
      <c r="J122" s="462"/>
      <c r="K122" s="512" t="s">
        <v>488</v>
      </c>
      <c r="L122" s="478" t="s">
        <v>134</v>
      </c>
      <c r="M122" s="478" t="s">
        <v>133</v>
      </c>
      <c r="N122" s="478" t="s">
        <v>88</v>
      </c>
      <c r="O122" s="480">
        <v>22550118</v>
      </c>
      <c r="P122" s="480">
        <v>22550118</v>
      </c>
      <c r="Q122" s="480">
        <f t="shared" ref="Q122:Q127" si="10">O122+P122</f>
        <v>45100236</v>
      </c>
      <c r="R122" s="480">
        <f t="shared" si="9"/>
        <v>5143978.0300000012</v>
      </c>
    </row>
    <row r="123" spans="1:18" hidden="1">
      <c r="A123"/>
      <c r="B123"/>
      <c r="C123"/>
      <c r="D123"/>
      <c r="E123" s="518"/>
      <c r="G123" s="414"/>
      <c r="H123" s="414"/>
      <c r="I123" s="419"/>
      <c r="J123" s="462"/>
      <c r="K123" s="308" t="s">
        <v>341</v>
      </c>
      <c r="L123" s="479">
        <v>16618239.52</v>
      </c>
      <c r="M123" s="479">
        <v>16437512.75</v>
      </c>
      <c r="N123" s="479">
        <f>L123+M123</f>
        <v>33055752.27</v>
      </c>
      <c r="O123" s="480"/>
      <c r="P123" s="480"/>
      <c r="Q123" s="480">
        <f t="shared" si="10"/>
        <v>0</v>
      </c>
      <c r="R123" s="480">
        <f t="shared" si="9"/>
        <v>0</v>
      </c>
    </row>
    <row r="124" spans="1:18" hidden="1">
      <c r="A124"/>
      <c r="B124"/>
      <c r="C124"/>
      <c r="D124"/>
      <c r="E124" s="518"/>
      <c r="G124" s="414"/>
      <c r="H124" s="414"/>
      <c r="I124" s="419"/>
      <c r="J124" s="462"/>
      <c r="K124" s="308" t="s">
        <v>342</v>
      </c>
      <c r="L124" s="480">
        <v>25205916.640000001</v>
      </c>
      <c r="M124" s="480">
        <v>25038297.390000001</v>
      </c>
      <c r="N124" s="480">
        <f t="shared" ref="N124:N129" si="11">L124+M124</f>
        <v>50244214.030000001</v>
      </c>
      <c r="O124" s="480">
        <f>77987-439311</f>
        <v>-361324</v>
      </c>
      <c r="P124" s="480">
        <f>77987-438705</f>
        <v>-360718</v>
      </c>
      <c r="Q124" s="480">
        <f t="shared" si="10"/>
        <v>-722042</v>
      </c>
      <c r="R124" s="480">
        <f t="shared" si="9"/>
        <v>-168846.53645404428</v>
      </c>
    </row>
    <row r="125" spans="1:18" hidden="1">
      <c r="A125"/>
      <c r="B125"/>
      <c r="C125"/>
      <c r="D125"/>
      <c r="E125" s="518"/>
      <c r="G125" s="1019"/>
      <c r="H125" s="1020"/>
      <c r="I125" s="1020"/>
      <c r="J125" s="1020"/>
      <c r="K125" s="308" t="s">
        <v>99</v>
      </c>
      <c r="L125" s="480">
        <v>0</v>
      </c>
      <c r="M125" s="480">
        <v>0</v>
      </c>
      <c r="N125" s="480">
        <f t="shared" si="11"/>
        <v>0</v>
      </c>
      <c r="O125" s="480">
        <v>2796760</v>
      </c>
      <c r="P125" s="480">
        <v>3079631</v>
      </c>
      <c r="Q125" s="480">
        <f t="shared" si="10"/>
        <v>5876391</v>
      </c>
      <c r="R125" s="480">
        <f t="shared" si="9"/>
        <v>-63952.150000000373</v>
      </c>
    </row>
    <row r="126" spans="1:18" hidden="1">
      <c r="A126" s="472"/>
      <c r="B126" s="467"/>
      <c r="C126" s="460"/>
      <c r="D126" s="460"/>
      <c r="E126" s="466"/>
      <c r="G126" s="1020"/>
      <c r="H126" s="1020"/>
      <c r="I126" s="1020"/>
      <c r="J126" s="1020"/>
      <c r="K126" s="308" t="s">
        <v>139</v>
      </c>
      <c r="L126" s="480">
        <v>-445444.26822702214</v>
      </c>
      <c r="M126" s="480">
        <v>-445444.26822702214</v>
      </c>
      <c r="N126" s="480">
        <f t="shared" si="11"/>
        <v>-890888.53645404428</v>
      </c>
      <c r="O126" s="480">
        <v>1864767</v>
      </c>
      <c r="P126" s="480">
        <v>1662581</v>
      </c>
      <c r="Q126" s="480">
        <f t="shared" si="10"/>
        <v>3527348</v>
      </c>
      <c r="R126" s="480">
        <f t="shared" si="9"/>
        <v>946999.90000000037</v>
      </c>
    </row>
    <row r="127" spans="1:18" ht="13.5" hidden="1" thickBot="1">
      <c r="A127" s="473"/>
      <c r="B127" s="474"/>
      <c r="C127" s="461"/>
      <c r="D127" s="461"/>
      <c r="E127" s="475"/>
      <c r="G127" s="1020"/>
      <c r="H127" s="1020"/>
      <c r="I127" s="1020"/>
      <c r="J127" s="1020"/>
      <c r="K127" s="308" t="s">
        <v>140</v>
      </c>
      <c r="L127" s="480">
        <v>3070331.64</v>
      </c>
      <c r="M127" s="480">
        <v>2742107.21</v>
      </c>
      <c r="N127" s="480">
        <f t="shared" si="11"/>
        <v>5812438.8499999996</v>
      </c>
      <c r="O127" s="480">
        <v>-173824</v>
      </c>
      <c r="P127" s="480">
        <v>-226444</v>
      </c>
      <c r="Q127" s="480">
        <f t="shared" si="10"/>
        <v>-400268</v>
      </c>
      <c r="R127" s="480">
        <f t="shared" si="9"/>
        <v>-507675.9</v>
      </c>
    </row>
    <row r="128" spans="1:18" hidden="1">
      <c r="G128" s="1020"/>
      <c r="H128" s="1020"/>
      <c r="I128" s="1020"/>
      <c r="J128" s="1020"/>
      <c r="K128" s="308" t="s">
        <v>141</v>
      </c>
      <c r="L128" s="480">
        <v>2203511.87</v>
      </c>
      <c r="M128" s="480">
        <v>2270836.0299999998</v>
      </c>
      <c r="N128" s="480">
        <f t="shared" si="11"/>
        <v>4474347.9000000004</v>
      </c>
      <c r="O128" s="481">
        <f>SUM(O121:O127)</f>
        <v>43346288</v>
      </c>
      <c r="P128" s="481">
        <f>SUM(P121:P127)</f>
        <v>43374959</v>
      </c>
      <c r="Q128" s="481">
        <f>SUM(Q121:Q127)</f>
        <v>86721247</v>
      </c>
      <c r="R128" s="481">
        <f>SUM(R121:R127)</f>
        <v>5066673.6135459561</v>
      </c>
    </row>
    <row r="129" spans="11:18" hidden="1">
      <c r="K129" s="308" t="s">
        <v>142</v>
      </c>
      <c r="L129" s="480">
        <v>-578808.68000000005</v>
      </c>
      <c r="M129" s="480">
        <v>-329135.21999999997</v>
      </c>
      <c r="N129" s="480">
        <f t="shared" si="11"/>
        <v>-907943.9</v>
      </c>
      <c r="O129" s="482">
        <v>0.9797032</v>
      </c>
      <c r="P129" s="482">
        <v>0.9797032</v>
      </c>
    </row>
    <row r="130" spans="11:18" hidden="1">
      <c r="K130" s="316" t="s">
        <v>475</v>
      </c>
      <c r="L130" s="481">
        <f>SUM(L123:L129)</f>
        <v>46073746.721772969</v>
      </c>
      <c r="M130" s="481">
        <f t="shared" ref="M130:N130" si="12">SUM(M123:M129)</f>
        <v>45714173.891772978</v>
      </c>
      <c r="N130" s="481">
        <f t="shared" si="12"/>
        <v>91787920.613545954</v>
      </c>
      <c r="O130" s="484">
        <f>O128*O129</f>
        <v>42466497.061721601</v>
      </c>
      <c r="P130" s="484">
        <f>P128*P129</f>
        <v>42494586.1321688</v>
      </c>
      <c r="Q130" s="484">
        <f>O130+P130</f>
        <v>84961083.193890393</v>
      </c>
      <c r="R130" s="484">
        <f>N132-Q130</f>
        <v>4963836.3525465429</v>
      </c>
    </row>
    <row r="131" spans="11:18" hidden="1">
      <c r="K131" s="378" t="s">
        <v>182</v>
      </c>
      <c r="L131" s="482">
        <v>0.9797032</v>
      </c>
      <c r="M131" s="482">
        <v>0.9797032</v>
      </c>
      <c r="N131" s="482"/>
      <c r="O131" s="480"/>
      <c r="P131" s="480"/>
      <c r="Q131" s="480"/>
      <c r="R131" s="480"/>
    </row>
    <row r="132" spans="11:18" hidden="1">
      <c r="K132" s="389" t="s">
        <v>476</v>
      </c>
      <c r="L132" s="484">
        <v>45138597.099310488</v>
      </c>
      <c r="M132" s="484">
        <v>44786322.447126441</v>
      </c>
      <c r="N132" s="484">
        <f t="shared" ref="N132" si="13">L132+M132</f>
        <v>89924919.546436936</v>
      </c>
      <c r="O132" s="480">
        <f>L134</f>
        <v>14229198.630000001</v>
      </c>
      <c r="P132" s="480">
        <f>M134</f>
        <v>12249674.02</v>
      </c>
      <c r="Q132" s="480">
        <f>O132+P132</f>
        <v>26478872.649999999</v>
      </c>
      <c r="R132" s="480">
        <f>N134-Q132</f>
        <v>0</v>
      </c>
    </row>
    <row r="133" spans="11:18" hidden="1">
      <c r="K133" s="471"/>
      <c r="L133" s="480"/>
      <c r="M133" s="480"/>
      <c r="N133" s="480"/>
      <c r="O133" s="489"/>
      <c r="P133" s="489"/>
      <c r="Q133" s="489"/>
      <c r="R133" s="489"/>
    </row>
    <row r="134" spans="11:18" ht="13.5" hidden="1" thickBot="1">
      <c r="K134" s="389" t="s">
        <v>126</v>
      </c>
      <c r="L134" s="480">
        <v>14229198.630000001</v>
      </c>
      <c r="M134" s="480">
        <v>12249674.02</v>
      </c>
      <c r="N134" s="480">
        <f t="shared" ref="N134" si="14">L134+M134</f>
        <v>26478872.649999999</v>
      </c>
      <c r="O134" s="486">
        <f t="shared" ref="M134:Q136" si="15">O130+O132</f>
        <v>56695695.691721603</v>
      </c>
      <c r="P134" s="486">
        <f t="shared" si="15"/>
        <v>54744260.152168795</v>
      </c>
      <c r="Q134" s="486">
        <f t="shared" si="15"/>
        <v>111439955.8438904</v>
      </c>
      <c r="R134" s="486">
        <f>N136-Q134</f>
        <v>4963836.3525465429</v>
      </c>
    </row>
    <row r="135" spans="11:18" hidden="1">
      <c r="L135" s="489"/>
      <c r="M135" s="489"/>
      <c r="N135" s="489"/>
    </row>
    <row r="136" spans="11:18" ht="13.5" hidden="1" thickBot="1">
      <c r="K136" s="438" t="s">
        <v>104</v>
      </c>
      <c r="L136" s="486">
        <f>L132+L134</f>
        <v>59367795.72931049</v>
      </c>
      <c r="M136" s="486">
        <f t="shared" si="15"/>
        <v>57035996.467126444</v>
      </c>
      <c r="N136" s="486">
        <f t="shared" si="15"/>
        <v>116403792.19643694</v>
      </c>
    </row>
    <row r="259" spans="1:19">
      <c r="A259" s="722"/>
      <c r="B259" s="722"/>
      <c r="C259" s="723"/>
      <c r="D259" s="723"/>
      <c r="E259" s="722"/>
      <c r="F259" s="722"/>
      <c r="G259" s="722"/>
      <c r="H259" s="722">
        <f>SUM(H247:H258)</f>
        <v>0</v>
      </c>
      <c r="I259" s="722"/>
      <c r="J259" s="722"/>
      <c r="K259" s="722"/>
      <c r="L259" s="722"/>
      <c r="M259" s="722"/>
      <c r="N259" s="722"/>
      <c r="O259" s="722"/>
      <c r="P259" s="722"/>
      <c r="Q259" s="722"/>
      <c r="R259" s="722"/>
      <c r="S259" s="722"/>
    </row>
    <row r="260" spans="1:19">
      <c r="A260" s="312"/>
      <c r="B260" s="312" t="s">
        <v>649</v>
      </c>
      <c r="C260" s="412" t="s">
        <v>651</v>
      </c>
      <c r="D260" s="312"/>
      <c r="E260" s="312"/>
      <c r="F260" s="312"/>
      <c r="H260" s="728">
        <f>'NRC P1 Base'!F30+'NRC P1 Base'!F31</f>
        <v>542551.78550806548</v>
      </c>
      <c r="I260" s="728">
        <f>'NRC P1 Base'!G30+'NRC P1 Base'!G31</f>
        <v>540339.95692357421</v>
      </c>
      <c r="J260" s="728">
        <f>'NRC P1 Base'!H30+'NRC P1 Base'!H31</f>
        <v>538128.12833908293</v>
      </c>
      <c r="K260" s="728">
        <f>'NRC P1 Base'!I30+'NRC P1 Base'!I31</f>
        <v>535916.29975459166</v>
      </c>
      <c r="L260" s="728">
        <f>'NRC P1 Base'!J30+'NRC P1 Base'!J31</f>
        <v>533704.4711701005</v>
      </c>
      <c r="M260" s="728">
        <f>'NRC P1 Base'!K30+'NRC P1 Base'!K31</f>
        <v>531492.64258560934</v>
      </c>
      <c r="N260" s="728">
        <f>'NRC P2 Base'!F30+'NRC P2 Base'!F31</f>
        <v>529280.81400111807</v>
      </c>
      <c r="O260" s="728">
        <f>'NRC P2 Base'!G30+'NRC P2 Base'!G31</f>
        <v>527068.98541662691</v>
      </c>
      <c r="P260" s="728">
        <f>'NRC P2 Base'!H30+'NRC P2 Base'!H31</f>
        <v>524857.15683213563</v>
      </c>
      <c r="Q260" s="728">
        <f>'NRC P2 Base'!I30+'NRC P2 Base'!I31</f>
        <v>522645.32824764441</v>
      </c>
      <c r="R260" s="728">
        <f>'NRC P2 Base'!J30+'NRC P2 Base'!J31</f>
        <v>520433.49966315308</v>
      </c>
      <c r="S260" s="411">
        <f>'NRC P2 Base'!K30+'NRC P2 Base'!K31</f>
        <v>518215.44296569872</v>
      </c>
    </row>
    <row r="261" spans="1:19">
      <c r="A261" s="312"/>
      <c r="B261" s="312" t="s">
        <v>650</v>
      </c>
      <c r="C261" s="412" t="s">
        <v>652</v>
      </c>
      <c r="D261" s="312"/>
      <c r="E261" s="312"/>
      <c r="F261" s="312"/>
      <c r="H261" s="728">
        <f>'NRC P1 Base'!F34</f>
        <v>340083.77999999997</v>
      </c>
      <c r="I261" s="728">
        <f>'NRC P1 Base'!G34</f>
        <v>340083.79</v>
      </c>
      <c r="J261" s="728">
        <f>'NRC P1 Base'!H34</f>
        <v>340083.77999999997</v>
      </c>
      <c r="K261" s="728">
        <f>'NRC P1 Base'!I34</f>
        <v>340083.79</v>
      </c>
      <c r="L261" s="728">
        <f>'NRC P1 Base'!J34</f>
        <v>340083.77999999997</v>
      </c>
      <c r="M261" s="728">
        <f>'NRC P1 Base'!K34</f>
        <v>340083.79</v>
      </c>
      <c r="N261" s="728">
        <f>'NRC P2 Base'!F34</f>
        <v>340083.77999999997</v>
      </c>
      <c r="O261" s="728">
        <f>'NRC P2 Base'!G34</f>
        <v>340083.79</v>
      </c>
      <c r="P261" s="728">
        <f>'NRC P2 Base'!H34</f>
        <v>340083.77999999997</v>
      </c>
      <c r="Q261" s="728">
        <f>'NRC P2 Base'!I34</f>
        <v>340083.79</v>
      </c>
      <c r="R261" s="728">
        <f>'NRC P2 Base'!J34</f>
        <v>340083.77999999997</v>
      </c>
      <c r="S261" s="411">
        <f>'NRC P2 Base'!K34</f>
        <v>341999.0199999999</v>
      </c>
    </row>
    <row r="262" spans="1:19">
      <c r="A262" s="719"/>
      <c r="B262" s="719" t="s">
        <v>653</v>
      </c>
      <c r="C262" s="719"/>
      <c r="D262" s="719"/>
      <c r="E262" s="719"/>
      <c r="F262" s="719"/>
      <c r="G262" s="722"/>
      <c r="H262" s="732">
        <f>H261+H260</f>
        <v>882635.56550806551</v>
      </c>
      <c r="I262" s="732">
        <f t="shared" ref="I262:S262" si="16">I261+I260</f>
        <v>880423.74692357425</v>
      </c>
      <c r="J262" s="732">
        <f t="shared" si="16"/>
        <v>878211.90833908296</v>
      </c>
      <c r="K262" s="732">
        <f t="shared" si="16"/>
        <v>876000.0897545917</v>
      </c>
      <c r="L262" s="732">
        <f t="shared" si="16"/>
        <v>873788.25117010041</v>
      </c>
      <c r="M262" s="732">
        <f t="shared" si="16"/>
        <v>871576.43258560938</v>
      </c>
      <c r="N262" s="732">
        <f t="shared" si="16"/>
        <v>869364.59400111809</v>
      </c>
      <c r="O262" s="732">
        <f t="shared" si="16"/>
        <v>867152.77541662683</v>
      </c>
      <c r="P262" s="732">
        <f t="shared" si="16"/>
        <v>864940.93683213554</v>
      </c>
      <c r="Q262" s="732">
        <f t="shared" si="16"/>
        <v>862729.11824764439</v>
      </c>
      <c r="R262" s="732">
        <f t="shared" si="16"/>
        <v>860517.27966315299</v>
      </c>
      <c r="S262" s="732">
        <f t="shared" si="16"/>
        <v>860214.46296569868</v>
      </c>
    </row>
    <row r="263" spans="1:19">
      <c r="A263" s="722"/>
      <c r="B263" s="722" t="s">
        <v>654</v>
      </c>
      <c r="C263" s="719"/>
      <c r="D263" s="719"/>
      <c r="E263" s="719"/>
      <c r="F263" s="719"/>
      <c r="G263" s="722"/>
      <c r="H263" s="732">
        <f>H262+H259</f>
        <v>882635.56550806551</v>
      </c>
      <c r="I263" s="732">
        <f t="shared" ref="I263:S263" si="17">I262+I259</f>
        <v>880423.74692357425</v>
      </c>
      <c r="J263" s="732">
        <f t="shared" si="17"/>
        <v>878211.90833908296</v>
      </c>
      <c r="K263" s="732">
        <f t="shared" si="17"/>
        <v>876000.0897545917</v>
      </c>
      <c r="L263" s="732">
        <f t="shared" si="17"/>
        <v>873788.25117010041</v>
      </c>
      <c r="M263" s="732">
        <f t="shared" si="17"/>
        <v>871576.43258560938</v>
      </c>
      <c r="N263" s="732">
        <f t="shared" si="17"/>
        <v>869364.59400111809</v>
      </c>
      <c r="O263" s="732">
        <f t="shared" si="17"/>
        <v>867152.77541662683</v>
      </c>
      <c r="P263" s="732">
        <f t="shared" si="17"/>
        <v>864940.93683213554</v>
      </c>
      <c r="Q263" s="732">
        <f t="shared" si="17"/>
        <v>862729.11824764439</v>
      </c>
      <c r="R263" s="732">
        <f t="shared" si="17"/>
        <v>860517.27966315299</v>
      </c>
      <c r="S263" s="732">
        <f t="shared" si="17"/>
        <v>860214.46296569868</v>
      </c>
    </row>
  </sheetData>
  <mergeCells count="18">
    <mergeCell ref="G125:J128"/>
    <mergeCell ref="H53:H54"/>
    <mergeCell ref="H55:H56"/>
    <mergeCell ref="A73:E73"/>
    <mergeCell ref="H75:H76"/>
    <mergeCell ref="H77:H78"/>
    <mergeCell ref="A85:E85"/>
    <mergeCell ref="G96:J99"/>
    <mergeCell ref="A102:E102"/>
    <mergeCell ref="H104:H105"/>
    <mergeCell ref="H106:H107"/>
    <mergeCell ref="A113:E113"/>
    <mergeCell ref="A51:E51"/>
    <mergeCell ref="A3:E3"/>
    <mergeCell ref="G14:J17"/>
    <mergeCell ref="A20:E20"/>
    <mergeCell ref="A33:E33"/>
    <mergeCell ref="G44:J47"/>
  </mergeCells>
  <printOptions horizontalCentered="1"/>
  <pageMargins left="0.45" right="0.45" top="0.75" bottom="0.75" header="0.3" footer="0.3"/>
  <pageSetup paperSize="5" scale="75" orientation="landscape" r:id="rId1"/>
  <headerFooter>
    <oddHeader xml:space="preserve">&amp;CMonthly P/L and BS Variances
</oddHeader>
    <oddFooter>&amp;CCapacity&amp;RPage &amp;P of &amp;N</oddFooter>
  </headerFooter>
  <rowBreaks count="2" manualBreakCount="2">
    <brk id="29" max="16383" man="1"/>
    <brk id="82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K317"/>
  <sheetViews>
    <sheetView topLeftCell="A7" zoomScale="85" zoomScaleNormal="85" workbookViewId="0">
      <pane xSplit="7" ySplit="2" topLeftCell="H9" activePane="bottomRight" state="frozen"/>
      <selection activeCell="O20" sqref="O20"/>
      <selection pane="topRight" activeCell="O20" sqref="O20"/>
      <selection pane="bottomLeft" activeCell="O20" sqref="O20"/>
      <selection pane="bottomRight" activeCell="O20" sqref="O20"/>
    </sheetView>
  </sheetViews>
  <sheetFormatPr defaultColWidth="9.33203125" defaultRowHeight="12.75"/>
  <cols>
    <col min="1" max="1" width="12.1640625" style="398" customWidth="1"/>
    <col min="2" max="2" width="26" style="398" customWidth="1"/>
    <col min="3" max="3" width="40.6640625" style="398" customWidth="1"/>
    <col min="4" max="4" width="8.5" style="398" customWidth="1"/>
    <col min="5" max="6" width="10.33203125" style="398" hidden="1" customWidth="1"/>
    <col min="7" max="7" width="18.83203125" style="398" customWidth="1"/>
    <col min="8" max="8" width="22.33203125" style="398" bestFit="1" customWidth="1"/>
    <col min="9" max="12" width="22.33203125" style="398" customWidth="1"/>
    <col min="13" max="13" width="22.33203125" style="496" customWidth="1"/>
    <col min="14" max="14" width="22.33203125" style="398" customWidth="1"/>
    <col min="15" max="15" width="17.33203125" style="496" customWidth="1"/>
    <col min="16" max="20" width="17.33203125" style="398" customWidth="1"/>
    <col min="21" max="21" width="9.83203125" style="398" bestFit="1" customWidth="1"/>
    <col min="22" max="22" width="9.6640625" style="398" customWidth="1"/>
    <col min="23" max="23" width="20.5" style="398" hidden="1" customWidth="1"/>
    <col min="24" max="24" width="13.33203125" style="398" hidden="1" customWidth="1"/>
    <col min="25" max="25" width="14.83203125" style="398" hidden="1" customWidth="1"/>
    <col min="26" max="26" width="13.33203125" style="398" hidden="1" customWidth="1"/>
    <col min="27" max="27" width="15.83203125" style="398" hidden="1" customWidth="1"/>
    <col min="28" max="30" width="15.83203125" style="398" bestFit="1" customWidth="1"/>
    <col min="31" max="31" width="9.33203125" style="398" customWidth="1"/>
    <col min="32" max="32" width="17" style="398" bestFit="1" customWidth="1"/>
    <col min="33" max="33" width="4.83203125" style="398" customWidth="1"/>
    <col min="34" max="37" width="18.5" style="496" bestFit="1" customWidth="1"/>
    <col min="38" max="16384" width="9.33203125" style="398"/>
  </cols>
  <sheetData>
    <row r="1" spans="1:37">
      <c r="A1" s="360" t="s">
        <v>72</v>
      </c>
      <c r="B1" s="365"/>
      <c r="C1" s="365"/>
      <c r="D1" s="365"/>
      <c r="E1" s="365"/>
      <c r="F1" s="365"/>
      <c r="G1" s="365"/>
      <c r="H1" s="365"/>
      <c r="I1" s="439"/>
      <c r="J1" s="365"/>
      <c r="K1" s="365"/>
      <c r="L1" s="365"/>
      <c r="M1" s="363"/>
      <c r="N1" s="364"/>
      <c r="O1" s="363"/>
      <c r="P1" s="364"/>
      <c r="Q1" s="364"/>
      <c r="R1" s="364"/>
      <c r="S1" s="364"/>
      <c r="T1" s="364"/>
      <c r="U1" s="440"/>
      <c r="AF1" s="398" t="s">
        <v>364</v>
      </c>
    </row>
    <row r="3" spans="1:37">
      <c r="A3" s="360" t="s">
        <v>89</v>
      </c>
      <c r="B3" s="365"/>
      <c r="C3" s="365"/>
      <c r="D3" s="365"/>
      <c r="E3" s="365"/>
      <c r="F3" s="365"/>
      <c r="G3" s="365"/>
      <c r="H3" s="439"/>
      <c r="I3" s="365"/>
      <c r="J3" s="365"/>
      <c r="K3" s="365"/>
      <c r="L3" s="365"/>
      <c r="M3" s="363"/>
      <c r="N3" s="364"/>
      <c r="O3" s="363"/>
      <c r="P3" s="364"/>
      <c r="Q3" s="364"/>
      <c r="R3" s="364"/>
      <c r="S3" s="364"/>
      <c r="T3" s="364"/>
      <c r="U3" s="440"/>
    </row>
    <row r="4" spans="1:37">
      <c r="A4" s="360" t="s">
        <v>642</v>
      </c>
      <c r="B4" s="365"/>
      <c r="C4" s="365"/>
      <c r="D4" s="365"/>
      <c r="E4" s="365"/>
      <c r="F4" s="365"/>
      <c r="G4" s="365"/>
      <c r="H4" s="439"/>
      <c r="I4" s="365"/>
      <c r="J4" s="365"/>
      <c r="K4" s="365"/>
      <c r="L4" s="365"/>
      <c r="M4" s="363"/>
      <c r="N4" s="364"/>
      <c r="O4" s="363"/>
      <c r="P4" s="364"/>
      <c r="Q4" s="364"/>
      <c r="R4" s="364"/>
      <c r="S4" s="364"/>
      <c r="T4" s="364"/>
      <c r="U4" s="440"/>
    </row>
    <row r="5" spans="1:37">
      <c r="A5" s="311"/>
      <c r="C5" s="364"/>
      <c r="D5" s="364"/>
      <c r="E5" s="364"/>
      <c r="F5" s="364"/>
      <c r="G5" s="364"/>
      <c r="H5" s="441"/>
      <c r="I5" s="364"/>
      <c r="J5" s="364"/>
      <c r="K5" s="364"/>
      <c r="L5" s="364"/>
      <c r="M5" s="363"/>
      <c r="N5" s="364"/>
      <c r="O5" s="363"/>
      <c r="P5" s="364"/>
      <c r="Q5" s="364"/>
      <c r="R5" s="364"/>
      <c r="S5" s="364"/>
      <c r="T5" s="364"/>
      <c r="X5" s="321" t="s">
        <v>122</v>
      </c>
      <c r="Y5" s="321" t="s">
        <v>122</v>
      </c>
      <c r="Z5" s="321" t="s">
        <v>122</v>
      </c>
      <c r="AA5" s="321" t="s">
        <v>122</v>
      </c>
      <c r="AB5" s="321" t="s">
        <v>122</v>
      </c>
      <c r="AC5" s="321" t="s">
        <v>122</v>
      </c>
      <c r="AD5" s="321" t="s">
        <v>122</v>
      </c>
      <c r="AH5" s="401" t="s">
        <v>122</v>
      </c>
      <c r="AI5" s="401" t="s">
        <v>122</v>
      </c>
      <c r="AJ5" s="401" t="s">
        <v>122</v>
      </c>
      <c r="AK5" s="401" t="s">
        <v>122</v>
      </c>
    </row>
    <row r="6" spans="1:37">
      <c r="A6" s="442"/>
      <c r="B6" s="367"/>
      <c r="C6" s="367"/>
      <c r="D6" s="367"/>
      <c r="E6" s="367"/>
      <c r="F6" s="367"/>
      <c r="G6" s="367"/>
      <c r="H6" s="443" t="s">
        <v>90</v>
      </c>
      <c r="I6" s="443" t="s">
        <v>91</v>
      </c>
      <c r="J6" s="443" t="s">
        <v>92</v>
      </c>
      <c r="K6" s="443" t="s">
        <v>93</v>
      </c>
      <c r="L6" s="443" t="s">
        <v>94</v>
      </c>
      <c r="M6" s="444" t="s">
        <v>95</v>
      </c>
      <c r="N6" s="443" t="s">
        <v>96</v>
      </c>
      <c r="O6" s="444" t="s">
        <v>130</v>
      </c>
      <c r="P6" s="443" t="s">
        <v>131</v>
      </c>
      <c r="Q6" s="443" t="s">
        <v>132</v>
      </c>
      <c r="R6" s="443" t="s">
        <v>136</v>
      </c>
      <c r="S6" s="443" t="s">
        <v>137</v>
      </c>
      <c r="T6" s="443" t="s">
        <v>138</v>
      </c>
      <c r="U6" s="442"/>
      <c r="W6" s="321" t="s">
        <v>137</v>
      </c>
      <c r="X6" s="320"/>
      <c r="Y6" s="320"/>
      <c r="Z6" s="320"/>
      <c r="AA6" s="320"/>
      <c r="AB6" s="320"/>
      <c r="AC6" s="320"/>
      <c r="AD6" s="320"/>
      <c r="AH6" s="402"/>
      <c r="AI6" s="402"/>
      <c r="AJ6" s="402"/>
      <c r="AK6" s="402"/>
    </row>
    <row r="7" spans="1:37">
      <c r="A7" s="311" t="s">
        <v>97</v>
      </c>
      <c r="B7" s="367"/>
      <c r="C7" s="367"/>
      <c r="D7" s="367"/>
      <c r="E7" s="367"/>
      <c r="F7" s="367"/>
      <c r="G7" s="367"/>
      <c r="H7" s="397" t="s">
        <v>133</v>
      </c>
      <c r="I7" s="397" t="s">
        <v>134</v>
      </c>
      <c r="J7" s="397" t="s">
        <v>135</v>
      </c>
      <c r="K7" s="397" t="s">
        <v>73</v>
      </c>
      <c r="L7" s="397" t="s">
        <v>74</v>
      </c>
      <c r="M7" s="396" t="s">
        <v>75</v>
      </c>
      <c r="N7" s="397" t="s">
        <v>76</v>
      </c>
      <c r="O7" s="396" t="s">
        <v>77</v>
      </c>
      <c r="P7" s="397" t="s">
        <v>78</v>
      </c>
      <c r="Q7" s="397" t="s">
        <v>127</v>
      </c>
      <c r="R7" s="397" t="s">
        <v>128</v>
      </c>
      <c r="S7" s="397" t="s">
        <v>129</v>
      </c>
      <c r="T7" s="362"/>
      <c r="U7" s="311" t="s">
        <v>97</v>
      </c>
      <c r="W7" s="321" t="s">
        <v>129</v>
      </c>
    </row>
    <row r="8" spans="1:37">
      <c r="A8" s="311" t="s">
        <v>98</v>
      </c>
      <c r="B8" s="367"/>
      <c r="C8" s="367"/>
      <c r="D8" s="367"/>
      <c r="E8" s="367"/>
      <c r="F8" s="367"/>
      <c r="G8" s="367"/>
      <c r="H8" s="359">
        <v>2014</v>
      </c>
      <c r="I8" s="359">
        <v>2014</v>
      </c>
      <c r="J8" s="359">
        <v>2014</v>
      </c>
      <c r="K8" s="359">
        <v>2014</v>
      </c>
      <c r="L8" s="359">
        <v>2014</v>
      </c>
      <c r="M8" s="358">
        <v>2014</v>
      </c>
      <c r="N8" s="359">
        <v>2014</v>
      </c>
      <c r="O8" s="358">
        <v>2014</v>
      </c>
      <c r="P8" s="359">
        <v>2014</v>
      </c>
      <c r="Q8" s="359">
        <v>2014</v>
      </c>
      <c r="R8" s="359">
        <v>2014</v>
      </c>
      <c r="S8" s="359">
        <v>2014</v>
      </c>
      <c r="T8" s="362" t="s">
        <v>88</v>
      </c>
      <c r="U8" s="311" t="s">
        <v>98</v>
      </c>
      <c r="W8" s="321">
        <v>2011</v>
      </c>
      <c r="X8" s="321" t="s">
        <v>360</v>
      </c>
      <c r="Y8" s="321" t="s">
        <v>365</v>
      </c>
      <c r="Z8" s="321" t="s">
        <v>366</v>
      </c>
      <c r="AA8" s="321" t="s">
        <v>367</v>
      </c>
      <c r="AB8" s="410" t="s">
        <v>370</v>
      </c>
      <c r="AC8" s="410" t="s">
        <v>372</v>
      </c>
      <c r="AD8" s="410" t="s">
        <v>456</v>
      </c>
      <c r="AH8" s="401" t="s">
        <v>368</v>
      </c>
      <c r="AI8" s="401" t="s">
        <v>371</v>
      </c>
      <c r="AJ8" s="401" t="s">
        <v>457</v>
      </c>
      <c r="AK8" s="401" t="s">
        <v>458</v>
      </c>
    </row>
    <row r="9" spans="1:37">
      <c r="A9" s="367"/>
      <c r="B9" s="367"/>
      <c r="C9" s="367"/>
      <c r="D9" s="367"/>
      <c r="E9" s="367"/>
      <c r="F9" s="367"/>
      <c r="G9" s="367"/>
      <c r="H9" s="311"/>
      <c r="I9" s="311"/>
      <c r="J9" s="311"/>
      <c r="K9" s="311"/>
      <c r="L9" s="311"/>
      <c r="M9" s="366"/>
      <c r="N9" s="311"/>
      <c r="O9" s="366"/>
      <c r="P9" s="311"/>
      <c r="Q9" s="311"/>
      <c r="R9" s="311"/>
      <c r="S9" s="311"/>
      <c r="T9" s="311"/>
      <c r="U9" s="367"/>
    </row>
    <row r="10" spans="1:37">
      <c r="A10" s="333" t="s">
        <v>79</v>
      </c>
      <c r="B10" s="308" t="s">
        <v>341</v>
      </c>
      <c r="C10" s="367"/>
      <c r="D10" s="367"/>
      <c r="E10" s="367"/>
      <c r="F10" s="367"/>
      <c r="G10" s="367"/>
      <c r="H10" s="395">
        <v>15981899.759999998</v>
      </c>
      <c r="I10" s="395">
        <v>16233233.93</v>
      </c>
      <c r="J10" s="395">
        <v>16358712.850000001</v>
      </c>
      <c r="K10" s="395">
        <v>16555579.700000001</v>
      </c>
      <c r="L10" s="395">
        <v>16366781.600000001</v>
      </c>
      <c r="M10" s="394">
        <v>15991037.399999999</v>
      </c>
      <c r="N10" s="395">
        <v>16262201.48</v>
      </c>
      <c r="O10" s="394">
        <v>16357769.59</v>
      </c>
      <c r="P10" s="395">
        <v>18065229.109999999</v>
      </c>
      <c r="Q10" s="395">
        <v>14327836.949999999</v>
      </c>
      <c r="R10" s="395">
        <v>13524020.27</v>
      </c>
      <c r="S10" s="395">
        <v>13664413.060000001</v>
      </c>
      <c r="T10" s="445">
        <v>189688715.70000002</v>
      </c>
      <c r="U10" s="622" t="s">
        <v>79</v>
      </c>
      <c r="W10" s="457">
        <v>16995585.920000002</v>
      </c>
      <c r="X10" s="456"/>
      <c r="Y10" s="456"/>
      <c r="Z10" s="456"/>
      <c r="AA10" s="456"/>
      <c r="AB10" s="456"/>
      <c r="AC10" s="456"/>
      <c r="AD10" s="456"/>
      <c r="AH10" s="541"/>
      <c r="AI10" s="541"/>
      <c r="AJ10" s="541"/>
      <c r="AK10" s="541"/>
    </row>
    <row r="11" spans="1:37">
      <c r="A11" s="334"/>
      <c r="B11" s="334"/>
      <c r="C11" s="367"/>
      <c r="D11" s="367"/>
      <c r="E11" s="367"/>
      <c r="F11" s="367"/>
      <c r="G11" s="367"/>
      <c r="H11" s="373"/>
      <c r="I11" s="373"/>
      <c r="J11" s="373"/>
      <c r="K11" s="373"/>
      <c r="L11" s="373"/>
      <c r="M11" s="371"/>
      <c r="N11" s="373"/>
      <c r="O11" s="371"/>
      <c r="P11" s="373"/>
      <c r="Q11" s="373"/>
      <c r="R11" s="373"/>
      <c r="S11" s="373"/>
      <c r="T11" s="373"/>
      <c r="U11" s="622"/>
      <c r="W11" s="457"/>
    </row>
    <row r="12" spans="1:37">
      <c r="A12" s="310" t="s">
        <v>80</v>
      </c>
      <c r="B12" s="308" t="s">
        <v>342</v>
      </c>
      <c r="C12" s="367"/>
      <c r="D12" s="367"/>
      <c r="E12" s="367"/>
      <c r="F12" s="367"/>
      <c r="G12" s="367"/>
      <c r="H12" s="352">
        <v>23244819.969999999</v>
      </c>
      <c r="I12" s="352">
        <v>23622928.460000001</v>
      </c>
      <c r="J12" s="352">
        <v>23623265.440000001</v>
      </c>
      <c r="K12" s="352">
        <v>23628645.460000001</v>
      </c>
      <c r="L12" s="352">
        <v>23617296.16</v>
      </c>
      <c r="M12" s="351">
        <v>23628850.579999998</v>
      </c>
      <c r="N12" s="352">
        <v>23625996.16</v>
      </c>
      <c r="O12" s="351">
        <v>23636728.670000002</v>
      </c>
      <c r="P12" s="352">
        <v>23639374.73</v>
      </c>
      <c r="Q12" s="352">
        <v>23633321.149999999</v>
      </c>
      <c r="R12" s="352">
        <v>23661673.25</v>
      </c>
      <c r="S12" s="352">
        <v>23087397.77</v>
      </c>
      <c r="T12" s="352">
        <v>282650297.79999995</v>
      </c>
      <c r="U12" s="623" t="s">
        <v>80</v>
      </c>
      <c r="W12" s="457">
        <v>23454441.09</v>
      </c>
    </row>
    <row r="13" spans="1:37">
      <c r="A13" s="334"/>
      <c r="B13" s="334"/>
      <c r="C13" s="367"/>
      <c r="D13" s="367"/>
      <c r="E13" s="367"/>
      <c r="F13" s="367"/>
      <c r="G13" s="367"/>
      <c r="H13" s="352"/>
      <c r="I13" s="352"/>
      <c r="J13" s="352"/>
      <c r="K13" s="352"/>
      <c r="L13" s="352"/>
      <c r="M13" s="351"/>
      <c r="N13" s="352"/>
      <c r="O13" s="351"/>
      <c r="P13" s="352"/>
      <c r="Q13" s="352"/>
      <c r="R13" s="352"/>
      <c r="S13" s="352"/>
      <c r="T13" s="352"/>
      <c r="U13" s="622"/>
      <c r="W13" s="457"/>
    </row>
    <row r="14" spans="1:37">
      <c r="A14" s="310" t="s">
        <v>81</v>
      </c>
      <c r="B14" s="308" t="s">
        <v>99</v>
      </c>
      <c r="C14" s="367"/>
      <c r="D14" s="367"/>
      <c r="E14" s="367"/>
      <c r="F14" s="367"/>
      <c r="G14" s="367"/>
      <c r="H14" s="352">
        <v>-763761</v>
      </c>
      <c r="I14" s="352">
        <v>-763761</v>
      </c>
      <c r="J14" s="352">
        <v>-763761</v>
      </c>
      <c r="K14" s="352">
        <v>-681721</v>
      </c>
      <c r="L14" s="352">
        <v>-743251</v>
      </c>
      <c r="M14" s="351">
        <v>-743251</v>
      </c>
      <c r="N14" s="352">
        <v>-743251</v>
      </c>
      <c r="O14" s="351">
        <v>-743251</v>
      </c>
      <c r="P14" s="352">
        <v>-743251</v>
      </c>
      <c r="Q14" s="352">
        <v>-743251</v>
      </c>
      <c r="R14" s="352">
        <v>-743251</v>
      </c>
      <c r="S14" s="352">
        <v>-743251</v>
      </c>
      <c r="T14" s="352">
        <v>-8919012</v>
      </c>
      <c r="U14" s="624" t="s">
        <v>81</v>
      </c>
      <c r="W14" s="457">
        <v>136425</v>
      </c>
    </row>
    <row r="15" spans="1:37">
      <c r="A15" s="393"/>
      <c r="B15" s="308"/>
      <c r="C15" s="367"/>
      <c r="D15" s="367"/>
      <c r="E15" s="367"/>
      <c r="F15" s="367"/>
      <c r="G15" s="367"/>
      <c r="H15" s="352"/>
      <c r="I15" s="352"/>
      <c r="J15" s="352"/>
      <c r="K15" s="352"/>
      <c r="L15" s="352"/>
      <c r="M15" s="351"/>
      <c r="N15" s="352"/>
      <c r="O15" s="351"/>
      <c r="P15" s="352"/>
      <c r="Q15" s="352"/>
      <c r="R15" s="352"/>
      <c r="S15" s="352"/>
      <c r="T15" s="352"/>
      <c r="U15" s="622"/>
      <c r="W15" s="457"/>
    </row>
    <row r="16" spans="1:37">
      <c r="A16" s="310" t="s">
        <v>82</v>
      </c>
      <c r="B16" s="308" t="s">
        <v>139</v>
      </c>
      <c r="C16" s="367"/>
      <c r="D16" s="367"/>
      <c r="E16" s="367"/>
      <c r="F16" s="367"/>
      <c r="G16" s="367"/>
      <c r="H16" s="352">
        <v>-364800.18630098028</v>
      </c>
      <c r="I16" s="352">
        <v>-358702.56541704474</v>
      </c>
      <c r="J16" s="352">
        <v>-352604.9445331092</v>
      </c>
      <c r="K16" s="352">
        <v>-346834.81406654121</v>
      </c>
      <c r="L16" s="352">
        <v>-341146.55620431504</v>
      </c>
      <c r="M16" s="351">
        <v>-335212.68052906328</v>
      </c>
      <c r="N16" s="352">
        <v>-324533.25145174831</v>
      </c>
      <c r="O16" s="351">
        <v>-318684.89456326026</v>
      </c>
      <c r="P16" s="352">
        <v>-312836.5376747722</v>
      </c>
      <c r="Q16" s="352">
        <v>-306988.18078628421</v>
      </c>
      <c r="R16" s="352">
        <v>-301139.8238977961</v>
      </c>
      <c r="S16" s="352">
        <v>-295291.46700930817</v>
      </c>
      <c r="T16" s="352">
        <v>-3958775.9024342233</v>
      </c>
      <c r="U16" s="624" t="s">
        <v>82</v>
      </c>
      <c r="W16" s="457">
        <v>-443322.57350913482</v>
      </c>
    </row>
    <row r="17" spans="1:23" s="398" customFormat="1">
      <c r="B17" s="334"/>
      <c r="C17" s="367"/>
      <c r="D17" s="367"/>
      <c r="E17" s="367"/>
      <c r="F17" s="367"/>
      <c r="G17" s="367"/>
      <c r="H17" s="352"/>
      <c r="I17" s="352"/>
      <c r="J17" s="352"/>
      <c r="K17" s="352"/>
      <c r="L17" s="352"/>
      <c r="M17" s="351"/>
      <c r="N17" s="352"/>
      <c r="O17" s="351"/>
      <c r="P17" s="352"/>
      <c r="Q17" s="352"/>
      <c r="R17" s="352"/>
      <c r="S17" s="352"/>
      <c r="T17" s="352"/>
      <c r="U17" s="623"/>
      <c r="W17" s="457"/>
    </row>
    <row r="18" spans="1:23" s="398" customFormat="1" ht="12.75" hidden="1" customHeight="1">
      <c r="A18" s="443" t="s">
        <v>83</v>
      </c>
      <c r="B18" s="338" t="s">
        <v>125</v>
      </c>
      <c r="C18" s="367"/>
      <c r="D18" s="367"/>
      <c r="E18" s="367"/>
      <c r="F18" s="367"/>
      <c r="G18" s="367"/>
      <c r="M18" s="496"/>
      <c r="O18" s="496"/>
      <c r="U18" s="623" t="s">
        <v>83</v>
      </c>
      <c r="W18" s="457"/>
    </row>
    <row r="19" spans="1:23" s="398" customFormat="1" ht="12.75" hidden="1" customHeight="1">
      <c r="A19" s="334"/>
      <c r="B19" s="308"/>
      <c r="C19" s="367"/>
      <c r="D19" s="367"/>
      <c r="E19" s="367"/>
      <c r="F19" s="367"/>
      <c r="G19" s="367"/>
      <c r="H19" s="352"/>
      <c r="I19" s="352"/>
      <c r="J19" s="352"/>
      <c r="K19" s="352"/>
      <c r="L19" s="352"/>
      <c r="M19" s="351"/>
      <c r="N19" s="352"/>
      <c r="O19" s="351"/>
      <c r="P19" s="352"/>
      <c r="Q19" s="352"/>
      <c r="R19" s="352"/>
      <c r="S19" s="352"/>
      <c r="T19" s="352"/>
      <c r="U19" s="623">
        <v>0</v>
      </c>
      <c r="W19" s="457"/>
    </row>
    <row r="20" spans="1:23" s="398" customFormat="1">
      <c r="A20" s="310" t="s">
        <v>83</v>
      </c>
      <c r="B20" s="308" t="s">
        <v>659</v>
      </c>
      <c r="C20" s="367"/>
      <c r="D20" s="367"/>
      <c r="E20" s="367"/>
      <c r="F20" s="367"/>
      <c r="G20" s="367"/>
      <c r="H20" s="351">
        <v>2812089.4499999993</v>
      </c>
      <c r="I20" s="351">
        <v>2361149.5181456935</v>
      </c>
      <c r="J20" s="351">
        <v>3121959.4777283082</v>
      </c>
      <c r="K20" s="351">
        <v>2578588.8762543821</v>
      </c>
      <c r="L20" s="351">
        <v>3025097.3513139249</v>
      </c>
      <c r="M20" s="351">
        <v>3507976.9923271821</v>
      </c>
      <c r="N20" s="351">
        <v>2781554.6875074664</v>
      </c>
      <c r="O20" s="351">
        <v>3297806.8015585658</v>
      </c>
      <c r="P20" s="351">
        <v>3547149.2596905008</v>
      </c>
      <c r="Q20" s="351">
        <v>3556791.8372158767</v>
      </c>
      <c r="R20" s="351">
        <v>4631425.4068543585</v>
      </c>
      <c r="S20" s="351">
        <v>4415334.8045136519</v>
      </c>
      <c r="T20" s="352">
        <v>39636924.46310991</v>
      </c>
      <c r="U20" s="624" t="s">
        <v>83</v>
      </c>
      <c r="W20" s="457">
        <v>3855939.3000000007</v>
      </c>
    </row>
    <row r="21" spans="1:23" s="398" customFormat="1">
      <c r="A21" s="310"/>
      <c r="B21" s="308"/>
      <c r="C21" s="367"/>
      <c r="D21" s="367"/>
      <c r="E21" s="367"/>
      <c r="F21" s="367"/>
      <c r="G21" s="367"/>
      <c r="H21" s="352"/>
      <c r="I21" s="352"/>
      <c r="J21" s="352"/>
      <c r="K21" s="352"/>
      <c r="L21" s="352"/>
      <c r="M21" s="351"/>
      <c r="N21" s="352"/>
      <c r="O21" s="351"/>
      <c r="P21" s="352"/>
      <c r="Q21" s="352"/>
      <c r="R21" s="352"/>
      <c r="S21" s="352"/>
      <c r="T21" s="352"/>
      <c r="U21" s="624"/>
      <c r="W21" s="457"/>
    </row>
    <row r="22" spans="1:23" s="398" customFormat="1">
      <c r="A22" s="310" t="s">
        <v>84</v>
      </c>
      <c r="B22" s="308" t="s">
        <v>591</v>
      </c>
      <c r="C22" s="367"/>
      <c r="D22" s="367"/>
      <c r="E22" s="367"/>
      <c r="F22" s="367"/>
      <c r="G22" s="367"/>
      <c r="H22" s="351">
        <v>0</v>
      </c>
      <c r="I22" s="351">
        <v>0</v>
      </c>
      <c r="J22" s="351">
        <v>417452.35</v>
      </c>
      <c r="K22" s="351">
        <v>57564.41</v>
      </c>
      <c r="L22" s="351">
        <v>86790.010000000009</v>
      </c>
      <c r="M22" s="351">
        <v>45317.04</v>
      </c>
      <c r="N22" s="351">
        <v>8880.4800000000032</v>
      </c>
      <c r="O22" s="351">
        <v>71185.989999999991</v>
      </c>
      <c r="P22" s="351">
        <v>2073352.15</v>
      </c>
      <c r="Q22" s="351">
        <v>77090.34</v>
      </c>
      <c r="R22" s="351">
        <v>38785.660000000003</v>
      </c>
      <c r="S22" s="351">
        <v>303221.13</v>
      </c>
      <c r="T22" s="351">
        <v>3179639.5599999996</v>
      </c>
      <c r="U22" s="624" t="s">
        <v>84</v>
      </c>
      <c r="W22" s="457"/>
    </row>
    <row r="23" spans="1:23" s="398" customFormat="1">
      <c r="A23" s="310"/>
      <c r="B23" s="308"/>
      <c r="C23" s="367"/>
      <c r="D23" s="367"/>
      <c r="E23" s="367"/>
      <c r="F23" s="367"/>
      <c r="G23" s="367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624"/>
      <c r="W23" s="457"/>
    </row>
    <row r="24" spans="1:23" s="398" customFormat="1">
      <c r="A24" s="310" t="s">
        <v>85</v>
      </c>
      <c r="B24" s="308" t="s">
        <v>592</v>
      </c>
      <c r="C24" s="367"/>
      <c r="D24" s="367"/>
      <c r="E24" s="367"/>
      <c r="F24" s="367"/>
      <c r="G24" s="367"/>
      <c r="H24" s="351">
        <v>22578.821316666861</v>
      </c>
      <c r="I24" s="351">
        <v>31025.092021835822</v>
      </c>
      <c r="J24" s="351">
        <v>36603.615206151997</v>
      </c>
      <c r="K24" s="351">
        <v>44185.510561877367</v>
      </c>
      <c r="L24" s="351">
        <v>53653.032789514313</v>
      </c>
      <c r="M24" s="351">
        <v>63646.064048245971</v>
      </c>
      <c r="N24" s="351">
        <v>79725.983898524748</v>
      </c>
      <c r="O24" s="351">
        <v>101207.56499130312</v>
      </c>
      <c r="P24" s="351">
        <v>124861.41439283804</v>
      </c>
      <c r="Q24" s="351">
        <v>147075.91628953349</v>
      </c>
      <c r="R24" s="351">
        <v>168516.63546146566</v>
      </c>
      <c r="S24" s="351">
        <v>197451.26449535292</v>
      </c>
      <c r="T24" s="351">
        <v>1070530.9154733103</v>
      </c>
      <c r="U24" s="624" t="s">
        <v>85</v>
      </c>
      <c r="W24" s="457"/>
    </row>
    <row r="25" spans="1:23" s="398" customFormat="1">
      <c r="A25" s="310"/>
      <c r="B25" s="308"/>
      <c r="C25" s="367"/>
      <c r="D25" s="367"/>
      <c r="E25" s="367"/>
      <c r="F25" s="367"/>
      <c r="G25" s="367"/>
      <c r="H25" s="352"/>
      <c r="I25" s="352"/>
      <c r="J25" s="352"/>
      <c r="K25" s="352"/>
      <c r="L25" s="352"/>
      <c r="M25" s="351"/>
      <c r="N25" s="352"/>
      <c r="O25" s="351"/>
      <c r="P25" s="352"/>
      <c r="Q25" s="352"/>
      <c r="R25" s="352"/>
      <c r="S25" s="352"/>
      <c r="T25" s="352"/>
      <c r="U25" s="624"/>
      <c r="W25" s="457"/>
    </row>
    <row r="26" spans="1:23" s="398" customFormat="1">
      <c r="A26" s="310" t="s">
        <v>86</v>
      </c>
      <c r="B26" s="308" t="s">
        <v>141</v>
      </c>
      <c r="C26" s="367"/>
      <c r="D26" s="367"/>
      <c r="E26" s="367"/>
      <c r="F26" s="367"/>
      <c r="G26" s="367"/>
      <c r="H26" s="351">
        <v>1594907.32</v>
      </c>
      <c r="I26" s="351">
        <v>2075396.5</v>
      </c>
      <c r="J26" s="351">
        <v>2025710.93</v>
      </c>
      <c r="K26" s="351">
        <v>1887221.21</v>
      </c>
      <c r="L26" s="351">
        <v>2165572.39</v>
      </c>
      <c r="M26" s="351">
        <v>618358.61</v>
      </c>
      <c r="N26" s="351">
        <v>936267.92</v>
      </c>
      <c r="O26" s="351">
        <v>785078.73</v>
      </c>
      <c r="P26" s="351">
        <v>876565.08</v>
      </c>
      <c r="Q26" s="351">
        <v>1550843.42</v>
      </c>
      <c r="R26" s="351">
        <v>2026838.65</v>
      </c>
      <c r="S26" s="351">
        <v>2508320.29</v>
      </c>
      <c r="T26" s="352">
        <v>19051081.050000001</v>
      </c>
      <c r="U26" s="624" t="s">
        <v>86</v>
      </c>
      <c r="W26" s="457">
        <v>2091583.41</v>
      </c>
    </row>
    <row r="27" spans="1:23" s="398" customFormat="1">
      <c r="A27" s="334"/>
      <c r="B27" s="334"/>
      <c r="C27" s="367"/>
      <c r="D27" s="367"/>
      <c r="E27" s="367"/>
      <c r="F27" s="367"/>
      <c r="G27" s="367"/>
      <c r="H27" s="352"/>
      <c r="I27" s="352"/>
      <c r="J27" s="352"/>
      <c r="K27" s="352"/>
      <c r="L27" s="352"/>
      <c r="M27" s="351"/>
      <c r="N27" s="352"/>
      <c r="O27" s="351"/>
      <c r="P27" s="352"/>
      <c r="Q27" s="352"/>
      <c r="R27" s="352"/>
      <c r="S27" s="352"/>
      <c r="T27" s="352"/>
      <c r="U27" s="624"/>
      <c r="W27" s="457"/>
    </row>
    <row r="28" spans="1:23" s="398" customFormat="1">
      <c r="A28" s="310" t="s">
        <v>87</v>
      </c>
      <c r="B28" s="308" t="s">
        <v>142</v>
      </c>
      <c r="C28" s="367"/>
      <c r="D28" s="367"/>
      <c r="E28" s="367"/>
      <c r="F28" s="367"/>
      <c r="G28" s="367"/>
      <c r="H28" s="352">
        <v>-796807.06</v>
      </c>
      <c r="I28" s="352">
        <v>-666444.39999999991</v>
      </c>
      <c r="J28" s="352">
        <v>-390253.46</v>
      </c>
      <c r="K28" s="352">
        <v>-190942.65</v>
      </c>
      <c r="L28" s="352">
        <v>-283539.45</v>
      </c>
      <c r="M28" s="351">
        <v>-273310.96000000002</v>
      </c>
      <c r="N28" s="352">
        <v>-219499.23</v>
      </c>
      <c r="O28" s="351">
        <v>-148036.12</v>
      </c>
      <c r="P28" s="352">
        <v>-241058.65000000002</v>
      </c>
      <c r="Q28" s="352">
        <v>-356000.49000000005</v>
      </c>
      <c r="R28" s="352">
        <v>-610778.72999999986</v>
      </c>
      <c r="S28" s="352">
        <v>-500958.20000000007</v>
      </c>
      <c r="T28" s="352">
        <v>-4677629.4000000004</v>
      </c>
      <c r="U28" s="624" t="s">
        <v>87</v>
      </c>
      <c r="W28" s="457">
        <v>-176592.50999999998</v>
      </c>
    </row>
    <row r="29" spans="1:23" s="398" customFormat="1">
      <c r="A29" s="367"/>
      <c r="B29" s="367"/>
      <c r="C29" s="367"/>
      <c r="D29" s="367"/>
      <c r="E29" s="367"/>
      <c r="F29" s="367"/>
      <c r="G29" s="367"/>
      <c r="H29" s="373"/>
      <c r="I29" s="373"/>
      <c r="J29" s="373"/>
      <c r="K29" s="373"/>
      <c r="L29" s="373"/>
      <c r="M29" s="371"/>
      <c r="N29" s="373"/>
      <c r="O29" s="371"/>
      <c r="P29" s="373"/>
      <c r="Q29" s="373"/>
      <c r="R29" s="373"/>
      <c r="S29" s="373"/>
      <c r="T29" s="373"/>
      <c r="U29" s="624"/>
      <c r="W29" s="457"/>
    </row>
    <row r="30" spans="1:23" s="398" customFormat="1">
      <c r="A30" s="310" t="s">
        <v>100</v>
      </c>
      <c r="B30" s="316" t="s">
        <v>606</v>
      </c>
      <c r="C30" s="367"/>
      <c r="D30" s="367"/>
      <c r="E30" s="367"/>
      <c r="F30" s="367"/>
      <c r="G30" s="367"/>
      <c r="H30" s="392">
        <v>41730927.075015679</v>
      </c>
      <c r="I30" s="392">
        <v>42534825.534750491</v>
      </c>
      <c r="J30" s="392">
        <v>44077085.258401357</v>
      </c>
      <c r="K30" s="392">
        <v>43532286.702749714</v>
      </c>
      <c r="L30" s="392">
        <v>43947253.537899129</v>
      </c>
      <c r="M30" s="391">
        <v>42503412.045846358</v>
      </c>
      <c r="N30" s="392">
        <v>42407343.22995425</v>
      </c>
      <c r="O30" s="391">
        <v>43039805.331986621</v>
      </c>
      <c r="P30" s="392">
        <v>47029385.556408569</v>
      </c>
      <c r="Q30" s="392">
        <v>41886719.942719124</v>
      </c>
      <c r="R30" s="392">
        <v>42396090.318418026</v>
      </c>
      <c r="S30" s="392">
        <v>42636637.65199969</v>
      </c>
      <c r="T30" s="392">
        <v>517721772.186149</v>
      </c>
      <c r="U30" s="624" t="s">
        <v>100</v>
      </c>
      <c r="W30" s="457">
        <v>45914059.636490874</v>
      </c>
    </row>
    <row r="31" spans="1:23" s="398" customFormat="1">
      <c r="A31" s="367"/>
      <c r="B31" s="367"/>
      <c r="C31" s="367"/>
      <c r="D31" s="367"/>
      <c r="E31" s="367"/>
      <c r="F31" s="367"/>
      <c r="G31" s="367"/>
      <c r="H31" s="373"/>
      <c r="I31" s="373"/>
      <c r="J31" s="373"/>
      <c r="K31" s="373"/>
      <c r="L31" s="373"/>
      <c r="M31" s="371"/>
      <c r="N31" s="373"/>
      <c r="O31" s="371"/>
      <c r="P31" s="373"/>
      <c r="Q31" s="373"/>
      <c r="R31" s="373"/>
      <c r="S31" s="373"/>
      <c r="T31" s="373"/>
      <c r="U31" s="624"/>
      <c r="W31" s="457"/>
    </row>
    <row r="32" spans="1:23" s="398" customFormat="1">
      <c r="A32" s="310" t="s">
        <v>610</v>
      </c>
      <c r="B32" s="378" t="s">
        <v>101</v>
      </c>
      <c r="C32" s="367"/>
      <c r="D32" s="367"/>
      <c r="E32" s="367"/>
      <c r="F32" s="367"/>
      <c r="G32" s="367"/>
      <c r="H32" s="97">
        <v>0.95206884000000003</v>
      </c>
      <c r="I32" s="97">
        <v>0.95206884000000003</v>
      </c>
      <c r="J32" s="97">
        <v>0.95206884000000003</v>
      </c>
      <c r="K32" s="97">
        <v>0.95206884000000003</v>
      </c>
      <c r="L32" s="97">
        <v>0.95206884000000003</v>
      </c>
      <c r="M32" s="390">
        <v>0.95206884000000003</v>
      </c>
      <c r="N32" s="97">
        <v>0.95206884000000003</v>
      </c>
      <c r="O32" s="390">
        <v>0.95206884000000003</v>
      </c>
      <c r="P32" s="97">
        <v>0.95206884000000003</v>
      </c>
      <c r="Q32" s="97">
        <v>0.95206884000000003</v>
      </c>
      <c r="R32" s="97">
        <v>0.95206884000000003</v>
      </c>
      <c r="S32" s="97">
        <v>0.95206884000000003</v>
      </c>
      <c r="T32" s="446" t="s">
        <v>102</v>
      </c>
      <c r="U32" s="624" t="s">
        <v>610</v>
      </c>
      <c r="W32" s="457">
        <v>0.98031049999999997</v>
      </c>
    </row>
    <row r="33" spans="1:37">
      <c r="A33" s="442"/>
      <c r="B33" s="367"/>
      <c r="C33" s="367"/>
      <c r="D33" s="367"/>
      <c r="E33" s="367"/>
      <c r="F33" s="367"/>
      <c r="G33" s="367"/>
      <c r="H33" s="373"/>
      <c r="I33" s="373"/>
      <c r="J33" s="373"/>
      <c r="K33" s="373"/>
      <c r="L33" s="373"/>
      <c r="M33" s="371"/>
      <c r="N33" s="373"/>
      <c r="O33" s="371"/>
      <c r="P33" s="373"/>
      <c r="Q33" s="373"/>
      <c r="R33" s="373"/>
      <c r="S33" s="373"/>
      <c r="T33" s="373"/>
      <c r="U33" s="624"/>
      <c r="W33" s="457"/>
    </row>
    <row r="34" spans="1:37">
      <c r="A34" s="310" t="s">
        <v>611</v>
      </c>
      <c r="B34" s="378" t="s">
        <v>103</v>
      </c>
      <c r="C34" s="367"/>
      <c r="D34" s="367"/>
      <c r="E34" s="367"/>
      <c r="F34" s="367"/>
      <c r="G34" s="367"/>
      <c r="H34" s="352">
        <v>39730715.332434773</v>
      </c>
      <c r="I34" s="352">
        <v>40496082.006472282</v>
      </c>
      <c r="J34" s="352">
        <v>41964419.432547279</v>
      </c>
      <c r="K34" s="352">
        <v>41445733.703634344</v>
      </c>
      <c r="L34" s="352">
        <v>41840810.69701352</v>
      </c>
      <c r="M34" s="351">
        <v>40466174.202530973</v>
      </c>
      <c r="N34" s="352">
        <v>40374710.076424398</v>
      </c>
      <c r="O34" s="351">
        <v>40976857.536250316</v>
      </c>
      <c r="P34" s="352">
        <v>44775212.552602664</v>
      </c>
      <c r="Q34" s="352">
        <v>39879040.867269464</v>
      </c>
      <c r="R34" s="352">
        <v>40363996.529991485</v>
      </c>
      <c r="S34" s="352">
        <v>40593014.150839671</v>
      </c>
      <c r="T34" s="352">
        <v>492906767.08801121</v>
      </c>
      <c r="U34" s="624" t="s">
        <v>611</v>
      </c>
      <c r="W34" s="457">
        <v>45010034.759278186</v>
      </c>
    </row>
    <row r="35" spans="1:37">
      <c r="A35" s="310"/>
      <c r="B35" s="378"/>
      <c r="C35" s="367"/>
      <c r="D35" s="367"/>
      <c r="E35" s="367"/>
      <c r="F35" s="367"/>
      <c r="G35" s="367"/>
      <c r="H35" s="352"/>
      <c r="I35" s="352"/>
      <c r="J35" s="352"/>
      <c r="K35" s="352"/>
      <c r="L35" s="352"/>
      <c r="M35" s="351"/>
      <c r="N35" s="352"/>
      <c r="O35" s="351"/>
      <c r="P35" s="352"/>
      <c r="Q35" s="352"/>
      <c r="R35" s="352"/>
      <c r="S35" s="352"/>
      <c r="T35" s="352"/>
      <c r="U35" s="624"/>
      <c r="W35" s="457"/>
    </row>
    <row r="36" spans="1:37">
      <c r="A36" s="310" t="s">
        <v>612</v>
      </c>
      <c r="B36" s="386" t="s">
        <v>126</v>
      </c>
      <c r="C36" s="385"/>
      <c r="D36" s="385"/>
      <c r="E36" s="367"/>
      <c r="F36" s="367"/>
      <c r="G36" s="367"/>
      <c r="H36" s="352">
        <v>3489047.55</v>
      </c>
      <c r="I36" s="352">
        <v>3133365.96</v>
      </c>
      <c r="J36" s="352">
        <v>3699553</v>
      </c>
      <c r="K36" s="352">
        <v>3404690.11</v>
      </c>
      <c r="L36" s="352">
        <v>3511263.76</v>
      </c>
      <c r="M36" s="351">
        <v>3747873.38</v>
      </c>
      <c r="N36" s="352">
        <v>3300047.34</v>
      </c>
      <c r="O36" s="351">
        <v>3243053.09</v>
      </c>
      <c r="P36" s="352">
        <v>3715196.41</v>
      </c>
      <c r="Q36" s="352">
        <v>3280068.77</v>
      </c>
      <c r="R36" s="352">
        <v>3093880.79</v>
      </c>
      <c r="S36" s="352">
        <v>5843207.3399999999</v>
      </c>
      <c r="T36" s="352">
        <v>43461247.5</v>
      </c>
      <c r="U36" s="624" t="s">
        <v>612</v>
      </c>
      <c r="W36" s="457">
        <v>5256248.84</v>
      </c>
    </row>
    <row r="37" spans="1:37">
      <c r="A37" s="310"/>
      <c r="B37" s="367"/>
      <c r="C37" s="367"/>
      <c r="D37" s="367"/>
      <c r="E37" s="367"/>
      <c r="F37" s="367"/>
      <c r="G37" s="367"/>
      <c r="H37" s="352"/>
      <c r="I37" s="352"/>
      <c r="J37" s="352"/>
      <c r="K37" s="352"/>
      <c r="L37" s="352"/>
      <c r="M37" s="351"/>
      <c r="N37" s="352"/>
      <c r="O37" s="351"/>
      <c r="P37" s="352"/>
      <c r="Q37" s="352"/>
      <c r="R37" s="352"/>
      <c r="S37" s="352"/>
      <c r="T37" s="352"/>
      <c r="U37" s="624"/>
      <c r="W37" s="457"/>
    </row>
    <row r="38" spans="1:37" ht="12.75" customHeight="1">
      <c r="B38" s="367"/>
      <c r="C38" s="367"/>
      <c r="D38" s="367"/>
      <c r="E38" s="367"/>
      <c r="F38" s="367"/>
      <c r="G38" s="367"/>
      <c r="H38" s="384"/>
      <c r="I38" s="384"/>
      <c r="J38" s="384"/>
      <c r="K38" s="384"/>
      <c r="L38" s="384"/>
      <c r="M38" s="383"/>
      <c r="N38" s="384"/>
      <c r="O38" s="383"/>
      <c r="P38" s="384"/>
      <c r="Q38" s="384"/>
      <c r="R38" s="384"/>
      <c r="S38" s="384"/>
      <c r="T38" s="384"/>
      <c r="U38" s="624"/>
      <c r="W38" s="457"/>
    </row>
    <row r="39" spans="1:37" ht="13.5" thickBot="1">
      <c r="A39" s="310" t="s">
        <v>617</v>
      </c>
      <c r="B39" s="378" t="s">
        <v>104</v>
      </c>
      <c r="C39" s="367"/>
      <c r="D39" s="367"/>
      <c r="E39" s="367"/>
      <c r="F39" s="367"/>
      <c r="G39" s="367"/>
      <c r="H39" s="375">
        <v>43219762.88243477</v>
      </c>
      <c r="I39" s="375">
        <v>43629447.966472283</v>
      </c>
      <c r="J39" s="375">
        <v>45663972.432547279</v>
      </c>
      <c r="K39" s="375">
        <v>44850423.813634343</v>
      </c>
      <c r="L39" s="375">
        <v>45352074.457013518</v>
      </c>
      <c r="M39" s="374">
        <v>44214047.582530975</v>
      </c>
      <c r="N39" s="375">
        <v>43674757.416424394</v>
      </c>
      <c r="O39" s="374">
        <v>44219910.626250312</v>
      </c>
      <c r="P39" s="375">
        <v>48490408.96260266</v>
      </c>
      <c r="Q39" s="375">
        <v>43159109.637269467</v>
      </c>
      <c r="R39" s="375">
        <v>43457877.319991484</v>
      </c>
      <c r="S39" s="375">
        <v>46436221.490839675</v>
      </c>
      <c r="T39" s="375">
        <v>536368014.58801121</v>
      </c>
      <c r="U39" s="624" t="s">
        <v>617</v>
      </c>
      <c r="V39" s="321" t="s">
        <v>353</v>
      </c>
      <c r="W39" s="457">
        <v>50266283.599278182</v>
      </c>
      <c r="X39" s="447">
        <v>6769712.8678482622</v>
      </c>
      <c r="Y39" s="447">
        <v>2331799.2621840462</v>
      </c>
      <c r="Z39" s="447">
        <v>-6114016.0406049863</v>
      </c>
      <c r="AA39" s="447">
        <v>1662116.6980719864</v>
      </c>
      <c r="AB39" s="447">
        <v>-1321682.9717244059</v>
      </c>
      <c r="AC39" s="447">
        <v>-1193539.771132499</v>
      </c>
      <c r="AD39" s="447">
        <v>223001.35450599343</v>
      </c>
      <c r="AF39" s="447">
        <v>169657571.88514245</v>
      </c>
      <c r="AH39" s="544">
        <v>4649612.7874993086</v>
      </c>
      <c r="AI39" s="544">
        <v>3327929.8157749027</v>
      </c>
      <c r="AJ39" s="544">
        <v>2134390.0446424037</v>
      </c>
      <c r="AK39" s="544">
        <v>2357391.3991483971</v>
      </c>
    </row>
    <row r="40" spans="1:37" ht="13.5" thickTop="1">
      <c r="A40" s="367"/>
      <c r="B40" s="367"/>
      <c r="C40" s="367"/>
      <c r="D40" s="367"/>
      <c r="E40" s="367"/>
      <c r="F40" s="367"/>
      <c r="G40" s="367"/>
      <c r="H40" s="354"/>
      <c r="I40" s="354"/>
      <c r="J40" s="354"/>
      <c r="K40" s="354"/>
      <c r="L40" s="354"/>
      <c r="M40" s="353"/>
      <c r="N40" s="354"/>
      <c r="O40" s="353"/>
      <c r="P40" s="354"/>
      <c r="Q40" s="354"/>
      <c r="R40" s="354"/>
      <c r="S40" s="354"/>
      <c r="T40" s="354"/>
      <c r="U40" s="624"/>
      <c r="V40" s="321"/>
      <c r="W40" s="457"/>
    </row>
    <row r="41" spans="1:37">
      <c r="A41" s="310" t="s">
        <v>618</v>
      </c>
      <c r="B41" s="389" t="s">
        <v>105</v>
      </c>
      <c r="C41" s="388"/>
      <c r="D41" s="388"/>
      <c r="E41" s="388"/>
      <c r="F41" s="388"/>
      <c r="G41" s="388"/>
      <c r="H41" s="387">
        <v>45101408.518450394</v>
      </c>
      <c r="I41" s="387">
        <v>42451927.159509599</v>
      </c>
      <c r="J41" s="387">
        <v>40975966.436919197</v>
      </c>
      <c r="K41" s="387">
        <v>42967823.856254391</v>
      </c>
      <c r="L41" s="387">
        <v>49497110.932338402</v>
      </c>
      <c r="M41" s="387">
        <v>51123370.741615199</v>
      </c>
      <c r="N41" s="387">
        <v>53946291.654101595</v>
      </c>
      <c r="O41" s="387">
        <v>57182570.924131192</v>
      </c>
      <c r="P41" s="387">
        <v>57368988.506763197</v>
      </c>
      <c r="Q41" s="387">
        <v>50503206.871326402</v>
      </c>
      <c r="R41" s="387">
        <v>43709547.6903072</v>
      </c>
      <c r="S41" s="387">
        <v>42162192.069081597</v>
      </c>
      <c r="T41" s="449">
        <v>576990405.36079836</v>
      </c>
      <c r="U41" s="624" t="s">
        <v>618</v>
      </c>
      <c r="V41" s="321"/>
      <c r="W41" s="457">
        <v>44521434.240805604</v>
      </c>
    </row>
    <row r="42" spans="1:37">
      <c r="A42" s="367"/>
      <c r="B42" s="378" t="s">
        <v>106</v>
      </c>
      <c r="C42" s="367"/>
      <c r="D42" s="367"/>
      <c r="E42" s="367"/>
      <c r="F42" s="367"/>
      <c r="G42" s="367"/>
      <c r="H42" s="373"/>
      <c r="I42" s="373"/>
      <c r="J42" s="373"/>
      <c r="K42" s="373"/>
      <c r="L42" s="373"/>
      <c r="M42" s="371"/>
      <c r="N42" s="373"/>
      <c r="O42" s="371"/>
      <c r="P42" s="373"/>
      <c r="Q42" s="373"/>
      <c r="R42" s="373"/>
      <c r="S42" s="373"/>
      <c r="T42" s="373"/>
      <c r="U42" s="624"/>
      <c r="V42" s="321"/>
      <c r="W42" s="457"/>
    </row>
    <row r="43" spans="1:37">
      <c r="B43" s="367"/>
      <c r="C43" s="367"/>
      <c r="D43" s="367"/>
      <c r="E43" s="367"/>
      <c r="F43" s="367"/>
      <c r="G43" s="367"/>
      <c r="H43" s="373"/>
      <c r="I43" s="373"/>
      <c r="J43" s="373"/>
      <c r="K43" s="373"/>
      <c r="L43" s="373"/>
      <c r="M43" s="371"/>
      <c r="N43" s="373"/>
      <c r="O43" s="371"/>
      <c r="P43" s="373"/>
      <c r="Q43" s="373"/>
      <c r="R43" s="373"/>
      <c r="S43" s="373"/>
      <c r="T43" s="373"/>
      <c r="U43" s="624"/>
      <c r="V43" s="321"/>
      <c r="W43" s="457"/>
    </row>
    <row r="44" spans="1:37">
      <c r="A44" s="310" t="s">
        <v>619</v>
      </c>
      <c r="B44" s="378" t="s">
        <v>107</v>
      </c>
      <c r="C44" s="367"/>
      <c r="D44" s="367"/>
      <c r="E44" s="367"/>
      <c r="F44" s="367"/>
      <c r="G44" s="367"/>
      <c r="H44" s="352">
        <v>-2772556.25</v>
      </c>
      <c r="I44" s="352">
        <v>-2772556.25</v>
      </c>
      <c r="J44" s="352">
        <v>-2772556.25</v>
      </c>
      <c r="K44" s="352">
        <v>-2772556.25</v>
      </c>
      <c r="L44" s="352">
        <v>-2772556.25</v>
      </c>
      <c r="M44" s="351">
        <v>-2772556.25</v>
      </c>
      <c r="N44" s="352">
        <v>-2772556.25</v>
      </c>
      <c r="O44" s="351">
        <v>-2772556.25</v>
      </c>
      <c r="P44" s="352">
        <v>-2772556.25</v>
      </c>
      <c r="Q44" s="352">
        <v>-2772556.25</v>
      </c>
      <c r="R44" s="352">
        <v>-2772556.25</v>
      </c>
      <c r="S44" s="352">
        <v>-2772556.25</v>
      </c>
      <c r="T44" s="352">
        <v>-33270675</v>
      </c>
      <c r="U44" s="624" t="s">
        <v>619</v>
      </c>
      <c r="V44" s="321"/>
      <c r="W44" s="457">
        <v>-5420191.833333333</v>
      </c>
    </row>
    <row r="45" spans="1:37">
      <c r="A45" s="311"/>
      <c r="B45" s="378"/>
      <c r="C45" s="367"/>
      <c r="D45" s="367"/>
      <c r="E45" s="367"/>
      <c r="F45" s="367"/>
      <c r="G45" s="367"/>
      <c r="H45" s="352"/>
      <c r="I45" s="352"/>
      <c r="J45" s="352"/>
      <c r="K45" s="352"/>
      <c r="L45" s="352"/>
      <c r="M45" s="351"/>
      <c r="N45" s="352"/>
      <c r="O45" s="351"/>
      <c r="P45" s="352"/>
      <c r="Q45" s="352"/>
      <c r="R45" s="352"/>
      <c r="S45" s="352"/>
      <c r="T45" s="352"/>
      <c r="U45" s="624"/>
      <c r="V45" s="321"/>
      <c r="W45" s="457"/>
    </row>
    <row r="46" spans="1:37" hidden="1">
      <c r="A46" s="311" t="s">
        <v>124</v>
      </c>
      <c r="B46" s="386" t="s">
        <v>123</v>
      </c>
      <c r="C46" s="385"/>
      <c r="D46" s="385"/>
      <c r="E46" s="367"/>
      <c r="F46" s="367"/>
      <c r="G46" s="367"/>
      <c r="H46" s="352">
        <v>0</v>
      </c>
      <c r="I46" s="352">
        <v>0</v>
      </c>
      <c r="J46" s="352">
        <v>0</v>
      </c>
      <c r="K46" s="352">
        <v>0</v>
      </c>
      <c r="L46" s="352">
        <v>0</v>
      </c>
      <c r="M46" s="351">
        <v>0</v>
      </c>
      <c r="N46" s="352">
        <v>0</v>
      </c>
      <c r="O46" s="351">
        <v>0</v>
      </c>
      <c r="P46" s="352">
        <v>0</v>
      </c>
      <c r="Q46" s="352">
        <v>0</v>
      </c>
      <c r="R46" s="352">
        <v>0</v>
      </c>
      <c r="S46" s="352">
        <v>0</v>
      </c>
      <c r="T46" s="352">
        <v>0</v>
      </c>
      <c r="U46" s="624" t="s">
        <v>124</v>
      </c>
      <c r="V46" s="321"/>
      <c r="W46" s="457">
        <v>0</v>
      </c>
    </row>
    <row r="47" spans="1:37" hidden="1">
      <c r="B47" s="367"/>
      <c r="C47" s="367"/>
      <c r="D47" s="367"/>
      <c r="E47" s="367"/>
      <c r="F47" s="367"/>
      <c r="G47" s="367"/>
      <c r="H47" s="384"/>
      <c r="I47" s="384"/>
      <c r="J47" s="384"/>
      <c r="K47" s="384"/>
      <c r="L47" s="384"/>
      <c r="M47" s="383"/>
      <c r="N47" s="384"/>
      <c r="O47" s="383"/>
      <c r="P47" s="384"/>
      <c r="Q47" s="384"/>
      <c r="R47" s="384"/>
      <c r="S47" s="384"/>
      <c r="T47" s="384"/>
      <c r="U47" s="624">
        <v>0</v>
      </c>
      <c r="V47" s="321"/>
      <c r="W47" s="457"/>
    </row>
    <row r="48" spans="1:37">
      <c r="A48" s="310" t="s">
        <v>620</v>
      </c>
      <c r="B48" s="378" t="s">
        <v>108</v>
      </c>
      <c r="C48" s="367"/>
      <c r="D48" s="367"/>
      <c r="E48" s="367"/>
      <c r="F48" s="367"/>
      <c r="G48" s="367"/>
      <c r="H48" s="373"/>
      <c r="I48" s="373"/>
      <c r="J48" s="373"/>
      <c r="K48" s="373"/>
      <c r="L48" s="373"/>
      <c r="M48" s="371"/>
      <c r="N48" s="373"/>
      <c r="O48" s="371"/>
      <c r="P48" s="373"/>
      <c r="Q48" s="373"/>
      <c r="R48" s="373"/>
      <c r="S48" s="373"/>
      <c r="T48" s="373"/>
      <c r="U48" s="624" t="s">
        <v>620</v>
      </c>
      <c r="V48" s="321"/>
      <c r="W48" s="457"/>
    </row>
    <row r="49" spans="1:37" ht="13.5" thickBot="1">
      <c r="A49" s="367"/>
      <c r="B49" s="378" t="s">
        <v>109</v>
      </c>
      <c r="C49" s="367"/>
      <c r="D49" s="367"/>
      <c r="E49" s="367"/>
      <c r="F49" s="367"/>
      <c r="G49" s="367"/>
      <c r="H49" s="375">
        <v>42328852.268450394</v>
      </c>
      <c r="I49" s="375">
        <v>39679370.909509599</v>
      </c>
      <c r="J49" s="375">
        <v>38203410.186919197</v>
      </c>
      <c r="K49" s="375">
        <v>40195267.606254391</v>
      </c>
      <c r="L49" s="375">
        <v>46724554.682338402</v>
      </c>
      <c r="M49" s="374">
        <v>48350814.491615199</v>
      </c>
      <c r="N49" s="375">
        <v>51173735.404101595</v>
      </c>
      <c r="O49" s="374">
        <v>54410014.674131192</v>
      </c>
      <c r="P49" s="375">
        <v>54596432.256763197</v>
      </c>
      <c r="Q49" s="375">
        <v>47730650.621326402</v>
      </c>
      <c r="R49" s="375">
        <v>40936991.4403072</v>
      </c>
      <c r="S49" s="375">
        <v>39389635.819081597</v>
      </c>
      <c r="T49" s="375">
        <v>543719730.36079836</v>
      </c>
      <c r="U49" s="624"/>
      <c r="V49" s="321" t="s">
        <v>354</v>
      </c>
      <c r="W49" s="457">
        <v>39101242.407472268</v>
      </c>
      <c r="X49" s="447">
        <v>8284624.9443285316</v>
      </c>
      <c r="Y49" s="447">
        <v>-3021399.6548264027</v>
      </c>
      <c r="Z49" s="447">
        <v>418997.88415840268</v>
      </c>
      <c r="AA49" s="447">
        <v>3499479.039654389</v>
      </c>
      <c r="AB49" s="447">
        <v>5020314.5391256139</v>
      </c>
      <c r="AC49" s="447">
        <v>3551855.6213440001</v>
      </c>
      <c r="AD49" s="447">
        <v>4083228.9568799883</v>
      </c>
      <c r="AF49" s="447">
        <v>136533800.629908</v>
      </c>
      <c r="AH49" s="544">
        <v>9181702.2133149207</v>
      </c>
      <c r="AI49" s="544">
        <v>14202016.752440535</v>
      </c>
      <c r="AJ49" s="544">
        <v>17753872.373784535</v>
      </c>
      <c r="AK49" s="544">
        <v>21837101.330664523</v>
      </c>
    </row>
    <row r="50" spans="1:37" ht="13.5" thickTop="1">
      <c r="A50" s="367"/>
      <c r="B50" s="367"/>
      <c r="C50" s="367"/>
      <c r="D50" s="367"/>
      <c r="E50" s="367"/>
      <c r="F50" s="367"/>
      <c r="G50" s="367"/>
      <c r="H50" s="373"/>
      <c r="I50" s="373"/>
      <c r="J50" s="373"/>
      <c r="K50" s="373"/>
      <c r="L50" s="373"/>
      <c r="M50" s="371"/>
      <c r="N50" s="373"/>
      <c r="O50" s="371"/>
      <c r="P50" s="373"/>
      <c r="Q50" s="373"/>
      <c r="R50" s="373"/>
      <c r="S50" s="373"/>
      <c r="T50" s="373"/>
      <c r="U50" s="624"/>
      <c r="V50" s="321"/>
      <c r="W50" s="457"/>
    </row>
    <row r="51" spans="1:37">
      <c r="A51" s="310" t="s">
        <v>621</v>
      </c>
      <c r="B51" s="378" t="s">
        <v>110</v>
      </c>
      <c r="C51" s="367"/>
      <c r="D51" s="367"/>
      <c r="E51" s="367"/>
      <c r="F51" s="367"/>
      <c r="G51" s="367"/>
      <c r="H51" s="373"/>
      <c r="I51" s="373"/>
      <c r="J51" s="373"/>
      <c r="K51" s="373"/>
      <c r="L51" s="373"/>
      <c r="M51" s="371"/>
      <c r="N51" s="373"/>
      <c r="O51" s="371"/>
      <c r="P51" s="373"/>
      <c r="Q51" s="373"/>
      <c r="R51" s="373"/>
      <c r="S51" s="373"/>
      <c r="T51" s="373"/>
      <c r="U51" s="624" t="s">
        <v>621</v>
      </c>
      <c r="V51" s="321"/>
      <c r="W51" s="457"/>
    </row>
    <row r="52" spans="1:37">
      <c r="A52" s="367"/>
      <c r="B52" s="316" t="s">
        <v>607</v>
      </c>
      <c r="C52" s="367"/>
      <c r="D52" s="367"/>
      <c r="E52" s="367"/>
      <c r="F52" s="367"/>
      <c r="G52" s="367"/>
      <c r="H52" s="352">
        <v>-890910.61398437619</v>
      </c>
      <c r="I52" s="352">
        <v>-3950077.0569626838</v>
      </c>
      <c r="J52" s="352">
        <v>-7460562.2456280813</v>
      </c>
      <c r="K52" s="352">
        <v>-4655156.2073799521</v>
      </c>
      <c r="L52" s="352">
        <v>1372480.2253248841</v>
      </c>
      <c r="M52" s="351">
        <v>4136766.9090842232</v>
      </c>
      <c r="N52" s="352">
        <v>7498977.9876772016</v>
      </c>
      <c r="O52" s="351">
        <v>10190104.047880881</v>
      </c>
      <c r="P52" s="352">
        <v>6106023.2941605374</v>
      </c>
      <c r="Q52" s="352">
        <v>4571540.9840569347</v>
      </c>
      <c r="R52" s="352">
        <v>-2520885.8796842843</v>
      </c>
      <c r="S52" s="352">
        <v>-7046585.671758078</v>
      </c>
      <c r="T52" s="352">
        <v>7351715.7727871537</v>
      </c>
      <c r="U52" s="624"/>
      <c r="V52" s="321" t="s">
        <v>355</v>
      </c>
      <c r="W52" s="457">
        <v>-11165041.191805914</v>
      </c>
      <c r="X52" s="447">
        <v>1514912.0764802694</v>
      </c>
      <c r="Y52" s="447">
        <v>-689600.39264235646</v>
      </c>
      <c r="Z52" s="447">
        <v>6533013.9247633889</v>
      </c>
      <c r="AA52" s="447">
        <v>1837362.3415824026</v>
      </c>
      <c r="AB52" s="447">
        <v>6341997.5108500198</v>
      </c>
      <c r="AC52" s="447">
        <v>4745395.3924764991</v>
      </c>
      <c r="AD52" s="447">
        <v>3860227.6023739949</v>
      </c>
      <c r="AF52" s="447">
        <v>-33123771.25523445</v>
      </c>
      <c r="AH52" s="544">
        <v>4532089.4258156121</v>
      </c>
      <c r="AI52" s="544">
        <v>10874086.936665632</v>
      </c>
      <c r="AJ52" s="544">
        <v>15619482.329142131</v>
      </c>
      <c r="AK52" s="544">
        <v>19479709.931516126</v>
      </c>
    </row>
    <row r="53" spans="1:37">
      <c r="A53" s="367"/>
      <c r="B53" s="367"/>
      <c r="C53" s="367"/>
      <c r="D53" s="367"/>
      <c r="E53" s="367"/>
      <c r="F53" s="367"/>
      <c r="G53" s="367"/>
      <c r="H53" s="352"/>
      <c r="I53" s="352"/>
      <c r="J53" s="352"/>
      <c r="K53" s="352"/>
      <c r="L53" s="352"/>
      <c r="M53" s="351"/>
      <c r="N53" s="352"/>
      <c r="O53" s="351"/>
      <c r="P53" s="352"/>
      <c r="Q53" s="352"/>
      <c r="R53" s="352"/>
      <c r="S53" s="352"/>
      <c r="T53" s="352"/>
      <c r="U53" s="624"/>
      <c r="V53" s="321"/>
      <c r="W53" s="457"/>
    </row>
    <row r="54" spans="1:37">
      <c r="A54" s="450" t="s">
        <v>622</v>
      </c>
      <c r="B54" s="378" t="s">
        <v>111</v>
      </c>
      <c r="C54" s="367"/>
      <c r="D54" s="367"/>
      <c r="E54" s="367"/>
      <c r="F54" s="367"/>
      <c r="G54" s="367"/>
      <c r="H54" s="352">
        <v>-1329.7308238745118</v>
      </c>
      <c r="I54" s="352">
        <v>-1134.132859007296</v>
      </c>
      <c r="J54" s="352">
        <v>-1293.1501053584639</v>
      </c>
      <c r="K54" s="352">
        <v>-1696.5908849408347</v>
      </c>
      <c r="L54" s="352">
        <v>-1300.7966245482914</v>
      </c>
      <c r="M54" s="351">
        <v>-854.43522971508878</v>
      </c>
      <c r="N54" s="352">
        <v>-595.02396036174127</v>
      </c>
      <c r="O54" s="351">
        <v>-15.39155141715522</v>
      </c>
      <c r="P54" s="352">
        <v>576.50521408008046</v>
      </c>
      <c r="Q54" s="352">
        <v>1016.1710013523772</v>
      </c>
      <c r="R54" s="352">
        <v>1409.2151520977275</v>
      </c>
      <c r="S54" s="352">
        <v>1540.3254092245913</v>
      </c>
      <c r="T54" s="352">
        <v>-3677.0352624686066</v>
      </c>
      <c r="U54" s="624" t="s">
        <v>622</v>
      </c>
      <c r="V54" s="321" t="s">
        <v>158</v>
      </c>
      <c r="W54" s="457">
        <v>-605.62587857531537</v>
      </c>
      <c r="X54" s="447">
        <v>-3521.8561536489269</v>
      </c>
      <c r="Y54" s="447">
        <v>-2056.41913866701</v>
      </c>
      <c r="Z54" s="447">
        <v>-174.14725108258699</v>
      </c>
      <c r="AA54" s="447">
        <v>536.24672952703258</v>
      </c>
      <c r="AB54" s="447">
        <v>465.39092637728027</v>
      </c>
      <c r="AC54" s="447">
        <v>1097.5049015280219</v>
      </c>
      <c r="AD54" s="447">
        <v>1183.4946399507239</v>
      </c>
      <c r="AF54" s="447">
        <v>-16669.431625089332</v>
      </c>
      <c r="AH54" s="544">
        <v>-5216.1758138714913</v>
      </c>
      <c r="AI54" s="544">
        <v>-4750.784887494211</v>
      </c>
      <c r="AJ54" s="544">
        <v>-3653.2799859661891</v>
      </c>
      <c r="AK54" s="544">
        <v>-2469.7853460154652</v>
      </c>
    </row>
    <row r="55" spans="1:37">
      <c r="A55" s="311"/>
      <c r="B55" s="367"/>
      <c r="C55" s="367"/>
      <c r="D55" s="367"/>
      <c r="E55" s="367"/>
      <c r="F55" s="367"/>
      <c r="G55" s="367"/>
      <c r="H55" s="352"/>
      <c r="I55" s="352"/>
      <c r="J55" s="352"/>
      <c r="K55" s="352"/>
      <c r="L55" s="352"/>
      <c r="M55" s="351"/>
      <c r="N55" s="352"/>
      <c r="O55" s="351"/>
      <c r="P55" s="352"/>
      <c r="Q55" s="352"/>
      <c r="R55" s="352"/>
      <c r="S55" s="352"/>
      <c r="T55" s="352"/>
      <c r="U55" s="624"/>
      <c r="V55" s="321"/>
      <c r="W55" s="457"/>
    </row>
    <row r="56" spans="1:37">
      <c r="A56" s="450" t="s">
        <v>623</v>
      </c>
      <c r="B56" s="378" t="s">
        <v>112</v>
      </c>
      <c r="C56" s="367"/>
      <c r="D56" s="367"/>
      <c r="E56" s="367"/>
      <c r="F56" s="367"/>
      <c r="G56" s="367"/>
      <c r="H56" s="381">
        <v>-33270675</v>
      </c>
      <c r="I56" s="381">
        <v>-31390359.094808251</v>
      </c>
      <c r="J56" s="381">
        <v>-32569014.034629941</v>
      </c>
      <c r="K56" s="381">
        <v>-37258313.180363379</v>
      </c>
      <c r="L56" s="381">
        <v>-39142609.72862827</v>
      </c>
      <c r="M56" s="381">
        <v>-34998874.049927935</v>
      </c>
      <c r="N56" s="381">
        <v>-28090405.326073427</v>
      </c>
      <c r="O56" s="381">
        <v>-17819466.112356588</v>
      </c>
      <c r="P56" s="381">
        <v>-4856821.206027125</v>
      </c>
      <c r="Q56" s="381">
        <v>4022334.8433474926</v>
      </c>
      <c r="R56" s="381">
        <v>11367448.248405781</v>
      </c>
      <c r="S56" s="381">
        <v>11620527.833873594</v>
      </c>
      <c r="T56" s="352">
        <v>-33270675</v>
      </c>
      <c r="U56" s="624" t="s">
        <v>623</v>
      </c>
      <c r="V56" s="321" t="s">
        <v>356</v>
      </c>
      <c r="W56" s="457">
        <v>-13715518</v>
      </c>
      <c r="X56" s="447">
        <v>-60583035</v>
      </c>
      <c r="Y56" s="447">
        <v>-4605670.3473578691</v>
      </c>
      <c r="Z56" s="447">
        <v>-9960925.6835069805</v>
      </c>
      <c r="AA56" s="447">
        <v>-3428085.9059946835</v>
      </c>
      <c r="AB56" s="447">
        <v>-1590187.3176827431</v>
      </c>
      <c r="AC56" s="447">
        <v>4752275.5840936452</v>
      </c>
      <c r="AD56" s="447">
        <v>9498768.4814716876</v>
      </c>
      <c r="AF56" s="447"/>
      <c r="AH56" s="544">
        <v>-64862198.936859533</v>
      </c>
      <c r="AI56" s="544">
        <v>-66452386.254542276</v>
      </c>
      <c r="AJ56" s="544">
        <v>-61700110.670448631</v>
      </c>
      <c r="AK56" s="544">
        <v>-52201342.188976943</v>
      </c>
    </row>
    <row r="57" spans="1:37">
      <c r="A57" s="367"/>
      <c r="B57" s="378" t="s">
        <v>113</v>
      </c>
      <c r="C57" s="367"/>
      <c r="D57" s="367"/>
      <c r="E57" s="367"/>
      <c r="F57" s="367"/>
      <c r="G57" s="367"/>
      <c r="H57" s="382" t="s">
        <v>114</v>
      </c>
      <c r="I57" s="352"/>
      <c r="J57" s="352"/>
      <c r="K57" s="352"/>
      <c r="L57" s="352"/>
      <c r="M57" s="351"/>
      <c r="N57" s="352"/>
      <c r="O57" s="351"/>
      <c r="P57" s="352"/>
      <c r="Q57" s="352"/>
      <c r="R57" s="352"/>
      <c r="S57" s="352"/>
      <c r="T57" s="352"/>
      <c r="U57" s="624"/>
      <c r="V57" s="321"/>
      <c r="W57" s="457"/>
    </row>
    <row r="58" spans="1:37">
      <c r="A58" s="367"/>
      <c r="B58" s="367"/>
      <c r="C58" s="367"/>
      <c r="D58" s="367"/>
      <c r="E58" s="367"/>
      <c r="F58" s="367"/>
      <c r="G58" s="367"/>
      <c r="H58" s="382"/>
      <c r="I58" s="352"/>
      <c r="J58" s="352"/>
      <c r="K58" s="352"/>
      <c r="L58" s="352"/>
      <c r="M58" s="351"/>
      <c r="N58" s="352"/>
      <c r="O58" s="351"/>
      <c r="P58" s="352"/>
      <c r="Q58" s="352"/>
      <c r="R58" s="352"/>
      <c r="S58" s="352"/>
      <c r="T58" s="352"/>
      <c r="U58" s="624"/>
      <c r="V58" s="321"/>
      <c r="W58" s="457"/>
    </row>
    <row r="59" spans="1:37">
      <c r="A59" s="450" t="s">
        <v>624</v>
      </c>
      <c r="B59" s="378" t="s">
        <v>115</v>
      </c>
      <c r="C59" s="367"/>
      <c r="D59" s="367"/>
      <c r="E59" s="367"/>
      <c r="F59" s="367"/>
      <c r="G59" s="367"/>
      <c r="H59" s="381">
        <v>11054159</v>
      </c>
      <c r="I59" s="381">
        <v>11054159</v>
      </c>
      <c r="J59" s="381">
        <v>11054159</v>
      </c>
      <c r="K59" s="381">
        <v>11054159</v>
      </c>
      <c r="L59" s="381">
        <v>11054159</v>
      </c>
      <c r="M59" s="381">
        <v>11054159</v>
      </c>
      <c r="N59" s="381">
        <v>11054159</v>
      </c>
      <c r="O59" s="381">
        <v>11054159</v>
      </c>
      <c r="P59" s="381">
        <v>11054159</v>
      </c>
      <c r="Q59" s="381">
        <v>11054159</v>
      </c>
      <c r="R59" s="381">
        <v>11054159</v>
      </c>
      <c r="S59" s="381">
        <v>11054159</v>
      </c>
      <c r="T59" s="352">
        <v>11054159</v>
      </c>
      <c r="U59" s="624" t="s">
        <v>624</v>
      </c>
      <c r="V59" s="321" t="s">
        <v>361</v>
      </c>
      <c r="W59" s="457">
        <v>3364670</v>
      </c>
      <c r="X59" s="447">
        <v>-11278154</v>
      </c>
      <c r="Y59" s="447">
        <v>0</v>
      </c>
      <c r="Z59" s="447">
        <v>0</v>
      </c>
      <c r="AA59" s="447">
        <v>0</v>
      </c>
      <c r="AB59" s="447">
        <v>0</v>
      </c>
      <c r="AC59" s="447">
        <v>0</v>
      </c>
      <c r="AD59" s="447">
        <v>0</v>
      </c>
      <c r="AH59" s="544">
        <v>-11278154</v>
      </c>
      <c r="AI59" s="544">
        <v>-11278154</v>
      </c>
      <c r="AJ59" s="544">
        <v>-11278154</v>
      </c>
      <c r="AK59" s="544">
        <v>-11278154</v>
      </c>
    </row>
    <row r="60" spans="1:37">
      <c r="A60" s="311"/>
      <c r="B60" s="378"/>
      <c r="C60" s="367"/>
      <c r="D60" s="367"/>
      <c r="E60" s="367"/>
      <c r="F60" s="367"/>
      <c r="G60" s="367"/>
      <c r="H60" s="381"/>
      <c r="I60" s="381"/>
      <c r="J60" s="381"/>
      <c r="K60" s="381"/>
      <c r="L60" s="381"/>
      <c r="M60" s="381"/>
      <c r="N60" s="381"/>
      <c r="O60" s="381"/>
      <c r="P60" s="381"/>
      <c r="Q60" s="381"/>
      <c r="R60" s="381"/>
      <c r="S60" s="381"/>
      <c r="T60" s="352"/>
      <c r="U60" s="624"/>
      <c r="V60" s="321"/>
      <c r="W60" s="457"/>
    </row>
    <row r="61" spans="1:37">
      <c r="A61" s="450" t="s">
        <v>625</v>
      </c>
      <c r="B61" s="378" t="s">
        <v>107</v>
      </c>
      <c r="C61" s="367"/>
      <c r="D61" s="367"/>
      <c r="E61" s="367"/>
      <c r="F61" s="367"/>
      <c r="G61" s="367"/>
      <c r="H61" s="352" t="s">
        <v>114</v>
      </c>
      <c r="I61" s="352"/>
      <c r="J61" s="352"/>
      <c r="K61" s="352"/>
      <c r="L61" s="352"/>
      <c r="M61" s="351"/>
      <c r="N61" s="352"/>
      <c r="O61" s="351"/>
      <c r="P61" s="352"/>
      <c r="Q61" s="352"/>
      <c r="R61" s="352"/>
      <c r="S61" s="352"/>
      <c r="T61" s="352"/>
      <c r="U61" s="624" t="s">
        <v>625</v>
      </c>
      <c r="V61" s="321"/>
      <c r="W61" s="457"/>
    </row>
    <row r="62" spans="1:37">
      <c r="A62" s="367"/>
      <c r="B62" s="378" t="s">
        <v>116</v>
      </c>
      <c r="C62" s="367"/>
      <c r="D62" s="367"/>
      <c r="E62" s="367"/>
      <c r="F62" s="367"/>
      <c r="G62" s="367"/>
      <c r="H62" s="352">
        <v>2772556.25</v>
      </c>
      <c r="I62" s="352">
        <v>2772556.25</v>
      </c>
      <c r="J62" s="352">
        <v>2772556.25</v>
      </c>
      <c r="K62" s="352">
        <v>2772556.25</v>
      </c>
      <c r="L62" s="352">
        <v>2772556.25</v>
      </c>
      <c r="M62" s="351">
        <v>2772556.25</v>
      </c>
      <c r="N62" s="352">
        <v>2772556.25</v>
      </c>
      <c r="O62" s="351">
        <v>2772556.25</v>
      </c>
      <c r="P62" s="352">
        <v>2772556.25</v>
      </c>
      <c r="Q62" s="352">
        <v>2772556.25</v>
      </c>
      <c r="R62" s="352">
        <v>2772556.25</v>
      </c>
      <c r="S62" s="352">
        <v>2772556.25</v>
      </c>
      <c r="T62" s="352">
        <v>33270675</v>
      </c>
      <c r="U62" s="624"/>
      <c r="V62" s="321" t="s">
        <v>356</v>
      </c>
      <c r="W62" s="457">
        <v>5420191.833333333</v>
      </c>
      <c r="X62" s="447">
        <v>-371605.58333333302</v>
      </c>
      <c r="Y62" s="447">
        <v>0</v>
      </c>
      <c r="Z62" s="447">
        <v>0</v>
      </c>
      <c r="AA62" s="447">
        <v>0</v>
      </c>
      <c r="AB62" s="447">
        <v>0</v>
      </c>
      <c r="AC62" s="447">
        <v>0</v>
      </c>
      <c r="AD62" s="447">
        <v>0</v>
      </c>
      <c r="AF62" s="447">
        <v>15145758.75</v>
      </c>
      <c r="AH62" s="544">
        <v>-371605.58333333302</v>
      </c>
      <c r="AI62" s="544">
        <v>-371605.58333333302</v>
      </c>
      <c r="AJ62" s="544">
        <v>-371605.58333333302</v>
      </c>
      <c r="AK62" s="544">
        <v>-371605.58333333302</v>
      </c>
    </row>
    <row r="63" spans="1:37">
      <c r="A63" s="367"/>
      <c r="B63" s="367"/>
      <c r="C63" s="367"/>
      <c r="D63" s="367"/>
      <c r="E63" s="367"/>
      <c r="F63" s="367"/>
      <c r="G63" s="367"/>
      <c r="H63" s="380"/>
      <c r="I63" s="380"/>
      <c r="J63" s="380"/>
      <c r="K63" s="380"/>
      <c r="L63" s="380"/>
      <c r="M63" s="379"/>
      <c r="N63" s="380"/>
      <c r="O63" s="379"/>
      <c r="P63" s="380"/>
      <c r="Q63" s="380"/>
      <c r="R63" s="380"/>
      <c r="S63" s="380"/>
      <c r="T63" s="380"/>
      <c r="U63" s="624"/>
      <c r="V63" s="321"/>
      <c r="W63" s="457"/>
    </row>
    <row r="64" spans="1:37">
      <c r="A64" s="450" t="s">
        <v>626</v>
      </c>
      <c r="B64" s="378" t="s">
        <v>117</v>
      </c>
      <c r="C64" s="367"/>
      <c r="D64" s="367"/>
      <c r="E64" s="367"/>
      <c r="F64" s="367"/>
      <c r="G64" s="367"/>
      <c r="H64" s="377"/>
      <c r="I64" s="377"/>
      <c r="J64" s="377"/>
      <c r="K64" s="377"/>
      <c r="L64" s="377"/>
      <c r="M64" s="376"/>
      <c r="N64" s="377"/>
      <c r="O64" s="376"/>
      <c r="P64" s="377"/>
      <c r="Q64" s="377"/>
      <c r="R64" s="377"/>
      <c r="S64" s="377"/>
      <c r="T64" s="377"/>
      <c r="U64" s="624" t="s">
        <v>626</v>
      </c>
      <c r="V64" s="321"/>
      <c r="W64" s="457"/>
    </row>
    <row r="65" spans="1:37" ht="13.5" thickBot="1">
      <c r="A65" s="367"/>
      <c r="B65" s="316" t="s">
        <v>608</v>
      </c>
      <c r="C65" s="367"/>
      <c r="D65" s="367"/>
      <c r="E65" s="367"/>
      <c r="F65" s="367"/>
      <c r="G65" s="367"/>
      <c r="H65" s="375">
        <v>-20336200.094808251</v>
      </c>
      <c r="I65" s="375">
        <v>-21514855.034629941</v>
      </c>
      <c r="J65" s="375">
        <v>-26204154.180363379</v>
      </c>
      <c r="K65" s="375">
        <v>-28088450.72862827</v>
      </c>
      <c r="L65" s="375">
        <v>-23944715.049927935</v>
      </c>
      <c r="M65" s="374">
        <v>-17036246.326073427</v>
      </c>
      <c r="N65" s="375">
        <v>-6765307.1123565882</v>
      </c>
      <c r="O65" s="374">
        <v>6197337.7939728759</v>
      </c>
      <c r="P65" s="375">
        <v>15076493.843347494</v>
      </c>
      <c r="Q65" s="375">
        <v>22421607.248405781</v>
      </c>
      <c r="R65" s="375">
        <v>22674686.833873592</v>
      </c>
      <c r="S65" s="375">
        <v>18402197.73752474</v>
      </c>
      <c r="T65" s="375">
        <v>18402197.737524685</v>
      </c>
      <c r="U65" s="622"/>
      <c r="V65" s="321"/>
      <c r="W65" s="375"/>
      <c r="X65" s="375"/>
      <c r="Y65" s="375"/>
      <c r="Z65" s="375"/>
      <c r="AA65" s="375"/>
      <c r="AB65" s="375"/>
      <c r="AC65" s="375"/>
      <c r="AD65" s="375"/>
      <c r="AH65" s="374"/>
      <c r="AI65" s="374"/>
      <c r="AJ65" s="374"/>
      <c r="AK65" s="374"/>
    </row>
    <row r="66" spans="1:37" ht="13.5" thickTop="1">
      <c r="A66" s="367"/>
      <c r="B66" s="367"/>
      <c r="C66" s="367"/>
      <c r="D66" s="367"/>
      <c r="E66" s="367"/>
      <c r="F66" s="367"/>
      <c r="G66" s="367"/>
      <c r="H66" s="373">
        <v>1880315.9051917493</v>
      </c>
      <c r="I66" s="373">
        <v>-1178654.9398216903</v>
      </c>
      <c r="J66" s="373">
        <v>-4689299.1457334384</v>
      </c>
      <c r="K66" s="373">
        <v>-1884296.5482648909</v>
      </c>
      <c r="L66" s="373">
        <v>4143735.6787003353</v>
      </c>
      <c r="M66" s="371">
        <v>6908468.7238545083</v>
      </c>
      <c r="N66" s="373">
        <v>10270939.213716839</v>
      </c>
      <c r="O66" s="371">
        <v>12962644.906329464</v>
      </c>
      <c r="P66" s="373">
        <v>8879156.0493746176</v>
      </c>
      <c r="Q66" s="373">
        <v>7345113.4050582871</v>
      </c>
      <c r="R66" s="373">
        <v>253079.58546781167</v>
      </c>
      <c r="S66" s="373">
        <v>-4272489.0963488519</v>
      </c>
      <c r="T66" s="373"/>
      <c r="U66" s="442"/>
      <c r="V66" s="324" t="s">
        <v>357</v>
      </c>
      <c r="W66" s="457">
        <v>-5745454.9843511581</v>
      </c>
      <c r="X66" s="447">
        <v>-70721404.363006711</v>
      </c>
      <c r="Y66" s="447">
        <v>-5297327.1591388928</v>
      </c>
      <c r="Z66" s="447">
        <v>-3428085.9059946742</v>
      </c>
      <c r="AA66" s="447">
        <v>-1590187.3176827538</v>
      </c>
      <c r="AB66" s="447">
        <v>4752275.5840936536</v>
      </c>
      <c r="AC66" s="447">
        <v>9498768.4814716727</v>
      </c>
      <c r="AD66" s="447">
        <v>13360179.578485634</v>
      </c>
      <c r="AF66" s="447">
        <v>-17994681.936859541</v>
      </c>
      <c r="AH66" s="544">
        <v>-71985085.270191118</v>
      </c>
      <c r="AI66" s="544">
        <v>-67232809.686097473</v>
      </c>
      <c r="AJ66" s="544">
        <v>-57734041.2046258</v>
      </c>
      <c r="AK66" s="544">
        <v>-44373861.62614017</v>
      </c>
    </row>
    <row r="67" spans="1:37">
      <c r="A67" s="367"/>
      <c r="B67" s="373"/>
      <c r="C67" s="367"/>
      <c r="D67" s="367"/>
      <c r="E67" s="367"/>
      <c r="F67" s="367"/>
      <c r="G67" s="367"/>
      <c r="H67" s="373"/>
      <c r="I67" s="373"/>
      <c r="J67" s="373"/>
      <c r="K67" s="372"/>
      <c r="L67"/>
      <c r="M67" s="371"/>
      <c r="N67" s="373"/>
      <c r="O67" s="371"/>
      <c r="P67" s="373"/>
      <c r="Q67" s="373"/>
      <c r="R67" s="373"/>
      <c r="S67" s="373"/>
      <c r="T67" s="373"/>
      <c r="U67" s="442"/>
      <c r="W67" s="457"/>
    </row>
    <row r="68" spans="1:37">
      <c r="B68" s="370" t="s">
        <v>660</v>
      </c>
      <c r="C68" s="369"/>
      <c r="D68" s="442"/>
      <c r="E68" s="442"/>
      <c r="F68" s="442"/>
      <c r="G68" s="442"/>
      <c r="H68" s="442" t="s">
        <v>678</v>
      </c>
      <c r="I68" s="311" t="s">
        <v>678</v>
      </c>
      <c r="J68" s="311" t="s">
        <v>678</v>
      </c>
      <c r="K68" s="311" t="s">
        <v>678</v>
      </c>
      <c r="L68" s="311" t="s">
        <v>678</v>
      </c>
      <c r="M68" s="366" t="s">
        <v>678</v>
      </c>
      <c r="N68" s="311" t="s">
        <v>678</v>
      </c>
      <c r="O68" s="366">
        <v>4462.0832116604706</v>
      </c>
      <c r="P68" s="311">
        <v>6392.9923555497253</v>
      </c>
      <c r="Q68" s="311">
        <v>5288.4816516419669</v>
      </c>
      <c r="R68" s="311">
        <v>182.21730153682441</v>
      </c>
      <c r="S68" s="311">
        <v>-3076.1921493711734</v>
      </c>
      <c r="T68" s="311"/>
      <c r="U68" s="442"/>
      <c r="V68" s="321" t="s">
        <v>369</v>
      </c>
      <c r="W68" s="457">
        <v>-16096302.984351158</v>
      </c>
      <c r="Y68" s="543"/>
      <c r="AA68" s="543"/>
      <c r="AB68" s="543"/>
      <c r="AC68" s="543"/>
      <c r="AD68" s="543"/>
      <c r="AH68" s="542">
        <v>-71985085.270191118</v>
      </c>
      <c r="AI68" s="542">
        <v>-67232809.686097473</v>
      </c>
      <c r="AJ68" s="542">
        <v>-57734041.2046258</v>
      </c>
      <c r="AK68" s="542">
        <v>-44373861.62614017</v>
      </c>
    </row>
    <row r="69" spans="1:37">
      <c r="A69" s="367"/>
      <c r="B69" s="398" t="s">
        <v>661</v>
      </c>
      <c r="C69" s="368"/>
      <c r="D69" s="331"/>
      <c r="E69" s="331"/>
      <c r="F69" s="331"/>
      <c r="G69" s="331"/>
      <c r="H69" s="442">
        <v>0</v>
      </c>
      <c r="I69" s="311">
        <v>0</v>
      </c>
      <c r="J69" s="311">
        <v>0</v>
      </c>
      <c r="K69" s="311">
        <v>0</v>
      </c>
      <c r="L69" s="311">
        <v>0</v>
      </c>
      <c r="M69" s="366">
        <v>0</v>
      </c>
      <c r="N69" s="311">
        <v>0</v>
      </c>
      <c r="O69" s="366">
        <v>4462.0832116604706</v>
      </c>
      <c r="P69" s="311">
        <v>10855.075567210195</v>
      </c>
      <c r="Q69" s="311">
        <v>16143.557218852162</v>
      </c>
      <c r="R69" s="311">
        <v>16325.774520388986</v>
      </c>
      <c r="S69" s="311">
        <v>13249.582371017812</v>
      </c>
      <c r="T69" s="311"/>
      <c r="U69" s="442"/>
      <c r="W69" s="457"/>
      <c r="Y69" s="456"/>
      <c r="AA69" s="456"/>
      <c r="AB69" s="456"/>
      <c r="AC69" s="456"/>
      <c r="AD69" s="456"/>
      <c r="AH69" s="541"/>
      <c r="AI69" s="541"/>
      <c r="AJ69" s="541"/>
      <c r="AK69" s="541"/>
    </row>
    <row r="70" spans="1:37" ht="25.7" customHeight="1">
      <c r="A70" s="367"/>
      <c r="C70" s="1049"/>
      <c r="D70" s="1049"/>
      <c r="E70" s="1049"/>
      <c r="F70" s="1049"/>
      <c r="G70" s="1049"/>
      <c r="H70" s="1049"/>
      <c r="I70" s="1049"/>
      <c r="J70" s="1049"/>
      <c r="K70" s="1049"/>
      <c r="L70" s="311"/>
      <c r="M70" s="366"/>
      <c r="N70" s="311"/>
      <c r="O70" s="366"/>
      <c r="P70" s="311"/>
      <c r="Q70" s="311"/>
      <c r="R70" s="311"/>
      <c r="S70" s="311"/>
      <c r="T70" s="311"/>
      <c r="U70" s="442"/>
      <c r="W70" s="457"/>
    </row>
    <row r="71" spans="1:37">
      <c r="A71" s="334"/>
      <c r="C71" s="334"/>
      <c r="D71" s="334"/>
      <c r="E71" s="334"/>
      <c r="F71" s="334"/>
      <c r="G71" s="334"/>
      <c r="H71" s="333"/>
      <c r="I71" s="333"/>
      <c r="J71" s="333"/>
      <c r="K71" s="333"/>
      <c r="L71" s="333"/>
      <c r="M71" s="332"/>
      <c r="N71" s="333"/>
      <c r="O71" s="332"/>
      <c r="P71" s="333"/>
      <c r="Q71" s="333"/>
      <c r="R71" s="333"/>
      <c r="S71" s="333"/>
      <c r="T71" s="333"/>
      <c r="U71" s="442"/>
      <c r="W71" s="457"/>
    </row>
    <row r="72" spans="1:37">
      <c r="A72" s="360" t="s">
        <v>72</v>
      </c>
      <c r="B72" s="365"/>
      <c r="C72" s="365"/>
      <c r="D72" s="365"/>
      <c r="E72" s="365"/>
      <c r="F72" s="365"/>
      <c r="G72" s="365"/>
      <c r="H72" s="365"/>
      <c r="I72" s="439"/>
      <c r="J72" s="365"/>
      <c r="K72" s="365"/>
      <c r="L72" s="365"/>
      <c r="M72" s="363"/>
      <c r="N72" s="364"/>
      <c r="O72" s="363"/>
      <c r="P72" s="364"/>
      <c r="Q72" s="364"/>
      <c r="R72" s="364"/>
      <c r="S72" s="364"/>
      <c r="T72" s="364"/>
      <c r="U72" s="440"/>
      <c r="W72" s="457"/>
    </row>
    <row r="73" spans="1:37">
      <c r="A73" s="360" t="s">
        <v>89</v>
      </c>
      <c r="B73" s="365"/>
      <c r="C73" s="365"/>
      <c r="D73" s="365"/>
      <c r="E73" s="365"/>
      <c r="F73" s="365"/>
      <c r="G73" s="365"/>
      <c r="H73" s="439"/>
      <c r="I73" s="365"/>
      <c r="J73" s="365"/>
      <c r="K73" s="365"/>
      <c r="L73" s="365"/>
      <c r="M73" s="363"/>
      <c r="N73" s="364"/>
      <c r="O73" s="363"/>
      <c r="P73" s="364"/>
      <c r="Q73" s="364"/>
      <c r="R73" s="364"/>
      <c r="S73" s="364"/>
      <c r="T73" s="364"/>
      <c r="U73" s="440"/>
      <c r="W73" s="457"/>
    </row>
    <row r="74" spans="1:37">
      <c r="A74" s="360" t="s">
        <v>642</v>
      </c>
      <c r="B74" s="365"/>
      <c r="C74" s="365"/>
      <c r="D74" s="365"/>
      <c r="E74" s="365"/>
      <c r="F74" s="365"/>
      <c r="G74" s="365"/>
      <c r="H74" s="439"/>
      <c r="I74" s="365"/>
      <c r="J74" s="365"/>
      <c r="K74" s="365"/>
      <c r="L74" s="365"/>
      <c r="M74" s="363"/>
      <c r="N74" s="364"/>
      <c r="O74" s="363"/>
      <c r="P74" s="364"/>
      <c r="Q74" s="364"/>
      <c r="R74" s="364"/>
      <c r="S74" s="364"/>
      <c r="T74" s="364"/>
      <c r="U74" s="440"/>
      <c r="W74" s="457"/>
    </row>
    <row r="75" spans="1:37">
      <c r="A75" s="311"/>
      <c r="C75" s="364"/>
      <c r="D75" s="364"/>
      <c r="E75" s="364"/>
      <c r="F75" s="364"/>
      <c r="G75" s="364"/>
      <c r="H75" s="441"/>
      <c r="I75" s="364"/>
      <c r="J75" s="364"/>
      <c r="K75" s="364"/>
      <c r="L75" s="364"/>
      <c r="M75" s="363"/>
      <c r="N75" s="364"/>
      <c r="O75" s="363"/>
      <c r="P75" s="364"/>
      <c r="Q75" s="364"/>
      <c r="R75" s="364"/>
      <c r="S75" s="364"/>
      <c r="T75" s="364"/>
      <c r="W75" s="457"/>
    </row>
    <row r="76" spans="1:37">
      <c r="A76" s="334"/>
      <c r="B76" s="334"/>
      <c r="C76" s="334"/>
      <c r="D76" s="334"/>
      <c r="E76" s="334"/>
      <c r="F76" s="334"/>
      <c r="G76" s="334"/>
      <c r="H76" s="362" t="s">
        <v>90</v>
      </c>
      <c r="I76" s="362" t="s">
        <v>91</v>
      </c>
      <c r="J76" s="362" t="s">
        <v>92</v>
      </c>
      <c r="K76" s="362" t="s">
        <v>93</v>
      </c>
      <c r="L76" s="362" t="s">
        <v>94</v>
      </c>
      <c r="M76" s="361" t="s">
        <v>95</v>
      </c>
      <c r="N76" s="362" t="s">
        <v>96</v>
      </c>
      <c r="O76" s="361" t="s">
        <v>130</v>
      </c>
      <c r="P76" s="362" t="s">
        <v>131</v>
      </c>
      <c r="Q76" s="362" t="s">
        <v>132</v>
      </c>
      <c r="R76" s="362" t="s">
        <v>136</v>
      </c>
      <c r="S76" s="362" t="s">
        <v>137</v>
      </c>
      <c r="T76" s="362" t="s">
        <v>138</v>
      </c>
      <c r="U76" s="442"/>
      <c r="W76" s="457" t="s">
        <v>137</v>
      </c>
    </row>
    <row r="77" spans="1:37">
      <c r="A77" s="360" t="s">
        <v>97</v>
      </c>
      <c r="B77" s="334"/>
      <c r="C77" s="334"/>
      <c r="D77" s="334"/>
      <c r="E77" s="334"/>
      <c r="F77" s="334"/>
      <c r="G77" s="334"/>
      <c r="H77" s="362" t="s">
        <v>133</v>
      </c>
      <c r="I77" s="362" t="s">
        <v>134</v>
      </c>
      <c r="J77" s="362" t="s">
        <v>135</v>
      </c>
      <c r="K77" s="362" t="s">
        <v>73</v>
      </c>
      <c r="L77" s="362" t="s">
        <v>74</v>
      </c>
      <c r="M77" s="361" t="s">
        <v>75</v>
      </c>
      <c r="N77" s="362" t="s">
        <v>76</v>
      </c>
      <c r="O77" s="361" t="s">
        <v>77</v>
      </c>
      <c r="P77" s="362" t="s">
        <v>78</v>
      </c>
      <c r="Q77" s="362" t="s">
        <v>127</v>
      </c>
      <c r="R77" s="362" t="s">
        <v>128</v>
      </c>
      <c r="S77" s="362" t="s">
        <v>129</v>
      </c>
      <c r="T77" s="362"/>
      <c r="U77" s="311" t="s">
        <v>97</v>
      </c>
      <c r="W77" s="457" t="s">
        <v>129</v>
      </c>
    </row>
    <row r="78" spans="1:37">
      <c r="A78" s="360" t="s">
        <v>98</v>
      </c>
      <c r="B78" s="334"/>
      <c r="C78" s="334"/>
      <c r="D78" s="334"/>
      <c r="E78" s="334"/>
      <c r="F78" s="334"/>
      <c r="G78" s="334"/>
      <c r="H78" s="359">
        <v>2013</v>
      </c>
      <c r="I78" s="359">
        <v>2013</v>
      </c>
      <c r="J78" s="359">
        <v>2013</v>
      </c>
      <c r="K78" s="359">
        <v>2013</v>
      </c>
      <c r="L78" s="359">
        <v>2013</v>
      </c>
      <c r="M78" s="358">
        <v>2013</v>
      </c>
      <c r="N78" s="359">
        <v>2013</v>
      </c>
      <c r="O78" s="358">
        <v>2013</v>
      </c>
      <c r="P78" s="359">
        <v>2013</v>
      </c>
      <c r="Q78" s="359">
        <v>2013</v>
      </c>
      <c r="R78" s="359">
        <v>2013</v>
      </c>
      <c r="S78" s="359">
        <v>2013</v>
      </c>
      <c r="T78" s="362" t="s">
        <v>88</v>
      </c>
      <c r="U78" s="311" t="s">
        <v>98</v>
      </c>
      <c r="W78" s="457">
        <v>2011</v>
      </c>
    </row>
    <row r="79" spans="1:37">
      <c r="A79" s="334"/>
      <c r="B79" s="334"/>
      <c r="C79" s="334"/>
      <c r="D79" s="334"/>
      <c r="E79" s="334"/>
      <c r="F79" s="334"/>
      <c r="G79" s="334"/>
      <c r="H79" s="357"/>
      <c r="I79" s="357"/>
      <c r="J79" s="357"/>
      <c r="K79" s="357"/>
      <c r="L79" s="357"/>
      <c r="M79" s="356"/>
      <c r="N79" s="357"/>
      <c r="O79" s="356"/>
      <c r="P79" s="357"/>
      <c r="Q79" s="357"/>
      <c r="R79" s="357"/>
      <c r="S79" s="357"/>
      <c r="T79" s="357"/>
      <c r="U79" s="334"/>
      <c r="W79" s="457"/>
    </row>
    <row r="80" spans="1:37">
      <c r="A80" s="333" t="s">
        <v>79</v>
      </c>
      <c r="B80" s="338" t="s">
        <v>119</v>
      </c>
      <c r="C80" s="334"/>
      <c r="D80" s="334"/>
      <c r="E80" s="334"/>
      <c r="F80" s="334"/>
      <c r="G80" s="334"/>
      <c r="H80" s="355">
        <v>-68496519</v>
      </c>
      <c r="I80" s="354">
        <v>-73102189.347357869</v>
      </c>
      <c r="J80" s="354">
        <v>-83063115.03086485</v>
      </c>
      <c r="K80" s="354">
        <v>-86491200.936859533</v>
      </c>
      <c r="L80" s="354">
        <v>-88081388.254542276</v>
      </c>
      <c r="M80" s="353">
        <v>-83329112.670448631</v>
      </c>
      <c r="N80" s="354">
        <v>-73830344.188976958</v>
      </c>
      <c r="O80" s="353">
        <v>-60470164.61049132</v>
      </c>
      <c r="P80" s="354">
        <v>-45068045.906128198</v>
      </c>
      <c r="Q80" s="354">
        <v>-31689433.967588954</v>
      </c>
      <c r="R80" s="354">
        <v>-22815027.657177474</v>
      </c>
      <c r="S80" s="354">
        <v>-20008698.874270488</v>
      </c>
      <c r="T80" s="397" t="s">
        <v>102</v>
      </c>
      <c r="U80" s="311" t="s">
        <v>79</v>
      </c>
      <c r="W80" s="457">
        <v>-10350847.778740026</v>
      </c>
    </row>
    <row r="81" spans="1:23" s="398" customFormat="1">
      <c r="A81" s="334"/>
      <c r="B81" s="334"/>
      <c r="C81" s="334"/>
      <c r="D81" s="334"/>
      <c r="E81" s="334"/>
      <c r="F81" s="334"/>
      <c r="G81" s="334"/>
      <c r="H81" s="340"/>
      <c r="I81" s="340"/>
      <c r="J81" s="340"/>
      <c r="K81" s="340"/>
      <c r="L81" s="340"/>
      <c r="M81" s="339"/>
      <c r="N81" s="340"/>
      <c r="O81" s="339"/>
      <c r="P81" s="340"/>
      <c r="Q81" s="340"/>
      <c r="R81" s="340"/>
      <c r="S81" s="340"/>
      <c r="T81" s="451"/>
      <c r="U81" s="334"/>
      <c r="W81" s="457"/>
    </row>
    <row r="82" spans="1:23" s="398" customFormat="1">
      <c r="A82" s="333" t="s">
        <v>80</v>
      </c>
      <c r="B82" s="338" t="s">
        <v>120</v>
      </c>
      <c r="C82" s="334"/>
      <c r="D82" s="334"/>
      <c r="E82" s="334"/>
      <c r="F82" s="334"/>
      <c r="G82" s="334"/>
      <c r="H82" s="352"/>
      <c r="I82" s="352"/>
      <c r="J82" s="352"/>
      <c r="K82" s="352"/>
      <c r="L82" s="352"/>
      <c r="M82" s="351"/>
      <c r="N82" s="352"/>
      <c r="O82" s="351"/>
      <c r="P82" s="352"/>
      <c r="Q82" s="352"/>
      <c r="R82" s="352"/>
      <c r="S82" s="352"/>
      <c r="T82" s="452"/>
      <c r="W82" s="457"/>
    </row>
    <row r="83" spans="1:23" s="398" customFormat="1">
      <c r="A83" s="334"/>
      <c r="B83" s="338" t="s">
        <v>121</v>
      </c>
      <c r="C83" s="334"/>
      <c r="D83" s="334"/>
      <c r="E83" s="334"/>
      <c r="F83" s="334"/>
      <c r="G83" s="334"/>
      <c r="H83" s="352">
        <v>-73098061.865325645</v>
      </c>
      <c r="I83" s="352">
        <v>-83056931.129693955</v>
      </c>
      <c r="J83" s="352">
        <v>-86484842.888437554</v>
      </c>
      <c r="K83" s="352">
        <v>-88075566.452849835</v>
      </c>
      <c r="L83" s="352">
        <v>-83323756.259682566</v>
      </c>
      <c r="M83" s="351">
        <v>-73826085.283112407</v>
      </c>
      <c r="N83" s="352">
        <v>-60467089.199266732</v>
      </c>
      <c r="O83" s="351">
        <v>-45065629.136451393</v>
      </c>
      <c r="P83" s="352">
        <v>-31687676.261551313</v>
      </c>
      <c r="Q83" s="352">
        <v>-22813779.533588298</v>
      </c>
      <c r="R83" s="352">
        <v>-20007628.30787136</v>
      </c>
      <c r="S83" s="352">
        <v>-22215487.163669523</v>
      </c>
      <c r="T83" s="397" t="s">
        <v>102</v>
      </c>
      <c r="U83" s="311" t="s">
        <v>80</v>
      </c>
      <c r="W83" s="457">
        <v>-16095697.137212608</v>
      </c>
    </row>
    <row r="84" spans="1:23" s="398" customFormat="1">
      <c r="A84" s="334"/>
      <c r="B84" s="334"/>
      <c r="C84" s="334"/>
      <c r="D84" s="334"/>
      <c r="E84" s="334"/>
      <c r="F84" s="334"/>
      <c r="G84" s="334"/>
      <c r="H84" s="350"/>
      <c r="I84" s="350"/>
      <c r="J84" s="350"/>
      <c r="K84" s="350"/>
      <c r="L84" s="350"/>
      <c r="M84" s="349"/>
      <c r="N84" s="350"/>
      <c r="O84" s="349"/>
      <c r="P84" s="350"/>
      <c r="Q84" s="350"/>
      <c r="R84" s="350"/>
      <c r="S84" s="350"/>
      <c r="T84" s="451"/>
      <c r="U84" s="334"/>
      <c r="W84" s="457"/>
    </row>
    <row r="85" spans="1:23" s="398" customFormat="1">
      <c r="A85" s="333" t="s">
        <v>81</v>
      </c>
      <c r="B85" s="338" t="s">
        <v>188</v>
      </c>
      <c r="C85" s="334"/>
      <c r="D85" s="334"/>
      <c r="E85" s="334"/>
      <c r="F85" s="334"/>
      <c r="G85" s="334"/>
      <c r="H85" s="352"/>
      <c r="I85" s="352"/>
      <c r="J85" s="352"/>
      <c r="K85" s="352"/>
      <c r="L85" s="352"/>
      <c r="M85" s="351"/>
      <c r="N85" s="352"/>
      <c r="O85" s="351"/>
      <c r="P85" s="352"/>
      <c r="Q85" s="352"/>
      <c r="R85" s="352"/>
      <c r="S85" s="352"/>
      <c r="T85" s="452"/>
      <c r="W85" s="457"/>
    </row>
    <row r="86" spans="1:23" s="398" customFormat="1">
      <c r="A86" s="334"/>
      <c r="B86" s="338" t="s">
        <v>189</v>
      </c>
      <c r="C86" s="334"/>
      <c r="D86" s="334"/>
      <c r="E86" s="334"/>
      <c r="F86" s="334"/>
      <c r="G86" s="334"/>
      <c r="H86" s="352">
        <v>-141594580.86532563</v>
      </c>
      <c r="I86" s="352">
        <v>-156159120.47705182</v>
      </c>
      <c r="J86" s="352">
        <v>-169547957.9193024</v>
      </c>
      <c r="K86" s="352">
        <v>-174566767.38970935</v>
      </c>
      <c r="L86" s="352">
        <v>-171405144.51422483</v>
      </c>
      <c r="M86" s="351">
        <v>-157155197.95356104</v>
      </c>
      <c r="N86" s="352">
        <v>-134297433.38824368</v>
      </c>
      <c r="O86" s="351">
        <v>-105535793.74694271</v>
      </c>
      <c r="P86" s="352">
        <v>-76755722.167679518</v>
      </c>
      <c r="Q86" s="352">
        <v>-54503213.501177251</v>
      </c>
      <c r="R86" s="352">
        <v>-42822655.965048835</v>
      </c>
      <c r="S86" s="352">
        <v>-42224186.03794001</v>
      </c>
      <c r="T86" s="397" t="s">
        <v>102</v>
      </c>
      <c r="U86" s="311" t="s">
        <v>81</v>
      </c>
      <c r="W86" s="457">
        <v>-26446544.915952634</v>
      </c>
    </row>
    <row r="87" spans="1:23" s="398" customFormat="1">
      <c r="A87" s="334"/>
      <c r="B87" s="334"/>
      <c r="C87" s="334"/>
      <c r="D87" s="334"/>
      <c r="E87" s="334"/>
      <c r="F87" s="334"/>
      <c r="G87" s="334"/>
      <c r="H87" s="350"/>
      <c r="I87" s="350"/>
      <c r="J87" s="350"/>
      <c r="K87" s="350"/>
      <c r="L87" s="350"/>
      <c r="M87" s="349"/>
      <c r="N87" s="350"/>
      <c r="O87" s="349"/>
      <c r="P87" s="350"/>
      <c r="Q87" s="350"/>
      <c r="R87" s="350"/>
      <c r="S87" s="350"/>
      <c r="T87" s="451"/>
      <c r="U87" s="334"/>
      <c r="W87" s="457"/>
    </row>
    <row r="88" spans="1:23" s="398" customFormat="1">
      <c r="A88" s="333" t="s">
        <v>82</v>
      </c>
      <c r="B88" s="338" t="s">
        <v>190</v>
      </c>
      <c r="C88" s="334"/>
      <c r="D88" s="334"/>
      <c r="E88" s="334"/>
      <c r="F88" s="334"/>
      <c r="G88" s="334"/>
      <c r="H88" s="27"/>
      <c r="I88" s="348"/>
      <c r="J88" s="348"/>
      <c r="K88" s="348"/>
      <c r="L88" s="348"/>
      <c r="M88" s="347"/>
      <c r="N88" s="348"/>
      <c r="O88" s="347"/>
      <c r="P88" s="348"/>
      <c r="Q88" s="348"/>
      <c r="R88" s="348"/>
      <c r="S88" s="348"/>
      <c r="T88" s="451"/>
      <c r="W88" s="457"/>
    </row>
    <row r="89" spans="1:23" s="398" customFormat="1" ht="13.5" thickBot="1">
      <c r="A89" s="334"/>
      <c r="B89" s="338" t="s">
        <v>191</v>
      </c>
      <c r="C89" s="334"/>
      <c r="D89" s="334"/>
      <c r="E89" s="334"/>
      <c r="F89" s="334"/>
      <c r="G89" s="334"/>
      <c r="H89" s="337">
        <v>-70797290.432662815</v>
      </c>
      <c r="I89" s="337">
        <v>-78079560.238525912</v>
      </c>
      <c r="J89" s="337">
        <v>-84773978.959651202</v>
      </c>
      <c r="K89" s="337">
        <v>-87283383.694854677</v>
      </c>
      <c r="L89" s="337">
        <v>-85702572.257112414</v>
      </c>
      <c r="M89" s="336">
        <v>-78577598.976780519</v>
      </c>
      <c r="N89" s="337">
        <v>-67148716.694121838</v>
      </c>
      <c r="O89" s="336">
        <v>-52767896.873471357</v>
      </c>
      <c r="P89" s="337">
        <v>-38377861.083839759</v>
      </c>
      <c r="Q89" s="337">
        <v>-27251606.750588626</v>
      </c>
      <c r="R89" s="337">
        <v>-21411327.982524417</v>
      </c>
      <c r="S89" s="337">
        <v>-21112093.018970005</v>
      </c>
      <c r="T89" s="397" t="s">
        <v>102</v>
      </c>
      <c r="U89" s="311" t="s">
        <v>82</v>
      </c>
      <c r="W89" s="457">
        <v>-13223272.457976317</v>
      </c>
    </row>
    <row r="90" spans="1:23" s="398" customFormat="1" ht="13.5" thickTop="1">
      <c r="A90" s="334"/>
      <c r="B90" s="334"/>
      <c r="C90" s="334"/>
      <c r="D90" s="334"/>
      <c r="E90" s="334"/>
      <c r="F90" s="334"/>
      <c r="G90" s="334"/>
      <c r="H90" s="27"/>
      <c r="I90" s="348"/>
      <c r="J90" s="348"/>
      <c r="K90" s="348"/>
      <c r="L90" s="348"/>
      <c r="M90" s="347"/>
      <c r="N90" s="348"/>
      <c r="O90" s="347"/>
      <c r="P90" s="348"/>
      <c r="Q90" s="348"/>
      <c r="R90" s="348"/>
      <c r="S90" s="348"/>
      <c r="T90" s="451"/>
      <c r="U90" s="334"/>
      <c r="W90" s="457"/>
    </row>
    <row r="91" spans="1:23" s="398" customFormat="1">
      <c r="A91" s="333" t="s">
        <v>83</v>
      </c>
      <c r="B91" s="338" t="s">
        <v>192</v>
      </c>
      <c r="C91" s="334"/>
      <c r="D91" s="334"/>
      <c r="E91" s="334"/>
      <c r="F91" s="334"/>
      <c r="G91" s="334"/>
      <c r="H91" s="27"/>
      <c r="I91" s="27"/>
      <c r="J91" s="27"/>
      <c r="K91" s="27"/>
      <c r="L91" s="27"/>
      <c r="M91" s="60"/>
      <c r="N91" s="27"/>
      <c r="O91" s="60"/>
      <c r="P91" s="27"/>
      <c r="Q91" s="27"/>
      <c r="R91" s="27"/>
      <c r="S91" s="27"/>
      <c r="T91" s="451"/>
      <c r="W91" s="457"/>
    </row>
    <row r="92" spans="1:23" s="398" customFormat="1">
      <c r="A92" s="334"/>
      <c r="B92" s="338" t="s">
        <v>193</v>
      </c>
      <c r="C92" s="334"/>
      <c r="D92" s="334"/>
      <c r="E92" s="334"/>
      <c r="F92" s="334"/>
      <c r="G92" s="334"/>
      <c r="H92" s="98">
        <v>5.0000000000000001E-4</v>
      </c>
      <c r="I92" s="344">
        <v>8.9999999999999998E-4</v>
      </c>
      <c r="J92" s="344">
        <v>1E-3</v>
      </c>
      <c r="K92" s="344">
        <v>8.0000000000000004E-4</v>
      </c>
      <c r="L92" s="344">
        <v>8.0000000000000004E-4</v>
      </c>
      <c r="M92" s="343">
        <v>6.9999999999999999E-4</v>
      </c>
      <c r="N92" s="344">
        <v>5.9999999999999995E-4</v>
      </c>
      <c r="O92" s="343">
        <v>5.0000000000000001E-4</v>
      </c>
      <c r="P92" s="344">
        <v>5.9999999999999995E-4</v>
      </c>
      <c r="Q92" s="344">
        <v>5.0000000000000001E-4</v>
      </c>
      <c r="R92" s="344">
        <v>5.9999999999999995E-4</v>
      </c>
      <c r="S92" s="344">
        <v>5.9999999999999995E-4</v>
      </c>
      <c r="T92" s="397" t="s">
        <v>102</v>
      </c>
      <c r="U92" s="311" t="s">
        <v>83</v>
      </c>
      <c r="W92" s="457">
        <v>8.0000000000000004E-4</v>
      </c>
    </row>
    <row r="93" spans="1:23" s="398" customFormat="1">
      <c r="A93" s="334"/>
      <c r="B93" s="334"/>
      <c r="C93" s="334"/>
      <c r="D93" s="334"/>
      <c r="E93" s="334"/>
      <c r="F93" s="334"/>
      <c r="G93" s="334"/>
      <c r="H93" s="346"/>
      <c r="I93" s="344"/>
      <c r="J93" s="344"/>
      <c r="K93" s="344"/>
      <c r="L93" s="344"/>
      <c r="M93" s="343"/>
      <c r="N93" s="344"/>
      <c r="O93" s="343"/>
      <c r="P93" s="344"/>
      <c r="Q93" s="344"/>
      <c r="R93" s="344"/>
      <c r="S93" s="344"/>
      <c r="T93" s="451"/>
      <c r="U93" s="334"/>
      <c r="W93" s="457"/>
    </row>
    <row r="94" spans="1:23" s="398" customFormat="1">
      <c r="A94" s="333" t="s">
        <v>84</v>
      </c>
      <c r="B94" s="338" t="s">
        <v>192</v>
      </c>
      <c r="C94" s="334"/>
      <c r="D94" s="334"/>
      <c r="E94" s="334"/>
      <c r="F94" s="334"/>
      <c r="G94" s="334"/>
      <c r="H94" s="346"/>
      <c r="I94" s="344"/>
      <c r="J94" s="344"/>
      <c r="K94" s="344"/>
      <c r="L94" s="344"/>
      <c r="M94" s="343"/>
      <c r="N94" s="344"/>
      <c r="O94" s="343"/>
      <c r="P94" s="344"/>
      <c r="Q94" s="344"/>
      <c r="R94" s="344"/>
      <c r="S94" s="344"/>
      <c r="T94" s="451"/>
      <c r="W94" s="457"/>
    </row>
    <row r="95" spans="1:23" s="398" customFormat="1">
      <c r="A95" s="334"/>
      <c r="B95" s="338" t="s">
        <v>194</v>
      </c>
      <c r="C95" s="334"/>
      <c r="D95" s="334"/>
      <c r="E95" s="334"/>
      <c r="F95" s="334"/>
      <c r="G95" s="334"/>
      <c r="H95" s="98">
        <v>8.9999999999999998E-4</v>
      </c>
      <c r="I95" s="98">
        <v>1E-3</v>
      </c>
      <c r="J95" s="98">
        <v>8.0000000000000004E-4</v>
      </c>
      <c r="K95" s="98">
        <v>8.0000000000000004E-4</v>
      </c>
      <c r="L95" s="98">
        <v>6.9999999999999999E-4</v>
      </c>
      <c r="M95" s="345">
        <v>5.9999999999999995E-4</v>
      </c>
      <c r="N95" s="98">
        <v>5.0000000000000001E-4</v>
      </c>
      <c r="O95" s="345">
        <v>5.9999999999999995E-4</v>
      </c>
      <c r="P95" s="98">
        <v>5.0000000000000001E-4</v>
      </c>
      <c r="Q95" s="98">
        <v>5.9999999999999995E-4</v>
      </c>
      <c r="R95" s="98">
        <v>5.9999999999999995E-4</v>
      </c>
      <c r="S95" s="98">
        <v>8.0000000000000004E-4</v>
      </c>
      <c r="T95" s="397" t="s">
        <v>102</v>
      </c>
      <c r="U95" s="311" t="s">
        <v>84</v>
      </c>
      <c r="W95" s="457">
        <v>2.9999999999999997E-4</v>
      </c>
    </row>
    <row r="96" spans="1:23" s="398" customFormat="1">
      <c r="A96" s="334"/>
      <c r="B96" s="334"/>
      <c r="C96" s="334"/>
      <c r="D96" s="334"/>
      <c r="E96" s="334"/>
      <c r="F96" s="334"/>
      <c r="G96" s="334"/>
      <c r="H96" s="344"/>
      <c r="I96" s="344"/>
      <c r="J96" s="344"/>
      <c r="K96" s="344"/>
      <c r="L96" s="344"/>
      <c r="M96" s="343"/>
      <c r="N96" s="344"/>
      <c r="O96" s="343"/>
      <c r="P96" s="344"/>
      <c r="Q96" s="344"/>
      <c r="R96" s="344"/>
      <c r="S96" s="344"/>
      <c r="T96" s="451"/>
      <c r="U96" s="334"/>
      <c r="W96" s="457"/>
    </row>
    <row r="97" spans="1:37">
      <c r="A97" s="333" t="s">
        <v>85</v>
      </c>
      <c r="B97" s="338" t="s">
        <v>195</v>
      </c>
      <c r="C97" s="334"/>
      <c r="D97" s="334"/>
      <c r="E97" s="334"/>
      <c r="F97" s="334"/>
      <c r="G97" s="334"/>
      <c r="H97" s="344"/>
      <c r="I97" s="344"/>
      <c r="J97" s="344"/>
      <c r="K97" s="344"/>
      <c r="L97" s="344"/>
      <c r="M97" s="343"/>
      <c r="N97" s="344"/>
      <c r="O97" s="343"/>
      <c r="P97" s="344"/>
      <c r="Q97" s="344"/>
      <c r="R97" s="344"/>
      <c r="S97" s="344"/>
      <c r="T97" s="451"/>
      <c r="W97" s="457"/>
    </row>
    <row r="98" spans="1:37">
      <c r="A98" s="334"/>
      <c r="B98" s="338" t="s">
        <v>196</v>
      </c>
      <c r="C98" s="334"/>
      <c r="D98" s="334"/>
      <c r="E98" s="334"/>
      <c r="F98" s="334"/>
      <c r="G98" s="334"/>
      <c r="H98" s="344">
        <v>1.4E-3</v>
      </c>
      <c r="I98" s="344">
        <v>1.9E-3</v>
      </c>
      <c r="J98" s="344">
        <v>1.8E-3</v>
      </c>
      <c r="K98" s="344">
        <v>1.6000000000000001E-3</v>
      </c>
      <c r="L98" s="344">
        <v>1.5E-3</v>
      </c>
      <c r="M98" s="343">
        <v>1.2999999999999999E-3</v>
      </c>
      <c r="N98" s="344">
        <v>1.0999999999999998E-3</v>
      </c>
      <c r="O98" s="343">
        <v>1.0999999999999998E-3</v>
      </c>
      <c r="P98" s="344">
        <v>1.0999999999999998E-3</v>
      </c>
      <c r="Q98" s="344">
        <v>1.0999999999999998E-3</v>
      </c>
      <c r="R98" s="344">
        <v>1.1999999999999999E-3</v>
      </c>
      <c r="S98" s="344">
        <v>1.4E-3</v>
      </c>
      <c r="T98" s="397" t="s">
        <v>102</v>
      </c>
      <c r="U98" s="311" t="s">
        <v>85</v>
      </c>
      <c r="W98" s="457">
        <v>1.1000000000000001E-3</v>
      </c>
    </row>
    <row r="99" spans="1:37">
      <c r="A99" s="334"/>
      <c r="B99" s="334"/>
      <c r="C99" s="334"/>
      <c r="D99" s="334"/>
      <c r="E99" s="334"/>
      <c r="F99" s="334"/>
      <c r="G99" s="334"/>
      <c r="H99" s="344"/>
      <c r="I99" s="344"/>
      <c r="J99" s="344"/>
      <c r="K99" s="344"/>
      <c r="L99" s="344"/>
      <c r="M99" s="343"/>
      <c r="N99" s="344"/>
      <c r="O99" s="343"/>
      <c r="P99" s="344"/>
      <c r="Q99" s="344"/>
      <c r="R99" s="344"/>
      <c r="S99" s="344"/>
      <c r="T99" s="451"/>
      <c r="U99" s="334"/>
      <c r="W99" s="457"/>
    </row>
    <row r="100" spans="1:37">
      <c r="A100" s="333" t="s">
        <v>86</v>
      </c>
      <c r="B100" s="338" t="s">
        <v>197</v>
      </c>
      <c r="C100" s="334"/>
      <c r="D100" s="334"/>
      <c r="E100" s="334"/>
      <c r="F100" s="334"/>
      <c r="G100" s="334"/>
      <c r="H100" s="344"/>
      <c r="I100" s="344"/>
      <c r="J100" s="344"/>
      <c r="K100" s="344"/>
      <c r="L100" s="344"/>
      <c r="M100" s="343"/>
      <c r="N100" s="344"/>
      <c r="O100" s="343"/>
      <c r="P100" s="344"/>
      <c r="Q100" s="344"/>
      <c r="R100" s="344"/>
      <c r="S100" s="344"/>
      <c r="T100" s="451"/>
      <c r="W100" s="457"/>
    </row>
    <row r="101" spans="1:37">
      <c r="A101" s="334"/>
      <c r="B101" s="338" t="s">
        <v>198</v>
      </c>
      <c r="C101" s="334"/>
      <c r="D101" s="334"/>
      <c r="E101" s="334"/>
      <c r="F101" s="334"/>
      <c r="G101" s="334"/>
      <c r="H101" s="344">
        <v>6.9999999999999999E-4</v>
      </c>
      <c r="I101" s="344">
        <v>9.5E-4</v>
      </c>
      <c r="J101" s="344">
        <v>8.9999999999999998E-4</v>
      </c>
      <c r="K101" s="344">
        <v>8.0000000000000004E-4</v>
      </c>
      <c r="L101" s="344">
        <v>7.5000000000000002E-4</v>
      </c>
      <c r="M101" s="343">
        <v>6.4999999999999997E-4</v>
      </c>
      <c r="N101" s="344">
        <v>5.4999999999999992E-4</v>
      </c>
      <c r="O101" s="343">
        <v>5.4999999999999992E-4</v>
      </c>
      <c r="P101" s="344">
        <v>5.4999999999999992E-4</v>
      </c>
      <c r="Q101" s="344">
        <v>5.4999999999999992E-4</v>
      </c>
      <c r="R101" s="344">
        <v>5.9999999999999995E-4</v>
      </c>
      <c r="S101" s="344">
        <v>6.9999999999999999E-4</v>
      </c>
      <c r="T101" s="397" t="s">
        <v>102</v>
      </c>
      <c r="U101" s="311" t="s">
        <v>86</v>
      </c>
      <c r="W101" s="457">
        <v>5.5000000000000003E-4</v>
      </c>
    </row>
    <row r="102" spans="1:37">
      <c r="A102" s="334"/>
      <c r="B102" s="334"/>
      <c r="C102" s="334"/>
      <c r="D102" s="334"/>
      <c r="E102" s="334"/>
      <c r="F102" s="334"/>
      <c r="G102" s="334"/>
      <c r="H102" s="344"/>
      <c r="I102" s="344"/>
      <c r="J102" s="344"/>
      <c r="K102" s="344"/>
      <c r="L102" s="344"/>
      <c r="M102" s="343"/>
      <c r="N102" s="344"/>
      <c r="O102" s="343"/>
      <c r="P102" s="344"/>
      <c r="Q102" s="344"/>
      <c r="R102" s="344"/>
      <c r="S102" s="344"/>
      <c r="T102" s="451"/>
      <c r="U102" s="334"/>
      <c r="W102" s="457"/>
    </row>
    <row r="103" spans="1:37">
      <c r="A103" s="333" t="s">
        <v>87</v>
      </c>
      <c r="B103" s="338" t="s">
        <v>199</v>
      </c>
      <c r="C103" s="334"/>
      <c r="D103" s="334"/>
      <c r="E103" s="334"/>
      <c r="F103" s="334"/>
      <c r="G103" s="334"/>
      <c r="H103" s="344"/>
      <c r="I103" s="344"/>
      <c r="J103" s="344"/>
      <c r="K103" s="344"/>
      <c r="L103" s="344"/>
      <c r="M103" s="343"/>
      <c r="N103" s="344"/>
      <c r="O103" s="343"/>
      <c r="P103" s="344"/>
      <c r="Q103" s="344"/>
      <c r="R103" s="344"/>
      <c r="S103" s="344"/>
      <c r="T103" s="452"/>
      <c r="W103" s="457"/>
    </row>
    <row r="104" spans="1:37">
      <c r="A104" s="334"/>
      <c r="B104" s="338" t="s">
        <v>200</v>
      </c>
      <c r="C104" s="334"/>
      <c r="D104" s="334"/>
      <c r="E104" s="334"/>
      <c r="F104" s="334"/>
      <c r="G104" s="334"/>
      <c r="H104" s="344">
        <v>5.8300000000000001E-5</v>
      </c>
      <c r="I104" s="344">
        <v>7.9200000000000001E-5</v>
      </c>
      <c r="J104" s="344">
        <v>7.4999999999999993E-5</v>
      </c>
      <c r="K104" s="344">
        <v>6.6699999999999995E-5</v>
      </c>
      <c r="L104" s="344">
        <v>6.2500000000000001E-5</v>
      </c>
      <c r="M104" s="343">
        <v>5.4200000000000003E-5</v>
      </c>
      <c r="N104" s="344">
        <v>4.5800000000000002E-5</v>
      </c>
      <c r="O104" s="343">
        <v>4.5800000000000002E-5</v>
      </c>
      <c r="P104" s="344">
        <v>4.5800000000000002E-5</v>
      </c>
      <c r="Q104" s="344">
        <v>4.5800000000000002E-5</v>
      </c>
      <c r="R104" s="344">
        <v>5.0000000000000002E-5</v>
      </c>
      <c r="S104" s="344">
        <v>5.8300000000000001E-5</v>
      </c>
      <c r="T104" s="397" t="s">
        <v>102</v>
      </c>
      <c r="U104" s="311" t="s">
        <v>87</v>
      </c>
      <c r="W104" s="457">
        <v>4.5800000000000002E-5</v>
      </c>
    </row>
    <row r="105" spans="1:37">
      <c r="A105" s="334"/>
      <c r="B105" s="334"/>
      <c r="C105" s="334"/>
      <c r="D105" s="334"/>
      <c r="E105" s="334"/>
      <c r="F105" s="334"/>
      <c r="G105" s="334"/>
      <c r="H105" s="342"/>
      <c r="I105" s="342"/>
      <c r="J105" s="342"/>
      <c r="K105" s="342"/>
      <c r="L105" s="342"/>
      <c r="M105" s="341"/>
      <c r="N105" s="342"/>
      <c r="O105" s="341"/>
      <c r="P105" s="342"/>
      <c r="Q105" s="342"/>
      <c r="R105" s="342"/>
      <c r="S105" s="342"/>
      <c r="T105" s="451"/>
      <c r="U105" s="334"/>
      <c r="W105" s="457"/>
    </row>
    <row r="106" spans="1:37">
      <c r="A106" s="333" t="s">
        <v>100</v>
      </c>
      <c r="B106" s="338" t="s">
        <v>201</v>
      </c>
      <c r="C106" s="334"/>
      <c r="D106" s="334"/>
      <c r="E106" s="334"/>
      <c r="F106" s="334"/>
      <c r="G106" s="334"/>
      <c r="H106" s="340"/>
      <c r="I106" s="340"/>
      <c r="J106" s="340"/>
      <c r="K106" s="340"/>
      <c r="L106" s="340"/>
      <c r="M106" s="339"/>
      <c r="N106" s="340"/>
      <c r="O106" s="339"/>
      <c r="P106" s="340"/>
      <c r="Q106" s="340"/>
      <c r="R106" s="340"/>
      <c r="S106" s="340"/>
      <c r="T106" s="451"/>
      <c r="W106" s="457"/>
    </row>
    <row r="107" spans="1:37" ht="13.5" thickBot="1">
      <c r="A107" s="334"/>
      <c r="B107" s="338" t="s">
        <v>202</v>
      </c>
      <c r="C107" s="334"/>
      <c r="D107" s="334"/>
      <c r="E107" s="334"/>
      <c r="F107" s="334"/>
      <c r="G107" s="334"/>
      <c r="H107" s="337">
        <v>-4127.4820322242422</v>
      </c>
      <c r="I107" s="337">
        <v>-6183.9011708912521</v>
      </c>
      <c r="J107" s="337">
        <v>-6358.0484219738391</v>
      </c>
      <c r="K107" s="337">
        <v>-5821.8016924468066</v>
      </c>
      <c r="L107" s="337">
        <v>-5356.4107660695263</v>
      </c>
      <c r="M107" s="336">
        <v>-4258.9058645415043</v>
      </c>
      <c r="N107" s="337">
        <v>-3075.4112245907804</v>
      </c>
      <c r="O107" s="336">
        <v>-2416.7696768049882</v>
      </c>
      <c r="P107" s="337">
        <v>-1757.7060376398611</v>
      </c>
      <c r="Q107" s="337">
        <v>-1248.1235891769591</v>
      </c>
      <c r="R107" s="337">
        <v>-1070.5663991262209</v>
      </c>
      <c r="S107" s="337">
        <v>-1230.8350230059514</v>
      </c>
      <c r="T107" s="337">
        <v>-42905.961898491929</v>
      </c>
      <c r="U107" s="311" t="s">
        <v>100</v>
      </c>
      <c r="W107" s="457">
        <v>-605.62587857531537</v>
      </c>
    </row>
    <row r="108" spans="1:37" ht="13.5" thickTop="1">
      <c r="A108" s="334"/>
      <c r="B108" s="334"/>
      <c r="C108" s="334"/>
      <c r="D108" s="334"/>
      <c r="E108" s="334"/>
      <c r="F108" s="334"/>
      <c r="G108" s="334"/>
      <c r="H108" s="333"/>
      <c r="I108" s="333"/>
      <c r="J108" s="333"/>
      <c r="K108" s="333"/>
      <c r="L108" s="333"/>
      <c r="M108" s="332"/>
      <c r="N108" s="333"/>
      <c r="O108" s="332"/>
      <c r="P108" s="333"/>
      <c r="Q108" s="333"/>
      <c r="R108" s="333"/>
      <c r="S108" s="333"/>
      <c r="T108" s="333"/>
      <c r="U108" s="442"/>
    </row>
    <row r="109" spans="1:37">
      <c r="A109" s="334"/>
      <c r="B109" s="334"/>
      <c r="C109" s="334"/>
      <c r="D109" s="334"/>
      <c r="E109" s="334"/>
      <c r="F109" s="334"/>
      <c r="G109" s="334"/>
      <c r="H109" s="333"/>
      <c r="I109" s="333"/>
      <c r="J109" s="333"/>
      <c r="K109" s="333"/>
      <c r="L109" s="333"/>
      <c r="M109" s="332"/>
      <c r="N109" s="333"/>
      <c r="O109" s="332"/>
      <c r="P109" s="333"/>
      <c r="Q109" s="333"/>
      <c r="R109" s="333"/>
      <c r="S109" s="333"/>
      <c r="T109" s="333"/>
      <c r="U109" s="442"/>
    </row>
    <row r="110" spans="1:37" ht="12.2" customHeight="1">
      <c r="A110" s="334"/>
      <c r="B110" s="335" t="s">
        <v>203</v>
      </c>
      <c r="C110" s="334"/>
      <c r="D110" s="334"/>
      <c r="E110" s="334"/>
      <c r="F110" s="334"/>
      <c r="G110" s="334"/>
      <c r="H110" s="333"/>
      <c r="I110" s="333"/>
      <c r="J110" s="333"/>
      <c r="K110" s="333"/>
      <c r="L110" s="333"/>
      <c r="M110" s="332"/>
      <c r="N110" s="333"/>
      <c r="O110" s="332"/>
      <c r="P110" s="333"/>
      <c r="Q110" s="333"/>
      <c r="R110" s="333"/>
      <c r="S110" s="333"/>
      <c r="T110" s="333"/>
      <c r="U110" s="442"/>
    </row>
    <row r="111" spans="1:37">
      <c r="A111" s="442"/>
      <c r="B111" s="442"/>
      <c r="C111" s="442"/>
      <c r="D111" s="442"/>
      <c r="E111" s="442"/>
      <c r="F111" s="442"/>
      <c r="G111" s="442"/>
      <c r="H111" s="442"/>
      <c r="I111" s="442"/>
      <c r="J111" s="442"/>
      <c r="K111" s="442"/>
      <c r="L111" s="442"/>
      <c r="M111" s="497"/>
      <c r="N111" s="442"/>
      <c r="O111" s="497"/>
      <c r="P111" s="442"/>
      <c r="Q111" s="442"/>
      <c r="R111" s="442"/>
      <c r="S111" s="442"/>
      <c r="T111" s="442"/>
      <c r="U111" s="442"/>
    </row>
    <row r="112" spans="1:37" s="448" customFormat="1">
      <c r="A112" s="453"/>
      <c r="B112" s="453"/>
      <c r="C112" s="453"/>
      <c r="D112" s="453"/>
      <c r="E112" s="453"/>
      <c r="F112" s="453"/>
      <c r="G112" s="453" t="s">
        <v>172</v>
      </c>
      <c r="H112" s="454">
        <v>2.5353058382937408</v>
      </c>
      <c r="I112" s="454">
        <v>3.7984612942199516</v>
      </c>
      <c r="J112" s="454">
        <v>3.9054312431974303</v>
      </c>
      <c r="K112" s="454">
        <v>3.5760416895854505</v>
      </c>
      <c r="L112" s="454">
        <v>3.2901753130582065</v>
      </c>
      <c r="M112" s="498">
        <v>2.6160329272946186</v>
      </c>
      <c r="N112" s="454">
        <v>1.8890713447048868</v>
      </c>
      <c r="O112" s="498">
        <v>1.484500773977464</v>
      </c>
      <c r="P112" s="454">
        <v>1.0796709336202845</v>
      </c>
      <c r="Q112" s="454">
        <v>0.76665991465194705</v>
      </c>
      <c r="R112" s="454">
        <v>0.65759541066328109</v>
      </c>
      <c r="S112" s="454">
        <v>0.75604041288140555</v>
      </c>
      <c r="T112" s="453"/>
      <c r="U112" s="453"/>
      <c r="W112" s="448">
        <v>0.37200569591488741</v>
      </c>
      <c r="AH112" s="540"/>
      <c r="AI112" s="540"/>
      <c r="AJ112" s="540"/>
      <c r="AK112" s="540"/>
    </row>
    <row r="113" spans="1:37">
      <c r="A113" s="442"/>
      <c r="B113" s="442"/>
      <c r="C113" s="442"/>
      <c r="D113" s="442"/>
      <c r="E113" s="442"/>
      <c r="F113" s="442"/>
      <c r="G113" s="442"/>
      <c r="H113" s="442"/>
      <c r="I113" s="442"/>
      <c r="J113" s="442"/>
      <c r="K113" s="442"/>
      <c r="L113" s="442"/>
      <c r="M113" s="497"/>
      <c r="N113" s="442"/>
      <c r="O113" s="497"/>
      <c r="P113" s="442"/>
      <c r="Q113" s="442"/>
      <c r="R113" s="442"/>
      <c r="S113" s="442"/>
      <c r="T113" s="442"/>
      <c r="U113" s="442"/>
    </row>
    <row r="114" spans="1:37" s="312" customFormat="1" ht="15.95" customHeight="1">
      <c r="B114" s="75" t="s">
        <v>167</v>
      </c>
      <c r="D114" s="132"/>
      <c r="E114" s="75"/>
      <c r="M114" s="408"/>
      <c r="O114" s="408"/>
      <c r="AH114" s="408"/>
      <c r="AI114" s="408"/>
      <c r="AJ114" s="408"/>
      <c r="AK114" s="408"/>
    </row>
    <row r="115" spans="1:37" s="312" customFormat="1" ht="15.95" customHeight="1">
      <c r="D115" s="75"/>
      <c r="G115" s="72">
        <v>2012</v>
      </c>
      <c r="H115" s="73">
        <v>2013</v>
      </c>
      <c r="I115" s="73">
        <v>2013</v>
      </c>
      <c r="J115" s="73">
        <v>2013</v>
      </c>
      <c r="K115" s="73">
        <v>2013</v>
      </c>
      <c r="L115" s="73">
        <v>2013</v>
      </c>
      <c r="M115" s="499">
        <v>2013</v>
      </c>
      <c r="N115" s="73">
        <v>2013</v>
      </c>
      <c r="O115" s="499">
        <v>2013</v>
      </c>
      <c r="P115" s="73">
        <v>2013</v>
      </c>
      <c r="Q115" s="73">
        <v>2013</v>
      </c>
      <c r="R115" s="73">
        <v>2013</v>
      </c>
      <c r="S115" s="74">
        <v>2013</v>
      </c>
      <c r="W115" s="312">
        <v>2011</v>
      </c>
      <c r="AH115" s="408"/>
      <c r="AI115" s="408"/>
      <c r="AJ115" s="408"/>
      <c r="AK115" s="408"/>
    </row>
    <row r="116" spans="1:37" s="312" customFormat="1" ht="15.95" customHeight="1">
      <c r="B116" s="75"/>
      <c r="D116" s="75"/>
      <c r="G116" s="76" t="s">
        <v>129</v>
      </c>
      <c r="H116" s="77" t="s">
        <v>133</v>
      </c>
      <c r="I116" s="77" t="s">
        <v>134</v>
      </c>
      <c r="J116" s="77" t="s">
        <v>135</v>
      </c>
      <c r="K116" s="77" t="s">
        <v>73</v>
      </c>
      <c r="L116" s="77" t="s">
        <v>74</v>
      </c>
      <c r="M116" s="77" t="s">
        <v>75</v>
      </c>
      <c r="N116" s="77" t="s">
        <v>76</v>
      </c>
      <c r="O116" s="77" t="s">
        <v>77</v>
      </c>
      <c r="P116" s="77" t="s">
        <v>78</v>
      </c>
      <c r="Q116" s="77" t="s">
        <v>127</v>
      </c>
      <c r="R116" s="77" t="s">
        <v>128</v>
      </c>
      <c r="S116" s="78" t="s">
        <v>129</v>
      </c>
      <c r="W116" s="312" t="s">
        <v>129</v>
      </c>
      <c r="AH116" s="408"/>
      <c r="AI116" s="408"/>
      <c r="AJ116" s="408"/>
      <c r="AK116" s="408"/>
    </row>
    <row r="117" spans="1:37" s="312" customFormat="1" ht="15.95" customHeight="1">
      <c r="B117" s="75" t="s">
        <v>62</v>
      </c>
      <c r="C117" s="75" t="s">
        <v>61</v>
      </c>
      <c r="G117" s="133"/>
      <c r="H117" s="134"/>
      <c r="I117" s="134"/>
      <c r="J117" s="134"/>
      <c r="K117" s="134"/>
      <c r="L117" s="134"/>
      <c r="M117" s="500"/>
      <c r="N117" s="134"/>
      <c r="O117" s="500"/>
      <c r="P117" s="134"/>
      <c r="Q117" s="134"/>
      <c r="R117" s="134"/>
      <c r="S117" s="135"/>
      <c r="AH117" s="408"/>
      <c r="AI117" s="408"/>
      <c r="AJ117" s="408"/>
      <c r="AK117" s="408"/>
    </row>
    <row r="118" spans="1:37" s="312" customFormat="1" ht="15.95" customHeight="1">
      <c r="B118" s="295" t="s">
        <v>217</v>
      </c>
      <c r="C118" s="312" t="s">
        <v>384</v>
      </c>
      <c r="G118" s="313"/>
      <c r="H118" s="314"/>
      <c r="I118" s="314"/>
      <c r="J118" s="314"/>
      <c r="K118" s="314"/>
      <c r="L118" s="314"/>
      <c r="M118" s="501"/>
      <c r="N118" s="314"/>
      <c r="O118" s="501"/>
      <c r="P118" s="314"/>
      <c r="Q118" s="314"/>
      <c r="R118" s="314"/>
      <c r="S118" s="137"/>
      <c r="W118" s="312">
        <v>0</v>
      </c>
      <c r="AH118" s="408"/>
      <c r="AI118" s="408"/>
      <c r="AJ118" s="408"/>
      <c r="AK118" s="408"/>
    </row>
    <row r="119" spans="1:37" s="312" customFormat="1" ht="15.95" customHeight="1">
      <c r="B119" s="295" t="s">
        <v>220</v>
      </c>
      <c r="C119" s="312" t="s">
        <v>386</v>
      </c>
      <c r="G119" s="83"/>
      <c r="H119" s="314"/>
      <c r="I119" s="314"/>
      <c r="J119" s="314"/>
      <c r="K119" s="314"/>
      <c r="L119" s="314"/>
      <c r="M119" s="501"/>
      <c r="N119" s="314"/>
      <c r="O119" s="501"/>
      <c r="P119" s="314"/>
      <c r="Q119" s="314"/>
      <c r="R119" s="314"/>
      <c r="S119" s="137"/>
      <c r="W119" s="312">
        <v>0</v>
      </c>
      <c r="AH119" s="408"/>
      <c r="AI119" s="408"/>
      <c r="AJ119" s="408"/>
      <c r="AK119" s="408"/>
    </row>
    <row r="120" spans="1:37" s="312" customFormat="1" ht="15.95" customHeight="1">
      <c r="B120" s="295" t="s">
        <v>221</v>
      </c>
      <c r="C120" s="312" t="s">
        <v>387</v>
      </c>
      <c r="G120" s="83"/>
      <c r="H120" s="314"/>
      <c r="I120" s="314"/>
      <c r="J120" s="314"/>
      <c r="K120" s="314"/>
      <c r="L120" s="314"/>
      <c r="M120" s="501"/>
      <c r="N120" s="314"/>
      <c r="O120" s="501"/>
      <c r="P120" s="314"/>
      <c r="Q120" s="314"/>
      <c r="R120" s="314"/>
      <c r="S120" s="137"/>
      <c r="W120" s="312">
        <v>0</v>
      </c>
      <c r="AH120" s="408"/>
      <c r="AI120" s="408"/>
      <c r="AJ120" s="408"/>
      <c r="AK120" s="408"/>
    </row>
    <row r="121" spans="1:37" s="312" customFormat="1" ht="15.95" customHeight="1">
      <c r="B121" s="305" t="s">
        <v>247</v>
      </c>
      <c r="C121" s="312" t="s">
        <v>409</v>
      </c>
      <c r="G121" s="83"/>
      <c r="H121" s="314">
        <v>7463497.0800000001</v>
      </c>
      <c r="I121" s="314">
        <v>7641879.8499999996</v>
      </c>
      <c r="J121" s="314">
        <v>8132636.46</v>
      </c>
      <c r="K121" s="314">
        <v>7507484.5199999996</v>
      </c>
      <c r="L121" s="314">
        <v>7524584.7000000002</v>
      </c>
      <c r="M121" s="501">
        <v>7150371.6399999997</v>
      </c>
      <c r="N121" s="314">
        <v>6787460.9500000002</v>
      </c>
      <c r="O121" s="501">
        <v>7133355.5899999999</v>
      </c>
      <c r="P121" s="314">
        <v>9100244.8200000003</v>
      </c>
      <c r="Q121" s="314">
        <v>7639575.5700000003</v>
      </c>
      <c r="R121" s="314">
        <v>7388494.6399999997</v>
      </c>
      <c r="S121" s="137">
        <v>7531589.3499999996</v>
      </c>
      <c r="W121" s="312">
        <v>7091112.6200000001</v>
      </c>
      <c r="AH121" s="408"/>
      <c r="AI121" s="408"/>
      <c r="AJ121" s="408"/>
      <c r="AK121" s="408"/>
    </row>
    <row r="122" spans="1:37" s="75" customFormat="1" ht="15.95" customHeight="1">
      <c r="A122" s="75">
        <v>83</v>
      </c>
      <c r="B122" s="138" t="s">
        <v>60</v>
      </c>
      <c r="C122" s="138"/>
      <c r="D122" s="138"/>
      <c r="E122" s="138"/>
      <c r="F122" s="139"/>
      <c r="G122" s="140"/>
      <c r="H122" s="315">
        <v>7463497.0800000001</v>
      </c>
      <c r="I122" s="315">
        <v>7641879.8499999996</v>
      </c>
      <c r="J122" s="315">
        <v>8132636.46</v>
      </c>
      <c r="K122" s="315">
        <v>7507484.5199999996</v>
      </c>
      <c r="L122" s="315">
        <v>7524584.7000000002</v>
      </c>
      <c r="M122" s="502">
        <v>7150371.6399999997</v>
      </c>
      <c r="N122" s="315">
        <v>6787460.9500000002</v>
      </c>
      <c r="O122" s="502">
        <v>7133355.5899999999</v>
      </c>
      <c r="P122" s="315">
        <v>9100244.8200000003</v>
      </c>
      <c r="Q122" s="315">
        <v>7639575.5700000003</v>
      </c>
      <c r="R122" s="315">
        <v>7388494.6399999997</v>
      </c>
      <c r="S122" s="142">
        <v>7531589.3499999996</v>
      </c>
      <c r="W122" s="75">
        <v>7091112.6200000001</v>
      </c>
      <c r="AH122" s="409"/>
      <c r="AI122" s="409"/>
      <c r="AJ122" s="409"/>
      <c r="AK122" s="409"/>
    </row>
    <row r="123" spans="1:37" s="312" customFormat="1" ht="24" customHeight="1">
      <c r="G123" s="143"/>
      <c r="H123" s="144"/>
      <c r="I123" s="144"/>
      <c r="J123" s="144"/>
      <c r="K123" s="144"/>
      <c r="L123" s="144"/>
      <c r="M123" s="503"/>
      <c r="N123" s="144"/>
      <c r="O123" s="503"/>
      <c r="P123" s="144"/>
      <c r="Q123" s="144"/>
      <c r="R123" s="144"/>
      <c r="S123" s="145"/>
      <c r="AH123" s="408"/>
      <c r="AI123" s="408"/>
      <c r="AJ123" s="408"/>
      <c r="AK123" s="408"/>
    </row>
    <row r="124" spans="1:37" s="312" customFormat="1" ht="15.95" customHeight="1">
      <c r="B124" s="295" t="s">
        <v>222</v>
      </c>
      <c r="C124" s="312" t="s">
        <v>388</v>
      </c>
      <c r="G124" s="313"/>
      <c r="H124" s="314"/>
      <c r="I124" s="314"/>
      <c r="J124" s="314"/>
      <c r="K124" s="314"/>
      <c r="L124" s="314"/>
      <c r="M124" s="501"/>
      <c r="N124" s="314"/>
      <c r="O124" s="501"/>
      <c r="P124" s="314"/>
      <c r="Q124" s="314"/>
      <c r="R124" s="314"/>
      <c r="S124" s="137"/>
      <c r="W124" s="312">
        <v>0</v>
      </c>
      <c r="AH124" s="408"/>
      <c r="AI124" s="408"/>
      <c r="AJ124" s="408"/>
      <c r="AK124" s="408"/>
    </row>
    <row r="125" spans="1:37" s="312" customFormat="1" ht="15.95" customHeight="1">
      <c r="B125" s="295" t="s">
        <v>223</v>
      </c>
      <c r="C125" s="312" t="s">
        <v>389</v>
      </c>
      <c r="G125" s="83"/>
      <c r="H125" s="314"/>
      <c r="I125" s="314"/>
      <c r="J125" s="314"/>
      <c r="K125" s="314"/>
      <c r="L125" s="314"/>
      <c r="M125" s="501"/>
      <c r="N125" s="314"/>
      <c r="O125" s="501"/>
      <c r="P125" s="314"/>
      <c r="Q125" s="314"/>
      <c r="R125" s="314"/>
      <c r="S125" s="137"/>
      <c r="W125" s="312">
        <v>0</v>
      </c>
      <c r="AH125" s="408"/>
      <c r="AI125" s="408"/>
      <c r="AJ125" s="408"/>
      <c r="AK125" s="408"/>
    </row>
    <row r="126" spans="1:37" s="312" customFormat="1" ht="15.95" customHeight="1">
      <c r="B126" s="305" t="s">
        <v>363</v>
      </c>
      <c r="C126" s="312" t="s">
        <v>409</v>
      </c>
      <c r="G126" s="83"/>
      <c r="H126" s="314">
        <v>0</v>
      </c>
      <c r="I126" s="314">
        <v>0</v>
      </c>
      <c r="J126" s="314">
        <v>0</v>
      </c>
      <c r="K126" s="314">
        <v>0</v>
      </c>
      <c r="L126" s="314">
        <v>0</v>
      </c>
      <c r="M126" s="501">
        <v>0</v>
      </c>
      <c r="N126" s="314">
        <v>0</v>
      </c>
      <c r="O126" s="501">
        <v>0</v>
      </c>
      <c r="P126" s="314">
        <v>0</v>
      </c>
      <c r="Q126" s="314">
        <v>0</v>
      </c>
      <c r="R126" s="314">
        <v>0</v>
      </c>
      <c r="S126" s="137">
        <v>0</v>
      </c>
      <c r="W126" s="312">
        <v>9904473.3000000007</v>
      </c>
      <c r="AH126" s="408"/>
      <c r="AI126" s="408"/>
      <c r="AJ126" s="408"/>
      <c r="AK126" s="408"/>
    </row>
    <row r="127" spans="1:37" s="312" customFormat="1" ht="15.95" customHeight="1">
      <c r="B127" s="305" t="s">
        <v>248</v>
      </c>
      <c r="C127" s="312" t="s">
        <v>409</v>
      </c>
      <c r="G127" s="83"/>
      <c r="H127" s="314">
        <v>8974015.6699999999</v>
      </c>
      <c r="I127" s="314">
        <v>8976359.6699999999</v>
      </c>
      <c r="J127" s="314">
        <v>8975187.6699999999</v>
      </c>
      <c r="K127" s="314">
        <v>8975187.6699999999</v>
      </c>
      <c r="L127" s="314">
        <v>8962698.0700000003</v>
      </c>
      <c r="M127" s="501">
        <v>8926606.9700000007</v>
      </c>
      <c r="N127" s="314">
        <v>8926606.9700000007</v>
      </c>
      <c r="O127" s="501">
        <v>8926606.9700000007</v>
      </c>
      <c r="P127" s="314">
        <v>8926606.9700000007</v>
      </c>
      <c r="Q127" s="314">
        <v>8943622.9700000007</v>
      </c>
      <c r="R127" s="314">
        <v>8978848.9700000007</v>
      </c>
      <c r="S127" s="137">
        <v>8978848.9700000007</v>
      </c>
      <c r="W127" s="312">
        <v>9904473.3000000007</v>
      </c>
      <c r="AH127" s="408"/>
      <c r="AI127" s="408"/>
      <c r="AJ127" s="408"/>
      <c r="AK127" s="408"/>
    </row>
    <row r="128" spans="1:37" s="75" customFormat="1" ht="15.95" customHeight="1">
      <c r="A128" s="75">
        <v>84</v>
      </c>
      <c r="B128" s="138" t="s">
        <v>629</v>
      </c>
      <c r="C128" s="138"/>
      <c r="D128" s="138"/>
      <c r="E128" s="138"/>
      <c r="F128" s="139"/>
      <c r="G128" s="140"/>
      <c r="H128" s="315">
        <v>8974015.6699999999</v>
      </c>
      <c r="I128" s="315">
        <v>8976359.6699999999</v>
      </c>
      <c r="J128" s="315">
        <v>8975187.6699999999</v>
      </c>
      <c r="K128" s="315">
        <v>8975187.6699999999</v>
      </c>
      <c r="L128" s="315">
        <v>8962698.0700000003</v>
      </c>
      <c r="M128" s="502">
        <v>8926606.9700000007</v>
      </c>
      <c r="N128" s="315">
        <v>8926606.9700000007</v>
      </c>
      <c r="O128" s="502">
        <v>8926606.9700000007</v>
      </c>
      <c r="P128" s="315">
        <v>8926606.9700000007</v>
      </c>
      <c r="Q128" s="315">
        <v>8943622.9700000007</v>
      </c>
      <c r="R128" s="315">
        <v>8978848.9700000007</v>
      </c>
      <c r="S128" s="142">
        <v>8978848.9700000007</v>
      </c>
      <c r="W128" s="75">
        <v>9904473.3000000007</v>
      </c>
      <c r="AH128" s="409"/>
      <c r="AI128" s="409"/>
      <c r="AJ128" s="409"/>
      <c r="AK128" s="409"/>
    </row>
    <row r="129" spans="1:37" s="312" customFormat="1" ht="24" customHeight="1">
      <c r="G129" s="143"/>
      <c r="H129" s="144"/>
      <c r="I129" s="144"/>
      <c r="J129" s="144"/>
      <c r="K129" s="144"/>
      <c r="L129" s="144"/>
      <c r="M129" s="503"/>
      <c r="N129" s="144"/>
      <c r="O129" s="503"/>
      <c r="P129" s="144"/>
      <c r="Q129" s="144"/>
      <c r="R129" s="144"/>
      <c r="S129" s="145"/>
      <c r="AH129" s="408"/>
      <c r="AI129" s="408"/>
      <c r="AJ129" s="408"/>
      <c r="AK129" s="408"/>
    </row>
    <row r="130" spans="1:37" s="312" customFormat="1" ht="15.95" customHeight="1">
      <c r="B130" s="295" t="s">
        <v>218</v>
      </c>
      <c r="C130" s="312" t="s">
        <v>385</v>
      </c>
      <c r="G130" s="313"/>
      <c r="H130" s="314"/>
      <c r="I130" s="314"/>
      <c r="J130" s="314"/>
      <c r="K130" s="314"/>
      <c r="L130" s="314"/>
      <c r="M130" s="501"/>
      <c r="N130" s="314"/>
      <c r="O130" s="501"/>
      <c r="P130" s="314"/>
      <c r="Q130" s="314"/>
      <c r="R130" s="314"/>
      <c r="S130" s="137"/>
      <c r="W130" s="312">
        <v>0</v>
      </c>
      <c r="AH130" s="408"/>
      <c r="AI130" s="408"/>
      <c r="AJ130" s="408"/>
      <c r="AK130" s="408"/>
    </row>
    <row r="131" spans="1:37" s="312" customFormat="1" ht="15.95" customHeight="1">
      <c r="B131" s="305" t="s">
        <v>249</v>
      </c>
      <c r="C131" s="312" t="s">
        <v>409</v>
      </c>
      <c r="G131" s="313"/>
      <c r="H131" s="314">
        <v>25038297.390000001</v>
      </c>
      <c r="I131" s="314">
        <v>25205916.640000001</v>
      </c>
      <c r="J131" s="314">
        <v>20512305.18</v>
      </c>
      <c r="K131" s="314">
        <v>23359040.82</v>
      </c>
      <c r="L131" s="314">
        <v>22728373.02</v>
      </c>
      <c r="M131" s="501">
        <v>23148194.050000001</v>
      </c>
      <c r="N131" s="314">
        <v>23388909.940000001</v>
      </c>
      <c r="O131" s="501">
        <v>23174684.789999999</v>
      </c>
      <c r="P131" s="314">
        <v>23193200.66</v>
      </c>
      <c r="Q131" s="314">
        <v>23275962.41</v>
      </c>
      <c r="R131" s="314">
        <v>23207884.789999999</v>
      </c>
      <c r="S131" s="137">
        <v>23270698.190000001</v>
      </c>
      <c r="W131" s="312">
        <v>23454441.09</v>
      </c>
      <c r="AH131" s="408"/>
      <c r="AI131" s="408"/>
      <c r="AJ131" s="408"/>
      <c r="AK131" s="408"/>
    </row>
    <row r="132" spans="1:37" s="75" customFormat="1" ht="15.95" customHeight="1">
      <c r="A132" s="75">
        <v>85</v>
      </c>
      <c r="B132" s="138" t="s">
        <v>628</v>
      </c>
      <c r="C132" s="138"/>
      <c r="D132" s="138"/>
      <c r="E132" s="138"/>
      <c r="F132" s="139"/>
      <c r="G132" s="140"/>
      <c r="H132" s="315">
        <v>25038297.390000001</v>
      </c>
      <c r="I132" s="315">
        <v>25205916.640000001</v>
      </c>
      <c r="J132" s="315">
        <v>20512305.18</v>
      </c>
      <c r="K132" s="315">
        <v>23359040.82</v>
      </c>
      <c r="L132" s="315">
        <v>22728373.02</v>
      </c>
      <c r="M132" s="502">
        <v>23148194.050000001</v>
      </c>
      <c r="N132" s="315">
        <v>23388909.940000001</v>
      </c>
      <c r="O132" s="502">
        <v>23174684.789999999</v>
      </c>
      <c r="P132" s="315">
        <v>23193200.66</v>
      </c>
      <c r="Q132" s="315">
        <v>23275962.41</v>
      </c>
      <c r="R132" s="315">
        <v>23207884.789999999</v>
      </c>
      <c r="S132" s="315">
        <v>23270698.190000001</v>
      </c>
      <c r="W132" s="75">
        <v>23454441.09</v>
      </c>
      <c r="AH132" s="409"/>
      <c r="AI132" s="409"/>
      <c r="AJ132" s="409"/>
      <c r="AK132" s="409"/>
    </row>
    <row r="133" spans="1:37" s="312" customFormat="1" ht="24" customHeight="1">
      <c r="G133" s="143"/>
      <c r="H133" s="144"/>
      <c r="I133" s="144"/>
      <c r="J133" s="144"/>
      <c r="K133" s="144"/>
      <c r="L133" s="144"/>
      <c r="M133" s="503"/>
      <c r="N133" s="144"/>
      <c r="O133" s="503"/>
      <c r="P133" s="144"/>
      <c r="Q133" s="144"/>
      <c r="R133" s="144"/>
      <c r="S133" s="145"/>
      <c r="AH133" s="408"/>
      <c r="AI133" s="408"/>
      <c r="AJ133" s="408"/>
      <c r="AK133" s="408"/>
    </row>
    <row r="134" spans="1:37" s="312" customFormat="1" ht="15.95" customHeight="1">
      <c r="B134" s="295" t="s">
        <v>214</v>
      </c>
      <c r="C134" s="312" t="s">
        <v>381</v>
      </c>
      <c r="G134" s="313"/>
      <c r="H134" s="314"/>
      <c r="I134" s="314"/>
      <c r="J134" s="314"/>
      <c r="K134" s="314"/>
      <c r="L134" s="314"/>
      <c r="M134" s="501"/>
      <c r="N134" s="314"/>
      <c r="O134" s="501"/>
      <c r="P134" s="314"/>
      <c r="Q134" s="314"/>
      <c r="R134" s="314"/>
      <c r="S134" s="137"/>
      <c r="W134" s="312">
        <v>0</v>
      </c>
      <c r="AH134" s="408"/>
      <c r="AI134" s="408"/>
      <c r="AJ134" s="408"/>
      <c r="AK134" s="408"/>
    </row>
    <row r="135" spans="1:37" s="312" customFormat="1" ht="15.95" customHeight="1">
      <c r="B135" s="295" t="s">
        <v>215</v>
      </c>
      <c r="C135" s="312" t="s">
        <v>382</v>
      </c>
      <c r="G135" s="83"/>
      <c r="H135" s="314"/>
      <c r="I135" s="314"/>
      <c r="J135" s="314"/>
      <c r="K135" s="314"/>
      <c r="L135" s="314"/>
      <c r="M135" s="501"/>
      <c r="N135" s="314"/>
      <c r="O135" s="501"/>
      <c r="P135" s="314"/>
      <c r="Q135" s="314"/>
      <c r="R135" s="314"/>
      <c r="S135" s="137"/>
      <c r="W135" s="312">
        <v>0</v>
      </c>
      <c r="AH135" s="408"/>
      <c r="AI135" s="408"/>
      <c r="AJ135" s="408"/>
      <c r="AK135" s="408"/>
    </row>
    <row r="136" spans="1:37" s="312" customFormat="1" ht="15.95" customHeight="1">
      <c r="B136" s="295" t="s">
        <v>207</v>
      </c>
      <c r="C136" s="312" t="s">
        <v>373</v>
      </c>
      <c r="G136" s="83"/>
      <c r="H136" s="314"/>
      <c r="I136" s="314"/>
      <c r="J136" s="314"/>
      <c r="K136" s="314"/>
      <c r="L136" s="314"/>
      <c r="M136" s="501"/>
      <c r="N136" s="314"/>
      <c r="O136" s="501"/>
      <c r="P136" s="314"/>
      <c r="Q136" s="314"/>
      <c r="R136" s="314"/>
      <c r="S136" s="137"/>
      <c r="W136" s="312">
        <v>0</v>
      </c>
      <c r="AH136" s="408"/>
      <c r="AI136" s="408"/>
      <c r="AJ136" s="408"/>
      <c r="AK136" s="408"/>
    </row>
    <row r="137" spans="1:37" s="312" customFormat="1" ht="15.95" customHeight="1">
      <c r="B137" s="295" t="s">
        <v>216</v>
      </c>
      <c r="C137" s="312" t="s">
        <v>383</v>
      </c>
      <c r="G137" s="83"/>
      <c r="H137" s="314"/>
      <c r="I137" s="314"/>
      <c r="J137" s="314"/>
      <c r="K137" s="314"/>
      <c r="L137" s="314"/>
      <c r="M137" s="501"/>
      <c r="N137" s="314"/>
      <c r="O137" s="501"/>
      <c r="P137" s="314"/>
      <c r="Q137" s="314"/>
      <c r="R137" s="314"/>
      <c r="S137" s="137"/>
      <c r="W137" s="312">
        <v>0</v>
      </c>
      <c r="AH137" s="408"/>
      <c r="AI137" s="408"/>
      <c r="AJ137" s="408"/>
      <c r="AK137" s="408"/>
    </row>
    <row r="138" spans="1:37" s="312" customFormat="1" ht="15.95" customHeight="1">
      <c r="B138" s="295" t="s">
        <v>227</v>
      </c>
      <c r="C138" s="312" t="s">
        <v>400</v>
      </c>
      <c r="G138" s="83"/>
      <c r="H138" s="314"/>
      <c r="I138" s="314"/>
      <c r="J138" s="314"/>
      <c r="K138" s="314"/>
      <c r="L138" s="314"/>
      <c r="M138" s="501"/>
      <c r="N138" s="314"/>
      <c r="O138" s="501"/>
      <c r="P138" s="314"/>
      <c r="Q138" s="314"/>
      <c r="R138" s="314"/>
      <c r="S138" s="137"/>
      <c r="W138" s="312">
        <v>0</v>
      </c>
      <c r="AH138" s="408"/>
      <c r="AI138" s="408"/>
      <c r="AJ138" s="408"/>
      <c r="AK138" s="408"/>
    </row>
    <row r="139" spans="1:37" s="312" customFormat="1" ht="15.95" customHeight="1">
      <c r="B139" s="305" t="s">
        <v>250</v>
      </c>
      <c r="C139" s="312" t="s">
        <v>420</v>
      </c>
      <c r="G139" s="83"/>
      <c r="H139" s="314">
        <v>901.92</v>
      </c>
      <c r="I139" s="314">
        <v>0</v>
      </c>
      <c r="J139" s="314">
        <v>2027</v>
      </c>
      <c r="K139" s="314">
        <v>0</v>
      </c>
      <c r="L139" s="314">
        <v>-2928.92</v>
      </c>
      <c r="M139" s="501">
        <v>0</v>
      </c>
      <c r="N139" s="314">
        <v>0</v>
      </c>
      <c r="O139" s="501">
        <v>0</v>
      </c>
      <c r="P139" s="314">
        <v>0</v>
      </c>
      <c r="Q139" s="314">
        <v>0</v>
      </c>
      <c r="R139" s="314">
        <v>0</v>
      </c>
      <c r="S139" s="137">
        <v>0</v>
      </c>
      <c r="W139" s="312">
        <v>10671.21</v>
      </c>
      <c r="AH139" s="408"/>
      <c r="AI139" s="408"/>
      <c r="AJ139" s="408"/>
      <c r="AK139" s="408"/>
    </row>
    <row r="140" spans="1:37" s="312" customFormat="1" ht="15.95" customHeight="1">
      <c r="B140" s="305" t="s">
        <v>251</v>
      </c>
      <c r="C140" s="312" t="s">
        <v>421</v>
      </c>
      <c r="G140" s="83"/>
      <c r="H140" s="314">
        <v>0</v>
      </c>
      <c r="I140" s="314">
        <v>0</v>
      </c>
      <c r="J140" s="314">
        <v>0</v>
      </c>
      <c r="K140" s="314">
        <v>0</v>
      </c>
      <c r="L140" s="314">
        <v>0</v>
      </c>
      <c r="M140" s="501">
        <v>0</v>
      </c>
      <c r="N140" s="314">
        <v>0</v>
      </c>
      <c r="O140" s="501">
        <v>0</v>
      </c>
      <c r="P140" s="314">
        <v>0</v>
      </c>
      <c r="Q140" s="314">
        <v>0</v>
      </c>
      <c r="R140" s="314">
        <v>0</v>
      </c>
      <c r="S140" s="137">
        <v>0</v>
      </c>
      <c r="W140" s="312">
        <v>0</v>
      </c>
      <c r="AH140" s="408"/>
      <c r="AI140" s="408"/>
      <c r="AJ140" s="408"/>
      <c r="AK140" s="408"/>
    </row>
    <row r="141" spans="1:37" s="312" customFormat="1" ht="15.95" customHeight="1">
      <c r="B141" s="305" t="s">
        <v>252</v>
      </c>
      <c r="C141" s="312" t="s">
        <v>422</v>
      </c>
      <c r="G141" s="83"/>
      <c r="H141" s="314">
        <v>0</v>
      </c>
      <c r="I141" s="314">
        <v>0</v>
      </c>
      <c r="J141" s="314">
        <v>0</v>
      </c>
      <c r="K141" s="314">
        <v>0</v>
      </c>
      <c r="L141" s="314">
        <v>0</v>
      </c>
      <c r="M141" s="501">
        <v>0</v>
      </c>
      <c r="N141" s="314">
        <v>0</v>
      </c>
      <c r="O141" s="501">
        <v>0</v>
      </c>
      <c r="P141" s="314">
        <v>0</v>
      </c>
      <c r="Q141" s="314">
        <v>0</v>
      </c>
      <c r="R141" s="314">
        <v>0</v>
      </c>
      <c r="S141" s="137">
        <v>0</v>
      </c>
      <c r="W141" s="312">
        <v>5794.64</v>
      </c>
      <c r="AH141" s="408"/>
      <c r="AI141" s="408"/>
      <c r="AJ141" s="408"/>
      <c r="AK141" s="408"/>
    </row>
    <row r="142" spans="1:37" s="312" customFormat="1" ht="15.95" customHeight="1">
      <c r="B142" s="305" t="s">
        <v>253</v>
      </c>
      <c r="C142" s="312" t="s">
        <v>423</v>
      </c>
      <c r="G142" s="83"/>
      <c r="H142" s="314">
        <v>2300.4</v>
      </c>
      <c r="I142" s="314">
        <v>0</v>
      </c>
      <c r="J142" s="314">
        <v>0</v>
      </c>
      <c r="K142" s="314">
        <v>0</v>
      </c>
      <c r="L142" s="314">
        <v>0</v>
      </c>
      <c r="M142" s="501">
        <v>0</v>
      </c>
      <c r="N142" s="314">
        <v>0</v>
      </c>
      <c r="O142" s="501">
        <v>0</v>
      </c>
      <c r="P142" s="314">
        <v>0</v>
      </c>
      <c r="Q142" s="314">
        <v>0</v>
      </c>
      <c r="R142" s="314">
        <v>0</v>
      </c>
      <c r="S142" s="137">
        <v>0</v>
      </c>
      <c r="W142" s="312">
        <v>0</v>
      </c>
      <c r="AH142" s="408"/>
      <c r="AI142" s="408"/>
      <c r="AJ142" s="408"/>
      <c r="AK142" s="408"/>
    </row>
    <row r="143" spans="1:37" s="312" customFormat="1" ht="15.95" customHeight="1">
      <c r="B143" s="305" t="s">
        <v>254</v>
      </c>
      <c r="C143" s="312" t="s">
        <v>424</v>
      </c>
      <c r="G143" s="83"/>
      <c r="H143" s="314">
        <v>0</v>
      </c>
      <c r="I143" s="314">
        <v>0</v>
      </c>
      <c r="J143" s="314">
        <v>0</v>
      </c>
      <c r="K143" s="314">
        <v>0</v>
      </c>
      <c r="L143" s="314">
        <v>0</v>
      </c>
      <c r="M143" s="501">
        <v>0</v>
      </c>
      <c r="N143" s="314">
        <v>0</v>
      </c>
      <c r="O143" s="501">
        <v>0</v>
      </c>
      <c r="P143" s="314">
        <v>0</v>
      </c>
      <c r="Q143" s="314">
        <v>0</v>
      </c>
      <c r="R143" s="314">
        <v>0</v>
      </c>
      <c r="S143" s="137">
        <v>0</v>
      </c>
      <c r="W143" s="312">
        <v>-2669.92</v>
      </c>
      <c r="AH143" s="408"/>
      <c r="AI143" s="408"/>
      <c r="AJ143" s="408"/>
      <c r="AK143" s="408"/>
    </row>
    <row r="144" spans="1:37" s="312" customFormat="1" ht="15.95" customHeight="1">
      <c r="B144" s="305" t="s">
        <v>255</v>
      </c>
      <c r="C144" s="312" t="s">
        <v>425</v>
      </c>
      <c r="G144" s="83"/>
      <c r="H144" s="314">
        <v>1774.12</v>
      </c>
      <c r="I144" s="314">
        <v>2595.0100000000002</v>
      </c>
      <c r="J144" s="314">
        <v>16975.57</v>
      </c>
      <c r="K144" s="314">
        <v>110124.8</v>
      </c>
      <c r="L144" s="314">
        <v>18629.849999999999</v>
      </c>
      <c r="M144" s="501">
        <v>5540.01</v>
      </c>
      <c r="N144" s="314">
        <v>13813.36</v>
      </c>
      <c r="O144" s="501">
        <v>3263.45</v>
      </c>
      <c r="P144" s="314">
        <v>5050.99</v>
      </c>
      <c r="Q144" s="314">
        <v>4186.38</v>
      </c>
      <c r="R144" s="314">
        <v>1467.1</v>
      </c>
      <c r="S144" s="137">
        <v>20383.7</v>
      </c>
      <c r="W144" s="312">
        <v>105201.11</v>
      </c>
      <c r="AH144" s="408"/>
      <c r="AI144" s="408"/>
      <c r="AJ144" s="408"/>
      <c r="AK144" s="408"/>
    </row>
    <row r="145" spans="2:37" s="312" customFormat="1" ht="15.95" customHeight="1">
      <c r="B145" s="305" t="s">
        <v>256</v>
      </c>
      <c r="C145" s="312" t="s">
        <v>426</v>
      </c>
      <c r="G145" s="83"/>
      <c r="H145" s="314">
        <v>0</v>
      </c>
      <c r="I145" s="314">
        <v>0</v>
      </c>
      <c r="J145" s="314">
        <v>0</v>
      </c>
      <c r="K145" s="314">
        <v>0</v>
      </c>
      <c r="L145" s="314">
        <v>0</v>
      </c>
      <c r="M145" s="501">
        <v>0</v>
      </c>
      <c r="N145" s="314">
        <v>0</v>
      </c>
      <c r="O145" s="501">
        <v>0</v>
      </c>
      <c r="P145" s="314">
        <v>0</v>
      </c>
      <c r="Q145" s="314">
        <v>0</v>
      </c>
      <c r="R145" s="314">
        <v>0</v>
      </c>
      <c r="S145" s="137">
        <v>0</v>
      </c>
      <c r="W145" s="312">
        <v>0</v>
      </c>
      <c r="AH145" s="408"/>
      <c r="AI145" s="408"/>
      <c r="AJ145" s="408"/>
      <c r="AK145" s="408"/>
    </row>
    <row r="146" spans="2:37" s="312" customFormat="1" ht="15.95" customHeight="1">
      <c r="B146" s="305" t="s">
        <v>257</v>
      </c>
      <c r="C146" s="312" t="s">
        <v>427</v>
      </c>
      <c r="G146" s="83"/>
      <c r="H146" s="314">
        <v>1464.1</v>
      </c>
      <c r="I146" s="314">
        <v>0</v>
      </c>
      <c r="J146" s="314">
        <v>0</v>
      </c>
      <c r="K146" s="314">
        <v>0</v>
      </c>
      <c r="L146" s="314">
        <v>0</v>
      </c>
      <c r="M146" s="501">
        <v>0</v>
      </c>
      <c r="N146" s="314">
        <v>0</v>
      </c>
      <c r="O146" s="501">
        <v>0</v>
      </c>
      <c r="P146" s="314">
        <v>0</v>
      </c>
      <c r="Q146" s="314">
        <v>0</v>
      </c>
      <c r="R146" s="314">
        <v>0</v>
      </c>
      <c r="S146" s="137">
        <v>0</v>
      </c>
      <c r="W146" s="312">
        <v>163.19999999999999</v>
      </c>
      <c r="AH146" s="408"/>
      <c r="AI146" s="408"/>
      <c r="AJ146" s="408"/>
      <c r="AK146" s="408"/>
    </row>
    <row r="147" spans="2:37" s="312" customFormat="1" ht="15.95" customHeight="1">
      <c r="B147" s="305" t="s">
        <v>258</v>
      </c>
      <c r="C147" s="312" t="s">
        <v>428</v>
      </c>
      <c r="G147" s="83"/>
      <c r="H147" s="314">
        <v>35151.919999999998</v>
      </c>
      <c r="I147" s="314">
        <v>17903.02</v>
      </c>
      <c r="J147" s="314">
        <v>27705</v>
      </c>
      <c r="K147" s="314">
        <v>15990.65</v>
      </c>
      <c r="L147" s="314">
        <v>38247.449999999997</v>
      </c>
      <c r="M147" s="501">
        <v>5108.3999999999996</v>
      </c>
      <c r="N147" s="314">
        <v>43727.92</v>
      </c>
      <c r="O147" s="501">
        <v>16397.97</v>
      </c>
      <c r="P147" s="314">
        <v>32795.94</v>
      </c>
      <c r="Q147" s="314">
        <v>22541.47</v>
      </c>
      <c r="R147" s="314">
        <v>23144.75</v>
      </c>
      <c r="S147" s="137">
        <v>32009.22</v>
      </c>
      <c r="W147" s="312">
        <v>24682.45</v>
      </c>
      <c r="AH147" s="408"/>
      <c r="AI147" s="408"/>
      <c r="AJ147" s="408"/>
      <c r="AK147" s="408"/>
    </row>
    <row r="148" spans="2:37" s="312" customFormat="1" ht="15.95" customHeight="1">
      <c r="B148" s="305" t="s">
        <v>259</v>
      </c>
      <c r="C148" s="312" t="s">
        <v>429</v>
      </c>
      <c r="G148" s="83"/>
      <c r="H148" s="314">
        <v>8104.04</v>
      </c>
      <c r="I148" s="314">
        <v>2609.67</v>
      </c>
      <c r="J148" s="314">
        <v>1916.63</v>
      </c>
      <c r="K148" s="314">
        <v>3500.43</v>
      </c>
      <c r="L148" s="314">
        <v>5731.46</v>
      </c>
      <c r="M148" s="501">
        <v>4463.17</v>
      </c>
      <c r="N148" s="314">
        <v>5045.3599999999997</v>
      </c>
      <c r="O148" s="501">
        <v>3479.56</v>
      </c>
      <c r="P148" s="314">
        <v>2735.08</v>
      </c>
      <c r="Q148" s="314">
        <v>4643.62</v>
      </c>
      <c r="R148" s="314">
        <v>3778.04</v>
      </c>
      <c r="S148" s="137">
        <v>2429.71</v>
      </c>
      <c r="W148" s="312">
        <v>3891</v>
      </c>
      <c r="AH148" s="408"/>
      <c r="AI148" s="408"/>
      <c r="AJ148" s="408"/>
      <c r="AK148" s="408"/>
    </row>
    <row r="149" spans="2:37" s="312" customFormat="1" ht="15.95" customHeight="1">
      <c r="B149" s="305" t="s">
        <v>260</v>
      </c>
      <c r="C149" s="312" t="s">
        <v>430</v>
      </c>
      <c r="G149" s="83"/>
      <c r="H149" s="314">
        <v>0</v>
      </c>
      <c r="I149" s="314">
        <v>0</v>
      </c>
      <c r="J149" s="314">
        <v>0</v>
      </c>
      <c r="K149" s="314">
        <v>0</v>
      </c>
      <c r="L149" s="314">
        <v>0</v>
      </c>
      <c r="M149" s="501">
        <v>0</v>
      </c>
      <c r="N149" s="314">
        <v>0</v>
      </c>
      <c r="O149" s="501">
        <v>0</v>
      </c>
      <c r="P149" s="314">
        <v>0</v>
      </c>
      <c r="Q149" s="314">
        <v>0</v>
      </c>
      <c r="R149" s="314">
        <v>0</v>
      </c>
      <c r="S149" s="137">
        <v>0</v>
      </c>
      <c r="W149" s="312">
        <v>14144.69</v>
      </c>
      <c r="AH149" s="408"/>
      <c r="AI149" s="408"/>
      <c r="AJ149" s="408"/>
      <c r="AK149" s="408"/>
    </row>
    <row r="150" spans="2:37" s="312" customFormat="1" ht="15.95" customHeight="1">
      <c r="B150" s="305" t="s">
        <v>261</v>
      </c>
      <c r="C150" s="312" t="s">
        <v>431</v>
      </c>
      <c r="G150" s="83"/>
      <c r="H150" s="314">
        <v>19331.77</v>
      </c>
      <c r="I150" s="314">
        <v>22362.54</v>
      </c>
      <c r="J150" s="314">
        <v>21017.66</v>
      </c>
      <c r="K150" s="314">
        <v>4411.29</v>
      </c>
      <c r="L150" s="314">
        <v>10432.5</v>
      </c>
      <c r="M150" s="501">
        <v>0</v>
      </c>
      <c r="N150" s="314">
        <v>0</v>
      </c>
      <c r="O150" s="501">
        <v>0</v>
      </c>
      <c r="P150" s="314">
        <v>0</v>
      </c>
      <c r="Q150" s="314">
        <v>0</v>
      </c>
      <c r="R150" s="314">
        <v>0</v>
      </c>
      <c r="S150" s="137">
        <v>0</v>
      </c>
      <c r="W150" s="312">
        <v>19870.39</v>
      </c>
      <c r="AH150" s="408"/>
      <c r="AI150" s="408"/>
      <c r="AJ150" s="408"/>
      <c r="AK150" s="408"/>
    </row>
    <row r="151" spans="2:37" s="312" customFormat="1" ht="15.95" customHeight="1">
      <c r="B151" s="305" t="s">
        <v>262</v>
      </c>
      <c r="C151" s="312" t="s">
        <v>432</v>
      </c>
      <c r="G151" s="83"/>
      <c r="H151" s="314">
        <v>0</v>
      </c>
      <c r="I151" s="314">
        <v>0</v>
      </c>
      <c r="J151" s="314">
        <v>1279.45</v>
      </c>
      <c r="K151" s="314">
        <v>-1279.3399999999999</v>
      </c>
      <c r="L151" s="314">
        <v>0</v>
      </c>
      <c r="M151" s="501">
        <v>0</v>
      </c>
      <c r="N151" s="314">
        <v>0</v>
      </c>
      <c r="O151" s="501">
        <v>0</v>
      </c>
      <c r="P151" s="314">
        <v>0</v>
      </c>
      <c r="Q151" s="314">
        <v>0</v>
      </c>
      <c r="R151" s="314">
        <v>0</v>
      </c>
      <c r="S151" s="137">
        <v>0</v>
      </c>
      <c r="W151" s="312">
        <v>0</v>
      </c>
      <c r="AH151" s="408"/>
      <c r="AI151" s="408"/>
      <c r="AJ151" s="408"/>
      <c r="AK151" s="408"/>
    </row>
    <row r="152" spans="2:37" s="312" customFormat="1" ht="15.95" customHeight="1">
      <c r="B152" s="305" t="s">
        <v>263</v>
      </c>
      <c r="C152" s="312" t="s">
        <v>433</v>
      </c>
      <c r="G152" s="83"/>
      <c r="H152" s="314">
        <v>0</v>
      </c>
      <c r="I152" s="314">
        <v>0</v>
      </c>
      <c r="J152" s="314">
        <v>0</v>
      </c>
      <c r="K152" s="314">
        <v>0</v>
      </c>
      <c r="L152" s="314">
        <v>0</v>
      </c>
      <c r="M152" s="501">
        <v>0</v>
      </c>
      <c r="N152" s="314">
        <v>0</v>
      </c>
      <c r="O152" s="501">
        <v>0</v>
      </c>
      <c r="P152" s="314">
        <v>0</v>
      </c>
      <c r="Q152" s="314">
        <v>0</v>
      </c>
      <c r="R152" s="314">
        <v>0</v>
      </c>
      <c r="S152" s="137">
        <v>0</v>
      </c>
      <c r="W152" s="312">
        <v>0</v>
      </c>
      <c r="AH152" s="408"/>
      <c r="AI152" s="408"/>
      <c r="AJ152" s="408"/>
      <c r="AK152" s="408"/>
    </row>
    <row r="153" spans="2:37" s="312" customFormat="1" ht="15.95" customHeight="1">
      <c r="B153" s="305" t="s">
        <v>264</v>
      </c>
      <c r="C153" s="312" t="s">
        <v>434</v>
      </c>
      <c r="G153" s="83"/>
      <c r="H153" s="314">
        <v>0</v>
      </c>
      <c r="I153" s="314">
        <v>0</v>
      </c>
      <c r="J153" s="314">
        <v>3221.2</v>
      </c>
      <c r="K153" s="314">
        <v>285</v>
      </c>
      <c r="L153" s="314">
        <v>0</v>
      </c>
      <c r="M153" s="501">
        <v>577.44000000000005</v>
      </c>
      <c r="N153" s="314">
        <v>0</v>
      </c>
      <c r="O153" s="501">
        <v>707.8</v>
      </c>
      <c r="P153" s="314">
        <v>0</v>
      </c>
      <c r="Q153" s="314">
        <v>1438.96</v>
      </c>
      <c r="R153" s="314">
        <v>0</v>
      </c>
      <c r="S153" s="137">
        <v>577.44000000000005</v>
      </c>
      <c r="W153" s="312">
        <v>577.44000000000005</v>
      </c>
      <c r="AH153" s="408"/>
      <c r="AI153" s="408"/>
      <c r="AJ153" s="408"/>
      <c r="AK153" s="408"/>
    </row>
    <row r="154" spans="2:37" s="312" customFormat="1" ht="15.95" customHeight="1">
      <c r="B154" s="305" t="s">
        <v>265</v>
      </c>
      <c r="C154" s="312" t="s">
        <v>435</v>
      </c>
      <c r="G154" s="83"/>
      <c r="H154" s="314">
        <v>0</v>
      </c>
      <c r="I154" s="314">
        <v>295028.2</v>
      </c>
      <c r="J154" s="314">
        <v>623012.28</v>
      </c>
      <c r="K154" s="314">
        <v>304350.26</v>
      </c>
      <c r="L154" s="314">
        <v>248033.37</v>
      </c>
      <c r="M154" s="501">
        <v>478024.76</v>
      </c>
      <c r="N154" s="314">
        <v>-149986.85999999999</v>
      </c>
      <c r="O154" s="501">
        <v>1072075.26</v>
      </c>
      <c r="P154" s="314">
        <v>360572.65</v>
      </c>
      <c r="Q154" s="314">
        <v>283364.13</v>
      </c>
      <c r="R154" s="314">
        <v>441520.3</v>
      </c>
      <c r="S154" s="137">
        <v>268857.18</v>
      </c>
      <c r="W154" s="312">
        <v>-1149.45</v>
      </c>
      <c r="AH154" s="408"/>
      <c r="AI154" s="408"/>
      <c r="AJ154" s="408"/>
      <c r="AK154" s="408"/>
    </row>
    <row r="155" spans="2:37" s="312" customFormat="1" ht="15.95" customHeight="1">
      <c r="B155" s="305" t="s">
        <v>266</v>
      </c>
      <c r="C155" s="312" t="s">
        <v>436</v>
      </c>
      <c r="G155" s="83"/>
      <c r="H155" s="314">
        <v>0</v>
      </c>
      <c r="I155" s="314">
        <v>0</v>
      </c>
      <c r="J155" s="314">
        <v>0</v>
      </c>
      <c r="K155" s="314">
        <v>0</v>
      </c>
      <c r="L155" s="314">
        <v>0</v>
      </c>
      <c r="M155" s="501">
        <v>0</v>
      </c>
      <c r="N155" s="314">
        <v>0</v>
      </c>
      <c r="O155" s="501">
        <v>0</v>
      </c>
      <c r="P155" s="314">
        <v>0</v>
      </c>
      <c r="Q155" s="314">
        <v>0</v>
      </c>
      <c r="R155" s="314">
        <v>0</v>
      </c>
      <c r="S155" s="137">
        <v>0</v>
      </c>
      <c r="W155" s="312">
        <v>897.89</v>
      </c>
      <c r="AH155" s="408"/>
      <c r="AI155" s="408"/>
      <c r="AJ155" s="408"/>
      <c r="AK155" s="408"/>
    </row>
    <row r="156" spans="2:37" s="312" customFormat="1" ht="15.95" customHeight="1">
      <c r="B156" s="305" t="s">
        <v>267</v>
      </c>
      <c r="C156" s="312" t="s">
        <v>437</v>
      </c>
      <c r="G156" s="83"/>
      <c r="H156" s="314">
        <v>0</v>
      </c>
      <c r="I156" s="314">
        <v>0</v>
      </c>
      <c r="J156" s="314">
        <v>0</v>
      </c>
      <c r="K156" s="314">
        <v>27500</v>
      </c>
      <c r="L156" s="314">
        <v>0</v>
      </c>
      <c r="M156" s="501">
        <v>0</v>
      </c>
      <c r="N156" s="314">
        <v>0</v>
      </c>
      <c r="O156" s="501">
        <v>0</v>
      </c>
      <c r="P156" s="314">
        <v>0</v>
      </c>
      <c r="Q156" s="314">
        <v>0</v>
      </c>
      <c r="R156" s="314">
        <v>0</v>
      </c>
      <c r="S156" s="137">
        <v>0</v>
      </c>
      <c r="W156" s="312">
        <v>5567.73</v>
      </c>
      <c r="AH156" s="408"/>
      <c r="AI156" s="408"/>
      <c r="AJ156" s="408"/>
      <c r="AK156" s="408"/>
    </row>
    <row r="157" spans="2:37" s="312" customFormat="1" ht="15.95" customHeight="1">
      <c r="B157" s="305" t="s">
        <v>268</v>
      </c>
      <c r="C157" s="312" t="s">
        <v>438</v>
      </c>
      <c r="G157" s="83"/>
      <c r="H157" s="314">
        <v>0</v>
      </c>
      <c r="I157" s="314">
        <v>0</v>
      </c>
      <c r="J157" s="314">
        <v>0</v>
      </c>
      <c r="K157" s="314">
        <v>0</v>
      </c>
      <c r="L157" s="314">
        <v>0</v>
      </c>
      <c r="M157" s="501">
        <v>0</v>
      </c>
      <c r="N157" s="314">
        <v>0</v>
      </c>
      <c r="O157" s="501">
        <v>0</v>
      </c>
      <c r="P157" s="314">
        <v>0</v>
      </c>
      <c r="Q157" s="314">
        <v>0</v>
      </c>
      <c r="R157" s="314">
        <v>0</v>
      </c>
      <c r="S157" s="137">
        <v>17459.54</v>
      </c>
      <c r="W157" s="312">
        <v>0</v>
      </c>
      <c r="AH157" s="408"/>
      <c r="AI157" s="408"/>
      <c r="AJ157" s="408"/>
      <c r="AK157" s="408"/>
    </row>
    <row r="158" spans="2:37" s="312" customFormat="1" ht="15.95" customHeight="1">
      <c r="B158" s="305" t="s">
        <v>269</v>
      </c>
      <c r="C158" s="312" t="s">
        <v>439</v>
      </c>
      <c r="G158" s="83"/>
      <c r="H158" s="314">
        <v>0</v>
      </c>
      <c r="I158" s="314">
        <v>0</v>
      </c>
      <c r="J158" s="314">
        <v>0</v>
      </c>
      <c r="K158" s="314">
        <v>0</v>
      </c>
      <c r="L158" s="314">
        <v>0</v>
      </c>
      <c r="M158" s="501">
        <v>0</v>
      </c>
      <c r="N158" s="314">
        <v>0</v>
      </c>
      <c r="O158" s="501">
        <v>0</v>
      </c>
      <c r="P158" s="314">
        <v>0</v>
      </c>
      <c r="Q158" s="314">
        <v>789.47</v>
      </c>
      <c r="R158" s="314">
        <v>-789.47</v>
      </c>
      <c r="S158" s="137">
        <v>245</v>
      </c>
      <c r="W158" s="312">
        <v>0</v>
      </c>
      <c r="AH158" s="408"/>
      <c r="AI158" s="408"/>
      <c r="AJ158" s="408"/>
      <c r="AK158" s="408"/>
    </row>
    <row r="159" spans="2:37" s="312" customFormat="1" ht="15.95" customHeight="1">
      <c r="B159" s="305" t="s">
        <v>270</v>
      </c>
      <c r="C159" s="312" t="s">
        <v>440</v>
      </c>
      <c r="G159" s="83"/>
      <c r="H159" s="314">
        <v>26803</v>
      </c>
      <c r="I159" s="314">
        <v>31322</v>
      </c>
      <c r="J159" s="314">
        <v>15835.95</v>
      </c>
      <c r="K159" s="314">
        <v>0</v>
      </c>
      <c r="L159" s="314">
        <v>1102.07</v>
      </c>
      <c r="M159" s="501">
        <v>15745</v>
      </c>
      <c r="N159" s="314">
        <v>0</v>
      </c>
      <c r="O159" s="501">
        <v>2661.36</v>
      </c>
      <c r="P159" s="314">
        <v>162296.20000000001</v>
      </c>
      <c r="Q159" s="314">
        <v>131825.81</v>
      </c>
      <c r="R159" s="314">
        <v>0</v>
      </c>
      <c r="S159" s="137">
        <v>44040.6</v>
      </c>
      <c r="W159" s="312">
        <v>67100.460000000006</v>
      </c>
      <c r="AH159" s="408"/>
      <c r="AI159" s="408"/>
      <c r="AJ159" s="408"/>
      <c r="AK159" s="408"/>
    </row>
    <row r="160" spans="2:37" s="312" customFormat="1" ht="15.95" customHeight="1">
      <c r="B160" s="305" t="s">
        <v>271</v>
      </c>
      <c r="C160" s="312" t="s">
        <v>441</v>
      </c>
      <c r="G160" s="83"/>
      <c r="H160" s="314">
        <v>0</v>
      </c>
      <c r="I160" s="314">
        <v>0</v>
      </c>
      <c r="J160" s="314">
        <v>0</v>
      </c>
      <c r="K160" s="314">
        <v>0</v>
      </c>
      <c r="L160" s="314">
        <v>0</v>
      </c>
      <c r="M160" s="501">
        <v>0</v>
      </c>
      <c r="N160" s="314">
        <v>0</v>
      </c>
      <c r="O160" s="501">
        <v>0</v>
      </c>
      <c r="P160" s="314">
        <v>0</v>
      </c>
      <c r="Q160" s="314">
        <v>0</v>
      </c>
      <c r="R160" s="314">
        <v>0</v>
      </c>
      <c r="S160" s="137">
        <v>0</v>
      </c>
      <c r="W160" s="312">
        <v>0</v>
      </c>
      <c r="AH160" s="408"/>
      <c r="AI160" s="408"/>
      <c r="AJ160" s="408"/>
      <c r="AK160" s="408"/>
    </row>
    <row r="161" spans="2:37" s="312" customFormat="1" ht="15.95" customHeight="1">
      <c r="B161" s="305" t="s">
        <v>272</v>
      </c>
      <c r="C161" s="312" t="s">
        <v>442</v>
      </c>
      <c r="G161" s="83"/>
      <c r="H161" s="314">
        <v>0</v>
      </c>
      <c r="I161" s="314">
        <v>0</v>
      </c>
      <c r="J161" s="314">
        <v>0</v>
      </c>
      <c r="K161" s="314">
        <v>0</v>
      </c>
      <c r="L161" s="314">
        <v>0</v>
      </c>
      <c r="M161" s="501">
        <v>0</v>
      </c>
      <c r="N161" s="314">
        <v>0</v>
      </c>
      <c r="O161" s="501">
        <v>60</v>
      </c>
      <c r="P161" s="314">
        <v>0</v>
      </c>
      <c r="Q161" s="314">
        <v>60</v>
      </c>
      <c r="R161" s="314">
        <v>0</v>
      </c>
      <c r="S161" s="137">
        <v>0</v>
      </c>
      <c r="W161" s="312">
        <v>0</v>
      </c>
      <c r="AH161" s="408"/>
      <c r="AI161" s="408"/>
      <c r="AJ161" s="408"/>
      <c r="AK161" s="408"/>
    </row>
    <row r="162" spans="2:37" s="312" customFormat="1" ht="15.95" customHeight="1">
      <c r="B162" s="305" t="s">
        <v>273</v>
      </c>
      <c r="C162" s="312" t="s">
        <v>443</v>
      </c>
      <c r="G162" s="83"/>
      <c r="H162" s="314">
        <v>0</v>
      </c>
      <c r="I162" s="314">
        <v>0</v>
      </c>
      <c r="J162" s="314">
        <v>0</v>
      </c>
      <c r="K162" s="314">
        <v>0</v>
      </c>
      <c r="L162" s="314">
        <v>0</v>
      </c>
      <c r="M162" s="501">
        <v>0</v>
      </c>
      <c r="N162" s="314">
        <v>0</v>
      </c>
      <c r="O162" s="501">
        <v>0</v>
      </c>
      <c r="P162" s="314">
        <v>0</v>
      </c>
      <c r="Q162" s="314">
        <v>0</v>
      </c>
      <c r="R162" s="314">
        <v>0</v>
      </c>
      <c r="S162" s="137">
        <v>0</v>
      </c>
      <c r="W162" s="312">
        <v>0</v>
      </c>
      <c r="AH162" s="408"/>
      <c r="AI162" s="408"/>
      <c r="AJ162" s="408"/>
      <c r="AK162" s="408"/>
    </row>
    <row r="163" spans="2:37" s="312" customFormat="1" ht="15.95" customHeight="1">
      <c r="B163" s="305" t="s">
        <v>274</v>
      </c>
      <c r="C163" s="312" t="s">
        <v>444</v>
      </c>
      <c r="G163" s="83"/>
      <c r="H163" s="314">
        <v>0</v>
      </c>
      <c r="I163" s="314">
        <v>-4817.53</v>
      </c>
      <c r="J163" s="314">
        <v>0</v>
      </c>
      <c r="K163" s="314">
        <v>0</v>
      </c>
      <c r="L163" s="314">
        <v>0</v>
      </c>
      <c r="M163" s="501">
        <v>0</v>
      </c>
      <c r="N163" s="314">
        <v>0</v>
      </c>
      <c r="O163" s="501">
        <v>0</v>
      </c>
      <c r="P163" s="314">
        <v>0</v>
      </c>
      <c r="Q163" s="314">
        <v>0</v>
      </c>
      <c r="R163" s="314">
        <v>0</v>
      </c>
      <c r="S163" s="137">
        <v>0</v>
      </c>
      <c r="W163" s="312">
        <v>4774.45</v>
      </c>
      <c r="AH163" s="408"/>
      <c r="AI163" s="408"/>
      <c r="AJ163" s="408"/>
      <c r="AK163" s="408"/>
    </row>
    <row r="164" spans="2:37" s="312" customFormat="1" ht="15.95" customHeight="1">
      <c r="B164" s="305" t="s">
        <v>275</v>
      </c>
      <c r="C164" s="312" t="s">
        <v>445</v>
      </c>
      <c r="G164" s="83"/>
      <c r="H164" s="314">
        <v>0</v>
      </c>
      <c r="I164" s="314">
        <v>-4817.9799999999996</v>
      </c>
      <c r="J164" s="314">
        <v>0</v>
      </c>
      <c r="K164" s="314">
        <v>0</v>
      </c>
      <c r="L164" s="314">
        <v>0</v>
      </c>
      <c r="M164" s="501">
        <v>0</v>
      </c>
      <c r="N164" s="314">
        <v>0</v>
      </c>
      <c r="O164" s="501">
        <v>0</v>
      </c>
      <c r="P164" s="314">
        <v>0</v>
      </c>
      <c r="Q164" s="314">
        <v>0</v>
      </c>
      <c r="R164" s="314">
        <v>0</v>
      </c>
      <c r="S164" s="137">
        <v>0</v>
      </c>
      <c r="W164" s="312">
        <v>4775</v>
      </c>
      <c r="AH164" s="408"/>
      <c r="AI164" s="408"/>
      <c r="AJ164" s="408"/>
      <c r="AK164" s="408"/>
    </row>
    <row r="165" spans="2:37" s="312" customFormat="1" ht="15.95" customHeight="1">
      <c r="B165" s="305" t="s">
        <v>276</v>
      </c>
      <c r="C165" s="312" t="s">
        <v>446</v>
      </c>
      <c r="G165" s="83"/>
      <c r="H165" s="314">
        <v>5903.95</v>
      </c>
      <c r="I165" s="314">
        <v>16987.34</v>
      </c>
      <c r="J165" s="314">
        <v>17702.099999999999</v>
      </c>
      <c r="K165" s="314">
        <v>39662.5</v>
      </c>
      <c r="L165" s="314">
        <v>29546.66</v>
      </c>
      <c r="M165" s="501">
        <v>26602.51</v>
      </c>
      <c r="N165" s="314">
        <v>32830.129999999997</v>
      </c>
      <c r="O165" s="501">
        <v>11536.59</v>
      </c>
      <c r="P165" s="314">
        <v>24931.18</v>
      </c>
      <c r="Q165" s="314">
        <v>11911.69</v>
      </c>
      <c r="R165" s="314">
        <v>28544.32</v>
      </c>
      <c r="S165" s="137">
        <v>11404.24</v>
      </c>
      <c r="W165" s="312">
        <v>34547.040000000001</v>
      </c>
      <c r="AH165" s="408"/>
      <c r="AI165" s="408"/>
      <c r="AJ165" s="408"/>
      <c r="AK165" s="408"/>
    </row>
    <row r="166" spans="2:37" s="312" customFormat="1" ht="15.95" customHeight="1">
      <c r="B166" s="305" t="s">
        <v>277</v>
      </c>
      <c r="C166" s="312" t="s">
        <v>447</v>
      </c>
      <c r="G166" s="83"/>
      <c r="H166" s="314">
        <v>5903.91</v>
      </c>
      <c r="I166" s="314">
        <v>16987.28</v>
      </c>
      <c r="J166" s="314">
        <v>17702.07</v>
      </c>
      <c r="K166" s="314">
        <v>39662.449999999997</v>
      </c>
      <c r="L166" s="314">
        <v>29546.61</v>
      </c>
      <c r="M166" s="501">
        <v>26602.43</v>
      </c>
      <c r="N166" s="314">
        <v>32830.1</v>
      </c>
      <c r="O166" s="501">
        <v>11536.55</v>
      </c>
      <c r="P166" s="314">
        <v>24931.15</v>
      </c>
      <c r="Q166" s="314">
        <v>11911.68</v>
      </c>
      <c r="R166" s="314">
        <v>28544.25</v>
      </c>
      <c r="S166" s="137">
        <v>11404.22</v>
      </c>
      <c r="W166" s="312">
        <v>34547.01</v>
      </c>
      <c r="AH166" s="408"/>
      <c r="AI166" s="408"/>
      <c r="AJ166" s="408"/>
      <c r="AK166" s="408"/>
    </row>
    <row r="167" spans="2:37" s="312" customFormat="1" ht="15.95" customHeight="1">
      <c r="B167" s="305" t="s">
        <v>278</v>
      </c>
      <c r="C167" s="312" t="s">
        <v>448</v>
      </c>
      <c r="G167" s="83"/>
      <c r="H167" s="314">
        <v>0</v>
      </c>
      <c r="I167" s="314">
        <v>0</v>
      </c>
      <c r="J167" s="314">
        <v>0</v>
      </c>
      <c r="K167" s="314">
        <v>0</v>
      </c>
      <c r="L167" s="314">
        <v>0</v>
      </c>
      <c r="M167" s="501">
        <v>0</v>
      </c>
      <c r="N167" s="314">
        <v>0</v>
      </c>
      <c r="O167" s="501">
        <v>0</v>
      </c>
      <c r="P167" s="314">
        <v>0</v>
      </c>
      <c r="Q167" s="314">
        <v>0</v>
      </c>
      <c r="R167" s="314">
        <v>0</v>
      </c>
      <c r="S167" s="137">
        <v>0</v>
      </c>
      <c r="W167" s="312">
        <v>0</v>
      </c>
      <c r="AH167" s="408"/>
      <c r="AI167" s="408"/>
      <c r="AJ167" s="408"/>
      <c r="AK167" s="408"/>
    </row>
    <row r="168" spans="2:37" s="312" customFormat="1" ht="15.95" customHeight="1">
      <c r="B168" s="305" t="s">
        <v>279</v>
      </c>
      <c r="C168" s="312" t="s">
        <v>449</v>
      </c>
      <c r="G168" s="83"/>
      <c r="H168" s="314">
        <v>0</v>
      </c>
      <c r="I168" s="314">
        <v>0</v>
      </c>
      <c r="J168" s="314">
        <v>0</v>
      </c>
      <c r="K168" s="314">
        <v>0</v>
      </c>
      <c r="L168" s="314">
        <v>0</v>
      </c>
      <c r="M168" s="501">
        <v>0</v>
      </c>
      <c r="N168" s="314">
        <v>0</v>
      </c>
      <c r="O168" s="501">
        <v>0</v>
      </c>
      <c r="P168" s="314">
        <v>0</v>
      </c>
      <c r="Q168" s="314">
        <v>0</v>
      </c>
      <c r="R168" s="314">
        <v>0</v>
      </c>
      <c r="S168" s="137">
        <v>0</v>
      </c>
      <c r="W168" s="312">
        <v>0</v>
      </c>
      <c r="AH168" s="408"/>
      <c r="AI168" s="408"/>
      <c r="AJ168" s="408"/>
      <c r="AK168" s="408"/>
    </row>
    <row r="169" spans="2:37" s="312" customFormat="1" ht="15.95" customHeight="1">
      <c r="B169" s="305" t="s">
        <v>280</v>
      </c>
      <c r="C169" s="312" t="s">
        <v>450</v>
      </c>
      <c r="G169" s="83"/>
      <c r="H169" s="314">
        <v>0</v>
      </c>
      <c r="I169" s="314">
        <v>0</v>
      </c>
      <c r="J169" s="314">
        <v>0</v>
      </c>
      <c r="K169" s="314">
        <v>0</v>
      </c>
      <c r="L169" s="314">
        <v>0</v>
      </c>
      <c r="M169" s="501">
        <v>0</v>
      </c>
      <c r="N169" s="314">
        <v>0</v>
      </c>
      <c r="O169" s="501">
        <v>0</v>
      </c>
      <c r="P169" s="314">
        <v>0</v>
      </c>
      <c r="Q169" s="314">
        <v>0</v>
      </c>
      <c r="R169" s="314">
        <v>0</v>
      </c>
      <c r="S169" s="137">
        <v>0</v>
      </c>
      <c r="W169" s="312">
        <v>0</v>
      </c>
      <c r="AH169" s="408"/>
      <c r="AI169" s="408"/>
      <c r="AJ169" s="408"/>
      <c r="AK169" s="408"/>
    </row>
    <row r="170" spans="2:37" s="312" customFormat="1" ht="15.95" customHeight="1">
      <c r="B170" s="305" t="s">
        <v>281</v>
      </c>
      <c r="C170" s="312" t="s">
        <v>451</v>
      </c>
      <c r="G170" s="83"/>
      <c r="H170" s="314">
        <v>0</v>
      </c>
      <c r="I170" s="314">
        <v>0</v>
      </c>
      <c r="J170" s="314">
        <v>0</v>
      </c>
      <c r="K170" s="314">
        <v>0</v>
      </c>
      <c r="L170" s="314">
        <v>0</v>
      </c>
      <c r="M170" s="501">
        <v>0</v>
      </c>
      <c r="N170" s="314">
        <v>0</v>
      </c>
      <c r="O170" s="501">
        <v>0</v>
      </c>
      <c r="P170" s="314">
        <v>0</v>
      </c>
      <c r="Q170" s="314">
        <v>0</v>
      </c>
      <c r="R170" s="314">
        <v>0</v>
      </c>
      <c r="S170" s="137">
        <v>0</v>
      </c>
      <c r="W170" s="312">
        <v>62.69</v>
      </c>
      <c r="AH170" s="408"/>
      <c r="AI170" s="408"/>
      <c r="AJ170" s="408"/>
      <c r="AK170" s="408"/>
    </row>
    <row r="171" spans="2:37" s="312" customFormat="1" ht="15.95" customHeight="1">
      <c r="B171" s="305" t="s">
        <v>282</v>
      </c>
      <c r="C171" s="312" t="s">
        <v>452</v>
      </c>
      <c r="G171" s="83"/>
      <c r="H171" s="314">
        <v>0</v>
      </c>
      <c r="I171" s="314">
        <v>0</v>
      </c>
      <c r="J171" s="314">
        <v>0</v>
      </c>
      <c r="K171" s="314">
        <v>0</v>
      </c>
      <c r="L171" s="314">
        <v>0</v>
      </c>
      <c r="M171" s="501">
        <v>0</v>
      </c>
      <c r="N171" s="314">
        <v>0</v>
      </c>
      <c r="O171" s="501">
        <v>0</v>
      </c>
      <c r="P171" s="314">
        <v>0</v>
      </c>
      <c r="Q171" s="314">
        <v>0</v>
      </c>
      <c r="R171" s="314">
        <v>0</v>
      </c>
      <c r="S171" s="137">
        <v>0</v>
      </c>
      <c r="W171" s="312">
        <v>62.68</v>
      </c>
      <c r="AH171" s="408"/>
      <c r="AI171" s="408"/>
      <c r="AJ171" s="408"/>
      <c r="AK171" s="408"/>
    </row>
    <row r="172" spans="2:37" s="312" customFormat="1" ht="15.95" customHeight="1">
      <c r="B172" s="305" t="s">
        <v>283</v>
      </c>
      <c r="C172" s="312" t="s">
        <v>453</v>
      </c>
      <c r="G172" s="83"/>
      <c r="H172" s="314">
        <v>0</v>
      </c>
      <c r="I172" s="314">
        <v>0</v>
      </c>
      <c r="J172" s="314">
        <v>0</v>
      </c>
      <c r="K172" s="314">
        <v>0</v>
      </c>
      <c r="L172" s="314">
        <v>0</v>
      </c>
      <c r="M172" s="501">
        <v>0</v>
      </c>
      <c r="N172" s="314">
        <v>0</v>
      </c>
      <c r="O172" s="501">
        <v>0</v>
      </c>
      <c r="P172" s="314">
        <v>0</v>
      </c>
      <c r="Q172" s="314">
        <v>0</v>
      </c>
      <c r="R172" s="314">
        <v>0</v>
      </c>
      <c r="S172" s="137">
        <v>0</v>
      </c>
      <c r="W172" s="312">
        <v>0</v>
      </c>
      <c r="AH172" s="408"/>
      <c r="AI172" s="408"/>
      <c r="AJ172" s="408"/>
      <c r="AK172" s="408"/>
    </row>
    <row r="173" spans="2:37" s="312" customFormat="1" ht="15.95" customHeight="1">
      <c r="B173" s="305" t="s">
        <v>551</v>
      </c>
      <c r="C173" s="312" t="s">
        <v>627</v>
      </c>
      <c r="G173" s="83"/>
      <c r="H173" s="314">
        <v>0</v>
      </c>
      <c r="I173" s="314">
        <v>0</v>
      </c>
      <c r="J173" s="314">
        <v>0</v>
      </c>
      <c r="K173" s="314">
        <v>0</v>
      </c>
      <c r="L173" s="314">
        <v>0</v>
      </c>
      <c r="M173" s="501">
        <v>0</v>
      </c>
      <c r="N173" s="314">
        <v>0</v>
      </c>
      <c r="O173" s="501">
        <v>9946</v>
      </c>
      <c r="P173" s="314">
        <v>0</v>
      </c>
      <c r="Q173" s="314">
        <v>0</v>
      </c>
      <c r="R173" s="314">
        <v>2422.5</v>
      </c>
      <c r="S173" s="137">
        <v>0</v>
      </c>
      <c r="AH173" s="408"/>
      <c r="AI173" s="408"/>
      <c r="AJ173" s="408"/>
      <c r="AK173" s="408"/>
    </row>
    <row r="174" spans="2:37" s="312" customFormat="1" ht="15.95" customHeight="1">
      <c r="B174" s="305" t="s">
        <v>284</v>
      </c>
      <c r="C174" s="312" t="s">
        <v>417</v>
      </c>
      <c r="G174" s="83"/>
      <c r="H174" s="314">
        <v>845528.82</v>
      </c>
      <c r="I174" s="314">
        <v>969173.36</v>
      </c>
      <c r="J174" s="314">
        <v>1173061.9099999999</v>
      </c>
      <c r="K174" s="314">
        <v>859750.7</v>
      </c>
      <c r="L174" s="314">
        <v>883770.78</v>
      </c>
      <c r="M174" s="501">
        <v>1158070.3999999999</v>
      </c>
      <c r="N174" s="314">
        <v>956543.59</v>
      </c>
      <c r="O174" s="501">
        <v>888761.73</v>
      </c>
      <c r="P174" s="314">
        <v>1269371.26</v>
      </c>
      <c r="Q174" s="314">
        <v>856449.5</v>
      </c>
      <c r="R174" s="314">
        <v>876681.84</v>
      </c>
      <c r="S174" s="137">
        <v>1508853.29</v>
      </c>
      <c r="W174" s="312">
        <v>1135920.0900000001</v>
      </c>
      <c r="AH174" s="408"/>
      <c r="AI174" s="408"/>
      <c r="AJ174" s="408"/>
      <c r="AK174" s="408"/>
    </row>
    <row r="175" spans="2:37" s="312" customFormat="1" ht="15.95" customHeight="1">
      <c r="B175" s="305" t="s">
        <v>285</v>
      </c>
      <c r="C175" s="312" t="s">
        <v>417</v>
      </c>
      <c r="G175" s="83"/>
      <c r="H175" s="314">
        <v>55914</v>
      </c>
      <c r="I175" s="314">
        <v>375877.5</v>
      </c>
      <c r="J175" s="314">
        <v>62130</v>
      </c>
      <c r="K175" s="314">
        <v>71960</v>
      </c>
      <c r="L175" s="314">
        <v>57986</v>
      </c>
      <c r="M175" s="501">
        <v>57986</v>
      </c>
      <c r="N175" s="314">
        <v>39688</v>
      </c>
      <c r="O175" s="501">
        <v>39688</v>
      </c>
      <c r="P175" s="314">
        <v>39691.25</v>
      </c>
      <c r="Q175" s="314">
        <v>42437</v>
      </c>
      <c r="R175" s="314">
        <v>42437</v>
      </c>
      <c r="S175" s="137">
        <v>42437</v>
      </c>
      <c r="W175" s="312">
        <v>47509</v>
      </c>
      <c r="AH175" s="408"/>
      <c r="AI175" s="408"/>
      <c r="AJ175" s="408"/>
      <c r="AK175" s="408"/>
    </row>
    <row r="176" spans="2:37" s="312" customFormat="1" ht="15.95" customHeight="1">
      <c r="B176" s="305" t="s">
        <v>286</v>
      </c>
      <c r="C176" s="312" t="s">
        <v>417</v>
      </c>
      <c r="G176" s="83"/>
      <c r="H176" s="314">
        <v>0.25</v>
      </c>
      <c r="I176" s="314">
        <v>267.5</v>
      </c>
      <c r="J176" s="314">
        <v>8500</v>
      </c>
      <c r="K176" s="314">
        <v>0</v>
      </c>
      <c r="L176" s="314">
        <v>0</v>
      </c>
      <c r="M176" s="501">
        <v>3000</v>
      </c>
      <c r="N176" s="314">
        <v>5885</v>
      </c>
      <c r="O176" s="501">
        <v>7030.57</v>
      </c>
      <c r="P176" s="314">
        <v>22608.68</v>
      </c>
      <c r="Q176" s="314">
        <v>58832.49</v>
      </c>
      <c r="R176" s="314">
        <v>26208.080000000002</v>
      </c>
      <c r="S176" s="137">
        <v>49446.62</v>
      </c>
      <c r="W176" s="312">
        <v>20000</v>
      </c>
      <c r="AH176" s="408"/>
      <c r="AI176" s="408"/>
      <c r="AJ176" s="408"/>
      <c r="AK176" s="408"/>
    </row>
    <row r="177" spans="2:37" s="312" customFormat="1" ht="15.95" customHeight="1">
      <c r="B177" s="305" t="s">
        <v>287</v>
      </c>
      <c r="C177" s="312" t="s">
        <v>417</v>
      </c>
      <c r="G177" s="83"/>
      <c r="H177" s="314">
        <v>-48.11</v>
      </c>
      <c r="I177" s="314">
        <v>-11456.07</v>
      </c>
      <c r="J177" s="314">
        <v>25660.68</v>
      </c>
      <c r="K177" s="314">
        <v>58299.41</v>
      </c>
      <c r="L177" s="314">
        <v>106778.47</v>
      </c>
      <c r="M177" s="501">
        <v>82816.17</v>
      </c>
      <c r="N177" s="314">
        <v>170422.42</v>
      </c>
      <c r="O177" s="501">
        <v>140550.25</v>
      </c>
      <c r="P177" s="314">
        <v>88250.38</v>
      </c>
      <c r="Q177" s="314">
        <v>129389.79</v>
      </c>
      <c r="R177" s="314">
        <v>28772.26</v>
      </c>
      <c r="S177" s="137">
        <v>179272.33</v>
      </c>
      <c r="W177" s="312">
        <v>374603.31</v>
      </c>
      <c r="AH177" s="408"/>
      <c r="AI177" s="408"/>
      <c r="AJ177" s="408"/>
      <c r="AK177" s="408"/>
    </row>
    <row r="178" spans="2:37" s="312" customFormat="1" ht="15.95" customHeight="1">
      <c r="B178" s="305" t="s">
        <v>288</v>
      </c>
      <c r="C178" s="312" t="s">
        <v>417</v>
      </c>
      <c r="G178" s="83"/>
      <c r="H178" s="314">
        <v>96747.520000000004</v>
      </c>
      <c r="I178" s="314">
        <v>60407.81</v>
      </c>
      <c r="J178" s="314">
        <v>-1241.55</v>
      </c>
      <c r="K178" s="314">
        <v>0</v>
      </c>
      <c r="L178" s="314">
        <v>53.25</v>
      </c>
      <c r="M178" s="501">
        <v>61361.62</v>
      </c>
      <c r="N178" s="314">
        <v>1309</v>
      </c>
      <c r="O178" s="501">
        <v>0</v>
      </c>
      <c r="P178" s="314">
        <v>0</v>
      </c>
      <c r="Q178" s="314">
        <v>3536.9</v>
      </c>
      <c r="R178" s="314">
        <v>737.19</v>
      </c>
      <c r="S178" s="137">
        <v>1034.22</v>
      </c>
      <c r="W178" s="312">
        <v>9295.6</v>
      </c>
      <c r="AH178" s="408"/>
      <c r="AI178" s="408"/>
      <c r="AJ178" s="408"/>
      <c r="AK178" s="408"/>
    </row>
    <row r="179" spans="2:37" s="312" customFormat="1" ht="15.95" customHeight="1">
      <c r="B179" s="305" t="s">
        <v>289</v>
      </c>
      <c r="C179" s="312" t="s">
        <v>417</v>
      </c>
      <c r="G179" s="83"/>
      <c r="H179" s="314">
        <v>19639.28</v>
      </c>
      <c r="I179" s="314">
        <v>311</v>
      </c>
      <c r="J179" s="314">
        <v>19860.560000000001</v>
      </c>
      <c r="K179" s="314">
        <v>12361.85</v>
      </c>
      <c r="L179" s="314">
        <v>18775.36</v>
      </c>
      <c r="M179" s="501">
        <v>18976.099999999999</v>
      </c>
      <c r="N179" s="314">
        <v>-1103.07</v>
      </c>
      <c r="O179" s="501">
        <v>80220.89</v>
      </c>
      <c r="P179" s="314">
        <v>56028.43</v>
      </c>
      <c r="Q179" s="314">
        <v>10576.44</v>
      </c>
      <c r="R179" s="314">
        <v>2086</v>
      </c>
      <c r="S179" s="137">
        <v>1791.52</v>
      </c>
      <c r="W179" s="312">
        <v>-4756.13</v>
      </c>
      <c r="AH179" s="408"/>
      <c r="AI179" s="408"/>
      <c r="AJ179" s="408"/>
      <c r="AK179" s="408"/>
    </row>
    <row r="180" spans="2:37" s="312" customFormat="1" ht="15.95" customHeight="1">
      <c r="B180" s="305" t="s">
        <v>290</v>
      </c>
      <c r="C180" s="312" t="s">
        <v>417</v>
      </c>
      <c r="G180" s="83"/>
      <c r="H180" s="314">
        <v>3750</v>
      </c>
      <c r="I180" s="314">
        <v>3950.27</v>
      </c>
      <c r="J180" s="314">
        <v>4597.59</v>
      </c>
      <c r="K180" s="314">
        <v>2902.41</v>
      </c>
      <c r="L180" s="314">
        <v>4095.37</v>
      </c>
      <c r="M180" s="501">
        <v>4226.6099999999997</v>
      </c>
      <c r="N180" s="314">
        <v>3750</v>
      </c>
      <c r="O180" s="501">
        <v>3750</v>
      </c>
      <c r="P180" s="314">
        <v>3950.55</v>
      </c>
      <c r="Q180" s="314">
        <v>3750</v>
      </c>
      <c r="R180" s="314">
        <v>3927.42</v>
      </c>
      <c r="S180" s="137">
        <v>3750</v>
      </c>
      <c r="W180" s="312">
        <v>1400</v>
      </c>
      <c r="AH180" s="408"/>
      <c r="AI180" s="408"/>
      <c r="AJ180" s="408"/>
      <c r="AK180" s="408"/>
    </row>
    <row r="181" spans="2:37" s="312" customFormat="1" ht="15.95" customHeight="1">
      <c r="B181" s="305" t="s">
        <v>291</v>
      </c>
      <c r="C181" s="312" t="s">
        <v>417</v>
      </c>
      <c r="G181" s="83"/>
      <c r="H181" s="314">
        <v>0</v>
      </c>
      <c r="I181" s="314">
        <v>0</v>
      </c>
      <c r="J181" s="314">
        <v>0</v>
      </c>
      <c r="K181" s="314">
        <v>0</v>
      </c>
      <c r="L181" s="314">
        <v>0</v>
      </c>
      <c r="M181" s="501">
        <v>0</v>
      </c>
      <c r="N181" s="314">
        <v>0</v>
      </c>
      <c r="O181" s="501">
        <v>0</v>
      </c>
      <c r="P181" s="314">
        <v>-81</v>
      </c>
      <c r="Q181" s="314">
        <v>0</v>
      </c>
      <c r="R181" s="314">
        <v>0</v>
      </c>
      <c r="S181" s="137">
        <v>0</v>
      </c>
      <c r="W181" s="312">
        <v>0</v>
      </c>
      <c r="AH181" s="408"/>
      <c r="AI181" s="408"/>
      <c r="AJ181" s="408"/>
      <c r="AK181" s="408"/>
    </row>
    <row r="182" spans="2:37" s="312" customFormat="1" ht="15.95" customHeight="1">
      <c r="B182" s="305" t="s">
        <v>292</v>
      </c>
      <c r="C182" s="312" t="s">
        <v>417</v>
      </c>
      <c r="G182" s="83"/>
      <c r="H182" s="314">
        <v>45712.12</v>
      </c>
      <c r="I182" s="314">
        <v>0</v>
      </c>
      <c r="J182" s="314">
        <v>0</v>
      </c>
      <c r="K182" s="314">
        <v>0</v>
      </c>
      <c r="L182" s="314">
        <v>0</v>
      </c>
      <c r="M182" s="501">
        <v>0</v>
      </c>
      <c r="N182" s="314">
        <v>0</v>
      </c>
      <c r="O182" s="501">
        <v>0</v>
      </c>
      <c r="P182" s="314">
        <v>-81</v>
      </c>
      <c r="Q182" s="314">
        <v>0</v>
      </c>
      <c r="R182" s="314">
        <v>0</v>
      </c>
      <c r="S182" s="137">
        <v>0</v>
      </c>
      <c r="W182" s="312">
        <v>0</v>
      </c>
      <c r="AH182" s="408"/>
      <c r="AI182" s="408"/>
      <c r="AJ182" s="408"/>
      <c r="AK182" s="408"/>
    </row>
    <row r="183" spans="2:37" s="312" customFormat="1" ht="15.95" customHeight="1">
      <c r="B183" s="305" t="s">
        <v>293</v>
      </c>
      <c r="C183" s="312" t="s">
        <v>417</v>
      </c>
      <c r="G183" s="83"/>
      <c r="H183" s="314">
        <v>0</v>
      </c>
      <c r="I183" s="314">
        <v>0</v>
      </c>
      <c r="J183" s="314">
        <v>0</v>
      </c>
      <c r="K183" s="314">
        <v>0</v>
      </c>
      <c r="L183" s="314">
        <v>0</v>
      </c>
      <c r="M183" s="501">
        <v>3559.61</v>
      </c>
      <c r="N183" s="314">
        <v>0</v>
      </c>
      <c r="O183" s="501">
        <v>0</v>
      </c>
      <c r="P183" s="314">
        <v>-81</v>
      </c>
      <c r="Q183" s="314">
        <v>0</v>
      </c>
      <c r="R183" s="314">
        <v>0</v>
      </c>
      <c r="S183" s="137">
        <v>0</v>
      </c>
      <c r="W183" s="312">
        <v>4292.2299999999996</v>
      </c>
      <c r="AH183" s="408"/>
      <c r="AI183" s="408"/>
      <c r="AJ183" s="408"/>
      <c r="AK183" s="408"/>
    </row>
    <row r="184" spans="2:37" s="312" customFormat="1" ht="15.95" customHeight="1">
      <c r="B184" s="305" t="s">
        <v>294</v>
      </c>
      <c r="C184" s="312" t="s">
        <v>417</v>
      </c>
      <c r="G184" s="83"/>
      <c r="H184" s="314">
        <v>0</v>
      </c>
      <c r="I184" s="314">
        <v>0</v>
      </c>
      <c r="J184" s="314">
        <v>0</v>
      </c>
      <c r="K184" s="314">
        <v>3866.41</v>
      </c>
      <c r="L184" s="314">
        <v>0</v>
      </c>
      <c r="M184" s="501">
        <v>7344</v>
      </c>
      <c r="N184" s="314">
        <v>0</v>
      </c>
      <c r="O184" s="501">
        <v>0</v>
      </c>
      <c r="P184" s="314">
        <v>0</v>
      </c>
      <c r="Q184" s="314">
        <v>0</v>
      </c>
      <c r="R184" s="314">
        <v>0</v>
      </c>
      <c r="S184" s="137">
        <v>0</v>
      </c>
      <c r="W184" s="312">
        <v>2571</v>
      </c>
      <c r="AH184" s="408"/>
      <c r="AI184" s="408"/>
      <c r="AJ184" s="408"/>
      <c r="AK184" s="408"/>
    </row>
    <row r="185" spans="2:37" s="312" customFormat="1" ht="15.95" customHeight="1">
      <c r="B185" s="305" t="s">
        <v>295</v>
      </c>
      <c r="C185" s="312" t="s">
        <v>417</v>
      </c>
      <c r="G185" s="83"/>
      <c r="H185" s="314">
        <v>44.93</v>
      </c>
      <c r="I185" s="314">
        <v>0</v>
      </c>
      <c r="J185" s="314">
        <v>0</v>
      </c>
      <c r="K185" s="314">
        <v>0</v>
      </c>
      <c r="L185" s="314">
        <v>0</v>
      </c>
      <c r="M185" s="501">
        <v>0</v>
      </c>
      <c r="N185" s="314">
        <v>0</v>
      </c>
      <c r="O185" s="501">
        <v>0</v>
      </c>
      <c r="P185" s="314">
        <v>0</v>
      </c>
      <c r="Q185" s="314">
        <v>7939.5</v>
      </c>
      <c r="R185" s="314">
        <v>0</v>
      </c>
      <c r="S185" s="137">
        <v>0</v>
      </c>
      <c r="W185" s="312">
        <v>3884</v>
      </c>
      <c r="AH185" s="408"/>
      <c r="AI185" s="408"/>
      <c r="AJ185" s="408"/>
      <c r="AK185" s="408"/>
    </row>
    <row r="186" spans="2:37" s="312" customFormat="1" ht="15.95" customHeight="1">
      <c r="B186" s="305" t="s">
        <v>296</v>
      </c>
      <c r="C186" s="312" t="s">
        <v>417</v>
      </c>
      <c r="G186" s="83"/>
      <c r="H186" s="314">
        <v>0</v>
      </c>
      <c r="I186" s="314">
        <v>146.79</v>
      </c>
      <c r="J186" s="314">
        <v>0</v>
      </c>
      <c r="K186" s="314">
        <v>0</v>
      </c>
      <c r="L186" s="314">
        <v>2072.52</v>
      </c>
      <c r="M186" s="501">
        <v>397.8</v>
      </c>
      <c r="N186" s="314">
        <v>0</v>
      </c>
      <c r="O186" s="501">
        <v>180.53</v>
      </c>
      <c r="P186" s="314">
        <v>430.95</v>
      </c>
      <c r="Q186" s="314">
        <v>0</v>
      </c>
      <c r="R186" s="314">
        <v>1710.88</v>
      </c>
      <c r="S186" s="137">
        <v>3860.21</v>
      </c>
      <c r="W186" s="312">
        <v>-165499.13</v>
      </c>
      <c r="AH186" s="408"/>
      <c r="AI186" s="408"/>
      <c r="AJ186" s="408"/>
      <c r="AK186" s="408"/>
    </row>
    <row r="187" spans="2:37" s="312" customFormat="1" ht="15.95" customHeight="1">
      <c r="B187" s="305" t="s">
        <v>297</v>
      </c>
      <c r="C187" s="312" t="s">
        <v>417</v>
      </c>
      <c r="G187" s="83"/>
      <c r="H187" s="314">
        <v>0</v>
      </c>
      <c r="I187" s="314">
        <v>0</v>
      </c>
      <c r="J187" s="314">
        <v>-1192.2</v>
      </c>
      <c r="K187" s="314">
        <v>995</v>
      </c>
      <c r="L187" s="314">
        <v>55697.82</v>
      </c>
      <c r="M187" s="501">
        <v>17153.21</v>
      </c>
      <c r="N187" s="314">
        <v>0</v>
      </c>
      <c r="O187" s="501">
        <v>126200.07</v>
      </c>
      <c r="P187" s="314">
        <v>0</v>
      </c>
      <c r="Q187" s="314">
        <v>1145.25</v>
      </c>
      <c r="R187" s="314">
        <v>9706</v>
      </c>
      <c r="S187" s="137">
        <v>494946.07</v>
      </c>
      <c r="W187" s="312">
        <v>0</v>
      </c>
      <c r="AH187" s="408"/>
      <c r="AI187" s="408"/>
      <c r="AJ187" s="408"/>
      <c r="AK187" s="408"/>
    </row>
    <row r="188" spans="2:37" s="312" customFormat="1" ht="15.95" customHeight="1">
      <c r="B188" s="305" t="s">
        <v>298</v>
      </c>
      <c r="C188" s="312" t="s">
        <v>417</v>
      </c>
      <c r="G188" s="83"/>
      <c r="H188" s="314">
        <v>119721.88</v>
      </c>
      <c r="I188" s="314">
        <v>120276.58</v>
      </c>
      <c r="J188" s="314">
        <v>58161.97</v>
      </c>
      <c r="K188" s="314">
        <v>63220.78</v>
      </c>
      <c r="L188" s="314">
        <v>70733.22</v>
      </c>
      <c r="M188" s="501">
        <v>79610.31</v>
      </c>
      <c r="N188" s="314">
        <v>72590.240000000005</v>
      </c>
      <c r="O188" s="501">
        <v>112628.02</v>
      </c>
      <c r="P188" s="314">
        <v>217867.26</v>
      </c>
      <c r="Q188" s="314">
        <v>155147.54999999999</v>
      </c>
      <c r="R188" s="314">
        <v>295077.65000000002</v>
      </c>
      <c r="S188" s="137">
        <v>200082.63</v>
      </c>
      <c r="W188" s="312">
        <v>235136.2</v>
      </c>
      <c r="AH188" s="408"/>
      <c r="AI188" s="408"/>
      <c r="AJ188" s="408"/>
      <c r="AK188" s="408"/>
    </row>
    <row r="189" spans="2:37" s="312" customFormat="1" ht="15.95" customHeight="1">
      <c r="B189" s="305" t="s">
        <v>299</v>
      </c>
      <c r="C189" s="312" t="s">
        <v>417</v>
      </c>
      <c r="G189" s="83"/>
      <c r="H189" s="314">
        <v>0</v>
      </c>
      <c r="I189" s="314">
        <v>0</v>
      </c>
      <c r="J189" s="314">
        <v>0</v>
      </c>
      <c r="K189" s="314">
        <v>0</v>
      </c>
      <c r="L189" s="314">
        <v>0</v>
      </c>
      <c r="M189" s="501">
        <v>0</v>
      </c>
      <c r="N189" s="314">
        <v>0</v>
      </c>
      <c r="O189" s="501">
        <v>0</v>
      </c>
      <c r="P189" s="314">
        <v>0</v>
      </c>
      <c r="Q189" s="314">
        <v>0</v>
      </c>
      <c r="R189" s="314">
        <v>0</v>
      </c>
      <c r="S189" s="137">
        <v>0</v>
      </c>
      <c r="W189" s="312">
        <v>0</v>
      </c>
      <c r="AH189" s="408"/>
      <c r="AI189" s="408"/>
      <c r="AJ189" s="408"/>
      <c r="AK189" s="408"/>
    </row>
    <row r="190" spans="2:37" s="312" customFormat="1" ht="15.95" customHeight="1">
      <c r="B190" s="305" t="s">
        <v>300</v>
      </c>
      <c r="C190" s="312" t="s">
        <v>417</v>
      </c>
      <c r="G190" s="83"/>
      <c r="H190" s="314">
        <v>914732.92</v>
      </c>
      <c r="I190" s="314">
        <v>835541.07</v>
      </c>
      <c r="J190" s="314">
        <v>1117725.06</v>
      </c>
      <c r="K190" s="314">
        <v>1047188.22</v>
      </c>
      <c r="L190" s="314">
        <v>755661.75</v>
      </c>
      <c r="M190" s="501">
        <v>1126034.8899999999</v>
      </c>
      <c r="N190" s="314">
        <v>905456.05</v>
      </c>
      <c r="O190" s="501">
        <v>827510.41</v>
      </c>
      <c r="P190" s="314">
        <v>1157738.45</v>
      </c>
      <c r="Q190" s="314">
        <v>831633.75</v>
      </c>
      <c r="R190" s="314">
        <v>895222.4</v>
      </c>
      <c r="S190" s="137">
        <v>1467134.04</v>
      </c>
      <c r="W190" s="312">
        <v>1410992.6</v>
      </c>
      <c r="AH190" s="408"/>
      <c r="AI190" s="408"/>
      <c r="AJ190" s="408"/>
      <c r="AK190" s="408"/>
    </row>
    <row r="191" spans="2:37" s="312" customFormat="1" ht="15.95" customHeight="1">
      <c r="B191" s="305" t="s">
        <v>301</v>
      </c>
      <c r="C191" s="312" t="s">
        <v>417</v>
      </c>
      <c r="G191" s="83"/>
      <c r="H191" s="314">
        <v>173959</v>
      </c>
      <c r="I191" s="314">
        <v>0</v>
      </c>
      <c r="J191" s="314">
        <v>0</v>
      </c>
      <c r="K191" s="314">
        <v>173959</v>
      </c>
      <c r="L191" s="314">
        <v>0</v>
      </c>
      <c r="M191" s="501">
        <v>0</v>
      </c>
      <c r="N191" s="314">
        <v>0</v>
      </c>
      <c r="O191" s="501">
        <v>0</v>
      </c>
      <c r="P191" s="314">
        <v>119064</v>
      </c>
      <c r="Q191" s="314">
        <v>127310</v>
      </c>
      <c r="R191" s="314">
        <v>0</v>
      </c>
      <c r="S191" s="137">
        <v>0</v>
      </c>
      <c r="W191" s="312">
        <v>0</v>
      </c>
      <c r="AH191" s="408"/>
      <c r="AI191" s="408"/>
      <c r="AJ191" s="408"/>
      <c r="AK191" s="408"/>
    </row>
    <row r="192" spans="2:37" s="312" customFormat="1" ht="15.95" customHeight="1">
      <c r="B192" s="305" t="s">
        <v>302</v>
      </c>
      <c r="C192" s="312" t="s">
        <v>417</v>
      </c>
      <c r="G192" s="83"/>
      <c r="H192" s="314">
        <v>0</v>
      </c>
      <c r="I192" s="314">
        <v>3614.31</v>
      </c>
      <c r="J192" s="314">
        <v>5198.7</v>
      </c>
      <c r="K192" s="314">
        <v>0</v>
      </c>
      <c r="L192" s="314">
        <v>0</v>
      </c>
      <c r="M192" s="501">
        <v>0</v>
      </c>
      <c r="N192" s="314">
        <v>0</v>
      </c>
      <c r="O192" s="501">
        <v>0</v>
      </c>
      <c r="P192" s="314">
        <v>0</v>
      </c>
      <c r="Q192" s="314">
        <v>0</v>
      </c>
      <c r="R192" s="314">
        <v>12735.27</v>
      </c>
      <c r="S192" s="137">
        <v>82970.509999999995</v>
      </c>
      <c r="W192" s="312">
        <v>0</v>
      </c>
      <c r="AH192" s="408"/>
      <c r="AI192" s="408"/>
      <c r="AJ192" s="408"/>
      <c r="AK192" s="408"/>
    </row>
    <row r="193" spans="2:37" s="312" customFormat="1" ht="15.95" customHeight="1">
      <c r="B193" s="305" t="s">
        <v>303</v>
      </c>
      <c r="C193" s="312" t="s">
        <v>417</v>
      </c>
      <c r="G193" s="83"/>
      <c r="H193" s="314">
        <v>93455.47</v>
      </c>
      <c r="I193" s="314">
        <v>103367.52</v>
      </c>
      <c r="J193" s="314">
        <v>24465.15</v>
      </c>
      <c r="K193" s="314">
        <v>170132.92</v>
      </c>
      <c r="L193" s="314">
        <v>108488.83</v>
      </c>
      <c r="M193" s="501">
        <v>63500.53</v>
      </c>
      <c r="N193" s="314">
        <v>64688.62</v>
      </c>
      <c r="O193" s="501">
        <v>111950.09</v>
      </c>
      <c r="P193" s="314">
        <v>147117.20000000001</v>
      </c>
      <c r="Q193" s="314">
        <v>94068.79</v>
      </c>
      <c r="R193" s="314">
        <v>71146.63</v>
      </c>
      <c r="S193" s="137">
        <v>26695.05</v>
      </c>
      <c r="W193" s="312">
        <v>-23233.67</v>
      </c>
      <c r="AH193" s="408"/>
      <c r="AI193" s="408"/>
      <c r="AJ193" s="408"/>
      <c r="AK193" s="408"/>
    </row>
    <row r="194" spans="2:37" s="312" customFormat="1" ht="15.95" customHeight="1">
      <c r="B194" s="305" t="s">
        <v>304</v>
      </c>
      <c r="C194" s="312" t="s">
        <v>417</v>
      </c>
      <c r="G194" s="83"/>
      <c r="H194" s="314">
        <v>0</v>
      </c>
      <c r="I194" s="314">
        <v>28462.55</v>
      </c>
      <c r="J194" s="314">
        <v>59902.09</v>
      </c>
      <c r="K194" s="314">
        <v>32043.39</v>
      </c>
      <c r="L194" s="314">
        <v>-1382.36</v>
      </c>
      <c r="M194" s="501">
        <v>37091.39</v>
      </c>
      <c r="N194" s="314">
        <v>4096.18</v>
      </c>
      <c r="O194" s="501">
        <v>3529.05</v>
      </c>
      <c r="P194" s="314">
        <v>1319.28</v>
      </c>
      <c r="Q194" s="314">
        <v>2122.79</v>
      </c>
      <c r="R194" s="314">
        <v>0</v>
      </c>
      <c r="S194" s="137">
        <v>974.44</v>
      </c>
      <c r="W194" s="312">
        <v>4540.7299999999996</v>
      </c>
      <c r="AH194" s="408"/>
      <c r="AI194" s="408"/>
      <c r="AJ194" s="408"/>
      <c r="AK194" s="408"/>
    </row>
    <row r="195" spans="2:37" s="312" customFormat="1" ht="15.95" customHeight="1">
      <c r="B195" s="305" t="s">
        <v>305</v>
      </c>
      <c r="C195" s="312" t="s">
        <v>417</v>
      </c>
      <c r="G195" s="83"/>
      <c r="H195" s="314">
        <v>18422</v>
      </c>
      <c r="I195" s="314">
        <v>2576</v>
      </c>
      <c r="J195" s="314">
        <v>53451.47</v>
      </c>
      <c r="K195" s="314">
        <v>15166.85</v>
      </c>
      <c r="L195" s="314">
        <v>16072.38</v>
      </c>
      <c r="M195" s="501">
        <v>5408.49</v>
      </c>
      <c r="N195" s="314">
        <v>26750.45</v>
      </c>
      <c r="O195" s="501">
        <v>2630.61</v>
      </c>
      <c r="P195" s="314">
        <v>23133.72</v>
      </c>
      <c r="Q195" s="314">
        <v>8978.27</v>
      </c>
      <c r="R195" s="314">
        <v>35307.96</v>
      </c>
      <c r="S195" s="137">
        <v>5543.55</v>
      </c>
      <c r="W195" s="312">
        <v>16467.580000000002</v>
      </c>
      <c r="AH195" s="408"/>
      <c r="AI195" s="408"/>
      <c r="AJ195" s="408"/>
      <c r="AK195" s="408"/>
    </row>
    <row r="196" spans="2:37" s="312" customFormat="1" ht="15.95" customHeight="1">
      <c r="B196" s="305" t="s">
        <v>306</v>
      </c>
      <c r="C196" s="312" t="s">
        <v>417</v>
      </c>
      <c r="G196" s="83"/>
      <c r="H196" s="314">
        <v>3475</v>
      </c>
      <c r="I196" s="314">
        <v>3475</v>
      </c>
      <c r="J196" s="314">
        <v>3475</v>
      </c>
      <c r="K196" s="314">
        <v>3634.75</v>
      </c>
      <c r="L196" s="314">
        <v>3610</v>
      </c>
      <c r="M196" s="501">
        <v>3350</v>
      </c>
      <c r="N196" s="314">
        <v>3350</v>
      </c>
      <c r="O196" s="501">
        <v>3356</v>
      </c>
      <c r="P196" s="314">
        <v>3350</v>
      </c>
      <c r="Q196" s="314">
        <v>3350</v>
      </c>
      <c r="R196" s="314">
        <v>3350</v>
      </c>
      <c r="S196" s="137">
        <v>2100</v>
      </c>
      <c r="W196" s="312">
        <v>2950</v>
      </c>
      <c r="AH196" s="408"/>
      <c r="AI196" s="408"/>
      <c r="AJ196" s="408"/>
      <c r="AK196" s="408"/>
    </row>
    <row r="197" spans="2:37" s="312" customFormat="1" ht="15.95" customHeight="1">
      <c r="B197" s="305" t="s">
        <v>307</v>
      </c>
      <c r="C197" s="312" t="s">
        <v>417</v>
      </c>
      <c r="G197" s="83"/>
      <c r="H197" s="314">
        <v>0</v>
      </c>
      <c r="I197" s="314">
        <v>0</v>
      </c>
      <c r="J197" s="314">
        <v>0</v>
      </c>
      <c r="K197" s="314">
        <v>0</v>
      </c>
      <c r="L197" s="314">
        <v>0</v>
      </c>
      <c r="M197" s="501">
        <v>0</v>
      </c>
      <c r="N197" s="314">
        <v>0</v>
      </c>
      <c r="O197" s="501">
        <v>0</v>
      </c>
      <c r="P197" s="314">
        <v>0</v>
      </c>
      <c r="Q197" s="314">
        <v>0</v>
      </c>
      <c r="R197" s="314">
        <v>0</v>
      </c>
      <c r="S197" s="137">
        <v>0</v>
      </c>
      <c r="W197" s="312">
        <v>0</v>
      </c>
      <c r="AH197" s="408"/>
      <c r="AI197" s="408"/>
      <c r="AJ197" s="408"/>
      <c r="AK197" s="408"/>
    </row>
    <row r="198" spans="2:37" s="312" customFormat="1" ht="15.95" customHeight="1">
      <c r="B198" s="305" t="s">
        <v>308</v>
      </c>
      <c r="C198" s="312" t="s">
        <v>417</v>
      </c>
      <c r="G198" s="83"/>
      <c r="H198" s="314">
        <v>48637.5</v>
      </c>
      <c r="I198" s="314">
        <v>0</v>
      </c>
      <c r="J198" s="314">
        <v>0</v>
      </c>
      <c r="K198" s="314">
        <v>0</v>
      </c>
      <c r="L198" s="314">
        <v>0</v>
      </c>
      <c r="M198" s="501">
        <v>0</v>
      </c>
      <c r="N198" s="314">
        <v>0</v>
      </c>
      <c r="O198" s="501">
        <v>0</v>
      </c>
      <c r="P198" s="314">
        <v>0</v>
      </c>
      <c r="Q198" s="314">
        <v>0</v>
      </c>
      <c r="R198" s="314">
        <v>0</v>
      </c>
      <c r="S198" s="137">
        <v>0</v>
      </c>
      <c r="W198" s="312">
        <v>0</v>
      </c>
      <c r="AH198" s="408"/>
      <c r="AI198" s="408"/>
      <c r="AJ198" s="408"/>
      <c r="AK198" s="408"/>
    </row>
    <row r="199" spans="2:37" s="312" customFormat="1" ht="15.95" customHeight="1">
      <c r="B199" s="305" t="s">
        <v>309</v>
      </c>
      <c r="C199" s="312" t="s">
        <v>417</v>
      </c>
      <c r="G199" s="83"/>
      <c r="H199" s="314">
        <v>0</v>
      </c>
      <c r="I199" s="314">
        <v>0</v>
      </c>
      <c r="J199" s="314">
        <v>0</v>
      </c>
      <c r="K199" s="314">
        <v>0</v>
      </c>
      <c r="L199" s="314">
        <v>1338.75</v>
      </c>
      <c r="M199" s="501">
        <v>0</v>
      </c>
      <c r="N199" s="314">
        <v>0</v>
      </c>
      <c r="O199" s="501">
        <v>91.55</v>
      </c>
      <c r="P199" s="314">
        <v>8602.18</v>
      </c>
      <c r="Q199" s="314">
        <v>0</v>
      </c>
      <c r="R199" s="314">
        <v>2609.25</v>
      </c>
      <c r="S199" s="137">
        <v>9103.86</v>
      </c>
      <c r="W199" s="312">
        <v>0</v>
      </c>
      <c r="AH199" s="408"/>
      <c r="AI199" s="408"/>
      <c r="AJ199" s="408"/>
      <c r="AK199" s="408"/>
    </row>
    <row r="200" spans="2:37" s="312" customFormat="1" ht="15.95" customHeight="1">
      <c r="B200" s="305" t="s">
        <v>310</v>
      </c>
      <c r="C200" s="312" t="s">
        <v>417</v>
      </c>
      <c r="G200" s="83"/>
      <c r="H200" s="314">
        <v>0</v>
      </c>
      <c r="I200" s="314">
        <v>0</v>
      </c>
      <c r="J200" s="314">
        <v>400</v>
      </c>
      <c r="K200" s="314">
        <v>0</v>
      </c>
      <c r="L200" s="314">
        <v>17735.59</v>
      </c>
      <c r="M200" s="501">
        <v>-2429.84</v>
      </c>
      <c r="N200" s="314">
        <v>4141.01</v>
      </c>
      <c r="O200" s="501">
        <v>8033.1</v>
      </c>
      <c r="P200" s="314">
        <v>6692.49</v>
      </c>
      <c r="Q200" s="314">
        <v>2927.74</v>
      </c>
      <c r="R200" s="314">
        <v>0</v>
      </c>
      <c r="S200" s="137">
        <v>0</v>
      </c>
      <c r="W200" s="312">
        <v>0</v>
      </c>
      <c r="AH200" s="408"/>
      <c r="AI200" s="408"/>
      <c r="AJ200" s="408"/>
      <c r="AK200" s="408"/>
    </row>
    <row r="201" spans="2:37" s="312" customFormat="1" ht="15.95" customHeight="1">
      <c r="B201" s="305" t="s">
        <v>311</v>
      </c>
      <c r="C201" s="312" t="s">
        <v>417</v>
      </c>
      <c r="G201" s="83"/>
      <c r="H201" s="314">
        <v>0</v>
      </c>
      <c r="I201" s="314">
        <v>0</v>
      </c>
      <c r="J201" s="314">
        <v>0</v>
      </c>
      <c r="K201" s="314">
        <v>0</v>
      </c>
      <c r="L201" s="314">
        <v>0</v>
      </c>
      <c r="M201" s="501">
        <v>0</v>
      </c>
      <c r="N201" s="314">
        <v>0</v>
      </c>
      <c r="O201" s="501">
        <v>0</v>
      </c>
      <c r="P201" s="314">
        <v>0</v>
      </c>
      <c r="Q201" s="314">
        <v>0</v>
      </c>
      <c r="R201" s="314">
        <v>0</v>
      </c>
      <c r="S201" s="137">
        <v>0</v>
      </c>
      <c r="W201" s="312">
        <v>0</v>
      </c>
      <c r="AH201" s="408"/>
      <c r="AI201" s="408"/>
      <c r="AJ201" s="408"/>
      <c r="AK201" s="408"/>
    </row>
    <row r="202" spans="2:37" s="312" customFormat="1" ht="15.95" customHeight="1">
      <c r="B202" s="305" t="s">
        <v>312</v>
      </c>
      <c r="C202" s="312" t="s">
        <v>417</v>
      </c>
      <c r="G202" s="83"/>
      <c r="H202" s="314">
        <v>787.84</v>
      </c>
      <c r="I202" s="314">
        <v>-760.05</v>
      </c>
      <c r="J202" s="314">
        <v>2.34</v>
      </c>
      <c r="K202" s="314">
        <v>3342.14</v>
      </c>
      <c r="L202" s="314">
        <v>4489.34</v>
      </c>
      <c r="M202" s="501">
        <v>1271.3699999999999</v>
      </c>
      <c r="N202" s="314">
        <v>607.91999999999996</v>
      </c>
      <c r="O202" s="501">
        <v>-810.61</v>
      </c>
      <c r="P202" s="314">
        <v>0</v>
      </c>
      <c r="Q202" s="314">
        <v>0</v>
      </c>
      <c r="R202" s="314">
        <v>0</v>
      </c>
      <c r="S202" s="137">
        <v>0</v>
      </c>
      <c r="W202" s="312">
        <v>-704.31</v>
      </c>
      <c r="AH202" s="408"/>
      <c r="AI202" s="408"/>
      <c r="AJ202" s="408"/>
      <c r="AK202" s="408"/>
    </row>
    <row r="203" spans="2:37" s="312" customFormat="1" ht="15.95" customHeight="1">
      <c r="B203" s="305" t="s">
        <v>313</v>
      </c>
      <c r="C203" s="312" t="s">
        <v>417</v>
      </c>
      <c r="G203" s="83"/>
      <c r="H203" s="314">
        <v>0</v>
      </c>
      <c r="I203" s="314">
        <v>0</v>
      </c>
      <c r="J203" s="314">
        <v>0</v>
      </c>
      <c r="K203" s="314">
        <v>0</v>
      </c>
      <c r="L203" s="314">
        <v>914</v>
      </c>
      <c r="M203" s="501">
        <v>0</v>
      </c>
      <c r="N203" s="314">
        <v>0</v>
      </c>
      <c r="O203" s="501">
        <v>0</v>
      </c>
      <c r="P203" s="314">
        <v>98745.1</v>
      </c>
      <c r="Q203" s="314">
        <v>0</v>
      </c>
      <c r="R203" s="314">
        <v>0</v>
      </c>
      <c r="S203" s="137">
        <v>0</v>
      </c>
      <c r="W203" s="312">
        <v>11970</v>
      </c>
      <c r="AH203" s="408"/>
      <c r="AI203" s="408"/>
      <c r="AJ203" s="408"/>
      <c r="AK203" s="408"/>
    </row>
    <row r="204" spans="2:37" s="312" customFormat="1" ht="15.95" customHeight="1">
      <c r="B204" s="305" t="s">
        <v>314</v>
      </c>
      <c r="C204" s="312" t="s">
        <v>417</v>
      </c>
      <c r="G204" s="83"/>
      <c r="H204" s="314">
        <v>80082.960000000006</v>
      </c>
      <c r="I204" s="314">
        <v>67431.960000000006</v>
      </c>
      <c r="J204" s="314">
        <v>56906.65</v>
      </c>
      <c r="K204" s="314">
        <v>63092.12</v>
      </c>
      <c r="L204" s="314">
        <v>75058.44</v>
      </c>
      <c r="M204" s="501">
        <v>82348</v>
      </c>
      <c r="N204" s="314">
        <v>122687.02</v>
      </c>
      <c r="O204" s="501">
        <v>130288.55</v>
      </c>
      <c r="P204" s="314">
        <v>212515.7</v>
      </c>
      <c r="Q204" s="314">
        <v>294805.48</v>
      </c>
      <c r="R204" s="314">
        <v>224440.45</v>
      </c>
      <c r="S204" s="137">
        <v>280021.44</v>
      </c>
      <c r="W204" s="312">
        <v>238851.7</v>
      </c>
      <c r="AH204" s="408"/>
      <c r="AI204" s="408"/>
      <c r="AJ204" s="408"/>
      <c r="AK204" s="408"/>
    </row>
    <row r="205" spans="2:37" s="312" customFormat="1" ht="15.95" customHeight="1">
      <c r="B205" s="305" t="s">
        <v>315</v>
      </c>
      <c r="C205" s="312" t="s">
        <v>417</v>
      </c>
      <c r="G205" s="83"/>
      <c r="H205" s="314">
        <v>0</v>
      </c>
      <c r="I205" s="314">
        <v>0</v>
      </c>
      <c r="J205" s="314">
        <v>0</v>
      </c>
      <c r="K205" s="314">
        <v>0</v>
      </c>
      <c r="L205" s="314">
        <v>0</v>
      </c>
      <c r="M205" s="501">
        <v>0</v>
      </c>
      <c r="N205" s="314">
        <v>0</v>
      </c>
      <c r="O205" s="501">
        <v>0</v>
      </c>
      <c r="P205" s="314">
        <v>0</v>
      </c>
      <c r="Q205" s="314">
        <v>0</v>
      </c>
      <c r="R205" s="314">
        <v>0</v>
      </c>
      <c r="S205" s="137">
        <v>0</v>
      </c>
      <c r="W205" s="312">
        <v>0</v>
      </c>
      <c r="AH205" s="408"/>
      <c r="AI205" s="408"/>
      <c r="AJ205" s="408"/>
      <c r="AK205" s="408"/>
    </row>
    <row r="206" spans="2:37" s="312" customFormat="1" ht="15.95" customHeight="1">
      <c r="B206" s="305" t="s">
        <v>316</v>
      </c>
      <c r="C206" s="312" t="s">
        <v>417</v>
      </c>
      <c r="G206" s="83"/>
      <c r="H206" s="314">
        <v>150854.89000000001</v>
      </c>
      <c r="I206" s="314">
        <v>125583.62</v>
      </c>
      <c r="J206" s="314">
        <v>139858.1</v>
      </c>
      <c r="K206" s="314">
        <v>142762.70000000001</v>
      </c>
      <c r="L206" s="314">
        <v>148181.87</v>
      </c>
      <c r="M206" s="501">
        <v>128918.85</v>
      </c>
      <c r="N206" s="314">
        <v>150169.35</v>
      </c>
      <c r="O206" s="501">
        <v>126735.24</v>
      </c>
      <c r="P206" s="314">
        <v>124516.93</v>
      </c>
      <c r="Q206" s="314">
        <v>134552.79999999999</v>
      </c>
      <c r="R206" s="314">
        <v>124320.75</v>
      </c>
      <c r="S206" s="137">
        <v>136524.26999999999</v>
      </c>
      <c r="W206" s="312">
        <v>111942.84</v>
      </c>
      <c r="AH206" s="408"/>
      <c r="AI206" s="408"/>
      <c r="AJ206" s="408"/>
      <c r="AK206" s="408"/>
    </row>
    <row r="207" spans="2:37" s="312" customFormat="1" ht="15.95" customHeight="1">
      <c r="B207" s="305" t="s">
        <v>317</v>
      </c>
      <c r="C207" s="312" t="s">
        <v>417</v>
      </c>
      <c r="G207" s="83"/>
      <c r="H207" s="314">
        <v>0</v>
      </c>
      <c r="I207" s="314">
        <v>0</v>
      </c>
      <c r="J207" s="314">
        <v>0</v>
      </c>
      <c r="K207" s="314">
        <v>0</v>
      </c>
      <c r="L207" s="314">
        <v>0</v>
      </c>
      <c r="M207" s="501">
        <v>-1436.84</v>
      </c>
      <c r="N207" s="314">
        <v>0</v>
      </c>
      <c r="O207" s="501">
        <v>0</v>
      </c>
      <c r="P207" s="314">
        <v>0</v>
      </c>
      <c r="Q207" s="314">
        <v>0</v>
      </c>
      <c r="R207" s="314">
        <v>0</v>
      </c>
      <c r="S207" s="137">
        <v>0</v>
      </c>
      <c r="W207" s="312">
        <v>372.42</v>
      </c>
      <c r="AH207" s="408"/>
      <c r="AI207" s="408"/>
      <c r="AJ207" s="408"/>
      <c r="AK207" s="408"/>
    </row>
    <row r="208" spans="2:37" s="312" customFormat="1" ht="15.95" customHeight="1">
      <c r="B208" s="305" t="s">
        <v>318</v>
      </c>
      <c r="C208" s="312" t="s">
        <v>417</v>
      </c>
      <c r="G208" s="83"/>
      <c r="H208" s="314">
        <v>0</v>
      </c>
      <c r="I208" s="314">
        <v>0</v>
      </c>
      <c r="J208" s="314">
        <v>0</v>
      </c>
      <c r="K208" s="314">
        <v>0</v>
      </c>
      <c r="L208" s="314">
        <v>0</v>
      </c>
      <c r="M208" s="501">
        <v>0</v>
      </c>
      <c r="N208" s="314">
        <v>0</v>
      </c>
      <c r="O208" s="501">
        <v>0</v>
      </c>
      <c r="P208" s="314">
        <v>0</v>
      </c>
      <c r="Q208" s="314">
        <v>0</v>
      </c>
      <c r="R208" s="314">
        <v>0</v>
      </c>
      <c r="S208" s="137">
        <v>0</v>
      </c>
      <c r="W208" s="312">
        <v>0</v>
      </c>
      <c r="AH208" s="408"/>
      <c r="AI208" s="408"/>
      <c r="AJ208" s="408"/>
      <c r="AK208" s="408"/>
    </row>
    <row r="209" spans="1:37" s="312" customFormat="1" ht="15.95" customHeight="1">
      <c r="B209" s="305" t="s">
        <v>319</v>
      </c>
      <c r="C209" s="312" t="s">
        <v>417</v>
      </c>
      <c r="G209" s="83"/>
      <c r="H209" s="314">
        <v>0</v>
      </c>
      <c r="I209" s="314">
        <v>0</v>
      </c>
      <c r="J209" s="314">
        <v>0</v>
      </c>
      <c r="K209" s="314">
        <v>0</v>
      </c>
      <c r="L209" s="314">
        <v>0</v>
      </c>
      <c r="M209" s="501">
        <v>0</v>
      </c>
      <c r="N209" s="314">
        <v>0</v>
      </c>
      <c r="O209" s="501">
        <v>0</v>
      </c>
      <c r="P209" s="314">
        <v>0</v>
      </c>
      <c r="Q209" s="314">
        <v>0</v>
      </c>
      <c r="R209" s="314">
        <v>0</v>
      </c>
      <c r="S209" s="137">
        <v>0</v>
      </c>
      <c r="W209" s="312">
        <v>0</v>
      </c>
      <c r="AH209" s="408"/>
      <c r="AI209" s="408"/>
      <c r="AJ209" s="408"/>
      <c r="AK209" s="408"/>
    </row>
    <row r="210" spans="1:37" s="312" customFormat="1" ht="15.95" customHeight="1">
      <c r="B210" s="305" t="s">
        <v>320</v>
      </c>
      <c r="C210" s="312" t="s">
        <v>417</v>
      </c>
      <c r="G210" s="83"/>
      <c r="H210" s="314">
        <v>0</v>
      </c>
      <c r="I210" s="314">
        <v>0</v>
      </c>
      <c r="J210" s="314">
        <v>0</v>
      </c>
      <c r="K210" s="314">
        <v>0</v>
      </c>
      <c r="L210" s="314">
        <v>0</v>
      </c>
      <c r="M210" s="501">
        <v>0</v>
      </c>
      <c r="N210" s="314">
        <v>0</v>
      </c>
      <c r="O210" s="501">
        <v>0</v>
      </c>
      <c r="P210" s="314">
        <v>0</v>
      </c>
      <c r="Q210" s="314">
        <v>0</v>
      </c>
      <c r="R210" s="314">
        <v>0</v>
      </c>
      <c r="S210" s="137">
        <v>0</v>
      </c>
      <c r="W210" s="312">
        <v>0</v>
      </c>
      <c r="AH210" s="408"/>
      <c r="AI210" s="408"/>
      <c r="AJ210" s="408"/>
      <c r="AK210" s="408"/>
    </row>
    <row r="211" spans="1:37" s="312" customFormat="1" ht="15.95" customHeight="1">
      <c r="B211" s="305" t="s">
        <v>321</v>
      </c>
      <c r="C211" s="312" t="s">
        <v>417</v>
      </c>
      <c r="G211" s="83"/>
      <c r="H211" s="314">
        <v>0</v>
      </c>
      <c r="I211" s="314">
        <v>0</v>
      </c>
      <c r="J211" s="314">
        <v>0</v>
      </c>
      <c r="K211" s="314">
        <v>0</v>
      </c>
      <c r="L211" s="314">
        <v>0</v>
      </c>
      <c r="M211" s="501">
        <v>0</v>
      </c>
      <c r="N211" s="314">
        <v>0</v>
      </c>
      <c r="O211" s="501">
        <v>0</v>
      </c>
      <c r="P211" s="314">
        <v>0</v>
      </c>
      <c r="Q211" s="314">
        <v>0</v>
      </c>
      <c r="R211" s="314">
        <v>0</v>
      </c>
      <c r="S211" s="137">
        <v>0</v>
      </c>
      <c r="W211" s="312">
        <v>5422</v>
      </c>
      <c r="AH211" s="408"/>
      <c r="AI211" s="408"/>
      <c r="AJ211" s="408"/>
      <c r="AK211" s="408"/>
    </row>
    <row r="212" spans="1:37" s="312" customFormat="1" ht="15.95" customHeight="1">
      <c r="B212" s="305" t="s">
        <v>352</v>
      </c>
      <c r="C212" s="312" t="s">
        <v>418</v>
      </c>
      <c r="G212" s="83"/>
      <c r="H212" s="314">
        <v>37755</v>
      </c>
      <c r="I212" s="314">
        <v>37755</v>
      </c>
      <c r="J212" s="314">
        <v>37755</v>
      </c>
      <c r="K212" s="314">
        <v>37755</v>
      </c>
      <c r="L212" s="314">
        <v>37754</v>
      </c>
      <c r="M212" s="501">
        <v>56206</v>
      </c>
      <c r="N212" s="314">
        <v>39312</v>
      </c>
      <c r="O212" s="501">
        <v>39312</v>
      </c>
      <c r="P212" s="314">
        <v>39312</v>
      </c>
      <c r="Q212" s="314">
        <v>39312</v>
      </c>
      <c r="R212" s="314">
        <v>39312</v>
      </c>
      <c r="S212" s="137">
        <v>1025</v>
      </c>
      <c r="W212" s="312">
        <v>161790</v>
      </c>
      <c r="AH212" s="408"/>
      <c r="AI212" s="408"/>
      <c r="AJ212" s="408"/>
      <c r="AK212" s="408"/>
    </row>
    <row r="213" spans="1:37" s="312" customFormat="1" ht="15.95" customHeight="1">
      <c r="B213" s="305" t="s">
        <v>345</v>
      </c>
      <c r="C213" s="312" t="s">
        <v>419</v>
      </c>
      <c r="G213" s="83"/>
      <c r="H213" s="314">
        <v>10989.42</v>
      </c>
      <c r="I213" s="314">
        <v>9559.07</v>
      </c>
      <c r="J213" s="314">
        <v>-21024.1</v>
      </c>
      <c r="K213" s="314">
        <v>44683.97</v>
      </c>
      <c r="L213" s="314">
        <v>11369.38</v>
      </c>
      <c r="M213" s="501">
        <v>9896.76</v>
      </c>
      <c r="N213" s="314">
        <v>11324.63</v>
      </c>
      <c r="O213" s="501">
        <v>10931.69</v>
      </c>
      <c r="P213" s="314">
        <v>10395.379999999999</v>
      </c>
      <c r="Q213" s="314">
        <v>11376.45</v>
      </c>
      <c r="R213" s="314">
        <v>10342.26</v>
      </c>
      <c r="S213" s="137">
        <v>10960.07</v>
      </c>
      <c r="W213" s="312">
        <v>7602.81</v>
      </c>
      <c r="AH213" s="408"/>
      <c r="AI213" s="408"/>
      <c r="AJ213" s="408"/>
      <c r="AK213" s="408"/>
    </row>
    <row r="214" spans="1:37" s="312" customFormat="1" ht="15.95" customHeight="1">
      <c r="B214" s="305" t="s">
        <v>362</v>
      </c>
      <c r="C214" s="312" t="s">
        <v>417</v>
      </c>
      <c r="G214" s="83"/>
      <c r="H214" s="314">
        <v>3456.5</v>
      </c>
      <c r="I214" s="314">
        <v>7499</v>
      </c>
      <c r="J214" s="314">
        <v>9948</v>
      </c>
      <c r="K214" s="314">
        <v>9362</v>
      </c>
      <c r="L214" s="314">
        <v>6685</v>
      </c>
      <c r="M214" s="501">
        <v>6636</v>
      </c>
      <c r="N214" s="314">
        <v>7918</v>
      </c>
      <c r="O214" s="501">
        <v>5381.5</v>
      </c>
      <c r="P214" s="314">
        <v>3100</v>
      </c>
      <c r="Q214" s="314">
        <v>8418</v>
      </c>
      <c r="R214" s="314">
        <v>9921</v>
      </c>
      <c r="S214" s="137">
        <v>14093.5</v>
      </c>
      <c r="W214" s="312">
        <v>35880.85</v>
      </c>
      <c r="AH214" s="408"/>
      <c r="AI214" s="408"/>
      <c r="AJ214" s="408"/>
      <c r="AK214" s="408"/>
    </row>
    <row r="215" spans="1:37" s="312" customFormat="1" ht="15.95" customHeight="1">
      <c r="B215" s="305" t="s">
        <v>351</v>
      </c>
      <c r="C215" s="312" t="s">
        <v>419</v>
      </c>
      <c r="G215" s="83"/>
      <c r="H215" s="314">
        <v>10986.94</v>
      </c>
      <c r="I215" s="314">
        <v>9556.92</v>
      </c>
      <c r="J215" s="314">
        <v>-21019.37</v>
      </c>
      <c r="K215" s="314">
        <v>0</v>
      </c>
      <c r="L215" s="314">
        <v>44420.37</v>
      </c>
      <c r="M215" s="501">
        <v>9913.17</v>
      </c>
      <c r="N215" s="314">
        <v>11398.75</v>
      </c>
      <c r="O215" s="501">
        <v>10903.68</v>
      </c>
      <c r="P215" s="314">
        <v>10409</v>
      </c>
      <c r="Q215" s="314">
        <v>11395.82</v>
      </c>
      <c r="R215" s="314">
        <v>10409.93</v>
      </c>
      <c r="S215" s="137">
        <v>10905.59</v>
      </c>
      <c r="W215" s="312">
        <v>35880.85</v>
      </c>
      <c r="AH215" s="408"/>
      <c r="AI215" s="408"/>
      <c r="AJ215" s="408"/>
      <c r="AK215" s="408"/>
    </row>
    <row r="216" spans="1:37" s="312" customFormat="1" ht="15.95" customHeight="1">
      <c r="B216" s="305" t="s">
        <v>346</v>
      </c>
      <c r="C216" s="312" t="s">
        <v>416</v>
      </c>
      <c r="G216" s="83"/>
      <c r="H216" s="314">
        <v>0</v>
      </c>
      <c r="I216" s="314">
        <v>0</v>
      </c>
      <c r="J216" s="314">
        <v>0</v>
      </c>
      <c r="K216" s="314">
        <v>0</v>
      </c>
      <c r="L216" s="314">
        <v>0</v>
      </c>
      <c r="M216" s="501">
        <v>0</v>
      </c>
      <c r="N216" s="314">
        <v>0</v>
      </c>
      <c r="O216" s="501">
        <v>0</v>
      </c>
      <c r="P216" s="314">
        <v>0</v>
      </c>
      <c r="Q216" s="314">
        <v>0</v>
      </c>
      <c r="R216" s="314">
        <v>0</v>
      </c>
      <c r="S216" s="137">
        <v>0</v>
      </c>
      <c r="W216" s="312">
        <v>0</v>
      </c>
      <c r="AH216" s="408"/>
      <c r="AI216" s="408"/>
      <c r="AJ216" s="408"/>
      <c r="AK216" s="408"/>
    </row>
    <row r="217" spans="1:37" s="312" customFormat="1" ht="15.95" customHeight="1">
      <c r="B217" s="305" t="s">
        <v>347</v>
      </c>
      <c r="C217" s="312" t="s">
        <v>415</v>
      </c>
      <c r="G217" s="83"/>
      <c r="H217" s="314">
        <v>0</v>
      </c>
      <c r="I217" s="314">
        <v>0</v>
      </c>
      <c r="J217" s="314">
        <v>0</v>
      </c>
      <c r="K217" s="314">
        <v>0</v>
      </c>
      <c r="L217" s="314">
        <v>0</v>
      </c>
      <c r="M217" s="501">
        <v>0</v>
      </c>
      <c r="N217" s="314">
        <v>0</v>
      </c>
      <c r="O217" s="501">
        <v>0</v>
      </c>
      <c r="P217" s="314">
        <v>0</v>
      </c>
      <c r="Q217" s="314">
        <v>0</v>
      </c>
      <c r="R217" s="314">
        <v>0</v>
      </c>
      <c r="S217" s="137">
        <v>0</v>
      </c>
      <c r="W217" s="312">
        <v>-146.28</v>
      </c>
      <c r="AH217" s="408"/>
      <c r="AI217" s="408"/>
      <c r="AJ217" s="408"/>
      <c r="AK217" s="408"/>
    </row>
    <row r="218" spans="1:37" s="312" customFormat="1" ht="15.95" customHeight="1">
      <c r="B218" s="305" t="s">
        <v>348</v>
      </c>
      <c r="C218" s="312" t="s">
        <v>414</v>
      </c>
      <c r="G218" s="83"/>
      <c r="H218" s="314">
        <v>-100138.05</v>
      </c>
      <c r="I218" s="314">
        <v>-78444.62</v>
      </c>
      <c r="J218" s="314">
        <v>-96858.58</v>
      </c>
      <c r="K218" s="314">
        <v>-112353.81</v>
      </c>
      <c r="L218" s="314">
        <v>-76444.28</v>
      </c>
      <c r="M218" s="501">
        <v>-98793.58</v>
      </c>
      <c r="N218" s="314">
        <v>-93872.23</v>
      </c>
      <c r="O218" s="501">
        <v>-81737.8</v>
      </c>
      <c r="P218" s="314">
        <v>-133217.03</v>
      </c>
      <c r="Q218" s="314">
        <v>-102525.24</v>
      </c>
      <c r="R218" s="314">
        <v>-93485.85</v>
      </c>
      <c r="S218" s="137">
        <v>-140423.59</v>
      </c>
      <c r="W218" s="312">
        <v>-126627.85</v>
      </c>
      <c r="AH218" s="408"/>
      <c r="AI218" s="408"/>
      <c r="AJ218" s="408"/>
      <c r="AK218" s="408"/>
    </row>
    <row r="219" spans="1:37" s="75" customFormat="1" ht="15.95" customHeight="1">
      <c r="A219" s="75">
        <v>88</v>
      </c>
      <c r="B219" s="138" t="s">
        <v>630</v>
      </c>
      <c r="C219" s="138"/>
      <c r="D219" s="138"/>
      <c r="E219" s="138"/>
      <c r="F219" s="139"/>
      <c r="G219" s="140"/>
      <c r="H219" s="315">
        <v>2742107.21</v>
      </c>
      <c r="I219" s="315">
        <v>3070331.64</v>
      </c>
      <c r="J219" s="315">
        <v>3468119.38</v>
      </c>
      <c r="K219" s="315">
        <v>3248333.85</v>
      </c>
      <c r="L219" s="315">
        <v>2732256.9000000004</v>
      </c>
      <c r="M219" s="502">
        <v>3485080.7400000007</v>
      </c>
      <c r="N219" s="315">
        <v>2485372.9400000004</v>
      </c>
      <c r="O219" s="502">
        <v>3728779.66</v>
      </c>
      <c r="P219" s="315">
        <v>4144063.350000001</v>
      </c>
      <c r="Q219" s="315">
        <v>3209604.28</v>
      </c>
      <c r="R219" s="315">
        <v>3161608.1599999997</v>
      </c>
      <c r="S219" s="315">
        <v>4801912.47</v>
      </c>
      <c r="W219" s="75">
        <v>3855939.3000000007</v>
      </c>
      <c r="AH219" s="409"/>
      <c r="AI219" s="409"/>
      <c r="AJ219" s="409"/>
      <c r="AK219" s="409"/>
    </row>
    <row r="220" spans="1:37" s="75" customFormat="1" ht="15.95" customHeight="1">
      <c r="B220" s="146"/>
      <c r="C220" s="146"/>
      <c r="D220" s="146"/>
      <c r="E220" s="146"/>
      <c r="F220" s="147"/>
      <c r="G220" s="148"/>
      <c r="H220" s="149"/>
      <c r="I220" s="149"/>
      <c r="J220" s="149"/>
      <c r="K220" s="149"/>
      <c r="L220" s="149"/>
      <c r="M220" s="504"/>
      <c r="N220" s="149"/>
      <c r="O220" s="504"/>
      <c r="P220" s="149"/>
      <c r="Q220" s="149"/>
      <c r="R220" s="149"/>
      <c r="S220" s="150"/>
      <c r="AH220" s="409"/>
      <c r="AI220" s="409"/>
      <c r="AJ220" s="409"/>
      <c r="AK220" s="409"/>
    </row>
    <row r="221" spans="1:37" s="312" customFormat="1" ht="15.95" customHeight="1">
      <c r="B221" s="295" t="s">
        <v>224</v>
      </c>
      <c r="C221" s="312" t="s">
        <v>390</v>
      </c>
      <c r="G221" s="313"/>
      <c r="H221" s="314"/>
      <c r="I221" s="314"/>
      <c r="J221" s="314"/>
      <c r="K221" s="314"/>
      <c r="L221" s="314"/>
      <c r="M221" s="501"/>
      <c r="N221" s="314"/>
      <c r="O221" s="501"/>
      <c r="P221" s="314"/>
      <c r="Q221" s="314"/>
      <c r="R221" s="314"/>
      <c r="S221" s="137"/>
      <c r="W221" s="312">
        <v>0</v>
      </c>
      <c r="AH221" s="408"/>
      <c r="AI221" s="408"/>
      <c r="AJ221" s="408"/>
      <c r="AK221" s="408"/>
    </row>
    <row r="222" spans="1:37" s="312" customFormat="1" ht="15.95" customHeight="1">
      <c r="B222" s="295" t="s">
        <v>225</v>
      </c>
      <c r="C222" s="312" t="s">
        <v>391</v>
      </c>
      <c r="G222" s="83"/>
      <c r="H222" s="314"/>
      <c r="I222" s="314"/>
      <c r="J222" s="314"/>
      <c r="K222" s="314"/>
      <c r="L222" s="314"/>
      <c r="M222" s="501"/>
      <c r="N222" s="314"/>
      <c r="O222" s="501"/>
      <c r="P222" s="314"/>
      <c r="Q222" s="314"/>
      <c r="R222" s="314"/>
      <c r="S222" s="137"/>
      <c r="W222" s="312">
        <v>0</v>
      </c>
      <c r="AH222" s="408"/>
      <c r="AI222" s="408"/>
      <c r="AJ222" s="408"/>
      <c r="AK222" s="408"/>
    </row>
    <row r="223" spans="1:37" s="312" customFormat="1" ht="15.95" customHeight="1">
      <c r="B223" s="305" t="s">
        <v>350</v>
      </c>
      <c r="C223" s="312" t="s">
        <v>411</v>
      </c>
      <c r="G223" s="83"/>
      <c r="H223" s="314">
        <v>0</v>
      </c>
      <c r="I223" s="314">
        <v>0</v>
      </c>
      <c r="J223" s="314">
        <v>0</v>
      </c>
      <c r="K223" s="314">
        <v>0</v>
      </c>
      <c r="L223" s="314">
        <v>0</v>
      </c>
      <c r="M223" s="501">
        <v>0</v>
      </c>
      <c r="N223" s="314">
        <v>0</v>
      </c>
      <c r="O223" s="501">
        <v>0</v>
      </c>
      <c r="P223" s="314">
        <v>0</v>
      </c>
      <c r="Q223" s="314">
        <v>0</v>
      </c>
      <c r="R223" s="314">
        <v>0</v>
      </c>
      <c r="S223" s="137">
        <v>0</v>
      </c>
      <c r="W223" s="312">
        <v>-224.87</v>
      </c>
      <c r="AH223" s="408"/>
      <c r="AI223" s="408"/>
      <c r="AJ223" s="408"/>
      <c r="AK223" s="408"/>
    </row>
    <row r="224" spans="1:37" s="312" customFormat="1" ht="15.95" customHeight="1">
      <c r="B224" s="305" t="s">
        <v>322</v>
      </c>
      <c r="C224" s="312" t="s">
        <v>411</v>
      </c>
      <c r="G224" s="83"/>
      <c r="H224" s="314">
        <v>2270836.0299999998</v>
      </c>
      <c r="I224" s="314">
        <v>2203511.87</v>
      </c>
      <c r="J224" s="314">
        <v>2161118.59</v>
      </c>
      <c r="K224" s="314">
        <v>1343871.68</v>
      </c>
      <c r="L224" s="314">
        <v>1441835.52</v>
      </c>
      <c r="M224" s="501">
        <v>-627741.06000000006</v>
      </c>
      <c r="N224" s="314">
        <v>1138718.77</v>
      </c>
      <c r="O224" s="501">
        <v>784730.58</v>
      </c>
      <c r="P224" s="314">
        <v>930009.01</v>
      </c>
      <c r="Q224" s="314">
        <v>882319.74</v>
      </c>
      <c r="R224" s="314">
        <v>1856564.66</v>
      </c>
      <c r="S224" s="137">
        <v>2130913.7799999998</v>
      </c>
      <c r="W224" s="312">
        <v>2091808.28</v>
      </c>
      <c r="AH224" s="408"/>
      <c r="AI224" s="408"/>
      <c r="AJ224" s="408"/>
      <c r="AK224" s="408"/>
    </row>
    <row r="225" spans="1:37" s="75" customFormat="1" ht="15.95" customHeight="1">
      <c r="A225" s="75">
        <v>89</v>
      </c>
      <c r="B225" s="138" t="s">
        <v>631</v>
      </c>
      <c r="C225" s="138"/>
      <c r="D225" s="138"/>
      <c r="E225" s="138"/>
      <c r="F225" s="139"/>
      <c r="G225" s="140"/>
      <c r="H225" s="315">
        <v>2270836.0299999998</v>
      </c>
      <c r="I225" s="315">
        <v>2203511.87</v>
      </c>
      <c r="J225" s="315">
        <v>2161118.59</v>
      </c>
      <c r="K225" s="315">
        <v>1343871.68</v>
      </c>
      <c r="L225" s="315">
        <v>1441835.52</v>
      </c>
      <c r="M225" s="502">
        <v>-627741.06000000006</v>
      </c>
      <c r="N225" s="315">
        <v>1138718.77</v>
      </c>
      <c r="O225" s="502">
        <v>784730.58</v>
      </c>
      <c r="P225" s="315">
        <v>930009.01</v>
      </c>
      <c r="Q225" s="315">
        <v>882319.74</v>
      </c>
      <c r="R225" s="315">
        <v>1856564.66</v>
      </c>
      <c r="S225" s="142">
        <v>2130913.7799999998</v>
      </c>
      <c r="W225" s="75">
        <v>2091583.41</v>
      </c>
      <c r="AH225" s="409"/>
      <c r="AI225" s="409"/>
      <c r="AJ225" s="409"/>
      <c r="AK225" s="409"/>
    </row>
    <row r="226" spans="1:37" s="75" customFormat="1" ht="15.95" customHeight="1">
      <c r="B226" s="146"/>
      <c r="C226" s="146"/>
      <c r="D226" s="146"/>
      <c r="E226" s="146"/>
      <c r="F226" s="147"/>
      <c r="G226" s="148"/>
      <c r="H226" s="149"/>
      <c r="I226" s="149"/>
      <c r="J226" s="149"/>
      <c r="K226" s="149"/>
      <c r="L226" s="149"/>
      <c r="M226" s="504"/>
      <c r="N226" s="149"/>
      <c r="O226" s="504"/>
      <c r="P226" s="149"/>
      <c r="Q226" s="149"/>
      <c r="R226" s="149"/>
      <c r="S226" s="150"/>
      <c r="AH226" s="409"/>
      <c r="AI226" s="409"/>
      <c r="AJ226" s="409"/>
      <c r="AK226" s="409"/>
    </row>
    <row r="227" spans="1:37" s="312" customFormat="1" ht="15.95" customHeight="1">
      <c r="B227" s="295" t="s">
        <v>209</v>
      </c>
      <c r="C227" s="312" t="s">
        <v>375</v>
      </c>
      <c r="G227" s="313"/>
      <c r="H227" s="314"/>
      <c r="I227" s="314"/>
      <c r="J227" s="314"/>
      <c r="K227" s="314"/>
      <c r="L227" s="314"/>
      <c r="M227" s="501"/>
      <c r="N227" s="314"/>
      <c r="O227" s="501"/>
      <c r="P227" s="314"/>
      <c r="Q227" s="314"/>
      <c r="R227" s="314"/>
      <c r="S227" s="137"/>
      <c r="W227" s="312">
        <v>0</v>
      </c>
      <c r="AH227" s="408"/>
      <c r="AI227" s="408"/>
      <c r="AJ227" s="408"/>
      <c r="AK227" s="408"/>
    </row>
    <row r="228" spans="1:37" s="312" customFormat="1" ht="15.95" customHeight="1">
      <c r="B228" s="295" t="s">
        <v>210</v>
      </c>
      <c r="C228" s="312" t="s">
        <v>376</v>
      </c>
      <c r="G228" s="83"/>
      <c r="H228" s="314"/>
      <c r="I228" s="314"/>
      <c r="J228" s="314"/>
      <c r="K228" s="314"/>
      <c r="L228" s="314"/>
      <c r="M228" s="501"/>
      <c r="N228" s="314"/>
      <c r="O228" s="501"/>
      <c r="P228" s="314"/>
      <c r="Q228" s="314"/>
      <c r="R228" s="314"/>
      <c r="S228" s="137"/>
      <c r="W228" s="312">
        <v>0</v>
      </c>
      <c r="AH228" s="408"/>
      <c r="AI228" s="408"/>
      <c r="AJ228" s="408"/>
      <c r="AK228" s="408"/>
    </row>
    <row r="229" spans="1:37" s="312" customFormat="1" ht="15.95" customHeight="1">
      <c r="B229" s="295" t="s">
        <v>211</v>
      </c>
      <c r="C229" s="312" t="s">
        <v>377</v>
      </c>
      <c r="G229" s="83"/>
      <c r="H229" s="314"/>
      <c r="I229" s="314"/>
      <c r="J229" s="314"/>
      <c r="K229" s="314"/>
      <c r="L229" s="314"/>
      <c r="M229" s="501"/>
      <c r="N229" s="314"/>
      <c r="O229" s="501"/>
      <c r="P229" s="314"/>
      <c r="Q229" s="314"/>
      <c r="R229" s="314"/>
      <c r="S229" s="137"/>
      <c r="W229" s="312">
        <v>0</v>
      </c>
      <c r="AH229" s="408"/>
      <c r="AI229" s="408"/>
      <c r="AJ229" s="408"/>
      <c r="AK229" s="408"/>
    </row>
    <row r="230" spans="1:37" s="312" customFormat="1" ht="15.95" customHeight="1">
      <c r="B230" s="295" t="s">
        <v>212</v>
      </c>
      <c r="C230" s="312" t="s">
        <v>378</v>
      </c>
      <c r="G230" s="83"/>
      <c r="H230" s="314"/>
      <c r="I230" s="314"/>
      <c r="J230" s="314"/>
      <c r="K230" s="314"/>
      <c r="L230" s="314"/>
      <c r="M230" s="501"/>
      <c r="N230" s="314"/>
      <c r="O230" s="501"/>
      <c r="P230" s="314"/>
      <c r="Q230" s="314"/>
      <c r="R230" s="314"/>
      <c r="S230" s="137"/>
      <c r="W230" s="312">
        <v>0</v>
      </c>
      <c r="AH230" s="408"/>
      <c r="AI230" s="408"/>
      <c r="AJ230" s="408"/>
      <c r="AK230" s="408"/>
    </row>
    <row r="231" spans="1:37" s="312" customFormat="1" ht="15.95" customHeight="1">
      <c r="B231" s="295" t="s">
        <v>213</v>
      </c>
      <c r="C231" s="312" t="s">
        <v>379</v>
      </c>
      <c r="G231" s="83"/>
      <c r="H231" s="314"/>
      <c r="I231" s="314"/>
      <c r="J231" s="314"/>
      <c r="K231" s="314"/>
      <c r="L231" s="314"/>
      <c r="M231" s="501"/>
      <c r="N231" s="314"/>
      <c r="O231" s="501"/>
      <c r="P231" s="314"/>
      <c r="Q231" s="314"/>
      <c r="R231" s="314"/>
      <c r="S231" s="137"/>
      <c r="W231" s="312">
        <v>0</v>
      </c>
      <c r="AH231" s="408"/>
      <c r="AI231" s="408"/>
      <c r="AJ231" s="408"/>
      <c r="AK231" s="408"/>
    </row>
    <row r="232" spans="1:37" s="312" customFormat="1" ht="15.95" customHeight="1">
      <c r="B232" s="295" t="s">
        <v>246</v>
      </c>
      <c r="C232" s="312" t="s">
        <v>380</v>
      </c>
      <c r="G232" s="83"/>
      <c r="H232" s="314"/>
      <c r="I232" s="314"/>
      <c r="J232" s="314"/>
      <c r="K232" s="314"/>
      <c r="L232" s="314"/>
      <c r="M232" s="501"/>
      <c r="N232" s="314"/>
      <c r="O232" s="501"/>
      <c r="P232" s="314"/>
      <c r="Q232" s="314"/>
      <c r="R232" s="314"/>
      <c r="S232" s="137"/>
      <c r="W232" s="312">
        <v>0</v>
      </c>
      <c r="AH232" s="408"/>
      <c r="AI232" s="408"/>
      <c r="AJ232" s="408"/>
      <c r="AK232" s="408"/>
    </row>
    <row r="233" spans="1:37" s="312" customFormat="1" ht="15.95" customHeight="1">
      <c r="B233" s="306" t="s">
        <v>323</v>
      </c>
      <c r="C233" s="312">
        <v>0</v>
      </c>
      <c r="G233" s="83"/>
      <c r="H233" s="314">
        <v>0</v>
      </c>
      <c r="I233" s="314">
        <v>0</v>
      </c>
      <c r="J233" s="314">
        <v>0</v>
      </c>
      <c r="K233" s="314">
        <v>0</v>
      </c>
      <c r="L233" s="314">
        <v>0</v>
      </c>
      <c r="M233" s="501">
        <v>0</v>
      </c>
      <c r="N233" s="314">
        <v>0</v>
      </c>
      <c r="O233" s="501">
        <v>0</v>
      </c>
      <c r="P233" s="314">
        <v>0</v>
      </c>
      <c r="Q233" s="314">
        <v>0</v>
      </c>
      <c r="R233" s="314">
        <v>0</v>
      </c>
      <c r="S233" s="137">
        <v>0</v>
      </c>
      <c r="W233" s="312">
        <v>0</v>
      </c>
      <c r="AH233" s="408"/>
      <c r="AI233" s="408"/>
      <c r="AJ233" s="408"/>
      <c r="AK233" s="408"/>
    </row>
    <row r="234" spans="1:37" s="312" customFormat="1" ht="15.95" customHeight="1">
      <c r="B234" s="306" t="s">
        <v>324</v>
      </c>
      <c r="C234" s="312">
        <v>0</v>
      </c>
      <c r="G234" s="83"/>
      <c r="H234" s="314">
        <v>0</v>
      </c>
      <c r="I234" s="314">
        <v>0</v>
      </c>
      <c r="J234" s="314">
        <v>0</v>
      </c>
      <c r="K234" s="314">
        <v>0</v>
      </c>
      <c r="L234" s="314">
        <v>0</v>
      </c>
      <c r="M234" s="501">
        <v>0</v>
      </c>
      <c r="N234" s="314">
        <v>0</v>
      </c>
      <c r="O234" s="501">
        <v>0</v>
      </c>
      <c r="P234" s="314">
        <v>0</v>
      </c>
      <c r="Q234" s="314">
        <v>0</v>
      </c>
      <c r="R234" s="314">
        <v>0</v>
      </c>
      <c r="S234" s="137">
        <v>0</v>
      </c>
      <c r="W234" s="312">
        <v>0</v>
      </c>
      <c r="AH234" s="408"/>
      <c r="AI234" s="408"/>
      <c r="AJ234" s="408"/>
      <c r="AK234" s="408"/>
    </row>
    <row r="235" spans="1:37" s="312" customFormat="1" ht="15.95" customHeight="1">
      <c r="B235" s="306" t="s">
        <v>325</v>
      </c>
      <c r="C235" s="312">
        <v>0</v>
      </c>
      <c r="G235" s="83"/>
      <c r="H235" s="314">
        <v>0</v>
      </c>
      <c r="I235" s="314">
        <v>0</v>
      </c>
      <c r="J235" s="314">
        <v>0</v>
      </c>
      <c r="K235" s="314">
        <v>0</v>
      </c>
      <c r="L235" s="314">
        <v>0</v>
      </c>
      <c r="M235" s="501">
        <v>0</v>
      </c>
      <c r="N235" s="314">
        <v>0</v>
      </c>
      <c r="O235" s="501">
        <v>0</v>
      </c>
      <c r="P235" s="314">
        <v>0</v>
      </c>
      <c r="Q235" s="314">
        <v>0</v>
      </c>
      <c r="R235" s="314">
        <v>0</v>
      </c>
      <c r="S235" s="137">
        <v>0</v>
      </c>
      <c r="W235" s="312">
        <v>0</v>
      </c>
      <c r="AH235" s="408"/>
      <c r="AI235" s="408"/>
      <c r="AJ235" s="408"/>
      <c r="AK235" s="408"/>
    </row>
    <row r="236" spans="1:37" s="312" customFormat="1" ht="15.95" customHeight="1">
      <c r="B236" s="306" t="s">
        <v>326</v>
      </c>
      <c r="C236" s="312">
        <v>0</v>
      </c>
      <c r="G236" s="83"/>
      <c r="H236" s="314">
        <v>0</v>
      </c>
      <c r="I236" s="314">
        <v>0</v>
      </c>
      <c r="J236" s="314">
        <v>0</v>
      </c>
      <c r="K236" s="314">
        <v>0</v>
      </c>
      <c r="L236" s="314">
        <v>0</v>
      </c>
      <c r="M236" s="501">
        <v>0</v>
      </c>
      <c r="N236" s="314">
        <v>0</v>
      </c>
      <c r="O236" s="501">
        <v>0</v>
      </c>
      <c r="P236" s="314">
        <v>0</v>
      </c>
      <c r="Q236" s="314">
        <v>0</v>
      </c>
      <c r="R236" s="314">
        <v>0</v>
      </c>
      <c r="S236" s="137">
        <v>0</v>
      </c>
      <c r="W236" s="312">
        <v>0</v>
      </c>
      <c r="AH236" s="408"/>
      <c r="AI236" s="408"/>
      <c r="AJ236" s="408"/>
      <c r="AK236" s="408"/>
    </row>
    <row r="237" spans="1:37" s="312" customFormat="1" ht="15.95" customHeight="1">
      <c r="B237" s="306" t="s">
        <v>327</v>
      </c>
      <c r="C237" s="312">
        <v>0</v>
      </c>
      <c r="G237" s="83"/>
      <c r="H237" s="314">
        <v>0</v>
      </c>
      <c r="I237" s="314">
        <v>0</v>
      </c>
      <c r="J237" s="314">
        <v>0</v>
      </c>
      <c r="K237" s="314">
        <v>0</v>
      </c>
      <c r="L237" s="314">
        <v>0</v>
      </c>
      <c r="M237" s="501">
        <v>0</v>
      </c>
      <c r="N237" s="314">
        <v>0</v>
      </c>
      <c r="O237" s="501">
        <v>0</v>
      </c>
      <c r="P237" s="314">
        <v>0</v>
      </c>
      <c r="Q237" s="314">
        <v>0</v>
      </c>
      <c r="R237" s="314">
        <v>0</v>
      </c>
      <c r="S237" s="137">
        <v>0</v>
      </c>
      <c r="W237" s="312">
        <v>0</v>
      </c>
      <c r="AH237" s="408"/>
      <c r="AI237" s="408"/>
      <c r="AJ237" s="408"/>
      <c r="AK237" s="408"/>
    </row>
    <row r="238" spans="1:37" s="312" customFormat="1" ht="15.95" customHeight="1">
      <c r="B238" s="306" t="s">
        <v>328</v>
      </c>
      <c r="C238" s="312">
        <v>0</v>
      </c>
      <c r="G238" s="83"/>
      <c r="H238" s="314">
        <v>0</v>
      </c>
      <c r="I238" s="314">
        <v>0</v>
      </c>
      <c r="J238" s="314">
        <v>0</v>
      </c>
      <c r="K238" s="314">
        <v>0</v>
      </c>
      <c r="L238" s="314">
        <v>0</v>
      </c>
      <c r="M238" s="501">
        <v>0</v>
      </c>
      <c r="N238" s="314">
        <v>0</v>
      </c>
      <c r="O238" s="501">
        <v>0</v>
      </c>
      <c r="P238" s="314">
        <v>0</v>
      </c>
      <c r="Q238" s="314">
        <v>0</v>
      </c>
      <c r="R238" s="314">
        <v>0</v>
      </c>
      <c r="S238" s="137">
        <v>0</v>
      </c>
      <c r="W238" s="312">
        <v>0</v>
      </c>
      <c r="AH238" s="408"/>
      <c r="AI238" s="408"/>
      <c r="AJ238" s="408"/>
      <c r="AK238" s="408"/>
    </row>
    <row r="239" spans="1:37" s="312" customFormat="1" ht="15.95" customHeight="1">
      <c r="B239" s="306" t="s">
        <v>358</v>
      </c>
      <c r="C239" s="312" t="s">
        <v>392</v>
      </c>
      <c r="G239" s="83"/>
      <c r="H239" s="314">
        <v>0</v>
      </c>
      <c r="I239" s="314">
        <v>0</v>
      </c>
      <c r="J239" s="314">
        <v>-56769</v>
      </c>
      <c r="K239" s="314">
        <v>-116250</v>
      </c>
      <c r="L239" s="314">
        <v>-60500</v>
      </c>
      <c r="M239" s="501">
        <v>-14900</v>
      </c>
      <c r="N239" s="314">
        <v>0</v>
      </c>
      <c r="O239" s="501">
        <v>0</v>
      </c>
      <c r="P239" s="314">
        <v>-4470</v>
      </c>
      <c r="Q239" s="314">
        <v>-56144</v>
      </c>
      <c r="R239" s="314">
        <v>-122984</v>
      </c>
      <c r="S239" s="137">
        <v>-58333</v>
      </c>
      <c r="W239" s="312">
        <v>-83744.7</v>
      </c>
      <c r="AH239" s="408"/>
      <c r="AI239" s="408"/>
      <c r="AJ239" s="408"/>
      <c r="AK239" s="408"/>
    </row>
    <row r="240" spans="1:37" s="312" customFormat="1" ht="15.95" customHeight="1">
      <c r="B240" s="306" t="s">
        <v>334</v>
      </c>
      <c r="C240" s="312" t="s">
        <v>393</v>
      </c>
      <c r="G240" s="83"/>
      <c r="H240" s="314">
        <v>-329135.21999999997</v>
      </c>
      <c r="I240" s="314">
        <v>-578808.68000000005</v>
      </c>
      <c r="J240" s="314">
        <v>-791709.65</v>
      </c>
      <c r="K240" s="314">
        <v>-264563.01</v>
      </c>
      <c r="L240" s="314">
        <v>-416834.94</v>
      </c>
      <c r="M240" s="501">
        <v>-234478.23</v>
      </c>
      <c r="N240" s="314">
        <v>-294349.62</v>
      </c>
      <c r="O240" s="501">
        <v>-214152.56</v>
      </c>
      <c r="P240" s="314">
        <v>-209327.84</v>
      </c>
      <c r="Q240" s="314">
        <v>-262375.63</v>
      </c>
      <c r="R240" s="314">
        <v>-252441.34</v>
      </c>
      <c r="S240" s="137">
        <v>-348543.84</v>
      </c>
      <c r="W240" s="312">
        <v>-92847.81</v>
      </c>
      <c r="AH240" s="408"/>
      <c r="AI240" s="408"/>
      <c r="AJ240" s="408"/>
      <c r="AK240" s="408"/>
    </row>
    <row r="241" spans="1:37" s="312" customFormat="1" ht="15.95" customHeight="1">
      <c r="B241" s="306" t="s">
        <v>335</v>
      </c>
      <c r="C241" s="312" t="s">
        <v>394</v>
      </c>
      <c r="G241" s="83"/>
      <c r="H241" s="314">
        <v>0</v>
      </c>
      <c r="I241" s="314">
        <v>520970.64</v>
      </c>
      <c r="J241" s="314">
        <v>578808.68000000005</v>
      </c>
      <c r="K241" s="314">
        <v>791709.65</v>
      </c>
      <c r="L241" s="314">
        <v>264558.98</v>
      </c>
      <c r="M241" s="501">
        <v>416838.97</v>
      </c>
      <c r="N241" s="314">
        <v>234413.81</v>
      </c>
      <c r="O241" s="501">
        <v>294414.03999999998</v>
      </c>
      <c r="P241" s="314">
        <v>214152.56</v>
      </c>
      <c r="Q241" s="314">
        <v>209327.84</v>
      </c>
      <c r="R241" s="314">
        <v>262375.63</v>
      </c>
      <c r="S241" s="137">
        <v>252441.34</v>
      </c>
      <c r="W241" s="312">
        <v>140723.88</v>
      </c>
      <c r="AH241" s="408"/>
      <c r="AI241" s="408"/>
      <c r="AJ241" s="408"/>
      <c r="AK241" s="408"/>
    </row>
    <row r="242" spans="1:37" s="312" customFormat="1" ht="15.95" customHeight="1">
      <c r="B242" s="306" t="s">
        <v>336</v>
      </c>
      <c r="C242" s="312" t="s">
        <v>395</v>
      </c>
      <c r="G242" s="83"/>
      <c r="H242" s="314">
        <v>0</v>
      </c>
      <c r="I242" s="314">
        <v>-472193.77</v>
      </c>
      <c r="J242" s="314">
        <v>-522830.26</v>
      </c>
      <c r="K242" s="314">
        <v>-722313.41</v>
      </c>
      <c r="L242" s="314">
        <v>-240815.87</v>
      </c>
      <c r="M242" s="501">
        <v>-201542.21</v>
      </c>
      <c r="N242" s="314">
        <v>-215900.96</v>
      </c>
      <c r="O242" s="501">
        <v>-269453.38</v>
      </c>
      <c r="P242" s="314">
        <v>-186571.34</v>
      </c>
      <c r="Q242" s="314">
        <v>-192755.8</v>
      </c>
      <c r="R242" s="314">
        <v>-240135.83</v>
      </c>
      <c r="S242" s="137">
        <v>-229924.29</v>
      </c>
      <c r="W242" s="312">
        <v>-126997.11</v>
      </c>
      <c r="AH242" s="408"/>
      <c r="AI242" s="408"/>
      <c r="AJ242" s="408"/>
      <c r="AK242" s="408"/>
    </row>
    <row r="243" spans="1:37" s="312" customFormat="1" ht="15.95" customHeight="1">
      <c r="B243" s="306" t="s">
        <v>337</v>
      </c>
      <c r="C243" s="312" t="s">
        <v>396</v>
      </c>
      <c r="G243" s="83"/>
      <c r="H243" s="314">
        <v>0</v>
      </c>
      <c r="I243" s="314">
        <v>-3528.82</v>
      </c>
      <c r="J243" s="314">
        <v>-4036.36</v>
      </c>
      <c r="K243" s="314">
        <v>-5340.18</v>
      </c>
      <c r="L243" s="314">
        <v>-1759.32</v>
      </c>
      <c r="M243" s="501">
        <v>-16840.16</v>
      </c>
      <c r="N243" s="314">
        <v>-1348.94</v>
      </c>
      <c r="O243" s="501">
        <v>-1863.16</v>
      </c>
      <c r="P243" s="314">
        <v>-2090.44</v>
      </c>
      <c r="Q243" s="314">
        <v>-1160.72</v>
      </c>
      <c r="R243" s="314">
        <v>-1696.14</v>
      </c>
      <c r="S243" s="137">
        <v>-1616.38</v>
      </c>
      <c r="W243" s="312">
        <v>-941.34</v>
      </c>
      <c r="AH243" s="408"/>
      <c r="AI243" s="408"/>
      <c r="AJ243" s="408"/>
      <c r="AK243" s="408"/>
    </row>
    <row r="244" spans="1:37" s="312" customFormat="1" ht="15.95" customHeight="1">
      <c r="B244" s="306" t="s">
        <v>338</v>
      </c>
      <c r="C244" s="312" t="s">
        <v>397</v>
      </c>
      <c r="G244" s="83"/>
      <c r="H244" s="314">
        <v>0</v>
      </c>
      <c r="I244" s="314">
        <v>-45248.05</v>
      </c>
      <c r="J244" s="314">
        <v>-49075.02</v>
      </c>
      <c r="K244" s="314">
        <v>-64056.06</v>
      </c>
      <c r="L244" s="314">
        <v>-21983.79</v>
      </c>
      <c r="M244" s="501">
        <v>-198456.6</v>
      </c>
      <c r="N244" s="314">
        <v>-17163.91</v>
      </c>
      <c r="O244" s="501">
        <v>-23097.5</v>
      </c>
      <c r="P244" s="314">
        <v>-25490.78</v>
      </c>
      <c r="Q244" s="314">
        <v>-15411.32</v>
      </c>
      <c r="R244" s="314">
        <v>-20543.66</v>
      </c>
      <c r="S244" s="137">
        <v>-20900.669999999998</v>
      </c>
      <c r="W244" s="312">
        <v>-12785.43</v>
      </c>
      <c r="AH244" s="408"/>
      <c r="AI244" s="408"/>
      <c r="AJ244" s="408"/>
      <c r="AK244" s="408"/>
    </row>
    <row r="245" spans="1:37" s="75" customFormat="1" ht="15.95" customHeight="1">
      <c r="A245" s="75">
        <v>90</v>
      </c>
      <c r="B245" s="138" t="s">
        <v>632</v>
      </c>
      <c r="C245" s="138"/>
      <c r="D245" s="138"/>
      <c r="E245" s="138"/>
      <c r="F245" s="139"/>
      <c r="G245" s="140"/>
      <c r="H245" s="315">
        <v>-329135.21999999997</v>
      </c>
      <c r="I245" s="315">
        <v>-578808.68000000005</v>
      </c>
      <c r="J245" s="315">
        <v>-845611.61</v>
      </c>
      <c r="K245" s="315">
        <v>-380813.01</v>
      </c>
      <c r="L245" s="315">
        <v>-477334.94</v>
      </c>
      <c r="M245" s="502">
        <v>-249378.23000000004</v>
      </c>
      <c r="N245" s="315">
        <v>-294349.62</v>
      </c>
      <c r="O245" s="502">
        <v>-214152.56000000003</v>
      </c>
      <c r="P245" s="315">
        <v>-213797.84</v>
      </c>
      <c r="Q245" s="315">
        <v>-318519.62999999995</v>
      </c>
      <c r="R245" s="315">
        <v>-375425.33999999991</v>
      </c>
      <c r="S245" s="142">
        <v>-406876.84</v>
      </c>
      <c r="W245" s="75">
        <v>-176592.50999999998</v>
      </c>
      <c r="AH245" s="409"/>
      <c r="AI245" s="409"/>
      <c r="AJ245" s="409"/>
      <c r="AK245" s="409"/>
    </row>
    <row r="246" spans="1:37" s="75" customFormat="1" ht="15.95" customHeight="1">
      <c r="B246" s="146"/>
      <c r="C246" s="146"/>
      <c r="D246" s="146"/>
      <c r="E246" s="146"/>
      <c r="F246" s="147"/>
      <c r="G246" s="148"/>
      <c r="H246" s="149"/>
      <c r="I246" s="149"/>
      <c r="J246" s="149"/>
      <c r="K246" s="149"/>
      <c r="L246" s="149"/>
      <c r="M246" s="504"/>
      <c r="N246" s="149"/>
      <c r="O246" s="504"/>
      <c r="P246" s="149"/>
      <c r="Q246" s="149"/>
      <c r="R246" s="149"/>
      <c r="S246" s="150"/>
      <c r="AH246" s="409"/>
      <c r="AI246" s="409"/>
      <c r="AJ246" s="409"/>
      <c r="AK246" s="409"/>
    </row>
    <row r="247" spans="1:37" s="312" customFormat="1" ht="15.95" customHeight="1">
      <c r="B247" s="305" t="s">
        <v>593</v>
      </c>
      <c r="C247" s="312" t="e">
        <v>#N/A</v>
      </c>
      <c r="G247" s="83"/>
      <c r="H247" s="314">
        <v>0</v>
      </c>
      <c r="I247" s="314">
        <v>0</v>
      </c>
      <c r="J247" s="314">
        <v>0</v>
      </c>
      <c r="K247" s="314">
        <v>0</v>
      </c>
      <c r="L247" s="314">
        <v>0</v>
      </c>
      <c r="M247" s="501">
        <v>0</v>
      </c>
      <c r="N247" s="314">
        <v>0</v>
      </c>
      <c r="O247" s="501">
        <v>0</v>
      </c>
      <c r="P247" s="314">
        <v>0</v>
      </c>
      <c r="Q247" s="314">
        <v>0</v>
      </c>
      <c r="R247" s="314">
        <v>0</v>
      </c>
      <c r="S247" s="137">
        <v>0</v>
      </c>
      <c r="W247" s="312">
        <v>238851.7</v>
      </c>
      <c r="AH247" s="408"/>
      <c r="AI247" s="408"/>
      <c r="AJ247" s="408"/>
      <c r="AK247" s="408"/>
    </row>
    <row r="248" spans="1:37" s="312" customFormat="1" ht="15.95" customHeight="1">
      <c r="B248" s="305" t="s">
        <v>594</v>
      </c>
      <c r="C248" s="312" t="e">
        <v>#N/A</v>
      </c>
      <c r="G248" s="83"/>
      <c r="H248" s="314">
        <v>0</v>
      </c>
      <c r="I248" s="314">
        <v>0</v>
      </c>
      <c r="J248" s="314">
        <v>0</v>
      </c>
      <c r="K248" s="314">
        <v>0</v>
      </c>
      <c r="L248" s="314">
        <v>0</v>
      </c>
      <c r="M248" s="501">
        <v>0</v>
      </c>
      <c r="N248" s="314">
        <v>0</v>
      </c>
      <c r="O248" s="501">
        <v>0</v>
      </c>
      <c r="P248" s="314">
        <v>0</v>
      </c>
      <c r="Q248" s="314">
        <v>0</v>
      </c>
      <c r="R248" s="314">
        <v>0</v>
      </c>
      <c r="S248" s="137">
        <v>0</v>
      </c>
      <c r="W248" s="312">
        <v>238851.7</v>
      </c>
      <c r="AH248" s="408"/>
      <c r="AI248" s="408"/>
      <c r="AJ248" s="408"/>
      <c r="AK248" s="408"/>
    </row>
    <row r="249" spans="1:37" s="312" customFormat="1" ht="15.95" customHeight="1">
      <c r="B249" s="305" t="s">
        <v>595</v>
      </c>
      <c r="C249" s="312" t="e">
        <v>#N/A</v>
      </c>
      <c r="G249" s="83"/>
      <c r="H249" s="314">
        <v>0</v>
      </c>
      <c r="I249" s="314">
        <v>0</v>
      </c>
      <c r="J249" s="314">
        <v>0</v>
      </c>
      <c r="K249" s="314">
        <v>0</v>
      </c>
      <c r="L249" s="314">
        <v>0</v>
      </c>
      <c r="M249" s="501">
        <v>0</v>
      </c>
      <c r="N249" s="314">
        <v>0</v>
      </c>
      <c r="O249" s="501">
        <v>0</v>
      </c>
      <c r="P249" s="314">
        <v>0</v>
      </c>
      <c r="Q249" s="314">
        <v>0</v>
      </c>
      <c r="R249" s="314">
        <v>0</v>
      </c>
      <c r="S249" s="137">
        <v>0</v>
      </c>
      <c r="W249" s="312">
        <v>238851.7</v>
      </c>
      <c r="AH249" s="408"/>
      <c r="AI249" s="408"/>
      <c r="AJ249" s="408"/>
      <c r="AK249" s="408"/>
    </row>
    <row r="250" spans="1:37" s="312" customFormat="1" ht="15.95" customHeight="1">
      <c r="B250" s="305" t="s">
        <v>596</v>
      </c>
      <c r="C250" s="312" t="e">
        <v>#N/A</v>
      </c>
      <c r="G250" s="83"/>
      <c r="H250" s="314">
        <v>0</v>
      </c>
      <c r="I250" s="314">
        <v>0</v>
      </c>
      <c r="J250" s="314">
        <v>0</v>
      </c>
      <c r="K250" s="314">
        <v>0</v>
      </c>
      <c r="L250" s="314">
        <v>0</v>
      </c>
      <c r="M250" s="501">
        <v>0</v>
      </c>
      <c r="N250" s="314">
        <v>0</v>
      </c>
      <c r="O250" s="501">
        <v>0</v>
      </c>
      <c r="P250" s="314">
        <v>0</v>
      </c>
      <c r="Q250" s="314">
        <v>0</v>
      </c>
      <c r="R250" s="314">
        <v>0</v>
      </c>
      <c r="S250" s="137">
        <v>0</v>
      </c>
      <c r="W250" s="312">
        <v>238851.7</v>
      </c>
      <c r="AH250" s="408"/>
      <c r="AI250" s="408"/>
      <c r="AJ250" s="408"/>
      <c r="AK250" s="408"/>
    </row>
    <row r="251" spans="1:37" s="312" customFormat="1" ht="15.95" customHeight="1">
      <c r="B251" s="305" t="s">
        <v>597</v>
      </c>
      <c r="C251" s="312" t="e">
        <v>#N/A</v>
      </c>
      <c r="G251" s="83"/>
      <c r="H251" s="314">
        <v>0</v>
      </c>
      <c r="I251" s="314">
        <v>0</v>
      </c>
      <c r="J251" s="314">
        <v>0</v>
      </c>
      <c r="K251" s="314">
        <v>0</v>
      </c>
      <c r="L251" s="314">
        <v>0</v>
      </c>
      <c r="M251" s="501">
        <v>0</v>
      </c>
      <c r="N251" s="314">
        <v>0</v>
      </c>
      <c r="O251" s="501">
        <v>0</v>
      </c>
      <c r="P251" s="314">
        <v>0</v>
      </c>
      <c r="Q251" s="314">
        <v>0</v>
      </c>
      <c r="R251" s="314">
        <v>0</v>
      </c>
      <c r="S251" s="137">
        <v>0</v>
      </c>
      <c r="W251" s="312">
        <v>238851.7</v>
      </c>
      <c r="AH251" s="408"/>
      <c r="AI251" s="408"/>
      <c r="AJ251" s="408"/>
      <c r="AK251" s="408"/>
    </row>
    <row r="252" spans="1:37" s="312" customFormat="1" ht="15.95" customHeight="1">
      <c r="B252" s="305" t="s">
        <v>598</v>
      </c>
      <c r="C252" s="312" t="e">
        <v>#N/A</v>
      </c>
      <c r="G252" s="83"/>
      <c r="H252" s="314">
        <v>0</v>
      </c>
      <c r="I252" s="314">
        <v>0</v>
      </c>
      <c r="J252" s="314">
        <v>0</v>
      </c>
      <c r="K252" s="314">
        <v>0</v>
      </c>
      <c r="L252" s="314">
        <v>0</v>
      </c>
      <c r="M252" s="501">
        <v>0</v>
      </c>
      <c r="N252" s="314">
        <v>0</v>
      </c>
      <c r="O252" s="501">
        <v>0</v>
      </c>
      <c r="P252" s="314">
        <v>0</v>
      </c>
      <c r="Q252" s="314">
        <v>0</v>
      </c>
      <c r="R252" s="314">
        <v>0</v>
      </c>
      <c r="S252" s="137">
        <v>0</v>
      </c>
      <c r="W252" s="312">
        <v>238851.7</v>
      </c>
      <c r="AH252" s="408"/>
      <c r="AI252" s="408"/>
      <c r="AJ252" s="408"/>
      <c r="AK252" s="408"/>
    </row>
    <row r="253" spans="1:37" s="312" customFormat="1" ht="15.95" customHeight="1">
      <c r="B253" s="305" t="s">
        <v>599</v>
      </c>
      <c r="C253" s="312" t="e">
        <v>#N/A</v>
      </c>
      <c r="G253" s="83"/>
      <c r="H253" s="314">
        <v>0</v>
      </c>
      <c r="I253" s="314">
        <v>0</v>
      </c>
      <c r="J253" s="314">
        <v>0</v>
      </c>
      <c r="K253" s="314">
        <v>0</v>
      </c>
      <c r="L253" s="314">
        <v>0</v>
      </c>
      <c r="M253" s="501">
        <v>0</v>
      </c>
      <c r="N253" s="314">
        <v>0</v>
      </c>
      <c r="O253" s="501">
        <v>0</v>
      </c>
      <c r="P253" s="314">
        <v>0</v>
      </c>
      <c r="Q253" s="314">
        <v>0</v>
      </c>
      <c r="R253" s="314">
        <v>0</v>
      </c>
      <c r="S253" s="137">
        <v>0</v>
      </c>
      <c r="W253" s="312">
        <v>238851.7</v>
      </c>
      <c r="AH253" s="408"/>
      <c r="AI253" s="408"/>
      <c r="AJ253" s="408"/>
      <c r="AK253" s="408"/>
    </row>
    <row r="254" spans="1:37" s="312" customFormat="1" ht="15.95" customHeight="1">
      <c r="B254" s="305" t="s">
        <v>600</v>
      </c>
      <c r="C254" s="312" t="e">
        <v>#N/A</v>
      </c>
      <c r="G254" s="83"/>
      <c r="H254" s="314">
        <v>0</v>
      </c>
      <c r="I254" s="314">
        <v>0</v>
      </c>
      <c r="J254" s="314">
        <v>0</v>
      </c>
      <c r="K254" s="314">
        <v>0</v>
      </c>
      <c r="L254" s="314">
        <v>0</v>
      </c>
      <c r="M254" s="501">
        <v>0</v>
      </c>
      <c r="N254" s="314">
        <v>0</v>
      </c>
      <c r="O254" s="501">
        <v>0</v>
      </c>
      <c r="P254" s="314">
        <v>0</v>
      </c>
      <c r="Q254" s="314">
        <v>0</v>
      </c>
      <c r="R254" s="314">
        <v>0</v>
      </c>
      <c r="S254" s="137">
        <v>0</v>
      </c>
      <c r="W254" s="312">
        <v>238851.7</v>
      </c>
      <c r="AH254" s="408"/>
      <c r="AI254" s="408"/>
      <c r="AJ254" s="408"/>
      <c r="AK254" s="408"/>
    </row>
    <row r="255" spans="1:37" s="312" customFormat="1" ht="15.95" customHeight="1">
      <c r="B255" s="305" t="s">
        <v>601</v>
      </c>
      <c r="C255" s="312" t="e">
        <v>#N/A</v>
      </c>
      <c r="G255" s="83"/>
      <c r="H255" s="314">
        <v>0</v>
      </c>
      <c r="I255" s="314">
        <v>0</v>
      </c>
      <c r="J255" s="314">
        <v>0</v>
      </c>
      <c r="K255" s="314">
        <v>0</v>
      </c>
      <c r="L255" s="314">
        <v>0</v>
      </c>
      <c r="M255" s="501">
        <v>0</v>
      </c>
      <c r="N255" s="314">
        <v>0</v>
      </c>
      <c r="O255" s="501">
        <v>0</v>
      </c>
      <c r="P255" s="314">
        <v>0</v>
      </c>
      <c r="Q255" s="314">
        <v>0</v>
      </c>
      <c r="R255" s="314">
        <v>0</v>
      </c>
      <c r="S255" s="137">
        <v>0</v>
      </c>
      <c r="W255" s="312">
        <v>238851.7</v>
      </c>
      <c r="AH255" s="408"/>
      <c r="AI255" s="408"/>
      <c r="AJ255" s="408"/>
      <c r="AK255" s="408"/>
    </row>
    <row r="256" spans="1:37" s="312" customFormat="1" ht="15.95" customHeight="1">
      <c r="B256" s="305" t="s">
        <v>602</v>
      </c>
      <c r="C256" s="312" t="e">
        <v>#N/A</v>
      </c>
      <c r="G256" s="83"/>
      <c r="H256" s="314">
        <v>0</v>
      </c>
      <c r="I256" s="314">
        <v>0</v>
      </c>
      <c r="J256" s="314">
        <v>0</v>
      </c>
      <c r="K256" s="314">
        <v>0</v>
      </c>
      <c r="L256" s="314">
        <v>0</v>
      </c>
      <c r="M256" s="501">
        <v>0</v>
      </c>
      <c r="N256" s="314">
        <v>0</v>
      </c>
      <c r="O256" s="501">
        <v>0</v>
      </c>
      <c r="P256" s="314">
        <v>0</v>
      </c>
      <c r="Q256" s="314">
        <v>0</v>
      </c>
      <c r="R256" s="314">
        <v>0</v>
      </c>
      <c r="S256" s="137">
        <v>0</v>
      </c>
      <c r="W256" s="312">
        <v>238851.7</v>
      </c>
      <c r="AH256" s="408"/>
      <c r="AI256" s="408"/>
      <c r="AJ256" s="408"/>
      <c r="AK256" s="408"/>
    </row>
    <row r="257" spans="1:37" s="312" customFormat="1" ht="15.95" customHeight="1">
      <c r="B257" s="305" t="s">
        <v>603</v>
      </c>
      <c r="C257" s="312" t="e">
        <v>#N/A</v>
      </c>
      <c r="G257" s="83"/>
      <c r="H257" s="314">
        <v>0</v>
      </c>
      <c r="I257" s="314">
        <v>0</v>
      </c>
      <c r="J257" s="314">
        <v>0</v>
      </c>
      <c r="K257" s="314">
        <v>0</v>
      </c>
      <c r="L257" s="314">
        <v>0</v>
      </c>
      <c r="M257" s="501">
        <v>0</v>
      </c>
      <c r="N257" s="314">
        <v>0</v>
      </c>
      <c r="O257" s="501">
        <v>0</v>
      </c>
      <c r="P257" s="314">
        <v>0</v>
      </c>
      <c r="Q257" s="314">
        <v>0</v>
      </c>
      <c r="R257" s="314">
        <v>0</v>
      </c>
      <c r="S257" s="137">
        <v>0</v>
      </c>
      <c r="W257" s="312">
        <v>238851.7</v>
      </c>
      <c r="AH257" s="408"/>
      <c r="AI257" s="408"/>
      <c r="AJ257" s="408"/>
      <c r="AK257" s="408"/>
    </row>
    <row r="258" spans="1:37" s="312" customFormat="1" ht="15.95" customHeight="1">
      <c r="B258" s="305" t="s">
        <v>604</v>
      </c>
      <c r="C258" s="312" t="e">
        <v>#N/A</v>
      </c>
      <c r="G258" s="83"/>
      <c r="H258" s="314">
        <v>0</v>
      </c>
      <c r="I258" s="314">
        <v>0</v>
      </c>
      <c r="J258" s="314">
        <v>0</v>
      </c>
      <c r="K258" s="314">
        <v>0</v>
      </c>
      <c r="L258" s="314">
        <v>0</v>
      </c>
      <c r="M258" s="501">
        <v>0</v>
      </c>
      <c r="N258" s="314">
        <v>0</v>
      </c>
      <c r="O258" s="501">
        <v>0</v>
      </c>
      <c r="P258" s="314">
        <v>0</v>
      </c>
      <c r="Q258" s="314">
        <v>0</v>
      </c>
      <c r="R258" s="314">
        <v>0</v>
      </c>
      <c r="S258" s="137">
        <v>0</v>
      </c>
      <c r="W258" s="312">
        <v>238851.7</v>
      </c>
      <c r="AH258" s="408"/>
      <c r="AI258" s="408"/>
      <c r="AJ258" s="408"/>
      <c r="AK258" s="408"/>
    </row>
    <row r="259" spans="1:37" s="75" customFormat="1" ht="15.95" customHeight="1">
      <c r="A259" s="714">
        <v>91</v>
      </c>
      <c r="B259" s="715" t="s">
        <v>605</v>
      </c>
      <c r="C259" s="715"/>
      <c r="D259" s="715"/>
      <c r="E259" s="715"/>
      <c r="F259" s="716"/>
      <c r="G259" s="717"/>
      <c r="H259" s="718">
        <f>SUM(H247:H258)</f>
        <v>0</v>
      </c>
      <c r="I259" s="718">
        <v>0</v>
      </c>
      <c r="J259" s="718">
        <v>0</v>
      </c>
      <c r="K259" s="718">
        <v>0</v>
      </c>
      <c r="L259" s="718">
        <v>0</v>
      </c>
      <c r="M259" s="718">
        <v>0</v>
      </c>
      <c r="N259" s="718">
        <v>0</v>
      </c>
      <c r="O259" s="718">
        <v>0</v>
      </c>
      <c r="P259" s="718">
        <v>0</v>
      </c>
      <c r="Q259" s="718">
        <v>0</v>
      </c>
      <c r="R259" s="718">
        <v>0</v>
      </c>
      <c r="S259" s="718">
        <v>0</v>
      </c>
      <c r="AH259" s="409"/>
      <c r="AI259" s="409"/>
      <c r="AJ259" s="409"/>
      <c r="AK259" s="409"/>
    </row>
    <row r="260" spans="1:37" s="75" customFormat="1" ht="15.95" customHeight="1">
      <c r="A260" s="312"/>
      <c r="B260" s="312" t="s">
        <v>649</v>
      </c>
      <c r="C260" s="312" t="s">
        <v>651</v>
      </c>
      <c r="D260" s="312"/>
      <c r="E260" s="312"/>
      <c r="F260" s="312"/>
      <c r="G260" s="148"/>
      <c r="H260" s="149">
        <f>'NRC P1 Base'!F30+'NRC P1 Base'!F31</f>
        <v>542551.78550806548</v>
      </c>
      <c r="I260" s="149">
        <f>'NRC P1 Base'!G30+'NRC P1 Base'!G31</f>
        <v>540339.95692357421</v>
      </c>
      <c r="J260" s="149">
        <f>'NRC P1 Base'!H30+'NRC P1 Base'!H31</f>
        <v>538128.12833908293</v>
      </c>
      <c r="K260" s="149">
        <f>'NRC P1 Base'!I30+'NRC P1 Base'!I31</f>
        <v>535916.29975459166</v>
      </c>
      <c r="L260" s="149">
        <f>'NRC P1 Base'!J30+'NRC P1 Base'!J31</f>
        <v>533704.4711701005</v>
      </c>
      <c r="M260" s="149">
        <f>'NRC P1 Base'!K30+'NRC P1 Base'!K31</f>
        <v>531492.64258560934</v>
      </c>
      <c r="N260" s="149">
        <f>'NRC P2 Base'!F30+'NRC P2 Base'!F31</f>
        <v>529280.81400111807</v>
      </c>
      <c r="O260" s="149">
        <f>'NRC P2 Base'!G30+'NRC P2 Base'!G31</f>
        <v>527068.98541662691</v>
      </c>
      <c r="P260" s="149">
        <f>'NRC P2 Base'!H30+'NRC P2 Base'!H31</f>
        <v>524857.15683213563</v>
      </c>
      <c r="Q260" s="149">
        <f>'NRC P2 Base'!I30+'NRC P2 Base'!I31</f>
        <v>522645.32824764441</v>
      </c>
      <c r="R260" s="149">
        <f>'NRC P2 Base'!J30+'NRC P2 Base'!J31</f>
        <v>520433.49966315308</v>
      </c>
      <c r="S260" s="137">
        <f>'NRC P2 Base'!K30+'NRC P2 Base'!K31</f>
        <v>518215.44296569872</v>
      </c>
      <c r="AH260" s="409"/>
      <c r="AI260" s="409"/>
      <c r="AJ260" s="409"/>
      <c r="AK260" s="409"/>
    </row>
    <row r="261" spans="1:37" s="312" customFormat="1" ht="15.95" customHeight="1">
      <c r="B261" s="312" t="s">
        <v>650</v>
      </c>
      <c r="C261" s="312" t="s">
        <v>652</v>
      </c>
      <c r="G261" s="83"/>
      <c r="H261" s="314">
        <f>'NRC P1 Base'!F34</f>
        <v>340083.77999999997</v>
      </c>
      <c r="I261" s="314">
        <f>'NRC P1 Base'!G34</f>
        <v>340083.79</v>
      </c>
      <c r="J261" s="314">
        <f>'NRC P1 Base'!H34</f>
        <v>340083.77999999997</v>
      </c>
      <c r="K261" s="314">
        <f>'NRC P1 Base'!I34</f>
        <v>340083.79</v>
      </c>
      <c r="L261" s="314">
        <f>'NRC P1 Base'!J34</f>
        <v>340083.77999999997</v>
      </c>
      <c r="M261" s="314">
        <f>'NRC P1 Base'!K34</f>
        <v>340083.79</v>
      </c>
      <c r="N261" s="314">
        <f>'NRC P2 Base'!F34</f>
        <v>340083.77999999997</v>
      </c>
      <c r="O261" s="314">
        <f>'NRC P2 Base'!G34</f>
        <v>340083.79</v>
      </c>
      <c r="P261" s="314">
        <f>'NRC P2 Base'!H34</f>
        <v>340083.77999999997</v>
      </c>
      <c r="Q261" s="314">
        <f>'NRC P2 Base'!I34</f>
        <v>340083.79</v>
      </c>
      <c r="R261" s="314">
        <f>'NRC P2 Base'!J34</f>
        <v>340083.77999999997</v>
      </c>
      <c r="S261" s="137">
        <f>'NRC P2 Base'!K34</f>
        <v>341999.0199999999</v>
      </c>
      <c r="W261" s="312">
        <v>0</v>
      </c>
      <c r="AH261" s="408"/>
      <c r="AI261" s="408"/>
      <c r="AJ261" s="408"/>
      <c r="AK261" s="408"/>
    </row>
    <row r="262" spans="1:37" s="312" customFormat="1" ht="15.95" customHeight="1">
      <c r="A262" s="719"/>
      <c r="B262" s="719" t="s">
        <v>653</v>
      </c>
      <c r="C262" s="719"/>
      <c r="D262" s="719"/>
      <c r="E262" s="719"/>
      <c r="F262" s="719"/>
      <c r="G262" s="725"/>
      <c r="H262" s="720">
        <f>H261+H260</f>
        <v>882635.56550806551</v>
      </c>
      <c r="I262" s="720">
        <f t="shared" ref="I262:S262" si="0">I261+I260</f>
        <v>880423.74692357425</v>
      </c>
      <c r="J262" s="720">
        <f t="shared" si="0"/>
        <v>878211.90833908296</v>
      </c>
      <c r="K262" s="720">
        <f t="shared" si="0"/>
        <v>876000.0897545917</v>
      </c>
      <c r="L262" s="720">
        <f t="shared" si="0"/>
        <v>873788.25117010041</v>
      </c>
      <c r="M262" s="720">
        <f t="shared" si="0"/>
        <v>871576.43258560938</v>
      </c>
      <c r="N262" s="720">
        <f t="shared" si="0"/>
        <v>869364.59400111809</v>
      </c>
      <c r="O262" s="720">
        <f t="shared" si="0"/>
        <v>867152.77541662683</v>
      </c>
      <c r="P262" s="720">
        <f t="shared" si="0"/>
        <v>864940.93683213554</v>
      </c>
      <c r="Q262" s="720">
        <f t="shared" si="0"/>
        <v>862729.11824764439</v>
      </c>
      <c r="R262" s="720">
        <f t="shared" si="0"/>
        <v>860517.27966315299</v>
      </c>
      <c r="S262" s="720">
        <f t="shared" si="0"/>
        <v>860214.46296569868</v>
      </c>
      <c r="W262" s="312">
        <v>0</v>
      </c>
      <c r="AH262" s="408"/>
      <c r="AI262" s="408"/>
      <c r="AJ262" s="408"/>
      <c r="AK262" s="408"/>
    </row>
    <row r="263" spans="1:37" s="312" customFormat="1" ht="15.95" customHeight="1">
      <c r="A263" s="714">
        <v>91</v>
      </c>
      <c r="B263" s="715" t="s">
        <v>654</v>
      </c>
      <c r="C263" s="719"/>
      <c r="D263" s="719"/>
      <c r="E263" s="719"/>
      <c r="F263" s="719"/>
      <c r="G263" s="725"/>
      <c r="H263" s="720">
        <f>H262+H259</f>
        <v>882635.56550806551</v>
      </c>
      <c r="I263" s="720">
        <f t="shared" ref="I263:S263" si="1">I262+I259</f>
        <v>880423.74692357425</v>
      </c>
      <c r="J263" s="720">
        <f t="shared" si="1"/>
        <v>878211.90833908296</v>
      </c>
      <c r="K263" s="720">
        <f t="shared" si="1"/>
        <v>876000.0897545917</v>
      </c>
      <c r="L263" s="720">
        <f t="shared" si="1"/>
        <v>873788.25117010041</v>
      </c>
      <c r="M263" s="720">
        <f t="shared" si="1"/>
        <v>871576.43258560938</v>
      </c>
      <c r="N263" s="720">
        <f t="shared" si="1"/>
        <v>869364.59400111809</v>
      </c>
      <c r="O263" s="720">
        <f t="shared" si="1"/>
        <v>867152.77541662683</v>
      </c>
      <c r="P263" s="720">
        <f t="shared" si="1"/>
        <v>864940.93683213554</v>
      </c>
      <c r="Q263" s="720">
        <f t="shared" si="1"/>
        <v>862729.11824764439</v>
      </c>
      <c r="R263" s="720">
        <f t="shared" si="1"/>
        <v>860517.27966315299</v>
      </c>
      <c r="S263" s="720">
        <f t="shared" si="1"/>
        <v>860214.46296569868</v>
      </c>
      <c r="W263" s="312">
        <v>0</v>
      </c>
      <c r="AH263" s="408"/>
      <c r="AI263" s="408"/>
      <c r="AJ263" s="408"/>
      <c r="AK263" s="408"/>
    </row>
    <row r="264" spans="1:37" s="312" customFormat="1" ht="15.95" customHeight="1">
      <c r="B264" s="319" t="s">
        <v>329</v>
      </c>
      <c r="C264" s="317" t="s">
        <v>398</v>
      </c>
      <c r="D264" s="317"/>
      <c r="E264" s="317"/>
      <c r="F264" s="317"/>
      <c r="G264" s="83"/>
      <c r="H264" s="314">
        <v>12229906.91</v>
      </c>
      <c r="I264" s="314">
        <v>13147332.310000001</v>
      </c>
      <c r="J264" s="314">
        <v>10965466.82</v>
      </c>
      <c r="K264" s="314">
        <v>11927626.880000001</v>
      </c>
      <c r="L264" s="314">
        <v>11936356.380000001</v>
      </c>
      <c r="M264" s="501">
        <v>12784280.109999999</v>
      </c>
      <c r="N264" s="314">
        <v>12607785.609999999</v>
      </c>
      <c r="O264" s="501">
        <v>11013104.560000001</v>
      </c>
      <c r="P264" s="318">
        <v>10646859.619999999</v>
      </c>
      <c r="Q264" s="314">
        <v>10880172.460000001</v>
      </c>
      <c r="R264" s="314">
        <v>11461731.9</v>
      </c>
      <c r="S264" s="137">
        <v>11434901.869999999</v>
      </c>
      <c r="W264" s="312">
        <v>3396064.37</v>
      </c>
      <c r="AH264" s="408"/>
      <c r="AI264" s="408"/>
      <c r="AJ264" s="408"/>
      <c r="AK264" s="408"/>
    </row>
    <row r="265" spans="1:37" s="312" customFormat="1" ht="15.95" customHeight="1">
      <c r="B265" s="319"/>
      <c r="C265" s="317"/>
      <c r="D265" s="317"/>
      <c r="E265" s="317"/>
      <c r="F265" s="317"/>
      <c r="G265" s="83"/>
      <c r="H265" s="314">
        <v>0</v>
      </c>
      <c r="I265" s="314">
        <v>0</v>
      </c>
      <c r="J265" s="314">
        <v>0</v>
      </c>
      <c r="K265" s="314">
        <v>0</v>
      </c>
      <c r="L265" s="314">
        <v>0</v>
      </c>
      <c r="M265" s="501">
        <v>0</v>
      </c>
      <c r="N265" s="314">
        <v>0</v>
      </c>
      <c r="O265" s="501">
        <v>0</v>
      </c>
      <c r="P265" s="318">
        <v>0</v>
      </c>
      <c r="Q265" s="314">
        <v>0</v>
      </c>
      <c r="R265" s="314">
        <v>0</v>
      </c>
      <c r="S265" s="137">
        <v>0</v>
      </c>
      <c r="W265" s="312">
        <v>0</v>
      </c>
      <c r="AH265" s="408"/>
      <c r="AI265" s="408"/>
      <c r="AJ265" s="408"/>
      <c r="AK265" s="408"/>
    </row>
    <row r="266" spans="1:37" s="312" customFormat="1" ht="15.95" customHeight="1">
      <c r="B266" s="306" t="s">
        <v>339</v>
      </c>
      <c r="C266" s="312" t="s">
        <v>412</v>
      </c>
      <c r="G266" s="83"/>
      <c r="H266" s="314">
        <v>0</v>
      </c>
      <c r="I266" s="314">
        <v>0</v>
      </c>
      <c r="J266" s="314">
        <v>0</v>
      </c>
      <c r="K266" s="314">
        <v>0</v>
      </c>
      <c r="L266" s="314">
        <v>0</v>
      </c>
      <c r="M266" s="501">
        <v>0</v>
      </c>
      <c r="N266" s="314">
        <v>0</v>
      </c>
      <c r="O266" s="501">
        <v>0</v>
      </c>
      <c r="P266" s="314">
        <v>0</v>
      </c>
      <c r="Q266" s="314">
        <v>0</v>
      </c>
      <c r="R266" s="314">
        <v>0</v>
      </c>
      <c r="S266" s="137">
        <v>0</v>
      </c>
      <c r="W266" s="312">
        <v>0</v>
      </c>
      <c r="AH266" s="408"/>
      <c r="AI266" s="408"/>
      <c r="AJ266" s="408"/>
      <c r="AK266" s="408"/>
    </row>
    <row r="267" spans="1:37" s="312" customFormat="1" ht="15.95" customHeight="1">
      <c r="B267" s="306" t="s">
        <v>340</v>
      </c>
      <c r="C267" s="312" t="s">
        <v>413</v>
      </c>
      <c r="G267" s="83"/>
      <c r="H267" s="314">
        <v>19767.11</v>
      </c>
      <c r="I267" s="314">
        <v>1081866.32</v>
      </c>
      <c r="J267" s="314">
        <v>3702149.65</v>
      </c>
      <c r="K267" s="314">
        <v>1085897</v>
      </c>
      <c r="L267" s="314">
        <v>866363.23</v>
      </c>
      <c r="M267" s="501">
        <v>-124388.18</v>
      </c>
      <c r="N267" s="314">
        <v>-314653.90000000002</v>
      </c>
      <c r="O267" s="501">
        <v>1172005.99</v>
      </c>
      <c r="P267" s="314">
        <v>1353291.71</v>
      </c>
      <c r="Q267" s="314">
        <v>1008431.3</v>
      </c>
      <c r="R267" s="314">
        <v>265184.24</v>
      </c>
      <c r="S267" s="137">
        <v>339960.5</v>
      </c>
      <c r="W267" s="312">
        <v>1860184.47</v>
      </c>
      <c r="AH267" s="408"/>
      <c r="AI267" s="408"/>
      <c r="AJ267" s="408"/>
      <c r="AK267" s="408"/>
    </row>
    <row r="268" spans="1:37" s="75" customFormat="1" ht="15.95" customHeight="1">
      <c r="A268" s="75" t="s">
        <v>332</v>
      </c>
      <c r="B268" s="331" t="s">
        <v>126</v>
      </c>
      <c r="C268" s="138"/>
      <c r="D268" s="138"/>
      <c r="E268" s="138"/>
      <c r="F268" s="139"/>
      <c r="G268" s="140"/>
      <c r="H268" s="315">
        <v>12249674.02</v>
      </c>
      <c r="I268" s="315">
        <v>14229198.630000001</v>
      </c>
      <c r="J268" s="315">
        <v>14667616.470000001</v>
      </c>
      <c r="K268" s="315">
        <v>13013523.880000001</v>
      </c>
      <c r="L268" s="315">
        <v>12802719.610000001</v>
      </c>
      <c r="M268" s="502">
        <v>12659891.93</v>
      </c>
      <c r="N268" s="315">
        <v>12293131.709999999</v>
      </c>
      <c r="O268" s="502">
        <v>12185110.550000001</v>
      </c>
      <c r="P268" s="315">
        <v>12000151.329999998</v>
      </c>
      <c r="Q268" s="315">
        <v>11888603.760000002</v>
      </c>
      <c r="R268" s="315">
        <v>11726916.140000001</v>
      </c>
      <c r="S268" s="315">
        <v>11774862.369999999</v>
      </c>
      <c r="W268" s="75">
        <v>5256248.84</v>
      </c>
      <c r="AH268" s="409"/>
      <c r="AI268" s="409"/>
      <c r="AJ268" s="409"/>
      <c r="AK268" s="409"/>
    </row>
    <row r="269" spans="1:37" s="75" customFormat="1" ht="15.95" customHeight="1">
      <c r="B269" s="146"/>
      <c r="C269" s="146"/>
      <c r="D269" s="146"/>
      <c r="E269" s="146"/>
      <c r="F269" s="147"/>
      <c r="G269" s="148"/>
      <c r="H269" s="149"/>
      <c r="I269" s="149"/>
      <c r="J269" s="149"/>
      <c r="K269" s="149"/>
      <c r="L269" s="149"/>
      <c r="M269" s="504"/>
      <c r="N269" s="149"/>
      <c r="O269" s="504"/>
      <c r="P269" s="149"/>
      <c r="Q269" s="149"/>
      <c r="R269" s="149"/>
      <c r="S269" s="150"/>
      <c r="AH269" s="409"/>
      <c r="AI269" s="409"/>
      <c r="AJ269" s="409"/>
      <c r="AK269" s="409"/>
    </row>
    <row r="270" spans="1:37" s="312" customFormat="1" ht="24" customHeight="1">
      <c r="G270" s="143"/>
      <c r="H270" s="144"/>
      <c r="I270" s="144"/>
      <c r="J270" s="144"/>
      <c r="K270" s="144"/>
      <c r="L270" s="144"/>
      <c r="M270" s="503"/>
      <c r="N270" s="144"/>
      <c r="O270" s="503"/>
      <c r="P270" s="144"/>
      <c r="Q270" s="144"/>
      <c r="R270" s="144"/>
      <c r="S270" s="145"/>
      <c r="AH270" s="408"/>
      <c r="AI270" s="408"/>
      <c r="AJ270" s="408"/>
      <c r="AK270" s="408"/>
    </row>
    <row r="271" spans="1:37" s="312" customFormat="1" ht="15.95" customHeight="1">
      <c r="B271" s="295" t="s">
        <v>208</v>
      </c>
      <c r="C271" s="312" t="s">
        <v>374</v>
      </c>
      <c r="G271" s="313"/>
      <c r="H271" s="314">
        <v>64880731.729999997</v>
      </c>
      <c r="I271" s="314">
        <v>61150424.039999999</v>
      </c>
      <c r="J271" s="314">
        <v>61666430.090000004</v>
      </c>
      <c r="K271" s="314">
        <v>65992286.969999999</v>
      </c>
      <c r="L271" s="314">
        <v>72196591.400000006</v>
      </c>
      <c r="M271" s="501">
        <v>76580060.840000004</v>
      </c>
      <c r="N271" s="314">
        <v>81620725.379999995</v>
      </c>
      <c r="O271" s="501">
        <v>85350482.090000004</v>
      </c>
      <c r="P271" s="314">
        <v>85714001.030000001</v>
      </c>
      <c r="Q271" s="314">
        <v>77062205.840000004</v>
      </c>
      <c r="R271" s="314">
        <v>70083960.290000007</v>
      </c>
      <c r="S271" s="137">
        <v>66494400.399999999</v>
      </c>
      <c r="W271" s="312">
        <v>55825944.210000001</v>
      </c>
      <c r="AH271" s="408"/>
      <c r="AI271" s="408"/>
      <c r="AJ271" s="408"/>
      <c r="AK271" s="408"/>
    </row>
    <row r="272" spans="1:37" s="312" customFormat="1" ht="15.95" customHeight="1">
      <c r="B272" s="295" t="s">
        <v>343</v>
      </c>
      <c r="C272" s="312" t="s">
        <v>408</v>
      </c>
      <c r="G272" s="313"/>
      <c r="H272" s="314">
        <v>-12408498.119999999</v>
      </c>
      <c r="I272" s="314">
        <v>-11701767.060000001</v>
      </c>
      <c r="J272" s="314">
        <v>-11798473.33</v>
      </c>
      <c r="K272" s="314">
        <v>-12622329.73</v>
      </c>
      <c r="L272" s="314">
        <v>-13802702.390000001</v>
      </c>
      <c r="M272" s="501">
        <v>-14631757.029999999</v>
      </c>
      <c r="N272" s="314">
        <v>-15586250.57</v>
      </c>
      <c r="O272" s="501">
        <v>-16294905.960000001</v>
      </c>
      <c r="P272" s="314">
        <v>-16365965.34</v>
      </c>
      <c r="Q272" s="314">
        <v>-14726827.66</v>
      </c>
      <c r="R272" s="314">
        <v>-13402332.65</v>
      </c>
      <c r="S272" s="137">
        <v>-12718984.960000001</v>
      </c>
      <c r="W272" s="312">
        <v>-11272431.439999999</v>
      </c>
      <c r="AH272" s="408"/>
      <c r="AI272" s="408"/>
      <c r="AJ272" s="408"/>
      <c r="AK272" s="408"/>
    </row>
    <row r="273" spans="1:37" s="312" customFormat="1" ht="15.95" customHeight="1">
      <c r="B273" s="295" t="s">
        <v>344</v>
      </c>
      <c r="G273" s="313"/>
      <c r="H273" s="314">
        <v>52472233.609999999</v>
      </c>
      <c r="I273" s="314">
        <v>49448656.979999997</v>
      </c>
      <c r="J273" s="314">
        <v>49867956.760000005</v>
      </c>
      <c r="K273" s="314">
        <v>53369957.239999995</v>
      </c>
      <c r="L273" s="314">
        <v>58393889.010000005</v>
      </c>
      <c r="M273" s="501">
        <v>61948303.810000002</v>
      </c>
      <c r="N273" s="314">
        <v>66034474.809999995</v>
      </c>
      <c r="O273" s="501">
        <v>69055576.129999995</v>
      </c>
      <c r="P273" s="314">
        <v>69348035.689999998</v>
      </c>
      <c r="Q273" s="314">
        <v>62335378.180000007</v>
      </c>
      <c r="R273" s="314">
        <v>56681627.640000008</v>
      </c>
      <c r="S273" s="314">
        <v>53775415.439999998</v>
      </c>
      <c r="W273" s="312">
        <v>44553512.770000003</v>
      </c>
      <c r="AH273" s="408"/>
      <c r="AI273" s="408"/>
      <c r="AJ273" s="408"/>
      <c r="AK273" s="408"/>
    </row>
    <row r="274" spans="1:37" s="312" customFormat="1" ht="15.95" customHeight="1">
      <c r="B274" s="312" t="s">
        <v>240</v>
      </c>
      <c r="C274" s="312" t="s">
        <v>455</v>
      </c>
      <c r="G274" s="79"/>
      <c r="H274" s="80">
        <v>7.2000000000000005E-4</v>
      </c>
      <c r="I274" s="80">
        <v>7.2000000000000005E-4</v>
      </c>
      <c r="J274" s="80">
        <v>7.2000000000000005E-4</v>
      </c>
      <c r="K274" s="80">
        <v>7.2000000000000005E-4</v>
      </c>
      <c r="L274" s="80">
        <v>7.2000000000000005E-4</v>
      </c>
      <c r="M274" s="505">
        <v>7.2000000000000005E-4</v>
      </c>
      <c r="N274" s="80">
        <v>7.2000000000000005E-4</v>
      </c>
      <c r="O274" s="505">
        <v>7.2000000000000005E-4</v>
      </c>
      <c r="P274" s="80">
        <v>7.2000000000000005E-4</v>
      </c>
      <c r="Q274" s="80">
        <v>7.2000000000000005E-4</v>
      </c>
      <c r="R274" s="80">
        <v>7.2000000000000005E-4</v>
      </c>
      <c r="S274" s="81">
        <v>7.2000000000000005E-4</v>
      </c>
      <c r="W274" s="312">
        <v>7.2000000000000005E-4</v>
      </c>
      <c r="AH274" s="408"/>
      <c r="AI274" s="408"/>
      <c r="AJ274" s="408"/>
      <c r="AK274" s="408"/>
    </row>
    <row r="275" spans="1:37" s="312" customFormat="1" ht="15.95" customHeight="1">
      <c r="B275" s="312" t="s">
        <v>245</v>
      </c>
      <c r="C275" s="312" t="e">
        <v>#N/A</v>
      </c>
      <c r="G275" s="151"/>
      <c r="H275" s="80">
        <v>0</v>
      </c>
      <c r="I275" s="80">
        <v>0</v>
      </c>
      <c r="J275" s="80">
        <v>0</v>
      </c>
      <c r="K275" s="80">
        <v>0</v>
      </c>
      <c r="L275" s="80">
        <v>0</v>
      </c>
      <c r="M275" s="505">
        <v>0</v>
      </c>
      <c r="N275" s="80">
        <v>0</v>
      </c>
      <c r="O275" s="505">
        <v>0</v>
      </c>
      <c r="P275" s="80">
        <v>0</v>
      </c>
      <c r="Q275" s="80">
        <v>0</v>
      </c>
      <c r="R275" s="80">
        <v>0</v>
      </c>
      <c r="S275" s="81">
        <v>0</v>
      </c>
      <c r="W275" s="312">
        <v>0</v>
      </c>
      <c r="AH275" s="408"/>
      <c r="AI275" s="408"/>
      <c r="AJ275" s="408"/>
      <c r="AK275" s="408"/>
    </row>
    <row r="276" spans="1:37" s="75" customFormat="1" ht="15.95" customHeight="1">
      <c r="A276" s="75" t="s">
        <v>333</v>
      </c>
      <c r="B276" s="138" t="s">
        <v>66</v>
      </c>
      <c r="C276" s="138"/>
      <c r="D276" s="138"/>
      <c r="E276" s="138"/>
      <c r="F276" s="139"/>
      <c r="G276" s="140"/>
      <c r="H276" s="315">
        <v>52434453.601800799</v>
      </c>
      <c r="I276" s="315">
        <v>49413053.946974397</v>
      </c>
      <c r="J276" s="315">
        <v>49832051.831132799</v>
      </c>
      <c r="K276" s="315">
        <v>53331530.870787188</v>
      </c>
      <c r="L276" s="315">
        <v>58351845.409912802</v>
      </c>
      <c r="M276" s="502">
        <v>61903701.031256802</v>
      </c>
      <c r="N276" s="315">
        <v>65986929.988136791</v>
      </c>
      <c r="O276" s="502">
        <v>69005856.115186393</v>
      </c>
      <c r="P276" s="315">
        <v>69298105.104303196</v>
      </c>
      <c r="Q276" s="315">
        <v>62290496.7077104</v>
      </c>
      <c r="R276" s="315">
        <v>56640816.868099205</v>
      </c>
      <c r="S276" s="315">
        <v>53736697.140883192</v>
      </c>
      <c r="W276" s="75">
        <v>44521434.240805604</v>
      </c>
      <c r="AH276" s="409"/>
      <c r="AI276" s="409"/>
      <c r="AJ276" s="409"/>
      <c r="AK276" s="409"/>
    </row>
    <row r="277" spans="1:37" s="312" customFormat="1" ht="24" customHeight="1">
      <c r="G277" s="143"/>
      <c r="H277" s="144"/>
      <c r="I277" s="144"/>
      <c r="J277" s="144"/>
      <c r="K277" s="144"/>
      <c r="L277" s="144"/>
      <c r="M277" s="503"/>
      <c r="N277" s="144"/>
      <c r="O277" s="503"/>
      <c r="P277" s="144"/>
      <c r="Q277" s="144"/>
      <c r="R277" s="144"/>
      <c r="S277" s="145"/>
      <c r="AH277" s="408"/>
      <c r="AI277" s="408"/>
      <c r="AJ277" s="408"/>
      <c r="AK277" s="408"/>
    </row>
    <row r="278" spans="1:37" s="312" customFormat="1" ht="15.95" customHeight="1">
      <c r="B278" s="312" t="s">
        <v>230</v>
      </c>
      <c r="C278" s="312" t="s">
        <v>402</v>
      </c>
      <c r="G278" s="313"/>
      <c r="H278" s="314">
        <v>-44704575</v>
      </c>
      <c r="I278" s="314">
        <v>-44704575</v>
      </c>
      <c r="J278" s="314">
        <v>-44704575</v>
      </c>
      <c r="K278" s="314">
        <v>-44704575</v>
      </c>
      <c r="L278" s="314">
        <v>-44704575</v>
      </c>
      <c r="M278" s="501">
        <v>-44704575</v>
      </c>
      <c r="N278" s="314">
        <v>-44704575</v>
      </c>
      <c r="O278" s="501">
        <v>-44704575</v>
      </c>
      <c r="P278" s="314">
        <v>-44704575</v>
      </c>
      <c r="Q278" s="314">
        <v>-44704575</v>
      </c>
      <c r="R278" s="314">
        <v>-44704575</v>
      </c>
      <c r="S278" s="137">
        <v>-44704575</v>
      </c>
      <c r="W278" s="312">
        <v>20891498</v>
      </c>
      <c r="AH278" s="408"/>
      <c r="AI278" s="408"/>
      <c r="AJ278" s="408"/>
      <c r="AK278" s="408"/>
    </row>
    <row r="279" spans="1:37" s="312" customFormat="1" ht="15.95" customHeight="1">
      <c r="B279" s="312" t="s">
        <v>231</v>
      </c>
      <c r="C279" s="312" t="s">
        <v>403</v>
      </c>
      <c r="G279" s="313"/>
      <c r="H279" s="314">
        <v>-15878460</v>
      </c>
      <c r="I279" s="314">
        <v>-15878460</v>
      </c>
      <c r="J279" s="314">
        <v>-15878460</v>
      </c>
      <c r="K279" s="314">
        <v>-15878460</v>
      </c>
      <c r="L279" s="314">
        <v>-15878460</v>
      </c>
      <c r="M279" s="501">
        <v>-15878460</v>
      </c>
      <c r="N279" s="314">
        <v>-15878460</v>
      </c>
      <c r="O279" s="501">
        <v>-15878460</v>
      </c>
      <c r="P279" s="314">
        <v>-15878460</v>
      </c>
      <c r="Q279" s="314">
        <v>-15878460</v>
      </c>
      <c r="R279" s="314">
        <v>-15878460</v>
      </c>
      <c r="S279" s="137">
        <v>-15878460</v>
      </c>
      <c r="W279" s="312">
        <v>-85933800</v>
      </c>
      <c r="AH279" s="408"/>
      <c r="AI279" s="408"/>
      <c r="AJ279" s="408"/>
      <c r="AK279" s="408"/>
    </row>
    <row r="280" spans="1:37" s="75" customFormat="1" ht="15.95" customHeight="1">
      <c r="B280" s="138" t="s">
        <v>65</v>
      </c>
      <c r="C280" s="138"/>
      <c r="D280" s="138"/>
      <c r="E280" s="138"/>
      <c r="F280" s="139"/>
      <c r="G280" s="140"/>
      <c r="H280" s="315">
        <v>-60583035</v>
      </c>
      <c r="I280" s="315">
        <v>-60583035</v>
      </c>
      <c r="J280" s="315">
        <v>-60583035</v>
      </c>
      <c r="K280" s="315">
        <v>-60583035</v>
      </c>
      <c r="L280" s="315">
        <v>-60583035</v>
      </c>
      <c r="M280" s="502">
        <v>-60583035</v>
      </c>
      <c r="N280" s="315">
        <v>-60583035</v>
      </c>
      <c r="O280" s="502">
        <v>-60583035</v>
      </c>
      <c r="P280" s="315">
        <v>-60583035</v>
      </c>
      <c r="Q280" s="315">
        <v>-60583035</v>
      </c>
      <c r="R280" s="315">
        <v>-60583035</v>
      </c>
      <c r="S280" s="142">
        <v>-60583035</v>
      </c>
      <c r="W280" s="75">
        <v>-65042302</v>
      </c>
      <c r="AH280" s="409"/>
      <c r="AI280" s="409"/>
      <c r="AJ280" s="409"/>
      <c r="AK280" s="409"/>
    </row>
    <row r="281" spans="1:37" s="312" customFormat="1" ht="15.95" customHeight="1">
      <c r="G281" s="313"/>
      <c r="H281" s="314"/>
      <c r="I281" s="314"/>
      <c r="J281" s="314"/>
      <c r="K281" s="314"/>
      <c r="L281" s="314"/>
      <c r="M281" s="501"/>
      <c r="N281" s="314"/>
      <c r="O281" s="501"/>
      <c r="P281" s="314"/>
      <c r="Q281" s="314"/>
      <c r="R281" s="314"/>
      <c r="S281" s="137"/>
      <c r="AH281" s="408"/>
      <c r="AI281" s="408"/>
      <c r="AJ281" s="408"/>
      <c r="AK281" s="408"/>
    </row>
    <row r="282" spans="1:37" s="312" customFormat="1" ht="15.95" customHeight="1">
      <c r="B282" s="312" t="s">
        <v>232</v>
      </c>
      <c r="C282" s="312" t="s">
        <v>404</v>
      </c>
      <c r="G282" s="313"/>
      <c r="H282" s="314">
        <v>-7913484</v>
      </c>
      <c r="I282" s="314">
        <v>-7913484</v>
      </c>
      <c r="J282" s="314">
        <v>-7913484</v>
      </c>
      <c r="K282" s="314">
        <v>-7913484</v>
      </c>
      <c r="L282" s="314">
        <v>-7913484</v>
      </c>
      <c r="M282" s="501">
        <v>-7913484</v>
      </c>
      <c r="N282" s="314">
        <v>-7913484</v>
      </c>
      <c r="O282" s="501">
        <v>-7913484</v>
      </c>
      <c r="P282" s="314">
        <v>-7913484</v>
      </c>
      <c r="Q282" s="314">
        <v>-7913484</v>
      </c>
      <c r="R282" s="314">
        <v>-7913484</v>
      </c>
      <c r="S282" s="137">
        <v>-7913484</v>
      </c>
      <c r="W282" s="312">
        <v>3364670</v>
      </c>
      <c r="AH282" s="408"/>
      <c r="AI282" s="408"/>
      <c r="AJ282" s="408"/>
      <c r="AK282" s="408"/>
    </row>
    <row r="283" spans="1:37" s="75" customFormat="1" ht="15.95" customHeight="1">
      <c r="B283" s="138" t="s">
        <v>170</v>
      </c>
      <c r="C283" s="138"/>
      <c r="D283" s="138"/>
      <c r="E283" s="138"/>
      <c r="F283" s="139"/>
      <c r="G283" s="140"/>
      <c r="H283" s="315">
        <v>-68496519</v>
      </c>
      <c r="I283" s="315">
        <v>-68496519</v>
      </c>
      <c r="J283" s="315">
        <v>-68496519</v>
      </c>
      <c r="K283" s="315">
        <v>-68496519</v>
      </c>
      <c r="L283" s="315">
        <v>-68496519</v>
      </c>
      <c r="M283" s="502">
        <v>-68496519</v>
      </c>
      <c r="N283" s="315">
        <v>-68496519</v>
      </c>
      <c r="O283" s="502">
        <v>-68496519</v>
      </c>
      <c r="P283" s="315">
        <v>-68496519</v>
      </c>
      <c r="Q283" s="315">
        <v>-68496519</v>
      </c>
      <c r="R283" s="315">
        <v>-68496519</v>
      </c>
      <c r="S283" s="315">
        <v>-68496519</v>
      </c>
      <c r="W283" s="75">
        <v>-61677632</v>
      </c>
      <c r="AH283" s="409"/>
      <c r="AI283" s="409"/>
      <c r="AJ283" s="409"/>
      <c r="AK283" s="409"/>
    </row>
    <row r="284" spans="1:37" s="75" customFormat="1" ht="15.95" customHeight="1">
      <c r="B284" s="146"/>
      <c r="C284" s="146"/>
      <c r="D284" s="146"/>
      <c r="E284" s="146"/>
      <c r="F284" s="147"/>
      <c r="G284" s="148"/>
      <c r="H284" s="149"/>
      <c r="I284" s="149"/>
      <c r="J284" s="149"/>
      <c r="K284" s="149"/>
      <c r="L284" s="149"/>
      <c r="M284" s="504"/>
      <c r="N284" s="149"/>
      <c r="O284" s="504"/>
      <c r="P284" s="149"/>
      <c r="Q284" s="149"/>
      <c r="R284" s="149"/>
      <c r="S284" s="283"/>
      <c r="AH284" s="409"/>
      <c r="AI284" s="409"/>
      <c r="AJ284" s="409"/>
      <c r="AK284" s="409"/>
    </row>
    <row r="285" spans="1:37" s="312" customFormat="1" ht="15.95" customHeight="1">
      <c r="B285" s="312" t="s">
        <v>234</v>
      </c>
      <c r="C285" s="312" t="s">
        <v>405</v>
      </c>
      <c r="G285" s="313"/>
      <c r="H285" s="314">
        <v>0</v>
      </c>
      <c r="I285" s="314">
        <v>0</v>
      </c>
      <c r="J285" s="314">
        <v>0</v>
      </c>
      <c r="K285" s="314">
        <v>0</v>
      </c>
      <c r="L285" s="314">
        <v>0</v>
      </c>
      <c r="M285" s="501">
        <v>0</v>
      </c>
      <c r="N285" s="314">
        <v>0</v>
      </c>
      <c r="O285" s="501">
        <v>0</v>
      </c>
      <c r="P285" s="314">
        <v>0</v>
      </c>
      <c r="Q285" s="314">
        <v>0</v>
      </c>
      <c r="R285" s="314">
        <v>0</v>
      </c>
      <c r="S285" s="137">
        <v>0</v>
      </c>
      <c r="W285" s="312">
        <v>0</v>
      </c>
      <c r="AH285" s="408"/>
      <c r="AI285" s="408"/>
      <c r="AJ285" s="408"/>
      <c r="AK285" s="408"/>
    </row>
    <row r="286" spans="1:37" s="312" customFormat="1" ht="15.95" customHeight="1">
      <c r="B286" s="312" t="s">
        <v>235</v>
      </c>
      <c r="C286" s="312" t="s">
        <v>406</v>
      </c>
      <c r="G286" s="313"/>
      <c r="H286" s="314">
        <v>0</v>
      </c>
      <c r="I286" s="314">
        <v>0</v>
      </c>
      <c r="J286" s="314">
        <v>0</v>
      </c>
      <c r="K286" s="314">
        <v>0</v>
      </c>
      <c r="L286" s="314">
        <v>0</v>
      </c>
      <c r="M286" s="501">
        <v>0</v>
      </c>
      <c r="N286" s="314">
        <v>0</v>
      </c>
      <c r="O286" s="501">
        <v>0</v>
      </c>
      <c r="P286" s="314">
        <v>0</v>
      </c>
      <c r="Q286" s="314">
        <v>0</v>
      </c>
      <c r="R286" s="314">
        <v>0</v>
      </c>
      <c r="S286" s="137">
        <v>0</v>
      </c>
      <c r="W286" s="312">
        <v>0</v>
      </c>
      <c r="AH286" s="408"/>
      <c r="AI286" s="408"/>
      <c r="AJ286" s="408"/>
      <c r="AK286" s="408"/>
    </row>
    <row r="287" spans="1:37" s="75" customFormat="1" ht="15.95" customHeight="1">
      <c r="B287" s="138" t="s">
        <v>65</v>
      </c>
      <c r="C287" s="138"/>
      <c r="D287" s="138"/>
      <c r="E287" s="138"/>
      <c r="F287" s="139"/>
      <c r="G287" s="140"/>
      <c r="H287" s="315">
        <v>0</v>
      </c>
      <c r="I287" s="315">
        <v>0</v>
      </c>
      <c r="J287" s="315">
        <v>0</v>
      </c>
      <c r="K287" s="315">
        <v>0</v>
      </c>
      <c r="L287" s="315">
        <v>0</v>
      </c>
      <c r="M287" s="502">
        <v>0</v>
      </c>
      <c r="N287" s="315">
        <v>0</v>
      </c>
      <c r="O287" s="502">
        <v>0</v>
      </c>
      <c r="P287" s="315">
        <v>0</v>
      </c>
      <c r="Q287" s="315">
        <v>0</v>
      </c>
      <c r="R287" s="315">
        <v>0</v>
      </c>
      <c r="S287" s="142">
        <v>0</v>
      </c>
      <c r="W287" s="75">
        <v>0</v>
      </c>
      <c r="AH287" s="409"/>
      <c r="AI287" s="409"/>
      <c r="AJ287" s="409"/>
      <c r="AK287" s="409"/>
    </row>
    <row r="288" spans="1:37" s="312" customFormat="1" ht="15.95" customHeight="1">
      <c r="G288" s="313"/>
      <c r="H288" s="314"/>
      <c r="I288" s="314"/>
      <c r="J288" s="314"/>
      <c r="K288" s="314"/>
      <c r="L288" s="314"/>
      <c r="M288" s="501"/>
      <c r="N288" s="314"/>
      <c r="O288" s="501"/>
      <c r="P288" s="314"/>
      <c r="Q288" s="314"/>
      <c r="R288" s="314"/>
      <c r="S288" s="137"/>
      <c r="AH288" s="408"/>
      <c r="AI288" s="408"/>
      <c r="AJ288" s="408"/>
      <c r="AK288" s="408"/>
    </row>
    <row r="289" spans="1:37" s="312" customFormat="1" ht="15.95" customHeight="1">
      <c r="B289" s="312" t="s">
        <v>236</v>
      </c>
      <c r="C289" s="312" t="s">
        <v>407</v>
      </c>
      <c r="G289" s="313"/>
      <c r="H289" s="314">
        <v>0</v>
      </c>
      <c r="I289" s="314">
        <v>0</v>
      </c>
      <c r="J289" s="314">
        <v>0</v>
      </c>
      <c r="K289" s="314">
        <v>0</v>
      </c>
      <c r="L289" s="314">
        <v>0</v>
      </c>
      <c r="M289" s="501">
        <v>0</v>
      </c>
      <c r="N289" s="314">
        <v>0</v>
      </c>
      <c r="O289" s="501">
        <v>0</v>
      </c>
      <c r="P289" s="314">
        <v>0</v>
      </c>
      <c r="Q289" s="314">
        <v>0</v>
      </c>
      <c r="R289" s="314">
        <v>0</v>
      </c>
      <c r="S289" s="137">
        <v>0</v>
      </c>
      <c r="W289" s="312">
        <v>0</v>
      </c>
      <c r="AH289" s="408"/>
      <c r="AI289" s="408"/>
      <c r="AJ289" s="408"/>
      <c r="AK289" s="408"/>
    </row>
    <row r="290" spans="1:37" s="75" customFormat="1" ht="15.95" customHeight="1">
      <c r="B290" s="138" t="s">
        <v>180</v>
      </c>
      <c r="C290" s="138"/>
      <c r="D290" s="138"/>
      <c r="E290" s="138"/>
      <c r="F290" s="139"/>
      <c r="G290" s="140"/>
      <c r="H290" s="315">
        <v>0</v>
      </c>
      <c r="I290" s="315">
        <v>0</v>
      </c>
      <c r="J290" s="315">
        <v>0</v>
      </c>
      <c r="K290" s="315">
        <v>0</v>
      </c>
      <c r="L290" s="315">
        <v>0</v>
      </c>
      <c r="M290" s="502">
        <v>0</v>
      </c>
      <c r="N290" s="315">
        <v>0</v>
      </c>
      <c r="O290" s="502">
        <v>0</v>
      </c>
      <c r="P290" s="315">
        <v>0</v>
      </c>
      <c r="Q290" s="315">
        <v>0</v>
      </c>
      <c r="R290" s="315">
        <v>0</v>
      </c>
      <c r="S290" s="315">
        <v>0</v>
      </c>
      <c r="W290" s="75">
        <v>0</v>
      </c>
      <c r="AH290" s="409"/>
      <c r="AI290" s="409"/>
      <c r="AJ290" s="409"/>
      <c r="AK290" s="409"/>
    </row>
    <row r="291" spans="1:37" s="75" customFormat="1" ht="15.95" customHeight="1">
      <c r="B291" s="146"/>
      <c r="C291" s="146"/>
      <c r="D291" s="146"/>
      <c r="E291" s="146"/>
      <c r="F291" s="147"/>
      <c r="G291" s="148"/>
      <c r="H291" s="149"/>
      <c r="I291" s="149"/>
      <c r="J291" s="149"/>
      <c r="K291" s="149"/>
      <c r="L291" s="149"/>
      <c r="M291" s="504"/>
      <c r="N291" s="149"/>
      <c r="O291" s="504"/>
      <c r="P291" s="149"/>
      <c r="Q291" s="149"/>
      <c r="R291" s="149"/>
      <c r="S291" s="283"/>
      <c r="AH291" s="409"/>
      <c r="AI291" s="409"/>
      <c r="AJ291" s="409"/>
      <c r="AK291" s="409"/>
    </row>
    <row r="292" spans="1:37" s="312" customFormat="1" ht="15.95" customHeight="1">
      <c r="B292" s="295" t="s">
        <v>226</v>
      </c>
      <c r="C292" s="312" t="s">
        <v>399</v>
      </c>
      <c r="G292" s="83"/>
      <c r="H292" s="314"/>
      <c r="I292" s="314"/>
      <c r="J292" s="314"/>
      <c r="K292" s="314"/>
      <c r="L292" s="314"/>
      <c r="M292" s="501"/>
      <c r="N292" s="314"/>
      <c r="O292" s="501"/>
      <c r="P292" s="314"/>
      <c r="Q292" s="314"/>
      <c r="R292" s="314"/>
      <c r="S292" s="137"/>
      <c r="W292" s="312">
        <v>0</v>
      </c>
      <c r="AH292" s="408"/>
      <c r="AI292" s="408"/>
      <c r="AJ292" s="408"/>
      <c r="AK292" s="408"/>
    </row>
    <row r="293" spans="1:37" s="312" customFormat="1" ht="15.95" customHeight="1">
      <c r="B293" s="305" t="s">
        <v>330</v>
      </c>
      <c r="C293" s="312" t="s">
        <v>410</v>
      </c>
      <c r="G293" s="83"/>
      <c r="H293" s="314">
        <v>0</v>
      </c>
      <c r="I293" s="314">
        <v>0</v>
      </c>
      <c r="J293" s="314">
        <v>0</v>
      </c>
      <c r="K293" s="314">
        <v>0</v>
      </c>
      <c r="L293" s="314">
        <v>0</v>
      </c>
      <c r="M293" s="501">
        <v>0</v>
      </c>
      <c r="N293" s="314">
        <v>0</v>
      </c>
      <c r="O293" s="501">
        <v>0</v>
      </c>
      <c r="P293" s="314">
        <v>0</v>
      </c>
      <c r="Q293" s="314">
        <v>0</v>
      </c>
      <c r="R293" s="314">
        <v>0</v>
      </c>
      <c r="S293" s="137">
        <v>0</v>
      </c>
      <c r="W293" s="312">
        <v>0</v>
      </c>
      <c r="AH293" s="408"/>
      <c r="AI293" s="408"/>
      <c r="AJ293" s="408"/>
      <c r="AK293" s="408"/>
    </row>
    <row r="294" spans="1:37" s="75" customFormat="1" ht="15.95" customHeight="1">
      <c r="A294" s="75">
        <v>182</v>
      </c>
      <c r="B294" s="331" t="s">
        <v>181</v>
      </c>
      <c r="C294" s="138"/>
      <c r="D294" s="138"/>
      <c r="E294" s="138"/>
      <c r="F294" s="139"/>
      <c r="G294" s="140"/>
      <c r="H294" s="315">
        <v>0</v>
      </c>
      <c r="I294" s="315">
        <v>0</v>
      </c>
      <c r="J294" s="315">
        <v>0</v>
      </c>
      <c r="K294" s="315">
        <v>0</v>
      </c>
      <c r="L294" s="315">
        <v>0</v>
      </c>
      <c r="M294" s="502">
        <v>0</v>
      </c>
      <c r="N294" s="315">
        <v>0</v>
      </c>
      <c r="O294" s="502">
        <v>0</v>
      </c>
      <c r="P294" s="315">
        <v>0</v>
      </c>
      <c r="Q294" s="315">
        <v>0</v>
      </c>
      <c r="R294" s="315">
        <v>0</v>
      </c>
      <c r="S294" s="315">
        <v>0</v>
      </c>
      <c r="W294" s="75">
        <v>0</v>
      </c>
      <c r="AH294" s="409"/>
      <c r="AI294" s="409"/>
      <c r="AJ294" s="409"/>
      <c r="AK294" s="409"/>
    </row>
    <row r="295" spans="1:37" s="312" customFormat="1" ht="24" customHeight="1">
      <c r="G295" s="143"/>
      <c r="H295" s="144"/>
      <c r="I295" s="144"/>
      <c r="J295" s="144"/>
      <c r="K295" s="144"/>
      <c r="L295" s="144"/>
      <c r="M295" s="503"/>
      <c r="N295" s="144"/>
      <c r="O295" s="503"/>
      <c r="P295" s="144"/>
      <c r="Q295" s="144"/>
      <c r="R295" s="144"/>
      <c r="S295" s="145"/>
      <c r="AH295" s="408"/>
      <c r="AI295" s="408"/>
      <c r="AJ295" s="408"/>
      <c r="AK295" s="408"/>
    </row>
    <row r="296" spans="1:37" s="312" customFormat="1" ht="15.95" customHeight="1">
      <c r="B296" s="312" t="s">
        <v>233</v>
      </c>
      <c r="C296" s="312" t="s">
        <v>182</v>
      </c>
      <c r="G296" s="152"/>
      <c r="H296" s="153">
        <v>0.9797032</v>
      </c>
      <c r="I296" s="153">
        <v>0.9797032</v>
      </c>
      <c r="J296" s="153">
        <v>0.9797032</v>
      </c>
      <c r="K296" s="153">
        <v>0.9797032</v>
      </c>
      <c r="L296" s="153">
        <v>0.9797032</v>
      </c>
      <c r="M296" s="330">
        <v>0.9797032</v>
      </c>
      <c r="N296" s="153">
        <v>0.9797032</v>
      </c>
      <c r="O296" s="330">
        <v>0.9797032</v>
      </c>
      <c r="P296" s="153">
        <v>0.9797032</v>
      </c>
      <c r="Q296" s="153">
        <v>0.9797032</v>
      </c>
      <c r="R296" s="153">
        <v>0.9797032</v>
      </c>
      <c r="S296" s="153">
        <v>0.9797032</v>
      </c>
      <c r="W296" s="312">
        <v>0.98031049999999997</v>
      </c>
      <c r="AH296" s="408"/>
      <c r="AI296" s="408"/>
      <c r="AJ296" s="408"/>
      <c r="AK296" s="408"/>
    </row>
    <row r="297" spans="1:37" s="312" customFormat="1" ht="15.95" customHeight="1">
      <c r="B297" s="312" t="s">
        <v>239</v>
      </c>
      <c r="C297" s="312" t="s">
        <v>454</v>
      </c>
      <c r="G297" s="80">
        <v>5.0000000000000001E-4</v>
      </c>
      <c r="H297" s="80">
        <v>8.9999999999999998E-4</v>
      </c>
      <c r="I297" s="80">
        <v>1E-3</v>
      </c>
      <c r="J297" s="80">
        <v>8.0000000000000004E-4</v>
      </c>
      <c r="K297" s="80">
        <v>8.0000000000000004E-4</v>
      </c>
      <c r="L297" s="80">
        <v>6.9999999999999999E-4</v>
      </c>
      <c r="M297" s="505">
        <v>5.9999999999999995E-4</v>
      </c>
      <c r="N297" s="80">
        <v>5.0000000000000001E-4</v>
      </c>
      <c r="O297" s="505">
        <v>5.9999999999999995E-4</v>
      </c>
      <c r="P297" s="80">
        <v>5.0000000000000001E-4</v>
      </c>
      <c r="Q297" s="80">
        <v>5.9999999999999995E-4</v>
      </c>
      <c r="R297" s="80">
        <v>5.9999999999999995E-4</v>
      </c>
      <c r="S297" s="81">
        <v>8.0000000000000004E-4</v>
      </c>
      <c r="W297" s="312">
        <v>2.9999999999999997E-4</v>
      </c>
      <c r="AH297" s="408"/>
      <c r="AI297" s="408"/>
      <c r="AJ297" s="408"/>
      <c r="AK297" s="408"/>
    </row>
    <row r="298" spans="1:37" s="312" customFormat="1" ht="24" customHeight="1">
      <c r="G298" s="143"/>
      <c r="H298" s="144"/>
      <c r="I298" s="144"/>
      <c r="J298" s="144"/>
      <c r="K298" s="144"/>
      <c r="L298" s="144"/>
      <c r="M298" s="503"/>
      <c r="N298" s="144"/>
      <c r="O298" s="503"/>
      <c r="P298" s="144"/>
      <c r="Q298" s="144"/>
      <c r="R298" s="144"/>
      <c r="S298" s="145"/>
      <c r="AH298" s="408"/>
      <c r="AI298" s="408"/>
      <c r="AJ298" s="408"/>
      <c r="AK298" s="408"/>
    </row>
    <row r="299" spans="1:37" s="312" customFormat="1" ht="15.95" customHeight="1">
      <c r="B299" s="312" t="s">
        <v>228</v>
      </c>
      <c r="C299" s="312" t="s">
        <v>168</v>
      </c>
      <c r="G299" s="313"/>
      <c r="H299" s="314">
        <v>57035996.467126399</v>
      </c>
      <c r="I299" s="314">
        <v>59367795.729310401</v>
      </c>
      <c r="J299" s="314">
        <v>53253779.688705496</v>
      </c>
      <c r="K299" s="314">
        <v>54915896.386777401</v>
      </c>
      <c r="L299" s="314">
        <v>53594213.415053003</v>
      </c>
      <c r="M299" s="501">
        <v>52400673.643920504</v>
      </c>
      <c r="N299" s="314">
        <v>52623674.998426497</v>
      </c>
      <c r="O299" s="501">
        <v>53601320.641146399</v>
      </c>
      <c r="P299" s="314">
        <v>55917735.459726296</v>
      </c>
      <c r="Q299" s="314">
        <v>53414842.2737097</v>
      </c>
      <c r="R299" s="314">
        <v>53833417.518793099</v>
      </c>
      <c r="S299" s="137">
        <v>55943485.430282198</v>
      </c>
      <c r="W299" s="312">
        <v>50266283.5992781</v>
      </c>
      <c r="AH299" s="408"/>
      <c r="AI299" s="408"/>
      <c r="AJ299" s="408"/>
      <c r="AK299" s="408"/>
    </row>
    <row r="300" spans="1:37" s="312" customFormat="1" ht="15.95" customHeight="1">
      <c r="D300" s="312" t="s">
        <v>64</v>
      </c>
      <c r="G300" s="83"/>
      <c r="H300" s="84">
        <v>0</v>
      </c>
      <c r="I300" s="84">
        <v>8.9406967163085938E-8</v>
      </c>
      <c r="J300" s="84">
        <v>0</v>
      </c>
      <c r="K300" s="84">
        <v>8.9406967163085938E-8</v>
      </c>
      <c r="L300" s="84">
        <v>8.1956386566162109E-8</v>
      </c>
      <c r="M300" s="506">
        <v>8.1956386566162109E-8</v>
      </c>
      <c r="N300" s="84">
        <v>8.1956386566162109E-8</v>
      </c>
      <c r="O300" s="506">
        <v>6.7055225372314453E-8</v>
      </c>
      <c r="P300" s="84">
        <v>0</v>
      </c>
      <c r="Q300" s="84">
        <v>0</v>
      </c>
      <c r="R300" s="84">
        <v>0</v>
      </c>
      <c r="S300" s="84">
        <v>0</v>
      </c>
      <c r="W300" s="312">
        <v>8.1956386566162109E-8</v>
      </c>
      <c r="AH300" s="408"/>
      <c r="AI300" s="408"/>
      <c r="AJ300" s="408"/>
      <c r="AK300" s="408"/>
    </row>
    <row r="301" spans="1:37" s="312" customFormat="1" ht="24" customHeight="1">
      <c r="G301" s="68"/>
      <c r="H301" s="69"/>
      <c r="I301" s="69"/>
      <c r="J301" s="69"/>
      <c r="K301" s="69"/>
      <c r="L301" s="69"/>
      <c r="M301" s="507"/>
      <c r="N301" s="69"/>
      <c r="O301" s="507"/>
      <c r="P301" s="69"/>
      <c r="Q301" s="69"/>
      <c r="R301" s="69"/>
      <c r="S301" s="70"/>
      <c r="AH301" s="408"/>
      <c r="AI301" s="408"/>
      <c r="AJ301" s="408"/>
      <c r="AK301" s="408"/>
    </row>
    <row r="302" spans="1:37" s="312" customFormat="1" ht="15.95" customHeight="1">
      <c r="B302" s="312" t="s">
        <v>229</v>
      </c>
      <c r="C302" s="312" t="s">
        <v>169</v>
      </c>
      <c r="G302" s="287">
        <v>-68496519</v>
      </c>
      <c r="H302" s="314">
        <v>-73102189.295558497</v>
      </c>
      <c r="I302" s="314">
        <v>-83063114.979061395</v>
      </c>
      <c r="J302" s="314">
        <v>-86491200.885052204</v>
      </c>
      <c r="K302" s="314">
        <v>-88081388.202731505</v>
      </c>
      <c r="L302" s="314">
        <v>-83329112.618634596</v>
      </c>
      <c r="M302" s="501">
        <v>-73830344.137160093</v>
      </c>
      <c r="N302" s="314">
        <v>-60470164.5586721</v>
      </c>
      <c r="O302" s="501">
        <v>-45068045.854306601</v>
      </c>
      <c r="P302" s="314">
        <v>-31689433.915764999</v>
      </c>
      <c r="Q302" s="314">
        <v>-22815027.605351102</v>
      </c>
      <c r="R302" s="314">
        <v>-20008698.8224415</v>
      </c>
      <c r="S302" s="137">
        <v>-22216717.9468606</v>
      </c>
      <c r="W302" s="312">
        <v>-16096303.1896531</v>
      </c>
      <c r="AH302" s="408"/>
      <c r="AI302" s="408"/>
      <c r="AJ302" s="408"/>
      <c r="AK302" s="408"/>
    </row>
    <row r="303" spans="1:37" s="312" customFormat="1" ht="15.95" customHeight="1">
      <c r="D303" s="312" t="s">
        <v>64</v>
      </c>
      <c r="G303" s="83"/>
      <c r="H303" s="84">
        <v>-5.1799371838569641E-2</v>
      </c>
      <c r="I303" s="84">
        <v>-5.1803454756736755E-2</v>
      </c>
      <c r="J303" s="84">
        <v>-5.1807329058647156E-2</v>
      </c>
      <c r="K303" s="84">
        <v>-5.1810771226882935E-2</v>
      </c>
      <c r="L303" s="84">
        <v>-5.1814034581184387E-2</v>
      </c>
      <c r="M303" s="506">
        <v>-5.1816865801811218E-2</v>
      </c>
      <c r="N303" s="84">
        <v>-5.1819220185279846E-2</v>
      </c>
      <c r="O303" s="506">
        <v>-5.1821596920490265E-2</v>
      </c>
      <c r="P303" s="84">
        <v>-5.1823955029249191E-2</v>
      </c>
      <c r="Q303" s="84">
        <v>-5.1826372742652893E-2</v>
      </c>
      <c r="R303" s="84">
        <v>-5.1828987896442413E-2</v>
      </c>
      <c r="S303" s="84">
        <v>-5.18319271504879E-2</v>
      </c>
      <c r="W303" s="312">
        <v>0.42656191624701023</v>
      </c>
      <c r="AH303" s="408"/>
      <c r="AI303" s="408"/>
      <c r="AJ303" s="408"/>
      <c r="AK303" s="408"/>
    </row>
    <row r="304" spans="1:37" s="312" customFormat="1" ht="15.95" customHeight="1">
      <c r="F304" s="154"/>
      <c r="G304" s="76"/>
      <c r="H304" s="155"/>
      <c r="I304" s="155"/>
      <c r="J304" s="155"/>
      <c r="K304" s="155"/>
      <c r="L304" s="155"/>
      <c r="M304" s="508"/>
      <c r="N304" s="155"/>
      <c r="O304" s="508"/>
      <c r="P304" s="155"/>
      <c r="Q304" s="155"/>
      <c r="R304" s="155"/>
      <c r="S304" s="156"/>
      <c r="AH304" s="408"/>
      <c r="AI304" s="408"/>
      <c r="AJ304" s="408"/>
      <c r="AK304" s="408"/>
    </row>
    <row r="311" spans="8:9" s="398" customFormat="1">
      <c r="H311" s="329"/>
    </row>
    <row r="312" spans="8:9" s="398" customFormat="1">
      <c r="H312" s="329"/>
      <c r="I312" s="455"/>
    </row>
    <row r="313" spans="8:9" s="398" customFormat="1">
      <c r="H313" s="329"/>
    </row>
    <row r="314" spans="8:9" s="398" customFormat="1">
      <c r="H314" s="329"/>
    </row>
    <row r="315" spans="8:9" s="398" customFormat="1">
      <c r="H315" s="329"/>
    </row>
    <row r="316" spans="8:9" s="398" customFormat="1">
      <c r="H316" s="329"/>
    </row>
    <row r="317" spans="8:9" s="398" customFormat="1">
      <c r="H317" s="329"/>
    </row>
  </sheetData>
  <mergeCells count="1">
    <mergeCell ref="C70:K70"/>
  </mergeCells>
  <printOptions horizontalCentered="1" verticalCentered="1" gridLines="1" gridLinesSet="0"/>
  <pageMargins left="0.25" right="0.25" top="0.25" bottom="0.25" header="0.25" footer="0.25"/>
  <pageSetup scale="58" fitToHeight="2" orientation="landscape" horizontalDpi="300" verticalDpi="300" r:id="rId1"/>
  <headerFooter alignWithMargins="0">
    <oddFooter>&amp;L&amp;F&amp;CPREPARED BY REGULATORY AND TAX ACCOUNTING&amp;R&amp;D
&amp;T</oddFooter>
  </headerFooter>
  <rowBreaks count="2" manualBreakCount="2">
    <brk id="67" max="16383" man="1"/>
    <brk id="108" max="16383" man="1"/>
  </rowBreaks>
  <colBreaks count="1" manualBreakCount="1">
    <brk id="13" max="114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20" sqref="O20"/>
    </sheetView>
  </sheetViews>
  <sheetFormatPr defaultRowHeight="12.75"/>
  <sheetData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2095"/>
  <sheetViews>
    <sheetView workbookViewId="0">
      <selection activeCell="D55" sqref="D55"/>
    </sheetView>
  </sheetViews>
  <sheetFormatPr defaultColWidth="9.33203125" defaultRowHeight="15"/>
  <cols>
    <col min="1" max="1" width="6.5" style="299" bestFit="1" customWidth="1"/>
    <col min="2" max="2" width="9.33203125" style="299" bestFit="1" customWidth="1"/>
    <col min="3" max="3" width="20.83203125" style="299" bestFit="1" customWidth="1"/>
    <col min="4" max="4" width="27.83203125" style="299" bestFit="1" customWidth="1"/>
    <col min="5" max="5" width="15" style="299" bestFit="1" customWidth="1"/>
    <col min="6" max="6" width="26.83203125" style="299" bestFit="1" customWidth="1"/>
    <col min="7" max="7" width="12.6640625" style="299" bestFit="1" customWidth="1"/>
    <col min="8" max="8" width="40.33203125" style="299" bestFit="1" customWidth="1"/>
    <col min="9" max="9" width="27" style="299" bestFit="1" customWidth="1"/>
    <col min="10" max="10" width="9.5" style="299" bestFit="1" customWidth="1"/>
    <col min="11" max="11" width="14.33203125" style="299" bestFit="1" customWidth="1"/>
    <col min="12" max="12" width="24.33203125" style="299" bestFit="1" customWidth="1"/>
    <col min="13" max="13" width="19.83203125" style="299" bestFit="1" customWidth="1"/>
    <col min="14" max="14" width="18.5" style="299" bestFit="1" customWidth="1"/>
    <col min="15" max="16384" width="9.33203125" style="299"/>
  </cols>
  <sheetData>
    <row r="1" spans="1:14" s="302" customFormat="1">
      <c r="A1" s="302" t="s">
        <v>144</v>
      </c>
      <c r="B1" s="301" t="s">
        <v>145</v>
      </c>
      <c r="C1" s="301" t="s">
        <v>146</v>
      </c>
      <c r="D1" s="301" t="s">
        <v>147</v>
      </c>
      <c r="E1" s="302" t="s">
        <v>148</v>
      </c>
      <c r="F1" s="301" t="s">
        <v>149</v>
      </c>
      <c r="G1" s="301" t="s">
        <v>150</v>
      </c>
      <c r="H1" s="301" t="s">
        <v>151</v>
      </c>
      <c r="I1" s="301" t="s">
        <v>152</v>
      </c>
      <c r="J1" s="301" t="s">
        <v>153</v>
      </c>
      <c r="K1" s="301" t="s">
        <v>154</v>
      </c>
      <c r="L1" s="301" t="s">
        <v>155</v>
      </c>
      <c r="M1" s="301" t="s">
        <v>156</v>
      </c>
      <c r="N1" s="301" t="s">
        <v>157</v>
      </c>
    </row>
    <row r="2" spans="1:14">
      <c r="A2" s="299">
        <v>2017</v>
      </c>
      <c r="B2" s="300" t="s">
        <v>75</v>
      </c>
      <c r="C2" s="300" t="s">
        <v>143</v>
      </c>
      <c r="D2" s="300" t="s">
        <v>1174</v>
      </c>
      <c r="E2" s="299">
        <v>0</v>
      </c>
      <c r="F2" s="300"/>
      <c r="G2" s="300" t="s">
        <v>2125</v>
      </c>
      <c r="H2" s="300"/>
      <c r="I2" s="300"/>
      <c r="J2" s="300" t="s">
        <v>401</v>
      </c>
      <c r="K2" s="300" t="s">
        <v>2083</v>
      </c>
      <c r="L2" s="300" t="s">
        <v>2131</v>
      </c>
      <c r="M2" s="300"/>
      <c r="N2" s="300" t="s">
        <v>2716</v>
      </c>
    </row>
    <row r="3" spans="1:14">
      <c r="A3" s="299">
        <v>2017</v>
      </c>
      <c r="B3" s="300" t="s">
        <v>75</v>
      </c>
      <c r="C3" s="300" t="s">
        <v>143</v>
      </c>
      <c r="D3" s="300" t="s">
        <v>1176</v>
      </c>
      <c r="E3" s="299">
        <v>0</v>
      </c>
      <c r="F3" s="300"/>
      <c r="G3" s="300" t="s">
        <v>2125</v>
      </c>
      <c r="H3" s="300"/>
      <c r="I3" s="300"/>
      <c r="J3" s="300" t="s">
        <v>401</v>
      </c>
      <c r="K3" s="300" t="s">
        <v>2083</v>
      </c>
      <c r="L3" s="300" t="s">
        <v>2132</v>
      </c>
      <c r="M3" s="300"/>
      <c r="N3" s="300" t="s">
        <v>2716</v>
      </c>
    </row>
    <row r="4" spans="1:14">
      <c r="A4" s="299">
        <v>2017</v>
      </c>
      <c r="B4" s="300" t="s">
        <v>75</v>
      </c>
      <c r="C4" s="300" t="s">
        <v>143</v>
      </c>
      <c r="D4" s="300" t="s">
        <v>1178</v>
      </c>
      <c r="E4" s="299">
        <v>0</v>
      </c>
      <c r="F4" s="300"/>
      <c r="G4" s="300" t="s">
        <v>2125</v>
      </c>
      <c r="H4" s="300"/>
      <c r="I4" s="300"/>
      <c r="J4" s="300" t="s">
        <v>401</v>
      </c>
      <c r="K4" s="300" t="s">
        <v>2083</v>
      </c>
      <c r="L4" s="300" t="s">
        <v>2133</v>
      </c>
      <c r="M4" s="300"/>
      <c r="N4" s="300" t="s">
        <v>2716</v>
      </c>
    </row>
    <row r="5" spans="1:14">
      <c r="A5" s="299">
        <v>2017</v>
      </c>
      <c r="B5" s="300" t="s">
        <v>75</v>
      </c>
      <c r="C5" s="300" t="s">
        <v>143</v>
      </c>
      <c r="D5" s="300" t="s">
        <v>1180</v>
      </c>
      <c r="E5" s="299">
        <v>0</v>
      </c>
      <c r="F5" s="300"/>
      <c r="G5" s="300" t="s">
        <v>2125</v>
      </c>
      <c r="H5" s="300"/>
      <c r="I5" s="300"/>
      <c r="J5" s="300" t="s">
        <v>401</v>
      </c>
      <c r="K5" s="300" t="s">
        <v>2083</v>
      </c>
      <c r="L5" s="300" t="s">
        <v>2134</v>
      </c>
      <c r="M5" s="300"/>
      <c r="N5" s="300" t="s">
        <v>2716</v>
      </c>
    </row>
    <row r="6" spans="1:14">
      <c r="A6" s="299">
        <v>2017</v>
      </c>
      <c r="B6" s="300" t="s">
        <v>75</v>
      </c>
      <c r="C6" s="300" t="s">
        <v>143</v>
      </c>
      <c r="D6" s="300" t="s">
        <v>1182</v>
      </c>
      <c r="E6" s="299">
        <v>0</v>
      </c>
      <c r="F6" s="300"/>
      <c r="G6" s="300" t="s">
        <v>2125</v>
      </c>
      <c r="H6" s="300"/>
      <c r="I6" s="300"/>
      <c r="J6" s="300" t="s">
        <v>401</v>
      </c>
      <c r="K6" s="300" t="s">
        <v>2083</v>
      </c>
      <c r="L6" s="300" t="s">
        <v>2135</v>
      </c>
      <c r="M6" s="300"/>
      <c r="N6" s="300" t="s">
        <v>2716</v>
      </c>
    </row>
    <row r="7" spans="1:14">
      <c r="A7" s="299">
        <v>2017</v>
      </c>
      <c r="B7" s="300" t="s">
        <v>75</v>
      </c>
      <c r="C7" s="300" t="s">
        <v>143</v>
      </c>
      <c r="D7" s="300" t="s">
        <v>232</v>
      </c>
      <c r="E7" s="299">
        <v>7586581</v>
      </c>
      <c r="F7" s="300"/>
      <c r="G7" s="300" t="s">
        <v>2125</v>
      </c>
      <c r="H7" s="300"/>
      <c r="I7" s="300"/>
      <c r="J7" s="300" t="s">
        <v>401</v>
      </c>
      <c r="K7" s="300" t="s">
        <v>2083</v>
      </c>
      <c r="L7" s="300" t="s">
        <v>2136</v>
      </c>
      <c r="M7" s="300"/>
      <c r="N7" s="300" t="s">
        <v>2716</v>
      </c>
    </row>
    <row r="8" spans="1:14">
      <c r="A8" s="299">
        <v>2017</v>
      </c>
      <c r="B8" s="300" t="s">
        <v>75</v>
      </c>
      <c r="C8" s="300" t="s">
        <v>143</v>
      </c>
      <c r="D8" s="300" t="s">
        <v>684</v>
      </c>
      <c r="E8" s="299">
        <v>0</v>
      </c>
      <c r="F8" s="300"/>
      <c r="G8" s="300" t="s">
        <v>2125</v>
      </c>
      <c r="H8" s="300"/>
      <c r="I8" s="300"/>
      <c r="J8" s="300" t="s">
        <v>401</v>
      </c>
      <c r="K8" s="300" t="s">
        <v>2081</v>
      </c>
      <c r="L8" s="300" t="s">
        <v>2137</v>
      </c>
      <c r="M8" s="300"/>
      <c r="N8" s="300" t="s">
        <v>2716</v>
      </c>
    </row>
    <row r="9" spans="1:14">
      <c r="A9" s="299">
        <v>2017</v>
      </c>
      <c r="B9" s="300" t="s">
        <v>75</v>
      </c>
      <c r="C9" s="300" t="s">
        <v>143</v>
      </c>
      <c r="D9" s="300" t="s">
        <v>233</v>
      </c>
      <c r="E9" s="299">
        <v>0.95046580000000003</v>
      </c>
      <c r="F9" s="300"/>
      <c r="G9" s="300" t="s">
        <v>2125</v>
      </c>
      <c r="H9" s="300"/>
      <c r="I9" s="300"/>
      <c r="J9" s="300" t="s">
        <v>401</v>
      </c>
      <c r="K9" s="300" t="s">
        <v>2104</v>
      </c>
      <c r="L9" s="300" t="s">
        <v>2138</v>
      </c>
      <c r="M9" s="300"/>
      <c r="N9" s="300" t="s">
        <v>2716</v>
      </c>
    </row>
    <row r="10" spans="1:14">
      <c r="A10" s="299">
        <v>2017</v>
      </c>
      <c r="B10" s="300" t="s">
        <v>75</v>
      </c>
      <c r="C10" s="300" t="s">
        <v>143</v>
      </c>
      <c r="D10" s="300" t="s">
        <v>234</v>
      </c>
      <c r="E10" s="299">
        <v>1890528</v>
      </c>
      <c r="F10" s="300"/>
      <c r="G10" s="300" t="s">
        <v>2125</v>
      </c>
      <c r="H10" s="300"/>
      <c r="I10" s="300"/>
      <c r="J10" s="300" t="s">
        <v>401</v>
      </c>
      <c r="K10" s="300" t="s">
        <v>2083</v>
      </c>
      <c r="L10" s="300" t="s">
        <v>2128</v>
      </c>
      <c r="M10" s="300"/>
      <c r="N10" s="300" t="s">
        <v>2716</v>
      </c>
    </row>
    <row r="11" spans="1:14">
      <c r="A11" s="299">
        <v>2017</v>
      </c>
      <c r="B11" s="300" t="s">
        <v>75</v>
      </c>
      <c r="C11" s="300" t="s">
        <v>143</v>
      </c>
      <c r="D11" s="300" t="s">
        <v>235</v>
      </c>
      <c r="E11" s="299">
        <v>0</v>
      </c>
      <c r="F11" s="300"/>
      <c r="G11" s="300" t="s">
        <v>2125</v>
      </c>
      <c r="H11" s="300"/>
      <c r="I11" s="300"/>
      <c r="J11" s="300" t="s">
        <v>401</v>
      </c>
      <c r="K11" s="300" t="s">
        <v>2083</v>
      </c>
      <c r="L11" s="300" t="s">
        <v>2128</v>
      </c>
      <c r="M11" s="300"/>
      <c r="N11" s="300" t="s">
        <v>2716</v>
      </c>
    </row>
    <row r="12" spans="1:14">
      <c r="A12" s="299">
        <v>2017</v>
      </c>
      <c r="B12" s="300" t="s">
        <v>75</v>
      </c>
      <c r="C12" s="300" t="s">
        <v>143</v>
      </c>
      <c r="D12" s="300" t="s">
        <v>236</v>
      </c>
      <c r="E12" s="299">
        <v>0</v>
      </c>
      <c r="F12" s="300"/>
      <c r="G12" s="300" t="s">
        <v>2125</v>
      </c>
      <c r="H12" s="300"/>
      <c r="I12" s="300"/>
      <c r="J12" s="300" t="s">
        <v>401</v>
      </c>
      <c r="K12" s="300" t="s">
        <v>2083</v>
      </c>
      <c r="L12" s="300" t="s">
        <v>2136</v>
      </c>
      <c r="M12" s="300"/>
      <c r="N12" s="300" t="s">
        <v>2716</v>
      </c>
    </row>
    <row r="13" spans="1:14">
      <c r="A13" s="299">
        <v>2017</v>
      </c>
      <c r="B13" s="300" t="s">
        <v>75</v>
      </c>
      <c r="C13" s="300" t="s">
        <v>143</v>
      </c>
      <c r="D13" s="300" t="s">
        <v>738</v>
      </c>
      <c r="E13" s="299">
        <v>0</v>
      </c>
      <c r="F13" s="300"/>
      <c r="G13" s="300" t="s">
        <v>2125</v>
      </c>
      <c r="H13" s="300"/>
      <c r="I13" s="300" t="s">
        <v>2048</v>
      </c>
      <c r="J13" s="300" t="s">
        <v>401</v>
      </c>
      <c r="K13" s="300"/>
      <c r="L13" s="300"/>
      <c r="M13" s="300"/>
      <c r="N13" s="300" t="s">
        <v>2716</v>
      </c>
    </row>
    <row r="14" spans="1:14">
      <c r="A14" s="299">
        <v>2017</v>
      </c>
      <c r="B14" s="300" t="s">
        <v>75</v>
      </c>
      <c r="C14" s="300" t="s">
        <v>143</v>
      </c>
      <c r="D14" s="300" t="s">
        <v>735</v>
      </c>
      <c r="E14" s="299">
        <v>0</v>
      </c>
      <c r="F14" s="300"/>
      <c r="G14" s="300" t="s">
        <v>2125</v>
      </c>
      <c r="H14" s="300"/>
      <c r="I14" s="300" t="s">
        <v>2051</v>
      </c>
      <c r="J14" s="300" t="s">
        <v>401</v>
      </c>
      <c r="K14" s="300"/>
      <c r="L14" s="300"/>
      <c r="M14" s="300"/>
      <c r="N14" s="300" t="s">
        <v>2716</v>
      </c>
    </row>
    <row r="15" spans="1:14">
      <c r="A15" s="299">
        <v>2017</v>
      </c>
      <c r="B15" s="300" t="s">
        <v>75</v>
      </c>
      <c r="C15" s="300" t="s">
        <v>143</v>
      </c>
      <c r="D15" s="300" t="s">
        <v>739</v>
      </c>
      <c r="E15" s="299">
        <v>0</v>
      </c>
      <c r="F15" s="300"/>
      <c r="G15" s="300" t="s">
        <v>2125</v>
      </c>
      <c r="H15" s="300"/>
      <c r="I15" s="300" t="s">
        <v>2048</v>
      </c>
      <c r="J15" s="300" t="s">
        <v>401</v>
      </c>
      <c r="K15" s="300"/>
      <c r="L15" s="300"/>
      <c r="M15" s="300"/>
      <c r="N15" s="300" t="s">
        <v>2716</v>
      </c>
    </row>
    <row r="16" spans="1:14">
      <c r="A16" s="299">
        <v>2017</v>
      </c>
      <c r="B16" s="300" t="s">
        <v>75</v>
      </c>
      <c r="C16" s="300" t="s">
        <v>143</v>
      </c>
      <c r="D16" s="300" t="s">
        <v>789</v>
      </c>
      <c r="E16" s="299">
        <v>-1275081.68</v>
      </c>
      <c r="F16" s="300"/>
      <c r="G16" s="300" t="s">
        <v>2125</v>
      </c>
      <c r="H16" s="300"/>
      <c r="I16" s="300"/>
      <c r="J16" s="300" t="s">
        <v>401</v>
      </c>
      <c r="K16" s="300" t="s">
        <v>2096</v>
      </c>
      <c r="L16" s="300" t="s">
        <v>2139</v>
      </c>
      <c r="M16" s="300" t="s">
        <v>2096</v>
      </c>
      <c r="N16" s="300" t="s">
        <v>2716</v>
      </c>
    </row>
    <row r="17" spans="1:14">
      <c r="A17" s="299">
        <v>2017</v>
      </c>
      <c r="B17" s="300" t="s">
        <v>75</v>
      </c>
      <c r="C17" s="300" t="s">
        <v>143</v>
      </c>
      <c r="D17" s="300" t="s">
        <v>343</v>
      </c>
      <c r="E17" s="299">
        <v>0</v>
      </c>
      <c r="F17" s="300"/>
      <c r="G17" s="300" t="s">
        <v>2125</v>
      </c>
      <c r="H17" s="300"/>
      <c r="I17" s="300"/>
      <c r="J17" s="300" t="s">
        <v>401</v>
      </c>
      <c r="K17" s="300" t="s">
        <v>2096</v>
      </c>
      <c r="L17" s="300" t="s">
        <v>2139</v>
      </c>
      <c r="M17" s="300" t="s">
        <v>2096</v>
      </c>
      <c r="N17" s="300" t="s">
        <v>2716</v>
      </c>
    </row>
    <row r="18" spans="1:14">
      <c r="A18" s="299">
        <v>2017</v>
      </c>
      <c r="B18" s="300" t="s">
        <v>75</v>
      </c>
      <c r="C18" s="300" t="s">
        <v>143</v>
      </c>
      <c r="D18" s="300" t="s">
        <v>239</v>
      </c>
      <c r="E18" s="299">
        <v>1.0800000000000001E-2</v>
      </c>
      <c r="F18" s="300"/>
      <c r="G18" s="300" t="s">
        <v>2125</v>
      </c>
      <c r="H18" s="300"/>
      <c r="I18" s="300"/>
      <c r="J18" s="300" t="s">
        <v>401</v>
      </c>
      <c r="K18" s="300"/>
      <c r="L18" s="300"/>
      <c r="M18" s="300" t="s">
        <v>2100</v>
      </c>
      <c r="N18" s="300" t="s">
        <v>2716</v>
      </c>
    </row>
    <row r="19" spans="1:14">
      <c r="A19" s="299">
        <v>2017</v>
      </c>
      <c r="B19" s="300" t="s">
        <v>75</v>
      </c>
      <c r="C19" s="300" t="s">
        <v>143</v>
      </c>
      <c r="D19" s="300" t="s">
        <v>240</v>
      </c>
      <c r="E19" s="299">
        <v>7.2000000000000005E-4</v>
      </c>
      <c r="F19" s="300"/>
      <c r="G19" s="300" t="s">
        <v>2125</v>
      </c>
      <c r="H19" s="300"/>
      <c r="I19" s="300"/>
      <c r="J19" s="300" t="s">
        <v>401</v>
      </c>
      <c r="K19" s="300"/>
      <c r="L19" s="300"/>
      <c r="M19" s="300" t="s">
        <v>2140</v>
      </c>
      <c r="N19" s="300" t="s">
        <v>2716</v>
      </c>
    </row>
    <row r="20" spans="1:14">
      <c r="A20" s="299">
        <v>2017</v>
      </c>
      <c r="B20" s="300" t="s">
        <v>75</v>
      </c>
      <c r="C20" s="300" t="s">
        <v>143</v>
      </c>
      <c r="D20" s="300" t="s">
        <v>241</v>
      </c>
      <c r="E20" s="299">
        <v>1.3984E-2</v>
      </c>
      <c r="F20" s="300"/>
      <c r="G20" s="300" t="s">
        <v>2125</v>
      </c>
      <c r="H20" s="300"/>
      <c r="I20" s="300"/>
      <c r="J20" s="300" t="s">
        <v>401</v>
      </c>
      <c r="K20" s="300"/>
      <c r="L20" s="300"/>
      <c r="M20" s="300" t="s">
        <v>2141</v>
      </c>
      <c r="N20" s="300" t="s">
        <v>2716</v>
      </c>
    </row>
    <row r="21" spans="1:14">
      <c r="A21" s="299">
        <v>2017</v>
      </c>
      <c r="B21" s="300" t="s">
        <v>75</v>
      </c>
      <c r="C21" s="300" t="s">
        <v>143</v>
      </c>
      <c r="D21" s="300" t="s">
        <v>242</v>
      </c>
      <c r="E21" s="299">
        <v>4.8009000000000003E-2</v>
      </c>
      <c r="F21" s="300"/>
      <c r="G21" s="300" t="s">
        <v>2125</v>
      </c>
      <c r="H21" s="300"/>
      <c r="I21" s="300"/>
      <c r="J21" s="300" t="s">
        <v>401</v>
      </c>
      <c r="K21" s="300"/>
      <c r="L21" s="300"/>
      <c r="M21" s="300" t="s">
        <v>2142</v>
      </c>
      <c r="N21" s="300" t="s">
        <v>2716</v>
      </c>
    </row>
    <row r="22" spans="1:14">
      <c r="A22" s="299">
        <v>2017</v>
      </c>
      <c r="B22" s="300" t="s">
        <v>75</v>
      </c>
      <c r="C22" s="300" t="s">
        <v>143</v>
      </c>
      <c r="D22" s="300" t="s">
        <v>243</v>
      </c>
      <c r="E22" s="299">
        <v>0.35</v>
      </c>
      <c r="F22" s="300"/>
      <c r="G22" s="300" t="s">
        <v>2125</v>
      </c>
      <c r="H22" s="300"/>
      <c r="I22" s="300"/>
      <c r="J22" s="300" t="s">
        <v>401</v>
      </c>
      <c r="K22" s="300"/>
      <c r="L22" s="300"/>
      <c r="M22" s="300" t="s">
        <v>2143</v>
      </c>
      <c r="N22" s="300" t="s">
        <v>2716</v>
      </c>
    </row>
    <row r="23" spans="1:14">
      <c r="A23" s="299">
        <v>2017</v>
      </c>
      <c r="B23" s="300" t="s">
        <v>75</v>
      </c>
      <c r="C23" s="300" t="s">
        <v>143</v>
      </c>
      <c r="D23" s="300" t="s">
        <v>244</v>
      </c>
      <c r="E23" s="299">
        <v>5.5E-2</v>
      </c>
      <c r="F23" s="300"/>
      <c r="G23" s="300" t="s">
        <v>2125</v>
      </c>
      <c r="H23" s="300"/>
      <c r="I23" s="300"/>
      <c r="J23" s="300" t="s">
        <v>401</v>
      </c>
      <c r="K23" s="300"/>
      <c r="L23" s="300"/>
      <c r="M23" s="300" t="s">
        <v>2144</v>
      </c>
      <c r="N23" s="300" t="s">
        <v>2716</v>
      </c>
    </row>
    <row r="24" spans="1:14">
      <c r="A24" s="299">
        <v>2017</v>
      </c>
      <c r="B24" s="300" t="s">
        <v>75</v>
      </c>
      <c r="C24" s="300" t="s">
        <v>143</v>
      </c>
      <c r="D24" s="300" t="s">
        <v>1974</v>
      </c>
      <c r="E24" s="299">
        <v>-756990</v>
      </c>
      <c r="F24" s="300" t="s">
        <v>331</v>
      </c>
      <c r="G24" s="300" t="s">
        <v>2145</v>
      </c>
      <c r="H24" s="300" t="s">
        <v>2146</v>
      </c>
      <c r="I24" s="300" t="s">
        <v>2055</v>
      </c>
      <c r="J24" s="300" t="s">
        <v>842</v>
      </c>
      <c r="K24" s="300"/>
      <c r="L24" s="300"/>
      <c r="M24" s="300"/>
      <c r="N24" s="300" t="s">
        <v>2716</v>
      </c>
    </row>
    <row r="25" spans="1:14">
      <c r="A25" s="299">
        <v>2017</v>
      </c>
      <c r="B25" s="300" t="s">
        <v>75</v>
      </c>
      <c r="C25" s="300" t="s">
        <v>143</v>
      </c>
      <c r="D25" s="300" t="s">
        <v>889</v>
      </c>
      <c r="E25" s="299">
        <v>0</v>
      </c>
      <c r="F25" s="300"/>
      <c r="G25" s="300" t="s">
        <v>2145</v>
      </c>
      <c r="H25" s="300"/>
      <c r="I25" s="300" t="s">
        <v>2051</v>
      </c>
      <c r="J25" s="300" t="s">
        <v>842</v>
      </c>
      <c r="K25" s="300"/>
      <c r="L25" s="300"/>
      <c r="M25" s="300"/>
      <c r="N25" s="300" t="s">
        <v>2716</v>
      </c>
    </row>
    <row r="26" spans="1:14">
      <c r="A26" s="299">
        <v>2017</v>
      </c>
      <c r="B26" s="300" t="s">
        <v>75</v>
      </c>
      <c r="C26" s="300" t="s">
        <v>143</v>
      </c>
      <c r="D26" s="300" t="s">
        <v>743</v>
      </c>
      <c r="E26" s="299">
        <v>0</v>
      </c>
      <c r="F26" s="300" t="s">
        <v>1975</v>
      </c>
      <c r="G26" s="300" t="s">
        <v>2145</v>
      </c>
      <c r="H26" s="300" t="s">
        <v>2147</v>
      </c>
      <c r="I26" s="300" t="s">
        <v>2048</v>
      </c>
      <c r="J26" s="300" t="s">
        <v>842</v>
      </c>
      <c r="K26" s="300"/>
      <c r="L26" s="300"/>
      <c r="M26" s="300"/>
      <c r="N26" s="300" t="s">
        <v>2716</v>
      </c>
    </row>
    <row r="27" spans="1:14">
      <c r="A27" s="299">
        <v>2017</v>
      </c>
      <c r="B27" s="300" t="s">
        <v>75</v>
      </c>
      <c r="C27" s="300" t="s">
        <v>143</v>
      </c>
      <c r="D27" s="300" t="s">
        <v>1979</v>
      </c>
      <c r="E27" s="299">
        <v>0</v>
      </c>
      <c r="F27" s="300" t="s">
        <v>741</v>
      </c>
      <c r="G27" s="300" t="s">
        <v>2145</v>
      </c>
      <c r="H27" s="300" t="s">
        <v>2147</v>
      </c>
      <c r="I27" s="300" t="s">
        <v>2028</v>
      </c>
      <c r="J27" s="300" t="s">
        <v>842</v>
      </c>
      <c r="K27" s="300"/>
      <c r="L27" s="300"/>
      <c r="M27" s="300"/>
      <c r="N27" s="300" t="s">
        <v>2716</v>
      </c>
    </row>
    <row r="28" spans="1:14">
      <c r="A28" s="299">
        <v>2017</v>
      </c>
      <c r="B28" s="300" t="s">
        <v>75</v>
      </c>
      <c r="C28" s="300" t="s">
        <v>143</v>
      </c>
      <c r="D28" s="300" t="s">
        <v>744</v>
      </c>
      <c r="E28" s="299">
        <v>0</v>
      </c>
      <c r="F28" s="300" t="s">
        <v>2008</v>
      </c>
      <c r="G28" s="300" t="s">
        <v>2145</v>
      </c>
      <c r="H28" s="300" t="s">
        <v>2147</v>
      </c>
      <c r="I28" s="300" t="s">
        <v>2051</v>
      </c>
      <c r="J28" s="300" t="s">
        <v>842</v>
      </c>
      <c r="K28" s="300"/>
      <c r="L28" s="300"/>
      <c r="M28" s="300"/>
      <c r="N28" s="300" t="s">
        <v>2716</v>
      </c>
    </row>
    <row r="29" spans="1:14">
      <c r="A29" s="299">
        <v>2017</v>
      </c>
      <c r="B29" s="300" t="s">
        <v>75</v>
      </c>
      <c r="C29" s="300" t="s">
        <v>143</v>
      </c>
      <c r="D29" s="300" t="s">
        <v>748</v>
      </c>
      <c r="E29" s="299">
        <v>4647322</v>
      </c>
      <c r="F29" s="300" t="s">
        <v>880</v>
      </c>
      <c r="G29" s="300" t="s">
        <v>2145</v>
      </c>
      <c r="H29" s="300" t="s">
        <v>2146</v>
      </c>
      <c r="I29" s="300" t="s">
        <v>2048</v>
      </c>
      <c r="J29" s="300" t="s">
        <v>842</v>
      </c>
      <c r="K29" s="300"/>
      <c r="L29" s="300"/>
      <c r="M29" s="300"/>
      <c r="N29" s="300" t="s">
        <v>2716</v>
      </c>
    </row>
    <row r="30" spans="1:14">
      <c r="A30" s="299">
        <v>2017</v>
      </c>
      <c r="B30" s="300" t="s">
        <v>75</v>
      </c>
      <c r="C30" s="300" t="s">
        <v>143</v>
      </c>
      <c r="D30" s="300" t="s">
        <v>749</v>
      </c>
      <c r="E30" s="299">
        <v>-60868</v>
      </c>
      <c r="F30" s="300" t="s">
        <v>890</v>
      </c>
      <c r="G30" s="300" t="s">
        <v>2145</v>
      </c>
      <c r="H30" s="300" t="s">
        <v>2146</v>
      </c>
      <c r="I30" s="300" t="s">
        <v>2051</v>
      </c>
      <c r="J30" s="300" t="s">
        <v>842</v>
      </c>
      <c r="K30" s="300"/>
      <c r="L30" s="300"/>
      <c r="M30" s="300"/>
      <c r="N30" s="300" t="s">
        <v>2716</v>
      </c>
    </row>
    <row r="31" spans="1:14">
      <c r="A31" s="299">
        <v>2017</v>
      </c>
      <c r="B31" s="300" t="s">
        <v>75</v>
      </c>
      <c r="C31" s="300" t="s">
        <v>143</v>
      </c>
      <c r="D31" s="300" t="s">
        <v>885</v>
      </c>
      <c r="E31" s="299">
        <v>4180555.56</v>
      </c>
      <c r="F31" s="300" t="s">
        <v>794</v>
      </c>
      <c r="G31" s="300" t="s">
        <v>2145</v>
      </c>
      <c r="H31" s="300" t="s">
        <v>2146</v>
      </c>
      <c r="I31" s="300" t="s">
        <v>2053</v>
      </c>
      <c r="J31" s="300" t="s">
        <v>842</v>
      </c>
      <c r="K31" s="300"/>
      <c r="L31" s="300"/>
      <c r="M31" s="300"/>
      <c r="N31" s="300" t="s">
        <v>2716</v>
      </c>
    </row>
    <row r="32" spans="1:14">
      <c r="A32" s="299">
        <v>2017</v>
      </c>
      <c r="B32" s="300" t="s">
        <v>75</v>
      </c>
      <c r="C32" s="300" t="s">
        <v>143</v>
      </c>
      <c r="D32" s="300" t="s">
        <v>1021</v>
      </c>
      <c r="E32" s="299">
        <v>2453079.38</v>
      </c>
      <c r="F32" s="300"/>
      <c r="G32" s="300" t="s">
        <v>2069</v>
      </c>
      <c r="H32" s="300"/>
      <c r="I32" s="300" t="s">
        <v>2021</v>
      </c>
      <c r="J32" s="300" t="s">
        <v>900</v>
      </c>
      <c r="K32" s="300" t="s">
        <v>2070</v>
      </c>
      <c r="L32" s="300" t="s">
        <v>2148</v>
      </c>
      <c r="M32" s="300"/>
      <c r="N32" s="300" t="s">
        <v>2716</v>
      </c>
    </row>
    <row r="33" spans="1:14">
      <c r="A33" s="299">
        <v>2017</v>
      </c>
      <c r="B33" s="300" t="s">
        <v>75</v>
      </c>
      <c r="C33" s="300" t="s">
        <v>143</v>
      </c>
      <c r="D33" s="300" t="s">
        <v>1023</v>
      </c>
      <c r="E33" s="299">
        <v>10568954.59</v>
      </c>
      <c r="F33" s="300"/>
      <c r="G33" s="300" t="s">
        <v>2069</v>
      </c>
      <c r="H33" s="300"/>
      <c r="I33" s="300" t="s">
        <v>2024</v>
      </c>
      <c r="J33" s="300" t="s">
        <v>900</v>
      </c>
      <c r="K33" s="300" t="s">
        <v>2070</v>
      </c>
      <c r="L33" s="300" t="s">
        <v>2148</v>
      </c>
      <c r="M33" s="300"/>
      <c r="N33" s="300" t="s">
        <v>2716</v>
      </c>
    </row>
    <row r="34" spans="1:14">
      <c r="A34" s="299">
        <v>2017</v>
      </c>
      <c r="B34" s="300" t="s">
        <v>75</v>
      </c>
      <c r="C34" s="300" t="s">
        <v>143</v>
      </c>
      <c r="D34" s="300" t="s">
        <v>237</v>
      </c>
      <c r="E34" s="299">
        <v>-15203523</v>
      </c>
      <c r="F34" s="300"/>
      <c r="G34" s="300" t="s">
        <v>2069</v>
      </c>
      <c r="H34" s="300"/>
      <c r="I34" s="300" t="s">
        <v>2055</v>
      </c>
      <c r="J34" s="300" t="s">
        <v>900</v>
      </c>
      <c r="K34" s="300" t="s">
        <v>2076</v>
      </c>
      <c r="L34" s="300" t="s">
        <v>2075</v>
      </c>
      <c r="M34" s="300"/>
      <c r="N34" s="300" t="s">
        <v>2716</v>
      </c>
    </row>
    <row r="35" spans="1:14">
      <c r="A35" s="299">
        <v>2017</v>
      </c>
      <c r="B35" s="300" t="s">
        <v>75</v>
      </c>
      <c r="C35" s="300" t="s">
        <v>143</v>
      </c>
      <c r="D35" s="300" t="s">
        <v>736</v>
      </c>
      <c r="E35" s="299">
        <v>-5539025</v>
      </c>
      <c r="F35" s="300"/>
      <c r="G35" s="300" t="s">
        <v>2069</v>
      </c>
      <c r="H35" s="300"/>
      <c r="I35" s="300" t="s">
        <v>2051</v>
      </c>
      <c r="J35" s="300" t="s">
        <v>900</v>
      </c>
      <c r="K35" s="300" t="s">
        <v>2076</v>
      </c>
      <c r="L35" s="300" t="s">
        <v>2075</v>
      </c>
      <c r="M35" s="300"/>
      <c r="N35" s="300" t="s">
        <v>2716</v>
      </c>
    </row>
    <row r="36" spans="1:14">
      <c r="A36" s="299">
        <v>2017</v>
      </c>
      <c r="B36" s="300" t="s">
        <v>75</v>
      </c>
      <c r="C36" s="300" t="s">
        <v>143</v>
      </c>
      <c r="D36" s="300" t="s">
        <v>1736</v>
      </c>
      <c r="E36" s="299">
        <v>422906299</v>
      </c>
      <c r="F36" s="300"/>
      <c r="G36" s="300" t="s">
        <v>2069</v>
      </c>
      <c r="H36" s="300"/>
      <c r="I36" s="300" t="s">
        <v>2048</v>
      </c>
      <c r="J36" s="300" t="s">
        <v>900</v>
      </c>
      <c r="K36" s="300" t="s">
        <v>2076</v>
      </c>
      <c r="L36" s="300" t="s">
        <v>2075</v>
      </c>
      <c r="M36" s="300"/>
      <c r="N36" s="300" t="s">
        <v>2716</v>
      </c>
    </row>
    <row r="37" spans="1:14">
      <c r="A37" s="299">
        <v>2017</v>
      </c>
      <c r="B37" s="300" t="s">
        <v>75</v>
      </c>
      <c r="C37" s="300" t="s">
        <v>143</v>
      </c>
      <c r="D37" s="300" t="s">
        <v>795</v>
      </c>
      <c r="E37" s="299">
        <v>430597222.19999999</v>
      </c>
      <c r="F37" s="300"/>
      <c r="G37" s="300" t="s">
        <v>2069</v>
      </c>
      <c r="H37" s="300"/>
      <c r="I37" s="300" t="s">
        <v>2053</v>
      </c>
      <c r="J37" s="300" t="s">
        <v>900</v>
      </c>
      <c r="K37" s="300" t="s">
        <v>2076</v>
      </c>
      <c r="L37" s="300" t="s">
        <v>2075</v>
      </c>
      <c r="M37" s="300"/>
      <c r="N37" s="300" t="s">
        <v>2716</v>
      </c>
    </row>
    <row r="38" spans="1:14">
      <c r="A38" s="299">
        <v>2017</v>
      </c>
      <c r="B38" s="300" t="s">
        <v>75</v>
      </c>
      <c r="C38" s="300" t="s">
        <v>143</v>
      </c>
      <c r="D38" s="300" t="s">
        <v>1025</v>
      </c>
      <c r="E38" s="299">
        <v>87096924.920000002</v>
      </c>
      <c r="F38" s="300"/>
      <c r="G38" s="300" t="s">
        <v>2069</v>
      </c>
      <c r="H38" s="300"/>
      <c r="I38" s="300" t="s">
        <v>2021</v>
      </c>
      <c r="J38" s="300" t="s">
        <v>900</v>
      </c>
      <c r="K38" s="300" t="s">
        <v>2070</v>
      </c>
      <c r="L38" s="300" t="s">
        <v>2126</v>
      </c>
      <c r="M38" s="300"/>
      <c r="N38" s="300" t="s">
        <v>2716</v>
      </c>
    </row>
    <row r="39" spans="1:14">
      <c r="A39" s="299">
        <v>2017</v>
      </c>
      <c r="B39" s="300" t="s">
        <v>75</v>
      </c>
      <c r="C39" s="300" t="s">
        <v>143</v>
      </c>
      <c r="D39" s="300" t="s">
        <v>1027</v>
      </c>
      <c r="E39" s="299">
        <v>10983233.880000001</v>
      </c>
      <c r="F39" s="300"/>
      <c r="G39" s="300" t="s">
        <v>2069</v>
      </c>
      <c r="H39" s="300"/>
      <c r="I39" s="300" t="s">
        <v>2024</v>
      </c>
      <c r="J39" s="300" t="s">
        <v>900</v>
      </c>
      <c r="K39" s="300" t="s">
        <v>2070</v>
      </c>
      <c r="L39" s="300" t="s">
        <v>2126</v>
      </c>
      <c r="M39" s="300"/>
      <c r="N39" s="300" t="s">
        <v>2716</v>
      </c>
    </row>
    <row r="40" spans="1:14">
      <c r="A40" s="299">
        <v>2017</v>
      </c>
      <c r="B40" s="300" t="s">
        <v>75</v>
      </c>
      <c r="C40" s="300" t="s">
        <v>143</v>
      </c>
      <c r="D40" s="300" t="s">
        <v>1029</v>
      </c>
      <c r="E40" s="299">
        <v>5149027.2699999996</v>
      </c>
      <c r="F40" s="300"/>
      <c r="G40" s="300" t="s">
        <v>2069</v>
      </c>
      <c r="H40" s="300"/>
      <c r="I40" s="300" t="s">
        <v>2021</v>
      </c>
      <c r="J40" s="300" t="s">
        <v>900</v>
      </c>
      <c r="K40" s="300" t="s">
        <v>2070</v>
      </c>
      <c r="L40" s="300" t="s">
        <v>2071</v>
      </c>
      <c r="M40" s="300"/>
      <c r="N40" s="300" t="s">
        <v>2716</v>
      </c>
    </row>
    <row r="41" spans="1:14">
      <c r="A41" s="299">
        <v>2017</v>
      </c>
      <c r="B41" s="300" t="s">
        <v>75</v>
      </c>
      <c r="C41" s="300" t="s">
        <v>143</v>
      </c>
      <c r="D41" s="300" t="s">
        <v>1031</v>
      </c>
      <c r="E41" s="299">
        <v>806170.32</v>
      </c>
      <c r="F41" s="300"/>
      <c r="G41" s="300" t="s">
        <v>2069</v>
      </c>
      <c r="H41" s="300"/>
      <c r="I41" s="300" t="s">
        <v>2024</v>
      </c>
      <c r="J41" s="300" t="s">
        <v>900</v>
      </c>
      <c r="K41" s="300" t="s">
        <v>2070</v>
      </c>
      <c r="L41" s="300" t="s">
        <v>2071</v>
      </c>
      <c r="M41" s="300"/>
      <c r="N41" s="300" t="s">
        <v>2716</v>
      </c>
    </row>
    <row r="42" spans="1:14">
      <c r="A42" s="299">
        <v>2017</v>
      </c>
      <c r="B42" s="300" t="s">
        <v>75</v>
      </c>
      <c r="C42" s="300" t="s">
        <v>143</v>
      </c>
      <c r="D42" s="300" t="s">
        <v>2015</v>
      </c>
      <c r="E42" s="299">
        <v>9.4999999999999998E-3</v>
      </c>
      <c r="F42" s="300"/>
      <c r="G42" s="300" t="s">
        <v>2069</v>
      </c>
      <c r="H42" s="300"/>
      <c r="I42" s="300"/>
      <c r="J42" s="300" t="s">
        <v>900</v>
      </c>
      <c r="K42" s="300"/>
      <c r="L42" s="300"/>
      <c r="M42" s="300" t="s">
        <v>2072</v>
      </c>
      <c r="N42" s="300" t="s">
        <v>2716</v>
      </c>
    </row>
    <row r="43" spans="1:14">
      <c r="A43" s="299">
        <v>2017</v>
      </c>
      <c r="B43" s="300" t="s">
        <v>75</v>
      </c>
      <c r="C43" s="300" t="s">
        <v>143</v>
      </c>
      <c r="D43" s="300" t="s">
        <v>917</v>
      </c>
      <c r="E43" s="299">
        <v>-114</v>
      </c>
      <c r="F43" s="300"/>
      <c r="G43" s="300" t="s">
        <v>2069</v>
      </c>
      <c r="H43" s="300"/>
      <c r="I43" s="300" t="s">
        <v>2017</v>
      </c>
      <c r="J43" s="300" t="s">
        <v>900</v>
      </c>
      <c r="K43" s="300" t="s">
        <v>2073</v>
      </c>
      <c r="L43" s="300" t="s">
        <v>2074</v>
      </c>
      <c r="M43" s="300"/>
      <c r="N43" s="300" t="s">
        <v>2716</v>
      </c>
    </row>
    <row r="44" spans="1:14">
      <c r="A44" s="299">
        <v>2017</v>
      </c>
      <c r="B44" s="300" t="s">
        <v>75</v>
      </c>
      <c r="C44" s="300" t="s">
        <v>143</v>
      </c>
      <c r="D44" s="300" t="s">
        <v>898</v>
      </c>
      <c r="E44" s="299">
        <v>0</v>
      </c>
      <c r="F44" s="300"/>
      <c r="G44" s="300" t="s">
        <v>2069</v>
      </c>
      <c r="H44" s="300"/>
      <c r="I44" s="300" t="s">
        <v>2017</v>
      </c>
      <c r="J44" s="300" t="s">
        <v>900</v>
      </c>
      <c r="K44" s="300" t="s">
        <v>2073</v>
      </c>
      <c r="L44" s="300" t="s">
        <v>2075</v>
      </c>
      <c r="M44" s="300"/>
      <c r="N44" s="300" t="s">
        <v>2716</v>
      </c>
    </row>
    <row r="45" spans="1:14">
      <c r="A45" s="299">
        <v>2017</v>
      </c>
      <c r="B45" s="300" t="s">
        <v>75</v>
      </c>
      <c r="C45" s="300" t="s">
        <v>143</v>
      </c>
      <c r="D45" s="300" t="s">
        <v>1152</v>
      </c>
      <c r="E45" s="299">
        <v>-959068.10955103196</v>
      </c>
      <c r="F45" s="300"/>
      <c r="G45" s="300" t="s">
        <v>2078</v>
      </c>
      <c r="H45" s="300"/>
      <c r="I45" s="300" t="s">
        <v>2079</v>
      </c>
      <c r="J45" s="300" t="s">
        <v>1154</v>
      </c>
      <c r="K45" s="300" t="s">
        <v>2080</v>
      </c>
      <c r="L45" s="300" t="s">
        <v>2075</v>
      </c>
      <c r="M45" s="300"/>
      <c r="N45" s="300" t="s">
        <v>2716</v>
      </c>
    </row>
    <row r="46" spans="1:14">
      <c r="A46" s="299">
        <v>2017</v>
      </c>
      <c r="B46" s="300" t="s">
        <v>75</v>
      </c>
      <c r="C46" s="300" t="s">
        <v>143</v>
      </c>
      <c r="D46" s="300" t="s">
        <v>1192</v>
      </c>
      <c r="E46" s="299">
        <v>-18770501.168586001</v>
      </c>
      <c r="F46" s="300"/>
      <c r="G46" s="300" t="s">
        <v>2069</v>
      </c>
      <c r="H46" s="300"/>
      <c r="I46" s="300"/>
      <c r="J46" s="300" t="s">
        <v>818</v>
      </c>
      <c r="K46" s="300" t="s">
        <v>2081</v>
      </c>
      <c r="L46" s="300" t="s">
        <v>2082</v>
      </c>
      <c r="M46" s="300"/>
      <c r="N46" s="300" t="s">
        <v>2716</v>
      </c>
    </row>
    <row r="47" spans="1:14">
      <c r="A47" s="299">
        <v>2017</v>
      </c>
      <c r="B47" s="300" t="s">
        <v>75</v>
      </c>
      <c r="C47" s="300" t="s">
        <v>143</v>
      </c>
      <c r="D47" s="300" t="s">
        <v>1971</v>
      </c>
      <c r="E47" s="299">
        <v>7278858.75</v>
      </c>
      <c r="F47" s="300"/>
      <c r="G47" s="300" t="s">
        <v>2069</v>
      </c>
      <c r="H47" s="300"/>
      <c r="I47" s="300"/>
      <c r="J47" s="300" t="s">
        <v>1973</v>
      </c>
      <c r="K47" s="300" t="s">
        <v>2083</v>
      </c>
      <c r="L47" s="300" t="s">
        <v>2084</v>
      </c>
      <c r="M47" s="300"/>
      <c r="N47" s="300" t="s">
        <v>2716</v>
      </c>
    </row>
    <row r="48" spans="1:14">
      <c r="A48" s="299">
        <v>2017</v>
      </c>
      <c r="B48" s="300" t="s">
        <v>75</v>
      </c>
      <c r="C48" s="300" t="s">
        <v>143</v>
      </c>
      <c r="D48" s="300" t="s">
        <v>821</v>
      </c>
      <c r="E48" s="299">
        <v>0</v>
      </c>
      <c r="F48" s="300"/>
      <c r="G48" s="300" t="s">
        <v>2069</v>
      </c>
      <c r="H48" s="300"/>
      <c r="I48" s="300"/>
      <c r="J48" s="300"/>
      <c r="K48" s="300" t="s">
        <v>2083</v>
      </c>
      <c r="L48" s="300" t="s">
        <v>2085</v>
      </c>
      <c r="M48" s="300"/>
      <c r="N48" s="300" t="s">
        <v>2716</v>
      </c>
    </row>
    <row r="49" spans="1:14">
      <c r="A49" s="299">
        <v>2017</v>
      </c>
      <c r="B49" s="300" t="s">
        <v>75</v>
      </c>
      <c r="C49" s="300" t="s">
        <v>143</v>
      </c>
      <c r="D49" s="300" t="s">
        <v>829</v>
      </c>
      <c r="E49" s="299">
        <v>0</v>
      </c>
      <c r="F49" s="300"/>
      <c r="G49" s="300" t="s">
        <v>2069</v>
      </c>
      <c r="H49" s="300"/>
      <c r="I49" s="300"/>
      <c r="J49" s="300"/>
      <c r="K49" s="300" t="s">
        <v>2083</v>
      </c>
      <c r="L49" s="300" t="s">
        <v>2086</v>
      </c>
      <c r="M49" s="300"/>
      <c r="N49" s="300" t="s">
        <v>2716</v>
      </c>
    </row>
    <row r="50" spans="1:14">
      <c r="A50" s="299">
        <v>2017</v>
      </c>
      <c r="B50" s="300" t="s">
        <v>75</v>
      </c>
      <c r="C50" s="300" t="s">
        <v>143</v>
      </c>
      <c r="D50" s="300" t="s">
        <v>837</v>
      </c>
      <c r="E50" s="299">
        <v>0</v>
      </c>
      <c r="F50" s="300"/>
      <c r="G50" s="300" t="s">
        <v>2069</v>
      </c>
      <c r="H50" s="300"/>
      <c r="I50" s="300"/>
      <c r="J50" s="300"/>
      <c r="K50" s="300" t="s">
        <v>2083</v>
      </c>
      <c r="L50" s="300" t="s">
        <v>2087</v>
      </c>
      <c r="M50" s="300"/>
      <c r="N50" s="300" t="s">
        <v>2716</v>
      </c>
    </row>
    <row r="51" spans="1:14">
      <c r="A51" s="299">
        <v>2017</v>
      </c>
      <c r="B51" s="300" t="s">
        <v>75</v>
      </c>
      <c r="C51" s="300" t="s">
        <v>143</v>
      </c>
      <c r="D51" s="300" t="s">
        <v>1164</v>
      </c>
      <c r="E51" s="299">
        <v>34470.6967485606</v>
      </c>
      <c r="F51" s="300"/>
      <c r="G51" s="300" t="s">
        <v>2078</v>
      </c>
      <c r="H51" s="300"/>
      <c r="I51" s="300"/>
      <c r="J51" s="300"/>
      <c r="K51" s="300" t="s">
        <v>2080</v>
      </c>
      <c r="L51" s="300" t="s">
        <v>2088</v>
      </c>
      <c r="M51" s="300"/>
      <c r="N51" s="300" t="s">
        <v>2716</v>
      </c>
    </row>
    <row r="52" spans="1:14">
      <c r="A52" s="299">
        <v>2017</v>
      </c>
      <c r="B52" s="300" t="s">
        <v>75</v>
      </c>
      <c r="C52" s="300" t="s">
        <v>143</v>
      </c>
      <c r="D52" s="300" t="s">
        <v>827</v>
      </c>
      <c r="E52" s="299">
        <v>0</v>
      </c>
      <c r="F52" s="300"/>
      <c r="G52" s="300" t="s">
        <v>2089</v>
      </c>
      <c r="H52" s="300"/>
      <c r="I52" s="300" t="s">
        <v>2090</v>
      </c>
      <c r="J52" s="300"/>
      <c r="K52" s="300" t="s">
        <v>2083</v>
      </c>
      <c r="L52" s="300" t="s">
        <v>2091</v>
      </c>
      <c r="M52" s="300"/>
      <c r="N52" s="300" t="s">
        <v>2716</v>
      </c>
    </row>
    <row r="53" spans="1:14">
      <c r="A53" s="299">
        <v>2017</v>
      </c>
      <c r="B53" s="300" t="s">
        <v>75</v>
      </c>
      <c r="C53" s="300" t="s">
        <v>143</v>
      </c>
      <c r="D53" s="300" t="s">
        <v>1189</v>
      </c>
      <c r="E53" s="299">
        <v>2068434.9805193101</v>
      </c>
      <c r="F53" s="300"/>
      <c r="G53" s="300" t="s">
        <v>2089</v>
      </c>
      <c r="H53" s="300"/>
      <c r="I53" s="300" t="s">
        <v>2112</v>
      </c>
      <c r="J53" s="300" t="s">
        <v>1191</v>
      </c>
      <c r="K53" s="300" t="s">
        <v>2081</v>
      </c>
      <c r="L53" s="300" t="s">
        <v>2113</v>
      </c>
      <c r="M53" s="300" t="s">
        <v>2080</v>
      </c>
      <c r="N53" s="300" t="s">
        <v>2716</v>
      </c>
    </row>
    <row r="54" spans="1:14">
      <c r="A54" s="299">
        <v>2017</v>
      </c>
      <c r="B54" s="300" t="s">
        <v>75</v>
      </c>
      <c r="C54" s="300" t="s">
        <v>143</v>
      </c>
      <c r="D54" s="300" t="s">
        <v>228</v>
      </c>
      <c r="E54" s="299">
        <v>25823034.892691799</v>
      </c>
      <c r="F54" s="300"/>
      <c r="G54" s="300" t="s">
        <v>2089</v>
      </c>
      <c r="H54" s="300"/>
      <c r="I54" s="300" t="s">
        <v>2112</v>
      </c>
      <c r="J54" s="300" t="s">
        <v>818</v>
      </c>
      <c r="K54" s="300" t="s">
        <v>2081</v>
      </c>
      <c r="L54" s="300" t="s">
        <v>2091</v>
      </c>
      <c r="M54" s="300"/>
      <c r="N54" s="300" t="s">
        <v>2716</v>
      </c>
    </row>
    <row r="55" spans="1:14">
      <c r="A55" s="299">
        <v>2017</v>
      </c>
      <c r="B55" s="300" t="s">
        <v>75</v>
      </c>
      <c r="C55" s="300" t="s">
        <v>143</v>
      </c>
      <c r="D55" s="300" t="s">
        <v>1166</v>
      </c>
      <c r="E55" s="299">
        <v>0</v>
      </c>
      <c r="F55" s="300"/>
      <c r="G55" s="300" t="s">
        <v>2089</v>
      </c>
      <c r="H55" s="300"/>
      <c r="I55" s="300" t="s">
        <v>2112</v>
      </c>
      <c r="J55" s="300" t="s">
        <v>818</v>
      </c>
      <c r="K55" s="300" t="s">
        <v>2081</v>
      </c>
      <c r="L55" s="300" t="s">
        <v>2091</v>
      </c>
      <c r="M55" s="300"/>
      <c r="N55" s="300" t="s">
        <v>2716</v>
      </c>
    </row>
    <row r="56" spans="1:14">
      <c r="A56" s="299">
        <v>2017</v>
      </c>
      <c r="B56" s="300" t="s">
        <v>75</v>
      </c>
      <c r="C56" s="300" t="s">
        <v>143</v>
      </c>
      <c r="D56" s="300" t="s">
        <v>1732</v>
      </c>
      <c r="E56" s="299">
        <v>27891469.873211201</v>
      </c>
      <c r="F56" s="300"/>
      <c r="G56" s="300" t="s">
        <v>2089</v>
      </c>
      <c r="H56" s="300"/>
      <c r="I56" s="300" t="s">
        <v>2112</v>
      </c>
      <c r="J56" s="300" t="s">
        <v>818</v>
      </c>
      <c r="K56" s="300" t="s">
        <v>2081</v>
      </c>
      <c r="L56" s="300" t="s">
        <v>2091</v>
      </c>
      <c r="M56" s="300"/>
      <c r="N56" s="300" t="s">
        <v>2716</v>
      </c>
    </row>
    <row r="57" spans="1:14">
      <c r="A57" s="299">
        <v>2017</v>
      </c>
      <c r="B57" s="300" t="s">
        <v>75</v>
      </c>
      <c r="C57" s="300" t="s">
        <v>143</v>
      </c>
      <c r="D57" s="300" t="s">
        <v>1724</v>
      </c>
      <c r="E57" s="299">
        <v>0</v>
      </c>
      <c r="F57" s="300"/>
      <c r="G57" s="300" t="s">
        <v>2089</v>
      </c>
      <c r="H57" s="300"/>
      <c r="I57" s="300" t="s">
        <v>2079</v>
      </c>
      <c r="J57" s="300" t="s">
        <v>818</v>
      </c>
      <c r="K57" s="300" t="s">
        <v>2080</v>
      </c>
      <c r="L57" s="300" t="s">
        <v>2114</v>
      </c>
      <c r="M57" s="300"/>
      <c r="N57" s="300" t="s">
        <v>2716</v>
      </c>
    </row>
    <row r="58" spans="1:14">
      <c r="A58" s="299">
        <v>2017</v>
      </c>
      <c r="B58" s="300" t="s">
        <v>75</v>
      </c>
      <c r="C58" s="300" t="s">
        <v>143</v>
      </c>
      <c r="D58" s="300" t="s">
        <v>229</v>
      </c>
      <c r="E58" s="299">
        <v>-346956.96355859301</v>
      </c>
      <c r="F58" s="300"/>
      <c r="G58" s="300" t="s">
        <v>2089</v>
      </c>
      <c r="H58" s="300"/>
      <c r="I58" s="300" t="s">
        <v>2079</v>
      </c>
      <c r="J58" s="300" t="s">
        <v>818</v>
      </c>
      <c r="K58" s="300" t="s">
        <v>2080</v>
      </c>
      <c r="L58" s="300" t="s">
        <v>2098</v>
      </c>
      <c r="M58" s="300"/>
      <c r="N58" s="300" t="s">
        <v>2716</v>
      </c>
    </row>
    <row r="59" spans="1:14">
      <c r="A59" s="299">
        <v>2017</v>
      </c>
      <c r="B59" s="300" t="s">
        <v>75</v>
      </c>
      <c r="C59" s="300" t="s">
        <v>143</v>
      </c>
      <c r="D59" s="300" t="s">
        <v>1160</v>
      </c>
      <c r="E59" s="299">
        <v>8.4579999999999996E-4</v>
      </c>
      <c r="F59" s="300"/>
      <c r="G59" s="300" t="s">
        <v>2089</v>
      </c>
      <c r="H59" s="300"/>
      <c r="I59" s="300" t="s">
        <v>2079</v>
      </c>
      <c r="J59" s="300"/>
      <c r="K59" s="300" t="s">
        <v>2080</v>
      </c>
      <c r="L59" s="300" t="s">
        <v>2115</v>
      </c>
      <c r="M59" s="300"/>
      <c r="N59" s="300" t="s">
        <v>2716</v>
      </c>
    </row>
    <row r="60" spans="1:14">
      <c r="A60" s="299">
        <v>2017</v>
      </c>
      <c r="B60" s="300" t="s">
        <v>75</v>
      </c>
      <c r="C60" s="300" t="s">
        <v>143</v>
      </c>
      <c r="D60" s="300" t="s">
        <v>896</v>
      </c>
      <c r="E60" s="299">
        <v>0</v>
      </c>
      <c r="F60" s="300"/>
      <c r="G60" s="300" t="s">
        <v>2089</v>
      </c>
      <c r="H60" s="300"/>
      <c r="I60" s="300" t="s">
        <v>2079</v>
      </c>
      <c r="J60" s="300"/>
      <c r="K60" s="300" t="s">
        <v>2080</v>
      </c>
      <c r="L60" s="300" t="s">
        <v>2116</v>
      </c>
      <c r="M60" s="300"/>
      <c r="N60" s="300" t="s">
        <v>2716</v>
      </c>
    </row>
    <row r="61" spans="1:14">
      <c r="A61" s="299">
        <v>2017</v>
      </c>
      <c r="B61" s="300" t="s">
        <v>75</v>
      </c>
      <c r="C61" s="300" t="s">
        <v>143</v>
      </c>
      <c r="D61" s="300" t="s">
        <v>971</v>
      </c>
      <c r="E61" s="299">
        <v>-652736.49429137702</v>
      </c>
      <c r="F61" s="300"/>
      <c r="G61" s="300" t="s">
        <v>2089</v>
      </c>
      <c r="H61" s="300"/>
      <c r="I61" s="300" t="s">
        <v>2079</v>
      </c>
      <c r="J61" s="300"/>
      <c r="K61" s="300" t="s">
        <v>2080</v>
      </c>
      <c r="L61" s="300" t="s">
        <v>2117</v>
      </c>
      <c r="M61" s="300"/>
      <c r="N61" s="300" t="s">
        <v>2716</v>
      </c>
    </row>
    <row r="62" spans="1:14">
      <c r="A62" s="299">
        <v>2017</v>
      </c>
      <c r="B62" s="300" t="s">
        <v>75</v>
      </c>
      <c r="C62" s="300" t="s">
        <v>143</v>
      </c>
      <c r="D62" s="300" t="s">
        <v>1156</v>
      </c>
      <c r="E62" s="299">
        <v>612111.14599243901</v>
      </c>
      <c r="F62" s="300"/>
      <c r="G62" s="300" t="s">
        <v>2089</v>
      </c>
      <c r="H62" s="300"/>
      <c r="I62" s="300" t="s">
        <v>2079</v>
      </c>
      <c r="J62" s="300"/>
      <c r="K62" s="300" t="s">
        <v>2080</v>
      </c>
      <c r="L62" s="300" t="s">
        <v>2118</v>
      </c>
      <c r="M62" s="300" t="s">
        <v>2119</v>
      </c>
      <c r="N62" s="300" t="s">
        <v>2716</v>
      </c>
    </row>
    <row r="63" spans="1:14">
      <c r="A63" s="299">
        <v>2017</v>
      </c>
      <c r="B63" s="300" t="s">
        <v>75</v>
      </c>
      <c r="C63" s="300" t="s">
        <v>143</v>
      </c>
      <c r="D63" s="300" t="s">
        <v>1726</v>
      </c>
      <c r="E63" s="299">
        <v>0</v>
      </c>
      <c r="F63" s="300"/>
      <c r="G63" s="300" t="s">
        <v>2089</v>
      </c>
      <c r="H63" s="300"/>
      <c r="I63" s="300" t="s">
        <v>2079</v>
      </c>
      <c r="J63" s="300" t="s">
        <v>818</v>
      </c>
      <c r="K63" s="300" t="s">
        <v>2080</v>
      </c>
      <c r="L63" s="300" t="s">
        <v>2120</v>
      </c>
      <c r="M63" s="300"/>
      <c r="N63" s="300" t="s">
        <v>2716</v>
      </c>
    </row>
    <row r="64" spans="1:14">
      <c r="A64" s="299">
        <v>2017</v>
      </c>
      <c r="B64" s="300" t="s">
        <v>75</v>
      </c>
      <c r="C64" s="300" t="s">
        <v>143</v>
      </c>
      <c r="D64" s="300" t="s">
        <v>1162</v>
      </c>
      <c r="E64" s="299">
        <v>1.0149999999999999E-2</v>
      </c>
      <c r="F64" s="300"/>
      <c r="G64" s="300" t="s">
        <v>2089</v>
      </c>
      <c r="H64" s="300"/>
      <c r="I64" s="300" t="s">
        <v>2079</v>
      </c>
      <c r="J64" s="300"/>
      <c r="K64" s="300" t="s">
        <v>2080</v>
      </c>
      <c r="L64" s="300" t="s">
        <v>2121</v>
      </c>
      <c r="M64" s="300"/>
      <c r="N64" s="300" t="s">
        <v>2716</v>
      </c>
    </row>
    <row r="65" spans="1:14">
      <c r="A65" s="299">
        <v>2017</v>
      </c>
      <c r="B65" s="300" t="s">
        <v>75</v>
      </c>
      <c r="C65" s="300" t="s">
        <v>143</v>
      </c>
      <c r="D65" s="300" t="s">
        <v>1158</v>
      </c>
      <c r="E65" s="299">
        <v>-552.08452687164595</v>
      </c>
      <c r="F65" s="300"/>
      <c r="G65" s="300" t="s">
        <v>2089</v>
      </c>
      <c r="H65" s="300"/>
      <c r="I65" s="300" t="s">
        <v>2079</v>
      </c>
      <c r="J65" s="300" t="s">
        <v>818</v>
      </c>
      <c r="K65" s="300" t="s">
        <v>2080</v>
      </c>
      <c r="L65" s="300" t="s">
        <v>2122</v>
      </c>
      <c r="M65" s="300"/>
      <c r="N65" s="300" t="s">
        <v>2716</v>
      </c>
    </row>
    <row r="66" spans="1:14">
      <c r="A66" s="299">
        <v>2017</v>
      </c>
      <c r="B66" s="300" t="s">
        <v>75</v>
      </c>
      <c r="C66" s="300" t="s">
        <v>143</v>
      </c>
      <c r="D66" s="300" t="s">
        <v>1961</v>
      </c>
      <c r="E66" s="299">
        <v>-959068.10955103196</v>
      </c>
      <c r="F66" s="300"/>
      <c r="G66" s="300" t="s">
        <v>2089</v>
      </c>
      <c r="H66" s="300"/>
      <c r="I66" s="300" t="s">
        <v>2079</v>
      </c>
      <c r="J66" s="300"/>
      <c r="K66" s="300" t="s">
        <v>2080</v>
      </c>
      <c r="L66" s="300" t="s">
        <v>2123</v>
      </c>
      <c r="M66" s="300"/>
      <c r="N66" s="300" t="s">
        <v>2716</v>
      </c>
    </row>
    <row r="67" spans="1:14">
      <c r="A67" s="299">
        <v>2017</v>
      </c>
      <c r="B67" s="300" t="s">
        <v>75</v>
      </c>
      <c r="C67" s="300" t="s">
        <v>143</v>
      </c>
      <c r="D67" s="300" t="s">
        <v>1963</v>
      </c>
      <c r="E67" s="299">
        <v>-346404.87903172098</v>
      </c>
      <c r="F67" s="300"/>
      <c r="G67" s="300" t="s">
        <v>2089</v>
      </c>
      <c r="H67" s="300"/>
      <c r="I67" s="300" t="s">
        <v>2079</v>
      </c>
      <c r="J67" s="300"/>
      <c r="K67" s="300" t="s">
        <v>2080</v>
      </c>
      <c r="L67" s="300" t="s">
        <v>2124</v>
      </c>
      <c r="M67" s="300"/>
      <c r="N67" s="300" t="s">
        <v>2716</v>
      </c>
    </row>
    <row r="68" spans="1:14">
      <c r="A68" s="299">
        <v>2017</v>
      </c>
      <c r="B68" s="300" t="s">
        <v>75</v>
      </c>
      <c r="C68" s="300" t="s">
        <v>143</v>
      </c>
      <c r="D68" s="300" t="s">
        <v>1035</v>
      </c>
      <c r="E68" s="299">
        <v>12163519.5</v>
      </c>
      <c r="F68" s="300"/>
      <c r="G68" s="300" t="s">
        <v>2089</v>
      </c>
      <c r="H68" s="300"/>
      <c r="I68" s="300" t="s">
        <v>2024</v>
      </c>
      <c r="J68" s="300"/>
      <c r="K68" s="300" t="s">
        <v>2070</v>
      </c>
      <c r="L68" s="300" t="s">
        <v>2160</v>
      </c>
      <c r="M68" s="300"/>
      <c r="N68" s="300" t="s">
        <v>2716</v>
      </c>
    </row>
    <row r="69" spans="1:14">
      <c r="A69" s="299">
        <v>2017</v>
      </c>
      <c r="B69" s="300" t="s">
        <v>75</v>
      </c>
      <c r="C69" s="300" t="s">
        <v>143</v>
      </c>
      <c r="D69" s="300" t="s">
        <v>1037</v>
      </c>
      <c r="E69" s="299">
        <v>5477504.2199999997</v>
      </c>
      <c r="F69" s="300"/>
      <c r="G69" s="300" t="s">
        <v>2089</v>
      </c>
      <c r="H69" s="300"/>
      <c r="I69" s="300" t="s">
        <v>2021</v>
      </c>
      <c r="J69" s="300"/>
      <c r="K69" s="300" t="s">
        <v>2070</v>
      </c>
      <c r="L69" s="300" t="s">
        <v>2161</v>
      </c>
      <c r="M69" s="300"/>
      <c r="N69" s="300" t="s">
        <v>2716</v>
      </c>
    </row>
    <row r="70" spans="1:14">
      <c r="A70" s="299">
        <v>2017</v>
      </c>
      <c r="B70" s="300" t="s">
        <v>75</v>
      </c>
      <c r="C70" s="300" t="s">
        <v>143</v>
      </c>
      <c r="D70" s="300" t="s">
        <v>1039</v>
      </c>
      <c r="E70" s="299">
        <v>849462.69</v>
      </c>
      <c r="F70" s="300"/>
      <c r="G70" s="300" t="s">
        <v>2089</v>
      </c>
      <c r="H70" s="300"/>
      <c r="I70" s="300" t="s">
        <v>2024</v>
      </c>
      <c r="J70" s="300"/>
      <c r="K70" s="300" t="s">
        <v>2070</v>
      </c>
      <c r="L70" s="300" t="s">
        <v>2161</v>
      </c>
      <c r="M70" s="300"/>
      <c r="N70" s="300" t="s">
        <v>2716</v>
      </c>
    </row>
    <row r="71" spans="1:14">
      <c r="A71" s="299">
        <v>2017</v>
      </c>
      <c r="B71" s="300" t="s">
        <v>75</v>
      </c>
      <c r="C71" s="300" t="s">
        <v>143</v>
      </c>
      <c r="D71" s="300" t="s">
        <v>1083</v>
      </c>
      <c r="E71" s="299">
        <v>19628.775806780999</v>
      </c>
      <c r="F71" s="300"/>
      <c r="G71" s="300" t="s">
        <v>2089</v>
      </c>
      <c r="H71" s="300"/>
      <c r="I71" s="300" t="s">
        <v>2021</v>
      </c>
      <c r="J71" s="300"/>
      <c r="K71" s="300" t="s">
        <v>2070</v>
      </c>
      <c r="L71" s="300" t="s">
        <v>2150</v>
      </c>
      <c r="M71" s="300"/>
      <c r="N71" s="300" t="s">
        <v>2716</v>
      </c>
    </row>
    <row r="72" spans="1:14">
      <c r="A72" s="299">
        <v>2017</v>
      </c>
      <c r="B72" s="300" t="s">
        <v>75</v>
      </c>
      <c r="C72" s="300" t="s">
        <v>143</v>
      </c>
      <c r="D72" s="300" t="s">
        <v>1085</v>
      </c>
      <c r="E72" s="299">
        <v>4905.99549718457</v>
      </c>
      <c r="F72" s="300"/>
      <c r="G72" s="300" t="s">
        <v>2089</v>
      </c>
      <c r="H72" s="300"/>
      <c r="I72" s="300" t="s">
        <v>2024</v>
      </c>
      <c r="J72" s="300"/>
      <c r="K72" s="300" t="s">
        <v>2070</v>
      </c>
      <c r="L72" s="300" t="s">
        <v>2150</v>
      </c>
      <c r="M72" s="300"/>
      <c r="N72" s="300" t="s">
        <v>2716</v>
      </c>
    </row>
    <row r="73" spans="1:14">
      <c r="A73" s="299">
        <v>2017</v>
      </c>
      <c r="B73" s="300" t="s">
        <v>75</v>
      </c>
      <c r="C73" s="300" t="s">
        <v>143</v>
      </c>
      <c r="D73" s="300" t="s">
        <v>1087</v>
      </c>
      <c r="E73" s="299">
        <v>192169.83307338101</v>
      </c>
      <c r="F73" s="300"/>
      <c r="G73" s="300" t="s">
        <v>2089</v>
      </c>
      <c r="H73" s="300"/>
      <c r="I73" s="300" t="s">
        <v>2021</v>
      </c>
      <c r="J73" s="300"/>
      <c r="K73" s="300" t="s">
        <v>2070</v>
      </c>
      <c r="L73" s="300" t="s">
        <v>2151</v>
      </c>
      <c r="M73" s="300"/>
      <c r="N73" s="300" t="s">
        <v>2716</v>
      </c>
    </row>
    <row r="74" spans="1:14">
      <c r="A74" s="299">
        <v>2017</v>
      </c>
      <c r="B74" s="300" t="s">
        <v>75</v>
      </c>
      <c r="C74" s="300" t="s">
        <v>143</v>
      </c>
      <c r="D74" s="300" t="s">
        <v>1089</v>
      </c>
      <c r="E74" s="299">
        <v>48030.725147261503</v>
      </c>
      <c r="F74" s="300"/>
      <c r="G74" s="300" t="s">
        <v>2089</v>
      </c>
      <c r="H74" s="300"/>
      <c r="I74" s="300" t="s">
        <v>2024</v>
      </c>
      <c r="J74" s="300"/>
      <c r="K74" s="300" t="s">
        <v>2070</v>
      </c>
      <c r="L74" s="300" t="s">
        <v>2151</v>
      </c>
      <c r="M74" s="300"/>
      <c r="N74" s="300" t="s">
        <v>2716</v>
      </c>
    </row>
    <row r="75" spans="1:14">
      <c r="A75" s="299">
        <v>2017</v>
      </c>
      <c r="B75" s="300" t="s">
        <v>75</v>
      </c>
      <c r="C75" s="300" t="s">
        <v>143</v>
      </c>
      <c r="D75" s="300" t="s">
        <v>1095</v>
      </c>
      <c r="E75" s="299">
        <v>975765.67298081506</v>
      </c>
      <c r="F75" s="300"/>
      <c r="G75" s="300" t="s">
        <v>2089</v>
      </c>
      <c r="H75" s="300"/>
      <c r="I75" s="300" t="s">
        <v>2021</v>
      </c>
      <c r="J75" s="300"/>
      <c r="K75" s="300" t="s">
        <v>2070</v>
      </c>
      <c r="L75" s="300" t="s">
        <v>2152</v>
      </c>
      <c r="M75" s="300"/>
      <c r="N75" s="300" t="s">
        <v>2716</v>
      </c>
    </row>
    <row r="76" spans="1:14">
      <c r="A76" s="299">
        <v>2017</v>
      </c>
      <c r="B76" s="300" t="s">
        <v>75</v>
      </c>
      <c r="C76" s="300" t="s">
        <v>143</v>
      </c>
      <c r="D76" s="300" t="s">
        <v>1097</v>
      </c>
      <c r="E76" s="299">
        <v>205075.029885756</v>
      </c>
      <c r="F76" s="300"/>
      <c r="G76" s="300" t="s">
        <v>2089</v>
      </c>
      <c r="H76" s="300"/>
      <c r="I76" s="300" t="s">
        <v>2024</v>
      </c>
      <c r="J76" s="300"/>
      <c r="K76" s="300" t="s">
        <v>2070</v>
      </c>
      <c r="L76" s="300" t="s">
        <v>2152</v>
      </c>
      <c r="M76" s="300"/>
      <c r="N76" s="300" t="s">
        <v>2716</v>
      </c>
    </row>
    <row r="77" spans="1:14">
      <c r="A77" s="299">
        <v>2017</v>
      </c>
      <c r="B77" s="300" t="s">
        <v>75</v>
      </c>
      <c r="C77" s="300" t="s">
        <v>143</v>
      </c>
      <c r="D77" s="300" t="s">
        <v>985</v>
      </c>
      <c r="E77" s="299">
        <v>2467411.1800000002</v>
      </c>
      <c r="F77" s="300"/>
      <c r="G77" s="300" t="s">
        <v>2089</v>
      </c>
      <c r="H77" s="300"/>
      <c r="I77" s="300" t="s">
        <v>2021</v>
      </c>
      <c r="J77" s="300"/>
      <c r="K77" s="300" t="s">
        <v>2070</v>
      </c>
      <c r="L77" s="300" t="s">
        <v>2153</v>
      </c>
      <c r="M77" s="300"/>
      <c r="N77" s="300" t="s">
        <v>2716</v>
      </c>
    </row>
    <row r="78" spans="1:14">
      <c r="A78" s="299">
        <v>2017</v>
      </c>
      <c r="B78" s="300" t="s">
        <v>75</v>
      </c>
      <c r="C78" s="300" t="s">
        <v>143</v>
      </c>
      <c r="D78" s="300" t="s">
        <v>987</v>
      </c>
      <c r="E78" s="299">
        <v>10078458.65</v>
      </c>
      <c r="F78" s="300"/>
      <c r="G78" s="300" t="s">
        <v>2089</v>
      </c>
      <c r="H78" s="300"/>
      <c r="I78" s="300" t="s">
        <v>2024</v>
      </c>
      <c r="J78" s="300"/>
      <c r="K78" s="300" t="s">
        <v>2070</v>
      </c>
      <c r="L78" s="300" t="s">
        <v>2153</v>
      </c>
      <c r="M78" s="300"/>
      <c r="N78" s="300" t="s">
        <v>2716</v>
      </c>
    </row>
    <row r="79" spans="1:14">
      <c r="A79" s="299">
        <v>2017</v>
      </c>
      <c r="B79" s="300" t="s">
        <v>75</v>
      </c>
      <c r="C79" s="300" t="s">
        <v>143</v>
      </c>
      <c r="D79" s="300" t="s">
        <v>814</v>
      </c>
      <c r="E79" s="299">
        <v>0</v>
      </c>
      <c r="F79" s="300"/>
      <c r="G79" s="300" t="s">
        <v>2089</v>
      </c>
      <c r="H79" s="300"/>
      <c r="I79" s="300" t="s">
        <v>2090</v>
      </c>
      <c r="J79" s="300"/>
      <c r="K79" s="300" t="s">
        <v>2083</v>
      </c>
      <c r="L79" s="300" t="s">
        <v>2092</v>
      </c>
      <c r="M79" s="300" t="s">
        <v>2080</v>
      </c>
      <c r="N79" s="300" t="s">
        <v>2716</v>
      </c>
    </row>
    <row r="80" spans="1:14">
      <c r="A80" s="299">
        <v>2017</v>
      </c>
      <c r="B80" s="300" t="s">
        <v>75</v>
      </c>
      <c r="C80" s="300" t="s">
        <v>143</v>
      </c>
      <c r="D80" s="300" t="s">
        <v>819</v>
      </c>
      <c r="E80" s="299">
        <v>0</v>
      </c>
      <c r="F80" s="300"/>
      <c r="G80" s="300" t="s">
        <v>2089</v>
      </c>
      <c r="H80" s="300"/>
      <c r="I80" s="300" t="s">
        <v>2090</v>
      </c>
      <c r="J80" s="300"/>
      <c r="K80" s="300" t="s">
        <v>2083</v>
      </c>
      <c r="L80" s="300" t="s">
        <v>2091</v>
      </c>
      <c r="M80" s="300"/>
      <c r="N80" s="300" t="s">
        <v>2716</v>
      </c>
    </row>
    <row r="81" spans="1:14">
      <c r="A81" s="299">
        <v>2017</v>
      </c>
      <c r="B81" s="300" t="s">
        <v>75</v>
      </c>
      <c r="C81" s="300" t="s">
        <v>143</v>
      </c>
      <c r="D81" s="300" t="s">
        <v>1965</v>
      </c>
      <c r="E81" s="299">
        <v>1455771.75</v>
      </c>
      <c r="F81" s="300"/>
      <c r="G81" s="300" t="s">
        <v>2089</v>
      </c>
      <c r="H81" s="300"/>
      <c r="I81" s="300" t="s">
        <v>2090</v>
      </c>
      <c r="J81" s="300" t="s">
        <v>1191</v>
      </c>
      <c r="K81" s="300" t="s">
        <v>2083</v>
      </c>
      <c r="L81" s="300" t="s">
        <v>2093</v>
      </c>
      <c r="M81" s="300" t="s">
        <v>2080</v>
      </c>
      <c r="N81" s="300" t="s">
        <v>2716</v>
      </c>
    </row>
    <row r="82" spans="1:14">
      <c r="A82" s="299">
        <v>2017</v>
      </c>
      <c r="B82" s="300" t="s">
        <v>75</v>
      </c>
      <c r="C82" s="300" t="s">
        <v>143</v>
      </c>
      <c r="D82" s="300" t="s">
        <v>1969</v>
      </c>
      <c r="E82" s="299">
        <v>17469261</v>
      </c>
      <c r="F82" s="300"/>
      <c r="G82" s="300" t="s">
        <v>2089</v>
      </c>
      <c r="H82" s="300"/>
      <c r="I82" s="300" t="s">
        <v>2090</v>
      </c>
      <c r="J82" s="300" t="s">
        <v>818</v>
      </c>
      <c r="K82" s="300" t="s">
        <v>2083</v>
      </c>
      <c r="L82" s="300" t="s">
        <v>2091</v>
      </c>
      <c r="M82" s="300"/>
      <c r="N82" s="300" t="s">
        <v>2716</v>
      </c>
    </row>
    <row r="83" spans="1:14">
      <c r="A83" s="299">
        <v>2017</v>
      </c>
      <c r="B83" s="300" t="s">
        <v>75</v>
      </c>
      <c r="C83" s="300" t="s">
        <v>143</v>
      </c>
      <c r="D83" s="300" t="s">
        <v>823</v>
      </c>
      <c r="E83" s="299">
        <v>0</v>
      </c>
      <c r="F83" s="300"/>
      <c r="G83" s="300" t="s">
        <v>2089</v>
      </c>
      <c r="H83" s="300"/>
      <c r="I83" s="300" t="s">
        <v>2090</v>
      </c>
      <c r="J83" s="300"/>
      <c r="K83" s="300" t="s">
        <v>2083</v>
      </c>
      <c r="L83" s="300" t="s">
        <v>2094</v>
      </c>
      <c r="M83" s="300" t="s">
        <v>2080</v>
      </c>
      <c r="N83" s="300" t="s">
        <v>2716</v>
      </c>
    </row>
    <row r="84" spans="1:14">
      <c r="A84" s="299">
        <v>2017</v>
      </c>
      <c r="B84" s="300" t="s">
        <v>75</v>
      </c>
      <c r="C84" s="300" t="s">
        <v>143</v>
      </c>
      <c r="D84" s="300" t="s">
        <v>1722</v>
      </c>
      <c r="E84" s="299">
        <v>19047.416788800001</v>
      </c>
      <c r="F84" s="300"/>
      <c r="G84" s="300" t="s">
        <v>2089</v>
      </c>
      <c r="H84" s="300"/>
      <c r="I84" s="300" t="s">
        <v>2095</v>
      </c>
      <c r="J84" s="300" t="s">
        <v>818</v>
      </c>
      <c r="K84" s="300" t="s">
        <v>2096</v>
      </c>
      <c r="L84" s="300" t="s">
        <v>2091</v>
      </c>
      <c r="M84" s="300"/>
      <c r="N84" s="300" t="s">
        <v>2716</v>
      </c>
    </row>
    <row r="85" spans="1:14">
      <c r="A85" s="299">
        <v>2017</v>
      </c>
      <c r="B85" s="300" t="s">
        <v>75</v>
      </c>
      <c r="C85" s="300" t="s">
        <v>143</v>
      </c>
      <c r="D85" s="300" t="s">
        <v>1730</v>
      </c>
      <c r="E85" s="299">
        <v>26435698.123211201</v>
      </c>
      <c r="F85" s="300"/>
      <c r="G85" s="300" t="s">
        <v>2089</v>
      </c>
      <c r="H85" s="300"/>
      <c r="I85" s="300" t="s">
        <v>2095</v>
      </c>
      <c r="J85" s="300" t="s">
        <v>818</v>
      </c>
      <c r="K85" s="300" t="s">
        <v>2096</v>
      </c>
      <c r="L85" s="300" t="s">
        <v>2091</v>
      </c>
      <c r="M85" s="300"/>
      <c r="N85" s="300" t="s">
        <v>2716</v>
      </c>
    </row>
    <row r="86" spans="1:14">
      <c r="A86" s="299">
        <v>2017</v>
      </c>
      <c r="B86" s="300" t="s">
        <v>75</v>
      </c>
      <c r="C86" s="300" t="s">
        <v>143</v>
      </c>
      <c r="D86" s="300" t="s">
        <v>1728</v>
      </c>
      <c r="E86" s="299">
        <v>27891469.873211201</v>
      </c>
      <c r="F86" s="300"/>
      <c r="G86" s="300" t="s">
        <v>2089</v>
      </c>
      <c r="H86" s="300"/>
      <c r="I86" s="300" t="s">
        <v>2095</v>
      </c>
      <c r="J86" s="300" t="s">
        <v>1191</v>
      </c>
      <c r="K86" s="300" t="s">
        <v>2096</v>
      </c>
      <c r="L86" s="300"/>
      <c r="M86" s="300" t="s">
        <v>2081</v>
      </c>
      <c r="N86" s="300" t="s">
        <v>2716</v>
      </c>
    </row>
    <row r="87" spans="1:14">
      <c r="A87" s="299">
        <v>2017</v>
      </c>
      <c r="B87" s="300" t="s">
        <v>75</v>
      </c>
      <c r="C87" s="300" t="s">
        <v>143</v>
      </c>
      <c r="D87" s="300" t="s">
        <v>905</v>
      </c>
      <c r="E87" s="299">
        <v>0</v>
      </c>
      <c r="F87" s="300"/>
      <c r="G87" s="300" t="s">
        <v>2089</v>
      </c>
      <c r="H87" s="300"/>
      <c r="I87" s="300" t="s">
        <v>2017</v>
      </c>
      <c r="J87" s="300" t="s">
        <v>818</v>
      </c>
      <c r="K87" s="300" t="s">
        <v>2073</v>
      </c>
      <c r="L87" s="300" t="s">
        <v>2097</v>
      </c>
      <c r="M87" s="300"/>
      <c r="N87" s="300" t="s">
        <v>2716</v>
      </c>
    </row>
    <row r="88" spans="1:14">
      <c r="A88" s="299">
        <v>2017</v>
      </c>
      <c r="B88" s="300" t="s">
        <v>75</v>
      </c>
      <c r="C88" s="300" t="s">
        <v>143</v>
      </c>
      <c r="D88" s="300" t="s">
        <v>911</v>
      </c>
      <c r="E88" s="299">
        <v>0</v>
      </c>
      <c r="F88" s="300"/>
      <c r="G88" s="300" t="s">
        <v>2089</v>
      </c>
      <c r="H88" s="300"/>
      <c r="I88" s="300" t="s">
        <v>2017</v>
      </c>
      <c r="J88" s="300" t="s">
        <v>818</v>
      </c>
      <c r="K88" s="300" t="s">
        <v>2073</v>
      </c>
      <c r="L88" s="300" t="s">
        <v>2098</v>
      </c>
      <c r="M88" s="300"/>
      <c r="N88" s="300" t="s">
        <v>2716</v>
      </c>
    </row>
    <row r="89" spans="1:14">
      <c r="A89" s="299">
        <v>2017</v>
      </c>
      <c r="B89" s="300" t="s">
        <v>75</v>
      </c>
      <c r="C89" s="300" t="s">
        <v>143</v>
      </c>
      <c r="D89" s="300" t="s">
        <v>923</v>
      </c>
      <c r="E89" s="299">
        <v>0</v>
      </c>
      <c r="F89" s="300"/>
      <c r="G89" s="300" t="s">
        <v>2089</v>
      </c>
      <c r="H89" s="300"/>
      <c r="I89" s="300" t="s">
        <v>2017</v>
      </c>
      <c r="J89" s="300" t="s">
        <v>818</v>
      </c>
      <c r="K89" s="300" t="s">
        <v>2073</v>
      </c>
      <c r="L89" s="300" t="s">
        <v>2099</v>
      </c>
      <c r="M89" s="300"/>
      <c r="N89" s="300" t="s">
        <v>2716</v>
      </c>
    </row>
    <row r="90" spans="1:14">
      <c r="A90" s="299">
        <v>2017</v>
      </c>
      <c r="B90" s="300" t="s">
        <v>75</v>
      </c>
      <c r="C90" s="300" t="s">
        <v>143</v>
      </c>
      <c r="D90" s="300" t="s">
        <v>929</v>
      </c>
      <c r="E90" s="299">
        <v>9.4999999999999998E-3</v>
      </c>
      <c r="F90" s="300"/>
      <c r="G90" s="300" t="s">
        <v>2089</v>
      </c>
      <c r="H90" s="300"/>
      <c r="I90" s="300" t="s">
        <v>2017</v>
      </c>
      <c r="J90" s="300" t="s">
        <v>818</v>
      </c>
      <c r="K90" s="300" t="s">
        <v>2073</v>
      </c>
      <c r="L90" s="300" t="s">
        <v>2072</v>
      </c>
      <c r="M90" s="300"/>
      <c r="N90" s="300" t="s">
        <v>2716</v>
      </c>
    </row>
    <row r="91" spans="1:14">
      <c r="A91" s="299">
        <v>2017</v>
      </c>
      <c r="B91" s="300" t="s">
        <v>75</v>
      </c>
      <c r="C91" s="300" t="s">
        <v>143</v>
      </c>
      <c r="D91" s="300" t="s">
        <v>935</v>
      </c>
      <c r="E91" s="299">
        <v>1.0800000000000001E-2</v>
      </c>
      <c r="F91" s="300"/>
      <c r="G91" s="300" t="s">
        <v>2089</v>
      </c>
      <c r="H91" s="300"/>
      <c r="I91" s="300" t="s">
        <v>2017</v>
      </c>
      <c r="J91" s="300" t="s">
        <v>818</v>
      </c>
      <c r="K91" s="300" t="s">
        <v>2073</v>
      </c>
      <c r="L91" s="300" t="s">
        <v>2100</v>
      </c>
      <c r="M91" s="300"/>
      <c r="N91" s="300" t="s">
        <v>2716</v>
      </c>
    </row>
    <row r="92" spans="1:14">
      <c r="A92" s="299">
        <v>2017</v>
      </c>
      <c r="B92" s="300" t="s">
        <v>75</v>
      </c>
      <c r="C92" s="300" t="s">
        <v>143</v>
      </c>
      <c r="D92" s="300" t="s">
        <v>941</v>
      </c>
      <c r="E92" s="299">
        <v>1.0149999999999999E-2</v>
      </c>
      <c r="F92" s="300"/>
      <c r="G92" s="300" t="s">
        <v>2089</v>
      </c>
      <c r="H92" s="300"/>
      <c r="I92" s="300" t="s">
        <v>2017</v>
      </c>
      <c r="J92" s="300" t="s">
        <v>818</v>
      </c>
      <c r="K92" s="300" t="s">
        <v>2073</v>
      </c>
      <c r="L92" s="300" t="s">
        <v>2101</v>
      </c>
      <c r="M92" s="300"/>
      <c r="N92" s="300" t="s">
        <v>2716</v>
      </c>
    </row>
    <row r="93" spans="1:14">
      <c r="A93" s="299">
        <v>2017</v>
      </c>
      <c r="B93" s="300" t="s">
        <v>75</v>
      </c>
      <c r="C93" s="300" t="s">
        <v>143</v>
      </c>
      <c r="D93" s="300" t="s">
        <v>947</v>
      </c>
      <c r="E93" s="299">
        <v>8.4579999999999996E-4</v>
      </c>
      <c r="F93" s="300"/>
      <c r="G93" s="300" t="s">
        <v>2089</v>
      </c>
      <c r="H93" s="300"/>
      <c r="I93" s="300" t="s">
        <v>2017</v>
      </c>
      <c r="J93" s="300" t="s">
        <v>818</v>
      </c>
      <c r="K93" s="300" t="s">
        <v>2073</v>
      </c>
      <c r="L93" s="300" t="s">
        <v>2102</v>
      </c>
      <c r="M93" s="300"/>
      <c r="N93" s="300" t="s">
        <v>2716</v>
      </c>
    </row>
    <row r="94" spans="1:14">
      <c r="A94" s="299">
        <v>2017</v>
      </c>
      <c r="B94" s="300" t="s">
        <v>75</v>
      </c>
      <c r="C94" s="300" t="s">
        <v>143</v>
      </c>
      <c r="D94" s="300" t="s">
        <v>953</v>
      </c>
      <c r="E94" s="299">
        <v>0</v>
      </c>
      <c r="F94" s="300"/>
      <c r="G94" s="300" t="s">
        <v>2089</v>
      </c>
      <c r="H94" s="300"/>
      <c r="I94" s="300" t="s">
        <v>2037</v>
      </c>
      <c r="J94" s="300" t="s">
        <v>818</v>
      </c>
      <c r="K94" s="300" t="s">
        <v>2073</v>
      </c>
      <c r="L94" s="300" t="s">
        <v>2103</v>
      </c>
      <c r="M94" s="300"/>
      <c r="N94" s="300" t="s">
        <v>2716</v>
      </c>
    </row>
    <row r="95" spans="1:14">
      <c r="A95" s="299">
        <v>2017</v>
      </c>
      <c r="B95" s="300" t="s">
        <v>75</v>
      </c>
      <c r="C95" s="300" t="s">
        <v>143</v>
      </c>
      <c r="D95" s="300" t="s">
        <v>959</v>
      </c>
      <c r="E95" s="299">
        <v>0.95046580000000003</v>
      </c>
      <c r="F95" s="300"/>
      <c r="G95" s="300" t="s">
        <v>2089</v>
      </c>
      <c r="H95" s="300"/>
      <c r="I95" s="300" t="s">
        <v>2017</v>
      </c>
      <c r="J95" s="300" t="s">
        <v>818</v>
      </c>
      <c r="K95" s="300" t="s">
        <v>2073</v>
      </c>
      <c r="L95" s="300" t="s">
        <v>2104</v>
      </c>
      <c r="M95" s="300"/>
      <c r="N95" s="300" t="s">
        <v>2716</v>
      </c>
    </row>
    <row r="96" spans="1:14">
      <c r="A96" s="299">
        <v>2017</v>
      </c>
      <c r="B96" s="300" t="s">
        <v>75</v>
      </c>
      <c r="C96" s="300" t="s">
        <v>143</v>
      </c>
      <c r="D96" s="300" t="s">
        <v>965</v>
      </c>
      <c r="E96" s="299">
        <v>0</v>
      </c>
      <c r="F96" s="300"/>
      <c r="G96" s="300" t="s">
        <v>2089</v>
      </c>
      <c r="H96" s="300"/>
      <c r="I96" s="300" t="s">
        <v>2017</v>
      </c>
      <c r="J96" s="300" t="s">
        <v>818</v>
      </c>
      <c r="K96" s="300" t="s">
        <v>2073</v>
      </c>
      <c r="L96" s="300" t="s">
        <v>2105</v>
      </c>
      <c r="M96" s="300"/>
      <c r="N96" s="300" t="s">
        <v>2716</v>
      </c>
    </row>
    <row r="97" spans="1:14">
      <c r="A97" s="299">
        <v>2017</v>
      </c>
      <c r="B97" s="300" t="s">
        <v>75</v>
      </c>
      <c r="C97" s="300" t="s">
        <v>143</v>
      </c>
      <c r="D97" s="300" t="s">
        <v>1739</v>
      </c>
      <c r="E97" s="299">
        <v>756990</v>
      </c>
      <c r="F97" s="300"/>
      <c r="G97" s="300" t="s">
        <v>2089</v>
      </c>
      <c r="H97" s="300"/>
      <c r="I97" s="300" t="s">
        <v>2055</v>
      </c>
      <c r="J97" s="300" t="s">
        <v>818</v>
      </c>
      <c r="K97" s="300" t="s">
        <v>2076</v>
      </c>
      <c r="L97" s="300" t="s">
        <v>2097</v>
      </c>
      <c r="M97" s="300"/>
      <c r="N97" s="300" t="s">
        <v>2716</v>
      </c>
    </row>
    <row r="98" spans="1:14">
      <c r="A98" s="299">
        <v>2017</v>
      </c>
      <c r="B98" s="300" t="s">
        <v>75</v>
      </c>
      <c r="C98" s="300" t="s">
        <v>143</v>
      </c>
      <c r="D98" s="300" t="s">
        <v>1741</v>
      </c>
      <c r="E98" s="299">
        <v>60868</v>
      </c>
      <c r="F98" s="300"/>
      <c r="G98" s="300" t="s">
        <v>2089</v>
      </c>
      <c r="H98" s="300"/>
      <c r="I98" s="300" t="s">
        <v>2051</v>
      </c>
      <c r="J98" s="300" t="s">
        <v>818</v>
      </c>
      <c r="K98" s="300" t="s">
        <v>2076</v>
      </c>
      <c r="L98" s="300" t="s">
        <v>2097</v>
      </c>
      <c r="M98" s="300"/>
      <c r="N98" s="300" t="s">
        <v>2716</v>
      </c>
    </row>
    <row r="99" spans="1:14">
      <c r="A99" s="299">
        <v>2017</v>
      </c>
      <c r="B99" s="300" t="s">
        <v>75</v>
      </c>
      <c r="C99" s="300" t="s">
        <v>143</v>
      </c>
      <c r="D99" s="300" t="s">
        <v>1743</v>
      </c>
      <c r="E99" s="299">
        <v>-4647322</v>
      </c>
      <c r="F99" s="300"/>
      <c r="G99" s="300" t="s">
        <v>2089</v>
      </c>
      <c r="H99" s="300"/>
      <c r="I99" s="300" t="s">
        <v>2048</v>
      </c>
      <c r="J99" s="300" t="s">
        <v>818</v>
      </c>
      <c r="K99" s="300" t="s">
        <v>2076</v>
      </c>
      <c r="L99" s="300" t="s">
        <v>2097</v>
      </c>
      <c r="M99" s="300"/>
      <c r="N99" s="300" t="s">
        <v>2716</v>
      </c>
    </row>
    <row r="100" spans="1:14">
      <c r="A100" s="299">
        <v>2017</v>
      </c>
      <c r="B100" s="300" t="s">
        <v>75</v>
      </c>
      <c r="C100" s="300" t="s">
        <v>143</v>
      </c>
      <c r="D100" s="300" t="s">
        <v>1745</v>
      </c>
      <c r="E100" s="299">
        <v>-4180555.56</v>
      </c>
      <c r="F100" s="300"/>
      <c r="G100" s="300" t="s">
        <v>2089</v>
      </c>
      <c r="H100" s="300"/>
      <c r="I100" s="300" t="s">
        <v>2053</v>
      </c>
      <c r="J100" s="300" t="s">
        <v>818</v>
      </c>
      <c r="K100" s="300" t="s">
        <v>2076</v>
      </c>
      <c r="L100" s="300" t="s">
        <v>2097</v>
      </c>
      <c r="M100" s="300"/>
      <c r="N100" s="300" t="s">
        <v>2716</v>
      </c>
    </row>
    <row r="101" spans="1:14">
      <c r="A101" s="299">
        <v>2017</v>
      </c>
      <c r="B101" s="300" t="s">
        <v>75</v>
      </c>
      <c r="C101" s="300" t="s">
        <v>143</v>
      </c>
      <c r="D101" s="300" t="s">
        <v>1747</v>
      </c>
      <c r="E101" s="299">
        <v>-14446533</v>
      </c>
      <c r="F101" s="300"/>
      <c r="G101" s="300" t="s">
        <v>2089</v>
      </c>
      <c r="H101" s="300"/>
      <c r="I101" s="300" t="s">
        <v>2055</v>
      </c>
      <c r="J101" s="300" t="s">
        <v>818</v>
      </c>
      <c r="K101" s="300" t="s">
        <v>2076</v>
      </c>
      <c r="L101" s="300" t="s">
        <v>2098</v>
      </c>
      <c r="M101" s="300"/>
      <c r="N101" s="300" t="s">
        <v>2716</v>
      </c>
    </row>
    <row r="102" spans="1:14">
      <c r="A102" s="299">
        <v>2017</v>
      </c>
      <c r="B102" s="300" t="s">
        <v>75</v>
      </c>
      <c r="C102" s="300" t="s">
        <v>143</v>
      </c>
      <c r="D102" s="300" t="s">
        <v>1749</v>
      </c>
      <c r="E102" s="299">
        <v>-5478157</v>
      </c>
      <c r="F102" s="300"/>
      <c r="G102" s="300" t="s">
        <v>2089</v>
      </c>
      <c r="H102" s="300"/>
      <c r="I102" s="300" t="s">
        <v>2051</v>
      </c>
      <c r="J102" s="300" t="s">
        <v>818</v>
      </c>
      <c r="K102" s="300" t="s">
        <v>2076</v>
      </c>
      <c r="L102" s="300" t="s">
        <v>2098</v>
      </c>
      <c r="M102" s="300"/>
      <c r="N102" s="300" t="s">
        <v>2716</v>
      </c>
    </row>
    <row r="103" spans="1:14">
      <c r="A103" s="299">
        <v>2017</v>
      </c>
      <c r="B103" s="300" t="s">
        <v>75</v>
      </c>
      <c r="C103" s="300" t="s">
        <v>143</v>
      </c>
      <c r="D103" s="300" t="s">
        <v>1751</v>
      </c>
      <c r="E103" s="299">
        <v>418258977</v>
      </c>
      <c r="F103" s="300"/>
      <c r="G103" s="300" t="s">
        <v>2089</v>
      </c>
      <c r="H103" s="300"/>
      <c r="I103" s="300" t="s">
        <v>2048</v>
      </c>
      <c r="J103" s="300" t="s">
        <v>818</v>
      </c>
      <c r="K103" s="300" t="s">
        <v>2076</v>
      </c>
      <c r="L103" s="300" t="s">
        <v>2098</v>
      </c>
      <c r="M103" s="300"/>
      <c r="N103" s="300" t="s">
        <v>2716</v>
      </c>
    </row>
    <row r="104" spans="1:14">
      <c r="A104" s="299">
        <v>2017</v>
      </c>
      <c r="B104" s="300" t="s">
        <v>75</v>
      </c>
      <c r="C104" s="300" t="s">
        <v>143</v>
      </c>
      <c r="D104" s="300" t="s">
        <v>1753</v>
      </c>
      <c r="E104" s="299">
        <v>426416666.63999999</v>
      </c>
      <c r="F104" s="300"/>
      <c r="G104" s="300" t="s">
        <v>2089</v>
      </c>
      <c r="H104" s="300"/>
      <c r="I104" s="300" t="s">
        <v>2053</v>
      </c>
      <c r="J104" s="300" t="s">
        <v>818</v>
      </c>
      <c r="K104" s="300" t="s">
        <v>2076</v>
      </c>
      <c r="L104" s="300" t="s">
        <v>2098</v>
      </c>
      <c r="M104" s="300"/>
      <c r="N104" s="300" t="s">
        <v>2716</v>
      </c>
    </row>
    <row r="105" spans="1:14">
      <c r="A105" s="299">
        <v>2017</v>
      </c>
      <c r="B105" s="300" t="s">
        <v>75</v>
      </c>
      <c r="C105" s="300" t="s">
        <v>143</v>
      </c>
      <c r="D105" s="300" t="s">
        <v>1755</v>
      </c>
      <c r="E105" s="299">
        <v>-14825028</v>
      </c>
      <c r="F105" s="300"/>
      <c r="G105" s="300" t="s">
        <v>2089</v>
      </c>
      <c r="H105" s="300"/>
      <c r="I105" s="300" t="s">
        <v>2055</v>
      </c>
      <c r="J105" s="300" t="s">
        <v>818</v>
      </c>
      <c r="K105" s="300" t="s">
        <v>2076</v>
      </c>
      <c r="L105" s="300" t="s">
        <v>2099</v>
      </c>
      <c r="M105" s="300"/>
      <c r="N105" s="300" t="s">
        <v>2716</v>
      </c>
    </row>
    <row r="106" spans="1:14">
      <c r="A106" s="299">
        <v>2017</v>
      </c>
      <c r="B106" s="300" t="s">
        <v>75</v>
      </c>
      <c r="C106" s="300" t="s">
        <v>143</v>
      </c>
      <c r="D106" s="300" t="s">
        <v>1757</v>
      </c>
      <c r="E106" s="299">
        <v>-5508591</v>
      </c>
      <c r="F106" s="300"/>
      <c r="G106" s="300" t="s">
        <v>2089</v>
      </c>
      <c r="H106" s="300"/>
      <c r="I106" s="300" t="s">
        <v>2051</v>
      </c>
      <c r="J106" s="300" t="s">
        <v>818</v>
      </c>
      <c r="K106" s="300" t="s">
        <v>2076</v>
      </c>
      <c r="L106" s="300" t="s">
        <v>2099</v>
      </c>
      <c r="M106" s="300"/>
      <c r="N106" s="300" t="s">
        <v>2716</v>
      </c>
    </row>
    <row r="107" spans="1:14">
      <c r="A107" s="299">
        <v>2017</v>
      </c>
      <c r="B107" s="300" t="s">
        <v>75</v>
      </c>
      <c r="C107" s="300" t="s">
        <v>143</v>
      </c>
      <c r="D107" s="300" t="s">
        <v>1759</v>
      </c>
      <c r="E107" s="299">
        <v>420582638</v>
      </c>
      <c r="F107" s="300"/>
      <c r="G107" s="300" t="s">
        <v>2089</v>
      </c>
      <c r="H107" s="300"/>
      <c r="I107" s="300" t="s">
        <v>2048</v>
      </c>
      <c r="J107" s="300" t="s">
        <v>818</v>
      </c>
      <c r="K107" s="300" t="s">
        <v>2076</v>
      </c>
      <c r="L107" s="300" t="s">
        <v>2099</v>
      </c>
      <c r="M107" s="300"/>
      <c r="N107" s="300" t="s">
        <v>2716</v>
      </c>
    </row>
    <row r="108" spans="1:14">
      <c r="A108" s="299">
        <v>2017</v>
      </c>
      <c r="B108" s="300" t="s">
        <v>75</v>
      </c>
      <c r="C108" s="300" t="s">
        <v>143</v>
      </c>
      <c r="D108" s="300" t="s">
        <v>1761</v>
      </c>
      <c r="E108" s="299">
        <v>428506944.42000002</v>
      </c>
      <c r="F108" s="300"/>
      <c r="G108" s="300" t="s">
        <v>2089</v>
      </c>
      <c r="H108" s="300"/>
      <c r="I108" s="300" t="s">
        <v>2053</v>
      </c>
      <c r="J108" s="300" t="s">
        <v>818</v>
      </c>
      <c r="K108" s="300" t="s">
        <v>2076</v>
      </c>
      <c r="L108" s="300" t="s">
        <v>2099</v>
      </c>
      <c r="M108" s="300"/>
      <c r="N108" s="300" t="s">
        <v>2716</v>
      </c>
    </row>
    <row r="109" spans="1:14">
      <c r="A109" s="299">
        <v>2017</v>
      </c>
      <c r="B109" s="300" t="s">
        <v>75</v>
      </c>
      <c r="C109" s="300" t="s">
        <v>143</v>
      </c>
      <c r="D109" s="300" t="s">
        <v>1787</v>
      </c>
      <c r="E109" s="299">
        <v>0.35</v>
      </c>
      <c r="F109" s="300"/>
      <c r="G109" s="300" t="s">
        <v>2089</v>
      </c>
      <c r="H109" s="300"/>
      <c r="I109" s="300" t="s">
        <v>2055</v>
      </c>
      <c r="J109" s="300" t="s">
        <v>818</v>
      </c>
      <c r="K109" s="300" t="s">
        <v>2076</v>
      </c>
      <c r="L109" s="300" t="s">
        <v>2143</v>
      </c>
      <c r="M109" s="300"/>
      <c r="N109" s="300" t="s">
        <v>2716</v>
      </c>
    </row>
    <row r="110" spans="1:14">
      <c r="A110" s="299">
        <v>2017</v>
      </c>
      <c r="B110" s="300" t="s">
        <v>75</v>
      </c>
      <c r="C110" s="300" t="s">
        <v>143</v>
      </c>
      <c r="D110" s="300" t="s">
        <v>1789</v>
      </c>
      <c r="E110" s="299">
        <v>0.35</v>
      </c>
      <c r="F110" s="300"/>
      <c r="G110" s="300" t="s">
        <v>2089</v>
      </c>
      <c r="H110" s="300"/>
      <c r="I110" s="300" t="s">
        <v>2051</v>
      </c>
      <c r="J110" s="300" t="s">
        <v>818</v>
      </c>
      <c r="K110" s="300" t="s">
        <v>2076</v>
      </c>
      <c r="L110" s="300" t="s">
        <v>2143</v>
      </c>
      <c r="M110" s="300"/>
      <c r="N110" s="300" t="s">
        <v>2716</v>
      </c>
    </row>
    <row r="111" spans="1:14">
      <c r="A111" s="299">
        <v>2017</v>
      </c>
      <c r="B111" s="300" t="s">
        <v>75</v>
      </c>
      <c r="C111" s="300" t="s">
        <v>143</v>
      </c>
      <c r="D111" s="300" t="s">
        <v>1791</v>
      </c>
      <c r="E111" s="299">
        <v>0.35</v>
      </c>
      <c r="F111" s="300"/>
      <c r="G111" s="300" t="s">
        <v>2089</v>
      </c>
      <c r="H111" s="300"/>
      <c r="I111" s="300" t="s">
        <v>2048</v>
      </c>
      <c r="J111" s="300" t="s">
        <v>818</v>
      </c>
      <c r="K111" s="300" t="s">
        <v>2076</v>
      </c>
      <c r="L111" s="300" t="s">
        <v>2143</v>
      </c>
      <c r="M111" s="300"/>
      <c r="N111" s="300" t="s">
        <v>2716</v>
      </c>
    </row>
    <row r="112" spans="1:14">
      <c r="A112" s="299">
        <v>2017</v>
      </c>
      <c r="B112" s="300" t="s">
        <v>75</v>
      </c>
      <c r="C112" s="300" t="s">
        <v>143</v>
      </c>
      <c r="D112" s="300" t="s">
        <v>1793</v>
      </c>
      <c r="E112" s="299">
        <v>0.35</v>
      </c>
      <c r="F112" s="300"/>
      <c r="G112" s="300" t="s">
        <v>2089</v>
      </c>
      <c r="H112" s="300"/>
      <c r="I112" s="300" t="s">
        <v>2053</v>
      </c>
      <c r="J112" s="300" t="s">
        <v>818</v>
      </c>
      <c r="K112" s="300" t="s">
        <v>2076</v>
      </c>
      <c r="L112" s="300" t="s">
        <v>2143</v>
      </c>
      <c r="M112" s="300"/>
      <c r="N112" s="300" t="s">
        <v>2716</v>
      </c>
    </row>
    <row r="113" spans="1:14">
      <c r="A113" s="299">
        <v>2017</v>
      </c>
      <c r="B113" s="300" t="s">
        <v>75</v>
      </c>
      <c r="C113" s="300" t="s">
        <v>143</v>
      </c>
      <c r="D113" s="300" t="s">
        <v>1795</v>
      </c>
      <c r="E113" s="299">
        <v>5.8201058201058198E-2</v>
      </c>
      <c r="F113" s="300"/>
      <c r="G113" s="300" t="s">
        <v>2089</v>
      </c>
      <c r="H113" s="300"/>
      <c r="I113" s="300" t="s">
        <v>2055</v>
      </c>
      <c r="J113" s="300" t="s">
        <v>818</v>
      </c>
      <c r="K113" s="300" t="s">
        <v>2076</v>
      </c>
      <c r="L113" s="300" t="s">
        <v>2154</v>
      </c>
      <c r="M113" s="300"/>
      <c r="N113" s="300" t="s">
        <v>2716</v>
      </c>
    </row>
    <row r="114" spans="1:14">
      <c r="A114" s="299">
        <v>2017</v>
      </c>
      <c r="B114" s="300" t="s">
        <v>75</v>
      </c>
      <c r="C114" s="300" t="s">
        <v>143</v>
      </c>
      <c r="D114" s="300" t="s">
        <v>1797</v>
      </c>
      <c r="E114" s="299">
        <v>5.8201058201058198E-2</v>
      </c>
      <c r="F114" s="300"/>
      <c r="G114" s="300" t="s">
        <v>2089</v>
      </c>
      <c r="H114" s="300"/>
      <c r="I114" s="300" t="s">
        <v>2051</v>
      </c>
      <c r="J114" s="300" t="s">
        <v>818</v>
      </c>
      <c r="K114" s="300" t="s">
        <v>2076</v>
      </c>
      <c r="L114" s="300" t="s">
        <v>2154</v>
      </c>
      <c r="M114" s="300"/>
      <c r="N114" s="300" t="s">
        <v>2716</v>
      </c>
    </row>
    <row r="115" spans="1:14">
      <c r="A115" s="299">
        <v>2017</v>
      </c>
      <c r="B115" s="300" t="s">
        <v>75</v>
      </c>
      <c r="C115" s="300" t="s">
        <v>143</v>
      </c>
      <c r="D115" s="300" t="s">
        <v>1799</v>
      </c>
      <c r="E115" s="299">
        <v>5.8201058201058198E-2</v>
      </c>
      <c r="F115" s="300"/>
      <c r="G115" s="300" t="s">
        <v>2089</v>
      </c>
      <c r="H115" s="300"/>
      <c r="I115" s="300" t="s">
        <v>2048</v>
      </c>
      <c r="J115" s="300" t="s">
        <v>818</v>
      </c>
      <c r="K115" s="300" t="s">
        <v>2076</v>
      </c>
      <c r="L115" s="300" t="s">
        <v>2154</v>
      </c>
      <c r="M115" s="300"/>
      <c r="N115" s="300" t="s">
        <v>2716</v>
      </c>
    </row>
    <row r="116" spans="1:14">
      <c r="A116" s="299">
        <v>2017</v>
      </c>
      <c r="B116" s="300" t="s">
        <v>75</v>
      </c>
      <c r="C116" s="300" t="s">
        <v>143</v>
      </c>
      <c r="D116" s="300" t="s">
        <v>1801</v>
      </c>
      <c r="E116" s="299">
        <v>5.8201058201058198E-2</v>
      </c>
      <c r="F116" s="300"/>
      <c r="G116" s="300" t="s">
        <v>2089</v>
      </c>
      <c r="H116" s="300"/>
      <c r="I116" s="300" t="s">
        <v>2053</v>
      </c>
      <c r="J116" s="300" t="s">
        <v>818</v>
      </c>
      <c r="K116" s="300" t="s">
        <v>2076</v>
      </c>
      <c r="L116" s="300" t="s">
        <v>2154</v>
      </c>
      <c r="M116" s="300"/>
      <c r="N116" s="300" t="s">
        <v>2716</v>
      </c>
    </row>
    <row r="117" spans="1:14">
      <c r="A117" s="299">
        <v>2017</v>
      </c>
      <c r="B117" s="300" t="s">
        <v>75</v>
      </c>
      <c r="C117" s="300" t="s">
        <v>143</v>
      </c>
      <c r="D117" s="300" t="s">
        <v>1803</v>
      </c>
      <c r="E117" s="299">
        <v>0.53846153846153799</v>
      </c>
      <c r="F117" s="300"/>
      <c r="G117" s="300" t="s">
        <v>2089</v>
      </c>
      <c r="H117" s="300"/>
      <c r="I117" s="300" t="s">
        <v>2055</v>
      </c>
      <c r="J117" s="300" t="s">
        <v>818</v>
      </c>
      <c r="K117" s="300" t="s">
        <v>2076</v>
      </c>
      <c r="L117" s="300" t="s">
        <v>2155</v>
      </c>
      <c r="M117" s="300"/>
      <c r="N117" s="300" t="s">
        <v>2716</v>
      </c>
    </row>
    <row r="118" spans="1:14">
      <c r="A118" s="299">
        <v>2017</v>
      </c>
      <c r="B118" s="300" t="s">
        <v>75</v>
      </c>
      <c r="C118" s="300" t="s">
        <v>143</v>
      </c>
      <c r="D118" s="300" t="s">
        <v>1805</v>
      </c>
      <c r="E118" s="299">
        <v>0.53846153846153799</v>
      </c>
      <c r="F118" s="300"/>
      <c r="G118" s="300" t="s">
        <v>2089</v>
      </c>
      <c r="H118" s="300"/>
      <c r="I118" s="300" t="s">
        <v>2051</v>
      </c>
      <c r="J118" s="300" t="s">
        <v>818</v>
      </c>
      <c r="K118" s="300" t="s">
        <v>2076</v>
      </c>
      <c r="L118" s="300" t="s">
        <v>2155</v>
      </c>
      <c r="M118" s="300"/>
      <c r="N118" s="300" t="s">
        <v>2716</v>
      </c>
    </row>
    <row r="119" spans="1:14">
      <c r="A119" s="299">
        <v>2017</v>
      </c>
      <c r="B119" s="300" t="s">
        <v>75</v>
      </c>
      <c r="C119" s="300" t="s">
        <v>143</v>
      </c>
      <c r="D119" s="300" t="s">
        <v>1807</v>
      </c>
      <c r="E119" s="299">
        <v>0.53846153846153799</v>
      </c>
      <c r="F119" s="300"/>
      <c r="G119" s="300" t="s">
        <v>2089</v>
      </c>
      <c r="H119" s="300"/>
      <c r="I119" s="300" t="s">
        <v>2048</v>
      </c>
      <c r="J119" s="300" t="s">
        <v>818</v>
      </c>
      <c r="K119" s="300" t="s">
        <v>2076</v>
      </c>
      <c r="L119" s="300" t="s">
        <v>2155</v>
      </c>
      <c r="M119" s="300"/>
      <c r="N119" s="300" t="s">
        <v>2716</v>
      </c>
    </row>
    <row r="120" spans="1:14">
      <c r="A120" s="299">
        <v>2017</v>
      </c>
      <c r="B120" s="300" t="s">
        <v>75</v>
      </c>
      <c r="C120" s="300" t="s">
        <v>143</v>
      </c>
      <c r="D120" s="300" t="s">
        <v>1809</v>
      </c>
      <c r="E120" s="299">
        <v>0.53846153846153799</v>
      </c>
      <c r="F120" s="300"/>
      <c r="G120" s="300" t="s">
        <v>2089</v>
      </c>
      <c r="H120" s="300"/>
      <c r="I120" s="300" t="s">
        <v>2053</v>
      </c>
      <c r="J120" s="300" t="s">
        <v>818</v>
      </c>
      <c r="K120" s="300" t="s">
        <v>2076</v>
      </c>
      <c r="L120" s="300" t="s">
        <v>2155</v>
      </c>
      <c r="M120" s="300"/>
      <c r="N120" s="300" t="s">
        <v>2716</v>
      </c>
    </row>
    <row r="121" spans="1:14">
      <c r="A121" s="299">
        <v>2017</v>
      </c>
      <c r="B121" s="300" t="s">
        <v>75</v>
      </c>
      <c r="C121" s="300" t="s">
        <v>143</v>
      </c>
      <c r="D121" s="300" t="s">
        <v>1827</v>
      </c>
      <c r="E121" s="299">
        <v>-33795.995454358897</v>
      </c>
      <c r="F121" s="300"/>
      <c r="G121" s="300" t="s">
        <v>2089</v>
      </c>
      <c r="H121" s="300"/>
      <c r="I121" s="300" t="s">
        <v>2055</v>
      </c>
      <c r="J121" s="300" t="s">
        <v>818</v>
      </c>
      <c r="K121" s="300" t="s">
        <v>2076</v>
      </c>
      <c r="L121" s="300" t="s">
        <v>2151</v>
      </c>
      <c r="M121" s="300"/>
      <c r="N121" s="300" t="s">
        <v>2716</v>
      </c>
    </row>
    <row r="122" spans="1:14">
      <c r="A122" s="299">
        <v>2017</v>
      </c>
      <c r="B122" s="300" t="s">
        <v>75</v>
      </c>
      <c r="C122" s="300" t="s">
        <v>143</v>
      </c>
      <c r="D122" s="300" t="s">
        <v>1829</v>
      </c>
      <c r="E122" s="299">
        <v>-12557.704201025599</v>
      </c>
      <c r="F122" s="300"/>
      <c r="G122" s="300" t="s">
        <v>2089</v>
      </c>
      <c r="H122" s="300"/>
      <c r="I122" s="300" t="s">
        <v>2051</v>
      </c>
      <c r="J122" s="300" t="s">
        <v>818</v>
      </c>
      <c r="K122" s="300" t="s">
        <v>2076</v>
      </c>
      <c r="L122" s="300" t="s">
        <v>2151</v>
      </c>
      <c r="M122" s="300"/>
      <c r="N122" s="300" t="s">
        <v>2716</v>
      </c>
    </row>
    <row r="123" spans="1:14">
      <c r="A123" s="299">
        <v>2017</v>
      </c>
      <c r="B123" s="300" t="s">
        <v>75</v>
      </c>
      <c r="C123" s="300" t="s">
        <v>143</v>
      </c>
      <c r="D123" s="300" t="s">
        <v>1831</v>
      </c>
      <c r="E123" s="299">
        <v>958784.62570393097</v>
      </c>
      <c r="F123" s="300"/>
      <c r="G123" s="300" t="s">
        <v>2089</v>
      </c>
      <c r="H123" s="300"/>
      <c r="I123" s="300" t="s">
        <v>2048</v>
      </c>
      <c r="J123" s="300" t="s">
        <v>818</v>
      </c>
      <c r="K123" s="300" t="s">
        <v>2076</v>
      </c>
      <c r="L123" s="300" t="s">
        <v>2151</v>
      </c>
      <c r="M123" s="300"/>
      <c r="N123" s="300" t="s">
        <v>2716</v>
      </c>
    </row>
    <row r="124" spans="1:14">
      <c r="A124" s="299">
        <v>2017</v>
      </c>
      <c r="B124" s="300" t="s">
        <v>75</v>
      </c>
      <c r="C124" s="300" t="s">
        <v>143</v>
      </c>
      <c r="D124" s="300" t="s">
        <v>1833</v>
      </c>
      <c r="E124" s="299">
        <v>976849.33517694299</v>
      </c>
      <c r="F124" s="300"/>
      <c r="G124" s="300" t="s">
        <v>2089</v>
      </c>
      <c r="H124" s="300"/>
      <c r="I124" s="300" t="s">
        <v>2053</v>
      </c>
      <c r="J124" s="300" t="s">
        <v>818</v>
      </c>
      <c r="K124" s="300" t="s">
        <v>2076</v>
      </c>
      <c r="L124" s="300" t="s">
        <v>2151</v>
      </c>
      <c r="M124" s="300"/>
      <c r="N124" s="300" t="s">
        <v>2716</v>
      </c>
    </row>
    <row r="125" spans="1:14">
      <c r="A125" s="299">
        <v>2017</v>
      </c>
      <c r="B125" s="300" t="s">
        <v>75</v>
      </c>
      <c r="C125" s="300" t="s">
        <v>143</v>
      </c>
      <c r="D125" s="300" t="s">
        <v>238</v>
      </c>
      <c r="E125" s="299">
        <v>-113835.592140854</v>
      </c>
      <c r="F125" s="300"/>
      <c r="G125" s="300" t="s">
        <v>2089</v>
      </c>
      <c r="H125" s="300"/>
      <c r="I125" s="300" t="s">
        <v>2055</v>
      </c>
      <c r="J125" s="300" t="s">
        <v>818</v>
      </c>
      <c r="K125" s="300" t="s">
        <v>2076</v>
      </c>
      <c r="L125" s="300" t="s">
        <v>2156</v>
      </c>
      <c r="M125" s="300"/>
      <c r="N125" s="300" t="s">
        <v>2716</v>
      </c>
    </row>
    <row r="126" spans="1:14">
      <c r="A126" s="299">
        <v>2017</v>
      </c>
      <c r="B126" s="300" t="s">
        <v>75</v>
      </c>
      <c r="C126" s="300" t="s">
        <v>143</v>
      </c>
      <c r="D126" s="300" t="s">
        <v>737</v>
      </c>
      <c r="E126" s="299">
        <v>-42298.315952373203</v>
      </c>
      <c r="F126" s="300"/>
      <c r="G126" s="300" t="s">
        <v>2089</v>
      </c>
      <c r="H126" s="300"/>
      <c r="I126" s="300" t="s">
        <v>2051</v>
      </c>
      <c r="J126" s="300" t="s">
        <v>818</v>
      </c>
      <c r="K126" s="300" t="s">
        <v>2076</v>
      </c>
      <c r="L126" s="300" t="s">
        <v>2156</v>
      </c>
      <c r="M126" s="300"/>
      <c r="N126" s="300" t="s">
        <v>2716</v>
      </c>
    </row>
    <row r="127" spans="1:14">
      <c r="A127" s="299">
        <v>2017</v>
      </c>
      <c r="B127" s="300" t="s">
        <v>75</v>
      </c>
      <c r="C127" s="300" t="s">
        <v>143</v>
      </c>
      <c r="D127" s="300" t="s">
        <v>740</v>
      </c>
      <c r="E127" s="299">
        <v>3229489.5929297698</v>
      </c>
      <c r="F127" s="300"/>
      <c r="G127" s="300" t="s">
        <v>2089</v>
      </c>
      <c r="H127" s="300"/>
      <c r="I127" s="300" t="s">
        <v>2048</v>
      </c>
      <c r="J127" s="300" t="s">
        <v>818</v>
      </c>
      <c r="K127" s="300" t="s">
        <v>2076</v>
      </c>
      <c r="L127" s="300" t="s">
        <v>2156</v>
      </c>
      <c r="M127" s="300"/>
      <c r="N127" s="300" t="s">
        <v>2716</v>
      </c>
    </row>
    <row r="128" spans="1:14">
      <c r="A128" s="299">
        <v>2017</v>
      </c>
      <c r="B128" s="300" t="s">
        <v>75</v>
      </c>
      <c r="C128" s="300" t="s">
        <v>143</v>
      </c>
      <c r="D128" s="300" t="s">
        <v>796</v>
      </c>
      <c r="E128" s="299">
        <v>3290337.2428381699</v>
      </c>
      <c r="F128" s="300"/>
      <c r="G128" s="300" t="s">
        <v>2089</v>
      </c>
      <c r="H128" s="300"/>
      <c r="I128" s="300" t="s">
        <v>2053</v>
      </c>
      <c r="J128" s="300" t="s">
        <v>818</v>
      </c>
      <c r="K128" s="300" t="s">
        <v>2076</v>
      </c>
      <c r="L128" s="300" t="s">
        <v>2156</v>
      </c>
      <c r="M128" s="300"/>
      <c r="N128" s="300" t="s">
        <v>2716</v>
      </c>
    </row>
    <row r="129" spans="1:14">
      <c r="A129" s="299">
        <v>2017</v>
      </c>
      <c r="B129" s="300" t="s">
        <v>75</v>
      </c>
      <c r="C129" s="300" t="s">
        <v>143</v>
      </c>
      <c r="D129" s="300" t="s">
        <v>1879</v>
      </c>
      <c r="E129" s="299">
        <v>0</v>
      </c>
      <c r="F129" s="300"/>
      <c r="G129" s="300" t="s">
        <v>2089</v>
      </c>
      <c r="H129" s="300"/>
      <c r="I129" s="300" t="s">
        <v>2055</v>
      </c>
      <c r="J129" s="300" t="s">
        <v>818</v>
      </c>
      <c r="K129" s="300" t="s">
        <v>2076</v>
      </c>
      <c r="L129" s="300" t="s">
        <v>2157</v>
      </c>
      <c r="M129" s="300"/>
      <c r="N129" s="300" t="s">
        <v>2716</v>
      </c>
    </row>
    <row r="130" spans="1:14">
      <c r="A130" s="299">
        <v>2017</v>
      </c>
      <c r="B130" s="300" t="s">
        <v>75</v>
      </c>
      <c r="C130" s="300" t="s">
        <v>143</v>
      </c>
      <c r="D130" s="300" t="s">
        <v>887</v>
      </c>
      <c r="E130" s="299">
        <v>0</v>
      </c>
      <c r="F130" s="300"/>
      <c r="G130" s="300" t="s">
        <v>2125</v>
      </c>
      <c r="H130" s="300"/>
      <c r="I130" s="300" t="s">
        <v>2046</v>
      </c>
      <c r="J130" s="300" t="s">
        <v>401</v>
      </c>
      <c r="K130" s="300"/>
      <c r="L130" s="300"/>
      <c r="M130" s="300"/>
      <c r="N130" s="300" t="s">
        <v>2716</v>
      </c>
    </row>
    <row r="131" spans="1:14">
      <c r="A131" s="299">
        <v>2017</v>
      </c>
      <c r="B131" s="300" t="s">
        <v>75</v>
      </c>
      <c r="C131" s="300" t="s">
        <v>143</v>
      </c>
      <c r="D131" s="300" t="s">
        <v>797</v>
      </c>
      <c r="E131" s="299">
        <v>0</v>
      </c>
      <c r="F131" s="300"/>
      <c r="G131" s="300" t="s">
        <v>2125</v>
      </c>
      <c r="H131" s="300"/>
      <c r="I131" s="300"/>
      <c r="J131" s="300" t="s">
        <v>401</v>
      </c>
      <c r="K131" s="300" t="s">
        <v>2076</v>
      </c>
      <c r="L131" s="300" t="s">
        <v>2077</v>
      </c>
      <c r="M131" s="300"/>
      <c r="N131" s="300" t="s">
        <v>2716</v>
      </c>
    </row>
    <row r="132" spans="1:14">
      <c r="A132" s="299">
        <v>2017</v>
      </c>
      <c r="B132" s="300" t="s">
        <v>75</v>
      </c>
      <c r="C132" s="300" t="s">
        <v>143</v>
      </c>
      <c r="D132" s="300" t="s">
        <v>800</v>
      </c>
      <c r="E132" s="299">
        <v>0</v>
      </c>
      <c r="F132" s="300"/>
      <c r="G132" s="300" t="s">
        <v>2125</v>
      </c>
      <c r="H132" s="300"/>
      <c r="I132" s="300"/>
      <c r="J132" s="300" t="s">
        <v>401</v>
      </c>
      <c r="K132" s="300" t="s">
        <v>2070</v>
      </c>
      <c r="L132" s="300" t="s">
        <v>2071</v>
      </c>
      <c r="M132" s="300"/>
      <c r="N132" s="300" t="s">
        <v>2716</v>
      </c>
    </row>
    <row r="133" spans="1:14">
      <c r="A133" s="299">
        <v>2017</v>
      </c>
      <c r="B133" s="300" t="s">
        <v>75</v>
      </c>
      <c r="C133" s="300" t="s">
        <v>143</v>
      </c>
      <c r="D133" s="300" t="s">
        <v>801</v>
      </c>
      <c r="E133" s="299">
        <v>0</v>
      </c>
      <c r="F133" s="300"/>
      <c r="G133" s="300" t="s">
        <v>2125</v>
      </c>
      <c r="H133" s="300"/>
      <c r="I133" s="300"/>
      <c r="J133" s="300" t="s">
        <v>401</v>
      </c>
      <c r="K133" s="300" t="s">
        <v>2070</v>
      </c>
      <c r="L133" s="300" t="s">
        <v>2126</v>
      </c>
      <c r="M133" s="300"/>
      <c r="N133" s="300" t="s">
        <v>2716</v>
      </c>
    </row>
    <row r="134" spans="1:14">
      <c r="A134" s="299">
        <v>2017</v>
      </c>
      <c r="B134" s="300" t="s">
        <v>75</v>
      </c>
      <c r="C134" s="300" t="s">
        <v>143</v>
      </c>
      <c r="D134" s="300" t="s">
        <v>989</v>
      </c>
      <c r="E134" s="299">
        <v>0</v>
      </c>
      <c r="F134" s="300"/>
      <c r="G134" s="300" t="s">
        <v>2125</v>
      </c>
      <c r="H134" s="300"/>
      <c r="I134" s="300"/>
      <c r="J134" s="300" t="s">
        <v>401</v>
      </c>
      <c r="K134" s="300" t="s">
        <v>2070</v>
      </c>
      <c r="L134" s="300" t="s">
        <v>2127</v>
      </c>
      <c r="M134" s="300"/>
      <c r="N134" s="300" t="s">
        <v>2716</v>
      </c>
    </row>
    <row r="135" spans="1:14">
      <c r="A135" s="299">
        <v>2017</v>
      </c>
      <c r="B135" s="300" t="s">
        <v>75</v>
      </c>
      <c r="C135" s="300" t="s">
        <v>143</v>
      </c>
      <c r="D135" s="300" t="s">
        <v>991</v>
      </c>
      <c r="E135" s="299">
        <v>0</v>
      </c>
      <c r="F135" s="300"/>
      <c r="G135" s="300" t="s">
        <v>2125</v>
      </c>
      <c r="H135" s="300"/>
      <c r="I135" s="300"/>
      <c r="J135" s="300" t="s">
        <v>401</v>
      </c>
      <c r="K135" s="300" t="s">
        <v>2070</v>
      </c>
      <c r="L135" s="300" t="s">
        <v>2127</v>
      </c>
      <c r="M135" s="300"/>
      <c r="N135" s="300" t="s">
        <v>2716</v>
      </c>
    </row>
    <row r="136" spans="1:14">
      <c r="A136" s="299">
        <v>2017</v>
      </c>
      <c r="B136" s="300" t="s">
        <v>75</v>
      </c>
      <c r="C136" s="300" t="s">
        <v>143</v>
      </c>
      <c r="D136" s="300" t="s">
        <v>1017</v>
      </c>
      <c r="E136" s="299">
        <v>0</v>
      </c>
      <c r="F136" s="300"/>
      <c r="G136" s="300" t="s">
        <v>2125</v>
      </c>
      <c r="H136" s="300"/>
      <c r="I136" s="300"/>
      <c r="J136" s="300" t="s">
        <v>401</v>
      </c>
      <c r="K136" s="300" t="s">
        <v>2070</v>
      </c>
      <c r="L136" s="300" t="s">
        <v>2127</v>
      </c>
      <c r="M136" s="300"/>
      <c r="N136" s="300" t="s">
        <v>2716</v>
      </c>
    </row>
    <row r="137" spans="1:14">
      <c r="A137" s="299">
        <v>2017</v>
      </c>
      <c r="B137" s="300" t="s">
        <v>75</v>
      </c>
      <c r="C137" s="300" t="s">
        <v>143</v>
      </c>
      <c r="D137" s="300" t="s">
        <v>1019</v>
      </c>
      <c r="E137" s="299">
        <v>0</v>
      </c>
      <c r="F137" s="300"/>
      <c r="G137" s="300" t="s">
        <v>2125</v>
      </c>
      <c r="H137" s="300"/>
      <c r="I137" s="300"/>
      <c r="J137" s="300" t="s">
        <v>401</v>
      </c>
      <c r="K137" s="300" t="s">
        <v>2070</v>
      </c>
      <c r="L137" s="300" t="s">
        <v>2127</v>
      </c>
      <c r="M137" s="300"/>
      <c r="N137" s="300" t="s">
        <v>2716</v>
      </c>
    </row>
    <row r="138" spans="1:14">
      <c r="A138" s="299">
        <v>2017</v>
      </c>
      <c r="B138" s="300" t="s">
        <v>75</v>
      </c>
      <c r="C138" s="300" t="s">
        <v>143</v>
      </c>
      <c r="D138" s="300" t="s">
        <v>1041</v>
      </c>
      <c r="E138" s="299">
        <v>0</v>
      </c>
      <c r="F138" s="300"/>
      <c r="G138" s="300" t="s">
        <v>2125</v>
      </c>
      <c r="H138" s="300"/>
      <c r="I138" s="300"/>
      <c r="J138" s="300" t="s">
        <v>401</v>
      </c>
      <c r="K138" s="300" t="s">
        <v>2070</v>
      </c>
      <c r="L138" s="300" t="s">
        <v>2127</v>
      </c>
      <c r="M138" s="300"/>
      <c r="N138" s="300" t="s">
        <v>2716</v>
      </c>
    </row>
    <row r="139" spans="1:14">
      <c r="A139" s="299">
        <v>2017</v>
      </c>
      <c r="B139" s="300" t="s">
        <v>75</v>
      </c>
      <c r="C139" s="300" t="s">
        <v>143</v>
      </c>
      <c r="D139" s="300" t="s">
        <v>230</v>
      </c>
      <c r="E139" s="299">
        <v>5938824</v>
      </c>
      <c r="F139" s="300"/>
      <c r="G139" s="300" t="s">
        <v>2125</v>
      </c>
      <c r="H139" s="300"/>
      <c r="I139" s="300"/>
      <c r="J139" s="300" t="s">
        <v>401</v>
      </c>
      <c r="K139" s="300" t="s">
        <v>2083</v>
      </c>
      <c r="L139" s="300" t="s">
        <v>2128</v>
      </c>
      <c r="M139" s="300"/>
      <c r="N139" s="300" t="s">
        <v>2716</v>
      </c>
    </row>
    <row r="140" spans="1:14">
      <c r="A140" s="299">
        <v>2017</v>
      </c>
      <c r="B140" s="300" t="s">
        <v>75</v>
      </c>
      <c r="C140" s="300" t="s">
        <v>143</v>
      </c>
      <c r="D140" s="300" t="s">
        <v>231</v>
      </c>
      <c r="E140" s="299">
        <v>9639909</v>
      </c>
      <c r="F140" s="300"/>
      <c r="G140" s="300" t="s">
        <v>2125</v>
      </c>
      <c r="H140" s="300"/>
      <c r="I140" s="300"/>
      <c r="J140" s="300" t="s">
        <v>401</v>
      </c>
      <c r="K140" s="300" t="s">
        <v>2083</v>
      </c>
      <c r="L140" s="300" t="s">
        <v>2128</v>
      </c>
      <c r="M140" s="300"/>
      <c r="N140" s="300" t="s">
        <v>2716</v>
      </c>
    </row>
    <row r="141" spans="1:14">
      <c r="A141" s="299">
        <v>2017</v>
      </c>
      <c r="B141" s="300" t="s">
        <v>75</v>
      </c>
      <c r="C141" s="300" t="s">
        <v>143</v>
      </c>
      <c r="D141" s="300" t="s">
        <v>1170</v>
      </c>
      <c r="E141" s="299">
        <v>0</v>
      </c>
      <c r="F141" s="300"/>
      <c r="G141" s="300" t="s">
        <v>2125</v>
      </c>
      <c r="H141" s="300"/>
      <c r="I141" s="300"/>
      <c r="J141" s="300" t="s">
        <v>401</v>
      </c>
      <c r="K141" s="300" t="s">
        <v>2080</v>
      </c>
      <c r="L141" s="300" t="s">
        <v>2129</v>
      </c>
      <c r="M141" s="300"/>
      <c r="N141" s="300" t="s">
        <v>2716</v>
      </c>
    </row>
    <row r="142" spans="1:14">
      <c r="A142" s="299">
        <v>2017</v>
      </c>
      <c r="B142" s="300" t="s">
        <v>75</v>
      </c>
      <c r="C142" s="300" t="s">
        <v>143</v>
      </c>
      <c r="D142" s="300" t="s">
        <v>1172</v>
      </c>
      <c r="E142" s="299">
        <v>0</v>
      </c>
      <c r="F142" s="300"/>
      <c r="G142" s="300" t="s">
        <v>2125</v>
      </c>
      <c r="H142" s="300"/>
      <c r="I142" s="300"/>
      <c r="J142" s="300" t="s">
        <v>401</v>
      </c>
      <c r="K142" s="300" t="s">
        <v>2083</v>
      </c>
      <c r="L142" s="300" t="s">
        <v>2130</v>
      </c>
      <c r="M142" s="300"/>
      <c r="N142" s="300" t="s">
        <v>2716</v>
      </c>
    </row>
    <row r="143" spans="1:14">
      <c r="A143" s="299">
        <v>2017</v>
      </c>
      <c r="B143" s="300" t="s">
        <v>75</v>
      </c>
      <c r="C143" s="300" t="s">
        <v>143</v>
      </c>
      <c r="D143" s="300" t="s">
        <v>334</v>
      </c>
      <c r="E143" s="299">
        <v>-113858.9</v>
      </c>
      <c r="F143" s="300" t="s">
        <v>334</v>
      </c>
      <c r="G143" s="300" t="s">
        <v>2149</v>
      </c>
      <c r="H143" s="300" t="s">
        <v>2146</v>
      </c>
      <c r="I143" s="300" t="s">
        <v>2042</v>
      </c>
      <c r="J143" s="300"/>
      <c r="K143" s="300"/>
      <c r="L143" s="300"/>
      <c r="M143" s="300"/>
      <c r="N143" s="300" t="s">
        <v>2716</v>
      </c>
    </row>
    <row r="144" spans="1:14">
      <c r="A144" s="299">
        <v>2017</v>
      </c>
      <c r="B144" s="300" t="s">
        <v>75</v>
      </c>
      <c r="C144" s="300" t="s">
        <v>143</v>
      </c>
      <c r="D144" s="300" t="s">
        <v>336</v>
      </c>
      <c r="E144" s="299">
        <v>-79476.14</v>
      </c>
      <c r="F144" s="300" t="s">
        <v>336</v>
      </c>
      <c r="G144" s="300" t="s">
        <v>2149</v>
      </c>
      <c r="H144" s="300" t="s">
        <v>2146</v>
      </c>
      <c r="I144" s="300" t="s">
        <v>2042</v>
      </c>
      <c r="J144" s="300"/>
      <c r="K144" s="300"/>
      <c r="L144" s="300"/>
      <c r="M144" s="300"/>
      <c r="N144" s="300" t="s">
        <v>2716</v>
      </c>
    </row>
    <row r="145" spans="1:14">
      <c r="A145" s="299">
        <v>2017</v>
      </c>
      <c r="B145" s="300" t="s">
        <v>75</v>
      </c>
      <c r="C145" s="300" t="s">
        <v>143</v>
      </c>
      <c r="D145" s="300" t="s">
        <v>805</v>
      </c>
      <c r="E145" s="299">
        <v>14044.49</v>
      </c>
      <c r="F145" s="300" t="s">
        <v>805</v>
      </c>
      <c r="G145" s="300" t="s">
        <v>2149</v>
      </c>
      <c r="H145" s="300" t="s">
        <v>2146</v>
      </c>
      <c r="I145" s="300" t="s">
        <v>2044</v>
      </c>
      <c r="J145" s="300"/>
      <c r="K145" s="300"/>
      <c r="L145" s="300"/>
      <c r="M145" s="300"/>
      <c r="N145" s="300" t="s">
        <v>2716</v>
      </c>
    </row>
    <row r="146" spans="1:14">
      <c r="A146" s="299">
        <v>2017</v>
      </c>
      <c r="B146" s="300" t="s">
        <v>75</v>
      </c>
      <c r="C146" s="300" t="s">
        <v>143</v>
      </c>
      <c r="D146" s="300" t="s">
        <v>247</v>
      </c>
      <c r="E146" s="299">
        <v>4619618.34</v>
      </c>
      <c r="F146" s="300" t="s">
        <v>247</v>
      </c>
      <c r="G146" s="300" t="s">
        <v>2149</v>
      </c>
      <c r="H146" s="300" t="s">
        <v>2146</v>
      </c>
      <c r="I146" s="300" t="s">
        <v>2032</v>
      </c>
      <c r="J146" s="300" t="s">
        <v>868</v>
      </c>
      <c r="K146" s="300"/>
      <c r="L146" s="300"/>
      <c r="M146" s="300"/>
      <c r="N146" s="300" t="s">
        <v>2716</v>
      </c>
    </row>
    <row r="147" spans="1:14">
      <c r="A147" s="299">
        <v>2017</v>
      </c>
      <c r="B147" s="300" t="s">
        <v>75</v>
      </c>
      <c r="C147" s="300" t="s">
        <v>143</v>
      </c>
      <c r="D147" s="300" t="s">
        <v>348</v>
      </c>
      <c r="E147" s="299">
        <v>-113461.16</v>
      </c>
      <c r="F147" s="300" t="s">
        <v>348</v>
      </c>
      <c r="G147" s="300" t="s">
        <v>2149</v>
      </c>
      <c r="H147" s="300" t="s">
        <v>2146</v>
      </c>
      <c r="I147" s="300" t="s">
        <v>2039</v>
      </c>
      <c r="J147" s="300"/>
      <c r="K147" s="300"/>
      <c r="L147" s="300"/>
      <c r="M147" s="300"/>
      <c r="N147" s="300" t="s">
        <v>2716</v>
      </c>
    </row>
    <row r="148" spans="1:14">
      <c r="A148" s="299">
        <v>2017</v>
      </c>
      <c r="B148" s="300" t="s">
        <v>75</v>
      </c>
      <c r="C148" s="300" t="s">
        <v>143</v>
      </c>
      <c r="D148" s="300" t="s">
        <v>286</v>
      </c>
      <c r="E148" s="299">
        <v>863.29</v>
      </c>
      <c r="F148" s="300" t="s">
        <v>286</v>
      </c>
      <c r="G148" s="300" t="s">
        <v>2149</v>
      </c>
      <c r="H148" s="300" t="s">
        <v>2146</v>
      </c>
      <c r="I148" s="300" t="s">
        <v>2039</v>
      </c>
      <c r="J148" s="300" t="s">
        <v>868</v>
      </c>
      <c r="K148" s="300"/>
      <c r="L148" s="300"/>
      <c r="M148" s="300"/>
      <c r="N148" s="300" t="s">
        <v>2716</v>
      </c>
    </row>
    <row r="149" spans="1:14">
      <c r="A149" s="299">
        <v>2017</v>
      </c>
      <c r="B149" s="300" t="s">
        <v>75</v>
      </c>
      <c r="C149" s="300" t="s">
        <v>143</v>
      </c>
      <c r="D149" s="300" t="s">
        <v>288</v>
      </c>
      <c r="E149" s="299">
        <v>42831.6</v>
      </c>
      <c r="F149" s="300" t="s">
        <v>288</v>
      </c>
      <c r="G149" s="300" t="s">
        <v>2149</v>
      </c>
      <c r="H149" s="300" t="s">
        <v>2146</v>
      </c>
      <c r="I149" s="300" t="s">
        <v>2039</v>
      </c>
      <c r="J149" s="300" t="s">
        <v>868</v>
      </c>
      <c r="K149" s="300"/>
      <c r="L149" s="300"/>
      <c r="M149" s="300"/>
      <c r="N149" s="300" t="s">
        <v>2716</v>
      </c>
    </row>
    <row r="150" spans="1:14">
      <c r="A150" s="299">
        <v>2017</v>
      </c>
      <c r="B150" s="300" t="s">
        <v>75</v>
      </c>
      <c r="C150" s="300" t="s">
        <v>143</v>
      </c>
      <c r="D150" s="300" t="s">
        <v>305</v>
      </c>
      <c r="E150" s="299">
        <v>39838.120000000003</v>
      </c>
      <c r="F150" s="300" t="s">
        <v>305</v>
      </c>
      <c r="G150" s="300" t="s">
        <v>2149</v>
      </c>
      <c r="H150" s="300" t="s">
        <v>2146</v>
      </c>
      <c r="I150" s="300" t="s">
        <v>2039</v>
      </c>
      <c r="J150" s="300" t="s">
        <v>868</v>
      </c>
      <c r="K150" s="300"/>
      <c r="L150" s="300"/>
      <c r="M150" s="300"/>
      <c r="N150" s="300" t="s">
        <v>2716</v>
      </c>
    </row>
    <row r="151" spans="1:14">
      <c r="A151" s="299">
        <v>2017</v>
      </c>
      <c r="B151" s="300" t="s">
        <v>75</v>
      </c>
      <c r="C151" s="300" t="s">
        <v>143</v>
      </c>
      <c r="D151" s="300" t="s">
        <v>753</v>
      </c>
      <c r="E151" s="299">
        <v>33917.019999999997</v>
      </c>
      <c r="F151" s="300" t="s">
        <v>753</v>
      </c>
      <c r="G151" s="300" t="s">
        <v>2149</v>
      </c>
      <c r="H151" s="300" t="s">
        <v>2146</v>
      </c>
      <c r="I151" s="300" t="s">
        <v>2039</v>
      </c>
      <c r="J151" s="300" t="s">
        <v>868</v>
      </c>
      <c r="K151" s="300"/>
      <c r="L151" s="300"/>
      <c r="M151" s="300"/>
      <c r="N151" s="300" t="s">
        <v>2716</v>
      </c>
    </row>
    <row r="152" spans="1:14">
      <c r="A152" s="299">
        <v>2017</v>
      </c>
      <c r="B152" s="300" t="s">
        <v>75</v>
      </c>
      <c r="C152" s="300" t="s">
        <v>143</v>
      </c>
      <c r="D152" s="300" t="s">
        <v>322</v>
      </c>
      <c r="E152" s="299">
        <v>886609.49</v>
      </c>
      <c r="F152" s="300" t="s">
        <v>322</v>
      </c>
      <c r="G152" s="300" t="s">
        <v>2149</v>
      </c>
      <c r="H152" s="300" t="s">
        <v>2146</v>
      </c>
      <c r="I152" s="300" t="s">
        <v>2026</v>
      </c>
      <c r="J152" s="300" t="s">
        <v>868</v>
      </c>
      <c r="K152" s="300"/>
      <c r="L152" s="300"/>
      <c r="M152" s="300"/>
      <c r="N152" s="300" t="s">
        <v>2716</v>
      </c>
    </row>
    <row r="153" spans="1:14">
      <c r="A153" s="299">
        <v>2017</v>
      </c>
      <c r="B153" s="300" t="s">
        <v>75</v>
      </c>
      <c r="C153" s="300" t="s">
        <v>143</v>
      </c>
      <c r="D153" s="300" t="s">
        <v>338</v>
      </c>
      <c r="E153" s="299">
        <v>-6868.94</v>
      </c>
      <c r="F153" s="300" t="s">
        <v>338</v>
      </c>
      <c r="G153" s="300" t="s">
        <v>2149</v>
      </c>
      <c r="H153" s="300" t="s">
        <v>2146</v>
      </c>
      <c r="I153" s="300" t="s">
        <v>2042</v>
      </c>
      <c r="J153" s="300"/>
      <c r="K153" s="300"/>
      <c r="L153" s="300"/>
      <c r="M153" s="300"/>
      <c r="N153" s="300" t="s">
        <v>2716</v>
      </c>
    </row>
    <row r="154" spans="1:14">
      <c r="A154" s="299">
        <v>2017</v>
      </c>
      <c r="B154" s="300" t="s">
        <v>75</v>
      </c>
      <c r="C154" s="300" t="s">
        <v>143</v>
      </c>
      <c r="D154" s="300" t="s">
        <v>289</v>
      </c>
      <c r="E154" s="299">
        <v>7825.95</v>
      </c>
      <c r="F154" s="300" t="s">
        <v>289</v>
      </c>
      <c r="G154" s="300" t="s">
        <v>2149</v>
      </c>
      <c r="H154" s="300" t="s">
        <v>2146</v>
      </c>
      <c r="I154" s="300" t="s">
        <v>2039</v>
      </c>
      <c r="J154" s="300" t="s">
        <v>868</v>
      </c>
      <c r="K154" s="300"/>
      <c r="L154" s="300"/>
      <c r="M154" s="300"/>
      <c r="N154" s="300" t="s">
        <v>2716</v>
      </c>
    </row>
    <row r="155" spans="1:14">
      <c r="A155" s="299">
        <v>2017</v>
      </c>
      <c r="B155" s="300" t="s">
        <v>75</v>
      </c>
      <c r="C155" s="300" t="s">
        <v>143</v>
      </c>
      <c r="D155" s="300" t="s">
        <v>302</v>
      </c>
      <c r="E155" s="299">
        <v>228495.15</v>
      </c>
      <c r="F155" s="300" t="s">
        <v>302</v>
      </c>
      <c r="G155" s="300" t="s">
        <v>2149</v>
      </c>
      <c r="H155" s="300" t="s">
        <v>2146</v>
      </c>
      <c r="I155" s="300" t="s">
        <v>2039</v>
      </c>
      <c r="J155" s="300" t="s">
        <v>868</v>
      </c>
      <c r="K155" s="300"/>
      <c r="L155" s="300"/>
      <c r="M155" s="300"/>
      <c r="N155" s="300" t="s">
        <v>2716</v>
      </c>
    </row>
    <row r="156" spans="1:14">
      <c r="A156" s="299">
        <v>2017</v>
      </c>
      <c r="B156" s="300" t="s">
        <v>75</v>
      </c>
      <c r="C156" s="300" t="s">
        <v>143</v>
      </c>
      <c r="D156" s="300" t="s">
        <v>309</v>
      </c>
      <c r="E156" s="299">
        <v>9091.15</v>
      </c>
      <c r="F156" s="300" t="s">
        <v>309</v>
      </c>
      <c r="G156" s="300" t="s">
        <v>2149</v>
      </c>
      <c r="H156" s="300" t="s">
        <v>2146</v>
      </c>
      <c r="I156" s="300" t="s">
        <v>2039</v>
      </c>
      <c r="J156" s="300" t="s">
        <v>868</v>
      </c>
      <c r="K156" s="300"/>
      <c r="L156" s="300"/>
      <c r="M156" s="300"/>
      <c r="N156" s="300" t="s">
        <v>2716</v>
      </c>
    </row>
    <row r="157" spans="1:14">
      <c r="A157" s="299">
        <v>2017</v>
      </c>
      <c r="B157" s="300" t="s">
        <v>75</v>
      </c>
      <c r="C157" s="300" t="s">
        <v>143</v>
      </c>
      <c r="D157" s="300" t="s">
        <v>276</v>
      </c>
      <c r="E157" s="299">
        <v>3665.41</v>
      </c>
      <c r="F157" s="300" t="s">
        <v>276</v>
      </c>
      <c r="G157" s="300" t="s">
        <v>2149</v>
      </c>
      <c r="H157" s="300" t="s">
        <v>2146</v>
      </c>
      <c r="I157" s="300" t="s">
        <v>2039</v>
      </c>
      <c r="J157" s="300" t="s">
        <v>868</v>
      </c>
      <c r="K157" s="300"/>
      <c r="L157" s="300"/>
      <c r="M157" s="300"/>
      <c r="N157" s="300" t="s">
        <v>2716</v>
      </c>
    </row>
    <row r="158" spans="1:14">
      <c r="A158" s="299">
        <v>2017</v>
      </c>
      <c r="B158" s="300" t="s">
        <v>75</v>
      </c>
      <c r="C158" s="300" t="s">
        <v>143</v>
      </c>
      <c r="D158" s="300" t="s">
        <v>655</v>
      </c>
      <c r="E158" s="299">
        <v>16291.41</v>
      </c>
      <c r="F158" s="300" t="s">
        <v>655</v>
      </c>
      <c r="G158" s="300" t="s">
        <v>2149</v>
      </c>
      <c r="H158" s="300" t="s">
        <v>2146</v>
      </c>
      <c r="I158" s="300" t="s">
        <v>2039</v>
      </c>
      <c r="J158" s="300"/>
      <c r="K158" s="300"/>
      <c r="L158" s="300"/>
      <c r="M158" s="300"/>
      <c r="N158" s="300" t="s">
        <v>2716</v>
      </c>
    </row>
    <row r="159" spans="1:14">
      <c r="A159" s="299">
        <v>2017</v>
      </c>
      <c r="B159" s="300" t="s">
        <v>75</v>
      </c>
      <c r="C159" s="300" t="s">
        <v>143</v>
      </c>
      <c r="D159" s="300" t="s">
        <v>593</v>
      </c>
      <c r="E159" s="299">
        <v>90537.36</v>
      </c>
      <c r="F159" s="300" t="s">
        <v>593</v>
      </c>
      <c r="G159" s="300" t="s">
        <v>2149</v>
      </c>
      <c r="H159" s="300" t="s">
        <v>2146</v>
      </c>
      <c r="I159" s="300" t="s">
        <v>2044</v>
      </c>
      <c r="J159" s="300"/>
      <c r="K159" s="300"/>
      <c r="L159" s="300"/>
      <c r="M159" s="300"/>
      <c r="N159" s="300" t="s">
        <v>2716</v>
      </c>
    </row>
    <row r="160" spans="1:14">
      <c r="A160" s="299">
        <v>2017</v>
      </c>
      <c r="B160" s="300" t="s">
        <v>75</v>
      </c>
      <c r="C160" s="300" t="s">
        <v>143</v>
      </c>
      <c r="D160" s="300" t="s">
        <v>752</v>
      </c>
      <c r="E160" s="299">
        <v>1680.81</v>
      </c>
      <c r="F160" s="300" t="s">
        <v>752</v>
      </c>
      <c r="G160" s="300" t="s">
        <v>2149</v>
      </c>
      <c r="H160" s="300" t="s">
        <v>2146</v>
      </c>
      <c r="I160" s="300" t="s">
        <v>2044</v>
      </c>
      <c r="J160" s="300"/>
      <c r="K160" s="300"/>
      <c r="L160" s="300"/>
      <c r="M160" s="300"/>
      <c r="N160" s="300" t="s">
        <v>2716</v>
      </c>
    </row>
    <row r="161" spans="1:14">
      <c r="A161" s="299">
        <v>2017</v>
      </c>
      <c r="B161" s="300" t="s">
        <v>75</v>
      </c>
      <c r="C161" s="300" t="s">
        <v>143</v>
      </c>
      <c r="D161" s="300" t="s">
        <v>285</v>
      </c>
      <c r="E161" s="299">
        <v>19661</v>
      </c>
      <c r="F161" s="300" t="s">
        <v>285</v>
      </c>
      <c r="G161" s="300" t="s">
        <v>2149</v>
      </c>
      <c r="H161" s="300" t="s">
        <v>2146</v>
      </c>
      <c r="I161" s="300" t="s">
        <v>2039</v>
      </c>
      <c r="J161" s="300" t="s">
        <v>868</v>
      </c>
      <c r="K161" s="300"/>
      <c r="L161" s="300"/>
      <c r="M161" s="300"/>
      <c r="N161" s="300" t="s">
        <v>2716</v>
      </c>
    </row>
    <row r="162" spans="1:14">
      <c r="A162" s="299">
        <v>2017</v>
      </c>
      <c r="B162" s="300" t="s">
        <v>75</v>
      </c>
      <c r="C162" s="300" t="s">
        <v>143</v>
      </c>
      <c r="D162" s="300" t="s">
        <v>297</v>
      </c>
      <c r="E162" s="299">
        <v>11936.21</v>
      </c>
      <c r="F162" s="300" t="s">
        <v>297</v>
      </c>
      <c r="G162" s="300" t="s">
        <v>2149</v>
      </c>
      <c r="H162" s="300" t="s">
        <v>2146</v>
      </c>
      <c r="I162" s="300" t="s">
        <v>2039</v>
      </c>
      <c r="J162" s="300" t="s">
        <v>868</v>
      </c>
      <c r="K162" s="300"/>
      <c r="L162" s="300"/>
      <c r="M162" s="300"/>
      <c r="N162" s="300" t="s">
        <v>2716</v>
      </c>
    </row>
    <row r="163" spans="1:14">
      <c r="A163" s="299">
        <v>2017</v>
      </c>
      <c r="B163" s="300" t="s">
        <v>75</v>
      </c>
      <c r="C163" s="300" t="s">
        <v>143</v>
      </c>
      <c r="D163" s="300" t="s">
        <v>300</v>
      </c>
      <c r="E163" s="299">
        <v>899927.04000000004</v>
      </c>
      <c r="F163" s="300" t="s">
        <v>300</v>
      </c>
      <c r="G163" s="300" t="s">
        <v>2149</v>
      </c>
      <c r="H163" s="300" t="s">
        <v>2146</v>
      </c>
      <c r="I163" s="300" t="s">
        <v>2039</v>
      </c>
      <c r="J163" s="300" t="s">
        <v>868</v>
      </c>
      <c r="K163" s="300"/>
      <c r="L163" s="300"/>
      <c r="M163" s="300"/>
      <c r="N163" s="300" t="s">
        <v>2716</v>
      </c>
    </row>
    <row r="164" spans="1:14">
      <c r="A164" s="299">
        <v>2017</v>
      </c>
      <c r="B164" s="300" t="s">
        <v>75</v>
      </c>
      <c r="C164" s="300" t="s">
        <v>143</v>
      </c>
      <c r="D164" s="300" t="s">
        <v>312</v>
      </c>
      <c r="E164" s="299">
        <v>41798.29</v>
      </c>
      <c r="F164" s="300" t="s">
        <v>312</v>
      </c>
      <c r="G164" s="300" t="s">
        <v>2149</v>
      </c>
      <c r="H164" s="300" t="s">
        <v>2146</v>
      </c>
      <c r="I164" s="300" t="s">
        <v>2039</v>
      </c>
      <c r="J164" s="300" t="s">
        <v>868</v>
      </c>
      <c r="K164" s="300"/>
      <c r="L164" s="300"/>
      <c r="M164" s="300"/>
      <c r="N164" s="300" t="s">
        <v>2716</v>
      </c>
    </row>
    <row r="165" spans="1:14">
      <c r="A165" s="299">
        <v>2017</v>
      </c>
      <c r="B165" s="300" t="s">
        <v>75</v>
      </c>
      <c r="C165" s="300" t="s">
        <v>143</v>
      </c>
      <c r="D165" s="300" t="s">
        <v>259</v>
      </c>
      <c r="E165" s="299">
        <v>20644.830000000002</v>
      </c>
      <c r="F165" s="300" t="s">
        <v>259</v>
      </c>
      <c r="G165" s="300" t="s">
        <v>2149</v>
      </c>
      <c r="H165" s="300" t="s">
        <v>2146</v>
      </c>
      <c r="I165" s="300" t="s">
        <v>2039</v>
      </c>
      <c r="J165" s="300" t="s">
        <v>868</v>
      </c>
      <c r="K165" s="300"/>
      <c r="L165" s="300"/>
      <c r="M165" s="300"/>
      <c r="N165" s="300" t="s">
        <v>2716</v>
      </c>
    </row>
    <row r="166" spans="1:14">
      <c r="A166" s="299">
        <v>2017</v>
      </c>
      <c r="B166" s="300" t="s">
        <v>75</v>
      </c>
      <c r="C166" s="300" t="s">
        <v>143</v>
      </c>
      <c r="D166" s="300" t="s">
        <v>358</v>
      </c>
      <c r="E166" s="299">
        <v>-421540</v>
      </c>
      <c r="F166" s="300" t="s">
        <v>358</v>
      </c>
      <c r="G166" s="300" t="s">
        <v>2149</v>
      </c>
      <c r="H166" s="300" t="s">
        <v>2146</v>
      </c>
      <c r="I166" s="300" t="s">
        <v>2042</v>
      </c>
      <c r="J166" s="300"/>
      <c r="K166" s="300"/>
      <c r="L166" s="300"/>
      <c r="M166" s="300"/>
      <c r="N166" s="300" t="s">
        <v>2716</v>
      </c>
    </row>
    <row r="167" spans="1:14">
      <c r="A167" s="299">
        <v>2017</v>
      </c>
      <c r="B167" s="300" t="s">
        <v>75</v>
      </c>
      <c r="C167" s="300" t="s">
        <v>143</v>
      </c>
      <c r="D167" s="300" t="s">
        <v>337</v>
      </c>
      <c r="E167" s="299">
        <v>-473.72</v>
      </c>
      <c r="F167" s="300" t="s">
        <v>337</v>
      </c>
      <c r="G167" s="300" t="s">
        <v>2149</v>
      </c>
      <c r="H167" s="300" t="s">
        <v>2146</v>
      </c>
      <c r="I167" s="300" t="s">
        <v>2042</v>
      </c>
      <c r="J167" s="300"/>
      <c r="K167" s="300"/>
      <c r="L167" s="300"/>
      <c r="M167" s="300"/>
      <c r="N167" s="300" t="s">
        <v>2716</v>
      </c>
    </row>
    <row r="168" spans="1:14">
      <c r="A168" s="299">
        <v>2017</v>
      </c>
      <c r="B168" s="300" t="s">
        <v>75</v>
      </c>
      <c r="C168" s="300" t="s">
        <v>143</v>
      </c>
      <c r="D168" s="300" t="s">
        <v>806</v>
      </c>
      <c r="E168" s="299">
        <v>9844.01</v>
      </c>
      <c r="F168" s="300" t="s">
        <v>806</v>
      </c>
      <c r="G168" s="300" t="s">
        <v>2149</v>
      </c>
      <c r="H168" s="300" t="s">
        <v>2146</v>
      </c>
      <c r="I168" s="300" t="s">
        <v>2044</v>
      </c>
      <c r="J168" s="300"/>
      <c r="K168" s="300"/>
      <c r="L168" s="300"/>
      <c r="M168" s="300"/>
      <c r="N168" s="300" t="s">
        <v>2716</v>
      </c>
    </row>
    <row r="169" spans="1:14">
      <c r="A169" s="299">
        <v>2017</v>
      </c>
      <c r="B169" s="300" t="s">
        <v>75</v>
      </c>
      <c r="C169" s="300" t="s">
        <v>143</v>
      </c>
      <c r="D169" s="300" t="s">
        <v>754</v>
      </c>
      <c r="E169" s="299">
        <v>16572</v>
      </c>
      <c r="F169" s="300" t="s">
        <v>754</v>
      </c>
      <c r="G169" s="300" t="s">
        <v>2149</v>
      </c>
      <c r="H169" s="300" t="s">
        <v>2146</v>
      </c>
      <c r="I169" s="300" t="s">
        <v>2044</v>
      </c>
      <c r="J169" s="300"/>
      <c r="K169" s="300"/>
      <c r="L169" s="300"/>
      <c r="M169" s="300"/>
      <c r="N169" s="300" t="s">
        <v>2716</v>
      </c>
    </row>
    <row r="170" spans="1:14">
      <c r="A170" s="299">
        <v>2017</v>
      </c>
      <c r="B170" s="300" t="s">
        <v>75</v>
      </c>
      <c r="C170" s="300" t="s">
        <v>143</v>
      </c>
      <c r="D170" s="300" t="s">
        <v>890</v>
      </c>
      <c r="E170" s="299">
        <v>-60868</v>
      </c>
      <c r="F170" s="300" t="s">
        <v>890</v>
      </c>
      <c r="G170" s="300" t="s">
        <v>2149</v>
      </c>
      <c r="H170" s="300" t="s">
        <v>2146</v>
      </c>
      <c r="I170" s="300" t="s">
        <v>2046</v>
      </c>
      <c r="J170" s="300"/>
      <c r="K170" s="300"/>
      <c r="L170" s="300"/>
      <c r="M170" s="300"/>
      <c r="N170" s="300" t="s">
        <v>2716</v>
      </c>
    </row>
    <row r="171" spans="1:14">
      <c r="A171" s="299">
        <v>2017</v>
      </c>
      <c r="B171" s="300" t="s">
        <v>75</v>
      </c>
      <c r="C171" s="300" t="s">
        <v>143</v>
      </c>
      <c r="D171" s="300" t="s">
        <v>794</v>
      </c>
      <c r="E171" s="299">
        <v>4180555.56</v>
      </c>
      <c r="F171" s="300" t="s">
        <v>794</v>
      </c>
      <c r="G171" s="300" t="s">
        <v>2149</v>
      </c>
      <c r="H171" s="300" t="s">
        <v>2146</v>
      </c>
      <c r="I171" s="300" t="s">
        <v>2040</v>
      </c>
      <c r="J171" s="300"/>
      <c r="K171" s="300"/>
      <c r="L171" s="300"/>
      <c r="M171" s="300"/>
      <c r="N171" s="300" t="s">
        <v>2716</v>
      </c>
    </row>
    <row r="172" spans="1:14">
      <c r="A172" s="299">
        <v>2017</v>
      </c>
      <c r="B172" s="300" t="s">
        <v>75</v>
      </c>
      <c r="C172" s="300" t="s">
        <v>143</v>
      </c>
      <c r="D172" s="300" t="s">
        <v>741</v>
      </c>
      <c r="E172" s="299">
        <v>0</v>
      </c>
      <c r="F172" s="300" t="s">
        <v>741</v>
      </c>
      <c r="G172" s="300" t="s">
        <v>2149</v>
      </c>
      <c r="H172" s="300" t="s">
        <v>2147</v>
      </c>
      <c r="I172" s="300" t="s">
        <v>2028</v>
      </c>
      <c r="J172" s="300"/>
      <c r="K172" s="300"/>
      <c r="L172" s="300"/>
      <c r="M172" s="300"/>
      <c r="N172" s="300" t="s">
        <v>2716</v>
      </c>
    </row>
    <row r="173" spans="1:14">
      <c r="A173" s="299">
        <v>2017</v>
      </c>
      <c r="B173" s="300" t="s">
        <v>75</v>
      </c>
      <c r="C173" s="300" t="s">
        <v>143</v>
      </c>
      <c r="D173" s="300" t="s">
        <v>666</v>
      </c>
      <c r="E173" s="299">
        <v>0</v>
      </c>
      <c r="F173" s="300" t="s">
        <v>666</v>
      </c>
      <c r="G173" s="300" t="s">
        <v>2149</v>
      </c>
      <c r="H173" s="300" t="s">
        <v>2147</v>
      </c>
      <c r="I173" s="300" t="s">
        <v>2039</v>
      </c>
      <c r="J173" s="300"/>
      <c r="K173" s="300"/>
      <c r="L173" s="300"/>
      <c r="M173" s="300"/>
      <c r="N173" s="300" t="s">
        <v>2716</v>
      </c>
    </row>
    <row r="174" spans="1:14">
      <c r="A174" s="299">
        <v>2017</v>
      </c>
      <c r="B174" s="300" t="s">
        <v>75</v>
      </c>
      <c r="C174" s="300" t="s">
        <v>143</v>
      </c>
      <c r="D174" s="300" t="s">
        <v>267</v>
      </c>
      <c r="E174" s="299">
        <v>0</v>
      </c>
      <c r="F174" s="300" t="s">
        <v>267</v>
      </c>
      <c r="G174" s="300" t="s">
        <v>2149</v>
      </c>
      <c r="H174" s="300" t="s">
        <v>2147</v>
      </c>
      <c r="I174" s="300" t="s">
        <v>2039</v>
      </c>
      <c r="J174" s="300" t="s">
        <v>868</v>
      </c>
      <c r="K174" s="300"/>
      <c r="L174" s="300"/>
      <c r="M174" s="300"/>
      <c r="N174" s="300" t="s">
        <v>2716</v>
      </c>
    </row>
    <row r="175" spans="1:14">
      <c r="A175" s="299">
        <v>2017</v>
      </c>
      <c r="B175" s="300" t="s">
        <v>75</v>
      </c>
      <c r="C175" s="300" t="s">
        <v>143</v>
      </c>
      <c r="D175" s="300" t="s">
        <v>262</v>
      </c>
      <c r="E175" s="299">
        <v>0</v>
      </c>
      <c r="F175" s="300" t="s">
        <v>262</v>
      </c>
      <c r="G175" s="300" t="s">
        <v>2149</v>
      </c>
      <c r="H175" s="300" t="s">
        <v>2147</v>
      </c>
      <c r="I175" s="300" t="s">
        <v>2039</v>
      </c>
      <c r="J175" s="300" t="s">
        <v>868</v>
      </c>
      <c r="K175" s="300"/>
      <c r="L175" s="300"/>
      <c r="M175" s="300"/>
      <c r="N175" s="300" t="s">
        <v>2716</v>
      </c>
    </row>
    <row r="176" spans="1:14">
      <c r="A176" s="299">
        <v>2017</v>
      </c>
      <c r="B176" s="300" t="s">
        <v>75</v>
      </c>
      <c r="C176" s="300" t="s">
        <v>143</v>
      </c>
      <c r="D176" s="300" t="s">
        <v>282</v>
      </c>
      <c r="E176" s="299">
        <v>0</v>
      </c>
      <c r="F176" s="300" t="s">
        <v>282</v>
      </c>
      <c r="G176" s="300" t="s">
        <v>2149</v>
      </c>
      <c r="H176" s="300" t="s">
        <v>2147</v>
      </c>
      <c r="I176" s="300" t="s">
        <v>2039</v>
      </c>
      <c r="J176" s="300" t="s">
        <v>868</v>
      </c>
      <c r="K176" s="300"/>
      <c r="L176" s="300"/>
      <c r="M176" s="300"/>
      <c r="N176" s="300" t="s">
        <v>2716</v>
      </c>
    </row>
    <row r="177" spans="1:14">
      <c r="A177" s="299">
        <v>2017</v>
      </c>
      <c r="B177" s="300" t="s">
        <v>75</v>
      </c>
      <c r="C177" s="300" t="s">
        <v>143</v>
      </c>
      <c r="D177" s="300" t="s">
        <v>321</v>
      </c>
      <c r="E177" s="299">
        <v>0</v>
      </c>
      <c r="F177" s="300" t="s">
        <v>321</v>
      </c>
      <c r="G177" s="300" t="s">
        <v>2149</v>
      </c>
      <c r="H177" s="300" t="s">
        <v>2147</v>
      </c>
      <c r="I177" s="300" t="s">
        <v>2039</v>
      </c>
      <c r="J177" s="300" t="s">
        <v>868</v>
      </c>
      <c r="K177" s="300"/>
      <c r="L177" s="300"/>
      <c r="M177" s="300"/>
      <c r="N177" s="300" t="s">
        <v>2716</v>
      </c>
    </row>
    <row r="178" spans="1:14">
      <c r="A178" s="299">
        <v>2017</v>
      </c>
      <c r="B178" s="300" t="s">
        <v>75</v>
      </c>
      <c r="C178" s="300" t="s">
        <v>143</v>
      </c>
      <c r="D178" s="300" t="s">
        <v>281</v>
      </c>
      <c r="E178" s="299">
        <v>0</v>
      </c>
      <c r="F178" s="300" t="s">
        <v>281</v>
      </c>
      <c r="G178" s="300" t="s">
        <v>2149</v>
      </c>
      <c r="H178" s="300" t="s">
        <v>2147</v>
      </c>
      <c r="I178" s="300" t="s">
        <v>2039</v>
      </c>
      <c r="J178" s="300" t="s">
        <v>868</v>
      </c>
      <c r="K178" s="300"/>
      <c r="L178" s="300"/>
      <c r="M178" s="300"/>
      <c r="N178" s="300" t="s">
        <v>2716</v>
      </c>
    </row>
    <row r="179" spans="1:14">
      <c r="A179" s="299">
        <v>2017</v>
      </c>
      <c r="B179" s="300" t="s">
        <v>75</v>
      </c>
      <c r="C179" s="300" t="s">
        <v>143</v>
      </c>
      <c r="D179" s="300" t="s">
        <v>264</v>
      </c>
      <c r="E179" s="299">
        <v>0</v>
      </c>
      <c r="F179" s="300" t="s">
        <v>264</v>
      </c>
      <c r="G179" s="300" t="s">
        <v>2149</v>
      </c>
      <c r="H179" s="300" t="s">
        <v>2147</v>
      </c>
      <c r="I179" s="300" t="s">
        <v>2039</v>
      </c>
      <c r="J179" s="300" t="s">
        <v>868</v>
      </c>
      <c r="K179" s="300"/>
      <c r="L179" s="300"/>
      <c r="M179" s="300"/>
      <c r="N179" s="300" t="s">
        <v>2716</v>
      </c>
    </row>
    <row r="180" spans="1:14">
      <c r="A180" s="299">
        <v>2017</v>
      </c>
      <c r="B180" s="300" t="s">
        <v>75</v>
      </c>
      <c r="C180" s="300" t="s">
        <v>143</v>
      </c>
      <c r="D180" s="300" t="s">
        <v>250</v>
      </c>
      <c r="E180" s="299">
        <v>0</v>
      </c>
      <c r="F180" s="300" t="s">
        <v>250</v>
      </c>
      <c r="G180" s="300" t="s">
        <v>2149</v>
      </c>
      <c r="H180" s="300" t="s">
        <v>2147</v>
      </c>
      <c r="I180" s="300" t="s">
        <v>2039</v>
      </c>
      <c r="J180" s="300" t="s">
        <v>868</v>
      </c>
      <c r="K180" s="300"/>
      <c r="L180" s="300"/>
      <c r="M180" s="300"/>
      <c r="N180" s="300" t="s">
        <v>2716</v>
      </c>
    </row>
    <row r="181" spans="1:14">
      <c r="A181" s="299">
        <v>2017</v>
      </c>
      <c r="B181" s="300" t="s">
        <v>75</v>
      </c>
      <c r="C181" s="300" t="s">
        <v>143</v>
      </c>
      <c r="D181" s="300" t="s">
        <v>664</v>
      </c>
      <c r="E181" s="299">
        <v>0</v>
      </c>
      <c r="F181" s="300" t="s">
        <v>664</v>
      </c>
      <c r="G181" s="300" t="s">
        <v>2149</v>
      </c>
      <c r="H181" s="300" t="s">
        <v>2147</v>
      </c>
      <c r="I181" s="300" t="s">
        <v>2039</v>
      </c>
      <c r="J181" s="300"/>
      <c r="K181" s="300"/>
      <c r="L181" s="300"/>
      <c r="M181" s="300"/>
      <c r="N181" s="300" t="s">
        <v>2716</v>
      </c>
    </row>
    <row r="182" spans="1:14">
      <c r="A182" s="299">
        <v>2017</v>
      </c>
      <c r="B182" s="300" t="s">
        <v>75</v>
      </c>
      <c r="C182" s="300" t="s">
        <v>143</v>
      </c>
      <c r="D182" s="300" t="s">
        <v>601</v>
      </c>
      <c r="E182" s="299">
        <v>0</v>
      </c>
      <c r="F182" s="300" t="s">
        <v>601</v>
      </c>
      <c r="G182" s="300" t="s">
        <v>2149</v>
      </c>
      <c r="H182" s="300" t="s">
        <v>2147</v>
      </c>
      <c r="I182" s="300" t="s">
        <v>2044</v>
      </c>
      <c r="J182" s="300"/>
      <c r="K182" s="300"/>
      <c r="L182" s="300"/>
      <c r="M182" s="300"/>
      <c r="N182" s="300" t="s">
        <v>2716</v>
      </c>
    </row>
    <row r="183" spans="1:14">
      <c r="A183" s="299">
        <v>2017</v>
      </c>
      <c r="B183" s="300" t="s">
        <v>75</v>
      </c>
      <c r="C183" s="300" t="s">
        <v>143</v>
      </c>
      <c r="D183" s="300" t="s">
        <v>847</v>
      </c>
      <c r="E183" s="299">
        <v>0</v>
      </c>
      <c r="F183" s="300"/>
      <c r="G183" s="300" t="s">
        <v>2162</v>
      </c>
      <c r="H183" s="300" t="s">
        <v>2163</v>
      </c>
      <c r="I183" s="300" t="s">
        <v>2057</v>
      </c>
      <c r="J183" s="300" t="s">
        <v>844</v>
      </c>
      <c r="K183" s="300"/>
      <c r="L183" s="300"/>
      <c r="M183" s="300"/>
      <c r="N183" s="300" t="s">
        <v>2716</v>
      </c>
    </row>
    <row r="184" spans="1:14">
      <c r="A184" s="299">
        <v>2017</v>
      </c>
      <c r="B184" s="300" t="s">
        <v>75</v>
      </c>
      <c r="C184" s="300" t="s">
        <v>143</v>
      </c>
      <c r="D184" s="300" t="s">
        <v>851</v>
      </c>
      <c r="E184" s="299">
        <v>0</v>
      </c>
      <c r="F184" s="300"/>
      <c r="G184" s="300" t="s">
        <v>2162</v>
      </c>
      <c r="H184" s="300" t="s">
        <v>2164</v>
      </c>
      <c r="I184" s="300" t="s">
        <v>2057</v>
      </c>
      <c r="J184" s="300" t="s">
        <v>844</v>
      </c>
      <c r="K184" s="300"/>
      <c r="L184" s="300"/>
      <c r="M184" s="300"/>
      <c r="N184" s="300" t="s">
        <v>2716</v>
      </c>
    </row>
    <row r="185" spans="1:14">
      <c r="A185" s="299">
        <v>2017</v>
      </c>
      <c r="B185" s="300" t="s">
        <v>75</v>
      </c>
      <c r="C185" s="300" t="s">
        <v>143</v>
      </c>
      <c r="D185" s="300" t="s">
        <v>208</v>
      </c>
      <c r="E185" s="299">
        <v>27729827.219999999</v>
      </c>
      <c r="F185" s="300"/>
      <c r="G185" s="300" t="s">
        <v>2162</v>
      </c>
      <c r="H185" s="300" t="s">
        <v>2165</v>
      </c>
      <c r="I185" s="300" t="s">
        <v>2057</v>
      </c>
      <c r="J185" s="300" t="s">
        <v>844</v>
      </c>
      <c r="K185" s="300" t="s">
        <v>2096</v>
      </c>
      <c r="L185" s="300" t="s">
        <v>2139</v>
      </c>
      <c r="M185" s="300" t="s">
        <v>2096</v>
      </c>
      <c r="N185" s="300" t="s">
        <v>2716</v>
      </c>
    </row>
    <row r="186" spans="1:14">
      <c r="A186" s="299">
        <v>2017</v>
      </c>
      <c r="B186" s="300" t="s">
        <v>75</v>
      </c>
      <c r="C186" s="300" t="s">
        <v>143</v>
      </c>
      <c r="D186" s="300" t="s">
        <v>849</v>
      </c>
      <c r="E186" s="299">
        <v>0</v>
      </c>
      <c r="F186" s="300"/>
      <c r="G186" s="300" t="s">
        <v>2162</v>
      </c>
      <c r="H186" s="300" t="s">
        <v>2166</v>
      </c>
      <c r="I186" s="300" t="s">
        <v>2057</v>
      </c>
      <c r="J186" s="300" t="s">
        <v>844</v>
      </c>
      <c r="K186" s="300"/>
      <c r="L186" s="300"/>
      <c r="M186" s="300"/>
      <c r="N186" s="300" t="s">
        <v>2716</v>
      </c>
    </row>
    <row r="187" spans="1:14">
      <c r="A187" s="299">
        <v>2017</v>
      </c>
      <c r="B187" s="300" t="s">
        <v>75</v>
      </c>
      <c r="C187" s="300" t="s">
        <v>143</v>
      </c>
      <c r="D187" s="300" t="s">
        <v>993</v>
      </c>
      <c r="E187" s="299">
        <v>107500.55</v>
      </c>
      <c r="F187" s="300"/>
      <c r="G187" s="300" t="s">
        <v>2106</v>
      </c>
      <c r="H187" s="300"/>
      <c r="I187" s="300" t="s">
        <v>2021</v>
      </c>
      <c r="J187" s="300" t="s">
        <v>978</v>
      </c>
      <c r="K187" s="300" t="s">
        <v>2070</v>
      </c>
      <c r="L187" s="300" t="s">
        <v>2167</v>
      </c>
      <c r="M187" s="300"/>
      <c r="N187" s="300" t="s">
        <v>2716</v>
      </c>
    </row>
    <row r="188" spans="1:14">
      <c r="A188" s="299">
        <v>2017</v>
      </c>
      <c r="B188" s="300" t="s">
        <v>75</v>
      </c>
      <c r="C188" s="300" t="s">
        <v>143</v>
      </c>
      <c r="D188" s="300" t="s">
        <v>995</v>
      </c>
      <c r="E188" s="299">
        <v>1180285.6200000001</v>
      </c>
      <c r="F188" s="300"/>
      <c r="G188" s="300" t="s">
        <v>2106</v>
      </c>
      <c r="H188" s="300"/>
      <c r="I188" s="300" t="s">
        <v>2024</v>
      </c>
      <c r="J188" s="300" t="s">
        <v>978</v>
      </c>
      <c r="K188" s="300" t="s">
        <v>2070</v>
      </c>
      <c r="L188" s="300" t="s">
        <v>2167</v>
      </c>
      <c r="M188" s="300"/>
      <c r="N188" s="300" t="s">
        <v>2716</v>
      </c>
    </row>
    <row r="189" spans="1:14">
      <c r="A189" s="299">
        <v>2017</v>
      </c>
      <c r="B189" s="300" t="s">
        <v>75</v>
      </c>
      <c r="C189" s="300" t="s">
        <v>143</v>
      </c>
      <c r="D189" s="300" t="s">
        <v>1001</v>
      </c>
      <c r="E189" s="299">
        <v>0</v>
      </c>
      <c r="F189" s="300"/>
      <c r="G189" s="300" t="s">
        <v>2106</v>
      </c>
      <c r="H189" s="300"/>
      <c r="I189" s="300" t="s">
        <v>2021</v>
      </c>
      <c r="J189" s="300" t="s">
        <v>978</v>
      </c>
      <c r="K189" s="300" t="s">
        <v>2070</v>
      </c>
      <c r="L189" s="300" t="s">
        <v>2168</v>
      </c>
      <c r="M189" s="300"/>
      <c r="N189" s="300" t="s">
        <v>2716</v>
      </c>
    </row>
    <row r="190" spans="1:14">
      <c r="A190" s="299">
        <v>2017</v>
      </c>
      <c r="B190" s="300" t="s">
        <v>75</v>
      </c>
      <c r="C190" s="300" t="s">
        <v>143</v>
      </c>
      <c r="D190" s="300" t="s">
        <v>1003</v>
      </c>
      <c r="E190" s="299">
        <v>0</v>
      </c>
      <c r="F190" s="300"/>
      <c r="G190" s="300" t="s">
        <v>2106</v>
      </c>
      <c r="H190" s="300"/>
      <c r="I190" s="300" t="s">
        <v>2024</v>
      </c>
      <c r="J190" s="300" t="s">
        <v>978</v>
      </c>
      <c r="K190" s="300" t="s">
        <v>2070</v>
      </c>
      <c r="L190" s="300" t="s">
        <v>2168</v>
      </c>
      <c r="M190" s="300"/>
      <c r="N190" s="300" t="s">
        <v>2716</v>
      </c>
    </row>
    <row r="191" spans="1:14">
      <c r="A191" s="299">
        <v>2017</v>
      </c>
      <c r="B191" s="300" t="s">
        <v>75</v>
      </c>
      <c r="C191" s="300" t="s">
        <v>143</v>
      </c>
      <c r="D191" s="300" t="s">
        <v>976</v>
      </c>
      <c r="E191" s="299">
        <v>328476.95</v>
      </c>
      <c r="F191" s="300"/>
      <c r="G191" s="300" t="s">
        <v>2106</v>
      </c>
      <c r="H191" s="300"/>
      <c r="I191" s="300" t="s">
        <v>2021</v>
      </c>
      <c r="J191" s="300" t="s">
        <v>978</v>
      </c>
      <c r="K191" s="300" t="s">
        <v>2070</v>
      </c>
      <c r="L191" s="300" t="s">
        <v>2169</v>
      </c>
      <c r="M191" s="300"/>
      <c r="N191" s="300" t="s">
        <v>2716</v>
      </c>
    </row>
    <row r="192" spans="1:14">
      <c r="A192" s="299">
        <v>2017</v>
      </c>
      <c r="B192" s="300" t="s">
        <v>75</v>
      </c>
      <c r="C192" s="300" t="s">
        <v>143</v>
      </c>
      <c r="D192" s="300" t="s">
        <v>979</v>
      </c>
      <c r="E192" s="299">
        <v>43292.37</v>
      </c>
      <c r="F192" s="300"/>
      <c r="G192" s="300" t="s">
        <v>2106</v>
      </c>
      <c r="H192" s="300"/>
      <c r="I192" s="300" t="s">
        <v>2024</v>
      </c>
      <c r="J192" s="300" t="s">
        <v>978</v>
      </c>
      <c r="K192" s="300" t="s">
        <v>2070</v>
      </c>
      <c r="L192" s="300" t="s">
        <v>2169</v>
      </c>
      <c r="M192" s="300"/>
      <c r="N192" s="300" t="s">
        <v>2716</v>
      </c>
    </row>
    <row r="193" spans="1:14">
      <c r="A193" s="299">
        <v>2017</v>
      </c>
      <c r="B193" s="300" t="s">
        <v>75</v>
      </c>
      <c r="C193" s="300" t="s">
        <v>143</v>
      </c>
      <c r="D193" s="300" t="s">
        <v>997</v>
      </c>
      <c r="E193" s="299">
        <v>0</v>
      </c>
      <c r="F193" s="300"/>
      <c r="G193" s="300" t="s">
        <v>2106</v>
      </c>
      <c r="H193" s="300"/>
      <c r="I193" s="300" t="s">
        <v>2021</v>
      </c>
      <c r="J193" s="300" t="s">
        <v>978</v>
      </c>
      <c r="K193" s="300" t="s">
        <v>2070</v>
      </c>
      <c r="L193" s="300" t="s">
        <v>2107</v>
      </c>
      <c r="M193" s="300"/>
      <c r="N193" s="300" t="s">
        <v>2716</v>
      </c>
    </row>
    <row r="194" spans="1:14">
      <c r="A194" s="299">
        <v>2017</v>
      </c>
      <c r="B194" s="300" t="s">
        <v>75</v>
      </c>
      <c r="C194" s="300" t="s">
        <v>143</v>
      </c>
      <c r="D194" s="300" t="s">
        <v>999</v>
      </c>
      <c r="E194" s="299">
        <v>0</v>
      </c>
      <c r="F194" s="300"/>
      <c r="G194" s="300" t="s">
        <v>2106</v>
      </c>
      <c r="H194" s="300"/>
      <c r="I194" s="300" t="s">
        <v>2024</v>
      </c>
      <c r="J194" s="300" t="s">
        <v>978</v>
      </c>
      <c r="K194" s="300" t="s">
        <v>2070</v>
      </c>
      <c r="L194" s="300" t="s">
        <v>2107</v>
      </c>
      <c r="M194" s="300"/>
      <c r="N194" s="300" t="s">
        <v>2716</v>
      </c>
    </row>
    <row r="195" spans="1:14">
      <c r="A195" s="299">
        <v>2017</v>
      </c>
      <c r="B195" s="300" t="s">
        <v>75</v>
      </c>
      <c r="C195" s="300" t="s">
        <v>143</v>
      </c>
      <c r="D195" s="300" t="s">
        <v>1005</v>
      </c>
      <c r="E195" s="299">
        <v>0</v>
      </c>
      <c r="F195" s="300"/>
      <c r="G195" s="300" t="s">
        <v>2106</v>
      </c>
      <c r="H195" s="300"/>
      <c r="I195" s="300" t="s">
        <v>2021</v>
      </c>
      <c r="J195" s="300" t="s">
        <v>978</v>
      </c>
      <c r="K195" s="300" t="s">
        <v>2070</v>
      </c>
      <c r="L195" s="300" t="s">
        <v>2108</v>
      </c>
      <c r="M195" s="300"/>
      <c r="N195" s="300" t="s">
        <v>2716</v>
      </c>
    </row>
    <row r="196" spans="1:14">
      <c r="A196" s="299">
        <v>2017</v>
      </c>
      <c r="B196" s="300" t="s">
        <v>75</v>
      </c>
      <c r="C196" s="300" t="s">
        <v>143</v>
      </c>
      <c r="D196" s="300" t="s">
        <v>1007</v>
      </c>
      <c r="E196" s="299">
        <v>0</v>
      </c>
      <c r="F196" s="300"/>
      <c r="G196" s="300" t="s">
        <v>2106</v>
      </c>
      <c r="H196" s="300"/>
      <c r="I196" s="300" t="s">
        <v>2024</v>
      </c>
      <c r="J196" s="300" t="s">
        <v>978</v>
      </c>
      <c r="K196" s="300" t="s">
        <v>2070</v>
      </c>
      <c r="L196" s="300" t="s">
        <v>2108</v>
      </c>
      <c r="M196" s="300"/>
      <c r="N196" s="300" t="s">
        <v>2716</v>
      </c>
    </row>
    <row r="197" spans="1:14">
      <c r="A197" s="299">
        <v>2017</v>
      </c>
      <c r="B197" s="300" t="s">
        <v>75</v>
      </c>
      <c r="C197" s="300" t="s">
        <v>143</v>
      </c>
      <c r="D197" s="300" t="s">
        <v>1009</v>
      </c>
      <c r="E197" s="299">
        <v>0</v>
      </c>
      <c r="F197" s="300"/>
      <c r="G197" s="300" t="s">
        <v>2106</v>
      </c>
      <c r="H197" s="300"/>
      <c r="I197" s="300" t="s">
        <v>2021</v>
      </c>
      <c r="J197" s="300" t="s">
        <v>978</v>
      </c>
      <c r="K197" s="300" t="s">
        <v>2070</v>
      </c>
      <c r="L197" s="300" t="s">
        <v>2109</v>
      </c>
      <c r="M197" s="300"/>
      <c r="N197" s="300" t="s">
        <v>2716</v>
      </c>
    </row>
    <row r="198" spans="1:14">
      <c r="A198" s="299">
        <v>2017</v>
      </c>
      <c r="B198" s="300" t="s">
        <v>75</v>
      </c>
      <c r="C198" s="300" t="s">
        <v>143</v>
      </c>
      <c r="D198" s="300" t="s">
        <v>1011</v>
      </c>
      <c r="E198" s="299">
        <v>0</v>
      </c>
      <c r="F198" s="300"/>
      <c r="G198" s="300" t="s">
        <v>2106</v>
      </c>
      <c r="H198" s="300"/>
      <c r="I198" s="300" t="s">
        <v>2024</v>
      </c>
      <c r="J198" s="300" t="s">
        <v>978</v>
      </c>
      <c r="K198" s="300" t="s">
        <v>2070</v>
      </c>
      <c r="L198" s="300" t="s">
        <v>2109</v>
      </c>
      <c r="M198" s="300"/>
      <c r="N198" s="300" t="s">
        <v>2716</v>
      </c>
    </row>
    <row r="199" spans="1:14">
      <c r="A199" s="299">
        <v>2017</v>
      </c>
      <c r="B199" s="300" t="s">
        <v>75</v>
      </c>
      <c r="C199" s="300" t="s">
        <v>143</v>
      </c>
      <c r="D199" s="300" t="s">
        <v>1013</v>
      </c>
      <c r="E199" s="299">
        <v>0</v>
      </c>
      <c r="F199" s="300"/>
      <c r="G199" s="300" t="s">
        <v>2106</v>
      </c>
      <c r="H199" s="300"/>
      <c r="I199" s="300" t="s">
        <v>2021</v>
      </c>
      <c r="J199" s="300" t="s">
        <v>978</v>
      </c>
      <c r="K199" s="300" t="s">
        <v>2070</v>
      </c>
      <c r="L199" s="300" t="s">
        <v>2110</v>
      </c>
      <c r="M199" s="300"/>
      <c r="N199" s="300" t="s">
        <v>2716</v>
      </c>
    </row>
    <row r="200" spans="1:14">
      <c r="A200" s="299">
        <v>2017</v>
      </c>
      <c r="B200" s="300" t="s">
        <v>75</v>
      </c>
      <c r="C200" s="300" t="s">
        <v>143</v>
      </c>
      <c r="D200" s="300" t="s">
        <v>1015</v>
      </c>
      <c r="E200" s="299">
        <v>0</v>
      </c>
      <c r="F200" s="300"/>
      <c r="G200" s="300" t="s">
        <v>2106</v>
      </c>
      <c r="H200" s="300"/>
      <c r="I200" s="300" t="s">
        <v>2024</v>
      </c>
      <c r="J200" s="300" t="s">
        <v>978</v>
      </c>
      <c r="K200" s="300" t="s">
        <v>2070</v>
      </c>
      <c r="L200" s="300" t="s">
        <v>2110</v>
      </c>
      <c r="M200" s="300"/>
      <c r="N200" s="300" t="s">
        <v>2716</v>
      </c>
    </row>
    <row r="201" spans="1:14">
      <c r="A201" s="299">
        <v>2017</v>
      </c>
      <c r="B201" s="300" t="s">
        <v>75</v>
      </c>
      <c r="C201" s="300" t="s">
        <v>143</v>
      </c>
      <c r="D201" s="300" t="s">
        <v>983</v>
      </c>
      <c r="E201" s="299">
        <v>-490495.94</v>
      </c>
      <c r="F201" s="300"/>
      <c r="G201" s="300" t="s">
        <v>2106</v>
      </c>
      <c r="H201" s="300"/>
      <c r="I201" s="300" t="s">
        <v>2024</v>
      </c>
      <c r="J201" s="300" t="s">
        <v>978</v>
      </c>
      <c r="K201" s="300" t="s">
        <v>2070</v>
      </c>
      <c r="L201" s="300" t="s">
        <v>2111</v>
      </c>
      <c r="M201" s="300"/>
      <c r="N201" s="300" t="s">
        <v>2716</v>
      </c>
    </row>
    <row r="202" spans="1:14">
      <c r="A202" s="299">
        <v>2017</v>
      </c>
      <c r="B202" s="300" t="s">
        <v>75</v>
      </c>
      <c r="C202" s="300" t="s">
        <v>143</v>
      </c>
      <c r="D202" s="300" t="s">
        <v>981</v>
      </c>
      <c r="E202" s="299">
        <v>14331.8</v>
      </c>
      <c r="F202" s="300"/>
      <c r="G202" s="300" t="s">
        <v>2106</v>
      </c>
      <c r="H202" s="300"/>
      <c r="I202" s="300" t="s">
        <v>2021</v>
      </c>
      <c r="J202" s="300" t="s">
        <v>978</v>
      </c>
      <c r="K202" s="300" t="s">
        <v>2070</v>
      </c>
      <c r="L202" s="300" t="s">
        <v>2111</v>
      </c>
      <c r="M202" s="300"/>
      <c r="N202" s="300" t="s">
        <v>2716</v>
      </c>
    </row>
    <row r="203" spans="1:14">
      <c r="A203" s="299">
        <v>2017</v>
      </c>
      <c r="B203" s="300" t="s">
        <v>75</v>
      </c>
      <c r="C203" s="300" t="s">
        <v>143</v>
      </c>
      <c r="D203" s="300" t="s">
        <v>1881</v>
      </c>
      <c r="E203" s="299">
        <v>0</v>
      </c>
      <c r="F203" s="300"/>
      <c r="G203" s="300" t="s">
        <v>2089</v>
      </c>
      <c r="H203" s="300"/>
      <c r="I203" s="300" t="s">
        <v>2051</v>
      </c>
      <c r="J203" s="300" t="s">
        <v>818</v>
      </c>
      <c r="K203" s="300" t="s">
        <v>2076</v>
      </c>
      <c r="L203" s="300" t="s">
        <v>2157</v>
      </c>
      <c r="M203" s="300"/>
      <c r="N203" s="300" t="s">
        <v>2716</v>
      </c>
    </row>
    <row r="204" spans="1:14">
      <c r="A204" s="299">
        <v>2017</v>
      </c>
      <c r="B204" s="300" t="s">
        <v>75</v>
      </c>
      <c r="C204" s="300" t="s">
        <v>143</v>
      </c>
      <c r="D204" s="300" t="s">
        <v>1883</v>
      </c>
      <c r="E204" s="299">
        <v>0</v>
      </c>
      <c r="F204" s="300"/>
      <c r="G204" s="300" t="s">
        <v>2089</v>
      </c>
      <c r="H204" s="300"/>
      <c r="I204" s="300" t="s">
        <v>2048</v>
      </c>
      <c r="J204" s="300" t="s">
        <v>818</v>
      </c>
      <c r="K204" s="300" t="s">
        <v>2076</v>
      </c>
      <c r="L204" s="300" t="s">
        <v>2157</v>
      </c>
      <c r="M204" s="300"/>
      <c r="N204" s="300" t="s">
        <v>2716</v>
      </c>
    </row>
    <row r="205" spans="1:14">
      <c r="A205" s="299">
        <v>2017</v>
      </c>
      <c r="B205" s="300" t="s">
        <v>75</v>
      </c>
      <c r="C205" s="300" t="s">
        <v>143</v>
      </c>
      <c r="D205" s="300" t="s">
        <v>1885</v>
      </c>
      <c r="E205" s="299">
        <v>0</v>
      </c>
      <c r="F205" s="300"/>
      <c r="G205" s="300" t="s">
        <v>2089</v>
      </c>
      <c r="H205" s="300"/>
      <c r="I205" s="300" t="s">
        <v>2053</v>
      </c>
      <c r="J205" s="300" t="s">
        <v>818</v>
      </c>
      <c r="K205" s="300" t="s">
        <v>2076</v>
      </c>
      <c r="L205" s="300" t="s">
        <v>2157</v>
      </c>
      <c r="M205" s="300"/>
      <c r="N205" s="300" t="s">
        <v>2716</v>
      </c>
    </row>
    <row r="206" spans="1:14">
      <c r="A206" s="299">
        <v>2017</v>
      </c>
      <c r="B206" s="300" t="s">
        <v>75</v>
      </c>
      <c r="C206" s="300" t="s">
        <v>143</v>
      </c>
      <c r="D206" s="300" t="s">
        <v>1887</v>
      </c>
      <c r="E206" s="299">
        <v>0</v>
      </c>
      <c r="F206" s="300"/>
      <c r="G206" s="300" t="s">
        <v>2089</v>
      </c>
      <c r="H206" s="300"/>
      <c r="I206" s="300" t="s">
        <v>2055</v>
      </c>
      <c r="J206" s="300" t="s">
        <v>818</v>
      </c>
      <c r="K206" s="300" t="s">
        <v>2076</v>
      </c>
      <c r="L206" s="300" t="s">
        <v>2158</v>
      </c>
      <c r="M206" s="300"/>
      <c r="N206" s="300" t="s">
        <v>2716</v>
      </c>
    </row>
    <row r="207" spans="1:14">
      <c r="A207" s="299">
        <v>2017</v>
      </c>
      <c r="B207" s="300" t="s">
        <v>75</v>
      </c>
      <c r="C207" s="300" t="s">
        <v>143</v>
      </c>
      <c r="D207" s="300" t="s">
        <v>1889</v>
      </c>
      <c r="E207" s="299">
        <v>0</v>
      </c>
      <c r="F207" s="300"/>
      <c r="G207" s="300" t="s">
        <v>2089</v>
      </c>
      <c r="H207" s="300"/>
      <c r="I207" s="300" t="s">
        <v>2051</v>
      </c>
      <c r="J207" s="300" t="s">
        <v>818</v>
      </c>
      <c r="K207" s="300" t="s">
        <v>2076</v>
      </c>
      <c r="L207" s="300" t="s">
        <v>2158</v>
      </c>
      <c r="M207" s="300"/>
      <c r="N207" s="300" t="s">
        <v>2716</v>
      </c>
    </row>
    <row r="208" spans="1:14">
      <c r="A208" s="299">
        <v>2017</v>
      </c>
      <c r="B208" s="300" t="s">
        <v>75</v>
      </c>
      <c r="C208" s="300" t="s">
        <v>143</v>
      </c>
      <c r="D208" s="300" t="s">
        <v>1891</v>
      </c>
      <c r="E208" s="299">
        <v>0</v>
      </c>
      <c r="F208" s="300"/>
      <c r="G208" s="300" t="s">
        <v>2089</v>
      </c>
      <c r="H208" s="300"/>
      <c r="I208" s="300" t="s">
        <v>2048</v>
      </c>
      <c r="J208" s="300" t="s">
        <v>818</v>
      </c>
      <c r="K208" s="300" t="s">
        <v>2076</v>
      </c>
      <c r="L208" s="300" t="s">
        <v>2158</v>
      </c>
      <c r="M208" s="300"/>
      <c r="N208" s="300" t="s">
        <v>2716</v>
      </c>
    </row>
    <row r="209" spans="1:14">
      <c r="A209" s="299">
        <v>2017</v>
      </c>
      <c r="B209" s="300" t="s">
        <v>75</v>
      </c>
      <c r="C209" s="300" t="s">
        <v>143</v>
      </c>
      <c r="D209" s="300" t="s">
        <v>1893</v>
      </c>
      <c r="E209" s="299">
        <v>0</v>
      </c>
      <c r="F209" s="300"/>
      <c r="G209" s="300" t="s">
        <v>2089</v>
      </c>
      <c r="H209" s="300"/>
      <c r="I209" s="300" t="s">
        <v>2053</v>
      </c>
      <c r="J209" s="300" t="s">
        <v>818</v>
      </c>
      <c r="K209" s="300" t="s">
        <v>2076</v>
      </c>
      <c r="L209" s="300" t="s">
        <v>2158</v>
      </c>
      <c r="M209" s="300"/>
      <c r="N209" s="300" t="s">
        <v>2716</v>
      </c>
    </row>
    <row r="210" spans="1:14">
      <c r="A210" s="299">
        <v>2017</v>
      </c>
      <c r="B210" s="300" t="s">
        <v>75</v>
      </c>
      <c r="C210" s="300" t="s">
        <v>143</v>
      </c>
      <c r="D210" s="300" t="s">
        <v>1943</v>
      </c>
      <c r="E210" s="299">
        <v>-108196.83715263</v>
      </c>
      <c r="F210" s="300"/>
      <c r="G210" s="300" t="s">
        <v>2089</v>
      </c>
      <c r="H210" s="300"/>
      <c r="I210" s="300" t="s">
        <v>2055</v>
      </c>
      <c r="J210" s="300" t="s">
        <v>818</v>
      </c>
      <c r="K210" s="300" t="s">
        <v>2076</v>
      </c>
      <c r="L210" s="300" t="s">
        <v>2159</v>
      </c>
      <c r="M210" s="300"/>
      <c r="N210" s="300" t="s">
        <v>2716</v>
      </c>
    </row>
    <row r="211" spans="1:14">
      <c r="A211" s="299">
        <v>2017</v>
      </c>
      <c r="B211" s="300" t="s">
        <v>75</v>
      </c>
      <c r="C211" s="300" t="s">
        <v>143</v>
      </c>
      <c r="D211" s="300" t="s">
        <v>1945</v>
      </c>
      <c r="E211" s="299">
        <v>-40203.102710325198</v>
      </c>
      <c r="F211" s="300"/>
      <c r="G211" s="300" t="s">
        <v>2089</v>
      </c>
      <c r="H211" s="300"/>
      <c r="I211" s="300" t="s">
        <v>2051</v>
      </c>
      <c r="J211" s="300" t="s">
        <v>818</v>
      </c>
      <c r="K211" s="300" t="s">
        <v>2076</v>
      </c>
      <c r="L211" s="300" t="s">
        <v>2159</v>
      </c>
      <c r="M211" s="300"/>
      <c r="N211" s="300" t="s">
        <v>2716</v>
      </c>
    </row>
    <row r="212" spans="1:14">
      <c r="A212" s="299">
        <v>2017</v>
      </c>
      <c r="B212" s="300" t="s">
        <v>75</v>
      </c>
      <c r="C212" s="300" t="s">
        <v>143</v>
      </c>
      <c r="D212" s="300" t="s">
        <v>1947</v>
      </c>
      <c r="E212" s="299">
        <v>3069519.4095356702</v>
      </c>
      <c r="F212" s="300"/>
      <c r="G212" s="300" t="s">
        <v>2089</v>
      </c>
      <c r="H212" s="300"/>
      <c r="I212" s="300" t="s">
        <v>2048</v>
      </c>
      <c r="J212" s="300" t="s">
        <v>818</v>
      </c>
      <c r="K212" s="300" t="s">
        <v>2076</v>
      </c>
      <c r="L212" s="300" t="s">
        <v>2159</v>
      </c>
      <c r="M212" s="300"/>
      <c r="N212" s="300" t="s">
        <v>2716</v>
      </c>
    </row>
    <row r="213" spans="1:14">
      <c r="A213" s="299">
        <v>2017</v>
      </c>
      <c r="B213" s="300" t="s">
        <v>75</v>
      </c>
      <c r="C213" s="300" t="s">
        <v>143</v>
      </c>
      <c r="D213" s="300" t="s">
        <v>1949</v>
      </c>
      <c r="E213" s="299">
        <v>3127353.0197839802</v>
      </c>
      <c r="F213" s="300"/>
      <c r="G213" s="300" t="s">
        <v>2089</v>
      </c>
      <c r="H213" s="300"/>
      <c r="I213" s="300" t="s">
        <v>2053</v>
      </c>
      <c r="J213" s="300" t="s">
        <v>818</v>
      </c>
      <c r="K213" s="300" t="s">
        <v>2076</v>
      </c>
      <c r="L213" s="300" t="s">
        <v>2159</v>
      </c>
      <c r="M213" s="300"/>
      <c r="N213" s="300" t="s">
        <v>2716</v>
      </c>
    </row>
    <row r="214" spans="1:14">
      <c r="A214" s="299">
        <v>2017</v>
      </c>
      <c r="B214" s="300" t="s">
        <v>75</v>
      </c>
      <c r="C214" s="300" t="s">
        <v>143</v>
      </c>
      <c r="D214" s="300" t="s">
        <v>1033</v>
      </c>
      <c r="E214" s="299">
        <v>87204425.469999999</v>
      </c>
      <c r="F214" s="300"/>
      <c r="G214" s="300" t="s">
        <v>2089</v>
      </c>
      <c r="H214" s="300"/>
      <c r="I214" s="300" t="s">
        <v>2021</v>
      </c>
      <c r="J214" s="300"/>
      <c r="K214" s="300" t="s">
        <v>2070</v>
      </c>
      <c r="L214" s="300" t="s">
        <v>2160</v>
      </c>
      <c r="M214" s="300"/>
      <c r="N214" s="300" t="s">
        <v>2716</v>
      </c>
    </row>
    <row r="215" spans="1:14">
      <c r="A215" s="299">
        <v>2017</v>
      </c>
      <c r="B215" s="300" t="s">
        <v>75</v>
      </c>
      <c r="C215" s="300" t="s">
        <v>143</v>
      </c>
      <c r="D215" s="300" t="s">
        <v>665</v>
      </c>
      <c r="E215" s="299">
        <v>0</v>
      </c>
      <c r="F215" s="300" t="s">
        <v>665</v>
      </c>
      <c r="G215" s="300" t="s">
        <v>2149</v>
      </c>
      <c r="H215" s="300" t="s">
        <v>2147</v>
      </c>
      <c r="I215" s="300" t="s">
        <v>2039</v>
      </c>
      <c r="J215" s="300"/>
      <c r="K215" s="300"/>
      <c r="L215" s="300"/>
      <c r="M215" s="300"/>
      <c r="N215" s="300" t="s">
        <v>2716</v>
      </c>
    </row>
    <row r="216" spans="1:14">
      <c r="A216" s="299">
        <v>2017</v>
      </c>
      <c r="B216" s="300" t="s">
        <v>75</v>
      </c>
      <c r="C216" s="300" t="s">
        <v>143</v>
      </c>
      <c r="D216" s="300" t="s">
        <v>283</v>
      </c>
      <c r="E216" s="299">
        <v>0</v>
      </c>
      <c r="F216" s="300" t="s">
        <v>283</v>
      </c>
      <c r="G216" s="300" t="s">
        <v>2149</v>
      </c>
      <c r="H216" s="300" t="s">
        <v>2147</v>
      </c>
      <c r="I216" s="300" t="s">
        <v>2039</v>
      </c>
      <c r="J216" s="300" t="s">
        <v>868</v>
      </c>
      <c r="K216" s="300"/>
      <c r="L216" s="300"/>
      <c r="M216" s="300"/>
      <c r="N216" s="300" t="s">
        <v>2716</v>
      </c>
    </row>
    <row r="217" spans="1:14">
      <c r="A217" s="299">
        <v>2017</v>
      </c>
      <c r="B217" s="300" t="s">
        <v>75</v>
      </c>
      <c r="C217" s="300" t="s">
        <v>143</v>
      </c>
      <c r="D217" s="300" t="s">
        <v>295</v>
      </c>
      <c r="E217" s="299">
        <v>0</v>
      </c>
      <c r="F217" s="300" t="s">
        <v>295</v>
      </c>
      <c r="G217" s="300" t="s">
        <v>2149</v>
      </c>
      <c r="H217" s="300" t="s">
        <v>2147</v>
      </c>
      <c r="I217" s="300" t="s">
        <v>2039</v>
      </c>
      <c r="J217" s="300" t="s">
        <v>868</v>
      </c>
      <c r="K217" s="300"/>
      <c r="L217" s="300"/>
      <c r="M217" s="300"/>
      <c r="N217" s="300" t="s">
        <v>2716</v>
      </c>
    </row>
    <row r="218" spans="1:14">
      <c r="A218" s="299">
        <v>2017</v>
      </c>
      <c r="B218" s="300" t="s">
        <v>75</v>
      </c>
      <c r="C218" s="300" t="s">
        <v>143</v>
      </c>
      <c r="D218" s="300" t="s">
        <v>692</v>
      </c>
      <c r="E218" s="299">
        <v>0</v>
      </c>
      <c r="F218" s="300" t="s">
        <v>692</v>
      </c>
      <c r="G218" s="300" t="s">
        <v>2149</v>
      </c>
      <c r="H218" s="300" t="s">
        <v>2147</v>
      </c>
      <c r="I218" s="300" t="s">
        <v>2039</v>
      </c>
      <c r="J218" s="300"/>
      <c r="K218" s="300"/>
      <c r="L218" s="300"/>
      <c r="M218" s="300"/>
      <c r="N218" s="300" t="s">
        <v>2716</v>
      </c>
    </row>
    <row r="219" spans="1:14">
      <c r="A219" s="299">
        <v>2017</v>
      </c>
      <c r="B219" s="300" t="s">
        <v>75</v>
      </c>
      <c r="C219" s="300" t="s">
        <v>143</v>
      </c>
      <c r="D219" s="300" t="s">
        <v>347</v>
      </c>
      <c r="E219" s="299">
        <v>0</v>
      </c>
      <c r="F219" s="300" t="s">
        <v>347</v>
      </c>
      <c r="G219" s="300" t="s">
        <v>2149</v>
      </c>
      <c r="H219" s="300" t="s">
        <v>2147</v>
      </c>
      <c r="I219" s="300" t="s">
        <v>2039</v>
      </c>
      <c r="J219" s="300"/>
      <c r="K219" s="300"/>
      <c r="L219" s="300"/>
      <c r="M219" s="300"/>
      <c r="N219" s="300" t="s">
        <v>2716</v>
      </c>
    </row>
    <row r="220" spans="1:14">
      <c r="A220" s="299">
        <v>2017</v>
      </c>
      <c r="B220" s="300" t="s">
        <v>75</v>
      </c>
      <c r="C220" s="300" t="s">
        <v>143</v>
      </c>
      <c r="D220" s="300" t="s">
        <v>675</v>
      </c>
      <c r="E220" s="299">
        <v>0</v>
      </c>
      <c r="F220" s="300" t="s">
        <v>675</v>
      </c>
      <c r="G220" s="300" t="s">
        <v>2149</v>
      </c>
      <c r="H220" s="300" t="s">
        <v>2147</v>
      </c>
      <c r="I220" s="300" t="s">
        <v>2039</v>
      </c>
      <c r="J220" s="300"/>
      <c r="K220" s="300"/>
      <c r="L220" s="300"/>
      <c r="M220" s="300"/>
      <c r="N220" s="300" t="s">
        <v>2716</v>
      </c>
    </row>
    <row r="221" spans="1:14">
      <c r="A221" s="299">
        <v>2017</v>
      </c>
      <c r="B221" s="300" t="s">
        <v>75</v>
      </c>
      <c r="C221" s="300" t="s">
        <v>143</v>
      </c>
      <c r="D221" s="300" t="s">
        <v>667</v>
      </c>
      <c r="E221" s="299">
        <v>0</v>
      </c>
      <c r="F221" s="300" t="s">
        <v>667</v>
      </c>
      <c r="G221" s="300" t="s">
        <v>2149</v>
      </c>
      <c r="H221" s="300" t="s">
        <v>2147</v>
      </c>
      <c r="I221" s="300" t="s">
        <v>2039</v>
      </c>
      <c r="J221" s="300"/>
      <c r="K221" s="300"/>
      <c r="L221" s="300"/>
      <c r="M221" s="300"/>
      <c r="N221" s="300" t="s">
        <v>2716</v>
      </c>
    </row>
    <row r="222" spans="1:14">
      <c r="A222" s="299">
        <v>2017</v>
      </c>
      <c r="B222" s="300" t="s">
        <v>75</v>
      </c>
      <c r="C222" s="300" t="s">
        <v>143</v>
      </c>
      <c r="D222" s="300" t="s">
        <v>742</v>
      </c>
      <c r="E222" s="299">
        <v>0</v>
      </c>
      <c r="F222" s="300" t="s">
        <v>742</v>
      </c>
      <c r="G222" s="300" t="s">
        <v>2149</v>
      </c>
      <c r="H222" s="300" t="s">
        <v>2147</v>
      </c>
      <c r="I222" s="300" t="s">
        <v>2039</v>
      </c>
      <c r="J222" s="300"/>
      <c r="K222" s="300"/>
      <c r="L222" s="300"/>
      <c r="M222" s="300"/>
      <c r="N222" s="300" t="s">
        <v>2716</v>
      </c>
    </row>
    <row r="223" spans="1:14">
      <c r="A223" s="299">
        <v>2017</v>
      </c>
      <c r="B223" s="300" t="s">
        <v>75</v>
      </c>
      <c r="C223" s="300" t="s">
        <v>143</v>
      </c>
      <c r="D223" s="300" t="s">
        <v>310</v>
      </c>
      <c r="E223" s="299">
        <v>0</v>
      </c>
      <c r="F223" s="300" t="s">
        <v>310</v>
      </c>
      <c r="G223" s="300" t="s">
        <v>2149</v>
      </c>
      <c r="H223" s="300" t="s">
        <v>2147</v>
      </c>
      <c r="I223" s="300" t="s">
        <v>2039</v>
      </c>
      <c r="J223" s="300" t="s">
        <v>868</v>
      </c>
      <c r="K223" s="300"/>
      <c r="L223" s="300"/>
      <c r="M223" s="300"/>
      <c r="N223" s="300" t="s">
        <v>2716</v>
      </c>
    </row>
    <row r="224" spans="1:14">
      <c r="A224" s="299">
        <v>2017</v>
      </c>
      <c r="B224" s="300" t="s">
        <v>75</v>
      </c>
      <c r="C224" s="300" t="s">
        <v>143</v>
      </c>
      <c r="D224" s="300" t="s">
        <v>266</v>
      </c>
      <c r="E224" s="299">
        <v>0</v>
      </c>
      <c r="F224" s="300" t="s">
        <v>266</v>
      </c>
      <c r="G224" s="300" t="s">
        <v>2149</v>
      </c>
      <c r="H224" s="300" t="s">
        <v>2147</v>
      </c>
      <c r="I224" s="300" t="s">
        <v>2039</v>
      </c>
      <c r="J224" s="300" t="s">
        <v>868</v>
      </c>
      <c r="K224" s="300"/>
      <c r="L224" s="300"/>
      <c r="M224" s="300"/>
      <c r="N224" s="300" t="s">
        <v>2716</v>
      </c>
    </row>
    <row r="225" spans="1:14">
      <c r="A225" s="299">
        <v>2017</v>
      </c>
      <c r="B225" s="300" t="s">
        <v>75</v>
      </c>
      <c r="C225" s="300" t="s">
        <v>143</v>
      </c>
      <c r="D225" s="300" t="s">
        <v>287</v>
      </c>
      <c r="E225" s="299">
        <v>0</v>
      </c>
      <c r="F225" s="300" t="s">
        <v>287</v>
      </c>
      <c r="G225" s="300" t="s">
        <v>2149</v>
      </c>
      <c r="H225" s="300" t="s">
        <v>2147</v>
      </c>
      <c r="I225" s="300" t="s">
        <v>2039</v>
      </c>
      <c r="J225" s="300" t="s">
        <v>868</v>
      </c>
      <c r="K225" s="300"/>
      <c r="L225" s="300"/>
      <c r="M225" s="300"/>
      <c r="N225" s="300" t="s">
        <v>2716</v>
      </c>
    </row>
    <row r="226" spans="1:14">
      <c r="A226" s="299">
        <v>2017</v>
      </c>
      <c r="B226" s="300" t="s">
        <v>75</v>
      </c>
      <c r="C226" s="300" t="s">
        <v>143</v>
      </c>
      <c r="D226" s="300" t="s">
        <v>662</v>
      </c>
      <c r="E226" s="299">
        <v>0</v>
      </c>
      <c r="F226" s="300" t="s">
        <v>662</v>
      </c>
      <c r="G226" s="300" t="s">
        <v>2149</v>
      </c>
      <c r="H226" s="300" t="s">
        <v>2147</v>
      </c>
      <c r="I226" s="300" t="s">
        <v>2039</v>
      </c>
      <c r="J226" s="300"/>
      <c r="K226" s="300"/>
      <c r="L226" s="300"/>
      <c r="M226" s="300"/>
      <c r="N226" s="300" t="s">
        <v>2716</v>
      </c>
    </row>
    <row r="227" spans="1:14">
      <c r="A227" s="299">
        <v>2017</v>
      </c>
      <c r="B227" s="300" t="s">
        <v>75</v>
      </c>
      <c r="C227" s="300" t="s">
        <v>143</v>
      </c>
      <c r="D227" s="300" t="s">
        <v>301</v>
      </c>
      <c r="E227" s="299">
        <v>0</v>
      </c>
      <c r="F227" s="300" t="s">
        <v>301</v>
      </c>
      <c r="G227" s="300" t="s">
        <v>2149</v>
      </c>
      <c r="H227" s="300" t="s">
        <v>2147</v>
      </c>
      <c r="I227" s="300" t="s">
        <v>2039</v>
      </c>
      <c r="J227" s="300" t="s">
        <v>868</v>
      </c>
      <c r="K227" s="300"/>
      <c r="L227" s="300"/>
      <c r="M227" s="300"/>
      <c r="N227" s="300" t="s">
        <v>2716</v>
      </c>
    </row>
    <row r="228" spans="1:14">
      <c r="A228" s="299">
        <v>2017</v>
      </c>
      <c r="B228" s="300" t="s">
        <v>75</v>
      </c>
      <c r="C228" s="300" t="s">
        <v>143</v>
      </c>
      <c r="D228" s="300" t="s">
        <v>603</v>
      </c>
      <c r="E228" s="299">
        <v>0</v>
      </c>
      <c r="F228" s="300" t="s">
        <v>603</v>
      </c>
      <c r="G228" s="300" t="s">
        <v>2149</v>
      </c>
      <c r="H228" s="300" t="s">
        <v>2147</v>
      </c>
      <c r="I228" s="300" t="s">
        <v>2044</v>
      </c>
      <c r="J228" s="300"/>
      <c r="K228" s="300"/>
      <c r="L228" s="300"/>
      <c r="M228" s="300"/>
      <c r="N228" s="300" t="s">
        <v>2716</v>
      </c>
    </row>
    <row r="229" spans="1:14">
      <c r="A229" s="299">
        <v>2017</v>
      </c>
      <c r="B229" s="300" t="s">
        <v>75</v>
      </c>
      <c r="C229" s="300" t="s">
        <v>143</v>
      </c>
      <c r="D229" s="300" t="s">
        <v>260</v>
      </c>
      <c r="E229" s="299">
        <v>0</v>
      </c>
      <c r="F229" s="300" t="s">
        <v>260</v>
      </c>
      <c r="G229" s="300" t="s">
        <v>2149</v>
      </c>
      <c r="H229" s="300" t="s">
        <v>2147</v>
      </c>
      <c r="I229" s="300" t="s">
        <v>2039</v>
      </c>
      <c r="J229" s="300" t="s">
        <v>868</v>
      </c>
      <c r="K229" s="300"/>
      <c r="L229" s="300"/>
      <c r="M229" s="300"/>
      <c r="N229" s="300" t="s">
        <v>2716</v>
      </c>
    </row>
    <row r="230" spans="1:14">
      <c r="A230" s="299">
        <v>2017</v>
      </c>
      <c r="B230" s="300" t="s">
        <v>75</v>
      </c>
      <c r="C230" s="300" t="s">
        <v>143</v>
      </c>
      <c r="D230" s="300" t="s">
        <v>294</v>
      </c>
      <c r="E230" s="299">
        <v>0</v>
      </c>
      <c r="F230" s="300" t="s">
        <v>294</v>
      </c>
      <c r="G230" s="300" t="s">
        <v>2149</v>
      </c>
      <c r="H230" s="300" t="s">
        <v>2147</v>
      </c>
      <c r="I230" s="300" t="s">
        <v>2039</v>
      </c>
      <c r="J230" s="300" t="s">
        <v>868</v>
      </c>
      <c r="K230" s="300"/>
      <c r="L230" s="300"/>
      <c r="M230" s="300"/>
      <c r="N230" s="300" t="s">
        <v>2716</v>
      </c>
    </row>
    <row r="231" spans="1:14">
      <c r="A231" s="299">
        <v>2017</v>
      </c>
      <c r="B231" s="300" t="s">
        <v>75</v>
      </c>
      <c r="C231" s="300" t="s">
        <v>143</v>
      </c>
      <c r="D231" s="300" t="s">
        <v>682</v>
      </c>
      <c r="E231" s="299">
        <v>0</v>
      </c>
      <c r="F231" s="300" t="s">
        <v>682</v>
      </c>
      <c r="G231" s="300" t="s">
        <v>2149</v>
      </c>
      <c r="H231" s="300" t="s">
        <v>2147</v>
      </c>
      <c r="I231" s="300" t="s">
        <v>2039</v>
      </c>
      <c r="J231" s="300"/>
      <c r="K231" s="300"/>
      <c r="L231" s="300"/>
      <c r="M231" s="300"/>
      <c r="N231" s="300" t="s">
        <v>2716</v>
      </c>
    </row>
    <row r="232" spans="1:14">
      <c r="A232" s="299">
        <v>2017</v>
      </c>
      <c r="B232" s="300" t="s">
        <v>75</v>
      </c>
      <c r="C232" s="300" t="s">
        <v>143</v>
      </c>
      <c r="D232" s="300" t="s">
        <v>272</v>
      </c>
      <c r="E232" s="299">
        <v>0</v>
      </c>
      <c r="F232" s="300" t="s">
        <v>272</v>
      </c>
      <c r="G232" s="300" t="s">
        <v>2149</v>
      </c>
      <c r="H232" s="300" t="s">
        <v>2147</v>
      </c>
      <c r="I232" s="300" t="s">
        <v>2039</v>
      </c>
      <c r="J232" s="300" t="s">
        <v>868</v>
      </c>
      <c r="K232" s="300"/>
      <c r="L232" s="300"/>
      <c r="M232" s="300"/>
      <c r="N232" s="300" t="s">
        <v>2716</v>
      </c>
    </row>
    <row r="233" spans="1:14">
      <c r="A233" s="299">
        <v>2017</v>
      </c>
      <c r="B233" s="300" t="s">
        <v>75</v>
      </c>
      <c r="C233" s="300" t="s">
        <v>143</v>
      </c>
      <c r="D233" s="300" t="s">
        <v>270</v>
      </c>
      <c r="E233" s="299">
        <v>0</v>
      </c>
      <c r="F233" s="300" t="s">
        <v>270</v>
      </c>
      <c r="G233" s="300" t="s">
        <v>2149</v>
      </c>
      <c r="H233" s="300" t="s">
        <v>2147</v>
      </c>
      <c r="I233" s="300" t="s">
        <v>2039</v>
      </c>
      <c r="J233" s="300" t="s">
        <v>868</v>
      </c>
      <c r="K233" s="300"/>
      <c r="L233" s="300"/>
      <c r="M233" s="300"/>
      <c r="N233" s="300" t="s">
        <v>2716</v>
      </c>
    </row>
    <row r="234" spans="1:14">
      <c r="A234" s="299">
        <v>2017</v>
      </c>
      <c r="B234" s="300" t="s">
        <v>75</v>
      </c>
      <c r="C234" s="300" t="s">
        <v>143</v>
      </c>
      <c r="D234" s="300" t="s">
        <v>251</v>
      </c>
      <c r="E234" s="299">
        <v>0</v>
      </c>
      <c r="F234" s="300" t="s">
        <v>251</v>
      </c>
      <c r="G234" s="300" t="s">
        <v>2149</v>
      </c>
      <c r="H234" s="300" t="s">
        <v>2147</v>
      </c>
      <c r="I234" s="300" t="s">
        <v>2039</v>
      </c>
      <c r="J234" s="300" t="s">
        <v>868</v>
      </c>
      <c r="K234" s="300"/>
      <c r="L234" s="300"/>
      <c r="M234" s="300"/>
      <c r="N234" s="300" t="s">
        <v>2716</v>
      </c>
    </row>
    <row r="235" spans="1:14">
      <c r="A235" s="299">
        <v>2017</v>
      </c>
      <c r="B235" s="300" t="s">
        <v>75</v>
      </c>
      <c r="C235" s="300" t="s">
        <v>143</v>
      </c>
      <c r="D235" s="300" t="s">
        <v>690</v>
      </c>
      <c r="E235" s="299">
        <v>0</v>
      </c>
      <c r="F235" s="300" t="s">
        <v>690</v>
      </c>
      <c r="G235" s="300" t="s">
        <v>2149</v>
      </c>
      <c r="H235" s="300" t="s">
        <v>2147</v>
      </c>
      <c r="I235" s="300" t="s">
        <v>2039</v>
      </c>
      <c r="J235" s="300"/>
      <c r="K235" s="300"/>
      <c r="L235" s="300"/>
      <c r="M235" s="300"/>
      <c r="N235" s="300" t="s">
        <v>2716</v>
      </c>
    </row>
    <row r="236" spans="1:14">
      <c r="A236" s="299">
        <v>2017</v>
      </c>
      <c r="B236" s="300" t="s">
        <v>75</v>
      </c>
      <c r="C236" s="300" t="s">
        <v>143</v>
      </c>
      <c r="D236" s="300" t="s">
        <v>320</v>
      </c>
      <c r="E236" s="299">
        <v>0</v>
      </c>
      <c r="F236" s="300" t="s">
        <v>320</v>
      </c>
      <c r="G236" s="300" t="s">
        <v>2149</v>
      </c>
      <c r="H236" s="300" t="s">
        <v>2147</v>
      </c>
      <c r="I236" s="300" t="s">
        <v>2039</v>
      </c>
      <c r="J236" s="300" t="s">
        <v>868</v>
      </c>
      <c r="K236" s="300"/>
      <c r="L236" s="300"/>
      <c r="M236" s="300"/>
      <c r="N236" s="300" t="s">
        <v>2716</v>
      </c>
    </row>
    <row r="237" spans="1:14">
      <c r="A237" s="299">
        <v>2017</v>
      </c>
      <c r="B237" s="300" t="s">
        <v>75</v>
      </c>
      <c r="C237" s="300" t="s">
        <v>143</v>
      </c>
      <c r="D237" s="300" t="s">
        <v>257</v>
      </c>
      <c r="E237" s="299">
        <v>0</v>
      </c>
      <c r="F237" s="300" t="s">
        <v>257</v>
      </c>
      <c r="G237" s="300" t="s">
        <v>2149</v>
      </c>
      <c r="H237" s="300" t="s">
        <v>2147</v>
      </c>
      <c r="I237" s="300" t="s">
        <v>2039</v>
      </c>
      <c r="J237" s="300" t="s">
        <v>868</v>
      </c>
      <c r="K237" s="300"/>
      <c r="L237" s="300"/>
      <c r="M237" s="300"/>
      <c r="N237" s="300" t="s">
        <v>2716</v>
      </c>
    </row>
    <row r="238" spans="1:14">
      <c r="A238" s="299">
        <v>2017</v>
      </c>
      <c r="B238" s="300" t="s">
        <v>75</v>
      </c>
      <c r="C238" s="300" t="s">
        <v>143</v>
      </c>
      <c r="D238" s="300" t="s">
        <v>674</v>
      </c>
      <c r="E238" s="299">
        <v>0</v>
      </c>
      <c r="F238" s="300" t="s">
        <v>674</v>
      </c>
      <c r="G238" s="300" t="s">
        <v>2149</v>
      </c>
      <c r="H238" s="300" t="s">
        <v>2147</v>
      </c>
      <c r="I238" s="300" t="s">
        <v>2039</v>
      </c>
      <c r="J238" s="300"/>
      <c r="K238" s="300"/>
      <c r="L238" s="300"/>
      <c r="M238" s="300"/>
      <c r="N238" s="300" t="s">
        <v>2716</v>
      </c>
    </row>
    <row r="239" spans="1:14">
      <c r="A239" s="299">
        <v>2017</v>
      </c>
      <c r="B239" s="300" t="s">
        <v>75</v>
      </c>
      <c r="C239" s="300" t="s">
        <v>143</v>
      </c>
      <c r="D239" s="300" t="s">
        <v>291</v>
      </c>
      <c r="E239" s="299">
        <v>0</v>
      </c>
      <c r="F239" s="300" t="s">
        <v>291</v>
      </c>
      <c r="G239" s="300" t="s">
        <v>2149</v>
      </c>
      <c r="H239" s="300" t="s">
        <v>2147</v>
      </c>
      <c r="I239" s="300" t="s">
        <v>2039</v>
      </c>
      <c r="J239" s="300" t="s">
        <v>868</v>
      </c>
      <c r="K239" s="300"/>
      <c r="L239" s="300"/>
      <c r="M239" s="300"/>
      <c r="N239" s="300" t="s">
        <v>2716</v>
      </c>
    </row>
    <row r="240" spans="1:14">
      <c r="A240" s="299">
        <v>2017</v>
      </c>
      <c r="B240" s="300" t="s">
        <v>75</v>
      </c>
      <c r="C240" s="300" t="s">
        <v>143</v>
      </c>
      <c r="D240" s="300" t="s">
        <v>308</v>
      </c>
      <c r="E240" s="299">
        <v>0</v>
      </c>
      <c r="F240" s="300" t="s">
        <v>308</v>
      </c>
      <c r="G240" s="300" t="s">
        <v>2149</v>
      </c>
      <c r="H240" s="300" t="s">
        <v>2147</v>
      </c>
      <c r="I240" s="300" t="s">
        <v>2039</v>
      </c>
      <c r="J240" s="300" t="s">
        <v>868</v>
      </c>
      <c r="K240" s="300"/>
      <c r="L240" s="300"/>
      <c r="M240" s="300"/>
      <c r="N240" s="300" t="s">
        <v>2716</v>
      </c>
    </row>
    <row r="241" spans="1:14">
      <c r="A241" s="299">
        <v>2017</v>
      </c>
      <c r="B241" s="300" t="s">
        <v>75</v>
      </c>
      <c r="C241" s="300" t="s">
        <v>143</v>
      </c>
      <c r="D241" s="300" t="s">
        <v>299</v>
      </c>
      <c r="E241" s="299">
        <v>0</v>
      </c>
      <c r="F241" s="300" t="s">
        <v>299</v>
      </c>
      <c r="G241" s="300" t="s">
        <v>2149</v>
      </c>
      <c r="H241" s="300" t="s">
        <v>2147</v>
      </c>
      <c r="I241" s="300" t="s">
        <v>2039</v>
      </c>
      <c r="J241" s="300" t="s">
        <v>868</v>
      </c>
      <c r="K241" s="300"/>
      <c r="L241" s="300"/>
      <c r="M241" s="300"/>
      <c r="N241" s="300" t="s">
        <v>2716</v>
      </c>
    </row>
    <row r="242" spans="1:14">
      <c r="A242" s="299">
        <v>2017</v>
      </c>
      <c r="B242" s="300" t="s">
        <v>75</v>
      </c>
      <c r="C242" s="300" t="s">
        <v>143</v>
      </c>
      <c r="D242" s="300" t="s">
        <v>292</v>
      </c>
      <c r="E242" s="299">
        <v>0</v>
      </c>
      <c r="F242" s="300" t="s">
        <v>292</v>
      </c>
      <c r="G242" s="300" t="s">
        <v>2149</v>
      </c>
      <c r="H242" s="300" t="s">
        <v>2147</v>
      </c>
      <c r="I242" s="300" t="s">
        <v>2039</v>
      </c>
      <c r="J242" s="300" t="s">
        <v>868</v>
      </c>
      <c r="K242" s="300"/>
      <c r="L242" s="300"/>
      <c r="M242" s="300"/>
      <c r="N242" s="300" t="s">
        <v>2716</v>
      </c>
    </row>
    <row r="243" spans="1:14">
      <c r="A243" s="299">
        <v>2017</v>
      </c>
      <c r="B243" s="300" t="s">
        <v>75</v>
      </c>
      <c r="C243" s="300" t="s">
        <v>143</v>
      </c>
      <c r="D243" s="300" t="s">
        <v>313</v>
      </c>
      <c r="E243" s="299">
        <v>0</v>
      </c>
      <c r="F243" s="300" t="s">
        <v>313</v>
      </c>
      <c r="G243" s="300" t="s">
        <v>2149</v>
      </c>
      <c r="H243" s="300" t="s">
        <v>2147</v>
      </c>
      <c r="I243" s="300" t="s">
        <v>2039</v>
      </c>
      <c r="J243" s="300" t="s">
        <v>868</v>
      </c>
      <c r="K243" s="300"/>
      <c r="L243" s="300"/>
      <c r="M243" s="300"/>
      <c r="N243" s="300" t="s">
        <v>2716</v>
      </c>
    </row>
    <row r="244" spans="1:14">
      <c r="A244" s="299">
        <v>2017</v>
      </c>
      <c r="B244" s="300" t="s">
        <v>75</v>
      </c>
      <c r="C244" s="300" t="s">
        <v>143</v>
      </c>
      <c r="D244" s="300" t="s">
        <v>679</v>
      </c>
      <c r="E244" s="299">
        <v>0</v>
      </c>
      <c r="F244" s="300" t="s">
        <v>679</v>
      </c>
      <c r="G244" s="300" t="s">
        <v>2149</v>
      </c>
      <c r="H244" s="300" t="s">
        <v>2147</v>
      </c>
      <c r="I244" s="300" t="s">
        <v>2044</v>
      </c>
      <c r="J244" s="300"/>
      <c r="K244" s="300"/>
      <c r="L244" s="300"/>
      <c r="M244" s="300"/>
      <c r="N244" s="300" t="s">
        <v>2716</v>
      </c>
    </row>
    <row r="245" spans="1:14">
      <c r="A245" s="299">
        <v>2017</v>
      </c>
      <c r="B245" s="300" t="s">
        <v>75</v>
      </c>
      <c r="C245" s="300" t="s">
        <v>143</v>
      </c>
      <c r="D245" s="300" t="s">
        <v>673</v>
      </c>
      <c r="E245" s="299">
        <v>0</v>
      </c>
      <c r="F245" s="300" t="s">
        <v>673</v>
      </c>
      <c r="G245" s="300" t="s">
        <v>2149</v>
      </c>
      <c r="H245" s="300" t="s">
        <v>2147</v>
      </c>
      <c r="I245" s="300" t="s">
        <v>2039</v>
      </c>
      <c r="J245" s="300"/>
      <c r="K245" s="300"/>
      <c r="L245" s="300"/>
      <c r="M245" s="300"/>
      <c r="N245" s="300" t="s">
        <v>2716</v>
      </c>
    </row>
    <row r="246" spans="1:14">
      <c r="A246" s="299">
        <v>2017</v>
      </c>
      <c r="B246" s="300" t="s">
        <v>75</v>
      </c>
      <c r="C246" s="300" t="s">
        <v>143</v>
      </c>
      <c r="D246" s="300" t="s">
        <v>1975</v>
      </c>
      <c r="E246" s="299">
        <v>0</v>
      </c>
      <c r="F246" s="300" t="s">
        <v>1975</v>
      </c>
      <c r="G246" s="300" t="s">
        <v>2149</v>
      </c>
      <c r="H246" s="300" t="s">
        <v>2147</v>
      </c>
      <c r="I246" s="300" t="s">
        <v>2028</v>
      </c>
      <c r="J246" s="300"/>
      <c r="K246" s="300"/>
      <c r="L246" s="300"/>
      <c r="M246" s="300"/>
      <c r="N246" s="300" t="s">
        <v>2716</v>
      </c>
    </row>
    <row r="247" spans="1:14">
      <c r="A247" s="299">
        <v>2017</v>
      </c>
      <c r="B247" s="300" t="s">
        <v>75</v>
      </c>
      <c r="C247" s="300" t="s">
        <v>143</v>
      </c>
      <c r="D247" s="300" t="s">
        <v>363</v>
      </c>
      <c r="E247" s="299">
        <v>0</v>
      </c>
      <c r="F247" s="300" t="s">
        <v>363</v>
      </c>
      <c r="G247" s="300" t="s">
        <v>2149</v>
      </c>
      <c r="H247" s="300" t="s">
        <v>2147</v>
      </c>
      <c r="I247" s="300" t="s">
        <v>2033</v>
      </c>
      <c r="J247" s="300"/>
      <c r="K247" s="300"/>
      <c r="L247" s="300"/>
      <c r="M247" s="300"/>
      <c r="N247" s="300" t="s">
        <v>2716</v>
      </c>
    </row>
    <row r="248" spans="1:14">
      <c r="A248" s="299">
        <v>2017</v>
      </c>
      <c r="B248" s="300" t="s">
        <v>75</v>
      </c>
      <c r="C248" s="300" t="s">
        <v>143</v>
      </c>
      <c r="D248" s="300" t="s">
        <v>688</v>
      </c>
      <c r="E248" s="299">
        <v>2998.11</v>
      </c>
      <c r="F248" s="300" t="s">
        <v>688</v>
      </c>
      <c r="G248" s="300" t="s">
        <v>2149</v>
      </c>
      <c r="H248" s="300" t="s">
        <v>2146</v>
      </c>
      <c r="I248" s="300" t="s">
        <v>2039</v>
      </c>
      <c r="J248" s="300"/>
      <c r="K248" s="300"/>
      <c r="L248" s="300"/>
      <c r="M248" s="300"/>
      <c r="N248" s="300" t="s">
        <v>2716</v>
      </c>
    </row>
    <row r="249" spans="1:14">
      <c r="A249" s="299">
        <v>2017</v>
      </c>
      <c r="B249" s="300" t="s">
        <v>75</v>
      </c>
      <c r="C249" s="300" t="s">
        <v>143</v>
      </c>
      <c r="D249" s="300" t="s">
        <v>663</v>
      </c>
      <c r="E249" s="299">
        <v>9179.16</v>
      </c>
      <c r="F249" s="300" t="s">
        <v>663</v>
      </c>
      <c r="G249" s="300" t="s">
        <v>2149</v>
      </c>
      <c r="H249" s="300" t="s">
        <v>2146</v>
      </c>
      <c r="I249" s="300" t="s">
        <v>2039</v>
      </c>
      <c r="J249" s="300"/>
      <c r="K249" s="300"/>
      <c r="L249" s="300"/>
      <c r="M249" s="300"/>
      <c r="N249" s="300" t="s">
        <v>2716</v>
      </c>
    </row>
    <row r="250" spans="1:14">
      <c r="A250" s="299">
        <v>2017</v>
      </c>
      <c r="B250" s="300" t="s">
        <v>75</v>
      </c>
      <c r="C250" s="300" t="s">
        <v>143</v>
      </c>
      <c r="D250" s="300" t="s">
        <v>275</v>
      </c>
      <c r="E250" s="299">
        <v>3799.22</v>
      </c>
      <c r="F250" s="300" t="s">
        <v>275</v>
      </c>
      <c r="G250" s="300" t="s">
        <v>2149</v>
      </c>
      <c r="H250" s="300" t="s">
        <v>2146</v>
      </c>
      <c r="I250" s="300" t="s">
        <v>2039</v>
      </c>
      <c r="J250" s="300" t="s">
        <v>868</v>
      </c>
      <c r="K250" s="300"/>
      <c r="L250" s="300"/>
      <c r="M250" s="300"/>
      <c r="N250" s="300" t="s">
        <v>2716</v>
      </c>
    </row>
    <row r="251" spans="1:14">
      <c r="A251" s="299">
        <v>2017</v>
      </c>
      <c r="B251" s="300" t="s">
        <v>75</v>
      </c>
      <c r="C251" s="300" t="s">
        <v>143</v>
      </c>
      <c r="D251" s="300" t="s">
        <v>296</v>
      </c>
      <c r="E251" s="299">
        <v>34710.910000000003</v>
      </c>
      <c r="F251" s="300" t="s">
        <v>296</v>
      </c>
      <c r="G251" s="300" t="s">
        <v>2149</v>
      </c>
      <c r="H251" s="300" t="s">
        <v>2146</v>
      </c>
      <c r="I251" s="300" t="s">
        <v>2039</v>
      </c>
      <c r="J251" s="300" t="s">
        <v>868</v>
      </c>
      <c r="K251" s="300"/>
      <c r="L251" s="300"/>
      <c r="M251" s="300"/>
      <c r="N251" s="300" t="s">
        <v>2716</v>
      </c>
    </row>
    <row r="252" spans="1:14">
      <c r="A252" s="299">
        <v>2017</v>
      </c>
      <c r="B252" s="300" t="s">
        <v>75</v>
      </c>
      <c r="C252" s="300" t="s">
        <v>143</v>
      </c>
      <c r="D252" s="300" t="s">
        <v>316</v>
      </c>
      <c r="E252" s="299">
        <v>56252.59</v>
      </c>
      <c r="F252" s="300" t="s">
        <v>316</v>
      </c>
      <c r="G252" s="300" t="s">
        <v>2149</v>
      </c>
      <c r="H252" s="300" t="s">
        <v>2146</v>
      </c>
      <c r="I252" s="300" t="s">
        <v>2039</v>
      </c>
      <c r="J252" s="300" t="s">
        <v>868</v>
      </c>
      <c r="K252" s="300"/>
      <c r="L252" s="300"/>
      <c r="M252" s="300"/>
      <c r="N252" s="300" t="s">
        <v>2716</v>
      </c>
    </row>
    <row r="253" spans="1:14">
      <c r="A253" s="299">
        <v>2017</v>
      </c>
      <c r="B253" s="300" t="s">
        <v>75</v>
      </c>
      <c r="C253" s="300" t="s">
        <v>143</v>
      </c>
      <c r="D253" s="300" t="s">
        <v>362</v>
      </c>
      <c r="E253" s="299">
        <v>1222</v>
      </c>
      <c r="F253" s="300" t="s">
        <v>362</v>
      </c>
      <c r="G253" s="300" t="s">
        <v>2149</v>
      </c>
      <c r="H253" s="300" t="s">
        <v>2146</v>
      </c>
      <c r="I253" s="300" t="s">
        <v>2039</v>
      </c>
      <c r="J253" s="300"/>
      <c r="K253" s="300"/>
      <c r="L253" s="300"/>
      <c r="M253" s="300"/>
      <c r="N253" s="300" t="s">
        <v>2716</v>
      </c>
    </row>
    <row r="254" spans="1:14">
      <c r="A254" s="299">
        <v>2017</v>
      </c>
      <c r="B254" s="300" t="s">
        <v>75</v>
      </c>
      <c r="C254" s="300" t="s">
        <v>143</v>
      </c>
      <c r="D254" s="300" t="s">
        <v>351</v>
      </c>
      <c r="E254" s="299">
        <v>27083.35</v>
      </c>
      <c r="F254" s="300" t="s">
        <v>351</v>
      </c>
      <c r="G254" s="300" t="s">
        <v>2149</v>
      </c>
      <c r="H254" s="300" t="s">
        <v>2146</v>
      </c>
      <c r="I254" s="300" t="s">
        <v>2039</v>
      </c>
      <c r="J254" s="300"/>
      <c r="K254" s="300"/>
      <c r="L254" s="300"/>
      <c r="M254" s="300"/>
      <c r="N254" s="300" t="s">
        <v>2716</v>
      </c>
    </row>
    <row r="255" spans="1:14">
      <c r="A255" s="299">
        <v>2017</v>
      </c>
      <c r="B255" s="300" t="s">
        <v>75</v>
      </c>
      <c r="C255" s="300" t="s">
        <v>143</v>
      </c>
      <c r="D255" s="300" t="s">
        <v>691</v>
      </c>
      <c r="E255" s="299">
        <v>312</v>
      </c>
      <c r="F255" s="300" t="s">
        <v>691</v>
      </c>
      <c r="G255" s="300" t="s">
        <v>2149</v>
      </c>
      <c r="H255" s="300" t="s">
        <v>2146</v>
      </c>
      <c r="I255" s="300" t="s">
        <v>2039</v>
      </c>
      <c r="J255" s="300"/>
      <c r="K255" s="300"/>
      <c r="L255" s="300"/>
      <c r="M255" s="300"/>
      <c r="N255" s="300" t="s">
        <v>2716</v>
      </c>
    </row>
    <row r="256" spans="1:14">
      <c r="A256" s="299">
        <v>2017</v>
      </c>
      <c r="B256" s="300" t="s">
        <v>75</v>
      </c>
      <c r="C256" s="300" t="s">
        <v>143</v>
      </c>
      <c r="D256" s="300" t="s">
        <v>253</v>
      </c>
      <c r="E256" s="299">
        <v>-295995</v>
      </c>
      <c r="F256" s="300" t="s">
        <v>253</v>
      </c>
      <c r="G256" s="300" t="s">
        <v>2149</v>
      </c>
      <c r="H256" s="300" t="s">
        <v>2146</v>
      </c>
      <c r="I256" s="300" t="s">
        <v>2039</v>
      </c>
      <c r="J256" s="300" t="s">
        <v>868</v>
      </c>
      <c r="K256" s="300"/>
      <c r="L256" s="300"/>
      <c r="M256" s="300"/>
      <c r="N256" s="300" t="s">
        <v>2716</v>
      </c>
    </row>
    <row r="257" spans="1:14">
      <c r="A257" s="299">
        <v>2017</v>
      </c>
      <c r="B257" s="300" t="s">
        <v>75</v>
      </c>
      <c r="C257" s="300" t="s">
        <v>143</v>
      </c>
      <c r="D257" s="300" t="s">
        <v>265</v>
      </c>
      <c r="E257" s="299">
        <v>12906.34</v>
      </c>
      <c r="F257" s="300" t="s">
        <v>265</v>
      </c>
      <c r="G257" s="300" t="s">
        <v>2149</v>
      </c>
      <c r="H257" s="300" t="s">
        <v>2146</v>
      </c>
      <c r="I257" s="300" t="s">
        <v>2039</v>
      </c>
      <c r="J257" s="300" t="s">
        <v>868</v>
      </c>
      <c r="K257" s="300"/>
      <c r="L257" s="300"/>
      <c r="M257" s="300"/>
      <c r="N257" s="300" t="s">
        <v>2716</v>
      </c>
    </row>
    <row r="258" spans="1:14">
      <c r="A258" s="299">
        <v>2017</v>
      </c>
      <c r="B258" s="300" t="s">
        <v>75</v>
      </c>
      <c r="C258" s="300" t="s">
        <v>143</v>
      </c>
      <c r="D258" s="300" t="s">
        <v>658</v>
      </c>
      <c r="E258" s="299">
        <v>4810.7299999999996</v>
      </c>
      <c r="F258" s="300" t="s">
        <v>658</v>
      </c>
      <c r="G258" s="300" t="s">
        <v>2149</v>
      </c>
      <c r="H258" s="300" t="s">
        <v>2146</v>
      </c>
      <c r="I258" s="300" t="s">
        <v>2039</v>
      </c>
      <c r="J258" s="300"/>
      <c r="K258" s="300"/>
      <c r="L258" s="300"/>
      <c r="M258" s="300"/>
      <c r="N258" s="300" t="s">
        <v>2716</v>
      </c>
    </row>
    <row r="259" spans="1:14">
      <c r="A259" s="299">
        <v>2017</v>
      </c>
      <c r="B259" s="300" t="s">
        <v>75</v>
      </c>
      <c r="C259" s="300" t="s">
        <v>143</v>
      </c>
      <c r="D259" s="300" t="s">
        <v>331</v>
      </c>
      <c r="E259" s="299">
        <v>-756990</v>
      </c>
      <c r="F259" s="300" t="s">
        <v>331</v>
      </c>
      <c r="G259" s="300" t="s">
        <v>2149</v>
      </c>
      <c r="H259" s="300" t="s">
        <v>2146</v>
      </c>
      <c r="I259" s="300" t="s">
        <v>2035</v>
      </c>
      <c r="J259" s="300" t="s">
        <v>868</v>
      </c>
      <c r="K259" s="300"/>
      <c r="L259" s="300"/>
      <c r="M259" s="300"/>
      <c r="N259" s="300" t="s">
        <v>2716</v>
      </c>
    </row>
    <row r="260" spans="1:14">
      <c r="A260" s="299">
        <v>2017</v>
      </c>
      <c r="B260" s="300" t="s">
        <v>75</v>
      </c>
      <c r="C260" s="300" t="s">
        <v>143</v>
      </c>
      <c r="D260" s="300" t="s">
        <v>304</v>
      </c>
      <c r="E260" s="299">
        <v>23629.95</v>
      </c>
      <c r="F260" s="300" t="s">
        <v>304</v>
      </c>
      <c r="G260" s="300" t="s">
        <v>2149</v>
      </c>
      <c r="H260" s="300" t="s">
        <v>2146</v>
      </c>
      <c r="I260" s="300" t="s">
        <v>2039</v>
      </c>
      <c r="J260" s="300" t="s">
        <v>868</v>
      </c>
      <c r="K260" s="300"/>
      <c r="L260" s="300"/>
      <c r="M260" s="300"/>
      <c r="N260" s="300" t="s">
        <v>2716</v>
      </c>
    </row>
    <row r="261" spans="1:14">
      <c r="A261" s="299">
        <v>2017</v>
      </c>
      <c r="B261" s="300" t="s">
        <v>75</v>
      </c>
      <c r="C261" s="300" t="s">
        <v>143</v>
      </c>
      <c r="D261" s="300" t="s">
        <v>352</v>
      </c>
      <c r="E261" s="299">
        <v>19500</v>
      </c>
      <c r="F261" s="300" t="s">
        <v>352</v>
      </c>
      <c r="G261" s="300" t="s">
        <v>2149</v>
      </c>
      <c r="H261" s="300" t="s">
        <v>2146</v>
      </c>
      <c r="I261" s="300" t="s">
        <v>2039</v>
      </c>
      <c r="J261" s="300"/>
      <c r="K261" s="300"/>
      <c r="L261" s="300"/>
      <c r="M261" s="300"/>
      <c r="N261" s="300" t="s">
        <v>2716</v>
      </c>
    </row>
    <row r="262" spans="1:14">
      <c r="A262" s="299">
        <v>2017</v>
      </c>
      <c r="B262" s="300" t="s">
        <v>75</v>
      </c>
      <c r="C262" s="300" t="s">
        <v>143</v>
      </c>
      <c r="D262" s="300" t="s">
        <v>599</v>
      </c>
      <c r="E262" s="299">
        <v>6237.96</v>
      </c>
      <c r="F262" s="300" t="s">
        <v>599</v>
      </c>
      <c r="G262" s="300" t="s">
        <v>2149</v>
      </c>
      <c r="H262" s="300" t="s">
        <v>2146</v>
      </c>
      <c r="I262" s="300" t="s">
        <v>2044</v>
      </c>
      <c r="J262" s="300"/>
      <c r="K262" s="300"/>
      <c r="L262" s="300"/>
      <c r="M262" s="300"/>
      <c r="N262" s="300" t="s">
        <v>2716</v>
      </c>
    </row>
    <row r="263" spans="1:14">
      <c r="A263" s="299">
        <v>2017</v>
      </c>
      <c r="B263" s="300" t="s">
        <v>75</v>
      </c>
      <c r="C263" s="300" t="s">
        <v>143</v>
      </c>
      <c r="D263" s="300" t="s">
        <v>2704</v>
      </c>
      <c r="E263" s="299">
        <v>323.79000000000002</v>
      </c>
      <c r="F263" s="300" t="s">
        <v>2704</v>
      </c>
      <c r="G263" s="300" t="s">
        <v>2149</v>
      </c>
      <c r="H263" s="300" t="s">
        <v>2146</v>
      </c>
      <c r="I263" s="300" t="s">
        <v>2044</v>
      </c>
      <c r="J263" s="300"/>
      <c r="K263" s="300"/>
      <c r="L263" s="300"/>
      <c r="M263" s="300"/>
      <c r="N263" s="300" t="s">
        <v>2716</v>
      </c>
    </row>
    <row r="264" spans="1:14">
      <c r="A264" s="299">
        <v>2017</v>
      </c>
      <c r="B264" s="300" t="s">
        <v>75</v>
      </c>
      <c r="C264" s="300" t="s">
        <v>143</v>
      </c>
      <c r="D264" s="300" t="s">
        <v>249</v>
      </c>
      <c r="E264" s="299">
        <v>7776267.0199999996</v>
      </c>
      <c r="F264" s="300" t="s">
        <v>249</v>
      </c>
      <c r="G264" s="300" t="s">
        <v>2149</v>
      </c>
      <c r="H264" s="300" t="s">
        <v>2146</v>
      </c>
      <c r="I264" s="300" t="s">
        <v>2034</v>
      </c>
      <c r="J264" s="300" t="s">
        <v>868</v>
      </c>
      <c r="K264" s="300"/>
      <c r="L264" s="300"/>
      <c r="M264" s="300"/>
      <c r="N264" s="300" t="s">
        <v>2716</v>
      </c>
    </row>
    <row r="265" spans="1:14">
      <c r="A265" s="299">
        <v>2017</v>
      </c>
      <c r="B265" s="300" t="s">
        <v>75</v>
      </c>
      <c r="C265" s="300" t="s">
        <v>143</v>
      </c>
      <c r="D265" s="300" t="s">
        <v>290</v>
      </c>
      <c r="E265" s="299">
        <v>3012.62</v>
      </c>
      <c r="F265" s="300" t="s">
        <v>290</v>
      </c>
      <c r="G265" s="300" t="s">
        <v>2149</v>
      </c>
      <c r="H265" s="300" t="s">
        <v>2146</v>
      </c>
      <c r="I265" s="300" t="s">
        <v>2039</v>
      </c>
      <c r="J265" s="300" t="s">
        <v>868</v>
      </c>
      <c r="K265" s="300"/>
      <c r="L265" s="300"/>
      <c r="M265" s="300"/>
      <c r="N265" s="300" t="s">
        <v>2716</v>
      </c>
    </row>
    <row r="266" spans="1:14">
      <c r="A266" s="299">
        <v>2017</v>
      </c>
      <c r="B266" s="300" t="s">
        <v>75</v>
      </c>
      <c r="C266" s="300" t="s">
        <v>143</v>
      </c>
      <c r="D266" s="300" t="s">
        <v>293</v>
      </c>
      <c r="E266" s="299">
        <v>9902.0300000000007</v>
      </c>
      <c r="F266" s="300" t="s">
        <v>293</v>
      </c>
      <c r="G266" s="300" t="s">
        <v>2149</v>
      </c>
      <c r="H266" s="300" t="s">
        <v>2146</v>
      </c>
      <c r="I266" s="300" t="s">
        <v>2039</v>
      </c>
      <c r="J266" s="300" t="s">
        <v>868</v>
      </c>
      <c r="K266" s="300"/>
      <c r="L266" s="300"/>
      <c r="M266" s="300"/>
      <c r="N266" s="300" t="s">
        <v>2716</v>
      </c>
    </row>
    <row r="267" spans="1:14">
      <c r="A267" s="299">
        <v>2017</v>
      </c>
      <c r="B267" s="300" t="s">
        <v>75</v>
      </c>
      <c r="C267" s="300" t="s">
        <v>143</v>
      </c>
      <c r="D267" s="300" t="s">
        <v>298</v>
      </c>
      <c r="E267" s="299">
        <v>187018.75</v>
      </c>
      <c r="F267" s="300" t="s">
        <v>298</v>
      </c>
      <c r="G267" s="300" t="s">
        <v>2149</v>
      </c>
      <c r="H267" s="300" t="s">
        <v>2146</v>
      </c>
      <c r="I267" s="300" t="s">
        <v>2039</v>
      </c>
      <c r="J267" s="300" t="s">
        <v>868</v>
      </c>
      <c r="K267" s="300"/>
      <c r="L267" s="300"/>
      <c r="M267" s="300"/>
      <c r="N267" s="300" t="s">
        <v>2716</v>
      </c>
    </row>
    <row r="268" spans="1:14">
      <c r="A268" s="299">
        <v>2017</v>
      </c>
      <c r="B268" s="300" t="s">
        <v>75</v>
      </c>
      <c r="C268" s="300" t="s">
        <v>143</v>
      </c>
      <c r="D268" s="300" t="s">
        <v>306</v>
      </c>
      <c r="E268" s="299">
        <v>2425</v>
      </c>
      <c r="F268" s="300" t="s">
        <v>306</v>
      </c>
      <c r="G268" s="300" t="s">
        <v>2149</v>
      </c>
      <c r="H268" s="300" t="s">
        <v>2146</v>
      </c>
      <c r="I268" s="300" t="s">
        <v>2039</v>
      </c>
      <c r="J268" s="300" t="s">
        <v>868</v>
      </c>
      <c r="K268" s="300"/>
      <c r="L268" s="300"/>
      <c r="M268" s="300"/>
      <c r="N268" s="300" t="s">
        <v>2716</v>
      </c>
    </row>
    <row r="269" spans="1:14">
      <c r="A269" s="299">
        <v>2017</v>
      </c>
      <c r="B269" s="300" t="s">
        <v>75</v>
      </c>
      <c r="C269" s="300" t="s">
        <v>143</v>
      </c>
      <c r="D269" s="300" t="s">
        <v>345</v>
      </c>
      <c r="E269" s="299">
        <v>9889.1299999999992</v>
      </c>
      <c r="F269" s="300" t="s">
        <v>345</v>
      </c>
      <c r="G269" s="300" t="s">
        <v>2149</v>
      </c>
      <c r="H269" s="300" t="s">
        <v>2146</v>
      </c>
      <c r="I269" s="300" t="s">
        <v>2039</v>
      </c>
      <c r="J269" s="300"/>
      <c r="K269" s="300"/>
      <c r="L269" s="300"/>
      <c r="M269" s="300"/>
      <c r="N269" s="300" t="s">
        <v>2716</v>
      </c>
    </row>
    <row r="270" spans="1:14">
      <c r="A270" s="299">
        <v>2017</v>
      </c>
      <c r="B270" s="300" t="s">
        <v>75</v>
      </c>
      <c r="C270" s="300" t="s">
        <v>143</v>
      </c>
      <c r="D270" s="300" t="s">
        <v>277</v>
      </c>
      <c r="E270" s="299">
        <v>3665.38</v>
      </c>
      <c r="F270" s="300" t="s">
        <v>277</v>
      </c>
      <c r="G270" s="300" t="s">
        <v>2149</v>
      </c>
      <c r="H270" s="300" t="s">
        <v>2146</v>
      </c>
      <c r="I270" s="300" t="s">
        <v>2039</v>
      </c>
      <c r="J270" s="300" t="s">
        <v>868</v>
      </c>
      <c r="K270" s="300"/>
      <c r="L270" s="300"/>
      <c r="M270" s="300"/>
      <c r="N270" s="300" t="s">
        <v>2716</v>
      </c>
    </row>
    <row r="271" spans="1:14">
      <c r="A271" s="299">
        <v>2017</v>
      </c>
      <c r="B271" s="300" t="s">
        <v>75</v>
      </c>
      <c r="C271" s="300" t="s">
        <v>143</v>
      </c>
      <c r="D271" s="300" t="s">
        <v>335</v>
      </c>
      <c r="E271" s="299">
        <v>86818.8</v>
      </c>
      <c r="F271" s="300" t="s">
        <v>335</v>
      </c>
      <c r="G271" s="300" t="s">
        <v>2149</v>
      </c>
      <c r="H271" s="300" t="s">
        <v>2146</v>
      </c>
      <c r="I271" s="300" t="s">
        <v>2042</v>
      </c>
      <c r="J271" s="300"/>
      <c r="K271" s="300"/>
      <c r="L271" s="300"/>
      <c r="M271" s="300"/>
      <c r="N271" s="300" t="s">
        <v>2716</v>
      </c>
    </row>
    <row r="272" spans="1:14">
      <c r="A272" s="299">
        <v>2017</v>
      </c>
      <c r="B272" s="300" t="s">
        <v>75</v>
      </c>
      <c r="C272" s="300" t="s">
        <v>143</v>
      </c>
      <c r="D272" s="300" t="s">
        <v>880</v>
      </c>
      <c r="E272" s="299">
        <v>4647322</v>
      </c>
      <c r="F272" s="300" t="s">
        <v>880</v>
      </c>
      <c r="G272" s="300" t="s">
        <v>2149</v>
      </c>
      <c r="H272" s="300" t="s">
        <v>2146</v>
      </c>
      <c r="I272" s="300" t="s">
        <v>2028</v>
      </c>
      <c r="J272" s="300"/>
      <c r="K272" s="300"/>
      <c r="L272" s="300"/>
      <c r="M272" s="300"/>
      <c r="N272" s="300" t="s">
        <v>2716</v>
      </c>
    </row>
    <row r="273" spans="1:14">
      <c r="A273" s="299">
        <v>2017</v>
      </c>
      <c r="B273" s="300" t="s">
        <v>75</v>
      </c>
      <c r="C273" s="300" t="s">
        <v>143</v>
      </c>
      <c r="D273" s="300" t="s">
        <v>750</v>
      </c>
      <c r="E273" s="299">
        <v>2918525</v>
      </c>
      <c r="F273" s="300" t="s">
        <v>750</v>
      </c>
      <c r="G273" s="300" t="s">
        <v>2149</v>
      </c>
      <c r="H273" s="300" t="s">
        <v>2146</v>
      </c>
      <c r="I273" s="300" t="s">
        <v>2028</v>
      </c>
      <c r="J273" s="300"/>
      <c r="K273" s="300"/>
      <c r="L273" s="300"/>
      <c r="M273" s="300"/>
      <c r="N273" s="300" t="s">
        <v>2716</v>
      </c>
    </row>
    <row r="274" spans="1:14">
      <c r="A274" s="299">
        <v>2017</v>
      </c>
      <c r="B274" s="300" t="s">
        <v>75</v>
      </c>
      <c r="C274" s="300" t="s">
        <v>143</v>
      </c>
      <c r="D274" s="300" t="s">
        <v>248</v>
      </c>
      <c r="E274" s="299">
        <v>1189600</v>
      </c>
      <c r="F274" s="300" t="s">
        <v>248</v>
      </c>
      <c r="G274" s="300" t="s">
        <v>2149</v>
      </c>
      <c r="H274" s="300" t="s">
        <v>2146</v>
      </c>
      <c r="I274" s="300" t="s">
        <v>2033</v>
      </c>
      <c r="J274" s="300" t="s">
        <v>868</v>
      </c>
      <c r="K274" s="300"/>
      <c r="L274" s="300"/>
      <c r="M274" s="300"/>
      <c r="N274" s="300" t="s">
        <v>2716</v>
      </c>
    </row>
    <row r="275" spans="1:14">
      <c r="A275" s="299">
        <v>2017</v>
      </c>
      <c r="B275" s="300" t="s">
        <v>75</v>
      </c>
      <c r="C275" s="300" t="s">
        <v>143</v>
      </c>
      <c r="D275" s="300" t="s">
        <v>799</v>
      </c>
      <c r="E275" s="299">
        <v>-7665667.0199999996</v>
      </c>
      <c r="F275" s="300" t="s">
        <v>799</v>
      </c>
      <c r="G275" s="300" t="s">
        <v>2149</v>
      </c>
      <c r="H275" s="300" t="s">
        <v>2146</v>
      </c>
      <c r="I275" s="300" t="s">
        <v>2034</v>
      </c>
      <c r="J275" s="300"/>
      <c r="K275" s="300"/>
      <c r="L275" s="300"/>
      <c r="M275" s="300"/>
      <c r="N275" s="300" t="s">
        <v>2716</v>
      </c>
    </row>
    <row r="276" spans="1:14">
      <c r="A276" s="299">
        <v>2017</v>
      </c>
      <c r="B276" s="300" t="s">
        <v>75</v>
      </c>
      <c r="C276" s="300" t="s">
        <v>143</v>
      </c>
      <c r="D276" s="300" t="s">
        <v>284</v>
      </c>
      <c r="E276" s="299">
        <v>709808.98</v>
      </c>
      <c r="F276" s="300" t="s">
        <v>284</v>
      </c>
      <c r="G276" s="300" t="s">
        <v>2149</v>
      </c>
      <c r="H276" s="300" t="s">
        <v>2146</v>
      </c>
      <c r="I276" s="300" t="s">
        <v>2039</v>
      </c>
      <c r="J276" s="300" t="s">
        <v>868</v>
      </c>
      <c r="K276" s="300"/>
      <c r="L276" s="300"/>
      <c r="M276" s="300"/>
      <c r="N276" s="300" t="s">
        <v>2716</v>
      </c>
    </row>
    <row r="277" spans="1:14">
      <c r="A277" s="299">
        <v>2017</v>
      </c>
      <c r="B277" s="300" t="s">
        <v>75</v>
      </c>
      <c r="C277" s="300" t="s">
        <v>143</v>
      </c>
      <c r="D277" s="300" t="s">
        <v>314</v>
      </c>
      <c r="E277" s="299">
        <v>174705.19</v>
      </c>
      <c r="F277" s="300" t="s">
        <v>314</v>
      </c>
      <c r="G277" s="300" t="s">
        <v>2149</v>
      </c>
      <c r="H277" s="300" t="s">
        <v>2146</v>
      </c>
      <c r="I277" s="300" t="s">
        <v>2039</v>
      </c>
      <c r="J277" s="300" t="s">
        <v>868</v>
      </c>
      <c r="K277" s="300"/>
      <c r="L277" s="300"/>
      <c r="M277" s="300"/>
      <c r="N277" s="300" t="s">
        <v>2716</v>
      </c>
    </row>
    <row r="278" spans="1:14">
      <c r="A278" s="299">
        <v>2017</v>
      </c>
      <c r="B278" s="300" t="s">
        <v>75</v>
      </c>
      <c r="C278" s="300" t="s">
        <v>143</v>
      </c>
      <c r="D278" s="300" t="s">
        <v>807</v>
      </c>
      <c r="E278" s="299">
        <v>17401.189999999999</v>
      </c>
      <c r="F278" s="300" t="s">
        <v>807</v>
      </c>
      <c r="G278" s="300" t="s">
        <v>2149</v>
      </c>
      <c r="H278" s="300" t="s">
        <v>2146</v>
      </c>
      <c r="I278" s="300" t="s">
        <v>2039</v>
      </c>
      <c r="J278" s="300"/>
      <c r="K278" s="300"/>
      <c r="L278" s="300"/>
      <c r="M278" s="300"/>
      <c r="N278" s="300" t="s">
        <v>2716</v>
      </c>
    </row>
    <row r="279" spans="1:14">
      <c r="A279" s="299">
        <v>2017</v>
      </c>
      <c r="B279" s="300" t="s">
        <v>75</v>
      </c>
      <c r="C279" s="300" t="s">
        <v>143</v>
      </c>
      <c r="D279" s="300" t="s">
        <v>274</v>
      </c>
      <c r="E279" s="299">
        <v>3798.68</v>
      </c>
      <c r="F279" s="300" t="s">
        <v>274</v>
      </c>
      <c r="G279" s="300" t="s">
        <v>2149</v>
      </c>
      <c r="H279" s="300" t="s">
        <v>2146</v>
      </c>
      <c r="I279" s="300" t="s">
        <v>2039</v>
      </c>
      <c r="J279" s="300" t="s">
        <v>868</v>
      </c>
      <c r="K279" s="300"/>
      <c r="L279" s="300"/>
      <c r="M279" s="300"/>
      <c r="N279" s="300" t="s">
        <v>2716</v>
      </c>
    </row>
    <row r="280" spans="1:14">
      <c r="A280" s="299">
        <v>2017</v>
      </c>
      <c r="B280" s="300" t="s">
        <v>75</v>
      </c>
      <c r="C280" s="300" t="s">
        <v>143</v>
      </c>
      <c r="D280" s="300" t="s">
        <v>2705</v>
      </c>
      <c r="E280" s="299">
        <v>159.6</v>
      </c>
      <c r="F280" s="300" t="s">
        <v>2705</v>
      </c>
      <c r="G280" s="300" t="s">
        <v>2149</v>
      </c>
      <c r="H280" s="300" t="s">
        <v>2146</v>
      </c>
      <c r="I280" s="300" t="s">
        <v>2039</v>
      </c>
      <c r="J280" s="300"/>
      <c r="K280" s="300"/>
      <c r="L280" s="300"/>
      <c r="M280" s="300"/>
      <c r="N280" s="300" t="s">
        <v>2716</v>
      </c>
    </row>
    <row r="281" spans="1:14">
      <c r="A281" s="299">
        <v>2017</v>
      </c>
      <c r="B281" s="300" t="s">
        <v>75</v>
      </c>
      <c r="C281" s="300" t="s">
        <v>143</v>
      </c>
      <c r="D281" s="300" t="s">
        <v>2714</v>
      </c>
      <c r="E281" s="299">
        <v>-48.07</v>
      </c>
      <c r="F281" s="300" t="s">
        <v>2714</v>
      </c>
      <c r="G281" s="300" t="s">
        <v>2149</v>
      </c>
      <c r="H281" s="300" t="s">
        <v>2146</v>
      </c>
      <c r="I281" s="300" t="s">
        <v>2039</v>
      </c>
      <c r="J281" s="300"/>
      <c r="K281" s="300"/>
      <c r="L281" s="300"/>
      <c r="M281" s="300"/>
      <c r="N281" s="300" t="s">
        <v>2716</v>
      </c>
    </row>
    <row r="282" spans="1:14">
      <c r="A282" s="299">
        <v>2017</v>
      </c>
      <c r="B282" s="300" t="s">
        <v>74</v>
      </c>
      <c r="C282" s="300" t="s">
        <v>143</v>
      </c>
      <c r="D282" s="300" t="s">
        <v>789</v>
      </c>
      <c r="E282" s="299">
        <v>-1166125.74</v>
      </c>
      <c r="F282" s="300"/>
      <c r="G282" s="300" t="s">
        <v>2125</v>
      </c>
      <c r="H282" s="300"/>
      <c r="I282" s="300"/>
      <c r="J282" s="300" t="s">
        <v>401</v>
      </c>
      <c r="K282" s="300" t="s">
        <v>2096</v>
      </c>
      <c r="L282" s="300" t="s">
        <v>2139</v>
      </c>
      <c r="M282" s="300" t="s">
        <v>2096</v>
      </c>
      <c r="N282" s="300" t="s">
        <v>2711</v>
      </c>
    </row>
    <row r="283" spans="1:14">
      <c r="A283" s="299">
        <v>2017</v>
      </c>
      <c r="B283" s="300" t="s">
        <v>74</v>
      </c>
      <c r="C283" s="300" t="s">
        <v>143</v>
      </c>
      <c r="D283" s="300" t="s">
        <v>343</v>
      </c>
      <c r="E283" s="299">
        <v>0</v>
      </c>
      <c r="F283" s="300"/>
      <c r="G283" s="300" t="s">
        <v>2125</v>
      </c>
      <c r="H283" s="300"/>
      <c r="I283" s="300"/>
      <c r="J283" s="300" t="s">
        <v>401</v>
      </c>
      <c r="K283" s="300" t="s">
        <v>2096</v>
      </c>
      <c r="L283" s="300" t="s">
        <v>2139</v>
      </c>
      <c r="M283" s="300" t="s">
        <v>2096</v>
      </c>
      <c r="N283" s="300" t="s">
        <v>2711</v>
      </c>
    </row>
    <row r="284" spans="1:14">
      <c r="A284" s="299">
        <v>2017</v>
      </c>
      <c r="B284" s="300" t="s">
        <v>74</v>
      </c>
      <c r="C284" s="300" t="s">
        <v>143</v>
      </c>
      <c r="D284" s="300" t="s">
        <v>239</v>
      </c>
      <c r="E284" s="299">
        <v>9.4999999999999998E-3</v>
      </c>
      <c r="F284" s="300"/>
      <c r="G284" s="300" t="s">
        <v>2125</v>
      </c>
      <c r="H284" s="300"/>
      <c r="I284" s="300"/>
      <c r="J284" s="300" t="s">
        <v>401</v>
      </c>
      <c r="K284" s="300"/>
      <c r="L284" s="300"/>
      <c r="M284" s="300" t="s">
        <v>2100</v>
      </c>
      <c r="N284" s="300" t="s">
        <v>2711</v>
      </c>
    </row>
    <row r="285" spans="1:14">
      <c r="A285" s="299">
        <v>2017</v>
      </c>
      <c r="B285" s="300" t="s">
        <v>74</v>
      </c>
      <c r="C285" s="300" t="s">
        <v>143</v>
      </c>
      <c r="D285" s="300" t="s">
        <v>240</v>
      </c>
      <c r="E285" s="299">
        <v>7.2000000000000005E-4</v>
      </c>
      <c r="F285" s="300"/>
      <c r="G285" s="300" t="s">
        <v>2125</v>
      </c>
      <c r="H285" s="300"/>
      <c r="I285" s="300"/>
      <c r="J285" s="300" t="s">
        <v>401</v>
      </c>
      <c r="K285" s="300"/>
      <c r="L285" s="300"/>
      <c r="M285" s="300" t="s">
        <v>2140</v>
      </c>
      <c r="N285" s="300" t="s">
        <v>2711</v>
      </c>
    </row>
    <row r="286" spans="1:14">
      <c r="A286" s="299">
        <v>2017</v>
      </c>
      <c r="B286" s="300" t="s">
        <v>74</v>
      </c>
      <c r="C286" s="300" t="s">
        <v>143</v>
      </c>
      <c r="D286" s="300" t="s">
        <v>241</v>
      </c>
      <c r="E286" s="299">
        <v>1.3984E-2</v>
      </c>
      <c r="F286" s="300"/>
      <c r="G286" s="300" t="s">
        <v>2125</v>
      </c>
      <c r="H286" s="300"/>
      <c r="I286" s="300"/>
      <c r="J286" s="300" t="s">
        <v>401</v>
      </c>
      <c r="K286" s="300"/>
      <c r="L286" s="300"/>
      <c r="M286" s="300" t="s">
        <v>2141</v>
      </c>
      <c r="N286" s="300" t="s">
        <v>2711</v>
      </c>
    </row>
    <row r="287" spans="1:14">
      <c r="A287" s="299">
        <v>2017</v>
      </c>
      <c r="B287" s="300" t="s">
        <v>74</v>
      </c>
      <c r="C287" s="300" t="s">
        <v>143</v>
      </c>
      <c r="D287" s="300" t="s">
        <v>242</v>
      </c>
      <c r="E287" s="299">
        <v>4.8009000000000003E-2</v>
      </c>
      <c r="F287" s="300"/>
      <c r="G287" s="300" t="s">
        <v>2125</v>
      </c>
      <c r="H287" s="300"/>
      <c r="I287" s="300"/>
      <c r="J287" s="300" t="s">
        <v>401</v>
      </c>
      <c r="K287" s="300"/>
      <c r="L287" s="300"/>
      <c r="M287" s="300" t="s">
        <v>2142</v>
      </c>
      <c r="N287" s="300" t="s">
        <v>2711</v>
      </c>
    </row>
    <row r="288" spans="1:14">
      <c r="A288" s="299">
        <v>2017</v>
      </c>
      <c r="B288" s="300" t="s">
        <v>74</v>
      </c>
      <c r="C288" s="300" t="s">
        <v>143</v>
      </c>
      <c r="D288" s="300" t="s">
        <v>243</v>
      </c>
      <c r="E288" s="299">
        <v>0.35</v>
      </c>
      <c r="F288" s="300"/>
      <c r="G288" s="300" t="s">
        <v>2125</v>
      </c>
      <c r="H288" s="300"/>
      <c r="I288" s="300"/>
      <c r="J288" s="300" t="s">
        <v>401</v>
      </c>
      <c r="K288" s="300"/>
      <c r="L288" s="300"/>
      <c r="M288" s="300" t="s">
        <v>2143</v>
      </c>
      <c r="N288" s="300" t="s">
        <v>2711</v>
      </c>
    </row>
    <row r="289" spans="1:14">
      <c r="A289" s="299">
        <v>2017</v>
      </c>
      <c r="B289" s="300" t="s">
        <v>74</v>
      </c>
      <c r="C289" s="300" t="s">
        <v>143</v>
      </c>
      <c r="D289" s="300" t="s">
        <v>244</v>
      </c>
      <c r="E289" s="299">
        <v>5.5E-2</v>
      </c>
      <c r="F289" s="300"/>
      <c r="G289" s="300" t="s">
        <v>2125</v>
      </c>
      <c r="H289" s="300"/>
      <c r="I289" s="300"/>
      <c r="J289" s="300" t="s">
        <v>401</v>
      </c>
      <c r="K289" s="300"/>
      <c r="L289" s="300"/>
      <c r="M289" s="300" t="s">
        <v>2144</v>
      </c>
      <c r="N289" s="300" t="s">
        <v>2711</v>
      </c>
    </row>
    <row r="290" spans="1:14">
      <c r="A290" s="299">
        <v>2017</v>
      </c>
      <c r="B290" s="300" t="s">
        <v>74</v>
      </c>
      <c r="C290" s="300" t="s">
        <v>143</v>
      </c>
      <c r="D290" s="300" t="s">
        <v>1974</v>
      </c>
      <c r="E290" s="299">
        <v>-756990</v>
      </c>
      <c r="F290" s="300" t="s">
        <v>331</v>
      </c>
      <c r="G290" s="300" t="s">
        <v>2145</v>
      </c>
      <c r="H290" s="300" t="s">
        <v>2146</v>
      </c>
      <c r="I290" s="300" t="s">
        <v>2055</v>
      </c>
      <c r="J290" s="300" t="s">
        <v>842</v>
      </c>
      <c r="K290" s="300"/>
      <c r="L290" s="300"/>
      <c r="M290" s="300"/>
      <c r="N290" s="300" t="s">
        <v>2711</v>
      </c>
    </row>
    <row r="291" spans="1:14">
      <c r="A291" s="299">
        <v>2017</v>
      </c>
      <c r="B291" s="300" t="s">
        <v>74</v>
      </c>
      <c r="C291" s="300" t="s">
        <v>143</v>
      </c>
      <c r="D291" s="300" t="s">
        <v>889</v>
      </c>
      <c r="E291" s="299">
        <v>0</v>
      </c>
      <c r="F291" s="300"/>
      <c r="G291" s="300" t="s">
        <v>2145</v>
      </c>
      <c r="H291" s="300"/>
      <c r="I291" s="300" t="s">
        <v>2051</v>
      </c>
      <c r="J291" s="300" t="s">
        <v>842</v>
      </c>
      <c r="K291" s="300"/>
      <c r="L291" s="300"/>
      <c r="M291" s="300"/>
      <c r="N291" s="300" t="s">
        <v>2711</v>
      </c>
    </row>
    <row r="292" spans="1:14">
      <c r="A292" s="299">
        <v>2017</v>
      </c>
      <c r="B292" s="300" t="s">
        <v>74</v>
      </c>
      <c r="C292" s="300" t="s">
        <v>143</v>
      </c>
      <c r="D292" s="300" t="s">
        <v>743</v>
      </c>
      <c r="E292" s="299">
        <v>0</v>
      </c>
      <c r="F292" s="300" t="s">
        <v>1975</v>
      </c>
      <c r="G292" s="300" t="s">
        <v>2145</v>
      </c>
      <c r="H292" s="300" t="s">
        <v>2147</v>
      </c>
      <c r="I292" s="300" t="s">
        <v>2048</v>
      </c>
      <c r="J292" s="300" t="s">
        <v>842</v>
      </c>
      <c r="K292" s="300"/>
      <c r="L292" s="300"/>
      <c r="M292" s="300"/>
      <c r="N292" s="300" t="s">
        <v>2711</v>
      </c>
    </row>
    <row r="293" spans="1:14">
      <c r="A293" s="299">
        <v>2017</v>
      </c>
      <c r="B293" s="300" t="s">
        <v>74</v>
      </c>
      <c r="C293" s="300" t="s">
        <v>143</v>
      </c>
      <c r="D293" s="300" t="s">
        <v>1979</v>
      </c>
      <c r="E293" s="299">
        <v>0</v>
      </c>
      <c r="F293" s="300" t="s">
        <v>741</v>
      </c>
      <c r="G293" s="300" t="s">
        <v>2145</v>
      </c>
      <c r="H293" s="300" t="s">
        <v>2147</v>
      </c>
      <c r="I293" s="300"/>
      <c r="J293" s="300" t="s">
        <v>842</v>
      </c>
      <c r="K293" s="300"/>
      <c r="L293" s="300"/>
      <c r="M293" s="300"/>
      <c r="N293" s="300" t="s">
        <v>2711</v>
      </c>
    </row>
    <row r="294" spans="1:14">
      <c r="A294" s="299">
        <v>2017</v>
      </c>
      <c r="B294" s="300" t="s">
        <v>74</v>
      </c>
      <c r="C294" s="300" t="s">
        <v>143</v>
      </c>
      <c r="D294" s="300" t="s">
        <v>744</v>
      </c>
      <c r="E294" s="299">
        <v>0</v>
      </c>
      <c r="F294" s="300" t="s">
        <v>2008</v>
      </c>
      <c r="G294" s="300" t="s">
        <v>2145</v>
      </c>
      <c r="H294" s="300" t="s">
        <v>2147</v>
      </c>
      <c r="I294" s="300" t="s">
        <v>2051</v>
      </c>
      <c r="J294" s="300" t="s">
        <v>842</v>
      </c>
      <c r="K294" s="300"/>
      <c r="L294" s="300"/>
      <c r="M294" s="300"/>
      <c r="N294" s="300" t="s">
        <v>2711</v>
      </c>
    </row>
    <row r="295" spans="1:14">
      <c r="A295" s="299">
        <v>2017</v>
      </c>
      <c r="B295" s="300" t="s">
        <v>74</v>
      </c>
      <c r="C295" s="300" t="s">
        <v>143</v>
      </c>
      <c r="D295" s="300" t="s">
        <v>748</v>
      </c>
      <c r="E295" s="299">
        <v>4647322</v>
      </c>
      <c r="F295" s="300" t="s">
        <v>880</v>
      </c>
      <c r="G295" s="300" t="s">
        <v>2145</v>
      </c>
      <c r="H295" s="300" t="s">
        <v>2146</v>
      </c>
      <c r="I295" s="300" t="s">
        <v>2048</v>
      </c>
      <c r="J295" s="300" t="s">
        <v>842</v>
      </c>
      <c r="K295" s="300"/>
      <c r="L295" s="300"/>
      <c r="M295" s="300"/>
      <c r="N295" s="300" t="s">
        <v>2711</v>
      </c>
    </row>
    <row r="296" spans="1:14">
      <c r="A296" s="299">
        <v>2017</v>
      </c>
      <c r="B296" s="300" t="s">
        <v>74</v>
      </c>
      <c r="C296" s="300" t="s">
        <v>143</v>
      </c>
      <c r="D296" s="300" t="s">
        <v>749</v>
      </c>
      <c r="E296" s="299">
        <v>-60868</v>
      </c>
      <c r="F296" s="300" t="s">
        <v>890</v>
      </c>
      <c r="G296" s="300" t="s">
        <v>2145</v>
      </c>
      <c r="H296" s="300" t="s">
        <v>2146</v>
      </c>
      <c r="I296" s="300" t="s">
        <v>2051</v>
      </c>
      <c r="J296" s="300" t="s">
        <v>842</v>
      </c>
      <c r="K296" s="300"/>
      <c r="L296" s="300"/>
      <c r="M296" s="300"/>
      <c r="N296" s="300" t="s">
        <v>2711</v>
      </c>
    </row>
    <row r="297" spans="1:14">
      <c r="A297" s="299">
        <v>2017</v>
      </c>
      <c r="B297" s="300" t="s">
        <v>74</v>
      </c>
      <c r="C297" s="300" t="s">
        <v>143</v>
      </c>
      <c r="D297" s="300" t="s">
        <v>885</v>
      </c>
      <c r="E297" s="299">
        <v>4180555.56</v>
      </c>
      <c r="F297" s="300" t="s">
        <v>794</v>
      </c>
      <c r="G297" s="300" t="s">
        <v>2145</v>
      </c>
      <c r="H297" s="300" t="s">
        <v>2146</v>
      </c>
      <c r="I297" s="300" t="s">
        <v>2053</v>
      </c>
      <c r="J297" s="300" t="s">
        <v>842</v>
      </c>
      <c r="K297" s="300"/>
      <c r="L297" s="300"/>
      <c r="M297" s="300"/>
      <c r="N297" s="300" t="s">
        <v>2711</v>
      </c>
    </row>
    <row r="298" spans="1:14">
      <c r="A298" s="299">
        <v>2017</v>
      </c>
      <c r="B298" s="300" t="s">
        <v>74</v>
      </c>
      <c r="C298" s="300" t="s">
        <v>143</v>
      </c>
      <c r="D298" s="300" t="s">
        <v>1021</v>
      </c>
      <c r="E298" s="299">
        <v>2453079.38</v>
      </c>
      <c r="F298" s="300"/>
      <c r="G298" s="300" t="s">
        <v>2069</v>
      </c>
      <c r="H298" s="300"/>
      <c r="I298" s="300" t="s">
        <v>2021</v>
      </c>
      <c r="J298" s="300" t="s">
        <v>900</v>
      </c>
      <c r="K298" s="300" t="s">
        <v>2070</v>
      </c>
      <c r="L298" s="300" t="s">
        <v>2148</v>
      </c>
      <c r="M298" s="300"/>
      <c r="N298" s="300" t="s">
        <v>2711</v>
      </c>
    </row>
    <row r="299" spans="1:14">
      <c r="A299" s="299">
        <v>2017</v>
      </c>
      <c r="B299" s="300" t="s">
        <v>74</v>
      </c>
      <c r="C299" s="300" t="s">
        <v>143</v>
      </c>
      <c r="D299" s="300" t="s">
        <v>1023</v>
      </c>
      <c r="E299" s="299">
        <v>9726734.9700000007</v>
      </c>
      <c r="F299" s="300"/>
      <c r="G299" s="300" t="s">
        <v>2069</v>
      </c>
      <c r="H299" s="300"/>
      <c r="I299" s="300" t="s">
        <v>2024</v>
      </c>
      <c r="J299" s="300" t="s">
        <v>900</v>
      </c>
      <c r="K299" s="300" t="s">
        <v>2070</v>
      </c>
      <c r="L299" s="300" t="s">
        <v>2148</v>
      </c>
      <c r="M299" s="300"/>
      <c r="N299" s="300" t="s">
        <v>2711</v>
      </c>
    </row>
    <row r="300" spans="1:14">
      <c r="A300" s="299">
        <v>2017</v>
      </c>
      <c r="B300" s="300" t="s">
        <v>74</v>
      </c>
      <c r="C300" s="300" t="s">
        <v>143</v>
      </c>
      <c r="D300" s="300" t="s">
        <v>1025</v>
      </c>
      <c r="E300" s="299">
        <v>86992104.640000001</v>
      </c>
      <c r="F300" s="300"/>
      <c r="G300" s="300" t="s">
        <v>2069</v>
      </c>
      <c r="H300" s="300"/>
      <c r="I300" s="300" t="s">
        <v>2021</v>
      </c>
      <c r="J300" s="300" t="s">
        <v>900</v>
      </c>
      <c r="K300" s="300" t="s">
        <v>2070</v>
      </c>
      <c r="L300" s="300" t="s">
        <v>2126</v>
      </c>
      <c r="M300" s="300"/>
      <c r="N300" s="300" t="s">
        <v>2711</v>
      </c>
    </row>
    <row r="301" spans="1:14">
      <c r="A301" s="299">
        <v>2017</v>
      </c>
      <c r="B301" s="300" t="s">
        <v>74</v>
      </c>
      <c r="C301" s="300" t="s">
        <v>143</v>
      </c>
      <c r="D301" s="300" t="s">
        <v>1027</v>
      </c>
      <c r="E301" s="299">
        <v>11967399.41</v>
      </c>
      <c r="F301" s="300"/>
      <c r="G301" s="300" t="s">
        <v>2069</v>
      </c>
      <c r="H301" s="300"/>
      <c r="I301" s="300" t="s">
        <v>2024</v>
      </c>
      <c r="J301" s="300" t="s">
        <v>900</v>
      </c>
      <c r="K301" s="300" t="s">
        <v>2070</v>
      </c>
      <c r="L301" s="300" t="s">
        <v>2126</v>
      </c>
      <c r="M301" s="300"/>
      <c r="N301" s="300" t="s">
        <v>2711</v>
      </c>
    </row>
    <row r="302" spans="1:14">
      <c r="A302" s="299">
        <v>2017</v>
      </c>
      <c r="B302" s="300" t="s">
        <v>74</v>
      </c>
      <c r="C302" s="300" t="s">
        <v>143</v>
      </c>
      <c r="D302" s="300" t="s">
        <v>1029</v>
      </c>
      <c r="E302" s="299">
        <v>4820911.62</v>
      </c>
      <c r="F302" s="300"/>
      <c r="G302" s="300" t="s">
        <v>2069</v>
      </c>
      <c r="H302" s="300"/>
      <c r="I302" s="300" t="s">
        <v>2021</v>
      </c>
      <c r="J302" s="300" t="s">
        <v>900</v>
      </c>
      <c r="K302" s="300" t="s">
        <v>2070</v>
      </c>
      <c r="L302" s="300" t="s">
        <v>2071</v>
      </c>
      <c r="M302" s="300"/>
      <c r="N302" s="300" t="s">
        <v>2711</v>
      </c>
    </row>
    <row r="303" spans="1:14">
      <c r="A303" s="299">
        <v>2017</v>
      </c>
      <c r="B303" s="300" t="s">
        <v>74</v>
      </c>
      <c r="C303" s="300" t="s">
        <v>143</v>
      </c>
      <c r="D303" s="300" t="s">
        <v>1031</v>
      </c>
      <c r="E303" s="299">
        <v>762518.06</v>
      </c>
      <c r="F303" s="300"/>
      <c r="G303" s="300" t="s">
        <v>2069</v>
      </c>
      <c r="H303" s="300"/>
      <c r="I303" s="300" t="s">
        <v>2024</v>
      </c>
      <c r="J303" s="300" t="s">
        <v>900</v>
      </c>
      <c r="K303" s="300" t="s">
        <v>2070</v>
      </c>
      <c r="L303" s="300" t="s">
        <v>2071</v>
      </c>
      <c r="M303" s="300"/>
      <c r="N303" s="300" t="s">
        <v>2711</v>
      </c>
    </row>
    <row r="304" spans="1:14">
      <c r="A304" s="299">
        <v>2017</v>
      </c>
      <c r="B304" s="300" t="s">
        <v>74</v>
      </c>
      <c r="C304" s="300" t="s">
        <v>143</v>
      </c>
      <c r="D304" s="300" t="s">
        <v>2015</v>
      </c>
      <c r="E304" s="299">
        <v>8.6E-3</v>
      </c>
      <c r="F304" s="300"/>
      <c r="G304" s="300" t="s">
        <v>2069</v>
      </c>
      <c r="H304" s="300"/>
      <c r="I304" s="300"/>
      <c r="J304" s="300" t="s">
        <v>900</v>
      </c>
      <c r="K304" s="300"/>
      <c r="L304" s="300"/>
      <c r="M304" s="300" t="s">
        <v>2072</v>
      </c>
      <c r="N304" s="300" t="s">
        <v>2711</v>
      </c>
    </row>
    <row r="305" spans="1:14">
      <c r="A305" s="299">
        <v>2017</v>
      </c>
      <c r="B305" s="300" t="s">
        <v>74</v>
      </c>
      <c r="C305" s="300" t="s">
        <v>143</v>
      </c>
      <c r="D305" s="300" t="s">
        <v>917</v>
      </c>
      <c r="E305" s="299">
        <v>-113</v>
      </c>
      <c r="F305" s="300"/>
      <c r="G305" s="300" t="s">
        <v>2069</v>
      </c>
      <c r="H305" s="300"/>
      <c r="I305" s="300" t="s">
        <v>2017</v>
      </c>
      <c r="J305" s="300" t="s">
        <v>900</v>
      </c>
      <c r="K305" s="300" t="s">
        <v>2073</v>
      </c>
      <c r="L305" s="300" t="s">
        <v>2074</v>
      </c>
      <c r="M305" s="300"/>
      <c r="N305" s="300" t="s">
        <v>2711</v>
      </c>
    </row>
    <row r="306" spans="1:14">
      <c r="A306" s="299">
        <v>2017</v>
      </c>
      <c r="B306" s="300" t="s">
        <v>74</v>
      </c>
      <c r="C306" s="300" t="s">
        <v>143</v>
      </c>
      <c r="D306" s="300" t="s">
        <v>898</v>
      </c>
      <c r="E306" s="299">
        <v>0</v>
      </c>
      <c r="F306" s="300"/>
      <c r="G306" s="300" t="s">
        <v>2069</v>
      </c>
      <c r="H306" s="300"/>
      <c r="I306" s="300" t="s">
        <v>2017</v>
      </c>
      <c r="J306" s="300" t="s">
        <v>900</v>
      </c>
      <c r="K306" s="300" t="s">
        <v>2073</v>
      </c>
      <c r="L306" s="300" t="s">
        <v>2075</v>
      </c>
      <c r="M306" s="300"/>
      <c r="N306" s="300" t="s">
        <v>2711</v>
      </c>
    </row>
    <row r="307" spans="1:14">
      <c r="A307" s="299">
        <v>2017</v>
      </c>
      <c r="B307" s="300" t="s">
        <v>74</v>
      </c>
      <c r="C307" s="300" t="s">
        <v>143</v>
      </c>
      <c r="D307" s="300" t="s">
        <v>237</v>
      </c>
      <c r="E307" s="299">
        <v>-15960513</v>
      </c>
      <c r="F307" s="300"/>
      <c r="G307" s="300" t="s">
        <v>2069</v>
      </c>
      <c r="H307" s="300"/>
      <c r="I307" s="300" t="s">
        <v>2055</v>
      </c>
      <c r="J307" s="300" t="s">
        <v>900</v>
      </c>
      <c r="K307" s="300" t="s">
        <v>2076</v>
      </c>
      <c r="L307" s="300" t="s">
        <v>2075</v>
      </c>
      <c r="M307" s="300"/>
      <c r="N307" s="300" t="s">
        <v>2711</v>
      </c>
    </row>
    <row r="308" spans="1:14">
      <c r="A308" s="299">
        <v>2017</v>
      </c>
      <c r="B308" s="300" t="s">
        <v>74</v>
      </c>
      <c r="C308" s="300" t="s">
        <v>143</v>
      </c>
      <c r="D308" s="300" t="s">
        <v>736</v>
      </c>
      <c r="E308" s="299">
        <v>-5599893</v>
      </c>
      <c r="F308" s="300"/>
      <c r="G308" s="300" t="s">
        <v>2069</v>
      </c>
      <c r="H308" s="300"/>
      <c r="I308" s="300" t="s">
        <v>2051</v>
      </c>
      <c r="J308" s="300" t="s">
        <v>900</v>
      </c>
      <c r="K308" s="300" t="s">
        <v>2076</v>
      </c>
      <c r="L308" s="300" t="s">
        <v>2075</v>
      </c>
      <c r="M308" s="300"/>
      <c r="N308" s="300" t="s">
        <v>2711</v>
      </c>
    </row>
    <row r="309" spans="1:14">
      <c r="A309" s="299">
        <v>2017</v>
      </c>
      <c r="B309" s="300" t="s">
        <v>74</v>
      </c>
      <c r="C309" s="300" t="s">
        <v>143</v>
      </c>
      <c r="D309" s="300" t="s">
        <v>1736</v>
      </c>
      <c r="E309" s="299">
        <v>427553621</v>
      </c>
      <c r="F309" s="300"/>
      <c r="G309" s="300" t="s">
        <v>2069</v>
      </c>
      <c r="H309" s="300"/>
      <c r="I309" s="300" t="s">
        <v>2048</v>
      </c>
      <c r="J309" s="300" t="s">
        <v>900</v>
      </c>
      <c r="K309" s="300" t="s">
        <v>2076</v>
      </c>
      <c r="L309" s="300" t="s">
        <v>2075</v>
      </c>
      <c r="M309" s="300"/>
      <c r="N309" s="300" t="s">
        <v>2711</v>
      </c>
    </row>
    <row r="310" spans="1:14">
      <c r="A310" s="299">
        <v>2017</v>
      </c>
      <c r="B310" s="300" t="s">
        <v>74</v>
      </c>
      <c r="C310" s="300" t="s">
        <v>143</v>
      </c>
      <c r="D310" s="300" t="s">
        <v>795</v>
      </c>
      <c r="E310" s="299">
        <v>434777777.75999999</v>
      </c>
      <c r="F310" s="300"/>
      <c r="G310" s="300" t="s">
        <v>2069</v>
      </c>
      <c r="H310" s="300"/>
      <c r="I310" s="300" t="s">
        <v>2053</v>
      </c>
      <c r="J310" s="300" t="s">
        <v>900</v>
      </c>
      <c r="K310" s="300" t="s">
        <v>2076</v>
      </c>
      <c r="L310" s="300" t="s">
        <v>2075</v>
      </c>
      <c r="M310" s="300"/>
      <c r="N310" s="300" t="s">
        <v>2711</v>
      </c>
    </row>
    <row r="311" spans="1:14">
      <c r="A311" s="299">
        <v>2017</v>
      </c>
      <c r="B311" s="300" t="s">
        <v>74</v>
      </c>
      <c r="C311" s="300" t="s">
        <v>143</v>
      </c>
      <c r="D311" s="300" t="s">
        <v>1152</v>
      </c>
      <c r="E311" s="299">
        <v>1789175.87863006</v>
      </c>
      <c r="F311" s="300"/>
      <c r="G311" s="300" t="s">
        <v>2078</v>
      </c>
      <c r="H311" s="300"/>
      <c r="I311" s="300" t="s">
        <v>2079</v>
      </c>
      <c r="J311" s="300" t="s">
        <v>1154</v>
      </c>
      <c r="K311" s="300" t="s">
        <v>2080</v>
      </c>
      <c r="L311" s="300" t="s">
        <v>2075</v>
      </c>
      <c r="M311" s="300"/>
      <c r="N311" s="300" t="s">
        <v>2711</v>
      </c>
    </row>
    <row r="312" spans="1:14">
      <c r="A312" s="299">
        <v>2017</v>
      </c>
      <c r="B312" s="300" t="s">
        <v>74</v>
      </c>
      <c r="C312" s="300" t="s">
        <v>143</v>
      </c>
      <c r="D312" s="300" t="s">
        <v>1192</v>
      </c>
      <c r="E312" s="299">
        <v>-17477716.014765698</v>
      </c>
      <c r="F312" s="300"/>
      <c r="G312" s="300" t="s">
        <v>2069</v>
      </c>
      <c r="H312" s="300"/>
      <c r="I312" s="300"/>
      <c r="J312" s="300" t="s">
        <v>818</v>
      </c>
      <c r="K312" s="300" t="s">
        <v>2081</v>
      </c>
      <c r="L312" s="300" t="s">
        <v>2082</v>
      </c>
      <c r="M312" s="300"/>
      <c r="N312" s="300" t="s">
        <v>2711</v>
      </c>
    </row>
    <row r="313" spans="1:14">
      <c r="A313" s="299">
        <v>2017</v>
      </c>
      <c r="B313" s="300" t="s">
        <v>74</v>
      </c>
      <c r="C313" s="300" t="s">
        <v>143</v>
      </c>
      <c r="D313" s="300" t="s">
        <v>1971</v>
      </c>
      <c r="E313" s="299">
        <v>5823087</v>
      </c>
      <c r="F313" s="300"/>
      <c r="G313" s="300" t="s">
        <v>2069</v>
      </c>
      <c r="H313" s="300"/>
      <c r="I313" s="300"/>
      <c r="J313" s="300" t="s">
        <v>1973</v>
      </c>
      <c r="K313" s="300" t="s">
        <v>2083</v>
      </c>
      <c r="L313" s="300" t="s">
        <v>2084</v>
      </c>
      <c r="M313" s="300"/>
      <c r="N313" s="300" t="s">
        <v>2711</v>
      </c>
    </row>
    <row r="314" spans="1:14">
      <c r="A314" s="299">
        <v>2017</v>
      </c>
      <c r="B314" s="300" t="s">
        <v>74</v>
      </c>
      <c r="C314" s="300" t="s">
        <v>143</v>
      </c>
      <c r="D314" s="300" t="s">
        <v>821</v>
      </c>
      <c r="E314" s="299">
        <v>0</v>
      </c>
      <c r="F314" s="300"/>
      <c r="G314" s="300" t="s">
        <v>2069</v>
      </c>
      <c r="H314" s="300"/>
      <c r="I314" s="300"/>
      <c r="J314" s="300"/>
      <c r="K314" s="300" t="s">
        <v>2083</v>
      </c>
      <c r="L314" s="300" t="s">
        <v>2085</v>
      </c>
      <c r="M314" s="300"/>
      <c r="N314" s="300" t="s">
        <v>2711</v>
      </c>
    </row>
    <row r="315" spans="1:14">
      <c r="A315" s="299">
        <v>2017</v>
      </c>
      <c r="B315" s="300" t="s">
        <v>74</v>
      </c>
      <c r="C315" s="300" t="s">
        <v>143</v>
      </c>
      <c r="D315" s="300" t="s">
        <v>829</v>
      </c>
      <c r="E315" s="299">
        <v>0</v>
      </c>
      <c r="F315" s="300"/>
      <c r="G315" s="300" t="s">
        <v>2069</v>
      </c>
      <c r="H315" s="300"/>
      <c r="I315" s="300"/>
      <c r="J315" s="300"/>
      <c r="K315" s="300" t="s">
        <v>2083</v>
      </c>
      <c r="L315" s="300" t="s">
        <v>2086</v>
      </c>
      <c r="M315" s="300"/>
      <c r="N315" s="300" t="s">
        <v>2711</v>
      </c>
    </row>
    <row r="316" spans="1:14">
      <c r="A316" s="299">
        <v>2017</v>
      </c>
      <c r="B316" s="300" t="s">
        <v>74</v>
      </c>
      <c r="C316" s="300" t="s">
        <v>143</v>
      </c>
      <c r="D316" s="300" t="s">
        <v>837</v>
      </c>
      <c r="E316" s="299">
        <v>0</v>
      </c>
      <c r="F316" s="300"/>
      <c r="G316" s="300" t="s">
        <v>2069</v>
      </c>
      <c r="H316" s="300"/>
      <c r="I316" s="300"/>
      <c r="J316" s="300"/>
      <c r="K316" s="300" t="s">
        <v>2083</v>
      </c>
      <c r="L316" s="300" t="s">
        <v>2087</v>
      </c>
      <c r="M316" s="300"/>
      <c r="N316" s="300" t="s">
        <v>2711</v>
      </c>
    </row>
    <row r="317" spans="1:14">
      <c r="A317" s="299">
        <v>2017</v>
      </c>
      <c r="B317" s="300" t="s">
        <v>74</v>
      </c>
      <c r="C317" s="300" t="s">
        <v>143</v>
      </c>
      <c r="D317" s="300" t="s">
        <v>1164</v>
      </c>
      <c r="E317" s="299">
        <v>34157.781109328498</v>
      </c>
      <c r="F317" s="300"/>
      <c r="G317" s="300" t="s">
        <v>2078</v>
      </c>
      <c r="H317" s="300"/>
      <c r="I317" s="300"/>
      <c r="J317" s="300"/>
      <c r="K317" s="300" t="s">
        <v>2080</v>
      </c>
      <c r="L317" s="300" t="s">
        <v>2088</v>
      </c>
      <c r="M317" s="300"/>
      <c r="N317" s="300" t="s">
        <v>2711</v>
      </c>
    </row>
    <row r="318" spans="1:14">
      <c r="A318" s="299">
        <v>2017</v>
      </c>
      <c r="B318" s="300" t="s">
        <v>74</v>
      </c>
      <c r="C318" s="300" t="s">
        <v>143</v>
      </c>
      <c r="D318" s="300" t="s">
        <v>827</v>
      </c>
      <c r="E318" s="299">
        <v>0</v>
      </c>
      <c r="F318" s="300"/>
      <c r="G318" s="300" t="s">
        <v>2089</v>
      </c>
      <c r="H318" s="300"/>
      <c r="I318" s="300" t="s">
        <v>2090</v>
      </c>
      <c r="J318" s="300"/>
      <c r="K318" s="300" t="s">
        <v>2083</v>
      </c>
      <c r="L318" s="300" t="s">
        <v>2091</v>
      </c>
      <c r="M318" s="300"/>
      <c r="N318" s="300" t="s">
        <v>2711</v>
      </c>
    </row>
    <row r="319" spans="1:14">
      <c r="A319" s="299">
        <v>2017</v>
      </c>
      <c r="B319" s="300" t="s">
        <v>74</v>
      </c>
      <c r="C319" s="300" t="s">
        <v>143</v>
      </c>
      <c r="D319" s="300" t="s">
        <v>814</v>
      </c>
      <c r="E319" s="299">
        <v>0</v>
      </c>
      <c r="F319" s="300"/>
      <c r="G319" s="300" t="s">
        <v>2089</v>
      </c>
      <c r="H319" s="300"/>
      <c r="I319" s="300" t="s">
        <v>2090</v>
      </c>
      <c r="J319" s="300"/>
      <c r="K319" s="300" t="s">
        <v>2083</v>
      </c>
      <c r="L319" s="300" t="s">
        <v>2092</v>
      </c>
      <c r="M319" s="300" t="s">
        <v>2080</v>
      </c>
      <c r="N319" s="300" t="s">
        <v>2711</v>
      </c>
    </row>
    <row r="320" spans="1:14">
      <c r="A320" s="299">
        <v>2017</v>
      </c>
      <c r="B320" s="300" t="s">
        <v>74</v>
      </c>
      <c r="C320" s="300" t="s">
        <v>143</v>
      </c>
      <c r="D320" s="300" t="s">
        <v>819</v>
      </c>
      <c r="E320" s="299">
        <v>0</v>
      </c>
      <c r="F320" s="300"/>
      <c r="G320" s="300" t="s">
        <v>2089</v>
      </c>
      <c r="H320" s="300"/>
      <c r="I320" s="300" t="s">
        <v>2090</v>
      </c>
      <c r="J320" s="300"/>
      <c r="K320" s="300" t="s">
        <v>2083</v>
      </c>
      <c r="L320" s="300" t="s">
        <v>2091</v>
      </c>
      <c r="M320" s="300"/>
      <c r="N320" s="300" t="s">
        <v>2711</v>
      </c>
    </row>
    <row r="321" spans="1:14">
      <c r="A321" s="299">
        <v>2017</v>
      </c>
      <c r="B321" s="300" t="s">
        <v>74</v>
      </c>
      <c r="C321" s="300" t="s">
        <v>143</v>
      </c>
      <c r="D321" s="300" t="s">
        <v>1965</v>
      </c>
      <c r="E321" s="299">
        <v>1455771.75</v>
      </c>
      <c r="F321" s="300"/>
      <c r="G321" s="300" t="s">
        <v>2089</v>
      </c>
      <c r="H321" s="300"/>
      <c r="I321" s="300" t="s">
        <v>2090</v>
      </c>
      <c r="J321" s="300" t="s">
        <v>1191</v>
      </c>
      <c r="K321" s="300" t="s">
        <v>2083</v>
      </c>
      <c r="L321" s="300" t="s">
        <v>2093</v>
      </c>
      <c r="M321" s="300" t="s">
        <v>2080</v>
      </c>
      <c r="N321" s="300" t="s">
        <v>2711</v>
      </c>
    </row>
    <row r="322" spans="1:14">
      <c r="A322" s="299">
        <v>2017</v>
      </c>
      <c r="B322" s="300" t="s">
        <v>74</v>
      </c>
      <c r="C322" s="300" t="s">
        <v>143</v>
      </c>
      <c r="D322" s="300" t="s">
        <v>1969</v>
      </c>
      <c r="E322" s="299">
        <v>17469261</v>
      </c>
      <c r="F322" s="300"/>
      <c r="G322" s="300" t="s">
        <v>2089</v>
      </c>
      <c r="H322" s="300"/>
      <c r="I322" s="300" t="s">
        <v>2090</v>
      </c>
      <c r="J322" s="300" t="s">
        <v>818</v>
      </c>
      <c r="K322" s="300" t="s">
        <v>2083</v>
      </c>
      <c r="L322" s="300" t="s">
        <v>2091</v>
      </c>
      <c r="M322" s="300"/>
      <c r="N322" s="300" t="s">
        <v>2711</v>
      </c>
    </row>
    <row r="323" spans="1:14">
      <c r="A323" s="299">
        <v>2017</v>
      </c>
      <c r="B323" s="300" t="s">
        <v>74</v>
      </c>
      <c r="C323" s="300" t="s">
        <v>143</v>
      </c>
      <c r="D323" s="300" t="s">
        <v>823</v>
      </c>
      <c r="E323" s="299">
        <v>0</v>
      </c>
      <c r="F323" s="300"/>
      <c r="G323" s="300" t="s">
        <v>2089</v>
      </c>
      <c r="H323" s="300"/>
      <c r="I323" s="300" t="s">
        <v>2090</v>
      </c>
      <c r="J323" s="300"/>
      <c r="K323" s="300" t="s">
        <v>2083</v>
      </c>
      <c r="L323" s="300" t="s">
        <v>2094</v>
      </c>
      <c r="M323" s="300" t="s">
        <v>2080</v>
      </c>
      <c r="N323" s="300" t="s">
        <v>2711</v>
      </c>
    </row>
    <row r="324" spans="1:14">
      <c r="A324" s="299">
        <v>2017</v>
      </c>
      <c r="B324" s="300" t="s">
        <v>74</v>
      </c>
      <c r="C324" s="300" t="s">
        <v>143</v>
      </c>
      <c r="D324" s="300" t="s">
        <v>1722</v>
      </c>
      <c r="E324" s="299">
        <v>17429.185979999998</v>
      </c>
      <c r="F324" s="300"/>
      <c r="G324" s="300" t="s">
        <v>2089</v>
      </c>
      <c r="H324" s="300"/>
      <c r="I324" s="300" t="s">
        <v>2095</v>
      </c>
      <c r="J324" s="300" t="s">
        <v>818</v>
      </c>
      <c r="K324" s="300" t="s">
        <v>2096</v>
      </c>
      <c r="L324" s="300" t="s">
        <v>2091</v>
      </c>
      <c r="M324" s="300"/>
      <c r="N324" s="300" t="s">
        <v>2711</v>
      </c>
    </row>
    <row r="325" spans="1:14">
      <c r="A325" s="299">
        <v>2017</v>
      </c>
      <c r="B325" s="300" t="s">
        <v>74</v>
      </c>
      <c r="C325" s="300" t="s">
        <v>143</v>
      </c>
      <c r="D325" s="300" t="s">
        <v>1730</v>
      </c>
      <c r="E325" s="299">
        <v>24189773.56402</v>
      </c>
      <c r="F325" s="300"/>
      <c r="G325" s="300" t="s">
        <v>2089</v>
      </c>
      <c r="H325" s="300"/>
      <c r="I325" s="300" t="s">
        <v>2095</v>
      </c>
      <c r="J325" s="300" t="s">
        <v>818</v>
      </c>
      <c r="K325" s="300" t="s">
        <v>2096</v>
      </c>
      <c r="L325" s="300" t="s">
        <v>2091</v>
      </c>
      <c r="M325" s="300"/>
      <c r="N325" s="300" t="s">
        <v>2711</v>
      </c>
    </row>
    <row r="326" spans="1:14">
      <c r="A326" s="299">
        <v>2017</v>
      </c>
      <c r="B326" s="300" t="s">
        <v>74</v>
      </c>
      <c r="C326" s="300" t="s">
        <v>143</v>
      </c>
      <c r="D326" s="300" t="s">
        <v>1728</v>
      </c>
      <c r="E326" s="299">
        <v>25645545.31402</v>
      </c>
      <c r="F326" s="300"/>
      <c r="G326" s="300" t="s">
        <v>2089</v>
      </c>
      <c r="H326" s="300"/>
      <c r="I326" s="300" t="s">
        <v>2095</v>
      </c>
      <c r="J326" s="300" t="s">
        <v>1191</v>
      </c>
      <c r="K326" s="300" t="s">
        <v>2096</v>
      </c>
      <c r="L326" s="300"/>
      <c r="M326" s="300" t="s">
        <v>2081</v>
      </c>
      <c r="N326" s="300" t="s">
        <v>2711</v>
      </c>
    </row>
    <row r="327" spans="1:14">
      <c r="A327" s="299">
        <v>2017</v>
      </c>
      <c r="B327" s="300" t="s">
        <v>74</v>
      </c>
      <c r="C327" s="300" t="s">
        <v>143</v>
      </c>
      <c r="D327" s="300" t="s">
        <v>905</v>
      </c>
      <c r="E327" s="299">
        <v>0</v>
      </c>
      <c r="F327" s="300"/>
      <c r="G327" s="300" t="s">
        <v>2089</v>
      </c>
      <c r="H327" s="300"/>
      <c r="I327" s="300" t="s">
        <v>2017</v>
      </c>
      <c r="J327" s="300" t="s">
        <v>818</v>
      </c>
      <c r="K327" s="300" t="s">
        <v>2073</v>
      </c>
      <c r="L327" s="300" t="s">
        <v>2097</v>
      </c>
      <c r="M327" s="300"/>
      <c r="N327" s="300" t="s">
        <v>2711</v>
      </c>
    </row>
    <row r="328" spans="1:14">
      <c r="A328" s="299">
        <v>2017</v>
      </c>
      <c r="B328" s="300" t="s">
        <v>74</v>
      </c>
      <c r="C328" s="300" t="s">
        <v>143</v>
      </c>
      <c r="D328" s="300" t="s">
        <v>911</v>
      </c>
      <c r="E328" s="299">
        <v>0</v>
      </c>
      <c r="F328" s="300"/>
      <c r="G328" s="300" t="s">
        <v>2089</v>
      </c>
      <c r="H328" s="300"/>
      <c r="I328" s="300" t="s">
        <v>2017</v>
      </c>
      <c r="J328" s="300" t="s">
        <v>818</v>
      </c>
      <c r="K328" s="300" t="s">
        <v>2073</v>
      </c>
      <c r="L328" s="300" t="s">
        <v>2098</v>
      </c>
      <c r="M328" s="300"/>
      <c r="N328" s="300" t="s">
        <v>2711</v>
      </c>
    </row>
    <row r="329" spans="1:14">
      <c r="A329" s="299">
        <v>2017</v>
      </c>
      <c r="B329" s="300" t="s">
        <v>74</v>
      </c>
      <c r="C329" s="300" t="s">
        <v>143</v>
      </c>
      <c r="D329" s="300" t="s">
        <v>923</v>
      </c>
      <c r="E329" s="299">
        <v>0</v>
      </c>
      <c r="F329" s="300"/>
      <c r="G329" s="300" t="s">
        <v>2089</v>
      </c>
      <c r="H329" s="300"/>
      <c r="I329" s="300" t="s">
        <v>2017</v>
      </c>
      <c r="J329" s="300" t="s">
        <v>818</v>
      </c>
      <c r="K329" s="300" t="s">
        <v>2073</v>
      </c>
      <c r="L329" s="300" t="s">
        <v>2099</v>
      </c>
      <c r="M329" s="300"/>
      <c r="N329" s="300" t="s">
        <v>2711</v>
      </c>
    </row>
    <row r="330" spans="1:14">
      <c r="A330" s="299">
        <v>2017</v>
      </c>
      <c r="B330" s="300" t="s">
        <v>74</v>
      </c>
      <c r="C330" s="300" t="s">
        <v>143</v>
      </c>
      <c r="D330" s="300" t="s">
        <v>929</v>
      </c>
      <c r="E330" s="299">
        <v>8.6E-3</v>
      </c>
      <c r="F330" s="300"/>
      <c r="G330" s="300" t="s">
        <v>2089</v>
      </c>
      <c r="H330" s="300"/>
      <c r="I330" s="300" t="s">
        <v>2017</v>
      </c>
      <c r="J330" s="300" t="s">
        <v>818</v>
      </c>
      <c r="K330" s="300" t="s">
        <v>2073</v>
      </c>
      <c r="L330" s="300" t="s">
        <v>2072</v>
      </c>
      <c r="M330" s="300"/>
      <c r="N330" s="300" t="s">
        <v>2711</v>
      </c>
    </row>
    <row r="331" spans="1:14">
      <c r="A331" s="299">
        <v>2017</v>
      </c>
      <c r="B331" s="300" t="s">
        <v>74</v>
      </c>
      <c r="C331" s="300" t="s">
        <v>143</v>
      </c>
      <c r="D331" s="300" t="s">
        <v>935</v>
      </c>
      <c r="E331" s="299">
        <v>9.4999999999999998E-3</v>
      </c>
      <c r="F331" s="300"/>
      <c r="G331" s="300" t="s">
        <v>2089</v>
      </c>
      <c r="H331" s="300"/>
      <c r="I331" s="300" t="s">
        <v>2017</v>
      </c>
      <c r="J331" s="300" t="s">
        <v>818</v>
      </c>
      <c r="K331" s="300" t="s">
        <v>2073</v>
      </c>
      <c r="L331" s="300" t="s">
        <v>2100</v>
      </c>
      <c r="M331" s="300"/>
      <c r="N331" s="300" t="s">
        <v>2711</v>
      </c>
    </row>
    <row r="332" spans="1:14">
      <c r="A332" s="299">
        <v>2017</v>
      </c>
      <c r="B332" s="300" t="s">
        <v>74</v>
      </c>
      <c r="C332" s="300" t="s">
        <v>143</v>
      </c>
      <c r="D332" s="300" t="s">
        <v>941</v>
      </c>
      <c r="E332" s="299">
        <v>9.0500000000000008E-3</v>
      </c>
      <c r="F332" s="300"/>
      <c r="G332" s="300" t="s">
        <v>2089</v>
      </c>
      <c r="H332" s="300"/>
      <c r="I332" s="300" t="s">
        <v>2017</v>
      </c>
      <c r="J332" s="300" t="s">
        <v>818</v>
      </c>
      <c r="K332" s="300" t="s">
        <v>2073</v>
      </c>
      <c r="L332" s="300" t="s">
        <v>2101</v>
      </c>
      <c r="M332" s="300"/>
      <c r="N332" s="300" t="s">
        <v>2711</v>
      </c>
    </row>
    <row r="333" spans="1:14">
      <c r="A333" s="299">
        <v>2017</v>
      </c>
      <c r="B333" s="300" t="s">
        <v>74</v>
      </c>
      <c r="C333" s="300" t="s">
        <v>143</v>
      </c>
      <c r="D333" s="300" t="s">
        <v>947</v>
      </c>
      <c r="E333" s="299">
        <v>7.5420000000000001E-4</v>
      </c>
      <c r="F333" s="300"/>
      <c r="G333" s="300" t="s">
        <v>2089</v>
      </c>
      <c r="H333" s="300"/>
      <c r="I333" s="300" t="s">
        <v>2017</v>
      </c>
      <c r="J333" s="300" t="s">
        <v>818</v>
      </c>
      <c r="K333" s="300" t="s">
        <v>2073</v>
      </c>
      <c r="L333" s="300" t="s">
        <v>2102</v>
      </c>
      <c r="M333" s="300"/>
      <c r="N333" s="300" t="s">
        <v>2711</v>
      </c>
    </row>
    <row r="334" spans="1:14">
      <c r="A334" s="299">
        <v>2017</v>
      </c>
      <c r="B334" s="300" t="s">
        <v>74</v>
      </c>
      <c r="C334" s="300" t="s">
        <v>143</v>
      </c>
      <c r="D334" s="300" t="s">
        <v>953</v>
      </c>
      <c r="E334" s="299">
        <v>0</v>
      </c>
      <c r="F334" s="300"/>
      <c r="G334" s="300" t="s">
        <v>2089</v>
      </c>
      <c r="H334" s="300"/>
      <c r="I334" s="300" t="s">
        <v>2037</v>
      </c>
      <c r="J334" s="300" t="s">
        <v>818</v>
      </c>
      <c r="K334" s="300" t="s">
        <v>2073</v>
      </c>
      <c r="L334" s="300" t="s">
        <v>2103</v>
      </c>
      <c r="M334" s="300"/>
      <c r="N334" s="300" t="s">
        <v>2711</v>
      </c>
    </row>
    <row r="335" spans="1:14">
      <c r="A335" s="299">
        <v>2017</v>
      </c>
      <c r="B335" s="300" t="s">
        <v>74</v>
      </c>
      <c r="C335" s="300" t="s">
        <v>143</v>
      </c>
      <c r="D335" s="300" t="s">
        <v>959</v>
      </c>
      <c r="E335" s="299">
        <v>0.95046580000000003</v>
      </c>
      <c r="F335" s="300"/>
      <c r="G335" s="300" t="s">
        <v>2089</v>
      </c>
      <c r="H335" s="300"/>
      <c r="I335" s="300" t="s">
        <v>2017</v>
      </c>
      <c r="J335" s="300" t="s">
        <v>818</v>
      </c>
      <c r="K335" s="300" t="s">
        <v>2073</v>
      </c>
      <c r="L335" s="300" t="s">
        <v>2104</v>
      </c>
      <c r="M335" s="300"/>
      <c r="N335" s="300" t="s">
        <v>2711</v>
      </c>
    </row>
    <row r="336" spans="1:14">
      <c r="A336" s="299">
        <v>2017</v>
      </c>
      <c r="B336" s="300" t="s">
        <v>74</v>
      </c>
      <c r="C336" s="300" t="s">
        <v>143</v>
      </c>
      <c r="D336" s="300" t="s">
        <v>965</v>
      </c>
      <c r="E336" s="299">
        <v>0</v>
      </c>
      <c r="F336" s="300"/>
      <c r="G336" s="300" t="s">
        <v>2089</v>
      </c>
      <c r="H336" s="300"/>
      <c r="I336" s="300" t="s">
        <v>2017</v>
      </c>
      <c r="J336" s="300" t="s">
        <v>818</v>
      </c>
      <c r="K336" s="300" t="s">
        <v>2073</v>
      </c>
      <c r="L336" s="300" t="s">
        <v>2105</v>
      </c>
      <c r="M336" s="300"/>
      <c r="N336" s="300" t="s">
        <v>2711</v>
      </c>
    </row>
    <row r="337" spans="1:14">
      <c r="A337" s="299">
        <v>2017</v>
      </c>
      <c r="B337" s="300" t="s">
        <v>75</v>
      </c>
      <c r="C337" s="300" t="s">
        <v>143</v>
      </c>
      <c r="D337" s="300" t="s">
        <v>261</v>
      </c>
      <c r="E337" s="299">
        <v>0</v>
      </c>
      <c r="F337" s="300" t="s">
        <v>261</v>
      </c>
      <c r="G337" s="300" t="s">
        <v>2149</v>
      </c>
      <c r="H337" s="300" t="s">
        <v>2147</v>
      </c>
      <c r="I337" s="300" t="s">
        <v>2039</v>
      </c>
      <c r="J337" s="300" t="s">
        <v>868</v>
      </c>
      <c r="K337" s="300"/>
      <c r="L337" s="300"/>
      <c r="M337" s="300"/>
      <c r="N337" s="300" t="s">
        <v>2716</v>
      </c>
    </row>
    <row r="338" spans="1:14">
      <c r="A338" s="299">
        <v>2017</v>
      </c>
      <c r="B338" s="300" t="s">
        <v>75</v>
      </c>
      <c r="C338" s="300" t="s">
        <v>143</v>
      </c>
      <c r="D338" s="300" t="s">
        <v>269</v>
      </c>
      <c r="E338" s="299">
        <v>0</v>
      </c>
      <c r="F338" s="300" t="s">
        <v>269</v>
      </c>
      <c r="G338" s="300" t="s">
        <v>2149</v>
      </c>
      <c r="H338" s="300" t="s">
        <v>2147</v>
      </c>
      <c r="I338" s="300" t="s">
        <v>2039</v>
      </c>
      <c r="J338" s="300" t="s">
        <v>868</v>
      </c>
      <c r="K338" s="300"/>
      <c r="L338" s="300"/>
      <c r="M338" s="300"/>
      <c r="N338" s="300" t="s">
        <v>2716</v>
      </c>
    </row>
    <row r="339" spans="1:14">
      <c r="A339" s="299">
        <v>2017</v>
      </c>
      <c r="B339" s="300" t="s">
        <v>75</v>
      </c>
      <c r="C339" s="300" t="s">
        <v>143</v>
      </c>
      <c r="D339" s="300" t="s">
        <v>303</v>
      </c>
      <c r="E339" s="299">
        <v>0</v>
      </c>
      <c r="F339" s="300" t="s">
        <v>303</v>
      </c>
      <c r="G339" s="300" t="s">
        <v>2149</v>
      </c>
      <c r="H339" s="300" t="s">
        <v>2147</v>
      </c>
      <c r="I339" s="300" t="s">
        <v>2039</v>
      </c>
      <c r="J339" s="300" t="s">
        <v>868</v>
      </c>
      <c r="K339" s="300"/>
      <c r="L339" s="300"/>
      <c r="M339" s="300"/>
      <c r="N339" s="300" t="s">
        <v>2716</v>
      </c>
    </row>
    <row r="340" spans="1:14">
      <c r="A340" s="299">
        <v>2017</v>
      </c>
      <c r="B340" s="300" t="s">
        <v>75</v>
      </c>
      <c r="C340" s="300" t="s">
        <v>143</v>
      </c>
      <c r="D340" s="300" t="s">
        <v>676</v>
      </c>
      <c r="E340" s="299">
        <v>0</v>
      </c>
      <c r="F340" s="300" t="s">
        <v>676</v>
      </c>
      <c r="G340" s="300" t="s">
        <v>2149</v>
      </c>
      <c r="H340" s="300" t="s">
        <v>2147</v>
      </c>
      <c r="I340" s="300" t="s">
        <v>2039</v>
      </c>
      <c r="J340" s="300"/>
      <c r="K340" s="300"/>
      <c r="L340" s="300"/>
      <c r="M340" s="300"/>
      <c r="N340" s="300" t="s">
        <v>2716</v>
      </c>
    </row>
    <row r="341" spans="1:14">
      <c r="A341" s="299">
        <v>2017</v>
      </c>
      <c r="B341" s="300" t="s">
        <v>75</v>
      </c>
      <c r="C341" s="300" t="s">
        <v>143</v>
      </c>
      <c r="D341" s="300" t="s">
        <v>258</v>
      </c>
      <c r="E341" s="299">
        <v>0</v>
      </c>
      <c r="F341" s="300" t="s">
        <v>258</v>
      </c>
      <c r="G341" s="300" t="s">
        <v>2149</v>
      </c>
      <c r="H341" s="300" t="s">
        <v>2147</v>
      </c>
      <c r="I341" s="300" t="s">
        <v>2039</v>
      </c>
      <c r="J341" s="300" t="s">
        <v>868</v>
      </c>
      <c r="K341" s="300"/>
      <c r="L341" s="300"/>
      <c r="M341" s="300"/>
      <c r="N341" s="300" t="s">
        <v>2716</v>
      </c>
    </row>
    <row r="342" spans="1:14">
      <c r="A342" s="299">
        <v>2017</v>
      </c>
      <c r="B342" s="300" t="s">
        <v>75</v>
      </c>
      <c r="C342" s="300" t="s">
        <v>143</v>
      </c>
      <c r="D342" s="300" t="s">
        <v>551</v>
      </c>
      <c r="E342" s="299">
        <v>0</v>
      </c>
      <c r="F342" s="300" t="s">
        <v>551</v>
      </c>
      <c r="G342" s="300" t="s">
        <v>2149</v>
      </c>
      <c r="H342" s="300" t="s">
        <v>2147</v>
      </c>
      <c r="I342" s="300" t="s">
        <v>2039</v>
      </c>
      <c r="J342" s="300"/>
      <c r="K342" s="300"/>
      <c r="L342" s="300"/>
      <c r="M342" s="300"/>
      <c r="N342" s="300" t="s">
        <v>2716</v>
      </c>
    </row>
    <row r="343" spans="1:14">
      <c r="A343" s="299">
        <v>2017</v>
      </c>
      <c r="B343" s="300" t="s">
        <v>75</v>
      </c>
      <c r="C343" s="300" t="s">
        <v>143</v>
      </c>
      <c r="D343" s="300" t="s">
        <v>263</v>
      </c>
      <c r="E343" s="299">
        <v>0</v>
      </c>
      <c r="F343" s="300" t="s">
        <v>263</v>
      </c>
      <c r="G343" s="300" t="s">
        <v>2149</v>
      </c>
      <c r="H343" s="300" t="s">
        <v>2147</v>
      </c>
      <c r="I343" s="300" t="s">
        <v>2039</v>
      </c>
      <c r="J343" s="300" t="s">
        <v>868</v>
      </c>
      <c r="K343" s="300"/>
      <c r="L343" s="300"/>
      <c r="M343" s="300"/>
      <c r="N343" s="300" t="s">
        <v>2716</v>
      </c>
    </row>
    <row r="344" spans="1:14">
      <c r="A344" s="299">
        <v>2017</v>
      </c>
      <c r="B344" s="300" t="s">
        <v>75</v>
      </c>
      <c r="C344" s="300" t="s">
        <v>143</v>
      </c>
      <c r="D344" s="300" t="s">
        <v>751</v>
      </c>
      <c r="E344" s="299">
        <v>0</v>
      </c>
      <c r="F344" s="300" t="s">
        <v>751</v>
      </c>
      <c r="G344" s="300" t="s">
        <v>2149</v>
      </c>
      <c r="H344" s="300" t="s">
        <v>2147</v>
      </c>
      <c r="I344" s="300" t="s">
        <v>2039</v>
      </c>
      <c r="J344" s="300"/>
      <c r="K344" s="300"/>
      <c r="L344" s="300"/>
      <c r="M344" s="300"/>
      <c r="N344" s="300" t="s">
        <v>2716</v>
      </c>
    </row>
    <row r="345" spans="1:14">
      <c r="A345" s="299">
        <v>2017</v>
      </c>
      <c r="B345" s="300" t="s">
        <v>75</v>
      </c>
      <c r="C345" s="300" t="s">
        <v>143</v>
      </c>
      <c r="D345" s="300" t="s">
        <v>683</v>
      </c>
      <c r="E345" s="299">
        <v>0</v>
      </c>
      <c r="F345" s="300" t="s">
        <v>683</v>
      </c>
      <c r="G345" s="300" t="s">
        <v>2149</v>
      </c>
      <c r="H345" s="300" t="s">
        <v>2147</v>
      </c>
      <c r="I345" s="300" t="s">
        <v>2039</v>
      </c>
      <c r="J345" s="300"/>
      <c r="K345" s="300"/>
      <c r="L345" s="300"/>
      <c r="M345" s="300"/>
      <c r="N345" s="300" t="s">
        <v>2716</v>
      </c>
    </row>
    <row r="346" spans="1:14">
      <c r="A346" s="299">
        <v>2017</v>
      </c>
      <c r="B346" s="300" t="s">
        <v>75</v>
      </c>
      <c r="C346" s="300" t="s">
        <v>143</v>
      </c>
      <c r="D346" s="300" t="s">
        <v>252</v>
      </c>
      <c r="E346" s="299">
        <v>0</v>
      </c>
      <c r="F346" s="300" t="s">
        <v>252</v>
      </c>
      <c r="G346" s="300" t="s">
        <v>2149</v>
      </c>
      <c r="H346" s="300" t="s">
        <v>2147</v>
      </c>
      <c r="I346" s="300" t="s">
        <v>2039</v>
      </c>
      <c r="J346" s="300" t="s">
        <v>868</v>
      </c>
      <c r="K346" s="300"/>
      <c r="L346" s="300"/>
      <c r="M346" s="300"/>
      <c r="N346" s="300" t="s">
        <v>2716</v>
      </c>
    </row>
    <row r="347" spans="1:14">
      <c r="A347" s="299">
        <v>2017</v>
      </c>
      <c r="B347" s="300" t="s">
        <v>75</v>
      </c>
      <c r="C347" s="300" t="s">
        <v>143</v>
      </c>
      <c r="D347" s="300" t="s">
        <v>2008</v>
      </c>
      <c r="E347" s="299">
        <v>0</v>
      </c>
      <c r="F347" s="300" t="s">
        <v>2008</v>
      </c>
      <c r="G347" s="300" t="s">
        <v>2149</v>
      </c>
      <c r="H347" s="300" t="s">
        <v>2147</v>
      </c>
      <c r="I347" s="300" t="s">
        <v>2046</v>
      </c>
      <c r="J347" s="300"/>
      <c r="K347" s="300"/>
      <c r="L347" s="300"/>
      <c r="M347" s="300"/>
      <c r="N347" s="300" t="s">
        <v>2716</v>
      </c>
    </row>
    <row r="348" spans="1:14">
      <c r="A348" s="299">
        <v>2017</v>
      </c>
      <c r="B348" s="300" t="s">
        <v>75</v>
      </c>
      <c r="C348" s="300" t="s">
        <v>143</v>
      </c>
      <c r="D348" s="300" t="s">
        <v>317</v>
      </c>
      <c r="E348" s="299">
        <v>0</v>
      </c>
      <c r="F348" s="300" t="s">
        <v>317</v>
      </c>
      <c r="G348" s="300" t="s">
        <v>2149</v>
      </c>
      <c r="H348" s="300" t="s">
        <v>2147</v>
      </c>
      <c r="I348" s="300" t="s">
        <v>2039</v>
      </c>
      <c r="J348" s="300" t="s">
        <v>868</v>
      </c>
      <c r="K348" s="300"/>
      <c r="L348" s="300"/>
      <c r="M348" s="300"/>
      <c r="N348" s="300" t="s">
        <v>2716</v>
      </c>
    </row>
    <row r="349" spans="1:14">
      <c r="A349" s="299">
        <v>2017</v>
      </c>
      <c r="B349" s="300" t="s">
        <v>75</v>
      </c>
      <c r="C349" s="300" t="s">
        <v>143</v>
      </c>
      <c r="D349" s="300" t="s">
        <v>268</v>
      </c>
      <c r="E349" s="299">
        <v>0</v>
      </c>
      <c r="F349" s="300" t="s">
        <v>268</v>
      </c>
      <c r="G349" s="300" t="s">
        <v>2149</v>
      </c>
      <c r="H349" s="300" t="s">
        <v>2147</v>
      </c>
      <c r="I349" s="300" t="s">
        <v>2039</v>
      </c>
      <c r="J349" s="300" t="s">
        <v>868</v>
      </c>
      <c r="K349" s="300"/>
      <c r="L349" s="300"/>
      <c r="M349" s="300"/>
      <c r="N349" s="300" t="s">
        <v>2716</v>
      </c>
    </row>
    <row r="350" spans="1:14">
      <c r="A350" s="299">
        <v>2017</v>
      </c>
      <c r="B350" s="300" t="s">
        <v>75</v>
      </c>
      <c r="C350" s="300" t="s">
        <v>143</v>
      </c>
      <c r="D350" s="300" t="s">
        <v>677</v>
      </c>
      <c r="E350" s="299">
        <v>0</v>
      </c>
      <c r="F350" s="300" t="s">
        <v>677</v>
      </c>
      <c r="G350" s="300" t="s">
        <v>2149</v>
      </c>
      <c r="H350" s="300" t="s">
        <v>2147</v>
      </c>
      <c r="I350" s="300" t="s">
        <v>2039</v>
      </c>
      <c r="J350" s="300"/>
      <c r="K350" s="300"/>
      <c r="L350" s="300"/>
      <c r="M350" s="300"/>
      <c r="N350" s="300" t="s">
        <v>2716</v>
      </c>
    </row>
    <row r="351" spans="1:14">
      <c r="A351" s="299">
        <v>2017</v>
      </c>
      <c r="B351" s="300" t="s">
        <v>75</v>
      </c>
      <c r="C351" s="300" t="s">
        <v>143</v>
      </c>
      <c r="D351" s="300" t="s">
        <v>256</v>
      </c>
      <c r="E351" s="299">
        <v>0</v>
      </c>
      <c r="F351" s="300" t="s">
        <v>256</v>
      </c>
      <c r="G351" s="300" t="s">
        <v>2149</v>
      </c>
      <c r="H351" s="300" t="s">
        <v>2147</v>
      </c>
      <c r="I351" s="300" t="s">
        <v>2039</v>
      </c>
      <c r="J351" s="300" t="s">
        <v>868</v>
      </c>
      <c r="K351" s="300"/>
      <c r="L351" s="300"/>
      <c r="M351" s="300"/>
      <c r="N351" s="300" t="s">
        <v>2716</v>
      </c>
    </row>
    <row r="352" spans="1:14">
      <c r="A352" s="299">
        <v>2017</v>
      </c>
      <c r="B352" s="300" t="s">
        <v>75</v>
      </c>
      <c r="C352" s="300" t="s">
        <v>143</v>
      </c>
      <c r="D352" s="300" t="s">
        <v>681</v>
      </c>
      <c r="E352" s="299">
        <v>0</v>
      </c>
      <c r="F352" s="300" t="s">
        <v>681</v>
      </c>
      <c r="G352" s="300" t="s">
        <v>2149</v>
      </c>
      <c r="H352" s="300" t="s">
        <v>2147</v>
      </c>
      <c r="I352" s="300" t="s">
        <v>2039</v>
      </c>
      <c r="J352" s="300"/>
      <c r="K352" s="300"/>
      <c r="L352" s="300"/>
      <c r="M352" s="300"/>
      <c r="N352" s="300" t="s">
        <v>2716</v>
      </c>
    </row>
    <row r="353" spans="1:14">
      <c r="A353" s="299">
        <v>2017</v>
      </c>
      <c r="B353" s="300" t="s">
        <v>75</v>
      </c>
      <c r="C353" s="300" t="s">
        <v>143</v>
      </c>
      <c r="D353" s="300" t="s">
        <v>255</v>
      </c>
      <c r="E353" s="299">
        <v>0</v>
      </c>
      <c r="F353" s="300" t="s">
        <v>255</v>
      </c>
      <c r="G353" s="300" t="s">
        <v>2149</v>
      </c>
      <c r="H353" s="300" t="s">
        <v>2147</v>
      </c>
      <c r="I353" s="300" t="s">
        <v>2039</v>
      </c>
      <c r="J353" s="300" t="s">
        <v>868</v>
      </c>
      <c r="K353" s="300"/>
      <c r="L353" s="300"/>
      <c r="M353" s="300"/>
      <c r="N353" s="300" t="s">
        <v>2716</v>
      </c>
    </row>
    <row r="354" spans="1:14">
      <c r="A354" s="299">
        <v>2017</v>
      </c>
      <c r="B354" s="300" t="s">
        <v>74</v>
      </c>
      <c r="C354" s="300" t="s">
        <v>143</v>
      </c>
      <c r="D354" s="300" t="s">
        <v>1747</v>
      </c>
      <c r="E354" s="299">
        <v>-15203523</v>
      </c>
      <c r="F354" s="300"/>
      <c r="G354" s="300" t="s">
        <v>2089</v>
      </c>
      <c r="H354" s="300"/>
      <c r="I354" s="300" t="s">
        <v>2055</v>
      </c>
      <c r="J354" s="300" t="s">
        <v>818</v>
      </c>
      <c r="K354" s="300" t="s">
        <v>2076</v>
      </c>
      <c r="L354" s="300" t="s">
        <v>2098</v>
      </c>
      <c r="M354" s="300"/>
      <c r="N354" s="300" t="s">
        <v>2711</v>
      </c>
    </row>
    <row r="355" spans="1:14">
      <c r="A355" s="299">
        <v>2017</v>
      </c>
      <c r="B355" s="300" t="s">
        <v>74</v>
      </c>
      <c r="C355" s="300" t="s">
        <v>143</v>
      </c>
      <c r="D355" s="300" t="s">
        <v>1749</v>
      </c>
      <c r="E355" s="299">
        <v>-5539025</v>
      </c>
      <c r="F355" s="300"/>
      <c r="G355" s="300" t="s">
        <v>2089</v>
      </c>
      <c r="H355" s="300"/>
      <c r="I355" s="300" t="s">
        <v>2051</v>
      </c>
      <c r="J355" s="300" t="s">
        <v>818</v>
      </c>
      <c r="K355" s="300" t="s">
        <v>2076</v>
      </c>
      <c r="L355" s="300" t="s">
        <v>2098</v>
      </c>
      <c r="M355" s="300"/>
      <c r="N355" s="300" t="s">
        <v>2711</v>
      </c>
    </row>
    <row r="356" spans="1:14">
      <c r="A356" s="299">
        <v>2017</v>
      </c>
      <c r="B356" s="300" t="s">
        <v>74</v>
      </c>
      <c r="C356" s="300" t="s">
        <v>143</v>
      </c>
      <c r="D356" s="300" t="s">
        <v>1751</v>
      </c>
      <c r="E356" s="299">
        <v>422906299</v>
      </c>
      <c r="F356" s="300"/>
      <c r="G356" s="300" t="s">
        <v>2089</v>
      </c>
      <c r="H356" s="300"/>
      <c r="I356" s="300" t="s">
        <v>2048</v>
      </c>
      <c r="J356" s="300" t="s">
        <v>818</v>
      </c>
      <c r="K356" s="300" t="s">
        <v>2076</v>
      </c>
      <c r="L356" s="300" t="s">
        <v>2098</v>
      </c>
      <c r="M356" s="300"/>
      <c r="N356" s="300" t="s">
        <v>2711</v>
      </c>
    </row>
    <row r="357" spans="1:14">
      <c r="A357" s="299">
        <v>2017</v>
      </c>
      <c r="B357" s="300" t="s">
        <v>74</v>
      </c>
      <c r="C357" s="300" t="s">
        <v>143</v>
      </c>
      <c r="D357" s="300" t="s">
        <v>1753</v>
      </c>
      <c r="E357" s="299">
        <v>430597222.19999999</v>
      </c>
      <c r="F357" s="300"/>
      <c r="G357" s="300" t="s">
        <v>2089</v>
      </c>
      <c r="H357" s="300"/>
      <c r="I357" s="300" t="s">
        <v>2053</v>
      </c>
      <c r="J357" s="300" t="s">
        <v>818</v>
      </c>
      <c r="K357" s="300" t="s">
        <v>2076</v>
      </c>
      <c r="L357" s="300" t="s">
        <v>2098</v>
      </c>
      <c r="M357" s="300"/>
      <c r="N357" s="300" t="s">
        <v>2711</v>
      </c>
    </row>
    <row r="358" spans="1:14">
      <c r="A358" s="299">
        <v>2017</v>
      </c>
      <c r="B358" s="300" t="s">
        <v>74</v>
      </c>
      <c r="C358" s="300" t="s">
        <v>143</v>
      </c>
      <c r="D358" s="300" t="s">
        <v>1755</v>
      </c>
      <c r="E358" s="299">
        <v>-15582018</v>
      </c>
      <c r="F358" s="300"/>
      <c r="G358" s="300" t="s">
        <v>2089</v>
      </c>
      <c r="H358" s="300"/>
      <c r="I358" s="300" t="s">
        <v>2055</v>
      </c>
      <c r="J358" s="300" t="s">
        <v>818</v>
      </c>
      <c r="K358" s="300" t="s">
        <v>2076</v>
      </c>
      <c r="L358" s="300" t="s">
        <v>2099</v>
      </c>
      <c r="M358" s="300"/>
      <c r="N358" s="300" t="s">
        <v>2711</v>
      </c>
    </row>
    <row r="359" spans="1:14">
      <c r="A359" s="299">
        <v>2017</v>
      </c>
      <c r="B359" s="300" t="s">
        <v>74</v>
      </c>
      <c r="C359" s="300" t="s">
        <v>143</v>
      </c>
      <c r="D359" s="300" t="s">
        <v>1757</v>
      </c>
      <c r="E359" s="299">
        <v>-5569459</v>
      </c>
      <c r="F359" s="300"/>
      <c r="G359" s="300" t="s">
        <v>2089</v>
      </c>
      <c r="H359" s="300"/>
      <c r="I359" s="300" t="s">
        <v>2051</v>
      </c>
      <c r="J359" s="300" t="s">
        <v>818</v>
      </c>
      <c r="K359" s="300" t="s">
        <v>2076</v>
      </c>
      <c r="L359" s="300" t="s">
        <v>2099</v>
      </c>
      <c r="M359" s="300"/>
      <c r="N359" s="300" t="s">
        <v>2711</v>
      </c>
    </row>
    <row r="360" spans="1:14">
      <c r="A360" s="299">
        <v>2017</v>
      </c>
      <c r="B360" s="300" t="s">
        <v>74</v>
      </c>
      <c r="C360" s="300" t="s">
        <v>143</v>
      </c>
      <c r="D360" s="300" t="s">
        <v>1759</v>
      </c>
      <c r="E360" s="299">
        <v>425229960</v>
      </c>
      <c r="F360" s="300"/>
      <c r="G360" s="300" t="s">
        <v>2089</v>
      </c>
      <c r="H360" s="300"/>
      <c r="I360" s="300" t="s">
        <v>2048</v>
      </c>
      <c r="J360" s="300" t="s">
        <v>818</v>
      </c>
      <c r="K360" s="300" t="s">
        <v>2076</v>
      </c>
      <c r="L360" s="300" t="s">
        <v>2099</v>
      </c>
      <c r="M360" s="300"/>
      <c r="N360" s="300" t="s">
        <v>2711</v>
      </c>
    </row>
    <row r="361" spans="1:14">
      <c r="A361" s="299">
        <v>2017</v>
      </c>
      <c r="B361" s="300" t="s">
        <v>74</v>
      </c>
      <c r="C361" s="300" t="s">
        <v>143</v>
      </c>
      <c r="D361" s="300" t="s">
        <v>1761</v>
      </c>
      <c r="E361" s="299">
        <v>432687499.98000002</v>
      </c>
      <c r="F361" s="300"/>
      <c r="G361" s="300" t="s">
        <v>2089</v>
      </c>
      <c r="H361" s="300"/>
      <c r="I361" s="300" t="s">
        <v>2053</v>
      </c>
      <c r="J361" s="300" t="s">
        <v>818</v>
      </c>
      <c r="K361" s="300" t="s">
        <v>2076</v>
      </c>
      <c r="L361" s="300" t="s">
        <v>2099</v>
      </c>
      <c r="M361" s="300"/>
      <c r="N361" s="300" t="s">
        <v>2711</v>
      </c>
    </row>
    <row r="362" spans="1:14">
      <c r="A362" s="299">
        <v>2017</v>
      </c>
      <c r="B362" s="300" t="s">
        <v>74</v>
      </c>
      <c r="C362" s="300" t="s">
        <v>143</v>
      </c>
      <c r="D362" s="300" t="s">
        <v>1787</v>
      </c>
      <c r="E362" s="299">
        <v>0.35</v>
      </c>
      <c r="F362" s="300"/>
      <c r="G362" s="300" t="s">
        <v>2089</v>
      </c>
      <c r="H362" s="300"/>
      <c r="I362" s="300" t="s">
        <v>2055</v>
      </c>
      <c r="J362" s="300" t="s">
        <v>818</v>
      </c>
      <c r="K362" s="300" t="s">
        <v>2076</v>
      </c>
      <c r="L362" s="300" t="s">
        <v>2143</v>
      </c>
      <c r="M362" s="300"/>
      <c r="N362" s="300" t="s">
        <v>2711</v>
      </c>
    </row>
    <row r="363" spans="1:14">
      <c r="A363" s="299">
        <v>2017</v>
      </c>
      <c r="B363" s="300" t="s">
        <v>74</v>
      </c>
      <c r="C363" s="300" t="s">
        <v>143</v>
      </c>
      <c r="D363" s="300" t="s">
        <v>1789</v>
      </c>
      <c r="E363" s="299">
        <v>0.35</v>
      </c>
      <c r="F363" s="300"/>
      <c r="G363" s="300" t="s">
        <v>2089</v>
      </c>
      <c r="H363" s="300"/>
      <c r="I363" s="300" t="s">
        <v>2051</v>
      </c>
      <c r="J363" s="300" t="s">
        <v>818</v>
      </c>
      <c r="K363" s="300" t="s">
        <v>2076</v>
      </c>
      <c r="L363" s="300" t="s">
        <v>2143</v>
      </c>
      <c r="M363" s="300"/>
      <c r="N363" s="300" t="s">
        <v>2711</v>
      </c>
    </row>
    <row r="364" spans="1:14">
      <c r="A364" s="299">
        <v>2017</v>
      </c>
      <c r="B364" s="300" t="s">
        <v>74</v>
      </c>
      <c r="C364" s="300" t="s">
        <v>143</v>
      </c>
      <c r="D364" s="300" t="s">
        <v>1791</v>
      </c>
      <c r="E364" s="299">
        <v>0.35</v>
      </c>
      <c r="F364" s="300"/>
      <c r="G364" s="300" t="s">
        <v>2089</v>
      </c>
      <c r="H364" s="300"/>
      <c r="I364" s="300" t="s">
        <v>2048</v>
      </c>
      <c r="J364" s="300" t="s">
        <v>818</v>
      </c>
      <c r="K364" s="300" t="s">
        <v>2076</v>
      </c>
      <c r="L364" s="300" t="s">
        <v>2143</v>
      </c>
      <c r="M364" s="300"/>
      <c r="N364" s="300" t="s">
        <v>2711</v>
      </c>
    </row>
    <row r="365" spans="1:14">
      <c r="A365" s="299">
        <v>2017</v>
      </c>
      <c r="B365" s="300" t="s">
        <v>74</v>
      </c>
      <c r="C365" s="300" t="s">
        <v>143</v>
      </c>
      <c r="D365" s="300" t="s">
        <v>1793</v>
      </c>
      <c r="E365" s="299">
        <v>0.35</v>
      </c>
      <c r="F365" s="300"/>
      <c r="G365" s="300" t="s">
        <v>2089</v>
      </c>
      <c r="H365" s="300"/>
      <c r="I365" s="300" t="s">
        <v>2053</v>
      </c>
      <c r="J365" s="300" t="s">
        <v>818</v>
      </c>
      <c r="K365" s="300" t="s">
        <v>2076</v>
      </c>
      <c r="L365" s="300" t="s">
        <v>2143</v>
      </c>
      <c r="M365" s="300"/>
      <c r="N365" s="300" t="s">
        <v>2711</v>
      </c>
    </row>
    <row r="366" spans="1:14">
      <c r="A366" s="299">
        <v>2017</v>
      </c>
      <c r="B366" s="300" t="s">
        <v>74</v>
      </c>
      <c r="C366" s="300" t="s">
        <v>143</v>
      </c>
      <c r="D366" s="300" t="s">
        <v>1795</v>
      </c>
      <c r="E366" s="299">
        <v>5.8201058201058198E-2</v>
      </c>
      <c r="F366" s="300"/>
      <c r="G366" s="300" t="s">
        <v>2089</v>
      </c>
      <c r="H366" s="300"/>
      <c r="I366" s="300" t="s">
        <v>2055</v>
      </c>
      <c r="J366" s="300" t="s">
        <v>818</v>
      </c>
      <c r="K366" s="300" t="s">
        <v>2076</v>
      </c>
      <c r="L366" s="300" t="s">
        <v>2154</v>
      </c>
      <c r="M366" s="300"/>
      <c r="N366" s="300" t="s">
        <v>2711</v>
      </c>
    </row>
    <row r="367" spans="1:14">
      <c r="A367" s="299">
        <v>2017</v>
      </c>
      <c r="B367" s="300" t="s">
        <v>74</v>
      </c>
      <c r="C367" s="300" t="s">
        <v>143</v>
      </c>
      <c r="D367" s="300" t="s">
        <v>1797</v>
      </c>
      <c r="E367" s="299">
        <v>5.8201058201058198E-2</v>
      </c>
      <c r="F367" s="300"/>
      <c r="G367" s="300" t="s">
        <v>2089</v>
      </c>
      <c r="H367" s="300"/>
      <c r="I367" s="300" t="s">
        <v>2051</v>
      </c>
      <c r="J367" s="300" t="s">
        <v>818</v>
      </c>
      <c r="K367" s="300" t="s">
        <v>2076</v>
      </c>
      <c r="L367" s="300" t="s">
        <v>2154</v>
      </c>
      <c r="M367" s="300"/>
      <c r="N367" s="300" t="s">
        <v>2711</v>
      </c>
    </row>
    <row r="368" spans="1:14">
      <c r="A368" s="299">
        <v>2017</v>
      </c>
      <c r="B368" s="300" t="s">
        <v>74</v>
      </c>
      <c r="C368" s="300" t="s">
        <v>143</v>
      </c>
      <c r="D368" s="300" t="s">
        <v>1799</v>
      </c>
      <c r="E368" s="299">
        <v>5.8201058201058198E-2</v>
      </c>
      <c r="F368" s="300"/>
      <c r="G368" s="300" t="s">
        <v>2089</v>
      </c>
      <c r="H368" s="300"/>
      <c r="I368" s="300" t="s">
        <v>2048</v>
      </c>
      <c r="J368" s="300" t="s">
        <v>818</v>
      </c>
      <c r="K368" s="300" t="s">
        <v>2076</v>
      </c>
      <c r="L368" s="300" t="s">
        <v>2154</v>
      </c>
      <c r="M368" s="300"/>
      <c r="N368" s="300" t="s">
        <v>2711</v>
      </c>
    </row>
    <row r="369" spans="1:14">
      <c r="A369" s="299">
        <v>2017</v>
      </c>
      <c r="B369" s="300" t="s">
        <v>74</v>
      </c>
      <c r="C369" s="300" t="s">
        <v>143</v>
      </c>
      <c r="D369" s="300" t="s">
        <v>1801</v>
      </c>
      <c r="E369" s="299">
        <v>5.8201058201058198E-2</v>
      </c>
      <c r="F369" s="300"/>
      <c r="G369" s="300" t="s">
        <v>2089</v>
      </c>
      <c r="H369" s="300"/>
      <c r="I369" s="300" t="s">
        <v>2053</v>
      </c>
      <c r="J369" s="300" t="s">
        <v>818</v>
      </c>
      <c r="K369" s="300" t="s">
        <v>2076</v>
      </c>
      <c r="L369" s="300" t="s">
        <v>2154</v>
      </c>
      <c r="M369" s="300"/>
      <c r="N369" s="300" t="s">
        <v>2711</v>
      </c>
    </row>
    <row r="370" spans="1:14">
      <c r="A370" s="299">
        <v>2017</v>
      </c>
      <c r="B370" s="300" t="s">
        <v>74</v>
      </c>
      <c r="C370" s="300" t="s">
        <v>143</v>
      </c>
      <c r="D370" s="300" t="s">
        <v>1803</v>
      </c>
      <c r="E370" s="299">
        <v>0.53846153846153799</v>
      </c>
      <c r="F370" s="300"/>
      <c r="G370" s="300" t="s">
        <v>2089</v>
      </c>
      <c r="H370" s="300"/>
      <c r="I370" s="300" t="s">
        <v>2055</v>
      </c>
      <c r="J370" s="300" t="s">
        <v>818</v>
      </c>
      <c r="K370" s="300" t="s">
        <v>2076</v>
      </c>
      <c r="L370" s="300" t="s">
        <v>2155</v>
      </c>
      <c r="M370" s="300"/>
      <c r="N370" s="300" t="s">
        <v>2711</v>
      </c>
    </row>
    <row r="371" spans="1:14">
      <c r="A371" s="299">
        <v>2017</v>
      </c>
      <c r="B371" s="300" t="s">
        <v>74</v>
      </c>
      <c r="C371" s="300" t="s">
        <v>143</v>
      </c>
      <c r="D371" s="300" t="s">
        <v>1805</v>
      </c>
      <c r="E371" s="299">
        <v>0.53846153846153799</v>
      </c>
      <c r="F371" s="300"/>
      <c r="G371" s="300" t="s">
        <v>2089</v>
      </c>
      <c r="H371" s="300"/>
      <c r="I371" s="300" t="s">
        <v>2051</v>
      </c>
      <c r="J371" s="300" t="s">
        <v>818</v>
      </c>
      <c r="K371" s="300" t="s">
        <v>2076</v>
      </c>
      <c r="L371" s="300" t="s">
        <v>2155</v>
      </c>
      <c r="M371" s="300"/>
      <c r="N371" s="300" t="s">
        <v>2711</v>
      </c>
    </row>
    <row r="372" spans="1:14">
      <c r="A372" s="299">
        <v>2017</v>
      </c>
      <c r="B372" s="300" t="s">
        <v>74</v>
      </c>
      <c r="C372" s="300" t="s">
        <v>143</v>
      </c>
      <c r="D372" s="300" t="s">
        <v>1807</v>
      </c>
      <c r="E372" s="299">
        <v>0.53846153846153799</v>
      </c>
      <c r="F372" s="300"/>
      <c r="G372" s="300" t="s">
        <v>2089</v>
      </c>
      <c r="H372" s="300"/>
      <c r="I372" s="300" t="s">
        <v>2048</v>
      </c>
      <c r="J372" s="300" t="s">
        <v>818</v>
      </c>
      <c r="K372" s="300" t="s">
        <v>2076</v>
      </c>
      <c r="L372" s="300" t="s">
        <v>2155</v>
      </c>
      <c r="M372" s="300"/>
      <c r="N372" s="300" t="s">
        <v>2711</v>
      </c>
    </row>
    <row r="373" spans="1:14">
      <c r="A373" s="299">
        <v>2017</v>
      </c>
      <c r="B373" s="300" t="s">
        <v>74</v>
      </c>
      <c r="C373" s="300" t="s">
        <v>143</v>
      </c>
      <c r="D373" s="300" t="s">
        <v>1809</v>
      </c>
      <c r="E373" s="299">
        <v>0.53846153846153799</v>
      </c>
      <c r="F373" s="300"/>
      <c r="G373" s="300" t="s">
        <v>2089</v>
      </c>
      <c r="H373" s="300"/>
      <c r="I373" s="300" t="s">
        <v>2053</v>
      </c>
      <c r="J373" s="300" t="s">
        <v>818</v>
      </c>
      <c r="K373" s="300" t="s">
        <v>2076</v>
      </c>
      <c r="L373" s="300" t="s">
        <v>2155</v>
      </c>
      <c r="M373" s="300"/>
      <c r="N373" s="300" t="s">
        <v>2711</v>
      </c>
    </row>
    <row r="374" spans="1:14">
      <c r="A374" s="299">
        <v>2017</v>
      </c>
      <c r="B374" s="300" t="s">
        <v>74</v>
      </c>
      <c r="C374" s="300" t="s">
        <v>143</v>
      </c>
      <c r="D374" s="300" t="s">
        <v>1827</v>
      </c>
      <c r="E374" s="299">
        <v>-35521.673854358902</v>
      </c>
      <c r="F374" s="300"/>
      <c r="G374" s="300" t="s">
        <v>2089</v>
      </c>
      <c r="H374" s="300"/>
      <c r="I374" s="300" t="s">
        <v>2055</v>
      </c>
      <c r="J374" s="300" t="s">
        <v>818</v>
      </c>
      <c r="K374" s="300" t="s">
        <v>2076</v>
      </c>
      <c r="L374" s="300" t="s">
        <v>2151</v>
      </c>
      <c r="M374" s="300"/>
      <c r="N374" s="300" t="s">
        <v>2711</v>
      </c>
    </row>
    <row r="375" spans="1:14">
      <c r="A375" s="299">
        <v>2017</v>
      </c>
      <c r="B375" s="300" t="s">
        <v>74</v>
      </c>
      <c r="C375" s="300" t="s">
        <v>143</v>
      </c>
      <c r="D375" s="300" t="s">
        <v>1829</v>
      </c>
      <c r="E375" s="299">
        <v>-12696.462431452899</v>
      </c>
      <c r="F375" s="300"/>
      <c r="G375" s="300" t="s">
        <v>2089</v>
      </c>
      <c r="H375" s="300"/>
      <c r="I375" s="300" t="s">
        <v>2051</v>
      </c>
      <c r="J375" s="300" t="s">
        <v>818</v>
      </c>
      <c r="K375" s="300" t="s">
        <v>2076</v>
      </c>
      <c r="L375" s="300" t="s">
        <v>2151</v>
      </c>
      <c r="M375" s="300"/>
      <c r="N375" s="300" t="s">
        <v>2711</v>
      </c>
    </row>
    <row r="376" spans="1:14">
      <c r="A376" s="299">
        <v>2017</v>
      </c>
      <c r="B376" s="300" t="s">
        <v>74</v>
      </c>
      <c r="C376" s="300" t="s">
        <v>143</v>
      </c>
      <c r="D376" s="300" t="s">
        <v>1831</v>
      </c>
      <c r="E376" s="299">
        <v>969378.931035897</v>
      </c>
      <c r="F376" s="300"/>
      <c r="G376" s="300" t="s">
        <v>2089</v>
      </c>
      <c r="H376" s="300"/>
      <c r="I376" s="300" t="s">
        <v>2048</v>
      </c>
      <c r="J376" s="300" t="s">
        <v>818</v>
      </c>
      <c r="K376" s="300" t="s">
        <v>2076</v>
      </c>
      <c r="L376" s="300" t="s">
        <v>2151</v>
      </c>
      <c r="M376" s="300"/>
      <c r="N376" s="300" t="s">
        <v>2711</v>
      </c>
    </row>
    <row r="377" spans="1:14">
      <c r="A377" s="299">
        <v>2017</v>
      </c>
      <c r="B377" s="300" t="s">
        <v>74</v>
      </c>
      <c r="C377" s="300" t="s">
        <v>143</v>
      </c>
      <c r="D377" s="300" t="s">
        <v>1833</v>
      </c>
      <c r="E377" s="299">
        <v>986379.57260397903</v>
      </c>
      <c r="F377" s="300"/>
      <c r="G377" s="300" t="s">
        <v>2089</v>
      </c>
      <c r="H377" s="300"/>
      <c r="I377" s="300" t="s">
        <v>2053</v>
      </c>
      <c r="J377" s="300" t="s">
        <v>818</v>
      </c>
      <c r="K377" s="300" t="s">
        <v>2076</v>
      </c>
      <c r="L377" s="300" t="s">
        <v>2151</v>
      </c>
      <c r="M377" s="300"/>
      <c r="N377" s="300" t="s">
        <v>2711</v>
      </c>
    </row>
    <row r="378" spans="1:14">
      <c r="A378" s="299">
        <v>2017</v>
      </c>
      <c r="B378" s="300" t="s">
        <v>74</v>
      </c>
      <c r="C378" s="300" t="s">
        <v>143</v>
      </c>
      <c r="D378" s="300" t="s">
        <v>238</v>
      </c>
      <c r="E378" s="299">
        <v>-119648.22230213899</v>
      </c>
      <c r="F378" s="300"/>
      <c r="G378" s="300" t="s">
        <v>2089</v>
      </c>
      <c r="H378" s="300"/>
      <c r="I378" s="300" t="s">
        <v>2055</v>
      </c>
      <c r="J378" s="300" t="s">
        <v>818</v>
      </c>
      <c r="K378" s="300" t="s">
        <v>2076</v>
      </c>
      <c r="L378" s="300" t="s">
        <v>2156</v>
      </c>
      <c r="M378" s="300"/>
      <c r="N378" s="300" t="s">
        <v>2711</v>
      </c>
    </row>
    <row r="379" spans="1:14">
      <c r="A379" s="299">
        <v>2017</v>
      </c>
      <c r="B379" s="300" t="s">
        <v>74</v>
      </c>
      <c r="C379" s="300" t="s">
        <v>143</v>
      </c>
      <c r="D379" s="300" t="s">
        <v>737</v>
      </c>
      <c r="E379" s="299">
        <v>-42765.697519708498</v>
      </c>
      <c r="F379" s="300"/>
      <c r="G379" s="300" t="s">
        <v>2089</v>
      </c>
      <c r="H379" s="300"/>
      <c r="I379" s="300" t="s">
        <v>2051</v>
      </c>
      <c r="J379" s="300" t="s">
        <v>818</v>
      </c>
      <c r="K379" s="300" t="s">
        <v>2076</v>
      </c>
      <c r="L379" s="300" t="s">
        <v>2156</v>
      </c>
      <c r="M379" s="300"/>
      <c r="N379" s="300" t="s">
        <v>2711</v>
      </c>
    </row>
    <row r="380" spans="1:14">
      <c r="A380" s="299">
        <v>2017</v>
      </c>
      <c r="B380" s="300" t="s">
        <v>74</v>
      </c>
      <c r="C380" s="300" t="s">
        <v>143</v>
      </c>
      <c r="D380" s="300" t="s">
        <v>740</v>
      </c>
      <c r="E380" s="299">
        <v>3265174.56106199</v>
      </c>
      <c r="F380" s="300"/>
      <c r="G380" s="300" t="s">
        <v>2089</v>
      </c>
      <c r="H380" s="300"/>
      <c r="I380" s="300" t="s">
        <v>2048</v>
      </c>
      <c r="J380" s="300" t="s">
        <v>818</v>
      </c>
      <c r="K380" s="300" t="s">
        <v>2076</v>
      </c>
      <c r="L380" s="300" t="s">
        <v>2156</v>
      </c>
      <c r="M380" s="300"/>
      <c r="N380" s="300" t="s">
        <v>2711</v>
      </c>
    </row>
    <row r="381" spans="1:14">
      <c r="A381" s="299">
        <v>2017</v>
      </c>
      <c r="B381" s="300" t="s">
        <v>74</v>
      </c>
      <c r="C381" s="300" t="s">
        <v>143</v>
      </c>
      <c r="D381" s="300" t="s">
        <v>796</v>
      </c>
      <c r="E381" s="299">
        <v>3322438.0940237702</v>
      </c>
      <c r="F381" s="300"/>
      <c r="G381" s="300" t="s">
        <v>2089</v>
      </c>
      <c r="H381" s="300"/>
      <c r="I381" s="300" t="s">
        <v>2053</v>
      </c>
      <c r="J381" s="300" t="s">
        <v>818</v>
      </c>
      <c r="K381" s="300" t="s">
        <v>2076</v>
      </c>
      <c r="L381" s="300" t="s">
        <v>2156</v>
      </c>
      <c r="M381" s="300"/>
      <c r="N381" s="300" t="s">
        <v>2711</v>
      </c>
    </row>
    <row r="382" spans="1:14">
      <c r="A382" s="299">
        <v>2017</v>
      </c>
      <c r="B382" s="300" t="s">
        <v>74</v>
      </c>
      <c r="C382" s="300" t="s">
        <v>143</v>
      </c>
      <c r="D382" s="300" t="s">
        <v>1879</v>
      </c>
      <c r="E382" s="299">
        <v>0</v>
      </c>
      <c r="F382" s="300"/>
      <c r="G382" s="300" t="s">
        <v>2089</v>
      </c>
      <c r="H382" s="300"/>
      <c r="I382" s="300" t="s">
        <v>2055</v>
      </c>
      <c r="J382" s="300" t="s">
        <v>818</v>
      </c>
      <c r="K382" s="300" t="s">
        <v>2076</v>
      </c>
      <c r="L382" s="300" t="s">
        <v>2157</v>
      </c>
      <c r="M382" s="300"/>
      <c r="N382" s="300" t="s">
        <v>2711</v>
      </c>
    </row>
    <row r="383" spans="1:14">
      <c r="A383" s="299">
        <v>2017</v>
      </c>
      <c r="B383" s="300" t="s">
        <v>74</v>
      </c>
      <c r="C383" s="300" t="s">
        <v>143</v>
      </c>
      <c r="D383" s="300" t="s">
        <v>1881</v>
      </c>
      <c r="E383" s="299">
        <v>0</v>
      </c>
      <c r="F383" s="300"/>
      <c r="G383" s="300" t="s">
        <v>2089</v>
      </c>
      <c r="H383" s="300"/>
      <c r="I383" s="300" t="s">
        <v>2051</v>
      </c>
      <c r="J383" s="300" t="s">
        <v>818</v>
      </c>
      <c r="K383" s="300" t="s">
        <v>2076</v>
      </c>
      <c r="L383" s="300" t="s">
        <v>2157</v>
      </c>
      <c r="M383" s="300"/>
      <c r="N383" s="300" t="s">
        <v>2711</v>
      </c>
    </row>
    <row r="384" spans="1:14">
      <c r="A384" s="299">
        <v>2017</v>
      </c>
      <c r="B384" s="300" t="s">
        <v>74</v>
      </c>
      <c r="C384" s="300" t="s">
        <v>143</v>
      </c>
      <c r="D384" s="300" t="s">
        <v>1883</v>
      </c>
      <c r="E384" s="299">
        <v>0</v>
      </c>
      <c r="F384" s="300"/>
      <c r="G384" s="300" t="s">
        <v>2089</v>
      </c>
      <c r="H384" s="300"/>
      <c r="I384" s="300" t="s">
        <v>2048</v>
      </c>
      <c r="J384" s="300" t="s">
        <v>818</v>
      </c>
      <c r="K384" s="300" t="s">
        <v>2076</v>
      </c>
      <c r="L384" s="300" t="s">
        <v>2157</v>
      </c>
      <c r="M384" s="300"/>
      <c r="N384" s="300" t="s">
        <v>2711</v>
      </c>
    </row>
    <row r="385" spans="1:14">
      <c r="A385" s="299">
        <v>2017</v>
      </c>
      <c r="B385" s="300" t="s">
        <v>74</v>
      </c>
      <c r="C385" s="300" t="s">
        <v>143</v>
      </c>
      <c r="D385" s="300" t="s">
        <v>1885</v>
      </c>
      <c r="E385" s="299">
        <v>0</v>
      </c>
      <c r="F385" s="300"/>
      <c r="G385" s="300" t="s">
        <v>2089</v>
      </c>
      <c r="H385" s="300"/>
      <c r="I385" s="300" t="s">
        <v>2053</v>
      </c>
      <c r="J385" s="300" t="s">
        <v>818</v>
      </c>
      <c r="K385" s="300" t="s">
        <v>2076</v>
      </c>
      <c r="L385" s="300" t="s">
        <v>2157</v>
      </c>
      <c r="M385" s="300"/>
      <c r="N385" s="300" t="s">
        <v>2711</v>
      </c>
    </row>
    <row r="386" spans="1:14">
      <c r="A386" s="299">
        <v>2017</v>
      </c>
      <c r="B386" s="300" t="s">
        <v>74</v>
      </c>
      <c r="C386" s="300" t="s">
        <v>143</v>
      </c>
      <c r="D386" s="300" t="s">
        <v>1887</v>
      </c>
      <c r="E386" s="299">
        <v>0</v>
      </c>
      <c r="F386" s="300"/>
      <c r="G386" s="300" t="s">
        <v>2089</v>
      </c>
      <c r="H386" s="300"/>
      <c r="I386" s="300" t="s">
        <v>2055</v>
      </c>
      <c r="J386" s="300" t="s">
        <v>818</v>
      </c>
      <c r="K386" s="300" t="s">
        <v>2076</v>
      </c>
      <c r="L386" s="300" t="s">
        <v>2158</v>
      </c>
      <c r="M386" s="300"/>
      <c r="N386" s="300" t="s">
        <v>2711</v>
      </c>
    </row>
    <row r="387" spans="1:14">
      <c r="A387" s="299">
        <v>2017</v>
      </c>
      <c r="B387" s="300" t="s">
        <v>74</v>
      </c>
      <c r="C387" s="300" t="s">
        <v>143</v>
      </c>
      <c r="D387" s="300" t="s">
        <v>1889</v>
      </c>
      <c r="E387" s="299">
        <v>0</v>
      </c>
      <c r="F387" s="300"/>
      <c r="G387" s="300" t="s">
        <v>2089</v>
      </c>
      <c r="H387" s="300"/>
      <c r="I387" s="300" t="s">
        <v>2051</v>
      </c>
      <c r="J387" s="300" t="s">
        <v>818</v>
      </c>
      <c r="K387" s="300" t="s">
        <v>2076</v>
      </c>
      <c r="L387" s="300" t="s">
        <v>2158</v>
      </c>
      <c r="M387" s="300"/>
      <c r="N387" s="300" t="s">
        <v>2711</v>
      </c>
    </row>
    <row r="388" spans="1:14">
      <c r="A388" s="299">
        <v>2017</v>
      </c>
      <c r="B388" s="300" t="s">
        <v>74</v>
      </c>
      <c r="C388" s="300" t="s">
        <v>143</v>
      </c>
      <c r="D388" s="300" t="s">
        <v>1891</v>
      </c>
      <c r="E388" s="299">
        <v>0</v>
      </c>
      <c r="F388" s="300"/>
      <c r="G388" s="300" t="s">
        <v>2089</v>
      </c>
      <c r="H388" s="300"/>
      <c r="I388" s="300" t="s">
        <v>2048</v>
      </c>
      <c r="J388" s="300" t="s">
        <v>818</v>
      </c>
      <c r="K388" s="300" t="s">
        <v>2076</v>
      </c>
      <c r="L388" s="300" t="s">
        <v>2158</v>
      </c>
      <c r="M388" s="300"/>
      <c r="N388" s="300" t="s">
        <v>2711</v>
      </c>
    </row>
    <row r="389" spans="1:14">
      <c r="A389" s="299">
        <v>2017</v>
      </c>
      <c r="B389" s="300" t="s">
        <v>74</v>
      </c>
      <c r="C389" s="300" t="s">
        <v>143</v>
      </c>
      <c r="D389" s="300" t="s">
        <v>1893</v>
      </c>
      <c r="E389" s="299">
        <v>0</v>
      </c>
      <c r="F389" s="300"/>
      <c r="G389" s="300" t="s">
        <v>2089</v>
      </c>
      <c r="H389" s="300"/>
      <c r="I389" s="300" t="s">
        <v>2053</v>
      </c>
      <c r="J389" s="300" t="s">
        <v>818</v>
      </c>
      <c r="K389" s="300" t="s">
        <v>2076</v>
      </c>
      <c r="L389" s="300" t="s">
        <v>2158</v>
      </c>
      <c r="M389" s="300"/>
      <c r="N389" s="300" t="s">
        <v>2711</v>
      </c>
    </row>
    <row r="390" spans="1:14">
      <c r="A390" s="299">
        <v>2017</v>
      </c>
      <c r="B390" s="300" t="s">
        <v>74</v>
      </c>
      <c r="C390" s="300" t="s">
        <v>143</v>
      </c>
      <c r="D390" s="300" t="s">
        <v>1943</v>
      </c>
      <c r="E390" s="299">
        <v>-113721.543328981</v>
      </c>
      <c r="F390" s="300"/>
      <c r="G390" s="300" t="s">
        <v>2089</v>
      </c>
      <c r="H390" s="300"/>
      <c r="I390" s="300" t="s">
        <v>2055</v>
      </c>
      <c r="J390" s="300" t="s">
        <v>818</v>
      </c>
      <c r="K390" s="300" t="s">
        <v>2076</v>
      </c>
      <c r="L390" s="300" t="s">
        <v>2159</v>
      </c>
      <c r="M390" s="300"/>
      <c r="N390" s="300" t="s">
        <v>2711</v>
      </c>
    </row>
    <row r="391" spans="1:14">
      <c r="A391" s="299">
        <v>2017</v>
      </c>
      <c r="B391" s="300" t="s">
        <v>74</v>
      </c>
      <c r="C391" s="300" t="s">
        <v>143</v>
      </c>
      <c r="D391" s="300" t="s">
        <v>1945</v>
      </c>
      <c r="E391" s="299">
        <v>-40647.332905627802</v>
      </c>
      <c r="F391" s="300"/>
      <c r="G391" s="300" t="s">
        <v>2089</v>
      </c>
      <c r="H391" s="300"/>
      <c r="I391" s="300" t="s">
        <v>2051</v>
      </c>
      <c r="J391" s="300" t="s">
        <v>818</v>
      </c>
      <c r="K391" s="300" t="s">
        <v>2076</v>
      </c>
      <c r="L391" s="300" t="s">
        <v>2159</v>
      </c>
      <c r="M391" s="300"/>
      <c r="N391" s="300" t="s">
        <v>2711</v>
      </c>
    </row>
    <row r="392" spans="1:14">
      <c r="A392" s="299">
        <v>2017</v>
      </c>
      <c r="B392" s="300" t="s">
        <v>74</v>
      </c>
      <c r="C392" s="300" t="s">
        <v>143</v>
      </c>
      <c r="D392" s="300" t="s">
        <v>1947</v>
      </c>
      <c r="E392" s="299">
        <v>3103436.7513194298</v>
      </c>
      <c r="F392" s="300"/>
      <c r="G392" s="300" t="s">
        <v>2089</v>
      </c>
      <c r="H392" s="300"/>
      <c r="I392" s="300" t="s">
        <v>2048</v>
      </c>
      <c r="J392" s="300" t="s">
        <v>818</v>
      </c>
      <c r="K392" s="300" t="s">
        <v>2076</v>
      </c>
      <c r="L392" s="300" t="s">
        <v>2159</v>
      </c>
      <c r="M392" s="300"/>
      <c r="N392" s="300" t="s">
        <v>2711</v>
      </c>
    </row>
    <row r="393" spans="1:14">
      <c r="A393" s="299">
        <v>2017</v>
      </c>
      <c r="B393" s="300" t="s">
        <v>74</v>
      </c>
      <c r="C393" s="300" t="s">
        <v>143</v>
      </c>
      <c r="D393" s="300" t="s">
        <v>1949</v>
      </c>
      <c r="E393" s="299">
        <v>3157863.7809867798</v>
      </c>
      <c r="F393" s="300"/>
      <c r="G393" s="300" t="s">
        <v>2089</v>
      </c>
      <c r="H393" s="300"/>
      <c r="I393" s="300" t="s">
        <v>2053</v>
      </c>
      <c r="J393" s="300" t="s">
        <v>818</v>
      </c>
      <c r="K393" s="300" t="s">
        <v>2076</v>
      </c>
      <c r="L393" s="300" t="s">
        <v>2159</v>
      </c>
      <c r="M393" s="300"/>
      <c r="N393" s="300" t="s">
        <v>2711</v>
      </c>
    </row>
    <row r="394" spans="1:14">
      <c r="A394" s="299">
        <v>2017</v>
      </c>
      <c r="B394" s="300" t="s">
        <v>74</v>
      </c>
      <c r="C394" s="300" t="s">
        <v>143</v>
      </c>
      <c r="D394" s="300" t="s">
        <v>1033</v>
      </c>
      <c r="E394" s="299">
        <v>87096924.920000002</v>
      </c>
      <c r="F394" s="300"/>
      <c r="G394" s="300" t="s">
        <v>2089</v>
      </c>
      <c r="H394" s="300"/>
      <c r="I394" s="300" t="s">
        <v>2021</v>
      </c>
      <c r="J394" s="300"/>
      <c r="K394" s="300" t="s">
        <v>2070</v>
      </c>
      <c r="L394" s="300" t="s">
        <v>2160</v>
      </c>
      <c r="M394" s="300"/>
      <c r="N394" s="300" t="s">
        <v>2711</v>
      </c>
    </row>
    <row r="395" spans="1:14">
      <c r="A395" s="299">
        <v>2017</v>
      </c>
      <c r="B395" s="300" t="s">
        <v>74</v>
      </c>
      <c r="C395" s="300" t="s">
        <v>143</v>
      </c>
      <c r="D395" s="300" t="s">
        <v>1035</v>
      </c>
      <c r="E395" s="299">
        <v>10983233.880000001</v>
      </c>
      <c r="F395" s="300"/>
      <c r="G395" s="300" t="s">
        <v>2089</v>
      </c>
      <c r="H395" s="300"/>
      <c r="I395" s="300" t="s">
        <v>2024</v>
      </c>
      <c r="J395" s="300"/>
      <c r="K395" s="300" t="s">
        <v>2070</v>
      </c>
      <c r="L395" s="300" t="s">
        <v>2160</v>
      </c>
      <c r="M395" s="300"/>
      <c r="N395" s="300" t="s">
        <v>2711</v>
      </c>
    </row>
    <row r="396" spans="1:14">
      <c r="A396" s="299">
        <v>2017</v>
      </c>
      <c r="B396" s="300" t="s">
        <v>74</v>
      </c>
      <c r="C396" s="300" t="s">
        <v>143</v>
      </c>
      <c r="D396" s="300" t="s">
        <v>1037</v>
      </c>
      <c r="E396" s="299">
        <v>5149027.2699999996</v>
      </c>
      <c r="F396" s="300"/>
      <c r="G396" s="300" t="s">
        <v>2089</v>
      </c>
      <c r="H396" s="300"/>
      <c r="I396" s="300" t="s">
        <v>2021</v>
      </c>
      <c r="J396" s="300"/>
      <c r="K396" s="300" t="s">
        <v>2070</v>
      </c>
      <c r="L396" s="300" t="s">
        <v>2161</v>
      </c>
      <c r="M396" s="300"/>
      <c r="N396" s="300" t="s">
        <v>2711</v>
      </c>
    </row>
    <row r="397" spans="1:14">
      <c r="A397" s="299">
        <v>2017</v>
      </c>
      <c r="B397" s="300" t="s">
        <v>74</v>
      </c>
      <c r="C397" s="300" t="s">
        <v>143</v>
      </c>
      <c r="D397" s="300" t="s">
        <v>1039</v>
      </c>
      <c r="E397" s="299">
        <v>806170.32</v>
      </c>
      <c r="F397" s="300"/>
      <c r="G397" s="300" t="s">
        <v>2089</v>
      </c>
      <c r="H397" s="300"/>
      <c r="I397" s="300" t="s">
        <v>2024</v>
      </c>
      <c r="J397" s="300"/>
      <c r="K397" s="300" t="s">
        <v>2070</v>
      </c>
      <c r="L397" s="300" t="s">
        <v>2161</v>
      </c>
      <c r="M397" s="300"/>
      <c r="N397" s="300" t="s">
        <v>2711</v>
      </c>
    </row>
    <row r="398" spans="1:14">
      <c r="A398" s="299">
        <v>2017</v>
      </c>
      <c r="B398" s="300" t="s">
        <v>74</v>
      </c>
      <c r="C398" s="300" t="s">
        <v>143</v>
      </c>
      <c r="D398" s="300" t="s">
        <v>1975</v>
      </c>
      <c r="E398" s="299">
        <v>0</v>
      </c>
      <c r="F398" s="300" t="s">
        <v>1975</v>
      </c>
      <c r="G398" s="300" t="s">
        <v>2149</v>
      </c>
      <c r="H398" s="300" t="s">
        <v>2147</v>
      </c>
      <c r="I398" s="300" t="s">
        <v>2028</v>
      </c>
      <c r="J398" s="300"/>
      <c r="K398" s="300"/>
      <c r="L398" s="300"/>
      <c r="M398" s="300"/>
      <c r="N398" s="300" t="s">
        <v>2711</v>
      </c>
    </row>
    <row r="399" spans="1:14">
      <c r="A399" s="299">
        <v>2017</v>
      </c>
      <c r="B399" s="300" t="s">
        <v>74</v>
      </c>
      <c r="C399" s="300" t="s">
        <v>143</v>
      </c>
      <c r="D399" s="300" t="s">
        <v>363</v>
      </c>
      <c r="E399" s="299">
        <v>0</v>
      </c>
      <c r="F399" s="300" t="s">
        <v>363</v>
      </c>
      <c r="G399" s="300" t="s">
        <v>2149</v>
      </c>
      <c r="H399" s="300" t="s">
        <v>2147</v>
      </c>
      <c r="I399" s="300" t="s">
        <v>2033</v>
      </c>
      <c r="J399" s="300"/>
      <c r="K399" s="300"/>
      <c r="L399" s="300"/>
      <c r="M399" s="300"/>
      <c r="N399" s="300" t="s">
        <v>2711</v>
      </c>
    </row>
    <row r="400" spans="1:14">
      <c r="A400" s="299">
        <v>2017</v>
      </c>
      <c r="B400" s="300" t="s">
        <v>74</v>
      </c>
      <c r="C400" s="300" t="s">
        <v>143</v>
      </c>
      <c r="D400" s="300" t="s">
        <v>847</v>
      </c>
      <c r="E400" s="299">
        <v>0</v>
      </c>
      <c r="F400" s="300"/>
      <c r="G400" s="300" t="s">
        <v>2162</v>
      </c>
      <c r="H400" s="300" t="s">
        <v>2163</v>
      </c>
      <c r="I400" s="300" t="s">
        <v>2057</v>
      </c>
      <c r="J400" s="300" t="s">
        <v>844</v>
      </c>
      <c r="K400" s="300"/>
      <c r="L400" s="300"/>
      <c r="M400" s="300"/>
      <c r="N400" s="300" t="s">
        <v>2711</v>
      </c>
    </row>
    <row r="401" spans="1:14">
      <c r="A401" s="299">
        <v>2017</v>
      </c>
      <c r="B401" s="300" t="s">
        <v>74</v>
      </c>
      <c r="C401" s="300" t="s">
        <v>143</v>
      </c>
      <c r="D401" s="300" t="s">
        <v>851</v>
      </c>
      <c r="E401" s="299">
        <v>0</v>
      </c>
      <c r="F401" s="300"/>
      <c r="G401" s="300" t="s">
        <v>2162</v>
      </c>
      <c r="H401" s="300" t="s">
        <v>2164</v>
      </c>
      <c r="I401" s="300" t="s">
        <v>2057</v>
      </c>
      <c r="J401" s="300" t="s">
        <v>844</v>
      </c>
      <c r="K401" s="300"/>
      <c r="L401" s="300"/>
      <c r="M401" s="300"/>
      <c r="N401" s="300" t="s">
        <v>2711</v>
      </c>
    </row>
    <row r="402" spans="1:14">
      <c r="A402" s="299">
        <v>2017</v>
      </c>
      <c r="B402" s="300" t="s">
        <v>74</v>
      </c>
      <c r="C402" s="300" t="s">
        <v>143</v>
      </c>
      <c r="D402" s="300" t="s">
        <v>208</v>
      </c>
      <c r="E402" s="299">
        <v>25373328.489999998</v>
      </c>
      <c r="F402" s="300"/>
      <c r="G402" s="300" t="s">
        <v>2162</v>
      </c>
      <c r="H402" s="300" t="s">
        <v>2165</v>
      </c>
      <c r="I402" s="300" t="s">
        <v>2057</v>
      </c>
      <c r="J402" s="300" t="s">
        <v>844</v>
      </c>
      <c r="K402" s="300" t="s">
        <v>2096</v>
      </c>
      <c r="L402" s="300" t="s">
        <v>2139</v>
      </c>
      <c r="M402" s="300" t="s">
        <v>2096</v>
      </c>
      <c r="N402" s="300" t="s">
        <v>2711</v>
      </c>
    </row>
    <row r="403" spans="1:14">
      <c r="A403" s="299">
        <v>2017</v>
      </c>
      <c r="B403" s="300" t="s">
        <v>74</v>
      </c>
      <c r="C403" s="300" t="s">
        <v>143</v>
      </c>
      <c r="D403" s="300" t="s">
        <v>849</v>
      </c>
      <c r="E403" s="299">
        <v>0</v>
      </c>
      <c r="F403" s="300"/>
      <c r="G403" s="300" t="s">
        <v>2162</v>
      </c>
      <c r="H403" s="300" t="s">
        <v>2166</v>
      </c>
      <c r="I403" s="300" t="s">
        <v>2057</v>
      </c>
      <c r="J403" s="300" t="s">
        <v>844</v>
      </c>
      <c r="K403" s="300"/>
      <c r="L403" s="300"/>
      <c r="M403" s="300"/>
      <c r="N403" s="300" t="s">
        <v>2711</v>
      </c>
    </row>
    <row r="404" spans="1:14">
      <c r="A404" s="299">
        <v>2017</v>
      </c>
      <c r="B404" s="300" t="s">
        <v>74</v>
      </c>
      <c r="C404" s="300" t="s">
        <v>143</v>
      </c>
      <c r="D404" s="300" t="s">
        <v>887</v>
      </c>
      <c r="E404" s="299">
        <v>0</v>
      </c>
      <c r="F404" s="300"/>
      <c r="G404" s="300" t="s">
        <v>2125</v>
      </c>
      <c r="H404" s="300"/>
      <c r="I404" s="300" t="s">
        <v>2046</v>
      </c>
      <c r="J404" s="300" t="s">
        <v>401</v>
      </c>
      <c r="K404" s="300"/>
      <c r="L404" s="300"/>
      <c r="M404" s="300"/>
      <c r="N404" s="300" t="s">
        <v>2711</v>
      </c>
    </row>
    <row r="405" spans="1:14">
      <c r="A405" s="299">
        <v>2017</v>
      </c>
      <c r="B405" s="300" t="s">
        <v>74</v>
      </c>
      <c r="C405" s="300" t="s">
        <v>143</v>
      </c>
      <c r="D405" s="300" t="s">
        <v>797</v>
      </c>
      <c r="E405" s="299">
        <v>0</v>
      </c>
      <c r="F405" s="300"/>
      <c r="G405" s="300" t="s">
        <v>2125</v>
      </c>
      <c r="H405" s="300"/>
      <c r="I405" s="300"/>
      <c r="J405" s="300" t="s">
        <v>401</v>
      </c>
      <c r="K405" s="300" t="s">
        <v>2076</v>
      </c>
      <c r="L405" s="300" t="s">
        <v>2077</v>
      </c>
      <c r="M405" s="300"/>
      <c r="N405" s="300" t="s">
        <v>2711</v>
      </c>
    </row>
    <row r="406" spans="1:14">
      <c r="A406" s="299">
        <v>2017</v>
      </c>
      <c r="B406" s="300" t="s">
        <v>74</v>
      </c>
      <c r="C406" s="300" t="s">
        <v>143</v>
      </c>
      <c r="D406" s="300" t="s">
        <v>800</v>
      </c>
      <c r="E406" s="299">
        <v>0</v>
      </c>
      <c r="F406" s="300"/>
      <c r="G406" s="300" t="s">
        <v>2125</v>
      </c>
      <c r="H406" s="300"/>
      <c r="I406" s="300"/>
      <c r="J406" s="300" t="s">
        <v>401</v>
      </c>
      <c r="K406" s="300" t="s">
        <v>2070</v>
      </c>
      <c r="L406" s="300" t="s">
        <v>2071</v>
      </c>
      <c r="M406" s="300"/>
      <c r="N406" s="300" t="s">
        <v>2711</v>
      </c>
    </row>
    <row r="407" spans="1:14">
      <c r="A407" s="299">
        <v>2017</v>
      </c>
      <c r="B407" s="300" t="s">
        <v>74</v>
      </c>
      <c r="C407" s="300" t="s">
        <v>143</v>
      </c>
      <c r="D407" s="300" t="s">
        <v>801</v>
      </c>
      <c r="E407" s="299">
        <v>0</v>
      </c>
      <c r="F407" s="300"/>
      <c r="G407" s="300" t="s">
        <v>2125</v>
      </c>
      <c r="H407" s="300"/>
      <c r="I407" s="300"/>
      <c r="J407" s="300" t="s">
        <v>401</v>
      </c>
      <c r="K407" s="300" t="s">
        <v>2070</v>
      </c>
      <c r="L407" s="300" t="s">
        <v>2126</v>
      </c>
      <c r="M407" s="300"/>
      <c r="N407" s="300" t="s">
        <v>2711</v>
      </c>
    </row>
    <row r="408" spans="1:14">
      <c r="A408" s="299">
        <v>2017</v>
      </c>
      <c r="B408" s="300" t="s">
        <v>74</v>
      </c>
      <c r="C408" s="300" t="s">
        <v>143</v>
      </c>
      <c r="D408" s="300" t="s">
        <v>989</v>
      </c>
      <c r="E408" s="299">
        <v>0</v>
      </c>
      <c r="F408" s="300"/>
      <c r="G408" s="300" t="s">
        <v>2125</v>
      </c>
      <c r="H408" s="300"/>
      <c r="I408" s="300"/>
      <c r="J408" s="300" t="s">
        <v>401</v>
      </c>
      <c r="K408" s="300" t="s">
        <v>2070</v>
      </c>
      <c r="L408" s="300" t="s">
        <v>2127</v>
      </c>
      <c r="M408" s="300"/>
      <c r="N408" s="300" t="s">
        <v>2711</v>
      </c>
    </row>
    <row r="409" spans="1:14">
      <c r="A409" s="299">
        <v>2017</v>
      </c>
      <c r="B409" s="300" t="s">
        <v>74</v>
      </c>
      <c r="C409" s="300" t="s">
        <v>143</v>
      </c>
      <c r="D409" s="300" t="s">
        <v>991</v>
      </c>
      <c r="E409" s="299">
        <v>0</v>
      </c>
      <c r="F409" s="300"/>
      <c r="G409" s="300" t="s">
        <v>2125</v>
      </c>
      <c r="H409" s="300"/>
      <c r="I409" s="300"/>
      <c r="J409" s="300" t="s">
        <v>401</v>
      </c>
      <c r="K409" s="300" t="s">
        <v>2070</v>
      </c>
      <c r="L409" s="300" t="s">
        <v>2127</v>
      </c>
      <c r="M409" s="300"/>
      <c r="N409" s="300" t="s">
        <v>2711</v>
      </c>
    </row>
    <row r="410" spans="1:14">
      <c r="A410" s="299">
        <v>2017</v>
      </c>
      <c r="B410" s="300" t="s">
        <v>74</v>
      </c>
      <c r="C410" s="300" t="s">
        <v>143</v>
      </c>
      <c r="D410" s="300" t="s">
        <v>1017</v>
      </c>
      <c r="E410" s="299">
        <v>0</v>
      </c>
      <c r="F410" s="300"/>
      <c r="G410" s="300" t="s">
        <v>2125</v>
      </c>
      <c r="H410" s="300"/>
      <c r="I410" s="300"/>
      <c r="J410" s="300" t="s">
        <v>401</v>
      </c>
      <c r="K410" s="300" t="s">
        <v>2070</v>
      </c>
      <c r="L410" s="300" t="s">
        <v>2127</v>
      </c>
      <c r="M410" s="300"/>
      <c r="N410" s="300" t="s">
        <v>2711</v>
      </c>
    </row>
    <row r="411" spans="1:14">
      <c r="A411" s="299">
        <v>2017</v>
      </c>
      <c r="B411" s="300" t="s">
        <v>74</v>
      </c>
      <c r="C411" s="300" t="s">
        <v>143</v>
      </c>
      <c r="D411" s="300" t="s">
        <v>1019</v>
      </c>
      <c r="E411" s="299">
        <v>0</v>
      </c>
      <c r="F411" s="300"/>
      <c r="G411" s="300" t="s">
        <v>2125</v>
      </c>
      <c r="H411" s="300"/>
      <c r="I411" s="300"/>
      <c r="J411" s="300" t="s">
        <v>401</v>
      </c>
      <c r="K411" s="300" t="s">
        <v>2070</v>
      </c>
      <c r="L411" s="300" t="s">
        <v>2127</v>
      </c>
      <c r="M411" s="300"/>
      <c r="N411" s="300" t="s">
        <v>2711</v>
      </c>
    </row>
    <row r="412" spans="1:14">
      <c r="A412" s="299">
        <v>2017</v>
      </c>
      <c r="B412" s="300" t="s">
        <v>74</v>
      </c>
      <c r="C412" s="300" t="s">
        <v>143</v>
      </c>
      <c r="D412" s="300" t="s">
        <v>1041</v>
      </c>
      <c r="E412" s="299">
        <v>0</v>
      </c>
      <c r="F412" s="300"/>
      <c r="G412" s="300" t="s">
        <v>2125</v>
      </c>
      <c r="H412" s="300"/>
      <c r="I412" s="300"/>
      <c r="J412" s="300" t="s">
        <v>401</v>
      </c>
      <c r="K412" s="300" t="s">
        <v>2070</v>
      </c>
      <c r="L412" s="300" t="s">
        <v>2127</v>
      </c>
      <c r="M412" s="300"/>
      <c r="N412" s="300" t="s">
        <v>2711</v>
      </c>
    </row>
    <row r="413" spans="1:14">
      <c r="A413" s="299">
        <v>2017</v>
      </c>
      <c r="B413" s="300" t="s">
        <v>74</v>
      </c>
      <c r="C413" s="300" t="s">
        <v>143</v>
      </c>
      <c r="D413" s="300" t="s">
        <v>230</v>
      </c>
      <c r="E413" s="299">
        <v>5938824</v>
      </c>
      <c r="F413" s="300"/>
      <c r="G413" s="300" t="s">
        <v>2125</v>
      </c>
      <c r="H413" s="300"/>
      <c r="I413" s="300"/>
      <c r="J413" s="300" t="s">
        <v>401</v>
      </c>
      <c r="K413" s="300" t="s">
        <v>2083</v>
      </c>
      <c r="L413" s="300" t="s">
        <v>2128</v>
      </c>
      <c r="M413" s="300"/>
      <c r="N413" s="300" t="s">
        <v>2711</v>
      </c>
    </row>
    <row r="414" spans="1:14">
      <c r="A414" s="299">
        <v>2017</v>
      </c>
      <c r="B414" s="300" t="s">
        <v>74</v>
      </c>
      <c r="C414" s="300" t="s">
        <v>143</v>
      </c>
      <c r="D414" s="300" t="s">
        <v>231</v>
      </c>
      <c r="E414" s="299">
        <v>9639909</v>
      </c>
      <c r="F414" s="300"/>
      <c r="G414" s="300" t="s">
        <v>2125</v>
      </c>
      <c r="H414" s="300"/>
      <c r="I414" s="300"/>
      <c r="J414" s="300" t="s">
        <v>401</v>
      </c>
      <c r="K414" s="300" t="s">
        <v>2083</v>
      </c>
      <c r="L414" s="300" t="s">
        <v>2128</v>
      </c>
      <c r="M414" s="300"/>
      <c r="N414" s="300" t="s">
        <v>2711</v>
      </c>
    </row>
    <row r="415" spans="1:14">
      <c r="A415" s="299">
        <v>2017</v>
      </c>
      <c r="B415" s="300" t="s">
        <v>74</v>
      </c>
      <c r="C415" s="300" t="s">
        <v>143</v>
      </c>
      <c r="D415" s="300" t="s">
        <v>1170</v>
      </c>
      <c r="E415" s="299">
        <v>0</v>
      </c>
      <c r="F415" s="300"/>
      <c r="G415" s="300" t="s">
        <v>2125</v>
      </c>
      <c r="H415" s="300"/>
      <c r="I415" s="300"/>
      <c r="J415" s="300" t="s">
        <v>401</v>
      </c>
      <c r="K415" s="300" t="s">
        <v>2080</v>
      </c>
      <c r="L415" s="300" t="s">
        <v>2129</v>
      </c>
      <c r="M415" s="300"/>
      <c r="N415" s="300" t="s">
        <v>2711</v>
      </c>
    </row>
    <row r="416" spans="1:14">
      <c r="A416" s="299">
        <v>2017</v>
      </c>
      <c r="B416" s="300" t="s">
        <v>74</v>
      </c>
      <c r="C416" s="300" t="s">
        <v>143</v>
      </c>
      <c r="D416" s="300" t="s">
        <v>1172</v>
      </c>
      <c r="E416" s="299">
        <v>0</v>
      </c>
      <c r="F416" s="300"/>
      <c r="G416" s="300" t="s">
        <v>2125</v>
      </c>
      <c r="H416" s="300"/>
      <c r="I416" s="300"/>
      <c r="J416" s="300" t="s">
        <v>401</v>
      </c>
      <c r="K416" s="300" t="s">
        <v>2083</v>
      </c>
      <c r="L416" s="300" t="s">
        <v>2130</v>
      </c>
      <c r="M416" s="300"/>
      <c r="N416" s="300" t="s">
        <v>2711</v>
      </c>
    </row>
    <row r="417" spans="1:14">
      <c r="A417" s="299">
        <v>2017</v>
      </c>
      <c r="B417" s="300" t="s">
        <v>74</v>
      </c>
      <c r="C417" s="300" t="s">
        <v>143</v>
      </c>
      <c r="D417" s="300" t="s">
        <v>1174</v>
      </c>
      <c r="E417" s="299">
        <v>0</v>
      </c>
      <c r="F417" s="300"/>
      <c r="G417" s="300" t="s">
        <v>2125</v>
      </c>
      <c r="H417" s="300"/>
      <c r="I417" s="300"/>
      <c r="J417" s="300" t="s">
        <v>401</v>
      </c>
      <c r="K417" s="300" t="s">
        <v>2083</v>
      </c>
      <c r="L417" s="300" t="s">
        <v>2131</v>
      </c>
      <c r="M417" s="300"/>
      <c r="N417" s="300" t="s">
        <v>2711</v>
      </c>
    </row>
    <row r="418" spans="1:14">
      <c r="A418" s="299">
        <v>2017</v>
      </c>
      <c r="B418" s="300" t="s">
        <v>74</v>
      </c>
      <c r="C418" s="300" t="s">
        <v>143</v>
      </c>
      <c r="D418" s="300" t="s">
        <v>1176</v>
      </c>
      <c r="E418" s="299">
        <v>0</v>
      </c>
      <c r="F418" s="300"/>
      <c r="G418" s="300" t="s">
        <v>2125</v>
      </c>
      <c r="H418" s="300"/>
      <c r="I418" s="300"/>
      <c r="J418" s="300" t="s">
        <v>401</v>
      </c>
      <c r="K418" s="300" t="s">
        <v>2083</v>
      </c>
      <c r="L418" s="300" t="s">
        <v>2132</v>
      </c>
      <c r="M418" s="300"/>
      <c r="N418" s="300" t="s">
        <v>2711</v>
      </c>
    </row>
    <row r="419" spans="1:14">
      <c r="A419" s="299">
        <v>2017</v>
      </c>
      <c r="B419" s="300" t="s">
        <v>74</v>
      </c>
      <c r="C419" s="300" t="s">
        <v>143</v>
      </c>
      <c r="D419" s="300" t="s">
        <v>1178</v>
      </c>
      <c r="E419" s="299">
        <v>0</v>
      </c>
      <c r="F419" s="300"/>
      <c r="G419" s="300" t="s">
        <v>2125</v>
      </c>
      <c r="H419" s="300"/>
      <c r="I419" s="300"/>
      <c r="J419" s="300" t="s">
        <v>401</v>
      </c>
      <c r="K419" s="300" t="s">
        <v>2083</v>
      </c>
      <c r="L419" s="300" t="s">
        <v>2133</v>
      </c>
      <c r="M419" s="300"/>
      <c r="N419" s="300" t="s">
        <v>2711</v>
      </c>
    </row>
    <row r="420" spans="1:14">
      <c r="A420" s="299">
        <v>2017</v>
      </c>
      <c r="B420" s="300" t="s">
        <v>74</v>
      </c>
      <c r="C420" s="300" t="s">
        <v>143</v>
      </c>
      <c r="D420" s="300" t="s">
        <v>1180</v>
      </c>
      <c r="E420" s="299">
        <v>0</v>
      </c>
      <c r="F420" s="300"/>
      <c r="G420" s="300" t="s">
        <v>2125</v>
      </c>
      <c r="H420" s="300"/>
      <c r="I420" s="300"/>
      <c r="J420" s="300" t="s">
        <v>401</v>
      </c>
      <c r="K420" s="300" t="s">
        <v>2083</v>
      </c>
      <c r="L420" s="300" t="s">
        <v>2134</v>
      </c>
      <c r="M420" s="300"/>
      <c r="N420" s="300" t="s">
        <v>2711</v>
      </c>
    </row>
    <row r="421" spans="1:14">
      <c r="A421" s="299">
        <v>2017</v>
      </c>
      <c r="B421" s="300" t="s">
        <v>74</v>
      </c>
      <c r="C421" s="300" t="s">
        <v>143</v>
      </c>
      <c r="D421" s="300" t="s">
        <v>1182</v>
      </c>
      <c r="E421" s="299">
        <v>0</v>
      </c>
      <c r="F421" s="300"/>
      <c r="G421" s="300" t="s">
        <v>2125</v>
      </c>
      <c r="H421" s="300"/>
      <c r="I421" s="300"/>
      <c r="J421" s="300" t="s">
        <v>401</v>
      </c>
      <c r="K421" s="300" t="s">
        <v>2083</v>
      </c>
      <c r="L421" s="300" t="s">
        <v>2135</v>
      </c>
      <c r="M421" s="300"/>
      <c r="N421" s="300" t="s">
        <v>2711</v>
      </c>
    </row>
    <row r="422" spans="1:14">
      <c r="A422" s="299">
        <v>2017</v>
      </c>
      <c r="B422" s="300" t="s">
        <v>74</v>
      </c>
      <c r="C422" s="300" t="s">
        <v>143</v>
      </c>
      <c r="D422" s="300" t="s">
        <v>232</v>
      </c>
      <c r="E422" s="299">
        <v>7586581</v>
      </c>
      <c r="F422" s="300"/>
      <c r="G422" s="300" t="s">
        <v>2125</v>
      </c>
      <c r="H422" s="300"/>
      <c r="I422" s="300"/>
      <c r="J422" s="300" t="s">
        <v>401</v>
      </c>
      <c r="K422" s="300" t="s">
        <v>2083</v>
      </c>
      <c r="L422" s="300" t="s">
        <v>2136</v>
      </c>
      <c r="M422" s="300"/>
      <c r="N422" s="300" t="s">
        <v>2711</v>
      </c>
    </row>
    <row r="423" spans="1:14">
      <c r="A423" s="299">
        <v>2017</v>
      </c>
      <c r="B423" s="300" t="s">
        <v>74</v>
      </c>
      <c r="C423" s="300" t="s">
        <v>143</v>
      </c>
      <c r="D423" s="300" t="s">
        <v>684</v>
      </c>
      <c r="E423" s="299">
        <v>0</v>
      </c>
      <c r="F423" s="300"/>
      <c r="G423" s="300" t="s">
        <v>2125</v>
      </c>
      <c r="H423" s="300"/>
      <c r="I423" s="300"/>
      <c r="J423" s="300" t="s">
        <v>401</v>
      </c>
      <c r="K423" s="300" t="s">
        <v>2081</v>
      </c>
      <c r="L423" s="300" t="s">
        <v>2137</v>
      </c>
      <c r="M423" s="300"/>
      <c r="N423" s="300" t="s">
        <v>2711</v>
      </c>
    </row>
    <row r="424" spans="1:14">
      <c r="A424" s="299">
        <v>2017</v>
      </c>
      <c r="B424" s="300" t="s">
        <v>74</v>
      </c>
      <c r="C424" s="300" t="s">
        <v>143</v>
      </c>
      <c r="D424" s="300" t="s">
        <v>233</v>
      </c>
      <c r="E424" s="299">
        <v>0.95046580000000003</v>
      </c>
      <c r="F424" s="300"/>
      <c r="G424" s="300" t="s">
        <v>2125</v>
      </c>
      <c r="H424" s="300"/>
      <c r="I424" s="300"/>
      <c r="J424" s="300" t="s">
        <v>401</v>
      </c>
      <c r="K424" s="300" t="s">
        <v>2104</v>
      </c>
      <c r="L424" s="300" t="s">
        <v>2138</v>
      </c>
      <c r="M424" s="300"/>
      <c r="N424" s="300" t="s">
        <v>2711</v>
      </c>
    </row>
    <row r="425" spans="1:14">
      <c r="A425" s="299">
        <v>2017</v>
      </c>
      <c r="B425" s="300" t="s">
        <v>74</v>
      </c>
      <c r="C425" s="300" t="s">
        <v>143</v>
      </c>
      <c r="D425" s="300" t="s">
        <v>234</v>
      </c>
      <c r="E425" s="299">
        <v>1890528</v>
      </c>
      <c r="F425" s="300"/>
      <c r="G425" s="300" t="s">
        <v>2125</v>
      </c>
      <c r="H425" s="300"/>
      <c r="I425" s="300"/>
      <c r="J425" s="300" t="s">
        <v>401</v>
      </c>
      <c r="K425" s="300" t="s">
        <v>2083</v>
      </c>
      <c r="L425" s="300" t="s">
        <v>2128</v>
      </c>
      <c r="M425" s="300"/>
      <c r="N425" s="300" t="s">
        <v>2711</v>
      </c>
    </row>
    <row r="426" spans="1:14">
      <c r="A426" s="299">
        <v>2017</v>
      </c>
      <c r="B426" s="300" t="s">
        <v>74</v>
      </c>
      <c r="C426" s="300" t="s">
        <v>143</v>
      </c>
      <c r="D426" s="300" t="s">
        <v>235</v>
      </c>
      <c r="E426" s="299">
        <v>0</v>
      </c>
      <c r="F426" s="300"/>
      <c r="G426" s="300" t="s">
        <v>2125</v>
      </c>
      <c r="H426" s="300"/>
      <c r="I426" s="300"/>
      <c r="J426" s="300" t="s">
        <v>401</v>
      </c>
      <c r="K426" s="300" t="s">
        <v>2083</v>
      </c>
      <c r="L426" s="300" t="s">
        <v>2128</v>
      </c>
      <c r="M426" s="300"/>
      <c r="N426" s="300" t="s">
        <v>2711</v>
      </c>
    </row>
    <row r="427" spans="1:14">
      <c r="A427" s="299">
        <v>2017</v>
      </c>
      <c r="B427" s="300" t="s">
        <v>74</v>
      </c>
      <c r="C427" s="300" t="s">
        <v>143</v>
      </c>
      <c r="D427" s="300" t="s">
        <v>236</v>
      </c>
      <c r="E427" s="299">
        <v>0</v>
      </c>
      <c r="F427" s="300"/>
      <c r="G427" s="300" t="s">
        <v>2125</v>
      </c>
      <c r="H427" s="300"/>
      <c r="I427" s="300"/>
      <c r="J427" s="300" t="s">
        <v>401</v>
      </c>
      <c r="K427" s="300" t="s">
        <v>2083</v>
      </c>
      <c r="L427" s="300" t="s">
        <v>2136</v>
      </c>
      <c r="M427" s="300"/>
      <c r="N427" s="300" t="s">
        <v>2711</v>
      </c>
    </row>
    <row r="428" spans="1:14">
      <c r="A428" s="299">
        <v>2017</v>
      </c>
      <c r="B428" s="300" t="s">
        <v>74</v>
      </c>
      <c r="C428" s="300" t="s">
        <v>143</v>
      </c>
      <c r="D428" s="300" t="s">
        <v>738</v>
      </c>
      <c r="E428" s="299">
        <v>0</v>
      </c>
      <c r="F428" s="300"/>
      <c r="G428" s="300" t="s">
        <v>2125</v>
      </c>
      <c r="H428" s="300"/>
      <c r="I428" s="300" t="s">
        <v>2048</v>
      </c>
      <c r="J428" s="300" t="s">
        <v>401</v>
      </c>
      <c r="K428" s="300"/>
      <c r="L428" s="300"/>
      <c r="M428" s="300"/>
      <c r="N428" s="300" t="s">
        <v>2711</v>
      </c>
    </row>
    <row r="429" spans="1:14">
      <c r="A429" s="299">
        <v>2017</v>
      </c>
      <c r="B429" s="300" t="s">
        <v>74</v>
      </c>
      <c r="C429" s="300" t="s">
        <v>143</v>
      </c>
      <c r="D429" s="300" t="s">
        <v>735</v>
      </c>
      <c r="E429" s="299">
        <v>0</v>
      </c>
      <c r="F429" s="300"/>
      <c r="G429" s="300" t="s">
        <v>2125</v>
      </c>
      <c r="H429" s="300"/>
      <c r="I429" s="300" t="s">
        <v>2051</v>
      </c>
      <c r="J429" s="300" t="s">
        <v>401</v>
      </c>
      <c r="K429" s="300"/>
      <c r="L429" s="300"/>
      <c r="M429" s="300"/>
      <c r="N429" s="300" t="s">
        <v>2711</v>
      </c>
    </row>
    <row r="430" spans="1:14">
      <c r="A430" s="299">
        <v>2017</v>
      </c>
      <c r="B430" s="300" t="s">
        <v>74</v>
      </c>
      <c r="C430" s="300" t="s">
        <v>143</v>
      </c>
      <c r="D430" s="300" t="s">
        <v>739</v>
      </c>
      <c r="E430" s="299">
        <v>0</v>
      </c>
      <c r="F430" s="300"/>
      <c r="G430" s="300" t="s">
        <v>2125</v>
      </c>
      <c r="H430" s="300"/>
      <c r="I430" s="300" t="s">
        <v>2048</v>
      </c>
      <c r="J430" s="300" t="s">
        <v>401</v>
      </c>
      <c r="K430" s="300"/>
      <c r="L430" s="300"/>
      <c r="M430" s="300"/>
      <c r="N430" s="300" t="s">
        <v>2711</v>
      </c>
    </row>
    <row r="431" spans="1:14">
      <c r="A431" s="299">
        <v>2017</v>
      </c>
      <c r="B431" s="300" t="s">
        <v>74</v>
      </c>
      <c r="C431" s="300" t="s">
        <v>143</v>
      </c>
      <c r="D431" s="300" t="s">
        <v>752</v>
      </c>
      <c r="E431" s="299">
        <v>1350</v>
      </c>
      <c r="F431" s="300" t="s">
        <v>752</v>
      </c>
      <c r="G431" s="300" t="s">
        <v>2149</v>
      </c>
      <c r="H431" s="300" t="s">
        <v>2146</v>
      </c>
      <c r="I431" s="300" t="s">
        <v>2044</v>
      </c>
      <c r="J431" s="300"/>
      <c r="K431" s="300"/>
      <c r="L431" s="300"/>
      <c r="M431" s="300"/>
      <c r="N431" s="300" t="s">
        <v>2711</v>
      </c>
    </row>
    <row r="432" spans="1:14">
      <c r="A432" s="299">
        <v>2017</v>
      </c>
      <c r="B432" s="300" t="s">
        <v>74</v>
      </c>
      <c r="C432" s="300" t="s">
        <v>143</v>
      </c>
      <c r="D432" s="300" t="s">
        <v>285</v>
      </c>
      <c r="E432" s="299">
        <v>59079</v>
      </c>
      <c r="F432" s="300" t="s">
        <v>285</v>
      </c>
      <c r="G432" s="300" t="s">
        <v>2149</v>
      </c>
      <c r="H432" s="300" t="s">
        <v>2146</v>
      </c>
      <c r="I432" s="300" t="s">
        <v>2039</v>
      </c>
      <c r="J432" s="300" t="s">
        <v>868</v>
      </c>
      <c r="K432" s="300"/>
      <c r="L432" s="300"/>
      <c r="M432" s="300"/>
      <c r="N432" s="300" t="s">
        <v>2711</v>
      </c>
    </row>
    <row r="433" spans="1:14">
      <c r="A433" s="299">
        <v>2017</v>
      </c>
      <c r="B433" s="300" t="s">
        <v>74</v>
      </c>
      <c r="C433" s="300" t="s">
        <v>143</v>
      </c>
      <c r="D433" s="300" t="s">
        <v>300</v>
      </c>
      <c r="E433" s="299">
        <v>835418.17</v>
      </c>
      <c r="F433" s="300" t="s">
        <v>300</v>
      </c>
      <c r="G433" s="300" t="s">
        <v>2149</v>
      </c>
      <c r="H433" s="300" t="s">
        <v>2146</v>
      </c>
      <c r="I433" s="300" t="s">
        <v>2039</v>
      </c>
      <c r="J433" s="300" t="s">
        <v>868</v>
      </c>
      <c r="K433" s="300"/>
      <c r="L433" s="300"/>
      <c r="M433" s="300"/>
      <c r="N433" s="300" t="s">
        <v>2711</v>
      </c>
    </row>
    <row r="434" spans="1:14">
      <c r="A434" s="299">
        <v>2017</v>
      </c>
      <c r="B434" s="300" t="s">
        <v>74</v>
      </c>
      <c r="C434" s="300" t="s">
        <v>143</v>
      </c>
      <c r="D434" s="300" t="s">
        <v>312</v>
      </c>
      <c r="E434" s="299">
        <v>45623.43</v>
      </c>
      <c r="F434" s="300" t="s">
        <v>312</v>
      </c>
      <c r="G434" s="300" t="s">
        <v>2149</v>
      </c>
      <c r="H434" s="300" t="s">
        <v>2146</v>
      </c>
      <c r="I434" s="300" t="s">
        <v>2039</v>
      </c>
      <c r="J434" s="300" t="s">
        <v>868</v>
      </c>
      <c r="K434" s="300"/>
      <c r="L434" s="300"/>
      <c r="M434" s="300"/>
      <c r="N434" s="300" t="s">
        <v>2711</v>
      </c>
    </row>
    <row r="435" spans="1:14">
      <c r="A435" s="299">
        <v>2017</v>
      </c>
      <c r="B435" s="300" t="s">
        <v>74</v>
      </c>
      <c r="C435" s="300" t="s">
        <v>143</v>
      </c>
      <c r="D435" s="300" t="s">
        <v>259</v>
      </c>
      <c r="E435" s="299">
        <v>8727</v>
      </c>
      <c r="F435" s="300" t="s">
        <v>259</v>
      </c>
      <c r="G435" s="300" t="s">
        <v>2149</v>
      </c>
      <c r="H435" s="300" t="s">
        <v>2146</v>
      </c>
      <c r="I435" s="300" t="s">
        <v>2039</v>
      </c>
      <c r="J435" s="300" t="s">
        <v>868</v>
      </c>
      <c r="K435" s="300"/>
      <c r="L435" s="300"/>
      <c r="M435" s="300"/>
      <c r="N435" s="300" t="s">
        <v>2711</v>
      </c>
    </row>
    <row r="436" spans="1:14">
      <c r="A436" s="299">
        <v>2017</v>
      </c>
      <c r="B436" s="300" t="s">
        <v>74</v>
      </c>
      <c r="C436" s="300" t="s">
        <v>143</v>
      </c>
      <c r="D436" s="300" t="s">
        <v>358</v>
      </c>
      <c r="E436" s="299">
        <v>-481938</v>
      </c>
      <c r="F436" s="300" t="s">
        <v>358</v>
      </c>
      <c r="G436" s="300" t="s">
        <v>2149</v>
      </c>
      <c r="H436" s="300" t="s">
        <v>2146</v>
      </c>
      <c r="I436" s="300" t="s">
        <v>2042</v>
      </c>
      <c r="J436" s="300"/>
      <c r="K436" s="300"/>
      <c r="L436" s="300"/>
      <c r="M436" s="300"/>
      <c r="N436" s="300" t="s">
        <v>2711</v>
      </c>
    </row>
    <row r="437" spans="1:14">
      <c r="A437" s="299">
        <v>2017</v>
      </c>
      <c r="B437" s="300" t="s">
        <v>74</v>
      </c>
      <c r="C437" s="300" t="s">
        <v>143</v>
      </c>
      <c r="D437" s="300" t="s">
        <v>337</v>
      </c>
      <c r="E437" s="299">
        <v>-1786</v>
      </c>
      <c r="F437" s="300" t="s">
        <v>337</v>
      </c>
      <c r="G437" s="300" t="s">
        <v>2149</v>
      </c>
      <c r="H437" s="300" t="s">
        <v>2146</v>
      </c>
      <c r="I437" s="300" t="s">
        <v>2042</v>
      </c>
      <c r="J437" s="300"/>
      <c r="K437" s="300"/>
      <c r="L437" s="300"/>
      <c r="M437" s="300"/>
      <c r="N437" s="300" t="s">
        <v>2711</v>
      </c>
    </row>
    <row r="438" spans="1:14">
      <c r="A438" s="299">
        <v>2017</v>
      </c>
      <c r="B438" s="300" t="s">
        <v>74</v>
      </c>
      <c r="C438" s="300" t="s">
        <v>143</v>
      </c>
      <c r="D438" s="300" t="s">
        <v>806</v>
      </c>
      <c r="E438" s="299">
        <v>16157.26</v>
      </c>
      <c r="F438" s="300" t="s">
        <v>806</v>
      </c>
      <c r="G438" s="300" t="s">
        <v>2149</v>
      </c>
      <c r="H438" s="300" t="s">
        <v>2146</v>
      </c>
      <c r="I438" s="300" t="s">
        <v>2044</v>
      </c>
      <c r="J438" s="300"/>
      <c r="K438" s="300"/>
      <c r="L438" s="300"/>
      <c r="M438" s="300"/>
      <c r="N438" s="300" t="s">
        <v>2711</v>
      </c>
    </row>
    <row r="439" spans="1:14">
      <c r="A439" s="299">
        <v>2017</v>
      </c>
      <c r="B439" s="300" t="s">
        <v>74</v>
      </c>
      <c r="C439" s="300" t="s">
        <v>143</v>
      </c>
      <c r="D439" s="300" t="s">
        <v>890</v>
      </c>
      <c r="E439" s="299">
        <v>-60868</v>
      </c>
      <c r="F439" s="300" t="s">
        <v>890</v>
      </c>
      <c r="G439" s="300" t="s">
        <v>2149</v>
      </c>
      <c r="H439" s="300" t="s">
        <v>2146</v>
      </c>
      <c r="I439" s="300" t="s">
        <v>2046</v>
      </c>
      <c r="J439" s="300"/>
      <c r="K439" s="300"/>
      <c r="L439" s="300"/>
      <c r="M439" s="300"/>
      <c r="N439" s="300" t="s">
        <v>2711</v>
      </c>
    </row>
    <row r="440" spans="1:14">
      <c r="A440" s="299">
        <v>2017</v>
      </c>
      <c r="B440" s="300" t="s">
        <v>74</v>
      </c>
      <c r="C440" s="300" t="s">
        <v>143</v>
      </c>
      <c r="D440" s="300" t="s">
        <v>794</v>
      </c>
      <c r="E440" s="299">
        <v>4180555.56</v>
      </c>
      <c r="F440" s="300" t="s">
        <v>794</v>
      </c>
      <c r="G440" s="300" t="s">
        <v>2149</v>
      </c>
      <c r="H440" s="300" t="s">
        <v>2146</v>
      </c>
      <c r="I440" s="300" t="s">
        <v>2040</v>
      </c>
      <c r="J440" s="300"/>
      <c r="K440" s="300"/>
      <c r="L440" s="300"/>
      <c r="M440" s="300"/>
      <c r="N440" s="300" t="s">
        <v>2711</v>
      </c>
    </row>
    <row r="441" spans="1:14">
      <c r="A441" s="299">
        <v>2017</v>
      </c>
      <c r="B441" s="300" t="s">
        <v>74</v>
      </c>
      <c r="C441" s="300" t="s">
        <v>143</v>
      </c>
      <c r="D441" s="300" t="s">
        <v>741</v>
      </c>
      <c r="E441" s="299">
        <v>0</v>
      </c>
      <c r="F441" s="300" t="s">
        <v>741</v>
      </c>
      <c r="G441" s="300" t="s">
        <v>2149</v>
      </c>
      <c r="H441" s="300" t="s">
        <v>2147</v>
      </c>
      <c r="I441" s="300" t="s">
        <v>2028</v>
      </c>
      <c r="J441" s="300"/>
      <c r="K441" s="300"/>
      <c r="L441" s="300"/>
      <c r="M441" s="300"/>
      <c r="N441" s="300" t="s">
        <v>2711</v>
      </c>
    </row>
    <row r="442" spans="1:14">
      <c r="A442" s="299">
        <v>2017</v>
      </c>
      <c r="B442" s="300" t="s">
        <v>74</v>
      </c>
      <c r="C442" s="300" t="s">
        <v>143</v>
      </c>
      <c r="D442" s="300" t="s">
        <v>666</v>
      </c>
      <c r="E442" s="299">
        <v>0</v>
      </c>
      <c r="F442" s="300" t="s">
        <v>666</v>
      </c>
      <c r="G442" s="300" t="s">
        <v>2149</v>
      </c>
      <c r="H442" s="300" t="s">
        <v>2147</v>
      </c>
      <c r="I442" s="300" t="s">
        <v>2039</v>
      </c>
      <c r="J442" s="300"/>
      <c r="K442" s="300"/>
      <c r="L442" s="300"/>
      <c r="M442" s="300"/>
      <c r="N442" s="300" t="s">
        <v>2711</v>
      </c>
    </row>
    <row r="443" spans="1:14">
      <c r="A443" s="299">
        <v>2017</v>
      </c>
      <c r="B443" s="300" t="s">
        <v>74</v>
      </c>
      <c r="C443" s="300" t="s">
        <v>143</v>
      </c>
      <c r="D443" s="300" t="s">
        <v>267</v>
      </c>
      <c r="E443" s="299">
        <v>0</v>
      </c>
      <c r="F443" s="300" t="s">
        <v>267</v>
      </c>
      <c r="G443" s="300" t="s">
        <v>2149</v>
      </c>
      <c r="H443" s="300" t="s">
        <v>2147</v>
      </c>
      <c r="I443" s="300" t="s">
        <v>2039</v>
      </c>
      <c r="J443" s="300" t="s">
        <v>868</v>
      </c>
      <c r="K443" s="300"/>
      <c r="L443" s="300"/>
      <c r="M443" s="300"/>
      <c r="N443" s="300" t="s">
        <v>2711</v>
      </c>
    </row>
    <row r="444" spans="1:14">
      <c r="A444" s="299">
        <v>2017</v>
      </c>
      <c r="B444" s="300" t="s">
        <v>74</v>
      </c>
      <c r="C444" s="300" t="s">
        <v>143</v>
      </c>
      <c r="D444" s="300" t="s">
        <v>262</v>
      </c>
      <c r="E444" s="299">
        <v>0</v>
      </c>
      <c r="F444" s="300" t="s">
        <v>262</v>
      </c>
      <c r="G444" s="300" t="s">
        <v>2149</v>
      </c>
      <c r="H444" s="300" t="s">
        <v>2147</v>
      </c>
      <c r="I444" s="300" t="s">
        <v>2039</v>
      </c>
      <c r="J444" s="300" t="s">
        <v>868</v>
      </c>
      <c r="K444" s="300"/>
      <c r="L444" s="300"/>
      <c r="M444" s="300"/>
      <c r="N444" s="300" t="s">
        <v>2711</v>
      </c>
    </row>
    <row r="445" spans="1:14">
      <c r="A445" s="299">
        <v>2017</v>
      </c>
      <c r="B445" s="300" t="s">
        <v>74</v>
      </c>
      <c r="C445" s="300" t="s">
        <v>143</v>
      </c>
      <c r="D445" s="300" t="s">
        <v>282</v>
      </c>
      <c r="E445" s="299">
        <v>0</v>
      </c>
      <c r="F445" s="300" t="s">
        <v>282</v>
      </c>
      <c r="G445" s="300" t="s">
        <v>2149</v>
      </c>
      <c r="H445" s="300" t="s">
        <v>2147</v>
      </c>
      <c r="I445" s="300" t="s">
        <v>2039</v>
      </c>
      <c r="J445" s="300" t="s">
        <v>868</v>
      </c>
      <c r="K445" s="300"/>
      <c r="L445" s="300"/>
      <c r="M445" s="300"/>
      <c r="N445" s="300" t="s">
        <v>2711</v>
      </c>
    </row>
    <row r="446" spans="1:14">
      <c r="A446" s="299">
        <v>2017</v>
      </c>
      <c r="B446" s="300" t="s">
        <v>74</v>
      </c>
      <c r="C446" s="300" t="s">
        <v>143</v>
      </c>
      <c r="D446" s="300" t="s">
        <v>321</v>
      </c>
      <c r="E446" s="299">
        <v>0</v>
      </c>
      <c r="F446" s="300" t="s">
        <v>321</v>
      </c>
      <c r="G446" s="300" t="s">
        <v>2149</v>
      </c>
      <c r="H446" s="300" t="s">
        <v>2147</v>
      </c>
      <c r="I446" s="300" t="s">
        <v>2039</v>
      </c>
      <c r="J446" s="300" t="s">
        <v>868</v>
      </c>
      <c r="K446" s="300"/>
      <c r="L446" s="300"/>
      <c r="M446" s="300"/>
      <c r="N446" s="300" t="s">
        <v>2711</v>
      </c>
    </row>
    <row r="447" spans="1:14">
      <c r="A447" s="299">
        <v>2017</v>
      </c>
      <c r="B447" s="300" t="s">
        <v>74</v>
      </c>
      <c r="C447" s="300" t="s">
        <v>143</v>
      </c>
      <c r="D447" s="300" t="s">
        <v>281</v>
      </c>
      <c r="E447" s="299">
        <v>0</v>
      </c>
      <c r="F447" s="300" t="s">
        <v>281</v>
      </c>
      <c r="G447" s="300" t="s">
        <v>2149</v>
      </c>
      <c r="H447" s="300" t="s">
        <v>2147</v>
      </c>
      <c r="I447" s="300" t="s">
        <v>2039</v>
      </c>
      <c r="J447" s="300" t="s">
        <v>868</v>
      </c>
      <c r="K447" s="300"/>
      <c r="L447" s="300"/>
      <c r="M447" s="300"/>
      <c r="N447" s="300" t="s">
        <v>2711</v>
      </c>
    </row>
    <row r="448" spans="1:14">
      <c r="A448" s="299">
        <v>2017</v>
      </c>
      <c r="B448" s="300" t="s">
        <v>74</v>
      </c>
      <c r="C448" s="300" t="s">
        <v>143</v>
      </c>
      <c r="D448" s="300" t="s">
        <v>264</v>
      </c>
      <c r="E448" s="299">
        <v>0</v>
      </c>
      <c r="F448" s="300" t="s">
        <v>264</v>
      </c>
      <c r="G448" s="300" t="s">
        <v>2149</v>
      </c>
      <c r="H448" s="300" t="s">
        <v>2147</v>
      </c>
      <c r="I448" s="300" t="s">
        <v>2039</v>
      </c>
      <c r="J448" s="300" t="s">
        <v>868</v>
      </c>
      <c r="K448" s="300"/>
      <c r="L448" s="300"/>
      <c r="M448" s="300"/>
      <c r="N448" s="300" t="s">
        <v>2711</v>
      </c>
    </row>
    <row r="449" spans="1:14">
      <c r="A449" s="299">
        <v>2017</v>
      </c>
      <c r="B449" s="300" t="s">
        <v>74</v>
      </c>
      <c r="C449" s="300" t="s">
        <v>143</v>
      </c>
      <c r="D449" s="300" t="s">
        <v>250</v>
      </c>
      <c r="E449" s="299">
        <v>0</v>
      </c>
      <c r="F449" s="300" t="s">
        <v>250</v>
      </c>
      <c r="G449" s="300" t="s">
        <v>2149</v>
      </c>
      <c r="H449" s="300" t="s">
        <v>2147</v>
      </c>
      <c r="I449" s="300" t="s">
        <v>2039</v>
      </c>
      <c r="J449" s="300" t="s">
        <v>868</v>
      </c>
      <c r="K449" s="300"/>
      <c r="L449" s="300"/>
      <c r="M449" s="300"/>
      <c r="N449" s="300" t="s">
        <v>2711</v>
      </c>
    </row>
    <row r="450" spans="1:14">
      <c r="A450" s="299">
        <v>2017</v>
      </c>
      <c r="B450" s="300" t="s">
        <v>74</v>
      </c>
      <c r="C450" s="300" t="s">
        <v>143</v>
      </c>
      <c r="D450" s="300" t="s">
        <v>664</v>
      </c>
      <c r="E450" s="299">
        <v>0</v>
      </c>
      <c r="F450" s="300" t="s">
        <v>664</v>
      </c>
      <c r="G450" s="300" t="s">
        <v>2149</v>
      </c>
      <c r="H450" s="300" t="s">
        <v>2147</v>
      </c>
      <c r="I450" s="300" t="s">
        <v>2039</v>
      </c>
      <c r="J450" s="300"/>
      <c r="K450" s="300"/>
      <c r="L450" s="300"/>
      <c r="M450" s="300"/>
      <c r="N450" s="300" t="s">
        <v>2711</v>
      </c>
    </row>
    <row r="451" spans="1:14">
      <c r="A451" s="299">
        <v>2017</v>
      </c>
      <c r="B451" s="300" t="s">
        <v>74</v>
      </c>
      <c r="C451" s="300" t="s">
        <v>143</v>
      </c>
      <c r="D451" s="300" t="s">
        <v>601</v>
      </c>
      <c r="E451" s="299">
        <v>0</v>
      </c>
      <c r="F451" s="300" t="s">
        <v>601</v>
      </c>
      <c r="G451" s="300" t="s">
        <v>2149</v>
      </c>
      <c r="H451" s="300" t="s">
        <v>2147</v>
      </c>
      <c r="I451" s="300" t="s">
        <v>2044</v>
      </c>
      <c r="J451" s="300"/>
      <c r="K451" s="300"/>
      <c r="L451" s="300"/>
      <c r="M451" s="300"/>
      <c r="N451" s="300" t="s">
        <v>2711</v>
      </c>
    </row>
    <row r="452" spans="1:14">
      <c r="A452" s="299">
        <v>2017</v>
      </c>
      <c r="B452" s="300" t="s">
        <v>74</v>
      </c>
      <c r="C452" s="300" t="s">
        <v>143</v>
      </c>
      <c r="D452" s="300" t="s">
        <v>261</v>
      </c>
      <c r="E452" s="299">
        <v>0</v>
      </c>
      <c r="F452" s="300" t="s">
        <v>261</v>
      </c>
      <c r="G452" s="300" t="s">
        <v>2149</v>
      </c>
      <c r="H452" s="300" t="s">
        <v>2147</v>
      </c>
      <c r="I452" s="300" t="s">
        <v>2039</v>
      </c>
      <c r="J452" s="300" t="s">
        <v>868</v>
      </c>
      <c r="K452" s="300"/>
      <c r="L452" s="300"/>
      <c r="M452" s="300"/>
      <c r="N452" s="300" t="s">
        <v>2711</v>
      </c>
    </row>
    <row r="453" spans="1:14">
      <c r="A453" s="299">
        <v>2017</v>
      </c>
      <c r="B453" s="300" t="s">
        <v>74</v>
      </c>
      <c r="C453" s="300" t="s">
        <v>143</v>
      </c>
      <c r="D453" s="300" t="s">
        <v>269</v>
      </c>
      <c r="E453" s="299">
        <v>0</v>
      </c>
      <c r="F453" s="300" t="s">
        <v>269</v>
      </c>
      <c r="G453" s="300" t="s">
        <v>2149</v>
      </c>
      <c r="H453" s="300" t="s">
        <v>2147</v>
      </c>
      <c r="I453" s="300" t="s">
        <v>2039</v>
      </c>
      <c r="J453" s="300" t="s">
        <v>868</v>
      </c>
      <c r="K453" s="300"/>
      <c r="L453" s="300"/>
      <c r="M453" s="300"/>
      <c r="N453" s="300" t="s">
        <v>2711</v>
      </c>
    </row>
    <row r="454" spans="1:14">
      <c r="A454" s="299">
        <v>2017</v>
      </c>
      <c r="B454" s="300" t="s">
        <v>74</v>
      </c>
      <c r="C454" s="300" t="s">
        <v>143</v>
      </c>
      <c r="D454" s="300" t="s">
        <v>303</v>
      </c>
      <c r="E454" s="299">
        <v>0</v>
      </c>
      <c r="F454" s="300" t="s">
        <v>303</v>
      </c>
      <c r="G454" s="300" t="s">
        <v>2149</v>
      </c>
      <c r="H454" s="300" t="s">
        <v>2147</v>
      </c>
      <c r="I454" s="300" t="s">
        <v>2039</v>
      </c>
      <c r="J454" s="300" t="s">
        <v>868</v>
      </c>
      <c r="K454" s="300"/>
      <c r="L454" s="300"/>
      <c r="M454" s="300"/>
      <c r="N454" s="300" t="s">
        <v>2711</v>
      </c>
    </row>
    <row r="455" spans="1:14">
      <c r="A455" s="299">
        <v>2017</v>
      </c>
      <c r="B455" s="300" t="s">
        <v>74</v>
      </c>
      <c r="C455" s="300" t="s">
        <v>143</v>
      </c>
      <c r="D455" s="300" t="s">
        <v>676</v>
      </c>
      <c r="E455" s="299">
        <v>0</v>
      </c>
      <c r="F455" s="300" t="s">
        <v>676</v>
      </c>
      <c r="G455" s="300" t="s">
        <v>2149</v>
      </c>
      <c r="H455" s="300" t="s">
        <v>2147</v>
      </c>
      <c r="I455" s="300" t="s">
        <v>2039</v>
      </c>
      <c r="J455" s="300"/>
      <c r="K455" s="300"/>
      <c r="L455" s="300"/>
      <c r="M455" s="300"/>
      <c r="N455" s="300" t="s">
        <v>2711</v>
      </c>
    </row>
    <row r="456" spans="1:14">
      <c r="A456" s="299">
        <v>2017</v>
      </c>
      <c r="B456" s="300" t="s">
        <v>74</v>
      </c>
      <c r="C456" s="300" t="s">
        <v>143</v>
      </c>
      <c r="D456" s="300" t="s">
        <v>258</v>
      </c>
      <c r="E456" s="299">
        <v>0</v>
      </c>
      <c r="F456" s="300" t="s">
        <v>258</v>
      </c>
      <c r="G456" s="300" t="s">
        <v>2149</v>
      </c>
      <c r="H456" s="300" t="s">
        <v>2147</v>
      </c>
      <c r="I456" s="300" t="s">
        <v>2039</v>
      </c>
      <c r="J456" s="300" t="s">
        <v>868</v>
      </c>
      <c r="K456" s="300"/>
      <c r="L456" s="300"/>
      <c r="M456" s="300"/>
      <c r="N456" s="300" t="s">
        <v>2711</v>
      </c>
    </row>
    <row r="457" spans="1:14">
      <c r="A457" s="299">
        <v>2017</v>
      </c>
      <c r="B457" s="300" t="s">
        <v>74</v>
      </c>
      <c r="C457" s="300" t="s">
        <v>143</v>
      </c>
      <c r="D457" s="300" t="s">
        <v>551</v>
      </c>
      <c r="E457" s="299">
        <v>0</v>
      </c>
      <c r="F457" s="300" t="s">
        <v>551</v>
      </c>
      <c r="G457" s="300" t="s">
        <v>2149</v>
      </c>
      <c r="H457" s="300" t="s">
        <v>2147</v>
      </c>
      <c r="I457" s="300" t="s">
        <v>2039</v>
      </c>
      <c r="J457" s="300"/>
      <c r="K457" s="300"/>
      <c r="L457" s="300"/>
      <c r="M457" s="300"/>
      <c r="N457" s="300" t="s">
        <v>2711</v>
      </c>
    </row>
    <row r="458" spans="1:14">
      <c r="A458" s="299">
        <v>2017</v>
      </c>
      <c r="B458" s="300" t="s">
        <v>74</v>
      </c>
      <c r="C458" s="300" t="s">
        <v>143</v>
      </c>
      <c r="D458" s="300" t="s">
        <v>1189</v>
      </c>
      <c r="E458" s="299">
        <v>-1292785.15382033</v>
      </c>
      <c r="F458" s="300"/>
      <c r="G458" s="300" t="s">
        <v>2089</v>
      </c>
      <c r="H458" s="300"/>
      <c r="I458" s="300" t="s">
        <v>2112</v>
      </c>
      <c r="J458" s="300" t="s">
        <v>1191</v>
      </c>
      <c r="K458" s="300" t="s">
        <v>2081</v>
      </c>
      <c r="L458" s="300" t="s">
        <v>2113</v>
      </c>
      <c r="M458" s="300" t="s">
        <v>2080</v>
      </c>
      <c r="N458" s="300" t="s">
        <v>2711</v>
      </c>
    </row>
    <row r="459" spans="1:14">
      <c r="A459" s="299">
        <v>2017</v>
      </c>
      <c r="B459" s="300" t="s">
        <v>74</v>
      </c>
      <c r="C459" s="300" t="s">
        <v>143</v>
      </c>
      <c r="D459" s="300" t="s">
        <v>228</v>
      </c>
      <c r="E459" s="299">
        <v>26938330.467840299</v>
      </c>
      <c r="F459" s="300"/>
      <c r="G459" s="300" t="s">
        <v>2089</v>
      </c>
      <c r="H459" s="300"/>
      <c r="I459" s="300" t="s">
        <v>2112</v>
      </c>
      <c r="J459" s="300" t="s">
        <v>818</v>
      </c>
      <c r="K459" s="300" t="s">
        <v>2081</v>
      </c>
      <c r="L459" s="300" t="s">
        <v>2091</v>
      </c>
      <c r="M459" s="300"/>
      <c r="N459" s="300" t="s">
        <v>2711</v>
      </c>
    </row>
    <row r="460" spans="1:14">
      <c r="A460" s="299">
        <v>2017</v>
      </c>
      <c r="B460" s="300" t="s">
        <v>74</v>
      </c>
      <c r="C460" s="300" t="s">
        <v>143</v>
      </c>
      <c r="D460" s="300" t="s">
        <v>1166</v>
      </c>
      <c r="E460" s="299">
        <v>0</v>
      </c>
      <c r="F460" s="300"/>
      <c r="G460" s="300" t="s">
        <v>2089</v>
      </c>
      <c r="H460" s="300"/>
      <c r="I460" s="300" t="s">
        <v>2112</v>
      </c>
      <c r="J460" s="300" t="s">
        <v>818</v>
      </c>
      <c r="K460" s="300" t="s">
        <v>2081</v>
      </c>
      <c r="L460" s="300" t="s">
        <v>2091</v>
      </c>
      <c r="M460" s="300"/>
      <c r="N460" s="300" t="s">
        <v>2711</v>
      </c>
    </row>
    <row r="461" spans="1:14">
      <c r="A461" s="299">
        <v>2017</v>
      </c>
      <c r="B461" s="300" t="s">
        <v>74</v>
      </c>
      <c r="C461" s="300" t="s">
        <v>143</v>
      </c>
      <c r="D461" s="300" t="s">
        <v>1732</v>
      </c>
      <c r="E461" s="299">
        <v>25645545.31402</v>
      </c>
      <c r="F461" s="300"/>
      <c r="G461" s="300" t="s">
        <v>2089</v>
      </c>
      <c r="H461" s="300"/>
      <c r="I461" s="300" t="s">
        <v>2112</v>
      </c>
      <c r="J461" s="300" t="s">
        <v>818</v>
      </c>
      <c r="K461" s="300" t="s">
        <v>2081</v>
      </c>
      <c r="L461" s="300" t="s">
        <v>2091</v>
      </c>
      <c r="M461" s="300"/>
      <c r="N461" s="300" t="s">
        <v>2711</v>
      </c>
    </row>
    <row r="462" spans="1:14">
      <c r="A462" s="299">
        <v>2017</v>
      </c>
      <c r="B462" s="300" t="s">
        <v>74</v>
      </c>
      <c r="C462" s="300" t="s">
        <v>143</v>
      </c>
      <c r="D462" s="300" t="s">
        <v>1724</v>
      </c>
      <c r="E462" s="299">
        <v>0</v>
      </c>
      <c r="F462" s="300"/>
      <c r="G462" s="300" t="s">
        <v>2089</v>
      </c>
      <c r="H462" s="300"/>
      <c r="I462" s="300" t="s">
        <v>2079</v>
      </c>
      <c r="J462" s="300" t="s">
        <v>818</v>
      </c>
      <c r="K462" s="300" t="s">
        <v>2080</v>
      </c>
      <c r="L462" s="300" t="s">
        <v>2114</v>
      </c>
      <c r="M462" s="300"/>
      <c r="N462" s="300" t="s">
        <v>2711</v>
      </c>
    </row>
    <row r="463" spans="1:14">
      <c r="A463" s="299">
        <v>2017</v>
      </c>
      <c r="B463" s="300" t="s">
        <v>74</v>
      </c>
      <c r="C463" s="300" t="s">
        <v>143</v>
      </c>
      <c r="D463" s="300" t="s">
        <v>229</v>
      </c>
      <c r="E463" s="299">
        <v>-959068.10955103196</v>
      </c>
      <c r="F463" s="300"/>
      <c r="G463" s="300" t="s">
        <v>2089</v>
      </c>
      <c r="H463" s="300"/>
      <c r="I463" s="300" t="s">
        <v>2079</v>
      </c>
      <c r="J463" s="300" t="s">
        <v>818</v>
      </c>
      <c r="K463" s="300" t="s">
        <v>2080</v>
      </c>
      <c r="L463" s="300" t="s">
        <v>2098</v>
      </c>
      <c r="M463" s="300"/>
      <c r="N463" s="300" t="s">
        <v>2711</v>
      </c>
    </row>
    <row r="464" spans="1:14">
      <c r="A464" s="299">
        <v>2017</v>
      </c>
      <c r="B464" s="300" t="s">
        <v>74</v>
      </c>
      <c r="C464" s="300" t="s">
        <v>143</v>
      </c>
      <c r="D464" s="300" t="s">
        <v>1160</v>
      </c>
      <c r="E464" s="299">
        <v>7.5420000000000001E-4</v>
      </c>
      <c r="F464" s="300"/>
      <c r="G464" s="300" t="s">
        <v>2089</v>
      </c>
      <c r="H464" s="300"/>
      <c r="I464" s="300" t="s">
        <v>2079</v>
      </c>
      <c r="J464" s="300"/>
      <c r="K464" s="300" t="s">
        <v>2080</v>
      </c>
      <c r="L464" s="300" t="s">
        <v>2115</v>
      </c>
      <c r="M464" s="300"/>
      <c r="N464" s="300" t="s">
        <v>2711</v>
      </c>
    </row>
    <row r="465" spans="1:14">
      <c r="A465" s="299">
        <v>2017</v>
      </c>
      <c r="B465" s="300" t="s">
        <v>74</v>
      </c>
      <c r="C465" s="300" t="s">
        <v>143</v>
      </c>
      <c r="D465" s="300" t="s">
        <v>896</v>
      </c>
      <c r="E465" s="299">
        <v>0</v>
      </c>
      <c r="F465" s="300"/>
      <c r="G465" s="300" t="s">
        <v>2089</v>
      </c>
      <c r="H465" s="300"/>
      <c r="I465" s="300" t="s">
        <v>2079</v>
      </c>
      <c r="J465" s="300"/>
      <c r="K465" s="300" t="s">
        <v>2080</v>
      </c>
      <c r="L465" s="300" t="s">
        <v>2116</v>
      </c>
      <c r="M465" s="300"/>
      <c r="N465" s="300" t="s">
        <v>2711</v>
      </c>
    </row>
    <row r="466" spans="1:14">
      <c r="A466" s="299">
        <v>2017</v>
      </c>
      <c r="B466" s="300" t="s">
        <v>74</v>
      </c>
      <c r="C466" s="300" t="s">
        <v>143</v>
      </c>
      <c r="D466" s="300" t="s">
        <v>971</v>
      </c>
      <c r="E466" s="299">
        <v>414897.42671989999</v>
      </c>
      <c r="F466" s="300"/>
      <c r="G466" s="300" t="s">
        <v>2089</v>
      </c>
      <c r="H466" s="300"/>
      <c r="I466" s="300" t="s">
        <v>2079</v>
      </c>
      <c r="J466" s="300"/>
      <c r="K466" s="300" t="s">
        <v>2080</v>
      </c>
      <c r="L466" s="300" t="s">
        <v>2117</v>
      </c>
      <c r="M466" s="300"/>
      <c r="N466" s="300" t="s">
        <v>2711</v>
      </c>
    </row>
    <row r="467" spans="1:14">
      <c r="A467" s="299">
        <v>2017</v>
      </c>
      <c r="B467" s="300" t="s">
        <v>74</v>
      </c>
      <c r="C467" s="300" t="s">
        <v>143</v>
      </c>
      <c r="D467" s="300" t="s">
        <v>1156</v>
      </c>
      <c r="E467" s="299">
        <v>-2748243.98818109</v>
      </c>
      <c r="F467" s="300"/>
      <c r="G467" s="300" t="s">
        <v>2089</v>
      </c>
      <c r="H467" s="300"/>
      <c r="I467" s="300" t="s">
        <v>2079</v>
      </c>
      <c r="J467" s="300"/>
      <c r="K467" s="300" t="s">
        <v>2080</v>
      </c>
      <c r="L467" s="300" t="s">
        <v>2118</v>
      </c>
      <c r="M467" s="300" t="s">
        <v>2119</v>
      </c>
      <c r="N467" s="300" t="s">
        <v>2711</v>
      </c>
    </row>
    <row r="468" spans="1:14">
      <c r="A468" s="299">
        <v>2017</v>
      </c>
      <c r="B468" s="300" t="s">
        <v>74</v>
      </c>
      <c r="C468" s="300" t="s">
        <v>143</v>
      </c>
      <c r="D468" s="300" t="s">
        <v>1726</v>
      </c>
      <c r="E468" s="299">
        <v>0</v>
      </c>
      <c r="F468" s="300"/>
      <c r="G468" s="300" t="s">
        <v>2089</v>
      </c>
      <c r="H468" s="300"/>
      <c r="I468" s="300" t="s">
        <v>2079</v>
      </c>
      <c r="J468" s="300" t="s">
        <v>818</v>
      </c>
      <c r="K468" s="300" t="s">
        <v>2080</v>
      </c>
      <c r="L468" s="300" t="s">
        <v>2120</v>
      </c>
      <c r="M468" s="300"/>
      <c r="N468" s="300" t="s">
        <v>2711</v>
      </c>
    </row>
    <row r="469" spans="1:14">
      <c r="A469" s="299">
        <v>2017</v>
      </c>
      <c r="B469" s="300" t="s">
        <v>74</v>
      </c>
      <c r="C469" s="300" t="s">
        <v>143</v>
      </c>
      <c r="D469" s="300" t="s">
        <v>1162</v>
      </c>
      <c r="E469" s="299">
        <v>9.0500000000000008E-3</v>
      </c>
      <c r="F469" s="300"/>
      <c r="G469" s="300" t="s">
        <v>2089</v>
      </c>
      <c r="H469" s="300"/>
      <c r="I469" s="300" t="s">
        <v>2079</v>
      </c>
      <c r="J469" s="300"/>
      <c r="K469" s="300" t="s">
        <v>2080</v>
      </c>
      <c r="L469" s="300" t="s">
        <v>2121</v>
      </c>
      <c r="M469" s="300"/>
      <c r="N469" s="300" t="s">
        <v>2711</v>
      </c>
    </row>
    <row r="470" spans="1:14">
      <c r="A470" s="299">
        <v>2017</v>
      </c>
      <c r="B470" s="300" t="s">
        <v>74</v>
      </c>
      <c r="C470" s="300" t="s">
        <v>143</v>
      </c>
      <c r="D470" s="300" t="s">
        <v>1158</v>
      </c>
      <c r="E470" s="299">
        <v>312.91563923214801</v>
      </c>
      <c r="F470" s="300"/>
      <c r="G470" s="300" t="s">
        <v>2089</v>
      </c>
      <c r="H470" s="300"/>
      <c r="I470" s="300" t="s">
        <v>2079</v>
      </c>
      <c r="J470" s="300" t="s">
        <v>818</v>
      </c>
      <c r="K470" s="300" t="s">
        <v>2080</v>
      </c>
      <c r="L470" s="300" t="s">
        <v>2122</v>
      </c>
      <c r="M470" s="300"/>
      <c r="N470" s="300" t="s">
        <v>2711</v>
      </c>
    </row>
    <row r="471" spans="1:14">
      <c r="A471" s="299">
        <v>2017</v>
      </c>
      <c r="B471" s="300" t="s">
        <v>74</v>
      </c>
      <c r="C471" s="300" t="s">
        <v>143</v>
      </c>
      <c r="D471" s="300" t="s">
        <v>1961</v>
      </c>
      <c r="E471" s="299">
        <v>1789175.87863006</v>
      </c>
      <c r="F471" s="300"/>
      <c r="G471" s="300" t="s">
        <v>2089</v>
      </c>
      <c r="H471" s="300"/>
      <c r="I471" s="300" t="s">
        <v>2079</v>
      </c>
      <c r="J471" s="300"/>
      <c r="K471" s="300" t="s">
        <v>2080</v>
      </c>
      <c r="L471" s="300" t="s">
        <v>2123</v>
      </c>
      <c r="M471" s="300"/>
      <c r="N471" s="300" t="s">
        <v>2711</v>
      </c>
    </row>
    <row r="472" spans="1:14">
      <c r="A472" s="299">
        <v>2017</v>
      </c>
      <c r="B472" s="300" t="s">
        <v>74</v>
      </c>
      <c r="C472" s="300" t="s">
        <v>143</v>
      </c>
      <c r="D472" s="300" t="s">
        <v>1963</v>
      </c>
      <c r="E472" s="299">
        <v>-959381.02519026503</v>
      </c>
      <c r="F472" s="300"/>
      <c r="G472" s="300" t="s">
        <v>2089</v>
      </c>
      <c r="H472" s="300"/>
      <c r="I472" s="300" t="s">
        <v>2079</v>
      </c>
      <c r="J472" s="300"/>
      <c r="K472" s="300" t="s">
        <v>2080</v>
      </c>
      <c r="L472" s="300" t="s">
        <v>2124</v>
      </c>
      <c r="M472" s="300"/>
      <c r="N472" s="300" t="s">
        <v>2711</v>
      </c>
    </row>
    <row r="473" spans="1:14">
      <c r="A473" s="299">
        <v>2017</v>
      </c>
      <c r="B473" s="300" t="s">
        <v>74</v>
      </c>
      <c r="C473" s="300" t="s">
        <v>143</v>
      </c>
      <c r="D473" s="300" t="s">
        <v>993</v>
      </c>
      <c r="E473" s="299">
        <v>104820.28</v>
      </c>
      <c r="F473" s="300"/>
      <c r="G473" s="300" t="s">
        <v>2106</v>
      </c>
      <c r="H473" s="300"/>
      <c r="I473" s="300" t="s">
        <v>2021</v>
      </c>
      <c r="J473" s="300" t="s">
        <v>978</v>
      </c>
      <c r="K473" s="300" t="s">
        <v>2070</v>
      </c>
      <c r="L473" s="300" t="s">
        <v>2167</v>
      </c>
      <c r="M473" s="300"/>
      <c r="N473" s="300" t="s">
        <v>2711</v>
      </c>
    </row>
    <row r="474" spans="1:14">
      <c r="A474" s="299">
        <v>2017</v>
      </c>
      <c r="B474" s="300" t="s">
        <v>74</v>
      </c>
      <c r="C474" s="300" t="s">
        <v>143</v>
      </c>
      <c r="D474" s="300" t="s">
        <v>995</v>
      </c>
      <c r="E474" s="299">
        <v>-984165.53</v>
      </c>
      <c r="F474" s="300"/>
      <c r="G474" s="300" t="s">
        <v>2106</v>
      </c>
      <c r="H474" s="300"/>
      <c r="I474" s="300" t="s">
        <v>2024</v>
      </c>
      <c r="J474" s="300" t="s">
        <v>978</v>
      </c>
      <c r="K474" s="300" t="s">
        <v>2070</v>
      </c>
      <c r="L474" s="300" t="s">
        <v>2167</v>
      </c>
      <c r="M474" s="300"/>
      <c r="N474" s="300" t="s">
        <v>2711</v>
      </c>
    </row>
    <row r="475" spans="1:14">
      <c r="A475" s="299">
        <v>2017</v>
      </c>
      <c r="B475" s="300" t="s">
        <v>74</v>
      </c>
      <c r="C475" s="300" t="s">
        <v>143</v>
      </c>
      <c r="D475" s="300" t="s">
        <v>1001</v>
      </c>
      <c r="E475" s="299">
        <v>0</v>
      </c>
      <c r="F475" s="300"/>
      <c r="G475" s="300" t="s">
        <v>2106</v>
      </c>
      <c r="H475" s="300"/>
      <c r="I475" s="300" t="s">
        <v>2021</v>
      </c>
      <c r="J475" s="300" t="s">
        <v>978</v>
      </c>
      <c r="K475" s="300" t="s">
        <v>2070</v>
      </c>
      <c r="L475" s="300" t="s">
        <v>2168</v>
      </c>
      <c r="M475" s="300"/>
      <c r="N475" s="300" t="s">
        <v>2711</v>
      </c>
    </row>
    <row r="476" spans="1:14">
      <c r="A476" s="299">
        <v>2017</v>
      </c>
      <c r="B476" s="300" t="s">
        <v>74</v>
      </c>
      <c r="C476" s="300" t="s">
        <v>143</v>
      </c>
      <c r="D476" s="300" t="s">
        <v>1003</v>
      </c>
      <c r="E476" s="299">
        <v>0</v>
      </c>
      <c r="F476" s="300"/>
      <c r="G476" s="300" t="s">
        <v>2106</v>
      </c>
      <c r="H476" s="300"/>
      <c r="I476" s="300" t="s">
        <v>2024</v>
      </c>
      <c r="J476" s="300" t="s">
        <v>978</v>
      </c>
      <c r="K476" s="300" t="s">
        <v>2070</v>
      </c>
      <c r="L476" s="300" t="s">
        <v>2168</v>
      </c>
      <c r="M476" s="300"/>
      <c r="N476" s="300" t="s">
        <v>2711</v>
      </c>
    </row>
    <row r="477" spans="1:14">
      <c r="A477" s="299">
        <v>2017</v>
      </c>
      <c r="B477" s="300" t="s">
        <v>74</v>
      </c>
      <c r="C477" s="300" t="s">
        <v>143</v>
      </c>
      <c r="D477" s="300" t="s">
        <v>976</v>
      </c>
      <c r="E477" s="299">
        <v>328115.65000000002</v>
      </c>
      <c r="F477" s="300"/>
      <c r="G477" s="300" t="s">
        <v>2106</v>
      </c>
      <c r="H477" s="300"/>
      <c r="I477" s="300" t="s">
        <v>2021</v>
      </c>
      <c r="J477" s="300" t="s">
        <v>978</v>
      </c>
      <c r="K477" s="300" t="s">
        <v>2070</v>
      </c>
      <c r="L477" s="300" t="s">
        <v>2169</v>
      </c>
      <c r="M477" s="300"/>
      <c r="N477" s="300" t="s">
        <v>2711</v>
      </c>
    </row>
    <row r="478" spans="1:14">
      <c r="A478" s="299">
        <v>2017</v>
      </c>
      <c r="B478" s="300" t="s">
        <v>74</v>
      </c>
      <c r="C478" s="300" t="s">
        <v>143</v>
      </c>
      <c r="D478" s="300" t="s">
        <v>979</v>
      </c>
      <c r="E478" s="299">
        <v>43157.97</v>
      </c>
      <c r="F478" s="300"/>
      <c r="G478" s="300" t="s">
        <v>2106</v>
      </c>
      <c r="H478" s="300"/>
      <c r="I478" s="300" t="s">
        <v>2024</v>
      </c>
      <c r="J478" s="300" t="s">
        <v>978</v>
      </c>
      <c r="K478" s="300" t="s">
        <v>2070</v>
      </c>
      <c r="L478" s="300" t="s">
        <v>2169</v>
      </c>
      <c r="M478" s="300"/>
      <c r="N478" s="300" t="s">
        <v>2711</v>
      </c>
    </row>
    <row r="479" spans="1:14">
      <c r="A479" s="299">
        <v>2017</v>
      </c>
      <c r="B479" s="300" t="s">
        <v>74</v>
      </c>
      <c r="C479" s="300" t="s">
        <v>143</v>
      </c>
      <c r="D479" s="300" t="s">
        <v>997</v>
      </c>
      <c r="E479" s="299">
        <v>0</v>
      </c>
      <c r="F479" s="300"/>
      <c r="G479" s="300" t="s">
        <v>2106</v>
      </c>
      <c r="H479" s="300"/>
      <c r="I479" s="300" t="s">
        <v>2021</v>
      </c>
      <c r="J479" s="300" t="s">
        <v>978</v>
      </c>
      <c r="K479" s="300" t="s">
        <v>2070</v>
      </c>
      <c r="L479" s="300" t="s">
        <v>2107</v>
      </c>
      <c r="M479" s="300"/>
      <c r="N479" s="300" t="s">
        <v>2711</v>
      </c>
    </row>
    <row r="480" spans="1:14">
      <c r="A480" s="299">
        <v>2017</v>
      </c>
      <c r="B480" s="300" t="s">
        <v>74</v>
      </c>
      <c r="C480" s="300" t="s">
        <v>143</v>
      </c>
      <c r="D480" s="300" t="s">
        <v>999</v>
      </c>
      <c r="E480" s="299">
        <v>0</v>
      </c>
      <c r="F480" s="300"/>
      <c r="G480" s="300" t="s">
        <v>2106</v>
      </c>
      <c r="H480" s="300"/>
      <c r="I480" s="300" t="s">
        <v>2024</v>
      </c>
      <c r="J480" s="300" t="s">
        <v>978</v>
      </c>
      <c r="K480" s="300" t="s">
        <v>2070</v>
      </c>
      <c r="L480" s="300" t="s">
        <v>2107</v>
      </c>
      <c r="M480" s="300"/>
      <c r="N480" s="300" t="s">
        <v>2711</v>
      </c>
    </row>
    <row r="481" spans="1:14">
      <c r="A481" s="299">
        <v>2017</v>
      </c>
      <c r="B481" s="300" t="s">
        <v>74</v>
      </c>
      <c r="C481" s="300" t="s">
        <v>143</v>
      </c>
      <c r="D481" s="300" t="s">
        <v>1005</v>
      </c>
      <c r="E481" s="299">
        <v>0</v>
      </c>
      <c r="F481" s="300"/>
      <c r="G481" s="300" t="s">
        <v>2106</v>
      </c>
      <c r="H481" s="300"/>
      <c r="I481" s="300" t="s">
        <v>2021</v>
      </c>
      <c r="J481" s="300" t="s">
        <v>978</v>
      </c>
      <c r="K481" s="300" t="s">
        <v>2070</v>
      </c>
      <c r="L481" s="300" t="s">
        <v>2108</v>
      </c>
      <c r="M481" s="300"/>
      <c r="N481" s="300" t="s">
        <v>2711</v>
      </c>
    </row>
    <row r="482" spans="1:14">
      <c r="A482" s="299">
        <v>2017</v>
      </c>
      <c r="B482" s="300" t="s">
        <v>74</v>
      </c>
      <c r="C482" s="300" t="s">
        <v>143</v>
      </c>
      <c r="D482" s="300" t="s">
        <v>1007</v>
      </c>
      <c r="E482" s="299">
        <v>494.29</v>
      </c>
      <c r="F482" s="300"/>
      <c r="G482" s="300" t="s">
        <v>2106</v>
      </c>
      <c r="H482" s="300"/>
      <c r="I482" s="300" t="s">
        <v>2024</v>
      </c>
      <c r="J482" s="300" t="s">
        <v>978</v>
      </c>
      <c r="K482" s="300" t="s">
        <v>2070</v>
      </c>
      <c r="L482" s="300" t="s">
        <v>2108</v>
      </c>
      <c r="M482" s="300"/>
      <c r="N482" s="300" t="s">
        <v>2711</v>
      </c>
    </row>
    <row r="483" spans="1:14">
      <c r="A483" s="299">
        <v>2017</v>
      </c>
      <c r="B483" s="300" t="s">
        <v>74</v>
      </c>
      <c r="C483" s="300" t="s">
        <v>143</v>
      </c>
      <c r="D483" s="300" t="s">
        <v>1009</v>
      </c>
      <c r="E483" s="299">
        <v>0</v>
      </c>
      <c r="F483" s="300"/>
      <c r="G483" s="300" t="s">
        <v>2106</v>
      </c>
      <c r="H483" s="300"/>
      <c r="I483" s="300" t="s">
        <v>2021</v>
      </c>
      <c r="J483" s="300" t="s">
        <v>978</v>
      </c>
      <c r="K483" s="300" t="s">
        <v>2070</v>
      </c>
      <c r="L483" s="300" t="s">
        <v>2109</v>
      </c>
      <c r="M483" s="300"/>
      <c r="N483" s="300" t="s">
        <v>2711</v>
      </c>
    </row>
    <row r="484" spans="1:14">
      <c r="A484" s="299">
        <v>2017</v>
      </c>
      <c r="B484" s="300" t="s">
        <v>74</v>
      </c>
      <c r="C484" s="300" t="s">
        <v>143</v>
      </c>
      <c r="D484" s="300" t="s">
        <v>1011</v>
      </c>
      <c r="E484" s="299">
        <v>0</v>
      </c>
      <c r="F484" s="300"/>
      <c r="G484" s="300" t="s">
        <v>2106</v>
      </c>
      <c r="H484" s="300"/>
      <c r="I484" s="300" t="s">
        <v>2024</v>
      </c>
      <c r="J484" s="300" t="s">
        <v>978</v>
      </c>
      <c r="K484" s="300" t="s">
        <v>2070</v>
      </c>
      <c r="L484" s="300" t="s">
        <v>2109</v>
      </c>
      <c r="M484" s="300"/>
      <c r="N484" s="300" t="s">
        <v>2711</v>
      </c>
    </row>
    <row r="485" spans="1:14">
      <c r="A485" s="299">
        <v>2017</v>
      </c>
      <c r="B485" s="300" t="s">
        <v>74</v>
      </c>
      <c r="C485" s="300" t="s">
        <v>143</v>
      </c>
      <c r="D485" s="300" t="s">
        <v>1013</v>
      </c>
      <c r="E485" s="299">
        <v>0</v>
      </c>
      <c r="F485" s="300"/>
      <c r="G485" s="300" t="s">
        <v>2106</v>
      </c>
      <c r="H485" s="300"/>
      <c r="I485" s="300" t="s">
        <v>2021</v>
      </c>
      <c r="J485" s="300" t="s">
        <v>978</v>
      </c>
      <c r="K485" s="300" t="s">
        <v>2070</v>
      </c>
      <c r="L485" s="300" t="s">
        <v>2110</v>
      </c>
      <c r="M485" s="300"/>
      <c r="N485" s="300" t="s">
        <v>2711</v>
      </c>
    </row>
    <row r="486" spans="1:14">
      <c r="A486" s="299">
        <v>2017</v>
      </c>
      <c r="B486" s="300" t="s">
        <v>74</v>
      </c>
      <c r="C486" s="300" t="s">
        <v>143</v>
      </c>
      <c r="D486" s="300" t="s">
        <v>1015</v>
      </c>
      <c r="E486" s="299">
        <v>0</v>
      </c>
      <c r="F486" s="300"/>
      <c r="G486" s="300" t="s">
        <v>2106</v>
      </c>
      <c r="H486" s="300"/>
      <c r="I486" s="300" t="s">
        <v>2024</v>
      </c>
      <c r="J486" s="300" t="s">
        <v>978</v>
      </c>
      <c r="K486" s="300" t="s">
        <v>2070</v>
      </c>
      <c r="L486" s="300" t="s">
        <v>2110</v>
      </c>
      <c r="M486" s="300"/>
      <c r="N486" s="300" t="s">
        <v>2711</v>
      </c>
    </row>
    <row r="487" spans="1:14">
      <c r="A487" s="299">
        <v>2017</v>
      </c>
      <c r="B487" s="300" t="s">
        <v>74</v>
      </c>
      <c r="C487" s="300" t="s">
        <v>143</v>
      </c>
      <c r="D487" s="300" t="s">
        <v>981</v>
      </c>
      <c r="E487" s="299">
        <v>0</v>
      </c>
      <c r="F487" s="300"/>
      <c r="G487" s="300" t="s">
        <v>2106</v>
      </c>
      <c r="H487" s="300"/>
      <c r="I487" s="300" t="s">
        <v>2021</v>
      </c>
      <c r="J487" s="300" t="s">
        <v>978</v>
      </c>
      <c r="K487" s="300" t="s">
        <v>2070</v>
      </c>
      <c r="L487" s="300" t="s">
        <v>2111</v>
      </c>
      <c r="M487" s="300"/>
      <c r="N487" s="300" t="s">
        <v>2711</v>
      </c>
    </row>
    <row r="488" spans="1:14">
      <c r="A488" s="299">
        <v>2017</v>
      </c>
      <c r="B488" s="300" t="s">
        <v>74</v>
      </c>
      <c r="C488" s="300" t="s">
        <v>143</v>
      </c>
      <c r="D488" s="300" t="s">
        <v>983</v>
      </c>
      <c r="E488" s="299">
        <v>842219.62</v>
      </c>
      <c r="F488" s="300"/>
      <c r="G488" s="300" t="s">
        <v>2106</v>
      </c>
      <c r="H488" s="300"/>
      <c r="I488" s="300" t="s">
        <v>2024</v>
      </c>
      <c r="J488" s="300" t="s">
        <v>978</v>
      </c>
      <c r="K488" s="300" t="s">
        <v>2070</v>
      </c>
      <c r="L488" s="300" t="s">
        <v>2111</v>
      </c>
      <c r="M488" s="300"/>
      <c r="N488" s="300" t="s">
        <v>2711</v>
      </c>
    </row>
    <row r="489" spans="1:14">
      <c r="A489" s="299">
        <v>2017</v>
      </c>
      <c r="B489" s="300" t="s">
        <v>74</v>
      </c>
      <c r="C489" s="300" t="s">
        <v>143</v>
      </c>
      <c r="D489" s="300" t="s">
        <v>1083</v>
      </c>
      <c r="E489" s="299">
        <v>19678.8317383994</v>
      </c>
      <c r="F489" s="300"/>
      <c r="G489" s="300" t="s">
        <v>2089</v>
      </c>
      <c r="H489" s="300"/>
      <c r="I489" s="300" t="s">
        <v>2021</v>
      </c>
      <c r="J489" s="300"/>
      <c r="K489" s="300" t="s">
        <v>2070</v>
      </c>
      <c r="L489" s="300" t="s">
        <v>2150</v>
      </c>
      <c r="M489" s="300"/>
      <c r="N489" s="300" t="s">
        <v>2711</v>
      </c>
    </row>
    <row r="490" spans="1:14">
      <c r="A490" s="299">
        <v>2017</v>
      </c>
      <c r="B490" s="300" t="s">
        <v>74</v>
      </c>
      <c r="C490" s="300" t="s">
        <v>143</v>
      </c>
      <c r="D490" s="300" t="s">
        <v>1085</v>
      </c>
      <c r="E490" s="299">
        <v>4852.33513191358</v>
      </c>
      <c r="F490" s="300"/>
      <c r="G490" s="300" t="s">
        <v>2089</v>
      </c>
      <c r="H490" s="300"/>
      <c r="I490" s="300" t="s">
        <v>2024</v>
      </c>
      <c r="J490" s="300"/>
      <c r="K490" s="300" t="s">
        <v>2070</v>
      </c>
      <c r="L490" s="300" t="s">
        <v>2150</v>
      </c>
      <c r="M490" s="300"/>
      <c r="N490" s="300" t="s">
        <v>2711</v>
      </c>
    </row>
    <row r="491" spans="1:14">
      <c r="A491" s="299">
        <v>2017</v>
      </c>
      <c r="B491" s="300" t="s">
        <v>74</v>
      </c>
      <c r="C491" s="300" t="s">
        <v>143</v>
      </c>
      <c r="D491" s="300" t="s">
        <v>1087</v>
      </c>
      <c r="E491" s="299">
        <v>192659.89114516901</v>
      </c>
      <c r="F491" s="300"/>
      <c r="G491" s="300" t="s">
        <v>2089</v>
      </c>
      <c r="H491" s="300"/>
      <c r="I491" s="300" t="s">
        <v>2021</v>
      </c>
      <c r="J491" s="300"/>
      <c r="K491" s="300" t="s">
        <v>2070</v>
      </c>
      <c r="L491" s="300" t="s">
        <v>2151</v>
      </c>
      <c r="M491" s="300"/>
      <c r="N491" s="300" t="s">
        <v>2711</v>
      </c>
    </row>
    <row r="492" spans="1:14">
      <c r="A492" s="299">
        <v>2017</v>
      </c>
      <c r="B492" s="300" t="s">
        <v>74</v>
      </c>
      <c r="C492" s="300" t="s">
        <v>143</v>
      </c>
      <c r="D492" s="300" t="s">
        <v>1089</v>
      </c>
      <c r="E492" s="299">
        <v>47505.378913839297</v>
      </c>
      <c r="F492" s="300"/>
      <c r="G492" s="300" t="s">
        <v>2089</v>
      </c>
      <c r="H492" s="300"/>
      <c r="I492" s="300" t="s">
        <v>2024</v>
      </c>
      <c r="J492" s="300"/>
      <c r="K492" s="300" t="s">
        <v>2070</v>
      </c>
      <c r="L492" s="300" t="s">
        <v>2151</v>
      </c>
      <c r="M492" s="300"/>
      <c r="N492" s="300" t="s">
        <v>2711</v>
      </c>
    </row>
    <row r="493" spans="1:14">
      <c r="A493" s="299">
        <v>2017</v>
      </c>
      <c r="B493" s="300" t="s">
        <v>74</v>
      </c>
      <c r="C493" s="300" t="s">
        <v>143</v>
      </c>
      <c r="D493" s="300" t="s">
        <v>1095</v>
      </c>
      <c r="E493" s="299">
        <v>977055.04342372995</v>
      </c>
      <c r="F493" s="300"/>
      <c r="G493" s="300" t="s">
        <v>2089</v>
      </c>
      <c r="H493" s="300"/>
      <c r="I493" s="300" t="s">
        <v>2021</v>
      </c>
      <c r="J493" s="300"/>
      <c r="K493" s="300" t="s">
        <v>2070</v>
      </c>
      <c r="L493" s="300" t="s">
        <v>2152</v>
      </c>
      <c r="M493" s="300"/>
      <c r="N493" s="300" t="s">
        <v>2711</v>
      </c>
    </row>
    <row r="494" spans="1:14">
      <c r="A494" s="299">
        <v>2017</v>
      </c>
      <c r="B494" s="300" t="s">
        <v>74</v>
      </c>
      <c r="C494" s="300" t="s">
        <v>143</v>
      </c>
      <c r="D494" s="300" t="s">
        <v>1097</v>
      </c>
      <c r="E494" s="299">
        <v>203171.097763486</v>
      </c>
      <c r="F494" s="300"/>
      <c r="G494" s="300" t="s">
        <v>2089</v>
      </c>
      <c r="H494" s="300"/>
      <c r="I494" s="300" t="s">
        <v>2024</v>
      </c>
      <c r="J494" s="300"/>
      <c r="K494" s="300" t="s">
        <v>2070</v>
      </c>
      <c r="L494" s="300" t="s">
        <v>2152</v>
      </c>
      <c r="M494" s="300"/>
      <c r="N494" s="300" t="s">
        <v>2711</v>
      </c>
    </row>
    <row r="495" spans="1:14">
      <c r="A495" s="299">
        <v>2017</v>
      </c>
      <c r="B495" s="300" t="s">
        <v>74</v>
      </c>
      <c r="C495" s="300" t="s">
        <v>143</v>
      </c>
      <c r="D495" s="300" t="s">
        <v>985</v>
      </c>
      <c r="E495" s="299">
        <v>2453079.38</v>
      </c>
      <c r="F495" s="300"/>
      <c r="G495" s="300" t="s">
        <v>2089</v>
      </c>
      <c r="H495" s="300"/>
      <c r="I495" s="300" t="s">
        <v>2021</v>
      </c>
      <c r="J495" s="300"/>
      <c r="K495" s="300" t="s">
        <v>2070</v>
      </c>
      <c r="L495" s="300" t="s">
        <v>2153</v>
      </c>
      <c r="M495" s="300"/>
      <c r="N495" s="300" t="s">
        <v>2711</v>
      </c>
    </row>
    <row r="496" spans="1:14">
      <c r="A496" s="299">
        <v>2017</v>
      </c>
      <c r="B496" s="300" t="s">
        <v>74</v>
      </c>
      <c r="C496" s="300" t="s">
        <v>143</v>
      </c>
      <c r="D496" s="300" t="s">
        <v>987</v>
      </c>
      <c r="E496" s="299">
        <v>10568954.59</v>
      </c>
      <c r="F496" s="300"/>
      <c r="G496" s="300" t="s">
        <v>2089</v>
      </c>
      <c r="H496" s="300"/>
      <c r="I496" s="300" t="s">
        <v>2024</v>
      </c>
      <c r="J496" s="300"/>
      <c r="K496" s="300" t="s">
        <v>2070</v>
      </c>
      <c r="L496" s="300" t="s">
        <v>2153</v>
      </c>
      <c r="M496" s="300"/>
      <c r="N496" s="300" t="s">
        <v>2711</v>
      </c>
    </row>
    <row r="497" spans="1:14">
      <c r="A497" s="299">
        <v>2017</v>
      </c>
      <c r="B497" s="300" t="s">
        <v>74</v>
      </c>
      <c r="C497" s="300" t="s">
        <v>143</v>
      </c>
      <c r="D497" s="300" t="s">
        <v>1739</v>
      </c>
      <c r="E497" s="299">
        <v>756990</v>
      </c>
      <c r="F497" s="300"/>
      <c r="G497" s="300" t="s">
        <v>2089</v>
      </c>
      <c r="H497" s="300"/>
      <c r="I497" s="300" t="s">
        <v>2055</v>
      </c>
      <c r="J497" s="300" t="s">
        <v>818</v>
      </c>
      <c r="K497" s="300" t="s">
        <v>2076</v>
      </c>
      <c r="L497" s="300" t="s">
        <v>2097</v>
      </c>
      <c r="M497" s="300"/>
      <c r="N497" s="300" t="s">
        <v>2711</v>
      </c>
    </row>
    <row r="498" spans="1:14">
      <c r="A498" s="299">
        <v>2017</v>
      </c>
      <c r="B498" s="300" t="s">
        <v>74</v>
      </c>
      <c r="C498" s="300" t="s">
        <v>143</v>
      </c>
      <c r="D498" s="300" t="s">
        <v>1741</v>
      </c>
      <c r="E498" s="299">
        <v>60868</v>
      </c>
      <c r="F498" s="300"/>
      <c r="G498" s="300" t="s">
        <v>2089</v>
      </c>
      <c r="H498" s="300"/>
      <c r="I498" s="300" t="s">
        <v>2051</v>
      </c>
      <c r="J498" s="300" t="s">
        <v>818</v>
      </c>
      <c r="K498" s="300" t="s">
        <v>2076</v>
      </c>
      <c r="L498" s="300" t="s">
        <v>2097</v>
      </c>
      <c r="M498" s="300"/>
      <c r="N498" s="300" t="s">
        <v>2711</v>
      </c>
    </row>
    <row r="499" spans="1:14">
      <c r="A499" s="299">
        <v>2017</v>
      </c>
      <c r="B499" s="300" t="s">
        <v>74</v>
      </c>
      <c r="C499" s="300" t="s">
        <v>143</v>
      </c>
      <c r="D499" s="300" t="s">
        <v>1743</v>
      </c>
      <c r="E499" s="299">
        <v>-4647322</v>
      </c>
      <c r="F499" s="300"/>
      <c r="G499" s="300" t="s">
        <v>2089</v>
      </c>
      <c r="H499" s="300"/>
      <c r="I499" s="300" t="s">
        <v>2048</v>
      </c>
      <c r="J499" s="300" t="s">
        <v>818</v>
      </c>
      <c r="K499" s="300" t="s">
        <v>2076</v>
      </c>
      <c r="L499" s="300" t="s">
        <v>2097</v>
      </c>
      <c r="M499" s="300"/>
      <c r="N499" s="300" t="s">
        <v>2711</v>
      </c>
    </row>
    <row r="500" spans="1:14">
      <c r="A500" s="299">
        <v>2017</v>
      </c>
      <c r="B500" s="300" t="s">
        <v>74</v>
      </c>
      <c r="C500" s="300" t="s">
        <v>143</v>
      </c>
      <c r="D500" s="300" t="s">
        <v>1745</v>
      </c>
      <c r="E500" s="299">
        <v>-4180555.56</v>
      </c>
      <c r="F500" s="300"/>
      <c r="G500" s="300" t="s">
        <v>2089</v>
      </c>
      <c r="H500" s="300"/>
      <c r="I500" s="300" t="s">
        <v>2053</v>
      </c>
      <c r="J500" s="300" t="s">
        <v>818</v>
      </c>
      <c r="K500" s="300" t="s">
        <v>2076</v>
      </c>
      <c r="L500" s="300" t="s">
        <v>2097</v>
      </c>
      <c r="M500" s="300"/>
      <c r="N500" s="300" t="s">
        <v>2711</v>
      </c>
    </row>
    <row r="501" spans="1:14">
      <c r="A501" s="299">
        <v>2017</v>
      </c>
      <c r="B501" s="300" t="s">
        <v>74</v>
      </c>
      <c r="C501" s="300" t="s">
        <v>143</v>
      </c>
      <c r="D501" s="300" t="s">
        <v>294</v>
      </c>
      <c r="E501" s="299">
        <v>0</v>
      </c>
      <c r="F501" s="300" t="s">
        <v>294</v>
      </c>
      <c r="G501" s="300" t="s">
        <v>2149</v>
      </c>
      <c r="H501" s="300" t="s">
        <v>2147</v>
      </c>
      <c r="I501" s="300" t="s">
        <v>2039</v>
      </c>
      <c r="J501" s="300" t="s">
        <v>868</v>
      </c>
      <c r="K501" s="300"/>
      <c r="L501" s="300"/>
      <c r="M501" s="300"/>
      <c r="N501" s="300" t="s">
        <v>2711</v>
      </c>
    </row>
    <row r="502" spans="1:14">
      <c r="A502" s="299">
        <v>2017</v>
      </c>
      <c r="B502" s="300" t="s">
        <v>74</v>
      </c>
      <c r="C502" s="300" t="s">
        <v>143</v>
      </c>
      <c r="D502" s="300" t="s">
        <v>682</v>
      </c>
      <c r="E502" s="299">
        <v>0</v>
      </c>
      <c r="F502" s="300" t="s">
        <v>682</v>
      </c>
      <c r="G502" s="300" t="s">
        <v>2149</v>
      </c>
      <c r="H502" s="300" t="s">
        <v>2147</v>
      </c>
      <c r="I502" s="300" t="s">
        <v>2039</v>
      </c>
      <c r="J502" s="300"/>
      <c r="K502" s="300"/>
      <c r="L502" s="300"/>
      <c r="M502" s="300"/>
      <c r="N502" s="300" t="s">
        <v>2711</v>
      </c>
    </row>
    <row r="503" spans="1:14">
      <c r="A503" s="299">
        <v>2017</v>
      </c>
      <c r="B503" s="300" t="s">
        <v>74</v>
      </c>
      <c r="C503" s="300" t="s">
        <v>143</v>
      </c>
      <c r="D503" s="300" t="s">
        <v>272</v>
      </c>
      <c r="E503" s="299">
        <v>0</v>
      </c>
      <c r="F503" s="300" t="s">
        <v>272</v>
      </c>
      <c r="G503" s="300" t="s">
        <v>2149</v>
      </c>
      <c r="H503" s="300" t="s">
        <v>2147</v>
      </c>
      <c r="I503" s="300" t="s">
        <v>2039</v>
      </c>
      <c r="J503" s="300" t="s">
        <v>868</v>
      </c>
      <c r="K503" s="300"/>
      <c r="L503" s="300"/>
      <c r="M503" s="300"/>
      <c r="N503" s="300" t="s">
        <v>2711</v>
      </c>
    </row>
    <row r="504" spans="1:14">
      <c r="A504" s="299">
        <v>2017</v>
      </c>
      <c r="B504" s="300" t="s">
        <v>74</v>
      </c>
      <c r="C504" s="300" t="s">
        <v>143</v>
      </c>
      <c r="D504" s="300" t="s">
        <v>270</v>
      </c>
      <c r="E504" s="299">
        <v>0</v>
      </c>
      <c r="F504" s="300" t="s">
        <v>270</v>
      </c>
      <c r="G504" s="300" t="s">
        <v>2149</v>
      </c>
      <c r="H504" s="300" t="s">
        <v>2147</v>
      </c>
      <c r="I504" s="300" t="s">
        <v>2039</v>
      </c>
      <c r="J504" s="300" t="s">
        <v>868</v>
      </c>
      <c r="K504" s="300"/>
      <c r="L504" s="300"/>
      <c r="M504" s="300"/>
      <c r="N504" s="300" t="s">
        <v>2711</v>
      </c>
    </row>
    <row r="505" spans="1:14">
      <c r="A505" s="299">
        <v>2017</v>
      </c>
      <c r="B505" s="300" t="s">
        <v>74</v>
      </c>
      <c r="C505" s="300" t="s">
        <v>143</v>
      </c>
      <c r="D505" s="300" t="s">
        <v>251</v>
      </c>
      <c r="E505" s="299">
        <v>0</v>
      </c>
      <c r="F505" s="300" t="s">
        <v>251</v>
      </c>
      <c r="G505" s="300" t="s">
        <v>2149</v>
      </c>
      <c r="H505" s="300" t="s">
        <v>2147</v>
      </c>
      <c r="I505" s="300" t="s">
        <v>2039</v>
      </c>
      <c r="J505" s="300" t="s">
        <v>868</v>
      </c>
      <c r="K505" s="300"/>
      <c r="L505" s="300"/>
      <c r="M505" s="300"/>
      <c r="N505" s="300" t="s">
        <v>2711</v>
      </c>
    </row>
    <row r="506" spans="1:14">
      <c r="A506" s="299">
        <v>2017</v>
      </c>
      <c r="B506" s="300" t="s">
        <v>74</v>
      </c>
      <c r="C506" s="300" t="s">
        <v>143</v>
      </c>
      <c r="D506" s="300" t="s">
        <v>690</v>
      </c>
      <c r="E506" s="299">
        <v>0</v>
      </c>
      <c r="F506" s="300" t="s">
        <v>690</v>
      </c>
      <c r="G506" s="300" t="s">
        <v>2149</v>
      </c>
      <c r="H506" s="300" t="s">
        <v>2147</v>
      </c>
      <c r="I506" s="300" t="s">
        <v>2039</v>
      </c>
      <c r="J506" s="300"/>
      <c r="K506" s="300"/>
      <c r="L506" s="300"/>
      <c r="M506" s="300"/>
      <c r="N506" s="300" t="s">
        <v>2711</v>
      </c>
    </row>
    <row r="507" spans="1:14">
      <c r="A507" s="299">
        <v>2017</v>
      </c>
      <c r="B507" s="300" t="s">
        <v>74</v>
      </c>
      <c r="C507" s="300" t="s">
        <v>143</v>
      </c>
      <c r="D507" s="300" t="s">
        <v>320</v>
      </c>
      <c r="E507" s="299">
        <v>0</v>
      </c>
      <c r="F507" s="300" t="s">
        <v>320</v>
      </c>
      <c r="G507" s="300" t="s">
        <v>2149</v>
      </c>
      <c r="H507" s="300" t="s">
        <v>2147</v>
      </c>
      <c r="I507" s="300" t="s">
        <v>2039</v>
      </c>
      <c r="J507" s="300" t="s">
        <v>868</v>
      </c>
      <c r="K507" s="300"/>
      <c r="L507" s="300"/>
      <c r="M507" s="300"/>
      <c r="N507" s="300" t="s">
        <v>2711</v>
      </c>
    </row>
    <row r="508" spans="1:14">
      <c r="A508" s="299">
        <v>2017</v>
      </c>
      <c r="B508" s="300" t="s">
        <v>74</v>
      </c>
      <c r="C508" s="300" t="s">
        <v>143</v>
      </c>
      <c r="D508" s="300" t="s">
        <v>362</v>
      </c>
      <c r="E508" s="299">
        <v>0</v>
      </c>
      <c r="F508" s="300" t="s">
        <v>362</v>
      </c>
      <c r="G508" s="300" t="s">
        <v>2149</v>
      </c>
      <c r="H508" s="300" t="s">
        <v>2147</v>
      </c>
      <c r="I508" s="300" t="s">
        <v>2039</v>
      </c>
      <c r="J508" s="300"/>
      <c r="K508" s="300"/>
      <c r="L508" s="300"/>
      <c r="M508" s="300"/>
      <c r="N508" s="300" t="s">
        <v>2711</v>
      </c>
    </row>
    <row r="509" spans="1:14">
      <c r="A509" s="299">
        <v>2017</v>
      </c>
      <c r="B509" s="300" t="s">
        <v>74</v>
      </c>
      <c r="C509" s="300" t="s">
        <v>143</v>
      </c>
      <c r="D509" s="300" t="s">
        <v>754</v>
      </c>
      <c r="E509" s="299">
        <v>0</v>
      </c>
      <c r="F509" s="300" t="s">
        <v>754</v>
      </c>
      <c r="G509" s="300" t="s">
        <v>2149</v>
      </c>
      <c r="H509" s="300" t="s">
        <v>2147</v>
      </c>
      <c r="I509" s="300" t="s">
        <v>2044</v>
      </c>
      <c r="J509" s="300"/>
      <c r="K509" s="300"/>
      <c r="L509" s="300"/>
      <c r="M509" s="300"/>
      <c r="N509" s="300" t="s">
        <v>2711</v>
      </c>
    </row>
    <row r="510" spans="1:14">
      <c r="A510" s="299">
        <v>2017</v>
      </c>
      <c r="B510" s="300" t="s">
        <v>74</v>
      </c>
      <c r="C510" s="300" t="s">
        <v>143</v>
      </c>
      <c r="D510" s="300" t="s">
        <v>257</v>
      </c>
      <c r="E510" s="299">
        <v>0</v>
      </c>
      <c r="F510" s="300" t="s">
        <v>257</v>
      </c>
      <c r="G510" s="300" t="s">
        <v>2149</v>
      </c>
      <c r="H510" s="300" t="s">
        <v>2147</v>
      </c>
      <c r="I510" s="300" t="s">
        <v>2039</v>
      </c>
      <c r="J510" s="300" t="s">
        <v>868</v>
      </c>
      <c r="K510" s="300"/>
      <c r="L510" s="300"/>
      <c r="M510" s="300"/>
      <c r="N510" s="300" t="s">
        <v>2711</v>
      </c>
    </row>
    <row r="511" spans="1:14">
      <c r="A511" s="299">
        <v>2017</v>
      </c>
      <c r="B511" s="300" t="s">
        <v>74</v>
      </c>
      <c r="C511" s="300" t="s">
        <v>143</v>
      </c>
      <c r="D511" s="300" t="s">
        <v>253</v>
      </c>
      <c r="E511" s="299">
        <v>0</v>
      </c>
      <c r="F511" s="300" t="s">
        <v>253</v>
      </c>
      <c r="G511" s="300" t="s">
        <v>2149</v>
      </c>
      <c r="H511" s="300" t="s">
        <v>2147</v>
      </c>
      <c r="I511" s="300" t="s">
        <v>2039</v>
      </c>
      <c r="J511" s="300" t="s">
        <v>868</v>
      </c>
      <c r="K511" s="300"/>
      <c r="L511" s="300"/>
      <c r="M511" s="300"/>
      <c r="N511" s="300" t="s">
        <v>2711</v>
      </c>
    </row>
    <row r="512" spans="1:14">
      <c r="A512" s="299">
        <v>2017</v>
      </c>
      <c r="B512" s="300" t="s">
        <v>74</v>
      </c>
      <c r="C512" s="300" t="s">
        <v>143</v>
      </c>
      <c r="D512" s="300" t="s">
        <v>674</v>
      </c>
      <c r="E512" s="299">
        <v>0</v>
      </c>
      <c r="F512" s="300" t="s">
        <v>674</v>
      </c>
      <c r="G512" s="300" t="s">
        <v>2149</v>
      </c>
      <c r="H512" s="300" t="s">
        <v>2147</v>
      </c>
      <c r="I512" s="300" t="s">
        <v>2039</v>
      </c>
      <c r="J512" s="300"/>
      <c r="K512" s="300"/>
      <c r="L512" s="300"/>
      <c r="M512" s="300"/>
      <c r="N512" s="300" t="s">
        <v>2711</v>
      </c>
    </row>
    <row r="513" spans="1:14">
      <c r="A513" s="299">
        <v>2017</v>
      </c>
      <c r="B513" s="300" t="s">
        <v>74</v>
      </c>
      <c r="C513" s="300" t="s">
        <v>143</v>
      </c>
      <c r="D513" s="300" t="s">
        <v>291</v>
      </c>
      <c r="E513" s="299">
        <v>0</v>
      </c>
      <c r="F513" s="300" t="s">
        <v>291</v>
      </c>
      <c r="G513" s="300" t="s">
        <v>2149</v>
      </c>
      <c r="H513" s="300" t="s">
        <v>2147</v>
      </c>
      <c r="I513" s="300" t="s">
        <v>2039</v>
      </c>
      <c r="J513" s="300" t="s">
        <v>868</v>
      </c>
      <c r="K513" s="300"/>
      <c r="L513" s="300"/>
      <c r="M513" s="300"/>
      <c r="N513" s="300" t="s">
        <v>2711</v>
      </c>
    </row>
    <row r="514" spans="1:14">
      <c r="A514" s="299">
        <v>2017</v>
      </c>
      <c r="B514" s="300" t="s">
        <v>74</v>
      </c>
      <c r="C514" s="300" t="s">
        <v>143</v>
      </c>
      <c r="D514" s="300" t="s">
        <v>297</v>
      </c>
      <c r="E514" s="299">
        <v>0</v>
      </c>
      <c r="F514" s="300" t="s">
        <v>297</v>
      </c>
      <c r="G514" s="300" t="s">
        <v>2149</v>
      </c>
      <c r="H514" s="300" t="s">
        <v>2147</v>
      </c>
      <c r="I514" s="300" t="s">
        <v>2039</v>
      </c>
      <c r="J514" s="300" t="s">
        <v>868</v>
      </c>
      <c r="K514" s="300"/>
      <c r="L514" s="300"/>
      <c r="M514" s="300"/>
      <c r="N514" s="300" t="s">
        <v>2711</v>
      </c>
    </row>
    <row r="515" spans="1:14">
      <c r="A515" s="299">
        <v>2017</v>
      </c>
      <c r="B515" s="300" t="s">
        <v>74</v>
      </c>
      <c r="C515" s="300" t="s">
        <v>143</v>
      </c>
      <c r="D515" s="300" t="s">
        <v>308</v>
      </c>
      <c r="E515" s="299">
        <v>0</v>
      </c>
      <c r="F515" s="300" t="s">
        <v>308</v>
      </c>
      <c r="G515" s="300" t="s">
        <v>2149</v>
      </c>
      <c r="H515" s="300" t="s">
        <v>2147</v>
      </c>
      <c r="I515" s="300" t="s">
        <v>2039</v>
      </c>
      <c r="J515" s="300" t="s">
        <v>868</v>
      </c>
      <c r="K515" s="300"/>
      <c r="L515" s="300"/>
      <c r="M515" s="300"/>
      <c r="N515" s="300" t="s">
        <v>2711</v>
      </c>
    </row>
    <row r="516" spans="1:14">
      <c r="A516" s="299">
        <v>2017</v>
      </c>
      <c r="B516" s="300" t="s">
        <v>74</v>
      </c>
      <c r="C516" s="300" t="s">
        <v>143</v>
      </c>
      <c r="D516" s="300" t="s">
        <v>299</v>
      </c>
      <c r="E516" s="299">
        <v>0</v>
      </c>
      <c r="F516" s="300" t="s">
        <v>299</v>
      </c>
      <c r="G516" s="300" t="s">
        <v>2149</v>
      </c>
      <c r="H516" s="300" t="s">
        <v>2147</v>
      </c>
      <c r="I516" s="300" t="s">
        <v>2039</v>
      </c>
      <c r="J516" s="300" t="s">
        <v>868</v>
      </c>
      <c r="K516" s="300"/>
      <c r="L516" s="300"/>
      <c r="M516" s="300"/>
      <c r="N516" s="300" t="s">
        <v>2711</v>
      </c>
    </row>
    <row r="517" spans="1:14">
      <c r="A517" s="299">
        <v>2017</v>
      </c>
      <c r="B517" s="300" t="s">
        <v>74</v>
      </c>
      <c r="C517" s="300" t="s">
        <v>143</v>
      </c>
      <c r="D517" s="300" t="s">
        <v>292</v>
      </c>
      <c r="E517" s="299">
        <v>0</v>
      </c>
      <c r="F517" s="300" t="s">
        <v>292</v>
      </c>
      <c r="G517" s="300" t="s">
        <v>2149</v>
      </c>
      <c r="H517" s="300" t="s">
        <v>2147</v>
      </c>
      <c r="I517" s="300" t="s">
        <v>2039</v>
      </c>
      <c r="J517" s="300" t="s">
        <v>868</v>
      </c>
      <c r="K517" s="300"/>
      <c r="L517" s="300"/>
      <c r="M517" s="300"/>
      <c r="N517" s="300" t="s">
        <v>2711</v>
      </c>
    </row>
    <row r="518" spans="1:14">
      <c r="A518" s="299">
        <v>2017</v>
      </c>
      <c r="B518" s="300" t="s">
        <v>74</v>
      </c>
      <c r="C518" s="300" t="s">
        <v>143</v>
      </c>
      <c r="D518" s="300" t="s">
        <v>313</v>
      </c>
      <c r="E518" s="299">
        <v>0</v>
      </c>
      <c r="F518" s="300" t="s">
        <v>313</v>
      </c>
      <c r="G518" s="300" t="s">
        <v>2149</v>
      </c>
      <c r="H518" s="300" t="s">
        <v>2147</v>
      </c>
      <c r="I518" s="300" t="s">
        <v>2039</v>
      </c>
      <c r="J518" s="300" t="s">
        <v>868</v>
      </c>
      <c r="K518" s="300"/>
      <c r="L518" s="300"/>
      <c r="M518" s="300"/>
      <c r="N518" s="300" t="s">
        <v>2711</v>
      </c>
    </row>
    <row r="519" spans="1:14">
      <c r="A519" s="299">
        <v>2017</v>
      </c>
      <c r="B519" s="300" t="s">
        <v>74</v>
      </c>
      <c r="C519" s="300" t="s">
        <v>143</v>
      </c>
      <c r="D519" s="300" t="s">
        <v>679</v>
      </c>
      <c r="E519" s="299">
        <v>0</v>
      </c>
      <c r="F519" s="300" t="s">
        <v>679</v>
      </c>
      <c r="G519" s="300" t="s">
        <v>2149</v>
      </c>
      <c r="H519" s="300" t="s">
        <v>2147</v>
      </c>
      <c r="I519" s="300" t="s">
        <v>2044</v>
      </c>
      <c r="J519" s="300"/>
      <c r="K519" s="300"/>
      <c r="L519" s="300"/>
      <c r="M519" s="300"/>
      <c r="N519" s="300" t="s">
        <v>2711</v>
      </c>
    </row>
    <row r="520" spans="1:14">
      <c r="A520" s="299">
        <v>2017</v>
      </c>
      <c r="B520" s="300" t="s">
        <v>74</v>
      </c>
      <c r="C520" s="300" t="s">
        <v>143</v>
      </c>
      <c r="D520" s="300" t="s">
        <v>673</v>
      </c>
      <c r="E520" s="299">
        <v>0</v>
      </c>
      <c r="F520" s="300" t="s">
        <v>673</v>
      </c>
      <c r="G520" s="300" t="s">
        <v>2149</v>
      </c>
      <c r="H520" s="300" t="s">
        <v>2147</v>
      </c>
      <c r="I520" s="300" t="s">
        <v>2039</v>
      </c>
      <c r="J520" s="300"/>
      <c r="K520" s="300"/>
      <c r="L520" s="300"/>
      <c r="M520" s="300"/>
      <c r="N520" s="300" t="s">
        <v>2711</v>
      </c>
    </row>
    <row r="521" spans="1:14">
      <c r="A521" s="299">
        <v>2017</v>
      </c>
      <c r="B521" s="300" t="s">
        <v>74</v>
      </c>
      <c r="C521" s="300" t="s">
        <v>143</v>
      </c>
      <c r="D521" s="300" t="s">
        <v>688</v>
      </c>
      <c r="E521" s="299">
        <v>18.940000000000001</v>
      </c>
      <c r="F521" s="300" t="s">
        <v>688</v>
      </c>
      <c r="G521" s="300" t="s">
        <v>2149</v>
      </c>
      <c r="H521" s="300" t="s">
        <v>2146</v>
      </c>
      <c r="I521" s="300" t="s">
        <v>2039</v>
      </c>
      <c r="J521" s="300"/>
      <c r="K521" s="300"/>
      <c r="L521" s="300"/>
      <c r="M521" s="300"/>
      <c r="N521" s="300" t="s">
        <v>2711</v>
      </c>
    </row>
    <row r="522" spans="1:14">
      <c r="A522" s="299">
        <v>2017</v>
      </c>
      <c r="B522" s="300" t="s">
        <v>74</v>
      </c>
      <c r="C522" s="300" t="s">
        <v>143</v>
      </c>
      <c r="D522" s="300" t="s">
        <v>275</v>
      </c>
      <c r="E522" s="299">
        <v>3965.06</v>
      </c>
      <c r="F522" s="300" t="s">
        <v>275</v>
      </c>
      <c r="G522" s="300" t="s">
        <v>2149</v>
      </c>
      <c r="H522" s="300" t="s">
        <v>2146</v>
      </c>
      <c r="I522" s="300" t="s">
        <v>2039</v>
      </c>
      <c r="J522" s="300" t="s">
        <v>868</v>
      </c>
      <c r="K522" s="300"/>
      <c r="L522" s="300"/>
      <c r="M522" s="300"/>
      <c r="N522" s="300" t="s">
        <v>2711</v>
      </c>
    </row>
    <row r="523" spans="1:14">
      <c r="A523" s="299">
        <v>2017</v>
      </c>
      <c r="B523" s="300" t="s">
        <v>74</v>
      </c>
      <c r="C523" s="300" t="s">
        <v>143</v>
      </c>
      <c r="D523" s="300" t="s">
        <v>296</v>
      </c>
      <c r="E523" s="299">
        <v>35793.07</v>
      </c>
      <c r="F523" s="300" t="s">
        <v>296</v>
      </c>
      <c r="G523" s="300" t="s">
        <v>2149</v>
      </c>
      <c r="H523" s="300" t="s">
        <v>2146</v>
      </c>
      <c r="I523" s="300" t="s">
        <v>2039</v>
      </c>
      <c r="J523" s="300" t="s">
        <v>868</v>
      </c>
      <c r="K523" s="300"/>
      <c r="L523" s="300"/>
      <c r="M523" s="300"/>
      <c r="N523" s="300" t="s">
        <v>2711</v>
      </c>
    </row>
    <row r="524" spans="1:14">
      <c r="A524" s="299">
        <v>2017</v>
      </c>
      <c r="B524" s="300" t="s">
        <v>74</v>
      </c>
      <c r="C524" s="300" t="s">
        <v>143</v>
      </c>
      <c r="D524" s="300" t="s">
        <v>316</v>
      </c>
      <c r="E524" s="299">
        <v>56236.24</v>
      </c>
      <c r="F524" s="300" t="s">
        <v>316</v>
      </c>
      <c r="G524" s="300" t="s">
        <v>2149</v>
      </c>
      <c r="H524" s="300" t="s">
        <v>2146</v>
      </c>
      <c r="I524" s="300" t="s">
        <v>2039</v>
      </c>
      <c r="J524" s="300" t="s">
        <v>868</v>
      </c>
      <c r="K524" s="300"/>
      <c r="L524" s="300"/>
      <c r="M524" s="300"/>
      <c r="N524" s="300" t="s">
        <v>2711</v>
      </c>
    </row>
    <row r="525" spans="1:14">
      <c r="A525" s="299">
        <v>2017</v>
      </c>
      <c r="B525" s="300" t="s">
        <v>74</v>
      </c>
      <c r="C525" s="300" t="s">
        <v>143</v>
      </c>
      <c r="D525" s="300" t="s">
        <v>691</v>
      </c>
      <c r="E525" s="299">
        <v>2443</v>
      </c>
      <c r="F525" s="300" t="s">
        <v>691</v>
      </c>
      <c r="G525" s="300" t="s">
        <v>2149</v>
      </c>
      <c r="H525" s="300" t="s">
        <v>2146</v>
      </c>
      <c r="I525" s="300" t="s">
        <v>2039</v>
      </c>
      <c r="J525" s="300"/>
      <c r="K525" s="300"/>
      <c r="L525" s="300"/>
      <c r="M525" s="300"/>
      <c r="N525" s="300" t="s">
        <v>2711</v>
      </c>
    </row>
    <row r="526" spans="1:14">
      <c r="A526" s="299">
        <v>2017</v>
      </c>
      <c r="B526" s="300" t="s">
        <v>74</v>
      </c>
      <c r="C526" s="300" t="s">
        <v>143</v>
      </c>
      <c r="D526" s="300" t="s">
        <v>265</v>
      </c>
      <c r="E526" s="299">
        <v>29045.17</v>
      </c>
      <c r="F526" s="300" t="s">
        <v>265</v>
      </c>
      <c r="G526" s="300" t="s">
        <v>2149</v>
      </c>
      <c r="H526" s="300" t="s">
        <v>2146</v>
      </c>
      <c r="I526" s="300" t="s">
        <v>2039</v>
      </c>
      <c r="J526" s="300" t="s">
        <v>868</v>
      </c>
      <c r="K526" s="300"/>
      <c r="L526" s="300"/>
      <c r="M526" s="300"/>
      <c r="N526" s="300" t="s">
        <v>2711</v>
      </c>
    </row>
    <row r="527" spans="1:14">
      <c r="A527" s="299">
        <v>2017</v>
      </c>
      <c r="B527" s="300" t="s">
        <v>74</v>
      </c>
      <c r="C527" s="300" t="s">
        <v>143</v>
      </c>
      <c r="D527" s="300" t="s">
        <v>658</v>
      </c>
      <c r="E527" s="299">
        <v>4195.1000000000004</v>
      </c>
      <c r="F527" s="300" t="s">
        <v>658</v>
      </c>
      <c r="G527" s="300" t="s">
        <v>2149</v>
      </c>
      <c r="H527" s="300" t="s">
        <v>2146</v>
      </c>
      <c r="I527" s="300" t="s">
        <v>2039</v>
      </c>
      <c r="J527" s="300"/>
      <c r="K527" s="300"/>
      <c r="L527" s="300"/>
      <c r="M527" s="300"/>
      <c r="N527" s="300" t="s">
        <v>2711</v>
      </c>
    </row>
    <row r="528" spans="1:14">
      <c r="A528" s="299">
        <v>2017</v>
      </c>
      <c r="B528" s="300" t="s">
        <v>74</v>
      </c>
      <c r="C528" s="300" t="s">
        <v>143</v>
      </c>
      <c r="D528" s="300" t="s">
        <v>331</v>
      </c>
      <c r="E528" s="299">
        <v>-756990</v>
      </c>
      <c r="F528" s="300" t="s">
        <v>331</v>
      </c>
      <c r="G528" s="300" t="s">
        <v>2149</v>
      </c>
      <c r="H528" s="300" t="s">
        <v>2146</v>
      </c>
      <c r="I528" s="300" t="s">
        <v>2035</v>
      </c>
      <c r="J528" s="300" t="s">
        <v>868</v>
      </c>
      <c r="K528" s="300"/>
      <c r="L528" s="300"/>
      <c r="M528" s="300"/>
      <c r="N528" s="300" t="s">
        <v>2711</v>
      </c>
    </row>
    <row r="529" spans="1:14">
      <c r="A529" s="299">
        <v>2017</v>
      </c>
      <c r="B529" s="300" t="s">
        <v>74</v>
      </c>
      <c r="C529" s="300" t="s">
        <v>143</v>
      </c>
      <c r="D529" s="300" t="s">
        <v>304</v>
      </c>
      <c r="E529" s="299">
        <v>253826.97</v>
      </c>
      <c r="F529" s="300" t="s">
        <v>304</v>
      </c>
      <c r="G529" s="300" t="s">
        <v>2149</v>
      </c>
      <c r="H529" s="300" t="s">
        <v>2146</v>
      </c>
      <c r="I529" s="300" t="s">
        <v>2039</v>
      </c>
      <c r="J529" s="300" t="s">
        <v>868</v>
      </c>
      <c r="K529" s="300"/>
      <c r="L529" s="300"/>
      <c r="M529" s="300"/>
      <c r="N529" s="300" t="s">
        <v>2711</v>
      </c>
    </row>
    <row r="530" spans="1:14">
      <c r="A530" s="299">
        <v>2017</v>
      </c>
      <c r="B530" s="300" t="s">
        <v>74</v>
      </c>
      <c r="C530" s="300" t="s">
        <v>143</v>
      </c>
      <c r="D530" s="300" t="s">
        <v>352</v>
      </c>
      <c r="E530" s="299">
        <v>25265</v>
      </c>
      <c r="F530" s="300" t="s">
        <v>352</v>
      </c>
      <c r="G530" s="300" t="s">
        <v>2149</v>
      </c>
      <c r="H530" s="300" t="s">
        <v>2146</v>
      </c>
      <c r="I530" s="300" t="s">
        <v>2039</v>
      </c>
      <c r="J530" s="300"/>
      <c r="K530" s="300"/>
      <c r="L530" s="300"/>
      <c r="M530" s="300"/>
      <c r="N530" s="300" t="s">
        <v>2711</v>
      </c>
    </row>
    <row r="531" spans="1:14">
      <c r="A531" s="299">
        <v>2017</v>
      </c>
      <c r="B531" s="300" t="s">
        <v>74</v>
      </c>
      <c r="C531" s="300" t="s">
        <v>143</v>
      </c>
      <c r="D531" s="300" t="s">
        <v>599</v>
      </c>
      <c r="E531" s="299">
        <v>860</v>
      </c>
      <c r="F531" s="300" t="s">
        <v>599</v>
      </c>
      <c r="G531" s="300" t="s">
        <v>2149</v>
      </c>
      <c r="H531" s="300" t="s">
        <v>2146</v>
      </c>
      <c r="I531" s="300" t="s">
        <v>2044</v>
      </c>
      <c r="J531" s="300"/>
      <c r="K531" s="300"/>
      <c r="L531" s="300"/>
      <c r="M531" s="300"/>
      <c r="N531" s="300" t="s">
        <v>2711</v>
      </c>
    </row>
    <row r="532" spans="1:14">
      <c r="A532" s="299">
        <v>2017</v>
      </c>
      <c r="B532" s="300" t="s">
        <v>74</v>
      </c>
      <c r="C532" s="300" t="s">
        <v>143</v>
      </c>
      <c r="D532" s="300" t="s">
        <v>2704</v>
      </c>
      <c r="E532" s="299">
        <v>17037.71</v>
      </c>
      <c r="F532" s="300" t="s">
        <v>2704</v>
      </c>
      <c r="G532" s="300" t="s">
        <v>2149</v>
      </c>
      <c r="H532" s="300" t="s">
        <v>2146</v>
      </c>
      <c r="I532" s="300" t="s">
        <v>2044</v>
      </c>
      <c r="J532" s="300"/>
      <c r="K532" s="300"/>
      <c r="L532" s="300"/>
      <c r="M532" s="300"/>
      <c r="N532" s="300" t="s">
        <v>2711</v>
      </c>
    </row>
    <row r="533" spans="1:14">
      <c r="A533" s="299">
        <v>2017</v>
      </c>
      <c r="B533" s="300" t="s">
        <v>74</v>
      </c>
      <c r="C533" s="300" t="s">
        <v>143</v>
      </c>
      <c r="D533" s="300" t="s">
        <v>249</v>
      </c>
      <c r="E533" s="299">
        <v>7779421.4900000002</v>
      </c>
      <c r="F533" s="300" t="s">
        <v>249</v>
      </c>
      <c r="G533" s="300" t="s">
        <v>2149</v>
      </c>
      <c r="H533" s="300" t="s">
        <v>2146</v>
      </c>
      <c r="I533" s="300" t="s">
        <v>2034</v>
      </c>
      <c r="J533" s="300" t="s">
        <v>868</v>
      </c>
      <c r="K533" s="300"/>
      <c r="L533" s="300"/>
      <c r="M533" s="300"/>
      <c r="N533" s="300" t="s">
        <v>2711</v>
      </c>
    </row>
    <row r="534" spans="1:14">
      <c r="A534" s="299">
        <v>2017</v>
      </c>
      <c r="B534" s="300" t="s">
        <v>74</v>
      </c>
      <c r="C534" s="300" t="s">
        <v>143</v>
      </c>
      <c r="D534" s="300" t="s">
        <v>290</v>
      </c>
      <c r="E534" s="299">
        <v>2675</v>
      </c>
      <c r="F534" s="300" t="s">
        <v>290</v>
      </c>
      <c r="G534" s="300" t="s">
        <v>2149</v>
      </c>
      <c r="H534" s="300" t="s">
        <v>2146</v>
      </c>
      <c r="I534" s="300" t="s">
        <v>2039</v>
      </c>
      <c r="J534" s="300" t="s">
        <v>868</v>
      </c>
      <c r="K534" s="300"/>
      <c r="L534" s="300"/>
      <c r="M534" s="300"/>
      <c r="N534" s="300" t="s">
        <v>2711</v>
      </c>
    </row>
    <row r="535" spans="1:14">
      <c r="A535" s="299">
        <v>2017</v>
      </c>
      <c r="B535" s="300" t="s">
        <v>74</v>
      </c>
      <c r="C535" s="300" t="s">
        <v>143</v>
      </c>
      <c r="D535" s="300" t="s">
        <v>298</v>
      </c>
      <c r="E535" s="299">
        <v>131061.79</v>
      </c>
      <c r="F535" s="300" t="s">
        <v>298</v>
      </c>
      <c r="G535" s="300" t="s">
        <v>2149</v>
      </c>
      <c r="H535" s="300" t="s">
        <v>2146</v>
      </c>
      <c r="I535" s="300" t="s">
        <v>2039</v>
      </c>
      <c r="J535" s="300" t="s">
        <v>868</v>
      </c>
      <c r="K535" s="300"/>
      <c r="L535" s="300"/>
      <c r="M535" s="300"/>
      <c r="N535" s="300" t="s">
        <v>2711</v>
      </c>
    </row>
    <row r="536" spans="1:14">
      <c r="A536" s="299">
        <v>2017</v>
      </c>
      <c r="B536" s="300" t="s">
        <v>74</v>
      </c>
      <c r="C536" s="300" t="s">
        <v>143</v>
      </c>
      <c r="D536" s="300" t="s">
        <v>306</v>
      </c>
      <c r="E536" s="299">
        <v>2425</v>
      </c>
      <c r="F536" s="300" t="s">
        <v>306</v>
      </c>
      <c r="G536" s="300" t="s">
        <v>2149</v>
      </c>
      <c r="H536" s="300" t="s">
        <v>2146</v>
      </c>
      <c r="I536" s="300" t="s">
        <v>2039</v>
      </c>
      <c r="J536" s="300" t="s">
        <v>868</v>
      </c>
      <c r="K536" s="300"/>
      <c r="L536" s="300"/>
      <c r="M536" s="300"/>
      <c r="N536" s="300" t="s">
        <v>2711</v>
      </c>
    </row>
    <row r="537" spans="1:14">
      <c r="A537" s="299">
        <v>2017</v>
      </c>
      <c r="B537" s="300" t="s">
        <v>74</v>
      </c>
      <c r="C537" s="300" t="s">
        <v>143</v>
      </c>
      <c r="D537" s="300" t="s">
        <v>345</v>
      </c>
      <c r="E537" s="299">
        <v>7067.08</v>
      </c>
      <c r="F537" s="300" t="s">
        <v>345</v>
      </c>
      <c r="G537" s="300" t="s">
        <v>2149</v>
      </c>
      <c r="H537" s="300" t="s">
        <v>2146</v>
      </c>
      <c r="I537" s="300" t="s">
        <v>2039</v>
      </c>
      <c r="J537" s="300"/>
      <c r="K537" s="300"/>
      <c r="L537" s="300"/>
      <c r="M537" s="300"/>
      <c r="N537" s="300" t="s">
        <v>2711</v>
      </c>
    </row>
    <row r="538" spans="1:14">
      <c r="A538" s="299">
        <v>2017</v>
      </c>
      <c r="B538" s="300" t="s">
        <v>74</v>
      </c>
      <c r="C538" s="300" t="s">
        <v>143</v>
      </c>
      <c r="D538" s="300" t="s">
        <v>692</v>
      </c>
      <c r="E538" s="299">
        <v>2295</v>
      </c>
      <c r="F538" s="300" t="s">
        <v>692</v>
      </c>
      <c r="G538" s="300" t="s">
        <v>2149</v>
      </c>
      <c r="H538" s="300" t="s">
        <v>2146</v>
      </c>
      <c r="I538" s="300" t="s">
        <v>2039</v>
      </c>
      <c r="J538" s="300"/>
      <c r="K538" s="300"/>
      <c r="L538" s="300"/>
      <c r="M538" s="300"/>
      <c r="N538" s="300" t="s">
        <v>2711</v>
      </c>
    </row>
    <row r="539" spans="1:14">
      <c r="A539" s="299">
        <v>2017</v>
      </c>
      <c r="B539" s="300" t="s">
        <v>74</v>
      </c>
      <c r="C539" s="300" t="s">
        <v>143</v>
      </c>
      <c r="D539" s="300" t="s">
        <v>277</v>
      </c>
      <c r="E539" s="299">
        <v>7513.72</v>
      </c>
      <c r="F539" s="300" t="s">
        <v>277</v>
      </c>
      <c r="G539" s="300" t="s">
        <v>2149</v>
      </c>
      <c r="H539" s="300" t="s">
        <v>2146</v>
      </c>
      <c r="I539" s="300" t="s">
        <v>2039</v>
      </c>
      <c r="J539" s="300" t="s">
        <v>868</v>
      </c>
      <c r="K539" s="300"/>
      <c r="L539" s="300"/>
      <c r="M539" s="300"/>
      <c r="N539" s="300" t="s">
        <v>2711</v>
      </c>
    </row>
    <row r="540" spans="1:14">
      <c r="A540" s="299">
        <v>2017</v>
      </c>
      <c r="B540" s="300" t="s">
        <v>74</v>
      </c>
      <c r="C540" s="300" t="s">
        <v>143</v>
      </c>
      <c r="D540" s="300" t="s">
        <v>335</v>
      </c>
      <c r="E540" s="299">
        <v>288639.14</v>
      </c>
      <c r="F540" s="300" t="s">
        <v>335</v>
      </c>
      <c r="G540" s="300" t="s">
        <v>2149</v>
      </c>
      <c r="H540" s="300" t="s">
        <v>2146</v>
      </c>
      <c r="I540" s="300" t="s">
        <v>2042</v>
      </c>
      <c r="J540" s="300"/>
      <c r="K540" s="300"/>
      <c r="L540" s="300"/>
      <c r="M540" s="300"/>
      <c r="N540" s="300" t="s">
        <v>2711</v>
      </c>
    </row>
    <row r="541" spans="1:14">
      <c r="A541" s="299">
        <v>2017</v>
      </c>
      <c r="B541" s="300" t="s">
        <v>74</v>
      </c>
      <c r="C541" s="300" t="s">
        <v>143</v>
      </c>
      <c r="D541" s="300" t="s">
        <v>880</v>
      </c>
      <c r="E541" s="299">
        <v>4647322</v>
      </c>
      <c r="F541" s="300" t="s">
        <v>880</v>
      </c>
      <c r="G541" s="300" t="s">
        <v>2149</v>
      </c>
      <c r="H541" s="300" t="s">
        <v>2146</v>
      </c>
      <c r="I541" s="300" t="s">
        <v>2028</v>
      </c>
      <c r="J541" s="300"/>
      <c r="K541" s="300"/>
      <c r="L541" s="300"/>
      <c r="M541" s="300"/>
      <c r="N541" s="300" t="s">
        <v>2711</v>
      </c>
    </row>
    <row r="542" spans="1:14">
      <c r="A542" s="299">
        <v>2017</v>
      </c>
      <c r="B542" s="300" t="s">
        <v>74</v>
      </c>
      <c r="C542" s="300" t="s">
        <v>143</v>
      </c>
      <c r="D542" s="300" t="s">
        <v>750</v>
      </c>
      <c r="E542" s="299">
        <v>2918525</v>
      </c>
      <c r="F542" s="300" t="s">
        <v>750</v>
      </c>
      <c r="G542" s="300" t="s">
        <v>2149</v>
      </c>
      <c r="H542" s="300" t="s">
        <v>2146</v>
      </c>
      <c r="I542" s="300" t="s">
        <v>2028</v>
      </c>
      <c r="J542" s="300"/>
      <c r="K542" s="300"/>
      <c r="L542" s="300"/>
      <c r="M542" s="300"/>
      <c r="N542" s="300" t="s">
        <v>2711</v>
      </c>
    </row>
    <row r="543" spans="1:14">
      <c r="A543" s="299">
        <v>2017</v>
      </c>
      <c r="B543" s="300" t="s">
        <v>74</v>
      </c>
      <c r="C543" s="300" t="s">
        <v>143</v>
      </c>
      <c r="D543" s="300" t="s">
        <v>248</v>
      </c>
      <c r="E543" s="299">
        <v>1149200</v>
      </c>
      <c r="F543" s="300" t="s">
        <v>248</v>
      </c>
      <c r="G543" s="300" t="s">
        <v>2149</v>
      </c>
      <c r="H543" s="300" t="s">
        <v>2146</v>
      </c>
      <c r="I543" s="300" t="s">
        <v>2033</v>
      </c>
      <c r="J543" s="300" t="s">
        <v>868</v>
      </c>
      <c r="K543" s="300"/>
      <c r="L543" s="300"/>
      <c r="M543" s="300"/>
      <c r="N543" s="300" t="s">
        <v>2711</v>
      </c>
    </row>
    <row r="544" spans="1:14">
      <c r="A544" s="299">
        <v>2017</v>
      </c>
      <c r="B544" s="300" t="s">
        <v>74</v>
      </c>
      <c r="C544" s="300" t="s">
        <v>143</v>
      </c>
      <c r="D544" s="300" t="s">
        <v>799</v>
      </c>
      <c r="E544" s="299">
        <v>-7668821.4900000002</v>
      </c>
      <c r="F544" s="300" t="s">
        <v>799</v>
      </c>
      <c r="G544" s="300" t="s">
        <v>2149</v>
      </c>
      <c r="H544" s="300" t="s">
        <v>2146</v>
      </c>
      <c r="I544" s="300" t="s">
        <v>2034</v>
      </c>
      <c r="J544" s="300"/>
      <c r="K544" s="300"/>
      <c r="L544" s="300"/>
      <c r="M544" s="300"/>
      <c r="N544" s="300" t="s">
        <v>2711</v>
      </c>
    </row>
    <row r="545" spans="1:14">
      <c r="A545" s="299">
        <v>2017</v>
      </c>
      <c r="B545" s="300" t="s">
        <v>74</v>
      </c>
      <c r="C545" s="300" t="s">
        <v>143</v>
      </c>
      <c r="D545" s="300" t="s">
        <v>284</v>
      </c>
      <c r="E545" s="299">
        <v>683559.03</v>
      </c>
      <c r="F545" s="300" t="s">
        <v>284</v>
      </c>
      <c r="G545" s="300" t="s">
        <v>2149</v>
      </c>
      <c r="H545" s="300" t="s">
        <v>2146</v>
      </c>
      <c r="I545" s="300" t="s">
        <v>2039</v>
      </c>
      <c r="J545" s="300" t="s">
        <v>868</v>
      </c>
      <c r="K545" s="300"/>
      <c r="L545" s="300"/>
      <c r="M545" s="300"/>
      <c r="N545" s="300" t="s">
        <v>2711</v>
      </c>
    </row>
    <row r="546" spans="1:14">
      <c r="A546" s="299">
        <v>2017</v>
      </c>
      <c r="B546" s="300" t="s">
        <v>74</v>
      </c>
      <c r="C546" s="300" t="s">
        <v>143</v>
      </c>
      <c r="D546" s="300" t="s">
        <v>314</v>
      </c>
      <c r="E546" s="299">
        <v>226638.62</v>
      </c>
      <c r="F546" s="300" t="s">
        <v>314</v>
      </c>
      <c r="G546" s="300" t="s">
        <v>2149</v>
      </c>
      <c r="H546" s="300" t="s">
        <v>2146</v>
      </c>
      <c r="I546" s="300" t="s">
        <v>2039</v>
      </c>
      <c r="J546" s="300" t="s">
        <v>868</v>
      </c>
      <c r="K546" s="300"/>
      <c r="L546" s="300"/>
      <c r="M546" s="300"/>
      <c r="N546" s="300" t="s">
        <v>2711</v>
      </c>
    </row>
    <row r="547" spans="1:14">
      <c r="A547" s="299">
        <v>2017</v>
      </c>
      <c r="B547" s="300" t="s">
        <v>74</v>
      </c>
      <c r="C547" s="300" t="s">
        <v>143</v>
      </c>
      <c r="D547" s="300" t="s">
        <v>807</v>
      </c>
      <c r="E547" s="299">
        <v>14955.11</v>
      </c>
      <c r="F547" s="300" t="s">
        <v>807</v>
      </c>
      <c r="G547" s="300" t="s">
        <v>2149</v>
      </c>
      <c r="H547" s="300" t="s">
        <v>2146</v>
      </c>
      <c r="I547" s="300" t="s">
        <v>2039</v>
      </c>
      <c r="J547" s="300"/>
      <c r="K547" s="300"/>
      <c r="L547" s="300"/>
      <c r="M547" s="300"/>
      <c r="N547" s="300" t="s">
        <v>2711</v>
      </c>
    </row>
    <row r="548" spans="1:14">
      <c r="A548" s="299">
        <v>2017</v>
      </c>
      <c r="B548" s="300" t="s">
        <v>74</v>
      </c>
      <c r="C548" s="300" t="s">
        <v>143</v>
      </c>
      <c r="D548" s="300" t="s">
        <v>274</v>
      </c>
      <c r="E548" s="299">
        <v>3964.31</v>
      </c>
      <c r="F548" s="300" t="s">
        <v>274</v>
      </c>
      <c r="G548" s="300" t="s">
        <v>2149</v>
      </c>
      <c r="H548" s="300" t="s">
        <v>2146</v>
      </c>
      <c r="I548" s="300" t="s">
        <v>2039</v>
      </c>
      <c r="J548" s="300" t="s">
        <v>868</v>
      </c>
      <c r="K548" s="300"/>
      <c r="L548" s="300"/>
      <c r="M548" s="300"/>
      <c r="N548" s="300" t="s">
        <v>2711</v>
      </c>
    </row>
    <row r="549" spans="1:14">
      <c r="A549" s="299">
        <v>2017</v>
      </c>
      <c r="B549" s="300" t="s">
        <v>74</v>
      </c>
      <c r="C549" s="300" t="s">
        <v>143</v>
      </c>
      <c r="D549" s="300" t="s">
        <v>2705</v>
      </c>
      <c r="E549" s="299">
        <v>267.75</v>
      </c>
      <c r="F549" s="300" t="s">
        <v>2705</v>
      </c>
      <c r="G549" s="300" t="s">
        <v>2149</v>
      </c>
      <c r="H549" s="300" t="s">
        <v>2146</v>
      </c>
      <c r="I549" s="300" t="s">
        <v>2039</v>
      </c>
      <c r="J549" s="300"/>
      <c r="K549" s="300"/>
      <c r="L549" s="300"/>
      <c r="M549" s="300"/>
      <c r="N549" s="300" t="s">
        <v>2711</v>
      </c>
    </row>
    <row r="550" spans="1:14">
      <c r="A550" s="299">
        <v>2017</v>
      </c>
      <c r="B550" s="300" t="s">
        <v>74</v>
      </c>
      <c r="C550" s="300" t="s">
        <v>143</v>
      </c>
      <c r="D550" s="300" t="s">
        <v>2714</v>
      </c>
      <c r="E550" s="299">
        <v>2583.98</v>
      </c>
      <c r="F550" s="300" t="s">
        <v>2714</v>
      </c>
      <c r="G550" s="300" t="s">
        <v>2149</v>
      </c>
      <c r="H550" s="300" t="s">
        <v>2146</v>
      </c>
      <c r="I550" s="300" t="s">
        <v>2039</v>
      </c>
      <c r="J550" s="300"/>
      <c r="K550" s="300"/>
      <c r="L550" s="300"/>
      <c r="M550" s="300"/>
      <c r="N550" s="300" t="s">
        <v>2711</v>
      </c>
    </row>
    <row r="551" spans="1:14">
      <c r="A551" s="299">
        <v>2017</v>
      </c>
      <c r="B551" s="300" t="s">
        <v>74</v>
      </c>
      <c r="C551" s="300" t="s">
        <v>143</v>
      </c>
      <c r="D551" s="300" t="s">
        <v>334</v>
      </c>
      <c r="E551" s="299">
        <v>-86805.23</v>
      </c>
      <c r="F551" s="300" t="s">
        <v>334</v>
      </c>
      <c r="G551" s="300" t="s">
        <v>2149</v>
      </c>
      <c r="H551" s="300" t="s">
        <v>2146</v>
      </c>
      <c r="I551" s="300" t="s">
        <v>2042</v>
      </c>
      <c r="J551" s="300"/>
      <c r="K551" s="300"/>
      <c r="L551" s="300"/>
      <c r="M551" s="300"/>
      <c r="N551" s="300" t="s">
        <v>2711</v>
      </c>
    </row>
    <row r="552" spans="1:14">
      <c r="A552" s="299">
        <v>2017</v>
      </c>
      <c r="B552" s="300" t="s">
        <v>74</v>
      </c>
      <c r="C552" s="300" t="s">
        <v>143</v>
      </c>
      <c r="D552" s="300" t="s">
        <v>336</v>
      </c>
      <c r="E552" s="299">
        <v>-264286.38</v>
      </c>
      <c r="F552" s="300" t="s">
        <v>336</v>
      </c>
      <c r="G552" s="300" t="s">
        <v>2149</v>
      </c>
      <c r="H552" s="300" t="s">
        <v>2146</v>
      </c>
      <c r="I552" s="300" t="s">
        <v>2042</v>
      </c>
      <c r="J552" s="300"/>
      <c r="K552" s="300"/>
      <c r="L552" s="300"/>
      <c r="M552" s="300"/>
      <c r="N552" s="300" t="s">
        <v>2711</v>
      </c>
    </row>
    <row r="553" spans="1:14">
      <c r="A553" s="299">
        <v>2017</v>
      </c>
      <c r="B553" s="300" t="s">
        <v>74</v>
      </c>
      <c r="C553" s="300" t="s">
        <v>143</v>
      </c>
      <c r="D553" s="300" t="s">
        <v>805</v>
      </c>
      <c r="E553" s="299">
        <v>13251.38</v>
      </c>
      <c r="F553" s="300" t="s">
        <v>805</v>
      </c>
      <c r="G553" s="300" t="s">
        <v>2149</v>
      </c>
      <c r="H553" s="300" t="s">
        <v>2146</v>
      </c>
      <c r="I553" s="300" t="s">
        <v>2044</v>
      </c>
      <c r="J553" s="300"/>
      <c r="K553" s="300"/>
      <c r="L553" s="300"/>
      <c r="M553" s="300"/>
      <c r="N553" s="300" t="s">
        <v>2711</v>
      </c>
    </row>
    <row r="554" spans="1:14">
      <c r="A554" s="299">
        <v>2017</v>
      </c>
      <c r="B554" s="300" t="s">
        <v>74</v>
      </c>
      <c r="C554" s="300" t="s">
        <v>143</v>
      </c>
      <c r="D554" s="300" t="s">
        <v>247</v>
      </c>
      <c r="E554" s="299">
        <v>6069640.0999999996</v>
      </c>
      <c r="F554" s="300" t="s">
        <v>247</v>
      </c>
      <c r="G554" s="300" t="s">
        <v>2149</v>
      </c>
      <c r="H554" s="300" t="s">
        <v>2146</v>
      </c>
      <c r="I554" s="300" t="s">
        <v>2032</v>
      </c>
      <c r="J554" s="300" t="s">
        <v>868</v>
      </c>
      <c r="K554" s="300"/>
      <c r="L554" s="300"/>
      <c r="M554" s="300"/>
      <c r="N554" s="300" t="s">
        <v>2711</v>
      </c>
    </row>
    <row r="555" spans="1:14">
      <c r="A555" s="299">
        <v>2017</v>
      </c>
      <c r="B555" s="300" t="s">
        <v>74</v>
      </c>
      <c r="C555" s="300" t="s">
        <v>143</v>
      </c>
      <c r="D555" s="300" t="s">
        <v>348</v>
      </c>
      <c r="E555" s="299">
        <v>-109336.78</v>
      </c>
      <c r="F555" s="300" t="s">
        <v>348</v>
      </c>
      <c r="G555" s="300" t="s">
        <v>2149</v>
      </c>
      <c r="H555" s="300" t="s">
        <v>2146</v>
      </c>
      <c r="I555" s="300" t="s">
        <v>2039</v>
      </c>
      <c r="J555" s="300"/>
      <c r="K555" s="300"/>
      <c r="L555" s="300"/>
      <c r="M555" s="300"/>
      <c r="N555" s="300" t="s">
        <v>2711</v>
      </c>
    </row>
    <row r="556" spans="1:14">
      <c r="A556" s="299">
        <v>2017</v>
      </c>
      <c r="B556" s="300" t="s">
        <v>74</v>
      </c>
      <c r="C556" s="300" t="s">
        <v>143</v>
      </c>
      <c r="D556" s="300" t="s">
        <v>286</v>
      </c>
      <c r="E556" s="299">
        <v>59.16</v>
      </c>
      <c r="F556" s="300" t="s">
        <v>286</v>
      </c>
      <c r="G556" s="300" t="s">
        <v>2149</v>
      </c>
      <c r="H556" s="300" t="s">
        <v>2146</v>
      </c>
      <c r="I556" s="300" t="s">
        <v>2039</v>
      </c>
      <c r="J556" s="300" t="s">
        <v>868</v>
      </c>
      <c r="K556" s="300"/>
      <c r="L556" s="300"/>
      <c r="M556" s="300"/>
      <c r="N556" s="300" t="s">
        <v>2711</v>
      </c>
    </row>
    <row r="557" spans="1:14">
      <c r="A557" s="299">
        <v>2017</v>
      </c>
      <c r="B557" s="300" t="s">
        <v>74</v>
      </c>
      <c r="C557" s="300" t="s">
        <v>143</v>
      </c>
      <c r="D557" s="300" t="s">
        <v>288</v>
      </c>
      <c r="E557" s="299">
        <v>127260.26</v>
      </c>
      <c r="F557" s="300" t="s">
        <v>288</v>
      </c>
      <c r="G557" s="300" t="s">
        <v>2149</v>
      </c>
      <c r="H557" s="300" t="s">
        <v>2146</v>
      </c>
      <c r="I557" s="300" t="s">
        <v>2039</v>
      </c>
      <c r="J557" s="300" t="s">
        <v>868</v>
      </c>
      <c r="K557" s="300"/>
      <c r="L557" s="300"/>
      <c r="M557" s="300"/>
      <c r="N557" s="300" t="s">
        <v>2711</v>
      </c>
    </row>
    <row r="558" spans="1:14">
      <c r="A558" s="299">
        <v>2017</v>
      </c>
      <c r="B558" s="300" t="s">
        <v>74</v>
      </c>
      <c r="C558" s="300" t="s">
        <v>143</v>
      </c>
      <c r="D558" s="300" t="s">
        <v>305</v>
      </c>
      <c r="E558" s="299">
        <v>13132.98</v>
      </c>
      <c r="F558" s="300" t="s">
        <v>305</v>
      </c>
      <c r="G558" s="300" t="s">
        <v>2149</v>
      </c>
      <c r="H558" s="300" t="s">
        <v>2146</v>
      </c>
      <c r="I558" s="300" t="s">
        <v>2039</v>
      </c>
      <c r="J558" s="300" t="s">
        <v>868</v>
      </c>
      <c r="K558" s="300"/>
      <c r="L558" s="300"/>
      <c r="M558" s="300"/>
      <c r="N558" s="300" t="s">
        <v>2711</v>
      </c>
    </row>
    <row r="559" spans="1:14">
      <c r="A559" s="299">
        <v>2017</v>
      </c>
      <c r="B559" s="300" t="s">
        <v>74</v>
      </c>
      <c r="C559" s="300" t="s">
        <v>143</v>
      </c>
      <c r="D559" s="300" t="s">
        <v>753</v>
      </c>
      <c r="E559" s="299">
        <v>393371.25</v>
      </c>
      <c r="F559" s="300" t="s">
        <v>753</v>
      </c>
      <c r="G559" s="300" t="s">
        <v>2149</v>
      </c>
      <c r="H559" s="300" t="s">
        <v>2146</v>
      </c>
      <c r="I559" s="300" t="s">
        <v>2039</v>
      </c>
      <c r="J559" s="300" t="s">
        <v>868</v>
      </c>
      <c r="K559" s="300"/>
      <c r="L559" s="300"/>
      <c r="M559" s="300"/>
      <c r="N559" s="300" t="s">
        <v>2711</v>
      </c>
    </row>
    <row r="560" spans="1:14">
      <c r="A560" s="299">
        <v>2017</v>
      </c>
      <c r="B560" s="300" t="s">
        <v>74</v>
      </c>
      <c r="C560" s="300" t="s">
        <v>143</v>
      </c>
      <c r="D560" s="300" t="s">
        <v>322</v>
      </c>
      <c r="E560" s="299">
        <v>-346.63</v>
      </c>
      <c r="F560" s="300" t="s">
        <v>322</v>
      </c>
      <c r="G560" s="300" t="s">
        <v>2149</v>
      </c>
      <c r="H560" s="300" t="s">
        <v>2146</v>
      </c>
      <c r="I560" s="300" t="s">
        <v>2026</v>
      </c>
      <c r="J560" s="300" t="s">
        <v>868</v>
      </c>
      <c r="K560" s="300"/>
      <c r="L560" s="300"/>
      <c r="M560" s="300"/>
      <c r="N560" s="300" t="s">
        <v>2711</v>
      </c>
    </row>
    <row r="561" spans="1:14">
      <c r="A561" s="299">
        <v>2017</v>
      </c>
      <c r="B561" s="300" t="s">
        <v>74</v>
      </c>
      <c r="C561" s="300" t="s">
        <v>143</v>
      </c>
      <c r="D561" s="300" t="s">
        <v>338</v>
      </c>
      <c r="E561" s="299">
        <v>-22566.76</v>
      </c>
      <c r="F561" s="300" t="s">
        <v>338</v>
      </c>
      <c r="G561" s="300" t="s">
        <v>2149</v>
      </c>
      <c r="H561" s="300" t="s">
        <v>2146</v>
      </c>
      <c r="I561" s="300" t="s">
        <v>2042</v>
      </c>
      <c r="J561" s="300"/>
      <c r="K561" s="300"/>
      <c r="L561" s="300"/>
      <c r="M561" s="300"/>
      <c r="N561" s="300" t="s">
        <v>2711</v>
      </c>
    </row>
    <row r="562" spans="1:14">
      <c r="A562" s="299">
        <v>2017</v>
      </c>
      <c r="B562" s="300" t="s">
        <v>74</v>
      </c>
      <c r="C562" s="300" t="s">
        <v>143</v>
      </c>
      <c r="D562" s="300" t="s">
        <v>289</v>
      </c>
      <c r="E562" s="299">
        <v>2294.6999999999998</v>
      </c>
      <c r="F562" s="300" t="s">
        <v>289</v>
      </c>
      <c r="G562" s="300" t="s">
        <v>2149</v>
      </c>
      <c r="H562" s="300" t="s">
        <v>2146</v>
      </c>
      <c r="I562" s="300" t="s">
        <v>2039</v>
      </c>
      <c r="J562" s="300" t="s">
        <v>868</v>
      </c>
      <c r="K562" s="300"/>
      <c r="L562" s="300"/>
      <c r="M562" s="300"/>
      <c r="N562" s="300" t="s">
        <v>2711</v>
      </c>
    </row>
    <row r="563" spans="1:14">
      <c r="A563" s="299">
        <v>2017</v>
      </c>
      <c r="B563" s="300" t="s">
        <v>74</v>
      </c>
      <c r="C563" s="300" t="s">
        <v>143</v>
      </c>
      <c r="D563" s="300" t="s">
        <v>302</v>
      </c>
      <c r="E563" s="299">
        <v>1065</v>
      </c>
      <c r="F563" s="300" t="s">
        <v>302</v>
      </c>
      <c r="G563" s="300" t="s">
        <v>2149</v>
      </c>
      <c r="H563" s="300" t="s">
        <v>2146</v>
      </c>
      <c r="I563" s="300" t="s">
        <v>2039</v>
      </c>
      <c r="J563" s="300" t="s">
        <v>868</v>
      </c>
      <c r="K563" s="300"/>
      <c r="L563" s="300"/>
      <c r="M563" s="300"/>
      <c r="N563" s="300" t="s">
        <v>2711</v>
      </c>
    </row>
    <row r="564" spans="1:14">
      <c r="A564" s="299">
        <v>2017</v>
      </c>
      <c r="B564" s="300" t="s">
        <v>74</v>
      </c>
      <c r="C564" s="300" t="s">
        <v>143</v>
      </c>
      <c r="D564" s="300" t="s">
        <v>309</v>
      </c>
      <c r="E564" s="299">
        <v>9900</v>
      </c>
      <c r="F564" s="300" t="s">
        <v>309</v>
      </c>
      <c r="G564" s="300" t="s">
        <v>2149</v>
      </c>
      <c r="H564" s="300" t="s">
        <v>2146</v>
      </c>
      <c r="I564" s="300" t="s">
        <v>2039</v>
      </c>
      <c r="J564" s="300" t="s">
        <v>868</v>
      </c>
      <c r="K564" s="300"/>
      <c r="L564" s="300"/>
      <c r="M564" s="300"/>
      <c r="N564" s="300" t="s">
        <v>2711</v>
      </c>
    </row>
    <row r="565" spans="1:14">
      <c r="A565" s="299">
        <v>2017</v>
      </c>
      <c r="B565" s="300" t="s">
        <v>74</v>
      </c>
      <c r="C565" s="300" t="s">
        <v>143</v>
      </c>
      <c r="D565" s="300" t="s">
        <v>276</v>
      </c>
      <c r="E565" s="299">
        <v>7514.51</v>
      </c>
      <c r="F565" s="300" t="s">
        <v>276</v>
      </c>
      <c r="G565" s="300" t="s">
        <v>2149</v>
      </c>
      <c r="H565" s="300" t="s">
        <v>2146</v>
      </c>
      <c r="I565" s="300" t="s">
        <v>2039</v>
      </c>
      <c r="J565" s="300" t="s">
        <v>868</v>
      </c>
      <c r="K565" s="300"/>
      <c r="L565" s="300"/>
      <c r="M565" s="300"/>
      <c r="N565" s="300" t="s">
        <v>2711</v>
      </c>
    </row>
    <row r="566" spans="1:14">
      <c r="A566" s="299">
        <v>2017</v>
      </c>
      <c r="B566" s="300" t="s">
        <v>74</v>
      </c>
      <c r="C566" s="300" t="s">
        <v>143</v>
      </c>
      <c r="D566" s="300" t="s">
        <v>655</v>
      </c>
      <c r="E566" s="299">
        <v>17252.900000000001</v>
      </c>
      <c r="F566" s="300" t="s">
        <v>655</v>
      </c>
      <c r="G566" s="300" t="s">
        <v>2149</v>
      </c>
      <c r="H566" s="300" t="s">
        <v>2146</v>
      </c>
      <c r="I566" s="300" t="s">
        <v>2039</v>
      </c>
      <c r="J566" s="300"/>
      <c r="K566" s="300"/>
      <c r="L566" s="300"/>
      <c r="M566" s="300"/>
      <c r="N566" s="300" t="s">
        <v>2711</v>
      </c>
    </row>
    <row r="567" spans="1:14">
      <c r="A567" s="299">
        <v>2017</v>
      </c>
      <c r="B567" s="300" t="s">
        <v>74</v>
      </c>
      <c r="C567" s="300" t="s">
        <v>143</v>
      </c>
      <c r="D567" s="300" t="s">
        <v>593</v>
      </c>
      <c r="E567" s="299">
        <v>92108.14</v>
      </c>
      <c r="F567" s="300" t="s">
        <v>593</v>
      </c>
      <c r="G567" s="300" t="s">
        <v>2149</v>
      </c>
      <c r="H567" s="300" t="s">
        <v>2146</v>
      </c>
      <c r="I567" s="300" t="s">
        <v>2044</v>
      </c>
      <c r="J567" s="300"/>
      <c r="K567" s="300"/>
      <c r="L567" s="300"/>
      <c r="M567" s="300"/>
      <c r="N567" s="300" t="s">
        <v>2711</v>
      </c>
    </row>
    <row r="568" spans="1:14">
      <c r="A568" s="299">
        <v>2017</v>
      </c>
      <c r="B568" s="300" t="s">
        <v>73</v>
      </c>
      <c r="C568" s="300" t="s">
        <v>143</v>
      </c>
      <c r="D568" s="300" t="s">
        <v>819</v>
      </c>
      <c r="E568" s="299">
        <v>0</v>
      </c>
      <c r="F568" s="300"/>
      <c r="G568" s="300" t="s">
        <v>2089</v>
      </c>
      <c r="H568" s="300"/>
      <c r="I568" s="300" t="s">
        <v>2090</v>
      </c>
      <c r="J568" s="300"/>
      <c r="K568" s="300" t="s">
        <v>2083</v>
      </c>
      <c r="L568" s="300" t="s">
        <v>2091</v>
      </c>
      <c r="M568" s="300"/>
      <c r="N568" s="300" t="s">
        <v>2707</v>
      </c>
    </row>
    <row r="569" spans="1:14">
      <c r="A569" s="299">
        <v>2017</v>
      </c>
      <c r="B569" s="300" t="s">
        <v>73</v>
      </c>
      <c r="C569" s="300" t="s">
        <v>143</v>
      </c>
      <c r="D569" s="300" t="s">
        <v>1965</v>
      </c>
      <c r="E569" s="299">
        <v>1455771.75</v>
      </c>
      <c r="F569" s="300"/>
      <c r="G569" s="300" t="s">
        <v>2089</v>
      </c>
      <c r="H569" s="300"/>
      <c r="I569" s="300" t="s">
        <v>2090</v>
      </c>
      <c r="J569" s="300" t="s">
        <v>1191</v>
      </c>
      <c r="K569" s="300" t="s">
        <v>2083</v>
      </c>
      <c r="L569" s="300" t="s">
        <v>2093</v>
      </c>
      <c r="M569" s="300" t="s">
        <v>2080</v>
      </c>
      <c r="N569" s="300" t="s">
        <v>2707</v>
      </c>
    </row>
    <row r="570" spans="1:14">
      <c r="A570" s="299">
        <v>2017</v>
      </c>
      <c r="B570" s="300" t="s">
        <v>73</v>
      </c>
      <c r="C570" s="300" t="s">
        <v>143</v>
      </c>
      <c r="D570" s="300" t="s">
        <v>1969</v>
      </c>
      <c r="E570" s="299">
        <v>17469261</v>
      </c>
      <c r="F570" s="300"/>
      <c r="G570" s="300" t="s">
        <v>2089</v>
      </c>
      <c r="H570" s="300"/>
      <c r="I570" s="300" t="s">
        <v>2090</v>
      </c>
      <c r="J570" s="300" t="s">
        <v>818</v>
      </c>
      <c r="K570" s="300" t="s">
        <v>2083</v>
      </c>
      <c r="L570" s="300" t="s">
        <v>2091</v>
      </c>
      <c r="M570" s="300"/>
      <c r="N570" s="300" t="s">
        <v>2707</v>
      </c>
    </row>
    <row r="571" spans="1:14">
      <c r="A571" s="299">
        <v>2017</v>
      </c>
      <c r="B571" s="300" t="s">
        <v>73</v>
      </c>
      <c r="C571" s="300" t="s">
        <v>143</v>
      </c>
      <c r="D571" s="300" t="s">
        <v>823</v>
      </c>
      <c r="E571" s="299">
        <v>0</v>
      </c>
      <c r="F571" s="300"/>
      <c r="G571" s="300" t="s">
        <v>2089</v>
      </c>
      <c r="H571" s="300"/>
      <c r="I571" s="300" t="s">
        <v>2090</v>
      </c>
      <c r="J571" s="300"/>
      <c r="K571" s="300" t="s">
        <v>2083</v>
      </c>
      <c r="L571" s="300" t="s">
        <v>2094</v>
      </c>
      <c r="M571" s="300" t="s">
        <v>2080</v>
      </c>
      <c r="N571" s="300" t="s">
        <v>2707</v>
      </c>
    </row>
    <row r="572" spans="1:14">
      <c r="A572" s="299">
        <v>2017</v>
      </c>
      <c r="B572" s="300" t="s">
        <v>73</v>
      </c>
      <c r="C572" s="300" t="s">
        <v>143</v>
      </c>
      <c r="D572" s="300" t="s">
        <v>1722</v>
      </c>
      <c r="E572" s="299">
        <v>15602.413176</v>
      </c>
      <c r="F572" s="300"/>
      <c r="G572" s="300" t="s">
        <v>2089</v>
      </c>
      <c r="H572" s="300"/>
      <c r="I572" s="300" t="s">
        <v>2095</v>
      </c>
      <c r="J572" s="300" t="s">
        <v>818</v>
      </c>
      <c r="K572" s="300" t="s">
        <v>2096</v>
      </c>
      <c r="L572" s="300" t="s">
        <v>2091</v>
      </c>
      <c r="M572" s="300"/>
      <c r="N572" s="300" t="s">
        <v>2707</v>
      </c>
    </row>
    <row r="573" spans="1:14">
      <c r="A573" s="299">
        <v>2017</v>
      </c>
      <c r="B573" s="300" t="s">
        <v>73</v>
      </c>
      <c r="C573" s="300" t="s">
        <v>143</v>
      </c>
      <c r="D573" s="300" t="s">
        <v>1730</v>
      </c>
      <c r="E573" s="299">
        <v>21654415.886824001</v>
      </c>
      <c r="F573" s="300"/>
      <c r="G573" s="300" t="s">
        <v>2089</v>
      </c>
      <c r="H573" s="300"/>
      <c r="I573" s="300" t="s">
        <v>2095</v>
      </c>
      <c r="J573" s="300" t="s">
        <v>818</v>
      </c>
      <c r="K573" s="300" t="s">
        <v>2096</v>
      </c>
      <c r="L573" s="300" t="s">
        <v>2091</v>
      </c>
      <c r="M573" s="300"/>
      <c r="N573" s="300" t="s">
        <v>2707</v>
      </c>
    </row>
    <row r="574" spans="1:14">
      <c r="A574" s="299">
        <v>2017</v>
      </c>
      <c r="B574" s="300" t="s">
        <v>73</v>
      </c>
      <c r="C574" s="300" t="s">
        <v>143</v>
      </c>
      <c r="D574" s="300" t="s">
        <v>1728</v>
      </c>
      <c r="E574" s="299">
        <v>23110187.636824001</v>
      </c>
      <c r="F574" s="300"/>
      <c r="G574" s="300" t="s">
        <v>2089</v>
      </c>
      <c r="H574" s="300"/>
      <c r="I574" s="300" t="s">
        <v>2095</v>
      </c>
      <c r="J574" s="300" t="s">
        <v>1191</v>
      </c>
      <c r="K574" s="300" t="s">
        <v>2096</v>
      </c>
      <c r="L574" s="300"/>
      <c r="M574" s="300" t="s">
        <v>2081</v>
      </c>
      <c r="N574" s="300" t="s">
        <v>2707</v>
      </c>
    </row>
    <row r="575" spans="1:14">
      <c r="A575" s="299">
        <v>2017</v>
      </c>
      <c r="B575" s="300" t="s">
        <v>73</v>
      </c>
      <c r="C575" s="300" t="s">
        <v>143</v>
      </c>
      <c r="D575" s="300" t="s">
        <v>905</v>
      </c>
      <c r="E575" s="299">
        <v>0</v>
      </c>
      <c r="F575" s="300"/>
      <c r="G575" s="300" t="s">
        <v>2089</v>
      </c>
      <c r="H575" s="300"/>
      <c r="I575" s="300" t="s">
        <v>2017</v>
      </c>
      <c r="J575" s="300" t="s">
        <v>818</v>
      </c>
      <c r="K575" s="300" t="s">
        <v>2073</v>
      </c>
      <c r="L575" s="300" t="s">
        <v>2097</v>
      </c>
      <c r="M575" s="300"/>
      <c r="N575" s="300" t="s">
        <v>2707</v>
      </c>
    </row>
    <row r="576" spans="1:14">
      <c r="A576" s="299">
        <v>2017</v>
      </c>
      <c r="B576" s="300" t="s">
        <v>73</v>
      </c>
      <c r="C576" s="300" t="s">
        <v>143</v>
      </c>
      <c r="D576" s="300" t="s">
        <v>911</v>
      </c>
      <c r="E576" s="299">
        <v>0</v>
      </c>
      <c r="F576" s="300"/>
      <c r="G576" s="300" t="s">
        <v>2089</v>
      </c>
      <c r="H576" s="300"/>
      <c r="I576" s="300" t="s">
        <v>2017</v>
      </c>
      <c r="J576" s="300" t="s">
        <v>818</v>
      </c>
      <c r="K576" s="300" t="s">
        <v>2073</v>
      </c>
      <c r="L576" s="300" t="s">
        <v>2098</v>
      </c>
      <c r="M576" s="300"/>
      <c r="N576" s="300" t="s">
        <v>2707</v>
      </c>
    </row>
    <row r="577" spans="1:14">
      <c r="A577" s="299">
        <v>2017</v>
      </c>
      <c r="B577" s="300" t="s">
        <v>73</v>
      </c>
      <c r="C577" s="300" t="s">
        <v>143</v>
      </c>
      <c r="D577" s="300" t="s">
        <v>923</v>
      </c>
      <c r="E577" s="299">
        <v>0</v>
      </c>
      <c r="F577" s="300"/>
      <c r="G577" s="300" t="s">
        <v>2089</v>
      </c>
      <c r="H577" s="300"/>
      <c r="I577" s="300" t="s">
        <v>2017</v>
      </c>
      <c r="J577" s="300" t="s">
        <v>818</v>
      </c>
      <c r="K577" s="300" t="s">
        <v>2073</v>
      </c>
      <c r="L577" s="300" t="s">
        <v>2099</v>
      </c>
      <c r="M577" s="300"/>
      <c r="N577" s="300" t="s">
        <v>2707</v>
      </c>
    </row>
    <row r="578" spans="1:14">
      <c r="A578" s="299">
        <v>2017</v>
      </c>
      <c r="B578" s="300" t="s">
        <v>73</v>
      </c>
      <c r="C578" s="300" t="s">
        <v>143</v>
      </c>
      <c r="D578" s="300" t="s">
        <v>929</v>
      </c>
      <c r="E578" s="299">
        <v>9.4000000000000004E-3</v>
      </c>
      <c r="F578" s="300"/>
      <c r="G578" s="300" t="s">
        <v>2089</v>
      </c>
      <c r="H578" s="300"/>
      <c r="I578" s="300" t="s">
        <v>2017</v>
      </c>
      <c r="J578" s="300" t="s">
        <v>818</v>
      </c>
      <c r="K578" s="300" t="s">
        <v>2073</v>
      </c>
      <c r="L578" s="300" t="s">
        <v>2072</v>
      </c>
      <c r="M578" s="300"/>
      <c r="N578" s="300" t="s">
        <v>2707</v>
      </c>
    </row>
    <row r="579" spans="1:14">
      <c r="A579" s="299">
        <v>2017</v>
      </c>
      <c r="B579" s="300" t="s">
        <v>73</v>
      </c>
      <c r="C579" s="300" t="s">
        <v>143</v>
      </c>
      <c r="D579" s="300" t="s">
        <v>935</v>
      </c>
      <c r="E579" s="299">
        <v>8.6E-3</v>
      </c>
      <c r="F579" s="300"/>
      <c r="G579" s="300" t="s">
        <v>2089</v>
      </c>
      <c r="H579" s="300"/>
      <c r="I579" s="300" t="s">
        <v>2017</v>
      </c>
      <c r="J579" s="300" t="s">
        <v>818</v>
      </c>
      <c r="K579" s="300" t="s">
        <v>2073</v>
      </c>
      <c r="L579" s="300" t="s">
        <v>2100</v>
      </c>
      <c r="M579" s="300"/>
      <c r="N579" s="300" t="s">
        <v>2707</v>
      </c>
    </row>
    <row r="580" spans="1:14">
      <c r="A580" s="299">
        <v>2017</v>
      </c>
      <c r="B580" s="300" t="s">
        <v>73</v>
      </c>
      <c r="C580" s="300" t="s">
        <v>143</v>
      </c>
      <c r="D580" s="300" t="s">
        <v>941</v>
      </c>
      <c r="E580" s="299">
        <v>8.9999999999999993E-3</v>
      </c>
      <c r="F580" s="300"/>
      <c r="G580" s="300" t="s">
        <v>2089</v>
      </c>
      <c r="H580" s="300"/>
      <c r="I580" s="300" t="s">
        <v>2017</v>
      </c>
      <c r="J580" s="300" t="s">
        <v>818</v>
      </c>
      <c r="K580" s="300" t="s">
        <v>2073</v>
      </c>
      <c r="L580" s="300" t="s">
        <v>2101</v>
      </c>
      <c r="M580" s="300"/>
      <c r="N580" s="300" t="s">
        <v>2707</v>
      </c>
    </row>
    <row r="581" spans="1:14">
      <c r="A581" s="299">
        <v>2017</v>
      </c>
      <c r="B581" s="300" t="s">
        <v>73</v>
      </c>
      <c r="C581" s="300" t="s">
        <v>143</v>
      </c>
      <c r="D581" s="300" t="s">
        <v>947</v>
      </c>
      <c r="E581" s="299">
        <v>7.5000000000000002E-4</v>
      </c>
      <c r="F581" s="300"/>
      <c r="G581" s="300" t="s">
        <v>2089</v>
      </c>
      <c r="H581" s="300"/>
      <c r="I581" s="300" t="s">
        <v>2017</v>
      </c>
      <c r="J581" s="300" t="s">
        <v>818</v>
      </c>
      <c r="K581" s="300" t="s">
        <v>2073</v>
      </c>
      <c r="L581" s="300" t="s">
        <v>2102</v>
      </c>
      <c r="M581" s="300"/>
      <c r="N581" s="300" t="s">
        <v>2707</v>
      </c>
    </row>
    <row r="582" spans="1:14">
      <c r="A582" s="299">
        <v>2017</v>
      </c>
      <c r="B582" s="300" t="s">
        <v>73</v>
      </c>
      <c r="C582" s="300" t="s">
        <v>143</v>
      </c>
      <c r="D582" s="300" t="s">
        <v>953</v>
      </c>
      <c r="E582" s="299">
        <v>0</v>
      </c>
      <c r="F582" s="300"/>
      <c r="G582" s="300" t="s">
        <v>2089</v>
      </c>
      <c r="H582" s="300"/>
      <c r="I582" s="300" t="s">
        <v>2037</v>
      </c>
      <c r="J582" s="300" t="s">
        <v>818</v>
      </c>
      <c r="K582" s="300" t="s">
        <v>2073</v>
      </c>
      <c r="L582" s="300" t="s">
        <v>2103</v>
      </c>
      <c r="M582" s="300"/>
      <c r="N582" s="300" t="s">
        <v>2707</v>
      </c>
    </row>
    <row r="583" spans="1:14">
      <c r="A583" s="299">
        <v>2017</v>
      </c>
      <c r="B583" s="300" t="s">
        <v>73</v>
      </c>
      <c r="C583" s="300" t="s">
        <v>143</v>
      </c>
      <c r="D583" s="300" t="s">
        <v>959</v>
      </c>
      <c r="E583" s="299">
        <v>0.95046580000000003</v>
      </c>
      <c r="F583" s="300"/>
      <c r="G583" s="300" t="s">
        <v>2089</v>
      </c>
      <c r="H583" s="300"/>
      <c r="I583" s="300" t="s">
        <v>2017</v>
      </c>
      <c r="J583" s="300" t="s">
        <v>818</v>
      </c>
      <c r="K583" s="300" t="s">
        <v>2073</v>
      </c>
      <c r="L583" s="300" t="s">
        <v>2104</v>
      </c>
      <c r="M583" s="300"/>
      <c r="N583" s="300" t="s">
        <v>2707</v>
      </c>
    </row>
    <row r="584" spans="1:14">
      <c r="A584" s="299">
        <v>2017</v>
      </c>
      <c r="B584" s="300" t="s">
        <v>73</v>
      </c>
      <c r="C584" s="300" t="s">
        <v>143</v>
      </c>
      <c r="D584" s="300" t="s">
        <v>965</v>
      </c>
      <c r="E584" s="299">
        <v>0</v>
      </c>
      <c r="F584" s="300"/>
      <c r="G584" s="300" t="s">
        <v>2089</v>
      </c>
      <c r="H584" s="300"/>
      <c r="I584" s="300" t="s">
        <v>2017</v>
      </c>
      <c r="J584" s="300" t="s">
        <v>818</v>
      </c>
      <c r="K584" s="300" t="s">
        <v>2073</v>
      </c>
      <c r="L584" s="300" t="s">
        <v>2105</v>
      </c>
      <c r="M584" s="300"/>
      <c r="N584" s="300" t="s">
        <v>2707</v>
      </c>
    </row>
    <row r="585" spans="1:14">
      <c r="A585" s="299">
        <v>2017</v>
      </c>
      <c r="B585" s="300" t="s">
        <v>73</v>
      </c>
      <c r="C585" s="300" t="s">
        <v>143</v>
      </c>
      <c r="D585" s="300" t="s">
        <v>1739</v>
      </c>
      <c r="E585" s="299">
        <v>756990</v>
      </c>
      <c r="F585" s="300"/>
      <c r="G585" s="300" t="s">
        <v>2089</v>
      </c>
      <c r="H585" s="300"/>
      <c r="I585" s="300" t="s">
        <v>2055</v>
      </c>
      <c r="J585" s="300" t="s">
        <v>818</v>
      </c>
      <c r="K585" s="300" t="s">
        <v>2076</v>
      </c>
      <c r="L585" s="300" t="s">
        <v>2097</v>
      </c>
      <c r="M585" s="300"/>
      <c r="N585" s="300" t="s">
        <v>2707</v>
      </c>
    </row>
    <row r="586" spans="1:14">
      <c r="A586" s="299">
        <v>2017</v>
      </c>
      <c r="B586" s="300" t="s">
        <v>73</v>
      </c>
      <c r="C586" s="300" t="s">
        <v>143</v>
      </c>
      <c r="D586" s="300" t="s">
        <v>1741</v>
      </c>
      <c r="E586" s="299">
        <v>60868</v>
      </c>
      <c r="F586" s="300"/>
      <c r="G586" s="300" t="s">
        <v>2089</v>
      </c>
      <c r="H586" s="300"/>
      <c r="I586" s="300" t="s">
        <v>2051</v>
      </c>
      <c r="J586" s="300" t="s">
        <v>818</v>
      </c>
      <c r="K586" s="300" t="s">
        <v>2076</v>
      </c>
      <c r="L586" s="300" t="s">
        <v>2097</v>
      </c>
      <c r="M586" s="300"/>
      <c r="N586" s="300" t="s">
        <v>2707</v>
      </c>
    </row>
    <row r="587" spans="1:14">
      <c r="A587" s="299">
        <v>2017</v>
      </c>
      <c r="B587" s="300" t="s">
        <v>73</v>
      </c>
      <c r="C587" s="300" t="s">
        <v>143</v>
      </c>
      <c r="D587" s="300" t="s">
        <v>1743</v>
      </c>
      <c r="E587" s="299">
        <v>-4647322</v>
      </c>
      <c r="F587" s="300"/>
      <c r="G587" s="300" t="s">
        <v>2089</v>
      </c>
      <c r="H587" s="300"/>
      <c r="I587" s="300" t="s">
        <v>2048</v>
      </c>
      <c r="J587" s="300" t="s">
        <v>818</v>
      </c>
      <c r="K587" s="300" t="s">
        <v>2076</v>
      </c>
      <c r="L587" s="300" t="s">
        <v>2097</v>
      </c>
      <c r="M587" s="300"/>
      <c r="N587" s="300" t="s">
        <v>2707</v>
      </c>
    </row>
    <row r="588" spans="1:14">
      <c r="A588" s="299">
        <v>2017</v>
      </c>
      <c r="B588" s="300" t="s">
        <v>73</v>
      </c>
      <c r="C588" s="300" t="s">
        <v>143</v>
      </c>
      <c r="D588" s="300" t="s">
        <v>1745</v>
      </c>
      <c r="E588" s="299">
        <v>-4180555.56</v>
      </c>
      <c r="F588" s="300"/>
      <c r="G588" s="300" t="s">
        <v>2089</v>
      </c>
      <c r="H588" s="300"/>
      <c r="I588" s="300" t="s">
        <v>2053</v>
      </c>
      <c r="J588" s="300" t="s">
        <v>818</v>
      </c>
      <c r="K588" s="300" t="s">
        <v>2076</v>
      </c>
      <c r="L588" s="300" t="s">
        <v>2097</v>
      </c>
      <c r="M588" s="300"/>
      <c r="N588" s="300" t="s">
        <v>2707</v>
      </c>
    </row>
    <row r="589" spans="1:14">
      <c r="A589" s="299">
        <v>2017</v>
      </c>
      <c r="B589" s="300" t="s">
        <v>73</v>
      </c>
      <c r="C589" s="300" t="s">
        <v>143</v>
      </c>
      <c r="D589" s="300" t="s">
        <v>1747</v>
      </c>
      <c r="E589" s="299">
        <v>-15960513</v>
      </c>
      <c r="F589" s="300"/>
      <c r="G589" s="300" t="s">
        <v>2089</v>
      </c>
      <c r="H589" s="300"/>
      <c r="I589" s="300" t="s">
        <v>2055</v>
      </c>
      <c r="J589" s="300" t="s">
        <v>818</v>
      </c>
      <c r="K589" s="300" t="s">
        <v>2076</v>
      </c>
      <c r="L589" s="300" t="s">
        <v>2098</v>
      </c>
      <c r="M589" s="300"/>
      <c r="N589" s="300" t="s">
        <v>2707</v>
      </c>
    </row>
    <row r="590" spans="1:14">
      <c r="A590" s="299">
        <v>2017</v>
      </c>
      <c r="B590" s="300" t="s">
        <v>73</v>
      </c>
      <c r="C590" s="300" t="s">
        <v>143</v>
      </c>
      <c r="D590" s="300" t="s">
        <v>1749</v>
      </c>
      <c r="E590" s="299">
        <v>-5599893</v>
      </c>
      <c r="F590" s="300"/>
      <c r="G590" s="300" t="s">
        <v>2089</v>
      </c>
      <c r="H590" s="300"/>
      <c r="I590" s="300" t="s">
        <v>2051</v>
      </c>
      <c r="J590" s="300" t="s">
        <v>818</v>
      </c>
      <c r="K590" s="300" t="s">
        <v>2076</v>
      </c>
      <c r="L590" s="300" t="s">
        <v>2098</v>
      </c>
      <c r="M590" s="300"/>
      <c r="N590" s="300" t="s">
        <v>2707</v>
      </c>
    </row>
    <row r="591" spans="1:14">
      <c r="A591" s="299">
        <v>2017</v>
      </c>
      <c r="B591" s="300" t="s">
        <v>73</v>
      </c>
      <c r="C591" s="300" t="s">
        <v>143</v>
      </c>
      <c r="D591" s="300" t="s">
        <v>1751</v>
      </c>
      <c r="E591" s="299">
        <v>427553621</v>
      </c>
      <c r="F591" s="300"/>
      <c r="G591" s="300" t="s">
        <v>2089</v>
      </c>
      <c r="H591" s="300"/>
      <c r="I591" s="300" t="s">
        <v>2048</v>
      </c>
      <c r="J591" s="300" t="s">
        <v>818</v>
      </c>
      <c r="K591" s="300" t="s">
        <v>2076</v>
      </c>
      <c r="L591" s="300" t="s">
        <v>2098</v>
      </c>
      <c r="M591" s="300"/>
      <c r="N591" s="300" t="s">
        <v>2707</v>
      </c>
    </row>
    <row r="592" spans="1:14">
      <c r="A592" s="299">
        <v>2017</v>
      </c>
      <c r="B592" s="300" t="s">
        <v>73</v>
      </c>
      <c r="C592" s="300" t="s">
        <v>143</v>
      </c>
      <c r="D592" s="300" t="s">
        <v>1753</v>
      </c>
      <c r="E592" s="299">
        <v>434777777.75999999</v>
      </c>
      <c r="F592" s="300"/>
      <c r="G592" s="300" t="s">
        <v>2089</v>
      </c>
      <c r="H592" s="300"/>
      <c r="I592" s="300" t="s">
        <v>2053</v>
      </c>
      <c r="J592" s="300" t="s">
        <v>818</v>
      </c>
      <c r="K592" s="300" t="s">
        <v>2076</v>
      </c>
      <c r="L592" s="300" t="s">
        <v>2098</v>
      </c>
      <c r="M592" s="300"/>
      <c r="N592" s="300" t="s">
        <v>2707</v>
      </c>
    </row>
    <row r="593" spans="1:14">
      <c r="A593" s="299">
        <v>2017</v>
      </c>
      <c r="B593" s="300" t="s">
        <v>73</v>
      </c>
      <c r="C593" s="300" t="s">
        <v>143</v>
      </c>
      <c r="D593" s="300" t="s">
        <v>1755</v>
      </c>
      <c r="E593" s="299">
        <v>-16339008</v>
      </c>
      <c r="F593" s="300"/>
      <c r="G593" s="300" t="s">
        <v>2089</v>
      </c>
      <c r="H593" s="300"/>
      <c r="I593" s="300" t="s">
        <v>2055</v>
      </c>
      <c r="J593" s="300" t="s">
        <v>818</v>
      </c>
      <c r="K593" s="300" t="s">
        <v>2076</v>
      </c>
      <c r="L593" s="300" t="s">
        <v>2099</v>
      </c>
      <c r="M593" s="300"/>
      <c r="N593" s="300" t="s">
        <v>2707</v>
      </c>
    </row>
    <row r="594" spans="1:14">
      <c r="A594" s="299">
        <v>2017</v>
      </c>
      <c r="B594" s="300" t="s">
        <v>73</v>
      </c>
      <c r="C594" s="300" t="s">
        <v>143</v>
      </c>
      <c r="D594" s="300" t="s">
        <v>1757</v>
      </c>
      <c r="E594" s="299">
        <v>-5630327</v>
      </c>
      <c r="F594" s="300"/>
      <c r="G594" s="300" t="s">
        <v>2089</v>
      </c>
      <c r="H594" s="300"/>
      <c r="I594" s="300" t="s">
        <v>2051</v>
      </c>
      <c r="J594" s="300" t="s">
        <v>818</v>
      </c>
      <c r="K594" s="300" t="s">
        <v>2076</v>
      </c>
      <c r="L594" s="300" t="s">
        <v>2099</v>
      </c>
      <c r="M594" s="300"/>
      <c r="N594" s="300" t="s">
        <v>2707</v>
      </c>
    </row>
    <row r="595" spans="1:14">
      <c r="A595" s="299">
        <v>2017</v>
      </c>
      <c r="B595" s="300" t="s">
        <v>73</v>
      </c>
      <c r="C595" s="300" t="s">
        <v>143</v>
      </c>
      <c r="D595" s="300" t="s">
        <v>1759</v>
      </c>
      <c r="E595" s="299">
        <v>429877282</v>
      </c>
      <c r="F595" s="300"/>
      <c r="G595" s="300" t="s">
        <v>2089</v>
      </c>
      <c r="H595" s="300"/>
      <c r="I595" s="300" t="s">
        <v>2048</v>
      </c>
      <c r="J595" s="300" t="s">
        <v>818</v>
      </c>
      <c r="K595" s="300" t="s">
        <v>2076</v>
      </c>
      <c r="L595" s="300" t="s">
        <v>2099</v>
      </c>
      <c r="M595" s="300"/>
      <c r="N595" s="300" t="s">
        <v>2707</v>
      </c>
    </row>
    <row r="596" spans="1:14">
      <c r="A596" s="299">
        <v>2017</v>
      </c>
      <c r="B596" s="300" t="s">
        <v>73</v>
      </c>
      <c r="C596" s="300" t="s">
        <v>143</v>
      </c>
      <c r="D596" s="300" t="s">
        <v>1761</v>
      </c>
      <c r="E596" s="299">
        <v>436868055.54000002</v>
      </c>
      <c r="F596" s="300"/>
      <c r="G596" s="300" t="s">
        <v>2089</v>
      </c>
      <c r="H596" s="300"/>
      <c r="I596" s="300" t="s">
        <v>2053</v>
      </c>
      <c r="J596" s="300" t="s">
        <v>818</v>
      </c>
      <c r="K596" s="300" t="s">
        <v>2076</v>
      </c>
      <c r="L596" s="300" t="s">
        <v>2099</v>
      </c>
      <c r="M596" s="300"/>
      <c r="N596" s="300" t="s">
        <v>2707</v>
      </c>
    </row>
    <row r="597" spans="1:14">
      <c r="A597" s="299">
        <v>2017</v>
      </c>
      <c r="B597" s="300" t="s">
        <v>73</v>
      </c>
      <c r="C597" s="300" t="s">
        <v>143</v>
      </c>
      <c r="D597" s="300" t="s">
        <v>1160</v>
      </c>
      <c r="E597" s="299">
        <v>7.5000000000000002E-4</v>
      </c>
      <c r="F597" s="300"/>
      <c r="G597" s="300" t="s">
        <v>2089</v>
      </c>
      <c r="H597" s="300"/>
      <c r="I597" s="300" t="s">
        <v>2079</v>
      </c>
      <c r="J597" s="300"/>
      <c r="K597" s="300" t="s">
        <v>2080</v>
      </c>
      <c r="L597" s="300" t="s">
        <v>2115</v>
      </c>
      <c r="M597" s="300"/>
      <c r="N597" s="300" t="s">
        <v>2707</v>
      </c>
    </row>
    <row r="598" spans="1:14">
      <c r="A598" s="299">
        <v>2017</v>
      </c>
      <c r="B598" s="300" t="s">
        <v>73</v>
      </c>
      <c r="C598" s="300" t="s">
        <v>143</v>
      </c>
      <c r="D598" s="300" t="s">
        <v>1732</v>
      </c>
      <c r="E598" s="299">
        <v>23110187.636824001</v>
      </c>
      <c r="F598" s="300"/>
      <c r="G598" s="300" t="s">
        <v>2089</v>
      </c>
      <c r="H598" s="300"/>
      <c r="I598" s="300" t="s">
        <v>2112</v>
      </c>
      <c r="J598" s="300" t="s">
        <v>818</v>
      </c>
      <c r="K598" s="300" t="s">
        <v>2081</v>
      </c>
      <c r="L598" s="300" t="s">
        <v>2091</v>
      </c>
      <c r="M598" s="300"/>
      <c r="N598" s="300" t="s">
        <v>2707</v>
      </c>
    </row>
    <row r="599" spans="1:14">
      <c r="A599" s="299">
        <v>2017</v>
      </c>
      <c r="B599" s="300" t="s">
        <v>73</v>
      </c>
      <c r="C599" s="300" t="s">
        <v>143</v>
      </c>
      <c r="D599" s="300" t="s">
        <v>1724</v>
      </c>
      <c r="E599" s="299">
        <v>0</v>
      </c>
      <c r="F599" s="300"/>
      <c r="G599" s="300" t="s">
        <v>2089</v>
      </c>
      <c r="H599" s="300"/>
      <c r="I599" s="300" t="s">
        <v>2079</v>
      </c>
      <c r="J599" s="300" t="s">
        <v>818</v>
      </c>
      <c r="K599" s="300" t="s">
        <v>2080</v>
      </c>
      <c r="L599" s="300" t="s">
        <v>2114</v>
      </c>
      <c r="M599" s="300"/>
      <c r="N599" s="300" t="s">
        <v>2707</v>
      </c>
    </row>
    <row r="600" spans="1:14">
      <c r="A600" s="299">
        <v>2017</v>
      </c>
      <c r="B600" s="300" t="s">
        <v>73</v>
      </c>
      <c r="C600" s="300" t="s">
        <v>143</v>
      </c>
      <c r="D600" s="300" t="s">
        <v>229</v>
      </c>
      <c r="E600" s="299">
        <v>1789175.87863006</v>
      </c>
      <c r="F600" s="300"/>
      <c r="G600" s="300" t="s">
        <v>2089</v>
      </c>
      <c r="H600" s="300"/>
      <c r="I600" s="300" t="s">
        <v>2079</v>
      </c>
      <c r="J600" s="300" t="s">
        <v>818</v>
      </c>
      <c r="K600" s="300" t="s">
        <v>2080</v>
      </c>
      <c r="L600" s="300" t="s">
        <v>2098</v>
      </c>
      <c r="M600" s="300"/>
      <c r="N600" s="300" t="s">
        <v>2707</v>
      </c>
    </row>
    <row r="601" spans="1:14">
      <c r="A601" s="299">
        <v>2017</v>
      </c>
      <c r="B601" s="300" t="s">
        <v>73</v>
      </c>
      <c r="C601" s="300" t="s">
        <v>143</v>
      </c>
      <c r="D601" s="300" t="s">
        <v>896</v>
      </c>
      <c r="E601" s="299">
        <v>0</v>
      </c>
      <c r="F601" s="300"/>
      <c r="G601" s="300" t="s">
        <v>2089</v>
      </c>
      <c r="H601" s="300"/>
      <c r="I601" s="300" t="s">
        <v>2079</v>
      </c>
      <c r="J601" s="300"/>
      <c r="K601" s="300" t="s">
        <v>2080</v>
      </c>
      <c r="L601" s="300" t="s">
        <v>2116</v>
      </c>
      <c r="M601" s="300"/>
      <c r="N601" s="300" t="s">
        <v>2707</v>
      </c>
    </row>
    <row r="602" spans="1:14">
      <c r="A602" s="299">
        <v>2017</v>
      </c>
      <c r="B602" s="300" t="s">
        <v>73</v>
      </c>
      <c r="C602" s="300" t="s">
        <v>143</v>
      </c>
      <c r="D602" s="300" t="s">
        <v>971</v>
      </c>
      <c r="E602" s="299">
        <v>4443744.5486792699</v>
      </c>
      <c r="F602" s="300"/>
      <c r="G602" s="300" t="s">
        <v>2089</v>
      </c>
      <c r="H602" s="300"/>
      <c r="I602" s="300" t="s">
        <v>2079</v>
      </c>
      <c r="J602" s="300"/>
      <c r="K602" s="300" t="s">
        <v>2080</v>
      </c>
      <c r="L602" s="300" t="s">
        <v>2117</v>
      </c>
      <c r="M602" s="300"/>
      <c r="N602" s="300" t="s">
        <v>2707</v>
      </c>
    </row>
    <row r="603" spans="1:14">
      <c r="A603" s="299">
        <v>2017</v>
      </c>
      <c r="B603" s="300" t="s">
        <v>73</v>
      </c>
      <c r="C603" s="300" t="s">
        <v>143</v>
      </c>
      <c r="D603" s="300" t="s">
        <v>1156</v>
      </c>
      <c r="E603" s="299">
        <v>-5312470.1485099196</v>
      </c>
      <c r="F603" s="300"/>
      <c r="G603" s="300" t="s">
        <v>2089</v>
      </c>
      <c r="H603" s="300"/>
      <c r="I603" s="300" t="s">
        <v>2079</v>
      </c>
      <c r="J603" s="300"/>
      <c r="K603" s="300" t="s">
        <v>2080</v>
      </c>
      <c r="L603" s="300" t="s">
        <v>2118</v>
      </c>
      <c r="M603" s="300" t="s">
        <v>2119</v>
      </c>
      <c r="N603" s="300" t="s">
        <v>2707</v>
      </c>
    </row>
    <row r="604" spans="1:14">
      <c r="A604" s="299">
        <v>2017</v>
      </c>
      <c r="B604" s="300" t="s">
        <v>73</v>
      </c>
      <c r="C604" s="300" t="s">
        <v>143</v>
      </c>
      <c r="D604" s="300" t="s">
        <v>1726</v>
      </c>
      <c r="E604" s="299">
        <v>0</v>
      </c>
      <c r="F604" s="300"/>
      <c r="G604" s="300" t="s">
        <v>2089</v>
      </c>
      <c r="H604" s="300"/>
      <c r="I604" s="300" t="s">
        <v>2079</v>
      </c>
      <c r="J604" s="300" t="s">
        <v>818</v>
      </c>
      <c r="K604" s="300" t="s">
        <v>2080</v>
      </c>
      <c r="L604" s="300" t="s">
        <v>2120</v>
      </c>
      <c r="M604" s="300"/>
      <c r="N604" s="300" t="s">
        <v>2707</v>
      </c>
    </row>
    <row r="605" spans="1:14">
      <c r="A605" s="299">
        <v>2017</v>
      </c>
      <c r="B605" s="300" t="s">
        <v>73</v>
      </c>
      <c r="C605" s="300" t="s">
        <v>143</v>
      </c>
      <c r="D605" s="300" t="s">
        <v>1162</v>
      </c>
      <c r="E605" s="299">
        <v>8.9999999999999993E-3</v>
      </c>
      <c r="F605" s="300"/>
      <c r="G605" s="300" t="s">
        <v>2089</v>
      </c>
      <c r="H605" s="300"/>
      <c r="I605" s="300" t="s">
        <v>2079</v>
      </c>
      <c r="J605" s="300"/>
      <c r="K605" s="300" t="s">
        <v>2080</v>
      </c>
      <c r="L605" s="300" t="s">
        <v>2121</v>
      </c>
      <c r="M605" s="300"/>
      <c r="N605" s="300" t="s">
        <v>2707</v>
      </c>
    </row>
    <row r="606" spans="1:14">
      <c r="A606" s="299">
        <v>2017</v>
      </c>
      <c r="B606" s="300" t="s">
        <v>73</v>
      </c>
      <c r="C606" s="300" t="s">
        <v>143</v>
      </c>
      <c r="D606" s="300" t="s">
        <v>1158</v>
      </c>
      <c r="E606" s="299">
        <v>3332.8084115094498</v>
      </c>
      <c r="F606" s="300"/>
      <c r="G606" s="300" t="s">
        <v>2089</v>
      </c>
      <c r="H606" s="300"/>
      <c r="I606" s="300" t="s">
        <v>2079</v>
      </c>
      <c r="J606" s="300" t="s">
        <v>818</v>
      </c>
      <c r="K606" s="300" t="s">
        <v>2080</v>
      </c>
      <c r="L606" s="300" t="s">
        <v>2122</v>
      </c>
      <c r="M606" s="300"/>
      <c r="N606" s="300" t="s">
        <v>2707</v>
      </c>
    </row>
    <row r="607" spans="1:14">
      <c r="A607" s="299">
        <v>2017</v>
      </c>
      <c r="B607" s="300" t="s">
        <v>73</v>
      </c>
      <c r="C607" s="300" t="s">
        <v>143</v>
      </c>
      <c r="D607" s="300" t="s">
        <v>1961</v>
      </c>
      <c r="E607" s="299">
        <v>7101646.0271399897</v>
      </c>
      <c r="F607" s="300"/>
      <c r="G607" s="300" t="s">
        <v>2089</v>
      </c>
      <c r="H607" s="300"/>
      <c r="I607" s="300" t="s">
        <v>2079</v>
      </c>
      <c r="J607" s="300"/>
      <c r="K607" s="300" t="s">
        <v>2080</v>
      </c>
      <c r="L607" s="300" t="s">
        <v>2123</v>
      </c>
      <c r="M607" s="300"/>
      <c r="N607" s="300" t="s">
        <v>2707</v>
      </c>
    </row>
    <row r="608" spans="1:14">
      <c r="A608" s="299">
        <v>2017</v>
      </c>
      <c r="B608" s="300" t="s">
        <v>73</v>
      </c>
      <c r="C608" s="300" t="s">
        <v>143</v>
      </c>
      <c r="D608" s="300" t="s">
        <v>1963</v>
      </c>
      <c r="E608" s="299">
        <v>1785843.07021855</v>
      </c>
      <c r="F608" s="300"/>
      <c r="G608" s="300" t="s">
        <v>2089</v>
      </c>
      <c r="H608" s="300"/>
      <c r="I608" s="300" t="s">
        <v>2079</v>
      </c>
      <c r="J608" s="300"/>
      <c r="K608" s="300" t="s">
        <v>2080</v>
      </c>
      <c r="L608" s="300" t="s">
        <v>2124</v>
      </c>
      <c r="M608" s="300"/>
      <c r="N608" s="300" t="s">
        <v>2707</v>
      </c>
    </row>
    <row r="609" spans="1:14">
      <c r="A609" s="299">
        <v>2017</v>
      </c>
      <c r="B609" s="300" t="s">
        <v>74</v>
      </c>
      <c r="C609" s="300" t="s">
        <v>143</v>
      </c>
      <c r="D609" s="300" t="s">
        <v>293</v>
      </c>
      <c r="E609" s="299">
        <v>0</v>
      </c>
      <c r="F609" s="300" t="s">
        <v>293</v>
      </c>
      <c r="G609" s="300" t="s">
        <v>2149</v>
      </c>
      <c r="H609" s="300" t="s">
        <v>2147</v>
      </c>
      <c r="I609" s="300" t="s">
        <v>2039</v>
      </c>
      <c r="J609" s="300" t="s">
        <v>868</v>
      </c>
      <c r="K609" s="300"/>
      <c r="L609" s="300"/>
      <c r="M609" s="300"/>
      <c r="N609" s="300" t="s">
        <v>2711</v>
      </c>
    </row>
    <row r="610" spans="1:14">
      <c r="A610" s="299">
        <v>2017</v>
      </c>
      <c r="B610" s="300" t="s">
        <v>74</v>
      </c>
      <c r="C610" s="300" t="s">
        <v>143</v>
      </c>
      <c r="D610" s="300" t="s">
        <v>263</v>
      </c>
      <c r="E610" s="299">
        <v>0</v>
      </c>
      <c r="F610" s="300" t="s">
        <v>263</v>
      </c>
      <c r="G610" s="300" t="s">
        <v>2149</v>
      </c>
      <c r="H610" s="300" t="s">
        <v>2147</v>
      </c>
      <c r="I610" s="300" t="s">
        <v>2039</v>
      </c>
      <c r="J610" s="300" t="s">
        <v>868</v>
      </c>
      <c r="K610" s="300"/>
      <c r="L610" s="300"/>
      <c r="M610" s="300"/>
      <c r="N610" s="300" t="s">
        <v>2711</v>
      </c>
    </row>
    <row r="611" spans="1:14">
      <c r="A611" s="299">
        <v>2017</v>
      </c>
      <c r="B611" s="300" t="s">
        <v>74</v>
      </c>
      <c r="C611" s="300" t="s">
        <v>143</v>
      </c>
      <c r="D611" s="300" t="s">
        <v>751</v>
      </c>
      <c r="E611" s="299">
        <v>0</v>
      </c>
      <c r="F611" s="300" t="s">
        <v>751</v>
      </c>
      <c r="G611" s="300" t="s">
        <v>2149</v>
      </c>
      <c r="H611" s="300" t="s">
        <v>2147</v>
      </c>
      <c r="I611" s="300" t="s">
        <v>2039</v>
      </c>
      <c r="J611" s="300"/>
      <c r="K611" s="300"/>
      <c r="L611" s="300"/>
      <c r="M611" s="300"/>
      <c r="N611" s="300" t="s">
        <v>2711</v>
      </c>
    </row>
    <row r="612" spans="1:14">
      <c r="A612" s="299">
        <v>2017</v>
      </c>
      <c r="B612" s="300" t="s">
        <v>74</v>
      </c>
      <c r="C612" s="300" t="s">
        <v>143</v>
      </c>
      <c r="D612" s="300" t="s">
        <v>683</v>
      </c>
      <c r="E612" s="299">
        <v>0</v>
      </c>
      <c r="F612" s="300" t="s">
        <v>683</v>
      </c>
      <c r="G612" s="300" t="s">
        <v>2149</v>
      </c>
      <c r="H612" s="300" t="s">
        <v>2147</v>
      </c>
      <c r="I612" s="300" t="s">
        <v>2039</v>
      </c>
      <c r="J612" s="300"/>
      <c r="K612" s="300"/>
      <c r="L612" s="300"/>
      <c r="M612" s="300"/>
      <c r="N612" s="300" t="s">
        <v>2711</v>
      </c>
    </row>
    <row r="613" spans="1:14">
      <c r="A613" s="299">
        <v>2017</v>
      </c>
      <c r="B613" s="300" t="s">
        <v>74</v>
      </c>
      <c r="C613" s="300" t="s">
        <v>143</v>
      </c>
      <c r="D613" s="300" t="s">
        <v>252</v>
      </c>
      <c r="E613" s="299">
        <v>0</v>
      </c>
      <c r="F613" s="300" t="s">
        <v>252</v>
      </c>
      <c r="G613" s="300" t="s">
        <v>2149</v>
      </c>
      <c r="H613" s="300" t="s">
        <v>2147</v>
      </c>
      <c r="I613" s="300" t="s">
        <v>2039</v>
      </c>
      <c r="J613" s="300" t="s">
        <v>868</v>
      </c>
      <c r="K613" s="300"/>
      <c r="L613" s="300"/>
      <c r="M613" s="300"/>
      <c r="N613" s="300" t="s">
        <v>2711</v>
      </c>
    </row>
    <row r="614" spans="1:14">
      <c r="A614" s="299">
        <v>2017</v>
      </c>
      <c r="B614" s="300" t="s">
        <v>74</v>
      </c>
      <c r="C614" s="300" t="s">
        <v>143</v>
      </c>
      <c r="D614" s="300" t="s">
        <v>663</v>
      </c>
      <c r="E614" s="299">
        <v>0</v>
      </c>
      <c r="F614" s="300" t="s">
        <v>663</v>
      </c>
      <c r="G614" s="300" t="s">
        <v>2149</v>
      </c>
      <c r="H614" s="300" t="s">
        <v>2147</v>
      </c>
      <c r="I614" s="300" t="s">
        <v>2039</v>
      </c>
      <c r="J614" s="300"/>
      <c r="K614" s="300"/>
      <c r="L614" s="300"/>
      <c r="M614" s="300"/>
      <c r="N614" s="300" t="s">
        <v>2711</v>
      </c>
    </row>
    <row r="615" spans="1:14">
      <c r="A615" s="299">
        <v>2017</v>
      </c>
      <c r="B615" s="300" t="s">
        <v>74</v>
      </c>
      <c r="C615" s="300" t="s">
        <v>143</v>
      </c>
      <c r="D615" s="300" t="s">
        <v>351</v>
      </c>
      <c r="E615" s="299">
        <v>0</v>
      </c>
      <c r="F615" s="300" t="s">
        <v>351</v>
      </c>
      <c r="G615" s="300" t="s">
        <v>2149</v>
      </c>
      <c r="H615" s="300" t="s">
        <v>2147</v>
      </c>
      <c r="I615" s="300" t="s">
        <v>2039</v>
      </c>
      <c r="J615" s="300"/>
      <c r="K615" s="300"/>
      <c r="L615" s="300"/>
      <c r="M615" s="300"/>
      <c r="N615" s="300" t="s">
        <v>2711</v>
      </c>
    </row>
    <row r="616" spans="1:14">
      <c r="A616" s="299">
        <v>2017</v>
      </c>
      <c r="B616" s="300" t="s">
        <v>74</v>
      </c>
      <c r="C616" s="300" t="s">
        <v>143</v>
      </c>
      <c r="D616" s="300" t="s">
        <v>2008</v>
      </c>
      <c r="E616" s="299">
        <v>0</v>
      </c>
      <c r="F616" s="300" t="s">
        <v>2008</v>
      </c>
      <c r="G616" s="300" t="s">
        <v>2149</v>
      </c>
      <c r="H616" s="300" t="s">
        <v>2147</v>
      </c>
      <c r="I616" s="300" t="s">
        <v>2046</v>
      </c>
      <c r="J616" s="300"/>
      <c r="K616" s="300"/>
      <c r="L616" s="300"/>
      <c r="M616" s="300"/>
      <c r="N616" s="300" t="s">
        <v>2711</v>
      </c>
    </row>
    <row r="617" spans="1:14">
      <c r="A617" s="299">
        <v>2017</v>
      </c>
      <c r="B617" s="300" t="s">
        <v>74</v>
      </c>
      <c r="C617" s="300" t="s">
        <v>143</v>
      </c>
      <c r="D617" s="300" t="s">
        <v>317</v>
      </c>
      <c r="E617" s="299">
        <v>0</v>
      </c>
      <c r="F617" s="300" t="s">
        <v>317</v>
      </c>
      <c r="G617" s="300" t="s">
        <v>2149</v>
      </c>
      <c r="H617" s="300" t="s">
        <v>2147</v>
      </c>
      <c r="I617" s="300" t="s">
        <v>2039</v>
      </c>
      <c r="J617" s="300" t="s">
        <v>868</v>
      </c>
      <c r="K617" s="300"/>
      <c r="L617" s="300"/>
      <c r="M617" s="300"/>
      <c r="N617" s="300" t="s">
        <v>2711</v>
      </c>
    </row>
    <row r="618" spans="1:14">
      <c r="A618" s="299">
        <v>2017</v>
      </c>
      <c r="B618" s="300" t="s">
        <v>74</v>
      </c>
      <c r="C618" s="300" t="s">
        <v>143</v>
      </c>
      <c r="D618" s="300" t="s">
        <v>268</v>
      </c>
      <c r="E618" s="299">
        <v>0</v>
      </c>
      <c r="F618" s="300" t="s">
        <v>268</v>
      </c>
      <c r="G618" s="300" t="s">
        <v>2149</v>
      </c>
      <c r="H618" s="300" t="s">
        <v>2147</v>
      </c>
      <c r="I618" s="300" t="s">
        <v>2039</v>
      </c>
      <c r="J618" s="300" t="s">
        <v>868</v>
      </c>
      <c r="K618" s="300"/>
      <c r="L618" s="300"/>
      <c r="M618" s="300"/>
      <c r="N618" s="300" t="s">
        <v>2711</v>
      </c>
    </row>
    <row r="619" spans="1:14">
      <c r="A619" s="299">
        <v>2017</v>
      </c>
      <c r="B619" s="300" t="s">
        <v>74</v>
      </c>
      <c r="C619" s="300" t="s">
        <v>143</v>
      </c>
      <c r="D619" s="300" t="s">
        <v>677</v>
      </c>
      <c r="E619" s="299">
        <v>0</v>
      </c>
      <c r="F619" s="300" t="s">
        <v>677</v>
      </c>
      <c r="G619" s="300" t="s">
        <v>2149</v>
      </c>
      <c r="H619" s="300" t="s">
        <v>2147</v>
      </c>
      <c r="I619" s="300" t="s">
        <v>2039</v>
      </c>
      <c r="J619" s="300"/>
      <c r="K619" s="300"/>
      <c r="L619" s="300"/>
      <c r="M619" s="300"/>
      <c r="N619" s="300" t="s">
        <v>2711</v>
      </c>
    </row>
    <row r="620" spans="1:14">
      <c r="A620" s="299">
        <v>2017</v>
      </c>
      <c r="B620" s="300" t="s">
        <v>74</v>
      </c>
      <c r="C620" s="300" t="s">
        <v>143</v>
      </c>
      <c r="D620" s="300" t="s">
        <v>256</v>
      </c>
      <c r="E620" s="299">
        <v>0</v>
      </c>
      <c r="F620" s="300" t="s">
        <v>256</v>
      </c>
      <c r="G620" s="300" t="s">
        <v>2149</v>
      </c>
      <c r="H620" s="300" t="s">
        <v>2147</v>
      </c>
      <c r="I620" s="300" t="s">
        <v>2039</v>
      </c>
      <c r="J620" s="300" t="s">
        <v>868</v>
      </c>
      <c r="K620" s="300"/>
      <c r="L620" s="300"/>
      <c r="M620" s="300"/>
      <c r="N620" s="300" t="s">
        <v>2711</v>
      </c>
    </row>
    <row r="621" spans="1:14">
      <c r="A621" s="299">
        <v>2017</v>
      </c>
      <c r="B621" s="300" t="s">
        <v>74</v>
      </c>
      <c r="C621" s="300" t="s">
        <v>143</v>
      </c>
      <c r="D621" s="300" t="s">
        <v>681</v>
      </c>
      <c r="E621" s="299">
        <v>0</v>
      </c>
      <c r="F621" s="300" t="s">
        <v>681</v>
      </c>
      <c r="G621" s="300" t="s">
        <v>2149</v>
      </c>
      <c r="H621" s="300" t="s">
        <v>2147</v>
      </c>
      <c r="I621" s="300" t="s">
        <v>2039</v>
      </c>
      <c r="J621" s="300"/>
      <c r="K621" s="300"/>
      <c r="L621" s="300"/>
      <c r="M621" s="300"/>
      <c r="N621" s="300" t="s">
        <v>2711</v>
      </c>
    </row>
    <row r="622" spans="1:14">
      <c r="A622" s="299">
        <v>2017</v>
      </c>
      <c r="B622" s="300" t="s">
        <v>74</v>
      </c>
      <c r="C622" s="300" t="s">
        <v>143</v>
      </c>
      <c r="D622" s="300" t="s">
        <v>255</v>
      </c>
      <c r="E622" s="299">
        <v>0</v>
      </c>
      <c r="F622" s="300" t="s">
        <v>255</v>
      </c>
      <c r="G622" s="300" t="s">
        <v>2149</v>
      </c>
      <c r="H622" s="300" t="s">
        <v>2147</v>
      </c>
      <c r="I622" s="300" t="s">
        <v>2039</v>
      </c>
      <c r="J622" s="300" t="s">
        <v>868</v>
      </c>
      <c r="K622" s="300"/>
      <c r="L622" s="300"/>
      <c r="M622" s="300"/>
      <c r="N622" s="300" t="s">
        <v>2711</v>
      </c>
    </row>
    <row r="623" spans="1:14">
      <c r="A623" s="299">
        <v>2017</v>
      </c>
      <c r="B623" s="300" t="s">
        <v>74</v>
      </c>
      <c r="C623" s="300" t="s">
        <v>143</v>
      </c>
      <c r="D623" s="300" t="s">
        <v>665</v>
      </c>
      <c r="E623" s="299">
        <v>0</v>
      </c>
      <c r="F623" s="300" t="s">
        <v>665</v>
      </c>
      <c r="G623" s="300" t="s">
        <v>2149</v>
      </c>
      <c r="H623" s="300" t="s">
        <v>2147</v>
      </c>
      <c r="I623" s="300" t="s">
        <v>2039</v>
      </c>
      <c r="J623" s="300"/>
      <c r="K623" s="300"/>
      <c r="L623" s="300"/>
      <c r="M623" s="300"/>
      <c r="N623" s="300" t="s">
        <v>2711</v>
      </c>
    </row>
    <row r="624" spans="1:14">
      <c r="A624" s="299">
        <v>2017</v>
      </c>
      <c r="B624" s="300" t="s">
        <v>74</v>
      </c>
      <c r="C624" s="300" t="s">
        <v>143</v>
      </c>
      <c r="D624" s="300" t="s">
        <v>283</v>
      </c>
      <c r="E624" s="299">
        <v>0</v>
      </c>
      <c r="F624" s="300" t="s">
        <v>283</v>
      </c>
      <c r="G624" s="300" t="s">
        <v>2149</v>
      </c>
      <c r="H624" s="300" t="s">
        <v>2147</v>
      </c>
      <c r="I624" s="300" t="s">
        <v>2039</v>
      </c>
      <c r="J624" s="300" t="s">
        <v>868</v>
      </c>
      <c r="K624" s="300"/>
      <c r="L624" s="300"/>
      <c r="M624" s="300"/>
      <c r="N624" s="300" t="s">
        <v>2711</v>
      </c>
    </row>
    <row r="625" spans="1:14">
      <c r="A625" s="299">
        <v>2017</v>
      </c>
      <c r="B625" s="300" t="s">
        <v>74</v>
      </c>
      <c r="C625" s="300" t="s">
        <v>143</v>
      </c>
      <c r="D625" s="300" t="s">
        <v>295</v>
      </c>
      <c r="E625" s="299">
        <v>0</v>
      </c>
      <c r="F625" s="300" t="s">
        <v>295</v>
      </c>
      <c r="G625" s="300" t="s">
        <v>2149</v>
      </c>
      <c r="H625" s="300" t="s">
        <v>2147</v>
      </c>
      <c r="I625" s="300" t="s">
        <v>2039</v>
      </c>
      <c r="J625" s="300" t="s">
        <v>868</v>
      </c>
      <c r="K625" s="300"/>
      <c r="L625" s="300"/>
      <c r="M625" s="300"/>
      <c r="N625" s="300" t="s">
        <v>2711</v>
      </c>
    </row>
    <row r="626" spans="1:14">
      <c r="A626" s="299">
        <v>2017</v>
      </c>
      <c r="B626" s="300" t="s">
        <v>74</v>
      </c>
      <c r="C626" s="300" t="s">
        <v>143</v>
      </c>
      <c r="D626" s="300" t="s">
        <v>347</v>
      </c>
      <c r="E626" s="299">
        <v>0</v>
      </c>
      <c r="F626" s="300" t="s">
        <v>347</v>
      </c>
      <c r="G626" s="300" t="s">
        <v>2149</v>
      </c>
      <c r="H626" s="300" t="s">
        <v>2147</v>
      </c>
      <c r="I626" s="300" t="s">
        <v>2039</v>
      </c>
      <c r="J626" s="300"/>
      <c r="K626" s="300"/>
      <c r="L626" s="300"/>
      <c r="M626" s="300"/>
      <c r="N626" s="300" t="s">
        <v>2711</v>
      </c>
    </row>
    <row r="627" spans="1:14">
      <c r="A627" s="299">
        <v>2017</v>
      </c>
      <c r="B627" s="300" t="s">
        <v>74</v>
      </c>
      <c r="C627" s="300" t="s">
        <v>143</v>
      </c>
      <c r="D627" s="300" t="s">
        <v>675</v>
      </c>
      <c r="E627" s="299">
        <v>0</v>
      </c>
      <c r="F627" s="300" t="s">
        <v>675</v>
      </c>
      <c r="G627" s="300" t="s">
        <v>2149</v>
      </c>
      <c r="H627" s="300" t="s">
        <v>2147</v>
      </c>
      <c r="I627" s="300" t="s">
        <v>2039</v>
      </c>
      <c r="J627" s="300"/>
      <c r="K627" s="300"/>
      <c r="L627" s="300"/>
      <c r="M627" s="300"/>
      <c r="N627" s="300" t="s">
        <v>2711</v>
      </c>
    </row>
    <row r="628" spans="1:14">
      <c r="A628" s="299">
        <v>2017</v>
      </c>
      <c r="B628" s="300" t="s">
        <v>74</v>
      </c>
      <c r="C628" s="300" t="s">
        <v>143</v>
      </c>
      <c r="D628" s="300" t="s">
        <v>667</v>
      </c>
      <c r="E628" s="299">
        <v>0</v>
      </c>
      <c r="F628" s="300" t="s">
        <v>667</v>
      </c>
      <c r="G628" s="300" t="s">
        <v>2149</v>
      </c>
      <c r="H628" s="300" t="s">
        <v>2147</v>
      </c>
      <c r="I628" s="300" t="s">
        <v>2039</v>
      </c>
      <c r="J628" s="300"/>
      <c r="K628" s="300"/>
      <c r="L628" s="300"/>
      <c r="M628" s="300"/>
      <c r="N628" s="300" t="s">
        <v>2711</v>
      </c>
    </row>
    <row r="629" spans="1:14">
      <c r="A629" s="299">
        <v>2017</v>
      </c>
      <c r="B629" s="300" t="s">
        <v>74</v>
      </c>
      <c r="C629" s="300" t="s">
        <v>143</v>
      </c>
      <c r="D629" s="300" t="s">
        <v>742</v>
      </c>
      <c r="E629" s="299">
        <v>0</v>
      </c>
      <c r="F629" s="300" t="s">
        <v>742</v>
      </c>
      <c r="G629" s="300" t="s">
        <v>2149</v>
      </c>
      <c r="H629" s="300" t="s">
        <v>2147</v>
      </c>
      <c r="I629" s="300" t="s">
        <v>2039</v>
      </c>
      <c r="J629" s="300"/>
      <c r="K629" s="300"/>
      <c r="L629" s="300"/>
      <c r="M629" s="300"/>
      <c r="N629" s="300" t="s">
        <v>2711</v>
      </c>
    </row>
    <row r="630" spans="1:14">
      <c r="A630" s="299">
        <v>2017</v>
      </c>
      <c r="B630" s="300" t="s">
        <v>74</v>
      </c>
      <c r="C630" s="300" t="s">
        <v>143</v>
      </c>
      <c r="D630" s="300" t="s">
        <v>310</v>
      </c>
      <c r="E630" s="299">
        <v>0</v>
      </c>
      <c r="F630" s="300" t="s">
        <v>310</v>
      </c>
      <c r="G630" s="300" t="s">
        <v>2149</v>
      </c>
      <c r="H630" s="300" t="s">
        <v>2147</v>
      </c>
      <c r="I630" s="300" t="s">
        <v>2039</v>
      </c>
      <c r="J630" s="300" t="s">
        <v>868</v>
      </c>
      <c r="K630" s="300"/>
      <c r="L630" s="300"/>
      <c r="M630" s="300"/>
      <c r="N630" s="300" t="s">
        <v>2711</v>
      </c>
    </row>
    <row r="631" spans="1:14">
      <c r="A631" s="299">
        <v>2017</v>
      </c>
      <c r="B631" s="300" t="s">
        <v>74</v>
      </c>
      <c r="C631" s="300" t="s">
        <v>143</v>
      </c>
      <c r="D631" s="300" t="s">
        <v>266</v>
      </c>
      <c r="E631" s="299">
        <v>0</v>
      </c>
      <c r="F631" s="300" t="s">
        <v>266</v>
      </c>
      <c r="G631" s="300" t="s">
        <v>2149</v>
      </c>
      <c r="H631" s="300" t="s">
        <v>2147</v>
      </c>
      <c r="I631" s="300" t="s">
        <v>2039</v>
      </c>
      <c r="J631" s="300" t="s">
        <v>868</v>
      </c>
      <c r="K631" s="300"/>
      <c r="L631" s="300"/>
      <c r="M631" s="300"/>
      <c r="N631" s="300" t="s">
        <v>2711</v>
      </c>
    </row>
    <row r="632" spans="1:14">
      <c r="A632" s="299">
        <v>2017</v>
      </c>
      <c r="B632" s="300" t="s">
        <v>74</v>
      </c>
      <c r="C632" s="300" t="s">
        <v>143</v>
      </c>
      <c r="D632" s="300" t="s">
        <v>287</v>
      </c>
      <c r="E632" s="299">
        <v>0</v>
      </c>
      <c r="F632" s="300" t="s">
        <v>287</v>
      </c>
      <c r="G632" s="300" t="s">
        <v>2149</v>
      </c>
      <c r="H632" s="300" t="s">
        <v>2147</v>
      </c>
      <c r="I632" s="300" t="s">
        <v>2039</v>
      </c>
      <c r="J632" s="300" t="s">
        <v>868</v>
      </c>
      <c r="K632" s="300"/>
      <c r="L632" s="300"/>
      <c r="M632" s="300"/>
      <c r="N632" s="300" t="s">
        <v>2711</v>
      </c>
    </row>
    <row r="633" spans="1:14">
      <c r="A633" s="299">
        <v>2017</v>
      </c>
      <c r="B633" s="300" t="s">
        <v>74</v>
      </c>
      <c r="C633" s="300" t="s">
        <v>143</v>
      </c>
      <c r="D633" s="300" t="s">
        <v>662</v>
      </c>
      <c r="E633" s="299">
        <v>0</v>
      </c>
      <c r="F633" s="300" t="s">
        <v>662</v>
      </c>
      <c r="G633" s="300" t="s">
        <v>2149</v>
      </c>
      <c r="H633" s="300" t="s">
        <v>2147</v>
      </c>
      <c r="I633" s="300" t="s">
        <v>2039</v>
      </c>
      <c r="J633" s="300"/>
      <c r="K633" s="300"/>
      <c r="L633" s="300"/>
      <c r="M633" s="300"/>
      <c r="N633" s="300" t="s">
        <v>2711</v>
      </c>
    </row>
    <row r="634" spans="1:14">
      <c r="A634" s="299">
        <v>2017</v>
      </c>
      <c r="B634" s="300" t="s">
        <v>74</v>
      </c>
      <c r="C634" s="300" t="s">
        <v>143</v>
      </c>
      <c r="D634" s="300" t="s">
        <v>301</v>
      </c>
      <c r="E634" s="299">
        <v>0</v>
      </c>
      <c r="F634" s="300" t="s">
        <v>301</v>
      </c>
      <c r="G634" s="300" t="s">
        <v>2149</v>
      </c>
      <c r="H634" s="300" t="s">
        <v>2147</v>
      </c>
      <c r="I634" s="300" t="s">
        <v>2039</v>
      </c>
      <c r="J634" s="300" t="s">
        <v>868</v>
      </c>
      <c r="K634" s="300"/>
      <c r="L634" s="300"/>
      <c r="M634" s="300"/>
      <c r="N634" s="300" t="s">
        <v>2711</v>
      </c>
    </row>
    <row r="635" spans="1:14">
      <c r="A635" s="299">
        <v>2017</v>
      </c>
      <c r="B635" s="300" t="s">
        <v>74</v>
      </c>
      <c r="C635" s="300" t="s">
        <v>143</v>
      </c>
      <c r="D635" s="300" t="s">
        <v>603</v>
      </c>
      <c r="E635" s="299">
        <v>0</v>
      </c>
      <c r="F635" s="300" t="s">
        <v>603</v>
      </c>
      <c r="G635" s="300" t="s">
        <v>2149</v>
      </c>
      <c r="H635" s="300" t="s">
        <v>2147</v>
      </c>
      <c r="I635" s="300" t="s">
        <v>2044</v>
      </c>
      <c r="J635" s="300"/>
      <c r="K635" s="300"/>
      <c r="L635" s="300"/>
      <c r="M635" s="300"/>
      <c r="N635" s="300" t="s">
        <v>2711</v>
      </c>
    </row>
    <row r="636" spans="1:14">
      <c r="A636" s="299">
        <v>2017</v>
      </c>
      <c r="B636" s="300" t="s">
        <v>74</v>
      </c>
      <c r="C636" s="300" t="s">
        <v>143</v>
      </c>
      <c r="D636" s="300" t="s">
        <v>260</v>
      </c>
      <c r="E636" s="299">
        <v>0</v>
      </c>
      <c r="F636" s="300" t="s">
        <v>260</v>
      </c>
      <c r="G636" s="300" t="s">
        <v>2149</v>
      </c>
      <c r="H636" s="300" t="s">
        <v>2147</v>
      </c>
      <c r="I636" s="300" t="s">
        <v>2039</v>
      </c>
      <c r="J636" s="300" t="s">
        <v>868</v>
      </c>
      <c r="K636" s="300"/>
      <c r="L636" s="300"/>
      <c r="M636" s="300"/>
      <c r="N636" s="300" t="s">
        <v>2711</v>
      </c>
    </row>
    <row r="637" spans="1:14">
      <c r="A637" s="299">
        <v>2017</v>
      </c>
      <c r="B637" s="300" t="s">
        <v>73</v>
      </c>
      <c r="C637" s="300" t="s">
        <v>143</v>
      </c>
      <c r="D637" s="300" t="s">
        <v>1889</v>
      </c>
      <c r="E637" s="299">
        <v>0</v>
      </c>
      <c r="F637" s="300"/>
      <c r="G637" s="300" t="s">
        <v>2089</v>
      </c>
      <c r="H637" s="300"/>
      <c r="I637" s="300" t="s">
        <v>2051</v>
      </c>
      <c r="J637" s="300" t="s">
        <v>818</v>
      </c>
      <c r="K637" s="300" t="s">
        <v>2076</v>
      </c>
      <c r="L637" s="300" t="s">
        <v>2158</v>
      </c>
      <c r="M637" s="300"/>
      <c r="N637" s="300" t="s">
        <v>2707</v>
      </c>
    </row>
    <row r="638" spans="1:14">
      <c r="A638" s="299">
        <v>2017</v>
      </c>
      <c r="B638" s="300" t="s">
        <v>73</v>
      </c>
      <c r="C638" s="300" t="s">
        <v>143</v>
      </c>
      <c r="D638" s="300" t="s">
        <v>1891</v>
      </c>
      <c r="E638" s="299">
        <v>0</v>
      </c>
      <c r="F638" s="300"/>
      <c r="G638" s="300" t="s">
        <v>2089</v>
      </c>
      <c r="H638" s="300"/>
      <c r="I638" s="300" t="s">
        <v>2048</v>
      </c>
      <c r="J638" s="300" t="s">
        <v>818</v>
      </c>
      <c r="K638" s="300" t="s">
        <v>2076</v>
      </c>
      <c r="L638" s="300" t="s">
        <v>2158</v>
      </c>
      <c r="M638" s="300"/>
      <c r="N638" s="300" t="s">
        <v>2707</v>
      </c>
    </row>
    <row r="639" spans="1:14">
      <c r="A639" s="299">
        <v>2017</v>
      </c>
      <c r="B639" s="300" t="s">
        <v>73</v>
      </c>
      <c r="C639" s="300" t="s">
        <v>143</v>
      </c>
      <c r="D639" s="300" t="s">
        <v>1893</v>
      </c>
      <c r="E639" s="299">
        <v>0</v>
      </c>
      <c r="F639" s="300"/>
      <c r="G639" s="300" t="s">
        <v>2089</v>
      </c>
      <c r="H639" s="300"/>
      <c r="I639" s="300" t="s">
        <v>2053</v>
      </c>
      <c r="J639" s="300" t="s">
        <v>818</v>
      </c>
      <c r="K639" s="300" t="s">
        <v>2076</v>
      </c>
      <c r="L639" s="300" t="s">
        <v>2158</v>
      </c>
      <c r="M639" s="300"/>
      <c r="N639" s="300" t="s">
        <v>2707</v>
      </c>
    </row>
    <row r="640" spans="1:14">
      <c r="A640" s="299">
        <v>2017</v>
      </c>
      <c r="B640" s="300" t="s">
        <v>73</v>
      </c>
      <c r="C640" s="300" t="s">
        <v>143</v>
      </c>
      <c r="D640" s="300" t="s">
        <v>1943</v>
      </c>
      <c r="E640" s="299">
        <v>-119246.249505331</v>
      </c>
      <c r="F640" s="300"/>
      <c r="G640" s="300" t="s">
        <v>2089</v>
      </c>
      <c r="H640" s="300"/>
      <c r="I640" s="300" t="s">
        <v>2055</v>
      </c>
      <c r="J640" s="300" t="s">
        <v>818</v>
      </c>
      <c r="K640" s="300" t="s">
        <v>2076</v>
      </c>
      <c r="L640" s="300" t="s">
        <v>2159</v>
      </c>
      <c r="M640" s="300"/>
      <c r="N640" s="300" t="s">
        <v>2707</v>
      </c>
    </row>
    <row r="641" spans="1:14">
      <c r="A641" s="299">
        <v>2017</v>
      </c>
      <c r="B641" s="300" t="s">
        <v>73</v>
      </c>
      <c r="C641" s="300" t="s">
        <v>143</v>
      </c>
      <c r="D641" s="300" t="s">
        <v>1945</v>
      </c>
      <c r="E641" s="299">
        <v>-41091.563100930303</v>
      </c>
      <c r="F641" s="300"/>
      <c r="G641" s="300" t="s">
        <v>2089</v>
      </c>
      <c r="H641" s="300"/>
      <c r="I641" s="300" t="s">
        <v>2051</v>
      </c>
      <c r="J641" s="300" t="s">
        <v>818</v>
      </c>
      <c r="K641" s="300" t="s">
        <v>2076</v>
      </c>
      <c r="L641" s="300" t="s">
        <v>2159</v>
      </c>
      <c r="M641" s="300"/>
      <c r="N641" s="300" t="s">
        <v>2707</v>
      </c>
    </row>
    <row r="642" spans="1:14">
      <c r="A642" s="299">
        <v>2017</v>
      </c>
      <c r="B642" s="300" t="s">
        <v>73</v>
      </c>
      <c r="C642" s="300" t="s">
        <v>143</v>
      </c>
      <c r="D642" s="300" t="s">
        <v>1947</v>
      </c>
      <c r="E642" s="299">
        <v>3137354.09310319</v>
      </c>
      <c r="F642" s="300"/>
      <c r="G642" s="300" t="s">
        <v>2089</v>
      </c>
      <c r="H642" s="300"/>
      <c r="I642" s="300" t="s">
        <v>2048</v>
      </c>
      <c r="J642" s="300" t="s">
        <v>818</v>
      </c>
      <c r="K642" s="300" t="s">
        <v>2076</v>
      </c>
      <c r="L642" s="300" t="s">
        <v>2159</v>
      </c>
      <c r="M642" s="300"/>
      <c r="N642" s="300" t="s">
        <v>2707</v>
      </c>
    </row>
    <row r="643" spans="1:14">
      <c r="A643" s="299">
        <v>2017</v>
      </c>
      <c r="B643" s="300" t="s">
        <v>73</v>
      </c>
      <c r="C643" s="300" t="s">
        <v>143</v>
      </c>
      <c r="D643" s="300" t="s">
        <v>1949</v>
      </c>
      <c r="E643" s="299">
        <v>3188374.5421895799</v>
      </c>
      <c r="F643" s="300"/>
      <c r="G643" s="300" t="s">
        <v>2089</v>
      </c>
      <c r="H643" s="300"/>
      <c r="I643" s="300" t="s">
        <v>2053</v>
      </c>
      <c r="J643" s="300" t="s">
        <v>818</v>
      </c>
      <c r="K643" s="300" t="s">
        <v>2076</v>
      </c>
      <c r="L643" s="300" t="s">
        <v>2159</v>
      </c>
      <c r="M643" s="300"/>
      <c r="N643" s="300" t="s">
        <v>2707</v>
      </c>
    </row>
    <row r="644" spans="1:14">
      <c r="A644" s="299">
        <v>2017</v>
      </c>
      <c r="B644" s="300" t="s">
        <v>73</v>
      </c>
      <c r="C644" s="300" t="s">
        <v>143</v>
      </c>
      <c r="D644" s="300" t="s">
        <v>1033</v>
      </c>
      <c r="E644" s="299">
        <v>86992104.640000001</v>
      </c>
      <c r="F644" s="300"/>
      <c r="G644" s="300" t="s">
        <v>2089</v>
      </c>
      <c r="H644" s="300"/>
      <c r="I644" s="300" t="s">
        <v>2021</v>
      </c>
      <c r="J644" s="300"/>
      <c r="K644" s="300" t="s">
        <v>2070</v>
      </c>
      <c r="L644" s="300" t="s">
        <v>2160</v>
      </c>
      <c r="M644" s="300"/>
      <c r="N644" s="300" t="s">
        <v>2707</v>
      </c>
    </row>
    <row r="645" spans="1:14">
      <c r="A645" s="299">
        <v>2017</v>
      </c>
      <c r="B645" s="300" t="s">
        <v>73</v>
      </c>
      <c r="C645" s="300" t="s">
        <v>143</v>
      </c>
      <c r="D645" s="300" t="s">
        <v>1035</v>
      </c>
      <c r="E645" s="299">
        <v>11967399.41</v>
      </c>
      <c r="F645" s="300"/>
      <c r="G645" s="300" t="s">
        <v>2089</v>
      </c>
      <c r="H645" s="300"/>
      <c r="I645" s="300" t="s">
        <v>2024</v>
      </c>
      <c r="J645" s="300"/>
      <c r="K645" s="300" t="s">
        <v>2070</v>
      </c>
      <c r="L645" s="300" t="s">
        <v>2160</v>
      </c>
      <c r="M645" s="300"/>
      <c r="N645" s="300" t="s">
        <v>2707</v>
      </c>
    </row>
    <row r="646" spans="1:14">
      <c r="A646" s="299">
        <v>2017</v>
      </c>
      <c r="B646" s="300" t="s">
        <v>73</v>
      </c>
      <c r="C646" s="300" t="s">
        <v>143</v>
      </c>
      <c r="D646" s="300" t="s">
        <v>1037</v>
      </c>
      <c r="E646" s="299">
        <v>4820911.62</v>
      </c>
      <c r="F646" s="300"/>
      <c r="G646" s="300" t="s">
        <v>2089</v>
      </c>
      <c r="H646" s="300"/>
      <c r="I646" s="300" t="s">
        <v>2021</v>
      </c>
      <c r="J646" s="300"/>
      <c r="K646" s="300" t="s">
        <v>2070</v>
      </c>
      <c r="L646" s="300" t="s">
        <v>2161</v>
      </c>
      <c r="M646" s="300"/>
      <c r="N646" s="300" t="s">
        <v>2707</v>
      </c>
    </row>
    <row r="647" spans="1:14">
      <c r="A647" s="299">
        <v>2017</v>
      </c>
      <c r="B647" s="300" t="s">
        <v>73</v>
      </c>
      <c r="C647" s="300" t="s">
        <v>143</v>
      </c>
      <c r="D647" s="300" t="s">
        <v>1039</v>
      </c>
      <c r="E647" s="299">
        <v>762518.06</v>
      </c>
      <c r="F647" s="300"/>
      <c r="G647" s="300" t="s">
        <v>2089</v>
      </c>
      <c r="H647" s="300"/>
      <c r="I647" s="300" t="s">
        <v>2024</v>
      </c>
      <c r="J647" s="300"/>
      <c r="K647" s="300" t="s">
        <v>2070</v>
      </c>
      <c r="L647" s="300" t="s">
        <v>2161</v>
      </c>
      <c r="M647" s="300"/>
      <c r="N647" s="300" t="s">
        <v>2707</v>
      </c>
    </row>
    <row r="648" spans="1:14">
      <c r="A648" s="299">
        <v>2017</v>
      </c>
      <c r="B648" s="300" t="s">
        <v>73</v>
      </c>
      <c r="C648" s="300" t="s">
        <v>143</v>
      </c>
      <c r="D648" s="300" t="s">
        <v>887</v>
      </c>
      <c r="E648" s="299">
        <v>0</v>
      </c>
      <c r="F648" s="300"/>
      <c r="G648" s="300" t="s">
        <v>2125</v>
      </c>
      <c r="H648" s="300"/>
      <c r="I648" s="300" t="s">
        <v>2046</v>
      </c>
      <c r="J648" s="300" t="s">
        <v>401</v>
      </c>
      <c r="K648" s="300"/>
      <c r="L648" s="300"/>
      <c r="M648" s="300"/>
      <c r="N648" s="300" t="s">
        <v>2707</v>
      </c>
    </row>
    <row r="649" spans="1:14">
      <c r="A649" s="299">
        <v>2017</v>
      </c>
      <c r="B649" s="300" t="s">
        <v>73</v>
      </c>
      <c r="C649" s="300" t="s">
        <v>143</v>
      </c>
      <c r="D649" s="300" t="s">
        <v>797</v>
      </c>
      <c r="E649" s="299">
        <v>0</v>
      </c>
      <c r="F649" s="300"/>
      <c r="G649" s="300" t="s">
        <v>2125</v>
      </c>
      <c r="H649" s="300"/>
      <c r="I649" s="300"/>
      <c r="J649" s="300" t="s">
        <v>401</v>
      </c>
      <c r="K649" s="300" t="s">
        <v>2076</v>
      </c>
      <c r="L649" s="300" t="s">
        <v>2077</v>
      </c>
      <c r="M649" s="300"/>
      <c r="N649" s="300" t="s">
        <v>2707</v>
      </c>
    </row>
    <row r="650" spans="1:14">
      <c r="A650" s="299">
        <v>2017</v>
      </c>
      <c r="B650" s="300" t="s">
        <v>73</v>
      </c>
      <c r="C650" s="300" t="s">
        <v>143</v>
      </c>
      <c r="D650" s="300" t="s">
        <v>800</v>
      </c>
      <c r="E650" s="299">
        <v>0</v>
      </c>
      <c r="F650" s="300"/>
      <c r="G650" s="300" t="s">
        <v>2125</v>
      </c>
      <c r="H650" s="300"/>
      <c r="I650" s="300"/>
      <c r="J650" s="300" t="s">
        <v>401</v>
      </c>
      <c r="K650" s="300" t="s">
        <v>2070</v>
      </c>
      <c r="L650" s="300" t="s">
        <v>2071</v>
      </c>
      <c r="M650" s="300"/>
      <c r="N650" s="300" t="s">
        <v>2707</v>
      </c>
    </row>
    <row r="651" spans="1:14">
      <c r="A651" s="299">
        <v>2017</v>
      </c>
      <c r="B651" s="300" t="s">
        <v>73</v>
      </c>
      <c r="C651" s="300" t="s">
        <v>143</v>
      </c>
      <c r="D651" s="300" t="s">
        <v>801</v>
      </c>
      <c r="E651" s="299">
        <v>0</v>
      </c>
      <c r="F651" s="300"/>
      <c r="G651" s="300" t="s">
        <v>2125</v>
      </c>
      <c r="H651" s="300"/>
      <c r="I651" s="300"/>
      <c r="J651" s="300" t="s">
        <v>401</v>
      </c>
      <c r="K651" s="300" t="s">
        <v>2070</v>
      </c>
      <c r="L651" s="300" t="s">
        <v>2126</v>
      </c>
      <c r="M651" s="300"/>
      <c r="N651" s="300" t="s">
        <v>2707</v>
      </c>
    </row>
    <row r="652" spans="1:14">
      <c r="A652" s="299">
        <v>2017</v>
      </c>
      <c r="B652" s="300" t="s">
        <v>73</v>
      </c>
      <c r="C652" s="300" t="s">
        <v>143</v>
      </c>
      <c r="D652" s="300" t="s">
        <v>989</v>
      </c>
      <c r="E652" s="299">
        <v>0</v>
      </c>
      <c r="F652" s="300"/>
      <c r="G652" s="300" t="s">
        <v>2125</v>
      </c>
      <c r="H652" s="300"/>
      <c r="I652" s="300"/>
      <c r="J652" s="300" t="s">
        <v>401</v>
      </c>
      <c r="K652" s="300" t="s">
        <v>2070</v>
      </c>
      <c r="L652" s="300" t="s">
        <v>2127</v>
      </c>
      <c r="M652" s="300"/>
      <c r="N652" s="300" t="s">
        <v>2707</v>
      </c>
    </row>
    <row r="653" spans="1:14">
      <c r="A653" s="299">
        <v>2017</v>
      </c>
      <c r="B653" s="300" t="s">
        <v>73</v>
      </c>
      <c r="C653" s="300" t="s">
        <v>143</v>
      </c>
      <c r="D653" s="300" t="s">
        <v>991</v>
      </c>
      <c r="E653" s="299">
        <v>0</v>
      </c>
      <c r="F653" s="300"/>
      <c r="G653" s="300" t="s">
        <v>2125</v>
      </c>
      <c r="H653" s="300"/>
      <c r="I653" s="300"/>
      <c r="J653" s="300" t="s">
        <v>401</v>
      </c>
      <c r="K653" s="300" t="s">
        <v>2070</v>
      </c>
      <c r="L653" s="300" t="s">
        <v>2127</v>
      </c>
      <c r="M653" s="300"/>
      <c r="N653" s="300" t="s">
        <v>2707</v>
      </c>
    </row>
    <row r="654" spans="1:14">
      <c r="A654" s="299">
        <v>2017</v>
      </c>
      <c r="B654" s="300" t="s">
        <v>73</v>
      </c>
      <c r="C654" s="300" t="s">
        <v>143</v>
      </c>
      <c r="D654" s="300" t="s">
        <v>1017</v>
      </c>
      <c r="E654" s="299">
        <v>0</v>
      </c>
      <c r="F654" s="300"/>
      <c r="G654" s="300" t="s">
        <v>2125</v>
      </c>
      <c r="H654" s="300"/>
      <c r="I654" s="300"/>
      <c r="J654" s="300" t="s">
        <v>401</v>
      </c>
      <c r="K654" s="300" t="s">
        <v>2070</v>
      </c>
      <c r="L654" s="300" t="s">
        <v>2127</v>
      </c>
      <c r="M654" s="300"/>
      <c r="N654" s="300" t="s">
        <v>2707</v>
      </c>
    </row>
    <row r="655" spans="1:14">
      <c r="A655" s="299">
        <v>2017</v>
      </c>
      <c r="B655" s="300" t="s">
        <v>73</v>
      </c>
      <c r="C655" s="300" t="s">
        <v>143</v>
      </c>
      <c r="D655" s="300" t="s">
        <v>1019</v>
      </c>
      <c r="E655" s="299">
        <v>0</v>
      </c>
      <c r="F655" s="300"/>
      <c r="G655" s="300" t="s">
        <v>2125</v>
      </c>
      <c r="H655" s="300"/>
      <c r="I655" s="300"/>
      <c r="J655" s="300" t="s">
        <v>401</v>
      </c>
      <c r="K655" s="300" t="s">
        <v>2070</v>
      </c>
      <c r="L655" s="300" t="s">
        <v>2127</v>
      </c>
      <c r="M655" s="300"/>
      <c r="N655" s="300" t="s">
        <v>2707</v>
      </c>
    </row>
    <row r="656" spans="1:14">
      <c r="A656" s="299">
        <v>2017</v>
      </c>
      <c r="B656" s="300" t="s">
        <v>73</v>
      </c>
      <c r="C656" s="300" t="s">
        <v>143</v>
      </c>
      <c r="D656" s="300" t="s">
        <v>1041</v>
      </c>
      <c r="E656" s="299">
        <v>0</v>
      </c>
      <c r="F656" s="300"/>
      <c r="G656" s="300" t="s">
        <v>2125</v>
      </c>
      <c r="H656" s="300"/>
      <c r="I656" s="300"/>
      <c r="J656" s="300" t="s">
        <v>401</v>
      </c>
      <c r="K656" s="300" t="s">
        <v>2070</v>
      </c>
      <c r="L656" s="300" t="s">
        <v>2127</v>
      </c>
      <c r="M656" s="300"/>
      <c r="N656" s="300" t="s">
        <v>2707</v>
      </c>
    </row>
    <row r="657" spans="1:14">
      <c r="A657" s="299">
        <v>2017</v>
      </c>
      <c r="B657" s="300" t="s">
        <v>73</v>
      </c>
      <c r="C657" s="300" t="s">
        <v>143</v>
      </c>
      <c r="D657" s="300" t="s">
        <v>230</v>
      </c>
      <c r="E657" s="299">
        <v>5938824</v>
      </c>
      <c r="F657" s="300"/>
      <c r="G657" s="300" t="s">
        <v>2125</v>
      </c>
      <c r="H657" s="300"/>
      <c r="I657" s="300"/>
      <c r="J657" s="300" t="s">
        <v>401</v>
      </c>
      <c r="K657" s="300" t="s">
        <v>2083</v>
      </c>
      <c r="L657" s="300" t="s">
        <v>2128</v>
      </c>
      <c r="M657" s="300"/>
      <c r="N657" s="300" t="s">
        <v>2707</v>
      </c>
    </row>
    <row r="658" spans="1:14">
      <c r="A658" s="299">
        <v>2017</v>
      </c>
      <c r="B658" s="300" t="s">
        <v>73</v>
      </c>
      <c r="C658" s="300" t="s">
        <v>143</v>
      </c>
      <c r="D658" s="300" t="s">
        <v>231</v>
      </c>
      <c r="E658" s="299">
        <v>9639909</v>
      </c>
      <c r="F658" s="300"/>
      <c r="G658" s="300" t="s">
        <v>2125</v>
      </c>
      <c r="H658" s="300"/>
      <c r="I658" s="300"/>
      <c r="J658" s="300" t="s">
        <v>401</v>
      </c>
      <c r="K658" s="300" t="s">
        <v>2083</v>
      </c>
      <c r="L658" s="300" t="s">
        <v>2128</v>
      </c>
      <c r="M658" s="300"/>
      <c r="N658" s="300" t="s">
        <v>2707</v>
      </c>
    </row>
    <row r="659" spans="1:14">
      <c r="A659" s="299">
        <v>2017</v>
      </c>
      <c r="B659" s="300" t="s">
        <v>73</v>
      </c>
      <c r="C659" s="300" t="s">
        <v>143</v>
      </c>
      <c r="D659" s="300" t="s">
        <v>1170</v>
      </c>
      <c r="E659" s="299">
        <v>0</v>
      </c>
      <c r="F659" s="300"/>
      <c r="G659" s="300" t="s">
        <v>2125</v>
      </c>
      <c r="H659" s="300"/>
      <c r="I659" s="300"/>
      <c r="J659" s="300" t="s">
        <v>401</v>
      </c>
      <c r="K659" s="300" t="s">
        <v>2080</v>
      </c>
      <c r="L659" s="300" t="s">
        <v>2129</v>
      </c>
      <c r="M659" s="300"/>
      <c r="N659" s="300" t="s">
        <v>2707</v>
      </c>
    </row>
    <row r="660" spans="1:14">
      <c r="A660" s="299">
        <v>2017</v>
      </c>
      <c r="B660" s="300" t="s">
        <v>73</v>
      </c>
      <c r="C660" s="300" t="s">
        <v>143</v>
      </c>
      <c r="D660" s="300" t="s">
        <v>1172</v>
      </c>
      <c r="E660" s="299">
        <v>0</v>
      </c>
      <c r="F660" s="300"/>
      <c r="G660" s="300" t="s">
        <v>2125</v>
      </c>
      <c r="H660" s="300"/>
      <c r="I660" s="300"/>
      <c r="J660" s="300" t="s">
        <v>401</v>
      </c>
      <c r="K660" s="300" t="s">
        <v>2083</v>
      </c>
      <c r="L660" s="300" t="s">
        <v>2130</v>
      </c>
      <c r="M660" s="300"/>
      <c r="N660" s="300" t="s">
        <v>2707</v>
      </c>
    </row>
    <row r="661" spans="1:14">
      <c r="A661" s="299">
        <v>2017</v>
      </c>
      <c r="B661" s="300" t="s">
        <v>73</v>
      </c>
      <c r="C661" s="300" t="s">
        <v>143</v>
      </c>
      <c r="D661" s="300" t="s">
        <v>1174</v>
      </c>
      <c r="E661" s="299">
        <v>0</v>
      </c>
      <c r="F661" s="300"/>
      <c r="G661" s="300" t="s">
        <v>2125</v>
      </c>
      <c r="H661" s="300"/>
      <c r="I661" s="300"/>
      <c r="J661" s="300" t="s">
        <v>401</v>
      </c>
      <c r="K661" s="300" t="s">
        <v>2083</v>
      </c>
      <c r="L661" s="300" t="s">
        <v>2131</v>
      </c>
      <c r="M661" s="300"/>
      <c r="N661" s="300" t="s">
        <v>2707</v>
      </c>
    </row>
    <row r="662" spans="1:14">
      <c r="A662" s="299">
        <v>2017</v>
      </c>
      <c r="B662" s="300" t="s">
        <v>73</v>
      </c>
      <c r="C662" s="300" t="s">
        <v>143</v>
      </c>
      <c r="D662" s="300" t="s">
        <v>1176</v>
      </c>
      <c r="E662" s="299">
        <v>0</v>
      </c>
      <c r="F662" s="300"/>
      <c r="G662" s="300" t="s">
        <v>2125</v>
      </c>
      <c r="H662" s="300"/>
      <c r="I662" s="300"/>
      <c r="J662" s="300" t="s">
        <v>401</v>
      </c>
      <c r="K662" s="300" t="s">
        <v>2083</v>
      </c>
      <c r="L662" s="300" t="s">
        <v>2132</v>
      </c>
      <c r="M662" s="300"/>
      <c r="N662" s="300" t="s">
        <v>2707</v>
      </c>
    </row>
    <row r="663" spans="1:14">
      <c r="A663" s="299">
        <v>2017</v>
      </c>
      <c r="B663" s="300" t="s">
        <v>73</v>
      </c>
      <c r="C663" s="300" t="s">
        <v>143</v>
      </c>
      <c r="D663" s="300" t="s">
        <v>1178</v>
      </c>
      <c r="E663" s="299">
        <v>0</v>
      </c>
      <c r="F663" s="300"/>
      <c r="G663" s="300" t="s">
        <v>2125</v>
      </c>
      <c r="H663" s="300"/>
      <c r="I663" s="300"/>
      <c r="J663" s="300" t="s">
        <v>401</v>
      </c>
      <c r="K663" s="300" t="s">
        <v>2083</v>
      </c>
      <c r="L663" s="300" t="s">
        <v>2133</v>
      </c>
      <c r="M663" s="300"/>
      <c r="N663" s="300" t="s">
        <v>2707</v>
      </c>
    </row>
    <row r="664" spans="1:14">
      <c r="A664" s="299">
        <v>2017</v>
      </c>
      <c r="B664" s="300" t="s">
        <v>73</v>
      </c>
      <c r="C664" s="300" t="s">
        <v>143</v>
      </c>
      <c r="D664" s="300" t="s">
        <v>1180</v>
      </c>
      <c r="E664" s="299">
        <v>0</v>
      </c>
      <c r="F664" s="300"/>
      <c r="G664" s="300" t="s">
        <v>2125</v>
      </c>
      <c r="H664" s="300"/>
      <c r="I664" s="300"/>
      <c r="J664" s="300" t="s">
        <v>401</v>
      </c>
      <c r="K664" s="300" t="s">
        <v>2083</v>
      </c>
      <c r="L664" s="300" t="s">
        <v>2134</v>
      </c>
      <c r="M664" s="300"/>
      <c r="N664" s="300" t="s">
        <v>2707</v>
      </c>
    </row>
    <row r="665" spans="1:14">
      <c r="A665" s="299">
        <v>2017</v>
      </c>
      <c r="B665" s="300" t="s">
        <v>73</v>
      </c>
      <c r="C665" s="300" t="s">
        <v>143</v>
      </c>
      <c r="D665" s="300" t="s">
        <v>1182</v>
      </c>
      <c r="E665" s="299">
        <v>0</v>
      </c>
      <c r="F665" s="300"/>
      <c r="G665" s="300" t="s">
        <v>2125</v>
      </c>
      <c r="H665" s="300"/>
      <c r="I665" s="300"/>
      <c r="J665" s="300" t="s">
        <v>401</v>
      </c>
      <c r="K665" s="300" t="s">
        <v>2083</v>
      </c>
      <c r="L665" s="300" t="s">
        <v>2135</v>
      </c>
      <c r="M665" s="300"/>
      <c r="N665" s="300" t="s">
        <v>2707</v>
      </c>
    </row>
    <row r="666" spans="1:14">
      <c r="A666" s="299">
        <v>2017</v>
      </c>
      <c r="B666" s="300" t="s">
        <v>73</v>
      </c>
      <c r="C666" s="300" t="s">
        <v>143</v>
      </c>
      <c r="D666" s="300" t="s">
        <v>232</v>
      </c>
      <c r="E666" s="299">
        <v>7586581</v>
      </c>
      <c r="F666" s="300"/>
      <c r="G666" s="300" t="s">
        <v>2125</v>
      </c>
      <c r="H666" s="300"/>
      <c r="I666" s="300"/>
      <c r="J666" s="300" t="s">
        <v>401</v>
      </c>
      <c r="K666" s="300" t="s">
        <v>2083</v>
      </c>
      <c r="L666" s="300" t="s">
        <v>2136</v>
      </c>
      <c r="M666" s="300"/>
      <c r="N666" s="300" t="s">
        <v>2707</v>
      </c>
    </row>
    <row r="667" spans="1:14">
      <c r="A667" s="299">
        <v>2017</v>
      </c>
      <c r="B667" s="300" t="s">
        <v>73</v>
      </c>
      <c r="C667" s="300" t="s">
        <v>143</v>
      </c>
      <c r="D667" s="300" t="s">
        <v>684</v>
      </c>
      <c r="E667" s="299">
        <v>0</v>
      </c>
      <c r="F667" s="300"/>
      <c r="G667" s="300" t="s">
        <v>2125</v>
      </c>
      <c r="H667" s="300"/>
      <c r="I667" s="300"/>
      <c r="J667" s="300" t="s">
        <v>401</v>
      </c>
      <c r="K667" s="300" t="s">
        <v>2081</v>
      </c>
      <c r="L667" s="300" t="s">
        <v>2137</v>
      </c>
      <c r="M667" s="300"/>
      <c r="N667" s="300" t="s">
        <v>2707</v>
      </c>
    </row>
    <row r="668" spans="1:14">
      <c r="A668" s="299">
        <v>2017</v>
      </c>
      <c r="B668" s="300" t="s">
        <v>73</v>
      </c>
      <c r="C668" s="300" t="s">
        <v>143</v>
      </c>
      <c r="D668" s="300" t="s">
        <v>233</v>
      </c>
      <c r="E668" s="299">
        <v>0.95046580000000003</v>
      </c>
      <c r="F668" s="300"/>
      <c r="G668" s="300" t="s">
        <v>2125</v>
      </c>
      <c r="H668" s="300"/>
      <c r="I668" s="300"/>
      <c r="J668" s="300" t="s">
        <v>401</v>
      </c>
      <c r="K668" s="300" t="s">
        <v>2104</v>
      </c>
      <c r="L668" s="300" t="s">
        <v>2138</v>
      </c>
      <c r="M668" s="300"/>
      <c r="N668" s="300" t="s">
        <v>2707</v>
      </c>
    </row>
    <row r="669" spans="1:14">
      <c r="A669" s="299">
        <v>2017</v>
      </c>
      <c r="B669" s="300" t="s">
        <v>73</v>
      </c>
      <c r="C669" s="300" t="s">
        <v>143</v>
      </c>
      <c r="D669" s="300" t="s">
        <v>234</v>
      </c>
      <c r="E669" s="299">
        <v>1890528</v>
      </c>
      <c r="F669" s="300"/>
      <c r="G669" s="300" t="s">
        <v>2125</v>
      </c>
      <c r="H669" s="300"/>
      <c r="I669" s="300"/>
      <c r="J669" s="300" t="s">
        <v>401</v>
      </c>
      <c r="K669" s="300" t="s">
        <v>2083</v>
      </c>
      <c r="L669" s="300" t="s">
        <v>2128</v>
      </c>
      <c r="M669" s="300"/>
      <c r="N669" s="300" t="s">
        <v>2707</v>
      </c>
    </row>
    <row r="670" spans="1:14">
      <c r="A670" s="299">
        <v>2017</v>
      </c>
      <c r="B670" s="300" t="s">
        <v>73</v>
      </c>
      <c r="C670" s="300" t="s">
        <v>143</v>
      </c>
      <c r="D670" s="300" t="s">
        <v>235</v>
      </c>
      <c r="E670" s="299">
        <v>0</v>
      </c>
      <c r="F670" s="300"/>
      <c r="G670" s="300" t="s">
        <v>2125</v>
      </c>
      <c r="H670" s="300"/>
      <c r="I670" s="300"/>
      <c r="J670" s="300" t="s">
        <v>401</v>
      </c>
      <c r="K670" s="300" t="s">
        <v>2083</v>
      </c>
      <c r="L670" s="300" t="s">
        <v>2128</v>
      </c>
      <c r="M670" s="300"/>
      <c r="N670" s="300" t="s">
        <v>2707</v>
      </c>
    </row>
    <row r="671" spans="1:14">
      <c r="A671" s="299">
        <v>2017</v>
      </c>
      <c r="B671" s="300" t="s">
        <v>73</v>
      </c>
      <c r="C671" s="300" t="s">
        <v>143</v>
      </c>
      <c r="D671" s="300" t="s">
        <v>236</v>
      </c>
      <c r="E671" s="299">
        <v>0</v>
      </c>
      <c r="F671" s="300"/>
      <c r="G671" s="300" t="s">
        <v>2125</v>
      </c>
      <c r="H671" s="300"/>
      <c r="I671" s="300"/>
      <c r="J671" s="300" t="s">
        <v>401</v>
      </c>
      <c r="K671" s="300" t="s">
        <v>2083</v>
      </c>
      <c r="L671" s="300" t="s">
        <v>2136</v>
      </c>
      <c r="M671" s="300"/>
      <c r="N671" s="300" t="s">
        <v>2707</v>
      </c>
    </row>
    <row r="672" spans="1:14">
      <c r="A672" s="299">
        <v>2017</v>
      </c>
      <c r="B672" s="300" t="s">
        <v>73</v>
      </c>
      <c r="C672" s="300" t="s">
        <v>143</v>
      </c>
      <c r="D672" s="300" t="s">
        <v>738</v>
      </c>
      <c r="E672" s="299">
        <v>0</v>
      </c>
      <c r="F672" s="300"/>
      <c r="G672" s="300" t="s">
        <v>2125</v>
      </c>
      <c r="H672" s="300"/>
      <c r="I672" s="300" t="s">
        <v>2048</v>
      </c>
      <c r="J672" s="300" t="s">
        <v>401</v>
      </c>
      <c r="K672" s="300"/>
      <c r="L672" s="300"/>
      <c r="M672" s="300"/>
      <c r="N672" s="300" t="s">
        <v>2707</v>
      </c>
    </row>
    <row r="673" spans="1:14">
      <c r="A673" s="299">
        <v>2017</v>
      </c>
      <c r="B673" s="300" t="s">
        <v>73</v>
      </c>
      <c r="C673" s="300" t="s">
        <v>143</v>
      </c>
      <c r="D673" s="300" t="s">
        <v>735</v>
      </c>
      <c r="E673" s="299">
        <v>0</v>
      </c>
      <c r="F673" s="300"/>
      <c r="G673" s="300" t="s">
        <v>2125</v>
      </c>
      <c r="H673" s="300"/>
      <c r="I673" s="300" t="s">
        <v>2051</v>
      </c>
      <c r="J673" s="300" t="s">
        <v>401</v>
      </c>
      <c r="K673" s="300"/>
      <c r="L673" s="300"/>
      <c r="M673" s="300"/>
      <c r="N673" s="300" t="s">
        <v>2707</v>
      </c>
    </row>
    <row r="674" spans="1:14">
      <c r="A674" s="299">
        <v>2017</v>
      </c>
      <c r="B674" s="300" t="s">
        <v>73</v>
      </c>
      <c r="C674" s="300" t="s">
        <v>143</v>
      </c>
      <c r="D674" s="300" t="s">
        <v>739</v>
      </c>
      <c r="E674" s="299">
        <v>0</v>
      </c>
      <c r="F674" s="300"/>
      <c r="G674" s="300" t="s">
        <v>2125</v>
      </c>
      <c r="H674" s="300"/>
      <c r="I674" s="300" t="s">
        <v>2048</v>
      </c>
      <c r="J674" s="300" t="s">
        <v>401</v>
      </c>
      <c r="K674" s="300"/>
      <c r="L674" s="300"/>
      <c r="M674" s="300"/>
      <c r="N674" s="300" t="s">
        <v>2707</v>
      </c>
    </row>
    <row r="675" spans="1:14">
      <c r="A675" s="299">
        <v>2017</v>
      </c>
      <c r="B675" s="300" t="s">
        <v>73</v>
      </c>
      <c r="C675" s="300" t="s">
        <v>143</v>
      </c>
      <c r="D675" s="300" t="s">
        <v>789</v>
      </c>
      <c r="E675" s="299">
        <v>-1042944.34</v>
      </c>
      <c r="F675" s="300"/>
      <c r="G675" s="300" t="s">
        <v>2125</v>
      </c>
      <c r="H675" s="300"/>
      <c r="I675" s="300"/>
      <c r="J675" s="300" t="s">
        <v>401</v>
      </c>
      <c r="K675" s="300" t="s">
        <v>2096</v>
      </c>
      <c r="L675" s="300" t="s">
        <v>2139</v>
      </c>
      <c r="M675" s="300" t="s">
        <v>2096</v>
      </c>
      <c r="N675" s="300" t="s">
        <v>2707</v>
      </c>
    </row>
    <row r="676" spans="1:14">
      <c r="A676" s="299">
        <v>2017</v>
      </c>
      <c r="B676" s="300" t="s">
        <v>73</v>
      </c>
      <c r="C676" s="300" t="s">
        <v>143</v>
      </c>
      <c r="D676" s="300" t="s">
        <v>343</v>
      </c>
      <c r="E676" s="299">
        <v>0</v>
      </c>
      <c r="F676" s="300"/>
      <c r="G676" s="300" t="s">
        <v>2125</v>
      </c>
      <c r="H676" s="300"/>
      <c r="I676" s="300"/>
      <c r="J676" s="300" t="s">
        <v>401</v>
      </c>
      <c r="K676" s="300" t="s">
        <v>2096</v>
      </c>
      <c r="L676" s="300" t="s">
        <v>2139</v>
      </c>
      <c r="M676" s="300" t="s">
        <v>2096</v>
      </c>
      <c r="N676" s="300" t="s">
        <v>2707</v>
      </c>
    </row>
    <row r="677" spans="1:14">
      <c r="A677" s="299">
        <v>2017</v>
      </c>
      <c r="B677" s="300" t="s">
        <v>73</v>
      </c>
      <c r="C677" s="300" t="s">
        <v>143</v>
      </c>
      <c r="D677" s="300" t="s">
        <v>239</v>
      </c>
      <c r="E677" s="299">
        <v>8.6E-3</v>
      </c>
      <c r="F677" s="300"/>
      <c r="G677" s="300" t="s">
        <v>2125</v>
      </c>
      <c r="H677" s="300"/>
      <c r="I677" s="300"/>
      <c r="J677" s="300" t="s">
        <v>401</v>
      </c>
      <c r="K677" s="300"/>
      <c r="L677" s="300"/>
      <c r="M677" s="300" t="s">
        <v>2100</v>
      </c>
      <c r="N677" s="300" t="s">
        <v>2707</v>
      </c>
    </row>
    <row r="678" spans="1:14">
      <c r="A678" s="299">
        <v>2017</v>
      </c>
      <c r="B678" s="300" t="s">
        <v>73</v>
      </c>
      <c r="C678" s="300" t="s">
        <v>143</v>
      </c>
      <c r="D678" s="300" t="s">
        <v>240</v>
      </c>
      <c r="E678" s="299">
        <v>7.2000000000000005E-4</v>
      </c>
      <c r="F678" s="300"/>
      <c r="G678" s="300" t="s">
        <v>2125</v>
      </c>
      <c r="H678" s="300"/>
      <c r="I678" s="300"/>
      <c r="J678" s="300" t="s">
        <v>401</v>
      </c>
      <c r="K678" s="300"/>
      <c r="L678" s="300"/>
      <c r="M678" s="300" t="s">
        <v>2140</v>
      </c>
      <c r="N678" s="300" t="s">
        <v>2707</v>
      </c>
    </row>
    <row r="679" spans="1:14">
      <c r="A679" s="299">
        <v>2017</v>
      </c>
      <c r="B679" s="300" t="s">
        <v>73</v>
      </c>
      <c r="C679" s="300" t="s">
        <v>143</v>
      </c>
      <c r="D679" s="300" t="s">
        <v>241</v>
      </c>
      <c r="E679" s="299">
        <v>1.3984E-2</v>
      </c>
      <c r="F679" s="300"/>
      <c r="G679" s="300" t="s">
        <v>2125</v>
      </c>
      <c r="H679" s="300"/>
      <c r="I679" s="300"/>
      <c r="J679" s="300" t="s">
        <v>401</v>
      </c>
      <c r="K679" s="300"/>
      <c r="L679" s="300"/>
      <c r="M679" s="300" t="s">
        <v>2141</v>
      </c>
      <c r="N679" s="300" t="s">
        <v>2707</v>
      </c>
    </row>
    <row r="680" spans="1:14">
      <c r="A680" s="299">
        <v>2017</v>
      </c>
      <c r="B680" s="300" t="s">
        <v>73</v>
      </c>
      <c r="C680" s="300" t="s">
        <v>143</v>
      </c>
      <c r="D680" s="300" t="s">
        <v>242</v>
      </c>
      <c r="E680" s="299">
        <v>4.8009000000000003E-2</v>
      </c>
      <c r="F680" s="300"/>
      <c r="G680" s="300" t="s">
        <v>2125</v>
      </c>
      <c r="H680" s="300"/>
      <c r="I680" s="300"/>
      <c r="J680" s="300" t="s">
        <v>401</v>
      </c>
      <c r="K680" s="300"/>
      <c r="L680" s="300"/>
      <c r="M680" s="300" t="s">
        <v>2142</v>
      </c>
      <c r="N680" s="300" t="s">
        <v>2707</v>
      </c>
    </row>
    <row r="681" spans="1:14">
      <c r="A681" s="299">
        <v>2017</v>
      </c>
      <c r="B681" s="300" t="s">
        <v>73</v>
      </c>
      <c r="C681" s="300" t="s">
        <v>143</v>
      </c>
      <c r="D681" s="300" t="s">
        <v>243</v>
      </c>
      <c r="E681" s="299">
        <v>0.35</v>
      </c>
      <c r="F681" s="300"/>
      <c r="G681" s="300" t="s">
        <v>2125</v>
      </c>
      <c r="H681" s="300"/>
      <c r="I681" s="300"/>
      <c r="J681" s="300" t="s">
        <v>401</v>
      </c>
      <c r="K681" s="300"/>
      <c r="L681" s="300"/>
      <c r="M681" s="300" t="s">
        <v>2143</v>
      </c>
      <c r="N681" s="300" t="s">
        <v>2707</v>
      </c>
    </row>
    <row r="682" spans="1:14">
      <c r="A682" s="299">
        <v>2017</v>
      </c>
      <c r="B682" s="300" t="s">
        <v>73</v>
      </c>
      <c r="C682" s="300" t="s">
        <v>143</v>
      </c>
      <c r="D682" s="300" t="s">
        <v>244</v>
      </c>
      <c r="E682" s="299">
        <v>5.5E-2</v>
      </c>
      <c r="F682" s="300"/>
      <c r="G682" s="300" t="s">
        <v>2125</v>
      </c>
      <c r="H682" s="300"/>
      <c r="I682" s="300"/>
      <c r="J682" s="300" t="s">
        <v>401</v>
      </c>
      <c r="K682" s="300"/>
      <c r="L682" s="300"/>
      <c r="M682" s="300" t="s">
        <v>2144</v>
      </c>
      <c r="N682" s="300" t="s">
        <v>2707</v>
      </c>
    </row>
    <row r="683" spans="1:14">
      <c r="A683" s="299">
        <v>2017</v>
      </c>
      <c r="B683" s="300" t="s">
        <v>73</v>
      </c>
      <c r="C683" s="300" t="s">
        <v>143</v>
      </c>
      <c r="D683" s="300" t="s">
        <v>1974</v>
      </c>
      <c r="E683" s="299">
        <v>-756990</v>
      </c>
      <c r="F683" s="300" t="s">
        <v>331</v>
      </c>
      <c r="G683" s="300" t="s">
        <v>2145</v>
      </c>
      <c r="H683" s="300" t="s">
        <v>2146</v>
      </c>
      <c r="I683" s="300" t="s">
        <v>2055</v>
      </c>
      <c r="J683" s="300" t="s">
        <v>842</v>
      </c>
      <c r="K683" s="300"/>
      <c r="L683" s="300"/>
      <c r="M683" s="300"/>
      <c r="N683" s="300" t="s">
        <v>2707</v>
      </c>
    </row>
    <row r="684" spans="1:14">
      <c r="A684" s="299">
        <v>2017</v>
      </c>
      <c r="B684" s="300" t="s">
        <v>73</v>
      </c>
      <c r="C684" s="300" t="s">
        <v>143</v>
      </c>
      <c r="D684" s="300" t="s">
        <v>889</v>
      </c>
      <c r="E684" s="299">
        <v>0</v>
      </c>
      <c r="F684" s="300"/>
      <c r="G684" s="300" t="s">
        <v>2145</v>
      </c>
      <c r="H684" s="300"/>
      <c r="I684" s="300" t="s">
        <v>2051</v>
      </c>
      <c r="J684" s="300" t="s">
        <v>842</v>
      </c>
      <c r="K684" s="300"/>
      <c r="L684" s="300"/>
      <c r="M684" s="300"/>
      <c r="N684" s="300" t="s">
        <v>2707</v>
      </c>
    </row>
    <row r="685" spans="1:14">
      <c r="A685" s="299">
        <v>2017</v>
      </c>
      <c r="B685" s="300" t="s">
        <v>73</v>
      </c>
      <c r="C685" s="300" t="s">
        <v>143</v>
      </c>
      <c r="D685" s="300" t="s">
        <v>743</v>
      </c>
      <c r="E685" s="299">
        <v>0</v>
      </c>
      <c r="F685" s="300" t="s">
        <v>1975</v>
      </c>
      <c r="G685" s="300" t="s">
        <v>2145</v>
      </c>
      <c r="H685" s="300" t="s">
        <v>2147</v>
      </c>
      <c r="I685" s="300" t="s">
        <v>2048</v>
      </c>
      <c r="J685" s="300" t="s">
        <v>842</v>
      </c>
      <c r="K685" s="300"/>
      <c r="L685" s="300"/>
      <c r="M685" s="300"/>
      <c r="N685" s="300" t="s">
        <v>2707</v>
      </c>
    </row>
    <row r="686" spans="1:14">
      <c r="A686" s="299">
        <v>2017</v>
      </c>
      <c r="B686" s="300" t="s">
        <v>73</v>
      </c>
      <c r="C686" s="300" t="s">
        <v>143</v>
      </c>
      <c r="D686" s="300" t="s">
        <v>1979</v>
      </c>
      <c r="E686" s="299">
        <v>0</v>
      </c>
      <c r="F686" s="300" t="s">
        <v>741</v>
      </c>
      <c r="G686" s="300" t="s">
        <v>2145</v>
      </c>
      <c r="H686" s="300" t="s">
        <v>2147</v>
      </c>
      <c r="I686" s="300" t="s">
        <v>2028</v>
      </c>
      <c r="J686" s="300" t="s">
        <v>842</v>
      </c>
      <c r="K686" s="300"/>
      <c r="L686" s="300"/>
      <c r="M686" s="300"/>
      <c r="N686" s="300" t="s">
        <v>2707</v>
      </c>
    </row>
    <row r="687" spans="1:14">
      <c r="A687" s="299">
        <v>2017</v>
      </c>
      <c r="B687" s="300" t="s">
        <v>73</v>
      </c>
      <c r="C687" s="300" t="s">
        <v>143</v>
      </c>
      <c r="D687" s="300" t="s">
        <v>744</v>
      </c>
      <c r="E687" s="299">
        <v>0</v>
      </c>
      <c r="F687" s="300" t="s">
        <v>2008</v>
      </c>
      <c r="G687" s="300" t="s">
        <v>2145</v>
      </c>
      <c r="H687" s="300" t="s">
        <v>2147</v>
      </c>
      <c r="I687" s="300" t="s">
        <v>2051</v>
      </c>
      <c r="J687" s="300" t="s">
        <v>842</v>
      </c>
      <c r="K687" s="300"/>
      <c r="L687" s="300"/>
      <c r="M687" s="300"/>
      <c r="N687" s="300" t="s">
        <v>2707</v>
      </c>
    </row>
    <row r="688" spans="1:14">
      <c r="A688" s="299">
        <v>2017</v>
      </c>
      <c r="B688" s="300" t="s">
        <v>73</v>
      </c>
      <c r="C688" s="300" t="s">
        <v>143</v>
      </c>
      <c r="D688" s="300" t="s">
        <v>748</v>
      </c>
      <c r="E688" s="299">
        <v>4647322</v>
      </c>
      <c r="F688" s="300" t="s">
        <v>880</v>
      </c>
      <c r="G688" s="300" t="s">
        <v>2145</v>
      </c>
      <c r="H688" s="300" t="s">
        <v>2146</v>
      </c>
      <c r="I688" s="300" t="s">
        <v>2048</v>
      </c>
      <c r="J688" s="300" t="s">
        <v>842</v>
      </c>
      <c r="K688" s="300"/>
      <c r="L688" s="300"/>
      <c r="M688" s="300"/>
      <c r="N688" s="300" t="s">
        <v>2707</v>
      </c>
    </row>
    <row r="689" spans="1:14">
      <c r="A689" s="299">
        <v>2017</v>
      </c>
      <c r="B689" s="300" t="s">
        <v>73</v>
      </c>
      <c r="C689" s="300" t="s">
        <v>143</v>
      </c>
      <c r="D689" s="300" t="s">
        <v>749</v>
      </c>
      <c r="E689" s="299">
        <v>-60868</v>
      </c>
      <c r="F689" s="300" t="s">
        <v>890</v>
      </c>
      <c r="G689" s="300" t="s">
        <v>2145</v>
      </c>
      <c r="H689" s="300" t="s">
        <v>2146</v>
      </c>
      <c r="I689" s="300" t="s">
        <v>2051</v>
      </c>
      <c r="J689" s="300" t="s">
        <v>842</v>
      </c>
      <c r="K689" s="300"/>
      <c r="L689" s="300"/>
      <c r="M689" s="300"/>
      <c r="N689" s="300" t="s">
        <v>2707</v>
      </c>
    </row>
    <row r="690" spans="1:14">
      <c r="A690" s="299">
        <v>2017</v>
      </c>
      <c r="B690" s="300" t="s">
        <v>73</v>
      </c>
      <c r="C690" s="300" t="s">
        <v>143</v>
      </c>
      <c r="D690" s="300" t="s">
        <v>1887</v>
      </c>
      <c r="E690" s="299">
        <v>0</v>
      </c>
      <c r="F690" s="300"/>
      <c r="G690" s="300" t="s">
        <v>2089</v>
      </c>
      <c r="H690" s="300"/>
      <c r="I690" s="300" t="s">
        <v>2055</v>
      </c>
      <c r="J690" s="300" t="s">
        <v>818</v>
      </c>
      <c r="K690" s="300" t="s">
        <v>2076</v>
      </c>
      <c r="L690" s="300" t="s">
        <v>2158</v>
      </c>
      <c r="M690" s="300"/>
      <c r="N690" s="300" t="s">
        <v>2707</v>
      </c>
    </row>
    <row r="691" spans="1:14">
      <c r="A691" s="299">
        <v>2017</v>
      </c>
      <c r="B691" s="300" t="s">
        <v>73</v>
      </c>
      <c r="C691" s="300" t="s">
        <v>143</v>
      </c>
      <c r="D691" s="300" t="s">
        <v>885</v>
      </c>
      <c r="E691" s="299">
        <v>4180555.56</v>
      </c>
      <c r="F691" s="300" t="s">
        <v>794</v>
      </c>
      <c r="G691" s="300" t="s">
        <v>2145</v>
      </c>
      <c r="H691" s="300" t="s">
        <v>2146</v>
      </c>
      <c r="I691" s="300" t="s">
        <v>2053</v>
      </c>
      <c r="J691" s="300" t="s">
        <v>842</v>
      </c>
      <c r="K691" s="300"/>
      <c r="L691" s="300"/>
      <c r="M691" s="300"/>
      <c r="N691" s="300" t="s">
        <v>2707</v>
      </c>
    </row>
    <row r="692" spans="1:14">
      <c r="A692" s="299">
        <v>2017</v>
      </c>
      <c r="B692" s="300" t="s">
        <v>73</v>
      </c>
      <c r="C692" s="300" t="s">
        <v>143</v>
      </c>
      <c r="D692" s="300" t="s">
        <v>1025</v>
      </c>
      <c r="E692" s="299">
        <v>84961242.209999993</v>
      </c>
      <c r="F692" s="300"/>
      <c r="G692" s="300" t="s">
        <v>2069</v>
      </c>
      <c r="H692" s="300"/>
      <c r="I692" s="300" t="s">
        <v>2021</v>
      </c>
      <c r="J692" s="300" t="s">
        <v>900</v>
      </c>
      <c r="K692" s="300" t="s">
        <v>2070</v>
      </c>
      <c r="L692" s="300" t="s">
        <v>2126</v>
      </c>
      <c r="M692" s="300"/>
      <c r="N692" s="300" t="s">
        <v>2707</v>
      </c>
    </row>
    <row r="693" spans="1:14">
      <c r="A693" s="299">
        <v>2017</v>
      </c>
      <c r="B693" s="300" t="s">
        <v>73</v>
      </c>
      <c r="C693" s="300" t="s">
        <v>143</v>
      </c>
      <c r="D693" s="300" t="s">
        <v>1027</v>
      </c>
      <c r="E693" s="299">
        <v>11746186.210000001</v>
      </c>
      <c r="F693" s="300"/>
      <c r="G693" s="300" t="s">
        <v>2069</v>
      </c>
      <c r="H693" s="300"/>
      <c r="I693" s="300" t="s">
        <v>2024</v>
      </c>
      <c r="J693" s="300" t="s">
        <v>900</v>
      </c>
      <c r="K693" s="300" t="s">
        <v>2070</v>
      </c>
      <c r="L693" s="300" t="s">
        <v>2126</v>
      </c>
      <c r="M693" s="300"/>
      <c r="N693" s="300" t="s">
        <v>2707</v>
      </c>
    </row>
    <row r="694" spans="1:14">
      <c r="A694" s="299">
        <v>2017</v>
      </c>
      <c r="B694" s="300" t="s">
        <v>73</v>
      </c>
      <c r="C694" s="300" t="s">
        <v>143</v>
      </c>
      <c r="D694" s="300" t="s">
        <v>1029</v>
      </c>
      <c r="E694" s="299">
        <v>4497162.68</v>
      </c>
      <c r="F694" s="300"/>
      <c r="G694" s="300" t="s">
        <v>2069</v>
      </c>
      <c r="H694" s="300"/>
      <c r="I694" s="300" t="s">
        <v>2021</v>
      </c>
      <c r="J694" s="300" t="s">
        <v>900</v>
      </c>
      <c r="K694" s="300" t="s">
        <v>2070</v>
      </c>
      <c r="L694" s="300" t="s">
        <v>2071</v>
      </c>
      <c r="M694" s="300"/>
      <c r="N694" s="300" t="s">
        <v>2707</v>
      </c>
    </row>
    <row r="695" spans="1:14">
      <c r="A695" s="299">
        <v>2017</v>
      </c>
      <c r="B695" s="300" t="s">
        <v>73</v>
      </c>
      <c r="C695" s="300" t="s">
        <v>143</v>
      </c>
      <c r="D695" s="300" t="s">
        <v>1031</v>
      </c>
      <c r="E695" s="299">
        <v>495578.44</v>
      </c>
      <c r="F695" s="300"/>
      <c r="G695" s="300" t="s">
        <v>2069</v>
      </c>
      <c r="H695" s="300"/>
      <c r="I695" s="300" t="s">
        <v>2024</v>
      </c>
      <c r="J695" s="300" t="s">
        <v>900</v>
      </c>
      <c r="K695" s="300" t="s">
        <v>2070</v>
      </c>
      <c r="L695" s="300" t="s">
        <v>2071</v>
      </c>
      <c r="M695" s="300"/>
      <c r="N695" s="300" t="s">
        <v>2707</v>
      </c>
    </row>
    <row r="696" spans="1:14">
      <c r="A696" s="299">
        <v>2017</v>
      </c>
      <c r="B696" s="300" t="s">
        <v>73</v>
      </c>
      <c r="C696" s="300" t="s">
        <v>143</v>
      </c>
      <c r="D696" s="300" t="s">
        <v>1021</v>
      </c>
      <c r="E696" s="299">
        <v>2751353.07</v>
      </c>
      <c r="F696" s="300"/>
      <c r="G696" s="300" t="s">
        <v>2069</v>
      </c>
      <c r="H696" s="300"/>
      <c r="I696" s="300" t="s">
        <v>2021</v>
      </c>
      <c r="J696" s="300" t="s">
        <v>900</v>
      </c>
      <c r="K696" s="300" t="s">
        <v>2070</v>
      </c>
      <c r="L696" s="300" t="s">
        <v>2148</v>
      </c>
      <c r="M696" s="300"/>
      <c r="N696" s="300" t="s">
        <v>2707</v>
      </c>
    </row>
    <row r="697" spans="1:14">
      <c r="A697" s="299">
        <v>2017</v>
      </c>
      <c r="B697" s="300" t="s">
        <v>73</v>
      </c>
      <c r="C697" s="300" t="s">
        <v>143</v>
      </c>
      <c r="D697" s="300" t="s">
        <v>1023</v>
      </c>
      <c r="E697" s="299">
        <v>9123514.8100000005</v>
      </c>
      <c r="F697" s="300"/>
      <c r="G697" s="300" t="s">
        <v>2069</v>
      </c>
      <c r="H697" s="300"/>
      <c r="I697" s="300" t="s">
        <v>2024</v>
      </c>
      <c r="J697" s="300" t="s">
        <v>900</v>
      </c>
      <c r="K697" s="300" t="s">
        <v>2070</v>
      </c>
      <c r="L697" s="300" t="s">
        <v>2148</v>
      </c>
      <c r="M697" s="300"/>
      <c r="N697" s="300" t="s">
        <v>2707</v>
      </c>
    </row>
    <row r="698" spans="1:14">
      <c r="A698" s="299">
        <v>2017</v>
      </c>
      <c r="B698" s="300" t="s">
        <v>73</v>
      </c>
      <c r="C698" s="300" t="s">
        <v>143</v>
      </c>
      <c r="D698" s="300" t="s">
        <v>898</v>
      </c>
      <c r="E698" s="299">
        <v>0</v>
      </c>
      <c r="F698" s="300"/>
      <c r="G698" s="300" t="s">
        <v>2069</v>
      </c>
      <c r="H698" s="300"/>
      <c r="I698" s="300" t="s">
        <v>2017</v>
      </c>
      <c r="J698" s="300" t="s">
        <v>900</v>
      </c>
      <c r="K698" s="300" t="s">
        <v>2073</v>
      </c>
      <c r="L698" s="300" t="s">
        <v>2075</v>
      </c>
      <c r="M698" s="300"/>
      <c r="N698" s="300" t="s">
        <v>2707</v>
      </c>
    </row>
    <row r="699" spans="1:14">
      <c r="A699" s="299">
        <v>2017</v>
      </c>
      <c r="B699" s="300" t="s">
        <v>73</v>
      </c>
      <c r="C699" s="300" t="s">
        <v>143</v>
      </c>
      <c r="D699" s="300" t="s">
        <v>237</v>
      </c>
      <c r="E699" s="299">
        <v>-16717503</v>
      </c>
      <c r="F699" s="300"/>
      <c r="G699" s="300" t="s">
        <v>2069</v>
      </c>
      <c r="H699" s="300"/>
      <c r="I699" s="300" t="s">
        <v>2055</v>
      </c>
      <c r="J699" s="300" t="s">
        <v>900</v>
      </c>
      <c r="K699" s="300" t="s">
        <v>2076</v>
      </c>
      <c r="L699" s="300" t="s">
        <v>2075</v>
      </c>
      <c r="M699" s="300"/>
      <c r="N699" s="300" t="s">
        <v>2707</v>
      </c>
    </row>
    <row r="700" spans="1:14">
      <c r="A700" s="299">
        <v>2017</v>
      </c>
      <c r="B700" s="300" t="s">
        <v>73</v>
      </c>
      <c r="C700" s="300" t="s">
        <v>143</v>
      </c>
      <c r="D700" s="300" t="s">
        <v>736</v>
      </c>
      <c r="E700" s="299">
        <v>-5660761</v>
      </c>
      <c r="F700" s="300"/>
      <c r="G700" s="300" t="s">
        <v>2069</v>
      </c>
      <c r="H700" s="300"/>
      <c r="I700" s="300" t="s">
        <v>2051</v>
      </c>
      <c r="J700" s="300" t="s">
        <v>900</v>
      </c>
      <c r="K700" s="300" t="s">
        <v>2076</v>
      </c>
      <c r="L700" s="300" t="s">
        <v>2075</v>
      </c>
      <c r="M700" s="300"/>
      <c r="N700" s="300" t="s">
        <v>2707</v>
      </c>
    </row>
    <row r="701" spans="1:14">
      <c r="A701" s="299">
        <v>2017</v>
      </c>
      <c r="B701" s="300" t="s">
        <v>73</v>
      </c>
      <c r="C701" s="300" t="s">
        <v>143</v>
      </c>
      <c r="D701" s="300" t="s">
        <v>1736</v>
      </c>
      <c r="E701" s="299">
        <v>432200943</v>
      </c>
      <c r="F701" s="300"/>
      <c r="G701" s="300" t="s">
        <v>2069</v>
      </c>
      <c r="H701" s="300"/>
      <c r="I701" s="300" t="s">
        <v>2048</v>
      </c>
      <c r="J701" s="300" t="s">
        <v>900</v>
      </c>
      <c r="K701" s="300" t="s">
        <v>2076</v>
      </c>
      <c r="L701" s="300" t="s">
        <v>2075</v>
      </c>
      <c r="M701" s="300"/>
      <c r="N701" s="300" t="s">
        <v>2707</v>
      </c>
    </row>
    <row r="702" spans="1:14">
      <c r="A702" s="299">
        <v>2017</v>
      </c>
      <c r="B702" s="300" t="s">
        <v>73</v>
      </c>
      <c r="C702" s="300" t="s">
        <v>143</v>
      </c>
      <c r="D702" s="300" t="s">
        <v>795</v>
      </c>
      <c r="E702" s="299">
        <v>438958333.31999999</v>
      </c>
      <c r="F702" s="300"/>
      <c r="G702" s="300" t="s">
        <v>2069</v>
      </c>
      <c r="H702" s="300"/>
      <c r="I702" s="300" t="s">
        <v>2053</v>
      </c>
      <c r="J702" s="300" t="s">
        <v>900</v>
      </c>
      <c r="K702" s="300" t="s">
        <v>2076</v>
      </c>
      <c r="L702" s="300" t="s">
        <v>2075</v>
      </c>
      <c r="M702" s="300"/>
      <c r="N702" s="300" t="s">
        <v>2707</v>
      </c>
    </row>
    <row r="703" spans="1:14">
      <c r="A703" s="299">
        <v>2017</v>
      </c>
      <c r="B703" s="300" t="s">
        <v>73</v>
      </c>
      <c r="C703" s="300" t="s">
        <v>143</v>
      </c>
      <c r="D703" s="300" t="s">
        <v>2015</v>
      </c>
      <c r="E703" s="299">
        <v>9.4000000000000004E-3</v>
      </c>
      <c r="F703" s="300"/>
      <c r="G703" s="300" t="s">
        <v>2069</v>
      </c>
      <c r="H703" s="300"/>
      <c r="I703" s="300"/>
      <c r="J703" s="300" t="s">
        <v>900</v>
      </c>
      <c r="K703" s="300"/>
      <c r="L703" s="300"/>
      <c r="M703" s="300" t="s">
        <v>2072</v>
      </c>
      <c r="N703" s="300" t="s">
        <v>2707</v>
      </c>
    </row>
    <row r="704" spans="1:14">
      <c r="A704" s="299">
        <v>2017</v>
      </c>
      <c r="B704" s="300" t="s">
        <v>73</v>
      </c>
      <c r="C704" s="300" t="s">
        <v>143</v>
      </c>
      <c r="D704" s="300" t="s">
        <v>917</v>
      </c>
      <c r="E704" s="299">
        <v>-112</v>
      </c>
      <c r="F704" s="300"/>
      <c r="G704" s="300" t="s">
        <v>2069</v>
      </c>
      <c r="H704" s="300"/>
      <c r="I704" s="300" t="s">
        <v>2017</v>
      </c>
      <c r="J704" s="300" t="s">
        <v>900</v>
      </c>
      <c r="K704" s="300" t="s">
        <v>2073</v>
      </c>
      <c r="L704" s="300" t="s">
        <v>2074</v>
      </c>
      <c r="M704" s="300"/>
      <c r="N704" s="300" t="s">
        <v>2707</v>
      </c>
    </row>
    <row r="705" spans="1:14">
      <c r="A705" s="299">
        <v>2017</v>
      </c>
      <c r="B705" s="300" t="s">
        <v>73</v>
      </c>
      <c r="C705" s="300" t="s">
        <v>143</v>
      </c>
      <c r="D705" s="300" t="s">
        <v>1152</v>
      </c>
      <c r="E705" s="299">
        <v>7101646.0271399897</v>
      </c>
      <c r="F705" s="300"/>
      <c r="G705" s="300" t="s">
        <v>2078</v>
      </c>
      <c r="H705" s="300"/>
      <c r="I705" s="300" t="s">
        <v>2079</v>
      </c>
      <c r="J705" s="300" t="s">
        <v>1154</v>
      </c>
      <c r="K705" s="300" t="s">
        <v>2080</v>
      </c>
      <c r="L705" s="300" t="s">
        <v>2075</v>
      </c>
      <c r="M705" s="300"/>
      <c r="N705" s="300" t="s">
        <v>2707</v>
      </c>
    </row>
    <row r="706" spans="1:14">
      <c r="A706" s="299">
        <v>2017</v>
      </c>
      <c r="B706" s="300" t="s">
        <v>73</v>
      </c>
      <c r="C706" s="300" t="s">
        <v>143</v>
      </c>
      <c r="D706" s="300" t="s">
        <v>1192</v>
      </c>
      <c r="E706" s="299">
        <v>-13617684.8078443</v>
      </c>
      <c r="F706" s="300"/>
      <c r="G706" s="300" t="s">
        <v>2069</v>
      </c>
      <c r="H706" s="300"/>
      <c r="I706" s="300"/>
      <c r="J706" s="300" t="s">
        <v>818</v>
      </c>
      <c r="K706" s="300" t="s">
        <v>2081</v>
      </c>
      <c r="L706" s="300" t="s">
        <v>2082</v>
      </c>
      <c r="M706" s="300"/>
      <c r="N706" s="300" t="s">
        <v>2707</v>
      </c>
    </row>
    <row r="707" spans="1:14">
      <c r="A707" s="299">
        <v>2017</v>
      </c>
      <c r="B707" s="300" t="s">
        <v>73</v>
      </c>
      <c r="C707" s="300" t="s">
        <v>143</v>
      </c>
      <c r="D707" s="300" t="s">
        <v>1971</v>
      </c>
      <c r="E707" s="299">
        <v>4367315.25</v>
      </c>
      <c r="F707" s="300"/>
      <c r="G707" s="300" t="s">
        <v>2069</v>
      </c>
      <c r="H707" s="300"/>
      <c r="I707" s="300"/>
      <c r="J707" s="300" t="s">
        <v>1973</v>
      </c>
      <c r="K707" s="300" t="s">
        <v>2083</v>
      </c>
      <c r="L707" s="300" t="s">
        <v>2084</v>
      </c>
      <c r="M707" s="300"/>
      <c r="N707" s="300" t="s">
        <v>2707</v>
      </c>
    </row>
    <row r="708" spans="1:14">
      <c r="A708" s="299">
        <v>2017</v>
      </c>
      <c r="B708" s="300" t="s">
        <v>73</v>
      </c>
      <c r="C708" s="300" t="s">
        <v>143</v>
      </c>
      <c r="D708" s="300" t="s">
        <v>821</v>
      </c>
      <c r="E708" s="299">
        <v>0</v>
      </c>
      <c r="F708" s="300"/>
      <c r="G708" s="300" t="s">
        <v>2069</v>
      </c>
      <c r="H708" s="300"/>
      <c r="I708" s="300"/>
      <c r="J708" s="300"/>
      <c r="K708" s="300" t="s">
        <v>2083</v>
      </c>
      <c r="L708" s="300" t="s">
        <v>2085</v>
      </c>
      <c r="M708" s="300"/>
      <c r="N708" s="300" t="s">
        <v>2707</v>
      </c>
    </row>
    <row r="709" spans="1:14">
      <c r="A709" s="299">
        <v>2017</v>
      </c>
      <c r="B709" s="300" t="s">
        <v>73</v>
      </c>
      <c r="C709" s="300" t="s">
        <v>143</v>
      </c>
      <c r="D709" s="300" t="s">
        <v>829</v>
      </c>
      <c r="E709" s="299">
        <v>0</v>
      </c>
      <c r="F709" s="300"/>
      <c r="G709" s="300" t="s">
        <v>2069</v>
      </c>
      <c r="H709" s="300"/>
      <c r="I709" s="300"/>
      <c r="J709" s="300"/>
      <c r="K709" s="300" t="s">
        <v>2083</v>
      </c>
      <c r="L709" s="300" t="s">
        <v>2086</v>
      </c>
      <c r="M709" s="300"/>
      <c r="N709" s="300" t="s">
        <v>2707</v>
      </c>
    </row>
    <row r="710" spans="1:14">
      <c r="A710" s="299">
        <v>2017</v>
      </c>
      <c r="B710" s="300" t="s">
        <v>73</v>
      </c>
      <c r="C710" s="300" t="s">
        <v>143</v>
      </c>
      <c r="D710" s="300" t="s">
        <v>837</v>
      </c>
      <c r="E710" s="299">
        <v>0</v>
      </c>
      <c r="F710" s="300"/>
      <c r="G710" s="300" t="s">
        <v>2069</v>
      </c>
      <c r="H710" s="300"/>
      <c r="I710" s="300"/>
      <c r="J710" s="300"/>
      <c r="K710" s="300" t="s">
        <v>2083</v>
      </c>
      <c r="L710" s="300" t="s">
        <v>2087</v>
      </c>
      <c r="M710" s="300"/>
      <c r="N710" s="300" t="s">
        <v>2707</v>
      </c>
    </row>
    <row r="711" spans="1:14">
      <c r="A711" s="299">
        <v>2017</v>
      </c>
      <c r="B711" s="300" t="s">
        <v>73</v>
      </c>
      <c r="C711" s="300" t="s">
        <v>143</v>
      </c>
      <c r="D711" s="300" t="s">
        <v>1164</v>
      </c>
      <c r="E711" s="299">
        <v>30824.972697819001</v>
      </c>
      <c r="F711" s="300"/>
      <c r="G711" s="300" t="s">
        <v>2078</v>
      </c>
      <c r="H711" s="300"/>
      <c r="I711" s="300"/>
      <c r="J711" s="300"/>
      <c r="K711" s="300" t="s">
        <v>2080</v>
      </c>
      <c r="L711" s="300" t="s">
        <v>2088</v>
      </c>
      <c r="M711" s="300"/>
      <c r="N711" s="300" t="s">
        <v>2707</v>
      </c>
    </row>
    <row r="712" spans="1:14">
      <c r="A712" s="299">
        <v>2017</v>
      </c>
      <c r="B712" s="300" t="s">
        <v>73</v>
      </c>
      <c r="C712" s="300" t="s">
        <v>143</v>
      </c>
      <c r="D712" s="300" t="s">
        <v>827</v>
      </c>
      <c r="E712" s="299">
        <v>0</v>
      </c>
      <c r="F712" s="300"/>
      <c r="G712" s="300" t="s">
        <v>2089</v>
      </c>
      <c r="H712" s="300"/>
      <c r="I712" s="300" t="s">
        <v>2090</v>
      </c>
      <c r="J712" s="300"/>
      <c r="K712" s="300" t="s">
        <v>2083</v>
      </c>
      <c r="L712" s="300" t="s">
        <v>2091</v>
      </c>
      <c r="M712" s="300"/>
      <c r="N712" s="300" t="s">
        <v>2707</v>
      </c>
    </row>
    <row r="713" spans="1:14">
      <c r="A713" s="299">
        <v>2017</v>
      </c>
      <c r="B713" s="300" t="s">
        <v>73</v>
      </c>
      <c r="C713" s="300" t="s">
        <v>143</v>
      </c>
      <c r="D713" s="300" t="s">
        <v>814</v>
      </c>
      <c r="E713" s="299">
        <v>0</v>
      </c>
      <c r="F713" s="300"/>
      <c r="G713" s="300" t="s">
        <v>2089</v>
      </c>
      <c r="H713" s="300"/>
      <c r="I713" s="300" t="s">
        <v>2090</v>
      </c>
      <c r="J713" s="300"/>
      <c r="K713" s="300" t="s">
        <v>2083</v>
      </c>
      <c r="L713" s="300" t="s">
        <v>2092</v>
      </c>
      <c r="M713" s="300" t="s">
        <v>2080</v>
      </c>
      <c r="N713" s="300" t="s">
        <v>2707</v>
      </c>
    </row>
    <row r="714" spans="1:14">
      <c r="A714" s="299">
        <v>2017</v>
      </c>
      <c r="B714" s="300" t="s">
        <v>73</v>
      </c>
      <c r="C714" s="300" t="s">
        <v>143</v>
      </c>
      <c r="D714" s="300" t="s">
        <v>338</v>
      </c>
      <c r="E714" s="299">
        <v>-50425</v>
      </c>
      <c r="F714" s="300" t="s">
        <v>338</v>
      </c>
      <c r="G714" s="300" t="s">
        <v>2149</v>
      </c>
      <c r="H714" s="300" t="s">
        <v>2146</v>
      </c>
      <c r="I714" s="300" t="s">
        <v>2042</v>
      </c>
      <c r="J714" s="300"/>
      <c r="K714" s="300"/>
      <c r="L714" s="300"/>
      <c r="M714" s="300"/>
      <c r="N714" s="300" t="s">
        <v>2707</v>
      </c>
    </row>
    <row r="715" spans="1:14">
      <c r="A715" s="299">
        <v>2017</v>
      </c>
      <c r="B715" s="300" t="s">
        <v>73</v>
      </c>
      <c r="C715" s="300" t="s">
        <v>143</v>
      </c>
      <c r="D715" s="300" t="s">
        <v>289</v>
      </c>
      <c r="E715" s="299">
        <v>7418.85</v>
      </c>
      <c r="F715" s="300" t="s">
        <v>289</v>
      </c>
      <c r="G715" s="300" t="s">
        <v>2149</v>
      </c>
      <c r="H715" s="300" t="s">
        <v>2146</v>
      </c>
      <c r="I715" s="300" t="s">
        <v>2039</v>
      </c>
      <c r="J715" s="300" t="s">
        <v>868</v>
      </c>
      <c r="K715" s="300"/>
      <c r="L715" s="300"/>
      <c r="M715" s="300"/>
      <c r="N715" s="300" t="s">
        <v>2707</v>
      </c>
    </row>
    <row r="716" spans="1:14">
      <c r="A716" s="299">
        <v>2017</v>
      </c>
      <c r="B716" s="300" t="s">
        <v>73</v>
      </c>
      <c r="C716" s="300" t="s">
        <v>143</v>
      </c>
      <c r="D716" s="300" t="s">
        <v>302</v>
      </c>
      <c r="E716" s="299">
        <v>51013.08</v>
      </c>
      <c r="F716" s="300" t="s">
        <v>302</v>
      </c>
      <c r="G716" s="300" t="s">
        <v>2149</v>
      </c>
      <c r="H716" s="300" t="s">
        <v>2146</v>
      </c>
      <c r="I716" s="300" t="s">
        <v>2039</v>
      </c>
      <c r="J716" s="300" t="s">
        <v>868</v>
      </c>
      <c r="K716" s="300"/>
      <c r="L716" s="300"/>
      <c r="M716" s="300"/>
      <c r="N716" s="300" t="s">
        <v>2707</v>
      </c>
    </row>
    <row r="717" spans="1:14">
      <c r="A717" s="299">
        <v>2017</v>
      </c>
      <c r="B717" s="300" t="s">
        <v>73</v>
      </c>
      <c r="C717" s="300" t="s">
        <v>143</v>
      </c>
      <c r="D717" s="300" t="s">
        <v>309</v>
      </c>
      <c r="E717" s="299">
        <v>304.82</v>
      </c>
      <c r="F717" s="300" t="s">
        <v>309</v>
      </c>
      <c r="G717" s="300" t="s">
        <v>2149</v>
      </c>
      <c r="H717" s="300" t="s">
        <v>2146</v>
      </c>
      <c r="I717" s="300" t="s">
        <v>2039</v>
      </c>
      <c r="J717" s="300" t="s">
        <v>868</v>
      </c>
      <c r="K717" s="300"/>
      <c r="L717" s="300"/>
      <c r="M717" s="300"/>
      <c r="N717" s="300" t="s">
        <v>2707</v>
      </c>
    </row>
    <row r="718" spans="1:14">
      <c r="A718" s="299">
        <v>2017</v>
      </c>
      <c r="B718" s="300" t="s">
        <v>73</v>
      </c>
      <c r="C718" s="300" t="s">
        <v>143</v>
      </c>
      <c r="D718" s="300" t="s">
        <v>690</v>
      </c>
      <c r="E718" s="299">
        <v>24789</v>
      </c>
      <c r="F718" s="300" t="s">
        <v>690</v>
      </c>
      <c r="G718" s="300" t="s">
        <v>2149</v>
      </c>
      <c r="H718" s="300" t="s">
        <v>2146</v>
      </c>
      <c r="I718" s="300" t="s">
        <v>2039</v>
      </c>
      <c r="J718" s="300"/>
      <c r="K718" s="300"/>
      <c r="L718" s="300"/>
      <c r="M718" s="300"/>
      <c r="N718" s="300" t="s">
        <v>2707</v>
      </c>
    </row>
    <row r="719" spans="1:14">
      <c r="A719" s="299">
        <v>2017</v>
      </c>
      <c r="B719" s="300" t="s">
        <v>73</v>
      </c>
      <c r="C719" s="300" t="s">
        <v>143</v>
      </c>
      <c r="D719" s="300" t="s">
        <v>276</v>
      </c>
      <c r="E719" s="299">
        <v>11633.97</v>
      </c>
      <c r="F719" s="300" t="s">
        <v>276</v>
      </c>
      <c r="G719" s="300" t="s">
        <v>2149</v>
      </c>
      <c r="H719" s="300" t="s">
        <v>2146</v>
      </c>
      <c r="I719" s="300" t="s">
        <v>2039</v>
      </c>
      <c r="J719" s="300" t="s">
        <v>868</v>
      </c>
      <c r="K719" s="300"/>
      <c r="L719" s="300"/>
      <c r="M719" s="300"/>
      <c r="N719" s="300" t="s">
        <v>2707</v>
      </c>
    </row>
    <row r="720" spans="1:14">
      <c r="A720" s="299">
        <v>2017</v>
      </c>
      <c r="B720" s="300" t="s">
        <v>73</v>
      </c>
      <c r="C720" s="300" t="s">
        <v>143</v>
      </c>
      <c r="D720" s="300" t="s">
        <v>655</v>
      </c>
      <c r="E720" s="299">
        <v>42678.45</v>
      </c>
      <c r="F720" s="300" t="s">
        <v>655</v>
      </c>
      <c r="G720" s="300" t="s">
        <v>2149</v>
      </c>
      <c r="H720" s="300" t="s">
        <v>2146</v>
      </c>
      <c r="I720" s="300" t="s">
        <v>2039</v>
      </c>
      <c r="J720" s="300"/>
      <c r="K720" s="300"/>
      <c r="L720" s="300"/>
      <c r="M720" s="300"/>
      <c r="N720" s="300" t="s">
        <v>2707</v>
      </c>
    </row>
    <row r="721" spans="1:14">
      <c r="A721" s="299">
        <v>2017</v>
      </c>
      <c r="B721" s="300" t="s">
        <v>73</v>
      </c>
      <c r="C721" s="300" t="s">
        <v>143</v>
      </c>
      <c r="D721" s="300" t="s">
        <v>593</v>
      </c>
      <c r="E721" s="299">
        <v>25834.29</v>
      </c>
      <c r="F721" s="300" t="s">
        <v>593</v>
      </c>
      <c r="G721" s="300" t="s">
        <v>2149</v>
      </c>
      <c r="H721" s="300" t="s">
        <v>2146</v>
      </c>
      <c r="I721" s="300" t="s">
        <v>2044</v>
      </c>
      <c r="J721" s="300"/>
      <c r="K721" s="300"/>
      <c r="L721" s="300"/>
      <c r="M721" s="300"/>
      <c r="N721" s="300" t="s">
        <v>2707</v>
      </c>
    </row>
    <row r="722" spans="1:14">
      <c r="A722" s="299">
        <v>2017</v>
      </c>
      <c r="B722" s="300" t="s">
        <v>73</v>
      </c>
      <c r="C722" s="300" t="s">
        <v>143</v>
      </c>
      <c r="D722" s="300" t="s">
        <v>664</v>
      </c>
      <c r="E722" s="299">
        <v>0</v>
      </c>
      <c r="F722" s="300" t="s">
        <v>664</v>
      </c>
      <c r="G722" s="300" t="s">
        <v>2149</v>
      </c>
      <c r="H722" s="300" t="s">
        <v>2147</v>
      </c>
      <c r="I722" s="300" t="s">
        <v>2039</v>
      </c>
      <c r="J722" s="300"/>
      <c r="K722" s="300"/>
      <c r="L722" s="300"/>
      <c r="M722" s="300"/>
      <c r="N722" s="300" t="s">
        <v>2707</v>
      </c>
    </row>
    <row r="723" spans="1:14">
      <c r="A723" s="299">
        <v>2017</v>
      </c>
      <c r="B723" s="300" t="s">
        <v>73</v>
      </c>
      <c r="C723" s="300" t="s">
        <v>143</v>
      </c>
      <c r="D723" s="300" t="s">
        <v>601</v>
      </c>
      <c r="E723" s="299">
        <v>0</v>
      </c>
      <c r="F723" s="300" t="s">
        <v>601</v>
      </c>
      <c r="G723" s="300" t="s">
        <v>2149</v>
      </c>
      <c r="H723" s="300" t="s">
        <v>2147</v>
      </c>
      <c r="I723" s="300" t="s">
        <v>2044</v>
      </c>
      <c r="J723" s="300"/>
      <c r="K723" s="300"/>
      <c r="L723" s="300"/>
      <c r="M723" s="300"/>
      <c r="N723" s="300" t="s">
        <v>2707</v>
      </c>
    </row>
    <row r="724" spans="1:14">
      <c r="A724" s="299">
        <v>2017</v>
      </c>
      <c r="B724" s="300" t="s">
        <v>73</v>
      </c>
      <c r="C724" s="300" t="s">
        <v>143</v>
      </c>
      <c r="D724" s="300" t="s">
        <v>275</v>
      </c>
      <c r="E724" s="299">
        <v>0</v>
      </c>
      <c r="F724" s="300" t="s">
        <v>275</v>
      </c>
      <c r="G724" s="300" t="s">
        <v>2149</v>
      </c>
      <c r="H724" s="300" t="s">
        <v>2147</v>
      </c>
      <c r="I724" s="300" t="s">
        <v>2039</v>
      </c>
      <c r="J724" s="300" t="s">
        <v>868</v>
      </c>
      <c r="K724" s="300"/>
      <c r="L724" s="300"/>
      <c r="M724" s="300"/>
      <c r="N724" s="300" t="s">
        <v>2707</v>
      </c>
    </row>
    <row r="725" spans="1:14">
      <c r="A725" s="299">
        <v>2017</v>
      </c>
      <c r="B725" s="300" t="s">
        <v>73</v>
      </c>
      <c r="C725" s="300" t="s">
        <v>143</v>
      </c>
      <c r="D725" s="300" t="s">
        <v>261</v>
      </c>
      <c r="E725" s="299">
        <v>0</v>
      </c>
      <c r="F725" s="300" t="s">
        <v>261</v>
      </c>
      <c r="G725" s="300" t="s">
        <v>2149</v>
      </c>
      <c r="H725" s="300" t="s">
        <v>2147</v>
      </c>
      <c r="I725" s="300" t="s">
        <v>2039</v>
      </c>
      <c r="J725" s="300" t="s">
        <v>868</v>
      </c>
      <c r="K725" s="300"/>
      <c r="L725" s="300"/>
      <c r="M725" s="300"/>
      <c r="N725" s="300" t="s">
        <v>2707</v>
      </c>
    </row>
    <row r="726" spans="1:14">
      <c r="A726" s="299">
        <v>2017</v>
      </c>
      <c r="B726" s="300" t="s">
        <v>73</v>
      </c>
      <c r="C726" s="300" t="s">
        <v>143</v>
      </c>
      <c r="D726" s="300" t="s">
        <v>269</v>
      </c>
      <c r="E726" s="299">
        <v>0</v>
      </c>
      <c r="F726" s="300" t="s">
        <v>269</v>
      </c>
      <c r="G726" s="300" t="s">
        <v>2149</v>
      </c>
      <c r="H726" s="300" t="s">
        <v>2147</v>
      </c>
      <c r="I726" s="300" t="s">
        <v>2039</v>
      </c>
      <c r="J726" s="300" t="s">
        <v>868</v>
      </c>
      <c r="K726" s="300"/>
      <c r="L726" s="300"/>
      <c r="M726" s="300"/>
      <c r="N726" s="300" t="s">
        <v>2707</v>
      </c>
    </row>
    <row r="727" spans="1:14">
      <c r="A727" s="299">
        <v>2017</v>
      </c>
      <c r="B727" s="300" t="s">
        <v>73</v>
      </c>
      <c r="C727" s="300" t="s">
        <v>143</v>
      </c>
      <c r="D727" s="300" t="s">
        <v>303</v>
      </c>
      <c r="E727" s="299">
        <v>0</v>
      </c>
      <c r="F727" s="300" t="s">
        <v>303</v>
      </c>
      <c r="G727" s="300" t="s">
        <v>2149</v>
      </c>
      <c r="H727" s="300" t="s">
        <v>2147</v>
      </c>
      <c r="I727" s="300" t="s">
        <v>2039</v>
      </c>
      <c r="J727" s="300" t="s">
        <v>868</v>
      </c>
      <c r="K727" s="300"/>
      <c r="L727" s="300"/>
      <c r="M727" s="300"/>
      <c r="N727" s="300" t="s">
        <v>2707</v>
      </c>
    </row>
    <row r="728" spans="1:14">
      <c r="A728" s="299">
        <v>2017</v>
      </c>
      <c r="B728" s="300" t="s">
        <v>73</v>
      </c>
      <c r="C728" s="300" t="s">
        <v>143</v>
      </c>
      <c r="D728" s="300" t="s">
        <v>258</v>
      </c>
      <c r="E728" s="299">
        <v>0</v>
      </c>
      <c r="F728" s="300" t="s">
        <v>258</v>
      </c>
      <c r="G728" s="300" t="s">
        <v>2149</v>
      </c>
      <c r="H728" s="300" t="s">
        <v>2147</v>
      </c>
      <c r="I728" s="300" t="s">
        <v>2039</v>
      </c>
      <c r="J728" s="300" t="s">
        <v>868</v>
      </c>
      <c r="K728" s="300"/>
      <c r="L728" s="300"/>
      <c r="M728" s="300"/>
      <c r="N728" s="300" t="s">
        <v>2707</v>
      </c>
    </row>
    <row r="729" spans="1:14">
      <c r="A729" s="299">
        <v>2017</v>
      </c>
      <c r="B729" s="300" t="s">
        <v>73</v>
      </c>
      <c r="C729" s="300" t="s">
        <v>143</v>
      </c>
      <c r="D729" s="300" t="s">
        <v>551</v>
      </c>
      <c r="E729" s="299">
        <v>0</v>
      </c>
      <c r="F729" s="300" t="s">
        <v>551</v>
      </c>
      <c r="G729" s="300" t="s">
        <v>2149</v>
      </c>
      <c r="H729" s="300" t="s">
        <v>2147</v>
      </c>
      <c r="I729" s="300" t="s">
        <v>2039</v>
      </c>
      <c r="J729" s="300"/>
      <c r="K729" s="300"/>
      <c r="L729" s="300"/>
      <c r="M729" s="300"/>
      <c r="N729" s="300" t="s">
        <v>2707</v>
      </c>
    </row>
    <row r="730" spans="1:14">
      <c r="A730" s="299">
        <v>2017</v>
      </c>
      <c r="B730" s="300" t="s">
        <v>73</v>
      </c>
      <c r="C730" s="300" t="s">
        <v>143</v>
      </c>
      <c r="D730" s="300" t="s">
        <v>293</v>
      </c>
      <c r="E730" s="299">
        <v>0</v>
      </c>
      <c r="F730" s="300" t="s">
        <v>293</v>
      </c>
      <c r="G730" s="300" t="s">
        <v>2149</v>
      </c>
      <c r="H730" s="300" t="s">
        <v>2147</v>
      </c>
      <c r="I730" s="300" t="s">
        <v>2039</v>
      </c>
      <c r="J730" s="300" t="s">
        <v>868</v>
      </c>
      <c r="K730" s="300"/>
      <c r="L730" s="300"/>
      <c r="M730" s="300"/>
      <c r="N730" s="300" t="s">
        <v>2707</v>
      </c>
    </row>
    <row r="731" spans="1:14">
      <c r="A731" s="299">
        <v>2017</v>
      </c>
      <c r="B731" s="300" t="s">
        <v>73</v>
      </c>
      <c r="C731" s="300" t="s">
        <v>143</v>
      </c>
      <c r="D731" s="300" t="s">
        <v>995</v>
      </c>
      <c r="E731" s="299">
        <v>221213.2</v>
      </c>
      <c r="F731" s="300"/>
      <c r="G731" s="300" t="s">
        <v>2106</v>
      </c>
      <c r="H731" s="300"/>
      <c r="I731" s="300" t="s">
        <v>2024</v>
      </c>
      <c r="J731" s="300" t="s">
        <v>978</v>
      </c>
      <c r="K731" s="300" t="s">
        <v>2070</v>
      </c>
      <c r="L731" s="300" t="s">
        <v>2167</v>
      </c>
      <c r="M731" s="300"/>
      <c r="N731" s="300" t="s">
        <v>2707</v>
      </c>
    </row>
    <row r="732" spans="1:14">
      <c r="A732" s="299">
        <v>2017</v>
      </c>
      <c r="B732" s="300" t="s">
        <v>73</v>
      </c>
      <c r="C732" s="300" t="s">
        <v>143</v>
      </c>
      <c r="D732" s="300" t="s">
        <v>993</v>
      </c>
      <c r="E732" s="299">
        <v>2030862.43</v>
      </c>
      <c r="F732" s="300"/>
      <c r="G732" s="300" t="s">
        <v>2106</v>
      </c>
      <c r="H732" s="300"/>
      <c r="I732" s="300" t="s">
        <v>2021</v>
      </c>
      <c r="J732" s="300" t="s">
        <v>978</v>
      </c>
      <c r="K732" s="300" t="s">
        <v>2070</v>
      </c>
      <c r="L732" s="300" t="s">
        <v>2167</v>
      </c>
      <c r="M732" s="300"/>
      <c r="N732" s="300" t="s">
        <v>2707</v>
      </c>
    </row>
    <row r="733" spans="1:14">
      <c r="A733" s="299">
        <v>2017</v>
      </c>
      <c r="B733" s="300" t="s">
        <v>73</v>
      </c>
      <c r="C733" s="300" t="s">
        <v>143</v>
      </c>
      <c r="D733" s="300" t="s">
        <v>1003</v>
      </c>
      <c r="E733" s="299">
        <v>0</v>
      </c>
      <c r="F733" s="300"/>
      <c r="G733" s="300" t="s">
        <v>2106</v>
      </c>
      <c r="H733" s="300"/>
      <c r="I733" s="300" t="s">
        <v>2024</v>
      </c>
      <c r="J733" s="300" t="s">
        <v>978</v>
      </c>
      <c r="K733" s="300" t="s">
        <v>2070</v>
      </c>
      <c r="L733" s="300" t="s">
        <v>2168</v>
      </c>
      <c r="M733" s="300"/>
      <c r="N733" s="300" t="s">
        <v>2707</v>
      </c>
    </row>
    <row r="734" spans="1:14">
      <c r="A734" s="299">
        <v>2017</v>
      </c>
      <c r="B734" s="300" t="s">
        <v>73</v>
      </c>
      <c r="C734" s="300" t="s">
        <v>143</v>
      </c>
      <c r="D734" s="300" t="s">
        <v>1001</v>
      </c>
      <c r="E734" s="299">
        <v>0</v>
      </c>
      <c r="F734" s="300"/>
      <c r="G734" s="300" t="s">
        <v>2106</v>
      </c>
      <c r="H734" s="300"/>
      <c r="I734" s="300" t="s">
        <v>2021</v>
      </c>
      <c r="J734" s="300" t="s">
        <v>978</v>
      </c>
      <c r="K734" s="300" t="s">
        <v>2070</v>
      </c>
      <c r="L734" s="300" t="s">
        <v>2168</v>
      </c>
      <c r="M734" s="300"/>
      <c r="N734" s="300" t="s">
        <v>2707</v>
      </c>
    </row>
    <row r="735" spans="1:14">
      <c r="A735" s="299">
        <v>2017</v>
      </c>
      <c r="B735" s="300" t="s">
        <v>73</v>
      </c>
      <c r="C735" s="300" t="s">
        <v>143</v>
      </c>
      <c r="D735" s="300" t="s">
        <v>979</v>
      </c>
      <c r="E735" s="299">
        <v>44271.49</v>
      </c>
      <c r="F735" s="300"/>
      <c r="G735" s="300" t="s">
        <v>2106</v>
      </c>
      <c r="H735" s="300"/>
      <c r="I735" s="300" t="s">
        <v>2024</v>
      </c>
      <c r="J735" s="300" t="s">
        <v>978</v>
      </c>
      <c r="K735" s="300" t="s">
        <v>2070</v>
      </c>
      <c r="L735" s="300" t="s">
        <v>2169</v>
      </c>
      <c r="M735" s="300"/>
      <c r="N735" s="300" t="s">
        <v>2707</v>
      </c>
    </row>
    <row r="736" spans="1:14">
      <c r="A736" s="299">
        <v>2017</v>
      </c>
      <c r="B736" s="300" t="s">
        <v>73</v>
      </c>
      <c r="C736" s="300" t="s">
        <v>143</v>
      </c>
      <c r="D736" s="300" t="s">
        <v>976</v>
      </c>
      <c r="E736" s="299">
        <v>323748.94</v>
      </c>
      <c r="F736" s="300"/>
      <c r="G736" s="300" t="s">
        <v>2106</v>
      </c>
      <c r="H736" s="300"/>
      <c r="I736" s="300" t="s">
        <v>2021</v>
      </c>
      <c r="J736" s="300" t="s">
        <v>978</v>
      </c>
      <c r="K736" s="300" t="s">
        <v>2070</v>
      </c>
      <c r="L736" s="300" t="s">
        <v>2169</v>
      </c>
      <c r="M736" s="300"/>
      <c r="N736" s="300" t="s">
        <v>2707</v>
      </c>
    </row>
    <row r="737" spans="1:14">
      <c r="A737" s="299">
        <v>2017</v>
      </c>
      <c r="B737" s="300" t="s">
        <v>73</v>
      </c>
      <c r="C737" s="300" t="s">
        <v>143</v>
      </c>
      <c r="D737" s="300" t="s">
        <v>999</v>
      </c>
      <c r="E737" s="299">
        <v>0</v>
      </c>
      <c r="F737" s="300"/>
      <c r="G737" s="300" t="s">
        <v>2106</v>
      </c>
      <c r="H737" s="300"/>
      <c r="I737" s="300" t="s">
        <v>2024</v>
      </c>
      <c r="J737" s="300" t="s">
        <v>978</v>
      </c>
      <c r="K737" s="300" t="s">
        <v>2070</v>
      </c>
      <c r="L737" s="300" t="s">
        <v>2107</v>
      </c>
      <c r="M737" s="300"/>
      <c r="N737" s="300" t="s">
        <v>2707</v>
      </c>
    </row>
    <row r="738" spans="1:14">
      <c r="A738" s="299">
        <v>2017</v>
      </c>
      <c r="B738" s="300" t="s">
        <v>73</v>
      </c>
      <c r="C738" s="300" t="s">
        <v>143</v>
      </c>
      <c r="D738" s="300" t="s">
        <v>997</v>
      </c>
      <c r="E738" s="299">
        <v>0</v>
      </c>
      <c r="F738" s="300"/>
      <c r="G738" s="300" t="s">
        <v>2106</v>
      </c>
      <c r="H738" s="300"/>
      <c r="I738" s="300" t="s">
        <v>2021</v>
      </c>
      <c r="J738" s="300" t="s">
        <v>978</v>
      </c>
      <c r="K738" s="300" t="s">
        <v>2070</v>
      </c>
      <c r="L738" s="300" t="s">
        <v>2107</v>
      </c>
      <c r="M738" s="300"/>
      <c r="N738" s="300" t="s">
        <v>2707</v>
      </c>
    </row>
    <row r="739" spans="1:14">
      <c r="A739" s="299">
        <v>2017</v>
      </c>
      <c r="B739" s="300" t="s">
        <v>73</v>
      </c>
      <c r="C739" s="300" t="s">
        <v>143</v>
      </c>
      <c r="D739" s="300" t="s">
        <v>1007</v>
      </c>
      <c r="E739" s="299">
        <v>222668.13</v>
      </c>
      <c r="F739" s="300"/>
      <c r="G739" s="300" t="s">
        <v>2106</v>
      </c>
      <c r="H739" s="300"/>
      <c r="I739" s="300" t="s">
        <v>2024</v>
      </c>
      <c r="J739" s="300" t="s">
        <v>978</v>
      </c>
      <c r="K739" s="300" t="s">
        <v>2070</v>
      </c>
      <c r="L739" s="300" t="s">
        <v>2108</v>
      </c>
      <c r="M739" s="300"/>
      <c r="N739" s="300" t="s">
        <v>2707</v>
      </c>
    </row>
    <row r="740" spans="1:14">
      <c r="A740" s="299">
        <v>2017</v>
      </c>
      <c r="B740" s="300" t="s">
        <v>73</v>
      </c>
      <c r="C740" s="300" t="s">
        <v>143</v>
      </c>
      <c r="D740" s="300" t="s">
        <v>1005</v>
      </c>
      <c r="E740" s="299">
        <v>0</v>
      </c>
      <c r="F740" s="300"/>
      <c r="G740" s="300" t="s">
        <v>2106</v>
      </c>
      <c r="H740" s="300"/>
      <c r="I740" s="300" t="s">
        <v>2021</v>
      </c>
      <c r="J740" s="300" t="s">
        <v>978</v>
      </c>
      <c r="K740" s="300" t="s">
        <v>2070</v>
      </c>
      <c r="L740" s="300" t="s">
        <v>2108</v>
      </c>
      <c r="M740" s="300"/>
      <c r="N740" s="300" t="s">
        <v>2707</v>
      </c>
    </row>
    <row r="741" spans="1:14">
      <c r="A741" s="299">
        <v>2017</v>
      </c>
      <c r="B741" s="300" t="s">
        <v>73</v>
      </c>
      <c r="C741" s="300" t="s">
        <v>143</v>
      </c>
      <c r="D741" s="300" t="s">
        <v>1011</v>
      </c>
      <c r="E741" s="299">
        <v>0</v>
      </c>
      <c r="F741" s="300"/>
      <c r="G741" s="300" t="s">
        <v>2106</v>
      </c>
      <c r="H741" s="300"/>
      <c r="I741" s="300" t="s">
        <v>2024</v>
      </c>
      <c r="J741" s="300" t="s">
        <v>978</v>
      </c>
      <c r="K741" s="300" t="s">
        <v>2070</v>
      </c>
      <c r="L741" s="300" t="s">
        <v>2109</v>
      </c>
      <c r="M741" s="300"/>
      <c r="N741" s="300" t="s">
        <v>2707</v>
      </c>
    </row>
    <row r="742" spans="1:14">
      <c r="A742" s="299">
        <v>2017</v>
      </c>
      <c r="B742" s="300" t="s">
        <v>73</v>
      </c>
      <c r="C742" s="300" t="s">
        <v>143</v>
      </c>
      <c r="D742" s="300" t="s">
        <v>1009</v>
      </c>
      <c r="E742" s="299">
        <v>0</v>
      </c>
      <c r="F742" s="300"/>
      <c r="G742" s="300" t="s">
        <v>2106</v>
      </c>
      <c r="H742" s="300"/>
      <c r="I742" s="300" t="s">
        <v>2021</v>
      </c>
      <c r="J742" s="300" t="s">
        <v>978</v>
      </c>
      <c r="K742" s="300" t="s">
        <v>2070</v>
      </c>
      <c r="L742" s="300" t="s">
        <v>2109</v>
      </c>
      <c r="M742" s="300"/>
      <c r="N742" s="300" t="s">
        <v>2707</v>
      </c>
    </row>
    <row r="743" spans="1:14">
      <c r="A743" s="299">
        <v>2017</v>
      </c>
      <c r="B743" s="300" t="s">
        <v>73</v>
      </c>
      <c r="C743" s="300" t="s">
        <v>143</v>
      </c>
      <c r="D743" s="300" t="s">
        <v>1015</v>
      </c>
      <c r="E743" s="299">
        <v>0</v>
      </c>
      <c r="F743" s="300"/>
      <c r="G743" s="300" t="s">
        <v>2106</v>
      </c>
      <c r="H743" s="300"/>
      <c r="I743" s="300" t="s">
        <v>2024</v>
      </c>
      <c r="J743" s="300" t="s">
        <v>978</v>
      </c>
      <c r="K743" s="300" t="s">
        <v>2070</v>
      </c>
      <c r="L743" s="300" t="s">
        <v>2110</v>
      </c>
      <c r="M743" s="300"/>
      <c r="N743" s="300" t="s">
        <v>2707</v>
      </c>
    </row>
    <row r="744" spans="1:14">
      <c r="A744" s="299">
        <v>2017</v>
      </c>
      <c r="B744" s="300" t="s">
        <v>73</v>
      </c>
      <c r="C744" s="300" t="s">
        <v>143</v>
      </c>
      <c r="D744" s="300" t="s">
        <v>1013</v>
      </c>
      <c r="E744" s="299">
        <v>0</v>
      </c>
      <c r="F744" s="300"/>
      <c r="G744" s="300" t="s">
        <v>2106</v>
      </c>
      <c r="H744" s="300"/>
      <c r="I744" s="300" t="s">
        <v>2021</v>
      </c>
      <c r="J744" s="300" t="s">
        <v>978</v>
      </c>
      <c r="K744" s="300" t="s">
        <v>2070</v>
      </c>
      <c r="L744" s="300" t="s">
        <v>2110</v>
      </c>
      <c r="M744" s="300"/>
      <c r="N744" s="300" t="s">
        <v>2707</v>
      </c>
    </row>
    <row r="745" spans="1:14">
      <c r="A745" s="299">
        <v>2017</v>
      </c>
      <c r="B745" s="300" t="s">
        <v>73</v>
      </c>
      <c r="C745" s="300" t="s">
        <v>143</v>
      </c>
      <c r="D745" s="300" t="s">
        <v>983</v>
      </c>
      <c r="E745" s="299">
        <v>603220.16</v>
      </c>
      <c r="F745" s="300"/>
      <c r="G745" s="300" t="s">
        <v>2106</v>
      </c>
      <c r="H745" s="300"/>
      <c r="I745" s="300" t="s">
        <v>2024</v>
      </c>
      <c r="J745" s="300" t="s">
        <v>978</v>
      </c>
      <c r="K745" s="300" t="s">
        <v>2070</v>
      </c>
      <c r="L745" s="300" t="s">
        <v>2111</v>
      </c>
      <c r="M745" s="300"/>
      <c r="N745" s="300" t="s">
        <v>2707</v>
      </c>
    </row>
    <row r="746" spans="1:14">
      <c r="A746" s="299">
        <v>2017</v>
      </c>
      <c r="B746" s="300" t="s">
        <v>73</v>
      </c>
      <c r="C746" s="300" t="s">
        <v>143</v>
      </c>
      <c r="D746" s="300" t="s">
        <v>981</v>
      </c>
      <c r="E746" s="299">
        <v>-298273.69</v>
      </c>
      <c r="F746" s="300"/>
      <c r="G746" s="300" t="s">
        <v>2106</v>
      </c>
      <c r="H746" s="300"/>
      <c r="I746" s="300" t="s">
        <v>2021</v>
      </c>
      <c r="J746" s="300" t="s">
        <v>978</v>
      </c>
      <c r="K746" s="300" t="s">
        <v>2070</v>
      </c>
      <c r="L746" s="300" t="s">
        <v>2111</v>
      </c>
      <c r="M746" s="300"/>
      <c r="N746" s="300" t="s">
        <v>2707</v>
      </c>
    </row>
    <row r="747" spans="1:14">
      <c r="A747" s="299">
        <v>2017</v>
      </c>
      <c r="B747" s="300" t="s">
        <v>73</v>
      </c>
      <c r="C747" s="300" t="s">
        <v>143</v>
      </c>
      <c r="D747" s="300" t="s">
        <v>1189</v>
      </c>
      <c r="E747" s="299">
        <v>-3860031.2069214298</v>
      </c>
      <c r="F747" s="300"/>
      <c r="G747" s="300" t="s">
        <v>2089</v>
      </c>
      <c r="H747" s="300"/>
      <c r="I747" s="300" t="s">
        <v>2112</v>
      </c>
      <c r="J747" s="300" t="s">
        <v>1191</v>
      </c>
      <c r="K747" s="300" t="s">
        <v>2081</v>
      </c>
      <c r="L747" s="300" t="s">
        <v>2113</v>
      </c>
      <c r="M747" s="300" t="s">
        <v>2080</v>
      </c>
      <c r="N747" s="300" t="s">
        <v>2707</v>
      </c>
    </row>
    <row r="748" spans="1:14">
      <c r="A748" s="299">
        <v>2017</v>
      </c>
      <c r="B748" s="300" t="s">
        <v>73</v>
      </c>
      <c r="C748" s="300" t="s">
        <v>143</v>
      </c>
      <c r="D748" s="300" t="s">
        <v>228</v>
      </c>
      <c r="E748" s="299">
        <v>26970218.843745399</v>
      </c>
      <c r="F748" s="300"/>
      <c r="G748" s="300" t="s">
        <v>2089</v>
      </c>
      <c r="H748" s="300"/>
      <c r="I748" s="300" t="s">
        <v>2112</v>
      </c>
      <c r="J748" s="300" t="s">
        <v>818</v>
      </c>
      <c r="K748" s="300" t="s">
        <v>2081</v>
      </c>
      <c r="L748" s="300" t="s">
        <v>2091</v>
      </c>
      <c r="M748" s="300"/>
      <c r="N748" s="300" t="s">
        <v>2707</v>
      </c>
    </row>
    <row r="749" spans="1:14">
      <c r="A749" s="299">
        <v>2017</v>
      </c>
      <c r="B749" s="300" t="s">
        <v>73</v>
      </c>
      <c r="C749" s="300" t="s">
        <v>143</v>
      </c>
      <c r="D749" s="300" t="s">
        <v>1166</v>
      </c>
      <c r="E749" s="299">
        <v>0</v>
      </c>
      <c r="F749" s="300"/>
      <c r="G749" s="300" t="s">
        <v>2089</v>
      </c>
      <c r="H749" s="300"/>
      <c r="I749" s="300" t="s">
        <v>2112</v>
      </c>
      <c r="J749" s="300" t="s">
        <v>818</v>
      </c>
      <c r="K749" s="300" t="s">
        <v>2081</v>
      </c>
      <c r="L749" s="300" t="s">
        <v>2091</v>
      </c>
      <c r="M749" s="300"/>
      <c r="N749" s="300" t="s">
        <v>2707</v>
      </c>
    </row>
    <row r="750" spans="1:14">
      <c r="A750" s="299">
        <v>2017</v>
      </c>
      <c r="B750" s="300" t="s">
        <v>73</v>
      </c>
      <c r="C750" s="300" t="s">
        <v>143</v>
      </c>
      <c r="D750" s="300" t="s">
        <v>847</v>
      </c>
      <c r="E750" s="299">
        <v>0</v>
      </c>
      <c r="F750" s="300"/>
      <c r="G750" s="300" t="s">
        <v>2162</v>
      </c>
      <c r="H750" s="300" t="s">
        <v>2163</v>
      </c>
      <c r="I750" s="300" t="s">
        <v>2057</v>
      </c>
      <c r="J750" s="300" t="s">
        <v>844</v>
      </c>
      <c r="K750" s="300"/>
      <c r="L750" s="300"/>
      <c r="M750" s="300"/>
      <c r="N750" s="300" t="s">
        <v>2707</v>
      </c>
    </row>
    <row r="751" spans="1:14">
      <c r="A751" s="299">
        <v>2017</v>
      </c>
      <c r="B751" s="300" t="s">
        <v>73</v>
      </c>
      <c r="C751" s="300" t="s">
        <v>143</v>
      </c>
      <c r="D751" s="300" t="s">
        <v>851</v>
      </c>
      <c r="E751" s="299">
        <v>0</v>
      </c>
      <c r="F751" s="300"/>
      <c r="G751" s="300" t="s">
        <v>2162</v>
      </c>
      <c r="H751" s="300" t="s">
        <v>2164</v>
      </c>
      <c r="I751" s="300" t="s">
        <v>2057</v>
      </c>
      <c r="J751" s="300" t="s">
        <v>844</v>
      </c>
      <c r="K751" s="300"/>
      <c r="L751" s="300"/>
      <c r="M751" s="300"/>
      <c r="N751" s="300" t="s">
        <v>2707</v>
      </c>
    </row>
    <row r="752" spans="1:14">
      <c r="A752" s="299">
        <v>2017</v>
      </c>
      <c r="B752" s="300" t="s">
        <v>73</v>
      </c>
      <c r="C752" s="300" t="s">
        <v>143</v>
      </c>
      <c r="D752" s="300" t="s">
        <v>208</v>
      </c>
      <c r="E752" s="299">
        <v>22712962.640000001</v>
      </c>
      <c r="F752" s="300"/>
      <c r="G752" s="300" t="s">
        <v>2162</v>
      </c>
      <c r="H752" s="300" t="s">
        <v>2165</v>
      </c>
      <c r="I752" s="300" t="s">
        <v>2057</v>
      </c>
      <c r="J752" s="300" t="s">
        <v>844</v>
      </c>
      <c r="K752" s="300" t="s">
        <v>2096</v>
      </c>
      <c r="L752" s="300" t="s">
        <v>2139</v>
      </c>
      <c r="M752" s="300" t="s">
        <v>2096</v>
      </c>
      <c r="N752" s="300" t="s">
        <v>2707</v>
      </c>
    </row>
    <row r="753" spans="1:14">
      <c r="A753" s="299">
        <v>2017</v>
      </c>
      <c r="B753" s="300" t="s">
        <v>73</v>
      </c>
      <c r="C753" s="300" t="s">
        <v>143</v>
      </c>
      <c r="D753" s="300" t="s">
        <v>849</v>
      </c>
      <c r="E753" s="299">
        <v>0</v>
      </c>
      <c r="F753" s="300"/>
      <c r="G753" s="300" t="s">
        <v>2162</v>
      </c>
      <c r="H753" s="300" t="s">
        <v>2166</v>
      </c>
      <c r="I753" s="300" t="s">
        <v>2057</v>
      </c>
      <c r="J753" s="300" t="s">
        <v>844</v>
      </c>
      <c r="K753" s="300"/>
      <c r="L753" s="300"/>
      <c r="M753" s="300"/>
      <c r="N753" s="300" t="s">
        <v>2707</v>
      </c>
    </row>
    <row r="754" spans="1:14">
      <c r="A754" s="299">
        <v>2017</v>
      </c>
      <c r="B754" s="300" t="s">
        <v>73</v>
      </c>
      <c r="C754" s="300" t="s">
        <v>143</v>
      </c>
      <c r="D754" s="300" t="s">
        <v>1083</v>
      </c>
      <c r="E754" s="299">
        <v>19540.804257682499</v>
      </c>
      <c r="F754" s="300"/>
      <c r="G754" s="300" t="s">
        <v>2089</v>
      </c>
      <c r="H754" s="300"/>
      <c r="I754" s="300" t="s">
        <v>2021</v>
      </c>
      <c r="J754" s="300"/>
      <c r="K754" s="300" t="s">
        <v>2070</v>
      </c>
      <c r="L754" s="300" t="s">
        <v>2150</v>
      </c>
      <c r="M754" s="300"/>
      <c r="N754" s="300" t="s">
        <v>2707</v>
      </c>
    </row>
    <row r="755" spans="1:14">
      <c r="A755" s="299">
        <v>2017</v>
      </c>
      <c r="B755" s="300" t="s">
        <v>73</v>
      </c>
      <c r="C755" s="300" t="s">
        <v>143</v>
      </c>
      <c r="D755" s="300" t="s">
        <v>1085</v>
      </c>
      <c r="E755" s="299">
        <v>4809.0370425987303</v>
      </c>
      <c r="F755" s="300"/>
      <c r="G755" s="300" t="s">
        <v>2089</v>
      </c>
      <c r="H755" s="300"/>
      <c r="I755" s="300" t="s">
        <v>2024</v>
      </c>
      <c r="J755" s="300"/>
      <c r="K755" s="300" t="s">
        <v>2070</v>
      </c>
      <c r="L755" s="300" t="s">
        <v>2150</v>
      </c>
      <c r="M755" s="300"/>
      <c r="N755" s="300" t="s">
        <v>2707</v>
      </c>
    </row>
    <row r="756" spans="1:14">
      <c r="A756" s="299">
        <v>2017</v>
      </c>
      <c r="B756" s="300" t="s">
        <v>73</v>
      </c>
      <c r="C756" s="300" t="s">
        <v>143</v>
      </c>
      <c r="D756" s="300" t="s">
        <v>1087</v>
      </c>
      <c r="E756" s="299">
        <v>191308.573152136</v>
      </c>
      <c r="F756" s="300"/>
      <c r="G756" s="300" t="s">
        <v>2089</v>
      </c>
      <c r="H756" s="300"/>
      <c r="I756" s="300" t="s">
        <v>2021</v>
      </c>
      <c r="J756" s="300"/>
      <c r="K756" s="300" t="s">
        <v>2070</v>
      </c>
      <c r="L756" s="300" t="s">
        <v>2151</v>
      </c>
      <c r="M756" s="300"/>
      <c r="N756" s="300" t="s">
        <v>2707</v>
      </c>
    </row>
    <row r="757" spans="1:14">
      <c r="A757" s="299">
        <v>2017</v>
      </c>
      <c r="B757" s="300" t="s">
        <v>73</v>
      </c>
      <c r="C757" s="300" t="s">
        <v>143</v>
      </c>
      <c r="D757" s="300" t="s">
        <v>1089</v>
      </c>
      <c r="E757" s="299">
        <v>47081.481535931598</v>
      </c>
      <c r="F757" s="300"/>
      <c r="G757" s="300" t="s">
        <v>2089</v>
      </c>
      <c r="H757" s="300"/>
      <c r="I757" s="300" t="s">
        <v>2024</v>
      </c>
      <c r="J757" s="300"/>
      <c r="K757" s="300" t="s">
        <v>2070</v>
      </c>
      <c r="L757" s="300" t="s">
        <v>2151</v>
      </c>
      <c r="M757" s="300"/>
      <c r="N757" s="300" t="s">
        <v>2707</v>
      </c>
    </row>
    <row r="758" spans="1:14">
      <c r="A758" s="299">
        <v>2017</v>
      </c>
      <c r="B758" s="300" t="s">
        <v>73</v>
      </c>
      <c r="C758" s="300" t="s">
        <v>143</v>
      </c>
      <c r="D758" s="300" t="s">
        <v>1095</v>
      </c>
      <c r="E758" s="299">
        <v>968136.66741006903</v>
      </c>
      <c r="F758" s="300"/>
      <c r="G758" s="300" t="s">
        <v>2089</v>
      </c>
      <c r="H758" s="300"/>
      <c r="I758" s="300" t="s">
        <v>2021</v>
      </c>
      <c r="J758" s="300"/>
      <c r="K758" s="300" t="s">
        <v>2070</v>
      </c>
      <c r="L758" s="300" t="s">
        <v>2152</v>
      </c>
      <c r="M758" s="300"/>
      <c r="N758" s="300" t="s">
        <v>2707</v>
      </c>
    </row>
    <row r="759" spans="1:14">
      <c r="A759" s="299">
        <v>2017</v>
      </c>
      <c r="B759" s="300" t="s">
        <v>73</v>
      </c>
      <c r="C759" s="300" t="s">
        <v>143</v>
      </c>
      <c r="D759" s="300" t="s">
        <v>1097</v>
      </c>
      <c r="E759" s="299">
        <v>202856.797444175</v>
      </c>
      <c r="F759" s="300"/>
      <c r="G759" s="300" t="s">
        <v>2089</v>
      </c>
      <c r="H759" s="300"/>
      <c r="I759" s="300" t="s">
        <v>2024</v>
      </c>
      <c r="J759" s="300"/>
      <c r="K759" s="300" t="s">
        <v>2070</v>
      </c>
      <c r="L759" s="300" t="s">
        <v>2152</v>
      </c>
      <c r="M759" s="300"/>
      <c r="N759" s="300" t="s">
        <v>2707</v>
      </c>
    </row>
    <row r="760" spans="1:14">
      <c r="A760" s="299">
        <v>2017</v>
      </c>
      <c r="B760" s="300" t="s">
        <v>73</v>
      </c>
      <c r="C760" s="300" t="s">
        <v>143</v>
      </c>
      <c r="D760" s="300" t="s">
        <v>985</v>
      </c>
      <c r="E760" s="299">
        <v>2453079.38</v>
      </c>
      <c r="F760" s="300"/>
      <c r="G760" s="300" t="s">
        <v>2089</v>
      </c>
      <c r="H760" s="300"/>
      <c r="I760" s="300" t="s">
        <v>2021</v>
      </c>
      <c r="J760" s="300"/>
      <c r="K760" s="300" t="s">
        <v>2070</v>
      </c>
      <c r="L760" s="300" t="s">
        <v>2153</v>
      </c>
      <c r="M760" s="300"/>
      <c r="N760" s="300" t="s">
        <v>2707</v>
      </c>
    </row>
    <row r="761" spans="1:14">
      <c r="A761" s="299">
        <v>2017</v>
      </c>
      <c r="B761" s="300" t="s">
        <v>73</v>
      </c>
      <c r="C761" s="300" t="s">
        <v>143</v>
      </c>
      <c r="D761" s="300" t="s">
        <v>987</v>
      </c>
      <c r="E761" s="299">
        <v>9726734.9700000007</v>
      </c>
      <c r="F761" s="300"/>
      <c r="G761" s="300" t="s">
        <v>2089</v>
      </c>
      <c r="H761" s="300"/>
      <c r="I761" s="300" t="s">
        <v>2024</v>
      </c>
      <c r="J761" s="300"/>
      <c r="K761" s="300" t="s">
        <v>2070</v>
      </c>
      <c r="L761" s="300" t="s">
        <v>2153</v>
      </c>
      <c r="M761" s="300"/>
      <c r="N761" s="300" t="s">
        <v>2707</v>
      </c>
    </row>
    <row r="762" spans="1:14">
      <c r="A762" s="299">
        <v>2017</v>
      </c>
      <c r="B762" s="300" t="s">
        <v>73</v>
      </c>
      <c r="C762" s="300" t="s">
        <v>143</v>
      </c>
      <c r="D762" s="300" t="s">
        <v>1791</v>
      </c>
      <c r="E762" s="299">
        <v>0.35</v>
      </c>
      <c r="F762" s="300"/>
      <c r="G762" s="300" t="s">
        <v>2089</v>
      </c>
      <c r="H762" s="300"/>
      <c r="I762" s="300" t="s">
        <v>2048</v>
      </c>
      <c r="J762" s="300" t="s">
        <v>818</v>
      </c>
      <c r="K762" s="300" t="s">
        <v>2076</v>
      </c>
      <c r="L762" s="300" t="s">
        <v>2143</v>
      </c>
      <c r="M762" s="300"/>
      <c r="N762" s="300" t="s">
        <v>2707</v>
      </c>
    </row>
    <row r="763" spans="1:14">
      <c r="A763" s="299">
        <v>2017</v>
      </c>
      <c r="B763" s="300" t="s">
        <v>73</v>
      </c>
      <c r="C763" s="300" t="s">
        <v>143</v>
      </c>
      <c r="D763" s="300" t="s">
        <v>1787</v>
      </c>
      <c r="E763" s="299">
        <v>0.35</v>
      </c>
      <c r="F763" s="300"/>
      <c r="G763" s="300" t="s">
        <v>2089</v>
      </c>
      <c r="H763" s="300"/>
      <c r="I763" s="300" t="s">
        <v>2055</v>
      </c>
      <c r="J763" s="300" t="s">
        <v>818</v>
      </c>
      <c r="K763" s="300" t="s">
        <v>2076</v>
      </c>
      <c r="L763" s="300" t="s">
        <v>2143</v>
      </c>
      <c r="M763" s="300"/>
      <c r="N763" s="300" t="s">
        <v>2707</v>
      </c>
    </row>
    <row r="764" spans="1:14">
      <c r="A764" s="299">
        <v>2017</v>
      </c>
      <c r="B764" s="300" t="s">
        <v>73</v>
      </c>
      <c r="C764" s="300" t="s">
        <v>143</v>
      </c>
      <c r="D764" s="300" t="s">
        <v>1789</v>
      </c>
      <c r="E764" s="299">
        <v>0.35</v>
      </c>
      <c r="F764" s="300"/>
      <c r="G764" s="300" t="s">
        <v>2089</v>
      </c>
      <c r="H764" s="300"/>
      <c r="I764" s="300" t="s">
        <v>2051</v>
      </c>
      <c r="J764" s="300" t="s">
        <v>818</v>
      </c>
      <c r="K764" s="300" t="s">
        <v>2076</v>
      </c>
      <c r="L764" s="300" t="s">
        <v>2143</v>
      </c>
      <c r="M764" s="300"/>
      <c r="N764" s="300" t="s">
        <v>2707</v>
      </c>
    </row>
    <row r="765" spans="1:14">
      <c r="A765" s="299">
        <v>2017</v>
      </c>
      <c r="B765" s="300" t="s">
        <v>73</v>
      </c>
      <c r="C765" s="300" t="s">
        <v>143</v>
      </c>
      <c r="D765" s="300" t="s">
        <v>1793</v>
      </c>
      <c r="E765" s="299">
        <v>0.35</v>
      </c>
      <c r="F765" s="300"/>
      <c r="G765" s="300" t="s">
        <v>2089</v>
      </c>
      <c r="H765" s="300"/>
      <c r="I765" s="300" t="s">
        <v>2053</v>
      </c>
      <c r="J765" s="300" t="s">
        <v>818</v>
      </c>
      <c r="K765" s="300" t="s">
        <v>2076</v>
      </c>
      <c r="L765" s="300" t="s">
        <v>2143</v>
      </c>
      <c r="M765" s="300"/>
      <c r="N765" s="300" t="s">
        <v>2707</v>
      </c>
    </row>
    <row r="766" spans="1:14">
      <c r="A766" s="299">
        <v>2017</v>
      </c>
      <c r="B766" s="300" t="s">
        <v>73</v>
      </c>
      <c r="C766" s="300" t="s">
        <v>143</v>
      </c>
      <c r="D766" s="300" t="s">
        <v>1795</v>
      </c>
      <c r="E766" s="299">
        <v>5.8201058201058198E-2</v>
      </c>
      <c r="F766" s="300"/>
      <c r="G766" s="300" t="s">
        <v>2089</v>
      </c>
      <c r="H766" s="300"/>
      <c r="I766" s="300" t="s">
        <v>2055</v>
      </c>
      <c r="J766" s="300" t="s">
        <v>818</v>
      </c>
      <c r="K766" s="300" t="s">
        <v>2076</v>
      </c>
      <c r="L766" s="300" t="s">
        <v>2154</v>
      </c>
      <c r="M766" s="300"/>
      <c r="N766" s="300" t="s">
        <v>2707</v>
      </c>
    </row>
    <row r="767" spans="1:14">
      <c r="A767" s="299">
        <v>2017</v>
      </c>
      <c r="B767" s="300" t="s">
        <v>73</v>
      </c>
      <c r="C767" s="300" t="s">
        <v>143</v>
      </c>
      <c r="D767" s="300" t="s">
        <v>1797</v>
      </c>
      <c r="E767" s="299">
        <v>5.8201058201058198E-2</v>
      </c>
      <c r="F767" s="300"/>
      <c r="G767" s="300" t="s">
        <v>2089</v>
      </c>
      <c r="H767" s="300"/>
      <c r="I767" s="300" t="s">
        <v>2051</v>
      </c>
      <c r="J767" s="300" t="s">
        <v>818</v>
      </c>
      <c r="K767" s="300" t="s">
        <v>2076</v>
      </c>
      <c r="L767" s="300" t="s">
        <v>2154</v>
      </c>
      <c r="M767" s="300"/>
      <c r="N767" s="300" t="s">
        <v>2707</v>
      </c>
    </row>
    <row r="768" spans="1:14">
      <c r="A768" s="299">
        <v>2017</v>
      </c>
      <c r="B768" s="300" t="s">
        <v>73</v>
      </c>
      <c r="C768" s="300" t="s">
        <v>143</v>
      </c>
      <c r="D768" s="300" t="s">
        <v>1799</v>
      </c>
      <c r="E768" s="299">
        <v>5.8201058201058198E-2</v>
      </c>
      <c r="F768" s="300"/>
      <c r="G768" s="300" t="s">
        <v>2089</v>
      </c>
      <c r="H768" s="300"/>
      <c r="I768" s="300" t="s">
        <v>2048</v>
      </c>
      <c r="J768" s="300" t="s">
        <v>818</v>
      </c>
      <c r="K768" s="300" t="s">
        <v>2076</v>
      </c>
      <c r="L768" s="300" t="s">
        <v>2154</v>
      </c>
      <c r="M768" s="300"/>
      <c r="N768" s="300" t="s">
        <v>2707</v>
      </c>
    </row>
    <row r="769" spans="1:14">
      <c r="A769" s="299">
        <v>2017</v>
      </c>
      <c r="B769" s="300" t="s">
        <v>73</v>
      </c>
      <c r="C769" s="300" t="s">
        <v>143</v>
      </c>
      <c r="D769" s="300" t="s">
        <v>1801</v>
      </c>
      <c r="E769" s="299">
        <v>5.8201058201058198E-2</v>
      </c>
      <c r="F769" s="300"/>
      <c r="G769" s="300" t="s">
        <v>2089</v>
      </c>
      <c r="H769" s="300"/>
      <c r="I769" s="300" t="s">
        <v>2053</v>
      </c>
      <c r="J769" s="300" t="s">
        <v>818</v>
      </c>
      <c r="K769" s="300" t="s">
        <v>2076</v>
      </c>
      <c r="L769" s="300" t="s">
        <v>2154</v>
      </c>
      <c r="M769" s="300"/>
      <c r="N769" s="300" t="s">
        <v>2707</v>
      </c>
    </row>
    <row r="770" spans="1:14">
      <c r="A770" s="299">
        <v>2017</v>
      </c>
      <c r="B770" s="300" t="s">
        <v>73</v>
      </c>
      <c r="C770" s="300" t="s">
        <v>143</v>
      </c>
      <c r="D770" s="300" t="s">
        <v>1803</v>
      </c>
      <c r="E770" s="299">
        <v>0.53846153846153799</v>
      </c>
      <c r="F770" s="300"/>
      <c r="G770" s="300" t="s">
        <v>2089</v>
      </c>
      <c r="H770" s="300"/>
      <c r="I770" s="300" t="s">
        <v>2055</v>
      </c>
      <c r="J770" s="300" t="s">
        <v>818</v>
      </c>
      <c r="K770" s="300" t="s">
        <v>2076</v>
      </c>
      <c r="L770" s="300" t="s">
        <v>2155</v>
      </c>
      <c r="M770" s="300"/>
      <c r="N770" s="300" t="s">
        <v>2707</v>
      </c>
    </row>
    <row r="771" spans="1:14">
      <c r="A771" s="299">
        <v>2017</v>
      </c>
      <c r="B771" s="300" t="s">
        <v>73</v>
      </c>
      <c r="C771" s="300" t="s">
        <v>143</v>
      </c>
      <c r="D771" s="300" t="s">
        <v>1805</v>
      </c>
      <c r="E771" s="299">
        <v>0.53846153846153799</v>
      </c>
      <c r="F771" s="300"/>
      <c r="G771" s="300" t="s">
        <v>2089</v>
      </c>
      <c r="H771" s="300"/>
      <c r="I771" s="300" t="s">
        <v>2051</v>
      </c>
      <c r="J771" s="300" t="s">
        <v>818</v>
      </c>
      <c r="K771" s="300" t="s">
        <v>2076</v>
      </c>
      <c r="L771" s="300" t="s">
        <v>2155</v>
      </c>
      <c r="M771" s="300"/>
      <c r="N771" s="300" t="s">
        <v>2707</v>
      </c>
    </row>
    <row r="772" spans="1:14">
      <c r="A772" s="299">
        <v>2017</v>
      </c>
      <c r="B772" s="300" t="s">
        <v>73</v>
      </c>
      <c r="C772" s="300" t="s">
        <v>143</v>
      </c>
      <c r="D772" s="300" t="s">
        <v>1807</v>
      </c>
      <c r="E772" s="299">
        <v>0.53846153846153799</v>
      </c>
      <c r="F772" s="300"/>
      <c r="G772" s="300" t="s">
        <v>2089</v>
      </c>
      <c r="H772" s="300"/>
      <c r="I772" s="300" t="s">
        <v>2048</v>
      </c>
      <c r="J772" s="300" t="s">
        <v>818</v>
      </c>
      <c r="K772" s="300" t="s">
        <v>2076</v>
      </c>
      <c r="L772" s="300" t="s">
        <v>2155</v>
      </c>
      <c r="M772" s="300"/>
      <c r="N772" s="300" t="s">
        <v>2707</v>
      </c>
    </row>
    <row r="773" spans="1:14">
      <c r="A773" s="299">
        <v>2017</v>
      </c>
      <c r="B773" s="300" t="s">
        <v>73</v>
      </c>
      <c r="C773" s="300" t="s">
        <v>143</v>
      </c>
      <c r="D773" s="300" t="s">
        <v>1809</v>
      </c>
      <c r="E773" s="299">
        <v>0.53846153846153799</v>
      </c>
      <c r="F773" s="300"/>
      <c r="G773" s="300" t="s">
        <v>2089</v>
      </c>
      <c r="H773" s="300"/>
      <c r="I773" s="300" t="s">
        <v>2053</v>
      </c>
      <c r="J773" s="300" t="s">
        <v>818</v>
      </c>
      <c r="K773" s="300" t="s">
        <v>2076</v>
      </c>
      <c r="L773" s="300" t="s">
        <v>2155</v>
      </c>
      <c r="M773" s="300"/>
      <c r="N773" s="300" t="s">
        <v>2707</v>
      </c>
    </row>
    <row r="774" spans="1:14">
      <c r="A774" s="299">
        <v>2017</v>
      </c>
      <c r="B774" s="300" t="s">
        <v>73</v>
      </c>
      <c r="C774" s="300" t="s">
        <v>143</v>
      </c>
      <c r="D774" s="300" t="s">
        <v>1827</v>
      </c>
      <c r="E774" s="299">
        <v>-37247.352254358899</v>
      </c>
      <c r="F774" s="300"/>
      <c r="G774" s="300" t="s">
        <v>2089</v>
      </c>
      <c r="H774" s="300"/>
      <c r="I774" s="300" t="s">
        <v>2055</v>
      </c>
      <c r="J774" s="300" t="s">
        <v>818</v>
      </c>
      <c r="K774" s="300" t="s">
        <v>2076</v>
      </c>
      <c r="L774" s="300" t="s">
        <v>2151</v>
      </c>
      <c r="M774" s="300"/>
      <c r="N774" s="300" t="s">
        <v>2707</v>
      </c>
    </row>
    <row r="775" spans="1:14">
      <c r="A775" s="299">
        <v>2017</v>
      </c>
      <c r="B775" s="300" t="s">
        <v>73</v>
      </c>
      <c r="C775" s="300" t="s">
        <v>143</v>
      </c>
      <c r="D775" s="300" t="s">
        <v>1829</v>
      </c>
      <c r="E775" s="299">
        <v>-12835.220661880299</v>
      </c>
      <c r="F775" s="300"/>
      <c r="G775" s="300" t="s">
        <v>2089</v>
      </c>
      <c r="H775" s="300"/>
      <c r="I775" s="300" t="s">
        <v>2051</v>
      </c>
      <c r="J775" s="300" t="s">
        <v>818</v>
      </c>
      <c r="K775" s="300" t="s">
        <v>2076</v>
      </c>
      <c r="L775" s="300" t="s">
        <v>2151</v>
      </c>
      <c r="M775" s="300"/>
      <c r="N775" s="300" t="s">
        <v>2707</v>
      </c>
    </row>
    <row r="776" spans="1:14">
      <c r="A776" s="299">
        <v>2017</v>
      </c>
      <c r="B776" s="300" t="s">
        <v>73</v>
      </c>
      <c r="C776" s="300" t="s">
        <v>143</v>
      </c>
      <c r="D776" s="300" t="s">
        <v>1831</v>
      </c>
      <c r="E776" s="299">
        <v>979973.23636786302</v>
      </c>
      <c r="F776" s="300"/>
      <c r="G776" s="300" t="s">
        <v>2089</v>
      </c>
      <c r="H776" s="300"/>
      <c r="I776" s="300" t="s">
        <v>2048</v>
      </c>
      <c r="J776" s="300" t="s">
        <v>818</v>
      </c>
      <c r="K776" s="300" t="s">
        <v>2076</v>
      </c>
      <c r="L776" s="300" t="s">
        <v>2151</v>
      </c>
      <c r="M776" s="300"/>
      <c r="N776" s="300" t="s">
        <v>2707</v>
      </c>
    </row>
    <row r="777" spans="1:14">
      <c r="A777" s="299">
        <v>2017</v>
      </c>
      <c r="B777" s="300" t="s">
        <v>73</v>
      </c>
      <c r="C777" s="300" t="s">
        <v>143</v>
      </c>
      <c r="D777" s="300" t="s">
        <v>1833</v>
      </c>
      <c r="E777" s="299">
        <v>995909.81003101496</v>
      </c>
      <c r="F777" s="300"/>
      <c r="G777" s="300" t="s">
        <v>2089</v>
      </c>
      <c r="H777" s="300"/>
      <c r="I777" s="300" t="s">
        <v>2053</v>
      </c>
      <c r="J777" s="300" t="s">
        <v>818</v>
      </c>
      <c r="K777" s="300" t="s">
        <v>2076</v>
      </c>
      <c r="L777" s="300" t="s">
        <v>2151</v>
      </c>
      <c r="M777" s="300"/>
      <c r="N777" s="300" t="s">
        <v>2707</v>
      </c>
    </row>
    <row r="778" spans="1:14">
      <c r="A778" s="299">
        <v>2017</v>
      </c>
      <c r="B778" s="300" t="s">
        <v>73</v>
      </c>
      <c r="C778" s="300" t="s">
        <v>143</v>
      </c>
      <c r="D778" s="300" t="s">
        <v>238</v>
      </c>
      <c r="E778" s="299">
        <v>-125460.85246342501</v>
      </c>
      <c r="F778" s="300"/>
      <c r="G778" s="300" t="s">
        <v>2089</v>
      </c>
      <c r="H778" s="300"/>
      <c r="I778" s="300" t="s">
        <v>2055</v>
      </c>
      <c r="J778" s="300" t="s">
        <v>818</v>
      </c>
      <c r="K778" s="300" t="s">
        <v>2076</v>
      </c>
      <c r="L778" s="300" t="s">
        <v>2156</v>
      </c>
      <c r="M778" s="300"/>
      <c r="N778" s="300" t="s">
        <v>2707</v>
      </c>
    </row>
    <row r="779" spans="1:14">
      <c r="A779" s="299">
        <v>2017</v>
      </c>
      <c r="B779" s="300" t="s">
        <v>73</v>
      </c>
      <c r="C779" s="300" t="s">
        <v>143</v>
      </c>
      <c r="D779" s="300" t="s">
        <v>322</v>
      </c>
      <c r="E779" s="299">
        <v>233.66</v>
      </c>
      <c r="F779" s="300" t="s">
        <v>322</v>
      </c>
      <c r="G779" s="300" t="s">
        <v>2149</v>
      </c>
      <c r="H779" s="300" t="s">
        <v>2146</v>
      </c>
      <c r="I779" s="300" t="s">
        <v>2026</v>
      </c>
      <c r="J779" s="300" t="s">
        <v>868</v>
      </c>
      <c r="K779" s="300"/>
      <c r="L779" s="300"/>
      <c r="M779" s="300"/>
      <c r="N779" s="300" t="s">
        <v>2707</v>
      </c>
    </row>
    <row r="780" spans="1:14">
      <c r="A780" s="299">
        <v>2017</v>
      </c>
      <c r="B780" s="300" t="s">
        <v>73</v>
      </c>
      <c r="C780" s="300" t="s">
        <v>143</v>
      </c>
      <c r="D780" s="300" t="s">
        <v>737</v>
      </c>
      <c r="E780" s="299">
        <v>-43233.0790870438</v>
      </c>
      <c r="F780" s="300"/>
      <c r="G780" s="300" t="s">
        <v>2089</v>
      </c>
      <c r="H780" s="300"/>
      <c r="I780" s="300" t="s">
        <v>2051</v>
      </c>
      <c r="J780" s="300" t="s">
        <v>818</v>
      </c>
      <c r="K780" s="300" t="s">
        <v>2076</v>
      </c>
      <c r="L780" s="300" t="s">
        <v>2156</v>
      </c>
      <c r="M780" s="300"/>
      <c r="N780" s="300" t="s">
        <v>2707</v>
      </c>
    </row>
    <row r="781" spans="1:14">
      <c r="A781" s="299">
        <v>2017</v>
      </c>
      <c r="B781" s="300" t="s">
        <v>73</v>
      </c>
      <c r="C781" s="300" t="s">
        <v>143</v>
      </c>
      <c r="D781" s="300" t="s">
        <v>740</v>
      </c>
      <c r="E781" s="299">
        <v>3300859.5291941999</v>
      </c>
      <c r="F781" s="300"/>
      <c r="G781" s="300" t="s">
        <v>2089</v>
      </c>
      <c r="H781" s="300"/>
      <c r="I781" s="300" t="s">
        <v>2048</v>
      </c>
      <c r="J781" s="300" t="s">
        <v>818</v>
      </c>
      <c r="K781" s="300" t="s">
        <v>2076</v>
      </c>
      <c r="L781" s="300" t="s">
        <v>2156</v>
      </c>
      <c r="M781" s="300"/>
      <c r="N781" s="300" t="s">
        <v>2707</v>
      </c>
    </row>
    <row r="782" spans="1:14">
      <c r="A782" s="299">
        <v>2017</v>
      </c>
      <c r="B782" s="300" t="s">
        <v>73</v>
      </c>
      <c r="C782" s="300" t="s">
        <v>143</v>
      </c>
      <c r="D782" s="300" t="s">
        <v>796</v>
      </c>
      <c r="E782" s="299">
        <v>3354538.94520937</v>
      </c>
      <c r="F782" s="300"/>
      <c r="G782" s="300" t="s">
        <v>2089</v>
      </c>
      <c r="H782" s="300"/>
      <c r="I782" s="300" t="s">
        <v>2053</v>
      </c>
      <c r="J782" s="300" t="s">
        <v>818</v>
      </c>
      <c r="K782" s="300" t="s">
        <v>2076</v>
      </c>
      <c r="L782" s="300" t="s">
        <v>2156</v>
      </c>
      <c r="M782" s="300"/>
      <c r="N782" s="300" t="s">
        <v>2707</v>
      </c>
    </row>
    <row r="783" spans="1:14">
      <c r="A783" s="299">
        <v>2017</v>
      </c>
      <c r="B783" s="300" t="s">
        <v>73</v>
      </c>
      <c r="C783" s="300" t="s">
        <v>143</v>
      </c>
      <c r="D783" s="300" t="s">
        <v>1879</v>
      </c>
      <c r="E783" s="299">
        <v>0</v>
      </c>
      <c r="F783" s="300"/>
      <c r="G783" s="300" t="s">
        <v>2089</v>
      </c>
      <c r="H783" s="300"/>
      <c r="I783" s="300" t="s">
        <v>2055</v>
      </c>
      <c r="J783" s="300" t="s">
        <v>818</v>
      </c>
      <c r="K783" s="300" t="s">
        <v>2076</v>
      </c>
      <c r="L783" s="300" t="s">
        <v>2157</v>
      </c>
      <c r="M783" s="300"/>
      <c r="N783" s="300" t="s">
        <v>2707</v>
      </c>
    </row>
    <row r="784" spans="1:14">
      <c r="A784" s="299">
        <v>2017</v>
      </c>
      <c r="B784" s="300" t="s">
        <v>73</v>
      </c>
      <c r="C784" s="300" t="s">
        <v>143</v>
      </c>
      <c r="D784" s="300" t="s">
        <v>1881</v>
      </c>
      <c r="E784" s="299">
        <v>0</v>
      </c>
      <c r="F784" s="300"/>
      <c r="G784" s="300" t="s">
        <v>2089</v>
      </c>
      <c r="H784" s="300"/>
      <c r="I784" s="300" t="s">
        <v>2051</v>
      </c>
      <c r="J784" s="300" t="s">
        <v>818</v>
      </c>
      <c r="K784" s="300" t="s">
        <v>2076</v>
      </c>
      <c r="L784" s="300" t="s">
        <v>2157</v>
      </c>
      <c r="M784" s="300"/>
      <c r="N784" s="300" t="s">
        <v>2707</v>
      </c>
    </row>
    <row r="785" spans="1:14">
      <c r="A785" s="299">
        <v>2017</v>
      </c>
      <c r="B785" s="300" t="s">
        <v>73</v>
      </c>
      <c r="C785" s="300" t="s">
        <v>143</v>
      </c>
      <c r="D785" s="300" t="s">
        <v>1883</v>
      </c>
      <c r="E785" s="299">
        <v>0</v>
      </c>
      <c r="F785" s="300"/>
      <c r="G785" s="300" t="s">
        <v>2089</v>
      </c>
      <c r="H785" s="300"/>
      <c r="I785" s="300" t="s">
        <v>2048</v>
      </c>
      <c r="J785" s="300" t="s">
        <v>818</v>
      </c>
      <c r="K785" s="300" t="s">
        <v>2076</v>
      </c>
      <c r="L785" s="300" t="s">
        <v>2157</v>
      </c>
      <c r="M785" s="300"/>
      <c r="N785" s="300" t="s">
        <v>2707</v>
      </c>
    </row>
    <row r="786" spans="1:14">
      <c r="A786" s="299">
        <v>2017</v>
      </c>
      <c r="B786" s="300" t="s">
        <v>73</v>
      </c>
      <c r="C786" s="300" t="s">
        <v>143</v>
      </c>
      <c r="D786" s="300" t="s">
        <v>1885</v>
      </c>
      <c r="E786" s="299">
        <v>0</v>
      </c>
      <c r="F786" s="300"/>
      <c r="G786" s="300" t="s">
        <v>2089</v>
      </c>
      <c r="H786" s="300"/>
      <c r="I786" s="300" t="s">
        <v>2053</v>
      </c>
      <c r="J786" s="300" t="s">
        <v>818</v>
      </c>
      <c r="K786" s="300" t="s">
        <v>2076</v>
      </c>
      <c r="L786" s="300" t="s">
        <v>2157</v>
      </c>
      <c r="M786" s="300"/>
      <c r="N786" s="300" t="s">
        <v>2707</v>
      </c>
    </row>
    <row r="787" spans="1:14">
      <c r="A787" s="299">
        <v>2017</v>
      </c>
      <c r="B787" s="300" t="s">
        <v>73</v>
      </c>
      <c r="C787" s="300" t="s">
        <v>143</v>
      </c>
      <c r="D787" s="300" t="s">
        <v>297</v>
      </c>
      <c r="E787" s="299">
        <v>0</v>
      </c>
      <c r="F787" s="300" t="s">
        <v>297</v>
      </c>
      <c r="G787" s="300" t="s">
        <v>2149</v>
      </c>
      <c r="H787" s="300" t="s">
        <v>2147</v>
      </c>
      <c r="I787" s="300" t="s">
        <v>2039</v>
      </c>
      <c r="J787" s="300" t="s">
        <v>868</v>
      </c>
      <c r="K787" s="300"/>
      <c r="L787" s="300"/>
      <c r="M787" s="300"/>
      <c r="N787" s="300" t="s">
        <v>2707</v>
      </c>
    </row>
    <row r="788" spans="1:14">
      <c r="A788" s="299">
        <v>2017</v>
      </c>
      <c r="B788" s="300" t="s">
        <v>73</v>
      </c>
      <c r="C788" s="300" t="s">
        <v>143</v>
      </c>
      <c r="D788" s="300" t="s">
        <v>308</v>
      </c>
      <c r="E788" s="299">
        <v>0</v>
      </c>
      <c r="F788" s="300" t="s">
        <v>308</v>
      </c>
      <c r="G788" s="300" t="s">
        <v>2149</v>
      </c>
      <c r="H788" s="300" t="s">
        <v>2147</v>
      </c>
      <c r="I788" s="300" t="s">
        <v>2039</v>
      </c>
      <c r="J788" s="300" t="s">
        <v>868</v>
      </c>
      <c r="K788" s="300"/>
      <c r="L788" s="300"/>
      <c r="M788" s="300"/>
      <c r="N788" s="300" t="s">
        <v>2707</v>
      </c>
    </row>
    <row r="789" spans="1:14">
      <c r="A789" s="299">
        <v>2017</v>
      </c>
      <c r="B789" s="300" t="s">
        <v>73</v>
      </c>
      <c r="C789" s="300" t="s">
        <v>143</v>
      </c>
      <c r="D789" s="300" t="s">
        <v>299</v>
      </c>
      <c r="E789" s="299">
        <v>0</v>
      </c>
      <c r="F789" s="300" t="s">
        <v>299</v>
      </c>
      <c r="G789" s="300" t="s">
        <v>2149</v>
      </c>
      <c r="H789" s="300" t="s">
        <v>2147</v>
      </c>
      <c r="I789" s="300" t="s">
        <v>2039</v>
      </c>
      <c r="J789" s="300" t="s">
        <v>868</v>
      </c>
      <c r="K789" s="300"/>
      <c r="L789" s="300"/>
      <c r="M789" s="300"/>
      <c r="N789" s="300" t="s">
        <v>2707</v>
      </c>
    </row>
    <row r="790" spans="1:14">
      <c r="A790" s="299">
        <v>2017</v>
      </c>
      <c r="B790" s="300" t="s">
        <v>73</v>
      </c>
      <c r="C790" s="300" t="s">
        <v>143</v>
      </c>
      <c r="D790" s="300" t="s">
        <v>292</v>
      </c>
      <c r="E790" s="299">
        <v>0</v>
      </c>
      <c r="F790" s="300" t="s">
        <v>292</v>
      </c>
      <c r="G790" s="300" t="s">
        <v>2149</v>
      </c>
      <c r="H790" s="300" t="s">
        <v>2147</v>
      </c>
      <c r="I790" s="300" t="s">
        <v>2039</v>
      </c>
      <c r="J790" s="300" t="s">
        <v>868</v>
      </c>
      <c r="K790" s="300"/>
      <c r="L790" s="300"/>
      <c r="M790" s="300"/>
      <c r="N790" s="300" t="s">
        <v>2707</v>
      </c>
    </row>
    <row r="791" spans="1:14">
      <c r="A791" s="299">
        <v>2017</v>
      </c>
      <c r="B791" s="300" t="s">
        <v>73</v>
      </c>
      <c r="C791" s="300" t="s">
        <v>143</v>
      </c>
      <c r="D791" s="300" t="s">
        <v>313</v>
      </c>
      <c r="E791" s="299">
        <v>0</v>
      </c>
      <c r="F791" s="300" t="s">
        <v>313</v>
      </c>
      <c r="G791" s="300" t="s">
        <v>2149</v>
      </c>
      <c r="H791" s="300" t="s">
        <v>2147</v>
      </c>
      <c r="I791" s="300" t="s">
        <v>2039</v>
      </c>
      <c r="J791" s="300" t="s">
        <v>868</v>
      </c>
      <c r="K791" s="300"/>
      <c r="L791" s="300"/>
      <c r="M791" s="300"/>
      <c r="N791" s="300" t="s">
        <v>2707</v>
      </c>
    </row>
    <row r="792" spans="1:14">
      <c r="A792" s="299">
        <v>2017</v>
      </c>
      <c r="B792" s="300" t="s">
        <v>73</v>
      </c>
      <c r="C792" s="300" t="s">
        <v>143</v>
      </c>
      <c r="D792" s="300" t="s">
        <v>679</v>
      </c>
      <c r="E792" s="299">
        <v>0</v>
      </c>
      <c r="F792" s="300" t="s">
        <v>679</v>
      </c>
      <c r="G792" s="300" t="s">
        <v>2149</v>
      </c>
      <c r="H792" s="300" t="s">
        <v>2147</v>
      </c>
      <c r="I792" s="300" t="s">
        <v>2044</v>
      </c>
      <c r="J792" s="300"/>
      <c r="K792" s="300"/>
      <c r="L792" s="300"/>
      <c r="M792" s="300"/>
      <c r="N792" s="300" t="s">
        <v>2707</v>
      </c>
    </row>
    <row r="793" spans="1:14">
      <c r="A793" s="299">
        <v>2017</v>
      </c>
      <c r="B793" s="300" t="s">
        <v>73</v>
      </c>
      <c r="C793" s="300" t="s">
        <v>143</v>
      </c>
      <c r="D793" s="300" t="s">
        <v>673</v>
      </c>
      <c r="E793" s="299">
        <v>0</v>
      </c>
      <c r="F793" s="300" t="s">
        <v>673</v>
      </c>
      <c r="G793" s="300" t="s">
        <v>2149</v>
      </c>
      <c r="H793" s="300" t="s">
        <v>2147</v>
      </c>
      <c r="I793" s="300" t="s">
        <v>2039</v>
      </c>
      <c r="J793" s="300"/>
      <c r="K793" s="300"/>
      <c r="L793" s="300"/>
      <c r="M793" s="300"/>
      <c r="N793" s="300" t="s">
        <v>2707</v>
      </c>
    </row>
    <row r="794" spans="1:14">
      <c r="A794" s="299">
        <v>2017</v>
      </c>
      <c r="B794" s="300" t="s">
        <v>73</v>
      </c>
      <c r="C794" s="300" t="s">
        <v>143</v>
      </c>
      <c r="D794" s="300" t="s">
        <v>1975</v>
      </c>
      <c r="E794" s="299">
        <v>0</v>
      </c>
      <c r="F794" s="300" t="s">
        <v>1975</v>
      </c>
      <c r="G794" s="300" t="s">
        <v>2149</v>
      </c>
      <c r="H794" s="300" t="s">
        <v>2147</v>
      </c>
      <c r="I794" s="300" t="s">
        <v>2028</v>
      </c>
      <c r="J794" s="300"/>
      <c r="K794" s="300"/>
      <c r="L794" s="300"/>
      <c r="M794" s="300"/>
      <c r="N794" s="300" t="s">
        <v>2707</v>
      </c>
    </row>
    <row r="795" spans="1:14">
      <c r="A795" s="299">
        <v>2017</v>
      </c>
      <c r="B795" s="300" t="s">
        <v>73</v>
      </c>
      <c r="C795" s="300" t="s">
        <v>143</v>
      </c>
      <c r="D795" s="300" t="s">
        <v>363</v>
      </c>
      <c r="E795" s="299">
        <v>0</v>
      </c>
      <c r="F795" s="300" t="s">
        <v>363</v>
      </c>
      <c r="G795" s="300" t="s">
        <v>2149</v>
      </c>
      <c r="H795" s="300" t="s">
        <v>2147</v>
      </c>
      <c r="I795" s="300" t="s">
        <v>2033</v>
      </c>
      <c r="J795" s="300"/>
      <c r="K795" s="300"/>
      <c r="L795" s="300"/>
      <c r="M795" s="300"/>
      <c r="N795" s="300" t="s">
        <v>2707</v>
      </c>
    </row>
    <row r="796" spans="1:14">
      <c r="A796" s="299">
        <v>2017</v>
      </c>
      <c r="B796" s="300" t="s">
        <v>73</v>
      </c>
      <c r="C796" s="300" t="s">
        <v>143</v>
      </c>
      <c r="D796" s="300" t="s">
        <v>312</v>
      </c>
      <c r="E796" s="299">
        <v>39665.08</v>
      </c>
      <c r="F796" s="300" t="s">
        <v>312</v>
      </c>
      <c r="G796" s="300" t="s">
        <v>2149</v>
      </c>
      <c r="H796" s="300" t="s">
        <v>2146</v>
      </c>
      <c r="I796" s="300" t="s">
        <v>2039</v>
      </c>
      <c r="J796" s="300" t="s">
        <v>868</v>
      </c>
      <c r="K796" s="300"/>
      <c r="L796" s="300"/>
      <c r="M796" s="300"/>
      <c r="N796" s="300" t="s">
        <v>2707</v>
      </c>
    </row>
    <row r="797" spans="1:14">
      <c r="A797" s="299">
        <v>2017</v>
      </c>
      <c r="B797" s="300" t="s">
        <v>73</v>
      </c>
      <c r="C797" s="300" t="s">
        <v>143</v>
      </c>
      <c r="D797" s="300" t="s">
        <v>752</v>
      </c>
      <c r="E797" s="299">
        <v>1398.75</v>
      </c>
      <c r="F797" s="300" t="s">
        <v>752</v>
      </c>
      <c r="G797" s="300" t="s">
        <v>2149</v>
      </c>
      <c r="H797" s="300" t="s">
        <v>2146</v>
      </c>
      <c r="I797" s="300" t="s">
        <v>2044</v>
      </c>
      <c r="J797" s="300"/>
      <c r="K797" s="300"/>
      <c r="L797" s="300"/>
      <c r="M797" s="300"/>
      <c r="N797" s="300" t="s">
        <v>2707</v>
      </c>
    </row>
    <row r="798" spans="1:14">
      <c r="A798" s="299">
        <v>2017</v>
      </c>
      <c r="B798" s="300" t="s">
        <v>73</v>
      </c>
      <c r="C798" s="300" t="s">
        <v>143</v>
      </c>
      <c r="D798" s="300" t="s">
        <v>285</v>
      </c>
      <c r="E798" s="299">
        <v>59081</v>
      </c>
      <c r="F798" s="300" t="s">
        <v>285</v>
      </c>
      <c r="G798" s="300" t="s">
        <v>2149</v>
      </c>
      <c r="H798" s="300" t="s">
        <v>2146</v>
      </c>
      <c r="I798" s="300" t="s">
        <v>2039</v>
      </c>
      <c r="J798" s="300" t="s">
        <v>868</v>
      </c>
      <c r="K798" s="300"/>
      <c r="L798" s="300"/>
      <c r="M798" s="300"/>
      <c r="N798" s="300" t="s">
        <v>2707</v>
      </c>
    </row>
    <row r="799" spans="1:14">
      <c r="A799" s="299">
        <v>2017</v>
      </c>
      <c r="B799" s="300" t="s">
        <v>73</v>
      </c>
      <c r="C799" s="300" t="s">
        <v>143</v>
      </c>
      <c r="D799" s="300" t="s">
        <v>300</v>
      </c>
      <c r="E799" s="299">
        <v>944180.45</v>
      </c>
      <c r="F799" s="300" t="s">
        <v>300</v>
      </c>
      <c r="G799" s="300" t="s">
        <v>2149</v>
      </c>
      <c r="H799" s="300" t="s">
        <v>2146</v>
      </c>
      <c r="I799" s="300" t="s">
        <v>2039</v>
      </c>
      <c r="J799" s="300" t="s">
        <v>868</v>
      </c>
      <c r="K799" s="300"/>
      <c r="L799" s="300"/>
      <c r="M799" s="300"/>
      <c r="N799" s="300" t="s">
        <v>2707</v>
      </c>
    </row>
    <row r="800" spans="1:14">
      <c r="A800" s="299">
        <v>2017</v>
      </c>
      <c r="B800" s="300" t="s">
        <v>73</v>
      </c>
      <c r="C800" s="300" t="s">
        <v>143</v>
      </c>
      <c r="D800" s="300" t="s">
        <v>259</v>
      </c>
      <c r="E800" s="299">
        <v>14899.25</v>
      </c>
      <c r="F800" s="300" t="s">
        <v>259</v>
      </c>
      <c r="G800" s="300" t="s">
        <v>2149</v>
      </c>
      <c r="H800" s="300" t="s">
        <v>2146</v>
      </c>
      <c r="I800" s="300" t="s">
        <v>2039</v>
      </c>
      <c r="J800" s="300" t="s">
        <v>868</v>
      </c>
      <c r="K800" s="300"/>
      <c r="L800" s="300"/>
      <c r="M800" s="300"/>
      <c r="N800" s="300" t="s">
        <v>2707</v>
      </c>
    </row>
    <row r="801" spans="1:14">
      <c r="A801" s="299">
        <v>2017</v>
      </c>
      <c r="B801" s="300" t="s">
        <v>73</v>
      </c>
      <c r="C801" s="300" t="s">
        <v>143</v>
      </c>
      <c r="D801" s="300" t="s">
        <v>358</v>
      </c>
      <c r="E801" s="299">
        <v>-116280</v>
      </c>
      <c r="F801" s="300" t="s">
        <v>358</v>
      </c>
      <c r="G801" s="300" t="s">
        <v>2149</v>
      </c>
      <c r="H801" s="300" t="s">
        <v>2146</v>
      </c>
      <c r="I801" s="300" t="s">
        <v>2042</v>
      </c>
      <c r="J801" s="300"/>
      <c r="K801" s="300"/>
      <c r="L801" s="300"/>
      <c r="M801" s="300"/>
      <c r="N801" s="300" t="s">
        <v>2707</v>
      </c>
    </row>
    <row r="802" spans="1:14">
      <c r="A802" s="299">
        <v>2017</v>
      </c>
      <c r="B802" s="300" t="s">
        <v>73</v>
      </c>
      <c r="C802" s="300" t="s">
        <v>143</v>
      </c>
      <c r="D802" s="300" t="s">
        <v>337</v>
      </c>
      <c r="E802" s="299">
        <v>-5018.5600000000004</v>
      </c>
      <c r="F802" s="300" t="s">
        <v>337</v>
      </c>
      <c r="G802" s="300" t="s">
        <v>2149</v>
      </c>
      <c r="H802" s="300" t="s">
        <v>2146</v>
      </c>
      <c r="I802" s="300" t="s">
        <v>2042</v>
      </c>
      <c r="J802" s="300"/>
      <c r="K802" s="300"/>
      <c r="L802" s="300"/>
      <c r="M802" s="300"/>
      <c r="N802" s="300" t="s">
        <v>2707</v>
      </c>
    </row>
    <row r="803" spans="1:14">
      <c r="A803" s="299">
        <v>2017</v>
      </c>
      <c r="B803" s="300" t="s">
        <v>73</v>
      </c>
      <c r="C803" s="300" t="s">
        <v>143</v>
      </c>
      <c r="D803" s="300" t="s">
        <v>806</v>
      </c>
      <c r="E803" s="299">
        <v>9032.2800000000007</v>
      </c>
      <c r="F803" s="300" t="s">
        <v>806</v>
      </c>
      <c r="G803" s="300" t="s">
        <v>2149</v>
      </c>
      <c r="H803" s="300" t="s">
        <v>2146</v>
      </c>
      <c r="I803" s="300" t="s">
        <v>2044</v>
      </c>
      <c r="J803" s="300"/>
      <c r="K803" s="300"/>
      <c r="L803" s="300"/>
      <c r="M803" s="300"/>
      <c r="N803" s="300" t="s">
        <v>2707</v>
      </c>
    </row>
    <row r="804" spans="1:14">
      <c r="A804" s="299">
        <v>2017</v>
      </c>
      <c r="B804" s="300" t="s">
        <v>73</v>
      </c>
      <c r="C804" s="300" t="s">
        <v>143</v>
      </c>
      <c r="D804" s="300" t="s">
        <v>890</v>
      </c>
      <c r="E804" s="299">
        <v>-60868</v>
      </c>
      <c r="F804" s="300" t="s">
        <v>890</v>
      </c>
      <c r="G804" s="300" t="s">
        <v>2149</v>
      </c>
      <c r="H804" s="300" t="s">
        <v>2146</v>
      </c>
      <c r="I804" s="300" t="s">
        <v>2046</v>
      </c>
      <c r="J804" s="300"/>
      <c r="K804" s="300"/>
      <c r="L804" s="300"/>
      <c r="M804" s="300"/>
      <c r="N804" s="300" t="s">
        <v>2707</v>
      </c>
    </row>
    <row r="805" spans="1:14">
      <c r="A805" s="299">
        <v>2017</v>
      </c>
      <c r="B805" s="300" t="s">
        <v>73</v>
      </c>
      <c r="C805" s="300" t="s">
        <v>143</v>
      </c>
      <c r="D805" s="300" t="s">
        <v>794</v>
      </c>
      <c r="E805" s="299">
        <v>4180555.56</v>
      </c>
      <c r="F805" s="300" t="s">
        <v>794</v>
      </c>
      <c r="G805" s="300" t="s">
        <v>2149</v>
      </c>
      <c r="H805" s="300" t="s">
        <v>2146</v>
      </c>
      <c r="I805" s="300" t="s">
        <v>2040</v>
      </c>
      <c r="J805" s="300"/>
      <c r="K805" s="300"/>
      <c r="L805" s="300"/>
      <c r="M805" s="300"/>
      <c r="N805" s="300" t="s">
        <v>2707</v>
      </c>
    </row>
    <row r="806" spans="1:14">
      <c r="A806" s="299">
        <v>2017</v>
      </c>
      <c r="B806" s="300" t="s">
        <v>73</v>
      </c>
      <c r="C806" s="300" t="s">
        <v>143</v>
      </c>
      <c r="D806" s="300" t="s">
        <v>741</v>
      </c>
      <c r="E806" s="299">
        <v>0</v>
      </c>
      <c r="F806" s="300" t="s">
        <v>741</v>
      </c>
      <c r="G806" s="300" t="s">
        <v>2149</v>
      </c>
      <c r="H806" s="300" t="s">
        <v>2147</v>
      </c>
      <c r="I806" s="300" t="s">
        <v>2028</v>
      </c>
      <c r="J806" s="300"/>
      <c r="K806" s="300"/>
      <c r="L806" s="300"/>
      <c r="M806" s="300"/>
      <c r="N806" s="300" t="s">
        <v>2707</v>
      </c>
    </row>
    <row r="807" spans="1:14">
      <c r="A807" s="299">
        <v>2017</v>
      </c>
      <c r="B807" s="300" t="s">
        <v>73</v>
      </c>
      <c r="C807" s="300" t="s">
        <v>143</v>
      </c>
      <c r="D807" s="300" t="s">
        <v>666</v>
      </c>
      <c r="E807" s="299">
        <v>0</v>
      </c>
      <c r="F807" s="300" t="s">
        <v>666</v>
      </c>
      <c r="G807" s="300" t="s">
        <v>2149</v>
      </c>
      <c r="H807" s="300" t="s">
        <v>2147</v>
      </c>
      <c r="I807" s="300" t="s">
        <v>2039</v>
      </c>
      <c r="J807" s="300"/>
      <c r="K807" s="300"/>
      <c r="L807" s="300"/>
      <c r="M807" s="300"/>
      <c r="N807" s="300" t="s">
        <v>2707</v>
      </c>
    </row>
    <row r="808" spans="1:14">
      <c r="A808" s="299">
        <v>2017</v>
      </c>
      <c r="B808" s="300" t="s">
        <v>73</v>
      </c>
      <c r="C808" s="300" t="s">
        <v>143</v>
      </c>
      <c r="D808" s="300" t="s">
        <v>267</v>
      </c>
      <c r="E808" s="299">
        <v>0</v>
      </c>
      <c r="F808" s="300" t="s">
        <v>267</v>
      </c>
      <c r="G808" s="300" t="s">
        <v>2149</v>
      </c>
      <c r="H808" s="300" t="s">
        <v>2147</v>
      </c>
      <c r="I808" s="300" t="s">
        <v>2039</v>
      </c>
      <c r="J808" s="300" t="s">
        <v>868</v>
      </c>
      <c r="K808" s="300"/>
      <c r="L808" s="300"/>
      <c r="M808" s="300"/>
      <c r="N808" s="300" t="s">
        <v>2707</v>
      </c>
    </row>
    <row r="809" spans="1:14">
      <c r="A809" s="299">
        <v>2017</v>
      </c>
      <c r="B809" s="300" t="s">
        <v>73</v>
      </c>
      <c r="C809" s="300" t="s">
        <v>143</v>
      </c>
      <c r="D809" s="300" t="s">
        <v>262</v>
      </c>
      <c r="E809" s="299">
        <v>0</v>
      </c>
      <c r="F809" s="300" t="s">
        <v>262</v>
      </c>
      <c r="G809" s="300" t="s">
        <v>2149</v>
      </c>
      <c r="H809" s="300" t="s">
        <v>2147</v>
      </c>
      <c r="I809" s="300" t="s">
        <v>2039</v>
      </c>
      <c r="J809" s="300" t="s">
        <v>868</v>
      </c>
      <c r="K809" s="300"/>
      <c r="L809" s="300"/>
      <c r="M809" s="300"/>
      <c r="N809" s="300" t="s">
        <v>2707</v>
      </c>
    </row>
    <row r="810" spans="1:14">
      <c r="A810" s="299">
        <v>2017</v>
      </c>
      <c r="B810" s="300" t="s">
        <v>73</v>
      </c>
      <c r="C810" s="300" t="s">
        <v>143</v>
      </c>
      <c r="D810" s="300" t="s">
        <v>282</v>
      </c>
      <c r="E810" s="299">
        <v>0</v>
      </c>
      <c r="F810" s="300" t="s">
        <v>282</v>
      </c>
      <c r="G810" s="300" t="s">
        <v>2149</v>
      </c>
      <c r="H810" s="300" t="s">
        <v>2147</v>
      </c>
      <c r="I810" s="300" t="s">
        <v>2039</v>
      </c>
      <c r="J810" s="300" t="s">
        <v>868</v>
      </c>
      <c r="K810" s="300"/>
      <c r="L810" s="300"/>
      <c r="M810" s="300"/>
      <c r="N810" s="300" t="s">
        <v>2707</v>
      </c>
    </row>
    <row r="811" spans="1:14">
      <c r="A811" s="299">
        <v>2017</v>
      </c>
      <c r="B811" s="300" t="s">
        <v>73</v>
      </c>
      <c r="C811" s="300" t="s">
        <v>143</v>
      </c>
      <c r="D811" s="300" t="s">
        <v>321</v>
      </c>
      <c r="E811" s="299">
        <v>0</v>
      </c>
      <c r="F811" s="300" t="s">
        <v>321</v>
      </c>
      <c r="G811" s="300" t="s">
        <v>2149</v>
      </c>
      <c r="H811" s="300" t="s">
        <v>2147</v>
      </c>
      <c r="I811" s="300" t="s">
        <v>2039</v>
      </c>
      <c r="J811" s="300" t="s">
        <v>868</v>
      </c>
      <c r="K811" s="300"/>
      <c r="L811" s="300"/>
      <c r="M811" s="300"/>
      <c r="N811" s="300" t="s">
        <v>2707</v>
      </c>
    </row>
    <row r="812" spans="1:14">
      <c r="A812" s="299">
        <v>2017</v>
      </c>
      <c r="B812" s="300" t="s">
        <v>73</v>
      </c>
      <c r="C812" s="300" t="s">
        <v>143</v>
      </c>
      <c r="D812" s="300" t="s">
        <v>281</v>
      </c>
      <c r="E812" s="299">
        <v>0</v>
      </c>
      <c r="F812" s="300" t="s">
        <v>281</v>
      </c>
      <c r="G812" s="300" t="s">
        <v>2149</v>
      </c>
      <c r="H812" s="300" t="s">
        <v>2147</v>
      </c>
      <c r="I812" s="300" t="s">
        <v>2039</v>
      </c>
      <c r="J812" s="300" t="s">
        <v>868</v>
      </c>
      <c r="K812" s="300"/>
      <c r="L812" s="300"/>
      <c r="M812" s="300"/>
      <c r="N812" s="300" t="s">
        <v>2707</v>
      </c>
    </row>
    <row r="813" spans="1:14">
      <c r="A813" s="299">
        <v>2017</v>
      </c>
      <c r="B813" s="300" t="s">
        <v>73</v>
      </c>
      <c r="C813" s="300" t="s">
        <v>143</v>
      </c>
      <c r="D813" s="300" t="s">
        <v>264</v>
      </c>
      <c r="E813" s="299">
        <v>0</v>
      </c>
      <c r="F813" s="300" t="s">
        <v>264</v>
      </c>
      <c r="G813" s="300" t="s">
        <v>2149</v>
      </c>
      <c r="H813" s="300" t="s">
        <v>2147</v>
      </c>
      <c r="I813" s="300" t="s">
        <v>2039</v>
      </c>
      <c r="J813" s="300" t="s">
        <v>868</v>
      </c>
      <c r="K813" s="300"/>
      <c r="L813" s="300"/>
      <c r="M813" s="300"/>
      <c r="N813" s="300" t="s">
        <v>2707</v>
      </c>
    </row>
    <row r="814" spans="1:14">
      <c r="A814" s="299">
        <v>2017</v>
      </c>
      <c r="B814" s="300" t="s">
        <v>73</v>
      </c>
      <c r="C814" s="300" t="s">
        <v>143</v>
      </c>
      <c r="D814" s="300" t="s">
        <v>250</v>
      </c>
      <c r="E814" s="299">
        <v>0</v>
      </c>
      <c r="F814" s="300" t="s">
        <v>250</v>
      </c>
      <c r="G814" s="300" t="s">
        <v>2149</v>
      </c>
      <c r="H814" s="300" t="s">
        <v>2147</v>
      </c>
      <c r="I814" s="300" t="s">
        <v>2039</v>
      </c>
      <c r="J814" s="300" t="s">
        <v>868</v>
      </c>
      <c r="K814" s="300"/>
      <c r="L814" s="300"/>
      <c r="M814" s="300"/>
      <c r="N814" s="300" t="s">
        <v>2707</v>
      </c>
    </row>
    <row r="815" spans="1:14">
      <c r="A815" s="299">
        <v>2017</v>
      </c>
      <c r="B815" s="300" t="s">
        <v>73</v>
      </c>
      <c r="C815" s="300" t="s">
        <v>143</v>
      </c>
      <c r="D815" s="300" t="s">
        <v>688</v>
      </c>
      <c r="E815" s="299">
        <v>71075.56</v>
      </c>
      <c r="F815" s="300" t="s">
        <v>688</v>
      </c>
      <c r="G815" s="300" t="s">
        <v>2149</v>
      </c>
      <c r="H815" s="300" t="s">
        <v>2146</v>
      </c>
      <c r="I815" s="300" t="s">
        <v>2039</v>
      </c>
      <c r="J815" s="300"/>
      <c r="K815" s="300"/>
      <c r="L815" s="300"/>
      <c r="M815" s="300"/>
      <c r="N815" s="300" t="s">
        <v>2707</v>
      </c>
    </row>
    <row r="816" spans="1:14">
      <c r="A816" s="299">
        <v>2017</v>
      </c>
      <c r="B816" s="300" t="s">
        <v>73</v>
      </c>
      <c r="C816" s="300" t="s">
        <v>143</v>
      </c>
      <c r="D816" s="300" t="s">
        <v>296</v>
      </c>
      <c r="E816" s="299">
        <v>31118.53</v>
      </c>
      <c r="F816" s="300" t="s">
        <v>296</v>
      </c>
      <c r="G816" s="300" t="s">
        <v>2149</v>
      </c>
      <c r="H816" s="300" t="s">
        <v>2146</v>
      </c>
      <c r="I816" s="300" t="s">
        <v>2039</v>
      </c>
      <c r="J816" s="300" t="s">
        <v>868</v>
      </c>
      <c r="K816" s="300"/>
      <c r="L816" s="300"/>
      <c r="M816" s="300"/>
      <c r="N816" s="300" t="s">
        <v>2707</v>
      </c>
    </row>
    <row r="817" spans="1:14">
      <c r="A817" s="299">
        <v>2017</v>
      </c>
      <c r="B817" s="300" t="s">
        <v>73</v>
      </c>
      <c r="C817" s="300" t="s">
        <v>143</v>
      </c>
      <c r="D817" s="300" t="s">
        <v>316</v>
      </c>
      <c r="E817" s="299">
        <v>58623.74</v>
      </c>
      <c r="F817" s="300" t="s">
        <v>316</v>
      </c>
      <c r="G817" s="300" t="s">
        <v>2149</v>
      </c>
      <c r="H817" s="300" t="s">
        <v>2146</v>
      </c>
      <c r="I817" s="300" t="s">
        <v>2039</v>
      </c>
      <c r="J817" s="300" t="s">
        <v>868</v>
      </c>
      <c r="K817" s="300"/>
      <c r="L817" s="300"/>
      <c r="M817" s="300"/>
      <c r="N817" s="300" t="s">
        <v>2707</v>
      </c>
    </row>
    <row r="818" spans="1:14">
      <c r="A818" s="299">
        <v>2017</v>
      </c>
      <c r="B818" s="300" t="s">
        <v>73</v>
      </c>
      <c r="C818" s="300" t="s">
        <v>143</v>
      </c>
      <c r="D818" s="300" t="s">
        <v>362</v>
      </c>
      <c r="E818" s="299">
        <v>26</v>
      </c>
      <c r="F818" s="300" t="s">
        <v>362</v>
      </c>
      <c r="G818" s="300" t="s">
        <v>2149</v>
      </c>
      <c r="H818" s="300" t="s">
        <v>2146</v>
      </c>
      <c r="I818" s="300" t="s">
        <v>2039</v>
      </c>
      <c r="J818" s="300"/>
      <c r="K818" s="300"/>
      <c r="L818" s="300"/>
      <c r="M818" s="300"/>
      <c r="N818" s="300" t="s">
        <v>2707</v>
      </c>
    </row>
    <row r="819" spans="1:14">
      <c r="A819" s="299">
        <v>2017</v>
      </c>
      <c r="B819" s="300" t="s">
        <v>73</v>
      </c>
      <c r="C819" s="300" t="s">
        <v>143</v>
      </c>
      <c r="D819" s="300" t="s">
        <v>691</v>
      </c>
      <c r="E819" s="299">
        <v>3402</v>
      </c>
      <c r="F819" s="300" t="s">
        <v>691</v>
      </c>
      <c r="G819" s="300" t="s">
        <v>2149</v>
      </c>
      <c r="H819" s="300" t="s">
        <v>2146</v>
      </c>
      <c r="I819" s="300" t="s">
        <v>2039</v>
      </c>
      <c r="J819" s="300"/>
      <c r="K819" s="300"/>
      <c r="L819" s="300"/>
      <c r="M819" s="300"/>
      <c r="N819" s="300" t="s">
        <v>2707</v>
      </c>
    </row>
    <row r="820" spans="1:14">
      <c r="A820" s="299">
        <v>2017</v>
      </c>
      <c r="B820" s="300" t="s">
        <v>73</v>
      </c>
      <c r="C820" s="300" t="s">
        <v>143</v>
      </c>
      <c r="D820" s="300" t="s">
        <v>265</v>
      </c>
      <c r="E820" s="299">
        <v>24661.79</v>
      </c>
      <c r="F820" s="300" t="s">
        <v>265</v>
      </c>
      <c r="G820" s="300" t="s">
        <v>2149</v>
      </c>
      <c r="H820" s="300" t="s">
        <v>2146</v>
      </c>
      <c r="I820" s="300" t="s">
        <v>2039</v>
      </c>
      <c r="J820" s="300" t="s">
        <v>868</v>
      </c>
      <c r="K820" s="300"/>
      <c r="L820" s="300"/>
      <c r="M820" s="300"/>
      <c r="N820" s="300" t="s">
        <v>2707</v>
      </c>
    </row>
    <row r="821" spans="1:14">
      <c r="A821" s="299">
        <v>2017</v>
      </c>
      <c r="B821" s="300" t="s">
        <v>73</v>
      </c>
      <c r="C821" s="300" t="s">
        <v>143</v>
      </c>
      <c r="D821" s="300" t="s">
        <v>658</v>
      </c>
      <c r="E821" s="299">
        <v>5309.1</v>
      </c>
      <c r="F821" s="300" t="s">
        <v>658</v>
      </c>
      <c r="G821" s="300" t="s">
        <v>2149</v>
      </c>
      <c r="H821" s="300" t="s">
        <v>2146</v>
      </c>
      <c r="I821" s="300" t="s">
        <v>2039</v>
      </c>
      <c r="J821" s="300"/>
      <c r="K821" s="300"/>
      <c r="L821" s="300"/>
      <c r="M821" s="300"/>
      <c r="N821" s="300" t="s">
        <v>2707</v>
      </c>
    </row>
    <row r="822" spans="1:14">
      <c r="A822" s="299">
        <v>2017</v>
      </c>
      <c r="B822" s="300" t="s">
        <v>73</v>
      </c>
      <c r="C822" s="300" t="s">
        <v>143</v>
      </c>
      <c r="D822" s="300" t="s">
        <v>331</v>
      </c>
      <c r="E822" s="299">
        <v>-756990</v>
      </c>
      <c r="F822" s="300" t="s">
        <v>331</v>
      </c>
      <c r="G822" s="300" t="s">
        <v>2149</v>
      </c>
      <c r="H822" s="300" t="s">
        <v>2146</v>
      </c>
      <c r="I822" s="300" t="s">
        <v>2035</v>
      </c>
      <c r="J822" s="300" t="s">
        <v>868</v>
      </c>
      <c r="K822" s="300"/>
      <c r="L822" s="300"/>
      <c r="M822" s="300"/>
      <c r="N822" s="300" t="s">
        <v>2707</v>
      </c>
    </row>
    <row r="823" spans="1:14">
      <c r="A823" s="299">
        <v>2017</v>
      </c>
      <c r="B823" s="300" t="s">
        <v>73</v>
      </c>
      <c r="C823" s="300" t="s">
        <v>143</v>
      </c>
      <c r="D823" s="300" t="s">
        <v>352</v>
      </c>
      <c r="E823" s="299">
        <v>19650</v>
      </c>
      <c r="F823" s="300" t="s">
        <v>352</v>
      </c>
      <c r="G823" s="300" t="s">
        <v>2149</v>
      </c>
      <c r="H823" s="300" t="s">
        <v>2146</v>
      </c>
      <c r="I823" s="300" t="s">
        <v>2039</v>
      </c>
      <c r="J823" s="300"/>
      <c r="K823" s="300"/>
      <c r="L823" s="300"/>
      <c r="M823" s="300"/>
      <c r="N823" s="300" t="s">
        <v>2707</v>
      </c>
    </row>
    <row r="824" spans="1:14">
      <c r="A824" s="299">
        <v>2017</v>
      </c>
      <c r="B824" s="300" t="s">
        <v>73</v>
      </c>
      <c r="C824" s="300" t="s">
        <v>143</v>
      </c>
      <c r="D824" s="300" t="s">
        <v>676</v>
      </c>
      <c r="E824" s="299">
        <v>19125</v>
      </c>
      <c r="F824" s="300" t="s">
        <v>676</v>
      </c>
      <c r="G824" s="300" t="s">
        <v>2149</v>
      </c>
      <c r="H824" s="300" t="s">
        <v>2146</v>
      </c>
      <c r="I824" s="300" t="s">
        <v>2039</v>
      </c>
      <c r="J824" s="300"/>
      <c r="K824" s="300"/>
      <c r="L824" s="300"/>
      <c r="M824" s="300"/>
      <c r="N824" s="300" t="s">
        <v>2707</v>
      </c>
    </row>
    <row r="825" spans="1:14">
      <c r="A825" s="299">
        <v>2017</v>
      </c>
      <c r="B825" s="300" t="s">
        <v>73</v>
      </c>
      <c r="C825" s="300" t="s">
        <v>143</v>
      </c>
      <c r="D825" s="300" t="s">
        <v>599</v>
      </c>
      <c r="E825" s="299">
        <v>2832.5</v>
      </c>
      <c r="F825" s="300" t="s">
        <v>599</v>
      </c>
      <c r="G825" s="300" t="s">
        <v>2149</v>
      </c>
      <c r="H825" s="300" t="s">
        <v>2146</v>
      </c>
      <c r="I825" s="300" t="s">
        <v>2044</v>
      </c>
      <c r="J825" s="300"/>
      <c r="K825" s="300"/>
      <c r="L825" s="300"/>
      <c r="M825" s="300"/>
      <c r="N825" s="300" t="s">
        <v>2707</v>
      </c>
    </row>
    <row r="826" spans="1:14">
      <c r="A826" s="299">
        <v>2017</v>
      </c>
      <c r="B826" s="300" t="s">
        <v>73</v>
      </c>
      <c r="C826" s="300" t="s">
        <v>143</v>
      </c>
      <c r="D826" s="300" t="s">
        <v>2704</v>
      </c>
      <c r="E826" s="299">
        <v>17099.16</v>
      </c>
      <c r="F826" s="300" t="s">
        <v>2704</v>
      </c>
      <c r="G826" s="300" t="s">
        <v>2149</v>
      </c>
      <c r="H826" s="300" t="s">
        <v>2146</v>
      </c>
      <c r="I826" s="300" t="s">
        <v>2044</v>
      </c>
      <c r="J826" s="300"/>
      <c r="K826" s="300"/>
      <c r="L826" s="300"/>
      <c r="M826" s="300"/>
      <c r="N826" s="300" t="s">
        <v>2707</v>
      </c>
    </row>
    <row r="827" spans="1:14">
      <c r="A827" s="299">
        <v>2017</v>
      </c>
      <c r="B827" s="300" t="s">
        <v>73</v>
      </c>
      <c r="C827" s="300" t="s">
        <v>143</v>
      </c>
      <c r="D827" s="300" t="s">
        <v>249</v>
      </c>
      <c r="E827" s="299">
        <v>7773112.5499999998</v>
      </c>
      <c r="F827" s="300" t="s">
        <v>249</v>
      </c>
      <c r="G827" s="300" t="s">
        <v>2149</v>
      </c>
      <c r="H827" s="300" t="s">
        <v>2146</v>
      </c>
      <c r="I827" s="300" t="s">
        <v>2034</v>
      </c>
      <c r="J827" s="300" t="s">
        <v>868</v>
      </c>
      <c r="K827" s="300"/>
      <c r="L827" s="300"/>
      <c r="M827" s="300"/>
      <c r="N827" s="300" t="s">
        <v>2707</v>
      </c>
    </row>
    <row r="828" spans="1:14">
      <c r="A828" s="299">
        <v>2017</v>
      </c>
      <c r="B828" s="300" t="s">
        <v>73</v>
      </c>
      <c r="C828" s="300" t="s">
        <v>143</v>
      </c>
      <c r="D828" s="300" t="s">
        <v>290</v>
      </c>
      <c r="E828" s="299">
        <v>3944.22</v>
      </c>
      <c r="F828" s="300" t="s">
        <v>290</v>
      </c>
      <c r="G828" s="300" t="s">
        <v>2149</v>
      </c>
      <c r="H828" s="300" t="s">
        <v>2146</v>
      </c>
      <c r="I828" s="300" t="s">
        <v>2039</v>
      </c>
      <c r="J828" s="300" t="s">
        <v>868</v>
      </c>
      <c r="K828" s="300"/>
      <c r="L828" s="300"/>
      <c r="M828" s="300"/>
      <c r="N828" s="300" t="s">
        <v>2707</v>
      </c>
    </row>
    <row r="829" spans="1:14">
      <c r="A829" s="299">
        <v>2017</v>
      </c>
      <c r="B829" s="300" t="s">
        <v>73</v>
      </c>
      <c r="C829" s="300" t="s">
        <v>143</v>
      </c>
      <c r="D829" s="300" t="s">
        <v>298</v>
      </c>
      <c r="E829" s="299">
        <v>168156.25</v>
      </c>
      <c r="F829" s="300" t="s">
        <v>298</v>
      </c>
      <c r="G829" s="300" t="s">
        <v>2149</v>
      </c>
      <c r="H829" s="300" t="s">
        <v>2146</v>
      </c>
      <c r="I829" s="300" t="s">
        <v>2039</v>
      </c>
      <c r="J829" s="300" t="s">
        <v>868</v>
      </c>
      <c r="K829" s="300"/>
      <c r="L829" s="300"/>
      <c r="M829" s="300"/>
      <c r="N829" s="300" t="s">
        <v>2707</v>
      </c>
    </row>
    <row r="830" spans="1:14">
      <c r="A830" s="299">
        <v>2017</v>
      </c>
      <c r="B830" s="300" t="s">
        <v>73</v>
      </c>
      <c r="C830" s="300" t="s">
        <v>143</v>
      </c>
      <c r="D830" s="300" t="s">
        <v>306</v>
      </c>
      <c r="E830" s="299">
        <v>2425</v>
      </c>
      <c r="F830" s="300" t="s">
        <v>306</v>
      </c>
      <c r="G830" s="300" t="s">
        <v>2149</v>
      </c>
      <c r="H830" s="300" t="s">
        <v>2146</v>
      </c>
      <c r="I830" s="300" t="s">
        <v>2039</v>
      </c>
      <c r="J830" s="300" t="s">
        <v>868</v>
      </c>
      <c r="K830" s="300"/>
      <c r="L830" s="300"/>
      <c r="M830" s="300"/>
      <c r="N830" s="300" t="s">
        <v>2707</v>
      </c>
    </row>
    <row r="831" spans="1:14">
      <c r="A831" s="299">
        <v>2017</v>
      </c>
      <c r="B831" s="300" t="s">
        <v>73</v>
      </c>
      <c r="C831" s="300" t="s">
        <v>143</v>
      </c>
      <c r="D831" s="300" t="s">
        <v>345</v>
      </c>
      <c r="E831" s="299">
        <v>6964.56</v>
      </c>
      <c r="F831" s="300" t="s">
        <v>345</v>
      </c>
      <c r="G831" s="300" t="s">
        <v>2149</v>
      </c>
      <c r="H831" s="300" t="s">
        <v>2146</v>
      </c>
      <c r="I831" s="300" t="s">
        <v>2039</v>
      </c>
      <c r="J831" s="300"/>
      <c r="K831" s="300"/>
      <c r="L831" s="300"/>
      <c r="M831" s="300"/>
      <c r="N831" s="300" t="s">
        <v>2707</v>
      </c>
    </row>
    <row r="832" spans="1:14">
      <c r="A832" s="299">
        <v>2017</v>
      </c>
      <c r="B832" s="300" t="s">
        <v>73</v>
      </c>
      <c r="C832" s="300" t="s">
        <v>143</v>
      </c>
      <c r="D832" s="300" t="s">
        <v>692</v>
      </c>
      <c r="E832" s="299">
        <v>2825</v>
      </c>
      <c r="F832" s="300" t="s">
        <v>692</v>
      </c>
      <c r="G832" s="300" t="s">
        <v>2149</v>
      </c>
      <c r="H832" s="300" t="s">
        <v>2146</v>
      </c>
      <c r="I832" s="300" t="s">
        <v>2039</v>
      </c>
      <c r="J832" s="300"/>
      <c r="K832" s="300"/>
      <c r="L832" s="300"/>
      <c r="M832" s="300"/>
      <c r="N832" s="300" t="s">
        <v>2707</v>
      </c>
    </row>
    <row r="833" spans="1:14">
      <c r="A833" s="299">
        <v>2017</v>
      </c>
      <c r="B833" s="300" t="s">
        <v>73</v>
      </c>
      <c r="C833" s="300" t="s">
        <v>143</v>
      </c>
      <c r="D833" s="300" t="s">
        <v>277</v>
      </c>
      <c r="E833" s="299">
        <v>11633.17</v>
      </c>
      <c r="F833" s="300" t="s">
        <v>277</v>
      </c>
      <c r="G833" s="300" t="s">
        <v>2149</v>
      </c>
      <c r="H833" s="300" t="s">
        <v>2146</v>
      </c>
      <c r="I833" s="300" t="s">
        <v>2039</v>
      </c>
      <c r="J833" s="300" t="s">
        <v>868</v>
      </c>
      <c r="K833" s="300"/>
      <c r="L833" s="300"/>
      <c r="M833" s="300"/>
      <c r="N833" s="300" t="s">
        <v>2707</v>
      </c>
    </row>
    <row r="834" spans="1:14">
      <c r="A834" s="299">
        <v>2017</v>
      </c>
      <c r="B834" s="300" t="s">
        <v>73</v>
      </c>
      <c r="C834" s="300" t="s">
        <v>143</v>
      </c>
      <c r="D834" s="300" t="s">
        <v>335</v>
      </c>
      <c r="E834" s="299">
        <v>739225</v>
      </c>
      <c r="F834" s="300" t="s">
        <v>335</v>
      </c>
      <c r="G834" s="300" t="s">
        <v>2149</v>
      </c>
      <c r="H834" s="300" t="s">
        <v>2146</v>
      </c>
      <c r="I834" s="300" t="s">
        <v>2042</v>
      </c>
      <c r="J834" s="300"/>
      <c r="K834" s="300"/>
      <c r="L834" s="300"/>
      <c r="M834" s="300"/>
      <c r="N834" s="300" t="s">
        <v>2707</v>
      </c>
    </row>
    <row r="835" spans="1:14">
      <c r="A835" s="299">
        <v>2017</v>
      </c>
      <c r="B835" s="300" t="s">
        <v>73</v>
      </c>
      <c r="C835" s="300" t="s">
        <v>143</v>
      </c>
      <c r="D835" s="300" t="s">
        <v>880</v>
      </c>
      <c r="E835" s="299">
        <v>4647322</v>
      </c>
      <c r="F835" s="300" t="s">
        <v>880</v>
      </c>
      <c r="G835" s="300" t="s">
        <v>2149</v>
      </c>
      <c r="H835" s="300" t="s">
        <v>2146</v>
      </c>
      <c r="I835" s="300" t="s">
        <v>2028</v>
      </c>
      <c r="J835" s="300"/>
      <c r="K835" s="300"/>
      <c r="L835" s="300"/>
      <c r="M835" s="300"/>
      <c r="N835" s="300" t="s">
        <v>2707</v>
      </c>
    </row>
    <row r="836" spans="1:14">
      <c r="A836" s="299">
        <v>2017</v>
      </c>
      <c r="B836" s="300" t="s">
        <v>73</v>
      </c>
      <c r="C836" s="300" t="s">
        <v>143</v>
      </c>
      <c r="D836" s="300" t="s">
        <v>750</v>
      </c>
      <c r="E836" s="299">
        <v>2918525</v>
      </c>
      <c r="F836" s="300" t="s">
        <v>750</v>
      </c>
      <c r="G836" s="300" t="s">
        <v>2149</v>
      </c>
      <c r="H836" s="300" t="s">
        <v>2146</v>
      </c>
      <c r="I836" s="300" t="s">
        <v>2028</v>
      </c>
      <c r="J836" s="300"/>
      <c r="K836" s="300"/>
      <c r="L836" s="300"/>
      <c r="M836" s="300"/>
      <c r="N836" s="300" t="s">
        <v>2707</v>
      </c>
    </row>
    <row r="837" spans="1:14">
      <c r="A837" s="299">
        <v>2017</v>
      </c>
      <c r="B837" s="300" t="s">
        <v>73</v>
      </c>
      <c r="C837" s="300" t="s">
        <v>143</v>
      </c>
      <c r="D837" s="300" t="s">
        <v>248</v>
      </c>
      <c r="E837" s="299">
        <v>1149200</v>
      </c>
      <c r="F837" s="300" t="s">
        <v>248</v>
      </c>
      <c r="G837" s="300" t="s">
        <v>2149</v>
      </c>
      <c r="H837" s="300" t="s">
        <v>2146</v>
      </c>
      <c r="I837" s="300" t="s">
        <v>2033</v>
      </c>
      <c r="J837" s="300" t="s">
        <v>868</v>
      </c>
      <c r="K837" s="300"/>
      <c r="L837" s="300"/>
      <c r="M837" s="300"/>
      <c r="N837" s="300" t="s">
        <v>2707</v>
      </c>
    </row>
    <row r="838" spans="1:14">
      <c r="A838" s="299">
        <v>2017</v>
      </c>
      <c r="B838" s="300" t="s">
        <v>73</v>
      </c>
      <c r="C838" s="300" t="s">
        <v>143</v>
      </c>
      <c r="D838" s="300" t="s">
        <v>799</v>
      </c>
      <c r="E838" s="299">
        <v>-7662512.5499999998</v>
      </c>
      <c r="F838" s="300" t="s">
        <v>799</v>
      </c>
      <c r="G838" s="300" t="s">
        <v>2149</v>
      </c>
      <c r="H838" s="300" t="s">
        <v>2146</v>
      </c>
      <c r="I838" s="300" t="s">
        <v>2034</v>
      </c>
      <c r="J838" s="300"/>
      <c r="K838" s="300"/>
      <c r="L838" s="300"/>
      <c r="M838" s="300"/>
      <c r="N838" s="300" t="s">
        <v>2707</v>
      </c>
    </row>
    <row r="839" spans="1:14">
      <c r="A839" s="299">
        <v>2017</v>
      </c>
      <c r="B839" s="300" t="s">
        <v>73</v>
      </c>
      <c r="C839" s="300" t="s">
        <v>143</v>
      </c>
      <c r="D839" s="300" t="s">
        <v>284</v>
      </c>
      <c r="E839" s="299">
        <v>795328.18</v>
      </c>
      <c r="F839" s="300" t="s">
        <v>284</v>
      </c>
      <c r="G839" s="300" t="s">
        <v>2149</v>
      </c>
      <c r="H839" s="300" t="s">
        <v>2146</v>
      </c>
      <c r="I839" s="300" t="s">
        <v>2039</v>
      </c>
      <c r="J839" s="300" t="s">
        <v>868</v>
      </c>
      <c r="K839" s="300"/>
      <c r="L839" s="300"/>
      <c r="M839" s="300"/>
      <c r="N839" s="300" t="s">
        <v>2707</v>
      </c>
    </row>
    <row r="840" spans="1:14">
      <c r="A840" s="299">
        <v>2017</v>
      </c>
      <c r="B840" s="300" t="s">
        <v>73</v>
      </c>
      <c r="C840" s="300" t="s">
        <v>143</v>
      </c>
      <c r="D840" s="300" t="s">
        <v>314</v>
      </c>
      <c r="E840" s="299">
        <v>142247.4</v>
      </c>
      <c r="F840" s="300" t="s">
        <v>314</v>
      </c>
      <c r="G840" s="300" t="s">
        <v>2149</v>
      </c>
      <c r="H840" s="300" t="s">
        <v>2146</v>
      </c>
      <c r="I840" s="300" t="s">
        <v>2039</v>
      </c>
      <c r="J840" s="300" t="s">
        <v>868</v>
      </c>
      <c r="K840" s="300"/>
      <c r="L840" s="300"/>
      <c r="M840" s="300"/>
      <c r="N840" s="300" t="s">
        <v>2707</v>
      </c>
    </row>
    <row r="841" spans="1:14">
      <c r="A841" s="299">
        <v>2017</v>
      </c>
      <c r="B841" s="300" t="s">
        <v>73</v>
      </c>
      <c r="C841" s="300" t="s">
        <v>143</v>
      </c>
      <c r="D841" s="300" t="s">
        <v>807</v>
      </c>
      <c r="E841" s="299">
        <v>23387.55</v>
      </c>
      <c r="F841" s="300" t="s">
        <v>807</v>
      </c>
      <c r="G841" s="300" t="s">
        <v>2149</v>
      </c>
      <c r="H841" s="300" t="s">
        <v>2146</v>
      </c>
      <c r="I841" s="300" t="s">
        <v>2039</v>
      </c>
      <c r="J841" s="300"/>
      <c r="K841" s="300"/>
      <c r="L841" s="300"/>
      <c r="M841" s="300"/>
      <c r="N841" s="300" t="s">
        <v>2707</v>
      </c>
    </row>
    <row r="842" spans="1:14">
      <c r="A842" s="299">
        <v>2017</v>
      </c>
      <c r="B842" s="300" t="s">
        <v>73</v>
      </c>
      <c r="C842" s="300" t="s">
        <v>143</v>
      </c>
      <c r="D842" s="300" t="s">
        <v>2705</v>
      </c>
      <c r="E842" s="299">
        <v>1561.46</v>
      </c>
      <c r="F842" s="300" t="s">
        <v>2705</v>
      </c>
      <c r="G842" s="300" t="s">
        <v>2149</v>
      </c>
      <c r="H842" s="300" t="s">
        <v>2146</v>
      </c>
      <c r="I842" s="300" t="s">
        <v>2039</v>
      </c>
      <c r="J842" s="300"/>
      <c r="K842" s="300"/>
      <c r="L842" s="300"/>
      <c r="M842" s="300"/>
      <c r="N842" s="300" t="s">
        <v>2707</v>
      </c>
    </row>
    <row r="843" spans="1:14">
      <c r="A843" s="299">
        <v>2017</v>
      </c>
      <c r="B843" s="300" t="s">
        <v>73</v>
      </c>
      <c r="C843" s="300" t="s">
        <v>143</v>
      </c>
      <c r="D843" s="300" t="s">
        <v>334</v>
      </c>
      <c r="E843" s="299">
        <v>-288638.84000000003</v>
      </c>
      <c r="F843" s="300" t="s">
        <v>334</v>
      </c>
      <c r="G843" s="300" t="s">
        <v>2149</v>
      </c>
      <c r="H843" s="300" t="s">
        <v>2146</v>
      </c>
      <c r="I843" s="300" t="s">
        <v>2042</v>
      </c>
      <c r="J843" s="300"/>
      <c r="K843" s="300"/>
      <c r="L843" s="300"/>
      <c r="M843" s="300"/>
      <c r="N843" s="300" t="s">
        <v>2707</v>
      </c>
    </row>
    <row r="844" spans="1:14">
      <c r="A844" s="299">
        <v>2017</v>
      </c>
      <c r="B844" s="300" t="s">
        <v>73</v>
      </c>
      <c r="C844" s="300" t="s">
        <v>143</v>
      </c>
      <c r="D844" s="300" t="s">
        <v>336</v>
      </c>
      <c r="E844" s="299">
        <v>-683781.44</v>
      </c>
      <c r="F844" s="300" t="s">
        <v>336</v>
      </c>
      <c r="G844" s="300" t="s">
        <v>2149</v>
      </c>
      <c r="H844" s="300" t="s">
        <v>2146</v>
      </c>
      <c r="I844" s="300" t="s">
        <v>2042</v>
      </c>
      <c r="J844" s="300"/>
      <c r="K844" s="300"/>
      <c r="L844" s="300"/>
      <c r="M844" s="300"/>
      <c r="N844" s="300" t="s">
        <v>2707</v>
      </c>
    </row>
    <row r="845" spans="1:14">
      <c r="A845" s="299">
        <v>2017</v>
      </c>
      <c r="B845" s="300" t="s">
        <v>73</v>
      </c>
      <c r="C845" s="300" t="s">
        <v>143</v>
      </c>
      <c r="D845" s="300" t="s">
        <v>805</v>
      </c>
      <c r="E845" s="299">
        <v>12123.32</v>
      </c>
      <c r="F845" s="300" t="s">
        <v>805</v>
      </c>
      <c r="G845" s="300" t="s">
        <v>2149</v>
      </c>
      <c r="H845" s="300" t="s">
        <v>2146</v>
      </c>
      <c r="I845" s="300" t="s">
        <v>2044</v>
      </c>
      <c r="J845" s="300"/>
      <c r="K845" s="300"/>
      <c r="L845" s="300"/>
      <c r="M845" s="300"/>
      <c r="N845" s="300" t="s">
        <v>2707</v>
      </c>
    </row>
    <row r="846" spans="1:14">
      <c r="A846" s="299">
        <v>2017</v>
      </c>
      <c r="B846" s="300" t="s">
        <v>73</v>
      </c>
      <c r="C846" s="300" t="s">
        <v>143</v>
      </c>
      <c r="D846" s="300" t="s">
        <v>247</v>
      </c>
      <c r="E846" s="299">
        <v>5736578.7199999997</v>
      </c>
      <c r="F846" s="300" t="s">
        <v>247</v>
      </c>
      <c r="G846" s="300" t="s">
        <v>2149</v>
      </c>
      <c r="H846" s="300" t="s">
        <v>2146</v>
      </c>
      <c r="I846" s="300" t="s">
        <v>2032</v>
      </c>
      <c r="J846" s="300" t="s">
        <v>868</v>
      </c>
      <c r="K846" s="300"/>
      <c r="L846" s="300"/>
      <c r="M846" s="300"/>
      <c r="N846" s="300" t="s">
        <v>2707</v>
      </c>
    </row>
    <row r="847" spans="1:14">
      <c r="A847" s="299">
        <v>2017</v>
      </c>
      <c r="B847" s="300" t="s">
        <v>73</v>
      </c>
      <c r="C847" s="300" t="s">
        <v>143</v>
      </c>
      <c r="D847" s="300" t="s">
        <v>348</v>
      </c>
      <c r="E847" s="299">
        <v>-104007.8</v>
      </c>
      <c r="F847" s="300" t="s">
        <v>348</v>
      </c>
      <c r="G847" s="300" t="s">
        <v>2149</v>
      </c>
      <c r="H847" s="300" t="s">
        <v>2146</v>
      </c>
      <c r="I847" s="300" t="s">
        <v>2039</v>
      </c>
      <c r="J847" s="300"/>
      <c r="K847" s="300"/>
      <c r="L847" s="300"/>
      <c r="M847" s="300"/>
      <c r="N847" s="300" t="s">
        <v>2707</v>
      </c>
    </row>
    <row r="848" spans="1:14">
      <c r="A848" s="299">
        <v>2017</v>
      </c>
      <c r="B848" s="300" t="s">
        <v>73</v>
      </c>
      <c r="C848" s="300" t="s">
        <v>143</v>
      </c>
      <c r="D848" s="300" t="s">
        <v>286</v>
      </c>
      <c r="E848" s="299">
        <v>7864.5</v>
      </c>
      <c r="F848" s="300" t="s">
        <v>286</v>
      </c>
      <c r="G848" s="300" t="s">
        <v>2149</v>
      </c>
      <c r="H848" s="300" t="s">
        <v>2146</v>
      </c>
      <c r="I848" s="300" t="s">
        <v>2039</v>
      </c>
      <c r="J848" s="300" t="s">
        <v>868</v>
      </c>
      <c r="K848" s="300"/>
      <c r="L848" s="300"/>
      <c r="M848" s="300"/>
      <c r="N848" s="300" t="s">
        <v>2707</v>
      </c>
    </row>
    <row r="849" spans="1:14">
      <c r="A849" s="299">
        <v>2017</v>
      </c>
      <c r="B849" s="300" t="s">
        <v>73</v>
      </c>
      <c r="C849" s="300" t="s">
        <v>143</v>
      </c>
      <c r="D849" s="300" t="s">
        <v>288</v>
      </c>
      <c r="E849" s="299">
        <v>20254.009999999998</v>
      </c>
      <c r="F849" s="300" t="s">
        <v>288</v>
      </c>
      <c r="G849" s="300" t="s">
        <v>2149</v>
      </c>
      <c r="H849" s="300" t="s">
        <v>2146</v>
      </c>
      <c r="I849" s="300" t="s">
        <v>2039</v>
      </c>
      <c r="J849" s="300" t="s">
        <v>868</v>
      </c>
      <c r="K849" s="300"/>
      <c r="L849" s="300"/>
      <c r="M849" s="300"/>
      <c r="N849" s="300" t="s">
        <v>2707</v>
      </c>
    </row>
    <row r="850" spans="1:14">
      <c r="A850" s="299">
        <v>2017</v>
      </c>
      <c r="B850" s="300" t="s">
        <v>73</v>
      </c>
      <c r="C850" s="300" t="s">
        <v>143</v>
      </c>
      <c r="D850" s="300" t="s">
        <v>301</v>
      </c>
      <c r="E850" s="299">
        <v>177244</v>
      </c>
      <c r="F850" s="300" t="s">
        <v>301</v>
      </c>
      <c r="G850" s="300" t="s">
        <v>2149</v>
      </c>
      <c r="H850" s="300" t="s">
        <v>2146</v>
      </c>
      <c r="I850" s="300" t="s">
        <v>2039</v>
      </c>
      <c r="J850" s="300" t="s">
        <v>868</v>
      </c>
      <c r="K850" s="300"/>
      <c r="L850" s="300"/>
      <c r="M850" s="300"/>
      <c r="N850" s="300" t="s">
        <v>2707</v>
      </c>
    </row>
    <row r="851" spans="1:14">
      <c r="A851" s="299">
        <v>2017</v>
      </c>
      <c r="B851" s="300" t="s">
        <v>73</v>
      </c>
      <c r="C851" s="300" t="s">
        <v>143</v>
      </c>
      <c r="D851" s="300" t="s">
        <v>674</v>
      </c>
      <c r="E851" s="299">
        <v>0</v>
      </c>
      <c r="F851" s="300" t="s">
        <v>674</v>
      </c>
      <c r="G851" s="300" t="s">
        <v>2149</v>
      </c>
      <c r="H851" s="300" t="s">
        <v>2147</v>
      </c>
      <c r="I851" s="300" t="s">
        <v>2039</v>
      </c>
      <c r="J851" s="300"/>
      <c r="K851" s="300"/>
      <c r="L851" s="300"/>
      <c r="M851" s="300"/>
      <c r="N851" s="300" t="s">
        <v>2707</v>
      </c>
    </row>
    <row r="852" spans="1:14">
      <c r="A852" s="299">
        <v>2017</v>
      </c>
      <c r="B852" s="300" t="s">
        <v>73</v>
      </c>
      <c r="C852" s="300" t="s">
        <v>143</v>
      </c>
      <c r="D852" s="300" t="s">
        <v>291</v>
      </c>
      <c r="E852" s="299">
        <v>0</v>
      </c>
      <c r="F852" s="300" t="s">
        <v>291</v>
      </c>
      <c r="G852" s="300" t="s">
        <v>2149</v>
      </c>
      <c r="H852" s="300" t="s">
        <v>2147</v>
      </c>
      <c r="I852" s="300" t="s">
        <v>2039</v>
      </c>
      <c r="J852" s="300" t="s">
        <v>868</v>
      </c>
      <c r="K852" s="300"/>
      <c r="L852" s="300"/>
      <c r="M852" s="300"/>
      <c r="N852" s="300" t="s">
        <v>2707</v>
      </c>
    </row>
    <row r="853" spans="1:14">
      <c r="A853" s="299">
        <v>2017</v>
      </c>
      <c r="B853" s="300" t="s">
        <v>73</v>
      </c>
      <c r="C853" s="300" t="s">
        <v>143</v>
      </c>
      <c r="D853" s="300" t="s">
        <v>305</v>
      </c>
      <c r="E853" s="299">
        <v>10359.08</v>
      </c>
      <c r="F853" s="300" t="s">
        <v>305</v>
      </c>
      <c r="G853" s="300" t="s">
        <v>2149</v>
      </c>
      <c r="H853" s="300" t="s">
        <v>2146</v>
      </c>
      <c r="I853" s="300" t="s">
        <v>2039</v>
      </c>
      <c r="J853" s="300" t="s">
        <v>868</v>
      </c>
      <c r="K853" s="300"/>
      <c r="L853" s="300"/>
      <c r="M853" s="300"/>
      <c r="N853" s="300" t="s">
        <v>2707</v>
      </c>
    </row>
    <row r="854" spans="1:14">
      <c r="A854" s="299">
        <v>2017</v>
      </c>
      <c r="B854" s="300" t="s">
        <v>73</v>
      </c>
      <c r="C854" s="300" t="s">
        <v>143</v>
      </c>
      <c r="D854" s="300" t="s">
        <v>753</v>
      </c>
      <c r="E854" s="299">
        <v>430692.29</v>
      </c>
      <c r="F854" s="300" t="s">
        <v>753</v>
      </c>
      <c r="G854" s="300" t="s">
        <v>2149</v>
      </c>
      <c r="H854" s="300" t="s">
        <v>2146</v>
      </c>
      <c r="I854" s="300" t="s">
        <v>2039</v>
      </c>
      <c r="J854" s="300" t="s">
        <v>868</v>
      </c>
      <c r="K854" s="300"/>
      <c r="L854" s="300"/>
      <c r="M854" s="300"/>
      <c r="N854" s="300" t="s">
        <v>2707</v>
      </c>
    </row>
    <row r="855" spans="1:14">
      <c r="A855" s="299">
        <v>2017</v>
      </c>
      <c r="B855" s="300" t="s">
        <v>135</v>
      </c>
      <c r="C855" s="300" t="s">
        <v>143</v>
      </c>
      <c r="D855" s="300" t="s">
        <v>2225</v>
      </c>
      <c r="E855" s="299">
        <v>249853266.31</v>
      </c>
      <c r="F855" s="300"/>
      <c r="G855" s="300" t="s">
        <v>2106</v>
      </c>
      <c r="H855" s="300"/>
      <c r="I855" s="300" t="s">
        <v>2682</v>
      </c>
      <c r="J855" s="300" t="s">
        <v>978</v>
      </c>
      <c r="K855" s="300" t="s">
        <v>2070</v>
      </c>
      <c r="L855" s="300" t="s">
        <v>2167</v>
      </c>
      <c r="M855" s="300"/>
      <c r="N855" s="300" t="s">
        <v>2679</v>
      </c>
    </row>
    <row r="856" spans="1:14">
      <c r="A856" s="299">
        <v>2017</v>
      </c>
      <c r="B856" s="300" t="s">
        <v>135</v>
      </c>
      <c r="C856" s="300" t="s">
        <v>143</v>
      </c>
      <c r="D856" s="300" t="s">
        <v>2229</v>
      </c>
      <c r="E856" s="299">
        <v>249853266.31</v>
      </c>
      <c r="F856" s="300"/>
      <c r="G856" s="300" t="s">
        <v>2106</v>
      </c>
      <c r="H856" s="300"/>
      <c r="I856" s="300" t="s">
        <v>2684</v>
      </c>
      <c r="J856" s="300" t="s">
        <v>978</v>
      </c>
      <c r="K856" s="300" t="s">
        <v>2070</v>
      </c>
      <c r="L856" s="300" t="s">
        <v>2167</v>
      </c>
      <c r="M856" s="300"/>
      <c r="N856" s="300" t="s">
        <v>2679</v>
      </c>
    </row>
    <row r="857" spans="1:14">
      <c r="A857" s="299">
        <v>2017</v>
      </c>
      <c r="B857" s="300" t="s">
        <v>135</v>
      </c>
      <c r="C857" s="300" t="s">
        <v>143</v>
      </c>
      <c r="D857" s="300" t="s">
        <v>2257</v>
      </c>
      <c r="E857" s="299">
        <v>28685.31</v>
      </c>
      <c r="F857" s="300"/>
      <c r="G857" s="300" t="s">
        <v>2106</v>
      </c>
      <c r="H857" s="300"/>
      <c r="I857" s="300" t="s">
        <v>2688</v>
      </c>
      <c r="J857" s="300" t="s">
        <v>978</v>
      </c>
      <c r="K857" s="300" t="s">
        <v>2070</v>
      </c>
      <c r="L857" s="300" t="s">
        <v>2168</v>
      </c>
      <c r="M857" s="300"/>
      <c r="N857" s="300" t="s">
        <v>2679</v>
      </c>
    </row>
    <row r="858" spans="1:14">
      <c r="A858" s="299">
        <v>2017</v>
      </c>
      <c r="B858" s="300" t="s">
        <v>135</v>
      </c>
      <c r="C858" s="300" t="s">
        <v>143</v>
      </c>
      <c r="D858" s="300" t="s">
        <v>1001</v>
      </c>
      <c r="E858" s="299">
        <v>0</v>
      </c>
      <c r="F858" s="300"/>
      <c r="G858" s="300" t="s">
        <v>2106</v>
      </c>
      <c r="H858" s="300"/>
      <c r="I858" s="300" t="s">
        <v>2021</v>
      </c>
      <c r="J858" s="300" t="s">
        <v>978</v>
      </c>
      <c r="K858" s="300" t="s">
        <v>2070</v>
      </c>
      <c r="L858" s="300" t="s">
        <v>2168</v>
      </c>
      <c r="M858" s="300"/>
      <c r="N858" s="300" t="s">
        <v>2679</v>
      </c>
    </row>
    <row r="859" spans="1:14">
      <c r="A859" s="299">
        <v>2017</v>
      </c>
      <c r="B859" s="300" t="s">
        <v>135</v>
      </c>
      <c r="C859" s="300" t="s">
        <v>143</v>
      </c>
      <c r="D859" s="300" t="s">
        <v>2247</v>
      </c>
      <c r="E859" s="299">
        <v>28685.31</v>
      </c>
      <c r="F859" s="300"/>
      <c r="G859" s="300" t="s">
        <v>2106</v>
      </c>
      <c r="H859" s="300"/>
      <c r="I859" s="300" t="s">
        <v>2680</v>
      </c>
      <c r="J859" s="300" t="s">
        <v>978</v>
      </c>
      <c r="K859" s="300" t="s">
        <v>2070</v>
      </c>
      <c r="L859" s="300" t="s">
        <v>2168</v>
      </c>
      <c r="M859" s="300"/>
      <c r="N859" s="300" t="s">
        <v>2679</v>
      </c>
    </row>
    <row r="860" spans="1:14">
      <c r="A860" s="299">
        <v>2017</v>
      </c>
      <c r="B860" s="300" t="s">
        <v>135</v>
      </c>
      <c r="C860" s="300" t="s">
        <v>143</v>
      </c>
      <c r="D860" s="300" t="s">
        <v>2255</v>
      </c>
      <c r="E860" s="299">
        <v>57370.62</v>
      </c>
      <c r="F860" s="300"/>
      <c r="G860" s="300" t="s">
        <v>2106</v>
      </c>
      <c r="H860" s="300"/>
      <c r="I860" s="300" t="s">
        <v>2686</v>
      </c>
      <c r="J860" s="300" t="s">
        <v>978</v>
      </c>
      <c r="K860" s="300" t="s">
        <v>2070</v>
      </c>
      <c r="L860" s="300" t="s">
        <v>2168</v>
      </c>
      <c r="M860" s="300"/>
      <c r="N860" s="300" t="s">
        <v>2679</v>
      </c>
    </row>
    <row r="861" spans="1:14">
      <c r="A861" s="299">
        <v>2017</v>
      </c>
      <c r="B861" s="300" t="s">
        <v>135</v>
      </c>
      <c r="C861" s="300" t="s">
        <v>143</v>
      </c>
      <c r="D861" s="300" t="s">
        <v>2251</v>
      </c>
      <c r="E861" s="299">
        <v>28685.31</v>
      </c>
      <c r="F861" s="300"/>
      <c r="G861" s="300" t="s">
        <v>2106</v>
      </c>
      <c r="H861" s="300"/>
      <c r="I861" s="300" t="s">
        <v>2690</v>
      </c>
      <c r="J861" s="300" t="s">
        <v>978</v>
      </c>
      <c r="K861" s="300" t="s">
        <v>2070</v>
      </c>
      <c r="L861" s="300" t="s">
        <v>2168</v>
      </c>
      <c r="M861" s="300"/>
      <c r="N861" s="300" t="s">
        <v>2679</v>
      </c>
    </row>
    <row r="862" spans="1:14">
      <c r="A862" s="299">
        <v>2017</v>
      </c>
      <c r="B862" s="300" t="s">
        <v>135</v>
      </c>
      <c r="C862" s="300" t="s">
        <v>143</v>
      </c>
      <c r="D862" s="300" t="s">
        <v>1003</v>
      </c>
      <c r="E862" s="299">
        <v>0</v>
      </c>
      <c r="F862" s="300"/>
      <c r="G862" s="300" t="s">
        <v>2106</v>
      </c>
      <c r="H862" s="300"/>
      <c r="I862" s="300" t="s">
        <v>2024</v>
      </c>
      <c r="J862" s="300" t="s">
        <v>978</v>
      </c>
      <c r="K862" s="300" t="s">
        <v>2070</v>
      </c>
      <c r="L862" s="300" t="s">
        <v>2168</v>
      </c>
      <c r="M862" s="300"/>
      <c r="N862" s="300" t="s">
        <v>2679</v>
      </c>
    </row>
    <row r="863" spans="1:14">
      <c r="A863" s="299">
        <v>2017</v>
      </c>
      <c r="B863" s="300" t="s">
        <v>135</v>
      </c>
      <c r="C863" s="300" t="s">
        <v>143</v>
      </c>
      <c r="D863" s="300" t="s">
        <v>2249</v>
      </c>
      <c r="E863" s="299">
        <v>28685.31</v>
      </c>
      <c r="F863" s="300"/>
      <c r="G863" s="300" t="s">
        <v>2106</v>
      </c>
      <c r="H863" s="300"/>
      <c r="I863" s="300" t="s">
        <v>2682</v>
      </c>
      <c r="J863" s="300" t="s">
        <v>978</v>
      </c>
      <c r="K863" s="300" t="s">
        <v>2070</v>
      </c>
      <c r="L863" s="300" t="s">
        <v>2168</v>
      </c>
      <c r="M863" s="300"/>
      <c r="N863" s="300" t="s">
        <v>2679</v>
      </c>
    </row>
    <row r="864" spans="1:14">
      <c r="A864" s="299">
        <v>2017</v>
      </c>
      <c r="B864" s="300" t="s">
        <v>135</v>
      </c>
      <c r="C864" s="300" t="s">
        <v>143</v>
      </c>
      <c r="D864" s="300" t="s">
        <v>2253</v>
      </c>
      <c r="E864" s="299">
        <v>28685.31</v>
      </c>
      <c r="F864" s="300"/>
      <c r="G864" s="300" t="s">
        <v>2106</v>
      </c>
      <c r="H864" s="300"/>
      <c r="I864" s="300" t="s">
        <v>2684</v>
      </c>
      <c r="J864" s="300" t="s">
        <v>978</v>
      </c>
      <c r="K864" s="300" t="s">
        <v>2070</v>
      </c>
      <c r="L864" s="300" t="s">
        <v>2168</v>
      </c>
      <c r="M864" s="300"/>
      <c r="N864" s="300" t="s">
        <v>2679</v>
      </c>
    </row>
    <row r="865" spans="1:14">
      <c r="A865" s="299">
        <v>2017</v>
      </c>
      <c r="B865" s="300" t="s">
        <v>135</v>
      </c>
      <c r="C865" s="300" t="s">
        <v>143</v>
      </c>
      <c r="D865" s="300" t="s">
        <v>2185</v>
      </c>
      <c r="E865" s="299">
        <v>150193124.77000001</v>
      </c>
      <c r="F865" s="300"/>
      <c r="G865" s="300" t="s">
        <v>2106</v>
      </c>
      <c r="H865" s="300"/>
      <c r="I865" s="300" t="s">
        <v>2688</v>
      </c>
      <c r="J865" s="300" t="s">
        <v>978</v>
      </c>
      <c r="K865" s="300" t="s">
        <v>2070</v>
      </c>
      <c r="L865" s="300" t="s">
        <v>2169</v>
      </c>
      <c r="M865" s="300"/>
      <c r="N865" s="300" t="s">
        <v>2679</v>
      </c>
    </row>
    <row r="866" spans="1:14">
      <c r="A866" s="299">
        <v>2017</v>
      </c>
      <c r="B866" s="300" t="s">
        <v>135</v>
      </c>
      <c r="C866" s="300" t="s">
        <v>143</v>
      </c>
      <c r="D866" s="300" t="s">
        <v>976</v>
      </c>
      <c r="E866" s="299">
        <v>319880.81</v>
      </c>
      <c r="F866" s="300"/>
      <c r="G866" s="300" t="s">
        <v>2106</v>
      </c>
      <c r="H866" s="300"/>
      <c r="I866" s="300" t="s">
        <v>2021</v>
      </c>
      <c r="J866" s="300" t="s">
        <v>978</v>
      </c>
      <c r="K866" s="300" t="s">
        <v>2070</v>
      </c>
      <c r="L866" s="300" t="s">
        <v>2169</v>
      </c>
      <c r="M866" s="300"/>
      <c r="N866" s="300" t="s">
        <v>2679</v>
      </c>
    </row>
    <row r="867" spans="1:14">
      <c r="A867" s="299">
        <v>2017</v>
      </c>
      <c r="B867" s="300" t="s">
        <v>135</v>
      </c>
      <c r="C867" s="300" t="s">
        <v>143</v>
      </c>
      <c r="D867" s="300" t="s">
        <v>2175</v>
      </c>
      <c r="E867" s="299">
        <v>150193124.77000001</v>
      </c>
      <c r="F867" s="300"/>
      <c r="G867" s="300" t="s">
        <v>2106</v>
      </c>
      <c r="H867" s="300"/>
      <c r="I867" s="300" t="s">
        <v>2680</v>
      </c>
      <c r="J867" s="300" t="s">
        <v>978</v>
      </c>
      <c r="K867" s="300" t="s">
        <v>2070</v>
      </c>
      <c r="L867" s="300" t="s">
        <v>2169</v>
      </c>
      <c r="M867" s="300"/>
      <c r="N867" s="300" t="s">
        <v>2679</v>
      </c>
    </row>
    <row r="868" spans="1:14">
      <c r="A868" s="299">
        <v>2017</v>
      </c>
      <c r="B868" s="300" t="s">
        <v>135</v>
      </c>
      <c r="C868" s="300" t="s">
        <v>143</v>
      </c>
      <c r="D868" s="300" t="s">
        <v>2183</v>
      </c>
      <c r="E868" s="299">
        <v>300386249.54000002</v>
      </c>
      <c r="F868" s="300"/>
      <c r="G868" s="300" t="s">
        <v>2106</v>
      </c>
      <c r="H868" s="300"/>
      <c r="I868" s="300" t="s">
        <v>2686</v>
      </c>
      <c r="J868" s="300" t="s">
        <v>978</v>
      </c>
      <c r="K868" s="300" t="s">
        <v>2070</v>
      </c>
      <c r="L868" s="300" t="s">
        <v>2169</v>
      </c>
      <c r="M868" s="300"/>
      <c r="N868" s="300" t="s">
        <v>2679</v>
      </c>
    </row>
    <row r="869" spans="1:14">
      <c r="A869" s="299">
        <v>2017</v>
      </c>
      <c r="B869" s="300" t="s">
        <v>135</v>
      </c>
      <c r="C869" s="300" t="s">
        <v>143</v>
      </c>
      <c r="D869" s="300" t="s">
        <v>2179</v>
      </c>
      <c r="E869" s="299">
        <v>150193124.77000001</v>
      </c>
      <c r="F869" s="300"/>
      <c r="G869" s="300" t="s">
        <v>2106</v>
      </c>
      <c r="H869" s="300"/>
      <c r="I869" s="300" t="s">
        <v>2690</v>
      </c>
      <c r="J869" s="300" t="s">
        <v>978</v>
      </c>
      <c r="K869" s="300" t="s">
        <v>2070</v>
      </c>
      <c r="L869" s="300" t="s">
        <v>2169</v>
      </c>
      <c r="M869" s="300"/>
      <c r="N869" s="300" t="s">
        <v>2679</v>
      </c>
    </row>
    <row r="870" spans="1:14">
      <c r="A870" s="299">
        <v>2017</v>
      </c>
      <c r="B870" s="300" t="s">
        <v>135</v>
      </c>
      <c r="C870" s="300" t="s">
        <v>143</v>
      </c>
      <c r="D870" s="300" t="s">
        <v>979</v>
      </c>
      <c r="E870" s="299">
        <v>43910.98</v>
      </c>
      <c r="F870" s="300"/>
      <c r="G870" s="300" t="s">
        <v>2106</v>
      </c>
      <c r="H870" s="300"/>
      <c r="I870" s="300" t="s">
        <v>2024</v>
      </c>
      <c r="J870" s="300" t="s">
        <v>978</v>
      </c>
      <c r="K870" s="300" t="s">
        <v>2070</v>
      </c>
      <c r="L870" s="300" t="s">
        <v>2169</v>
      </c>
      <c r="M870" s="300"/>
      <c r="N870" s="300" t="s">
        <v>2679</v>
      </c>
    </row>
    <row r="871" spans="1:14">
      <c r="A871" s="299">
        <v>2017</v>
      </c>
      <c r="B871" s="300" t="s">
        <v>135</v>
      </c>
      <c r="C871" s="300" t="s">
        <v>143</v>
      </c>
      <c r="D871" s="300" t="s">
        <v>2177</v>
      </c>
      <c r="E871" s="299">
        <v>150193124.77000001</v>
      </c>
      <c r="F871" s="300"/>
      <c r="G871" s="300" t="s">
        <v>2106</v>
      </c>
      <c r="H871" s="300"/>
      <c r="I871" s="300" t="s">
        <v>2682</v>
      </c>
      <c r="J871" s="300" t="s">
        <v>978</v>
      </c>
      <c r="K871" s="300" t="s">
        <v>2070</v>
      </c>
      <c r="L871" s="300" t="s">
        <v>2169</v>
      </c>
      <c r="M871" s="300"/>
      <c r="N871" s="300" t="s">
        <v>2679</v>
      </c>
    </row>
    <row r="872" spans="1:14">
      <c r="A872" s="299">
        <v>2017</v>
      </c>
      <c r="B872" s="300" t="s">
        <v>135</v>
      </c>
      <c r="C872" s="300" t="s">
        <v>143</v>
      </c>
      <c r="D872" s="300" t="s">
        <v>2181</v>
      </c>
      <c r="E872" s="299">
        <v>150193124.77000001</v>
      </c>
      <c r="F872" s="300"/>
      <c r="G872" s="300" t="s">
        <v>2106</v>
      </c>
      <c r="H872" s="300"/>
      <c r="I872" s="300" t="s">
        <v>2684</v>
      </c>
      <c r="J872" s="300" t="s">
        <v>978</v>
      </c>
      <c r="K872" s="300" t="s">
        <v>2070</v>
      </c>
      <c r="L872" s="300" t="s">
        <v>2169</v>
      </c>
      <c r="M872" s="300"/>
      <c r="N872" s="300" t="s">
        <v>2679</v>
      </c>
    </row>
    <row r="873" spans="1:14">
      <c r="A873" s="299">
        <v>2017</v>
      </c>
      <c r="B873" s="300" t="s">
        <v>135</v>
      </c>
      <c r="C873" s="300" t="s">
        <v>143</v>
      </c>
      <c r="D873" s="300" t="s">
        <v>2245</v>
      </c>
      <c r="E873" s="299">
        <v>-89990815.219999999</v>
      </c>
      <c r="F873" s="300"/>
      <c r="G873" s="300" t="s">
        <v>2106</v>
      </c>
      <c r="H873" s="300"/>
      <c r="I873" s="300" t="s">
        <v>2688</v>
      </c>
      <c r="J873" s="300" t="s">
        <v>978</v>
      </c>
      <c r="K873" s="300" t="s">
        <v>2070</v>
      </c>
      <c r="L873" s="300" t="s">
        <v>2107</v>
      </c>
      <c r="M873" s="300"/>
      <c r="N873" s="300" t="s">
        <v>2679</v>
      </c>
    </row>
    <row r="874" spans="1:14">
      <c r="A874" s="299">
        <v>2017</v>
      </c>
      <c r="B874" s="300" t="s">
        <v>135</v>
      </c>
      <c r="C874" s="300" t="s">
        <v>143</v>
      </c>
      <c r="D874" s="300" t="s">
        <v>997</v>
      </c>
      <c r="E874" s="299">
        <v>0</v>
      </c>
      <c r="F874" s="300"/>
      <c r="G874" s="300" t="s">
        <v>2106</v>
      </c>
      <c r="H874" s="300"/>
      <c r="I874" s="300" t="s">
        <v>2021</v>
      </c>
      <c r="J874" s="300" t="s">
        <v>978</v>
      </c>
      <c r="K874" s="300" t="s">
        <v>2070</v>
      </c>
      <c r="L874" s="300" t="s">
        <v>2107</v>
      </c>
      <c r="M874" s="300"/>
      <c r="N874" s="300" t="s">
        <v>2679</v>
      </c>
    </row>
    <row r="875" spans="1:14">
      <c r="A875" s="299">
        <v>2017</v>
      </c>
      <c r="B875" s="300" t="s">
        <v>135</v>
      </c>
      <c r="C875" s="300" t="s">
        <v>143</v>
      </c>
      <c r="D875" s="300" t="s">
        <v>2235</v>
      </c>
      <c r="E875" s="299">
        <v>-89990815.219999999</v>
      </c>
      <c r="F875" s="300"/>
      <c r="G875" s="300" t="s">
        <v>2106</v>
      </c>
      <c r="H875" s="300"/>
      <c r="I875" s="300" t="s">
        <v>2680</v>
      </c>
      <c r="J875" s="300" t="s">
        <v>978</v>
      </c>
      <c r="K875" s="300" t="s">
        <v>2070</v>
      </c>
      <c r="L875" s="300" t="s">
        <v>2107</v>
      </c>
      <c r="M875" s="300"/>
      <c r="N875" s="300" t="s">
        <v>2679</v>
      </c>
    </row>
    <row r="876" spans="1:14">
      <c r="A876" s="299">
        <v>2017</v>
      </c>
      <c r="B876" s="300" t="s">
        <v>135</v>
      </c>
      <c r="C876" s="300" t="s">
        <v>143</v>
      </c>
      <c r="D876" s="300" t="s">
        <v>2243</v>
      </c>
      <c r="E876" s="299">
        <v>-179981630.44</v>
      </c>
      <c r="F876" s="300"/>
      <c r="G876" s="300" t="s">
        <v>2106</v>
      </c>
      <c r="H876" s="300"/>
      <c r="I876" s="300" t="s">
        <v>2686</v>
      </c>
      <c r="J876" s="300" t="s">
        <v>978</v>
      </c>
      <c r="K876" s="300" t="s">
        <v>2070</v>
      </c>
      <c r="L876" s="300" t="s">
        <v>2107</v>
      </c>
      <c r="M876" s="300"/>
      <c r="N876" s="300" t="s">
        <v>2679</v>
      </c>
    </row>
    <row r="877" spans="1:14">
      <c r="A877" s="299">
        <v>2017</v>
      </c>
      <c r="B877" s="300" t="s">
        <v>135</v>
      </c>
      <c r="C877" s="300" t="s">
        <v>143</v>
      </c>
      <c r="D877" s="300" t="s">
        <v>2239</v>
      </c>
      <c r="E877" s="299">
        <v>-89990815.219999999</v>
      </c>
      <c r="F877" s="300"/>
      <c r="G877" s="300" t="s">
        <v>2106</v>
      </c>
      <c r="H877" s="300"/>
      <c r="I877" s="300" t="s">
        <v>2690</v>
      </c>
      <c r="J877" s="300" t="s">
        <v>978</v>
      </c>
      <c r="K877" s="300" t="s">
        <v>2070</v>
      </c>
      <c r="L877" s="300" t="s">
        <v>2107</v>
      </c>
      <c r="M877" s="300"/>
      <c r="N877" s="300" t="s">
        <v>2679</v>
      </c>
    </row>
    <row r="878" spans="1:14">
      <c r="A878" s="299">
        <v>2017</v>
      </c>
      <c r="B878" s="300" t="s">
        <v>135</v>
      </c>
      <c r="C878" s="300" t="s">
        <v>143</v>
      </c>
      <c r="D878" s="300" t="s">
        <v>999</v>
      </c>
      <c r="E878" s="299">
        <v>0</v>
      </c>
      <c r="F878" s="300"/>
      <c r="G878" s="300" t="s">
        <v>2106</v>
      </c>
      <c r="H878" s="300"/>
      <c r="I878" s="300" t="s">
        <v>2024</v>
      </c>
      <c r="J878" s="300" t="s">
        <v>978</v>
      </c>
      <c r="K878" s="300" t="s">
        <v>2070</v>
      </c>
      <c r="L878" s="300" t="s">
        <v>2107</v>
      </c>
      <c r="M878" s="300"/>
      <c r="N878" s="300" t="s">
        <v>2679</v>
      </c>
    </row>
    <row r="879" spans="1:14">
      <c r="A879" s="299">
        <v>2017</v>
      </c>
      <c r="B879" s="300" t="s">
        <v>135</v>
      </c>
      <c r="C879" s="300" t="s">
        <v>143</v>
      </c>
      <c r="D879" s="300" t="s">
        <v>2237</v>
      </c>
      <c r="E879" s="299">
        <v>-89990815.219999999</v>
      </c>
      <c r="F879" s="300"/>
      <c r="G879" s="300" t="s">
        <v>2106</v>
      </c>
      <c r="H879" s="300"/>
      <c r="I879" s="300" t="s">
        <v>2682</v>
      </c>
      <c r="J879" s="300" t="s">
        <v>978</v>
      </c>
      <c r="K879" s="300" t="s">
        <v>2070</v>
      </c>
      <c r="L879" s="300" t="s">
        <v>2107</v>
      </c>
      <c r="M879" s="300"/>
      <c r="N879" s="300" t="s">
        <v>2679</v>
      </c>
    </row>
    <row r="880" spans="1:14">
      <c r="A880" s="299">
        <v>2017</v>
      </c>
      <c r="B880" s="300" t="s">
        <v>135</v>
      </c>
      <c r="C880" s="300" t="s">
        <v>143</v>
      </c>
      <c r="D880" s="300" t="s">
        <v>2241</v>
      </c>
      <c r="E880" s="299">
        <v>-89990815.219999999</v>
      </c>
      <c r="F880" s="300"/>
      <c r="G880" s="300" t="s">
        <v>2106</v>
      </c>
      <c r="H880" s="300"/>
      <c r="I880" s="300" t="s">
        <v>2684</v>
      </c>
      <c r="J880" s="300" t="s">
        <v>978</v>
      </c>
      <c r="K880" s="300" t="s">
        <v>2070</v>
      </c>
      <c r="L880" s="300" t="s">
        <v>2107</v>
      </c>
      <c r="M880" s="300"/>
      <c r="N880" s="300" t="s">
        <v>2679</v>
      </c>
    </row>
    <row r="881" spans="1:14">
      <c r="A881" s="299">
        <v>2017</v>
      </c>
      <c r="B881" s="300" t="s">
        <v>135</v>
      </c>
      <c r="C881" s="300" t="s">
        <v>143</v>
      </c>
      <c r="D881" s="300" t="s">
        <v>2269</v>
      </c>
      <c r="E881" s="299">
        <v>-33231740.239999998</v>
      </c>
      <c r="F881" s="300"/>
      <c r="G881" s="300" t="s">
        <v>2106</v>
      </c>
      <c r="H881" s="300"/>
      <c r="I881" s="300" t="s">
        <v>2688</v>
      </c>
      <c r="J881" s="300" t="s">
        <v>978</v>
      </c>
      <c r="K881" s="300" t="s">
        <v>2070</v>
      </c>
      <c r="L881" s="300" t="s">
        <v>2108</v>
      </c>
      <c r="M881" s="300"/>
      <c r="N881" s="300" t="s">
        <v>2679</v>
      </c>
    </row>
    <row r="882" spans="1:14">
      <c r="A882" s="299">
        <v>2017</v>
      </c>
      <c r="B882" s="300" t="s">
        <v>135</v>
      </c>
      <c r="C882" s="300" t="s">
        <v>143</v>
      </c>
      <c r="D882" s="300" t="s">
        <v>1005</v>
      </c>
      <c r="E882" s="299">
        <v>0</v>
      </c>
      <c r="F882" s="300"/>
      <c r="G882" s="300" t="s">
        <v>2106</v>
      </c>
      <c r="H882" s="300"/>
      <c r="I882" s="300" t="s">
        <v>2021</v>
      </c>
      <c r="J882" s="300" t="s">
        <v>978</v>
      </c>
      <c r="K882" s="300" t="s">
        <v>2070</v>
      </c>
      <c r="L882" s="300" t="s">
        <v>2108</v>
      </c>
      <c r="M882" s="300"/>
      <c r="N882" s="300" t="s">
        <v>2679</v>
      </c>
    </row>
    <row r="883" spans="1:14">
      <c r="A883" s="299">
        <v>2017</v>
      </c>
      <c r="B883" s="300" t="s">
        <v>135</v>
      </c>
      <c r="C883" s="300" t="s">
        <v>143</v>
      </c>
      <c r="D883" s="300" t="s">
        <v>2259</v>
      </c>
      <c r="E883" s="299">
        <v>-33231740.239999998</v>
      </c>
      <c r="F883" s="300"/>
      <c r="G883" s="300" t="s">
        <v>2106</v>
      </c>
      <c r="H883" s="300"/>
      <c r="I883" s="300" t="s">
        <v>2680</v>
      </c>
      <c r="J883" s="300" t="s">
        <v>978</v>
      </c>
      <c r="K883" s="300" t="s">
        <v>2070</v>
      </c>
      <c r="L883" s="300" t="s">
        <v>2108</v>
      </c>
      <c r="M883" s="300"/>
      <c r="N883" s="300" t="s">
        <v>2679</v>
      </c>
    </row>
    <row r="884" spans="1:14">
      <c r="A884" s="299">
        <v>2017</v>
      </c>
      <c r="B884" s="300" t="s">
        <v>135</v>
      </c>
      <c r="C884" s="300" t="s">
        <v>143</v>
      </c>
      <c r="D884" s="300" t="s">
        <v>2267</v>
      </c>
      <c r="E884" s="299">
        <v>-66463480.479999997</v>
      </c>
      <c r="F884" s="300"/>
      <c r="G884" s="300" t="s">
        <v>2106</v>
      </c>
      <c r="H884" s="300"/>
      <c r="I884" s="300" t="s">
        <v>2686</v>
      </c>
      <c r="J884" s="300" t="s">
        <v>978</v>
      </c>
      <c r="K884" s="300" t="s">
        <v>2070</v>
      </c>
      <c r="L884" s="300" t="s">
        <v>2108</v>
      </c>
      <c r="M884" s="300"/>
      <c r="N884" s="300" t="s">
        <v>2679</v>
      </c>
    </row>
    <row r="885" spans="1:14">
      <c r="A885" s="299">
        <v>2017</v>
      </c>
      <c r="B885" s="300" t="s">
        <v>135</v>
      </c>
      <c r="C885" s="300" t="s">
        <v>143</v>
      </c>
      <c r="D885" s="300" t="s">
        <v>2263</v>
      </c>
      <c r="E885" s="299">
        <v>-33231740.239999998</v>
      </c>
      <c r="F885" s="300"/>
      <c r="G885" s="300" t="s">
        <v>2106</v>
      </c>
      <c r="H885" s="300"/>
      <c r="I885" s="300" t="s">
        <v>2690</v>
      </c>
      <c r="J885" s="300" t="s">
        <v>978</v>
      </c>
      <c r="K885" s="300" t="s">
        <v>2070</v>
      </c>
      <c r="L885" s="300" t="s">
        <v>2108</v>
      </c>
      <c r="M885" s="300"/>
      <c r="N885" s="300" t="s">
        <v>2679</v>
      </c>
    </row>
    <row r="886" spans="1:14">
      <c r="A886" s="299">
        <v>2017</v>
      </c>
      <c r="B886" s="300" t="s">
        <v>135</v>
      </c>
      <c r="C886" s="300" t="s">
        <v>143</v>
      </c>
      <c r="D886" s="300" t="s">
        <v>1007</v>
      </c>
      <c r="E886" s="299">
        <v>0</v>
      </c>
      <c r="F886" s="300"/>
      <c r="G886" s="300" t="s">
        <v>2106</v>
      </c>
      <c r="H886" s="300"/>
      <c r="I886" s="300" t="s">
        <v>2024</v>
      </c>
      <c r="J886" s="300" t="s">
        <v>978</v>
      </c>
      <c r="K886" s="300" t="s">
        <v>2070</v>
      </c>
      <c r="L886" s="300" t="s">
        <v>2108</v>
      </c>
      <c r="M886" s="300"/>
      <c r="N886" s="300" t="s">
        <v>2679</v>
      </c>
    </row>
    <row r="887" spans="1:14">
      <c r="A887" s="299">
        <v>2017</v>
      </c>
      <c r="B887" s="300" t="s">
        <v>135</v>
      </c>
      <c r="C887" s="300" t="s">
        <v>143</v>
      </c>
      <c r="D887" s="300" t="s">
        <v>2261</v>
      </c>
      <c r="E887" s="299">
        <v>-33231740.239999998</v>
      </c>
      <c r="F887" s="300"/>
      <c r="G887" s="300" t="s">
        <v>2106</v>
      </c>
      <c r="H887" s="300"/>
      <c r="I887" s="300" t="s">
        <v>2682</v>
      </c>
      <c r="J887" s="300" t="s">
        <v>978</v>
      </c>
      <c r="K887" s="300" t="s">
        <v>2070</v>
      </c>
      <c r="L887" s="300" t="s">
        <v>2108</v>
      </c>
      <c r="M887" s="300"/>
      <c r="N887" s="300" t="s">
        <v>2679</v>
      </c>
    </row>
    <row r="888" spans="1:14">
      <c r="A888" s="299">
        <v>2017</v>
      </c>
      <c r="B888" s="300" t="s">
        <v>73</v>
      </c>
      <c r="C888" s="300" t="s">
        <v>143</v>
      </c>
      <c r="D888" s="300" t="s">
        <v>263</v>
      </c>
      <c r="E888" s="299">
        <v>0</v>
      </c>
      <c r="F888" s="300" t="s">
        <v>263</v>
      </c>
      <c r="G888" s="300" t="s">
        <v>2149</v>
      </c>
      <c r="H888" s="300" t="s">
        <v>2147</v>
      </c>
      <c r="I888" s="300" t="s">
        <v>2039</v>
      </c>
      <c r="J888" s="300" t="s">
        <v>868</v>
      </c>
      <c r="K888" s="300"/>
      <c r="L888" s="300"/>
      <c r="M888" s="300"/>
      <c r="N888" s="300" t="s">
        <v>2707</v>
      </c>
    </row>
    <row r="889" spans="1:14">
      <c r="A889" s="299">
        <v>2017</v>
      </c>
      <c r="B889" s="300" t="s">
        <v>73</v>
      </c>
      <c r="C889" s="300" t="s">
        <v>143</v>
      </c>
      <c r="D889" s="300" t="s">
        <v>751</v>
      </c>
      <c r="E889" s="299">
        <v>0</v>
      </c>
      <c r="F889" s="300" t="s">
        <v>751</v>
      </c>
      <c r="G889" s="300" t="s">
        <v>2149</v>
      </c>
      <c r="H889" s="300" t="s">
        <v>2147</v>
      </c>
      <c r="I889" s="300" t="s">
        <v>2039</v>
      </c>
      <c r="J889" s="300"/>
      <c r="K889" s="300"/>
      <c r="L889" s="300"/>
      <c r="M889" s="300"/>
      <c r="N889" s="300" t="s">
        <v>2707</v>
      </c>
    </row>
    <row r="890" spans="1:14">
      <c r="A890" s="299">
        <v>2017</v>
      </c>
      <c r="B890" s="300" t="s">
        <v>73</v>
      </c>
      <c r="C890" s="300" t="s">
        <v>143</v>
      </c>
      <c r="D890" s="300" t="s">
        <v>683</v>
      </c>
      <c r="E890" s="299">
        <v>0</v>
      </c>
      <c r="F890" s="300" t="s">
        <v>683</v>
      </c>
      <c r="G890" s="300" t="s">
        <v>2149</v>
      </c>
      <c r="H890" s="300" t="s">
        <v>2147</v>
      </c>
      <c r="I890" s="300" t="s">
        <v>2039</v>
      </c>
      <c r="J890" s="300"/>
      <c r="K890" s="300"/>
      <c r="L890" s="300"/>
      <c r="M890" s="300"/>
      <c r="N890" s="300" t="s">
        <v>2707</v>
      </c>
    </row>
    <row r="891" spans="1:14">
      <c r="A891" s="299">
        <v>2017</v>
      </c>
      <c r="B891" s="300" t="s">
        <v>73</v>
      </c>
      <c r="C891" s="300" t="s">
        <v>143</v>
      </c>
      <c r="D891" s="300" t="s">
        <v>252</v>
      </c>
      <c r="E891" s="299">
        <v>0</v>
      </c>
      <c r="F891" s="300" t="s">
        <v>252</v>
      </c>
      <c r="G891" s="300" t="s">
        <v>2149</v>
      </c>
      <c r="H891" s="300" t="s">
        <v>2147</v>
      </c>
      <c r="I891" s="300" t="s">
        <v>2039</v>
      </c>
      <c r="J891" s="300" t="s">
        <v>868</v>
      </c>
      <c r="K891" s="300"/>
      <c r="L891" s="300"/>
      <c r="M891" s="300"/>
      <c r="N891" s="300" t="s">
        <v>2707</v>
      </c>
    </row>
    <row r="892" spans="1:14">
      <c r="A892" s="299">
        <v>2017</v>
      </c>
      <c r="B892" s="300" t="s">
        <v>73</v>
      </c>
      <c r="C892" s="300" t="s">
        <v>143</v>
      </c>
      <c r="D892" s="300" t="s">
        <v>663</v>
      </c>
      <c r="E892" s="299">
        <v>0</v>
      </c>
      <c r="F892" s="300" t="s">
        <v>663</v>
      </c>
      <c r="G892" s="300" t="s">
        <v>2149</v>
      </c>
      <c r="H892" s="300" t="s">
        <v>2147</v>
      </c>
      <c r="I892" s="300" t="s">
        <v>2039</v>
      </c>
      <c r="J892" s="300"/>
      <c r="K892" s="300"/>
      <c r="L892" s="300"/>
      <c r="M892" s="300"/>
      <c r="N892" s="300" t="s">
        <v>2707</v>
      </c>
    </row>
    <row r="893" spans="1:14">
      <c r="A893" s="299">
        <v>2017</v>
      </c>
      <c r="B893" s="300" t="s">
        <v>73</v>
      </c>
      <c r="C893" s="300" t="s">
        <v>143</v>
      </c>
      <c r="D893" s="300" t="s">
        <v>274</v>
      </c>
      <c r="E893" s="299">
        <v>0</v>
      </c>
      <c r="F893" s="300" t="s">
        <v>274</v>
      </c>
      <c r="G893" s="300" t="s">
        <v>2149</v>
      </c>
      <c r="H893" s="300" t="s">
        <v>2147</v>
      </c>
      <c r="I893" s="300" t="s">
        <v>2039</v>
      </c>
      <c r="J893" s="300" t="s">
        <v>868</v>
      </c>
      <c r="K893" s="300"/>
      <c r="L893" s="300"/>
      <c r="M893" s="300"/>
      <c r="N893" s="300" t="s">
        <v>2707</v>
      </c>
    </row>
    <row r="894" spans="1:14">
      <c r="A894" s="299">
        <v>2017</v>
      </c>
      <c r="B894" s="300" t="s">
        <v>73</v>
      </c>
      <c r="C894" s="300" t="s">
        <v>143</v>
      </c>
      <c r="D894" s="300" t="s">
        <v>351</v>
      </c>
      <c r="E894" s="299">
        <v>0</v>
      </c>
      <c r="F894" s="300" t="s">
        <v>351</v>
      </c>
      <c r="G894" s="300" t="s">
        <v>2149</v>
      </c>
      <c r="H894" s="300" t="s">
        <v>2147</v>
      </c>
      <c r="I894" s="300" t="s">
        <v>2039</v>
      </c>
      <c r="J894" s="300"/>
      <c r="K894" s="300"/>
      <c r="L894" s="300"/>
      <c r="M894" s="300"/>
      <c r="N894" s="300" t="s">
        <v>2707</v>
      </c>
    </row>
    <row r="895" spans="1:14">
      <c r="A895" s="299">
        <v>2017</v>
      </c>
      <c r="B895" s="300" t="s">
        <v>73</v>
      </c>
      <c r="C895" s="300" t="s">
        <v>143</v>
      </c>
      <c r="D895" s="300" t="s">
        <v>2008</v>
      </c>
      <c r="E895" s="299">
        <v>0</v>
      </c>
      <c r="F895" s="300" t="s">
        <v>2008</v>
      </c>
      <c r="G895" s="300" t="s">
        <v>2149</v>
      </c>
      <c r="H895" s="300" t="s">
        <v>2147</v>
      </c>
      <c r="I895" s="300" t="s">
        <v>2046</v>
      </c>
      <c r="J895" s="300"/>
      <c r="K895" s="300"/>
      <c r="L895" s="300"/>
      <c r="M895" s="300"/>
      <c r="N895" s="300" t="s">
        <v>2707</v>
      </c>
    </row>
    <row r="896" spans="1:14">
      <c r="A896" s="299">
        <v>2017</v>
      </c>
      <c r="B896" s="300" t="s">
        <v>73</v>
      </c>
      <c r="C896" s="300" t="s">
        <v>143</v>
      </c>
      <c r="D896" s="300" t="s">
        <v>317</v>
      </c>
      <c r="E896" s="299">
        <v>0</v>
      </c>
      <c r="F896" s="300" t="s">
        <v>317</v>
      </c>
      <c r="G896" s="300" t="s">
        <v>2149</v>
      </c>
      <c r="H896" s="300" t="s">
        <v>2147</v>
      </c>
      <c r="I896" s="300" t="s">
        <v>2039</v>
      </c>
      <c r="J896" s="300" t="s">
        <v>868</v>
      </c>
      <c r="K896" s="300"/>
      <c r="L896" s="300"/>
      <c r="M896" s="300"/>
      <c r="N896" s="300" t="s">
        <v>2707</v>
      </c>
    </row>
    <row r="897" spans="1:14">
      <c r="A897" s="299">
        <v>2017</v>
      </c>
      <c r="B897" s="300" t="s">
        <v>73</v>
      </c>
      <c r="C897" s="300" t="s">
        <v>143</v>
      </c>
      <c r="D897" s="300" t="s">
        <v>268</v>
      </c>
      <c r="E897" s="299">
        <v>0</v>
      </c>
      <c r="F897" s="300" t="s">
        <v>268</v>
      </c>
      <c r="G897" s="300" t="s">
        <v>2149</v>
      </c>
      <c r="H897" s="300" t="s">
        <v>2147</v>
      </c>
      <c r="I897" s="300" t="s">
        <v>2039</v>
      </c>
      <c r="J897" s="300" t="s">
        <v>868</v>
      </c>
      <c r="K897" s="300"/>
      <c r="L897" s="300"/>
      <c r="M897" s="300"/>
      <c r="N897" s="300" t="s">
        <v>2707</v>
      </c>
    </row>
    <row r="898" spans="1:14">
      <c r="A898" s="299">
        <v>2017</v>
      </c>
      <c r="B898" s="300" t="s">
        <v>73</v>
      </c>
      <c r="C898" s="300" t="s">
        <v>143</v>
      </c>
      <c r="D898" s="300" t="s">
        <v>677</v>
      </c>
      <c r="E898" s="299">
        <v>0</v>
      </c>
      <c r="F898" s="300" t="s">
        <v>677</v>
      </c>
      <c r="G898" s="300" t="s">
        <v>2149</v>
      </c>
      <c r="H898" s="300" t="s">
        <v>2147</v>
      </c>
      <c r="I898" s="300" t="s">
        <v>2039</v>
      </c>
      <c r="J898" s="300"/>
      <c r="K898" s="300"/>
      <c r="L898" s="300"/>
      <c r="M898" s="300"/>
      <c r="N898" s="300" t="s">
        <v>2707</v>
      </c>
    </row>
    <row r="899" spans="1:14">
      <c r="A899" s="299">
        <v>2017</v>
      </c>
      <c r="B899" s="300" t="s">
        <v>73</v>
      </c>
      <c r="C899" s="300" t="s">
        <v>143</v>
      </c>
      <c r="D899" s="300" t="s">
        <v>256</v>
      </c>
      <c r="E899" s="299">
        <v>0</v>
      </c>
      <c r="F899" s="300" t="s">
        <v>256</v>
      </c>
      <c r="G899" s="300" t="s">
        <v>2149</v>
      </c>
      <c r="H899" s="300" t="s">
        <v>2147</v>
      </c>
      <c r="I899" s="300" t="s">
        <v>2039</v>
      </c>
      <c r="J899" s="300" t="s">
        <v>868</v>
      </c>
      <c r="K899" s="300"/>
      <c r="L899" s="300"/>
      <c r="M899" s="300"/>
      <c r="N899" s="300" t="s">
        <v>2707</v>
      </c>
    </row>
    <row r="900" spans="1:14">
      <c r="A900" s="299">
        <v>2017</v>
      </c>
      <c r="B900" s="300" t="s">
        <v>73</v>
      </c>
      <c r="C900" s="300" t="s">
        <v>143</v>
      </c>
      <c r="D900" s="300" t="s">
        <v>681</v>
      </c>
      <c r="E900" s="299">
        <v>0</v>
      </c>
      <c r="F900" s="300" t="s">
        <v>681</v>
      </c>
      <c r="G900" s="300" t="s">
        <v>2149</v>
      </c>
      <c r="H900" s="300" t="s">
        <v>2147</v>
      </c>
      <c r="I900" s="300" t="s">
        <v>2039</v>
      </c>
      <c r="J900" s="300"/>
      <c r="K900" s="300"/>
      <c r="L900" s="300"/>
      <c r="M900" s="300"/>
      <c r="N900" s="300" t="s">
        <v>2707</v>
      </c>
    </row>
    <row r="901" spans="1:14">
      <c r="A901" s="299">
        <v>2017</v>
      </c>
      <c r="B901" s="300" t="s">
        <v>73</v>
      </c>
      <c r="C901" s="300" t="s">
        <v>143</v>
      </c>
      <c r="D901" s="300" t="s">
        <v>255</v>
      </c>
      <c r="E901" s="299">
        <v>0</v>
      </c>
      <c r="F901" s="300" t="s">
        <v>255</v>
      </c>
      <c r="G901" s="300" t="s">
        <v>2149</v>
      </c>
      <c r="H901" s="300" t="s">
        <v>2147</v>
      </c>
      <c r="I901" s="300" t="s">
        <v>2039</v>
      </c>
      <c r="J901" s="300" t="s">
        <v>868</v>
      </c>
      <c r="K901" s="300"/>
      <c r="L901" s="300"/>
      <c r="M901" s="300"/>
      <c r="N901" s="300" t="s">
        <v>2707</v>
      </c>
    </row>
    <row r="902" spans="1:14">
      <c r="A902" s="299">
        <v>2017</v>
      </c>
      <c r="B902" s="300" t="s">
        <v>73</v>
      </c>
      <c r="C902" s="300" t="s">
        <v>143</v>
      </c>
      <c r="D902" s="300" t="s">
        <v>665</v>
      </c>
      <c r="E902" s="299">
        <v>0</v>
      </c>
      <c r="F902" s="300" t="s">
        <v>665</v>
      </c>
      <c r="G902" s="300" t="s">
        <v>2149</v>
      </c>
      <c r="H902" s="300" t="s">
        <v>2147</v>
      </c>
      <c r="I902" s="300" t="s">
        <v>2039</v>
      </c>
      <c r="J902" s="300"/>
      <c r="K902" s="300"/>
      <c r="L902" s="300"/>
      <c r="M902" s="300"/>
      <c r="N902" s="300" t="s">
        <v>2707</v>
      </c>
    </row>
    <row r="903" spans="1:14">
      <c r="A903" s="299">
        <v>2017</v>
      </c>
      <c r="B903" s="300" t="s">
        <v>73</v>
      </c>
      <c r="C903" s="300" t="s">
        <v>143</v>
      </c>
      <c r="D903" s="300" t="s">
        <v>283</v>
      </c>
      <c r="E903" s="299">
        <v>0</v>
      </c>
      <c r="F903" s="300" t="s">
        <v>283</v>
      </c>
      <c r="G903" s="300" t="s">
        <v>2149</v>
      </c>
      <c r="H903" s="300" t="s">
        <v>2147</v>
      </c>
      <c r="I903" s="300" t="s">
        <v>2039</v>
      </c>
      <c r="J903" s="300" t="s">
        <v>868</v>
      </c>
      <c r="K903" s="300"/>
      <c r="L903" s="300"/>
      <c r="M903" s="300"/>
      <c r="N903" s="300" t="s">
        <v>2707</v>
      </c>
    </row>
    <row r="904" spans="1:14">
      <c r="A904" s="299">
        <v>2017</v>
      </c>
      <c r="B904" s="300" t="s">
        <v>73</v>
      </c>
      <c r="C904" s="300" t="s">
        <v>143</v>
      </c>
      <c r="D904" s="300" t="s">
        <v>295</v>
      </c>
      <c r="E904" s="299">
        <v>0</v>
      </c>
      <c r="F904" s="300" t="s">
        <v>295</v>
      </c>
      <c r="G904" s="300" t="s">
        <v>2149</v>
      </c>
      <c r="H904" s="300" t="s">
        <v>2147</v>
      </c>
      <c r="I904" s="300" t="s">
        <v>2039</v>
      </c>
      <c r="J904" s="300" t="s">
        <v>868</v>
      </c>
      <c r="K904" s="300"/>
      <c r="L904" s="300"/>
      <c r="M904" s="300"/>
      <c r="N904" s="300" t="s">
        <v>2707</v>
      </c>
    </row>
    <row r="905" spans="1:14">
      <c r="A905" s="299">
        <v>2017</v>
      </c>
      <c r="B905" s="300" t="s">
        <v>73</v>
      </c>
      <c r="C905" s="300" t="s">
        <v>143</v>
      </c>
      <c r="D905" s="300" t="s">
        <v>347</v>
      </c>
      <c r="E905" s="299">
        <v>0</v>
      </c>
      <c r="F905" s="300" t="s">
        <v>347</v>
      </c>
      <c r="G905" s="300" t="s">
        <v>2149</v>
      </c>
      <c r="H905" s="300" t="s">
        <v>2147</v>
      </c>
      <c r="I905" s="300" t="s">
        <v>2039</v>
      </c>
      <c r="J905" s="300"/>
      <c r="K905" s="300"/>
      <c r="L905" s="300"/>
      <c r="M905" s="300"/>
      <c r="N905" s="300" t="s">
        <v>2707</v>
      </c>
    </row>
    <row r="906" spans="1:14">
      <c r="A906" s="299">
        <v>2017</v>
      </c>
      <c r="B906" s="300" t="s">
        <v>73</v>
      </c>
      <c r="C906" s="300" t="s">
        <v>143</v>
      </c>
      <c r="D906" s="300" t="s">
        <v>675</v>
      </c>
      <c r="E906" s="299">
        <v>0</v>
      </c>
      <c r="F906" s="300" t="s">
        <v>675</v>
      </c>
      <c r="G906" s="300" t="s">
        <v>2149</v>
      </c>
      <c r="H906" s="300" t="s">
        <v>2147</v>
      </c>
      <c r="I906" s="300" t="s">
        <v>2039</v>
      </c>
      <c r="J906" s="300"/>
      <c r="K906" s="300"/>
      <c r="L906" s="300"/>
      <c r="M906" s="300"/>
      <c r="N906" s="300" t="s">
        <v>2707</v>
      </c>
    </row>
    <row r="907" spans="1:14">
      <c r="A907" s="299">
        <v>2017</v>
      </c>
      <c r="B907" s="300" t="s">
        <v>73</v>
      </c>
      <c r="C907" s="300" t="s">
        <v>143</v>
      </c>
      <c r="D907" s="300" t="s">
        <v>667</v>
      </c>
      <c r="E907" s="299">
        <v>0</v>
      </c>
      <c r="F907" s="300" t="s">
        <v>667</v>
      </c>
      <c r="G907" s="300" t="s">
        <v>2149</v>
      </c>
      <c r="H907" s="300" t="s">
        <v>2147</v>
      </c>
      <c r="I907" s="300" t="s">
        <v>2039</v>
      </c>
      <c r="J907" s="300"/>
      <c r="K907" s="300"/>
      <c r="L907" s="300"/>
      <c r="M907" s="300"/>
      <c r="N907" s="300" t="s">
        <v>2707</v>
      </c>
    </row>
    <row r="908" spans="1:14">
      <c r="A908" s="299">
        <v>2017</v>
      </c>
      <c r="B908" s="300" t="s">
        <v>73</v>
      </c>
      <c r="C908" s="300" t="s">
        <v>143</v>
      </c>
      <c r="D908" s="300" t="s">
        <v>742</v>
      </c>
      <c r="E908" s="299">
        <v>0</v>
      </c>
      <c r="F908" s="300" t="s">
        <v>742</v>
      </c>
      <c r="G908" s="300" t="s">
        <v>2149</v>
      </c>
      <c r="H908" s="300" t="s">
        <v>2147</v>
      </c>
      <c r="I908" s="300" t="s">
        <v>2039</v>
      </c>
      <c r="J908" s="300"/>
      <c r="K908" s="300"/>
      <c r="L908" s="300"/>
      <c r="M908" s="300"/>
      <c r="N908" s="300" t="s">
        <v>2707</v>
      </c>
    </row>
    <row r="909" spans="1:14">
      <c r="A909" s="299">
        <v>2017</v>
      </c>
      <c r="B909" s="300" t="s">
        <v>73</v>
      </c>
      <c r="C909" s="300" t="s">
        <v>143</v>
      </c>
      <c r="D909" s="300" t="s">
        <v>310</v>
      </c>
      <c r="E909" s="299">
        <v>0</v>
      </c>
      <c r="F909" s="300" t="s">
        <v>310</v>
      </c>
      <c r="G909" s="300" t="s">
        <v>2149</v>
      </c>
      <c r="H909" s="300" t="s">
        <v>2147</v>
      </c>
      <c r="I909" s="300" t="s">
        <v>2039</v>
      </c>
      <c r="J909" s="300" t="s">
        <v>868</v>
      </c>
      <c r="K909" s="300"/>
      <c r="L909" s="300"/>
      <c r="M909" s="300"/>
      <c r="N909" s="300" t="s">
        <v>2707</v>
      </c>
    </row>
    <row r="910" spans="1:14">
      <c r="A910" s="299">
        <v>2017</v>
      </c>
      <c r="B910" s="300" t="s">
        <v>73</v>
      </c>
      <c r="C910" s="300" t="s">
        <v>143</v>
      </c>
      <c r="D910" s="300" t="s">
        <v>266</v>
      </c>
      <c r="E910" s="299">
        <v>0</v>
      </c>
      <c r="F910" s="300" t="s">
        <v>266</v>
      </c>
      <c r="G910" s="300" t="s">
        <v>2149</v>
      </c>
      <c r="H910" s="300" t="s">
        <v>2147</v>
      </c>
      <c r="I910" s="300" t="s">
        <v>2039</v>
      </c>
      <c r="J910" s="300" t="s">
        <v>868</v>
      </c>
      <c r="K910" s="300"/>
      <c r="L910" s="300"/>
      <c r="M910" s="300"/>
      <c r="N910" s="300" t="s">
        <v>2707</v>
      </c>
    </row>
    <row r="911" spans="1:14">
      <c r="A911" s="299">
        <v>2017</v>
      </c>
      <c r="B911" s="300" t="s">
        <v>73</v>
      </c>
      <c r="C911" s="300" t="s">
        <v>143</v>
      </c>
      <c r="D911" s="300" t="s">
        <v>287</v>
      </c>
      <c r="E911" s="299">
        <v>0</v>
      </c>
      <c r="F911" s="300" t="s">
        <v>287</v>
      </c>
      <c r="G911" s="300" t="s">
        <v>2149</v>
      </c>
      <c r="H911" s="300" t="s">
        <v>2147</v>
      </c>
      <c r="I911" s="300" t="s">
        <v>2039</v>
      </c>
      <c r="J911" s="300" t="s">
        <v>868</v>
      </c>
      <c r="K911" s="300"/>
      <c r="L911" s="300"/>
      <c r="M911" s="300"/>
      <c r="N911" s="300" t="s">
        <v>2707</v>
      </c>
    </row>
    <row r="912" spans="1:14">
      <c r="A912" s="299">
        <v>2017</v>
      </c>
      <c r="B912" s="300" t="s">
        <v>73</v>
      </c>
      <c r="C912" s="300" t="s">
        <v>143</v>
      </c>
      <c r="D912" s="300" t="s">
        <v>662</v>
      </c>
      <c r="E912" s="299">
        <v>0</v>
      </c>
      <c r="F912" s="300" t="s">
        <v>662</v>
      </c>
      <c r="G912" s="300" t="s">
        <v>2149</v>
      </c>
      <c r="H912" s="300" t="s">
        <v>2147</v>
      </c>
      <c r="I912" s="300" t="s">
        <v>2039</v>
      </c>
      <c r="J912" s="300"/>
      <c r="K912" s="300"/>
      <c r="L912" s="300"/>
      <c r="M912" s="300"/>
      <c r="N912" s="300" t="s">
        <v>2707</v>
      </c>
    </row>
    <row r="913" spans="1:14">
      <c r="A913" s="299">
        <v>2017</v>
      </c>
      <c r="B913" s="300" t="s">
        <v>73</v>
      </c>
      <c r="C913" s="300" t="s">
        <v>143</v>
      </c>
      <c r="D913" s="300" t="s">
        <v>603</v>
      </c>
      <c r="E913" s="299">
        <v>0</v>
      </c>
      <c r="F913" s="300" t="s">
        <v>603</v>
      </c>
      <c r="G913" s="300" t="s">
        <v>2149</v>
      </c>
      <c r="H913" s="300" t="s">
        <v>2147</v>
      </c>
      <c r="I913" s="300" t="s">
        <v>2044</v>
      </c>
      <c r="J913" s="300"/>
      <c r="K913" s="300"/>
      <c r="L913" s="300"/>
      <c r="M913" s="300"/>
      <c r="N913" s="300" t="s">
        <v>2707</v>
      </c>
    </row>
    <row r="914" spans="1:14">
      <c r="A914" s="299">
        <v>2017</v>
      </c>
      <c r="B914" s="300" t="s">
        <v>73</v>
      </c>
      <c r="C914" s="300" t="s">
        <v>143</v>
      </c>
      <c r="D914" s="300" t="s">
        <v>260</v>
      </c>
      <c r="E914" s="299">
        <v>0</v>
      </c>
      <c r="F914" s="300" t="s">
        <v>260</v>
      </c>
      <c r="G914" s="300" t="s">
        <v>2149</v>
      </c>
      <c r="H914" s="300" t="s">
        <v>2147</v>
      </c>
      <c r="I914" s="300" t="s">
        <v>2039</v>
      </c>
      <c r="J914" s="300" t="s">
        <v>868</v>
      </c>
      <c r="K914" s="300"/>
      <c r="L914" s="300"/>
      <c r="M914" s="300"/>
      <c r="N914" s="300" t="s">
        <v>2707</v>
      </c>
    </row>
    <row r="915" spans="1:14">
      <c r="A915" s="299">
        <v>2017</v>
      </c>
      <c r="B915" s="300" t="s">
        <v>73</v>
      </c>
      <c r="C915" s="300" t="s">
        <v>143</v>
      </c>
      <c r="D915" s="300" t="s">
        <v>294</v>
      </c>
      <c r="E915" s="299">
        <v>0</v>
      </c>
      <c r="F915" s="300" t="s">
        <v>294</v>
      </c>
      <c r="G915" s="300" t="s">
        <v>2149</v>
      </c>
      <c r="H915" s="300" t="s">
        <v>2147</v>
      </c>
      <c r="I915" s="300" t="s">
        <v>2039</v>
      </c>
      <c r="J915" s="300" t="s">
        <v>868</v>
      </c>
      <c r="K915" s="300"/>
      <c r="L915" s="300"/>
      <c r="M915" s="300"/>
      <c r="N915" s="300" t="s">
        <v>2707</v>
      </c>
    </row>
    <row r="916" spans="1:14">
      <c r="A916" s="299">
        <v>2017</v>
      </c>
      <c r="B916" s="300" t="s">
        <v>73</v>
      </c>
      <c r="C916" s="300" t="s">
        <v>143</v>
      </c>
      <c r="D916" s="300" t="s">
        <v>682</v>
      </c>
      <c r="E916" s="299">
        <v>0</v>
      </c>
      <c r="F916" s="300" t="s">
        <v>682</v>
      </c>
      <c r="G916" s="300" t="s">
        <v>2149</v>
      </c>
      <c r="H916" s="300" t="s">
        <v>2147</v>
      </c>
      <c r="I916" s="300" t="s">
        <v>2039</v>
      </c>
      <c r="J916" s="300"/>
      <c r="K916" s="300"/>
      <c r="L916" s="300"/>
      <c r="M916" s="300"/>
      <c r="N916" s="300" t="s">
        <v>2707</v>
      </c>
    </row>
    <row r="917" spans="1:14">
      <c r="A917" s="299">
        <v>2017</v>
      </c>
      <c r="B917" s="300" t="s">
        <v>73</v>
      </c>
      <c r="C917" s="300" t="s">
        <v>143</v>
      </c>
      <c r="D917" s="300" t="s">
        <v>272</v>
      </c>
      <c r="E917" s="299">
        <v>0</v>
      </c>
      <c r="F917" s="300" t="s">
        <v>272</v>
      </c>
      <c r="G917" s="300" t="s">
        <v>2149</v>
      </c>
      <c r="H917" s="300" t="s">
        <v>2147</v>
      </c>
      <c r="I917" s="300" t="s">
        <v>2039</v>
      </c>
      <c r="J917" s="300" t="s">
        <v>868</v>
      </c>
      <c r="K917" s="300"/>
      <c r="L917" s="300"/>
      <c r="M917" s="300"/>
      <c r="N917" s="300" t="s">
        <v>2707</v>
      </c>
    </row>
    <row r="918" spans="1:14">
      <c r="A918" s="299">
        <v>2017</v>
      </c>
      <c r="B918" s="300" t="s">
        <v>73</v>
      </c>
      <c r="C918" s="300" t="s">
        <v>143</v>
      </c>
      <c r="D918" s="300" t="s">
        <v>270</v>
      </c>
      <c r="E918" s="299">
        <v>0</v>
      </c>
      <c r="F918" s="300" t="s">
        <v>270</v>
      </c>
      <c r="G918" s="300" t="s">
        <v>2149</v>
      </c>
      <c r="H918" s="300" t="s">
        <v>2147</v>
      </c>
      <c r="I918" s="300" t="s">
        <v>2039</v>
      </c>
      <c r="J918" s="300" t="s">
        <v>868</v>
      </c>
      <c r="K918" s="300"/>
      <c r="L918" s="300"/>
      <c r="M918" s="300"/>
      <c r="N918" s="300" t="s">
        <v>2707</v>
      </c>
    </row>
    <row r="919" spans="1:14">
      <c r="A919" s="299">
        <v>2017</v>
      </c>
      <c r="B919" s="300" t="s">
        <v>73</v>
      </c>
      <c r="C919" s="300" t="s">
        <v>143</v>
      </c>
      <c r="D919" s="300" t="s">
        <v>251</v>
      </c>
      <c r="E919" s="299">
        <v>0</v>
      </c>
      <c r="F919" s="300" t="s">
        <v>251</v>
      </c>
      <c r="G919" s="300" t="s">
        <v>2149</v>
      </c>
      <c r="H919" s="300" t="s">
        <v>2147</v>
      </c>
      <c r="I919" s="300" t="s">
        <v>2039</v>
      </c>
      <c r="J919" s="300" t="s">
        <v>868</v>
      </c>
      <c r="K919" s="300"/>
      <c r="L919" s="300"/>
      <c r="M919" s="300"/>
      <c r="N919" s="300" t="s">
        <v>2707</v>
      </c>
    </row>
    <row r="920" spans="1:14">
      <c r="A920" s="299">
        <v>2017</v>
      </c>
      <c r="B920" s="300" t="s">
        <v>73</v>
      </c>
      <c r="C920" s="300" t="s">
        <v>143</v>
      </c>
      <c r="D920" s="300" t="s">
        <v>320</v>
      </c>
      <c r="E920" s="299">
        <v>0</v>
      </c>
      <c r="F920" s="300" t="s">
        <v>320</v>
      </c>
      <c r="G920" s="300" t="s">
        <v>2149</v>
      </c>
      <c r="H920" s="300" t="s">
        <v>2147</v>
      </c>
      <c r="I920" s="300" t="s">
        <v>2039</v>
      </c>
      <c r="J920" s="300" t="s">
        <v>868</v>
      </c>
      <c r="K920" s="300"/>
      <c r="L920" s="300"/>
      <c r="M920" s="300"/>
      <c r="N920" s="300" t="s">
        <v>2707</v>
      </c>
    </row>
    <row r="921" spans="1:14">
      <c r="A921" s="299">
        <v>2017</v>
      </c>
      <c r="B921" s="300" t="s">
        <v>135</v>
      </c>
      <c r="C921" s="300" t="s">
        <v>143</v>
      </c>
      <c r="D921" s="300" t="s">
        <v>2227</v>
      </c>
      <c r="E921" s="299">
        <v>249853266.31</v>
      </c>
      <c r="F921" s="300"/>
      <c r="G921" s="300" t="s">
        <v>2106</v>
      </c>
      <c r="H921" s="300"/>
      <c r="I921" s="300" t="s">
        <v>2690</v>
      </c>
      <c r="J921" s="300" t="s">
        <v>978</v>
      </c>
      <c r="K921" s="300" t="s">
        <v>2070</v>
      </c>
      <c r="L921" s="300" t="s">
        <v>2167</v>
      </c>
      <c r="M921" s="300"/>
      <c r="N921" s="300" t="s">
        <v>2679</v>
      </c>
    </row>
    <row r="922" spans="1:14">
      <c r="A922" s="299">
        <v>2017</v>
      </c>
      <c r="B922" s="300" t="s">
        <v>135</v>
      </c>
      <c r="C922" s="300" t="s">
        <v>143</v>
      </c>
      <c r="D922" s="300" t="s">
        <v>995</v>
      </c>
      <c r="E922" s="299">
        <v>47368.17</v>
      </c>
      <c r="F922" s="300"/>
      <c r="G922" s="300" t="s">
        <v>2106</v>
      </c>
      <c r="H922" s="300"/>
      <c r="I922" s="300" t="s">
        <v>2024</v>
      </c>
      <c r="J922" s="300" t="s">
        <v>978</v>
      </c>
      <c r="K922" s="300" t="s">
        <v>2070</v>
      </c>
      <c r="L922" s="300" t="s">
        <v>2167</v>
      </c>
      <c r="M922" s="300"/>
      <c r="N922" s="300" t="s">
        <v>2679</v>
      </c>
    </row>
    <row r="923" spans="1:14">
      <c r="A923" s="299">
        <v>2017</v>
      </c>
      <c r="B923" s="300" t="s">
        <v>73</v>
      </c>
      <c r="C923" s="300" t="s">
        <v>143</v>
      </c>
      <c r="D923" s="300" t="s">
        <v>754</v>
      </c>
      <c r="E923" s="299">
        <v>0</v>
      </c>
      <c r="F923" s="300" t="s">
        <v>754</v>
      </c>
      <c r="G923" s="300" t="s">
        <v>2149</v>
      </c>
      <c r="H923" s="300" t="s">
        <v>2147</v>
      </c>
      <c r="I923" s="300" t="s">
        <v>2044</v>
      </c>
      <c r="J923" s="300"/>
      <c r="K923" s="300"/>
      <c r="L923" s="300"/>
      <c r="M923" s="300"/>
      <c r="N923" s="300" t="s">
        <v>2707</v>
      </c>
    </row>
    <row r="924" spans="1:14">
      <c r="A924" s="299">
        <v>2017</v>
      </c>
      <c r="B924" s="300" t="s">
        <v>73</v>
      </c>
      <c r="C924" s="300" t="s">
        <v>143</v>
      </c>
      <c r="D924" s="300" t="s">
        <v>257</v>
      </c>
      <c r="E924" s="299">
        <v>0</v>
      </c>
      <c r="F924" s="300" t="s">
        <v>257</v>
      </c>
      <c r="G924" s="300" t="s">
        <v>2149</v>
      </c>
      <c r="H924" s="300" t="s">
        <v>2147</v>
      </c>
      <c r="I924" s="300" t="s">
        <v>2039</v>
      </c>
      <c r="J924" s="300" t="s">
        <v>868</v>
      </c>
      <c r="K924" s="300"/>
      <c r="L924" s="300"/>
      <c r="M924" s="300"/>
      <c r="N924" s="300" t="s">
        <v>2707</v>
      </c>
    </row>
    <row r="925" spans="1:14">
      <c r="A925" s="299">
        <v>2017</v>
      </c>
      <c r="B925" s="300" t="s">
        <v>73</v>
      </c>
      <c r="C925" s="300" t="s">
        <v>143</v>
      </c>
      <c r="D925" s="300" t="s">
        <v>253</v>
      </c>
      <c r="E925" s="299">
        <v>0</v>
      </c>
      <c r="F925" s="300" t="s">
        <v>253</v>
      </c>
      <c r="G925" s="300" t="s">
        <v>2149</v>
      </c>
      <c r="H925" s="300" t="s">
        <v>2147</v>
      </c>
      <c r="I925" s="300" t="s">
        <v>2039</v>
      </c>
      <c r="J925" s="300" t="s">
        <v>868</v>
      </c>
      <c r="K925" s="300"/>
      <c r="L925" s="300"/>
      <c r="M925" s="300"/>
      <c r="N925" s="300" t="s">
        <v>2707</v>
      </c>
    </row>
    <row r="926" spans="1:14">
      <c r="A926" s="299">
        <v>2017</v>
      </c>
      <c r="B926" s="300" t="s">
        <v>73</v>
      </c>
      <c r="C926" s="300" t="s">
        <v>143</v>
      </c>
      <c r="D926" s="300" t="s">
        <v>304</v>
      </c>
      <c r="E926" s="299">
        <v>0</v>
      </c>
      <c r="F926" s="300" t="s">
        <v>304</v>
      </c>
      <c r="G926" s="300" t="s">
        <v>2149</v>
      </c>
      <c r="H926" s="300" t="s">
        <v>2147</v>
      </c>
      <c r="I926" s="300" t="s">
        <v>2039</v>
      </c>
      <c r="J926" s="300" t="s">
        <v>868</v>
      </c>
      <c r="K926" s="300"/>
      <c r="L926" s="300"/>
      <c r="M926" s="300"/>
      <c r="N926" s="300" t="s">
        <v>2707</v>
      </c>
    </row>
    <row r="927" spans="1:14">
      <c r="A927" s="299">
        <v>2017</v>
      </c>
      <c r="B927" s="300" t="s">
        <v>135</v>
      </c>
      <c r="C927" s="300" t="s">
        <v>143</v>
      </c>
      <c r="D927" s="300" t="s">
        <v>736</v>
      </c>
      <c r="E927" s="299">
        <v>-5721629</v>
      </c>
      <c r="F927" s="300"/>
      <c r="G927" s="300" t="s">
        <v>2069</v>
      </c>
      <c r="H927" s="300"/>
      <c r="I927" s="300" t="s">
        <v>2051</v>
      </c>
      <c r="J927" s="300" t="s">
        <v>900</v>
      </c>
      <c r="K927" s="300" t="s">
        <v>2076</v>
      </c>
      <c r="L927" s="300" t="s">
        <v>2075</v>
      </c>
      <c r="M927" s="300"/>
      <c r="N927" s="300" t="s">
        <v>2679</v>
      </c>
    </row>
    <row r="928" spans="1:14">
      <c r="A928" s="299">
        <v>2017</v>
      </c>
      <c r="B928" s="300" t="s">
        <v>135</v>
      </c>
      <c r="C928" s="300" t="s">
        <v>143</v>
      </c>
      <c r="D928" s="300" t="s">
        <v>1736</v>
      </c>
      <c r="E928" s="299">
        <v>436848265</v>
      </c>
      <c r="F928" s="300"/>
      <c r="G928" s="300" t="s">
        <v>2069</v>
      </c>
      <c r="H928" s="300"/>
      <c r="I928" s="300" t="s">
        <v>2048</v>
      </c>
      <c r="J928" s="300" t="s">
        <v>900</v>
      </c>
      <c r="K928" s="300" t="s">
        <v>2076</v>
      </c>
      <c r="L928" s="300" t="s">
        <v>2075</v>
      </c>
      <c r="M928" s="300"/>
      <c r="N928" s="300" t="s">
        <v>2679</v>
      </c>
    </row>
    <row r="929" spans="1:14">
      <c r="A929" s="299">
        <v>2017</v>
      </c>
      <c r="B929" s="300" t="s">
        <v>135</v>
      </c>
      <c r="C929" s="300" t="s">
        <v>143</v>
      </c>
      <c r="D929" s="300" t="s">
        <v>795</v>
      </c>
      <c r="E929" s="299">
        <v>443138888.88</v>
      </c>
      <c r="F929" s="300"/>
      <c r="G929" s="300" t="s">
        <v>2069</v>
      </c>
      <c r="H929" s="300"/>
      <c r="I929" s="300" t="s">
        <v>2053</v>
      </c>
      <c r="J929" s="300" t="s">
        <v>900</v>
      </c>
      <c r="K929" s="300" t="s">
        <v>2076</v>
      </c>
      <c r="L929" s="300" t="s">
        <v>2075</v>
      </c>
      <c r="M929" s="300"/>
      <c r="N929" s="300" t="s">
        <v>2679</v>
      </c>
    </row>
    <row r="930" spans="1:14">
      <c r="A930" s="299">
        <v>2017</v>
      </c>
      <c r="B930" s="300" t="s">
        <v>135</v>
      </c>
      <c r="C930" s="300" t="s">
        <v>143</v>
      </c>
      <c r="D930" s="300" t="s">
        <v>1025</v>
      </c>
      <c r="E930" s="299">
        <v>84929023.420000002</v>
      </c>
      <c r="F930" s="300"/>
      <c r="G930" s="300" t="s">
        <v>2069</v>
      </c>
      <c r="H930" s="300"/>
      <c r="I930" s="300" t="s">
        <v>2021</v>
      </c>
      <c r="J930" s="300" t="s">
        <v>900</v>
      </c>
      <c r="K930" s="300" t="s">
        <v>2070</v>
      </c>
      <c r="L930" s="300" t="s">
        <v>2126</v>
      </c>
      <c r="M930" s="300"/>
      <c r="N930" s="300" t="s">
        <v>2679</v>
      </c>
    </row>
    <row r="931" spans="1:14">
      <c r="A931" s="299">
        <v>2017</v>
      </c>
      <c r="B931" s="300" t="s">
        <v>135</v>
      </c>
      <c r="C931" s="300" t="s">
        <v>143</v>
      </c>
      <c r="D931" s="300" t="s">
        <v>1027</v>
      </c>
      <c r="E931" s="299">
        <v>11698818.039999999</v>
      </c>
      <c r="F931" s="300"/>
      <c r="G931" s="300" t="s">
        <v>2069</v>
      </c>
      <c r="H931" s="300"/>
      <c r="I931" s="300" t="s">
        <v>2024</v>
      </c>
      <c r="J931" s="300" t="s">
        <v>900</v>
      </c>
      <c r="K931" s="300" t="s">
        <v>2070</v>
      </c>
      <c r="L931" s="300" t="s">
        <v>2126</v>
      </c>
      <c r="M931" s="300"/>
      <c r="N931" s="300" t="s">
        <v>2679</v>
      </c>
    </row>
    <row r="932" spans="1:14">
      <c r="A932" s="299">
        <v>2017</v>
      </c>
      <c r="B932" s="300" t="s">
        <v>135</v>
      </c>
      <c r="C932" s="300" t="s">
        <v>143</v>
      </c>
      <c r="D932" s="300" t="s">
        <v>1029</v>
      </c>
      <c r="E932" s="299">
        <v>4177281.87</v>
      </c>
      <c r="F932" s="300"/>
      <c r="G932" s="300" t="s">
        <v>2069</v>
      </c>
      <c r="H932" s="300"/>
      <c r="I932" s="300" t="s">
        <v>2021</v>
      </c>
      <c r="J932" s="300" t="s">
        <v>900</v>
      </c>
      <c r="K932" s="300" t="s">
        <v>2070</v>
      </c>
      <c r="L932" s="300" t="s">
        <v>2071</v>
      </c>
      <c r="M932" s="300"/>
      <c r="N932" s="300" t="s">
        <v>2679</v>
      </c>
    </row>
    <row r="933" spans="1:14">
      <c r="A933" s="299">
        <v>2017</v>
      </c>
      <c r="B933" s="300" t="s">
        <v>135</v>
      </c>
      <c r="C933" s="300" t="s">
        <v>143</v>
      </c>
      <c r="D933" s="300" t="s">
        <v>1031</v>
      </c>
      <c r="E933" s="299">
        <v>451667.46</v>
      </c>
      <c r="F933" s="300"/>
      <c r="G933" s="300" t="s">
        <v>2069</v>
      </c>
      <c r="H933" s="300"/>
      <c r="I933" s="300" t="s">
        <v>2024</v>
      </c>
      <c r="J933" s="300" t="s">
        <v>900</v>
      </c>
      <c r="K933" s="300" t="s">
        <v>2070</v>
      </c>
      <c r="L933" s="300" t="s">
        <v>2071</v>
      </c>
      <c r="M933" s="300"/>
      <c r="N933" s="300" t="s">
        <v>2679</v>
      </c>
    </row>
    <row r="934" spans="1:14">
      <c r="A934" s="299">
        <v>2017</v>
      </c>
      <c r="B934" s="300" t="s">
        <v>135</v>
      </c>
      <c r="C934" s="300" t="s">
        <v>143</v>
      </c>
      <c r="D934" s="300" t="s">
        <v>1021</v>
      </c>
      <c r="E934" s="299">
        <v>1068628.96</v>
      </c>
      <c r="F934" s="300"/>
      <c r="G934" s="300" t="s">
        <v>2069</v>
      </c>
      <c r="H934" s="300"/>
      <c r="I934" s="300" t="s">
        <v>2021</v>
      </c>
      <c r="J934" s="300" t="s">
        <v>900</v>
      </c>
      <c r="K934" s="300" t="s">
        <v>2070</v>
      </c>
      <c r="L934" s="300" t="s">
        <v>2148</v>
      </c>
      <c r="M934" s="300"/>
      <c r="N934" s="300" t="s">
        <v>2679</v>
      </c>
    </row>
    <row r="935" spans="1:14">
      <c r="A935" s="299">
        <v>2017</v>
      </c>
      <c r="B935" s="300" t="s">
        <v>135</v>
      </c>
      <c r="C935" s="300" t="s">
        <v>143</v>
      </c>
      <c r="D935" s="300" t="s">
        <v>1023</v>
      </c>
      <c r="E935" s="299">
        <v>8809438.5999999996</v>
      </c>
      <c r="F935" s="300"/>
      <c r="G935" s="300" t="s">
        <v>2069</v>
      </c>
      <c r="H935" s="300"/>
      <c r="I935" s="300" t="s">
        <v>2024</v>
      </c>
      <c r="J935" s="300" t="s">
        <v>900</v>
      </c>
      <c r="K935" s="300" t="s">
        <v>2070</v>
      </c>
      <c r="L935" s="300" t="s">
        <v>2148</v>
      </c>
      <c r="M935" s="300"/>
      <c r="N935" s="300" t="s">
        <v>2679</v>
      </c>
    </row>
    <row r="936" spans="1:14">
      <c r="A936" s="299">
        <v>2017</v>
      </c>
      <c r="B936" s="300" t="s">
        <v>135</v>
      </c>
      <c r="C936" s="300" t="s">
        <v>143</v>
      </c>
      <c r="D936" s="300" t="s">
        <v>1152</v>
      </c>
      <c r="E936" s="299">
        <v>14169014.671760499</v>
      </c>
      <c r="F936" s="300"/>
      <c r="G936" s="300" t="s">
        <v>2078</v>
      </c>
      <c r="H936" s="300"/>
      <c r="I936" s="300" t="s">
        <v>2079</v>
      </c>
      <c r="J936" s="300" t="s">
        <v>1154</v>
      </c>
      <c r="K936" s="300" t="s">
        <v>2080</v>
      </c>
      <c r="L936" s="300" t="s">
        <v>2075</v>
      </c>
      <c r="M936" s="300"/>
      <c r="N936" s="300" t="s">
        <v>2679</v>
      </c>
    </row>
    <row r="937" spans="1:14">
      <c r="A937" s="299">
        <v>2017</v>
      </c>
      <c r="B937" s="300" t="s">
        <v>135</v>
      </c>
      <c r="C937" s="300" t="s">
        <v>143</v>
      </c>
      <c r="D937" s="300" t="s">
        <v>1192</v>
      </c>
      <c r="E937" s="299">
        <v>-7999088.9789539296</v>
      </c>
      <c r="F937" s="300"/>
      <c r="G937" s="300" t="s">
        <v>2069</v>
      </c>
      <c r="H937" s="300"/>
      <c r="I937" s="300"/>
      <c r="J937" s="300" t="s">
        <v>818</v>
      </c>
      <c r="K937" s="300" t="s">
        <v>2081</v>
      </c>
      <c r="L937" s="300" t="s">
        <v>2082</v>
      </c>
      <c r="M937" s="300"/>
      <c r="N937" s="300" t="s">
        <v>2679</v>
      </c>
    </row>
    <row r="938" spans="1:14">
      <c r="A938" s="299">
        <v>2017</v>
      </c>
      <c r="B938" s="300" t="s">
        <v>135</v>
      </c>
      <c r="C938" s="300" t="s">
        <v>143</v>
      </c>
      <c r="D938" s="300" t="s">
        <v>1971</v>
      </c>
      <c r="E938" s="299">
        <v>2911543.5</v>
      </c>
      <c r="F938" s="300"/>
      <c r="G938" s="300" t="s">
        <v>2069</v>
      </c>
      <c r="H938" s="300"/>
      <c r="I938" s="300"/>
      <c r="J938" s="300" t="s">
        <v>1973</v>
      </c>
      <c r="K938" s="300" t="s">
        <v>2083</v>
      </c>
      <c r="L938" s="300" t="s">
        <v>2084</v>
      </c>
      <c r="M938" s="300"/>
      <c r="N938" s="300" t="s">
        <v>2679</v>
      </c>
    </row>
    <row r="939" spans="1:14">
      <c r="A939" s="299">
        <v>2017</v>
      </c>
      <c r="B939" s="300" t="s">
        <v>135</v>
      </c>
      <c r="C939" s="300" t="s">
        <v>143</v>
      </c>
      <c r="D939" s="300" t="s">
        <v>274</v>
      </c>
      <c r="E939" s="299">
        <v>0</v>
      </c>
      <c r="F939" s="300" t="s">
        <v>274</v>
      </c>
      <c r="G939" s="300" t="s">
        <v>2149</v>
      </c>
      <c r="H939" s="300" t="s">
        <v>2147</v>
      </c>
      <c r="I939" s="300" t="s">
        <v>2039</v>
      </c>
      <c r="J939" s="300" t="s">
        <v>868</v>
      </c>
      <c r="K939" s="300"/>
      <c r="L939" s="300"/>
      <c r="M939" s="300"/>
      <c r="N939" s="300" t="s">
        <v>2679</v>
      </c>
    </row>
    <row r="940" spans="1:14">
      <c r="A940" s="299">
        <v>2017</v>
      </c>
      <c r="B940" s="300" t="s">
        <v>135</v>
      </c>
      <c r="C940" s="300" t="s">
        <v>143</v>
      </c>
      <c r="D940" s="300" t="s">
        <v>683</v>
      </c>
      <c r="E940" s="299">
        <v>0</v>
      </c>
      <c r="F940" s="300" t="s">
        <v>683</v>
      </c>
      <c r="G940" s="300" t="s">
        <v>2149</v>
      </c>
      <c r="H940" s="300" t="s">
        <v>2147</v>
      </c>
      <c r="I940" s="300" t="s">
        <v>2039</v>
      </c>
      <c r="J940" s="300"/>
      <c r="K940" s="300"/>
      <c r="L940" s="300"/>
      <c r="M940" s="300"/>
      <c r="N940" s="300" t="s">
        <v>2679</v>
      </c>
    </row>
    <row r="941" spans="1:14">
      <c r="A941" s="299">
        <v>2017</v>
      </c>
      <c r="B941" s="300" t="s">
        <v>135</v>
      </c>
      <c r="C941" s="300" t="s">
        <v>143</v>
      </c>
      <c r="D941" s="300" t="s">
        <v>252</v>
      </c>
      <c r="E941" s="299">
        <v>0</v>
      </c>
      <c r="F941" s="300" t="s">
        <v>252</v>
      </c>
      <c r="G941" s="300" t="s">
        <v>2149</v>
      </c>
      <c r="H941" s="300" t="s">
        <v>2147</v>
      </c>
      <c r="I941" s="300" t="s">
        <v>2039</v>
      </c>
      <c r="J941" s="300" t="s">
        <v>868</v>
      </c>
      <c r="K941" s="300"/>
      <c r="L941" s="300"/>
      <c r="M941" s="300"/>
      <c r="N941" s="300" t="s">
        <v>2679</v>
      </c>
    </row>
    <row r="942" spans="1:14">
      <c r="A942" s="299">
        <v>2017</v>
      </c>
      <c r="B942" s="300" t="s">
        <v>135</v>
      </c>
      <c r="C942" s="300" t="s">
        <v>143</v>
      </c>
      <c r="D942" s="300" t="s">
        <v>663</v>
      </c>
      <c r="E942" s="299">
        <v>0</v>
      </c>
      <c r="F942" s="300" t="s">
        <v>663</v>
      </c>
      <c r="G942" s="300" t="s">
        <v>2149</v>
      </c>
      <c r="H942" s="300" t="s">
        <v>2147</v>
      </c>
      <c r="I942" s="300" t="s">
        <v>2039</v>
      </c>
      <c r="J942" s="300"/>
      <c r="K942" s="300"/>
      <c r="L942" s="300"/>
      <c r="M942" s="300"/>
      <c r="N942" s="300" t="s">
        <v>2679</v>
      </c>
    </row>
    <row r="943" spans="1:14">
      <c r="A943" s="299">
        <v>2017</v>
      </c>
      <c r="B943" s="300" t="s">
        <v>135</v>
      </c>
      <c r="C943" s="300" t="s">
        <v>143</v>
      </c>
      <c r="D943" s="300" t="s">
        <v>351</v>
      </c>
      <c r="E943" s="299">
        <v>0</v>
      </c>
      <c r="F943" s="300" t="s">
        <v>351</v>
      </c>
      <c r="G943" s="300" t="s">
        <v>2149</v>
      </c>
      <c r="H943" s="300" t="s">
        <v>2147</v>
      </c>
      <c r="I943" s="300" t="s">
        <v>2039</v>
      </c>
      <c r="J943" s="300"/>
      <c r="K943" s="300"/>
      <c r="L943" s="300"/>
      <c r="M943" s="300"/>
      <c r="N943" s="300" t="s">
        <v>2679</v>
      </c>
    </row>
    <row r="944" spans="1:14">
      <c r="A944" s="299">
        <v>2017</v>
      </c>
      <c r="B944" s="300" t="s">
        <v>135</v>
      </c>
      <c r="C944" s="300" t="s">
        <v>143</v>
      </c>
      <c r="D944" s="300" t="s">
        <v>2008</v>
      </c>
      <c r="E944" s="299">
        <v>0</v>
      </c>
      <c r="F944" s="300" t="s">
        <v>2008</v>
      </c>
      <c r="G944" s="300" t="s">
        <v>2149</v>
      </c>
      <c r="H944" s="300" t="s">
        <v>2147</v>
      </c>
      <c r="I944" s="300" t="s">
        <v>2046</v>
      </c>
      <c r="J944" s="300"/>
      <c r="K944" s="300"/>
      <c r="L944" s="300"/>
      <c r="M944" s="300"/>
      <c r="N944" s="300" t="s">
        <v>2679</v>
      </c>
    </row>
    <row r="945" spans="1:14">
      <c r="A945" s="299">
        <v>2017</v>
      </c>
      <c r="B945" s="300" t="s">
        <v>135</v>
      </c>
      <c r="C945" s="300" t="s">
        <v>143</v>
      </c>
      <c r="D945" s="300" t="s">
        <v>317</v>
      </c>
      <c r="E945" s="299">
        <v>0</v>
      </c>
      <c r="F945" s="300" t="s">
        <v>317</v>
      </c>
      <c r="G945" s="300" t="s">
        <v>2149</v>
      </c>
      <c r="H945" s="300" t="s">
        <v>2147</v>
      </c>
      <c r="I945" s="300" t="s">
        <v>2039</v>
      </c>
      <c r="J945" s="300" t="s">
        <v>868</v>
      </c>
      <c r="K945" s="300"/>
      <c r="L945" s="300"/>
      <c r="M945" s="300"/>
      <c r="N945" s="300" t="s">
        <v>2679</v>
      </c>
    </row>
    <row r="946" spans="1:14">
      <c r="A946" s="299">
        <v>2017</v>
      </c>
      <c r="B946" s="300" t="s">
        <v>135</v>
      </c>
      <c r="C946" s="300" t="s">
        <v>143</v>
      </c>
      <c r="D946" s="300" t="s">
        <v>268</v>
      </c>
      <c r="E946" s="299">
        <v>0</v>
      </c>
      <c r="F946" s="300" t="s">
        <v>268</v>
      </c>
      <c r="G946" s="300" t="s">
        <v>2149</v>
      </c>
      <c r="H946" s="300" t="s">
        <v>2147</v>
      </c>
      <c r="I946" s="300" t="s">
        <v>2039</v>
      </c>
      <c r="J946" s="300" t="s">
        <v>868</v>
      </c>
      <c r="K946" s="300"/>
      <c r="L946" s="300"/>
      <c r="M946" s="300"/>
      <c r="N946" s="300" t="s">
        <v>2679</v>
      </c>
    </row>
    <row r="947" spans="1:14">
      <c r="A947" s="299">
        <v>2017</v>
      </c>
      <c r="B947" s="300" t="s">
        <v>135</v>
      </c>
      <c r="C947" s="300" t="s">
        <v>143</v>
      </c>
      <c r="D947" s="300" t="s">
        <v>677</v>
      </c>
      <c r="E947" s="299">
        <v>0</v>
      </c>
      <c r="F947" s="300" t="s">
        <v>677</v>
      </c>
      <c r="G947" s="300" t="s">
        <v>2149</v>
      </c>
      <c r="H947" s="300" t="s">
        <v>2147</v>
      </c>
      <c r="I947" s="300" t="s">
        <v>2039</v>
      </c>
      <c r="J947" s="300"/>
      <c r="K947" s="300"/>
      <c r="L947" s="300"/>
      <c r="M947" s="300"/>
      <c r="N947" s="300" t="s">
        <v>2679</v>
      </c>
    </row>
    <row r="948" spans="1:14">
      <c r="A948" s="299">
        <v>2017</v>
      </c>
      <c r="B948" s="300" t="s">
        <v>135</v>
      </c>
      <c r="C948" s="300" t="s">
        <v>143</v>
      </c>
      <c r="D948" s="300" t="s">
        <v>256</v>
      </c>
      <c r="E948" s="299">
        <v>0</v>
      </c>
      <c r="F948" s="300" t="s">
        <v>256</v>
      </c>
      <c r="G948" s="300" t="s">
        <v>2149</v>
      </c>
      <c r="H948" s="300" t="s">
        <v>2147</v>
      </c>
      <c r="I948" s="300" t="s">
        <v>2039</v>
      </c>
      <c r="J948" s="300" t="s">
        <v>868</v>
      </c>
      <c r="K948" s="300"/>
      <c r="L948" s="300"/>
      <c r="M948" s="300"/>
      <c r="N948" s="300" t="s">
        <v>2679</v>
      </c>
    </row>
    <row r="949" spans="1:14">
      <c r="A949" s="299">
        <v>2017</v>
      </c>
      <c r="B949" s="300" t="s">
        <v>135</v>
      </c>
      <c r="C949" s="300" t="s">
        <v>143</v>
      </c>
      <c r="D949" s="300" t="s">
        <v>681</v>
      </c>
      <c r="E949" s="299">
        <v>0</v>
      </c>
      <c r="F949" s="300" t="s">
        <v>681</v>
      </c>
      <c r="G949" s="300" t="s">
        <v>2149</v>
      </c>
      <c r="H949" s="300" t="s">
        <v>2147</v>
      </c>
      <c r="I949" s="300" t="s">
        <v>2039</v>
      </c>
      <c r="J949" s="300"/>
      <c r="K949" s="300"/>
      <c r="L949" s="300"/>
      <c r="M949" s="300"/>
      <c r="N949" s="300" t="s">
        <v>2679</v>
      </c>
    </row>
    <row r="950" spans="1:14">
      <c r="A950" s="299">
        <v>2017</v>
      </c>
      <c r="B950" s="300" t="s">
        <v>135</v>
      </c>
      <c r="C950" s="300" t="s">
        <v>143</v>
      </c>
      <c r="D950" s="300" t="s">
        <v>665</v>
      </c>
      <c r="E950" s="299">
        <v>0</v>
      </c>
      <c r="F950" s="300" t="s">
        <v>665</v>
      </c>
      <c r="G950" s="300" t="s">
        <v>2149</v>
      </c>
      <c r="H950" s="300" t="s">
        <v>2147</v>
      </c>
      <c r="I950" s="300" t="s">
        <v>2039</v>
      </c>
      <c r="J950" s="300"/>
      <c r="K950" s="300"/>
      <c r="L950" s="300"/>
      <c r="M950" s="300"/>
      <c r="N950" s="300" t="s">
        <v>2679</v>
      </c>
    </row>
    <row r="951" spans="1:14">
      <c r="A951" s="299">
        <v>2017</v>
      </c>
      <c r="B951" s="300" t="s">
        <v>135</v>
      </c>
      <c r="C951" s="300" t="s">
        <v>143</v>
      </c>
      <c r="D951" s="300" t="s">
        <v>283</v>
      </c>
      <c r="E951" s="299">
        <v>0</v>
      </c>
      <c r="F951" s="300" t="s">
        <v>283</v>
      </c>
      <c r="G951" s="300" t="s">
        <v>2149</v>
      </c>
      <c r="H951" s="300" t="s">
        <v>2147</v>
      </c>
      <c r="I951" s="300" t="s">
        <v>2039</v>
      </c>
      <c r="J951" s="300" t="s">
        <v>868</v>
      </c>
      <c r="K951" s="300"/>
      <c r="L951" s="300"/>
      <c r="M951" s="300"/>
      <c r="N951" s="300" t="s">
        <v>2679</v>
      </c>
    </row>
    <row r="952" spans="1:14">
      <c r="A952" s="299">
        <v>2017</v>
      </c>
      <c r="B952" s="300" t="s">
        <v>135</v>
      </c>
      <c r="C952" s="300" t="s">
        <v>143</v>
      </c>
      <c r="D952" s="300" t="s">
        <v>295</v>
      </c>
      <c r="E952" s="299">
        <v>0</v>
      </c>
      <c r="F952" s="300" t="s">
        <v>295</v>
      </c>
      <c r="G952" s="300" t="s">
        <v>2149</v>
      </c>
      <c r="H952" s="300" t="s">
        <v>2147</v>
      </c>
      <c r="I952" s="300" t="s">
        <v>2039</v>
      </c>
      <c r="J952" s="300" t="s">
        <v>868</v>
      </c>
      <c r="K952" s="300"/>
      <c r="L952" s="300"/>
      <c r="M952" s="300"/>
      <c r="N952" s="300" t="s">
        <v>2679</v>
      </c>
    </row>
    <row r="953" spans="1:14">
      <c r="A953" s="299">
        <v>2017</v>
      </c>
      <c r="B953" s="300" t="s">
        <v>135</v>
      </c>
      <c r="C953" s="300" t="s">
        <v>143</v>
      </c>
      <c r="D953" s="300" t="s">
        <v>347</v>
      </c>
      <c r="E953" s="299">
        <v>0</v>
      </c>
      <c r="F953" s="300" t="s">
        <v>347</v>
      </c>
      <c r="G953" s="300" t="s">
        <v>2149</v>
      </c>
      <c r="H953" s="300" t="s">
        <v>2147</v>
      </c>
      <c r="I953" s="300" t="s">
        <v>2039</v>
      </c>
      <c r="J953" s="300"/>
      <c r="K953" s="300"/>
      <c r="L953" s="300"/>
      <c r="M953" s="300"/>
      <c r="N953" s="300" t="s">
        <v>2679</v>
      </c>
    </row>
    <row r="954" spans="1:14">
      <c r="A954" s="299">
        <v>2017</v>
      </c>
      <c r="B954" s="300" t="s">
        <v>135</v>
      </c>
      <c r="C954" s="300" t="s">
        <v>143</v>
      </c>
      <c r="D954" s="300" t="s">
        <v>675</v>
      </c>
      <c r="E954" s="299">
        <v>0</v>
      </c>
      <c r="F954" s="300" t="s">
        <v>675</v>
      </c>
      <c r="G954" s="300" t="s">
        <v>2149</v>
      </c>
      <c r="H954" s="300" t="s">
        <v>2147</v>
      </c>
      <c r="I954" s="300" t="s">
        <v>2039</v>
      </c>
      <c r="J954" s="300"/>
      <c r="K954" s="300"/>
      <c r="L954" s="300"/>
      <c r="M954" s="300"/>
      <c r="N954" s="300" t="s">
        <v>2679</v>
      </c>
    </row>
    <row r="955" spans="1:14">
      <c r="A955" s="299">
        <v>2017</v>
      </c>
      <c r="B955" s="300" t="s">
        <v>135</v>
      </c>
      <c r="C955" s="300" t="s">
        <v>143</v>
      </c>
      <c r="D955" s="300" t="s">
        <v>667</v>
      </c>
      <c r="E955" s="299">
        <v>0</v>
      </c>
      <c r="F955" s="300" t="s">
        <v>667</v>
      </c>
      <c r="G955" s="300" t="s">
        <v>2149</v>
      </c>
      <c r="H955" s="300" t="s">
        <v>2147</v>
      </c>
      <c r="I955" s="300" t="s">
        <v>2039</v>
      </c>
      <c r="J955" s="300"/>
      <c r="K955" s="300"/>
      <c r="L955" s="300"/>
      <c r="M955" s="300"/>
      <c r="N955" s="300" t="s">
        <v>2679</v>
      </c>
    </row>
    <row r="956" spans="1:14">
      <c r="A956" s="299">
        <v>2017</v>
      </c>
      <c r="B956" s="300" t="s">
        <v>135</v>
      </c>
      <c r="C956" s="300" t="s">
        <v>143</v>
      </c>
      <c r="D956" s="300" t="s">
        <v>742</v>
      </c>
      <c r="E956" s="299">
        <v>0</v>
      </c>
      <c r="F956" s="300" t="s">
        <v>742</v>
      </c>
      <c r="G956" s="300" t="s">
        <v>2149</v>
      </c>
      <c r="H956" s="300" t="s">
        <v>2147</v>
      </c>
      <c r="I956" s="300" t="s">
        <v>2039</v>
      </c>
      <c r="J956" s="300"/>
      <c r="K956" s="300"/>
      <c r="L956" s="300"/>
      <c r="M956" s="300"/>
      <c r="N956" s="300" t="s">
        <v>2679</v>
      </c>
    </row>
    <row r="957" spans="1:14">
      <c r="A957" s="299">
        <v>2017</v>
      </c>
      <c r="B957" s="300" t="s">
        <v>135</v>
      </c>
      <c r="C957" s="300" t="s">
        <v>143</v>
      </c>
      <c r="D957" s="300" t="s">
        <v>310</v>
      </c>
      <c r="E957" s="299">
        <v>0</v>
      </c>
      <c r="F957" s="300" t="s">
        <v>310</v>
      </c>
      <c r="G957" s="300" t="s">
        <v>2149</v>
      </c>
      <c r="H957" s="300" t="s">
        <v>2147</v>
      </c>
      <c r="I957" s="300" t="s">
        <v>2039</v>
      </c>
      <c r="J957" s="300" t="s">
        <v>868</v>
      </c>
      <c r="K957" s="300"/>
      <c r="L957" s="300"/>
      <c r="M957" s="300"/>
      <c r="N957" s="300" t="s">
        <v>2679</v>
      </c>
    </row>
    <row r="958" spans="1:14">
      <c r="A958" s="299">
        <v>2017</v>
      </c>
      <c r="B958" s="300" t="s">
        <v>135</v>
      </c>
      <c r="C958" s="300" t="s">
        <v>143</v>
      </c>
      <c r="D958" s="300" t="s">
        <v>266</v>
      </c>
      <c r="E958" s="299">
        <v>0</v>
      </c>
      <c r="F958" s="300" t="s">
        <v>266</v>
      </c>
      <c r="G958" s="300" t="s">
        <v>2149</v>
      </c>
      <c r="H958" s="300" t="s">
        <v>2147</v>
      </c>
      <c r="I958" s="300" t="s">
        <v>2039</v>
      </c>
      <c r="J958" s="300" t="s">
        <v>868</v>
      </c>
      <c r="K958" s="300"/>
      <c r="L958" s="300"/>
      <c r="M958" s="300"/>
      <c r="N958" s="300" t="s">
        <v>2679</v>
      </c>
    </row>
    <row r="959" spans="1:14">
      <c r="A959" s="299">
        <v>2017</v>
      </c>
      <c r="B959" s="300" t="s">
        <v>135</v>
      </c>
      <c r="C959" s="300" t="s">
        <v>143</v>
      </c>
      <c r="D959" s="300" t="s">
        <v>287</v>
      </c>
      <c r="E959" s="299">
        <v>0</v>
      </c>
      <c r="F959" s="300" t="s">
        <v>287</v>
      </c>
      <c r="G959" s="300" t="s">
        <v>2149</v>
      </c>
      <c r="H959" s="300" t="s">
        <v>2147</v>
      </c>
      <c r="I959" s="300" t="s">
        <v>2039</v>
      </c>
      <c r="J959" s="300" t="s">
        <v>868</v>
      </c>
      <c r="K959" s="300"/>
      <c r="L959" s="300"/>
      <c r="M959" s="300"/>
      <c r="N959" s="300" t="s">
        <v>2679</v>
      </c>
    </row>
    <row r="960" spans="1:14">
      <c r="A960" s="299">
        <v>2017</v>
      </c>
      <c r="B960" s="300" t="s">
        <v>135</v>
      </c>
      <c r="C960" s="300" t="s">
        <v>143</v>
      </c>
      <c r="D960" s="300" t="s">
        <v>662</v>
      </c>
      <c r="E960" s="299">
        <v>0</v>
      </c>
      <c r="F960" s="300" t="s">
        <v>662</v>
      </c>
      <c r="G960" s="300" t="s">
        <v>2149</v>
      </c>
      <c r="H960" s="300" t="s">
        <v>2147</v>
      </c>
      <c r="I960" s="300" t="s">
        <v>2039</v>
      </c>
      <c r="J960" s="300"/>
      <c r="K960" s="300"/>
      <c r="L960" s="300"/>
      <c r="M960" s="300"/>
      <c r="N960" s="300" t="s">
        <v>2679</v>
      </c>
    </row>
    <row r="961" spans="1:14">
      <c r="A961" s="299">
        <v>2017</v>
      </c>
      <c r="B961" s="300" t="s">
        <v>135</v>
      </c>
      <c r="C961" s="300" t="s">
        <v>143</v>
      </c>
      <c r="D961" s="300" t="s">
        <v>301</v>
      </c>
      <c r="E961" s="299">
        <v>0</v>
      </c>
      <c r="F961" s="300" t="s">
        <v>301</v>
      </c>
      <c r="G961" s="300" t="s">
        <v>2149</v>
      </c>
      <c r="H961" s="300" t="s">
        <v>2147</v>
      </c>
      <c r="I961" s="300" t="s">
        <v>2039</v>
      </c>
      <c r="J961" s="300" t="s">
        <v>868</v>
      </c>
      <c r="K961" s="300"/>
      <c r="L961" s="300"/>
      <c r="M961" s="300"/>
      <c r="N961" s="300" t="s">
        <v>2679</v>
      </c>
    </row>
    <row r="962" spans="1:14">
      <c r="A962" s="299">
        <v>2017</v>
      </c>
      <c r="B962" s="300" t="s">
        <v>135</v>
      </c>
      <c r="C962" s="300" t="s">
        <v>143</v>
      </c>
      <c r="D962" s="300" t="s">
        <v>603</v>
      </c>
      <c r="E962" s="299">
        <v>0</v>
      </c>
      <c r="F962" s="300" t="s">
        <v>603</v>
      </c>
      <c r="G962" s="300" t="s">
        <v>2149</v>
      </c>
      <c r="H962" s="300" t="s">
        <v>2147</v>
      </c>
      <c r="I962" s="300" t="s">
        <v>2044</v>
      </c>
      <c r="J962" s="300"/>
      <c r="K962" s="300"/>
      <c r="L962" s="300"/>
      <c r="M962" s="300"/>
      <c r="N962" s="300" t="s">
        <v>2679</v>
      </c>
    </row>
    <row r="963" spans="1:14">
      <c r="A963" s="299">
        <v>2017</v>
      </c>
      <c r="B963" s="300" t="s">
        <v>135</v>
      </c>
      <c r="C963" s="300" t="s">
        <v>143</v>
      </c>
      <c r="D963" s="300" t="s">
        <v>260</v>
      </c>
      <c r="E963" s="299">
        <v>0</v>
      </c>
      <c r="F963" s="300" t="s">
        <v>260</v>
      </c>
      <c r="G963" s="300" t="s">
        <v>2149</v>
      </c>
      <c r="H963" s="300" t="s">
        <v>2147</v>
      </c>
      <c r="I963" s="300" t="s">
        <v>2039</v>
      </c>
      <c r="J963" s="300" t="s">
        <v>868</v>
      </c>
      <c r="K963" s="300"/>
      <c r="L963" s="300"/>
      <c r="M963" s="300"/>
      <c r="N963" s="300" t="s">
        <v>2679</v>
      </c>
    </row>
    <row r="964" spans="1:14">
      <c r="A964" s="299">
        <v>2017</v>
      </c>
      <c r="B964" s="300" t="s">
        <v>135</v>
      </c>
      <c r="C964" s="300" t="s">
        <v>143</v>
      </c>
      <c r="D964" s="300" t="s">
        <v>294</v>
      </c>
      <c r="E964" s="299">
        <v>0</v>
      </c>
      <c r="F964" s="300" t="s">
        <v>294</v>
      </c>
      <c r="G964" s="300" t="s">
        <v>2149</v>
      </c>
      <c r="H964" s="300" t="s">
        <v>2147</v>
      </c>
      <c r="I964" s="300" t="s">
        <v>2039</v>
      </c>
      <c r="J964" s="300" t="s">
        <v>868</v>
      </c>
      <c r="K964" s="300"/>
      <c r="L964" s="300"/>
      <c r="M964" s="300"/>
      <c r="N964" s="300" t="s">
        <v>2679</v>
      </c>
    </row>
    <row r="965" spans="1:14">
      <c r="A965" s="299">
        <v>2017</v>
      </c>
      <c r="B965" s="300" t="s">
        <v>135</v>
      </c>
      <c r="C965" s="300" t="s">
        <v>143</v>
      </c>
      <c r="D965" s="300" t="s">
        <v>682</v>
      </c>
      <c r="E965" s="299">
        <v>0</v>
      </c>
      <c r="F965" s="300" t="s">
        <v>682</v>
      </c>
      <c r="G965" s="300" t="s">
        <v>2149</v>
      </c>
      <c r="H965" s="300" t="s">
        <v>2147</v>
      </c>
      <c r="I965" s="300" t="s">
        <v>2039</v>
      </c>
      <c r="J965" s="300"/>
      <c r="K965" s="300"/>
      <c r="L965" s="300"/>
      <c r="M965" s="300"/>
      <c r="N965" s="300" t="s">
        <v>2679</v>
      </c>
    </row>
    <row r="966" spans="1:14">
      <c r="A966" s="299">
        <v>2017</v>
      </c>
      <c r="B966" s="300" t="s">
        <v>135</v>
      </c>
      <c r="C966" s="300" t="s">
        <v>143</v>
      </c>
      <c r="D966" s="300" t="s">
        <v>272</v>
      </c>
      <c r="E966" s="299">
        <v>0</v>
      </c>
      <c r="F966" s="300" t="s">
        <v>272</v>
      </c>
      <c r="G966" s="300" t="s">
        <v>2149</v>
      </c>
      <c r="H966" s="300" t="s">
        <v>2147</v>
      </c>
      <c r="I966" s="300" t="s">
        <v>2039</v>
      </c>
      <c r="J966" s="300" t="s">
        <v>868</v>
      </c>
      <c r="K966" s="300"/>
      <c r="L966" s="300"/>
      <c r="M966" s="300"/>
      <c r="N966" s="300" t="s">
        <v>2679</v>
      </c>
    </row>
    <row r="967" spans="1:14">
      <c r="A967" s="299">
        <v>2017</v>
      </c>
      <c r="B967" s="300" t="s">
        <v>135</v>
      </c>
      <c r="C967" s="300" t="s">
        <v>143</v>
      </c>
      <c r="D967" s="300" t="s">
        <v>270</v>
      </c>
      <c r="E967" s="299">
        <v>0</v>
      </c>
      <c r="F967" s="300" t="s">
        <v>270</v>
      </c>
      <c r="G967" s="300" t="s">
        <v>2149</v>
      </c>
      <c r="H967" s="300" t="s">
        <v>2147</v>
      </c>
      <c r="I967" s="300" t="s">
        <v>2039</v>
      </c>
      <c r="J967" s="300" t="s">
        <v>868</v>
      </c>
      <c r="K967" s="300"/>
      <c r="L967" s="300"/>
      <c r="M967" s="300"/>
      <c r="N967" s="300" t="s">
        <v>2679</v>
      </c>
    </row>
    <row r="968" spans="1:14">
      <c r="A968" s="299">
        <v>2017</v>
      </c>
      <c r="B968" s="300" t="s">
        <v>135</v>
      </c>
      <c r="C968" s="300" t="s">
        <v>143</v>
      </c>
      <c r="D968" s="300" t="s">
        <v>251</v>
      </c>
      <c r="E968" s="299">
        <v>0</v>
      </c>
      <c r="F968" s="300" t="s">
        <v>251</v>
      </c>
      <c r="G968" s="300" t="s">
        <v>2149</v>
      </c>
      <c r="H968" s="300" t="s">
        <v>2147</v>
      </c>
      <c r="I968" s="300" t="s">
        <v>2039</v>
      </c>
      <c r="J968" s="300" t="s">
        <v>868</v>
      </c>
      <c r="K968" s="300"/>
      <c r="L968" s="300"/>
      <c r="M968" s="300"/>
      <c r="N968" s="300" t="s">
        <v>2679</v>
      </c>
    </row>
    <row r="969" spans="1:14">
      <c r="A969" s="299">
        <v>2017</v>
      </c>
      <c r="B969" s="300" t="s">
        <v>135</v>
      </c>
      <c r="C969" s="300" t="s">
        <v>143</v>
      </c>
      <c r="D969" s="300" t="s">
        <v>690</v>
      </c>
      <c r="E969" s="299">
        <v>0</v>
      </c>
      <c r="F969" s="300" t="s">
        <v>690</v>
      </c>
      <c r="G969" s="300" t="s">
        <v>2149</v>
      </c>
      <c r="H969" s="300" t="s">
        <v>2147</v>
      </c>
      <c r="I969" s="300" t="s">
        <v>2039</v>
      </c>
      <c r="J969" s="300"/>
      <c r="K969" s="300"/>
      <c r="L969" s="300"/>
      <c r="M969" s="300"/>
      <c r="N969" s="300" t="s">
        <v>2679</v>
      </c>
    </row>
    <row r="970" spans="1:14">
      <c r="A970" s="299">
        <v>2017</v>
      </c>
      <c r="B970" s="300" t="s">
        <v>135</v>
      </c>
      <c r="C970" s="300" t="s">
        <v>143</v>
      </c>
      <c r="D970" s="300" t="s">
        <v>320</v>
      </c>
      <c r="E970" s="299">
        <v>0</v>
      </c>
      <c r="F970" s="300" t="s">
        <v>320</v>
      </c>
      <c r="G970" s="300" t="s">
        <v>2149</v>
      </c>
      <c r="H970" s="300" t="s">
        <v>2147</v>
      </c>
      <c r="I970" s="300" t="s">
        <v>2039</v>
      </c>
      <c r="J970" s="300" t="s">
        <v>868</v>
      </c>
      <c r="K970" s="300"/>
      <c r="L970" s="300"/>
      <c r="M970" s="300"/>
      <c r="N970" s="300" t="s">
        <v>2679</v>
      </c>
    </row>
    <row r="971" spans="1:14">
      <c r="A971" s="299">
        <v>2017</v>
      </c>
      <c r="B971" s="300" t="s">
        <v>135</v>
      </c>
      <c r="C971" s="300" t="s">
        <v>143</v>
      </c>
      <c r="D971" s="300" t="s">
        <v>362</v>
      </c>
      <c r="E971" s="299">
        <v>0</v>
      </c>
      <c r="F971" s="300" t="s">
        <v>362</v>
      </c>
      <c r="G971" s="300" t="s">
        <v>2149</v>
      </c>
      <c r="H971" s="300" t="s">
        <v>2147</v>
      </c>
      <c r="I971" s="300" t="s">
        <v>2039</v>
      </c>
      <c r="J971" s="300"/>
      <c r="K971" s="300"/>
      <c r="L971" s="300"/>
      <c r="M971" s="300"/>
      <c r="N971" s="300" t="s">
        <v>2679</v>
      </c>
    </row>
    <row r="972" spans="1:14">
      <c r="A972" s="299">
        <v>2017</v>
      </c>
      <c r="B972" s="300" t="s">
        <v>135</v>
      </c>
      <c r="C972" s="300" t="s">
        <v>143</v>
      </c>
      <c r="D972" s="300" t="s">
        <v>754</v>
      </c>
      <c r="E972" s="299">
        <v>0</v>
      </c>
      <c r="F972" s="300" t="s">
        <v>754</v>
      </c>
      <c r="G972" s="300" t="s">
        <v>2149</v>
      </c>
      <c r="H972" s="300" t="s">
        <v>2147</v>
      </c>
      <c r="I972" s="300" t="s">
        <v>2044</v>
      </c>
      <c r="J972" s="300"/>
      <c r="K972" s="300"/>
      <c r="L972" s="300"/>
      <c r="M972" s="300"/>
      <c r="N972" s="300" t="s">
        <v>2679</v>
      </c>
    </row>
    <row r="973" spans="1:14">
      <c r="A973" s="299">
        <v>2017</v>
      </c>
      <c r="B973" s="300" t="s">
        <v>135</v>
      </c>
      <c r="C973" s="300" t="s">
        <v>143</v>
      </c>
      <c r="D973" s="300" t="s">
        <v>257</v>
      </c>
      <c r="E973" s="299">
        <v>0</v>
      </c>
      <c r="F973" s="300" t="s">
        <v>257</v>
      </c>
      <c r="G973" s="300" t="s">
        <v>2149</v>
      </c>
      <c r="H973" s="300" t="s">
        <v>2147</v>
      </c>
      <c r="I973" s="300" t="s">
        <v>2039</v>
      </c>
      <c r="J973" s="300" t="s">
        <v>868</v>
      </c>
      <c r="K973" s="300"/>
      <c r="L973" s="300"/>
      <c r="M973" s="300"/>
      <c r="N973" s="300" t="s">
        <v>2679</v>
      </c>
    </row>
    <row r="974" spans="1:14">
      <c r="A974" s="299">
        <v>2017</v>
      </c>
      <c r="B974" s="300" t="s">
        <v>135</v>
      </c>
      <c r="C974" s="300" t="s">
        <v>143</v>
      </c>
      <c r="D974" s="300" t="s">
        <v>253</v>
      </c>
      <c r="E974" s="299">
        <v>0</v>
      </c>
      <c r="F974" s="300" t="s">
        <v>253</v>
      </c>
      <c r="G974" s="300" t="s">
        <v>2149</v>
      </c>
      <c r="H974" s="300" t="s">
        <v>2147</v>
      </c>
      <c r="I974" s="300" t="s">
        <v>2039</v>
      </c>
      <c r="J974" s="300" t="s">
        <v>868</v>
      </c>
      <c r="K974" s="300"/>
      <c r="L974" s="300"/>
      <c r="M974" s="300"/>
      <c r="N974" s="300" t="s">
        <v>2679</v>
      </c>
    </row>
    <row r="975" spans="1:14">
      <c r="A975" s="299">
        <v>2017</v>
      </c>
      <c r="B975" s="300" t="s">
        <v>135</v>
      </c>
      <c r="C975" s="300" t="s">
        <v>143</v>
      </c>
      <c r="D975" s="300" t="s">
        <v>674</v>
      </c>
      <c r="E975" s="299">
        <v>0</v>
      </c>
      <c r="F975" s="300" t="s">
        <v>674</v>
      </c>
      <c r="G975" s="300" t="s">
        <v>2149</v>
      </c>
      <c r="H975" s="300" t="s">
        <v>2147</v>
      </c>
      <c r="I975" s="300" t="s">
        <v>2039</v>
      </c>
      <c r="J975" s="300"/>
      <c r="K975" s="300"/>
      <c r="L975" s="300"/>
      <c r="M975" s="300"/>
      <c r="N975" s="300" t="s">
        <v>2679</v>
      </c>
    </row>
    <row r="976" spans="1:14">
      <c r="A976" s="299">
        <v>2017</v>
      </c>
      <c r="B976" s="300" t="s">
        <v>135</v>
      </c>
      <c r="C976" s="300" t="s">
        <v>143</v>
      </c>
      <c r="D976" s="300" t="s">
        <v>291</v>
      </c>
      <c r="E976" s="299">
        <v>0</v>
      </c>
      <c r="F976" s="300" t="s">
        <v>291</v>
      </c>
      <c r="G976" s="300" t="s">
        <v>2149</v>
      </c>
      <c r="H976" s="300" t="s">
        <v>2147</v>
      </c>
      <c r="I976" s="300" t="s">
        <v>2039</v>
      </c>
      <c r="J976" s="300" t="s">
        <v>868</v>
      </c>
      <c r="K976" s="300"/>
      <c r="L976" s="300"/>
      <c r="M976" s="300"/>
      <c r="N976" s="300" t="s">
        <v>2679</v>
      </c>
    </row>
    <row r="977" spans="1:14">
      <c r="A977" s="299">
        <v>2017</v>
      </c>
      <c r="B977" s="300" t="s">
        <v>135</v>
      </c>
      <c r="C977" s="300" t="s">
        <v>143</v>
      </c>
      <c r="D977" s="300" t="s">
        <v>297</v>
      </c>
      <c r="E977" s="299">
        <v>0</v>
      </c>
      <c r="F977" s="300" t="s">
        <v>297</v>
      </c>
      <c r="G977" s="300" t="s">
        <v>2149</v>
      </c>
      <c r="H977" s="300" t="s">
        <v>2147</v>
      </c>
      <c r="I977" s="300" t="s">
        <v>2039</v>
      </c>
      <c r="J977" s="300" t="s">
        <v>868</v>
      </c>
      <c r="K977" s="300"/>
      <c r="L977" s="300"/>
      <c r="M977" s="300"/>
      <c r="N977" s="300" t="s">
        <v>2679</v>
      </c>
    </row>
    <row r="978" spans="1:14">
      <c r="A978" s="299">
        <v>2017</v>
      </c>
      <c r="B978" s="300" t="s">
        <v>135</v>
      </c>
      <c r="C978" s="300" t="s">
        <v>143</v>
      </c>
      <c r="D978" s="300" t="s">
        <v>308</v>
      </c>
      <c r="E978" s="299">
        <v>0</v>
      </c>
      <c r="F978" s="300" t="s">
        <v>308</v>
      </c>
      <c r="G978" s="300" t="s">
        <v>2149</v>
      </c>
      <c r="H978" s="300" t="s">
        <v>2147</v>
      </c>
      <c r="I978" s="300" t="s">
        <v>2039</v>
      </c>
      <c r="J978" s="300" t="s">
        <v>868</v>
      </c>
      <c r="K978" s="300"/>
      <c r="L978" s="300"/>
      <c r="M978" s="300"/>
      <c r="N978" s="300" t="s">
        <v>2679</v>
      </c>
    </row>
    <row r="979" spans="1:14">
      <c r="A979" s="299">
        <v>2017</v>
      </c>
      <c r="B979" s="300" t="s">
        <v>135</v>
      </c>
      <c r="C979" s="300" t="s">
        <v>143</v>
      </c>
      <c r="D979" s="300" t="s">
        <v>299</v>
      </c>
      <c r="E979" s="299">
        <v>0</v>
      </c>
      <c r="F979" s="300" t="s">
        <v>299</v>
      </c>
      <c r="G979" s="300" t="s">
        <v>2149</v>
      </c>
      <c r="H979" s="300" t="s">
        <v>2147</v>
      </c>
      <c r="I979" s="300" t="s">
        <v>2039</v>
      </c>
      <c r="J979" s="300" t="s">
        <v>868</v>
      </c>
      <c r="K979" s="300"/>
      <c r="L979" s="300"/>
      <c r="M979" s="300"/>
      <c r="N979" s="300" t="s">
        <v>2679</v>
      </c>
    </row>
    <row r="980" spans="1:14">
      <c r="A980" s="299">
        <v>2017</v>
      </c>
      <c r="B980" s="300" t="s">
        <v>135</v>
      </c>
      <c r="C980" s="300" t="s">
        <v>143</v>
      </c>
      <c r="D980" s="300" t="s">
        <v>292</v>
      </c>
      <c r="E980" s="299">
        <v>0</v>
      </c>
      <c r="F980" s="300" t="s">
        <v>292</v>
      </c>
      <c r="G980" s="300" t="s">
        <v>2149</v>
      </c>
      <c r="H980" s="300" t="s">
        <v>2147</v>
      </c>
      <c r="I980" s="300" t="s">
        <v>2039</v>
      </c>
      <c r="J980" s="300" t="s">
        <v>868</v>
      </c>
      <c r="K980" s="300"/>
      <c r="L980" s="300"/>
      <c r="M980" s="300"/>
      <c r="N980" s="300" t="s">
        <v>2679</v>
      </c>
    </row>
    <row r="981" spans="1:14">
      <c r="A981" s="299">
        <v>2017</v>
      </c>
      <c r="B981" s="300" t="s">
        <v>135</v>
      </c>
      <c r="C981" s="300" t="s">
        <v>143</v>
      </c>
      <c r="D981" s="300" t="s">
        <v>313</v>
      </c>
      <c r="E981" s="299">
        <v>0</v>
      </c>
      <c r="F981" s="300" t="s">
        <v>313</v>
      </c>
      <c r="G981" s="300" t="s">
        <v>2149</v>
      </c>
      <c r="H981" s="300" t="s">
        <v>2147</v>
      </c>
      <c r="I981" s="300" t="s">
        <v>2039</v>
      </c>
      <c r="J981" s="300" t="s">
        <v>868</v>
      </c>
      <c r="K981" s="300"/>
      <c r="L981" s="300"/>
      <c r="M981" s="300"/>
      <c r="N981" s="300" t="s">
        <v>2679</v>
      </c>
    </row>
    <row r="982" spans="1:14">
      <c r="A982" s="299">
        <v>2017</v>
      </c>
      <c r="B982" s="300" t="s">
        <v>135</v>
      </c>
      <c r="C982" s="300" t="s">
        <v>143</v>
      </c>
      <c r="D982" s="300" t="s">
        <v>679</v>
      </c>
      <c r="E982" s="299">
        <v>0</v>
      </c>
      <c r="F982" s="300" t="s">
        <v>679</v>
      </c>
      <c r="G982" s="300" t="s">
        <v>2149</v>
      </c>
      <c r="H982" s="300" t="s">
        <v>2147</v>
      </c>
      <c r="I982" s="300" t="s">
        <v>2044</v>
      </c>
      <c r="J982" s="300"/>
      <c r="K982" s="300"/>
      <c r="L982" s="300"/>
      <c r="M982" s="300"/>
      <c r="N982" s="300" t="s">
        <v>2679</v>
      </c>
    </row>
    <row r="983" spans="1:14">
      <c r="A983" s="299">
        <v>2017</v>
      </c>
      <c r="B983" s="300" t="s">
        <v>135</v>
      </c>
      <c r="C983" s="300" t="s">
        <v>143</v>
      </c>
      <c r="D983" s="300" t="s">
        <v>673</v>
      </c>
      <c r="E983" s="299">
        <v>0</v>
      </c>
      <c r="F983" s="300" t="s">
        <v>673</v>
      </c>
      <c r="G983" s="300" t="s">
        <v>2149</v>
      </c>
      <c r="H983" s="300" t="s">
        <v>2147</v>
      </c>
      <c r="I983" s="300" t="s">
        <v>2039</v>
      </c>
      <c r="J983" s="300"/>
      <c r="K983" s="300"/>
      <c r="L983" s="300"/>
      <c r="M983" s="300"/>
      <c r="N983" s="300" t="s">
        <v>2679</v>
      </c>
    </row>
    <row r="984" spans="1:14">
      <c r="A984" s="299">
        <v>2017</v>
      </c>
      <c r="B984" s="300" t="s">
        <v>135</v>
      </c>
      <c r="C984" s="300" t="s">
        <v>143</v>
      </c>
      <c r="D984" s="300" t="s">
        <v>309</v>
      </c>
      <c r="E984" s="299">
        <v>0</v>
      </c>
      <c r="F984" s="300" t="s">
        <v>309</v>
      </c>
      <c r="G984" s="300" t="s">
        <v>2149</v>
      </c>
      <c r="H984" s="300" t="s">
        <v>2147</v>
      </c>
      <c r="I984" s="300" t="s">
        <v>2039</v>
      </c>
      <c r="J984" s="300" t="s">
        <v>868</v>
      </c>
      <c r="K984" s="300"/>
      <c r="L984" s="300"/>
      <c r="M984" s="300"/>
      <c r="N984" s="300" t="s">
        <v>2679</v>
      </c>
    </row>
    <row r="985" spans="1:14">
      <c r="A985" s="299">
        <v>2017</v>
      </c>
      <c r="B985" s="300" t="s">
        <v>135</v>
      </c>
      <c r="C985" s="300" t="s">
        <v>143</v>
      </c>
      <c r="D985" s="300" t="s">
        <v>1975</v>
      </c>
      <c r="E985" s="299">
        <v>0</v>
      </c>
      <c r="F985" s="300" t="s">
        <v>1975</v>
      </c>
      <c r="G985" s="300" t="s">
        <v>2149</v>
      </c>
      <c r="H985" s="300" t="s">
        <v>2147</v>
      </c>
      <c r="I985" s="300" t="s">
        <v>2028</v>
      </c>
      <c r="J985" s="300"/>
      <c r="K985" s="300"/>
      <c r="L985" s="300"/>
      <c r="M985" s="300"/>
      <c r="N985" s="300" t="s">
        <v>2679</v>
      </c>
    </row>
    <row r="986" spans="1:14">
      <c r="A986" s="299">
        <v>2017</v>
      </c>
      <c r="B986" s="300" t="s">
        <v>135</v>
      </c>
      <c r="C986" s="300" t="s">
        <v>143</v>
      </c>
      <c r="D986" s="300" t="s">
        <v>363</v>
      </c>
      <c r="E986" s="299">
        <v>0</v>
      </c>
      <c r="F986" s="300" t="s">
        <v>363</v>
      </c>
      <c r="G986" s="300" t="s">
        <v>2149</v>
      </c>
      <c r="H986" s="300" t="s">
        <v>2147</v>
      </c>
      <c r="I986" s="300" t="s">
        <v>2033</v>
      </c>
      <c r="J986" s="300"/>
      <c r="K986" s="300"/>
      <c r="L986" s="300"/>
      <c r="M986" s="300"/>
      <c r="N986" s="300" t="s">
        <v>2679</v>
      </c>
    </row>
    <row r="987" spans="1:14">
      <c r="A987" s="299">
        <v>2017</v>
      </c>
      <c r="B987" s="300" t="s">
        <v>135</v>
      </c>
      <c r="C987" s="300" t="s">
        <v>143</v>
      </c>
      <c r="D987" s="300" t="s">
        <v>847</v>
      </c>
      <c r="E987" s="299">
        <v>0</v>
      </c>
      <c r="F987" s="300"/>
      <c r="G987" s="300" t="s">
        <v>2162</v>
      </c>
      <c r="H987" s="300" t="s">
        <v>2163</v>
      </c>
      <c r="I987" s="300" t="s">
        <v>2057</v>
      </c>
      <c r="J987" s="300" t="s">
        <v>844</v>
      </c>
      <c r="K987" s="300"/>
      <c r="L987" s="300"/>
      <c r="M987" s="300"/>
      <c r="N987" s="300" t="s">
        <v>2679</v>
      </c>
    </row>
    <row r="988" spans="1:14">
      <c r="A988" s="299">
        <v>2017</v>
      </c>
      <c r="B988" s="300" t="s">
        <v>135</v>
      </c>
      <c r="C988" s="300" t="s">
        <v>143</v>
      </c>
      <c r="D988" s="300" t="s">
        <v>851</v>
      </c>
      <c r="E988" s="299">
        <v>0</v>
      </c>
      <c r="F988" s="300"/>
      <c r="G988" s="300" t="s">
        <v>2162</v>
      </c>
      <c r="H988" s="300" t="s">
        <v>2164</v>
      </c>
      <c r="I988" s="300" t="s">
        <v>2057</v>
      </c>
      <c r="J988" s="300" t="s">
        <v>844</v>
      </c>
      <c r="K988" s="300"/>
      <c r="L988" s="300"/>
      <c r="M988" s="300"/>
      <c r="N988" s="300" t="s">
        <v>2679</v>
      </c>
    </row>
    <row r="989" spans="1:14">
      <c r="A989" s="299">
        <v>2017</v>
      </c>
      <c r="B989" s="300" t="s">
        <v>135</v>
      </c>
      <c r="C989" s="300" t="s">
        <v>143</v>
      </c>
      <c r="D989" s="300" t="s">
        <v>208</v>
      </c>
      <c r="E989" s="299">
        <v>20872184.260000002</v>
      </c>
      <c r="F989" s="300"/>
      <c r="G989" s="300" t="s">
        <v>2162</v>
      </c>
      <c r="H989" s="300" t="s">
        <v>2165</v>
      </c>
      <c r="I989" s="300" t="s">
        <v>2057</v>
      </c>
      <c r="J989" s="300" t="s">
        <v>844</v>
      </c>
      <c r="K989" s="300" t="s">
        <v>2096</v>
      </c>
      <c r="L989" s="300" t="s">
        <v>2139</v>
      </c>
      <c r="M989" s="300" t="s">
        <v>2096</v>
      </c>
      <c r="N989" s="300" t="s">
        <v>2679</v>
      </c>
    </row>
    <row r="990" spans="1:14">
      <c r="A990" s="299">
        <v>2017</v>
      </c>
      <c r="B990" s="300" t="s">
        <v>135</v>
      </c>
      <c r="C990" s="300" t="s">
        <v>143</v>
      </c>
      <c r="D990" s="300" t="s">
        <v>849</v>
      </c>
      <c r="E990" s="299">
        <v>0</v>
      </c>
      <c r="F990" s="300"/>
      <c r="G990" s="300" t="s">
        <v>2162</v>
      </c>
      <c r="H990" s="300" t="s">
        <v>2166</v>
      </c>
      <c r="I990" s="300" t="s">
        <v>2057</v>
      </c>
      <c r="J990" s="300" t="s">
        <v>844</v>
      </c>
      <c r="K990" s="300"/>
      <c r="L990" s="300"/>
      <c r="M990" s="300"/>
      <c r="N990" s="300" t="s">
        <v>2679</v>
      </c>
    </row>
    <row r="991" spans="1:14">
      <c r="A991" s="299">
        <v>2017</v>
      </c>
      <c r="B991" s="300" t="s">
        <v>135</v>
      </c>
      <c r="C991" s="300" t="s">
        <v>143</v>
      </c>
      <c r="D991" s="300" t="s">
        <v>2233</v>
      </c>
      <c r="E991" s="299">
        <v>249853266.31</v>
      </c>
      <c r="F991" s="300"/>
      <c r="G991" s="300" t="s">
        <v>2106</v>
      </c>
      <c r="H991" s="300"/>
      <c r="I991" s="300" t="s">
        <v>2688</v>
      </c>
      <c r="J991" s="300" t="s">
        <v>978</v>
      </c>
      <c r="K991" s="300" t="s">
        <v>2070</v>
      </c>
      <c r="L991" s="300" t="s">
        <v>2167</v>
      </c>
      <c r="M991" s="300"/>
      <c r="N991" s="300" t="s">
        <v>2679</v>
      </c>
    </row>
    <row r="992" spans="1:14">
      <c r="A992" s="299">
        <v>2017</v>
      </c>
      <c r="B992" s="300" t="s">
        <v>135</v>
      </c>
      <c r="C992" s="300" t="s">
        <v>143</v>
      </c>
      <c r="D992" s="300" t="s">
        <v>993</v>
      </c>
      <c r="E992" s="299">
        <v>32218.79</v>
      </c>
      <c r="F992" s="300"/>
      <c r="G992" s="300" t="s">
        <v>2106</v>
      </c>
      <c r="H992" s="300"/>
      <c r="I992" s="300" t="s">
        <v>2021</v>
      </c>
      <c r="J992" s="300" t="s">
        <v>978</v>
      </c>
      <c r="K992" s="300" t="s">
        <v>2070</v>
      </c>
      <c r="L992" s="300" t="s">
        <v>2167</v>
      </c>
      <c r="M992" s="300"/>
      <c r="N992" s="300" t="s">
        <v>2679</v>
      </c>
    </row>
    <row r="993" spans="1:14">
      <c r="A993" s="299">
        <v>2017</v>
      </c>
      <c r="B993" s="300" t="s">
        <v>135</v>
      </c>
      <c r="C993" s="300" t="s">
        <v>143</v>
      </c>
      <c r="D993" s="300" t="s">
        <v>2223</v>
      </c>
      <c r="E993" s="299">
        <v>249853266.31</v>
      </c>
      <c r="F993" s="300"/>
      <c r="G993" s="300" t="s">
        <v>2106</v>
      </c>
      <c r="H993" s="300"/>
      <c r="I993" s="300" t="s">
        <v>2680</v>
      </c>
      <c r="J993" s="300" t="s">
        <v>978</v>
      </c>
      <c r="K993" s="300" t="s">
        <v>2070</v>
      </c>
      <c r="L993" s="300" t="s">
        <v>2167</v>
      </c>
      <c r="M993" s="300"/>
      <c r="N993" s="300" t="s">
        <v>2679</v>
      </c>
    </row>
    <row r="994" spans="1:14">
      <c r="A994" s="299">
        <v>2017</v>
      </c>
      <c r="B994" s="300" t="s">
        <v>135</v>
      </c>
      <c r="C994" s="300" t="s">
        <v>143</v>
      </c>
      <c r="D994" s="300" t="s">
        <v>2231</v>
      </c>
      <c r="E994" s="299">
        <v>499706532.62</v>
      </c>
      <c r="F994" s="300"/>
      <c r="G994" s="300" t="s">
        <v>2106</v>
      </c>
      <c r="H994" s="300"/>
      <c r="I994" s="300" t="s">
        <v>2686</v>
      </c>
      <c r="J994" s="300" t="s">
        <v>978</v>
      </c>
      <c r="K994" s="300" t="s">
        <v>2070</v>
      </c>
      <c r="L994" s="300" t="s">
        <v>2167</v>
      </c>
      <c r="M994" s="300"/>
      <c r="N994" s="300" t="s">
        <v>2679</v>
      </c>
    </row>
    <row r="995" spans="1:14">
      <c r="A995" s="299">
        <v>2017</v>
      </c>
      <c r="B995" s="300" t="s">
        <v>135</v>
      </c>
      <c r="C995" s="300" t="s">
        <v>143</v>
      </c>
      <c r="D995" s="300" t="s">
        <v>898</v>
      </c>
      <c r="E995" s="299">
        <v>0</v>
      </c>
      <c r="F995" s="300"/>
      <c r="G995" s="300" t="s">
        <v>2069</v>
      </c>
      <c r="H995" s="300"/>
      <c r="I995" s="300" t="s">
        <v>2017</v>
      </c>
      <c r="J995" s="300" t="s">
        <v>900</v>
      </c>
      <c r="K995" s="300" t="s">
        <v>2073</v>
      </c>
      <c r="L995" s="300" t="s">
        <v>2075</v>
      </c>
      <c r="M995" s="300"/>
      <c r="N995" s="300" t="s">
        <v>2679</v>
      </c>
    </row>
    <row r="996" spans="1:14">
      <c r="A996" s="299">
        <v>2017</v>
      </c>
      <c r="B996" s="300" t="s">
        <v>135</v>
      </c>
      <c r="C996" s="300" t="s">
        <v>143</v>
      </c>
      <c r="D996" s="300" t="s">
        <v>237</v>
      </c>
      <c r="E996" s="299">
        <v>-17474493</v>
      </c>
      <c r="F996" s="300"/>
      <c r="G996" s="300" t="s">
        <v>2069</v>
      </c>
      <c r="H996" s="300"/>
      <c r="I996" s="300" t="s">
        <v>2055</v>
      </c>
      <c r="J996" s="300" t="s">
        <v>900</v>
      </c>
      <c r="K996" s="300" t="s">
        <v>2076</v>
      </c>
      <c r="L996" s="300" t="s">
        <v>2075</v>
      </c>
      <c r="M996" s="300"/>
      <c r="N996" s="300" t="s">
        <v>2679</v>
      </c>
    </row>
    <row r="997" spans="1:14">
      <c r="A997" s="299">
        <v>2017</v>
      </c>
      <c r="B997" s="300" t="s">
        <v>135</v>
      </c>
      <c r="C997" s="300" t="s">
        <v>143</v>
      </c>
      <c r="D997" s="300" t="s">
        <v>1759</v>
      </c>
      <c r="E997" s="299">
        <v>434524604</v>
      </c>
      <c r="F997" s="300"/>
      <c r="G997" s="300" t="s">
        <v>2089</v>
      </c>
      <c r="H997" s="300"/>
      <c r="I997" s="300" t="s">
        <v>2048</v>
      </c>
      <c r="J997" s="300" t="s">
        <v>818</v>
      </c>
      <c r="K997" s="300" t="s">
        <v>2076</v>
      </c>
      <c r="L997" s="300" t="s">
        <v>2099</v>
      </c>
      <c r="M997" s="300"/>
      <c r="N997" s="300" t="s">
        <v>2679</v>
      </c>
    </row>
    <row r="998" spans="1:14">
      <c r="A998" s="299">
        <v>2017</v>
      </c>
      <c r="B998" s="300" t="s">
        <v>135</v>
      </c>
      <c r="C998" s="300" t="s">
        <v>143</v>
      </c>
      <c r="D998" s="300" t="s">
        <v>1761</v>
      </c>
      <c r="E998" s="299">
        <v>441048611.10000002</v>
      </c>
      <c r="F998" s="300"/>
      <c r="G998" s="300" t="s">
        <v>2089</v>
      </c>
      <c r="H998" s="300"/>
      <c r="I998" s="300" t="s">
        <v>2053</v>
      </c>
      <c r="J998" s="300" t="s">
        <v>818</v>
      </c>
      <c r="K998" s="300" t="s">
        <v>2076</v>
      </c>
      <c r="L998" s="300" t="s">
        <v>2099</v>
      </c>
      <c r="M998" s="300"/>
      <c r="N998" s="300" t="s">
        <v>2679</v>
      </c>
    </row>
    <row r="999" spans="1:14">
      <c r="A999" s="299">
        <v>2017</v>
      </c>
      <c r="B999" s="300" t="s">
        <v>135</v>
      </c>
      <c r="C999" s="300" t="s">
        <v>143</v>
      </c>
      <c r="D999" s="300" t="s">
        <v>1787</v>
      </c>
      <c r="E999" s="299">
        <v>0.35</v>
      </c>
      <c r="F999" s="300"/>
      <c r="G999" s="300" t="s">
        <v>2089</v>
      </c>
      <c r="H999" s="300"/>
      <c r="I999" s="300" t="s">
        <v>2055</v>
      </c>
      <c r="J999" s="300" t="s">
        <v>818</v>
      </c>
      <c r="K999" s="300" t="s">
        <v>2076</v>
      </c>
      <c r="L999" s="300" t="s">
        <v>2143</v>
      </c>
      <c r="M999" s="300"/>
      <c r="N999" s="300" t="s">
        <v>2679</v>
      </c>
    </row>
    <row r="1000" spans="1:14">
      <c r="A1000" s="299">
        <v>2017</v>
      </c>
      <c r="B1000" s="300" t="s">
        <v>135</v>
      </c>
      <c r="C1000" s="300" t="s">
        <v>143</v>
      </c>
      <c r="D1000" s="300" t="s">
        <v>1789</v>
      </c>
      <c r="E1000" s="299">
        <v>0.35</v>
      </c>
      <c r="F1000" s="300"/>
      <c r="G1000" s="300" t="s">
        <v>2089</v>
      </c>
      <c r="H1000" s="300"/>
      <c r="I1000" s="300" t="s">
        <v>2051</v>
      </c>
      <c r="J1000" s="300" t="s">
        <v>818</v>
      </c>
      <c r="K1000" s="300" t="s">
        <v>2076</v>
      </c>
      <c r="L1000" s="300" t="s">
        <v>2143</v>
      </c>
      <c r="M1000" s="300"/>
      <c r="N1000" s="300" t="s">
        <v>2679</v>
      </c>
    </row>
    <row r="1001" spans="1:14">
      <c r="A1001" s="299">
        <v>2017</v>
      </c>
      <c r="B1001" s="300" t="s">
        <v>135</v>
      </c>
      <c r="C1001" s="300" t="s">
        <v>143</v>
      </c>
      <c r="D1001" s="300" t="s">
        <v>1791</v>
      </c>
      <c r="E1001" s="299">
        <v>0.35</v>
      </c>
      <c r="F1001" s="300"/>
      <c r="G1001" s="300" t="s">
        <v>2089</v>
      </c>
      <c r="H1001" s="300"/>
      <c r="I1001" s="300" t="s">
        <v>2048</v>
      </c>
      <c r="J1001" s="300" t="s">
        <v>818</v>
      </c>
      <c r="K1001" s="300" t="s">
        <v>2076</v>
      </c>
      <c r="L1001" s="300" t="s">
        <v>2143</v>
      </c>
      <c r="M1001" s="300"/>
      <c r="N1001" s="300" t="s">
        <v>2679</v>
      </c>
    </row>
    <row r="1002" spans="1:14">
      <c r="A1002" s="299">
        <v>2017</v>
      </c>
      <c r="B1002" s="300" t="s">
        <v>135</v>
      </c>
      <c r="C1002" s="300" t="s">
        <v>143</v>
      </c>
      <c r="D1002" s="300" t="s">
        <v>1793</v>
      </c>
      <c r="E1002" s="299">
        <v>0.35</v>
      </c>
      <c r="F1002" s="300"/>
      <c r="G1002" s="300" t="s">
        <v>2089</v>
      </c>
      <c r="H1002" s="300"/>
      <c r="I1002" s="300" t="s">
        <v>2053</v>
      </c>
      <c r="J1002" s="300" t="s">
        <v>818</v>
      </c>
      <c r="K1002" s="300" t="s">
        <v>2076</v>
      </c>
      <c r="L1002" s="300" t="s">
        <v>2143</v>
      </c>
      <c r="M1002" s="300"/>
      <c r="N1002" s="300" t="s">
        <v>2679</v>
      </c>
    </row>
    <row r="1003" spans="1:14">
      <c r="A1003" s="299">
        <v>2017</v>
      </c>
      <c r="B1003" s="300" t="s">
        <v>135</v>
      </c>
      <c r="C1003" s="300" t="s">
        <v>143</v>
      </c>
      <c r="D1003" s="300" t="s">
        <v>1795</v>
      </c>
      <c r="E1003" s="299">
        <v>5.8201058201058198E-2</v>
      </c>
      <c r="F1003" s="300"/>
      <c r="G1003" s="300" t="s">
        <v>2089</v>
      </c>
      <c r="H1003" s="300"/>
      <c r="I1003" s="300" t="s">
        <v>2055</v>
      </c>
      <c r="J1003" s="300" t="s">
        <v>818</v>
      </c>
      <c r="K1003" s="300" t="s">
        <v>2076</v>
      </c>
      <c r="L1003" s="300" t="s">
        <v>2154</v>
      </c>
      <c r="M1003" s="300"/>
      <c r="N1003" s="300" t="s">
        <v>2679</v>
      </c>
    </row>
    <row r="1004" spans="1:14">
      <c r="A1004" s="299">
        <v>2017</v>
      </c>
      <c r="B1004" s="300" t="s">
        <v>135</v>
      </c>
      <c r="C1004" s="300" t="s">
        <v>143</v>
      </c>
      <c r="D1004" s="300" t="s">
        <v>1797</v>
      </c>
      <c r="E1004" s="299">
        <v>5.8201058201058198E-2</v>
      </c>
      <c r="F1004" s="300"/>
      <c r="G1004" s="300" t="s">
        <v>2089</v>
      </c>
      <c r="H1004" s="300"/>
      <c r="I1004" s="300" t="s">
        <v>2051</v>
      </c>
      <c r="J1004" s="300" t="s">
        <v>818</v>
      </c>
      <c r="K1004" s="300" t="s">
        <v>2076</v>
      </c>
      <c r="L1004" s="300" t="s">
        <v>2154</v>
      </c>
      <c r="M1004" s="300"/>
      <c r="N1004" s="300" t="s">
        <v>2679</v>
      </c>
    </row>
    <row r="1005" spans="1:14">
      <c r="A1005" s="299">
        <v>2017</v>
      </c>
      <c r="B1005" s="300" t="s">
        <v>135</v>
      </c>
      <c r="C1005" s="300" t="s">
        <v>143</v>
      </c>
      <c r="D1005" s="300" t="s">
        <v>1799</v>
      </c>
      <c r="E1005" s="299">
        <v>5.8201058201058198E-2</v>
      </c>
      <c r="F1005" s="300"/>
      <c r="G1005" s="300" t="s">
        <v>2089</v>
      </c>
      <c r="H1005" s="300"/>
      <c r="I1005" s="300" t="s">
        <v>2048</v>
      </c>
      <c r="J1005" s="300" t="s">
        <v>818</v>
      </c>
      <c r="K1005" s="300" t="s">
        <v>2076</v>
      </c>
      <c r="L1005" s="300" t="s">
        <v>2154</v>
      </c>
      <c r="M1005" s="300"/>
      <c r="N1005" s="300" t="s">
        <v>2679</v>
      </c>
    </row>
    <row r="1006" spans="1:14">
      <c r="A1006" s="299">
        <v>2017</v>
      </c>
      <c r="B1006" s="300" t="s">
        <v>135</v>
      </c>
      <c r="C1006" s="300" t="s">
        <v>143</v>
      </c>
      <c r="D1006" s="300" t="s">
        <v>1801</v>
      </c>
      <c r="E1006" s="299">
        <v>5.8201058201058198E-2</v>
      </c>
      <c r="F1006" s="300"/>
      <c r="G1006" s="300" t="s">
        <v>2089</v>
      </c>
      <c r="H1006" s="300"/>
      <c r="I1006" s="300" t="s">
        <v>2053</v>
      </c>
      <c r="J1006" s="300" t="s">
        <v>818</v>
      </c>
      <c r="K1006" s="300" t="s">
        <v>2076</v>
      </c>
      <c r="L1006" s="300" t="s">
        <v>2154</v>
      </c>
      <c r="M1006" s="300"/>
      <c r="N1006" s="300" t="s">
        <v>2679</v>
      </c>
    </row>
    <row r="1007" spans="1:14">
      <c r="A1007" s="299">
        <v>2017</v>
      </c>
      <c r="B1007" s="300" t="s">
        <v>135</v>
      </c>
      <c r="C1007" s="300" t="s">
        <v>143</v>
      </c>
      <c r="D1007" s="300" t="s">
        <v>1803</v>
      </c>
      <c r="E1007" s="299">
        <v>0.53846153846153799</v>
      </c>
      <c r="F1007" s="300"/>
      <c r="G1007" s="300" t="s">
        <v>2089</v>
      </c>
      <c r="H1007" s="300"/>
      <c r="I1007" s="300" t="s">
        <v>2055</v>
      </c>
      <c r="J1007" s="300" t="s">
        <v>818</v>
      </c>
      <c r="K1007" s="300" t="s">
        <v>2076</v>
      </c>
      <c r="L1007" s="300" t="s">
        <v>2155</v>
      </c>
      <c r="M1007" s="300"/>
      <c r="N1007" s="300" t="s">
        <v>2679</v>
      </c>
    </row>
    <row r="1008" spans="1:14">
      <c r="A1008" s="299">
        <v>2017</v>
      </c>
      <c r="B1008" s="300" t="s">
        <v>135</v>
      </c>
      <c r="C1008" s="300" t="s">
        <v>143</v>
      </c>
      <c r="D1008" s="300" t="s">
        <v>1805</v>
      </c>
      <c r="E1008" s="299">
        <v>0.53846153846153799</v>
      </c>
      <c r="F1008" s="300"/>
      <c r="G1008" s="300" t="s">
        <v>2089</v>
      </c>
      <c r="H1008" s="300"/>
      <c r="I1008" s="300" t="s">
        <v>2051</v>
      </c>
      <c r="J1008" s="300" t="s">
        <v>818</v>
      </c>
      <c r="K1008" s="300" t="s">
        <v>2076</v>
      </c>
      <c r="L1008" s="300" t="s">
        <v>2155</v>
      </c>
      <c r="M1008" s="300"/>
      <c r="N1008" s="300" t="s">
        <v>2679</v>
      </c>
    </row>
    <row r="1009" spans="1:14">
      <c r="A1009" s="299">
        <v>2017</v>
      </c>
      <c r="B1009" s="300" t="s">
        <v>135</v>
      </c>
      <c r="C1009" s="300" t="s">
        <v>143</v>
      </c>
      <c r="D1009" s="300" t="s">
        <v>1807</v>
      </c>
      <c r="E1009" s="299">
        <v>0.53846153846153799</v>
      </c>
      <c r="F1009" s="300"/>
      <c r="G1009" s="300" t="s">
        <v>2089</v>
      </c>
      <c r="H1009" s="300"/>
      <c r="I1009" s="300" t="s">
        <v>2048</v>
      </c>
      <c r="J1009" s="300" t="s">
        <v>818</v>
      </c>
      <c r="K1009" s="300" t="s">
        <v>2076</v>
      </c>
      <c r="L1009" s="300" t="s">
        <v>2155</v>
      </c>
      <c r="M1009" s="300"/>
      <c r="N1009" s="300" t="s">
        <v>2679</v>
      </c>
    </row>
    <row r="1010" spans="1:14">
      <c r="A1010" s="299">
        <v>2017</v>
      </c>
      <c r="B1010" s="300" t="s">
        <v>135</v>
      </c>
      <c r="C1010" s="300" t="s">
        <v>143</v>
      </c>
      <c r="D1010" s="300" t="s">
        <v>1809</v>
      </c>
      <c r="E1010" s="299">
        <v>0.53846153846153799</v>
      </c>
      <c r="F1010" s="300"/>
      <c r="G1010" s="300" t="s">
        <v>2089</v>
      </c>
      <c r="H1010" s="300"/>
      <c r="I1010" s="300" t="s">
        <v>2053</v>
      </c>
      <c r="J1010" s="300" t="s">
        <v>818</v>
      </c>
      <c r="K1010" s="300" t="s">
        <v>2076</v>
      </c>
      <c r="L1010" s="300" t="s">
        <v>2155</v>
      </c>
      <c r="M1010" s="300"/>
      <c r="N1010" s="300" t="s">
        <v>2679</v>
      </c>
    </row>
    <row r="1011" spans="1:14">
      <c r="A1011" s="299">
        <v>2017</v>
      </c>
      <c r="B1011" s="300" t="s">
        <v>135</v>
      </c>
      <c r="C1011" s="300" t="s">
        <v>143</v>
      </c>
      <c r="D1011" s="300" t="s">
        <v>1827</v>
      </c>
      <c r="E1011" s="299">
        <v>-38973.030654358903</v>
      </c>
      <c r="F1011" s="300"/>
      <c r="G1011" s="300" t="s">
        <v>2089</v>
      </c>
      <c r="H1011" s="300"/>
      <c r="I1011" s="300" t="s">
        <v>2055</v>
      </c>
      <c r="J1011" s="300" t="s">
        <v>818</v>
      </c>
      <c r="K1011" s="300" t="s">
        <v>2076</v>
      </c>
      <c r="L1011" s="300" t="s">
        <v>2151</v>
      </c>
      <c r="M1011" s="300"/>
      <c r="N1011" s="300" t="s">
        <v>2679</v>
      </c>
    </row>
    <row r="1012" spans="1:14">
      <c r="A1012" s="299">
        <v>2017</v>
      </c>
      <c r="B1012" s="300" t="s">
        <v>135</v>
      </c>
      <c r="C1012" s="300" t="s">
        <v>143</v>
      </c>
      <c r="D1012" s="300" t="s">
        <v>1829</v>
      </c>
      <c r="E1012" s="299">
        <v>-12973.978892307599</v>
      </c>
      <c r="F1012" s="300"/>
      <c r="G1012" s="300" t="s">
        <v>2089</v>
      </c>
      <c r="H1012" s="300"/>
      <c r="I1012" s="300" t="s">
        <v>2051</v>
      </c>
      <c r="J1012" s="300" t="s">
        <v>818</v>
      </c>
      <c r="K1012" s="300" t="s">
        <v>2076</v>
      </c>
      <c r="L1012" s="300" t="s">
        <v>2151</v>
      </c>
      <c r="M1012" s="300"/>
      <c r="N1012" s="300" t="s">
        <v>2679</v>
      </c>
    </row>
    <row r="1013" spans="1:14">
      <c r="A1013" s="299">
        <v>2017</v>
      </c>
      <c r="B1013" s="300" t="s">
        <v>135</v>
      </c>
      <c r="C1013" s="300" t="s">
        <v>143</v>
      </c>
      <c r="D1013" s="300" t="s">
        <v>1831</v>
      </c>
      <c r="E1013" s="299">
        <v>990567.54169982905</v>
      </c>
      <c r="F1013" s="300"/>
      <c r="G1013" s="300" t="s">
        <v>2089</v>
      </c>
      <c r="H1013" s="300"/>
      <c r="I1013" s="300" t="s">
        <v>2048</v>
      </c>
      <c r="J1013" s="300" t="s">
        <v>818</v>
      </c>
      <c r="K1013" s="300" t="s">
        <v>2076</v>
      </c>
      <c r="L1013" s="300" t="s">
        <v>2151</v>
      </c>
      <c r="M1013" s="300"/>
      <c r="N1013" s="300" t="s">
        <v>2679</v>
      </c>
    </row>
    <row r="1014" spans="1:14">
      <c r="A1014" s="299">
        <v>2017</v>
      </c>
      <c r="B1014" s="300" t="s">
        <v>135</v>
      </c>
      <c r="C1014" s="300" t="s">
        <v>143</v>
      </c>
      <c r="D1014" s="300" t="s">
        <v>1833</v>
      </c>
      <c r="E1014" s="299">
        <v>1005440.04745805</v>
      </c>
      <c r="F1014" s="300"/>
      <c r="G1014" s="300" t="s">
        <v>2089</v>
      </c>
      <c r="H1014" s="300"/>
      <c r="I1014" s="300" t="s">
        <v>2053</v>
      </c>
      <c r="J1014" s="300" t="s">
        <v>818</v>
      </c>
      <c r="K1014" s="300" t="s">
        <v>2076</v>
      </c>
      <c r="L1014" s="300" t="s">
        <v>2151</v>
      </c>
      <c r="M1014" s="300"/>
      <c r="N1014" s="300" t="s">
        <v>2679</v>
      </c>
    </row>
    <row r="1015" spans="1:14">
      <c r="A1015" s="299">
        <v>2017</v>
      </c>
      <c r="B1015" s="300" t="s">
        <v>135</v>
      </c>
      <c r="C1015" s="300" t="s">
        <v>143</v>
      </c>
      <c r="D1015" s="300" t="s">
        <v>238</v>
      </c>
      <c r="E1015" s="299">
        <v>-131273.482624711</v>
      </c>
      <c r="F1015" s="300"/>
      <c r="G1015" s="300" t="s">
        <v>2089</v>
      </c>
      <c r="H1015" s="300"/>
      <c r="I1015" s="300" t="s">
        <v>2055</v>
      </c>
      <c r="J1015" s="300" t="s">
        <v>818</v>
      </c>
      <c r="K1015" s="300" t="s">
        <v>2076</v>
      </c>
      <c r="L1015" s="300" t="s">
        <v>2156</v>
      </c>
      <c r="M1015" s="300"/>
      <c r="N1015" s="300" t="s">
        <v>2679</v>
      </c>
    </row>
    <row r="1016" spans="1:14">
      <c r="A1016" s="299">
        <v>2017</v>
      </c>
      <c r="B1016" s="300" t="s">
        <v>135</v>
      </c>
      <c r="C1016" s="300" t="s">
        <v>143</v>
      </c>
      <c r="D1016" s="300" t="s">
        <v>737</v>
      </c>
      <c r="E1016" s="299">
        <v>-43700.460654379101</v>
      </c>
      <c r="F1016" s="300"/>
      <c r="G1016" s="300" t="s">
        <v>2089</v>
      </c>
      <c r="H1016" s="300"/>
      <c r="I1016" s="300" t="s">
        <v>2051</v>
      </c>
      <c r="J1016" s="300" t="s">
        <v>818</v>
      </c>
      <c r="K1016" s="300" t="s">
        <v>2076</v>
      </c>
      <c r="L1016" s="300" t="s">
        <v>2156</v>
      </c>
      <c r="M1016" s="300"/>
      <c r="N1016" s="300" t="s">
        <v>2679</v>
      </c>
    </row>
    <row r="1017" spans="1:14">
      <c r="A1017" s="299">
        <v>2017</v>
      </c>
      <c r="B1017" s="300" t="s">
        <v>135</v>
      </c>
      <c r="C1017" s="300" t="s">
        <v>143</v>
      </c>
      <c r="D1017" s="300" t="s">
        <v>740</v>
      </c>
      <c r="E1017" s="299">
        <v>3336544.4973264202</v>
      </c>
      <c r="F1017" s="300"/>
      <c r="G1017" s="300" t="s">
        <v>2089</v>
      </c>
      <c r="H1017" s="300"/>
      <c r="I1017" s="300" t="s">
        <v>2048</v>
      </c>
      <c r="J1017" s="300" t="s">
        <v>818</v>
      </c>
      <c r="K1017" s="300" t="s">
        <v>2076</v>
      </c>
      <c r="L1017" s="300" t="s">
        <v>2156</v>
      </c>
      <c r="M1017" s="300"/>
      <c r="N1017" s="300" t="s">
        <v>2679</v>
      </c>
    </row>
    <row r="1018" spans="1:14">
      <c r="A1018" s="299">
        <v>2017</v>
      </c>
      <c r="B1018" s="300" t="s">
        <v>135</v>
      </c>
      <c r="C1018" s="300" t="s">
        <v>143</v>
      </c>
      <c r="D1018" s="300" t="s">
        <v>796</v>
      </c>
      <c r="E1018" s="299">
        <v>3386639.7963949698</v>
      </c>
      <c r="F1018" s="300"/>
      <c r="G1018" s="300" t="s">
        <v>2089</v>
      </c>
      <c r="H1018" s="300"/>
      <c r="I1018" s="300" t="s">
        <v>2053</v>
      </c>
      <c r="J1018" s="300" t="s">
        <v>818</v>
      </c>
      <c r="K1018" s="300" t="s">
        <v>2076</v>
      </c>
      <c r="L1018" s="300" t="s">
        <v>2156</v>
      </c>
      <c r="M1018" s="300"/>
      <c r="N1018" s="300" t="s">
        <v>2679</v>
      </c>
    </row>
    <row r="1019" spans="1:14">
      <c r="A1019" s="299">
        <v>2017</v>
      </c>
      <c r="B1019" s="300" t="s">
        <v>135</v>
      </c>
      <c r="C1019" s="300" t="s">
        <v>143</v>
      </c>
      <c r="D1019" s="300" t="s">
        <v>1879</v>
      </c>
      <c r="E1019" s="299">
        <v>0</v>
      </c>
      <c r="F1019" s="300"/>
      <c r="G1019" s="300" t="s">
        <v>2089</v>
      </c>
      <c r="H1019" s="300"/>
      <c r="I1019" s="300" t="s">
        <v>2055</v>
      </c>
      <c r="J1019" s="300" t="s">
        <v>818</v>
      </c>
      <c r="K1019" s="300" t="s">
        <v>2076</v>
      </c>
      <c r="L1019" s="300" t="s">
        <v>2157</v>
      </c>
      <c r="M1019" s="300"/>
      <c r="N1019" s="300" t="s">
        <v>2679</v>
      </c>
    </row>
    <row r="1020" spans="1:14">
      <c r="A1020" s="299">
        <v>2017</v>
      </c>
      <c r="B1020" s="300" t="s">
        <v>135</v>
      </c>
      <c r="C1020" s="300" t="s">
        <v>143</v>
      </c>
      <c r="D1020" s="300" t="s">
        <v>1881</v>
      </c>
      <c r="E1020" s="299">
        <v>0</v>
      </c>
      <c r="F1020" s="300"/>
      <c r="G1020" s="300" t="s">
        <v>2089</v>
      </c>
      <c r="H1020" s="300"/>
      <c r="I1020" s="300" t="s">
        <v>2051</v>
      </c>
      <c r="J1020" s="300" t="s">
        <v>818</v>
      </c>
      <c r="K1020" s="300" t="s">
        <v>2076</v>
      </c>
      <c r="L1020" s="300" t="s">
        <v>2157</v>
      </c>
      <c r="M1020" s="300"/>
      <c r="N1020" s="300" t="s">
        <v>2679</v>
      </c>
    </row>
    <row r="1021" spans="1:14">
      <c r="A1021" s="299">
        <v>2017</v>
      </c>
      <c r="B1021" s="300" t="s">
        <v>135</v>
      </c>
      <c r="C1021" s="300" t="s">
        <v>143</v>
      </c>
      <c r="D1021" s="300" t="s">
        <v>1883</v>
      </c>
      <c r="E1021" s="299">
        <v>0</v>
      </c>
      <c r="F1021" s="300"/>
      <c r="G1021" s="300" t="s">
        <v>2089</v>
      </c>
      <c r="H1021" s="300"/>
      <c r="I1021" s="300" t="s">
        <v>2048</v>
      </c>
      <c r="J1021" s="300" t="s">
        <v>818</v>
      </c>
      <c r="K1021" s="300" t="s">
        <v>2076</v>
      </c>
      <c r="L1021" s="300" t="s">
        <v>2157</v>
      </c>
      <c r="M1021" s="300"/>
      <c r="N1021" s="300" t="s">
        <v>2679</v>
      </c>
    </row>
    <row r="1022" spans="1:14">
      <c r="A1022" s="299">
        <v>2017</v>
      </c>
      <c r="B1022" s="300" t="s">
        <v>135</v>
      </c>
      <c r="C1022" s="300" t="s">
        <v>143</v>
      </c>
      <c r="D1022" s="300" t="s">
        <v>1885</v>
      </c>
      <c r="E1022" s="299">
        <v>0</v>
      </c>
      <c r="F1022" s="300"/>
      <c r="G1022" s="300" t="s">
        <v>2089</v>
      </c>
      <c r="H1022" s="300"/>
      <c r="I1022" s="300" t="s">
        <v>2053</v>
      </c>
      <c r="J1022" s="300" t="s">
        <v>818</v>
      </c>
      <c r="K1022" s="300" t="s">
        <v>2076</v>
      </c>
      <c r="L1022" s="300" t="s">
        <v>2157</v>
      </c>
      <c r="M1022" s="300"/>
      <c r="N1022" s="300" t="s">
        <v>2679</v>
      </c>
    </row>
    <row r="1023" spans="1:14">
      <c r="A1023" s="299">
        <v>2017</v>
      </c>
      <c r="B1023" s="300" t="s">
        <v>135</v>
      </c>
      <c r="C1023" s="300" t="s">
        <v>143</v>
      </c>
      <c r="D1023" s="300" t="s">
        <v>1887</v>
      </c>
      <c r="E1023" s="299">
        <v>0</v>
      </c>
      <c r="F1023" s="300"/>
      <c r="G1023" s="300" t="s">
        <v>2089</v>
      </c>
      <c r="H1023" s="300"/>
      <c r="I1023" s="300" t="s">
        <v>2055</v>
      </c>
      <c r="J1023" s="300" t="s">
        <v>818</v>
      </c>
      <c r="K1023" s="300" t="s">
        <v>2076</v>
      </c>
      <c r="L1023" s="300" t="s">
        <v>2158</v>
      </c>
      <c r="M1023" s="300"/>
      <c r="N1023" s="300" t="s">
        <v>2679</v>
      </c>
    </row>
    <row r="1024" spans="1:14">
      <c r="A1024" s="299">
        <v>2017</v>
      </c>
      <c r="B1024" s="300" t="s">
        <v>135</v>
      </c>
      <c r="C1024" s="300" t="s">
        <v>143</v>
      </c>
      <c r="D1024" s="300" t="s">
        <v>1889</v>
      </c>
      <c r="E1024" s="299">
        <v>0</v>
      </c>
      <c r="F1024" s="300"/>
      <c r="G1024" s="300" t="s">
        <v>2089</v>
      </c>
      <c r="H1024" s="300"/>
      <c r="I1024" s="300" t="s">
        <v>2051</v>
      </c>
      <c r="J1024" s="300" t="s">
        <v>818</v>
      </c>
      <c r="K1024" s="300" t="s">
        <v>2076</v>
      </c>
      <c r="L1024" s="300" t="s">
        <v>2158</v>
      </c>
      <c r="M1024" s="300"/>
      <c r="N1024" s="300" t="s">
        <v>2679</v>
      </c>
    </row>
    <row r="1025" spans="1:14">
      <c r="A1025" s="299">
        <v>2017</v>
      </c>
      <c r="B1025" s="300" t="s">
        <v>135</v>
      </c>
      <c r="C1025" s="300" t="s">
        <v>143</v>
      </c>
      <c r="D1025" s="300" t="s">
        <v>1891</v>
      </c>
      <c r="E1025" s="299">
        <v>0</v>
      </c>
      <c r="F1025" s="300"/>
      <c r="G1025" s="300" t="s">
        <v>2089</v>
      </c>
      <c r="H1025" s="300"/>
      <c r="I1025" s="300" t="s">
        <v>2048</v>
      </c>
      <c r="J1025" s="300" t="s">
        <v>818</v>
      </c>
      <c r="K1025" s="300" t="s">
        <v>2076</v>
      </c>
      <c r="L1025" s="300" t="s">
        <v>2158</v>
      </c>
      <c r="M1025" s="300"/>
      <c r="N1025" s="300" t="s">
        <v>2679</v>
      </c>
    </row>
    <row r="1026" spans="1:14">
      <c r="A1026" s="299">
        <v>2017</v>
      </c>
      <c r="B1026" s="300" t="s">
        <v>135</v>
      </c>
      <c r="C1026" s="300" t="s">
        <v>143</v>
      </c>
      <c r="D1026" s="300" t="s">
        <v>1893</v>
      </c>
      <c r="E1026" s="299">
        <v>0</v>
      </c>
      <c r="F1026" s="300"/>
      <c r="G1026" s="300" t="s">
        <v>2089</v>
      </c>
      <c r="H1026" s="300"/>
      <c r="I1026" s="300" t="s">
        <v>2053</v>
      </c>
      <c r="J1026" s="300" t="s">
        <v>818</v>
      </c>
      <c r="K1026" s="300" t="s">
        <v>2076</v>
      </c>
      <c r="L1026" s="300" t="s">
        <v>2158</v>
      </c>
      <c r="M1026" s="300"/>
      <c r="N1026" s="300" t="s">
        <v>2679</v>
      </c>
    </row>
    <row r="1027" spans="1:14">
      <c r="A1027" s="299">
        <v>2017</v>
      </c>
      <c r="B1027" s="300" t="s">
        <v>135</v>
      </c>
      <c r="C1027" s="300" t="s">
        <v>143</v>
      </c>
      <c r="D1027" s="300" t="s">
        <v>887</v>
      </c>
      <c r="E1027" s="299">
        <v>0</v>
      </c>
      <c r="F1027" s="300"/>
      <c r="G1027" s="300" t="s">
        <v>2125</v>
      </c>
      <c r="H1027" s="300"/>
      <c r="I1027" s="300" t="s">
        <v>2046</v>
      </c>
      <c r="J1027" s="300" t="s">
        <v>401</v>
      </c>
      <c r="K1027" s="300"/>
      <c r="L1027" s="300"/>
      <c r="M1027" s="300"/>
      <c r="N1027" s="300" t="s">
        <v>2679</v>
      </c>
    </row>
    <row r="1028" spans="1:14">
      <c r="A1028" s="299">
        <v>2017</v>
      </c>
      <c r="B1028" s="300" t="s">
        <v>135</v>
      </c>
      <c r="C1028" s="300" t="s">
        <v>143</v>
      </c>
      <c r="D1028" s="300" t="s">
        <v>797</v>
      </c>
      <c r="E1028" s="299">
        <v>436848265</v>
      </c>
      <c r="F1028" s="300"/>
      <c r="G1028" s="300" t="s">
        <v>2125</v>
      </c>
      <c r="H1028" s="300"/>
      <c r="I1028" s="300"/>
      <c r="J1028" s="300" t="s">
        <v>401</v>
      </c>
      <c r="K1028" s="300" t="s">
        <v>2076</v>
      </c>
      <c r="L1028" s="300" t="s">
        <v>2077</v>
      </c>
      <c r="M1028" s="300"/>
      <c r="N1028" s="300" t="s">
        <v>2679</v>
      </c>
    </row>
    <row r="1029" spans="1:14">
      <c r="A1029" s="299">
        <v>2017</v>
      </c>
      <c r="B1029" s="300" t="s">
        <v>135</v>
      </c>
      <c r="C1029" s="300" t="s">
        <v>143</v>
      </c>
      <c r="D1029" s="300" t="s">
        <v>800</v>
      </c>
      <c r="E1029" s="299">
        <v>0</v>
      </c>
      <c r="F1029" s="300"/>
      <c r="G1029" s="300" t="s">
        <v>2125</v>
      </c>
      <c r="H1029" s="300"/>
      <c r="I1029" s="300"/>
      <c r="J1029" s="300" t="s">
        <v>401</v>
      </c>
      <c r="K1029" s="300" t="s">
        <v>2070</v>
      </c>
      <c r="L1029" s="300" t="s">
        <v>2071</v>
      </c>
      <c r="M1029" s="300"/>
      <c r="N1029" s="300" t="s">
        <v>2679</v>
      </c>
    </row>
    <row r="1030" spans="1:14">
      <c r="A1030" s="299">
        <v>2017</v>
      </c>
      <c r="B1030" s="300" t="s">
        <v>135</v>
      </c>
      <c r="C1030" s="300" t="s">
        <v>143</v>
      </c>
      <c r="D1030" s="300" t="s">
        <v>801</v>
      </c>
      <c r="E1030" s="299">
        <v>0</v>
      </c>
      <c r="F1030" s="300"/>
      <c r="G1030" s="300" t="s">
        <v>2125</v>
      </c>
      <c r="H1030" s="300"/>
      <c r="I1030" s="300"/>
      <c r="J1030" s="300" t="s">
        <v>401</v>
      </c>
      <c r="K1030" s="300" t="s">
        <v>2070</v>
      </c>
      <c r="L1030" s="300" t="s">
        <v>2126</v>
      </c>
      <c r="M1030" s="300"/>
      <c r="N1030" s="300" t="s">
        <v>2679</v>
      </c>
    </row>
    <row r="1031" spans="1:14">
      <c r="A1031" s="299">
        <v>2017</v>
      </c>
      <c r="B1031" s="300" t="s">
        <v>135</v>
      </c>
      <c r="C1031" s="300" t="s">
        <v>143</v>
      </c>
      <c r="D1031" s="300" t="s">
        <v>989</v>
      </c>
      <c r="E1031" s="299">
        <v>0</v>
      </c>
      <c r="F1031" s="300"/>
      <c r="G1031" s="300" t="s">
        <v>2125</v>
      </c>
      <c r="H1031" s="300"/>
      <c r="I1031" s="300"/>
      <c r="J1031" s="300" t="s">
        <v>401</v>
      </c>
      <c r="K1031" s="300" t="s">
        <v>2070</v>
      </c>
      <c r="L1031" s="300" t="s">
        <v>2127</v>
      </c>
      <c r="M1031" s="300"/>
      <c r="N1031" s="300" t="s">
        <v>2679</v>
      </c>
    </row>
    <row r="1032" spans="1:14">
      <c r="A1032" s="299">
        <v>2017</v>
      </c>
      <c r="B1032" s="300" t="s">
        <v>135</v>
      </c>
      <c r="C1032" s="300" t="s">
        <v>143</v>
      </c>
      <c r="D1032" s="300" t="s">
        <v>991</v>
      </c>
      <c r="E1032" s="299">
        <v>0</v>
      </c>
      <c r="F1032" s="300"/>
      <c r="G1032" s="300" t="s">
        <v>2125</v>
      </c>
      <c r="H1032" s="300"/>
      <c r="I1032" s="300"/>
      <c r="J1032" s="300" t="s">
        <v>401</v>
      </c>
      <c r="K1032" s="300" t="s">
        <v>2070</v>
      </c>
      <c r="L1032" s="300" t="s">
        <v>2127</v>
      </c>
      <c r="M1032" s="300"/>
      <c r="N1032" s="300" t="s">
        <v>2679</v>
      </c>
    </row>
    <row r="1033" spans="1:14">
      <c r="A1033" s="299">
        <v>2017</v>
      </c>
      <c r="B1033" s="300" t="s">
        <v>135</v>
      </c>
      <c r="C1033" s="300" t="s">
        <v>143</v>
      </c>
      <c r="D1033" s="300" t="s">
        <v>1017</v>
      </c>
      <c r="E1033" s="299">
        <v>0</v>
      </c>
      <c r="F1033" s="300"/>
      <c r="G1033" s="300" t="s">
        <v>2125</v>
      </c>
      <c r="H1033" s="300"/>
      <c r="I1033" s="300"/>
      <c r="J1033" s="300" t="s">
        <v>401</v>
      </c>
      <c r="K1033" s="300" t="s">
        <v>2070</v>
      </c>
      <c r="L1033" s="300" t="s">
        <v>2127</v>
      </c>
      <c r="M1033" s="300"/>
      <c r="N1033" s="300" t="s">
        <v>2679</v>
      </c>
    </row>
    <row r="1034" spans="1:14">
      <c r="A1034" s="299">
        <v>2017</v>
      </c>
      <c r="B1034" s="300" t="s">
        <v>135</v>
      </c>
      <c r="C1034" s="300" t="s">
        <v>143</v>
      </c>
      <c r="D1034" s="300" t="s">
        <v>1019</v>
      </c>
      <c r="E1034" s="299">
        <v>0</v>
      </c>
      <c r="F1034" s="300"/>
      <c r="G1034" s="300" t="s">
        <v>2125</v>
      </c>
      <c r="H1034" s="300"/>
      <c r="I1034" s="300"/>
      <c r="J1034" s="300" t="s">
        <v>401</v>
      </c>
      <c r="K1034" s="300" t="s">
        <v>2070</v>
      </c>
      <c r="L1034" s="300" t="s">
        <v>2127</v>
      </c>
      <c r="M1034" s="300"/>
      <c r="N1034" s="300" t="s">
        <v>2679</v>
      </c>
    </row>
    <row r="1035" spans="1:14">
      <c r="A1035" s="299">
        <v>2017</v>
      </c>
      <c r="B1035" s="300" t="s">
        <v>135</v>
      </c>
      <c r="C1035" s="300" t="s">
        <v>143</v>
      </c>
      <c r="D1035" s="300" t="s">
        <v>1041</v>
      </c>
      <c r="E1035" s="299">
        <v>0</v>
      </c>
      <c r="F1035" s="300"/>
      <c r="G1035" s="300" t="s">
        <v>2125</v>
      </c>
      <c r="H1035" s="300"/>
      <c r="I1035" s="300"/>
      <c r="J1035" s="300" t="s">
        <v>401</v>
      </c>
      <c r="K1035" s="300" t="s">
        <v>2070</v>
      </c>
      <c r="L1035" s="300" t="s">
        <v>2127</v>
      </c>
      <c r="M1035" s="300"/>
      <c r="N1035" s="300" t="s">
        <v>2679</v>
      </c>
    </row>
    <row r="1036" spans="1:14">
      <c r="A1036" s="299">
        <v>2017</v>
      </c>
      <c r="B1036" s="300" t="s">
        <v>135</v>
      </c>
      <c r="C1036" s="300" t="s">
        <v>143</v>
      </c>
      <c r="D1036" s="300" t="s">
        <v>230</v>
      </c>
      <c r="E1036" s="299">
        <v>5938824</v>
      </c>
      <c r="F1036" s="300"/>
      <c r="G1036" s="300" t="s">
        <v>2125</v>
      </c>
      <c r="H1036" s="300"/>
      <c r="I1036" s="300"/>
      <c r="J1036" s="300" t="s">
        <v>401</v>
      </c>
      <c r="K1036" s="300" t="s">
        <v>2083</v>
      </c>
      <c r="L1036" s="300" t="s">
        <v>2128</v>
      </c>
      <c r="M1036" s="300"/>
      <c r="N1036" s="300" t="s">
        <v>2679</v>
      </c>
    </row>
    <row r="1037" spans="1:14">
      <c r="A1037" s="299">
        <v>2017</v>
      </c>
      <c r="B1037" s="300" t="s">
        <v>135</v>
      </c>
      <c r="C1037" s="300" t="s">
        <v>143</v>
      </c>
      <c r="D1037" s="300" t="s">
        <v>231</v>
      </c>
      <c r="E1037" s="299">
        <v>9639909</v>
      </c>
      <c r="F1037" s="300"/>
      <c r="G1037" s="300" t="s">
        <v>2125</v>
      </c>
      <c r="H1037" s="300"/>
      <c r="I1037" s="300"/>
      <c r="J1037" s="300" t="s">
        <v>401</v>
      </c>
      <c r="K1037" s="300" t="s">
        <v>2083</v>
      </c>
      <c r="L1037" s="300" t="s">
        <v>2128</v>
      </c>
      <c r="M1037" s="300"/>
      <c r="N1037" s="300" t="s">
        <v>2679</v>
      </c>
    </row>
    <row r="1038" spans="1:14">
      <c r="A1038" s="299">
        <v>2017</v>
      </c>
      <c r="B1038" s="300" t="s">
        <v>135</v>
      </c>
      <c r="C1038" s="300" t="s">
        <v>143</v>
      </c>
      <c r="D1038" s="300" t="s">
        <v>1170</v>
      </c>
      <c r="E1038" s="299">
        <v>0</v>
      </c>
      <c r="F1038" s="300"/>
      <c r="G1038" s="300" t="s">
        <v>2125</v>
      </c>
      <c r="H1038" s="300"/>
      <c r="I1038" s="300"/>
      <c r="J1038" s="300" t="s">
        <v>401</v>
      </c>
      <c r="K1038" s="300" t="s">
        <v>2080</v>
      </c>
      <c r="L1038" s="300" t="s">
        <v>2129</v>
      </c>
      <c r="M1038" s="300"/>
      <c r="N1038" s="300" t="s">
        <v>2679</v>
      </c>
    </row>
    <row r="1039" spans="1:14">
      <c r="A1039" s="299">
        <v>2017</v>
      </c>
      <c r="B1039" s="300" t="s">
        <v>135</v>
      </c>
      <c r="C1039" s="300" t="s">
        <v>143</v>
      </c>
      <c r="D1039" s="300" t="s">
        <v>1172</v>
      </c>
      <c r="E1039" s="299">
        <v>0</v>
      </c>
      <c r="F1039" s="300"/>
      <c r="G1039" s="300" t="s">
        <v>2125</v>
      </c>
      <c r="H1039" s="300"/>
      <c r="I1039" s="300"/>
      <c r="J1039" s="300" t="s">
        <v>401</v>
      </c>
      <c r="K1039" s="300" t="s">
        <v>2083</v>
      </c>
      <c r="L1039" s="300" t="s">
        <v>2130</v>
      </c>
      <c r="M1039" s="300"/>
      <c r="N1039" s="300" t="s">
        <v>2679</v>
      </c>
    </row>
    <row r="1040" spans="1:14">
      <c r="A1040" s="299">
        <v>2017</v>
      </c>
      <c r="B1040" s="300" t="s">
        <v>135</v>
      </c>
      <c r="C1040" s="300" t="s">
        <v>143</v>
      </c>
      <c r="D1040" s="300" t="s">
        <v>1174</v>
      </c>
      <c r="E1040" s="299">
        <v>0</v>
      </c>
      <c r="F1040" s="300"/>
      <c r="G1040" s="300" t="s">
        <v>2125</v>
      </c>
      <c r="H1040" s="300"/>
      <c r="I1040" s="300"/>
      <c r="J1040" s="300" t="s">
        <v>401</v>
      </c>
      <c r="K1040" s="300" t="s">
        <v>2083</v>
      </c>
      <c r="L1040" s="300" t="s">
        <v>2131</v>
      </c>
      <c r="M1040" s="300"/>
      <c r="N1040" s="300" t="s">
        <v>2679</v>
      </c>
    </row>
    <row r="1041" spans="1:14">
      <c r="A1041" s="299">
        <v>2017</v>
      </c>
      <c r="B1041" s="300" t="s">
        <v>135</v>
      </c>
      <c r="C1041" s="300" t="s">
        <v>143</v>
      </c>
      <c r="D1041" s="300" t="s">
        <v>1176</v>
      </c>
      <c r="E1041" s="299">
        <v>0</v>
      </c>
      <c r="F1041" s="300"/>
      <c r="G1041" s="300" t="s">
        <v>2125</v>
      </c>
      <c r="H1041" s="300"/>
      <c r="I1041" s="300"/>
      <c r="J1041" s="300" t="s">
        <v>401</v>
      </c>
      <c r="K1041" s="300" t="s">
        <v>2083</v>
      </c>
      <c r="L1041" s="300" t="s">
        <v>2132</v>
      </c>
      <c r="M1041" s="300"/>
      <c r="N1041" s="300" t="s">
        <v>2679</v>
      </c>
    </row>
    <row r="1042" spans="1:14">
      <c r="A1042" s="299">
        <v>2017</v>
      </c>
      <c r="B1042" s="300" t="s">
        <v>135</v>
      </c>
      <c r="C1042" s="300" t="s">
        <v>143</v>
      </c>
      <c r="D1042" s="300" t="s">
        <v>1178</v>
      </c>
      <c r="E1042" s="299">
        <v>0</v>
      </c>
      <c r="F1042" s="300"/>
      <c r="G1042" s="300" t="s">
        <v>2125</v>
      </c>
      <c r="H1042" s="300"/>
      <c r="I1042" s="300"/>
      <c r="J1042" s="300" t="s">
        <v>401</v>
      </c>
      <c r="K1042" s="300" t="s">
        <v>2083</v>
      </c>
      <c r="L1042" s="300" t="s">
        <v>2133</v>
      </c>
      <c r="M1042" s="300"/>
      <c r="N1042" s="300" t="s">
        <v>2679</v>
      </c>
    </row>
    <row r="1043" spans="1:14">
      <c r="A1043" s="299">
        <v>2017</v>
      </c>
      <c r="B1043" s="300" t="s">
        <v>135</v>
      </c>
      <c r="C1043" s="300" t="s">
        <v>143</v>
      </c>
      <c r="D1043" s="300" t="s">
        <v>1180</v>
      </c>
      <c r="E1043" s="299">
        <v>0</v>
      </c>
      <c r="F1043" s="300"/>
      <c r="G1043" s="300" t="s">
        <v>2125</v>
      </c>
      <c r="H1043" s="300"/>
      <c r="I1043" s="300"/>
      <c r="J1043" s="300" t="s">
        <v>401</v>
      </c>
      <c r="K1043" s="300" t="s">
        <v>2083</v>
      </c>
      <c r="L1043" s="300" t="s">
        <v>2134</v>
      </c>
      <c r="M1043" s="300"/>
      <c r="N1043" s="300" t="s">
        <v>2679</v>
      </c>
    </row>
    <row r="1044" spans="1:14">
      <c r="A1044" s="299">
        <v>2017</v>
      </c>
      <c r="B1044" s="300" t="s">
        <v>135</v>
      </c>
      <c r="C1044" s="300" t="s">
        <v>143</v>
      </c>
      <c r="D1044" s="300" t="s">
        <v>1182</v>
      </c>
      <c r="E1044" s="299">
        <v>0</v>
      </c>
      <c r="F1044" s="300"/>
      <c r="G1044" s="300" t="s">
        <v>2125</v>
      </c>
      <c r="H1044" s="300"/>
      <c r="I1044" s="300"/>
      <c r="J1044" s="300" t="s">
        <v>401</v>
      </c>
      <c r="K1044" s="300" t="s">
        <v>2083</v>
      </c>
      <c r="L1044" s="300" t="s">
        <v>2135</v>
      </c>
      <c r="M1044" s="300"/>
      <c r="N1044" s="300" t="s">
        <v>2679</v>
      </c>
    </row>
    <row r="1045" spans="1:14">
      <c r="A1045" s="299">
        <v>2017</v>
      </c>
      <c r="B1045" s="300" t="s">
        <v>135</v>
      </c>
      <c r="C1045" s="300" t="s">
        <v>143</v>
      </c>
      <c r="D1045" s="300" t="s">
        <v>232</v>
      </c>
      <c r="E1045" s="299">
        <v>7586581</v>
      </c>
      <c r="F1045" s="300"/>
      <c r="G1045" s="300" t="s">
        <v>2125</v>
      </c>
      <c r="H1045" s="300"/>
      <c r="I1045" s="300"/>
      <c r="J1045" s="300" t="s">
        <v>401</v>
      </c>
      <c r="K1045" s="300" t="s">
        <v>2083</v>
      </c>
      <c r="L1045" s="300" t="s">
        <v>2136</v>
      </c>
      <c r="M1045" s="300"/>
      <c r="N1045" s="300" t="s">
        <v>2679</v>
      </c>
    </row>
    <row r="1046" spans="1:14">
      <c r="A1046" s="299">
        <v>2017</v>
      </c>
      <c r="B1046" s="300" t="s">
        <v>135</v>
      </c>
      <c r="C1046" s="300" t="s">
        <v>143</v>
      </c>
      <c r="D1046" s="300" t="s">
        <v>684</v>
      </c>
      <c r="E1046" s="299">
        <v>0</v>
      </c>
      <c r="F1046" s="300"/>
      <c r="G1046" s="300" t="s">
        <v>2125</v>
      </c>
      <c r="H1046" s="300"/>
      <c r="I1046" s="300"/>
      <c r="J1046" s="300" t="s">
        <v>401</v>
      </c>
      <c r="K1046" s="300" t="s">
        <v>2081</v>
      </c>
      <c r="L1046" s="300" t="s">
        <v>2137</v>
      </c>
      <c r="M1046" s="300"/>
      <c r="N1046" s="300" t="s">
        <v>2679</v>
      </c>
    </row>
    <row r="1047" spans="1:14">
      <c r="A1047" s="299">
        <v>2017</v>
      </c>
      <c r="B1047" s="300" t="s">
        <v>135</v>
      </c>
      <c r="C1047" s="300" t="s">
        <v>143</v>
      </c>
      <c r="D1047" s="300" t="s">
        <v>233</v>
      </c>
      <c r="E1047" s="299">
        <v>0.95046580000000003</v>
      </c>
      <c r="F1047" s="300"/>
      <c r="G1047" s="300" t="s">
        <v>2125</v>
      </c>
      <c r="H1047" s="300"/>
      <c r="I1047" s="300"/>
      <c r="J1047" s="300" t="s">
        <v>401</v>
      </c>
      <c r="K1047" s="300" t="s">
        <v>2104</v>
      </c>
      <c r="L1047" s="300" t="s">
        <v>2138</v>
      </c>
      <c r="M1047" s="300"/>
      <c r="N1047" s="300" t="s">
        <v>2679</v>
      </c>
    </row>
    <row r="1048" spans="1:14">
      <c r="A1048" s="299">
        <v>2017</v>
      </c>
      <c r="B1048" s="300" t="s">
        <v>135</v>
      </c>
      <c r="C1048" s="300" t="s">
        <v>143</v>
      </c>
      <c r="D1048" s="300" t="s">
        <v>234</v>
      </c>
      <c r="E1048" s="299">
        <v>1890528</v>
      </c>
      <c r="F1048" s="300"/>
      <c r="G1048" s="300" t="s">
        <v>2125</v>
      </c>
      <c r="H1048" s="300"/>
      <c r="I1048" s="300"/>
      <c r="J1048" s="300" t="s">
        <v>401</v>
      </c>
      <c r="K1048" s="300" t="s">
        <v>2083</v>
      </c>
      <c r="L1048" s="300" t="s">
        <v>2128</v>
      </c>
      <c r="M1048" s="300"/>
      <c r="N1048" s="300" t="s">
        <v>2679</v>
      </c>
    </row>
    <row r="1049" spans="1:14">
      <c r="A1049" s="299">
        <v>2017</v>
      </c>
      <c r="B1049" s="300" t="s">
        <v>135</v>
      </c>
      <c r="C1049" s="300" t="s">
        <v>143</v>
      </c>
      <c r="D1049" s="300" t="s">
        <v>235</v>
      </c>
      <c r="E1049" s="299">
        <v>0</v>
      </c>
      <c r="F1049" s="300"/>
      <c r="G1049" s="300" t="s">
        <v>2125</v>
      </c>
      <c r="H1049" s="300"/>
      <c r="I1049" s="300"/>
      <c r="J1049" s="300" t="s">
        <v>401</v>
      </c>
      <c r="K1049" s="300" t="s">
        <v>2083</v>
      </c>
      <c r="L1049" s="300" t="s">
        <v>2128</v>
      </c>
      <c r="M1049" s="300"/>
      <c r="N1049" s="300" t="s">
        <v>2679</v>
      </c>
    </row>
    <row r="1050" spans="1:14">
      <c r="A1050" s="299">
        <v>2017</v>
      </c>
      <c r="B1050" s="300" t="s">
        <v>135</v>
      </c>
      <c r="C1050" s="300" t="s">
        <v>143</v>
      </c>
      <c r="D1050" s="300" t="s">
        <v>236</v>
      </c>
      <c r="E1050" s="299">
        <v>0</v>
      </c>
      <c r="F1050" s="300"/>
      <c r="G1050" s="300" t="s">
        <v>2125</v>
      </c>
      <c r="H1050" s="300"/>
      <c r="I1050" s="300"/>
      <c r="J1050" s="300" t="s">
        <v>401</v>
      </c>
      <c r="K1050" s="300" t="s">
        <v>2083</v>
      </c>
      <c r="L1050" s="300" t="s">
        <v>2136</v>
      </c>
      <c r="M1050" s="300"/>
      <c r="N1050" s="300" t="s">
        <v>2679</v>
      </c>
    </row>
    <row r="1051" spans="1:14">
      <c r="A1051" s="299">
        <v>2017</v>
      </c>
      <c r="B1051" s="300" t="s">
        <v>135</v>
      </c>
      <c r="C1051" s="300" t="s">
        <v>143</v>
      </c>
      <c r="D1051" s="300" t="s">
        <v>738</v>
      </c>
      <c r="E1051" s="299">
        <v>0</v>
      </c>
      <c r="F1051" s="300"/>
      <c r="G1051" s="300" t="s">
        <v>2125</v>
      </c>
      <c r="H1051" s="300"/>
      <c r="I1051" s="300" t="s">
        <v>2048</v>
      </c>
      <c r="J1051" s="300" t="s">
        <v>401</v>
      </c>
      <c r="K1051" s="300"/>
      <c r="L1051" s="300"/>
      <c r="M1051" s="300"/>
      <c r="N1051" s="300" t="s">
        <v>2679</v>
      </c>
    </row>
    <row r="1052" spans="1:14">
      <c r="A1052" s="299">
        <v>2017</v>
      </c>
      <c r="B1052" s="300" t="s">
        <v>135</v>
      </c>
      <c r="C1052" s="300" t="s">
        <v>143</v>
      </c>
      <c r="D1052" s="300" t="s">
        <v>735</v>
      </c>
      <c r="E1052" s="299">
        <v>0</v>
      </c>
      <c r="F1052" s="300"/>
      <c r="G1052" s="300" t="s">
        <v>2125</v>
      </c>
      <c r="H1052" s="300"/>
      <c r="I1052" s="300" t="s">
        <v>2051</v>
      </c>
      <c r="J1052" s="300" t="s">
        <v>401</v>
      </c>
      <c r="K1052" s="300"/>
      <c r="L1052" s="300"/>
      <c r="M1052" s="300"/>
      <c r="N1052" s="300" t="s">
        <v>2679</v>
      </c>
    </row>
    <row r="1053" spans="1:14">
      <c r="A1053" s="299">
        <v>2017</v>
      </c>
      <c r="B1053" s="300" t="s">
        <v>135</v>
      </c>
      <c r="C1053" s="300" t="s">
        <v>143</v>
      </c>
      <c r="D1053" s="300" t="s">
        <v>739</v>
      </c>
      <c r="E1053" s="299">
        <v>0</v>
      </c>
      <c r="F1053" s="300"/>
      <c r="G1053" s="300" t="s">
        <v>2125</v>
      </c>
      <c r="H1053" s="300"/>
      <c r="I1053" s="300" t="s">
        <v>2048</v>
      </c>
      <c r="J1053" s="300" t="s">
        <v>401</v>
      </c>
      <c r="K1053" s="300"/>
      <c r="L1053" s="300"/>
      <c r="M1053" s="300"/>
      <c r="N1053" s="300" t="s">
        <v>2679</v>
      </c>
    </row>
    <row r="1054" spans="1:14">
      <c r="A1054" s="299">
        <v>2017</v>
      </c>
      <c r="B1054" s="300" t="s">
        <v>135</v>
      </c>
      <c r="C1054" s="300" t="s">
        <v>143</v>
      </c>
      <c r="D1054" s="300" t="s">
        <v>789</v>
      </c>
      <c r="E1054" s="299">
        <v>-959095.53</v>
      </c>
      <c r="F1054" s="300"/>
      <c r="G1054" s="300" t="s">
        <v>2125</v>
      </c>
      <c r="H1054" s="300"/>
      <c r="I1054" s="300"/>
      <c r="J1054" s="300" t="s">
        <v>401</v>
      </c>
      <c r="K1054" s="300" t="s">
        <v>2096</v>
      </c>
      <c r="L1054" s="300" t="s">
        <v>2139</v>
      </c>
      <c r="M1054" s="300" t="s">
        <v>2096</v>
      </c>
      <c r="N1054" s="300" t="s">
        <v>2679</v>
      </c>
    </row>
    <row r="1055" spans="1:14">
      <c r="A1055" s="299">
        <v>2017</v>
      </c>
      <c r="B1055" s="300" t="s">
        <v>135</v>
      </c>
      <c r="C1055" s="300" t="s">
        <v>143</v>
      </c>
      <c r="D1055" s="300" t="s">
        <v>343</v>
      </c>
      <c r="E1055" s="299">
        <v>0</v>
      </c>
      <c r="F1055" s="300"/>
      <c r="G1055" s="300" t="s">
        <v>2125</v>
      </c>
      <c r="H1055" s="300"/>
      <c r="I1055" s="300"/>
      <c r="J1055" s="300" t="s">
        <v>401</v>
      </c>
      <c r="K1055" s="300" t="s">
        <v>2096</v>
      </c>
      <c r="L1055" s="300" t="s">
        <v>2139</v>
      </c>
      <c r="M1055" s="300" t="s">
        <v>2096</v>
      </c>
      <c r="N1055" s="300" t="s">
        <v>2679</v>
      </c>
    </row>
    <row r="1056" spans="1:14">
      <c r="A1056" s="299">
        <v>2017</v>
      </c>
      <c r="B1056" s="300" t="s">
        <v>135</v>
      </c>
      <c r="C1056" s="300" t="s">
        <v>143</v>
      </c>
      <c r="D1056" s="300" t="s">
        <v>239</v>
      </c>
      <c r="E1056" s="299">
        <v>9.4000000000000004E-3</v>
      </c>
      <c r="F1056" s="300"/>
      <c r="G1056" s="300" t="s">
        <v>2125</v>
      </c>
      <c r="H1056" s="300"/>
      <c r="I1056" s="300"/>
      <c r="J1056" s="300" t="s">
        <v>401</v>
      </c>
      <c r="K1056" s="300"/>
      <c r="L1056" s="300"/>
      <c r="M1056" s="300" t="s">
        <v>2100</v>
      </c>
      <c r="N1056" s="300" t="s">
        <v>2679</v>
      </c>
    </row>
    <row r="1057" spans="1:14">
      <c r="A1057" s="299">
        <v>2017</v>
      </c>
      <c r="B1057" s="300" t="s">
        <v>135</v>
      </c>
      <c r="C1057" s="300" t="s">
        <v>143</v>
      </c>
      <c r="D1057" s="300" t="s">
        <v>240</v>
      </c>
      <c r="E1057" s="299">
        <v>7.2000000000000005E-4</v>
      </c>
      <c r="F1057" s="300"/>
      <c r="G1057" s="300" t="s">
        <v>2125</v>
      </c>
      <c r="H1057" s="300"/>
      <c r="I1057" s="300"/>
      <c r="J1057" s="300" t="s">
        <v>401</v>
      </c>
      <c r="K1057" s="300"/>
      <c r="L1057" s="300"/>
      <c r="M1057" s="300" t="s">
        <v>2140</v>
      </c>
      <c r="N1057" s="300" t="s">
        <v>2679</v>
      </c>
    </row>
    <row r="1058" spans="1:14">
      <c r="A1058" s="299">
        <v>2017</v>
      </c>
      <c r="B1058" s="300" t="s">
        <v>135</v>
      </c>
      <c r="C1058" s="300" t="s">
        <v>143</v>
      </c>
      <c r="D1058" s="300" t="s">
        <v>241</v>
      </c>
      <c r="E1058" s="299">
        <v>1.3984E-2</v>
      </c>
      <c r="F1058" s="300"/>
      <c r="G1058" s="300" t="s">
        <v>2125</v>
      </c>
      <c r="H1058" s="300"/>
      <c r="I1058" s="300"/>
      <c r="J1058" s="300" t="s">
        <v>401</v>
      </c>
      <c r="K1058" s="300"/>
      <c r="L1058" s="300"/>
      <c r="M1058" s="300" t="s">
        <v>2141</v>
      </c>
      <c r="N1058" s="300" t="s">
        <v>2679</v>
      </c>
    </row>
    <row r="1059" spans="1:14">
      <c r="A1059" s="299">
        <v>2017</v>
      </c>
      <c r="B1059" s="300" t="s">
        <v>135</v>
      </c>
      <c r="C1059" s="300" t="s">
        <v>143</v>
      </c>
      <c r="D1059" s="300" t="s">
        <v>242</v>
      </c>
      <c r="E1059" s="299">
        <v>4.8009000000000003E-2</v>
      </c>
      <c r="F1059" s="300"/>
      <c r="G1059" s="300" t="s">
        <v>2125</v>
      </c>
      <c r="H1059" s="300"/>
      <c r="I1059" s="300"/>
      <c r="J1059" s="300" t="s">
        <v>401</v>
      </c>
      <c r="K1059" s="300"/>
      <c r="L1059" s="300"/>
      <c r="M1059" s="300" t="s">
        <v>2142</v>
      </c>
      <c r="N1059" s="300" t="s">
        <v>2679</v>
      </c>
    </row>
    <row r="1060" spans="1:14">
      <c r="A1060" s="299">
        <v>2017</v>
      </c>
      <c r="B1060" s="300" t="s">
        <v>135</v>
      </c>
      <c r="C1060" s="300" t="s">
        <v>143</v>
      </c>
      <c r="D1060" s="300" t="s">
        <v>243</v>
      </c>
      <c r="E1060" s="299">
        <v>0.35</v>
      </c>
      <c r="F1060" s="300"/>
      <c r="G1060" s="300" t="s">
        <v>2125</v>
      </c>
      <c r="H1060" s="300"/>
      <c r="I1060" s="300"/>
      <c r="J1060" s="300" t="s">
        <v>401</v>
      </c>
      <c r="K1060" s="300"/>
      <c r="L1060" s="300"/>
      <c r="M1060" s="300" t="s">
        <v>2143</v>
      </c>
      <c r="N1060" s="300" t="s">
        <v>2679</v>
      </c>
    </row>
    <row r="1061" spans="1:14">
      <c r="A1061" s="299">
        <v>2017</v>
      </c>
      <c r="B1061" s="300" t="s">
        <v>135</v>
      </c>
      <c r="C1061" s="300" t="s">
        <v>143</v>
      </c>
      <c r="D1061" s="300" t="s">
        <v>1755</v>
      </c>
      <c r="E1061" s="299">
        <v>-17095998</v>
      </c>
      <c r="F1061" s="300"/>
      <c r="G1061" s="300" t="s">
        <v>2089</v>
      </c>
      <c r="H1061" s="300"/>
      <c r="I1061" s="300" t="s">
        <v>2055</v>
      </c>
      <c r="J1061" s="300" t="s">
        <v>818</v>
      </c>
      <c r="K1061" s="300" t="s">
        <v>2076</v>
      </c>
      <c r="L1061" s="300" t="s">
        <v>2099</v>
      </c>
      <c r="M1061" s="300"/>
      <c r="N1061" s="300" t="s">
        <v>2679</v>
      </c>
    </row>
    <row r="1062" spans="1:14">
      <c r="A1062" s="299">
        <v>2017</v>
      </c>
      <c r="B1062" s="300" t="s">
        <v>135</v>
      </c>
      <c r="C1062" s="300" t="s">
        <v>143</v>
      </c>
      <c r="D1062" s="300" t="s">
        <v>1757</v>
      </c>
      <c r="E1062" s="299">
        <v>-5691195</v>
      </c>
      <c r="F1062" s="300"/>
      <c r="G1062" s="300" t="s">
        <v>2089</v>
      </c>
      <c r="H1062" s="300"/>
      <c r="I1062" s="300" t="s">
        <v>2051</v>
      </c>
      <c r="J1062" s="300" t="s">
        <v>818</v>
      </c>
      <c r="K1062" s="300" t="s">
        <v>2076</v>
      </c>
      <c r="L1062" s="300" t="s">
        <v>2099</v>
      </c>
      <c r="M1062" s="300"/>
      <c r="N1062" s="300" t="s">
        <v>2679</v>
      </c>
    </row>
    <row r="1063" spans="1:14">
      <c r="A1063" s="299">
        <v>2017</v>
      </c>
      <c r="B1063" s="300" t="s">
        <v>135</v>
      </c>
      <c r="C1063" s="300" t="s">
        <v>143</v>
      </c>
      <c r="D1063" s="300" t="s">
        <v>244</v>
      </c>
      <c r="E1063" s="299">
        <v>5.5E-2</v>
      </c>
      <c r="F1063" s="300"/>
      <c r="G1063" s="300" t="s">
        <v>2125</v>
      </c>
      <c r="H1063" s="300"/>
      <c r="I1063" s="300"/>
      <c r="J1063" s="300" t="s">
        <v>401</v>
      </c>
      <c r="K1063" s="300"/>
      <c r="L1063" s="300"/>
      <c r="M1063" s="300" t="s">
        <v>2144</v>
      </c>
      <c r="N1063" s="300" t="s">
        <v>2679</v>
      </c>
    </row>
    <row r="1064" spans="1:14">
      <c r="A1064" s="299">
        <v>2017</v>
      </c>
      <c r="B1064" s="300" t="s">
        <v>135</v>
      </c>
      <c r="C1064" s="300" t="s">
        <v>143</v>
      </c>
      <c r="D1064" s="300" t="s">
        <v>1974</v>
      </c>
      <c r="E1064" s="299">
        <v>-756990</v>
      </c>
      <c r="F1064" s="300" t="s">
        <v>331</v>
      </c>
      <c r="G1064" s="300" t="s">
        <v>2145</v>
      </c>
      <c r="H1064" s="300" t="s">
        <v>2146</v>
      </c>
      <c r="I1064" s="300" t="s">
        <v>2055</v>
      </c>
      <c r="J1064" s="300" t="s">
        <v>842</v>
      </c>
      <c r="K1064" s="300"/>
      <c r="L1064" s="300"/>
      <c r="M1064" s="300"/>
      <c r="N1064" s="300" t="s">
        <v>2679</v>
      </c>
    </row>
    <row r="1065" spans="1:14">
      <c r="A1065" s="299">
        <v>2017</v>
      </c>
      <c r="B1065" s="300" t="s">
        <v>135</v>
      </c>
      <c r="C1065" s="300" t="s">
        <v>143</v>
      </c>
      <c r="D1065" s="300" t="s">
        <v>889</v>
      </c>
      <c r="E1065" s="299">
        <v>0</v>
      </c>
      <c r="F1065" s="300"/>
      <c r="G1065" s="300" t="s">
        <v>2145</v>
      </c>
      <c r="H1065" s="300"/>
      <c r="I1065" s="300" t="s">
        <v>2051</v>
      </c>
      <c r="J1065" s="300" t="s">
        <v>842</v>
      </c>
      <c r="K1065" s="300"/>
      <c r="L1065" s="300"/>
      <c r="M1065" s="300"/>
      <c r="N1065" s="300" t="s">
        <v>2679</v>
      </c>
    </row>
    <row r="1066" spans="1:14">
      <c r="A1066" s="299">
        <v>2017</v>
      </c>
      <c r="B1066" s="300" t="s">
        <v>135</v>
      </c>
      <c r="C1066" s="300" t="s">
        <v>143</v>
      </c>
      <c r="D1066" s="300" t="s">
        <v>743</v>
      </c>
      <c r="E1066" s="299">
        <v>0</v>
      </c>
      <c r="F1066" s="300" t="s">
        <v>1975</v>
      </c>
      <c r="G1066" s="300" t="s">
        <v>2145</v>
      </c>
      <c r="H1066" s="300" t="s">
        <v>2147</v>
      </c>
      <c r="I1066" s="300" t="s">
        <v>2048</v>
      </c>
      <c r="J1066" s="300" t="s">
        <v>842</v>
      </c>
      <c r="K1066" s="300"/>
      <c r="L1066" s="300"/>
      <c r="M1066" s="300"/>
      <c r="N1066" s="300" t="s">
        <v>2679</v>
      </c>
    </row>
    <row r="1067" spans="1:14">
      <c r="A1067" s="299">
        <v>2017</v>
      </c>
      <c r="B1067" s="300" t="s">
        <v>135</v>
      </c>
      <c r="C1067" s="300" t="s">
        <v>143</v>
      </c>
      <c r="D1067" s="300" t="s">
        <v>1979</v>
      </c>
      <c r="E1067" s="299">
        <v>0</v>
      </c>
      <c r="F1067" s="300" t="s">
        <v>741</v>
      </c>
      <c r="G1067" s="300" t="s">
        <v>2145</v>
      </c>
      <c r="H1067" s="300" t="s">
        <v>2147</v>
      </c>
      <c r="I1067" s="300" t="s">
        <v>2028</v>
      </c>
      <c r="J1067" s="300" t="s">
        <v>842</v>
      </c>
      <c r="K1067" s="300"/>
      <c r="L1067" s="300"/>
      <c r="M1067" s="300"/>
      <c r="N1067" s="300" t="s">
        <v>2679</v>
      </c>
    </row>
    <row r="1068" spans="1:14">
      <c r="A1068" s="299">
        <v>2017</v>
      </c>
      <c r="B1068" s="300" t="s">
        <v>135</v>
      </c>
      <c r="C1068" s="300" t="s">
        <v>143</v>
      </c>
      <c r="D1068" s="300" t="s">
        <v>744</v>
      </c>
      <c r="E1068" s="299">
        <v>0</v>
      </c>
      <c r="F1068" s="300" t="s">
        <v>2008</v>
      </c>
      <c r="G1068" s="300" t="s">
        <v>2145</v>
      </c>
      <c r="H1068" s="300" t="s">
        <v>2147</v>
      </c>
      <c r="I1068" s="300" t="s">
        <v>2051</v>
      </c>
      <c r="J1068" s="300" t="s">
        <v>842</v>
      </c>
      <c r="K1068" s="300"/>
      <c r="L1068" s="300"/>
      <c r="M1068" s="300"/>
      <c r="N1068" s="300" t="s">
        <v>2679</v>
      </c>
    </row>
    <row r="1069" spans="1:14">
      <c r="A1069" s="299">
        <v>2017</v>
      </c>
      <c r="B1069" s="300" t="s">
        <v>135</v>
      </c>
      <c r="C1069" s="300" t="s">
        <v>143</v>
      </c>
      <c r="D1069" s="300" t="s">
        <v>748</v>
      </c>
      <c r="E1069" s="299">
        <v>4647322</v>
      </c>
      <c r="F1069" s="300" t="s">
        <v>880</v>
      </c>
      <c r="G1069" s="300" t="s">
        <v>2145</v>
      </c>
      <c r="H1069" s="300" t="s">
        <v>2146</v>
      </c>
      <c r="I1069" s="300" t="s">
        <v>2048</v>
      </c>
      <c r="J1069" s="300" t="s">
        <v>842</v>
      </c>
      <c r="K1069" s="300"/>
      <c r="L1069" s="300"/>
      <c r="M1069" s="300"/>
      <c r="N1069" s="300" t="s">
        <v>2679</v>
      </c>
    </row>
    <row r="1070" spans="1:14">
      <c r="A1070" s="299">
        <v>2017</v>
      </c>
      <c r="B1070" s="300" t="s">
        <v>135</v>
      </c>
      <c r="C1070" s="300" t="s">
        <v>143</v>
      </c>
      <c r="D1070" s="300" t="s">
        <v>749</v>
      </c>
      <c r="E1070" s="299">
        <v>-60868</v>
      </c>
      <c r="F1070" s="300" t="s">
        <v>890</v>
      </c>
      <c r="G1070" s="300" t="s">
        <v>2145</v>
      </c>
      <c r="H1070" s="300" t="s">
        <v>2146</v>
      </c>
      <c r="I1070" s="300" t="s">
        <v>2051</v>
      </c>
      <c r="J1070" s="300" t="s">
        <v>842</v>
      </c>
      <c r="K1070" s="300"/>
      <c r="L1070" s="300"/>
      <c r="M1070" s="300"/>
      <c r="N1070" s="300" t="s">
        <v>2679</v>
      </c>
    </row>
    <row r="1071" spans="1:14">
      <c r="A1071" s="299">
        <v>2017</v>
      </c>
      <c r="B1071" s="300" t="s">
        <v>135</v>
      </c>
      <c r="C1071" s="300" t="s">
        <v>143</v>
      </c>
      <c r="D1071" s="300" t="s">
        <v>885</v>
      </c>
      <c r="E1071" s="299">
        <v>4180555.56</v>
      </c>
      <c r="F1071" s="300" t="s">
        <v>794</v>
      </c>
      <c r="G1071" s="300" t="s">
        <v>2145</v>
      </c>
      <c r="H1071" s="300" t="s">
        <v>2146</v>
      </c>
      <c r="I1071" s="300" t="s">
        <v>2053</v>
      </c>
      <c r="J1071" s="300" t="s">
        <v>842</v>
      </c>
      <c r="K1071" s="300"/>
      <c r="L1071" s="300"/>
      <c r="M1071" s="300"/>
      <c r="N1071" s="300" t="s">
        <v>2679</v>
      </c>
    </row>
    <row r="1072" spans="1:14">
      <c r="A1072" s="299">
        <v>2017</v>
      </c>
      <c r="B1072" s="300" t="s">
        <v>135</v>
      </c>
      <c r="C1072" s="300" t="s">
        <v>143</v>
      </c>
      <c r="D1072" s="300" t="s">
        <v>2015</v>
      </c>
      <c r="E1072" s="299">
        <v>6.4000000000000003E-3</v>
      </c>
      <c r="F1072" s="300"/>
      <c r="G1072" s="300" t="s">
        <v>2069</v>
      </c>
      <c r="H1072" s="300"/>
      <c r="I1072" s="300"/>
      <c r="J1072" s="300" t="s">
        <v>900</v>
      </c>
      <c r="K1072" s="300"/>
      <c r="L1072" s="300"/>
      <c r="M1072" s="300" t="s">
        <v>2072</v>
      </c>
      <c r="N1072" s="300" t="s">
        <v>2679</v>
      </c>
    </row>
    <row r="1073" spans="1:14">
      <c r="A1073" s="299">
        <v>2017</v>
      </c>
      <c r="B1073" s="300" t="s">
        <v>135</v>
      </c>
      <c r="C1073" s="300" t="s">
        <v>143</v>
      </c>
      <c r="D1073" s="300" t="s">
        <v>917</v>
      </c>
      <c r="E1073" s="299">
        <v>-111</v>
      </c>
      <c r="F1073" s="300"/>
      <c r="G1073" s="300" t="s">
        <v>2069</v>
      </c>
      <c r="H1073" s="300"/>
      <c r="I1073" s="300" t="s">
        <v>2017</v>
      </c>
      <c r="J1073" s="300" t="s">
        <v>900</v>
      </c>
      <c r="K1073" s="300" t="s">
        <v>2073</v>
      </c>
      <c r="L1073" s="300" t="s">
        <v>2074</v>
      </c>
      <c r="M1073" s="300"/>
      <c r="N1073" s="300" t="s">
        <v>2679</v>
      </c>
    </row>
    <row r="1074" spans="1:14">
      <c r="A1074" s="299">
        <v>2017</v>
      </c>
      <c r="B1074" s="300" t="s">
        <v>135</v>
      </c>
      <c r="C1074" s="300" t="s">
        <v>143</v>
      </c>
      <c r="D1074" s="300" t="s">
        <v>751</v>
      </c>
      <c r="E1074" s="299">
        <v>0</v>
      </c>
      <c r="F1074" s="300" t="s">
        <v>751</v>
      </c>
      <c r="G1074" s="300" t="s">
        <v>2149</v>
      </c>
      <c r="H1074" s="300" t="s">
        <v>2147</v>
      </c>
      <c r="I1074" s="300" t="s">
        <v>2039</v>
      </c>
      <c r="J1074" s="300"/>
      <c r="K1074" s="300"/>
      <c r="L1074" s="300"/>
      <c r="M1074" s="300"/>
      <c r="N1074" s="300" t="s">
        <v>2679</v>
      </c>
    </row>
    <row r="1075" spans="1:14">
      <c r="A1075" s="299">
        <v>2017</v>
      </c>
      <c r="B1075" s="300" t="s">
        <v>135</v>
      </c>
      <c r="C1075" s="300" t="s">
        <v>143</v>
      </c>
      <c r="D1075" s="300" t="s">
        <v>2271</v>
      </c>
      <c r="E1075" s="299">
        <v>49231700.25</v>
      </c>
      <c r="F1075" s="300"/>
      <c r="G1075" s="300" t="s">
        <v>2106</v>
      </c>
      <c r="H1075" s="300"/>
      <c r="I1075" s="300" t="s">
        <v>2680</v>
      </c>
      <c r="J1075" s="300" t="s">
        <v>978</v>
      </c>
      <c r="K1075" s="300" t="s">
        <v>2070</v>
      </c>
      <c r="L1075" s="300" t="s">
        <v>2109</v>
      </c>
      <c r="M1075" s="300"/>
      <c r="N1075" s="300" t="s">
        <v>2679</v>
      </c>
    </row>
    <row r="1076" spans="1:14">
      <c r="A1076" s="299">
        <v>2017</v>
      </c>
      <c r="B1076" s="300" t="s">
        <v>135</v>
      </c>
      <c r="C1076" s="300" t="s">
        <v>143</v>
      </c>
      <c r="D1076" s="300" t="s">
        <v>2265</v>
      </c>
      <c r="E1076" s="299">
        <v>-33231740.239999998</v>
      </c>
      <c r="F1076" s="300"/>
      <c r="G1076" s="300" t="s">
        <v>2106</v>
      </c>
      <c r="H1076" s="300"/>
      <c r="I1076" s="300" t="s">
        <v>2684</v>
      </c>
      <c r="J1076" s="300" t="s">
        <v>978</v>
      </c>
      <c r="K1076" s="300" t="s">
        <v>2070</v>
      </c>
      <c r="L1076" s="300" t="s">
        <v>2108</v>
      </c>
      <c r="M1076" s="300"/>
      <c r="N1076" s="300" t="s">
        <v>2679</v>
      </c>
    </row>
    <row r="1077" spans="1:14">
      <c r="A1077" s="299">
        <v>2017</v>
      </c>
      <c r="B1077" s="300" t="s">
        <v>135</v>
      </c>
      <c r="C1077" s="300" t="s">
        <v>143</v>
      </c>
      <c r="D1077" s="300" t="s">
        <v>2281</v>
      </c>
      <c r="E1077" s="299">
        <v>49231700.25</v>
      </c>
      <c r="F1077" s="300"/>
      <c r="G1077" s="300" t="s">
        <v>2106</v>
      </c>
      <c r="H1077" s="300"/>
      <c r="I1077" s="300" t="s">
        <v>2688</v>
      </c>
      <c r="J1077" s="300" t="s">
        <v>978</v>
      </c>
      <c r="K1077" s="300" t="s">
        <v>2070</v>
      </c>
      <c r="L1077" s="300" t="s">
        <v>2109</v>
      </c>
      <c r="M1077" s="300"/>
      <c r="N1077" s="300" t="s">
        <v>2679</v>
      </c>
    </row>
    <row r="1078" spans="1:14">
      <c r="A1078" s="299">
        <v>2017</v>
      </c>
      <c r="B1078" s="300" t="s">
        <v>135</v>
      </c>
      <c r="C1078" s="300" t="s">
        <v>143</v>
      </c>
      <c r="D1078" s="300" t="s">
        <v>1009</v>
      </c>
      <c r="E1078" s="299">
        <v>0</v>
      </c>
      <c r="F1078" s="300"/>
      <c r="G1078" s="300" t="s">
        <v>2106</v>
      </c>
      <c r="H1078" s="300"/>
      <c r="I1078" s="300" t="s">
        <v>2021</v>
      </c>
      <c r="J1078" s="300" t="s">
        <v>978</v>
      </c>
      <c r="K1078" s="300" t="s">
        <v>2070</v>
      </c>
      <c r="L1078" s="300" t="s">
        <v>2109</v>
      </c>
      <c r="M1078" s="300"/>
      <c r="N1078" s="300" t="s">
        <v>2679</v>
      </c>
    </row>
    <row r="1079" spans="1:14">
      <c r="A1079" s="299">
        <v>2017</v>
      </c>
      <c r="B1079" s="300" t="s">
        <v>135</v>
      </c>
      <c r="C1079" s="300" t="s">
        <v>143</v>
      </c>
      <c r="D1079" s="300" t="s">
        <v>2279</v>
      </c>
      <c r="E1079" s="299">
        <v>98463400.5</v>
      </c>
      <c r="F1079" s="300"/>
      <c r="G1079" s="300" t="s">
        <v>2106</v>
      </c>
      <c r="H1079" s="300"/>
      <c r="I1079" s="300" t="s">
        <v>2686</v>
      </c>
      <c r="J1079" s="300" t="s">
        <v>978</v>
      </c>
      <c r="K1079" s="300" t="s">
        <v>2070</v>
      </c>
      <c r="L1079" s="300" t="s">
        <v>2109</v>
      </c>
      <c r="M1079" s="300"/>
      <c r="N1079" s="300" t="s">
        <v>2679</v>
      </c>
    </row>
    <row r="1080" spans="1:14">
      <c r="A1080" s="299">
        <v>2017</v>
      </c>
      <c r="B1080" s="300" t="s">
        <v>135</v>
      </c>
      <c r="C1080" s="300" t="s">
        <v>143</v>
      </c>
      <c r="D1080" s="300" t="s">
        <v>2275</v>
      </c>
      <c r="E1080" s="299">
        <v>49231700.25</v>
      </c>
      <c r="F1080" s="300"/>
      <c r="G1080" s="300" t="s">
        <v>2106</v>
      </c>
      <c r="H1080" s="300"/>
      <c r="I1080" s="300" t="s">
        <v>2690</v>
      </c>
      <c r="J1080" s="300" t="s">
        <v>978</v>
      </c>
      <c r="K1080" s="300" t="s">
        <v>2070</v>
      </c>
      <c r="L1080" s="300" t="s">
        <v>2109</v>
      </c>
      <c r="M1080" s="300"/>
      <c r="N1080" s="300" t="s">
        <v>2679</v>
      </c>
    </row>
    <row r="1081" spans="1:14">
      <c r="A1081" s="299">
        <v>2017</v>
      </c>
      <c r="B1081" s="300" t="s">
        <v>135</v>
      </c>
      <c r="C1081" s="300" t="s">
        <v>143</v>
      </c>
      <c r="D1081" s="300" t="s">
        <v>1011</v>
      </c>
      <c r="E1081" s="299">
        <v>0</v>
      </c>
      <c r="F1081" s="300"/>
      <c r="G1081" s="300" t="s">
        <v>2106</v>
      </c>
      <c r="H1081" s="300"/>
      <c r="I1081" s="300" t="s">
        <v>2024</v>
      </c>
      <c r="J1081" s="300" t="s">
        <v>978</v>
      </c>
      <c r="K1081" s="300" t="s">
        <v>2070</v>
      </c>
      <c r="L1081" s="300" t="s">
        <v>2109</v>
      </c>
      <c r="M1081" s="300"/>
      <c r="N1081" s="300" t="s">
        <v>2679</v>
      </c>
    </row>
    <row r="1082" spans="1:14">
      <c r="A1082" s="299">
        <v>2017</v>
      </c>
      <c r="B1082" s="300" t="s">
        <v>135</v>
      </c>
      <c r="C1082" s="300" t="s">
        <v>143</v>
      </c>
      <c r="D1082" s="300" t="s">
        <v>2273</v>
      </c>
      <c r="E1082" s="299">
        <v>49231700.25</v>
      </c>
      <c r="F1082" s="300"/>
      <c r="G1082" s="300" t="s">
        <v>2106</v>
      </c>
      <c r="H1082" s="300"/>
      <c r="I1082" s="300" t="s">
        <v>2682</v>
      </c>
      <c r="J1082" s="300" t="s">
        <v>978</v>
      </c>
      <c r="K1082" s="300" t="s">
        <v>2070</v>
      </c>
      <c r="L1082" s="300" t="s">
        <v>2109</v>
      </c>
      <c r="M1082" s="300"/>
      <c r="N1082" s="300" t="s">
        <v>2679</v>
      </c>
    </row>
    <row r="1083" spans="1:14">
      <c r="A1083" s="299">
        <v>2017</v>
      </c>
      <c r="B1083" s="300" t="s">
        <v>135</v>
      </c>
      <c r="C1083" s="300" t="s">
        <v>143</v>
      </c>
      <c r="D1083" s="300" t="s">
        <v>2277</v>
      </c>
      <c r="E1083" s="299">
        <v>49231700.25</v>
      </c>
      <c r="F1083" s="300"/>
      <c r="G1083" s="300" t="s">
        <v>2106</v>
      </c>
      <c r="H1083" s="300"/>
      <c r="I1083" s="300" t="s">
        <v>2684</v>
      </c>
      <c r="J1083" s="300" t="s">
        <v>978</v>
      </c>
      <c r="K1083" s="300" t="s">
        <v>2070</v>
      </c>
      <c r="L1083" s="300" t="s">
        <v>2109</v>
      </c>
      <c r="M1083" s="300"/>
      <c r="N1083" s="300" t="s">
        <v>2679</v>
      </c>
    </row>
    <row r="1084" spans="1:14">
      <c r="A1084" s="299">
        <v>2017</v>
      </c>
      <c r="B1084" s="300" t="s">
        <v>135</v>
      </c>
      <c r="C1084" s="300" t="s">
        <v>143</v>
      </c>
      <c r="D1084" s="300" t="s">
        <v>2293</v>
      </c>
      <c r="E1084" s="299">
        <v>-8525237.9199999999</v>
      </c>
      <c r="F1084" s="300"/>
      <c r="G1084" s="300" t="s">
        <v>2106</v>
      </c>
      <c r="H1084" s="300"/>
      <c r="I1084" s="300" t="s">
        <v>2688</v>
      </c>
      <c r="J1084" s="300" t="s">
        <v>978</v>
      </c>
      <c r="K1084" s="300" t="s">
        <v>2070</v>
      </c>
      <c r="L1084" s="300" t="s">
        <v>2110</v>
      </c>
      <c r="M1084" s="300"/>
      <c r="N1084" s="300" t="s">
        <v>2679</v>
      </c>
    </row>
    <row r="1085" spans="1:14">
      <c r="A1085" s="299">
        <v>2017</v>
      </c>
      <c r="B1085" s="300" t="s">
        <v>135</v>
      </c>
      <c r="C1085" s="300" t="s">
        <v>143</v>
      </c>
      <c r="D1085" s="300" t="s">
        <v>1013</v>
      </c>
      <c r="E1085" s="299">
        <v>0</v>
      </c>
      <c r="F1085" s="300"/>
      <c r="G1085" s="300" t="s">
        <v>2106</v>
      </c>
      <c r="H1085" s="300"/>
      <c r="I1085" s="300" t="s">
        <v>2021</v>
      </c>
      <c r="J1085" s="300" t="s">
        <v>978</v>
      </c>
      <c r="K1085" s="300" t="s">
        <v>2070</v>
      </c>
      <c r="L1085" s="300" t="s">
        <v>2110</v>
      </c>
      <c r="M1085" s="300"/>
      <c r="N1085" s="300" t="s">
        <v>2679</v>
      </c>
    </row>
    <row r="1086" spans="1:14">
      <c r="A1086" s="299">
        <v>2017</v>
      </c>
      <c r="B1086" s="300" t="s">
        <v>135</v>
      </c>
      <c r="C1086" s="300" t="s">
        <v>143</v>
      </c>
      <c r="D1086" s="300" t="s">
        <v>2283</v>
      </c>
      <c r="E1086" s="299">
        <v>-8525237.9199999999</v>
      </c>
      <c r="F1086" s="300"/>
      <c r="G1086" s="300" t="s">
        <v>2106</v>
      </c>
      <c r="H1086" s="300"/>
      <c r="I1086" s="300" t="s">
        <v>2680</v>
      </c>
      <c r="J1086" s="300" t="s">
        <v>978</v>
      </c>
      <c r="K1086" s="300" t="s">
        <v>2070</v>
      </c>
      <c r="L1086" s="300" t="s">
        <v>2110</v>
      </c>
      <c r="M1086" s="300"/>
      <c r="N1086" s="300" t="s">
        <v>2679</v>
      </c>
    </row>
    <row r="1087" spans="1:14">
      <c r="A1087" s="299">
        <v>2017</v>
      </c>
      <c r="B1087" s="300" t="s">
        <v>135</v>
      </c>
      <c r="C1087" s="300" t="s">
        <v>143</v>
      </c>
      <c r="D1087" s="300" t="s">
        <v>2291</v>
      </c>
      <c r="E1087" s="299">
        <v>-17050475.84</v>
      </c>
      <c r="F1087" s="300"/>
      <c r="G1087" s="300" t="s">
        <v>2106</v>
      </c>
      <c r="H1087" s="300"/>
      <c r="I1087" s="300" t="s">
        <v>2686</v>
      </c>
      <c r="J1087" s="300" t="s">
        <v>978</v>
      </c>
      <c r="K1087" s="300" t="s">
        <v>2070</v>
      </c>
      <c r="L1087" s="300" t="s">
        <v>2110</v>
      </c>
      <c r="M1087" s="300"/>
      <c r="N1087" s="300" t="s">
        <v>2679</v>
      </c>
    </row>
    <row r="1088" spans="1:14">
      <c r="A1088" s="299">
        <v>2017</v>
      </c>
      <c r="B1088" s="300" t="s">
        <v>135</v>
      </c>
      <c r="C1088" s="300" t="s">
        <v>143</v>
      </c>
      <c r="D1088" s="300" t="s">
        <v>2287</v>
      </c>
      <c r="E1088" s="299">
        <v>-8525237.9199999999</v>
      </c>
      <c r="F1088" s="300"/>
      <c r="G1088" s="300" t="s">
        <v>2106</v>
      </c>
      <c r="H1088" s="300"/>
      <c r="I1088" s="300" t="s">
        <v>2690</v>
      </c>
      <c r="J1088" s="300" t="s">
        <v>978</v>
      </c>
      <c r="K1088" s="300" t="s">
        <v>2070</v>
      </c>
      <c r="L1088" s="300" t="s">
        <v>2110</v>
      </c>
      <c r="M1088" s="300"/>
      <c r="N1088" s="300" t="s">
        <v>2679</v>
      </c>
    </row>
    <row r="1089" spans="1:14">
      <c r="A1089" s="299">
        <v>2017</v>
      </c>
      <c r="B1089" s="300" t="s">
        <v>135</v>
      </c>
      <c r="C1089" s="300" t="s">
        <v>143</v>
      </c>
      <c r="D1089" s="300" t="s">
        <v>1015</v>
      </c>
      <c r="E1089" s="299">
        <v>0</v>
      </c>
      <c r="F1089" s="300"/>
      <c r="G1089" s="300" t="s">
        <v>2106</v>
      </c>
      <c r="H1089" s="300"/>
      <c r="I1089" s="300" t="s">
        <v>2024</v>
      </c>
      <c r="J1089" s="300" t="s">
        <v>978</v>
      </c>
      <c r="K1089" s="300" t="s">
        <v>2070</v>
      </c>
      <c r="L1089" s="300" t="s">
        <v>2110</v>
      </c>
      <c r="M1089" s="300"/>
      <c r="N1089" s="300" t="s">
        <v>2679</v>
      </c>
    </row>
    <row r="1090" spans="1:14">
      <c r="A1090" s="299">
        <v>2017</v>
      </c>
      <c r="B1090" s="300" t="s">
        <v>135</v>
      </c>
      <c r="C1090" s="300" t="s">
        <v>143</v>
      </c>
      <c r="D1090" s="300" t="s">
        <v>2285</v>
      </c>
      <c r="E1090" s="299">
        <v>-8525237.9199999999</v>
      </c>
      <c r="F1090" s="300"/>
      <c r="G1090" s="300" t="s">
        <v>2106</v>
      </c>
      <c r="H1090" s="300"/>
      <c r="I1090" s="300" t="s">
        <v>2682</v>
      </c>
      <c r="J1090" s="300" t="s">
        <v>978</v>
      </c>
      <c r="K1090" s="300" t="s">
        <v>2070</v>
      </c>
      <c r="L1090" s="300" t="s">
        <v>2110</v>
      </c>
      <c r="M1090" s="300"/>
      <c r="N1090" s="300" t="s">
        <v>2679</v>
      </c>
    </row>
    <row r="1091" spans="1:14">
      <c r="A1091" s="299">
        <v>2017</v>
      </c>
      <c r="B1091" s="300" t="s">
        <v>135</v>
      </c>
      <c r="C1091" s="300" t="s">
        <v>143</v>
      </c>
      <c r="D1091" s="300" t="s">
        <v>2289</v>
      </c>
      <c r="E1091" s="299">
        <v>-8525237.9199999999</v>
      </c>
      <c r="F1091" s="300"/>
      <c r="G1091" s="300" t="s">
        <v>2106</v>
      </c>
      <c r="H1091" s="300"/>
      <c r="I1091" s="300" t="s">
        <v>2684</v>
      </c>
      <c r="J1091" s="300" t="s">
        <v>978</v>
      </c>
      <c r="K1091" s="300" t="s">
        <v>2070</v>
      </c>
      <c r="L1091" s="300" t="s">
        <v>2110</v>
      </c>
      <c r="M1091" s="300"/>
      <c r="N1091" s="300" t="s">
        <v>2679</v>
      </c>
    </row>
    <row r="1092" spans="1:14">
      <c r="A1092" s="299">
        <v>2017</v>
      </c>
      <c r="B1092" s="300" t="s">
        <v>135</v>
      </c>
      <c r="C1092" s="300" t="s">
        <v>143</v>
      </c>
      <c r="D1092" s="300" t="s">
        <v>981</v>
      </c>
      <c r="E1092" s="299">
        <v>1682724.11</v>
      </c>
      <c r="F1092" s="300"/>
      <c r="G1092" s="300" t="s">
        <v>2106</v>
      </c>
      <c r="H1092" s="300"/>
      <c r="I1092" s="300" t="s">
        <v>2021</v>
      </c>
      <c r="J1092" s="300" t="s">
        <v>978</v>
      </c>
      <c r="K1092" s="300" t="s">
        <v>2070</v>
      </c>
      <c r="L1092" s="300" t="s">
        <v>2111</v>
      </c>
      <c r="M1092" s="300"/>
      <c r="N1092" s="300" t="s">
        <v>2679</v>
      </c>
    </row>
    <row r="1093" spans="1:14">
      <c r="A1093" s="299">
        <v>2017</v>
      </c>
      <c r="B1093" s="300" t="s">
        <v>135</v>
      </c>
      <c r="C1093" s="300" t="s">
        <v>143</v>
      </c>
      <c r="D1093" s="300" t="s">
        <v>983</v>
      </c>
      <c r="E1093" s="299">
        <v>314076.21000000002</v>
      </c>
      <c r="F1093" s="300"/>
      <c r="G1093" s="300" t="s">
        <v>2106</v>
      </c>
      <c r="H1093" s="300"/>
      <c r="I1093" s="300" t="s">
        <v>2024</v>
      </c>
      <c r="J1093" s="300" t="s">
        <v>978</v>
      </c>
      <c r="K1093" s="300" t="s">
        <v>2070</v>
      </c>
      <c r="L1093" s="300" t="s">
        <v>2111</v>
      </c>
      <c r="M1093" s="300"/>
      <c r="N1093" s="300" t="s">
        <v>2679</v>
      </c>
    </row>
    <row r="1094" spans="1:14">
      <c r="A1094" s="299">
        <v>2017</v>
      </c>
      <c r="B1094" s="300" t="s">
        <v>135</v>
      </c>
      <c r="C1094" s="300" t="s">
        <v>143</v>
      </c>
      <c r="D1094" s="300" t="s">
        <v>1943</v>
      </c>
      <c r="E1094" s="299">
        <v>-124770.955681682</v>
      </c>
      <c r="F1094" s="300"/>
      <c r="G1094" s="300" t="s">
        <v>2089</v>
      </c>
      <c r="H1094" s="300"/>
      <c r="I1094" s="300" t="s">
        <v>2055</v>
      </c>
      <c r="J1094" s="300" t="s">
        <v>818</v>
      </c>
      <c r="K1094" s="300" t="s">
        <v>2076</v>
      </c>
      <c r="L1094" s="300" t="s">
        <v>2159</v>
      </c>
      <c r="M1094" s="300"/>
      <c r="N1094" s="300" t="s">
        <v>2679</v>
      </c>
    </row>
    <row r="1095" spans="1:14">
      <c r="A1095" s="299">
        <v>2017</v>
      </c>
      <c r="B1095" s="300" t="s">
        <v>135</v>
      </c>
      <c r="C1095" s="300" t="s">
        <v>143</v>
      </c>
      <c r="D1095" s="300" t="s">
        <v>1945</v>
      </c>
      <c r="E1095" s="299">
        <v>-41535.7932962329</v>
      </c>
      <c r="F1095" s="300"/>
      <c r="G1095" s="300" t="s">
        <v>2089</v>
      </c>
      <c r="H1095" s="300"/>
      <c r="I1095" s="300" t="s">
        <v>2051</v>
      </c>
      <c r="J1095" s="300" t="s">
        <v>818</v>
      </c>
      <c r="K1095" s="300" t="s">
        <v>2076</v>
      </c>
      <c r="L1095" s="300" t="s">
        <v>2159</v>
      </c>
      <c r="M1095" s="300"/>
      <c r="N1095" s="300" t="s">
        <v>2679</v>
      </c>
    </row>
    <row r="1096" spans="1:14">
      <c r="A1096" s="299">
        <v>2017</v>
      </c>
      <c r="B1096" s="300" t="s">
        <v>135</v>
      </c>
      <c r="C1096" s="300" t="s">
        <v>143</v>
      </c>
      <c r="D1096" s="300" t="s">
        <v>1947</v>
      </c>
      <c r="E1096" s="299">
        <v>3171271.4348869501</v>
      </c>
      <c r="F1096" s="300"/>
      <c r="G1096" s="300" t="s">
        <v>2089</v>
      </c>
      <c r="H1096" s="300"/>
      <c r="I1096" s="300" t="s">
        <v>2048</v>
      </c>
      <c r="J1096" s="300" t="s">
        <v>818</v>
      </c>
      <c r="K1096" s="300" t="s">
        <v>2076</v>
      </c>
      <c r="L1096" s="300" t="s">
        <v>2159</v>
      </c>
      <c r="M1096" s="300"/>
      <c r="N1096" s="300" t="s">
        <v>2679</v>
      </c>
    </row>
    <row r="1097" spans="1:14">
      <c r="A1097" s="299">
        <v>2017</v>
      </c>
      <c r="B1097" s="300" t="s">
        <v>135</v>
      </c>
      <c r="C1097" s="300" t="s">
        <v>143</v>
      </c>
      <c r="D1097" s="300" t="s">
        <v>1949</v>
      </c>
      <c r="E1097" s="299">
        <v>3218885.30339238</v>
      </c>
      <c r="F1097" s="300"/>
      <c r="G1097" s="300" t="s">
        <v>2089</v>
      </c>
      <c r="H1097" s="300"/>
      <c r="I1097" s="300" t="s">
        <v>2053</v>
      </c>
      <c r="J1097" s="300" t="s">
        <v>818</v>
      </c>
      <c r="K1097" s="300" t="s">
        <v>2076</v>
      </c>
      <c r="L1097" s="300" t="s">
        <v>2159</v>
      </c>
      <c r="M1097" s="300"/>
      <c r="N1097" s="300" t="s">
        <v>2679</v>
      </c>
    </row>
    <row r="1098" spans="1:14">
      <c r="A1098" s="299">
        <v>2017</v>
      </c>
      <c r="B1098" s="300" t="s">
        <v>135</v>
      </c>
      <c r="C1098" s="300" t="s">
        <v>143</v>
      </c>
      <c r="D1098" s="300" t="s">
        <v>1033</v>
      </c>
      <c r="E1098" s="299">
        <v>84961242.209999993</v>
      </c>
      <c r="F1098" s="300"/>
      <c r="G1098" s="300" t="s">
        <v>2089</v>
      </c>
      <c r="H1098" s="300"/>
      <c r="I1098" s="300" t="s">
        <v>2021</v>
      </c>
      <c r="J1098" s="300"/>
      <c r="K1098" s="300" t="s">
        <v>2070</v>
      </c>
      <c r="L1098" s="300" t="s">
        <v>2160</v>
      </c>
      <c r="M1098" s="300"/>
      <c r="N1098" s="300" t="s">
        <v>2679</v>
      </c>
    </row>
    <row r="1099" spans="1:14">
      <c r="A1099" s="299">
        <v>2017</v>
      </c>
      <c r="B1099" s="300" t="s">
        <v>135</v>
      </c>
      <c r="C1099" s="300" t="s">
        <v>143</v>
      </c>
      <c r="D1099" s="300" t="s">
        <v>1035</v>
      </c>
      <c r="E1099" s="299">
        <v>11746186.210000001</v>
      </c>
      <c r="F1099" s="300"/>
      <c r="G1099" s="300" t="s">
        <v>2089</v>
      </c>
      <c r="H1099" s="300"/>
      <c r="I1099" s="300" t="s">
        <v>2024</v>
      </c>
      <c r="J1099" s="300"/>
      <c r="K1099" s="300" t="s">
        <v>2070</v>
      </c>
      <c r="L1099" s="300" t="s">
        <v>2160</v>
      </c>
      <c r="M1099" s="300"/>
      <c r="N1099" s="300" t="s">
        <v>2679</v>
      </c>
    </row>
    <row r="1100" spans="1:14">
      <c r="A1100" s="299">
        <v>2017</v>
      </c>
      <c r="B1100" s="300" t="s">
        <v>135</v>
      </c>
      <c r="C1100" s="300" t="s">
        <v>143</v>
      </c>
      <c r="D1100" s="300" t="s">
        <v>1037</v>
      </c>
      <c r="E1100" s="299">
        <v>4497162.68</v>
      </c>
      <c r="F1100" s="300"/>
      <c r="G1100" s="300" t="s">
        <v>2089</v>
      </c>
      <c r="H1100" s="300"/>
      <c r="I1100" s="300" t="s">
        <v>2021</v>
      </c>
      <c r="J1100" s="300"/>
      <c r="K1100" s="300" t="s">
        <v>2070</v>
      </c>
      <c r="L1100" s="300" t="s">
        <v>2161</v>
      </c>
      <c r="M1100" s="300"/>
      <c r="N1100" s="300" t="s">
        <v>2679</v>
      </c>
    </row>
    <row r="1101" spans="1:14">
      <c r="A1101" s="299">
        <v>2017</v>
      </c>
      <c r="B1101" s="300" t="s">
        <v>135</v>
      </c>
      <c r="C1101" s="300" t="s">
        <v>143</v>
      </c>
      <c r="D1101" s="300" t="s">
        <v>1039</v>
      </c>
      <c r="E1101" s="299">
        <v>495578.44</v>
      </c>
      <c r="F1101" s="300"/>
      <c r="G1101" s="300" t="s">
        <v>2089</v>
      </c>
      <c r="H1101" s="300"/>
      <c r="I1101" s="300" t="s">
        <v>2024</v>
      </c>
      <c r="J1101" s="300"/>
      <c r="K1101" s="300" t="s">
        <v>2070</v>
      </c>
      <c r="L1101" s="300" t="s">
        <v>2161</v>
      </c>
      <c r="M1101" s="300"/>
      <c r="N1101" s="300" t="s">
        <v>2679</v>
      </c>
    </row>
    <row r="1102" spans="1:14">
      <c r="A1102" s="299">
        <v>2017</v>
      </c>
      <c r="B1102" s="300" t="s">
        <v>135</v>
      </c>
      <c r="C1102" s="300" t="s">
        <v>143</v>
      </c>
      <c r="D1102" s="300" t="s">
        <v>1083</v>
      </c>
      <c r="E1102" s="299">
        <v>19214.358867479801</v>
      </c>
      <c r="F1102" s="300"/>
      <c r="G1102" s="300" t="s">
        <v>2089</v>
      </c>
      <c r="H1102" s="300"/>
      <c r="I1102" s="300" t="s">
        <v>2021</v>
      </c>
      <c r="J1102" s="300"/>
      <c r="K1102" s="300" t="s">
        <v>2070</v>
      </c>
      <c r="L1102" s="300" t="s">
        <v>2150</v>
      </c>
      <c r="M1102" s="300"/>
      <c r="N1102" s="300" t="s">
        <v>2679</v>
      </c>
    </row>
    <row r="1103" spans="1:14">
      <c r="A1103" s="299">
        <v>2017</v>
      </c>
      <c r="B1103" s="300" t="s">
        <v>135</v>
      </c>
      <c r="C1103" s="300" t="s">
        <v>143</v>
      </c>
      <c r="D1103" s="300" t="s">
        <v>1085</v>
      </c>
      <c r="E1103" s="299">
        <v>4707.1616605912304</v>
      </c>
      <c r="F1103" s="300"/>
      <c r="G1103" s="300" t="s">
        <v>2089</v>
      </c>
      <c r="H1103" s="300"/>
      <c r="I1103" s="300" t="s">
        <v>2024</v>
      </c>
      <c r="J1103" s="300"/>
      <c r="K1103" s="300" t="s">
        <v>2070</v>
      </c>
      <c r="L1103" s="300" t="s">
        <v>2150</v>
      </c>
      <c r="M1103" s="300"/>
      <c r="N1103" s="300" t="s">
        <v>2679</v>
      </c>
    </row>
    <row r="1104" spans="1:14">
      <c r="A1104" s="299">
        <v>2017</v>
      </c>
      <c r="B1104" s="300" t="s">
        <v>135</v>
      </c>
      <c r="C1104" s="300" t="s">
        <v>143</v>
      </c>
      <c r="D1104" s="300" t="s">
        <v>1087</v>
      </c>
      <c r="E1104" s="299">
        <v>188112.60429700499</v>
      </c>
      <c r="F1104" s="300"/>
      <c r="G1104" s="300" t="s">
        <v>2089</v>
      </c>
      <c r="H1104" s="300"/>
      <c r="I1104" s="300" t="s">
        <v>2021</v>
      </c>
      <c r="J1104" s="300"/>
      <c r="K1104" s="300" t="s">
        <v>2070</v>
      </c>
      <c r="L1104" s="300" t="s">
        <v>2151</v>
      </c>
      <c r="M1104" s="300"/>
      <c r="N1104" s="300" t="s">
        <v>2679</v>
      </c>
    </row>
    <row r="1105" spans="1:14">
      <c r="A1105" s="299">
        <v>2017</v>
      </c>
      <c r="B1105" s="300" t="s">
        <v>135</v>
      </c>
      <c r="C1105" s="300" t="s">
        <v>143</v>
      </c>
      <c r="D1105" s="300" t="s">
        <v>1089</v>
      </c>
      <c r="E1105" s="299">
        <v>46084.1001736205</v>
      </c>
      <c r="F1105" s="300"/>
      <c r="G1105" s="300" t="s">
        <v>2089</v>
      </c>
      <c r="H1105" s="300"/>
      <c r="I1105" s="300" t="s">
        <v>2024</v>
      </c>
      <c r="J1105" s="300"/>
      <c r="K1105" s="300" t="s">
        <v>2070</v>
      </c>
      <c r="L1105" s="300" t="s">
        <v>2151</v>
      </c>
      <c r="M1105" s="300"/>
      <c r="N1105" s="300" t="s">
        <v>2679</v>
      </c>
    </row>
    <row r="1106" spans="1:14">
      <c r="A1106" s="299">
        <v>2017</v>
      </c>
      <c r="B1106" s="300" t="s">
        <v>135</v>
      </c>
      <c r="C1106" s="300" t="s">
        <v>143</v>
      </c>
      <c r="D1106" s="300" t="s">
        <v>1095</v>
      </c>
      <c r="E1106" s="299">
        <v>953503.50438776996</v>
      </c>
      <c r="F1106" s="300"/>
      <c r="G1106" s="300" t="s">
        <v>2089</v>
      </c>
      <c r="H1106" s="300"/>
      <c r="I1106" s="300" t="s">
        <v>2021</v>
      </c>
      <c r="J1106" s="300"/>
      <c r="K1106" s="300" t="s">
        <v>2070</v>
      </c>
      <c r="L1106" s="300" t="s">
        <v>2152</v>
      </c>
      <c r="M1106" s="300"/>
      <c r="N1106" s="300" t="s">
        <v>2679</v>
      </c>
    </row>
    <row r="1107" spans="1:14">
      <c r="A1107" s="299">
        <v>2017</v>
      </c>
      <c r="B1107" s="300" t="s">
        <v>135</v>
      </c>
      <c r="C1107" s="300" t="s">
        <v>143</v>
      </c>
      <c r="D1107" s="300" t="s">
        <v>1097</v>
      </c>
      <c r="E1107" s="299">
        <v>199136.79184587899</v>
      </c>
      <c r="F1107" s="300"/>
      <c r="G1107" s="300" t="s">
        <v>2089</v>
      </c>
      <c r="H1107" s="300"/>
      <c r="I1107" s="300" t="s">
        <v>2024</v>
      </c>
      <c r="J1107" s="300"/>
      <c r="K1107" s="300" t="s">
        <v>2070</v>
      </c>
      <c r="L1107" s="300" t="s">
        <v>2152</v>
      </c>
      <c r="M1107" s="300"/>
      <c r="N1107" s="300" t="s">
        <v>2679</v>
      </c>
    </row>
    <row r="1108" spans="1:14">
      <c r="A1108" s="299">
        <v>2017</v>
      </c>
      <c r="B1108" s="300" t="s">
        <v>135</v>
      </c>
      <c r="C1108" s="300" t="s">
        <v>143</v>
      </c>
      <c r="D1108" s="300" t="s">
        <v>985</v>
      </c>
      <c r="E1108" s="299">
        <v>2751353.07</v>
      </c>
      <c r="F1108" s="300"/>
      <c r="G1108" s="300" t="s">
        <v>2089</v>
      </c>
      <c r="H1108" s="300"/>
      <c r="I1108" s="300" t="s">
        <v>2021</v>
      </c>
      <c r="J1108" s="300"/>
      <c r="K1108" s="300" t="s">
        <v>2070</v>
      </c>
      <c r="L1108" s="300" t="s">
        <v>2153</v>
      </c>
      <c r="M1108" s="300"/>
      <c r="N1108" s="300" t="s">
        <v>2679</v>
      </c>
    </row>
    <row r="1109" spans="1:14">
      <c r="A1109" s="299">
        <v>2017</v>
      </c>
      <c r="B1109" s="300" t="s">
        <v>135</v>
      </c>
      <c r="C1109" s="300" t="s">
        <v>143</v>
      </c>
      <c r="D1109" s="300" t="s">
        <v>987</v>
      </c>
      <c r="E1109" s="299">
        <v>9123514.8100000005</v>
      </c>
      <c r="F1109" s="300"/>
      <c r="G1109" s="300" t="s">
        <v>2089</v>
      </c>
      <c r="H1109" s="300"/>
      <c r="I1109" s="300" t="s">
        <v>2024</v>
      </c>
      <c r="J1109" s="300"/>
      <c r="K1109" s="300" t="s">
        <v>2070</v>
      </c>
      <c r="L1109" s="300" t="s">
        <v>2153</v>
      </c>
      <c r="M1109" s="300"/>
      <c r="N1109" s="300" t="s">
        <v>2679</v>
      </c>
    </row>
    <row r="1110" spans="1:14">
      <c r="A1110" s="299">
        <v>2017</v>
      </c>
      <c r="B1110" s="300" t="s">
        <v>135</v>
      </c>
      <c r="C1110" s="300" t="s">
        <v>143</v>
      </c>
      <c r="D1110" s="300" t="s">
        <v>1162</v>
      </c>
      <c r="E1110" s="299">
        <v>7.9000000000000008E-3</v>
      </c>
      <c r="F1110" s="300"/>
      <c r="G1110" s="300" t="s">
        <v>2089</v>
      </c>
      <c r="H1110" s="300"/>
      <c r="I1110" s="300" t="s">
        <v>2079</v>
      </c>
      <c r="J1110" s="300"/>
      <c r="K1110" s="300" t="s">
        <v>2080</v>
      </c>
      <c r="L1110" s="300" t="s">
        <v>2121</v>
      </c>
      <c r="M1110" s="300"/>
      <c r="N1110" s="300" t="s">
        <v>2679</v>
      </c>
    </row>
    <row r="1111" spans="1:14">
      <c r="A1111" s="299">
        <v>2017</v>
      </c>
      <c r="B1111" s="300" t="s">
        <v>135</v>
      </c>
      <c r="C1111" s="300" t="s">
        <v>143</v>
      </c>
      <c r="D1111" s="300" t="s">
        <v>1158</v>
      </c>
      <c r="E1111" s="299">
        <v>6998.9342698281898</v>
      </c>
      <c r="F1111" s="300"/>
      <c r="G1111" s="300" t="s">
        <v>2089</v>
      </c>
      <c r="H1111" s="300"/>
      <c r="I1111" s="300" t="s">
        <v>2079</v>
      </c>
      <c r="J1111" s="300" t="s">
        <v>818</v>
      </c>
      <c r="K1111" s="300" t="s">
        <v>2080</v>
      </c>
      <c r="L1111" s="300" t="s">
        <v>2122</v>
      </c>
      <c r="M1111" s="300"/>
      <c r="N1111" s="300" t="s">
        <v>2679</v>
      </c>
    </row>
    <row r="1112" spans="1:14">
      <c r="A1112" s="299">
        <v>2017</v>
      </c>
      <c r="B1112" s="300" t="s">
        <v>135</v>
      </c>
      <c r="C1112" s="300" t="s">
        <v>143</v>
      </c>
      <c r="D1112" s="300" t="s">
        <v>1961</v>
      </c>
      <c r="E1112" s="299">
        <v>14169014.671760499</v>
      </c>
      <c r="F1112" s="300"/>
      <c r="G1112" s="300" t="s">
        <v>2089</v>
      </c>
      <c r="H1112" s="300"/>
      <c r="I1112" s="300" t="s">
        <v>2079</v>
      </c>
      <c r="J1112" s="300"/>
      <c r="K1112" s="300" t="s">
        <v>2080</v>
      </c>
      <c r="L1112" s="300" t="s">
        <v>2123</v>
      </c>
      <c r="M1112" s="300"/>
      <c r="N1112" s="300" t="s">
        <v>2679</v>
      </c>
    </row>
    <row r="1113" spans="1:14">
      <c r="A1113" s="299">
        <v>2017</v>
      </c>
      <c r="B1113" s="300" t="s">
        <v>135</v>
      </c>
      <c r="C1113" s="300" t="s">
        <v>143</v>
      </c>
      <c r="D1113" s="300" t="s">
        <v>1963</v>
      </c>
      <c r="E1113" s="299">
        <v>7094647.09287016</v>
      </c>
      <c r="F1113" s="300"/>
      <c r="G1113" s="300" t="s">
        <v>2089</v>
      </c>
      <c r="H1113" s="300"/>
      <c r="I1113" s="300" t="s">
        <v>2079</v>
      </c>
      <c r="J1113" s="300"/>
      <c r="K1113" s="300" t="s">
        <v>2080</v>
      </c>
      <c r="L1113" s="300" t="s">
        <v>2124</v>
      </c>
      <c r="M1113" s="300"/>
      <c r="N1113" s="300" t="s">
        <v>2679</v>
      </c>
    </row>
    <row r="1114" spans="1:14">
      <c r="A1114" s="299">
        <v>2017</v>
      </c>
      <c r="B1114" s="300" t="s">
        <v>135</v>
      </c>
      <c r="C1114" s="300" t="s">
        <v>143</v>
      </c>
      <c r="D1114" s="300" t="s">
        <v>1164</v>
      </c>
      <c r="E1114" s="299">
        <v>23826.038427990799</v>
      </c>
      <c r="F1114" s="300"/>
      <c r="G1114" s="300" t="s">
        <v>2078</v>
      </c>
      <c r="H1114" s="300"/>
      <c r="I1114" s="300"/>
      <c r="J1114" s="300"/>
      <c r="K1114" s="300" t="s">
        <v>2080</v>
      </c>
      <c r="L1114" s="300" t="s">
        <v>2088</v>
      </c>
      <c r="M1114" s="300"/>
      <c r="N1114" s="300" t="s">
        <v>2679</v>
      </c>
    </row>
    <row r="1115" spans="1:14">
      <c r="A1115" s="299">
        <v>2017</v>
      </c>
      <c r="B1115" s="300" t="s">
        <v>135</v>
      </c>
      <c r="C1115" s="300" t="s">
        <v>143</v>
      </c>
      <c r="D1115" s="300" t="s">
        <v>821</v>
      </c>
      <c r="E1115" s="299">
        <v>0</v>
      </c>
      <c r="F1115" s="300"/>
      <c r="G1115" s="300" t="s">
        <v>2069</v>
      </c>
      <c r="H1115" s="300"/>
      <c r="I1115" s="300"/>
      <c r="J1115" s="300"/>
      <c r="K1115" s="300" t="s">
        <v>2083</v>
      </c>
      <c r="L1115" s="300" t="s">
        <v>2085</v>
      </c>
      <c r="M1115" s="300"/>
      <c r="N1115" s="300" t="s">
        <v>2679</v>
      </c>
    </row>
    <row r="1116" spans="1:14">
      <c r="A1116" s="299">
        <v>2017</v>
      </c>
      <c r="B1116" s="300" t="s">
        <v>135</v>
      </c>
      <c r="C1116" s="300" t="s">
        <v>143</v>
      </c>
      <c r="D1116" s="300" t="s">
        <v>829</v>
      </c>
      <c r="E1116" s="299">
        <v>0</v>
      </c>
      <c r="F1116" s="300"/>
      <c r="G1116" s="300" t="s">
        <v>2069</v>
      </c>
      <c r="H1116" s="300"/>
      <c r="I1116" s="300"/>
      <c r="J1116" s="300"/>
      <c r="K1116" s="300" t="s">
        <v>2083</v>
      </c>
      <c r="L1116" s="300" t="s">
        <v>2086</v>
      </c>
      <c r="M1116" s="300"/>
      <c r="N1116" s="300" t="s">
        <v>2679</v>
      </c>
    </row>
    <row r="1117" spans="1:14">
      <c r="A1117" s="299">
        <v>2017</v>
      </c>
      <c r="B1117" s="300" t="s">
        <v>135</v>
      </c>
      <c r="C1117" s="300" t="s">
        <v>143</v>
      </c>
      <c r="D1117" s="300" t="s">
        <v>837</v>
      </c>
      <c r="E1117" s="299">
        <v>0</v>
      </c>
      <c r="F1117" s="300"/>
      <c r="G1117" s="300" t="s">
        <v>2069</v>
      </c>
      <c r="H1117" s="300"/>
      <c r="I1117" s="300"/>
      <c r="J1117" s="300"/>
      <c r="K1117" s="300" t="s">
        <v>2083</v>
      </c>
      <c r="L1117" s="300" t="s">
        <v>2087</v>
      </c>
      <c r="M1117" s="300"/>
      <c r="N1117" s="300" t="s">
        <v>2679</v>
      </c>
    </row>
    <row r="1118" spans="1:14">
      <c r="A1118" s="299">
        <v>2017</v>
      </c>
      <c r="B1118" s="300" t="s">
        <v>135</v>
      </c>
      <c r="C1118" s="300" t="s">
        <v>143</v>
      </c>
      <c r="D1118" s="300" t="s">
        <v>329</v>
      </c>
      <c r="E1118" s="299">
        <v>72040.72</v>
      </c>
      <c r="F1118" s="300"/>
      <c r="G1118" s="300" t="s">
        <v>2170</v>
      </c>
      <c r="H1118" s="300" t="s">
        <v>2710</v>
      </c>
      <c r="I1118" s="300"/>
      <c r="J1118" s="300" t="s">
        <v>868</v>
      </c>
      <c r="K1118" s="300" t="s">
        <v>2081</v>
      </c>
      <c r="L1118" s="300" t="s">
        <v>2137</v>
      </c>
      <c r="M1118" s="300"/>
      <c r="N1118" s="300" t="s">
        <v>2679</v>
      </c>
    </row>
    <row r="1119" spans="1:14">
      <c r="A1119" s="299">
        <v>2017</v>
      </c>
      <c r="B1119" s="300" t="s">
        <v>135</v>
      </c>
      <c r="C1119" s="300" t="s">
        <v>143</v>
      </c>
      <c r="D1119" s="300" t="s">
        <v>827</v>
      </c>
      <c r="E1119" s="299">
        <v>0</v>
      </c>
      <c r="F1119" s="300"/>
      <c r="G1119" s="300" t="s">
        <v>2089</v>
      </c>
      <c r="H1119" s="300"/>
      <c r="I1119" s="300" t="s">
        <v>2090</v>
      </c>
      <c r="J1119" s="300"/>
      <c r="K1119" s="300" t="s">
        <v>2083</v>
      </c>
      <c r="L1119" s="300" t="s">
        <v>2091</v>
      </c>
      <c r="M1119" s="300"/>
      <c r="N1119" s="300" t="s">
        <v>2679</v>
      </c>
    </row>
    <row r="1120" spans="1:14">
      <c r="A1120" s="299">
        <v>2017</v>
      </c>
      <c r="B1120" s="300" t="s">
        <v>135</v>
      </c>
      <c r="C1120" s="300" t="s">
        <v>143</v>
      </c>
      <c r="D1120" s="300" t="s">
        <v>814</v>
      </c>
      <c r="E1120" s="299">
        <v>0</v>
      </c>
      <c r="F1120" s="300"/>
      <c r="G1120" s="300" t="s">
        <v>2089</v>
      </c>
      <c r="H1120" s="300"/>
      <c r="I1120" s="300" t="s">
        <v>2090</v>
      </c>
      <c r="J1120" s="300"/>
      <c r="K1120" s="300" t="s">
        <v>2083</v>
      </c>
      <c r="L1120" s="300" t="s">
        <v>2092</v>
      </c>
      <c r="M1120" s="300" t="s">
        <v>2080</v>
      </c>
      <c r="N1120" s="300" t="s">
        <v>2679</v>
      </c>
    </row>
    <row r="1121" spans="1:14">
      <c r="A1121" s="299">
        <v>2017</v>
      </c>
      <c r="B1121" s="300" t="s">
        <v>135</v>
      </c>
      <c r="C1121" s="300" t="s">
        <v>143</v>
      </c>
      <c r="D1121" s="300" t="s">
        <v>819</v>
      </c>
      <c r="E1121" s="299">
        <v>0</v>
      </c>
      <c r="F1121" s="300"/>
      <c r="G1121" s="300" t="s">
        <v>2089</v>
      </c>
      <c r="H1121" s="300"/>
      <c r="I1121" s="300" t="s">
        <v>2090</v>
      </c>
      <c r="J1121" s="300"/>
      <c r="K1121" s="300" t="s">
        <v>2083</v>
      </c>
      <c r="L1121" s="300" t="s">
        <v>2091</v>
      </c>
      <c r="M1121" s="300"/>
      <c r="N1121" s="300" t="s">
        <v>2679</v>
      </c>
    </row>
    <row r="1122" spans="1:14">
      <c r="A1122" s="299">
        <v>2017</v>
      </c>
      <c r="B1122" s="300" t="s">
        <v>135</v>
      </c>
      <c r="C1122" s="300" t="s">
        <v>143</v>
      </c>
      <c r="D1122" s="300" t="s">
        <v>1965</v>
      </c>
      <c r="E1122" s="299">
        <v>1455771.75</v>
      </c>
      <c r="F1122" s="300"/>
      <c r="G1122" s="300" t="s">
        <v>2089</v>
      </c>
      <c r="H1122" s="300"/>
      <c r="I1122" s="300" t="s">
        <v>2090</v>
      </c>
      <c r="J1122" s="300" t="s">
        <v>1191</v>
      </c>
      <c r="K1122" s="300" t="s">
        <v>2083</v>
      </c>
      <c r="L1122" s="300" t="s">
        <v>2093</v>
      </c>
      <c r="M1122" s="300" t="s">
        <v>2080</v>
      </c>
      <c r="N1122" s="300" t="s">
        <v>2679</v>
      </c>
    </row>
    <row r="1123" spans="1:14">
      <c r="A1123" s="299">
        <v>2017</v>
      </c>
      <c r="B1123" s="300" t="s">
        <v>135</v>
      </c>
      <c r="C1123" s="300" t="s">
        <v>143</v>
      </c>
      <c r="D1123" s="300" t="s">
        <v>1969</v>
      </c>
      <c r="E1123" s="299">
        <v>17469261</v>
      </c>
      <c r="F1123" s="300"/>
      <c r="G1123" s="300" t="s">
        <v>2089</v>
      </c>
      <c r="H1123" s="300"/>
      <c r="I1123" s="300" t="s">
        <v>2090</v>
      </c>
      <c r="J1123" s="300" t="s">
        <v>818</v>
      </c>
      <c r="K1123" s="300" t="s">
        <v>2083</v>
      </c>
      <c r="L1123" s="300" t="s">
        <v>2091</v>
      </c>
      <c r="M1123" s="300"/>
      <c r="N1123" s="300" t="s">
        <v>2679</v>
      </c>
    </row>
    <row r="1124" spans="1:14">
      <c r="A1124" s="299">
        <v>2017</v>
      </c>
      <c r="B1124" s="300" t="s">
        <v>135</v>
      </c>
      <c r="C1124" s="300" t="s">
        <v>143</v>
      </c>
      <c r="D1124" s="300" t="s">
        <v>823</v>
      </c>
      <c r="E1124" s="299">
        <v>0</v>
      </c>
      <c r="F1124" s="300"/>
      <c r="G1124" s="300" t="s">
        <v>2089</v>
      </c>
      <c r="H1124" s="300"/>
      <c r="I1124" s="300" t="s">
        <v>2090</v>
      </c>
      <c r="J1124" s="300"/>
      <c r="K1124" s="300" t="s">
        <v>2083</v>
      </c>
      <c r="L1124" s="300" t="s">
        <v>2094</v>
      </c>
      <c r="M1124" s="300" t="s">
        <v>2080</v>
      </c>
      <c r="N1124" s="300" t="s">
        <v>2679</v>
      </c>
    </row>
    <row r="1125" spans="1:14">
      <c r="A1125" s="299">
        <v>2017</v>
      </c>
      <c r="B1125" s="300" t="s">
        <v>135</v>
      </c>
      <c r="C1125" s="300" t="s">
        <v>143</v>
      </c>
      <c r="D1125" s="300" t="s">
        <v>1722</v>
      </c>
      <c r="E1125" s="299">
        <v>14337.423885599999</v>
      </c>
      <c r="F1125" s="300"/>
      <c r="G1125" s="300" t="s">
        <v>2089</v>
      </c>
      <c r="H1125" s="300"/>
      <c r="I1125" s="300" t="s">
        <v>2095</v>
      </c>
      <c r="J1125" s="300" t="s">
        <v>818</v>
      </c>
      <c r="K1125" s="300" t="s">
        <v>2096</v>
      </c>
      <c r="L1125" s="300" t="s">
        <v>2091</v>
      </c>
      <c r="M1125" s="300"/>
      <c r="N1125" s="300" t="s">
        <v>2679</v>
      </c>
    </row>
    <row r="1126" spans="1:14">
      <c r="A1126" s="299">
        <v>2017</v>
      </c>
      <c r="B1126" s="300" t="s">
        <v>135</v>
      </c>
      <c r="C1126" s="300" t="s">
        <v>143</v>
      </c>
      <c r="D1126" s="300" t="s">
        <v>1730</v>
      </c>
      <c r="E1126" s="299">
        <v>19898751.306114402</v>
      </c>
      <c r="F1126" s="300"/>
      <c r="G1126" s="300" t="s">
        <v>2089</v>
      </c>
      <c r="H1126" s="300"/>
      <c r="I1126" s="300" t="s">
        <v>2095</v>
      </c>
      <c r="J1126" s="300" t="s">
        <v>818</v>
      </c>
      <c r="K1126" s="300" t="s">
        <v>2096</v>
      </c>
      <c r="L1126" s="300" t="s">
        <v>2091</v>
      </c>
      <c r="M1126" s="300"/>
      <c r="N1126" s="300" t="s">
        <v>2679</v>
      </c>
    </row>
    <row r="1127" spans="1:14">
      <c r="A1127" s="299">
        <v>2017</v>
      </c>
      <c r="B1127" s="300" t="s">
        <v>135</v>
      </c>
      <c r="C1127" s="300" t="s">
        <v>143</v>
      </c>
      <c r="D1127" s="300" t="s">
        <v>1728</v>
      </c>
      <c r="E1127" s="299">
        <v>21354523.056114402</v>
      </c>
      <c r="F1127" s="300"/>
      <c r="G1127" s="300" t="s">
        <v>2089</v>
      </c>
      <c r="H1127" s="300"/>
      <c r="I1127" s="300" t="s">
        <v>2095</v>
      </c>
      <c r="J1127" s="300" t="s">
        <v>1191</v>
      </c>
      <c r="K1127" s="300" t="s">
        <v>2096</v>
      </c>
      <c r="L1127" s="300"/>
      <c r="M1127" s="300" t="s">
        <v>2081</v>
      </c>
      <c r="N1127" s="300" t="s">
        <v>2679</v>
      </c>
    </row>
    <row r="1128" spans="1:14">
      <c r="A1128" s="299">
        <v>2017</v>
      </c>
      <c r="B1128" s="300" t="s">
        <v>135</v>
      </c>
      <c r="C1128" s="300" t="s">
        <v>143</v>
      </c>
      <c r="D1128" s="300" t="s">
        <v>905</v>
      </c>
      <c r="E1128" s="299">
        <v>0</v>
      </c>
      <c r="F1128" s="300"/>
      <c r="G1128" s="300" t="s">
        <v>2089</v>
      </c>
      <c r="H1128" s="300"/>
      <c r="I1128" s="300" t="s">
        <v>2017</v>
      </c>
      <c r="J1128" s="300" t="s">
        <v>818</v>
      </c>
      <c r="K1128" s="300" t="s">
        <v>2073</v>
      </c>
      <c r="L1128" s="300" t="s">
        <v>2097</v>
      </c>
      <c r="M1128" s="300"/>
      <c r="N1128" s="300" t="s">
        <v>2679</v>
      </c>
    </row>
    <row r="1129" spans="1:14">
      <c r="A1129" s="299">
        <v>2017</v>
      </c>
      <c r="B1129" s="300" t="s">
        <v>135</v>
      </c>
      <c r="C1129" s="300" t="s">
        <v>143</v>
      </c>
      <c r="D1129" s="300" t="s">
        <v>911</v>
      </c>
      <c r="E1129" s="299">
        <v>0</v>
      </c>
      <c r="F1129" s="300"/>
      <c r="G1129" s="300" t="s">
        <v>2089</v>
      </c>
      <c r="H1129" s="300"/>
      <c r="I1129" s="300" t="s">
        <v>2017</v>
      </c>
      <c r="J1129" s="300" t="s">
        <v>818</v>
      </c>
      <c r="K1129" s="300" t="s">
        <v>2073</v>
      </c>
      <c r="L1129" s="300" t="s">
        <v>2098</v>
      </c>
      <c r="M1129" s="300"/>
      <c r="N1129" s="300" t="s">
        <v>2679</v>
      </c>
    </row>
    <row r="1130" spans="1:14">
      <c r="A1130" s="299">
        <v>2017</v>
      </c>
      <c r="B1130" s="300" t="s">
        <v>135</v>
      </c>
      <c r="C1130" s="300" t="s">
        <v>143</v>
      </c>
      <c r="D1130" s="300" t="s">
        <v>923</v>
      </c>
      <c r="E1130" s="299">
        <v>0</v>
      </c>
      <c r="F1130" s="300"/>
      <c r="G1130" s="300" t="s">
        <v>2089</v>
      </c>
      <c r="H1130" s="300"/>
      <c r="I1130" s="300" t="s">
        <v>2017</v>
      </c>
      <c r="J1130" s="300" t="s">
        <v>818</v>
      </c>
      <c r="K1130" s="300" t="s">
        <v>2073</v>
      </c>
      <c r="L1130" s="300" t="s">
        <v>2099</v>
      </c>
      <c r="M1130" s="300"/>
      <c r="N1130" s="300" t="s">
        <v>2679</v>
      </c>
    </row>
    <row r="1131" spans="1:14">
      <c r="A1131" s="299">
        <v>2017</v>
      </c>
      <c r="B1131" s="300" t="s">
        <v>135</v>
      </c>
      <c r="C1131" s="300" t="s">
        <v>143</v>
      </c>
      <c r="D1131" s="300" t="s">
        <v>929</v>
      </c>
      <c r="E1131" s="299">
        <v>6.4000000000000003E-3</v>
      </c>
      <c r="F1131" s="300"/>
      <c r="G1131" s="300" t="s">
        <v>2089</v>
      </c>
      <c r="H1131" s="300"/>
      <c r="I1131" s="300" t="s">
        <v>2017</v>
      </c>
      <c r="J1131" s="300" t="s">
        <v>818</v>
      </c>
      <c r="K1131" s="300" t="s">
        <v>2073</v>
      </c>
      <c r="L1131" s="300" t="s">
        <v>2072</v>
      </c>
      <c r="M1131" s="300"/>
      <c r="N1131" s="300" t="s">
        <v>2679</v>
      </c>
    </row>
    <row r="1132" spans="1:14">
      <c r="A1132" s="299">
        <v>2017</v>
      </c>
      <c r="B1132" s="300" t="s">
        <v>135</v>
      </c>
      <c r="C1132" s="300" t="s">
        <v>143</v>
      </c>
      <c r="D1132" s="300" t="s">
        <v>935</v>
      </c>
      <c r="E1132" s="299">
        <v>9.4000000000000004E-3</v>
      </c>
      <c r="F1132" s="300"/>
      <c r="G1132" s="300" t="s">
        <v>2089</v>
      </c>
      <c r="H1132" s="300"/>
      <c r="I1132" s="300" t="s">
        <v>2017</v>
      </c>
      <c r="J1132" s="300" t="s">
        <v>818</v>
      </c>
      <c r="K1132" s="300" t="s">
        <v>2073</v>
      </c>
      <c r="L1132" s="300" t="s">
        <v>2100</v>
      </c>
      <c r="M1132" s="300"/>
      <c r="N1132" s="300" t="s">
        <v>2679</v>
      </c>
    </row>
    <row r="1133" spans="1:14">
      <c r="A1133" s="299">
        <v>2017</v>
      </c>
      <c r="B1133" s="300" t="s">
        <v>135</v>
      </c>
      <c r="C1133" s="300" t="s">
        <v>143</v>
      </c>
      <c r="D1133" s="300" t="s">
        <v>941</v>
      </c>
      <c r="E1133" s="299">
        <v>7.9000000000000008E-3</v>
      </c>
      <c r="F1133" s="300"/>
      <c r="G1133" s="300" t="s">
        <v>2089</v>
      </c>
      <c r="H1133" s="300"/>
      <c r="I1133" s="300" t="s">
        <v>2017</v>
      </c>
      <c r="J1133" s="300" t="s">
        <v>818</v>
      </c>
      <c r="K1133" s="300" t="s">
        <v>2073</v>
      </c>
      <c r="L1133" s="300" t="s">
        <v>2101</v>
      </c>
      <c r="M1133" s="300"/>
      <c r="N1133" s="300" t="s">
        <v>2679</v>
      </c>
    </row>
    <row r="1134" spans="1:14">
      <c r="A1134" s="299">
        <v>2017</v>
      </c>
      <c r="B1134" s="300" t="s">
        <v>135</v>
      </c>
      <c r="C1134" s="300" t="s">
        <v>143</v>
      </c>
      <c r="D1134" s="300" t="s">
        <v>947</v>
      </c>
      <c r="E1134" s="299">
        <v>6.5830000000000001E-4</v>
      </c>
      <c r="F1134" s="300"/>
      <c r="G1134" s="300" t="s">
        <v>2089</v>
      </c>
      <c r="H1134" s="300"/>
      <c r="I1134" s="300" t="s">
        <v>2017</v>
      </c>
      <c r="J1134" s="300" t="s">
        <v>818</v>
      </c>
      <c r="K1134" s="300" t="s">
        <v>2073</v>
      </c>
      <c r="L1134" s="300" t="s">
        <v>2102</v>
      </c>
      <c r="M1134" s="300"/>
      <c r="N1134" s="300" t="s">
        <v>2679</v>
      </c>
    </row>
    <row r="1135" spans="1:14">
      <c r="A1135" s="299">
        <v>2017</v>
      </c>
      <c r="B1135" s="300" t="s">
        <v>135</v>
      </c>
      <c r="C1135" s="300" t="s">
        <v>143</v>
      </c>
      <c r="D1135" s="300" t="s">
        <v>953</v>
      </c>
      <c r="E1135" s="299">
        <v>0</v>
      </c>
      <c r="F1135" s="300"/>
      <c r="G1135" s="300" t="s">
        <v>2089</v>
      </c>
      <c r="H1135" s="300"/>
      <c r="I1135" s="300" t="s">
        <v>2037</v>
      </c>
      <c r="J1135" s="300" t="s">
        <v>818</v>
      </c>
      <c r="K1135" s="300" t="s">
        <v>2073</v>
      </c>
      <c r="L1135" s="300" t="s">
        <v>2103</v>
      </c>
      <c r="M1135" s="300"/>
      <c r="N1135" s="300" t="s">
        <v>2679</v>
      </c>
    </row>
    <row r="1136" spans="1:14">
      <c r="A1136" s="299">
        <v>2017</v>
      </c>
      <c r="B1136" s="300" t="s">
        <v>135</v>
      </c>
      <c r="C1136" s="300" t="s">
        <v>143</v>
      </c>
      <c r="D1136" s="300" t="s">
        <v>959</v>
      </c>
      <c r="E1136" s="299">
        <v>0.95046580000000003</v>
      </c>
      <c r="F1136" s="300"/>
      <c r="G1136" s="300" t="s">
        <v>2089</v>
      </c>
      <c r="H1136" s="300"/>
      <c r="I1136" s="300" t="s">
        <v>2017</v>
      </c>
      <c r="J1136" s="300" t="s">
        <v>818</v>
      </c>
      <c r="K1136" s="300" t="s">
        <v>2073</v>
      </c>
      <c r="L1136" s="300" t="s">
        <v>2104</v>
      </c>
      <c r="M1136" s="300"/>
      <c r="N1136" s="300" t="s">
        <v>2679</v>
      </c>
    </row>
    <row r="1137" spans="1:14">
      <c r="A1137" s="299">
        <v>2017</v>
      </c>
      <c r="B1137" s="300" t="s">
        <v>135</v>
      </c>
      <c r="C1137" s="300" t="s">
        <v>143</v>
      </c>
      <c r="D1137" s="300" t="s">
        <v>965</v>
      </c>
      <c r="E1137" s="299">
        <v>0</v>
      </c>
      <c r="F1137" s="300"/>
      <c r="G1137" s="300" t="s">
        <v>2089</v>
      </c>
      <c r="H1137" s="300"/>
      <c r="I1137" s="300" t="s">
        <v>2017</v>
      </c>
      <c r="J1137" s="300" t="s">
        <v>818</v>
      </c>
      <c r="K1137" s="300" t="s">
        <v>2073</v>
      </c>
      <c r="L1137" s="300" t="s">
        <v>2105</v>
      </c>
      <c r="M1137" s="300"/>
      <c r="N1137" s="300" t="s">
        <v>2679</v>
      </c>
    </row>
    <row r="1138" spans="1:14">
      <c r="A1138" s="299">
        <v>2017</v>
      </c>
      <c r="B1138" s="300" t="s">
        <v>135</v>
      </c>
      <c r="C1138" s="300" t="s">
        <v>143</v>
      </c>
      <c r="D1138" s="300" t="s">
        <v>263</v>
      </c>
      <c r="E1138" s="299">
        <v>0</v>
      </c>
      <c r="F1138" s="300" t="s">
        <v>263</v>
      </c>
      <c r="G1138" s="300" t="s">
        <v>2149</v>
      </c>
      <c r="H1138" s="300" t="s">
        <v>2147</v>
      </c>
      <c r="I1138" s="300" t="s">
        <v>2039</v>
      </c>
      <c r="J1138" s="300" t="s">
        <v>868</v>
      </c>
      <c r="K1138" s="300"/>
      <c r="L1138" s="300"/>
      <c r="M1138" s="300"/>
      <c r="N1138" s="300" t="s">
        <v>2679</v>
      </c>
    </row>
    <row r="1139" spans="1:14">
      <c r="A1139" s="299">
        <v>2017</v>
      </c>
      <c r="B1139" s="300" t="s">
        <v>135</v>
      </c>
      <c r="C1139" s="300" t="s">
        <v>143</v>
      </c>
      <c r="D1139" s="300" t="s">
        <v>1739</v>
      </c>
      <c r="E1139" s="299">
        <v>756990</v>
      </c>
      <c r="F1139" s="300"/>
      <c r="G1139" s="300" t="s">
        <v>2089</v>
      </c>
      <c r="H1139" s="300"/>
      <c r="I1139" s="300" t="s">
        <v>2055</v>
      </c>
      <c r="J1139" s="300" t="s">
        <v>818</v>
      </c>
      <c r="K1139" s="300" t="s">
        <v>2076</v>
      </c>
      <c r="L1139" s="300" t="s">
        <v>2097</v>
      </c>
      <c r="M1139" s="300"/>
      <c r="N1139" s="300" t="s">
        <v>2679</v>
      </c>
    </row>
    <row r="1140" spans="1:14">
      <c r="A1140" s="299">
        <v>2017</v>
      </c>
      <c r="B1140" s="300" t="s">
        <v>135</v>
      </c>
      <c r="C1140" s="300" t="s">
        <v>143</v>
      </c>
      <c r="D1140" s="300" t="s">
        <v>1741</v>
      </c>
      <c r="E1140" s="299">
        <v>60868</v>
      </c>
      <c r="F1140" s="300"/>
      <c r="G1140" s="300" t="s">
        <v>2089</v>
      </c>
      <c r="H1140" s="300"/>
      <c r="I1140" s="300" t="s">
        <v>2051</v>
      </c>
      <c r="J1140" s="300" t="s">
        <v>818</v>
      </c>
      <c r="K1140" s="300" t="s">
        <v>2076</v>
      </c>
      <c r="L1140" s="300" t="s">
        <v>2097</v>
      </c>
      <c r="M1140" s="300"/>
      <c r="N1140" s="300" t="s">
        <v>2679</v>
      </c>
    </row>
    <row r="1141" spans="1:14">
      <c r="A1141" s="299">
        <v>2017</v>
      </c>
      <c r="B1141" s="300" t="s">
        <v>135</v>
      </c>
      <c r="C1141" s="300" t="s">
        <v>143</v>
      </c>
      <c r="D1141" s="300" t="s">
        <v>1743</v>
      </c>
      <c r="E1141" s="299">
        <v>-4647322</v>
      </c>
      <c r="F1141" s="300"/>
      <c r="G1141" s="300" t="s">
        <v>2089</v>
      </c>
      <c r="H1141" s="300"/>
      <c r="I1141" s="300" t="s">
        <v>2048</v>
      </c>
      <c r="J1141" s="300" t="s">
        <v>818</v>
      </c>
      <c r="K1141" s="300" t="s">
        <v>2076</v>
      </c>
      <c r="L1141" s="300" t="s">
        <v>2097</v>
      </c>
      <c r="M1141" s="300"/>
      <c r="N1141" s="300" t="s">
        <v>2679</v>
      </c>
    </row>
    <row r="1142" spans="1:14">
      <c r="A1142" s="299">
        <v>2017</v>
      </c>
      <c r="B1142" s="300" t="s">
        <v>135</v>
      </c>
      <c r="C1142" s="300" t="s">
        <v>143</v>
      </c>
      <c r="D1142" s="300" t="s">
        <v>1745</v>
      </c>
      <c r="E1142" s="299">
        <v>-4180555.56</v>
      </c>
      <c r="F1142" s="300"/>
      <c r="G1142" s="300" t="s">
        <v>2089</v>
      </c>
      <c r="H1142" s="300"/>
      <c r="I1142" s="300" t="s">
        <v>2053</v>
      </c>
      <c r="J1142" s="300" t="s">
        <v>818</v>
      </c>
      <c r="K1142" s="300" t="s">
        <v>2076</v>
      </c>
      <c r="L1142" s="300" t="s">
        <v>2097</v>
      </c>
      <c r="M1142" s="300"/>
      <c r="N1142" s="300" t="s">
        <v>2679</v>
      </c>
    </row>
    <row r="1143" spans="1:14">
      <c r="A1143" s="299">
        <v>2017</v>
      </c>
      <c r="B1143" s="300" t="s">
        <v>135</v>
      </c>
      <c r="C1143" s="300" t="s">
        <v>143</v>
      </c>
      <c r="D1143" s="300" t="s">
        <v>1747</v>
      </c>
      <c r="E1143" s="299">
        <v>-16717503</v>
      </c>
      <c r="F1143" s="300"/>
      <c r="G1143" s="300" t="s">
        <v>2089</v>
      </c>
      <c r="H1143" s="300"/>
      <c r="I1143" s="300" t="s">
        <v>2055</v>
      </c>
      <c r="J1143" s="300" t="s">
        <v>818</v>
      </c>
      <c r="K1143" s="300" t="s">
        <v>2076</v>
      </c>
      <c r="L1143" s="300" t="s">
        <v>2098</v>
      </c>
      <c r="M1143" s="300"/>
      <c r="N1143" s="300" t="s">
        <v>2679</v>
      </c>
    </row>
    <row r="1144" spans="1:14">
      <c r="A1144" s="299">
        <v>2017</v>
      </c>
      <c r="B1144" s="300" t="s">
        <v>135</v>
      </c>
      <c r="C1144" s="300" t="s">
        <v>143</v>
      </c>
      <c r="D1144" s="300" t="s">
        <v>1749</v>
      </c>
      <c r="E1144" s="299">
        <v>-5660761</v>
      </c>
      <c r="F1144" s="300"/>
      <c r="G1144" s="300" t="s">
        <v>2089</v>
      </c>
      <c r="H1144" s="300"/>
      <c r="I1144" s="300" t="s">
        <v>2051</v>
      </c>
      <c r="J1144" s="300" t="s">
        <v>818</v>
      </c>
      <c r="K1144" s="300" t="s">
        <v>2076</v>
      </c>
      <c r="L1144" s="300" t="s">
        <v>2098</v>
      </c>
      <c r="M1144" s="300"/>
      <c r="N1144" s="300" t="s">
        <v>2679</v>
      </c>
    </row>
    <row r="1145" spans="1:14">
      <c r="A1145" s="299">
        <v>2017</v>
      </c>
      <c r="B1145" s="300" t="s">
        <v>135</v>
      </c>
      <c r="C1145" s="300" t="s">
        <v>143</v>
      </c>
      <c r="D1145" s="300" t="s">
        <v>1751</v>
      </c>
      <c r="E1145" s="299">
        <v>432200943</v>
      </c>
      <c r="F1145" s="300"/>
      <c r="G1145" s="300" t="s">
        <v>2089</v>
      </c>
      <c r="H1145" s="300"/>
      <c r="I1145" s="300" t="s">
        <v>2048</v>
      </c>
      <c r="J1145" s="300" t="s">
        <v>818</v>
      </c>
      <c r="K1145" s="300" t="s">
        <v>2076</v>
      </c>
      <c r="L1145" s="300" t="s">
        <v>2098</v>
      </c>
      <c r="M1145" s="300"/>
      <c r="N1145" s="300" t="s">
        <v>2679</v>
      </c>
    </row>
    <row r="1146" spans="1:14">
      <c r="A1146" s="299">
        <v>2017</v>
      </c>
      <c r="B1146" s="300" t="s">
        <v>135</v>
      </c>
      <c r="C1146" s="300" t="s">
        <v>143</v>
      </c>
      <c r="D1146" s="300" t="s">
        <v>1753</v>
      </c>
      <c r="E1146" s="299">
        <v>438958333.31999999</v>
      </c>
      <c r="F1146" s="300"/>
      <c r="G1146" s="300" t="s">
        <v>2089</v>
      </c>
      <c r="H1146" s="300"/>
      <c r="I1146" s="300" t="s">
        <v>2053</v>
      </c>
      <c r="J1146" s="300" t="s">
        <v>818</v>
      </c>
      <c r="K1146" s="300" t="s">
        <v>2076</v>
      </c>
      <c r="L1146" s="300" t="s">
        <v>2098</v>
      </c>
      <c r="M1146" s="300"/>
      <c r="N1146" s="300" t="s">
        <v>2679</v>
      </c>
    </row>
    <row r="1147" spans="1:14">
      <c r="A1147" s="299">
        <v>2017</v>
      </c>
      <c r="B1147" s="300" t="s">
        <v>135</v>
      </c>
      <c r="C1147" s="300" t="s">
        <v>143</v>
      </c>
      <c r="D1147" s="300" t="s">
        <v>658</v>
      </c>
      <c r="E1147" s="299">
        <v>5072.34</v>
      </c>
      <c r="F1147" s="300" t="s">
        <v>658</v>
      </c>
      <c r="G1147" s="300" t="s">
        <v>2149</v>
      </c>
      <c r="H1147" s="300" t="s">
        <v>2146</v>
      </c>
      <c r="I1147" s="300" t="s">
        <v>2039</v>
      </c>
      <c r="J1147" s="300"/>
      <c r="K1147" s="300"/>
      <c r="L1147" s="300"/>
      <c r="M1147" s="300"/>
      <c r="N1147" s="300" t="s">
        <v>2679</v>
      </c>
    </row>
    <row r="1148" spans="1:14">
      <c r="A1148" s="299">
        <v>2017</v>
      </c>
      <c r="B1148" s="300" t="s">
        <v>135</v>
      </c>
      <c r="C1148" s="300" t="s">
        <v>143</v>
      </c>
      <c r="D1148" s="300" t="s">
        <v>331</v>
      </c>
      <c r="E1148" s="299">
        <v>-756990</v>
      </c>
      <c r="F1148" s="300" t="s">
        <v>331</v>
      </c>
      <c r="G1148" s="300" t="s">
        <v>2149</v>
      </c>
      <c r="H1148" s="300" t="s">
        <v>2146</v>
      </c>
      <c r="I1148" s="300" t="s">
        <v>2035</v>
      </c>
      <c r="J1148" s="300" t="s">
        <v>868</v>
      </c>
      <c r="K1148" s="300"/>
      <c r="L1148" s="300"/>
      <c r="M1148" s="300"/>
      <c r="N1148" s="300" t="s">
        <v>2679</v>
      </c>
    </row>
    <row r="1149" spans="1:14">
      <c r="A1149" s="299">
        <v>2017</v>
      </c>
      <c r="B1149" s="300" t="s">
        <v>135</v>
      </c>
      <c r="C1149" s="300" t="s">
        <v>143</v>
      </c>
      <c r="D1149" s="300" t="s">
        <v>304</v>
      </c>
      <c r="E1149" s="299">
        <v>1215.3800000000001</v>
      </c>
      <c r="F1149" s="300" t="s">
        <v>304</v>
      </c>
      <c r="G1149" s="300" t="s">
        <v>2149</v>
      </c>
      <c r="H1149" s="300" t="s">
        <v>2146</v>
      </c>
      <c r="I1149" s="300" t="s">
        <v>2039</v>
      </c>
      <c r="J1149" s="300" t="s">
        <v>868</v>
      </c>
      <c r="K1149" s="300"/>
      <c r="L1149" s="300"/>
      <c r="M1149" s="300"/>
      <c r="N1149" s="300" t="s">
        <v>2679</v>
      </c>
    </row>
    <row r="1150" spans="1:14">
      <c r="A1150" s="299">
        <v>2017</v>
      </c>
      <c r="B1150" s="300" t="s">
        <v>135</v>
      </c>
      <c r="C1150" s="300" t="s">
        <v>143</v>
      </c>
      <c r="D1150" s="300" t="s">
        <v>352</v>
      </c>
      <c r="E1150" s="299">
        <v>20979</v>
      </c>
      <c r="F1150" s="300" t="s">
        <v>352</v>
      </c>
      <c r="G1150" s="300" t="s">
        <v>2149</v>
      </c>
      <c r="H1150" s="300" t="s">
        <v>2146</v>
      </c>
      <c r="I1150" s="300" t="s">
        <v>2039</v>
      </c>
      <c r="J1150" s="300"/>
      <c r="K1150" s="300"/>
      <c r="L1150" s="300"/>
      <c r="M1150" s="300"/>
      <c r="N1150" s="300" t="s">
        <v>2679</v>
      </c>
    </row>
    <row r="1151" spans="1:14">
      <c r="A1151" s="299">
        <v>2017</v>
      </c>
      <c r="B1151" s="300" t="s">
        <v>135</v>
      </c>
      <c r="C1151" s="300" t="s">
        <v>143</v>
      </c>
      <c r="D1151" s="300" t="s">
        <v>599</v>
      </c>
      <c r="E1151" s="299">
        <v>12774.58</v>
      </c>
      <c r="F1151" s="300" t="s">
        <v>599</v>
      </c>
      <c r="G1151" s="300" t="s">
        <v>2149</v>
      </c>
      <c r="H1151" s="300" t="s">
        <v>2146</v>
      </c>
      <c r="I1151" s="300" t="s">
        <v>2044</v>
      </c>
      <c r="J1151" s="300"/>
      <c r="K1151" s="300"/>
      <c r="L1151" s="300"/>
      <c r="M1151" s="300"/>
      <c r="N1151" s="300" t="s">
        <v>2679</v>
      </c>
    </row>
    <row r="1152" spans="1:14">
      <c r="A1152" s="299">
        <v>2017</v>
      </c>
      <c r="B1152" s="300" t="s">
        <v>135</v>
      </c>
      <c r="C1152" s="300" t="s">
        <v>143</v>
      </c>
      <c r="D1152" s="300" t="s">
        <v>249</v>
      </c>
      <c r="E1152" s="299">
        <v>7772594.9400000004</v>
      </c>
      <c r="F1152" s="300" t="s">
        <v>249</v>
      </c>
      <c r="G1152" s="300" t="s">
        <v>2149</v>
      </c>
      <c r="H1152" s="300" t="s">
        <v>2146</v>
      </c>
      <c r="I1152" s="300" t="s">
        <v>2034</v>
      </c>
      <c r="J1152" s="300" t="s">
        <v>868</v>
      </c>
      <c r="K1152" s="300"/>
      <c r="L1152" s="300"/>
      <c r="M1152" s="300"/>
      <c r="N1152" s="300" t="s">
        <v>2679</v>
      </c>
    </row>
    <row r="1153" spans="1:14">
      <c r="A1153" s="299">
        <v>2017</v>
      </c>
      <c r="B1153" s="300" t="s">
        <v>135</v>
      </c>
      <c r="C1153" s="300" t="s">
        <v>143</v>
      </c>
      <c r="D1153" s="300" t="s">
        <v>290</v>
      </c>
      <c r="E1153" s="299">
        <v>2675</v>
      </c>
      <c r="F1153" s="300" t="s">
        <v>290</v>
      </c>
      <c r="G1153" s="300" t="s">
        <v>2149</v>
      </c>
      <c r="H1153" s="300" t="s">
        <v>2146</v>
      </c>
      <c r="I1153" s="300" t="s">
        <v>2039</v>
      </c>
      <c r="J1153" s="300" t="s">
        <v>868</v>
      </c>
      <c r="K1153" s="300"/>
      <c r="L1153" s="300"/>
      <c r="M1153" s="300"/>
      <c r="N1153" s="300" t="s">
        <v>2679</v>
      </c>
    </row>
    <row r="1154" spans="1:14">
      <c r="A1154" s="299">
        <v>2017</v>
      </c>
      <c r="B1154" s="300" t="s">
        <v>135</v>
      </c>
      <c r="C1154" s="300" t="s">
        <v>143</v>
      </c>
      <c r="D1154" s="300" t="s">
        <v>298</v>
      </c>
      <c r="E1154" s="299">
        <v>97654.74</v>
      </c>
      <c r="F1154" s="300" t="s">
        <v>298</v>
      </c>
      <c r="G1154" s="300" t="s">
        <v>2149</v>
      </c>
      <c r="H1154" s="300" t="s">
        <v>2146</v>
      </c>
      <c r="I1154" s="300" t="s">
        <v>2039</v>
      </c>
      <c r="J1154" s="300" t="s">
        <v>868</v>
      </c>
      <c r="K1154" s="300"/>
      <c r="L1154" s="300"/>
      <c r="M1154" s="300"/>
      <c r="N1154" s="300" t="s">
        <v>2679</v>
      </c>
    </row>
    <row r="1155" spans="1:14">
      <c r="A1155" s="299">
        <v>2017</v>
      </c>
      <c r="B1155" s="300" t="s">
        <v>135</v>
      </c>
      <c r="C1155" s="300" t="s">
        <v>143</v>
      </c>
      <c r="D1155" s="300" t="s">
        <v>306</v>
      </c>
      <c r="E1155" s="299">
        <v>2425</v>
      </c>
      <c r="F1155" s="300" t="s">
        <v>306</v>
      </c>
      <c r="G1155" s="300" t="s">
        <v>2149</v>
      </c>
      <c r="H1155" s="300" t="s">
        <v>2146</v>
      </c>
      <c r="I1155" s="300" t="s">
        <v>2039</v>
      </c>
      <c r="J1155" s="300" t="s">
        <v>868</v>
      </c>
      <c r="K1155" s="300"/>
      <c r="L1155" s="300"/>
      <c r="M1155" s="300"/>
      <c r="N1155" s="300" t="s">
        <v>2679</v>
      </c>
    </row>
    <row r="1156" spans="1:14">
      <c r="A1156" s="299">
        <v>2017</v>
      </c>
      <c r="B1156" s="300" t="s">
        <v>135</v>
      </c>
      <c r="C1156" s="300" t="s">
        <v>143</v>
      </c>
      <c r="D1156" s="300" t="s">
        <v>345</v>
      </c>
      <c r="E1156" s="299">
        <v>11541.44</v>
      </c>
      <c r="F1156" s="300" t="s">
        <v>345</v>
      </c>
      <c r="G1156" s="300" t="s">
        <v>2149</v>
      </c>
      <c r="H1156" s="300" t="s">
        <v>2146</v>
      </c>
      <c r="I1156" s="300" t="s">
        <v>2039</v>
      </c>
      <c r="J1156" s="300"/>
      <c r="K1156" s="300"/>
      <c r="L1156" s="300"/>
      <c r="M1156" s="300"/>
      <c r="N1156" s="300" t="s">
        <v>2679</v>
      </c>
    </row>
    <row r="1157" spans="1:14">
      <c r="A1157" s="299">
        <v>2017</v>
      </c>
      <c r="B1157" s="300" t="s">
        <v>135</v>
      </c>
      <c r="C1157" s="300" t="s">
        <v>143</v>
      </c>
      <c r="D1157" s="300" t="s">
        <v>692</v>
      </c>
      <c r="E1157" s="299">
        <v>4106</v>
      </c>
      <c r="F1157" s="300" t="s">
        <v>692</v>
      </c>
      <c r="G1157" s="300" t="s">
        <v>2149</v>
      </c>
      <c r="H1157" s="300" t="s">
        <v>2146</v>
      </c>
      <c r="I1157" s="300" t="s">
        <v>2039</v>
      </c>
      <c r="J1157" s="300"/>
      <c r="K1157" s="300"/>
      <c r="L1157" s="300"/>
      <c r="M1157" s="300"/>
      <c r="N1157" s="300" t="s">
        <v>2679</v>
      </c>
    </row>
    <row r="1158" spans="1:14">
      <c r="A1158" s="299">
        <v>2017</v>
      </c>
      <c r="B1158" s="300" t="s">
        <v>135</v>
      </c>
      <c r="C1158" s="300" t="s">
        <v>143</v>
      </c>
      <c r="D1158" s="300" t="s">
        <v>277</v>
      </c>
      <c r="E1158" s="299">
        <v>14300.56</v>
      </c>
      <c r="F1158" s="300" t="s">
        <v>277</v>
      </c>
      <c r="G1158" s="300" t="s">
        <v>2149</v>
      </c>
      <c r="H1158" s="300" t="s">
        <v>2146</v>
      </c>
      <c r="I1158" s="300" t="s">
        <v>2039</v>
      </c>
      <c r="J1158" s="300" t="s">
        <v>868</v>
      </c>
      <c r="K1158" s="300"/>
      <c r="L1158" s="300"/>
      <c r="M1158" s="300"/>
      <c r="N1158" s="300" t="s">
        <v>2679</v>
      </c>
    </row>
    <row r="1159" spans="1:14">
      <c r="A1159" s="299">
        <v>2017</v>
      </c>
      <c r="B1159" s="300" t="s">
        <v>135</v>
      </c>
      <c r="C1159" s="300" t="s">
        <v>143</v>
      </c>
      <c r="D1159" s="300" t="s">
        <v>335</v>
      </c>
      <c r="E1159" s="299">
        <v>908067.4</v>
      </c>
      <c r="F1159" s="300" t="s">
        <v>335</v>
      </c>
      <c r="G1159" s="300" t="s">
        <v>2149</v>
      </c>
      <c r="H1159" s="300" t="s">
        <v>2146</v>
      </c>
      <c r="I1159" s="300" t="s">
        <v>2042</v>
      </c>
      <c r="J1159" s="300"/>
      <c r="K1159" s="300"/>
      <c r="L1159" s="300"/>
      <c r="M1159" s="300"/>
      <c r="N1159" s="300" t="s">
        <v>2679</v>
      </c>
    </row>
    <row r="1160" spans="1:14">
      <c r="A1160" s="299">
        <v>2017</v>
      </c>
      <c r="B1160" s="300" t="s">
        <v>135</v>
      </c>
      <c r="C1160" s="300" t="s">
        <v>143</v>
      </c>
      <c r="D1160" s="300" t="s">
        <v>880</v>
      </c>
      <c r="E1160" s="299">
        <v>4647322</v>
      </c>
      <c r="F1160" s="300" t="s">
        <v>880</v>
      </c>
      <c r="G1160" s="300" t="s">
        <v>2149</v>
      </c>
      <c r="H1160" s="300" t="s">
        <v>2146</v>
      </c>
      <c r="I1160" s="300" t="s">
        <v>2028</v>
      </c>
      <c r="J1160" s="300"/>
      <c r="K1160" s="300"/>
      <c r="L1160" s="300"/>
      <c r="M1160" s="300"/>
      <c r="N1160" s="300" t="s">
        <v>2679</v>
      </c>
    </row>
    <row r="1161" spans="1:14">
      <c r="A1161" s="299">
        <v>2017</v>
      </c>
      <c r="B1161" s="300" t="s">
        <v>135</v>
      </c>
      <c r="C1161" s="300" t="s">
        <v>143</v>
      </c>
      <c r="D1161" s="300" t="s">
        <v>750</v>
      </c>
      <c r="E1161" s="299">
        <v>2918525</v>
      </c>
      <c r="F1161" s="300" t="s">
        <v>750</v>
      </c>
      <c r="G1161" s="300" t="s">
        <v>2149</v>
      </c>
      <c r="H1161" s="300" t="s">
        <v>2146</v>
      </c>
      <c r="I1161" s="300" t="s">
        <v>2028</v>
      </c>
      <c r="J1161" s="300"/>
      <c r="K1161" s="300"/>
      <c r="L1161" s="300"/>
      <c r="M1161" s="300"/>
      <c r="N1161" s="300" t="s">
        <v>2679</v>
      </c>
    </row>
    <row r="1162" spans="1:14">
      <c r="A1162" s="299">
        <v>2017</v>
      </c>
      <c r="B1162" s="300" t="s">
        <v>135</v>
      </c>
      <c r="C1162" s="300" t="s">
        <v>143</v>
      </c>
      <c r="D1162" s="300" t="s">
        <v>248</v>
      </c>
      <c r="E1162" s="299">
        <v>1149200</v>
      </c>
      <c r="F1162" s="300" t="s">
        <v>248</v>
      </c>
      <c r="G1162" s="300" t="s">
        <v>2149</v>
      </c>
      <c r="H1162" s="300" t="s">
        <v>2146</v>
      </c>
      <c r="I1162" s="300" t="s">
        <v>2033</v>
      </c>
      <c r="J1162" s="300" t="s">
        <v>868</v>
      </c>
      <c r="K1162" s="300"/>
      <c r="L1162" s="300"/>
      <c r="M1162" s="300"/>
      <c r="N1162" s="300" t="s">
        <v>2679</v>
      </c>
    </row>
    <row r="1163" spans="1:14">
      <c r="A1163" s="299">
        <v>2017</v>
      </c>
      <c r="B1163" s="300" t="s">
        <v>135</v>
      </c>
      <c r="C1163" s="300" t="s">
        <v>143</v>
      </c>
      <c r="D1163" s="300" t="s">
        <v>799</v>
      </c>
      <c r="E1163" s="299">
        <v>-7662512.5499999998</v>
      </c>
      <c r="F1163" s="300" t="s">
        <v>799</v>
      </c>
      <c r="G1163" s="300" t="s">
        <v>2149</v>
      </c>
      <c r="H1163" s="300" t="s">
        <v>2146</v>
      </c>
      <c r="I1163" s="300" t="s">
        <v>2034</v>
      </c>
      <c r="J1163" s="300"/>
      <c r="K1163" s="300"/>
      <c r="L1163" s="300"/>
      <c r="M1163" s="300"/>
      <c r="N1163" s="300" t="s">
        <v>2679</v>
      </c>
    </row>
    <row r="1164" spans="1:14">
      <c r="A1164" s="299">
        <v>2017</v>
      </c>
      <c r="B1164" s="300" t="s">
        <v>135</v>
      </c>
      <c r="C1164" s="300" t="s">
        <v>143</v>
      </c>
      <c r="D1164" s="300" t="s">
        <v>284</v>
      </c>
      <c r="E1164" s="299">
        <v>807176.94</v>
      </c>
      <c r="F1164" s="300" t="s">
        <v>284</v>
      </c>
      <c r="G1164" s="300" t="s">
        <v>2149</v>
      </c>
      <c r="H1164" s="300" t="s">
        <v>2146</v>
      </c>
      <c r="I1164" s="300" t="s">
        <v>2039</v>
      </c>
      <c r="J1164" s="300" t="s">
        <v>868</v>
      </c>
      <c r="K1164" s="300"/>
      <c r="L1164" s="300"/>
      <c r="M1164" s="300"/>
      <c r="N1164" s="300" t="s">
        <v>2679</v>
      </c>
    </row>
    <row r="1165" spans="1:14">
      <c r="A1165" s="299">
        <v>2017</v>
      </c>
      <c r="B1165" s="300" t="s">
        <v>135</v>
      </c>
      <c r="C1165" s="300" t="s">
        <v>143</v>
      </c>
      <c r="D1165" s="300" t="s">
        <v>314</v>
      </c>
      <c r="E1165" s="299">
        <v>183101.16</v>
      </c>
      <c r="F1165" s="300" t="s">
        <v>314</v>
      </c>
      <c r="G1165" s="300" t="s">
        <v>2149</v>
      </c>
      <c r="H1165" s="300" t="s">
        <v>2146</v>
      </c>
      <c r="I1165" s="300" t="s">
        <v>2039</v>
      </c>
      <c r="J1165" s="300" t="s">
        <v>868</v>
      </c>
      <c r="K1165" s="300"/>
      <c r="L1165" s="300"/>
      <c r="M1165" s="300"/>
      <c r="N1165" s="300" t="s">
        <v>2679</v>
      </c>
    </row>
    <row r="1166" spans="1:14">
      <c r="A1166" s="299">
        <v>2017</v>
      </c>
      <c r="B1166" s="300" t="s">
        <v>135</v>
      </c>
      <c r="C1166" s="300" t="s">
        <v>143</v>
      </c>
      <c r="D1166" s="300" t="s">
        <v>807</v>
      </c>
      <c r="E1166" s="299">
        <v>24296.53</v>
      </c>
      <c r="F1166" s="300" t="s">
        <v>807</v>
      </c>
      <c r="G1166" s="300" t="s">
        <v>2149</v>
      </c>
      <c r="H1166" s="300" t="s">
        <v>2146</v>
      </c>
      <c r="I1166" s="300" t="s">
        <v>2039</v>
      </c>
      <c r="J1166" s="300"/>
      <c r="K1166" s="300"/>
      <c r="L1166" s="300"/>
      <c r="M1166" s="300"/>
      <c r="N1166" s="300" t="s">
        <v>2679</v>
      </c>
    </row>
    <row r="1167" spans="1:14">
      <c r="A1167" s="299">
        <v>2017</v>
      </c>
      <c r="B1167" s="300" t="s">
        <v>135</v>
      </c>
      <c r="C1167" s="300" t="s">
        <v>143</v>
      </c>
      <c r="D1167" s="300" t="s">
        <v>334</v>
      </c>
      <c r="E1167" s="299">
        <v>-739238.87</v>
      </c>
      <c r="F1167" s="300" t="s">
        <v>334</v>
      </c>
      <c r="G1167" s="300" t="s">
        <v>2149</v>
      </c>
      <c r="H1167" s="300" t="s">
        <v>2146</v>
      </c>
      <c r="I1167" s="300" t="s">
        <v>2042</v>
      </c>
      <c r="J1167" s="300"/>
      <c r="K1167" s="300"/>
      <c r="L1167" s="300"/>
      <c r="M1167" s="300"/>
      <c r="N1167" s="300" t="s">
        <v>2679</v>
      </c>
    </row>
    <row r="1168" spans="1:14">
      <c r="A1168" s="299">
        <v>2017</v>
      </c>
      <c r="B1168" s="300" t="s">
        <v>135</v>
      </c>
      <c r="C1168" s="300" t="s">
        <v>143</v>
      </c>
      <c r="D1168" s="300" t="s">
        <v>336</v>
      </c>
      <c r="E1168" s="299">
        <v>-841114.45</v>
      </c>
      <c r="F1168" s="300" t="s">
        <v>336</v>
      </c>
      <c r="G1168" s="300" t="s">
        <v>2149</v>
      </c>
      <c r="H1168" s="300" t="s">
        <v>2146</v>
      </c>
      <c r="I1168" s="300" t="s">
        <v>2042</v>
      </c>
      <c r="J1168" s="300"/>
      <c r="K1168" s="300"/>
      <c r="L1168" s="300"/>
      <c r="M1168" s="300"/>
      <c r="N1168" s="300" t="s">
        <v>2679</v>
      </c>
    </row>
    <row r="1169" spans="1:14">
      <c r="A1169" s="299">
        <v>2017</v>
      </c>
      <c r="B1169" s="300" t="s">
        <v>135</v>
      </c>
      <c r="C1169" s="300" t="s">
        <v>143</v>
      </c>
      <c r="D1169" s="300" t="s">
        <v>805</v>
      </c>
      <c r="E1169" s="299">
        <v>17445.03</v>
      </c>
      <c r="F1169" s="300" t="s">
        <v>805</v>
      </c>
      <c r="G1169" s="300" t="s">
        <v>2149</v>
      </c>
      <c r="H1169" s="300" t="s">
        <v>2146</v>
      </c>
      <c r="I1169" s="300" t="s">
        <v>2044</v>
      </c>
      <c r="J1169" s="300"/>
      <c r="K1169" s="300"/>
      <c r="L1169" s="300"/>
      <c r="M1169" s="300"/>
      <c r="N1169" s="300" t="s">
        <v>2679</v>
      </c>
    </row>
    <row r="1170" spans="1:14">
      <c r="A1170" s="299">
        <v>2017</v>
      </c>
      <c r="B1170" s="300" t="s">
        <v>135</v>
      </c>
      <c r="C1170" s="300" t="s">
        <v>143</v>
      </c>
      <c r="D1170" s="300" t="s">
        <v>247</v>
      </c>
      <c r="E1170" s="299">
        <v>6182132.7599999998</v>
      </c>
      <c r="F1170" s="300" t="s">
        <v>247</v>
      </c>
      <c r="G1170" s="300" t="s">
        <v>2149</v>
      </c>
      <c r="H1170" s="300" t="s">
        <v>2146</v>
      </c>
      <c r="I1170" s="300" t="s">
        <v>2032</v>
      </c>
      <c r="J1170" s="300" t="s">
        <v>868</v>
      </c>
      <c r="K1170" s="300"/>
      <c r="L1170" s="300"/>
      <c r="M1170" s="300"/>
      <c r="N1170" s="300" t="s">
        <v>2679</v>
      </c>
    </row>
    <row r="1171" spans="1:14">
      <c r="A1171" s="299">
        <v>2017</v>
      </c>
      <c r="B1171" s="300" t="s">
        <v>135</v>
      </c>
      <c r="C1171" s="300" t="s">
        <v>143</v>
      </c>
      <c r="D1171" s="300" t="s">
        <v>348</v>
      </c>
      <c r="E1171" s="299">
        <v>-85058.15</v>
      </c>
      <c r="F1171" s="300" t="s">
        <v>348</v>
      </c>
      <c r="G1171" s="300" t="s">
        <v>2149</v>
      </c>
      <c r="H1171" s="300" t="s">
        <v>2146</v>
      </c>
      <c r="I1171" s="300" t="s">
        <v>2039</v>
      </c>
      <c r="J1171" s="300"/>
      <c r="K1171" s="300"/>
      <c r="L1171" s="300"/>
      <c r="M1171" s="300"/>
      <c r="N1171" s="300" t="s">
        <v>2679</v>
      </c>
    </row>
    <row r="1172" spans="1:14">
      <c r="A1172" s="299">
        <v>2017</v>
      </c>
      <c r="B1172" s="300" t="s">
        <v>135</v>
      </c>
      <c r="C1172" s="300" t="s">
        <v>143</v>
      </c>
      <c r="D1172" s="300" t="s">
        <v>288</v>
      </c>
      <c r="E1172" s="299">
        <v>52292.56</v>
      </c>
      <c r="F1172" s="300" t="s">
        <v>288</v>
      </c>
      <c r="G1172" s="300" t="s">
        <v>2149</v>
      </c>
      <c r="H1172" s="300" t="s">
        <v>2146</v>
      </c>
      <c r="I1172" s="300" t="s">
        <v>2039</v>
      </c>
      <c r="J1172" s="300" t="s">
        <v>868</v>
      </c>
      <c r="K1172" s="300"/>
      <c r="L1172" s="300"/>
      <c r="M1172" s="300"/>
      <c r="N1172" s="300" t="s">
        <v>2679</v>
      </c>
    </row>
    <row r="1173" spans="1:14">
      <c r="A1173" s="299">
        <v>2017</v>
      </c>
      <c r="B1173" s="300" t="s">
        <v>135</v>
      </c>
      <c r="C1173" s="300" t="s">
        <v>143</v>
      </c>
      <c r="D1173" s="300" t="s">
        <v>305</v>
      </c>
      <c r="E1173" s="299">
        <v>3411.47</v>
      </c>
      <c r="F1173" s="300" t="s">
        <v>305</v>
      </c>
      <c r="G1173" s="300" t="s">
        <v>2149</v>
      </c>
      <c r="H1173" s="300" t="s">
        <v>2146</v>
      </c>
      <c r="I1173" s="300" t="s">
        <v>2039</v>
      </c>
      <c r="J1173" s="300" t="s">
        <v>868</v>
      </c>
      <c r="K1173" s="300"/>
      <c r="L1173" s="300"/>
      <c r="M1173" s="300"/>
      <c r="N1173" s="300" t="s">
        <v>2679</v>
      </c>
    </row>
    <row r="1174" spans="1:14">
      <c r="A1174" s="299">
        <v>2017</v>
      </c>
      <c r="B1174" s="300" t="s">
        <v>135</v>
      </c>
      <c r="C1174" s="300" t="s">
        <v>143</v>
      </c>
      <c r="D1174" s="300" t="s">
        <v>753</v>
      </c>
      <c r="E1174" s="299">
        <v>572756.12</v>
      </c>
      <c r="F1174" s="300" t="s">
        <v>753</v>
      </c>
      <c r="G1174" s="300" t="s">
        <v>2149</v>
      </c>
      <c r="H1174" s="300" t="s">
        <v>2146</v>
      </c>
      <c r="I1174" s="300" t="s">
        <v>2039</v>
      </c>
      <c r="J1174" s="300" t="s">
        <v>868</v>
      </c>
      <c r="K1174" s="300"/>
      <c r="L1174" s="300"/>
      <c r="M1174" s="300"/>
      <c r="N1174" s="300" t="s">
        <v>2679</v>
      </c>
    </row>
    <row r="1175" spans="1:14">
      <c r="A1175" s="299">
        <v>2017</v>
      </c>
      <c r="B1175" s="300" t="s">
        <v>135</v>
      </c>
      <c r="C1175" s="300" t="s">
        <v>143</v>
      </c>
      <c r="D1175" s="300" t="s">
        <v>322</v>
      </c>
      <c r="E1175" s="299">
        <v>35500.82</v>
      </c>
      <c r="F1175" s="300" t="s">
        <v>322</v>
      </c>
      <c r="G1175" s="300" t="s">
        <v>2149</v>
      </c>
      <c r="H1175" s="300" t="s">
        <v>2146</v>
      </c>
      <c r="I1175" s="300" t="s">
        <v>2026</v>
      </c>
      <c r="J1175" s="300" t="s">
        <v>868</v>
      </c>
      <c r="K1175" s="300"/>
      <c r="L1175" s="300"/>
      <c r="M1175" s="300"/>
      <c r="N1175" s="300" t="s">
        <v>2679</v>
      </c>
    </row>
    <row r="1176" spans="1:14">
      <c r="A1176" s="299">
        <v>2017</v>
      </c>
      <c r="B1176" s="300" t="s">
        <v>135</v>
      </c>
      <c r="C1176" s="300" t="s">
        <v>143</v>
      </c>
      <c r="D1176" s="300" t="s">
        <v>338</v>
      </c>
      <c r="E1176" s="299">
        <v>-60677.13</v>
      </c>
      <c r="F1176" s="300" t="s">
        <v>338</v>
      </c>
      <c r="G1176" s="300" t="s">
        <v>2149</v>
      </c>
      <c r="H1176" s="300" t="s">
        <v>2146</v>
      </c>
      <c r="I1176" s="300" t="s">
        <v>2042</v>
      </c>
      <c r="J1176" s="300"/>
      <c r="K1176" s="300"/>
      <c r="L1176" s="300"/>
      <c r="M1176" s="300"/>
      <c r="N1176" s="300" t="s">
        <v>2679</v>
      </c>
    </row>
    <row r="1177" spans="1:14">
      <c r="A1177" s="299">
        <v>2017</v>
      </c>
      <c r="B1177" s="300" t="s">
        <v>135</v>
      </c>
      <c r="C1177" s="300" t="s">
        <v>143</v>
      </c>
      <c r="D1177" s="300" t="s">
        <v>289</v>
      </c>
      <c r="E1177" s="299">
        <v>-2158.48</v>
      </c>
      <c r="F1177" s="300" t="s">
        <v>289</v>
      </c>
      <c r="G1177" s="300" t="s">
        <v>2149</v>
      </c>
      <c r="H1177" s="300" t="s">
        <v>2146</v>
      </c>
      <c r="I1177" s="300" t="s">
        <v>2039</v>
      </c>
      <c r="J1177" s="300" t="s">
        <v>868</v>
      </c>
      <c r="K1177" s="300"/>
      <c r="L1177" s="300"/>
      <c r="M1177" s="300"/>
      <c r="N1177" s="300" t="s">
        <v>2679</v>
      </c>
    </row>
    <row r="1178" spans="1:14">
      <c r="A1178" s="299">
        <v>2017</v>
      </c>
      <c r="B1178" s="300" t="s">
        <v>135</v>
      </c>
      <c r="C1178" s="300" t="s">
        <v>143</v>
      </c>
      <c r="D1178" s="300" t="s">
        <v>276</v>
      </c>
      <c r="E1178" s="299">
        <v>14301.22</v>
      </c>
      <c r="F1178" s="300" t="s">
        <v>276</v>
      </c>
      <c r="G1178" s="300" t="s">
        <v>2149</v>
      </c>
      <c r="H1178" s="300" t="s">
        <v>2146</v>
      </c>
      <c r="I1178" s="300" t="s">
        <v>2039</v>
      </c>
      <c r="J1178" s="300" t="s">
        <v>868</v>
      </c>
      <c r="K1178" s="300"/>
      <c r="L1178" s="300"/>
      <c r="M1178" s="300"/>
      <c r="N1178" s="300" t="s">
        <v>2679</v>
      </c>
    </row>
    <row r="1179" spans="1:14">
      <c r="A1179" s="299">
        <v>2017</v>
      </c>
      <c r="B1179" s="300" t="s">
        <v>135</v>
      </c>
      <c r="C1179" s="300" t="s">
        <v>143</v>
      </c>
      <c r="D1179" s="300" t="s">
        <v>655</v>
      </c>
      <c r="E1179" s="299">
        <v>32758.639999999999</v>
      </c>
      <c r="F1179" s="300" t="s">
        <v>655</v>
      </c>
      <c r="G1179" s="300" t="s">
        <v>2149</v>
      </c>
      <c r="H1179" s="300" t="s">
        <v>2146</v>
      </c>
      <c r="I1179" s="300" t="s">
        <v>2039</v>
      </c>
      <c r="J1179" s="300"/>
      <c r="K1179" s="300"/>
      <c r="L1179" s="300"/>
      <c r="M1179" s="300"/>
      <c r="N1179" s="300" t="s">
        <v>2679</v>
      </c>
    </row>
    <row r="1180" spans="1:14">
      <c r="A1180" s="299">
        <v>2017</v>
      </c>
      <c r="B1180" s="300" t="s">
        <v>135</v>
      </c>
      <c r="C1180" s="300" t="s">
        <v>143</v>
      </c>
      <c r="D1180" s="300" t="s">
        <v>593</v>
      </c>
      <c r="E1180" s="299">
        <v>28495.85</v>
      </c>
      <c r="F1180" s="300" t="s">
        <v>593</v>
      </c>
      <c r="G1180" s="300" t="s">
        <v>2149</v>
      </c>
      <c r="H1180" s="300" t="s">
        <v>2146</v>
      </c>
      <c r="I1180" s="300" t="s">
        <v>2044</v>
      </c>
      <c r="J1180" s="300"/>
      <c r="K1180" s="300"/>
      <c r="L1180" s="300"/>
      <c r="M1180" s="300"/>
      <c r="N1180" s="300" t="s">
        <v>2679</v>
      </c>
    </row>
    <row r="1181" spans="1:14">
      <c r="A1181" s="299">
        <v>2017</v>
      </c>
      <c r="B1181" s="300" t="s">
        <v>135</v>
      </c>
      <c r="C1181" s="300" t="s">
        <v>143</v>
      </c>
      <c r="D1181" s="300" t="s">
        <v>752</v>
      </c>
      <c r="E1181" s="299">
        <v>950</v>
      </c>
      <c r="F1181" s="300" t="s">
        <v>752</v>
      </c>
      <c r="G1181" s="300" t="s">
        <v>2149</v>
      </c>
      <c r="H1181" s="300" t="s">
        <v>2146</v>
      </c>
      <c r="I1181" s="300" t="s">
        <v>2044</v>
      </c>
      <c r="J1181" s="300"/>
      <c r="K1181" s="300"/>
      <c r="L1181" s="300"/>
      <c r="M1181" s="300"/>
      <c r="N1181" s="300" t="s">
        <v>2679</v>
      </c>
    </row>
    <row r="1182" spans="1:14">
      <c r="A1182" s="299">
        <v>2017</v>
      </c>
      <c r="B1182" s="300" t="s">
        <v>135</v>
      </c>
      <c r="C1182" s="300" t="s">
        <v>143</v>
      </c>
      <c r="D1182" s="300" t="s">
        <v>285</v>
      </c>
      <c r="E1182" s="299">
        <v>59081</v>
      </c>
      <c r="F1182" s="300" t="s">
        <v>285</v>
      </c>
      <c r="G1182" s="300" t="s">
        <v>2149</v>
      </c>
      <c r="H1182" s="300" t="s">
        <v>2146</v>
      </c>
      <c r="I1182" s="300" t="s">
        <v>2039</v>
      </c>
      <c r="J1182" s="300" t="s">
        <v>868</v>
      </c>
      <c r="K1182" s="300"/>
      <c r="L1182" s="300"/>
      <c r="M1182" s="300"/>
      <c r="N1182" s="300" t="s">
        <v>2679</v>
      </c>
    </row>
    <row r="1183" spans="1:14">
      <c r="A1183" s="299">
        <v>2017</v>
      </c>
      <c r="B1183" s="300" t="s">
        <v>135</v>
      </c>
      <c r="C1183" s="300" t="s">
        <v>143</v>
      </c>
      <c r="D1183" s="300" t="s">
        <v>300</v>
      </c>
      <c r="E1183" s="299">
        <v>894988.11</v>
      </c>
      <c r="F1183" s="300" t="s">
        <v>300</v>
      </c>
      <c r="G1183" s="300" t="s">
        <v>2149</v>
      </c>
      <c r="H1183" s="300" t="s">
        <v>2146</v>
      </c>
      <c r="I1183" s="300" t="s">
        <v>2039</v>
      </c>
      <c r="J1183" s="300" t="s">
        <v>868</v>
      </c>
      <c r="K1183" s="300"/>
      <c r="L1183" s="300"/>
      <c r="M1183" s="300"/>
      <c r="N1183" s="300" t="s">
        <v>2679</v>
      </c>
    </row>
    <row r="1184" spans="1:14">
      <c r="A1184" s="299">
        <v>2017</v>
      </c>
      <c r="B1184" s="300" t="s">
        <v>135</v>
      </c>
      <c r="C1184" s="300" t="s">
        <v>143</v>
      </c>
      <c r="D1184" s="300" t="s">
        <v>312</v>
      </c>
      <c r="E1184" s="299">
        <v>54586.84</v>
      </c>
      <c r="F1184" s="300" t="s">
        <v>312</v>
      </c>
      <c r="G1184" s="300" t="s">
        <v>2149</v>
      </c>
      <c r="H1184" s="300" t="s">
        <v>2146</v>
      </c>
      <c r="I1184" s="300" t="s">
        <v>2039</v>
      </c>
      <c r="J1184" s="300" t="s">
        <v>868</v>
      </c>
      <c r="K1184" s="300"/>
      <c r="L1184" s="300"/>
      <c r="M1184" s="300"/>
      <c r="N1184" s="300" t="s">
        <v>2679</v>
      </c>
    </row>
    <row r="1185" spans="1:14">
      <c r="A1185" s="299">
        <v>2017</v>
      </c>
      <c r="B1185" s="300" t="s">
        <v>135</v>
      </c>
      <c r="C1185" s="300" t="s">
        <v>143</v>
      </c>
      <c r="D1185" s="300" t="s">
        <v>255</v>
      </c>
      <c r="E1185" s="299">
        <v>-2.37</v>
      </c>
      <c r="F1185" s="300" t="s">
        <v>255</v>
      </c>
      <c r="G1185" s="300" t="s">
        <v>2149</v>
      </c>
      <c r="H1185" s="300" t="s">
        <v>2146</v>
      </c>
      <c r="I1185" s="300" t="s">
        <v>2039</v>
      </c>
      <c r="J1185" s="300" t="s">
        <v>868</v>
      </c>
      <c r="K1185" s="300"/>
      <c r="L1185" s="300"/>
      <c r="M1185" s="300"/>
      <c r="N1185" s="300" t="s">
        <v>2679</v>
      </c>
    </row>
    <row r="1186" spans="1:14">
      <c r="A1186" s="299">
        <v>2017</v>
      </c>
      <c r="B1186" s="300" t="s">
        <v>135</v>
      </c>
      <c r="C1186" s="300" t="s">
        <v>143</v>
      </c>
      <c r="D1186" s="300" t="s">
        <v>259</v>
      </c>
      <c r="E1186" s="299">
        <v>11586.66</v>
      </c>
      <c r="F1186" s="300" t="s">
        <v>259</v>
      </c>
      <c r="G1186" s="300" t="s">
        <v>2149</v>
      </c>
      <c r="H1186" s="300" t="s">
        <v>2146</v>
      </c>
      <c r="I1186" s="300" t="s">
        <v>2039</v>
      </c>
      <c r="J1186" s="300" t="s">
        <v>868</v>
      </c>
      <c r="K1186" s="300"/>
      <c r="L1186" s="300"/>
      <c r="M1186" s="300"/>
      <c r="N1186" s="300" t="s">
        <v>2679</v>
      </c>
    </row>
    <row r="1187" spans="1:14">
      <c r="A1187" s="299">
        <v>2017</v>
      </c>
      <c r="B1187" s="300" t="s">
        <v>135</v>
      </c>
      <c r="C1187" s="300" t="s">
        <v>143</v>
      </c>
      <c r="D1187" s="300" t="s">
        <v>358</v>
      </c>
      <c r="E1187" s="299">
        <v>-17298</v>
      </c>
      <c r="F1187" s="300" t="s">
        <v>358</v>
      </c>
      <c r="G1187" s="300" t="s">
        <v>2149</v>
      </c>
      <c r="H1187" s="300" t="s">
        <v>2146</v>
      </c>
      <c r="I1187" s="300" t="s">
        <v>2042</v>
      </c>
      <c r="J1187" s="300"/>
      <c r="K1187" s="300"/>
      <c r="L1187" s="300"/>
      <c r="M1187" s="300"/>
      <c r="N1187" s="300" t="s">
        <v>2679</v>
      </c>
    </row>
    <row r="1188" spans="1:14">
      <c r="A1188" s="299">
        <v>2017</v>
      </c>
      <c r="B1188" s="300" t="s">
        <v>135</v>
      </c>
      <c r="C1188" s="300" t="s">
        <v>143</v>
      </c>
      <c r="D1188" s="300" t="s">
        <v>337</v>
      </c>
      <c r="E1188" s="299">
        <v>-6275.82</v>
      </c>
      <c r="F1188" s="300" t="s">
        <v>337</v>
      </c>
      <c r="G1188" s="300" t="s">
        <v>2149</v>
      </c>
      <c r="H1188" s="300" t="s">
        <v>2146</v>
      </c>
      <c r="I1188" s="300" t="s">
        <v>2042</v>
      </c>
      <c r="J1188" s="300"/>
      <c r="K1188" s="300"/>
      <c r="L1188" s="300"/>
      <c r="M1188" s="300"/>
      <c r="N1188" s="300" t="s">
        <v>2679</v>
      </c>
    </row>
    <row r="1189" spans="1:14">
      <c r="A1189" s="299">
        <v>2017</v>
      </c>
      <c r="B1189" s="300" t="s">
        <v>135</v>
      </c>
      <c r="C1189" s="300" t="s">
        <v>143</v>
      </c>
      <c r="D1189" s="300" t="s">
        <v>806</v>
      </c>
      <c r="E1189" s="299">
        <v>10462.17</v>
      </c>
      <c r="F1189" s="300" t="s">
        <v>806</v>
      </c>
      <c r="G1189" s="300" t="s">
        <v>2149</v>
      </c>
      <c r="H1189" s="300" t="s">
        <v>2146</v>
      </c>
      <c r="I1189" s="300" t="s">
        <v>2044</v>
      </c>
      <c r="J1189" s="300"/>
      <c r="K1189" s="300"/>
      <c r="L1189" s="300"/>
      <c r="M1189" s="300"/>
      <c r="N1189" s="300" t="s">
        <v>2679</v>
      </c>
    </row>
    <row r="1190" spans="1:14">
      <c r="A1190" s="299">
        <v>2017</v>
      </c>
      <c r="B1190" s="300" t="s">
        <v>135</v>
      </c>
      <c r="C1190" s="300" t="s">
        <v>143</v>
      </c>
      <c r="D1190" s="300" t="s">
        <v>890</v>
      </c>
      <c r="E1190" s="299">
        <v>-60868</v>
      </c>
      <c r="F1190" s="300" t="s">
        <v>890</v>
      </c>
      <c r="G1190" s="300" t="s">
        <v>2149</v>
      </c>
      <c r="H1190" s="300" t="s">
        <v>2146</v>
      </c>
      <c r="I1190" s="300" t="s">
        <v>2046</v>
      </c>
      <c r="J1190" s="300"/>
      <c r="K1190" s="300"/>
      <c r="L1190" s="300"/>
      <c r="M1190" s="300"/>
      <c r="N1190" s="300" t="s">
        <v>2679</v>
      </c>
    </row>
    <row r="1191" spans="1:14">
      <c r="A1191" s="299">
        <v>2017</v>
      </c>
      <c r="B1191" s="300" t="s">
        <v>135</v>
      </c>
      <c r="C1191" s="300" t="s">
        <v>143</v>
      </c>
      <c r="D1191" s="300" t="s">
        <v>794</v>
      </c>
      <c r="E1191" s="299">
        <v>4180555.56</v>
      </c>
      <c r="F1191" s="300" t="s">
        <v>794</v>
      </c>
      <c r="G1191" s="300" t="s">
        <v>2149</v>
      </c>
      <c r="H1191" s="300" t="s">
        <v>2146</v>
      </c>
      <c r="I1191" s="300" t="s">
        <v>2040</v>
      </c>
      <c r="J1191" s="300"/>
      <c r="K1191" s="300"/>
      <c r="L1191" s="300"/>
      <c r="M1191" s="300"/>
      <c r="N1191" s="300" t="s">
        <v>2679</v>
      </c>
    </row>
    <row r="1192" spans="1:14">
      <c r="A1192" s="299">
        <v>2017</v>
      </c>
      <c r="B1192" s="300" t="s">
        <v>135</v>
      </c>
      <c r="C1192" s="300" t="s">
        <v>143</v>
      </c>
      <c r="D1192" s="300" t="s">
        <v>329</v>
      </c>
      <c r="E1192" s="299">
        <v>-72040.72</v>
      </c>
      <c r="F1192" s="300" t="s">
        <v>329</v>
      </c>
      <c r="G1192" s="300" t="s">
        <v>2149</v>
      </c>
      <c r="H1192" s="300" t="s">
        <v>2146</v>
      </c>
      <c r="I1192" s="300"/>
      <c r="J1192" s="300" t="s">
        <v>868</v>
      </c>
      <c r="K1192" s="300" t="s">
        <v>2081</v>
      </c>
      <c r="L1192" s="300" t="s">
        <v>2137</v>
      </c>
      <c r="M1192" s="300"/>
      <c r="N1192" s="300" t="s">
        <v>2679</v>
      </c>
    </row>
    <row r="1193" spans="1:14">
      <c r="A1193" s="299">
        <v>2017</v>
      </c>
      <c r="B1193" s="300" t="s">
        <v>135</v>
      </c>
      <c r="C1193" s="300" t="s">
        <v>143</v>
      </c>
      <c r="D1193" s="300" t="s">
        <v>741</v>
      </c>
      <c r="E1193" s="299">
        <v>0</v>
      </c>
      <c r="F1193" s="300" t="s">
        <v>741</v>
      </c>
      <c r="G1193" s="300" t="s">
        <v>2149</v>
      </c>
      <c r="H1193" s="300" t="s">
        <v>2147</v>
      </c>
      <c r="I1193" s="300" t="s">
        <v>2028</v>
      </c>
      <c r="J1193" s="300"/>
      <c r="K1193" s="300"/>
      <c r="L1193" s="300"/>
      <c r="M1193" s="300"/>
      <c r="N1193" s="300" t="s">
        <v>2679</v>
      </c>
    </row>
    <row r="1194" spans="1:14">
      <c r="A1194" s="299">
        <v>2017</v>
      </c>
      <c r="B1194" s="300" t="s">
        <v>135</v>
      </c>
      <c r="C1194" s="300" t="s">
        <v>143</v>
      </c>
      <c r="D1194" s="300" t="s">
        <v>666</v>
      </c>
      <c r="E1194" s="299">
        <v>0</v>
      </c>
      <c r="F1194" s="300" t="s">
        <v>666</v>
      </c>
      <c r="G1194" s="300" t="s">
        <v>2149</v>
      </c>
      <c r="H1194" s="300" t="s">
        <v>2147</v>
      </c>
      <c r="I1194" s="300" t="s">
        <v>2039</v>
      </c>
      <c r="J1194" s="300"/>
      <c r="K1194" s="300"/>
      <c r="L1194" s="300"/>
      <c r="M1194" s="300"/>
      <c r="N1194" s="300" t="s">
        <v>2679</v>
      </c>
    </row>
    <row r="1195" spans="1:14">
      <c r="A1195" s="299">
        <v>2017</v>
      </c>
      <c r="B1195" s="300" t="s">
        <v>135</v>
      </c>
      <c r="C1195" s="300" t="s">
        <v>143</v>
      </c>
      <c r="D1195" s="300" t="s">
        <v>267</v>
      </c>
      <c r="E1195" s="299">
        <v>0</v>
      </c>
      <c r="F1195" s="300" t="s">
        <v>267</v>
      </c>
      <c r="G1195" s="300" t="s">
        <v>2149</v>
      </c>
      <c r="H1195" s="300" t="s">
        <v>2147</v>
      </c>
      <c r="I1195" s="300" t="s">
        <v>2039</v>
      </c>
      <c r="J1195" s="300" t="s">
        <v>868</v>
      </c>
      <c r="K1195" s="300"/>
      <c r="L1195" s="300"/>
      <c r="M1195" s="300"/>
      <c r="N1195" s="300" t="s">
        <v>2679</v>
      </c>
    </row>
    <row r="1196" spans="1:14">
      <c r="A1196" s="299">
        <v>2017</v>
      </c>
      <c r="B1196" s="300" t="s">
        <v>135</v>
      </c>
      <c r="C1196" s="300" t="s">
        <v>143</v>
      </c>
      <c r="D1196" s="300" t="s">
        <v>262</v>
      </c>
      <c r="E1196" s="299">
        <v>0</v>
      </c>
      <c r="F1196" s="300" t="s">
        <v>262</v>
      </c>
      <c r="G1196" s="300" t="s">
        <v>2149</v>
      </c>
      <c r="H1196" s="300" t="s">
        <v>2147</v>
      </c>
      <c r="I1196" s="300" t="s">
        <v>2039</v>
      </c>
      <c r="J1196" s="300" t="s">
        <v>868</v>
      </c>
      <c r="K1196" s="300"/>
      <c r="L1196" s="300"/>
      <c r="M1196" s="300"/>
      <c r="N1196" s="300" t="s">
        <v>2679</v>
      </c>
    </row>
    <row r="1197" spans="1:14">
      <c r="A1197" s="299">
        <v>2017</v>
      </c>
      <c r="B1197" s="300" t="s">
        <v>135</v>
      </c>
      <c r="C1197" s="300" t="s">
        <v>143</v>
      </c>
      <c r="D1197" s="300" t="s">
        <v>302</v>
      </c>
      <c r="E1197" s="299">
        <v>0</v>
      </c>
      <c r="F1197" s="300" t="s">
        <v>302</v>
      </c>
      <c r="G1197" s="300" t="s">
        <v>2149</v>
      </c>
      <c r="H1197" s="300" t="s">
        <v>2147</v>
      </c>
      <c r="I1197" s="300" t="s">
        <v>2039</v>
      </c>
      <c r="J1197" s="300" t="s">
        <v>868</v>
      </c>
      <c r="K1197" s="300"/>
      <c r="L1197" s="300"/>
      <c r="M1197" s="300"/>
      <c r="N1197" s="300" t="s">
        <v>2679</v>
      </c>
    </row>
    <row r="1198" spans="1:14">
      <c r="A1198" s="299">
        <v>2017</v>
      </c>
      <c r="B1198" s="300" t="s">
        <v>135</v>
      </c>
      <c r="C1198" s="300" t="s">
        <v>143</v>
      </c>
      <c r="D1198" s="300" t="s">
        <v>282</v>
      </c>
      <c r="E1198" s="299">
        <v>0</v>
      </c>
      <c r="F1198" s="300" t="s">
        <v>282</v>
      </c>
      <c r="G1198" s="300" t="s">
        <v>2149</v>
      </c>
      <c r="H1198" s="300" t="s">
        <v>2147</v>
      </c>
      <c r="I1198" s="300" t="s">
        <v>2039</v>
      </c>
      <c r="J1198" s="300" t="s">
        <v>868</v>
      </c>
      <c r="K1198" s="300"/>
      <c r="L1198" s="300"/>
      <c r="M1198" s="300"/>
      <c r="N1198" s="300" t="s">
        <v>2679</v>
      </c>
    </row>
    <row r="1199" spans="1:14">
      <c r="A1199" s="299">
        <v>2017</v>
      </c>
      <c r="B1199" s="300" t="s">
        <v>135</v>
      </c>
      <c r="C1199" s="300" t="s">
        <v>143</v>
      </c>
      <c r="D1199" s="300" t="s">
        <v>321</v>
      </c>
      <c r="E1199" s="299">
        <v>0</v>
      </c>
      <c r="F1199" s="300" t="s">
        <v>321</v>
      </c>
      <c r="G1199" s="300" t="s">
        <v>2149</v>
      </c>
      <c r="H1199" s="300" t="s">
        <v>2147</v>
      </c>
      <c r="I1199" s="300" t="s">
        <v>2039</v>
      </c>
      <c r="J1199" s="300" t="s">
        <v>868</v>
      </c>
      <c r="K1199" s="300"/>
      <c r="L1199" s="300"/>
      <c r="M1199" s="300"/>
      <c r="N1199" s="300" t="s">
        <v>2679</v>
      </c>
    </row>
    <row r="1200" spans="1:14">
      <c r="A1200" s="299">
        <v>2017</v>
      </c>
      <c r="B1200" s="300" t="s">
        <v>135</v>
      </c>
      <c r="C1200" s="300" t="s">
        <v>143</v>
      </c>
      <c r="D1200" s="300" t="s">
        <v>281</v>
      </c>
      <c r="E1200" s="299">
        <v>0</v>
      </c>
      <c r="F1200" s="300" t="s">
        <v>281</v>
      </c>
      <c r="G1200" s="300" t="s">
        <v>2149</v>
      </c>
      <c r="H1200" s="300" t="s">
        <v>2147</v>
      </c>
      <c r="I1200" s="300" t="s">
        <v>2039</v>
      </c>
      <c r="J1200" s="300" t="s">
        <v>868</v>
      </c>
      <c r="K1200" s="300"/>
      <c r="L1200" s="300"/>
      <c r="M1200" s="300"/>
      <c r="N1200" s="300" t="s">
        <v>2679</v>
      </c>
    </row>
    <row r="1201" spans="1:14">
      <c r="A1201" s="299">
        <v>2017</v>
      </c>
      <c r="B1201" s="300" t="s">
        <v>135</v>
      </c>
      <c r="C1201" s="300" t="s">
        <v>143</v>
      </c>
      <c r="D1201" s="300" t="s">
        <v>264</v>
      </c>
      <c r="E1201" s="299">
        <v>0</v>
      </c>
      <c r="F1201" s="300" t="s">
        <v>264</v>
      </c>
      <c r="G1201" s="300" t="s">
        <v>2149</v>
      </c>
      <c r="H1201" s="300" t="s">
        <v>2147</v>
      </c>
      <c r="I1201" s="300" t="s">
        <v>2039</v>
      </c>
      <c r="J1201" s="300" t="s">
        <v>868</v>
      </c>
      <c r="K1201" s="300"/>
      <c r="L1201" s="300"/>
      <c r="M1201" s="300"/>
      <c r="N1201" s="300" t="s">
        <v>2679</v>
      </c>
    </row>
    <row r="1202" spans="1:14">
      <c r="A1202" s="299">
        <v>2017</v>
      </c>
      <c r="B1202" s="300" t="s">
        <v>135</v>
      </c>
      <c r="C1202" s="300" t="s">
        <v>143</v>
      </c>
      <c r="D1202" s="300" t="s">
        <v>250</v>
      </c>
      <c r="E1202" s="299">
        <v>0</v>
      </c>
      <c r="F1202" s="300" t="s">
        <v>250</v>
      </c>
      <c r="G1202" s="300" t="s">
        <v>2149</v>
      </c>
      <c r="H1202" s="300" t="s">
        <v>2147</v>
      </c>
      <c r="I1202" s="300" t="s">
        <v>2039</v>
      </c>
      <c r="J1202" s="300" t="s">
        <v>868</v>
      </c>
      <c r="K1202" s="300"/>
      <c r="L1202" s="300"/>
      <c r="M1202" s="300"/>
      <c r="N1202" s="300" t="s">
        <v>2679</v>
      </c>
    </row>
    <row r="1203" spans="1:14">
      <c r="A1203" s="299">
        <v>2017</v>
      </c>
      <c r="B1203" s="300" t="s">
        <v>135</v>
      </c>
      <c r="C1203" s="300" t="s">
        <v>143</v>
      </c>
      <c r="D1203" s="300" t="s">
        <v>664</v>
      </c>
      <c r="E1203" s="299">
        <v>0</v>
      </c>
      <c r="F1203" s="300" t="s">
        <v>664</v>
      </c>
      <c r="G1203" s="300" t="s">
        <v>2149</v>
      </c>
      <c r="H1203" s="300" t="s">
        <v>2147</v>
      </c>
      <c r="I1203" s="300" t="s">
        <v>2039</v>
      </c>
      <c r="J1203" s="300"/>
      <c r="K1203" s="300"/>
      <c r="L1203" s="300"/>
      <c r="M1203" s="300"/>
      <c r="N1203" s="300" t="s">
        <v>2679</v>
      </c>
    </row>
    <row r="1204" spans="1:14">
      <c r="A1204" s="299">
        <v>2017</v>
      </c>
      <c r="B1204" s="300" t="s">
        <v>135</v>
      </c>
      <c r="C1204" s="300" t="s">
        <v>143</v>
      </c>
      <c r="D1204" s="300" t="s">
        <v>601</v>
      </c>
      <c r="E1204" s="299">
        <v>0</v>
      </c>
      <c r="F1204" s="300" t="s">
        <v>601</v>
      </c>
      <c r="G1204" s="300" t="s">
        <v>2149</v>
      </c>
      <c r="H1204" s="300" t="s">
        <v>2147</v>
      </c>
      <c r="I1204" s="300" t="s">
        <v>2044</v>
      </c>
      <c r="J1204" s="300"/>
      <c r="K1204" s="300"/>
      <c r="L1204" s="300"/>
      <c r="M1204" s="300"/>
      <c r="N1204" s="300" t="s">
        <v>2679</v>
      </c>
    </row>
    <row r="1205" spans="1:14">
      <c r="A1205" s="299">
        <v>2017</v>
      </c>
      <c r="B1205" s="300" t="s">
        <v>135</v>
      </c>
      <c r="C1205" s="300" t="s">
        <v>143</v>
      </c>
      <c r="D1205" s="300" t="s">
        <v>275</v>
      </c>
      <c r="E1205" s="299">
        <v>0</v>
      </c>
      <c r="F1205" s="300" t="s">
        <v>275</v>
      </c>
      <c r="G1205" s="300" t="s">
        <v>2149</v>
      </c>
      <c r="H1205" s="300" t="s">
        <v>2147</v>
      </c>
      <c r="I1205" s="300" t="s">
        <v>2039</v>
      </c>
      <c r="J1205" s="300" t="s">
        <v>868</v>
      </c>
      <c r="K1205" s="300"/>
      <c r="L1205" s="300"/>
      <c r="M1205" s="300"/>
      <c r="N1205" s="300" t="s">
        <v>2679</v>
      </c>
    </row>
    <row r="1206" spans="1:14">
      <c r="A1206" s="299">
        <v>2017</v>
      </c>
      <c r="B1206" s="300" t="s">
        <v>135</v>
      </c>
      <c r="C1206" s="300" t="s">
        <v>143</v>
      </c>
      <c r="D1206" s="300" t="s">
        <v>261</v>
      </c>
      <c r="E1206" s="299">
        <v>0</v>
      </c>
      <c r="F1206" s="300" t="s">
        <v>261</v>
      </c>
      <c r="G1206" s="300" t="s">
        <v>2149</v>
      </c>
      <c r="H1206" s="300" t="s">
        <v>2147</v>
      </c>
      <c r="I1206" s="300" t="s">
        <v>2039</v>
      </c>
      <c r="J1206" s="300" t="s">
        <v>868</v>
      </c>
      <c r="K1206" s="300"/>
      <c r="L1206" s="300"/>
      <c r="M1206" s="300"/>
      <c r="N1206" s="300" t="s">
        <v>2679</v>
      </c>
    </row>
    <row r="1207" spans="1:14">
      <c r="A1207" s="299">
        <v>2017</v>
      </c>
      <c r="B1207" s="300" t="s">
        <v>135</v>
      </c>
      <c r="C1207" s="300" t="s">
        <v>143</v>
      </c>
      <c r="D1207" s="300" t="s">
        <v>269</v>
      </c>
      <c r="E1207" s="299">
        <v>0</v>
      </c>
      <c r="F1207" s="300" t="s">
        <v>269</v>
      </c>
      <c r="G1207" s="300" t="s">
        <v>2149</v>
      </c>
      <c r="H1207" s="300" t="s">
        <v>2147</v>
      </c>
      <c r="I1207" s="300" t="s">
        <v>2039</v>
      </c>
      <c r="J1207" s="300" t="s">
        <v>868</v>
      </c>
      <c r="K1207" s="300"/>
      <c r="L1207" s="300"/>
      <c r="M1207" s="300"/>
      <c r="N1207" s="300" t="s">
        <v>2679</v>
      </c>
    </row>
    <row r="1208" spans="1:14">
      <c r="A1208" s="299">
        <v>2017</v>
      </c>
      <c r="B1208" s="300" t="s">
        <v>135</v>
      </c>
      <c r="C1208" s="300" t="s">
        <v>143</v>
      </c>
      <c r="D1208" s="300" t="s">
        <v>303</v>
      </c>
      <c r="E1208" s="299">
        <v>0</v>
      </c>
      <c r="F1208" s="300" t="s">
        <v>303</v>
      </c>
      <c r="G1208" s="300" t="s">
        <v>2149</v>
      </c>
      <c r="H1208" s="300" t="s">
        <v>2147</v>
      </c>
      <c r="I1208" s="300" t="s">
        <v>2039</v>
      </c>
      <c r="J1208" s="300" t="s">
        <v>868</v>
      </c>
      <c r="K1208" s="300"/>
      <c r="L1208" s="300"/>
      <c r="M1208" s="300"/>
      <c r="N1208" s="300" t="s">
        <v>2679</v>
      </c>
    </row>
    <row r="1209" spans="1:14">
      <c r="A1209" s="299">
        <v>2017</v>
      </c>
      <c r="B1209" s="300" t="s">
        <v>135</v>
      </c>
      <c r="C1209" s="300" t="s">
        <v>143</v>
      </c>
      <c r="D1209" s="300" t="s">
        <v>676</v>
      </c>
      <c r="E1209" s="299">
        <v>0</v>
      </c>
      <c r="F1209" s="300" t="s">
        <v>676</v>
      </c>
      <c r="G1209" s="300" t="s">
        <v>2149</v>
      </c>
      <c r="H1209" s="300" t="s">
        <v>2147</v>
      </c>
      <c r="I1209" s="300" t="s">
        <v>2039</v>
      </c>
      <c r="J1209" s="300"/>
      <c r="K1209" s="300"/>
      <c r="L1209" s="300"/>
      <c r="M1209" s="300"/>
      <c r="N1209" s="300" t="s">
        <v>2679</v>
      </c>
    </row>
    <row r="1210" spans="1:14">
      <c r="A1210" s="299">
        <v>2017</v>
      </c>
      <c r="B1210" s="300" t="s">
        <v>135</v>
      </c>
      <c r="C1210" s="300" t="s">
        <v>143</v>
      </c>
      <c r="D1210" s="300" t="s">
        <v>258</v>
      </c>
      <c r="E1210" s="299">
        <v>0</v>
      </c>
      <c r="F1210" s="300" t="s">
        <v>258</v>
      </c>
      <c r="G1210" s="300" t="s">
        <v>2149</v>
      </c>
      <c r="H1210" s="300" t="s">
        <v>2147</v>
      </c>
      <c r="I1210" s="300" t="s">
        <v>2039</v>
      </c>
      <c r="J1210" s="300" t="s">
        <v>868</v>
      </c>
      <c r="K1210" s="300"/>
      <c r="L1210" s="300"/>
      <c r="M1210" s="300"/>
      <c r="N1210" s="300" t="s">
        <v>2679</v>
      </c>
    </row>
    <row r="1211" spans="1:14">
      <c r="A1211" s="299">
        <v>2017</v>
      </c>
      <c r="B1211" s="300" t="s">
        <v>135</v>
      </c>
      <c r="C1211" s="300" t="s">
        <v>143</v>
      </c>
      <c r="D1211" s="300" t="s">
        <v>551</v>
      </c>
      <c r="E1211" s="299">
        <v>0</v>
      </c>
      <c r="F1211" s="300" t="s">
        <v>551</v>
      </c>
      <c r="G1211" s="300" t="s">
        <v>2149</v>
      </c>
      <c r="H1211" s="300" t="s">
        <v>2147</v>
      </c>
      <c r="I1211" s="300" t="s">
        <v>2039</v>
      </c>
      <c r="J1211" s="300"/>
      <c r="K1211" s="300"/>
      <c r="L1211" s="300"/>
      <c r="M1211" s="300"/>
      <c r="N1211" s="300" t="s">
        <v>2679</v>
      </c>
    </row>
    <row r="1212" spans="1:14">
      <c r="A1212" s="299">
        <v>2017</v>
      </c>
      <c r="B1212" s="300" t="s">
        <v>135</v>
      </c>
      <c r="C1212" s="300" t="s">
        <v>143</v>
      </c>
      <c r="D1212" s="300" t="s">
        <v>293</v>
      </c>
      <c r="E1212" s="299">
        <v>0</v>
      </c>
      <c r="F1212" s="300" t="s">
        <v>293</v>
      </c>
      <c r="G1212" s="300" t="s">
        <v>2149</v>
      </c>
      <c r="H1212" s="300" t="s">
        <v>2147</v>
      </c>
      <c r="I1212" s="300" t="s">
        <v>2039</v>
      </c>
      <c r="J1212" s="300" t="s">
        <v>868</v>
      </c>
      <c r="K1212" s="300"/>
      <c r="L1212" s="300"/>
      <c r="M1212" s="300"/>
      <c r="N1212" s="300" t="s">
        <v>2679</v>
      </c>
    </row>
    <row r="1213" spans="1:14">
      <c r="A1213" s="299">
        <v>2017</v>
      </c>
      <c r="B1213" s="300" t="s">
        <v>135</v>
      </c>
      <c r="C1213" s="300" t="s">
        <v>143</v>
      </c>
      <c r="D1213" s="300" t="s">
        <v>286</v>
      </c>
      <c r="E1213" s="299">
        <v>0</v>
      </c>
      <c r="F1213" s="300" t="s">
        <v>286</v>
      </c>
      <c r="G1213" s="300" t="s">
        <v>2149</v>
      </c>
      <c r="H1213" s="300" t="s">
        <v>2147</v>
      </c>
      <c r="I1213" s="300" t="s">
        <v>2039</v>
      </c>
      <c r="J1213" s="300" t="s">
        <v>868</v>
      </c>
      <c r="K1213" s="300"/>
      <c r="L1213" s="300"/>
      <c r="M1213" s="300"/>
      <c r="N1213" s="300" t="s">
        <v>2679</v>
      </c>
    </row>
    <row r="1214" spans="1:14">
      <c r="A1214" s="299">
        <v>2017</v>
      </c>
      <c r="B1214" s="300" t="s">
        <v>135</v>
      </c>
      <c r="C1214" s="300" t="s">
        <v>143</v>
      </c>
      <c r="D1214" s="300" t="s">
        <v>265</v>
      </c>
      <c r="E1214" s="299">
        <v>103144.9</v>
      </c>
      <c r="F1214" s="300" t="s">
        <v>265</v>
      </c>
      <c r="G1214" s="300" t="s">
        <v>2149</v>
      </c>
      <c r="H1214" s="300" t="s">
        <v>2146</v>
      </c>
      <c r="I1214" s="300" t="s">
        <v>2039</v>
      </c>
      <c r="J1214" s="300" t="s">
        <v>868</v>
      </c>
      <c r="K1214" s="300"/>
      <c r="L1214" s="300"/>
      <c r="M1214" s="300"/>
      <c r="N1214" s="300" t="s">
        <v>2679</v>
      </c>
    </row>
    <row r="1215" spans="1:14">
      <c r="A1215" s="299">
        <v>2017</v>
      </c>
      <c r="B1215" s="300" t="s">
        <v>134</v>
      </c>
      <c r="C1215" s="300" t="s">
        <v>143</v>
      </c>
      <c r="D1215" s="300" t="s">
        <v>1803</v>
      </c>
      <c r="E1215" s="299">
        <v>0.53846153846153799</v>
      </c>
      <c r="F1215" s="300"/>
      <c r="G1215" s="300" t="s">
        <v>2089</v>
      </c>
      <c r="H1215" s="300"/>
      <c r="I1215" s="300" t="s">
        <v>2055</v>
      </c>
      <c r="J1215" s="300" t="s">
        <v>818</v>
      </c>
      <c r="K1215" s="300" t="s">
        <v>2076</v>
      </c>
      <c r="L1215" s="300" t="s">
        <v>2155</v>
      </c>
      <c r="M1215" s="300"/>
      <c r="N1215" s="300" t="s">
        <v>2697</v>
      </c>
    </row>
    <row r="1216" spans="1:14">
      <c r="A1216" s="299">
        <v>2017</v>
      </c>
      <c r="B1216" s="300" t="s">
        <v>134</v>
      </c>
      <c r="C1216" s="300" t="s">
        <v>143</v>
      </c>
      <c r="D1216" s="300" t="s">
        <v>1805</v>
      </c>
      <c r="E1216" s="299">
        <v>0.53846153846153799</v>
      </c>
      <c r="F1216" s="300"/>
      <c r="G1216" s="300" t="s">
        <v>2089</v>
      </c>
      <c r="H1216" s="300"/>
      <c r="I1216" s="300" t="s">
        <v>2051</v>
      </c>
      <c r="J1216" s="300" t="s">
        <v>818</v>
      </c>
      <c r="K1216" s="300" t="s">
        <v>2076</v>
      </c>
      <c r="L1216" s="300" t="s">
        <v>2155</v>
      </c>
      <c r="M1216" s="300"/>
      <c r="N1216" s="300" t="s">
        <v>2697</v>
      </c>
    </row>
    <row r="1217" spans="1:14">
      <c r="A1217" s="299">
        <v>2017</v>
      </c>
      <c r="B1217" s="300" t="s">
        <v>134</v>
      </c>
      <c r="C1217" s="300" t="s">
        <v>143</v>
      </c>
      <c r="D1217" s="300" t="s">
        <v>1807</v>
      </c>
      <c r="E1217" s="299">
        <v>0.53846153846153799</v>
      </c>
      <c r="F1217" s="300"/>
      <c r="G1217" s="300" t="s">
        <v>2089</v>
      </c>
      <c r="H1217" s="300"/>
      <c r="I1217" s="300" t="s">
        <v>2048</v>
      </c>
      <c r="J1217" s="300" t="s">
        <v>818</v>
      </c>
      <c r="K1217" s="300" t="s">
        <v>2076</v>
      </c>
      <c r="L1217" s="300" t="s">
        <v>2155</v>
      </c>
      <c r="M1217" s="300"/>
      <c r="N1217" s="300" t="s">
        <v>2697</v>
      </c>
    </row>
    <row r="1218" spans="1:14">
      <c r="A1218" s="299">
        <v>2017</v>
      </c>
      <c r="B1218" s="300" t="s">
        <v>134</v>
      </c>
      <c r="C1218" s="300" t="s">
        <v>143</v>
      </c>
      <c r="D1218" s="300" t="s">
        <v>1809</v>
      </c>
      <c r="E1218" s="299">
        <v>0.53846153846153799</v>
      </c>
      <c r="F1218" s="300"/>
      <c r="G1218" s="300" t="s">
        <v>2089</v>
      </c>
      <c r="H1218" s="300"/>
      <c r="I1218" s="300" t="s">
        <v>2053</v>
      </c>
      <c r="J1218" s="300" t="s">
        <v>818</v>
      </c>
      <c r="K1218" s="300" t="s">
        <v>2076</v>
      </c>
      <c r="L1218" s="300" t="s">
        <v>2155</v>
      </c>
      <c r="M1218" s="300"/>
      <c r="N1218" s="300" t="s">
        <v>2697</v>
      </c>
    </row>
    <row r="1219" spans="1:14">
      <c r="A1219" s="299">
        <v>2017</v>
      </c>
      <c r="B1219" s="300" t="s">
        <v>134</v>
      </c>
      <c r="C1219" s="300" t="s">
        <v>143</v>
      </c>
      <c r="D1219" s="300" t="s">
        <v>1827</v>
      </c>
      <c r="E1219" s="299">
        <v>-40698.7090543589</v>
      </c>
      <c r="F1219" s="300"/>
      <c r="G1219" s="300" t="s">
        <v>2089</v>
      </c>
      <c r="H1219" s="300"/>
      <c r="I1219" s="300" t="s">
        <v>2055</v>
      </c>
      <c r="J1219" s="300" t="s">
        <v>818</v>
      </c>
      <c r="K1219" s="300" t="s">
        <v>2076</v>
      </c>
      <c r="L1219" s="300" t="s">
        <v>2151</v>
      </c>
      <c r="M1219" s="300"/>
      <c r="N1219" s="300" t="s">
        <v>2697</v>
      </c>
    </row>
    <row r="1220" spans="1:14">
      <c r="A1220" s="299">
        <v>2017</v>
      </c>
      <c r="B1220" s="300" t="s">
        <v>134</v>
      </c>
      <c r="C1220" s="300" t="s">
        <v>143</v>
      </c>
      <c r="D1220" s="300" t="s">
        <v>1829</v>
      </c>
      <c r="E1220" s="299">
        <v>-13112.737122735</v>
      </c>
      <c r="F1220" s="300"/>
      <c r="G1220" s="300" t="s">
        <v>2089</v>
      </c>
      <c r="H1220" s="300"/>
      <c r="I1220" s="300" t="s">
        <v>2051</v>
      </c>
      <c r="J1220" s="300" t="s">
        <v>818</v>
      </c>
      <c r="K1220" s="300" t="s">
        <v>2076</v>
      </c>
      <c r="L1220" s="300" t="s">
        <v>2151</v>
      </c>
      <c r="M1220" s="300"/>
      <c r="N1220" s="300" t="s">
        <v>2697</v>
      </c>
    </row>
    <row r="1221" spans="1:14">
      <c r="A1221" s="299">
        <v>2017</v>
      </c>
      <c r="B1221" s="300" t="s">
        <v>134</v>
      </c>
      <c r="C1221" s="300" t="s">
        <v>143</v>
      </c>
      <c r="D1221" s="300" t="s">
        <v>1831</v>
      </c>
      <c r="E1221" s="299">
        <v>1001161.8470317899</v>
      </c>
      <c r="F1221" s="300"/>
      <c r="G1221" s="300" t="s">
        <v>2089</v>
      </c>
      <c r="H1221" s="300"/>
      <c r="I1221" s="300" t="s">
        <v>2048</v>
      </c>
      <c r="J1221" s="300" t="s">
        <v>818</v>
      </c>
      <c r="K1221" s="300" t="s">
        <v>2076</v>
      </c>
      <c r="L1221" s="300" t="s">
        <v>2151</v>
      </c>
      <c r="M1221" s="300"/>
      <c r="N1221" s="300" t="s">
        <v>2697</v>
      </c>
    </row>
    <row r="1222" spans="1:14">
      <c r="A1222" s="299">
        <v>2017</v>
      </c>
      <c r="B1222" s="300" t="s">
        <v>134</v>
      </c>
      <c r="C1222" s="300" t="s">
        <v>143</v>
      </c>
      <c r="D1222" s="300" t="s">
        <v>1833</v>
      </c>
      <c r="E1222" s="299">
        <v>1014970.2848850799</v>
      </c>
      <c r="F1222" s="300"/>
      <c r="G1222" s="300" t="s">
        <v>2089</v>
      </c>
      <c r="H1222" s="300"/>
      <c r="I1222" s="300" t="s">
        <v>2053</v>
      </c>
      <c r="J1222" s="300" t="s">
        <v>818</v>
      </c>
      <c r="K1222" s="300" t="s">
        <v>2076</v>
      </c>
      <c r="L1222" s="300" t="s">
        <v>2151</v>
      </c>
      <c r="M1222" s="300"/>
      <c r="N1222" s="300" t="s">
        <v>2697</v>
      </c>
    </row>
    <row r="1223" spans="1:14">
      <c r="A1223" s="299">
        <v>2017</v>
      </c>
      <c r="B1223" s="300" t="s">
        <v>134</v>
      </c>
      <c r="C1223" s="300" t="s">
        <v>143</v>
      </c>
      <c r="D1223" s="300" t="s">
        <v>238</v>
      </c>
      <c r="E1223" s="299">
        <v>-137086.11278599699</v>
      </c>
      <c r="F1223" s="300"/>
      <c r="G1223" s="300" t="s">
        <v>2089</v>
      </c>
      <c r="H1223" s="300"/>
      <c r="I1223" s="300" t="s">
        <v>2055</v>
      </c>
      <c r="J1223" s="300" t="s">
        <v>818</v>
      </c>
      <c r="K1223" s="300" t="s">
        <v>2076</v>
      </c>
      <c r="L1223" s="300" t="s">
        <v>2156</v>
      </c>
      <c r="M1223" s="300"/>
      <c r="N1223" s="300" t="s">
        <v>2697</v>
      </c>
    </row>
    <row r="1224" spans="1:14">
      <c r="A1224" s="299">
        <v>2017</v>
      </c>
      <c r="B1224" s="300" t="s">
        <v>134</v>
      </c>
      <c r="C1224" s="300" t="s">
        <v>143</v>
      </c>
      <c r="D1224" s="300" t="s">
        <v>737</v>
      </c>
      <c r="E1224" s="299">
        <v>-44167.842221714403</v>
      </c>
      <c r="F1224" s="300"/>
      <c r="G1224" s="300" t="s">
        <v>2089</v>
      </c>
      <c r="H1224" s="300"/>
      <c r="I1224" s="300" t="s">
        <v>2051</v>
      </c>
      <c r="J1224" s="300" t="s">
        <v>818</v>
      </c>
      <c r="K1224" s="300" t="s">
        <v>2076</v>
      </c>
      <c r="L1224" s="300" t="s">
        <v>2156</v>
      </c>
      <c r="M1224" s="300"/>
      <c r="N1224" s="300" t="s">
        <v>2697</v>
      </c>
    </row>
    <row r="1225" spans="1:14">
      <c r="A1225" s="299">
        <v>2017</v>
      </c>
      <c r="B1225" s="300" t="s">
        <v>134</v>
      </c>
      <c r="C1225" s="300" t="s">
        <v>143</v>
      </c>
      <c r="D1225" s="300" t="s">
        <v>740</v>
      </c>
      <c r="E1225" s="299">
        <v>3372229.4654586399</v>
      </c>
      <c r="F1225" s="300"/>
      <c r="G1225" s="300" t="s">
        <v>2089</v>
      </c>
      <c r="H1225" s="300"/>
      <c r="I1225" s="300" t="s">
        <v>2048</v>
      </c>
      <c r="J1225" s="300" t="s">
        <v>818</v>
      </c>
      <c r="K1225" s="300" t="s">
        <v>2076</v>
      </c>
      <c r="L1225" s="300" t="s">
        <v>2156</v>
      </c>
      <c r="M1225" s="300"/>
      <c r="N1225" s="300" t="s">
        <v>2697</v>
      </c>
    </row>
    <row r="1226" spans="1:14">
      <c r="A1226" s="299">
        <v>2017</v>
      </c>
      <c r="B1226" s="300" t="s">
        <v>134</v>
      </c>
      <c r="C1226" s="300" t="s">
        <v>143</v>
      </c>
      <c r="D1226" s="300" t="s">
        <v>796</v>
      </c>
      <c r="E1226" s="299">
        <v>3418740.6475805701</v>
      </c>
      <c r="F1226" s="300"/>
      <c r="G1226" s="300" t="s">
        <v>2089</v>
      </c>
      <c r="H1226" s="300"/>
      <c r="I1226" s="300" t="s">
        <v>2053</v>
      </c>
      <c r="J1226" s="300" t="s">
        <v>818</v>
      </c>
      <c r="K1226" s="300" t="s">
        <v>2076</v>
      </c>
      <c r="L1226" s="300" t="s">
        <v>2156</v>
      </c>
      <c r="M1226" s="300"/>
      <c r="N1226" s="300" t="s">
        <v>2697</v>
      </c>
    </row>
    <row r="1227" spans="1:14">
      <c r="A1227" s="299">
        <v>2017</v>
      </c>
      <c r="B1227" s="300" t="s">
        <v>134</v>
      </c>
      <c r="C1227" s="300" t="s">
        <v>143</v>
      </c>
      <c r="D1227" s="300" t="s">
        <v>1879</v>
      </c>
      <c r="E1227" s="299">
        <v>0</v>
      </c>
      <c r="F1227" s="300"/>
      <c r="G1227" s="300" t="s">
        <v>2089</v>
      </c>
      <c r="H1227" s="300"/>
      <c r="I1227" s="300" t="s">
        <v>2055</v>
      </c>
      <c r="J1227" s="300" t="s">
        <v>818</v>
      </c>
      <c r="K1227" s="300" t="s">
        <v>2076</v>
      </c>
      <c r="L1227" s="300" t="s">
        <v>2157</v>
      </c>
      <c r="M1227" s="300"/>
      <c r="N1227" s="300" t="s">
        <v>2697</v>
      </c>
    </row>
    <row r="1228" spans="1:14">
      <c r="A1228" s="299">
        <v>2017</v>
      </c>
      <c r="B1228" s="300" t="s">
        <v>134</v>
      </c>
      <c r="C1228" s="300" t="s">
        <v>143</v>
      </c>
      <c r="D1228" s="300" t="s">
        <v>1881</v>
      </c>
      <c r="E1228" s="299">
        <v>0</v>
      </c>
      <c r="F1228" s="300"/>
      <c r="G1228" s="300" t="s">
        <v>2089</v>
      </c>
      <c r="H1228" s="300"/>
      <c r="I1228" s="300" t="s">
        <v>2051</v>
      </c>
      <c r="J1228" s="300" t="s">
        <v>818</v>
      </c>
      <c r="K1228" s="300" t="s">
        <v>2076</v>
      </c>
      <c r="L1228" s="300" t="s">
        <v>2157</v>
      </c>
      <c r="M1228" s="300"/>
      <c r="N1228" s="300" t="s">
        <v>2697</v>
      </c>
    </row>
    <row r="1229" spans="1:14">
      <c r="A1229" s="299">
        <v>2017</v>
      </c>
      <c r="B1229" s="300" t="s">
        <v>134</v>
      </c>
      <c r="C1229" s="300" t="s">
        <v>143</v>
      </c>
      <c r="D1229" s="300" t="s">
        <v>1883</v>
      </c>
      <c r="E1229" s="299">
        <v>0</v>
      </c>
      <c r="F1229" s="300"/>
      <c r="G1229" s="300" t="s">
        <v>2089</v>
      </c>
      <c r="H1229" s="300"/>
      <c r="I1229" s="300" t="s">
        <v>2048</v>
      </c>
      <c r="J1229" s="300" t="s">
        <v>818</v>
      </c>
      <c r="K1229" s="300" t="s">
        <v>2076</v>
      </c>
      <c r="L1229" s="300" t="s">
        <v>2157</v>
      </c>
      <c r="M1229" s="300"/>
      <c r="N1229" s="300" t="s">
        <v>2697</v>
      </c>
    </row>
    <row r="1230" spans="1:14">
      <c r="A1230" s="299">
        <v>2017</v>
      </c>
      <c r="B1230" s="300" t="s">
        <v>134</v>
      </c>
      <c r="C1230" s="300" t="s">
        <v>143</v>
      </c>
      <c r="D1230" s="300" t="s">
        <v>1885</v>
      </c>
      <c r="E1230" s="299">
        <v>0</v>
      </c>
      <c r="F1230" s="300"/>
      <c r="G1230" s="300" t="s">
        <v>2089</v>
      </c>
      <c r="H1230" s="300"/>
      <c r="I1230" s="300" t="s">
        <v>2053</v>
      </c>
      <c r="J1230" s="300" t="s">
        <v>818</v>
      </c>
      <c r="K1230" s="300" t="s">
        <v>2076</v>
      </c>
      <c r="L1230" s="300" t="s">
        <v>2157</v>
      </c>
      <c r="M1230" s="300"/>
      <c r="N1230" s="300" t="s">
        <v>2697</v>
      </c>
    </row>
    <row r="1231" spans="1:14">
      <c r="A1231" s="299">
        <v>2017</v>
      </c>
      <c r="B1231" s="300" t="s">
        <v>134</v>
      </c>
      <c r="C1231" s="300" t="s">
        <v>143</v>
      </c>
      <c r="D1231" s="300" t="s">
        <v>1887</v>
      </c>
      <c r="E1231" s="299">
        <v>0</v>
      </c>
      <c r="F1231" s="300"/>
      <c r="G1231" s="300" t="s">
        <v>2089</v>
      </c>
      <c r="H1231" s="300"/>
      <c r="I1231" s="300" t="s">
        <v>2055</v>
      </c>
      <c r="J1231" s="300" t="s">
        <v>818</v>
      </c>
      <c r="K1231" s="300" t="s">
        <v>2076</v>
      </c>
      <c r="L1231" s="300" t="s">
        <v>2158</v>
      </c>
      <c r="M1231" s="300"/>
      <c r="N1231" s="300" t="s">
        <v>2697</v>
      </c>
    </row>
    <row r="1232" spans="1:14">
      <c r="A1232" s="299">
        <v>2017</v>
      </c>
      <c r="B1232" s="300" t="s">
        <v>134</v>
      </c>
      <c r="C1232" s="300" t="s">
        <v>143</v>
      </c>
      <c r="D1232" s="300" t="s">
        <v>1889</v>
      </c>
      <c r="E1232" s="299">
        <v>0</v>
      </c>
      <c r="F1232" s="300"/>
      <c r="G1232" s="300" t="s">
        <v>2089</v>
      </c>
      <c r="H1232" s="300"/>
      <c r="I1232" s="300" t="s">
        <v>2051</v>
      </c>
      <c r="J1232" s="300" t="s">
        <v>818</v>
      </c>
      <c r="K1232" s="300" t="s">
        <v>2076</v>
      </c>
      <c r="L1232" s="300" t="s">
        <v>2158</v>
      </c>
      <c r="M1232" s="300"/>
      <c r="N1232" s="300" t="s">
        <v>2697</v>
      </c>
    </row>
    <row r="1233" spans="1:14">
      <c r="A1233" s="299">
        <v>2017</v>
      </c>
      <c r="B1233" s="300" t="s">
        <v>134</v>
      </c>
      <c r="C1233" s="300" t="s">
        <v>143</v>
      </c>
      <c r="D1233" s="300" t="s">
        <v>1891</v>
      </c>
      <c r="E1233" s="299">
        <v>0</v>
      </c>
      <c r="F1233" s="300"/>
      <c r="G1233" s="300" t="s">
        <v>2089</v>
      </c>
      <c r="H1233" s="300"/>
      <c r="I1233" s="300" t="s">
        <v>2048</v>
      </c>
      <c r="J1233" s="300" t="s">
        <v>818</v>
      </c>
      <c r="K1233" s="300" t="s">
        <v>2076</v>
      </c>
      <c r="L1233" s="300" t="s">
        <v>2158</v>
      </c>
      <c r="M1233" s="300"/>
      <c r="N1233" s="300" t="s">
        <v>2697</v>
      </c>
    </row>
    <row r="1234" spans="1:14">
      <c r="A1234" s="299">
        <v>2017</v>
      </c>
      <c r="B1234" s="300" t="s">
        <v>134</v>
      </c>
      <c r="C1234" s="300" t="s">
        <v>143</v>
      </c>
      <c r="D1234" s="300" t="s">
        <v>1893</v>
      </c>
      <c r="E1234" s="299">
        <v>0</v>
      </c>
      <c r="F1234" s="300"/>
      <c r="G1234" s="300" t="s">
        <v>2089</v>
      </c>
      <c r="H1234" s="300"/>
      <c r="I1234" s="300" t="s">
        <v>2053</v>
      </c>
      <c r="J1234" s="300" t="s">
        <v>818</v>
      </c>
      <c r="K1234" s="300" t="s">
        <v>2076</v>
      </c>
      <c r="L1234" s="300" t="s">
        <v>2158</v>
      </c>
      <c r="M1234" s="300"/>
      <c r="N1234" s="300" t="s">
        <v>2697</v>
      </c>
    </row>
    <row r="1235" spans="1:14">
      <c r="A1235" s="299">
        <v>2017</v>
      </c>
      <c r="B1235" s="300" t="s">
        <v>134</v>
      </c>
      <c r="C1235" s="300" t="s">
        <v>143</v>
      </c>
      <c r="D1235" s="300" t="s">
        <v>1943</v>
      </c>
      <c r="E1235" s="299">
        <v>-130295.66185803201</v>
      </c>
      <c r="F1235" s="300"/>
      <c r="G1235" s="300" t="s">
        <v>2089</v>
      </c>
      <c r="H1235" s="300"/>
      <c r="I1235" s="300" t="s">
        <v>2055</v>
      </c>
      <c r="J1235" s="300" t="s">
        <v>818</v>
      </c>
      <c r="K1235" s="300" t="s">
        <v>2076</v>
      </c>
      <c r="L1235" s="300" t="s">
        <v>2159</v>
      </c>
      <c r="M1235" s="300"/>
      <c r="N1235" s="300" t="s">
        <v>2697</v>
      </c>
    </row>
    <row r="1236" spans="1:14">
      <c r="A1236" s="299">
        <v>2017</v>
      </c>
      <c r="B1236" s="300" t="s">
        <v>134</v>
      </c>
      <c r="C1236" s="300" t="s">
        <v>143</v>
      </c>
      <c r="D1236" s="300" t="s">
        <v>1945</v>
      </c>
      <c r="E1236" s="299">
        <v>-41980.023491535503</v>
      </c>
      <c r="F1236" s="300"/>
      <c r="G1236" s="300" t="s">
        <v>2089</v>
      </c>
      <c r="H1236" s="300"/>
      <c r="I1236" s="300" t="s">
        <v>2051</v>
      </c>
      <c r="J1236" s="300" t="s">
        <v>818</v>
      </c>
      <c r="K1236" s="300" t="s">
        <v>2076</v>
      </c>
      <c r="L1236" s="300" t="s">
        <v>2159</v>
      </c>
      <c r="M1236" s="300"/>
      <c r="N1236" s="300" t="s">
        <v>2697</v>
      </c>
    </row>
    <row r="1237" spans="1:14">
      <c r="A1237" s="299">
        <v>2017</v>
      </c>
      <c r="B1237" s="300" t="s">
        <v>134</v>
      </c>
      <c r="C1237" s="300" t="s">
        <v>143</v>
      </c>
      <c r="D1237" s="300" t="s">
        <v>1947</v>
      </c>
      <c r="E1237" s="299">
        <v>3205188.77667072</v>
      </c>
      <c r="F1237" s="300"/>
      <c r="G1237" s="300" t="s">
        <v>2089</v>
      </c>
      <c r="H1237" s="300"/>
      <c r="I1237" s="300" t="s">
        <v>2048</v>
      </c>
      <c r="J1237" s="300" t="s">
        <v>818</v>
      </c>
      <c r="K1237" s="300" t="s">
        <v>2076</v>
      </c>
      <c r="L1237" s="300" t="s">
        <v>2159</v>
      </c>
      <c r="M1237" s="300"/>
      <c r="N1237" s="300" t="s">
        <v>2697</v>
      </c>
    </row>
    <row r="1238" spans="1:14">
      <c r="A1238" s="299">
        <v>2017</v>
      </c>
      <c r="B1238" s="300" t="s">
        <v>134</v>
      </c>
      <c r="C1238" s="300" t="s">
        <v>143</v>
      </c>
      <c r="D1238" s="300" t="s">
        <v>1949</v>
      </c>
      <c r="E1238" s="299">
        <v>3249396.0645951801</v>
      </c>
      <c r="F1238" s="300"/>
      <c r="G1238" s="300" t="s">
        <v>2089</v>
      </c>
      <c r="H1238" s="300"/>
      <c r="I1238" s="300" t="s">
        <v>2053</v>
      </c>
      <c r="J1238" s="300" t="s">
        <v>818</v>
      </c>
      <c r="K1238" s="300" t="s">
        <v>2076</v>
      </c>
      <c r="L1238" s="300" t="s">
        <v>2159</v>
      </c>
      <c r="M1238" s="300"/>
      <c r="N1238" s="300" t="s">
        <v>2697</v>
      </c>
    </row>
    <row r="1239" spans="1:14">
      <c r="A1239" s="299">
        <v>2017</v>
      </c>
      <c r="B1239" s="300" t="s">
        <v>134</v>
      </c>
      <c r="C1239" s="300" t="s">
        <v>143</v>
      </c>
      <c r="D1239" s="300" t="s">
        <v>1033</v>
      </c>
      <c r="E1239" s="299">
        <v>84929023.420000002</v>
      </c>
      <c r="F1239" s="300"/>
      <c r="G1239" s="300" t="s">
        <v>2089</v>
      </c>
      <c r="H1239" s="300"/>
      <c r="I1239" s="300" t="s">
        <v>2021</v>
      </c>
      <c r="J1239" s="300"/>
      <c r="K1239" s="300" t="s">
        <v>2070</v>
      </c>
      <c r="L1239" s="300" t="s">
        <v>2160</v>
      </c>
      <c r="M1239" s="300"/>
      <c r="N1239" s="300" t="s">
        <v>2697</v>
      </c>
    </row>
    <row r="1240" spans="1:14">
      <c r="A1240" s="299">
        <v>2017</v>
      </c>
      <c r="B1240" s="300" t="s">
        <v>134</v>
      </c>
      <c r="C1240" s="300" t="s">
        <v>143</v>
      </c>
      <c r="D1240" s="300" t="s">
        <v>1035</v>
      </c>
      <c r="E1240" s="299">
        <v>11698818.039999999</v>
      </c>
      <c r="F1240" s="300"/>
      <c r="G1240" s="300" t="s">
        <v>2089</v>
      </c>
      <c r="H1240" s="300"/>
      <c r="I1240" s="300" t="s">
        <v>2024</v>
      </c>
      <c r="J1240" s="300"/>
      <c r="K1240" s="300" t="s">
        <v>2070</v>
      </c>
      <c r="L1240" s="300" t="s">
        <v>2160</v>
      </c>
      <c r="M1240" s="300"/>
      <c r="N1240" s="300" t="s">
        <v>2697</v>
      </c>
    </row>
    <row r="1241" spans="1:14">
      <c r="A1241" s="299">
        <v>2017</v>
      </c>
      <c r="B1241" s="300" t="s">
        <v>134</v>
      </c>
      <c r="C1241" s="300" t="s">
        <v>143</v>
      </c>
      <c r="D1241" s="300" t="s">
        <v>1037</v>
      </c>
      <c r="E1241" s="299">
        <v>4177281.87</v>
      </c>
      <c r="F1241" s="300"/>
      <c r="G1241" s="300" t="s">
        <v>2089</v>
      </c>
      <c r="H1241" s="300"/>
      <c r="I1241" s="300" t="s">
        <v>2021</v>
      </c>
      <c r="J1241" s="300"/>
      <c r="K1241" s="300" t="s">
        <v>2070</v>
      </c>
      <c r="L1241" s="300" t="s">
        <v>2161</v>
      </c>
      <c r="M1241" s="300"/>
      <c r="N1241" s="300" t="s">
        <v>2697</v>
      </c>
    </row>
    <row r="1242" spans="1:14">
      <c r="A1242" s="299">
        <v>2017</v>
      </c>
      <c r="B1242" s="300" t="s">
        <v>134</v>
      </c>
      <c r="C1242" s="300" t="s">
        <v>143</v>
      </c>
      <c r="D1242" s="300" t="s">
        <v>1039</v>
      </c>
      <c r="E1242" s="299">
        <v>451667.46</v>
      </c>
      <c r="F1242" s="300"/>
      <c r="G1242" s="300" t="s">
        <v>2089</v>
      </c>
      <c r="H1242" s="300"/>
      <c r="I1242" s="300" t="s">
        <v>2024</v>
      </c>
      <c r="J1242" s="300"/>
      <c r="K1242" s="300" t="s">
        <v>2070</v>
      </c>
      <c r="L1242" s="300" t="s">
        <v>2161</v>
      </c>
      <c r="M1242" s="300"/>
      <c r="N1242" s="300" t="s">
        <v>2697</v>
      </c>
    </row>
    <row r="1243" spans="1:14">
      <c r="A1243" s="299">
        <v>2017</v>
      </c>
      <c r="B1243" s="300" t="s">
        <v>134</v>
      </c>
      <c r="C1243" s="300" t="s">
        <v>143</v>
      </c>
      <c r="D1243" s="300" t="s">
        <v>1083</v>
      </c>
      <c r="E1243" s="299">
        <v>19095.511067963798</v>
      </c>
      <c r="F1243" s="300"/>
      <c r="G1243" s="300" t="s">
        <v>2089</v>
      </c>
      <c r="H1243" s="300"/>
      <c r="I1243" s="300" t="s">
        <v>2021</v>
      </c>
      <c r="J1243" s="300"/>
      <c r="K1243" s="300" t="s">
        <v>2070</v>
      </c>
      <c r="L1243" s="300" t="s">
        <v>2150</v>
      </c>
      <c r="M1243" s="300"/>
      <c r="N1243" s="300" t="s">
        <v>2697</v>
      </c>
    </row>
    <row r="1244" spans="1:14">
      <c r="A1244" s="299">
        <v>2017</v>
      </c>
      <c r="B1244" s="300" t="s">
        <v>134</v>
      </c>
      <c r="C1244" s="300" t="s">
        <v>143</v>
      </c>
      <c r="D1244" s="300" t="s">
        <v>1085</v>
      </c>
      <c r="E1244" s="299">
        <v>4651.1103973420904</v>
      </c>
      <c r="F1244" s="300"/>
      <c r="G1244" s="300" t="s">
        <v>2089</v>
      </c>
      <c r="H1244" s="300"/>
      <c r="I1244" s="300" t="s">
        <v>2024</v>
      </c>
      <c r="J1244" s="300"/>
      <c r="K1244" s="300" t="s">
        <v>2070</v>
      </c>
      <c r="L1244" s="300" t="s">
        <v>2150</v>
      </c>
      <c r="M1244" s="300"/>
      <c r="N1244" s="300" t="s">
        <v>2697</v>
      </c>
    </row>
    <row r="1245" spans="1:14">
      <c r="A1245" s="299">
        <v>2017</v>
      </c>
      <c r="B1245" s="300" t="s">
        <v>134</v>
      </c>
      <c r="C1245" s="300" t="s">
        <v>143</v>
      </c>
      <c r="D1245" s="300" t="s">
        <v>1087</v>
      </c>
      <c r="E1245" s="299">
        <v>186949.05940663899</v>
      </c>
      <c r="F1245" s="300"/>
      <c r="G1245" s="300" t="s">
        <v>2089</v>
      </c>
      <c r="H1245" s="300"/>
      <c r="I1245" s="300" t="s">
        <v>2021</v>
      </c>
      <c r="J1245" s="300"/>
      <c r="K1245" s="300" t="s">
        <v>2070</v>
      </c>
      <c r="L1245" s="300" t="s">
        <v>2151</v>
      </c>
      <c r="M1245" s="300"/>
      <c r="N1245" s="300" t="s">
        <v>2697</v>
      </c>
    </row>
    <row r="1246" spans="1:14">
      <c r="A1246" s="299">
        <v>2017</v>
      </c>
      <c r="B1246" s="300" t="s">
        <v>134</v>
      </c>
      <c r="C1246" s="300" t="s">
        <v>143</v>
      </c>
      <c r="D1246" s="300" t="s">
        <v>1089</v>
      </c>
      <c r="E1246" s="299">
        <v>45535.346547405097</v>
      </c>
      <c r="F1246" s="300"/>
      <c r="G1246" s="300" t="s">
        <v>2089</v>
      </c>
      <c r="H1246" s="300"/>
      <c r="I1246" s="300" t="s">
        <v>2024</v>
      </c>
      <c r="J1246" s="300"/>
      <c r="K1246" s="300" t="s">
        <v>2070</v>
      </c>
      <c r="L1246" s="300" t="s">
        <v>2151</v>
      </c>
      <c r="M1246" s="300"/>
      <c r="N1246" s="300" t="s">
        <v>2697</v>
      </c>
    </row>
    <row r="1247" spans="1:14">
      <c r="A1247" s="299">
        <v>2017</v>
      </c>
      <c r="B1247" s="300" t="s">
        <v>134</v>
      </c>
      <c r="C1247" s="300" t="s">
        <v>143</v>
      </c>
      <c r="D1247" s="300" t="s">
        <v>1095</v>
      </c>
      <c r="E1247" s="299">
        <v>949622.62751972396</v>
      </c>
      <c r="F1247" s="300"/>
      <c r="G1247" s="300" t="s">
        <v>2089</v>
      </c>
      <c r="H1247" s="300"/>
      <c r="I1247" s="300" t="s">
        <v>2021</v>
      </c>
      <c r="J1247" s="300"/>
      <c r="K1247" s="300" t="s">
        <v>2070</v>
      </c>
      <c r="L1247" s="300" t="s">
        <v>2152</v>
      </c>
      <c r="M1247" s="300"/>
      <c r="N1247" s="300" t="s">
        <v>2697</v>
      </c>
    </row>
    <row r="1248" spans="1:14">
      <c r="A1248" s="299">
        <v>2017</v>
      </c>
      <c r="B1248" s="300" t="s">
        <v>134</v>
      </c>
      <c r="C1248" s="300" t="s">
        <v>143</v>
      </c>
      <c r="D1248" s="300" t="s">
        <v>1097</v>
      </c>
      <c r="E1248" s="299">
        <v>197221.39622800401</v>
      </c>
      <c r="F1248" s="300"/>
      <c r="G1248" s="300" t="s">
        <v>2089</v>
      </c>
      <c r="H1248" s="300"/>
      <c r="I1248" s="300" t="s">
        <v>2024</v>
      </c>
      <c r="J1248" s="300"/>
      <c r="K1248" s="300" t="s">
        <v>2070</v>
      </c>
      <c r="L1248" s="300" t="s">
        <v>2152</v>
      </c>
      <c r="M1248" s="300"/>
      <c r="N1248" s="300" t="s">
        <v>2697</v>
      </c>
    </row>
    <row r="1249" spans="1:14">
      <c r="A1249" s="299">
        <v>2017</v>
      </c>
      <c r="B1249" s="300" t="s">
        <v>134</v>
      </c>
      <c r="C1249" s="300" t="s">
        <v>143</v>
      </c>
      <c r="D1249" s="300" t="s">
        <v>985</v>
      </c>
      <c r="E1249" s="299">
        <v>1068628.96</v>
      </c>
      <c r="F1249" s="300"/>
      <c r="G1249" s="300" t="s">
        <v>2089</v>
      </c>
      <c r="H1249" s="300"/>
      <c r="I1249" s="300" t="s">
        <v>2021</v>
      </c>
      <c r="J1249" s="300"/>
      <c r="K1249" s="300" t="s">
        <v>2070</v>
      </c>
      <c r="L1249" s="300" t="s">
        <v>2153</v>
      </c>
      <c r="M1249" s="300"/>
      <c r="N1249" s="300" t="s">
        <v>2697</v>
      </c>
    </row>
    <row r="1250" spans="1:14">
      <c r="A1250" s="299">
        <v>2017</v>
      </c>
      <c r="B1250" s="300" t="s">
        <v>134</v>
      </c>
      <c r="C1250" s="300" t="s">
        <v>143</v>
      </c>
      <c r="D1250" s="300" t="s">
        <v>987</v>
      </c>
      <c r="E1250" s="299">
        <v>8809438.5999999996</v>
      </c>
      <c r="F1250" s="300"/>
      <c r="G1250" s="300" t="s">
        <v>2089</v>
      </c>
      <c r="H1250" s="300"/>
      <c r="I1250" s="300" t="s">
        <v>2024</v>
      </c>
      <c r="J1250" s="300"/>
      <c r="K1250" s="300" t="s">
        <v>2070</v>
      </c>
      <c r="L1250" s="300" t="s">
        <v>2153</v>
      </c>
      <c r="M1250" s="300"/>
      <c r="N1250" s="300" t="s">
        <v>2697</v>
      </c>
    </row>
    <row r="1251" spans="1:14">
      <c r="A1251" s="299">
        <v>2017</v>
      </c>
      <c r="B1251" s="300" t="s">
        <v>134</v>
      </c>
      <c r="C1251" s="300" t="s">
        <v>143</v>
      </c>
      <c r="D1251" s="300" t="s">
        <v>1189</v>
      </c>
      <c r="E1251" s="299">
        <v>-4867842.8637474701</v>
      </c>
      <c r="F1251" s="300"/>
      <c r="G1251" s="300" t="s">
        <v>2089</v>
      </c>
      <c r="H1251" s="300"/>
      <c r="I1251" s="300" t="s">
        <v>2112</v>
      </c>
      <c r="J1251" s="300" t="s">
        <v>1191</v>
      </c>
      <c r="K1251" s="300" t="s">
        <v>2081</v>
      </c>
      <c r="L1251" s="300" t="s">
        <v>2113</v>
      </c>
      <c r="M1251" s="300" t="s">
        <v>2080</v>
      </c>
      <c r="N1251" s="300" t="s">
        <v>2697</v>
      </c>
    </row>
    <row r="1252" spans="1:14">
      <c r="A1252" s="299">
        <v>2017</v>
      </c>
      <c r="B1252" s="300" t="s">
        <v>134</v>
      </c>
      <c r="C1252" s="300" t="s">
        <v>143</v>
      </c>
      <c r="D1252" s="300" t="s">
        <v>228</v>
      </c>
      <c r="E1252" s="299">
        <v>25407142.453673799</v>
      </c>
      <c r="F1252" s="300"/>
      <c r="G1252" s="300" t="s">
        <v>2089</v>
      </c>
      <c r="H1252" s="300"/>
      <c r="I1252" s="300" t="s">
        <v>2112</v>
      </c>
      <c r="J1252" s="300" t="s">
        <v>818</v>
      </c>
      <c r="K1252" s="300" t="s">
        <v>2081</v>
      </c>
      <c r="L1252" s="300" t="s">
        <v>2091</v>
      </c>
      <c r="M1252" s="300"/>
      <c r="N1252" s="300" t="s">
        <v>2697</v>
      </c>
    </row>
    <row r="1253" spans="1:14">
      <c r="A1253" s="299">
        <v>2017</v>
      </c>
      <c r="B1253" s="300" t="s">
        <v>134</v>
      </c>
      <c r="C1253" s="300" t="s">
        <v>143</v>
      </c>
      <c r="D1253" s="300" t="s">
        <v>1166</v>
      </c>
      <c r="E1253" s="299">
        <v>0</v>
      </c>
      <c r="F1253" s="300"/>
      <c r="G1253" s="300" t="s">
        <v>2089</v>
      </c>
      <c r="H1253" s="300"/>
      <c r="I1253" s="300" t="s">
        <v>2112</v>
      </c>
      <c r="J1253" s="300" t="s">
        <v>818</v>
      </c>
      <c r="K1253" s="300" t="s">
        <v>2081</v>
      </c>
      <c r="L1253" s="300" t="s">
        <v>2091</v>
      </c>
      <c r="M1253" s="300"/>
      <c r="N1253" s="300" t="s">
        <v>2697</v>
      </c>
    </row>
    <row r="1254" spans="1:14">
      <c r="A1254" s="299">
        <v>2017</v>
      </c>
      <c r="B1254" s="300" t="s">
        <v>134</v>
      </c>
      <c r="C1254" s="300" t="s">
        <v>143</v>
      </c>
      <c r="D1254" s="300" t="s">
        <v>1732</v>
      </c>
      <c r="E1254" s="299">
        <v>20539299.589926399</v>
      </c>
      <c r="F1254" s="300"/>
      <c r="G1254" s="300" t="s">
        <v>2089</v>
      </c>
      <c r="H1254" s="300"/>
      <c r="I1254" s="300" t="s">
        <v>2112</v>
      </c>
      <c r="J1254" s="300" t="s">
        <v>818</v>
      </c>
      <c r="K1254" s="300" t="s">
        <v>2081</v>
      </c>
      <c r="L1254" s="300" t="s">
        <v>2091</v>
      </c>
      <c r="M1254" s="300"/>
      <c r="N1254" s="300" t="s">
        <v>2697</v>
      </c>
    </row>
    <row r="1255" spans="1:14">
      <c r="A1255" s="299">
        <v>2017</v>
      </c>
      <c r="B1255" s="300" t="s">
        <v>134</v>
      </c>
      <c r="C1255" s="300" t="s">
        <v>143</v>
      </c>
      <c r="D1255" s="300" t="s">
        <v>1724</v>
      </c>
      <c r="E1255" s="299">
        <v>-66486.447235633997</v>
      </c>
      <c r="F1255" s="300"/>
      <c r="G1255" s="300" t="s">
        <v>2089</v>
      </c>
      <c r="H1255" s="300"/>
      <c r="I1255" s="300" t="s">
        <v>2079</v>
      </c>
      <c r="J1255" s="300" t="s">
        <v>818</v>
      </c>
      <c r="K1255" s="300" t="s">
        <v>2080</v>
      </c>
      <c r="L1255" s="300" t="s">
        <v>2114</v>
      </c>
      <c r="M1255" s="300"/>
      <c r="N1255" s="300" t="s">
        <v>2697</v>
      </c>
    </row>
    <row r="1256" spans="1:14">
      <c r="A1256" s="299">
        <v>2017</v>
      </c>
      <c r="B1256" s="300" t="s">
        <v>134</v>
      </c>
      <c r="C1256" s="300" t="s">
        <v>143</v>
      </c>
      <c r="D1256" s="300" t="s">
        <v>229</v>
      </c>
      <c r="E1256" s="299">
        <v>14169014.671760499</v>
      </c>
      <c r="F1256" s="300"/>
      <c r="G1256" s="300" t="s">
        <v>2089</v>
      </c>
      <c r="H1256" s="300"/>
      <c r="I1256" s="300" t="s">
        <v>2079</v>
      </c>
      <c r="J1256" s="300" t="s">
        <v>818</v>
      </c>
      <c r="K1256" s="300" t="s">
        <v>2080</v>
      </c>
      <c r="L1256" s="300" t="s">
        <v>2098</v>
      </c>
      <c r="M1256" s="300"/>
      <c r="N1256" s="300" t="s">
        <v>2697</v>
      </c>
    </row>
    <row r="1257" spans="1:14">
      <c r="A1257" s="299">
        <v>2017</v>
      </c>
      <c r="B1257" s="300" t="s">
        <v>134</v>
      </c>
      <c r="C1257" s="300" t="s">
        <v>143</v>
      </c>
      <c r="D1257" s="300" t="s">
        <v>1160</v>
      </c>
      <c r="E1257" s="299">
        <v>5.7499999999999999E-4</v>
      </c>
      <c r="F1257" s="300"/>
      <c r="G1257" s="300" t="s">
        <v>2089</v>
      </c>
      <c r="H1257" s="300"/>
      <c r="I1257" s="300" t="s">
        <v>2079</v>
      </c>
      <c r="J1257" s="300"/>
      <c r="K1257" s="300" t="s">
        <v>2080</v>
      </c>
      <c r="L1257" s="300" t="s">
        <v>2115</v>
      </c>
      <c r="M1257" s="300"/>
      <c r="N1257" s="300" t="s">
        <v>2697</v>
      </c>
    </row>
    <row r="1258" spans="1:14">
      <c r="A1258" s="299">
        <v>2017</v>
      </c>
      <c r="B1258" s="300" t="s">
        <v>134</v>
      </c>
      <c r="C1258" s="300" t="s">
        <v>143</v>
      </c>
      <c r="D1258" s="300" t="s">
        <v>896</v>
      </c>
      <c r="E1258" s="299">
        <v>0</v>
      </c>
      <c r="F1258" s="300"/>
      <c r="G1258" s="300" t="s">
        <v>2089</v>
      </c>
      <c r="H1258" s="300"/>
      <c r="I1258" s="300" t="s">
        <v>2079</v>
      </c>
      <c r="J1258" s="300"/>
      <c r="K1258" s="300" t="s">
        <v>2080</v>
      </c>
      <c r="L1258" s="300" t="s">
        <v>2116</v>
      </c>
      <c r="M1258" s="300"/>
      <c r="N1258" s="300" t="s">
        <v>2697</v>
      </c>
    </row>
    <row r="1259" spans="1:14">
      <c r="A1259" s="299">
        <v>2017</v>
      </c>
      <c r="B1259" s="300" t="s">
        <v>134</v>
      </c>
      <c r="C1259" s="300" t="s">
        <v>143</v>
      </c>
      <c r="D1259" s="300" t="s">
        <v>971</v>
      </c>
      <c r="E1259" s="299">
        <v>17320862.4827067</v>
      </c>
      <c r="F1259" s="300"/>
      <c r="G1259" s="300" t="s">
        <v>2089</v>
      </c>
      <c r="H1259" s="300"/>
      <c r="I1259" s="300" t="s">
        <v>2079</v>
      </c>
      <c r="J1259" s="300"/>
      <c r="K1259" s="300" t="s">
        <v>2080</v>
      </c>
      <c r="L1259" s="300" t="s">
        <v>2117</v>
      </c>
      <c r="M1259" s="300"/>
      <c r="N1259" s="300" t="s">
        <v>2697</v>
      </c>
    </row>
    <row r="1260" spans="1:14">
      <c r="A1260" s="299">
        <v>2017</v>
      </c>
      <c r="B1260" s="300" t="s">
        <v>134</v>
      </c>
      <c r="C1260" s="300" t="s">
        <v>143</v>
      </c>
      <c r="D1260" s="300" t="s">
        <v>1156</v>
      </c>
      <c r="E1260" s="299">
        <v>-6313655.1178199202</v>
      </c>
      <c r="F1260" s="300"/>
      <c r="G1260" s="300" t="s">
        <v>2089</v>
      </c>
      <c r="H1260" s="300"/>
      <c r="I1260" s="300" t="s">
        <v>2079</v>
      </c>
      <c r="J1260" s="300"/>
      <c r="K1260" s="300" t="s">
        <v>2080</v>
      </c>
      <c r="L1260" s="300" t="s">
        <v>2118</v>
      </c>
      <c r="M1260" s="300" t="s">
        <v>2119</v>
      </c>
      <c r="N1260" s="300" t="s">
        <v>2697</v>
      </c>
    </row>
    <row r="1261" spans="1:14">
      <c r="A1261" s="299">
        <v>2017</v>
      </c>
      <c r="B1261" s="300" t="s">
        <v>134</v>
      </c>
      <c r="C1261" s="300" t="s">
        <v>143</v>
      </c>
      <c r="D1261" s="300" t="s">
        <v>1726</v>
      </c>
      <c r="E1261" s="299">
        <v>0</v>
      </c>
      <c r="F1261" s="300"/>
      <c r="G1261" s="300" t="s">
        <v>2089</v>
      </c>
      <c r="H1261" s="300"/>
      <c r="I1261" s="300" t="s">
        <v>2079</v>
      </c>
      <c r="J1261" s="300" t="s">
        <v>818</v>
      </c>
      <c r="K1261" s="300" t="s">
        <v>2080</v>
      </c>
      <c r="L1261" s="300" t="s">
        <v>2120</v>
      </c>
      <c r="M1261" s="300"/>
      <c r="N1261" s="300" t="s">
        <v>2697</v>
      </c>
    </row>
    <row r="1262" spans="1:14">
      <c r="A1262" s="299">
        <v>2017</v>
      </c>
      <c r="B1262" s="300" t="s">
        <v>134</v>
      </c>
      <c r="C1262" s="300" t="s">
        <v>143</v>
      </c>
      <c r="D1262" s="300" t="s">
        <v>1162</v>
      </c>
      <c r="E1262" s="299">
        <v>6.8999999999999999E-3</v>
      </c>
      <c r="F1262" s="300"/>
      <c r="G1262" s="300" t="s">
        <v>2089</v>
      </c>
      <c r="H1262" s="300"/>
      <c r="I1262" s="300" t="s">
        <v>2079</v>
      </c>
      <c r="J1262" s="300"/>
      <c r="K1262" s="300" t="s">
        <v>2080</v>
      </c>
      <c r="L1262" s="300" t="s">
        <v>2121</v>
      </c>
      <c r="M1262" s="300"/>
      <c r="N1262" s="300" t="s">
        <v>2697</v>
      </c>
    </row>
    <row r="1263" spans="1:14">
      <c r="A1263" s="299">
        <v>2017</v>
      </c>
      <c r="B1263" s="300" t="s">
        <v>134</v>
      </c>
      <c r="C1263" s="300" t="s">
        <v>143</v>
      </c>
      <c r="D1263" s="300" t="s">
        <v>1158</v>
      </c>
      <c r="E1263" s="299">
        <v>9959.4959275563597</v>
      </c>
      <c r="F1263" s="300"/>
      <c r="G1263" s="300" t="s">
        <v>2089</v>
      </c>
      <c r="H1263" s="300"/>
      <c r="I1263" s="300" t="s">
        <v>2079</v>
      </c>
      <c r="J1263" s="300" t="s">
        <v>818</v>
      </c>
      <c r="K1263" s="300" t="s">
        <v>2080</v>
      </c>
      <c r="L1263" s="300" t="s">
        <v>2122</v>
      </c>
      <c r="M1263" s="300"/>
      <c r="N1263" s="300" t="s">
        <v>2697</v>
      </c>
    </row>
    <row r="1264" spans="1:14">
      <c r="A1264" s="299">
        <v>2017</v>
      </c>
      <c r="B1264" s="300" t="s">
        <v>134</v>
      </c>
      <c r="C1264" s="300" t="s">
        <v>143</v>
      </c>
      <c r="D1264" s="300" t="s">
        <v>1961</v>
      </c>
      <c r="E1264" s="299">
        <v>20482669.789580401</v>
      </c>
      <c r="F1264" s="300"/>
      <c r="G1264" s="300" t="s">
        <v>2089</v>
      </c>
      <c r="H1264" s="300"/>
      <c r="I1264" s="300" t="s">
        <v>2079</v>
      </c>
      <c r="J1264" s="300"/>
      <c r="K1264" s="300" t="s">
        <v>2080</v>
      </c>
      <c r="L1264" s="300" t="s">
        <v>2123</v>
      </c>
      <c r="M1264" s="300"/>
      <c r="N1264" s="300" t="s">
        <v>2697</v>
      </c>
    </row>
    <row r="1265" spans="1:14">
      <c r="A1265" s="299">
        <v>2017</v>
      </c>
      <c r="B1265" s="300" t="s">
        <v>134</v>
      </c>
      <c r="C1265" s="300" t="s">
        <v>143</v>
      </c>
      <c r="D1265" s="300" t="s">
        <v>1963</v>
      </c>
      <c r="E1265" s="299">
        <v>14159055.175832899</v>
      </c>
      <c r="F1265" s="300"/>
      <c r="G1265" s="300" t="s">
        <v>2089</v>
      </c>
      <c r="H1265" s="300"/>
      <c r="I1265" s="300" t="s">
        <v>2079</v>
      </c>
      <c r="J1265" s="300"/>
      <c r="K1265" s="300" t="s">
        <v>2080</v>
      </c>
      <c r="L1265" s="300" t="s">
        <v>2124</v>
      </c>
      <c r="M1265" s="300"/>
      <c r="N1265" s="300" t="s">
        <v>2697</v>
      </c>
    </row>
    <row r="1266" spans="1:14">
      <c r="A1266" s="299">
        <v>2017</v>
      </c>
      <c r="B1266" s="300" t="s">
        <v>135</v>
      </c>
      <c r="C1266" s="300" t="s">
        <v>143</v>
      </c>
      <c r="D1266" s="300" t="s">
        <v>1189</v>
      </c>
      <c r="E1266" s="299">
        <v>-5618595.82889036</v>
      </c>
      <c r="F1266" s="300"/>
      <c r="G1266" s="300" t="s">
        <v>2089</v>
      </c>
      <c r="H1266" s="300"/>
      <c r="I1266" s="300" t="s">
        <v>2112</v>
      </c>
      <c r="J1266" s="300" t="s">
        <v>1191</v>
      </c>
      <c r="K1266" s="300" t="s">
        <v>2081</v>
      </c>
      <c r="L1266" s="300" t="s">
        <v>2113</v>
      </c>
      <c r="M1266" s="300" t="s">
        <v>2080</v>
      </c>
      <c r="N1266" s="300" t="s">
        <v>2679</v>
      </c>
    </row>
    <row r="1267" spans="1:14">
      <c r="A1267" s="299">
        <v>2017</v>
      </c>
      <c r="B1267" s="300" t="s">
        <v>135</v>
      </c>
      <c r="C1267" s="300" t="s">
        <v>143</v>
      </c>
      <c r="D1267" s="300" t="s">
        <v>228</v>
      </c>
      <c r="E1267" s="299">
        <v>26973118.885004699</v>
      </c>
      <c r="F1267" s="300"/>
      <c r="G1267" s="300" t="s">
        <v>2089</v>
      </c>
      <c r="H1267" s="300"/>
      <c r="I1267" s="300" t="s">
        <v>2112</v>
      </c>
      <c r="J1267" s="300" t="s">
        <v>818</v>
      </c>
      <c r="K1267" s="300" t="s">
        <v>2081</v>
      </c>
      <c r="L1267" s="300" t="s">
        <v>2091</v>
      </c>
      <c r="M1267" s="300"/>
      <c r="N1267" s="300" t="s">
        <v>2679</v>
      </c>
    </row>
    <row r="1268" spans="1:14">
      <c r="A1268" s="299">
        <v>2017</v>
      </c>
      <c r="B1268" s="300" t="s">
        <v>135</v>
      </c>
      <c r="C1268" s="300" t="s">
        <v>143</v>
      </c>
      <c r="D1268" s="300" t="s">
        <v>1166</v>
      </c>
      <c r="E1268" s="299">
        <v>0</v>
      </c>
      <c r="F1268" s="300"/>
      <c r="G1268" s="300" t="s">
        <v>2089</v>
      </c>
      <c r="H1268" s="300"/>
      <c r="I1268" s="300" t="s">
        <v>2112</v>
      </c>
      <c r="J1268" s="300" t="s">
        <v>818</v>
      </c>
      <c r="K1268" s="300" t="s">
        <v>2081</v>
      </c>
      <c r="L1268" s="300" t="s">
        <v>2091</v>
      </c>
      <c r="M1268" s="300"/>
      <c r="N1268" s="300" t="s">
        <v>2679</v>
      </c>
    </row>
    <row r="1269" spans="1:14">
      <c r="A1269" s="299">
        <v>2017</v>
      </c>
      <c r="B1269" s="300" t="s">
        <v>135</v>
      </c>
      <c r="C1269" s="300" t="s">
        <v>143</v>
      </c>
      <c r="D1269" s="300" t="s">
        <v>1732</v>
      </c>
      <c r="E1269" s="299">
        <v>21354523.056114402</v>
      </c>
      <c r="F1269" s="300"/>
      <c r="G1269" s="300" t="s">
        <v>2089</v>
      </c>
      <c r="H1269" s="300"/>
      <c r="I1269" s="300" t="s">
        <v>2112</v>
      </c>
      <c r="J1269" s="300" t="s">
        <v>818</v>
      </c>
      <c r="K1269" s="300" t="s">
        <v>2081</v>
      </c>
      <c r="L1269" s="300" t="s">
        <v>2091</v>
      </c>
      <c r="M1269" s="300"/>
      <c r="N1269" s="300" t="s">
        <v>2679</v>
      </c>
    </row>
    <row r="1270" spans="1:14">
      <c r="A1270" s="299">
        <v>2017</v>
      </c>
      <c r="B1270" s="300" t="s">
        <v>135</v>
      </c>
      <c r="C1270" s="300" t="s">
        <v>143</v>
      </c>
      <c r="D1270" s="300" t="s">
        <v>1724</v>
      </c>
      <c r="E1270" s="299">
        <v>0</v>
      </c>
      <c r="F1270" s="300"/>
      <c r="G1270" s="300" t="s">
        <v>2089</v>
      </c>
      <c r="H1270" s="300"/>
      <c r="I1270" s="300" t="s">
        <v>2079</v>
      </c>
      <c r="J1270" s="300" t="s">
        <v>818</v>
      </c>
      <c r="K1270" s="300" t="s">
        <v>2080</v>
      </c>
      <c r="L1270" s="300" t="s">
        <v>2114</v>
      </c>
      <c r="M1270" s="300"/>
      <c r="N1270" s="300" t="s">
        <v>2679</v>
      </c>
    </row>
    <row r="1271" spans="1:14">
      <c r="A1271" s="299">
        <v>2017</v>
      </c>
      <c r="B1271" s="300" t="s">
        <v>135</v>
      </c>
      <c r="C1271" s="300" t="s">
        <v>143</v>
      </c>
      <c r="D1271" s="300" t="s">
        <v>229</v>
      </c>
      <c r="E1271" s="299">
        <v>7101646.0271399897</v>
      </c>
      <c r="F1271" s="300"/>
      <c r="G1271" s="300" t="s">
        <v>2089</v>
      </c>
      <c r="H1271" s="300"/>
      <c r="I1271" s="300" t="s">
        <v>2079</v>
      </c>
      <c r="J1271" s="300" t="s">
        <v>818</v>
      </c>
      <c r="K1271" s="300" t="s">
        <v>2080</v>
      </c>
      <c r="L1271" s="300" t="s">
        <v>2098</v>
      </c>
      <c r="M1271" s="300"/>
      <c r="N1271" s="300" t="s">
        <v>2679</v>
      </c>
    </row>
    <row r="1272" spans="1:14">
      <c r="A1272" s="299">
        <v>2017</v>
      </c>
      <c r="B1272" s="300" t="s">
        <v>135</v>
      </c>
      <c r="C1272" s="300" t="s">
        <v>143</v>
      </c>
      <c r="D1272" s="300" t="s">
        <v>1160</v>
      </c>
      <c r="E1272" s="299">
        <v>6.5830000000000001E-4</v>
      </c>
      <c r="F1272" s="300"/>
      <c r="G1272" s="300" t="s">
        <v>2089</v>
      </c>
      <c r="H1272" s="300"/>
      <c r="I1272" s="300" t="s">
        <v>2079</v>
      </c>
      <c r="J1272" s="300"/>
      <c r="K1272" s="300" t="s">
        <v>2080</v>
      </c>
      <c r="L1272" s="300" t="s">
        <v>2115</v>
      </c>
      <c r="M1272" s="300"/>
      <c r="N1272" s="300" t="s">
        <v>2679</v>
      </c>
    </row>
    <row r="1273" spans="1:14">
      <c r="A1273" s="299">
        <v>2017</v>
      </c>
      <c r="B1273" s="300" t="s">
        <v>135</v>
      </c>
      <c r="C1273" s="300" t="s">
        <v>143</v>
      </c>
      <c r="D1273" s="300" t="s">
        <v>896</v>
      </c>
      <c r="E1273" s="299">
        <v>0</v>
      </c>
      <c r="F1273" s="300"/>
      <c r="G1273" s="300" t="s">
        <v>2089</v>
      </c>
      <c r="H1273" s="300"/>
      <c r="I1273" s="300" t="s">
        <v>2079</v>
      </c>
      <c r="J1273" s="300"/>
      <c r="K1273" s="300" t="s">
        <v>2080</v>
      </c>
      <c r="L1273" s="300" t="s">
        <v>2116</v>
      </c>
      <c r="M1273" s="300"/>
      <c r="N1273" s="300" t="s">
        <v>2679</v>
      </c>
    </row>
    <row r="1274" spans="1:14">
      <c r="A1274" s="299">
        <v>2017</v>
      </c>
      <c r="B1274" s="300" t="s">
        <v>135</v>
      </c>
      <c r="C1274" s="300" t="s">
        <v>143</v>
      </c>
      <c r="D1274" s="300" t="s">
        <v>971</v>
      </c>
      <c r="E1274" s="299">
        <v>10631830.8823153</v>
      </c>
      <c r="F1274" s="300"/>
      <c r="G1274" s="300" t="s">
        <v>2089</v>
      </c>
      <c r="H1274" s="300"/>
      <c r="I1274" s="300" t="s">
        <v>2079</v>
      </c>
      <c r="J1274" s="300"/>
      <c r="K1274" s="300" t="s">
        <v>2080</v>
      </c>
      <c r="L1274" s="300" t="s">
        <v>2117</v>
      </c>
      <c r="M1274" s="300"/>
      <c r="N1274" s="300" t="s">
        <v>2679</v>
      </c>
    </row>
    <row r="1275" spans="1:14">
      <c r="A1275" s="299">
        <v>2017</v>
      </c>
      <c r="B1275" s="300" t="s">
        <v>135</v>
      </c>
      <c r="C1275" s="300" t="s">
        <v>143</v>
      </c>
      <c r="D1275" s="300" t="s">
        <v>1156</v>
      </c>
      <c r="E1275" s="299">
        <v>-7067368.6446205396</v>
      </c>
      <c r="F1275" s="300"/>
      <c r="G1275" s="300" t="s">
        <v>2089</v>
      </c>
      <c r="H1275" s="300"/>
      <c r="I1275" s="300" t="s">
        <v>2079</v>
      </c>
      <c r="J1275" s="300"/>
      <c r="K1275" s="300" t="s">
        <v>2080</v>
      </c>
      <c r="L1275" s="300" t="s">
        <v>2118</v>
      </c>
      <c r="M1275" s="300" t="s">
        <v>2119</v>
      </c>
      <c r="N1275" s="300" t="s">
        <v>2679</v>
      </c>
    </row>
    <row r="1276" spans="1:14">
      <c r="A1276" s="299">
        <v>2017</v>
      </c>
      <c r="B1276" s="300" t="s">
        <v>135</v>
      </c>
      <c r="C1276" s="300" t="s">
        <v>143</v>
      </c>
      <c r="D1276" s="300" t="s">
        <v>1726</v>
      </c>
      <c r="E1276" s="299">
        <v>0</v>
      </c>
      <c r="F1276" s="300"/>
      <c r="G1276" s="300" t="s">
        <v>2089</v>
      </c>
      <c r="H1276" s="300"/>
      <c r="I1276" s="300" t="s">
        <v>2079</v>
      </c>
      <c r="J1276" s="300" t="s">
        <v>818</v>
      </c>
      <c r="K1276" s="300" t="s">
        <v>2080</v>
      </c>
      <c r="L1276" s="300" t="s">
        <v>2120</v>
      </c>
      <c r="M1276" s="300"/>
      <c r="N1276" s="300" t="s">
        <v>2679</v>
      </c>
    </row>
    <row r="1277" spans="1:14">
      <c r="A1277" s="299">
        <v>2017</v>
      </c>
      <c r="B1277" s="300" t="s">
        <v>135</v>
      </c>
      <c r="C1277" s="300" t="s">
        <v>143</v>
      </c>
      <c r="D1277" s="300" t="s">
        <v>688</v>
      </c>
      <c r="E1277" s="299">
        <v>-21776.26</v>
      </c>
      <c r="F1277" s="300" t="s">
        <v>688</v>
      </c>
      <c r="G1277" s="300" t="s">
        <v>2149</v>
      </c>
      <c r="H1277" s="300" t="s">
        <v>2146</v>
      </c>
      <c r="I1277" s="300" t="s">
        <v>2039</v>
      </c>
      <c r="J1277" s="300"/>
      <c r="K1277" s="300"/>
      <c r="L1277" s="300"/>
      <c r="M1277" s="300"/>
      <c r="N1277" s="300" t="s">
        <v>2679</v>
      </c>
    </row>
    <row r="1278" spans="1:14">
      <c r="A1278" s="299">
        <v>2017</v>
      </c>
      <c r="B1278" s="300" t="s">
        <v>135</v>
      </c>
      <c r="C1278" s="300" t="s">
        <v>143</v>
      </c>
      <c r="D1278" s="300" t="s">
        <v>296</v>
      </c>
      <c r="E1278" s="299">
        <v>40997.78</v>
      </c>
      <c r="F1278" s="300" t="s">
        <v>296</v>
      </c>
      <c r="G1278" s="300" t="s">
        <v>2149</v>
      </c>
      <c r="H1278" s="300" t="s">
        <v>2146</v>
      </c>
      <c r="I1278" s="300" t="s">
        <v>2039</v>
      </c>
      <c r="J1278" s="300" t="s">
        <v>868</v>
      </c>
      <c r="K1278" s="300"/>
      <c r="L1278" s="300"/>
      <c r="M1278" s="300"/>
      <c r="N1278" s="300" t="s">
        <v>2679</v>
      </c>
    </row>
    <row r="1279" spans="1:14">
      <c r="A1279" s="299">
        <v>2017</v>
      </c>
      <c r="B1279" s="300" t="s">
        <v>135</v>
      </c>
      <c r="C1279" s="300" t="s">
        <v>143</v>
      </c>
      <c r="D1279" s="300" t="s">
        <v>316</v>
      </c>
      <c r="E1279" s="299">
        <v>52758.06</v>
      </c>
      <c r="F1279" s="300" t="s">
        <v>316</v>
      </c>
      <c r="G1279" s="300" t="s">
        <v>2149</v>
      </c>
      <c r="H1279" s="300" t="s">
        <v>2146</v>
      </c>
      <c r="I1279" s="300" t="s">
        <v>2039</v>
      </c>
      <c r="J1279" s="300" t="s">
        <v>868</v>
      </c>
      <c r="K1279" s="300"/>
      <c r="L1279" s="300"/>
      <c r="M1279" s="300"/>
      <c r="N1279" s="300" t="s">
        <v>2679</v>
      </c>
    </row>
    <row r="1280" spans="1:14">
      <c r="A1280" s="299">
        <v>2017</v>
      </c>
      <c r="B1280" s="300" t="s">
        <v>135</v>
      </c>
      <c r="C1280" s="300" t="s">
        <v>143</v>
      </c>
      <c r="D1280" s="300" t="s">
        <v>691</v>
      </c>
      <c r="E1280" s="299">
        <v>728</v>
      </c>
      <c r="F1280" s="300" t="s">
        <v>691</v>
      </c>
      <c r="G1280" s="300" t="s">
        <v>2149</v>
      </c>
      <c r="H1280" s="300" t="s">
        <v>2146</v>
      </c>
      <c r="I1280" s="300" t="s">
        <v>2039</v>
      </c>
      <c r="J1280" s="300"/>
      <c r="K1280" s="300"/>
      <c r="L1280" s="300"/>
      <c r="M1280" s="300"/>
      <c r="N1280" s="300" t="s">
        <v>2679</v>
      </c>
    </row>
    <row r="1281" spans="1:14">
      <c r="A1281" s="299">
        <v>2017</v>
      </c>
      <c r="B1281" s="300" t="s">
        <v>134</v>
      </c>
      <c r="C1281" s="300" t="s">
        <v>143</v>
      </c>
      <c r="D1281" s="300" t="s">
        <v>1799</v>
      </c>
      <c r="E1281" s="299">
        <v>5.8201058201058198E-2</v>
      </c>
      <c r="F1281" s="300"/>
      <c r="G1281" s="300" t="s">
        <v>2089</v>
      </c>
      <c r="H1281" s="300"/>
      <c r="I1281" s="300" t="s">
        <v>2048</v>
      </c>
      <c r="J1281" s="300" t="s">
        <v>818</v>
      </c>
      <c r="K1281" s="300" t="s">
        <v>2076</v>
      </c>
      <c r="L1281" s="300" t="s">
        <v>2154</v>
      </c>
      <c r="M1281" s="300"/>
      <c r="N1281" s="300" t="s">
        <v>2697</v>
      </c>
    </row>
    <row r="1282" spans="1:14">
      <c r="A1282" s="299">
        <v>2017</v>
      </c>
      <c r="B1282" s="300" t="s">
        <v>134</v>
      </c>
      <c r="C1282" s="300" t="s">
        <v>143</v>
      </c>
      <c r="D1282" s="300" t="s">
        <v>1801</v>
      </c>
      <c r="E1282" s="299">
        <v>5.8201058201058198E-2</v>
      </c>
      <c r="F1282" s="300"/>
      <c r="G1282" s="300" t="s">
        <v>2089</v>
      </c>
      <c r="H1282" s="300"/>
      <c r="I1282" s="300" t="s">
        <v>2053</v>
      </c>
      <c r="J1282" s="300" t="s">
        <v>818</v>
      </c>
      <c r="K1282" s="300" t="s">
        <v>2076</v>
      </c>
      <c r="L1282" s="300" t="s">
        <v>2154</v>
      </c>
      <c r="M1282" s="300"/>
      <c r="N1282" s="300" t="s">
        <v>2697</v>
      </c>
    </row>
    <row r="1283" spans="1:14">
      <c r="A1283" s="299">
        <v>2017</v>
      </c>
      <c r="B1283" s="300" t="s">
        <v>134</v>
      </c>
      <c r="C1283" s="300" t="s">
        <v>143</v>
      </c>
      <c r="D1283" s="300" t="s">
        <v>236</v>
      </c>
      <c r="E1283" s="299">
        <v>0</v>
      </c>
      <c r="F1283" s="300"/>
      <c r="G1283" s="300" t="s">
        <v>2125</v>
      </c>
      <c r="H1283" s="300"/>
      <c r="I1283" s="300"/>
      <c r="J1283" s="300" t="s">
        <v>401</v>
      </c>
      <c r="K1283" s="300" t="s">
        <v>2083</v>
      </c>
      <c r="L1283" s="300" t="s">
        <v>2136</v>
      </c>
      <c r="M1283" s="300"/>
      <c r="N1283" s="300" t="s">
        <v>2697</v>
      </c>
    </row>
    <row r="1284" spans="1:14">
      <c r="A1284" s="299">
        <v>2017</v>
      </c>
      <c r="B1284" s="300" t="s">
        <v>134</v>
      </c>
      <c r="C1284" s="300" t="s">
        <v>143</v>
      </c>
      <c r="D1284" s="300" t="s">
        <v>738</v>
      </c>
      <c r="E1284" s="299">
        <v>0</v>
      </c>
      <c r="F1284" s="300"/>
      <c r="G1284" s="300" t="s">
        <v>2125</v>
      </c>
      <c r="H1284" s="300"/>
      <c r="I1284" s="300" t="s">
        <v>2048</v>
      </c>
      <c r="J1284" s="300" t="s">
        <v>401</v>
      </c>
      <c r="K1284" s="300"/>
      <c r="L1284" s="300"/>
      <c r="M1284" s="300"/>
      <c r="N1284" s="300" t="s">
        <v>2697</v>
      </c>
    </row>
    <row r="1285" spans="1:14">
      <c r="A1285" s="299">
        <v>2017</v>
      </c>
      <c r="B1285" s="300" t="s">
        <v>134</v>
      </c>
      <c r="C1285" s="300" t="s">
        <v>143</v>
      </c>
      <c r="D1285" s="300" t="s">
        <v>735</v>
      </c>
      <c r="E1285" s="299">
        <v>0</v>
      </c>
      <c r="F1285" s="300"/>
      <c r="G1285" s="300" t="s">
        <v>2125</v>
      </c>
      <c r="H1285" s="300"/>
      <c r="I1285" s="300" t="s">
        <v>2051</v>
      </c>
      <c r="J1285" s="300" t="s">
        <v>401</v>
      </c>
      <c r="K1285" s="300"/>
      <c r="L1285" s="300"/>
      <c r="M1285" s="300"/>
      <c r="N1285" s="300" t="s">
        <v>2697</v>
      </c>
    </row>
    <row r="1286" spans="1:14">
      <c r="A1286" s="299">
        <v>2017</v>
      </c>
      <c r="B1286" s="300" t="s">
        <v>134</v>
      </c>
      <c r="C1286" s="300" t="s">
        <v>143</v>
      </c>
      <c r="D1286" s="300" t="s">
        <v>739</v>
      </c>
      <c r="E1286" s="299">
        <v>0</v>
      </c>
      <c r="F1286" s="300"/>
      <c r="G1286" s="300" t="s">
        <v>2125</v>
      </c>
      <c r="H1286" s="300"/>
      <c r="I1286" s="300" t="s">
        <v>2048</v>
      </c>
      <c r="J1286" s="300" t="s">
        <v>401</v>
      </c>
      <c r="K1286" s="300"/>
      <c r="L1286" s="300"/>
      <c r="M1286" s="300"/>
      <c r="N1286" s="300" t="s">
        <v>2697</v>
      </c>
    </row>
    <row r="1287" spans="1:14">
      <c r="A1287" s="299">
        <v>2017</v>
      </c>
      <c r="B1287" s="300" t="s">
        <v>134</v>
      </c>
      <c r="C1287" s="300" t="s">
        <v>143</v>
      </c>
      <c r="D1287" s="300" t="s">
        <v>789</v>
      </c>
      <c r="E1287" s="299">
        <v>-919425.44</v>
      </c>
      <c r="F1287" s="300"/>
      <c r="G1287" s="300" t="s">
        <v>2125</v>
      </c>
      <c r="H1287" s="300"/>
      <c r="I1287" s="300"/>
      <c r="J1287" s="300" t="s">
        <v>401</v>
      </c>
      <c r="K1287" s="300" t="s">
        <v>2096</v>
      </c>
      <c r="L1287" s="300" t="s">
        <v>2139</v>
      </c>
      <c r="M1287" s="300" t="s">
        <v>2096</v>
      </c>
      <c r="N1287" s="300" t="s">
        <v>2697</v>
      </c>
    </row>
    <row r="1288" spans="1:14">
      <c r="A1288" s="299">
        <v>2017</v>
      </c>
      <c r="B1288" s="300" t="s">
        <v>134</v>
      </c>
      <c r="C1288" s="300" t="s">
        <v>143</v>
      </c>
      <c r="D1288" s="300" t="s">
        <v>343</v>
      </c>
      <c r="E1288" s="299">
        <v>0</v>
      </c>
      <c r="F1288" s="300"/>
      <c r="G1288" s="300" t="s">
        <v>2125</v>
      </c>
      <c r="H1288" s="300"/>
      <c r="I1288" s="300"/>
      <c r="J1288" s="300" t="s">
        <v>401</v>
      </c>
      <c r="K1288" s="300" t="s">
        <v>2096</v>
      </c>
      <c r="L1288" s="300" t="s">
        <v>2139</v>
      </c>
      <c r="M1288" s="300" t="s">
        <v>2096</v>
      </c>
      <c r="N1288" s="300" t="s">
        <v>2697</v>
      </c>
    </row>
    <row r="1289" spans="1:14">
      <c r="A1289" s="299">
        <v>2017</v>
      </c>
      <c r="B1289" s="300" t="s">
        <v>134</v>
      </c>
      <c r="C1289" s="300" t="s">
        <v>143</v>
      </c>
      <c r="D1289" s="300" t="s">
        <v>239</v>
      </c>
      <c r="E1289" s="299">
        <v>6.4000000000000003E-3</v>
      </c>
      <c r="F1289" s="300"/>
      <c r="G1289" s="300" t="s">
        <v>2125</v>
      </c>
      <c r="H1289" s="300"/>
      <c r="I1289" s="300"/>
      <c r="J1289" s="300" t="s">
        <v>401</v>
      </c>
      <c r="K1289" s="300"/>
      <c r="L1289" s="300"/>
      <c r="M1289" s="300" t="s">
        <v>2100</v>
      </c>
      <c r="N1289" s="300" t="s">
        <v>2697</v>
      </c>
    </row>
    <row r="1290" spans="1:14">
      <c r="A1290" s="299">
        <v>2017</v>
      </c>
      <c r="B1290" s="300" t="s">
        <v>134</v>
      </c>
      <c r="C1290" s="300" t="s">
        <v>143</v>
      </c>
      <c r="D1290" s="300" t="s">
        <v>240</v>
      </c>
      <c r="E1290" s="299">
        <v>7.2000000000000005E-4</v>
      </c>
      <c r="F1290" s="300"/>
      <c r="G1290" s="300" t="s">
        <v>2125</v>
      </c>
      <c r="H1290" s="300"/>
      <c r="I1290" s="300"/>
      <c r="J1290" s="300" t="s">
        <v>401</v>
      </c>
      <c r="K1290" s="300"/>
      <c r="L1290" s="300"/>
      <c r="M1290" s="300" t="s">
        <v>2140</v>
      </c>
      <c r="N1290" s="300" t="s">
        <v>2697</v>
      </c>
    </row>
    <row r="1291" spans="1:14">
      <c r="A1291" s="299">
        <v>2017</v>
      </c>
      <c r="B1291" s="300" t="s">
        <v>134</v>
      </c>
      <c r="C1291" s="300" t="s">
        <v>143</v>
      </c>
      <c r="D1291" s="300" t="s">
        <v>241</v>
      </c>
      <c r="E1291" s="299">
        <v>1.3984E-2</v>
      </c>
      <c r="F1291" s="300"/>
      <c r="G1291" s="300" t="s">
        <v>2125</v>
      </c>
      <c r="H1291" s="300"/>
      <c r="I1291" s="300"/>
      <c r="J1291" s="300" t="s">
        <v>401</v>
      </c>
      <c r="K1291" s="300"/>
      <c r="L1291" s="300"/>
      <c r="M1291" s="300" t="s">
        <v>2141</v>
      </c>
      <c r="N1291" s="300" t="s">
        <v>2697</v>
      </c>
    </row>
    <row r="1292" spans="1:14">
      <c r="A1292" s="299">
        <v>2017</v>
      </c>
      <c r="B1292" s="300" t="s">
        <v>134</v>
      </c>
      <c r="C1292" s="300" t="s">
        <v>143</v>
      </c>
      <c r="D1292" s="300" t="s">
        <v>242</v>
      </c>
      <c r="E1292" s="299">
        <v>4.8009000000000003E-2</v>
      </c>
      <c r="F1292" s="300"/>
      <c r="G1292" s="300" t="s">
        <v>2125</v>
      </c>
      <c r="H1292" s="300"/>
      <c r="I1292" s="300"/>
      <c r="J1292" s="300" t="s">
        <v>401</v>
      </c>
      <c r="K1292" s="300"/>
      <c r="L1292" s="300"/>
      <c r="M1292" s="300" t="s">
        <v>2142</v>
      </c>
      <c r="N1292" s="300" t="s">
        <v>2697</v>
      </c>
    </row>
    <row r="1293" spans="1:14">
      <c r="A1293" s="299">
        <v>2017</v>
      </c>
      <c r="B1293" s="300" t="s">
        <v>134</v>
      </c>
      <c r="C1293" s="300" t="s">
        <v>143</v>
      </c>
      <c r="D1293" s="300" t="s">
        <v>243</v>
      </c>
      <c r="E1293" s="299">
        <v>0.35</v>
      </c>
      <c r="F1293" s="300"/>
      <c r="G1293" s="300" t="s">
        <v>2125</v>
      </c>
      <c r="H1293" s="300"/>
      <c r="I1293" s="300"/>
      <c r="J1293" s="300" t="s">
        <v>401</v>
      </c>
      <c r="K1293" s="300"/>
      <c r="L1293" s="300"/>
      <c r="M1293" s="300" t="s">
        <v>2143</v>
      </c>
      <c r="N1293" s="300" t="s">
        <v>2697</v>
      </c>
    </row>
    <row r="1294" spans="1:14">
      <c r="A1294" s="299">
        <v>2017</v>
      </c>
      <c r="B1294" s="300" t="s">
        <v>134</v>
      </c>
      <c r="C1294" s="300" t="s">
        <v>143</v>
      </c>
      <c r="D1294" s="300" t="s">
        <v>244</v>
      </c>
      <c r="E1294" s="299">
        <v>5.5E-2</v>
      </c>
      <c r="F1294" s="300"/>
      <c r="G1294" s="300" t="s">
        <v>2125</v>
      </c>
      <c r="H1294" s="300"/>
      <c r="I1294" s="300"/>
      <c r="J1294" s="300" t="s">
        <v>401</v>
      </c>
      <c r="K1294" s="300"/>
      <c r="L1294" s="300"/>
      <c r="M1294" s="300" t="s">
        <v>2144</v>
      </c>
      <c r="N1294" s="300" t="s">
        <v>2697</v>
      </c>
    </row>
    <row r="1295" spans="1:14">
      <c r="A1295" s="299">
        <v>2017</v>
      </c>
      <c r="B1295" s="300" t="s">
        <v>134</v>
      </c>
      <c r="C1295" s="300" t="s">
        <v>143</v>
      </c>
      <c r="D1295" s="300" t="s">
        <v>1974</v>
      </c>
      <c r="E1295" s="299">
        <v>-756990</v>
      </c>
      <c r="F1295" s="300" t="s">
        <v>331</v>
      </c>
      <c r="G1295" s="300" t="s">
        <v>2145</v>
      </c>
      <c r="H1295" s="300" t="s">
        <v>2146</v>
      </c>
      <c r="I1295" s="300" t="s">
        <v>2055</v>
      </c>
      <c r="J1295" s="300" t="s">
        <v>842</v>
      </c>
      <c r="K1295" s="300"/>
      <c r="L1295" s="300"/>
      <c r="M1295" s="300"/>
      <c r="N1295" s="300" t="s">
        <v>2697</v>
      </c>
    </row>
    <row r="1296" spans="1:14">
      <c r="A1296" s="299">
        <v>2017</v>
      </c>
      <c r="B1296" s="300" t="s">
        <v>134</v>
      </c>
      <c r="C1296" s="300" t="s">
        <v>143</v>
      </c>
      <c r="D1296" s="300" t="s">
        <v>889</v>
      </c>
      <c r="E1296" s="299">
        <v>0</v>
      </c>
      <c r="F1296" s="300"/>
      <c r="G1296" s="300" t="s">
        <v>2145</v>
      </c>
      <c r="H1296" s="300"/>
      <c r="I1296" s="300" t="s">
        <v>2051</v>
      </c>
      <c r="J1296" s="300" t="s">
        <v>842</v>
      </c>
      <c r="K1296" s="300"/>
      <c r="L1296" s="300"/>
      <c r="M1296" s="300"/>
      <c r="N1296" s="300" t="s">
        <v>2697</v>
      </c>
    </row>
    <row r="1297" spans="1:14">
      <c r="A1297" s="299">
        <v>2017</v>
      </c>
      <c r="B1297" s="300" t="s">
        <v>134</v>
      </c>
      <c r="C1297" s="300" t="s">
        <v>143</v>
      </c>
      <c r="D1297" s="300" t="s">
        <v>743</v>
      </c>
      <c r="E1297" s="299">
        <v>0</v>
      </c>
      <c r="F1297" s="300" t="s">
        <v>1975</v>
      </c>
      <c r="G1297" s="300" t="s">
        <v>2145</v>
      </c>
      <c r="H1297" s="300" t="s">
        <v>2147</v>
      </c>
      <c r="I1297" s="300" t="s">
        <v>2048</v>
      </c>
      <c r="J1297" s="300" t="s">
        <v>842</v>
      </c>
      <c r="K1297" s="300"/>
      <c r="L1297" s="300"/>
      <c r="M1297" s="300"/>
      <c r="N1297" s="300" t="s">
        <v>2697</v>
      </c>
    </row>
    <row r="1298" spans="1:14">
      <c r="A1298" s="299">
        <v>2017</v>
      </c>
      <c r="B1298" s="300" t="s">
        <v>134</v>
      </c>
      <c r="C1298" s="300" t="s">
        <v>143</v>
      </c>
      <c r="D1298" s="300" t="s">
        <v>1979</v>
      </c>
      <c r="E1298" s="299">
        <v>0</v>
      </c>
      <c r="F1298" s="300" t="s">
        <v>741</v>
      </c>
      <c r="G1298" s="300" t="s">
        <v>2145</v>
      </c>
      <c r="H1298" s="300" t="s">
        <v>2147</v>
      </c>
      <c r="I1298" s="300"/>
      <c r="J1298" s="300" t="s">
        <v>842</v>
      </c>
      <c r="K1298" s="300"/>
      <c r="L1298" s="300"/>
      <c r="M1298" s="300"/>
      <c r="N1298" s="300" t="s">
        <v>2697</v>
      </c>
    </row>
    <row r="1299" spans="1:14">
      <c r="A1299" s="299">
        <v>2017</v>
      </c>
      <c r="B1299" s="300" t="s">
        <v>134</v>
      </c>
      <c r="C1299" s="300" t="s">
        <v>143</v>
      </c>
      <c r="D1299" s="300" t="s">
        <v>744</v>
      </c>
      <c r="E1299" s="299">
        <v>0</v>
      </c>
      <c r="F1299" s="300" t="s">
        <v>2008</v>
      </c>
      <c r="G1299" s="300" t="s">
        <v>2145</v>
      </c>
      <c r="H1299" s="300" t="s">
        <v>2147</v>
      </c>
      <c r="I1299" s="300" t="s">
        <v>2051</v>
      </c>
      <c r="J1299" s="300" t="s">
        <v>842</v>
      </c>
      <c r="K1299" s="300"/>
      <c r="L1299" s="300"/>
      <c r="M1299" s="300"/>
      <c r="N1299" s="300" t="s">
        <v>2697</v>
      </c>
    </row>
    <row r="1300" spans="1:14">
      <c r="A1300" s="299">
        <v>2017</v>
      </c>
      <c r="B1300" s="300" t="s">
        <v>134</v>
      </c>
      <c r="C1300" s="300" t="s">
        <v>143</v>
      </c>
      <c r="D1300" s="300" t="s">
        <v>748</v>
      </c>
      <c r="E1300" s="299">
        <v>4647322</v>
      </c>
      <c r="F1300" s="300" t="s">
        <v>880</v>
      </c>
      <c r="G1300" s="300" t="s">
        <v>2145</v>
      </c>
      <c r="H1300" s="300" t="s">
        <v>2146</v>
      </c>
      <c r="I1300" s="300" t="s">
        <v>2048</v>
      </c>
      <c r="J1300" s="300" t="s">
        <v>842</v>
      </c>
      <c r="K1300" s="300"/>
      <c r="L1300" s="300"/>
      <c r="M1300" s="300"/>
      <c r="N1300" s="300" t="s">
        <v>2697</v>
      </c>
    </row>
    <row r="1301" spans="1:14">
      <c r="A1301" s="299">
        <v>2017</v>
      </c>
      <c r="B1301" s="300" t="s">
        <v>134</v>
      </c>
      <c r="C1301" s="300" t="s">
        <v>143</v>
      </c>
      <c r="D1301" s="300" t="s">
        <v>749</v>
      </c>
      <c r="E1301" s="299">
        <v>-60868</v>
      </c>
      <c r="F1301" s="300" t="s">
        <v>890</v>
      </c>
      <c r="G1301" s="300" t="s">
        <v>2145</v>
      </c>
      <c r="H1301" s="300" t="s">
        <v>2146</v>
      </c>
      <c r="I1301" s="300" t="s">
        <v>2051</v>
      </c>
      <c r="J1301" s="300" t="s">
        <v>842</v>
      </c>
      <c r="K1301" s="300"/>
      <c r="L1301" s="300"/>
      <c r="M1301" s="300"/>
      <c r="N1301" s="300" t="s">
        <v>2697</v>
      </c>
    </row>
    <row r="1302" spans="1:14">
      <c r="A1302" s="299">
        <v>2017</v>
      </c>
      <c r="B1302" s="300" t="s">
        <v>134</v>
      </c>
      <c r="C1302" s="300" t="s">
        <v>143</v>
      </c>
      <c r="D1302" s="300" t="s">
        <v>885</v>
      </c>
      <c r="E1302" s="299">
        <v>4180555.56</v>
      </c>
      <c r="F1302" s="300" t="s">
        <v>794</v>
      </c>
      <c r="G1302" s="300" t="s">
        <v>2145</v>
      </c>
      <c r="H1302" s="300" t="s">
        <v>2146</v>
      </c>
      <c r="I1302" s="300" t="s">
        <v>2053</v>
      </c>
      <c r="J1302" s="300" t="s">
        <v>842</v>
      </c>
      <c r="K1302" s="300"/>
      <c r="L1302" s="300"/>
      <c r="M1302" s="300"/>
      <c r="N1302" s="300" t="s">
        <v>2697</v>
      </c>
    </row>
    <row r="1303" spans="1:14">
      <c r="A1303" s="299">
        <v>2017</v>
      </c>
      <c r="B1303" s="300" t="s">
        <v>134</v>
      </c>
      <c r="C1303" s="300" t="s">
        <v>143</v>
      </c>
      <c r="D1303" s="300" t="s">
        <v>898</v>
      </c>
      <c r="E1303" s="299">
        <v>0</v>
      </c>
      <c r="F1303" s="300"/>
      <c r="G1303" s="300" t="s">
        <v>2069</v>
      </c>
      <c r="H1303" s="300"/>
      <c r="I1303" s="300" t="s">
        <v>2017</v>
      </c>
      <c r="J1303" s="300" t="s">
        <v>900</v>
      </c>
      <c r="K1303" s="300" t="s">
        <v>2073</v>
      </c>
      <c r="L1303" s="300" t="s">
        <v>2075</v>
      </c>
      <c r="M1303" s="300"/>
      <c r="N1303" s="300" t="s">
        <v>2697</v>
      </c>
    </row>
    <row r="1304" spans="1:14">
      <c r="A1304" s="299">
        <v>2017</v>
      </c>
      <c r="B1304" s="300" t="s">
        <v>134</v>
      </c>
      <c r="C1304" s="300" t="s">
        <v>143</v>
      </c>
      <c r="D1304" s="300" t="s">
        <v>237</v>
      </c>
      <c r="E1304" s="299">
        <v>-18231483</v>
      </c>
      <c r="F1304" s="300"/>
      <c r="G1304" s="300" t="s">
        <v>2069</v>
      </c>
      <c r="H1304" s="300"/>
      <c r="I1304" s="300" t="s">
        <v>2055</v>
      </c>
      <c r="J1304" s="300" t="s">
        <v>900</v>
      </c>
      <c r="K1304" s="300" t="s">
        <v>2076</v>
      </c>
      <c r="L1304" s="300" t="s">
        <v>2075</v>
      </c>
      <c r="M1304" s="300"/>
      <c r="N1304" s="300" t="s">
        <v>2697</v>
      </c>
    </row>
    <row r="1305" spans="1:14">
      <c r="A1305" s="299">
        <v>2017</v>
      </c>
      <c r="B1305" s="300" t="s">
        <v>134</v>
      </c>
      <c r="C1305" s="300" t="s">
        <v>143</v>
      </c>
      <c r="D1305" s="300" t="s">
        <v>736</v>
      </c>
      <c r="E1305" s="299">
        <v>-5782497</v>
      </c>
      <c r="F1305" s="300"/>
      <c r="G1305" s="300" t="s">
        <v>2069</v>
      </c>
      <c r="H1305" s="300"/>
      <c r="I1305" s="300" t="s">
        <v>2051</v>
      </c>
      <c r="J1305" s="300" t="s">
        <v>900</v>
      </c>
      <c r="K1305" s="300" t="s">
        <v>2076</v>
      </c>
      <c r="L1305" s="300" t="s">
        <v>2075</v>
      </c>
      <c r="M1305" s="300"/>
      <c r="N1305" s="300" t="s">
        <v>2697</v>
      </c>
    </row>
    <row r="1306" spans="1:14">
      <c r="A1306" s="299">
        <v>2017</v>
      </c>
      <c r="B1306" s="300" t="s">
        <v>134</v>
      </c>
      <c r="C1306" s="300" t="s">
        <v>143</v>
      </c>
      <c r="D1306" s="300" t="s">
        <v>1736</v>
      </c>
      <c r="E1306" s="299">
        <v>441495587</v>
      </c>
      <c r="F1306" s="300"/>
      <c r="G1306" s="300" t="s">
        <v>2069</v>
      </c>
      <c r="H1306" s="300"/>
      <c r="I1306" s="300" t="s">
        <v>2048</v>
      </c>
      <c r="J1306" s="300" t="s">
        <v>900</v>
      </c>
      <c r="K1306" s="300" t="s">
        <v>2076</v>
      </c>
      <c r="L1306" s="300" t="s">
        <v>2075</v>
      </c>
      <c r="M1306" s="300"/>
      <c r="N1306" s="300" t="s">
        <v>2697</v>
      </c>
    </row>
    <row r="1307" spans="1:14">
      <c r="A1307" s="299">
        <v>2017</v>
      </c>
      <c r="B1307" s="300" t="s">
        <v>134</v>
      </c>
      <c r="C1307" s="300" t="s">
        <v>143</v>
      </c>
      <c r="D1307" s="300" t="s">
        <v>795</v>
      </c>
      <c r="E1307" s="299">
        <v>447319444.44</v>
      </c>
      <c r="F1307" s="300"/>
      <c r="G1307" s="300" t="s">
        <v>2069</v>
      </c>
      <c r="H1307" s="300"/>
      <c r="I1307" s="300" t="s">
        <v>2053</v>
      </c>
      <c r="J1307" s="300" t="s">
        <v>900</v>
      </c>
      <c r="K1307" s="300" t="s">
        <v>2076</v>
      </c>
      <c r="L1307" s="300" t="s">
        <v>2075</v>
      </c>
      <c r="M1307" s="300"/>
      <c r="N1307" s="300" t="s">
        <v>2697</v>
      </c>
    </row>
    <row r="1308" spans="1:14">
      <c r="A1308" s="299">
        <v>2017</v>
      </c>
      <c r="B1308" s="300" t="s">
        <v>134</v>
      </c>
      <c r="C1308" s="300" t="s">
        <v>143</v>
      </c>
      <c r="D1308" s="300" t="s">
        <v>2015</v>
      </c>
      <c r="E1308" s="299">
        <v>7.4000000000000003E-3</v>
      </c>
      <c r="F1308" s="300"/>
      <c r="G1308" s="300" t="s">
        <v>2069</v>
      </c>
      <c r="H1308" s="300"/>
      <c r="I1308" s="300"/>
      <c r="J1308" s="300" t="s">
        <v>900</v>
      </c>
      <c r="K1308" s="300"/>
      <c r="L1308" s="300"/>
      <c r="M1308" s="300" t="s">
        <v>2072</v>
      </c>
      <c r="N1308" s="300" t="s">
        <v>2697</v>
      </c>
    </row>
    <row r="1309" spans="1:14">
      <c r="A1309" s="299">
        <v>2017</v>
      </c>
      <c r="B1309" s="300" t="s">
        <v>134</v>
      </c>
      <c r="C1309" s="300" t="s">
        <v>143</v>
      </c>
      <c r="D1309" s="300" t="s">
        <v>917</v>
      </c>
      <c r="E1309" s="299">
        <v>-110</v>
      </c>
      <c r="F1309" s="300"/>
      <c r="G1309" s="300" t="s">
        <v>2069</v>
      </c>
      <c r="H1309" s="300"/>
      <c r="I1309" s="300" t="s">
        <v>2017</v>
      </c>
      <c r="J1309" s="300" t="s">
        <v>900</v>
      </c>
      <c r="K1309" s="300" t="s">
        <v>2073</v>
      </c>
      <c r="L1309" s="300" t="s">
        <v>2074</v>
      </c>
      <c r="M1309" s="300"/>
      <c r="N1309" s="300" t="s">
        <v>2697</v>
      </c>
    </row>
    <row r="1310" spans="1:14">
      <c r="A1310" s="299">
        <v>2017</v>
      </c>
      <c r="B1310" s="300" t="s">
        <v>134</v>
      </c>
      <c r="C1310" s="300" t="s">
        <v>143</v>
      </c>
      <c r="D1310" s="300" t="s">
        <v>1025</v>
      </c>
      <c r="E1310" s="299">
        <v>84983359.909999996</v>
      </c>
      <c r="F1310" s="300"/>
      <c r="G1310" s="300" t="s">
        <v>2069</v>
      </c>
      <c r="H1310" s="300"/>
      <c r="I1310" s="300" t="s">
        <v>2021</v>
      </c>
      <c r="J1310" s="300" t="s">
        <v>900</v>
      </c>
      <c r="K1310" s="300" t="s">
        <v>2070</v>
      </c>
      <c r="L1310" s="300" t="s">
        <v>2126</v>
      </c>
      <c r="M1310" s="300"/>
      <c r="N1310" s="300" t="s">
        <v>2697</v>
      </c>
    </row>
    <row r="1311" spans="1:14">
      <c r="A1311" s="299">
        <v>2017</v>
      </c>
      <c r="B1311" s="300" t="s">
        <v>134</v>
      </c>
      <c r="C1311" s="300" t="s">
        <v>143</v>
      </c>
      <c r="D1311" s="300" t="s">
        <v>1027</v>
      </c>
      <c r="E1311" s="299">
        <v>11700189.130000001</v>
      </c>
      <c r="F1311" s="300"/>
      <c r="G1311" s="300" t="s">
        <v>2069</v>
      </c>
      <c r="H1311" s="300"/>
      <c r="I1311" s="300" t="s">
        <v>2024</v>
      </c>
      <c r="J1311" s="300" t="s">
        <v>900</v>
      </c>
      <c r="K1311" s="300" t="s">
        <v>2070</v>
      </c>
      <c r="L1311" s="300" t="s">
        <v>2126</v>
      </c>
      <c r="M1311" s="300"/>
      <c r="N1311" s="300" t="s">
        <v>2697</v>
      </c>
    </row>
    <row r="1312" spans="1:14">
      <c r="A1312" s="299">
        <v>2017</v>
      </c>
      <c r="B1312" s="300" t="s">
        <v>134</v>
      </c>
      <c r="C1312" s="300" t="s">
        <v>143</v>
      </c>
      <c r="D1312" s="300" t="s">
        <v>1029</v>
      </c>
      <c r="E1312" s="299">
        <v>3857362.75</v>
      </c>
      <c r="F1312" s="300"/>
      <c r="G1312" s="300" t="s">
        <v>2069</v>
      </c>
      <c r="H1312" s="300"/>
      <c r="I1312" s="300" t="s">
        <v>2021</v>
      </c>
      <c r="J1312" s="300" t="s">
        <v>900</v>
      </c>
      <c r="K1312" s="300" t="s">
        <v>2070</v>
      </c>
      <c r="L1312" s="300" t="s">
        <v>2071</v>
      </c>
      <c r="M1312" s="300"/>
      <c r="N1312" s="300" t="s">
        <v>2697</v>
      </c>
    </row>
    <row r="1313" spans="1:14">
      <c r="A1313" s="299">
        <v>2017</v>
      </c>
      <c r="B1313" s="300" t="s">
        <v>134</v>
      </c>
      <c r="C1313" s="300" t="s">
        <v>143</v>
      </c>
      <c r="D1313" s="300" t="s">
        <v>1031</v>
      </c>
      <c r="E1313" s="299">
        <v>407823.5</v>
      </c>
      <c r="F1313" s="300"/>
      <c r="G1313" s="300" t="s">
        <v>2069</v>
      </c>
      <c r="H1313" s="300"/>
      <c r="I1313" s="300" t="s">
        <v>2024</v>
      </c>
      <c r="J1313" s="300" t="s">
        <v>900</v>
      </c>
      <c r="K1313" s="300" t="s">
        <v>2070</v>
      </c>
      <c r="L1313" s="300" t="s">
        <v>2071</v>
      </c>
      <c r="M1313" s="300"/>
      <c r="N1313" s="300" t="s">
        <v>2697</v>
      </c>
    </row>
    <row r="1314" spans="1:14">
      <c r="A1314" s="299">
        <v>2017</v>
      </c>
      <c r="B1314" s="300" t="s">
        <v>134</v>
      </c>
      <c r="C1314" s="300" t="s">
        <v>143</v>
      </c>
      <c r="D1314" s="300" t="s">
        <v>1021</v>
      </c>
      <c r="E1314" s="299">
        <v>1068628.96</v>
      </c>
      <c r="F1314" s="300"/>
      <c r="G1314" s="300" t="s">
        <v>2069</v>
      </c>
      <c r="H1314" s="300"/>
      <c r="I1314" s="300" t="s">
        <v>2021</v>
      </c>
      <c r="J1314" s="300" t="s">
        <v>900</v>
      </c>
      <c r="K1314" s="300" t="s">
        <v>2070</v>
      </c>
      <c r="L1314" s="300" t="s">
        <v>2148</v>
      </c>
      <c r="M1314" s="300"/>
      <c r="N1314" s="300" t="s">
        <v>2697</v>
      </c>
    </row>
    <row r="1315" spans="1:14">
      <c r="A1315" s="299">
        <v>2017</v>
      </c>
      <c r="B1315" s="300" t="s">
        <v>134</v>
      </c>
      <c r="C1315" s="300" t="s">
        <v>143</v>
      </c>
      <c r="D1315" s="300" t="s">
        <v>1023</v>
      </c>
      <c r="E1315" s="299">
        <v>8600321.9299999997</v>
      </c>
      <c r="F1315" s="300"/>
      <c r="G1315" s="300" t="s">
        <v>2069</v>
      </c>
      <c r="H1315" s="300"/>
      <c r="I1315" s="300" t="s">
        <v>2024</v>
      </c>
      <c r="J1315" s="300" t="s">
        <v>900</v>
      </c>
      <c r="K1315" s="300" t="s">
        <v>2070</v>
      </c>
      <c r="L1315" s="300" t="s">
        <v>2148</v>
      </c>
      <c r="M1315" s="300"/>
      <c r="N1315" s="300" t="s">
        <v>2697</v>
      </c>
    </row>
    <row r="1316" spans="1:14">
      <c r="A1316" s="299">
        <v>2017</v>
      </c>
      <c r="B1316" s="300" t="s">
        <v>134</v>
      </c>
      <c r="C1316" s="300" t="s">
        <v>143</v>
      </c>
      <c r="D1316" s="300" t="s">
        <v>1152</v>
      </c>
      <c r="E1316" s="299">
        <v>20549156.236816</v>
      </c>
      <c r="F1316" s="300"/>
      <c r="G1316" s="300" t="s">
        <v>2078</v>
      </c>
      <c r="H1316" s="300"/>
      <c r="I1316" s="300" t="s">
        <v>2079</v>
      </c>
      <c r="J1316" s="300" t="s">
        <v>1154</v>
      </c>
      <c r="K1316" s="300" t="s">
        <v>2080</v>
      </c>
      <c r="L1316" s="300" t="s">
        <v>2075</v>
      </c>
      <c r="M1316" s="300"/>
      <c r="N1316" s="300" t="s">
        <v>2697</v>
      </c>
    </row>
    <row r="1317" spans="1:14">
      <c r="A1317" s="299">
        <v>2017</v>
      </c>
      <c r="B1317" s="300" t="s">
        <v>134</v>
      </c>
      <c r="C1317" s="300" t="s">
        <v>143</v>
      </c>
      <c r="D1317" s="300" t="s">
        <v>1192</v>
      </c>
      <c r="E1317" s="299">
        <v>-3131246.11520646</v>
      </c>
      <c r="F1317" s="300"/>
      <c r="G1317" s="300" t="s">
        <v>2069</v>
      </c>
      <c r="H1317" s="300"/>
      <c r="I1317" s="300"/>
      <c r="J1317" s="300" t="s">
        <v>818</v>
      </c>
      <c r="K1317" s="300" t="s">
        <v>2081</v>
      </c>
      <c r="L1317" s="300" t="s">
        <v>2082</v>
      </c>
      <c r="M1317" s="300"/>
      <c r="N1317" s="300" t="s">
        <v>2697</v>
      </c>
    </row>
    <row r="1318" spans="1:14">
      <c r="A1318" s="299">
        <v>2017</v>
      </c>
      <c r="B1318" s="300" t="s">
        <v>134</v>
      </c>
      <c r="C1318" s="300" t="s">
        <v>143</v>
      </c>
      <c r="D1318" s="300" t="s">
        <v>1971</v>
      </c>
      <c r="E1318" s="299">
        <v>1455771.75</v>
      </c>
      <c r="F1318" s="300"/>
      <c r="G1318" s="300" t="s">
        <v>2069</v>
      </c>
      <c r="H1318" s="300"/>
      <c r="I1318" s="300"/>
      <c r="J1318" s="300" t="s">
        <v>1973</v>
      </c>
      <c r="K1318" s="300" t="s">
        <v>2083</v>
      </c>
      <c r="L1318" s="300" t="s">
        <v>2084</v>
      </c>
      <c r="M1318" s="300"/>
      <c r="N1318" s="300" t="s">
        <v>2697</v>
      </c>
    </row>
    <row r="1319" spans="1:14">
      <c r="A1319" s="299">
        <v>2017</v>
      </c>
      <c r="B1319" s="300" t="s">
        <v>134</v>
      </c>
      <c r="C1319" s="300" t="s">
        <v>143</v>
      </c>
      <c r="D1319" s="300" t="s">
        <v>821</v>
      </c>
      <c r="E1319" s="299">
        <v>0</v>
      </c>
      <c r="F1319" s="300"/>
      <c r="G1319" s="300" t="s">
        <v>2069</v>
      </c>
      <c r="H1319" s="300"/>
      <c r="I1319" s="300"/>
      <c r="J1319" s="300"/>
      <c r="K1319" s="300" t="s">
        <v>2083</v>
      </c>
      <c r="L1319" s="300" t="s">
        <v>2085</v>
      </c>
      <c r="M1319" s="300"/>
      <c r="N1319" s="300" t="s">
        <v>2697</v>
      </c>
    </row>
    <row r="1320" spans="1:14">
      <c r="A1320" s="299">
        <v>2017</v>
      </c>
      <c r="B1320" s="300" t="s">
        <v>134</v>
      </c>
      <c r="C1320" s="300" t="s">
        <v>143</v>
      </c>
      <c r="D1320" s="300" t="s">
        <v>829</v>
      </c>
      <c r="E1320" s="299">
        <v>0</v>
      </c>
      <c r="F1320" s="300"/>
      <c r="G1320" s="300" t="s">
        <v>2069</v>
      </c>
      <c r="H1320" s="300"/>
      <c r="I1320" s="300"/>
      <c r="J1320" s="300"/>
      <c r="K1320" s="300" t="s">
        <v>2083</v>
      </c>
      <c r="L1320" s="300" t="s">
        <v>2086</v>
      </c>
      <c r="M1320" s="300"/>
      <c r="N1320" s="300" t="s">
        <v>2697</v>
      </c>
    </row>
    <row r="1321" spans="1:14">
      <c r="A1321" s="299">
        <v>2017</v>
      </c>
      <c r="B1321" s="300" t="s">
        <v>134</v>
      </c>
      <c r="C1321" s="300" t="s">
        <v>143</v>
      </c>
      <c r="D1321" s="300" t="s">
        <v>837</v>
      </c>
      <c r="E1321" s="299">
        <v>0</v>
      </c>
      <c r="F1321" s="300"/>
      <c r="G1321" s="300" t="s">
        <v>2069</v>
      </c>
      <c r="H1321" s="300"/>
      <c r="I1321" s="300"/>
      <c r="J1321" s="300"/>
      <c r="K1321" s="300" t="s">
        <v>2083</v>
      </c>
      <c r="L1321" s="300" t="s">
        <v>2087</v>
      </c>
      <c r="M1321" s="300"/>
      <c r="N1321" s="300" t="s">
        <v>2697</v>
      </c>
    </row>
    <row r="1322" spans="1:14">
      <c r="A1322" s="299">
        <v>2017</v>
      </c>
      <c r="B1322" s="300" t="s">
        <v>134</v>
      </c>
      <c r="C1322" s="300" t="s">
        <v>143</v>
      </c>
      <c r="D1322" s="300" t="s">
        <v>1164</v>
      </c>
      <c r="E1322" s="299">
        <v>13866.5425004345</v>
      </c>
      <c r="F1322" s="300"/>
      <c r="G1322" s="300" t="s">
        <v>2078</v>
      </c>
      <c r="H1322" s="300"/>
      <c r="I1322" s="300"/>
      <c r="J1322" s="300"/>
      <c r="K1322" s="300" t="s">
        <v>2080</v>
      </c>
      <c r="L1322" s="300" t="s">
        <v>2088</v>
      </c>
      <c r="M1322" s="300"/>
      <c r="N1322" s="300" t="s">
        <v>2697</v>
      </c>
    </row>
    <row r="1323" spans="1:14">
      <c r="A1323" s="299">
        <v>2017</v>
      </c>
      <c r="B1323" s="300" t="s">
        <v>134</v>
      </c>
      <c r="C1323" s="300" t="s">
        <v>143</v>
      </c>
      <c r="D1323" s="300" t="s">
        <v>827</v>
      </c>
      <c r="E1323" s="299">
        <v>0</v>
      </c>
      <c r="F1323" s="300"/>
      <c r="G1323" s="300" t="s">
        <v>2089</v>
      </c>
      <c r="H1323" s="300"/>
      <c r="I1323" s="300" t="s">
        <v>2090</v>
      </c>
      <c r="J1323" s="300"/>
      <c r="K1323" s="300" t="s">
        <v>2083</v>
      </c>
      <c r="L1323" s="300" t="s">
        <v>2091</v>
      </c>
      <c r="M1323" s="300"/>
      <c r="N1323" s="300" t="s">
        <v>2697</v>
      </c>
    </row>
    <row r="1324" spans="1:14">
      <c r="A1324" s="299">
        <v>2017</v>
      </c>
      <c r="B1324" s="300" t="s">
        <v>134</v>
      </c>
      <c r="C1324" s="300" t="s">
        <v>143</v>
      </c>
      <c r="D1324" s="300" t="s">
        <v>814</v>
      </c>
      <c r="E1324" s="299">
        <v>0</v>
      </c>
      <c r="F1324" s="300"/>
      <c r="G1324" s="300" t="s">
        <v>2089</v>
      </c>
      <c r="H1324" s="300"/>
      <c r="I1324" s="300" t="s">
        <v>2090</v>
      </c>
      <c r="J1324" s="300"/>
      <c r="K1324" s="300" t="s">
        <v>2083</v>
      </c>
      <c r="L1324" s="300" t="s">
        <v>2092</v>
      </c>
      <c r="M1324" s="300" t="s">
        <v>2080</v>
      </c>
      <c r="N1324" s="300" t="s">
        <v>2697</v>
      </c>
    </row>
    <row r="1325" spans="1:14">
      <c r="A1325" s="299">
        <v>2017</v>
      </c>
      <c r="B1325" s="300" t="s">
        <v>134</v>
      </c>
      <c r="C1325" s="300" t="s">
        <v>143</v>
      </c>
      <c r="D1325" s="300" t="s">
        <v>819</v>
      </c>
      <c r="E1325" s="299">
        <v>0</v>
      </c>
      <c r="F1325" s="300"/>
      <c r="G1325" s="300" t="s">
        <v>2089</v>
      </c>
      <c r="H1325" s="300"/>
      <c r="I1325" s="300" t="s">
        <v>2090</v>
      </c>
      <c r="J1325" s="300"/>
      <c r="K1325" s="300" t="s">
        <v>2083</v>
      </c>
      <c r="L1325" s="300" t="s">
        <v>2091</v>
      </c>
      <c r="M1325" s="300"/>
      <c r="N1325" s="300" t="s">
        <v>2697</v>
      </c>
    </row>
    <row r="1326" spans="1:14">
      <c r="A1326" s="299">
        <v>2017</v>
      </c>
      <c r="B1326" s="300" t="s">
        <v>134</v>
      </c>
      <c r="C1326" s="300" t="s">
        <v>143</v>
      </c>
      <c r="D1326" s="300" t="s">
        <v>1965</v>
      </c>
      <c r="E1326" s="299">
        <v>1455771.75</v>
      </c>
      <c r="F1326" s="300"/>
      <c r="G1326" s="300" t="s">
        <v>2089</v>
      </c>
      <c r="H1326" s="300"/>
      <c r="I1326" s="300" t="s">
        <v>2090</v>
      </c>
      <c r="J1326" s="300" t="s">
        <v>1191</v>
      </c>
      <c r="K1326" s="300" t="s">
        <v>2083</v>
      </c>
      <c r="L1326" s="300" t="s">
        <v>2093</v>
      </c>
      <c r="M1326" s="300" t="s">
        <v>2080</v>
      </c>
      <c r="N1326" s="300" t="s">
        <v>2697</v>
      </c>
    </row>
    <row r="1327" spans="1:14">
      <c r="A1327" s="299">
        <v>2017</v>
      </c>
      <c r="B1327" s="300" t="s">
        <v>134</v>
      </c>
      <c r="C1327" s="300" t="s">
        <v>143</v>
      </c>
      <c r="D1327" s="300" t="s">
        <v>1969</v>
      </c>
      <c r="E1327" s="299">
        <v>17469261</v>
      </c>
      <c r="F1327" s="300"/>
      <c r="G1327" s="300" t="s">
        <v>2089</v>
      </c>
      <c r="H1327" s="300"/>
      <c r="I1327" s="300" t="s">
        <v>2090</v>
      </c>
      <c r="J1327" s="300" t="s">
        <v>818</v>
      </c>
      <c r="K1327" s="300" t="s">
        <v>2083</v>
      </c>
      <c r="L1327" s="300" t="s">
        <v>2091</v>
      </c>
      <c r="M1327" s="300"/>
      <c r="N1327" s="300" t="s">
        <v>2697</v>
      </c>
    </row>
    <row r="1328" spans="1:14">
      <c r="A1328" s="299">
        <v>2017</v>
      </c>
      <c r="B1328" s="300" t="s">
        <v>134</v>
      </c>
      <c r="C1328" s="300" t="s">
        <v>143</v>
      </c>
      <c r="D1328" s="300" t="s">
        <v>823</v>
      </c>
      <c r="E1328" s="299">
        <v>0</v>
      </c>
      <c r="F1328" s="300"/>
      <c r="G1328" s="300" t="s">
        <v>2089</v>
      </c>
      <c r="H1328" s="300"/>
      <c r="I1328" s="300" t="s">
        <v>2090</v>
      </c>
      <c r="J1328" s="300"/>
      <c r="K1328" s="300" t="s">
        <v>2083</v>
      </c>
      <c r="L1328" s="300" t="s">
        <v>2094</v>
      </c>
      <c r="M1328" s="300" t="s">
        <v>2080</v>
      </c>
      <c r="N1328" s="300" t="s">
        <v>2697</v>
      </c>
    </row>
    <row r="1329" spans="1:14">
      <c r="A1329" s="299">
        <v>2017</v>
      </c>
      <c r="B1329" s="300" t="s">
        <v>134</v>
      </c>
      <c r="C1329" s="300" t="s">
        <v>143</v>
      </c>
      <c r="D1329" s="300" t="s">
        <v>1722</v>
      </c>
      <c r="E1329" s="299">
        <v>13750.040073599999</v>
      </c>
      <c r="F1329" s="300"/>
      <c r="G1329" s="300" t="s">
        <v>2089</v>
      </c>
      <c r="H1329" s="300"/>
      <c r="I1329" s="300" t="s">
        <v>2095</v>
      </c>
      <c r="J1329" s="300" t="s">
        <v>818</v>
      </c>
      <c r="K1329" s="300" t="s">
        <v>2096</v>
      </c>
      <c r="L1329" s="300" t="s">
        <v>2091</v>
      </c>
      <c r="M1329" s="300"/>
      <c r="N1329" s="300" t="s">
        <v>2697</v>
      </c>
    </row>
    <row r="1330" spans="1:14">
      <c r="A1330" s="299">
        <v>2017</v>
      </c>
      <c r="B1330" s="300" t="s">
        <v>134</v>
      </c>
      <c r="C1330" s="300" t="s">
        <v>143</v>
      </c>
      <c r="D1330" s="300" t="s">
        <v>1730</v>
      </c>
      <c r="E1330" s="299">
        <v>19083527.839926399</v>
      </c>
      <c r="F1330" s="300"/>
      <c r="G1330" s="300" t="s">
        <v>2089</v>
      </c>
      <c r="H1330" s="300"/>
      <c r="I1330" s="300" t="s">
        <v>2095</v>
      </c>
      <c r="J1330" s="300" t="s">
        <v>818</v>
      </c>
      <c r="K1330" s="300" t="s">
        <v>2096</v>
      </c>
      <c r="L1330" s="300" t="s">
        <v>2091</v>
      </c>
      <c r="M1330" s="300"/>
      <c r="N1330" s="300" t="s">
        <v>2697</v>
      </c>
    </row>
    <row r="1331" spans="1:14">
      <c r="A1331" s="299">
        <v>2017</v>
      </c>
      <c r="B1331" s="300" t="s">
        <v>134</v>
      </c>
      <c r="C1331" s="300" t="s">
        <v>143</v>
      </c>
      <c r="D1331" s="300" t="s">
        <v>1728</v>
      </c>
      <c r="E1331" s="299">
        <v>20539299.589926399</v>
      </c>
      <c r="F1331" s="300"/>
      <c r="G1331" s="300" t="s">
        <v>2089</v>
      </c>
      <c r="H1331" s="300"/>
      <c r="I1331" s="300" t="s">
        <v>2095</v>
      </c>
      <c r="J1331" s="300" t="s">
        <v>1191</v>
      </c>
      <c r="K1331" s="300" t="s">
        <v>2096</v>
      </c>
      <c r="L1331" s="300"/>
      <c r="M1331" s="300" t="s">
        <v>2081</v>
      </c>
      <c r="N1331" s="300" t="s">
        <v>2697</v>
      </c>
    </row>
    <row r="1332" spans="1:14">
      <c r="A1332" s="299">
        <v>2017</v>
      </c>
      <c r="B1332" s="300" t="s">
        <v>134</v>
      </c>
      <c r="C1332" s="300" t="s">
        <v>143</v>
      </c>
      <c r="D1332" s="300" t="s">
        <v>905</v>
      </c>
      <c r="E1332" s="299">
        <v>0</v>
      </c>
      <c r="F1332" s="300"/>
      <c r="G1332" s="300" t="s">
        <v>2089</v>
      </c>
      <c r="H1332" s="300"/>
      <c r="I1332" s="300" t="s">
        <v>2017</v>
      </c>
      <c r="J1332" s="300" t="s">
        <v>818</v>
      </c>
      <c r="K1332" s="300" t="s">
        <v>2073</v>
      </c>
      <c r="L1332" s="300" t="s">
        <v>2097</v>
      </c>
      <c r="M1332" s="300"/>
      <c r="N1332" s="300" t="s">
        <v>2697</v>
      </c>
    </row>
    <row r="1333" spans="1:14">
      <c r="A1333" s="299">
        <v>2017</v>
      </c>
      <c r="B1333" s="300" t="s">
        <v>134</v>
      </c>
      <c r="C1333" s="300" t="s">
        <v>143</v>
      </c>
      <c r="D1333" s="300" t="s">
        <v>911</v>
      </c>
      <c r="E1333" s="299">
        <v>0</v>
      </c>
      <c r="F1333" s="300"/>
      <c r="G1333" s="300" t="s">
        <v>2089</v>
      </c>
      <c r="H1333" s="300"/>
      <c r="I1333" s="300" t="s">
        <v>2017</v>
      </c>
      <c r="J1333" s="300" t="s">
        <v>818</v>
      </c>
      <c r="K1333" s="300" t="s">
        <v>2073</v>
      </c>
      <c r="L1333" s="300" t="s">
        <v>2098</v>
      </c>
      <c r="M1333" s="300"/>
      <c r="N1333" s="300" t="s">
        <v>2697</v>
      </c>
    </row>
    <row r="1334" spans="1:14">
      <c r="A1334" s="299">
        <v>2017</v>
      </c>
      <c r="B1334" s="300" t="s">
        <v>134</v>
      </c>
      <c r="C1334" s="300" t="s">
        <v>143</v>
      </c>
      <c r="D1334" s="300" t="s">
        <v>923</v>
      </c>
      <c r="E1334" s="299">
        <v>0</v>
      </c>
      <c r="F1334" s="300"/>
      <c r="G1334" s="300" t="s">
        <v>2089</v>
      </c>
      <c r="H1334" s="300"/>
      <c r="I1334" s="300" t="s">
        <v>2017</v>
      </c>
      <c r="J1334" s="300" t="s">
        <v>818</v>
      </c>
      <c r="K1334" s="300" t="s">
        <v>2073</v>
      </c>
      <c r="L1334" s="300" t="s">
        <v>2099</v>
      </c>
      <c r="M1334" s="300"/>
      <c r="N1334" s="300" t="s">
        <v>2697</v>
      </c>
    </row>
    <row r="1335" spans="1:14">
      <c r="A1335" s="299">
        <v>2017</v>
      </c>
      <c r="B1335" s="300" t="s">
        <v>134</v>
      </c>
      <c r="C1335" s="300" t="s">
        <v>143</v>
      </c>
      <c r="D1335" s="300" t="s">
        <v>929</v>
      </c>
      <c r="E1335" s="299">
        <v>7.4000000000000003E-3</v>
      </c>
      <c r="F1335" s="300"/>
      <c r="G1335" s="300" t="s">
        <v>2089</v>
      </c>
      <c r="H1335" s="300"/>
      <c r="I1335" s="300" t="s">
        <v>2017</v>
      </c>
      <c r="J1335" s="300" t="s">
        <v>818</v>
      </c>
      <c r="K1335" s="300" t="s">
        <v>2073</v>
      </c>
      <c r="L1335" s="300" t="s">
        <v>2072</v>
      </c>
      <c r="M1335" s="300"/>
      <c r="N1335" s="300" t="s">
        <v>2697</v>
      </c>
    </row>
    <row r="1336" spans="1:14">
      <c r="A1336" s="299">
        <v>2017</v>
      </c>
      <c r="B1336" s="300" t="s">
        <v>134</v>
      </c>
      <c r="C1336" s="300" t="s">
        <v>143</v>
      </c>
      <c r="D1336" s="300" t="s">
        <v>935</v>
      </c>
      <c r="E1336" s="299">
        <v>6.4000000000000003E-3</v>
      </c>
      <c r="F1336" s="300"/>
      <c r="G1336" s="300" t="s">
        <v>2089</v>
      </c>
      <c r="H1336" s="300"/>
      <c r="I1336" s="300" t="s">
        <v>2017</v>
      </c>
      <c r="J1336" s="300" t="s">
        <v>818</v>
      </c>
      <c r="K1336" s="300" t="s">
        <v>2073</v>
      </c>
      <c r="L1336" s="300" t="s">
        <v>2100</v>
      </c>
      <c r="M1336" s="300"/>
      <c r="N1336" s="300" t="s">
        <v>2697</v>
      </c>
    </row>
    <row r="1337" spans="1:14">
      <c r="A1337" s="299">
        <v>2017</v>
      </c>
      <c r="B1337" s="300" t="s">
        <v>134</v>
      </c>
      <c r="C1337" s="300" t="s">
        <v>143</v>
      </c>
      <c r="D1337" s="300" t="s">
        <v>941</v>
      </c>
      <c r="E1337" s="299">
        <v>6.8999999999999999E-3</v>
      </c>
      <c r="F1337" s="300"/>
      <c r="G1337" s="300" t="s">
        <v>2089</v>
      </c>
      <c r="H1337" s="300"/>
      <c r="I1337" s="300" t="s">
        <v>2017</v>
      </c>
      <c r="J1337" s="300" t="s">
        <v>818</v>
      </c>
      <c r="K1337" s="300" t="s">
        <v>2073</v>
      </c>
      <c r="L1337" s="300" t="s">
        <v>2101</v>
      </c>
      <c r="M1337" s="300"/>
      <c r="N1337" s="300" t="s">
        <v>2697</v>
      </c>
    </row>
    <row r="1338" spans="1:14">
      <c r="A1338" s="299">
        <v>2017</v>
      </c>
      <c r="B1338" s="300" t="s">
        <v>134</v>
      </c>
      <c r="C1338" s="300" t="s">
        <v>143</v>
      </c>
      <c r="D1338" s="300" t="s">
        <v>947</v>
      </c>
      <c r="E1338" s="299">
        <v>5.7499999999999999E-4</v>
      </c>
      <c r="F1338" s="300"/>
      <c r="G1338" s="300" t="s">
        <v>2089</v>
      </c>
      <c r="H1338" s="300"/>
      <c r="I1338" s="300" t="s">
        <v>2017</v>
      </c>
      <c r="J1338" s="300" t="s">
        <v>818</v>
      </c>
      <c r="K1338" s="300" t="s">
        <v>2073</v>
      </c>
      <c r="L1338" s="300" t="s">
        <v>2102</v>
      </c>
      <c r="M1338" s="300"/>
      <c r="N1338" s="300" t="s">
        <v>2697</v>
      </c>
    </row>
    <row r="1339" spans="1:14">
      <c r="A1339" s="299">
        <v>2017</v>
      </c>
      <c r="B1339" s="300" t="s">
        <v>134</v>
      </c>
      <c r="C1339" s="300" t="s">
        <v>143</v>
      </c>
      <c r="D1339" s="300" t="s">
        <v>953</v>
      </c>
      <c r="E1339" s="299">
        <v>0</v>
      </c>
      <c r="F1339" s="300"/>
      <c r="G1339" s="300" t="s">
        <v>2089</v>
      </c>
      <c r="H1339" s="300"/>
      <c r="I1339" s="300" t="s">
        <v>2037</v>
      </c>
      <c r="J1339" s="300" t="s">
        <v>818</v>
      </c>
      <c r="K1339" s="300" t="s">
        <v>2073</v>
      </c>
      <c r="L1339" s="300" t="s">
        <v>2103</v>
      </c>
      <c r="M1339" s="300"/>
      <c r="N1339" s="300" t="s">
        <v>2697</v>
      </c>
    </row>
    <row r="1340" spans="1:14">
      <c r="A1340" s="299">
        <v>2017</v>
      </c>
      <c r="B1340" s="300" t="s">
        <v>134</v>
      </c>
      <c r="C1340" s="300" t="s">
        <v>143</v>
      </c>
      <c r="D1340" s="300" t="s">
        <v>959</v>
      </c>
      <c r="E1340" s="299">
        <v>0.95046580000000003</v>
      </c>
      <c r="F1340" s="300"/>
      <c r="G1340" s="300" t="s">
        <v>2089</v>
      </c>
      <c r="H1340" s="300"/>
      <c r="I1340" s="300" t="s">
        <v>2017</v>
      </c>
      <c r="J1340" s="300" t="s">
        <v>818</v>
      </c>
      <c r="K1340" s="300" t="s">
        <v>2073</v>
      </c>
      <c r="L1340" s="300" t="s">
        <v>2104</v>
      </c>
      <c r="M1340" s="300"/>
      <c r="N1340" s="300" t="s">
        <v>2697</v>
      </c>
    </row>
    <row r="1341" spans="1:14">
      <c r="A1341" s="299">
        <v>2017</v>
      </c>
      <c r="B1341" s="300" t="s">
        <v>134</v>
      </c>
      <c r="C1341" s="300" t="s">
        <v>143</v>
      </c>
      <c r="D1341" s="300" t="s">
        <v>965</v>
      </c>
      <c r="E1341" s="299">
        <v>0</v>
      </c>
      <c r="F1341" s="300"/>
      <c r="G1341" s="300" t="s">
        <v>2089</v>
      </c>
      <c r="H1341" s="300"/>
      <c r="I1341" s="300" t="s">
        <v>2017</v>
      </c>
      <c r="J1341" s="300" t="s">
        <v>818</v>
      </c>
      <c r="K1341" s="300" t="s">
        <v>2073</v>
      </c>
      <c r="L1341" s="300" t="s">
        <v>2105</v>
      </c>
      <c r="M1341" s="300"/>
      <c r="N1341" s="300" t="s">
        <v>2697</v>
      </c>
    </row>
    <row r="1342" spans="1:14">
      <c r="A1342" s="299">
        <v>2017</v>
      </c>
      <c r="B1342" s="300" t="s">
        <v>134</v>
      </c>
      <c r="C1342" s="300" t="s">
        <v>143</v>
      </c>
      <c r="D1342" s="300" t="s">
        <v>1739</v>
      </c>
      <c r="E1342" s="299">
        <v>756990</v>
      </c>
      <c r="F1342" s="300"/>
      <c r="G1342" s="300" t="s">
        <v>2089</v>
      </c>
      <c r="H1342" s="300"/>
      <c r="I1342" s="300" t="s">
        <v>2055</v>
      </c>
      <c r="J1342" s="300" t="s">
        <v>818</v>
      </c>
      <c r="K1342" s="300" t="s">
        <v>2076</v>
      </c>
      <c r="L1342" s="300" t="s">
        <v>2097</v>
      </c>
      <c r="M1342" s="300"/>
      <c r="N1342" s="300" t="s">
        <v>2697</v>
      </c>
    </row>
    <row r="1343" spans="1:14">
      <c r="A1343" s="299">
        <v>2017</v>
      </c>
      <c r="B1343" s="300" t="s">
        <v>134</v>
      </c>
      <c r="C1343" s="300" t="s">
        <v>143</v>
      </c>
      <c r="D1343" s="300" t="s">
        <v>1741</v>
      </c>
      <c r="E1343" s="299">
        <v>60868</v>
      </c>
      <c r="F1343" s="300"/>
      <c r="G1343" s="300" t="s">
        <v>2089</v>
      </c>
      <c r="H1343" s="300"/>
      <c r="I1343" s="300" t="s">
        <v>2051</v>
      </c>
      <c r="J1343" s="300" t="s">
        <v>818</v>
      </c>
      <c r="K1343" s="300" t="s">
        <v>2076</v>
      </c>
      <c r="L1343" s="300" t="s">
        <v>2097</v>
      </c>
      <c r="M1343" s="300"/>
      <c r="N1343" s="300" t="s">
        <v>2697</v>
      </c>
    </row>
    <row r="1344" spans="1:14">
      <c r="A1344" s="299">
        <v>2017</v>
      </c>
      <c r="B1344" s="300" t="s">
        <v>134</v>
      </c>
      <c r="C1344" s="300" t="s">
        <v>143</v>
      </c>
      <c r="D1344" s="300" t="s">
        <v>1743</v>
      </c>
      <c r="E1344" s="299">
        <v>-4647322</v>
      </c>
      <c r="F1344" s="300"/>
      <c r="G1344" s="300" t="s">
        <v>2089</v>
      </c>
      <c r="H1344" s="300"/>
      <c r="I1344" s="300" t="s">
        <v>2048</v>
      </c>
      <c r="J1344" s="300" t="s">
        <v>818</v>
      </c>
      <c r="K1344" s="300" t="s">
        <v>2076</v>
      </c>
      <c r="L1344" s="300" t="s">
        <v>2097</v>
      </c>
      <c r="M1344" s="300"/>
      <c r="N1344" s="300" t="s">
        <v>2697</v>
      </c>
    </row>
    <row r="1345" spans="1:14">
      <c r="A1345" s="299">
        <v>2017</v>
      </c>
      <c r="B1345" s="300" t="s">
        <v>134</v>
      </c>
      <c r="C1345" s="300" t="s">
        <v>143</v>
      </c>
      <c r="D1345" s="300" t="s">
        <v>1745</v>
      </c>
      <c r="E1345" s="299">
        <v>-4180555.56</v>
      </c>
      <c r="F1345" s="300"/>
      <c r="G1345" s="300" t="s">
        <v>2089</v>
      </c>
      <c r="H1345" s="300"/>
      <c r="I1345" s="300" t="s">
        <v>2053</v>
      </c>
      <c r="J1345" s="300" t="s">
        <v>818</v>
      </c>
      <c r="K1345" s="300" t="s">
        <v>2076</v>
      </c>
      <c r="L1345" s="300" t="s">
        <v>2097</v>
      </c>
      <c r="M1345" s="300"/>
      <c r="N1345" s="300" t="s">
        <v>2697</v>
      </c>
    </row>
    <row r="1346" spans="1:14">
      <c r="A1346" s="299">
        <v>2017</v>
      </c>
      <c r="B1346" s="300" t="s">
        <v>134</v>
      </c>
      <c r="C1346" s="300" t="s">
        <v>143</v>
      </c>
      <c r="D1346" s="300" t="s">
        <v>1747</v>
      </c>
      <c r="E1346" s="299">
        <v>-17474493</v>
      </c>
      <c r="F1346" s="300"/>
      <c r="G1346" s="300" t="s">
        <v>2089</v>
      </c>
      <c r="H1346" s="300"/>
      <c r="I1346" s="300" t="s">
        <v>2055</v>
      </c>
      <c r="J1346" s="300" t="s">
        <v>818</v>
      </c>
      <c r="K1346" s="300" t="s">
        <v>2076</v>
      </c>
      <c r="L1346" s="300" t="s">
        <v>2098</v>
      </c>
      <c r="M1346" s="300"/>
      <c r="N1346" s="300" t="s">
        <v>2697</v>
      </c>
    </row>
    <row r="1347" spans="1:14">
      <c r="A1347" s="299">
        <v>2017</v>
      </c>
      <c r="B1347" s="300" t="s">
        <v>134</v>
      </c>
      <c r="C1347" s="300" t="s">
        <v>143</v>
      </c>
      <c r="D1347" s="300" t="s">
        <v>1749</v>
      </c>
      <c r="E1347" s="299">
        <v>-5721629</v>
      </c>
      <c r="F1347" s="300"/>
      <c r="G1347" s="300" t="s">
        <v>2089</v>
      </c>
      <c r="H1347" s="300"/>
      <c r="I1347" s="300" t="s">
        <v>2051</v>
      </c>
      <c r="J1347" s="300" t="s">
        <v>818</v>
      </c>
      <c r="K1347" s="300" t="s">
        <v>2076</v>
      </c>
      <c r="L1347" s="300" t="s">
        <v>2098</v>
      </c>
      <c r="M1347" s="300"/>
      <c r="N1347" s="300" t="s">
        <v>2697</v>
      </c>
    </row>
    <row r="1348" spans="1:14">
      <c r="A1348" s="299">
        <v>2017</v>
      </c>
      <c r="B1348" s="300" t="s">
        <v>134</v>
      </c>
      <c r="C1348" s="300" t="s">
        <v>143</v>
      </c>
      <c r="D1348" s="300" t="s">
        <v>235</v>
      </c>
      <c r="E1348" s="299">
        <v>0</v>
      </c>
      <c r="F1348" s="300"/>
      <c r="G1348" s="300" t="s">
        <v>2125</v>
      </c>
      <c r="H1348" s="300"/>
      <c r="I1348" s="300"/>
      <c r="J1348" s="300" t="s">
        <v>401</v>
      </c>
      <c r="K1348" s="300" t="s">
        <v>2083</v>
      </c>
      <c r="L1348" s="300" t="s">
        <v>2128</v>
      </c>
      <c r="M1348" s="300"/>
      <c r="N1348" s="300" t="s">
        <v>2697</v>
      </c>
    </row>
    <row r="1349" spans="1:14">
      <c r="A1349" s="299">
        <v>2017</v>
      </c>
      <c r="B1349" s="300" t="s">
        <v>134</v>
      </c>
      <c r="C1349" s="300" t="s">
        <v>143</v>
      </c>
      <c r="D1349" s="300" t="s">
        <v>1751</v>
      </c>
      <c r="E1349" s="299">
        <v>436848265</v>
      </c>
      <c r="F1349" s="300"/>
      <c r="G1349" s="300" t="s">
        <v>2089</v>
      </c>
      <c r="H1349" s="300"/>
      <c r="I1349" s="300" t="s">
        <v>2048</v>
      </c>
      <c r="J1349" s="300" t="s">
        <v>818</v>
      </c>
      <c r="K1349" s="300" t="s">
        <v>2076</v>
      </c>
      <c r="L1349" s="300" t="s">
        <v>2098</v>
      </c>
      <c r="M1349" s="300"/>
      <c r="N1349" s="300" t="s">
        <v>2697</v>
      </c>
    </row>
    <row r="1350" spans="1:14">
      <c r="A1350" s="299">
        <v>2017</v>
      </c>
      <c r="B1350" s="300" t="s">
        <v>134</v>
      </c>
      <c r="C1350" s="300" t="s">
        <v>143</v>
      </c>
      <c r="D1350" s="300" t="s">
        <v>1753</v>
      </c>
      <c r="E1350" s="299">
        <v>443138888.88</v>
      </c>
      <c r="F1350" s="300"/>
      <c r="G1350" s="300" t="s">
        <v>2089</v>
      </c>
      <c r="H1350" s="300"/>
      <c r="I1350" s="300" t="s">
        <v>2053</v>
      </c>
      <c r="J1350" s="300" t="s">
        <v>818</v>
      </c>
      <c r="K1350" s="300" t="s">
        <v>2076</v>
      </c>
      <c r="L1350" s="300" t="s">
        <v>2098</v>
      </c>
      <c r="M1350" s="300"/>
      <c r="N1350" s="300" t="s">
        <v>2697</v>
      </c>
    </row>
    <row r="1351" spans="1:14">
      <c r="A1351" s="299">
        <v>2017</v>
      </c>
      <c r="B1351" s="300" t="s">
        <v>134</v>
      </c>
      <c r="C1351" s="300" t="s">
        <v>143</v>
      </c>
      <c r="D1351" s="300" t="s">
        <v>1755</v>
      </c>
      <c r="E1351" s="299">
        <v>-17852988</v>
      </c>
      <c r="F1351" s="300"/>
      <c r="G1351" s="300" t="s">
        <v>2089</v>
      </c>
      <c r="H1351" s="300"/>
      <c r="I1351" s="300" t="s">
        <v>2055</v>
      </c>
      <c r="J1351" s="300" t="s">
        <v>818</v>
      </c>
      <c r="K1351" s="300" t="s">
        <v>2076</v>
      </c>
      <c r="L1351" s="300" t="s">
        <v>2099</v>
      </c>
      <c r="M1351" s="300"/>
      <c r="N1351" s="300" t="s">
        <v>2697</v>
      </c>
    </row>
    <row r="1352" spans="1:14">
      <c r="A1352" s="299">
        <v>2017</v>
      </c>
      <c r="B1352" s="300" t="s">
        <v>134</v>
      </c>
      <c r="C1352" s="300" t="s">
        <v>143</v>
      </c>
      <c r="D1352" s="300" t="s">
        <v>1757</v>
      </c>
      <c r="E1352" s="299">
        <v>-5752063</v>
      </c>
      <c r="F1352" s="300"/>
      <c r="G1352" s="300" t="s">
        <v>2089</v>
      </c>
      <c r="H1352" s="300"/>
      <c r="I1352" s="300" t="s">
        <v>2051</v>
      </c>
      <c r="J1352" s="300" t="s">
        <v>818</v>
      </c>
      <c r="K1352" s="300" t="s">
        <v>2076</v>
      </c>
      <c r="L1352" s="300" t="s">
        <v>2099</v>
      </c>
      <c r="M1352" s="300"/>
      <c r="N1352" s="300" t="s">
        <v>2697</v>
      </c>
    </row>
    <row r="1353" spans="1:14">
      <c r="A1353" s="299">
        <v>2017</v>
      </c>
      <c r="B1353" s="300" t="s">
        <v>134</v>
      </c>
      <c r="C1353" s="300" t="s">
        <v>143</v>
      </c>
      <c r="D1353" s="300" t="s">
        <v>1759</v>
      </c>
      <c r="E1353" s="299">
        <v>439171926</v>
      </c>
      <c r="F1353" s="300"/>
      <c r="G1353" s="300" t="s">
        <v>2089</v>
      </c>
      <c r="H1353" s="300"/>
      <c r="I1353" s="300" t="s">
        <v>2048</v>
      </c>
      <c r="J1353" s="300" t="s">
        <v>818</v>
      </c>
      <c r="K1353" s="300" t="s">
        <v>2076</v>
      </c>
      <c r="L1353" s="300" t="s">
        <v>2099</v>
      </c>
      <c r="M1353" s="300"/>
      <c r="N1353" s="300" t="s">
        <v>2697</v>
      </c>
    </row>
    <row r="1354" spans="1:14">
      <c r="A1354" s="299">
        <v>2017</v>
      </c>
      <c r="B1354" s="300" t="s">
        <v>134</v>
      </c>
      <c r="C1354" s="300" t="s">
        <v>143</v>
      </c>
      <c r="D1354" s="300" t="s">
        <v>1761</v>
      </c>
      <c r="E1354" s="299">
        <v>445229166.66000003</v>
      </c>
      <c r="F1354" s="300"/>
      <c r="G1354" s="300" t="s">
        <v>2089</v>
      </c>
      <c r="H1354" s="300"/>
      <c r="I1354" s="300" t="s">
        <v>2053</v>
      </c>
      <c r="J1354" s="300" t="s">
        <v>818</v>
      </c>
      <c r="K1354" s="300" t="s">
        <v>2076</v>
      </c>
      <c r="L1354" s="300" t="s">
        <v>2099</v>
      </c>
      <c r="M1354" s="300"/>
      <c r="N1354" s="300" t="s">
        <v>2697</v>
      </c>
    </row>
    <row r="1355" spans="1:14">
      <c r="A1355" s="299">
        <v>2017</v>
      </c>
      <c r="B1355" s="300" t="s">
        <v>134</v>
      </c>
      <c r="C1355" s="300" t="s">
        <v>143</v>
      </c>
      <c r="D1355" s="300" t="s">
        <v>1791</v>
      </c>
      <c r="E1355" s="299">
        <v>0.35</v>
      </c>
      <c r="F1355" s="300"/>
      <c r="G1355" s="300" t="s">
        <v>2089</v>
      </c>
      <c r="H1355" s="300"/>
      <c r="I1355" s="300" t="s">
        <v>2048</v>
      </c>
      <c r="J1355" s="300" t="s">
        <v>818</v>
      </c>
      <c r="K1355" s="300" t="s">
        <v>2076</v>
      </c>
      <c r="L1355" s="300" t="s">
        <v>2143</v>
      </c>
      <c r="M1355" s="300"/>
      <c r="N1355" s="300" t="s">
        <v>2697</v>
      </c>
    </row>
    <row r="1356" spans="1:14">
      <c r="A1356" s="299">
        <v>2017</v>
      </c>
      <c r="B1356" s="300" t="s">
        <v>134</v>
      </c>
      <c r="C1356" s="300" t="s">
        <v>143</v>
      </c>
      <c r="D1356" s="300" t="s">
        <v>1787</v>
      </c>
      <c r="E1356" s="299">
        <v>0.35</v>
      </c>
      <c r="F1356" s="300"/>
      <c r="G1356" s="300" t="s">
        <v>2089</v>
      </c>
      <c r="H1356" s="300"/>
      <c r="I1356" s="300" t="s">
        <v>2055</v>
      </c>
      <c r="J1356" s="300" t="s">
        <v>818</v>
      </c>
      <c r="K1356" s="300" t="s">
        <v>2076</v>
      </c>
      <c r="L1356" s="300" t="s">
        <v>2143</v>
      </c>
      <c r="M1356" s="300"/>
      <c r="N1356" s="300" t="s">
        <v>2697</v>
      </c>
    </row>
    <row r="1357" spans="1:14">
      <c r="A1357" s="299">
        <v>2017</v>
      </c>
      <c r="B1357" s="300" t="s">
        <v>134</v>
      </c>
      <c r="C1357" s="300" t="s">
        <v>143</v>
      </c>
      <c r="D1357" s="300" t="s">
        <v>1789</v>
      </c>
      <c r="E1357" s="299">
        <v>0.35</v>
      </c>
      <c r="F1357" s="300"/>
      <c r="G1357" s="300" t="s">
        <v>2089</v>
      </c>
      <c r="H1357" s="300"/>
      <c r="I1357" s="300" t="s">
        <v>2051</v>
      </c>
      <c r="J1357" s="300" t="s">
        <v>818</v>
      </c>
      <c r="K1357" s="300" t="s">
        <v>2076</v>
      </c>
      <c r="L1357" s="300" t="s">
        <v>2143</v>
      </c>
      <c r="M1357" s="300"/>
      <c r="N1357" s="300" t="s">
        <v>2697</v>
      </c>
    </row>
    <row r="1358" spans="1:14">
      <c r="A1358" s="299">
        <v>2017</v>
      </c>
      <c r="B1358" s="300" t="s">
        <v>134</v>
      </c>
      <c r="C1358" s="300" t="s">
        <v>143</v>
      </c>
      <c r="D1358" s="300" t="s">
        <v>1793</v>
      </c>
      <c r="E1358" s="299">
        <v>0.35</v>
      </c>
      <c r="F1358" s="300"/>
      <c r="G1358" s="300" t="s">
        <v>2089</v>
      </c>
      <c r="H1358" s="300"/>
      <c r="I1358" s="300" t="s">
        <v>2053</v>
      </c>
      <c r="J1358" s="300" t="s">
        <v>818</v>
      </c>
      <c r="K1358" s="300" t="s">
        <v>2076</v>
      </c>
      <c r="L1358" s="300" t="s">
        <v>2143</v>
      </c>
      <c r="M1358" s="300"/>
      <c r="N1358" s="300" t="s">
        <v>2697</v>
      </c>
    </row>
    <row r="1359" spans="1:14">
      <c r="A1359" s="299">
        <v>2017</v>
      </c>
      <c r="B1359" s="300" t="s">
        <v>134</v>
      </c>
      <c r="C1359" s="300" t="s">
        <v>143</v>
      </c>
      <c r="D1359" s="300" t="s">
        <v>1795</v>
      </c>
      <c r="E1359" s="299">
        <v>5.8201058201058198E-2</v>
      </c>
      <c r="F1359" s="300"/>
      <c r="G1359" s="300" t="s">
        <v>2089</v>
      </c>
      <c r="H1359" s="300"/>
      <c r="I1359" s="300" t="s">
        <v>2055</v>
      </c>
      <c r="J1359" s="300" t="s">
        <v>818</v>
      </c>
      <c r="K1359" s="300" t="s">
        <v>2076</v>
      </c>
      <c r="L1359" s="300" t="s">
        <v>2154</v>
      </c>
      <c r="M1359" s="300"/>
      <c r="N1359" s="300" t="s">
        <v>2697</v>
      </c>
    </row>
    <row r="1360" spans="1:14">
      <c r="A1360" s="299">
        <v>2017</v>
      </c>
      <c r="B1360" s="300" t="s">
        <v>134</v>
      </c>
      <c r="C1360" s="300" t="s">
        <v>143</v>
      </c>
      <c r="D1360" s="300" t="s">
        <v>1797</v>
      </c>
      <c r="E1360" s="299">
        <v>5.8201058201058198E-2</v>
      </c>
      <c r="F1360" s="300"/>
      <c r="G1360" s="300" t="s">
        <v>2089</v>
      </c>
      <c r="H1360" s="300"/>
      <c r="I1360" s="300" t="s">
        <v>2051</v>
      </c>
      <c r="J1360" s="300" t="s">
        <v>818</v>
      </c>
      <c r="K1360" s="300" t="s">
        <v>2076</v>
      </c>
      <c r="L1360" s="300" t="s">
        <v>2154</v>
      </c>
      <c r="M1360" s="300"/>
      <c r="N1360" s="300" t="s">
        <v>2697</v>
      </c>
    </row>
    <row r="1361" spans="1:14">
      <c r="A1361" s="299">
        <v>2017</v>
      </c>
      <c r="B1361" s="300" t="s">
        <v>134</v>
      </c>
      <c r="C1361" s="300" t="s">
        <v>143</v>
      </c>
      <c r="D1361" s="300" t="s">
        <v>345</v>
      </c>
      <c r="E1361" s="299">
        <v>9664.2000000000007</v>
      </c>
      <c r="F1361" s="300" t="s">
        <v>345</v>
      </c>
      <c r="G1361" s="300" t="s">
        <v>2149</v>
      </c>
      <c r="H1361" s="300" t="s">
        <v>2146</v>
      </c>
      <c r="I1361" s="300" t="s">
        <v>2039</v>
      </c>
      <c r="J1361" s="300"/>
      <c r="K1361" s="300"/>
      <c r="L1361" s="300"/>
      <c r="M1361" s="300"/>
      <c r="N1361" s="300" t="s">
        <v>2697</v>
      </c>
    </row>
    <row r="1362" spans="1:14">
      <c r="A1362" s="299">
        <v>2017</v>
      </c>
      <c r="B1362" s="300" t="s">
        <v>134</v>
      </c>
      <c r="C1362" s="300" t="s">
        <v>143</v>
      </c>
      <c r="D1362" s="300" t="s">
        <v>692</v>
      </c>
      <c r="E1362" s="299">
        <v>863</v>
      </c>
      <c r="F1362" s="300" t="s">
        <v>692</v>
      </c>
      <c r="G1362" s="300" t="s">
        <v>2149</v>
      </c>
      <c r="H1362" s="300" t="s">
        <v>2146</v>
      </c>
      <c r="I1362" s="300" t="s">
        <v>2039</v>
      </c>
      <c r="J1362" s="300"/>
      <c r="K1362" s="300"/>
      <c r="L1362" s="300"/>
      <c r="M1362" s="300"/>
      <c r="N1362" s="300" t="s">
        <v>2697</v>
      </c>
    </row>
    <row r="1363" spans="1:14">
      <c r="A1363" s="299">
        <v>2017</v>
      </c>
      <c r="B1363" s="300" t="s">
        <v>134</v>
      </c>
      <c r="C1363" s="300" t="s">
        <v>143</v>
      </c>
      <c r="D1363" s="300" t="s">
        <v>277</v>
      </c>
      <c r="E1363" s="299">
        <v>17274.03</v>
      </c>
      <c r="F1363" s="300" t="s">
        <v>277</v>
      </c>
      <c r="G1363" s="300" t="s">
        <v>2149</v>
      </c>
      <c r="H1363" s="300" t="s">
        <v>2146</v>
      </c>
      <c r="I1363" s="300" t="s">
        <v>2039</v>
      </c>
      <c r="J1363" s="300" t="s">
        <v>868</v>
      </c>
      <c r="K1363" s="300"/>
      <c r="L1363" s="300"/>
      <c r="M1363" s="300"/>
      <c r="N1363" s="300" t="s">
        <v>2697</v>
      </c>
    </row>
    <row r="1364" spans="1:14">
      <c r="A1364" s="299">
        <v>2017</v>
      </c>
      <c r="B1364" s="300" t="s">
        <v>134</v>
      </c>
      <c r="C1364" s="300" t="s">
        <v>143</v>
      </c>
      <c r="D1364" s="300" t="s">
        <v>335</v>
      </c>
      <c r="E1364" s="299">
        <v>1040735.04</v>
      </c>
      <c r="F1364" s="300" t="s">
        <v>335</v>
      </c>
      <c r="G1364" s="300" t="s">
        <v>2149</v>
      </c>
      <c r="H1364" s="300" t="s">
        <v>2146</v>
      </c>
      <c r="I1364" s="300" t="s">
        <v>2042</v>
      </c>
      <c r="J1364" s="300"/>
      <c r="K1364" s="300"/>
      <c r="L1364" s="300"/>
      <c r="M1364" s="300"/>
      <c r="N1364" s="300" t="s">
        <v>2697</v>
      </c>
    </row>
    <row r="1365" spans="1:14">
      <c r="A1365" s="299">
        <v>2017</v>
      </c>
      <c r="B1365" s="300" t="s">
        <v>134</v>
      </c>
      <c r="C1365" s="300" t="s">
        <v>143</v>
      </c>
      <c r="D1365" s="300" t="s">
        <v>880</v>
      </c>
      <c r="E1365" s="299">
        <v>4647322</v>
      </c>
      <c r="F1365" s="300" t="s">
        <v>880</v>
      </c>
      <c r="G1365" s="300" t="s">
        <v>2149</v>
      </c>
      <c r="H1365" s="300" t="s">
        <v>2146</v>
      </c>
      <c r="I1365" s="300" t="s">
        <v>2028</v>
      </c>
      <c r="J1365" s="300"/>
      <c r="K1365" s="300"/>
      <c r="L1365" s="300"/>
      <c r="M1365" s="300"/>
      <c r="N1365" s="300" t="s">
        <v>2697</v>
      </c>
    </row>
    <row r="1366" spans="1:14">
      <c r="A1366" s="299">
        <v>2017</v>
      </c>
      <c r="B1366" s="300" t="s">
        <v>134</v>
      </c>
      <c r="C1366" s="300" t="s">
        <v>143</v>
      </c>
      <c r="D1366" s="300" t="s">
        <v>750</v>
      </c>
      <c r="E1366" s="299">
        <v>2918525</v>
      </c>
      <c r="F1366" s="300" t="s">
        <v>750</v>
      </c>
      <c r="G1366" s="300" t="s">
        <v>2149</v>
      </c>
      <c r="H1366" s="300" t="s">
        <v>2146</v>
      </c>
      <c r="I1366" s="300" t="s">
        <v>2028</v>
      </c>
      <c r="J1366" s="300"/>
      <c r="K1366" s="300"/>
      <c r="L1366" s="300"/>
      <c r="M1366" s="300"/>
      <c r="N1366" s="300" t="s">
        <v>2697</v>
      </c>
    </row>
    <row r="1367" spans="1:14">
      <c r="A1367" s="299">
        <v>2017</v>
      </c>
      <c r="B1367" s="300" t="s">
        <v>134</v>
      </c>
      <c r="C1367" s="300" t="s">
        <v>143</v>
      </c>
      <c r="D1367" s="300" t="s">
        <v>248</v>
      </c>
      <c r="E1367" s="299">
        <v>1149200</v>
      </c>
      <c r="F1367" s="300" t="s">
        <v>248</v>
      </c>
      <c r="G1367" s="300" t="s">
        <v>2149</v>
      </c>
      <c r="H1367" s="300" t="s">
        <v>2146</v>
      </c>
      <c r="I1367" s="300" t="s">
        <v>2033</v>
      </c>
      <c r="J1367" s="300" t="s">
        <v>868</v>
      </c>
      <c r="K1367" s="300"/>
      <c r="L1367" s="300"/>
      <c r="M1367" s="300"/>
      <c r="N1367" s="300" t="s">
        <v>2697</v>
      </c>
    </row>
    <row r="1368" spans="1:14">
      <c r="A1368" s="299">
        <v>2017</v>
      </c>
      <c r="B1368" s="300" t="s">
        <v>134</v>
      </c>
      <c r="C1368" s="300" t="s">
        <v>143</v>
      </c>
      <c r="D1368" s="300" t="s">
        <v>799</v>
      </c>
      <c r="E1368" s="299">
        <v>-7675737.9299999997</v>
      </c>
      <c r="F1368" s="300" t="s">
        <v>799</v>
      </c>
      <c r="G1368" s="300" t="s">
        <v>2149</v>
      </c>
      <c r="H1368" s="300" t="s">
        <v>2146</v>
      </c>
      <c r="I1368" s="300" t="s">
        <v>2034</v>
      </c>
      <c r="J1368" s="300"/>
      <c r="K1368" s="300"/>
      <c r="L1368" s="300"/>
      <c r="M1368" s="300"/>
      <c r="N1368" s="300" t="s">
        <v>2697</v>
      </c>
    </row>
    <row r="1369" spans="1:14">
      <c r="A1369" s="299">
        <v>2017</v>
      </c>
      <c r="B1369" s="300" t="s">
        <v>134</v>
      </c>
      <c r="C1369" s="300" t="s">
        <v>143</v>
      </c>
      <c r="D1369" s="300" t="s">
        <v>284</v>
      </c>
      <c r="E1369" s="299">
        <v>619098.68000000005</v>
      </c>
      <c r="F1369" s="300" t="s">
        <v>284</v>
      </c>
      <c r="G1369" s="300" t="s">
        <v>2149</v>
      </c>
      <c r="H1369" s="300" t="s">
        <v>2146</v>
      </c>
      <c r="I1369" s="300" t="s">
        <v>2039</v>
      </c>
      <c r="J1369" s="300" t="s">
        <v>868</v>
      </c>
      <c r="K1369" s="300"/>
      <c r="L1369" s="300"/>
      <c r="M1369" s="300"/>
      <c r="N1369" s="300" t="s">
        <v>2697</v>
      </c>
    </row>
    <row r="1370" spans="1:14">
      <c r="A1370" s="299">
        <v>2017</v>
      </c>
      <c r="B1370" s="300" t="s">
        <v>134</v>
      </c>
      <c r="C1370" s="300" t="s">
        <v>143</v>
      </c>
      <c r="D1370" s="300" t="s">
        <v>314</v>
      </c>
      <c r="E1370" s="299">
        <v>54247.14</v>
      </c>
      <c r="F1370" s="300" t="s">
        <v>314</v>
      </c>
      <c r="G1370" s="300" t="s">
        <v>2149</v>
      </c>
      <c r="H1370" s="300" t="s">
        <v>2146</v>
      </c>
      <c r="I1370" s="300" t="s">
        <v>2039</v>
      </c>
      <c r="J1370" s="300" t="s">
        <v>868</v>
      </c>
      <c r="K1370" s="300"/>
      <c r="L1370" s="300"/>
      <c r="M1370" s="300"/>
      <c r="N1370" s="300" t="s">
        <v>2697</v>
      </c>
    </row>
    <row r="1371" spans="1:14">
      <c r="A1371" s="299">
        <v>2017</v>
      </c>
      <c r="B1371" s="300" t="s">
        <v>134</v>
      </c>
      <c r="C1371" s="300" t="s">
        <v>143</v>
      </c>
      <c r="D1371" s="300" t="s">
        <v>807</v>
      </c>
      <c r="E1371" s="299">
        <v>30244.43</v>
      </c>
      <c r="F1371" s="300" t="s">
        <v>807</v>
      </c>
      <c r="G1371" s="300" t="s">
        <v>2149</v>
      </c>
      <c r="H1371" s="300" t="s">
        <v>2146</v>
      </c>
      <c r="I1371" s="300" t="s">
        <v>2039</v>
      </c>
      <c r="J1371" s="300"/>
      <c r="K1371" s="300"/>
      <c r="L1371" s="300"/>
      <c r="M1371" s="300"/>
      <c r="N1371" s="300" t="s">
        <v>2697</v>
      </c>
    </row>
    <row r="1372" spans="1:14">
      <c r="A1372" s="299">
        <v>2017</v>
      </c>
      <c r="B1372" s="300" t="s">
        <v>134</v>
      </c>
      <c r="C1372" s="300" t="s">
        <v>143</v>
      </c>
      <c r="D1372" s="300" t="s">
        <v>334</v>
      </c>
      <c r="E1372" s="299">
        <v>-908067.4</v>
      </c>
      <c r="F1372" s="300" t="s">
        <v>334</v>
      </c>
      <c r="G1372" s="300" t="s">
        <v>2149</v>
      </c>
      <c r="H1372" s="300" t="s">
        <v>2146</v>
      </c>
      <c r="I1372" s="300" t="s">
        <v>2042</v>
      </c>
      <c r="J1372" s="300"/>
      <c r="K1372" s="300"/>
      <c r="L1372" s="300"/>
      <c r="M1372" s="300"/>
      <c r="N1372" s="300" t="s">
        <v>2697</v>
      </c>
    </row>
    <row r="1373" spans="1:14">
      <c r="A1373" s="299">
        <v>2017</v>
      </c>
      <c r="B1373" s="300" t="s">
        <v>134</v>
      </c>
      <c r="C1373" s="300" t="s">
        <v>143</v>
      </c>
      <c r="D1373" s="300" t="s">
        <v>336</v>
      </c>
      <c r="E1373" s="299">
        <v>-960115.72</v>
      </c>
      <c r="F1373" s="300" t="s">
        <v>336</v>
      </c>
      <c r="G1373" s="300" t="s">
        <v>2149</v>
      </c>
      <c r="H1373" s="300" t="s">
        <v>2146</v>
      </c>
      <c r="I1373" s="300" t="s">
        <v>2042</v>
      </c>
      <c r="J1373" s="300"/>
      <c r="K1373" s="300"/>
      <c r="L1373" s="300"/>
      <c r="M1373" s="300"/>
      <c r="N1373" s="300" t="s">
        <v>2697</v>
      </c>
    </row>
    <row r="1374" spans="1:14">
      <c r="A1374" s="299">
        <v>2017</v>
      </c>
      <c r="B1374" s="300" t="s">
        <v>134</v>
      </c>
      <c r="C1374" s="300" t="s">
        <v>143</v>
      </c>
      <c r="D1374" s="300" t="s">
        <v>805</v>
      </c>
      <c r="E1374" s="299">
        <v>32719.919999999998</v>
      </c>
      <c r="F1374" s="300" t="s">
        <v>805</v>
      </c>
      <c r="G1374" s="300" t="s">
        <v>2149</v>
      </c>
      <c r="H1374" s="300" t="s">
        <v>2146</v>
      </c>
      <c r="I1374" s="300" t="s">
        <v>2044</v>
      </c>
      <c r="J1374" s="300"/>
      <c r="K1374" s="300"/>
      <c r="L1374" s="300"/>
      <c r="M1374" s="300"/>
      <c r="N1374" s="300" t="s">
        <v>2697</v>
      </c>
    </row>
    <row r="1375" spans="1:14">
      <c r="A1375" s="299">
        <v>2017</v>
      </c>
      <c r="B1375" s="300" t="s">
        <v>134</v>
      </c>
      <c r="C1375" s="300" t="s">
        <v>143</v>
      </c>
      <c r="D1375" s="300" t="s">
        <v>247</v>
      </c>
      <c r="E1375" s="299">
        <v>4959131.16</v>
      </c>
      <c r="F1375" s="300" t="s">
        <v>247</v>
      </c>
      <c r="G1375" s="300" t="s">
        <v>2149</v>
      </c>
      <c r="H1375" s="300" t="s">
        <v>2146</v>
      </c>
      <c r="I1375" s="300" t="s">
        <v>2032</v>
      </c>
      <c r="J1375" s="300" t="s">
        <v>868</v>
      </c>
      <c r="K1375" s="300"/>
      <c r="L1375" s="300"/>
      <c r="M1375" s="300"/>
      <c r="N1375" s="300" t="s">
        <v>2697</v>
      </c>
    </row>
    <row r="1376" spans="1:14">
      <c r="A1376" s="299">
        <v>2017</v>
      </c>
      <c r="B1376" s="300" t="s">
        <v>134</v>
      </c>
      <c r="C1376" s="300" t="s">
        <v>143</v>
      </c>
      <c r="D1376" s="300" t="s">
        <v>348</v>
      </c>
      <c r="E1376" s="299">
        <v>-64420.73</v>
      </c>
      <c r="F1376" s="300" t="s">
        <v>348</v>
      </c>
      <c r="G1376" s="300" t="s">
        <v>2149</v>
      </c>
      <c r="H1376" s="300" t="s">
        <v>2146</v>
      </c>
      <c r="I1376" s="300" t="s">
        <v>2039</v>
      </c>
      <c r="J1376" s="300"/>
      <c r="K1376" s="300"/>
      <c r="L1376" s="300"/>
      <c r="M1376" s="300"/>
      <c r="N1376" s="300" t="s">
        <v>2697</v>
      </c>
    </row>
    <row r="1377" spans="1:14">
      <c r="A1377" s="299">
        <v>2017</v>
      </c>
      <c r="B1377" s="300" t="s">
        <v>134</v>
      </c>
      <c r="C1377" s="300" t="s">
        <v>143</v>
      </c>
      <c r="D1377" s="300" t="s">
        <v>286</v>
      </c>
      <c r="E1377" s="299">
        <v>-324.01</v>
      </c>
      <c r="F1377" s="300" t="s">
        <v>286</v>
      </c>
      <c r="G1377" s="300" t="s">
        <v>2149</v>
      </c>
      <c r="H1377" s="300" t="s">
        <v>2146</v>
      </c>
      <c r="I1377" s="300" t="s">
        <v>2039</v>
      </c>
      <c r="J1377" s="300" t="s">
        <v>868</v>
      </c>
      <c r="K1377" s="300"/>
      <c r="L1377" s="300"/>
      <c r="M1377" s="300"/>
      <c r="N1377" s="300" t="s">
        <v>2697</v>
      </c>
    </row>
    <row r="1378" spans="1:14">
      <c r="A1378" s="299">
        <v>2017</v>
      </c>
      <c r="B1378" s="300" t="s">
        <v>134</v>
      </c>
      <c r="C1378" s="300" t="s">
        <v>143</v>
      </c>
      <c r="D1378" s="300" t="s">
        <v>288</v>
      </c>
      <c r="E1378" s="299">
        <v>169834.96</v>
      </c>
      <c r="F1378" s="300" t="s">
        <v>288</v>
      </c>
      <c r="G1378" s="300" t="s">
        <v>2149</v>
      </c>
      <c r="H1378" s="300" t="s">
        <v>2146</v>
      </c>
      <c r="I1378" s="300" t="s">
        <v>2039</v>
      </c>
      <c r="J1378" s="300" t="s">
        <v>868</v>
      </c>
      <c r="K1378" s="300"/>
      <c r="L1378" s="300"/>
      <c r="M1378" s="300"/>
      <c r="N1378" s="300" t="s">
        <v>2697</v>
      </c>
    </row>
    <row r="1379" spans="1:14">
      <c r="A1379" s="299">
        <v>2017</v>
      </c>
      <c r="B1379" s="300" t="s">
        <v>134</v>
      </c>
      <c r="C1379" s="300" t="s">
        <v>143</v>
      </c>
      <c r="D1379" s="300" t="s">
        <v>305</v>
      </c>
      <c r="E1379" s="299">
        <v>7164.97</v>
      </c>
      <c r="F1379" s="300" t="s">
        <v>305</v>
      </c>
      <c r="G1379" s="300" t="s">
        <v>2149</v>
      </c>
      <c r="H1379" s="300" t="s">
        <v>2146</v>
      </c>
      <c r="I1379" s="300" t="s">
        <v>2039</v>
      </c>
      <c r="J1379" s="300" t="s">
        <v>868</v>
      </c>
      <c r="K1379" s="300"/>
      <c r="L1379" s="300"/>
      <c r="M1379" s="300"/>
      <c r="N1379" s="300" t="s">
        <v>2697</v>
      </c>
    </row>
    <row r="1380" spans="1:14">
      <c r="A1380" s="299">
        <v>2017</v>
      </c>
      <c r="B1380" s="300" t="s">
        <v>134</v>
      </c>
      <c r="C1380" s="300" t="s">
        <v>143</v>
      </c>
      <c r="D1380" s="300" t="s">
        <v>753</v>
      </c>
      <c r="E1380" s="299">
        <v>481396.44</v>
      </c>
      <c r="F1380" s="300" t="s">
        <v>753</v>
      </c>
      <c r="G1380" s="300" t="s">
        <v>2149</v>
      </c>
      <c r="H1380" s="300" t="s">
        <v>2146</v>
      </c>
      <c r="I1380" s="300" t="s">
        <v>2039</v>
      </c>
      <c r="J1380" s="300" t="s">
        <v>868</v>
      </c>
      <c r="K1380" s="300"/>
      <c r="L1380" s="300"/>
      <c r="M1380" s="300"/>
      <c r="N1380" s="300" t="s">
        <v>2697</v>
      </c>
    </row>
    <row r="1381" spans="1:14">
      <c r="A1381" s="299">
        <v>2017</v>
      </c>
      <c r="B1381" s="300" t="s">
        <v>134</v>
      </c>
      <c r="C1381" s="300" t="s">
        <v>143</v>
      </c>
      <c r="D1381" s="300" t="s">
        <v>322</v>
      </c>
      <c r="E1381" s="299">
        <v>6199.03</v>
      </c>
      <c r="F1381" s="300" t="s">
        <v>322</v>
      </c>
      <c r="G1381" s="300" t="s">
        <v>2149</v>
      </c>
      <c r="H1381" s="300" t="s">
        <v>2146</v>
      </c>
      <c r="I1381" s="300" t="s">
        <v>2026</v>
      </c>
      <c r="J1381" s="300" t="s">
        <v>868</v>
      </c>
      <c r="K1381" s="300"/>
      <c r="L1381" s="300"/>
      <c r="M1381" s="300"/>
      <c r="N1381" s="300" t="s">
        <v>2697</v>
      </c>
    </row>
    <row r="1382" spans="1:14">
      <c r="A1382" s="299">
        <v>2017</v>
      </c>
      <c r="B1382" s="300" t="s">
        <v>134</v>
      </c>
      <c r="C1382" s="300" t="s">
        <v>143</v>
      </c>
      <c r="D1382" s="300" t="s">
        <v>338</v>
      </c>
      <c r="E1382" s="299">
        <v>-73204.06</v>
      </c>
      <c r="F1382" s="300" t="s">
        <v>338</v>
      </c>
      <c r="G1382" s="300" t="s">
        <v>2149</v>
      </c>
      <c r="H1382" s="300" t="s">
        <v>2146</v>
      </c>
      <c r="I1382" s="300" t="s">
        <v>2042</v>
      </c>
      <c r="J1382" s="300"/>
      <c r="K1382" s="300"/>
      <c r="L1382" s="300"/>
      <c r="M1382" s="300"/>
      <c r="N1382" s="300" t="s">
        <v>2697</v>
      </c>
    </row>
    <row r="1383" spans="1:14">
      <c r="A1383" s="299">
        <v>2017</v>
      </c>
      <c r="B1383" s="300" t="s">
        <v>134</v>
      </c>
      <c r="C1383" s="300" t="s">
        <v>143</v>
      </c>
      <c r="D1383" s="300" t="s">
        <v>289</v>
      </c>
      <c r="E1383" s="299">
        <v>16939.86</v>
      </c>
      <c r="F1383" s="300" t="s">
        <v>289</v>
      </c>
      <c r="G1383" s="300" t="s">
        <v>2149</v>
      </c>
      <c r="H1383" s="300" t="s">
        <v>2146</v>
      </c>
      <c r="I1383" s="300" t="s">
        <v>2039</v>
      </c>
      <c r="J1383" s="300" t="s">
        <v>868</v>
      </c>
      <c r="K1383" s="300"/>
      <c r="L1383" s="300"/>
      <c r="M1383" s="300"/>
      <c r="N1383" s="300" t="s">
        <v>2697</v>
      </c>
    </row>
    <row r="1384" spans="1:14">
      <c r="A1384" s="299">
        <v>2017</v>
      </c>
      <c r="B1384" s="300" t="s">
        <v>134</v>
      </c>
      <c r="C1384" s="300" t="s">
        <v>143</v>
      </c>
      <c r="D1384" s="300" t="s">
        <v>302</v>
      </c>
      <c r="E1384" s="299">
        <v>4859.28</v>
      </c>
      <c r="F1384" s="300" t="s">
        <v>302</v>
      </c>
      <c r="G1384" s="300" t="s">
        <v>2149</v>
      </c>
      <c r="H1384" s="300" t="s">
        <v>2146</v>
      </c>
      <c r="I1384" s="300" t="s">
        <v>2039</v>
      </c>
      <c r="J1384" s="300" t="s">
        <v>868</v>
      </c>
      <c r="K1384" s="300"/>
      <c r="L1384" s="300"/>
      <c r="M1384" s="300"/>
      <c r="N1384" s="300" t="s">
        <v>2697</v>
      </c>
    </row>
    <row r="1385" spans="1:14">
      <c r="A1385" s="299">
        <v>2017</v>
      </c>
      <c r="B1385" s="300" t="s">
        <v>134</v>
      </c>
      <c r="C1385" s="300" t="s">
        <v>143</v>
      </c>
      <c r="D1385" s="300" t="s">
        <v>276</v>
      </c>
      <c r="E1385" s="299">
        <v>17274.8</v>
      </c>
      <c r="F1385" s="300" t="s">
        <v>276</v>
      </c>
      <c r="G1385" s="300" t="s">
        <v>2149</v>
      </c>
      <c r="H1385" s="300" t="s">
        <v>2146</v>
      </c>
      <c r="I1385" s="300" t="s">
        <v>2039</v>
      </c>
      <c r="J1385" s="300" t="s">
        <v>868</v>
      </c>
      <c r="K1385" s="300"/>
      <c r="L1385" s="300"/>
      <c r="M1385" s="300"/>
      <c r="N1385" s="300" t="s">
        <v>2697</v>
      </c>
    </row>
    <row r="1386" spans="1:14">
      <c r="A1386" s="299">
        <v>2017</v>
      </c>
      <c r="B1386" s="300" t="s">
        <v>134</v>
      </c>
      <c r="C1386" s="300" t="s">
        <v>143</v>
      </c>
      <c r="D1386" s="300" t="s">
        <v>655</v>
      </c>
      <c r="E1386" s="299">
        <v>12082.94</v>
      </c>
      <c r="F1386" s="300" t="s">
        <v>655</v>
      </c>
      <c r="G1386" s="300" t="s">
        <v>2149</v>
      </c>
      <c r="H1386" s="300" t="s">
        <v>2146</v>
      </c>
      <c r="I1386" s="300" t="s">
        <v>2039</v>
      </c>
      <c r="J1386" s="300"/>
      <c r="K1386" s="300"/>
      <c r="L1386" s="300"/>
      <c r="M1386" s="300"/>
      <c r="N1386" s="300" t="s">
        <v>2697</v>
      </c>
    </row>
    <row r="1387" spans="1:14">
      <c r="A1387" s="299">
        <v>2017</v>
      </c>
      <c r="B1387" s="300" t="s">
        <v>134</v>
      </c>
      <c r="C1387" s="300" t="s">
        <v>143</v>
      </c>
      <c r="D1387" s="300" t="s">
        <v>593</v>
      </c>
      <c r="E1387" s="299">
        <v>12300.82</v>
      </c>
      <c r="F1387" s="300" t="s">
        <v>593</v>
      </c>
      <c r="G1387" s="300" t="s">
        <v>2149</v>
      </c>
      <c r="H1387" s="300" t="s">
        <v>2146</v>
      </c>
      <c r="I1387" s="300" t="s">
        <v>2044</v>
      </c>
      <c r="J1387" s="300"/>
      <c r="K1387" s="300"/>
      <c r="L1387" s="300"/>
      <c r="M1387" s="300"/>
      <c r="N1387" s="300" t="s">
        <v>2697</v>
      </c>
    </row>
    <row r="1388" spans="1:14">
      <c r="A1388" s="299">
        <v>2017</v>
      </c>
      <c r="B1388" s="300" t="s">
        <v>134</v>
      </c>
      <c r="C1388" s="300" t="s">
        <v>143</v>
      </c>
      <c r="D1388" s="300" t="s">
        <v>752</v>
      </c>
      <c r="E1388" s="299">
        <v>950</v>
      </c>
      <c r="F1388" s="300" t="s">
        <v>752</v>
      </c>
      <c r="G1388" s="300" t="s">
        <v>2149</v>
      </c>
      <c r="H1388" s="300" t="s">
        <v>2146</v>
      </c>
      <c r="I1388" s="300" t="s">
        <v>2044</v>
      </c>
      <c r="J1388" s="300"/>
      <c r="K1388" s="300"/>
      <c r="L1388" s="300"/>
      <c r="M1388" s="300"/>
      <c r="N1388" s="300" t="s">
        <v>2697</v>
      </c>
    </row>
    <row r="1389" spans="1:14">
      <c r="A1389" s="299">
        <v>2017</v>
      </c>
      <c r="B1389" s="300" t="s">
        <v>134</v>
      </c>
      <c r="C1389" s="300" t="s">
        <v>143</v>
      </c>
      <c r="D1389" s="300" t="s">
        <v>285</v>
      </c>
      <c r="E1389" s="299">
        <v>59080</v>
      </c>
      <c r="F1389" s="300" t="s">
        <v>285</v>
      </c>
      <c r="G1389" s="300" t="s">
        <v>2149</v>
      </c>
      <c r="H1389" s="300" t="s">
        <v>2146</v>
      </c>
      <c r="I1389" s="300" t="s">
        <v>2039</v>
      </c>
      <c r="J1389" s="300" t="s">
        <v>868</v>
      </c>
      <c r="K1389" s="300"/>
      <c r="L1389" s="300"/>
      <c r="M1389" s="300"/>
      <c r="N1389" s="300" t="s">
        <v>2697</v>
      </c>
    </row>
    <row r="1390" spans="1:14">
      <c r="A1390" s="299">
        <v>2017</v>
      </c>
      <c r="B1390" s="300" t="s">
        <v>134</v>
      </c>
      <c r="C1390" s="300" t="s">
        <v>143</v>
      </c>
      <c r="D1390" s="300" t="s">
        <v>300</v>
      </c>
      <c r="E1390" s="299">
        <v>722124.65</v>
      </c>
      <c r="F1390" s="300" t="s">
        <v>300</v>
      </c>
      <c r="G1390" s="300" t="s">
        <v>2149</v>
      </c>
      <c r="H1390" s="300" t="s">
        <v>2146</v>
      </c>
      <c r="I1390" s="300" t="s">
        <v>2039</v>
      </c>
      <c r="J1390" s="300" t="s">
        <v>868</v>
      </c>
      <c r="K1390" s="300"/>
      <c r="L1390" s="300"/>
      <c r="M1390" s="300"/>
      <c r="N1390" s="300" t="s">
        <v>2697</v>
      </c>
    </row>
    <row r="1391" spans="1:14">
      <c r="A1391" s="299">
        <v>2017</v>
      </c>
      <c r="B1391" s="300" t="s">
        <v>134</v>
      </c>
      <c r="C1391" s="300" t="s">
        <v>143</v>
      </c>
      <c r="D1391" s="300" t="s">
        <v>310</v>
      </c>
      <c r="E1391" s="299">
        <v>3430.88</v>
      </c>
      <c r="F1391" s="300" t="s">
        <v>310</v>
      </c>
      <c r="G1391" s="300" t="s">
        <v>2149</v>
      </c>
      <c r="H1391" s="300" t="s">
        <v>2146</v>
      </c>
      <c r="I1391" s="300" t="s">
        <v>2039</v>
      </c>
      <c r="J1391" s="300" t="s">
        <v>868</v>
      </c>
      <c r="K1391" s="300"/>
      <c r="L1391" s="300"/>
      <c r="M1391" s="300"/>
      <c r="N1391" s="300" t="s">
        <v>2697</v>
      </c>
    </row>
    <row r="1392" spans="1:14">
      <c r="A1392" s="299">
        <v>2017</v>
      </c>
      <c r="B1392" s="300" t="s">
        <v>134</v>
      </c>
      <c r="C1392" s="300" t="s">
        <v>143</v>
      </c>
      <c r="D1392" s="300" t="s">
        <v>312</v>
      </c>
      <c r="E1392" s="299">
        <v>70823.360000000001</v>
      </c>
      <c r="F1392" s="300" t="s">
        <v>312</v>
      </c>
      <c r="G1392" s="300" t="s">
        <v>2149</v>
      </c>
      <c r="H1392" s="300" t="s">
        <v>2146</v>
      </c>
      <c r="I1392" s="300" t="s">
        <v>2039</v>
      </c>
      <c r="J1392" s="300" t="s">
        <v>868</v>
      </c>
      <c r="K1392" s="300"/>
      <c r="L1392" s="300"/>
      <c r="M1392" s="300"/>
      <c r="N1392" s="300" t="s">
        <v>2697</v>
      </c>
    </row>
    <row r="1393" spans="1:14">
      <c r="A1393" s="299">
        <v>2017</v>
      </c>
      <c r="B1393" s="300" t="s">
        <v>134</v>
      </c>
      <c r="C1393" s="300" t="s">
        <v>143</v>
      </c>
      <c r="D1393" s="300" t="s">
        <v>255</v>
      </c>
      <c r="E1393" s="299">
        <v>-507.18</v>
      </c>
      <c r="F1393" s="300" t="s">
        <v>255</v>
      </c>
      <c r="G1393" s="300" t="s">
        <v>2149</v>
      </c>
      <c r="H1393" s="300" t="s">
        <v>2146</v>
      </c>
      <c r="I1393" s="300" t="s">
        <v>2039</v>
      </c>
      <c r="J1393" s="300" t="s">
        <v>868</v>
      </c>
      <c r="K1393" s="300"/>
      <c r="L1393" s="300"/>
      <c r="M1393" s="300"/>
      <c r="N1393" s="300" t="s">
        <v>2697</v>
      </c>
    </row>
    <row r="1394" spans="1:14">
      <c r="A1394" s="299">
        <v>2017</v>
      </c>
      <c r="B1394" s="300" t="s">
        <v>134</v>
      </c>
      <c r="C1394" s="300" t="s">
        <v>143</v>
      </c>
      <c r="D1394" s="300" t="s">
        <v>259</v>
      </c>
      <c r="E1394" s="299">
        <v>11956.47</v>
      </c>
      <c r="F1394" s="300" t="s">
        <v>259</v>
      </c>
      <c r="G1394" s="300" t="s">
        <v>2149</v>
      </c>
      <c r="H1394" s="300" t="s">
        <v>2146</v>
      </c>
      <c r="I1394" s="300" t="s">
        <v>2039</v>
      </c>
      <c r="J1394" s="300" t="s">
        <v>868</v>
      </c>
      <c r="K1394" s="300"/>
      <c r="L1394" s="300"/>
      <c r="M1394" s="300"/>
      <c r="N1394" s="300" t="s">
        <v>2697</v>
      </c>
    </row>
    <row r="1395" spans="1:14">
      <c r="A1395" s="299">
        <v>2017</v>
      </c>
      <c r="B1395" s="300" t="s">
        <v>134</v>
      </c>
      <c r="C1395" s="300" t="s">
        <v>143</v>
      </c>
      <c r="D1395" s="300" t="s">
        <v>358</v>
      </c>
      <c r="E1395" s="299">
        <v>-133730</v>
      </c>
      <c r="F1395" s="300" t="s">
        <v>358</v>
      </c>
      <c r="G1395" s="300" t="s">
        <v>2149</v>
      </c>
      <c r="H1395" s="300" t="s">
        <v>2146</v>
      </c>
      <c r="I1395" s="300" t="s">
        <v>2042</v>
      </c>
      <c r="J1395" s="300"/>
      <c r="K1395" s="300"/>
      <c r="L1395" s="300"/>
      <c r="M1395" s="300"/>
      <c r="N1395" s="300" t="s">
        <v>2697</v>
      </c>
    </row>
    <row r="1396" spans="1:14">
      <c r="A1396" s="299">
        <v>2017</v>
      </c>
      <c r="B1396" s="300" t="s">
        <v>134</v>
      </c>
      <c r="C1396" s="300" t="s">
        <v>143</v>
      </c>
      <c r="D1396" s="300" t="s">
        <v>337</v>
      </c>
      <c r="E1396" s="299">
        <v>-7415.26</v>
      </c>
      <c r="F1396" s="300" t="s">
        <v>337</v>
      </c>
      <c r="G1396" s="300" t="s">
        <v>2149</v>
      </c>
      <c r="H1396" s="300" t="s">
        <v>2146</v>
      </c>
      <c r="I1396" s="300" t="s">
        <v>2042</v>
      </c>
      <c r="J1396" s="300"/>
      <c r="K1396" s="300"/>
      <c r="L1396" s="300"/>
      <c r="M1396" s="300"/>
      <c r="N1396" s="300" t="s">
        <v>2697</v>
      </c>
    </row>
    <row r="1397" spans="1:14">
      <c r="A1397" s="299">
        <v>2017</v>
      </c>
      <c r="B1397" s="300" t="s">
        <v>134</v>
      </c>
      <c r="C1397" s="300" t="s">
        <v>143</v>
      </c>
      <c r="D1397" s="300" t="s">
        <v>806</v>
      </c>
      <c r="E1397" s="299">
        <v>18485.849999999999</v>
      </c>
      <c r="F1397" s="300" t="s">
        <v>806</v>
      </c>
      <c r="G1397" s="300" t="s">
        <v>2149</v>
      </c>
      <c r="H1397" s="300" t="s">
        <v>2146</v>
      </c>
      <c r="I1397" s="300" t="s">
        <v>2044</v>
      </c>
      <c r="J1397" s="300"/>
      <c r="K1397" s="300"/>
      <c r="L1397" s="300"/>
      <c r="M1397" s="300"/>
      <c r="N1397" s="300" t="s">
        <v>2697</v>
      </c>
    </row>
    <row r="1398" spans="1:14">
      <c r="A1398" s="299">
        <v>2017</v>
      </c>
      <c r="B1398" s="300" t="s">
        <v>134</v>
      </c>
      <c r="C1398" s="300" t="s">
        <v>143</v>
      </c>
      <c r="D1398" s="300" t="s">
        <v>890</v>
      </c>
      <c r="E1398" s="299">
        <v>-60868</v>
      </c>
      <c r="F1398" s="300" t="s">
        <v>890</v>
      </c>
      <c r="G1398" s="300" t="s">
        <v>2149</v>
      </c>
      <c r="H1398" s="300" t="s">
        <v>2146</v>
      </c>
      <c r="I1398" s="300" t="s">
        <v>2046</v>
      </c>
      <c r="J1398" s="300"/>
      <c r="K1398" s="300"/>
      <c r="L1398" s="300"/>
      <c r="M1398" s="300"/>
      <c r="N1398" s="300" t="s">
        <v>2697</v>
      </c>
    </row>
    <row r="1399" spans="1:14">
      <c r="A1399" s="299">
        <v>2017</v>
      </c>
      <c r="B1399" s="300" t="s">
        <v>134</v>
      </c>
      <c r="C1399" s="300" t="s">
        <v>143</v>
      </c>
      <c r="D1399" s="300" t="s">
        <v>794</v>
      </c>
      <c r="E1399" s="299">
        <v>4180555.56</v>
      </c>
      <c r="F1399" s="300" t="s">
        <v>794</v>
      </c>
      <c r="G1399" s="300" t="s">
        <v>2149</v>
      </c>
      <c r="H1399" s="300" t="s">
        <v>2146</v>
      </c>
      <c r="I1399" s="300" t="s">
        <v>2040</v>
      </c>
      <c r="J1399" s="300"/>
      <c r="K1399" s="300"/>
      <c r="L1399" s="300"/>
      <c r="M1399" s="300"/>
      <c r="N1399" s="300" t="s">
        <v>2697</v>
      </c>
    </row>
    <row r="1400" spans="1:14">
      <c r="A1400" s="299">
        <v>2017</v>
      </c>
      <c r="B1400" s="300" t="s">
        <v>134</v>
      </c>
      <c r="C1400" s="300" t="s">
        <v>143</v>
      </c>
      <c r="D1400" s="300" t="s">
        <v>741</v>
      </c>
      <c r="E1400" s="299">
        <v>0</v>
      </c>
      <c r="F1400" s="300" t="s">
        <v>741</v>
      </c>
      <c r="G1400" s="300" t="s">
        <v>2149</v>
      </c>
      <c r="H1400" s="300" t="s">
        <v>2147</v>
      </c>
      <c r="I1400" s="300" t="s">
        <v>2028</v>
      </c>
      <c r="J1400" s="300"/>
      <c r="K1400" s="300"/>
      <c r="L1400" s="300"/>
      <c r="M1400" s="300"/>
      <c r="N1400" s="300" t="s">
        <v>2697</v>
      </c>
    </row>
    <row r="1401" spans="1:14">
      <c r="A1401" s="299">
        <v>2017</v>
      </c>
      <c r="B1401" s="300" t="s">
        <v>134</v>
      </c>
      <c r="C1401" s="300" t="s">
        <v>143</v>
      </c>
      <c r="D1401" s="300" t="s">
        <v>979</v>
      </c>
      <c r="E1401" s="299">
        <v>43843.96</v>
      </c>
      <c r="F1401" s="300"/>
      <c r="G1401" s="300" t="s">
        <v>2106</v>
      </c>
      <c r="H1401" s="300"/>
      <c r="I1401" s="300" t="s">
        <v>2024</v>
      </c>
      <c r="J1401" s="300" t="s">
        <v>978</v>
      </c>
      <c r="K1401" s="300" t="s">
        <v>2070</v>
      </c>
      <c r="L1401" s="300" t="s">
        <v>2169</v>
      </c>
      <c r="M1401" s="300"/>
      <c r="N1401" s="300" t="s">
        <v>2697</v>
      </c>
    </row>
    <row r="1402" spans="1:14">
      <c r="A1402" s="299">
        <v>2017</v>
      </c>
      <c r="B1402" s="300" t="s">
        <v>134</v>
      </c>
      <c r="C1402" s="300" t="s">
        <v>143</v>
      </c>
      <c r="D1402" s="300" t="s">
        <v>976</v>
      </c>
      <c r="E1402" s="299">
        <v>319919.12</v>
      </c>
      <c r="F1402" s="300"/>
      <c r="G1402" s="300" t="s">
        <v>2106</v>
      </c>
      <c r="H1402" s="300"/>
      <c r="I1402" s="300" t="s">
        <v>2021</v>
      </c>
      <c r="J1402" s="300" t="s">
        <v>978</v>
      </c>
      <c r="K1402" s="300" t="s">
        <v>2070</v>
      </c>
      <c r="L1402" s="300" t="s">
        <v>2169</v>
      </c>
      <c r="M1402" s="300"/>
      <c r="N1402" s="300" t="s">
        <v>2697</v>
      </c>
    </row>
    <row r="1403" spans="1:14">
      <c r="A1403" s="299">
        <v>2017</v>
      </c>
      <c r="B1403" s="300" t="s">
        <v>134</v>
      </c>
      <c r="C1403" s="300" t="s">
        <v>143</v>
      </c>
      <c r="D1403" s="300" t="s">
        <v>999</v>
      </c>
      <c r="E1403" s="299">
        <v>0</v>
      </c>
      <c r="F1403" s="300"/>
      <c r="G1403" s="300" t="s">
        <v>2106</v>
      </c>
      <c r="H1403" s="300"/>
      <c r="I1403" s="300" t="s">
        <v>2024</v>
      </c>
      <c r="J1403" s="300" t="s">
        <v>978</v>
      </c>
      <c r="K1403" s="300" t="s">
        <v>2070</v>
      </c>
      <c r="L1403" s="300" t="s">
        <v>2107</v>
      </c>
      <c r="M1403" s="300"/>
      <c r="N1403" s="300" t="s">
        <v>2697</v>
      </c>
    </row>
    <row r="1404" spans="1:14">
      <c r="A1404" s="299">
        <v>2017</v>
      </c>
      <c r="B1404" s="300" t="s">
        <v>134</v>
      </c>
      <c r="C1404" s="300" t="s">
        <v>143</v>
      </c>
      <c r="D1404" s="300" t="s">
        <v>997</v>
      </c>
      <c r="E1404" s="299">
        <v>0</v>
      </c>
      <c r="F1404" s="300"/>
      <c r="G1404" s="300" t="s">
        <v>2106</v>
      </c>
      <c r="H1404" s="300"/>
      <c r="I1404" s="300" t="s">
        <v>2021</v>
      </c>
      <c r="J1404" s="300" t="s">
        <v>978</v>
      </c>
      <c r="K1404" s="300" t="s">
        <v>2070</v>
      </c>
      <c r="L1404" s="300" t="s">
        <v>2107</v>
      </c>
      <c r="M1404" s="300"/>
      <c r="N1404" s="300" t="s">
        <v>2697</v>
      </c>
    </row>
    <row r="1405" spans="1:14">
      <c r="A1405" s="299">
        <v>2017</v>
      </c>
      <c r="B1405" s="300" t="s">
        <v>134</v>
      </c>
      <c r="C1405" s="300" t="s">
        <v>143</v>
      </c>
      <c r="D1405" s="300" t="s">
        <v>1007</v>
      </c>
      <c r="E1405" s="299">
        <v>0</v>
      </c>
      <c r="F1405" s="300"/>
      <c r="G1405" s="300" t="s">
        <v>2106</v>
      </c>
      <c r="H1405" s="300"/>
      <c r="I1405" s="300" t="s">
        <v>2024</v>
      </c>
      <c r="J1405" s="300" t="s">
        <v>978</v>
      </c>
      <c r="K1405" s="300" t="s">
        <v>2070</v>
      </c>
      <c r="L1405" s="300" t="s">
        <v>2108</v>
      </c>
      <c r="M1405" s="300"/>
      <c r="N1405" s="300" t="s">
        <v>2697</v>
      </c>
    </row>
    <row r="1406" spans="1:14">
      <c r="A1406" s="299">
        <v>2017</v>
      </c>
      <c r="B1406" s="300" t="s">
        <v>134</v>
      </c>
      <c r="C1406" s="300" t="s">
        <v>143</v>
      </c>
      <c r="D1406" s="300" t="s">
        <v>1005</v>
      </c>
      <c r="E1406" s="299">
        <v>0</v>
      </c>
      <c r="F1406" s="300"/>
      <c r="G1406" s="300" t="s">
        <v>2106</v>
      </c>
      <c r="H1406" s="300"/>
      <c r="I1406" s="300" t="s">
        <v>2021</v>
      </c>
      <c r="J1406" s="300" t="s">
        <v>978</v>
      </c>
      <c r="K1406" s="300" t="s">
        <v>2070</v>
      </c>
      <c r="L1406" s="300" t="s">
        <v>2108</v>
      </c>
      <c r="M1406" s="300"/>
      <c r="N1406" s="300" t="s">
        <v>2697</v>
      </c>
    </row>
    <row r="1407" spans="1:14">
      <c r="A1407" s="299">
        <v>2017</v>
      </c>
      <c r="B1407" s="300" t="s">
        <v>134</v>
      </c>
      <c r="C1407" s="300" t="s">
        <v>143</v>
      </c>
      <c r="D1407" s="300" t="s">
        <v>1011</v>
      </c>
      <c r="E1407" s="299">
        <v>0</v>
      </c>
      <c r="F1407" s="300"/>
      <c r="G1407" s="300" t="s">
        <v>2106</v>
      </c>
      <c r="H1407" s="300"/>
      <c r="I1407" s="300" t="s">
        <v>2024</v>
      </c>
      <c r="J1407" s="300" t="s">
        <v>978</v>
      </c>
      <c r="K1407" s="300" t="s">
        <v>2070</v>
      </c>
      <c r="L1407" s="300" t="s">
        <v>2109</v>
      </c>
      <c r="M1407" s="300"/>
      <c r="N1407" s="300" t="s">
        <v>2697</v>
      </c>
    </row>
    <row r="1408" spans="1:14">
      <c r="A1408" s="299">
        <v>2017</v>
      </c>
      <c r="B1408" s="300" t="s">
        <v>134</v>
      </c>
      <c r="C1408" s="300" t="s">
        <v>143</v>
      </c>
      <c r="D1408" s="300" t="s">
        <v>1009</v>
      </c>
      <c r="E1408" s="299">
        <v>0</v>
      </c>
      <c r="F1408" s="300"/>
      <c r="G1408" s="300" t="s">
        <v>2106</v>
      </c>
      <c r="H1408" s="300"/>
      <c r="I1408" s="300" t="s">
        <v>2021</v>
      </c>
      <c r="J1408" s="300" t="s">
        <v>978</v>
      </c>
      <c r="K1408" s="300" t="s">
        <v>2070</v>
      </c>
      <c r="L1408" s="300" t="s">
        <v>2109</v>
      </c>
      <c r="M1408" s="300"/>
      <c r="N1408" s="300" t="s">
        <v>2697</v>
      </c>
    </row>
    <row r="1409" spans="1:14">
      <c r="A1409" s="299">
        <v>2017</v>
      </c>
      <c r="B1409" s="300" t="s">
        <v>134</v>
      </c>
      <c r="C1409" s="300" t="s">
        <v>143</v>
      </c>
      <c r="D1409" s="300" t="s">
        <v>1015</v>
      </c>
      <c r="E1409" s="299">
        <v>0</v>
      </c>
      <c r="F1409" s="300"/>
      <c r="G1409" s="300" t="s">
        <v>2106</v>
      </c>
      <c r="H1409" s="300"/>
      <c r="I1409" s="300" t="s">
        <v>2024</v>
      </c>
      <c r="J1409" s="300" t="s">
        <v>978</v>
      </c>
      <c r="K1409" s="300" t="s">
        <v>2070</v>
      </c>
      <c r="L1409" s="300" t="s">
        <v>2110</v>
      </c>
      <c r="M1409" s="300"/>
      <c r="N1409" s="300" t="s">
        <v>2697</v>
      </c>
    </row>
    <row r="1410" spans="1:14">
      <c r="A1410" s="299">
        <v>2017</v>
      </c>
      <c r="B1410" s="300" t="s">
        <v>134</v>
      </c>
      <c r="C1410" s="300" t="s">
        <v>143</v>
      </c>
      <c r="D1410" s="300" t="s">
        <v>1013</v>
      </c>
      <c r="E1410" s="299">
        <v>0</v>
      </c>
      <c r="F1410" s="300"/>
      <c r="G1410" s="300" t="s">
        <v>2106</v>
      </c>
      <c r="H1410" s="300"/>
      <c r="I1410" s="300" t="s">
        <v>2021</v>
      </c>
      <c r="J1410" s="300" t="s">
        <v>978</v>
      </c>
      <c r="K1410" s="300" t="s">
        <v>2070</v>
      </c>
      <c r="L1410" s="300" t="s">
        <v>2110</v>
      </c>
      <c r="M1410" s="300"/>
      <c r="N1410" s="300" t="s">
        <v>2697</v>
      </c>
    </row>
    <row r="1411" spans="1:14">
      <c r="A1411" s="299">
        <v>2017</v>
      </c>
      <c r="B1411" s="300" t="s">
        <v>134</v>
      </c>
      <c r="C1411" s="300" t="s">
        <v>143</v>
      </c>
      <c r="D1411" s="300" t="s">
        <v>983</v>
      </c>
      <c r="E1411" s="299">
        <v>209116.67</v>
      </c>
      <c r="F1411" s="300"/>
      <c r="G1411" s="300" t="s">
        <v>2106</v>
      </c>
      <c r="H1411" s="300"/>
      <c r="I1411" s="300" t="s">
        <v>2024</v>
      </c>
      <c r="J1411" s="300" t="s">
        <v>978</v>
      </c>
      <c r="K1411" s="300" t="s">
        <v>2070</v>
      </c>
      <c r="L1411" s="300" t="s">
        <v>2111</v>
      </c>
      <c r="M1411" s="300"/>
      <c r="N1411" s="300" t="s">
        <v>2697</v>
      </c>
    </row>
    <row r="1412" spans="1:14">
      <c r="A1412" s="299">
        <v>2017</v>
      </c>
      <c r="B1412" s="300" t="s">
        <v>134</v>
      </c>
      <c r="C1412" s="300" t="s">
        <v>143</v>
      </c>
      <c r="D1412" s="300" t="s">
        <v>981</v>
      </c>
      <c r="E1412" s="299">
        <v>0</v>
      </c>
      <c r="F1412" s="300"/>
      <c r="G1412" s="300" t="s">
        <v>2106</v>
      </c>
      <c r="H1412" s="300"/>
      <c r="I1412" s="300" t="s">
        <v>2021</v>
      </c>
      <c r="J1412" s="300" t="s">
        <v>978</v>
      </c>
      <c r="K1412" s="300" t="s">
        <v>2070</v>
      </c>
      <c r="L1412" s="300" t="s">
        <v>2111</v>
      </c>
      <c r="M1412" s="300"/>
      <c r="N1412" s="300" t="s">
        <v>2697</v>
      </c>
    </row>
    <row r="1413" spans="1:14">
      <c r="A1413" s="299">
        <v>2017</v>
      </c>
      <c r="B1413" s="300" t="s">
        <v>134</v>
      </c>
      <c r="C1413" s="300" t="s">
        <v>143</v>
      </c>
      <c r="D1413" s="300" t="s">
        <v>887</v>
      </c>
      <c r="E1413" s="299">
        <v>0</v>
      </c>
      <c r="F1413" s="300"/>
      <c r="G1413" s="300" t="s">
        <v>2125</v>
      </c>
      <c r="H1413" s="300"/>
      <c r="I1413" s="300" t="s">
        <v>2046</v>
      </c>
      <c r="J1413" s="300" t="s">
        <v>401</v>
      </c>
      <c r="K1413" s="300"/>
      <c r="L1413" s="300"/>
      <c r="M1413" s="300"/>
      <c r="N1413" s="300" t="s">
        <v>2697</v>
      </c>
    </row>
    <row r="1414" spans="1:14">
      <c r="A1414" s="299">
        <v>2017</v>
      </c>
      <c r="B1414" s="300" t="s">
        <v>134</v>
      </c>
      <c r="C1414" s="300" t="s">
        <v>143</v>
      </c>
      <c r="D1414" s="300" t="s">
        <v>797</v>
      </c>
      <c r="E1414" s="299">
        <v>441495587</v>
      </c>
      <c r="F1414" s="300"/>
      <c r="G1414" s="300" t="s">
        <v>2125</v>
      </c>
      <c r="H1414" s="300"/>
      <c r="I1414" s="300"/>
      <c r="J1414" s="300" t="s">
        <v>401</v>
      </c>
      <c r="K1414" s="300" t="s">
        <v>2076</v>
      </c>
      <c r="L1414" s="300" t="s">
        <v>2077</v>
      </c>
      <c r="M1414" s="300"/>
      <c r="N1414" s="300" t="s">
        <v>2697</v>
      </c>
    </row>
    <row r="1415" spans="1:14">
      <c r="A1415" s="299">
        <v>2017</v>
      </c>
      <c r="B1415" s="300" t="s">
        <v>134</v>
      </c>
      <c r="C1415" s="300" t="s">
        <v>143</v>
      </c>
      <c r="D1415" s="300" t="s">
        <v>800</v>
      </c>
      <c r="E1415" s="299">
        <v>0</v>
      </c>
      <c r="F1415" s="300"/>
      <c r="G1415" s="300" t="s">
        <v>2125</v>
      </c>
      <c r="H1415" s="300"/>
      <c r="I1415" s="300"/>
      <c r="J1415" s="300" t="s">
        <v>401</v>
      </c>
      <c r="K1415" s="300" t="s">
        <v>2070</v>
      </c>
      <c r="L1415" s="300" t="s">
        <v>2071</v>
      </c>
      <c r="M1415" s="300"/>
      <c r="N1415" s="300" t="s">
        <v>2697</v>
      </c>
    </row>
    <row r="1416" spans="1:14">
      <c r="A1416" s="299">
        <v>2017</v>
      </c>
      <c r="B1416" s="300" t="s">
        <v>134</v>
      </c>
      <c r="C1416" s="300" t="s">
        <v>143</v>
      </c>
      <c r="D1416" s="300" t="s">
        <v>801</v>
      </c>
      <c r="E1416" s="299">
        <v>0</v>
      </c>
      <c r="F1416" s="300"/>
      <c r="G1416" s="300" t="s">
        <v>2125</v>
      </c>
      <c r="H1416" s="300"/>
      <c r="I1416" s="300"/>
      <c r="J1416" s="300" t="s">
        <v>401</v>
      </c>
      <c r="K1416" s="300" t="s">
        <v>2070</v>
      </c>
      <c r="L1416" s="300" t="s">
        <v>2126</v>
      </c>
      <c r="M1416" s="300"/>
      <c r="N1416" s="300" t="s">
        <v>2697</v>
      </c>
    </row>
    <row r="1417" spans="1:14">
      <c r="A1417" s="299">
        <v>2017</v>
      </c>
      <c r="B1417" s="300" t="s">
        <v>134</v>
      </c>
      <c r="C1417" s="300" t="s">
        <v>143</v>
      </c>
      <c r="D1417" s="300" t="s">
        <v>989</v>
      </c>
      <c r="E1417" s="299">
        <v>0</v>
      </c>
      <c r="F1417" s="300"/>
      <c r="G1417" s="300" t="s">
        <v>2125</v>
      </c>
      <c r="H1417" s="300"/>
      <c r="I1417" s="300"/>
      <c r="J1417" s="300" t="s">
        <v>401</v>
      </c>
      <c r="K1417" s="300" t="s">
        <v>2070</v>
      </c>
      <c r="L1417" s="300" t="s">
        <v>2127</v>
      </c>
      <c r="M1417" s="300"/>
      <c r="N1417" s="300" t="s">
        <v>2697</v>
      </c>
    </row>
    <row r="1418" spans="1:14">
      <c r="A1418" s="299">
        <v>2017</v>
      </c>
      <c r="B1418" s="300" t="s">
        <v>134</v>
      </c>
      <c r="C1418" s="300" t="s">
        <v>143</v>
      </c>
      <c r="D1418" s="300" t="s">
        <v>991</v>
      </c>
      <c r="E1418" s="299">
        <v>0</v>
      </c>
      <c r="F1418" s="300"/>
      <c r="G1418" s="300" t="s">
        <v>2125</v>
      </c>
      <c r="H1418" s="300"/>
      <c r="I1418" s="300"/>
      <c r="J1418" s="300" t="s">
        <v>401</v>
      </c>
      <c r="K1418" s="300" t="s">
        <v>2070</v>
      </c>
      <c r="L1418" s="300" t="s">
        <v>2127</v>
      </c>
      <c r="M1418" s="300"/>
      <c r="N1418" s="300" t="s">
        <v>2697</v>
      </c>
    </row>
    <row r="1419" spans="1:14">
      <c r="A1419" s="299">
        <v>2017</v>
      </c>
      <c r="B1419" s="300" t="s">
        <v>134</v>
      </c>
      <c r="C1419" s="300" t="s">
        <v>143</v>
      </c>
      <c r="D1419" s="300" t="s">
        <v>1017</v>
      </c>
      <c r="E1419" s="299">
        <v>0</v>
      </c>
      <c r="F1419" s="300"/>
      <c r="G1419" s="300" t="s">
        <v>2125</v>
      </c>
      <c r="H1419" s="300"/>
      <c r="I1419" s="300"/>
      <c r="J1419" s="300" t="s">
        <v>401</v>
      </c>
      <c r="K1419" s="300" t="s">
        <v>2070</v>
      </c>
      <c r="L1419" s="300" t="s">
        <v>2127</v>
      </c>
      <c r="M1419" s="300"/>
      <c r="N1419" s="300" t="s">
        <v>2697</v>
      </c>
    </row>
    <row r="1420" spans="1:14">
      <c r="A1420" s="299">
        <v>2017</v>
      </c>
      <c r="B1420" s="300" t="s">
        <v>134</v>
      </c>
      <c r="C1420" s="300" t="s">
        <v>143</v>
      </c>
      <c r="D1420" s="300" t="s">
        <v>1019</v>
      </c>
      <c r="E1420" s="299">
        <v>0</v>
      </c>
      <c r="F1420" s="300"/>
      <c r="G1420" s="300" t="s">
        <v>2125</v>
      </c>
      <c r="H1420" s="300"/>
      <c r="I1420" s="300"/>
      <c r="J1420" s="300" t="s">
        <v>401</v>
      </c>
      <c r="K1420" s="300" t="s">
        <v>2070</v>
      </c>
      <c r="L1420" s="300" t="s">
        <v>2127</v>
      </c>
      <c r="M1420" s="300"/>
      <c r="N1420" s="300" t="s">
        <v>2697</v>
      </c>
    </row>
    <row r="1421" spans="1:14">
      <c r="A1421" s="299">
        <v>2017</v>
      </c>
      <c r="B1421" s="300" t="s">
        <v>134</v>
      </c>
      <c r="C1421" s="300" t="s">
        <v>143</v>
      </c>
      <c r="D1421" s="300" t="s">
        <v>1041</v>
      </c>
      <c r="E1421" s="299">
        <v>0</v>
      </c>
      <c r="F1421" s="300"/>
      <c r="G1421" s="300" t="s">
        <v>2125</v>
      </c>
      <c r="H1421" s="300"/>
      <c r="I1421" s="300"/>
      <c r="J1421" s="300" t="s">
        <v>401</v>
      </c>
      <c r="K1421" s="300" t="s">
        <v>2070</v>
      </c>
      <c r="L1421" s="300" t="s">
        <v>2127</v>
      </c>
      <c r="M1421" s="300"/>
      <c r="N1421" s="300" t="s">
        <v>2697</v>
      </c>
    </row>
    <row r="1422" spans="1:14">
      <c r="A1422" s="299">
        <v>2017</v>
      </c>
      <c r="B1422" s="300" t="s">
        <v>134</v>
      </c>
      <c r="C1422" s="300" t="s">
        <v>143</v>
      </c>
      <c r="D1422" s="300" t="s">
        <v>230</v>
      </c>
      <c r="E1422" s="299">
        <v>5938824</v>
      </c>
      <c r="F1422" s="300"/>
      <c r="G1422" s="300" t="s">
        <v>2125</v>
      </c>
      <c r="H1422" s="300"/>
      <c r="I1422" s="300"/>
      <c r="J1422" s="300" t="s">
        <v>401</v>
      </c>
      <c r="K1422" s="300" t="s">
        <v>2083</v>
      </c>
      <c r="L1422" s="300" t="s">
        <v>2128</v>
      </c>
      <c r="M1422" s="300"/>
      <c r="N1422" s="300" t="s">
        <v>2697</v>
      </c>
    </row>
    <row r="1423" spans="1:14">
      <c r="A1423" s="299">
        <v>2017</v>
      </c>
      <c r="B1423" s="300" t="s">
        <v>134</v>
      </c>
      <c r="C1423" s="300" t="s">
        <v>143</v>
      </c>
      <c r="D1423" s="300" t="s">
        <v>306</v>
      </c>
      <c r="E1423" s="299">
        <v>2425</v>
      </c>
      <c r="F1423" s="300" t="s">
        <v>306</v>
      </c>
      <c r="G1423" s="300" t="s">
        <v>2149</v>
      </c>
      <c r="H1423" s="300" t="s">
        <v>2146</v>
      </c>
      <c r="I1423" s="300" t="s">
        <v>2039</v>
      </c>
      <c r="J1423" s="300" t="s">
        <v>868</v>
      </c>
      <c r="K1423" s="300"/>
      <c r="L1423" s="300"/>
      <c r="M1423" s="300"/>
      <c r="N1423" s="300" t="s">
        <v>2697</v>
      </c>
    </row>
    <row r="1424" spans="1:14">
      <c r="A1424" s="299">
        <v>2017</v>
      </c>
      <c r="B1424" s="300" t="s">
        <v>134</v>
      </c>
      <c r="C1424" s="300" t="s">
        <v>143</v>
      </c>
      <c r="D1424" s="300" t="s">
        <v>231</v>
      </c>
      <c r="E1424" s="299">
        <v>9639909</v>
      </c>
      <c r="F1424" s="300"/>
      <c r="G1424" s="300" t="s">
        <v>2125</v>
      </c>
      <c r="H1424" s="300"/>
      <c r="I1424" s="300"/>
      <c r="J1424" s="300" t="s">
        <v>401</v>
      </c>
      <c r="K1424" s="300" t="s">
        <v>2083</v>
      </c>
      <c r="L1424" s="300" t="s">
        <v>2128</v>
      </c>
      <c r="M1424" s="300"/>
      <c r="N1424" s="300" t="s">
        <v>2697</v>
      </c>
    </row>
    <row r="1425" spans="1:14">
      <c r="A1425" s="299">
        <v>2017</v>
      </c>
      <c r="B1425" s="299" t="s">
        <v>134</v>
      </c>
      <c r="C1425" s="299" t="s">
        <v>143</v>
      </c>
      <c r="D1425" s="299" t="s">
        <v>1170</v>
      </c>
      <c r="E1425" s="299">
        <v>0</v>
      </c>
      <c r="G1425" s="299" t="s">
        <v>2125</v>
      </c>
      <c r="J1425" s="299" t="s">
        <v>401</v>
      </c>
      <c r="K1425" s="299" t="s">
        <v>2080</v>
      </c>
      <c r="L1425" s="299" t="s">
        <v>2129</v>
      </c>
      <c r="N1425" s="299" t="s">
        <v>2697</v>
      </c>
    </row>
    <row r="1426" spans="1:14">
      <c r="A1426" s="299">
        <v>2017</v>
      </c>
      <c r="B1426" s="299" t="s">
        <v>134</v>
      </c>
      <c r="C1426" s="299" t="s">
        <v>143</v>
      </c>
      <c r="D1426" s="299" t="s">
        <v>1172</v>
      </c>
      <c r="E1426" s="299">
        <v>0</v>
      </c>
      <c r="G1426" s="299" t="s">
        <v>2125</v>
      </c>
      <c r="J1426" s="299" t="s">
        <v>401</v>
      </c>
      <c r="K1426" s="299" t="s">
        <v>2083</v>
      </c>
      <c r="L1426" s="299" t="s">
        <v>2130</v>
      </c>
      <c r="N1426" s="299" t="s">
        <v>2697</v>
      </c>
    </row>
    <row r="1427" spans="1:14">
      <c r="A1427" s="299">
        <v>2017</v>
      </c>
      <c r="B1427" s="299" t="s">
        <v>134</v>
      </c>
      <c r="C1427" s="299" t="s">
        <v>143</v>
      </c>
      <c r="D1427" s="299" t="s">
        <v>1174</v>
      </c>
      <c r="E1427" s="299">
        <v>0</v>
      </c>
      <c r="G1427" s="299" t="s">
        <v>2125</v>
      </c>
      <c r="J1427" s="299" t="s">
        <v>401</v>
      </c>
      <c r="K1427" s="299" t="s">
        <v>2083</v>
      </c>
      <c r="L1427" s="299" t="s">
        <v>2131</v>
      </c>
      <c r="N1427" s="299" t="s">
        <v>2697</v>
      </c>
    </row>
    <row r="1428" spans="1:14">
      <c r="A1428" s="299">
        <v>2017</v>
      </c>
      <c r="B1428" s="299" t="s">
        <v>134</v>
      </c>
      <c r="C1428" s="299" t="s">
        <v>143</v>
      </c>
      <c r="D1428" s="299" t="s">
        <v>1176</v>
      </c>
      <c r="E1428" s="299">
        <v>0</v>
      </c>
      <c r="G1428" s="299" t="s">
        <v>2125</v>
      </c>
      <c r="J1428" s="299" t="s">
        <v>401</v>
      </c>
      <c r="K1428" s="299" t="s">
        <v>2083</v>
      </c>
      <c r="L1428" s="299" t="s">
        <v>2132</v>
      </c>
      <c r="N1428" s="299" t="s">
        <v>2697</v>
      </c>
    </row>
    <row r="1429" spans="1:14">
      <c r="A1429" s="299">
        <v>2017</v>
      </c>
      <c r="B1429" s="299" t="s">
        <v>134</v>
      </c>
      <c r="C1429" s="299" t="s">
        <v>143</v>
      </c>
      <c r="D1429" s="299" t="s">
        <v>1178</v>
      </c>
      <c r="E1429" s="299">
        <v>0</v>
      </c>
      <c r="G1429" s="299" t="s">
        <v>2125</v>
      </c>
      <c r="J1429" s="299" t="s">
        <v>401</v>
      </c>
      <c r="K1429" s="299" t="s">
        <v>2083</v>
      </c>
      <c r="L1429" s="299" t="s">
        <v>2133</v>
      </c>
      <c r="N1429" s="299" t="s">
        <v>2697</v>
      </c>
    </row>
    <row r="1430" spans="1:14">
      <c r="A1430" s="299">
        <v>2017</v>
      </c>
      <c r="B1430" s="299" t="s">
        <v>134</v>
      </c>
      <c r="C1430" s="299" t="s">
        <v>143</v>
      </c>
      <c r="D1430" s="299" t="s">
        <v>1180</v>
      </c>
      <c r="E1430" s="299">
        <v>0</v>
      </c>
      <c r="G1430" s="299" t="s">
        <v>2125</v>
      </c>
      <c r="J1430" s="299" t="s">
        <v>401</v>
      </c>
      <c r="K1430" s="299" t="s">
        <v>2083</v>
      </c>
      <c r="L1430" s="299" t="s">
        <v>2134</v>
      </c>
      <c r="N1430" s="299" t="s">
        <v>2697</v>
      </c>
    </row>
    <row r="1431" spans="1:14">
      <c r="A1431" s="299">
        <v>2017</v>
      </c>
      <c r="B1431" s="299" t="s">
        <v>134</v>
      </c>
      <c r="C1431" s="299" t="s">
        <v>143</v>
      </c>
      <c r="D1431" s="299" t="s">
        <v>1182</v>
      </c>
      <c r="E1431" s="299">
        <v>0</v>
      </c>
      <c r="G1431" s="299" t="s">
        <v>2125</v>
      </c>
      <c r="J1431" s="299" t="s">
        <v>401</v>
      </c>
      <c r="K1431" s="299" t="s">
        <v>2083</v>
      </c>
      <c r="L1431" s="299" t="s">
        <v>2135</v>
      </c>
      <c r="N1431" s="299" t="s">
        <v>2697</v>
      </c>
    </row>
    <row r="1432" spans="1:14">
      <c r="A1432" s="299">
        <v>2017</v>
      </c>
      <c r="B1432" s="299" t="s">
        <v>134</v>
      </c>
      <c r="C1432" s="299" t="s">
        <v>143</v>
      </c>
      <c r="D1432" s="299" t="s">
        <v>232</v>
      </c>
      <c r="E1432" s="299">
        <v>7586581</v>
      </c>
      <c r="G1432" s="299" t="s">
        <v>2125</v>
      </c>
      <c r="J1432" s="299" t="s">
        <v>401</v>
      </c>
      <c r="K1432" s="299" t="s">
        <v>2083</v>
      </c>
      <c r="L1432" s="299" t="s">
        <v>2136</v>
      </c>
      <c r="N1432" s="299" t="s">
        <v>2697</v>
      </c>
    </row>
    <row r="1433" spans="1:14">
      <c r="A1433" s="299">
        <v>2017</v>
      </c>
      <c r="B1433" s="299" t="s">
        <v>134</v>
      </c>
      <c r="C1433" s="299" t="s">
        <v>143</v>
      </c>
      <c r="D1433" s="299" t="s">
        <v>684</v>
      </c>
      <c r="E1433" s="299">
        <v>0</v>
      </c>
      <c r="G1433" s="299" t="s">
        <v>2125</v>
      </c>
      <c r="J1433" s="299" t="s">
        <v>401</v>
      </c>
      <c r="K1433" s="299" t="s">
        <v>2081</v>
      </c>
      <c r="L1433" s="299" t="s">
        <v>2137</v>
      </c>
      <c r="N1433" s="299" t="s">
        <v>2697</v>
      </c>
    </row>
    <row r="1434" spans="1:14">
      <c r="A1434" s="299">
        <v>2017</v>
      </c>
      <c r="B1434" s="299" t="s">
        <v>134</v>
      </c>
      <c r="C1434" s="299" t="s">
        <v>143</v>
      </c>
      <c r="D1434" s="299" t="s">
        <v>233</v>
      </c>
      <c r="E1434" s="299">
        <v>0.95046580000000003</v>
      </c>
      <c r="G1434" s="299" t="s">
        <v>2125</v>
      </c>
      <c r="J1434" s="299" t="s">
        <v>401</v>
      </c>
      <c r="K1434" s="299" t="s">
        <v>2104</v>
      </c>
      <c r="L1434" s="299" t="s">
        <v>2138</v>
      </c>
      <c r="N1434" s="299" t="s">
        <v>2697</v>
      </c>
    </row>
    <row r="1435" spans="1:14">
      <c r="A1435" s="299">
        <v>2017</v>
      </c>
      <c r="B1435" s="299" t="s">
        <v>134</v>
      </c>
      <c r="C1435" s="299" t="s">
        <v>143</v>
      </c>
      <c r="D1435" s="299" t="s">
        <v>234</v>
      </c>
      <c r="E1435" s="299">
        <v>1890528</v>
      </c>
      <c r="G1435" s="299" t="s">
        <v>2125</v>
      </c>
      <c r="J1435" s="299" t="s">
        <v>401</v>
      </c>
      <c r="K1435" s="299" t="s">
        <v>2083</v>
      </c>
      <c r="L1435" s="299" t="s">
        <v>2128</v>
      </c>
      <c r="N1435" s="299" t="s">
        <v>2697</v>
      </c>
    </row>
    <row r="1436" spans="1:14">
      <c r="A1436" s="299">
        <v>2017</v>
      </c>
      <c r="B1436" s="299" t="s">
        <v>134</v>
      </c>
      <c r="C1436" s="299" t="s">
        <v>143</v>
      </c>
      <c r="D1436" s="299" t="s">
        <v>683</v>
      </c>
      <c r="E1436" s="299">
        <v>0</v>
      </c>
      <c r="F1436" s="299" t="s">
        <v>683</v>
      </c>
      <c r="G1436" s="299" t="s">
        <v>2149</v>
      </c>
      <c r="H1436" s="299" t="s">
        <v>2147</v>
      </c>
      <c r="I1436" s="299" t="s">
        <v>2039</v>
      </c>
      <c r="N1436" s="299" t="s">
        <v>2697</v>
      </c>
    </row>
    <row r="1437" spans="1:14">
      <c r="A1437" s="299">
        <v>2017</v>
      </c>
      <c r="B1437" s="299" t="s">
        <v>134</v>
      </c>
      <c r="C1437" s="299" t="s">
        <v>143</v>
      </c>
      <c r="D1437" s="299" t="s">
        <v>252</v>
      </c>
      <c r="E1437" s="299">
        <v>0</v>
      </c>
      <c r="F1437" s="299" t="s">
        <v>252</v>
      </c>
      <c r="G1437" s="299" t="s">
        <v>2149</v>
      </c>
      <c r="H1437" s="299" t="s">
        <v>2147</v>
      </c>
      <c r="I1437" s="299" t="s">
        <v>2039</v>
      </c>
      <c r="J1437" s="299" t="s">
        <v>868</v>
      </c>
      <c r="N1437" s="299" t="s">
        <v>2697</v>
      </c>
    </row>
    <row r="1438" spans="1:14">
      <c r="A1438" s="299">
        <v>2017</v>
      </c>
      <c r="B1438" s="299" t="s">
        <v>134</v>
      </c>
      <c r="C1438" s="299" t="s">
        <v>143</v>
      </c>
      <c r="D1438" s="299" t="s">
        <v>663</v>
      </c>
      <c r="E1438" s="299">
        <v>0</v>
      </c>
      <c r="F1438" s="299" t="s">
        <v>663</v>
      </c>
      <c r="G1438" s="299" t="s">
        <v>2149</v>
      </c>
      <c r="H1438" s="299" t="s">
        <v>2147</v>
      </c>
      <c r="I1438" s="299" t="s">
        <v>2039</v>
      </c>
      <c r="N1438" s="299" t="s">
        <v>2697</v>
      </c>
    </row>
    <row r="1439" spans="1:14">
      <c r="A1439" s="299">
        <v>2017</v>
      </c>
      <c r="B1439" s="299" t="s">
        <v>134</v>
      </c>
      <c r="C1439" s="299" t="s">
        <v>143</v>
      </c>
      <c r="D1439" s="299" t="s">
        <v>274</v>
      </c>
      <c r="E1439" s="299">
        <v>0</v>
      </c>
      <c r="F1439" s="299" t="s">
        <v>274</v>
      </c>
      <c r="G1439" s="299" t="s">
        <v>2149</v>
      </c>
      <c r="H1439" s="299" t="s">
        <v>2147</v>
      </c>
      <c r="I1439" s="299" t="s">
        <v>2039</v>
      </c>
      <c r="J1439" s="299" t="s">
        <v>868</v>
      </c>
      <c r="N1439" s="299" t="s">
        <v>2697</v>
      </c>
    </row>
    <row r="1440" spans="1:14">
      <c r="A1440" s="299">
        <v>2017</v>
      </c>
      <c r="B1440" s="299" t="s">
        <v>134</v>
      </c>
      <c r="C1440" s="299" t="s">
        <v>143</v>
      </c>
      <c r="D1440" s="299" t="s">
        <v>351</v>
      </c>
      <c r="E1440" s="299">
        <v>0</v>
      </c>
      <c r="F1440" s="299" t="s">
        <v>351</v>
      </c>
      <c r="G1440" s="299" t="s">
        <v>2149</v>
      </c>
      <c r="H1440" s="299" t="s">
        <v>2147</v>
      </c>
      <c r="I1440" s="299" t="s">
        <v>2039</v>
      </c>
      <c r="N1440" s="299" t="s">
        <v>2697</v>
      </c>
    </row>
    <row r="1441" spans="1:14">
      <c r="A1441" s="299">
        <v>2017</v>
      </c>
      <c r="B1441" s="299" t="s">
        <v>134</v>
      </c>
      <c r="C1441" s="299" t="s">
        <v>143</v>
      </c>
      <c r="D1441" s="299" t="s">
        <v>2008</v>
      </c>
      <c r="E1441" s="299">
        <v>0</v>
      </c>
      <c r="F1441" s="299" t="s">
        <v>2008</v>
      </c>
      <c r="G1441" s="299" t="s">
        <v>2149</v>
      </c>
      <c r="H1441" s="299" t="s">
        <v>2147</v>
      </c>
      <c r="I1441" s="299" t="s">
        <v>2046</v>
      </c>
      <c r="N1441" s="299" t="s">
        <v>2697</v>
      </c>
    </row>
    <row r="1442" spans="1:14">
      <c r="A1442" s="299">
        <v>2017</v>
      </c>
      <c r="B1442" s="299" t="s">
        <v>134</v>
      </c>
      <c r="C1442" s="299" t="s">
        <v>143</v>
      </c>
      <c r="D1442" s="299" t="s">
        <v>317</v>
      </c>
      <c r="E1442" s="299">
        <v>0</v>
      </c>
      <c r="F1442" s="299" t="s">
        <v>317</v>
      </c>
      <c r="G1442" s="299" t="s">
        <v>2149</v>
      </c>
      <c r="H1442" s="299" t="s">
        <v>2147</v>
      </c>
      <c r="I1442" s="299" t="s">
        <v>2039</v>
      </c>
      <c r="J1442" s="299" t="s">
        <v>868</v>
      </c>
      <c r="N1442" s="299" t="s">
        <v>2697</v>
      </c>
    </row>
    <row r="1443" spans="1:14">
      <c r="A1443" s="299">
        <v>2017</v>
      </c>
      <c r="B1443" s="299" t="s">
        <v>134</v>
      </c>
      <c r="C1443" s="299" t="s">
        <v>143</v>
      </c>
      <c r="D1443" s="299" t="s">
        <v>268</v>
      </c>
      <c r="E1443" s="299">
        <v>0</v>
      </c>
      <c r="F1443" s="299" t="s">
        <v>268</v>
      </c>
      <c r="G1443" s="299" t="s">
        <v>2149</v>
      </c>
      <c r="H1443" s="299" t="s">
        <v>2147</v>
      </c>
      <c r="I1443" s="299" t="s">
        <v>2039</v>
      </c>
      <c r="J1443" s="299" t="s">
        <v>868</v>
      </c>
      <c r="N1443" s="299" t="s">
        <v>2697</v>
      </c>
    </row>
    <row r="1444" spans="1:14">
      <c r="A1444" s="299">
        <v>2017</v>
      </c>
      <c r="B1444" s="299" t="s">
        <v>134</v>
      </c>
      <c r="C1444" s="299" t="s">
        <v>143</v>
      </c>
      <c r="D1444" s="299" t="s">
        <v>677</v>
      </c>
      <c r="E1444" s="299">
        <v>0</v>
      </c>
      <c r="F1444" s="299" t="s">
        <v>677</v>
      </c>
      <c r="G1444" s="299" t="s">
        <v>2149</v>
      </c>
      <c r="H1444" s="299" t="s">
        <v>2147</v>
      </c>
      <c r="I1444" s="299" t="s">
        <v>2039</v>
      </c>
      <c r="N1444" s="299" t="s">
        <v>2697</v>
      </c>
    </row>
    <row r="1445" spans="1:14">
      <c r="A1445" s="299">
        <v>2017</v>
      </c>
      <c r="B1445" s="299" t="s">
        <v>134</v>
      </c>
      <c r="C1445" s="299" t="s">
        <v>143</v>
      </c>
      <c r="D1445" s="299" t="s">
        <v>256</v>
      </c>
      <c r="E1445" s="299">
        <v>0</v>
      </c>
      <c r="F1445" s="299" t="s">
        <v>256</v>
      </c>
      <c r="G1445" s="299" t="s">
        <v>2149</v>
      </c>
      <c r="H1445" s="299" t="s">
        <v>2147</v>
      </c>
      <c r="I1445" s="299" t="s">
        <v>2039</v>
      </c>
      <c r="J1445" s="299" t="s">
        <v>868</v>
      </c>
      <c r="N1445" s="299" t="s">
        <v>2697</v>
      </c>
    </row>
    <row r="1446" spans="1:14">
      <c r="A1446" s="299">
        <v>2017</v>
      </c>
      <c r="B1446" s="299" t="s">
        <v>134</v>
      </c>
      <c r="C1446" s="299" t="s">
        <v>143</v>
      </c>
      <c r="D1446" s="299" t="s">
        <v>681</v>
      </c>
      <c r="E1446" s="299">
        <v>0</v>
      </c>
      <c r="F1446" s="299" t="s">
        <v>681</v>
      </c>
      <c r="G1446" s="299" t="s">
        <v>2149</v>
      </c>
      <c r="H1446" s="299" t="s">
        <v>2147</v>
      </c>
      <c r="I1446" s="299" t="s">
        <v>2039</v>
      </c>
      <c r="N1446" s="299" t="s">
        <v>2697</v>
      </c>
    </row>
    <row r="1447" spans="1:14">
      <c r="A1447" s="299">
        <v>2017</v>
      </c>
      <c r="B1447" s="299" t="s">
        <v>134</v>
      </c>
      <c r="C1447" s="299" t="s">
        <v>143</v>
      </c>
      <c r="D1447" s="299" t="s">
        <v>665</v>
      </c>
      <c r="E1447" s="299">
        <v>0</v>
      </c>
      <c r="F1447" s="299" t="s">
        <v>665</v>
      </c>
      <c r="G1447" s="299" t="s">
        <v>2149</v>
      </c>
      <c r="H1447" s="299" t="s">
        <v>2147</v>
      </c>
      <c r="I1447" s="299" t="s">
        <v>2039</v>
      </c>
      <c r="N1447" s="299" t="s">
        <v>2697</v>
      </c>
    </row>
    <row r="1448" spans="1:14">
      <c r="A1448" s="299">
        <v>2017</v>
      </c>
      <c r="B1448" s="299" t="s">
        <v>134</v>
      </c>
      <c r="C1448" s="299" t="s">
        <v>143</v>
      </c>
      <c r="D1448" s="299" t="s">
        <v>283</v>
      </c>
      <c r="E1448" s="299">
        <v>0</v>
      </c>
      <c r="F1448" s="299" t="s">
        <v>283</v>
      </c>
      <c r="G1448" s="299" t="s">
        <v>2149</v>
      </c>
      <c r="H1448" s="299" t="s">
        <v>2147</v>
      </c>
      <c r="I1448" s="299" t="s">
        <v>2039</v>
      </c>
      <c r="J1448" s="299" t="s">
        <v>868</v>
      </c>
      <c r="N1448" s="299" t="s">
        <v>2697</v>
      </c>
    </row>
    <row r="1449" spans="1:14">
      <c r="A1449" s="299">
        <v>2017</v>
      </c>
      <c r="B1449" s="299" t="s">
        <v>134</v>
      </c>
      <c r="C1449" s="299" t="s">
        <v>143</v>
      </c>
      <c r="D1449" s="299" t="s">
        <v>295</v>
      </c>
      <c r="E1449" s="299">
        <v>0</v>
      </c>
      <c r="F1449" s="299" t="s">
        <v>295</v>
      </c>
      <c r="G1449" s="299" t="s">
        <v>2149</v>
      </c>
      <c r="H1449" s="299" t="s">
        <v>2147</v>
      </c>
      <c r="I1449" s="299" t="s">
        <v>2039</v>
      </c>
      <c r="J1449" s="299" t="s">
        <v>868</v>
      </c>
      <c r="N1449" s="299" t="s">
        <v>2697</v>
      </c>
    </row>
    <row r="1450" spans="1:14">
      <c r="A1450" s="299">
        <v>2017</v>
      </c>
      <c r="B1450" s="299" t="s">
        <v>134</v>
      </c>
      <c r="C1450" s="299" t="s">
        <v>143</v>
      </c>
      <c r="D1450" s="299" t="s">
        <v>347</v>
      </c>
      <c r="E1450" s="299">
        <v>0</v>
      </c>
      <c r="F1450" s="299" t="s">
        <v>347</v>
      </c>
      <c r="G1450" s="299" t="s">
        <v>2149</v>
      </c>
      <c r="H1450" s="299" t="s">
        <v>2147</v>
      </c>
      <c r="I1450" s="299" t="s">
        <v>2039</v>
      </c>
      <c r="N1450" s="299" t="s">
        <v>2697</v>
      </c>
    </row>
    <row r="1451" spans="1:14">
      <c r="A1451" s="299">
        <v>2017</v>
      </c>
      <c r="B1451" s="299" t="s">
        <v>134</v>
      </c>
      <c r="C1451" s="299" t="s">
        <v>143</v>
      </c>
      <c r="D1451" s="299" t="s">
        <v>675</v>
      </c>
      <c r="E1451" s="299">
        <v>0</v>
      </c>
      <c r="F1451" s="299" t="s">
        <v>675</v>
      </c>
      <c r="G1451" s="299" t="s">
        <v>2149</v>
      </c>
      <c r="H1451" s="299" t="s">
        <v>2147</v>
      </c>
      <c r="I1451" s="299" t="s">
        <v>2039</v>
      </c>
      <c r="N1451" s="299" t="s">
        <v>2697</v>
      </c>
    </row>
    <row r="1452" spans="1:14">
      <c r="A1452" s="299">
        <v>2017</v>
      </c>
      <c r="B1452" s="299" t="s">
        <v>134</v>
      </c>
      <c r="C1452" s="299" t="s">
        <v>143</v>
      </c>
      <c r="D1452" s="299" t="s">
        <v>667</v>
      </c>
      <c r="E1452" s="299">
        <v>0</v>
      </c>
      <c r="F1452" s="299" t="s">
        <v>667</v>
      </c>
      <c r="G1452" s="299" t="s">
        <v>2149</v>
      </c>
      <c r="H1452" s="299" t="s">
        <v>2147</v>
      </c>
      <c r="I1452" s="299" t="s">
        <v>2039</v>
      </c>
      <c r="N1452" s="299" t="s">
        <v>2697</v>
      </c>
    </row>
    <row r="1453" spans="1:14">
      <c r="A1453" s="299">
        <v>2017</v>
      </c>
      <c r="B1453" s="299" t="s">
        <v>134</v>
      </c>
      <c r="C1453" s="299" t="s">
        <v>143</v>
      </c>
      <c r="D1453" s="299" t="s">
        <v>742</v>
      </c>
      <c r="E1453" s="299">
        <v>0</v>
      </c>
      <c r="F1453" s="299" t="s">
        <v>742</v>
      </c>
      <c r="G1453" s="299" t="s">
        <v>2149</v>
      </c>
      <c r="H1453" s="299" t="s">
        <v>2147</v>
      </c>
      <c r="I1453" s="299" t="s">
        <v>2039</v>
      </c>
      <c r="N1453" s="299" t="s">
        <v>2697</v>
      </c>
    </row>
    <row r="1454" spans="1:14">
      <c r="A1454" s="299">
        <v>2017</v>
      </c>
      <c r="B1454" s="299" t="s">
        <v>134</v>
      </c>
      <c r="C1454" s="299" t="s">
        <v>143</v>
      </c>
      <c r="D1454" s="299" t="s">
        <v>266</v>
      </c>
      <c r="E1454" s="299">
        <v>0</v>
      </c>
      <c r="F1454" s="299" t="s">
        <v>266</v>
      </c>
      <c r="G1454" s="299" t="s">
        <v>2149</v>
      </c>
      <c r="H1454" s="299" t="s">
        <v>2147</v>
      </c>
      <c r="I1454" s="299" t="s">
        <v>2039</v>
      </c>
      <c r="J1454" s="299" t="s">
        <v>868</v>
      </c>
      <c r="N1454" s="299" t="s">
        <v>2697</v>
      </c>
    </row>
    <row r="1455" spans="1:14">
      <c r="A1455" s="299">
        <v>2017</v>
      </c>
      <c r="B1455" s="299" t="s">
        <v>134</v>
      </c>
      <c r="C1455" s="299" t="s">
        <v>143</v>
      </c>
      <c r="D1455" s="299" t="s">
        <v>287</v>
      </c>
      <c r="E1455" s="299">
        <v>0</v>
      </c>
      <c r="F1455" s="299" t="s">
        <v>287</v>
      </c>
      <c r="G1455" s="299" t="s">
        <v>2149</v>
      </c>
      <c r="H1455" s="299" t="s">
        <v>2147</v>
      </c>
      <c r="I1455" s="299" t="s">
        <v>2039</v>
      </c>
      <c r="J1455" s="299" t="s">
        <v>868</v>
      </c>
      <c r="N1455" s="299" t="s">
        <v>2697</v>
      </c>
    </row>
    <row r="1456" spans="1:14">
      <c r="A1456" s="299">
        <v>2017</v>
      </c>
      <c r="B1456" s="299" t="s">
        <v>134</v>
      </c>
      <c r="C1456" s="299" t="s">
        <v>143</v>
      </c>
      <c r="D1456" s="299" t="s">
        <v>662</v>
      </c>
      <c r="E1456" s="299">
        <v>0</v>
      </c>
      <c r="F1456" s="299" t="s">
        <v>662</v>
      </c>
      <c r="G1456" s="299" t="s">
        <v>2149</v>
      </c>
      <c r="H1456" s="299" t="s">
        <v>2147</v>
      </c>
      <c r="I1456" s="299" t="s">
        <v>2039</v>
      </c>
      <c r="N1456" s="299" t="s">
        <v>2697</v>
      </c>
    </row>
    <row r="1457" spans="1:14">
      <c r="A1457" s="299">
        <v>2017</v>
      </c>
      <c r="B1457" s="299" t="s">
        <v>134</v>
      </c>
      <c r="C1457" s="299" t="s">
        <v>143</v>
      </c>
      <c r="D1457" s="299" t="s">
        <v>301</v>
      </c>
      <c r="E1457" s="299">
        <v>0</v>
      </c>
      <c r="F1457" s="299" t="s">
        <v>301</v>
      </c>
      <c r="G1457" s="299" t="s">
        <v>2149</v>
      </c>
      <c r="H1457" s="299" t="s">
        <v>2147</v>
      </c>
      <c r="I1457" s="299" t="s">
        <v>2039</v>
      </c>
      <c r="J1457" s="299" t="s">
        <v>868</v>
      </c>
      <c r="N1457" s="299" t="s">
        <v>2697</v>
      </c>
    </row>
    <row r="1458" spans="1:14">
      <c r="A1458" s="299">
        <v>2017</v>
      </c>
      <c r="B1458" s="299" t="s">
        <v>134</v>
      </c>
      <c r="C1458" s="299" t="s">
        <v>143</v>
      </c>
      <c r="D1458" s="299" t="s">
        <v>603</v>
      </c>
      <c r="E1458" s="299">
        <v>0</v>
      </c>
      <c r="F1458" s="299" t="s">
        <v>603</v>
      </c>
      <c r="G1458" s="299" t="s">
        <v>2149</v>
      </c>
      <c r="H1458" s="299" t="s">
        <v>2147</v>
      </c>
      <c r="I1458" s="299" t="s">
        <v>2044</v>
      </c>
      <c r="N1458" s="299" t="s">
        <v>2697</v>
      </c>
    </row>
    <row r="1459" spans="1:14">
      <c r="A1459" s="299">
        <v>2017</v>
      </c>
      <c r="B1459" s="299" t="s">
        <v>134</v>
      </c>
      <c r="C1459" s="299" t="s">
        <v>143</v>
      </c>
      <c r="D1459" s="299" t="s">
        <v>260</v>
      </c>
      <c r="E1459" s="299">
        <v>0</v>
      </c>
      <c r="F1459" s="299" t="s">
        <v>260</v>
      </c>
      <c r="G1459" s="299" t="s">
        <v>2149</v>
      </c>
      <c r="H1459" s="299" t="s">
        <v>2147</v>
      </c>
      <c r="I1459" s="299" t="s">
        <v>2039</v>
      </c>
      <c r="J1459" s="299" t="s">
        <v>868</v>
      </c>
      <c r="N1459" s="299" t="s">
        <v>2697</v>
      </c>
    </row>
    <row r="1460" spans="1:14">
      <c r="A1460" s="299">
        <v>2017</v>
      </c>
      <c r="B1460" s="299" t="s">
        <v>134</v>
      </c>
      <c r="C1460" s="299" t="s">
        <v>143</v>
      </c>
      <c r="D1460" s="299" t="s">
        <v>294</v>
      </c>
      <c r="E1460" s="299">
        <v>0</v>
      </c>
      <c r="F1460" s="299" t="s">
        <v>294</v>
      </c>
      <c r="G1460" s="299" t="s">
        <v>2149</v>
      </c>
      <c r="H1460" s="299" t="s">
        <v>2147</v>
      </c>
      <c r="I1460" s="299" t="s">
        <v>2039</v>
      </c>
      <c r="J1460" s="299" t="s">
        <v>868</v>
      </c>
      <c r="N1460" s="299" t="s">
        <v>2697</v>
      </c>
    </row>
    <row r="1461" spans="1:14">
      <c r="A1461" s="299">
        <v>2017</v>
      </c>
      <c r="B1461" s="299" t="s">
        <v>134</v>
      </c>
      <c r="C1461" s="299" t="s">
        <v>143</v>
      </c>
      <c r="D1461" s="299" t="s">
        <v>682</v>
      </c>
      <c r="E1461" s="299">
        <v>0</v>
      </c>
      <c r="F1461" s="299" t="s">
        <v>682</v>
      </c>
      <c r="G1461" s="299" t="s">
        <v>2149</v>
      </c>
      <c r="H1461" s="299" t="s">
        <v>2147</v>
      </c>
      <c r="I1461" s="299" t="s">
        <v>2039</v>
      </c>
      <c r="N1461" s="299" t="s">
        <v>2697</v>
      </c>
    </row>
    <row r="1462" spans="1:14">
      <c r="A1462" s="299">
        <v>2017</v>
      </c>
      <c r="B1462" s="299" t="s">
        <v>134</v>
      </c>
      <c r="C1462" s="299" t="s">
        <v>143</v>
      </c>
      <c r="D1462" s="299" t="s">
        <v>272</v>
      </c>
      <c r="E1462" s="299">
        <v>0</v>
      </c>
      <c r="F1462" s="299" t="s">
        <v>272</v>
      </c>
      <c r="G1462" s="299" t="s">
        <v>2149</v>
      </c>
      <c r="H1462" s="299" t="s">
        <v>2147</v>
      </c>
      <c r="I1462" s="299" t="s">
        <v>2039</v>
      </c>
      <c r="J1462" s="299" t="s">
        <v>868</v>
      </c>
      <c r="N1462" s="299" t="s">
        <v>2697</v>
      </c>
    </row>
    <row r="1463" spans="1:14">
      <c r="A1463" s="299">
        <v>2017</v>
      </c>
      <c r="B1463" s="299" t="s">
        <v>134</v>
      </c>
      <c r="C1463" s="299" t="s">
        <v>143</v>
      </c>
      <c r="D1463" s="299" t="s">
        <v>270</v>
      </c>
      <c r="E1463" s="299">
        <v>0</v>
      </c>
      <c r="F1463" s="299" t="s">
        <v>270</v>
      </c>
      <c r="G1463" s="299" t="s">
        <v>2149</v>
      </c>
      <c r="H1463" s="299" t="s">
        <v>2147</v>
      </c>
      <c r="I1463" s="299" t="s">
        <v>2039</v>
      </c>
      <c r="J1463" s="299" t="s">
        <v>868</v>
      </c>
      <c r="N1463" s="299" t="s">
        <v>2697</v>
      </c>
    </row>
    <row r="1464" spans="1:14">
      <c r="A1464" s="299">
        <v>2017</v>
      </c>
      <c r="B1464" s="299" t="s">
        <v>134</v>
      </c>
      <c r="C1464" s="299" t="s">
        <v>143</v>
      </c>
      <c r="D1464" s="299" t="s">
        <v>251</v>
      </c>
      <c r="E1464" s="299">
        <v>0</v>
      </c>
      <c r="F1464" s="299" t="s">
        <v>251</v>
      </c>
      <c r="G1464" s="299" t="s">
        <v>2149</v>
      </c>
      <c r="H1464" s="299" t="s">
        <v>2147</v>
      </c>
      <c r="I1464" s="299" t="s">
        <v>2039</v>
      </c>
      <c r="J1464" s="299" t="s">
        <v>868</v>
      </c>
      <c r="N1464" s="299" t="s">
        <v>2697</v>
      </c>
    </row>
    <row r="1465" spans="1:14">
      <c r="A1465" s="299">
        <v>2017</v>
      </c>
      <c r="B1465" s="299" t="s">
        <v>134</v>
      </c>
      <c r="C1465" s="299" t="s">
        <v>143</v>
      </c>
      <c r="D1465" s="299" t="s">
        <v>690</v>
      </c>
      <c r="E1465" s="299">
        <v>0</v>
      </c>
      <c r="F1465" s="299" t="s">
        <v>690</v>
      </c>
      <c r="G1465" s="299" t="s">
        <v>2149</v>
      </c>
      <c r="H1465" s="299" t="s">
        <v>2147</v>
      </c>
      <c r="I1465" s="299" t="s">
        <v>2039</v>
      </c>
      <c r="N1465" s="299" t="s">
        <v>2697</v>
      </c>
    </row>
    <row r="1466" spans="1:14">
      <c r="A1466" s="299">
        <v>2017</v>
      </c>
      <c r="B1466" s="299" t="s">
        <v>134</v>
      </c>
      <c r="C1466" s="299" t="s">
        <v>143</v>
      </c>
      <c r="D1466" s="299" t="s">
        <v>320</v>
      </c>
      <c r="E1466" s="299">
        <v>0</v>
      </c>
      <c r="F1466" s="299" t="s">
        <v>320</v>
      </c>
      <c r="G1466" s="299" t="s">
        <v>2149</v>
      </c>
      <c r="H1466" s="299" t="s">
        <v>2147</v>
      </c>
      <c r="I1466" s="299" t="s">
        <v>2039</v>
      </c>
      <c r="J1466" s="299" t="s">
        <v>868</v>
      </c>
      <c r="N1466" s="299" t="s">
        <v>2697</v>
      </c>
    </row>
    <row r="1467" spans="1:14">
      <c r="A1467" s="299">
        <v>2017</v>
      </c>
      <c r="B1467" s="299" t="s">
        <v>134</v>
      </c>
      <c r="C1467" s="299" t="s">
        <v>143</v>
      </c>
      <c r="D1467" s="299" t="s">
        <v>362</v>
      </c>
      <c r="E1467" s="299">
        <v>0</v>
      </c>
      <c r="F1467" s="299" t="s">
        <v>362</v>
      </c>
      <c r="G1467" s="299" t="s">
        <v>2149</v>
      </c>
      <c r="H1467" s="299" t="s">
        <v>2147</v>
      </c>
      <c r="I1467" s="299" t="s">
        <v>2039</v>
      </c>
      <c r="N1467" s="299" t="s">
        <v>2697</v>
      </c>
    </row>
    <row r="1468" spans="1:14">
      <c r="A1468" s="299">
        <v>2017</v>
      </c>
      <c r="B1468" s="299" t="s">
        <v>134</v>
      </c>
      <c r="C1468" s="299" t="s">
        <v>143</v>
      </c>
      <c r="D1468" s="299" t="s">
        <v>754</v>
      </c>
      <c r="E1468" s="299">
        <v>0</v>
      </c>
      <c r="F1468" s="299" t="s">
        <v>754</v>
      </c>
      <c r="G1468" s="299" t="s">
        <v>2149</v>
      </c>
      <c r="H1468" s="299" t="s">
        <v>2147</v>
      </c>
      <c r="I1468" s="299" t="s">
        <v>2044</v>
      </c>
      <c r="N1468" s="299" t="s">
        <v>2697</v>
      </c>
    </row>
    <row r="1469" spans="1:14">
      <c r="A1469" s="299">
        <v>2017</v>
      </c>
      <c r="B1469" s="299" t="s">
        <v>134</v>
      </c>
      <c r="C1469" s="299" t="s">
        <v>143</v>
      </c>
      <c r="D1469" s="299" t="s">
        <v>257</v>
      </c>
      <c r="E1469" s="299">
        <v>0</v>
      </c>
      <c r="F1469" s="299" t="s">
        <v>257</v>
      </c>
      <c r="G1469" s="299" t="s">
        <v>2149</v>
      </c>
      <c r="H1469" s="299" t="s">
        <v>2147</v>
      </c>
      <c r="I1469" s="299" t="s">
        <v>2039</v>
      </c>
      <c r="J1469" s="299" t="s">
        <v>868</v>
      </c>
      <c r="N1469" s="299" t="s">
        <v>2697</v>
      </c>
    </row>
    <row r="1470" spans="1:14">
      <c r="A1470" s="299">
        <v>2017</v>
      </c>
      <c r="B1470" s="299" t="s">
        <v>134</v>
      </c>
      <c r="C1470" s="299" t="s">
        <v>143</v>
      </c>
      <c r="D1470" s="299" t="s">
        <v>674</v>
      </c>
      <c r="E1470" s="299">
        <v>0</v>
      </c>
      <c r="F1470" s="299" t="s">
        <v>674</v>
      </c>
      <c r="G1470" s="299" t="s">
        <v>2149</v>
      </c>
      <c r="H1470" s="299" t="s">
        <v>2147</v>
      </c>
      <c r="I1470" s="299" t="s">
        <v>2039</v>
      </c>
      <c r="N1470" s="299" t="s">
        <v>2697</v>
      </c>
    </row>
    <row r="1471" spans="1:14">
      <c r="A1471" s="299">
        <v>2017</v>
      </c>
      <c r="B1471" s="299" t="s">
        <v>134</v>
      </c>
      <c r="C1471" s="299" t="s">
        <v>143</v>
      </c>
      <c r="D1471" s="299" t="s">
        <v>291</v>
      </c>
      <c r="E1471" s="299">
        <v>0</v>
      </c>
      <c r="F1471" s="299" t="s">
        <v>291</v>
      </c>
      <c r="G1471" s="299" t="s">
        <v>2149</v>
      </c>
      <c r="H1471" s="299" t="s">
        <v>2147</v>
      </c>
      <c r="I1471" s="299" t="s">
        <v>2039</v>
      </c>
      <c r="J1471" s="299" t="s">
        <v>868</v>
      </c>
      <c r="N1471" s="299" t="s">
        <v>2697</v>
      </c>
    </row>
    <row r="1472" spans="1:14">
      <c r="A1472" s="299">
        <v>2017</v>
      </c>
      <c r="B1472" s="299" t="s">
        <v>134</v>
      </c>
      <c r="C1472" s="299" t="s">
        <v>143</v>
      </c>
      <c r="D1472" s="299" t="s">
        <v>297</v>
      </c>
      <c r="E1472" s="299">
        <v>0</v>
      </c>
      <c r="F1472" s="299" t="s">
        <v>297</v>
      </c>
      <c r="G1472" s="299" t="s">
        <v>2149</v>
      </c>
      <c r="H1472" s="299" t="s">
        <v>2147</v>
      </c>
      <c r="I1472" s="299" t="s">
        <v>2039</v>
      </c>
      <c r="J1472" s="299" t="s">
        <v>868</v>
      </c>
      <c r="N1472" s="299" t="s">
        <v>2697</v>
      </c>
    </row>
    <row r="1473" spans="1:14">
      <c r="A1473" s="299">
        <v>2017</v>
      </c>
      <c r="B1473" s="299" t="s">
        <v>134</v>
      </c>
      <c r="C1473" s="299" t="s">
        <v>143</v>
      </c>
      <c r="D1473" s="299" t="s">
        <v>308</v>
      </c>
      <c r="E1473" s="299">
        <v>0</v>
      </c>
      <c r="F1473" s="299" t="s">
        <v>308</v>
      </c>
      <c r="G1473" s="299" t="s">
        <v>2149</v>
      </c>
      <c r="H1473" s="299" t="s">
        <v>2147</v>
      </c>
      <c r="I1473" s="299" t="s">
        <v>2039</v>
      </c>
      <c r="J1473" s="299" t="s">
        <v>868</v>
      </c>
      <c r="N1473" s="299" t="s">
        <v>2697</v>
      </c>
    </row>
    <row r="1474" spans="1:14">
      <c r="A1474" s="299">
        <v>2017</v>
      </c>
      <c r="B1474" s="299" t="s">
        <v>134</v>
      </c>
      <c r="C1474" s="299" t="s">
        <v>143</v>
      </c>
      <c r="D1474" s="299" t="s">
        <v>299</v>
      </c>
      <c r="E1474" s="299">
        <v>0</v>
      </c>
      <c r="F1474" s="299" t="s">
        <v>299</v>
      </c>
      <c r="G1474" s="299" t="s">
        <v>2149</v>
      </c>
      <c r="H1474" s="299" t="s">
        <v>2147</v>
      </c>
      <c r="I1474" s="299" t="s">
        <v>2039</v>
      </c>
      <c r="J1474" s="299" t="s">
        <v>868</v>
      </c>
      <c r="N1474" s="299" t="s">
        <v>2697</v>
      </c>
    </row>
    <row r="1475" spans="1:14">
      <c r="A1475" s="299">
        <v>2017</v>
      </c>
      <c r="B1475" s="299" t="s">
        <v>134</v>
      </c>
      <c r="C1475" s="299" t="s">
        <v>143</v>
      </c>
      <c r="D1475" s="299" t="s">
        <v>292</v>
      </c>
      <c r="E1475" s="299">
        <v>0</v>
      </c>
      <c r="F1475" s="299" t="s">
        <v>292</v>
      </c>
      <c r="G1475" s="299" t="s">
        <v>2149</v>
      </c>
      <c r="H1475" s="299" t="s">
        <v>2147</v>
      </c>
      <c r="I1475" s="299" t="s">
        <v>2039</v>
      </c>
      <c r="J1475" s="299" t="s">
        <v>868</v>
      </c>
      <c r="N1475" s="299" t="s">
        <v>2697</v>
      </c>
    </row>
    <row r="1476" spans="1:14">
      <c r="A1476" s="299">
        <v>2017</v>
      </c>
      <c r="B1476" s="299" t="s">
        <v>134</v>
      </c>
      <c r="C1476" s="299" t="s">
        <v>143</v>
      </c>
      <c r="D1476" s="299" t="s">
        <v>313</v>
      </c>
      <c r="E1476" s="299">
        <v>0</v>
      </c>
      <c r="F1476" s="299" t="s">
        <v>313</v>
      </c>
      <c r="G1476" s="299" t="s">
        <v>2149</v>
      </c>
      <c r="H1476" s="299" t="s">
        <v>2147</v>
      </c>
      <c r="I1476" s="299" t="s">
        <v>2039</v>
      </c>
      <c r="J1476" s="299" t="s">
        <v>868</v>
      </c>
      <c r="N1476" s="299" t="s">
        <v>2697</v>
      </c>
    </row>
    <row r="1477" spans="1:14">
      <c r="A1477" s="299">
        <v>2017</v>
      </c>
      <c r="B1477" s="299" t="s">
        <v>134</v>
      </c>
      <c r="C1477" s="299" t="s">
        <v>143</v>
      </c>
      <c r="D1477" s="299" t="s">
        <v>673</v>
      </c>
      <c r="E1477" s="299">
        <v>0</v>
      </c>
      <c r="F1477" s="299" t="s">
        <v>673</v>
      </c>
      <c r="G1477" s="299" t="s">
        <v>2149</v>
      </c>
      <c r="H1477" s="299" t="s">
        <v>2147</v>
      </c>
      <c r="I1477" s="299" t="s">
        <v>2039</v>
      </c>
      <c r="N1477" s="299" t="s">
        <v>2697</v>
      </c>
    </row>
    <row r="1478" spans="1:14">
      <c r="A1478" s="299">
        <v>2017</v>
      </c>
      <c r="B1478" s="299" t="s">
        <v>134</v>
      </c>
      <c r="C1478" s="299" t="s">
        <v>143</v>
      </c>
      <c r="D1478" s="299" t="s">
        <v>309</v>
      </c>
      <c r="E1478" s="299">
        <v>0</v>
      </c>
      <c r="F1478" s="299" t="s">
        <v>309</v>
      </c>
      <c r="G1478" s="299" t="s">
        <v>2149</v>
      </c>
      <c r="H1478" s="299" t="s">
        <v>2147</v>
      </c>
      <c r="I1478" s="299" t="s">
        <v>2039</v>
      </c>
      <c r="J1478" s="299" t="s">
        <v>868</v>
      </c>
      <c r="N1478" s="299" t="s">
        <v>2697</v>
      </c>
    </row>
    <row r="1479" spans="1:14">
      <c r="A1479" s="299">
        <v>2017</v>
      </c>
      <c r="B1479" s="299" t="s">
        <v>134</v>
      </c>
      <c r="C1479" s="299" t="s">
        <v>143</v>
      </c>
      <c r="D1479" s="299" t="s">
        <v>1975</v>
      </c>
      <c r="E1479" s="299">
        <v>0</v>
      </c>
      <c r="F1479" s="299" t="s">
        <v>1975</v>
      </c>
      <c r="G1479" s="299" t="s">
        <v>2149</v>
      </c>
      <c r="H1479" s="299" t="s">
        <v>2147</v>
      </c>
      <c r="I1479" s="299" t="s">
        <v>2028</v>
      </c>
      <c r="N1479" s="299" t="s">
        <v>2697</v>
      </c>
    </row>
    <row r="1480" spans="1:14">
      <c r="A1480" s="299">
        <v>2017</v>
      </c>
      <c r="B1480" s="299" t="s">
        <v>134</v>
      </c>
      <c r="C1480" s="299" t="s">
        <v>143</v>
      </c>
      <c r="D1480" s="299" t="s">
        <v>363</v>
      </c>
      <c r="E1480" s="299">
        <v>0</v>
      </c>
      <c r="F1480" s="299" t="s">
        <v>363</v>
      </c>
      <c r="G1480" s="299" t="s">
        <v>2149</v>
      </c>
      <c r="H1480" s="299" t="s">
        <v>2147</v>
      </c>
      <c r="I1480" s="299" t="s">
        <v>2033</v>
      </c>
      <c r="N1480" s="299" t="s">
        <v>2697</v>
      </c>
    </row>
    <row r="1481" spans="1:14">
      <c r="A1481" s="299">
        <v>2017</v>
      </c>
      <c r="B1481" s="299" t="s">
        <v>134</v>
      </c>
      <c r="C1481" s="299" t="s">
        <v>143</v>
      </c>
      <c r="D1481" s="299" t="s">
        <v>847</v>
      </c>
      <c r="E1481" s="299">
        <v>0</v>
      </c>
      <c r="G1481" s="299" t="s">
        <v>2162</v>
      </c>
      <c r="H1481" s="299" t="s">
        <v>2163</v>
      </c>
      <c r="I1481" s="299" t="s">
        <v>2057</v>
      </c>
      <c r="J1481" s="299" t="s">
        <v>844</v>
      </c>
      <c r="N1481" s="299" t="s">
        <v>2697</v>
      </c>
    </row>
    <row r="1482" spans="1:14">
      <c r="A1482" s="299">
        <v>2017</v>
      </c>
      <c r="B1482" s="299" t="s">
        <v>134</v>
      </c>
      <c r="C1482" s="299" t="s">
        <v>143</v>
      </c>
      <c r="D1482" s="299" t="s">
        <v>851</v>
      </c>
      <c r="E1482" s="299">
        <v>0</v>
      </c>
      <c r="G1482" s="299" t="s">
        <v>2162</v>
      </c>
      <c r="H1482" s="299" t="s">
        <v>2164</v>
      </c>
      <c r="I1482" s="299" t="s">
        <v>2057</v>
      </c>
      <c r="J1482" s="299" t="s">
        <v>844</v>
      </c>
      <c r="N1482" s="299" t="s">
        <v>2697</v>
      </c>
    </row>
    <row r="1483" spans="1:14">
      <c r="A1483" s="299">
        <v>2017</v>
      </c>
      <c r="B1483" s="299" t="s">
        <v>134</v>
      </c>
      <c r="C1483" s="299" t="s">
        <v>143</v>
      </c>
      <c r="D1483" s="299" t="s">
        <v>208</v>
      </c>
      <c r="E1483" s="299">
        <v>20016703.32</v>
      </c>
      <c r="G1483" s="299" t="s">
        <v>2162</v>
      </c>
      <c r="H1483" s="299" t="s">
        <v>2165</v>
      </c>
      <c r="I1483" s="299" t="s">
        <v>2057</v>
      </c>
      <c r="J1483" s="299" t="s">
        <v>844</v>
      </c>
      <c r="K1483" s="299" t="s">
        <v>2096</v>
      </c>
      <c r="L1483" s="299" t="s">
        <v>2139</v>
      </c>
      <c r="M1483" s="299" t="s">
        <v>2096</v>
      </c>
      <c r="N1483" s="299" t="s">
        <v>2697</v>
      </c>
    </row>
    <row r="1484" spans="1:14">
      <c r="A1484" s="299">
        <v>2017</v>
      </c>
      <c r="B1484" s="299" t="s">
        <v>134</v>
      </c>
      <c r="C1484" s="299" t="s">
        <v>143</v>
      </c>
      <c r="D1484" s="299" t="s">
        <v>849</v>
      </c>
      <c r="E1484" s="299">
        <v>0</v>
      </c>
      <c r="G1484" s="299" t="s">
        <v>2162</v>
      </c>
      <c r="H1484" s="299" t="s">
        <v>2166</v>
      </c>
      <c r="I1484" s="299" t="s">
        <v>2057</v>
      </c>
      <c r="J1484" s="299" t="s">
        <v>844</v>
      </c>
      <c r="N1484" s="299" t="s">
        <v>2697</v>
      </c>
    </row>
    <row r="1485" spans="1:14">
      <c r="A1485" s="299">
        <v>2017</v>
      </c>
      <c r="B1485" s="299" t="s">
        <v>134</v>
      </c>
      <c r="C1485" s="299" t="s">
        <v>143</v>
      </c>
      <c r="D1485" s="299" t="s">
        <v>995</v>
      </c>
      <c r="E1485" s="299">
        <v>-1371.09</v>
      </c>
      <c r="G1485" s="299" t="s">
        <v>2106</v>
      </c>
      <c r="I1485" s="299" t="s">
        <v>2024</v>
      </c>
      <c r="J1485" s="299" t="s">
        <v>978</v>
      </c>
      <c r="K1485" s="299" t="s">
        <v>2070</v>
      </c>
      <c r="L1485" s="299" t="s">
        <v>2167</v>
      </c>
      <c r="N1485" s="299" t="s">
        <v>2697</v>
      </c>
    </row>
    <row r="1486" spans="1:14">
      <c r="A1486" s="299">
        <v>2017</v>
      </c>
      <c r="B1486" s="299" t="s">
        <v>134</v>
      </c>
      <c r="C1486" s="299" t="s">
        <v>143</v>
      </c>
      <c r="D1486" s="299" t="s">
        <v>993</v>
      </c>
      <c r="E1486" s="299">
        <v>-54336.49</v>
      </c>
      <c r="G1486" s="299" t="s">
        <v>2106</v>
      </c>
      <c r="I1486" s="299" t="s">
        <v>2021</v>
      </c>
      <c r="J1486" s="299" t="s">
        <v>978</v>
      </c>
      <c r="K1486" s="299" t="s">
        <v>2070</v>
      </c>
      <c r="L1486" s="299" t="s">
        <v>2167</v>
      </c>
      <c r="N1486" s="299" t="s">
        <v>2697</v>
      </c>
    </row>
    <row r="1487" spans="1:14">
      <c r="A1487" s="299">
        <v>2017</v>
      </c>
      <c r="B1487" s="299" t="s">
        <v>134</v>
      </c>
      <c r="C1487" s="299" t="s">
        <v>143</v>
      </c>
      <c r="D1487" s="299" t="s">
        <v>1003</v>
      </c>
      <c r="E1487" s="299">
        <v>0</v>
      </c>
      <c r="G1487" s="299" t="s">
        <v>2106</v>
      </c>
      <c r="I1487" s="299" t="s">
        <v>2024</v>
      </c>
      <c r="J1487" s="299" t="s">
        <v>978</v>
      </c>
      <c r="K1487" s="299" t="s">
        <v>2070</v>
      </c>
      <c r="L1487" s="299" t="s">
        <v>2168</v>
      </c>
      <c r="N1487" s="299" t="s">
        <v>2697</v>
      </c>
    </row>
    <row r="1488" spans="1:14">
      <c r="A1488" s="299">
        <v>2017</v>
      </c>
      <c r="B1488" s="299" t="s">
        <v>134</v>
      </c>
      <c r="C1488" s="299" t="s">
        <v>143</v>
      </c>
      <c r="D1488" s="299" t="s">
        <v>1001</v>
      </c>
      <c r="E1488" s="299">
        <v>0</v>
      </c>
      <c r="G1488" s="299" t="s">
        <v>2106</v>
      </c>
      <c r="I1488" s="299" t="s">
        <v>2021</v>
      </c>
      <c r="J1488" s="299" t="s">
        <v>978</v>
      </c>
      <c r="K1488" s="299" t="s">
        <v>2070</v>
      </c>
      <c r="L1488" s="299" t="s">
        <v>2168</v>
      </c>
      <c r="N1488" s="299" t="s">
        <v>2697</v>
      </c>
    </row>
    <row r="1489" spans="1:14">
      <c r="A1489" s="299">
        <v>2017</v>
      </c>
      <c r="B1489" s="299" t="s">
        <v>134</v>
      </c>
      <c r="C1489" s="299" t="s">
        <v>143</v>
      </c>
      <c r="D1489" s="299" t="s">
        <v>688</v>
      </c>
      <c r="E1489" s="299">
        <v>40861.980000000003</v>
      </c>
      <c r="F1489" s="299" t="s">
        <v>688</v>
      </c>
      <c r="G1489" s="299" t="s">
        <v>2149</v>
      </c>
      <c r="H1489" s="299" t="s">
        <v>2146</v>
      </c>
      <c r="I1489" s="299" t="s">
        <v>2039</v>
      </c>
      <c r="N1489" s="299" t="s">
        <v>2697</v>
      </c>
    </row>
    <row r="1490" spans="1:14">
      <c r="A1490" s="299">
        <v>2017</v>
      </c>
      <c r="B1490" s="299" t="s">
        <v>134</v>
      </c>
      <c r="C1490" s="299" t="s">
        <v>143</v>
      </c>
      <c r="D1490" s="299" t="s">
        <v>679</v>
      </c>
      <c r="E1490" s="299">
        <v>-9683.07</v>
      </c>
      <c r="F1490" s="299" t="s">
        <v>679</v>
      </c>
      <c r="G1490" s="299" t="s">
        <v>2149</v>
      </c>
      <c r="H1490" s="299" t="s">
        <v>2146</v>
      </c>
      <c r="I1490" s="299" t="s">
        <v>2044</v>
      </c>
      <c r="N1490" s="299" t="s">
        <v>2697</v>
      </c>
    </row>
    <row r="1491" spans="1:14">
      <c r="A1491" s="299">
        <v>2017</v>
      </c>
      <c r="B1491" s="299" t="s">
        <v>134</v>
      </c>
      <c r="C1491" s="299" t="s">
        <v>143</v>
      </c>
      <c r="D1491" s="299" t="s">
        <v>296</v>
      </c>
      <c r="E1491" s="299">
        <v>58713.59</v>
      </c>
      <c r="F1491" s="299" t="s">
        <v>296</v>
      </c>
      <c r="G1491" s="299" t="s">
        <v>2149</v>
      </c>
      <c r="H1491" s="299" t="s">
        <v>2146</v>
      </c>
      <c r="I1491" s="299" t="s">
        <v>2039</v>
      </c>
      <c r="J1491" s="299" t="s">
        <v>868</v>
      </c>
      <c r="N1491" s="299" t="s">
        <v>2697</v>
      </c>
    </row>
    <row r="1492" spans="1:14">
      <c r="A1492" s="299">
        <v>2017</v>
      </c>
      <c r="B1492" s="299" t="s">
        <v>134</v>
      </c>
      <c r="C1492" s="299" t="s">
        <v>143</v>
      </c>
      <c r="D1492" s="299" t="s">
        <v>316</v>
      </c>
      <c r="E1492" s="299">
        <v>-16868.990000000002</v>
      </c>
      <c r="F1492" s="299" t="s">
        <v>316</v>
      </c>
      <c r="G1492" s="299" t="s">
        <v>2149</v>
      </c>
      <c r="H1492" s="299" t="s">
        <v>2146</v>
      </c>
      <c r="I1492" s="299" t="s">
        <v>2039</v>
      </c>
      <c r="J1492" s="299" t="s">
        <v>868</v>
      </c>
      <c r="N1492" s="299" t="s">
        <v>2697</v>
      </c>
    </row>
    <row r="1493" spans="1:14">
      <c r="A1493" s="299">
        <v>2017</v>
      </c>
      <c r="B1493" s="299" t="s">
        <v>134</v>
      </c>
      <c r="C1493" s="299" t="s">
        <v>143</v>
      </c>
      <c r="D1493" s="299" t="s">
        <v>691</v>
      </c>
      <c r="E1493" s="299">
        <v>1822</v>
      </c>
      <c r="F1493" s="299" t="s">
        <v>691</v>
      </c>
      <c r="G1493" s="299" t="s">
        <v>2149</v>
      </c>
      <c r="H1493" s="299" t="s">
        <v>2146</v>
      </c>
      <c r="I1493" s="299" t="s">
        <v>2039</v>
      </c>
      <c r="N1493" s="299" t="s">
        <v>2697</v>
      </c>
    </row>
    <row r="1494" spans="1:14">
      <c r="A1494" s="299">
        <v>2017</v>
      </c>
      <c r="B1494" s="299" t="s">
        <v>134</v>
      </c>
      <c r="C1494" s="299" t="s">
        <v>143</v>
      </c>
      <c r="D1494" s="299" t="s">
        <v>253</v>
      </c>
      <c r="E1494" s="299">
        <v>295995</v>
      </c>
      <c r="F1494" s="299" t="s">
        <v>253</v>
      </c>
      <c r="G1494" s="299" t="s">
        <v>2149</v>
      </c>
      <c r="H1494" s="299" t="s">
        <v>2146</v>
      </c>
      <c r="I1494" s="299" t="s">
        <v>2039</v>
      </c>
      <c r="J1494" s="299" t="s">
        <v>868</v>
      </c>
      <c r="N1494" s="299" t="s">
        <v>2697</v>
      </c>
    </row>
    <row r="1495" spans="1:14">
      <c r="A1495" s="299">
        <v>2017</v>
      </c>
      <c r="B1495" s="299" t="s">
        <v>134</v>
      </c>
      <c r="C1495" s="299" t="s">
        <v>143</v>
      </c>
      <c r="D1495" s="299" t="s">
        <v>265</v>
      </c>
      <c r="E1495" s="299">
        <v>63635.519999999997</v>
      </c>
      <c r="F1495" s="299" t="s">
        <v>265</v>
      </c>
      <c r="G1495" s="299" t="s">
        <v>2149</v>
      </c>
      <c r="H1495" s="299" t="s">
        <v>2146</v>
      </c>
      <c r="I1495" s="299" t="s">
        <v>2039</v>
      </c>
      <c r="J1495" s="299" t="s">
        <v>868</v>
      </c>
      <c r="N1495" s="299" t="s">
        <v>2697</v>
      </c>
    </row>
    <row r="1496" spans="1:14">
      <c r="A1496" s="299">
        <v>2017</v>
      </c>
      <c r="B1496" s="299" t="s">
        <v>134</v>
      </c>
      <c r="C1496" s="299" t="s">
        <v>143</v>
      </c>
      <c r="D1496" s="299" t="s">
        <v>658</v>
      </c>
      <c r="E1496" s="299">
        <v>3146.33</v>
      </c>
      <c r="F1496" s="299" t="s">
        <v>658</v>
      </c>
      <c r="G1496" s="299" t="s">
        <v>2149</v>
      </c>
      <c r="H1496" s="299" t="s">
        <v>2146</v>
      </c>
      <c r="I1496" s="299" t="s">
        <v>2039</v>
      </c>
      <c r="N1496" s="299" t="s">
        <v>2697</v>
      </c>
    </row>
    <row r="1497" spans="1:14">
      <c r="A1497" s="299">
        <v>2017</v>
      </c>
      <c r="B1497" s="299" t="s">
        <v>134</v>
      </c>
      <c r="C1497" s="299" t="s">
        <v>143</v>
      </c>
      <c r="D1497" s="299" t="s">
        <v>331</v>
      </c>
      <c r="E1497" s="299">
        <v>-756990</v>
      </c>
      <c r="F1497" s="299" t="s">
        <v>331</v>
      </c>
      <c r="G1497" s="299" t="s">
        <v>2149</v>
      </c>
      <c r="H1497" s="299" t="s">
        <v>2146</v>
      </c>
      <c r="I1497" s="299" t="s">
        <v>2035</v>
      </c>
      <c r="J1497" s="299" t="s">
        <v>868</v>
      </c>
      <c r="N1497" s="299" t="s">
        <v>2697</v>
      </c>
    </row>
    <row r="1498" spans="1:14">
      <c r="A1498" s="299">
        <v>2017</v>
      </c>
      <c r="B1498" s="299" t="s">
        <v>134</v>
      </c>
      <c r="C1498" s="299" t="s">
        <v>143</v>
      </c>
      <c r="D1498" s="299" t="s">
        <v>304</v>
      </c>
      <c r="E1498" s="299">
        <v>11.08</v>
      </c>
      <c r="F1498" s="299" t="s">
        <v>304</v>
      </c>
      <c r="G1498" s="299" t="s">
        <v>2149</v>
      </c>
      <c r="H1498" s="299" t="s">
        <v>2146</v>
      </c>
      <c r="I1498" s="299" t="s">
        <v>2039</v>
      </c>
      <c r="J1498" s="299" t="s">
        <v>868</v>
      </c>
      <c r="N1498" s="299" t="s">
        <v>2697</v>
      </c>
    </row>
    <row r="1499" spans="1:14">
      <c r="A1499" s="299">
        <v>2017</v>
      </c>
      <c r="B1499" s="299" t="s">
        <v>134</v>
      </c>
      <c r="C1499" s="299" t="s">
        <v>143</v>
      </c>
      <c r="D1499" s="299" t="s">
        <v>352</v>
      </c>
      <c r="E1499" s="299">
        <v>21129</v>
      </c>
      <c r="F1499" s="299" t="s">
        <v>352</v>
      </c>
      <c r="G1499" s="299" t="s">
        <v>2149</v>
      </c>
      <c r="H1499" s="299" t="s">
        <v>2146</v>
      </c>
      <c r="I1499" s="299" t="s">
        <v>2039</v>
      </c>
      <c r="N1499" s="299" t="s">
        <v>2697</v>
      </c>
    </row>
    <row r="1500" spans="1:14">
      <c r="A1500" s="299">
        <v>2017</v>
      </c>
      <c r="B1500" s="299" t="s">
        <v>134</v>
      </c>
      <c r="C1500" s="299" t="s">
        <v>143</v>
      </c>
      <c r="D1500" s="299" t="s">
        <v>599</v>
      </c>
      <c r="E1500" s="299">
        <v>8155.46</v>
      </c>
      <c r="F1500" s="299" t="s">
        <v>599</v>
      </c>
      <c r="G1500" s="299" t="s">
        <v>2149</v>
      </c>
      <c r="H1500" s="299" t="s">
        <v>2146</v>
      </c>
      <c r="I1500" s="299" t="s">
        <v>2044</v>
      </c>
      <c r="N1500" s="299" t="s">
        <v>2697</v>
      </c>
    </row>
    <row r="1501" spans="1:14">
      <c r="A1501" s="299">
        <v>2017</v>
      </c>
      <c r="B1501" s="299" t="s">
        <v>134</v>
      </c>
      <c r="C1501" s="299" t="s">
        <v>143</v>
      </c>
      <c r="D1501" s="299" t="s">
        <v>249</v>
      </c>
      <c r="E1501" s="299">
        <v>7776732.9500000002</v>
      </c>
      <c r="F1501" s="299" t="s">
        <v>249</v>
      </c>
      <c r="G1501" s="299" t="s">
        <v>2149</v>
      </c>
      <c r="H1501" s="299" t="s">
        <v>2146</v>
      </c>
      <c r="I1501" s="299" t="s">
        <v>2034</v>
      </c>
      <c r="J1501" s="299" t="s">
        <v>868</v>
      </c>
      <c r="N1501" s="299" t="s">
        <v>2697</v>
      </c>
    </row>
    <row r="1502" spans="1:14">
      <c r="A1502" s="299">
        <v>2017</v>
      </c>
      <c r="B1502" s="299" t="s">
        <v>134</v>
      </c>
      <c r="C1502" s="299" t="s">
        <v>143</v>
      </c>
      <c r="D1502" s="299" t="s">
        <v>290</v>
      </c>
      <c r="E1502" s="299">
        <v>2733.23</v>
      </c>
      <c r="F1502" s="299" t="s">
        <v>290</v>
      </c>
      <c r="G1502" s="299" t="s">
        <v>2149</v>
      </c>
      <c r="H1502" s="299" t="s">
        <v>2146</v>
      </c>
      <c r="I1502" s="299" t="s">
        <v>2039</v>
      </c>
      <c r="J1502" s="299" t="s">
        <v>868</v>
      </c>
      <c r="N1502" s="299" t="s">
        <v>2697</v>
      </c>
    </row>
    <row r="1503" spans="1:14">
      <c r="A1503" s="299">
        <v>2017</v>
      </c>
      <c r="B1503" s="299" t="s">
        <v>134</v>
      </c>
      <c r="C1503" s="299" t="s">
        <v>143</v>
      </c>
      <c r="D1503" s="299" t="s">
        <v>298</v>
      </c>
      <c r="E1503" s="299">
        <v>92780.28</v>
      </c>
      <c r="F1503" s="299" t="s">
        <v>298</v>
      </c>
      <c r="G1503" s="299" t="s">
        <v>2149</v>
      </c>
      <c r="H1503" s="299" t="s">
        <v>2146</v>
      </c>
      <c r="I1503" s="299" t="s">
        <v>2039</v>
      </c>
      <c r="J1503" s="299" t="s">
        <v>868</v>
      </c>
      <c r="N1503" s="299" t="s">
        <v>2697</v>
      </c>
    </row>
    <row r="1504" spans="1:14">
      <c r="A1504" s="299">
        <v>2017</v>
      </c>
      <c r="B1504" s="299" t="s">
        <v>134</v>
      </c>
      <c r="C1504" s="299" t="s">
        <v>143</v>
      </c>
      <c r="D1504" s="299" t="s">
        <v>263</v>
      </c>
      <c r="E1504" s="299">
        <v>0</v>
      </c>
      <c r="F1504" s="299" t="s">
        <v>263</v>
      </c>
      <c r="G1504" s="299" t="s">
        <v>2149</v>
      </c>
      <c r="H1504" s="299" t="s">
        <v>2147</v>
      </c>
      <c r="I1504" s="299" t="s">
        <v>2039</v>
      </c>
      <c r="J1504" s="299" t="s">
        <v>868</v>
      </c>
      <c r="N1504" s="299" t="s">
        <v>2697</v>
      </c>
    </row>
    <row r="1505" spans="1:14">
      <c r="A1505" s="299">
        <v>2017</v>
      </c>
      <c r="B1505" s="299" t="s">
        <v>134</v>
      </c>
      <c r="C1505" s="299" t="s">
        <v>143</v>
      </c>
      <c r="D1505" s="299" t="s">
        <v>751</v>
      </c>
      <c r="E1505" s="299">
        <v>0</v>
      </c>
      <c r="F1505" s="299" t="s">
        <v>751</v>
      </c>
      <c r="G1505" s="299" t="s">
        <v>2149</v>
      </c>
      <c r="H1505" s="299" t="s">
        <v>2147</v>
      </c>
      <c r="I1505" s="299" t="s">
        <v>2039</v>
      </c>
      <c r="N1505" s="299" t="s">
        <v>2697</v>
      </c>
    </row>
    <row r="1506" spans="1:14">
      <c r="A1506" s="299">
        <v>2017</v>
      </c>
      <c r="B1506" s="299" t="s">
        <v>133</v>
      </c>
      <c r="C1506" s="299" t="s">
        <v>143</v>
      </c>
      <c r="D1506" s="299" t="s">
        <v>1023</v>
      </c>
      <c r="E1506" s="299">
        <v>8492629.0399999991</v>
      </c>
      <c r="G1506" s="299" t="s">
        <v>2069</v>
      </c>
      <c r="I1506" s="299" t="s">
        <v>2024</v>
      </c>
      <c r="J1506" s="299" t="s">
        <v>900</v>
      </c>
      <c r="K1506" s="299" t="s">
        <v>2070</v>
      </c>
      <c r="L1506" s="299" t="s">
        <v>2148</v>
      </c>
      <c r="N1506" s="299" t="s">
        <v>2700</v>
      </c>
    </row>
    <row r="1507" spans="1:14">
      <c r="A1507" s="299">
        <v>2017</v>
      </c>
      <c r="B1507" s="299" t="s">
        <v>133</v>
      </c>
      <c r="C1507" s="299" t="s">
        <v>143</v>
      </c>
      <c r="D1507" s="299" t="s">
        <v>1025</v>
      </c>
      <c r="E1507" s="299">
        <v>74275609.060000002</v>
      </c>
      <c r="G1507" s="299" t="s">
        <v>2069</v>
      </c>
      <c r="I1507" s="299" t="s">
        <v>2021</v>
      </c>
      <c r="J1507" s="299" t="s">
        <v>900</v>
      </c>
      <c r="K1507" s="299" t="s">
        <v>2070</v>
      </c>
      <c r="L1507" s="299" t="s">
        <v>2126</v>
      </c>
      <c r="N1507" s="299" t="s">
        <v>2700</v>
      </c>
    </row>
    <row r="1508" spans="1:14">
      <c r="A1508" s="299">
        <v>2017</v>
      </c>
      <c r="B1508" s="299" t="s">
        <v>133</v>
      </c>
      <c r="C1508" s="299" t="s">
        <v>143</v>
      </c>
      <c r="D1508" s="299" t="s">
        <v>1027</v>
      </c>
      <c r="E1508" s="299">
        <v>11686654.16</v>
      </c>
      <c r="G1508" s="299" t="s">
        <v>2069</v>
      </c>
      <c r="I1508" s="299" t="s">
        <v>2024</v>
      </c>
      <c r="J1508" s="299" t="s">
        <v>900</v>
      </c>
      <c r="K1508" s="299" t="s">
        <v>2070</v>
      </c>
      <c r="L1508" s="299" t="s">
        <v>2126</v>
      </c>
      <c r="N1508" s="299" t="s">
        <v>2700</v>
      </c>
    </row>
    <row r="1509" spans="1:14">
      <c r="A1509" s="299">
        <v>2017</v>
      </c>
      <c r="B1509" s="299" t="s">
        <v>133</v>
      </c>
      <c r="C1509" s="299" t="s">
        <v>143</v>
      </c>
      <c r="D1509" s="299" t="s">
        <v>1029</v>
      </c>
      <c r="E1509" s="299">
        <v>2232350.96</v>
      </c>
      <c r="G1509" s="299" t="s">
        <v>2069</v>
      </c>
      <c r="I1509" s="299" t="s">
        <v>2021</v>
      </c>
      <c r="J1509" s="299" t="s">
        <v>900</v>
      </c>
      <c r="K1509" s="299" t="s">
        <v>2070</v>
      </c>
      <c r="L1509" s="299" t="s">
        <v>2071</v>
      </c>
      <c r="N1509" s="299" t="s">
        <v>2700</v>
      </c>
    </row>
    <row r="1510" spans="1:14">
      <c r="A1510" s="299">
        <v>2017</v>
      </c>
      <c r="B1510" s="299" t="s">
        <v>133</v>
      </c>
      <c r="C1510" s="299" t="s">
        <v>143</v>
      </c>
      <c r="D1510" s="299" t="s">
        <v>1031</v>
      </c>
      <c r="E1510" s="299">
        <v>363997.26</v>
      </c>
      <c r="G1510" s="299" t="s">
        <v>2069</v>
      </c>
      <c r="I1510" s="299" t="s">
        <v>2024</v>
      </c>
      <c r="J1510" s="299" t="s">
        <v>900</v>
      </c>
      <c r="K1510" s="299" t="s">
        <v>2070</v>
      </c>
      <c r="L1510" s="299" t="s">
        <v>2071</v>
      </c>
      <c r="N1510" s="299" t="s">
        <v>2700</v>
      </c>
    </row>
    <row r="1511" spans="1:14">
      <c r="A1511" s="299">
        <v>2017</v>
      </c>
      <c r="B1511" s="299" t="s">
        <v>133</v>
      </c>
      <c r="C1511" s="299" t="s">
        <v>143</v>
      </c>
      <c r="D1511" s="299" t="s">
        <v>2015</v>
      </c>
      <c r="E1511" s="299">
        <v>7.1999999999999998E-3</v>
      </c>
      <c r="G1511" s="299" t="s">
        <v>2069</v>
      </c>
      <c r="J1511" s="299" t="s">
        <v>900</v>
      </c>
      <c r="M1511" s="299" t="s">
        <v>2072</v>
      </c>
      <c r="N1511" s="299" t="s">
        <v>2700</v>
      </c>
    </row>
    <row r="1512" spans="1:14">
      <c r="A1512" s="299">
        <v>2017</v>
      </c>
      <c r="B1512" s="299" t="s">
        <v>133</v>
      </c>
      <c r="C1512" s="299" t="s">
        <v>143</v>
      </c>
      <c r="D1512" s="299" t="s">
        <v>917</v>
      </c>
      <c r="E1512" s="299">
        <v>-109</v>
      </c>
      <c r="G1512" s="299" t="s">
        <v>2069</v>
      </c>
      <c r="I1512" s="299" t="s">
        <v>2017</v>
      </c>
      <c r="J1512" s="299" t="s">
        <v>900</v>
      </c>
      <c r="K1512" s="299" t="s">
        <v>2073</v>
      </c>
      <c r="L1512" s="299" t="s">
        <v>2074</v>
      </c>
      <c r="N1512" s="299" t="s">
        <v>2700</v>
      </c>
    </row>
    <row r="1513" spans="1:14">
      <c r="A1513" s="299">
        <v>2017</v>
      </c>
      <c r="B1513" s="299" t="s">
        <v>133</v>
      </c>
      <c r="C1513" s="299" t="s">
        <v>143</v>
      </c>
      <c r="D1513" s="299" t="s">
        <v>898</v>
      </c>
      <c r="E1513" s="299">
        <v>0</v>
      </c>
      <c r="G1513" s="299" t="s">
        <v>2069</v>
      </c>
      <c r="I1513" s="299" t="s">
        <v>2017</v>
      </c>
      <c r="J1513" s="299" t="s">
        <v>900</v>
      </c>
      <c r="K1513" s="299" t="s">
        <v>2073</v>
      </c>
      <c r="L1513" s="299" t="s">
        <v>2075</v>
      </c>
      <c r="N1513" s="299" t="s">
        <v>2700</v>
      </c>
    </row>
    <row r="1514" spans="1:14">
      <c r="A1514" s="299">
        <v>2017</v>
      </c>
      <c r="B1514" s="299" t="s">
        <v>133</v>
      </c>
      <c r="C1514" s="299" t="s">
        <v>143</v>
      </c>
      <c r="D1514" s="299" t="s">
        <v>237</v>
      </c>
      <c r="E1514" s="299">
        <v>-18988473</v>
      </c>
      <c r="G1514" s="299" t="s">
        <v>2069</v>
      </c>
      <c r="I1514" s="299" t="s">
        <v>2055</v>
      </c>
      <c r="J1514" s="299" t="s">
        <v>900</v>
      </c>
      <c r="K1514" s="299" t="s">
        <v>2076</v>
      </c>
      <c r="L1514" s="299" t="s">
        <v>2075</v>
      </c>
      <c r="N1514" s="299" t="s">
        <v>2700</v>
      </c>
    </row>
    <row r="1515" spans="1:14">
      <c r="A1515" s="299">
        <v>2017</v>
      </c>
      <c r="B1515" s="299" t="s">
        <v>133</v>
      </c>
      <c r="C1515" s="299" t="s">
        <v>143</v>
      </c>
      <c r="D1515" s="299" t="s">
        <v>736</v>
      </c>
      <c r="E1515" s="299">
        <v>-5843365</v>
      </c>
      <c r="G1515" s="299" t="s">
        <v>2069</v>
      </c>
      <c r="I1515" s="299" t="s">
        <v>2051</v>
      </c>
      <c r="J1515" s="299" t="s">
        <v>900</v>
      </c>
      <c r="K1515" s="299" t="s">
        <v>2076</v>
      </c>
      <c r="L1515" s="299" t="s">
        <v>2075</v>
      </c>
      <c r="N1515" s="299" t="s">
        <v>2700</v>
      </c>
    </row>
    <row r="1516" spans="1:14">
      <c r="A1516" s="299">
        <v>2017</v>
      </c>
      <c r="B1516" s="299" t="s">
        <v>133</v>
      </c>
      <c r="C1516" s="299" t="s">
        <v>143</v>
      </c>
      <c r="D1516" s="299" t="s">
        <v>1736</v>
      </c>
      <c r="E1516" s="299">
        <v>373285765.55000001</v>
      </c>
      <c r="G1516" s="299" t="s">
        <v>2069</v>
      </c>
      <c r="I1516" s="299" t="s">
        <v>2048</v>
      </c>
      <c r="J1516" s="299" t="s">
        <v>900</v>
      </c>
      <c r="K1516" s="299" t="s">
        <v>2076</v>
      </c>
      <c r="L1516" s="299" t="s">
        <v>2075</v>
      </c>
      <c r="N1516" s="299" t="s">
        <v>2700</v>
      </c>
    </row>
    <row r="1517" spans="1:14">
      <c r="A1517" s="299">
        <v>2017</v>
      </c>
      <c r="B1517" s="299" t="s">
        <v>133</v>
      </c>
      <c r="C1517" s="299" t="s">
        <v>143</v>
      </c>
      <c r="D1517" s="299" t="s">
        <v>795</v>
      </c>
      <c r="E1517" s="299">
        <v>451500000</v>
      </c>
      <c r="G1517" s="299" t="s">
        <v>2069</v>
      </c>
      <c r="I1517" s="299" t="s">
        <v>2053</v>
      </c>
      <c r="J1517" s="299" t="s">
        <v>900</v>
      </c>
      <c r="K1517" s="299" t="s">
        <v>2076</v>
      </c>
      <c r="L1517" s="299" t="s">
        <v>2075</v>
      </c>
      <c r="N1517" s="299" t="s">
        <v>2700</v>
      </c>
    </row>
    <row r="1518" spans="1:14">
      <c r="A1518" s="299">
        <v>2017</v>
      </c>
      <c r="B1518" s="299" t="s">
        <v>133</v>
      </c>
      <c r="C1518" s="299" t="s">
        <v>143</v>
      </c>
      <c r="D1518" s="299" t="s">
        <v>1793</v>
      </c>
      <c r="E1518" s="299">
        <v>0.35</v>
      </c>
      <c r="G1518" s="299" t="s">
        <v>2089</v>
      </c>
      <c r="I1518" s="299" t="s">
        <v>2053</v>
      </c>
      <c r="J1518" s="299" t="s">
        <v>818</v>
      </c>
      <c r="K1518" s="299" t="s">
        <v>2076</v>
      </c>
      <c r="L1518" s="299" t="s">
        <v>2143</v>
      </c>
      <c r="N1518" s="299" t="s">
        <v>2700</v>
      </c>
    </row>
    <row r="1519" spans="1:14">
      <c r="A1519" s="299">
        <v>2017</v>
      </c>
      <c r="B1519" s="299" t="s">
        <v>133</v>
      </c>
      <c r="C1519" s="299" t="s">
        <v>143</v>
      </c>
      <c r="D1519" s="299" t="s">
        <v>1795</v>
      </c>
      <c r="E1519" s="299">
        <v>5.8201058201058198E-2</v>
      </c>
      <c r="G1519" s="299" t="s">
        <v>2089</v>
      </c>
      <c r="I1519" s="299" t="s">
        <v>2055</v>
      </c>
      <c r="J1519" s="299" t="s">
        <v>818</v>
      </c>
      <c r="K1519" s="299" t="s">
        <v>2076</v>
      </c>
      <c r="L1519" s="299" t="s">
        <v>2154</v>
      </c>
      <c r="N1519" s="299" t="s">
        <v>2700</v>
      </c>
    </row>
    <row r="1520" spans="1:14">
      <c r="A1520" s="299">
        <v>2017</v>
      </c>
      <c r="B1520" s="299" t="s">
        <v>133</v>
      </c>
      <c r="C1520" s="299" t="s">
        <v>143</v>
      </c>
      <c r="D1520" s="299" t="s">
        <v>1797</v>
      </c>
      <c r="E1520" s="299">
        <v>5.8201058201058198E-2</v>
      </c>
      <c r="G1520" s="299" t="s">
        <v>2089</v>
      </c>
      <c r="I1520" s="299" t="s">
        <v>2051</v>
      </c>
      <c r="J1520" s="299" t="s">
        <v>818</v>
      </c>
      <c r="K1520" s="299" t="s">
        <v>2076</v>
      </c>
      <c r="L1520" s="299" t="s">
        <v>2154</v>
      </c>
      <c r="N1520" s="299" t="s">
        <v>2700</v>
      </c>
    </row>
    <row r="1521" spans="1:14">
      <c r="A1521" s="299">
        <v>2017</v>
      </c>
      <c r="B1521" s="299" t="s">
        <v>133</v>
      </c>
      <c r="C1521" s="299" t="s">
        <v>143</v>
      </c>
      <c r="D1521" s="299" t="s">
        <v>1799</v>
      </c>
      <c r="E1521" s="299">
        <v>5.8201058201058198E-2</v>
      </c>
      <c r="G1521" s="299" t="s">
        <v>2089</v>
      </c>
      <c r="I1521" s="299" t="s">
        <v>2048</v>
      </c>
      <c r="J1521" s="299" t="s">
        <v>818</v>
      </c>
      <c r="K1521" s="299" t="s">
        <v>2076</v>
      </c>
      <c r="L1521" s="299" t="s">
        <v>2154</v>
      </c>
      <c r="N1521" s="299" t="s">
        <v>2700</v>
      </c>
    </row>
    <row r="1522" spans="1:14">
      <c r="A1522" s="299">
        <v>2017</v>
      </c>
      <c r="B1522" s="299" t="s">
        <v>133</v>
      </c>
      <c r="C1522" s="299" t="s">
        <v>143</v>
      </c>
      <c r="D1522" s="299" t="s">
        <v>1801</v>
      </c>
      <c r="E1522" s="299">
        <v>5.8201058201058198E-2</v>
      </c>
      <c r="G1522" s="299" t="s">
        <v>2089</v>
      </c>
      <c r="I1522" s="299" t="s">
        <v>2053</v>
      </c>
      <c r="J1522" s="299" t="s">
        <v>818</v>
      </c>
      <c r="K1522" s="299" t="s">
        <v>2076</v>
      </c>
      <c r="L1522" s="299" t="s">
        <v>2154</v>
      </c>
      <c r="N1522" s="299" t="s">
        <v>2700</v>
      </c>
    </row>
    <row r="1523" spans="1:14">
      <c r="A1523" s="299">
        <v>2017</v>
      </c>
      <c r="B1523" s="299" t="s">
        <v>133</v>
      </c>
      <c r="C1523" s="299" t="s">
        <v>143</v>
      </c>
      <c r="D1523" s="299" t="s">
        <v>1803</v>
      </c>
      <c r="E1523" s="299">
        <v>0.53846153846153799</v>
      </c>
      <c r="G1523" s="299" t="s">
        <v>2089</v>
      </c>
      <c r="I1523" s="299" t="s">
        <v>2055</v>
      </c>
      <c r="J1523" s="299" t="s">
        <v>818</v>
      </c>
      <c r="K1523" s="299" t="s">
        <v>2076</v>
      </c>
      <c r="L1523" s="299" t="s">
        <v>2155</v>
      </c>
      <c r="N1523" s="299" t="s">
        <v>2700</v>
      </c>
    </row>
    <row r="1524" spans="1:14">
      <c r="A1524" s="299">
        <v>2017</v>
      </c>
      <c r="B1524" s="299" t="s">
        <v>133</v>
      </c>
      <c r="C1524" s="299" t="s">
        <v>143</v>
      </c>
      <c r="D1524" s="299" t="s">
        <v>1805</v>
      </c>
      <c r="E1524" s="299">
        <v>0.53846153846153799</v>
      </c>
      <c r="G1524" s="299" t="s">
        <v>2089</v>
      </c>
      <c r="I1524" s="299" t="s">
        <v>2051</v>
      </c>
      <c r="J1524" s="299" t="s">
        <v>818</v>
      </c>
      <c r="K1524" s="299" t="s">
        <v>2076</v>
      </c>
      <c r="L1524" s="299" t="s">
        <v>2155</v>
      </c>
      <c r="N1524" s="299" t="s">
        <v>2700</v>
      </c>
    </row>
    <row r="1525" spans="1:14">
      <c r="A1525" s="299">
        <v>2017</v>
      </c>
      <c r="B1525" s="299" t="s">
        <v>133</v>
      </c>
      <c r="C1525" s="299" t="s">
        <v>143</v>
      </c>
      <c r="D1525" s="299" t="s">
        <v>1807</v>
      </c>
      <c r="E1525" s="299">
        <v>0.53846153846153799</v>
      </c>
      <c r="G1525" s="299" t="s">
        <v>2089</v>
      </c>
      <c r="I1525" s="299" t="s">
        <v>2048</v>
      </c>
      <c r="J1525" s="299" t="s">
        <v>818</v>
      </c>
      <c r="K1525" s="299" t="s">
        <v>2076</v>
      </c>
      <c r="L1525" s="299" t="s">
        <v>2155</v>
      </c>
      <c r="N1525" s="299" t="s">
        <v>2700</v>
      </c>
    </row>
    <row r="1526" spans="1:14">
      <c r="A1526" s="299">
        <v>2017</v>
      </c>
      <c r="B1526" s="299" t="s">
        <v>133</v>
      </c>
      <c r="C1526" s="299" t="s">
        <v>143</v>
      </c>
      <c r="D1526" s="299" t="s">
        <v>1809</v>
      </c>
      <c r="E1526" s="299">
        <v>0.53846153846153799</v>
      </c>
      <c r="G1526" s="299" t="s">
        <v>2089</v>
      </c>
      <c r="I1526" s="299" t="s">
        <v>2053</v>
      </c>
      <c r="J1526" s="299" t="s">
        <v>818</v>
      </c>
      <c r="K1526" s="299" t="s">
        <v>2076</v>
      </c>
      <c r="L1526" s="299" t="s">
        <v>2155</v>
      </c>
      <c r="N1526" s="299" t="s">
        <v>2700</v>
      </c>
    </row>
    <row r="1527" spans="1:14">
      <c r="A1527" s="299">
        <v>2017</v>
      </c>
      <c r="B1527" s="299" t="s">
        <v>133</v>
      </c>
      <c r="C1527" s="299" t="s">
        <v>143</v>
      </c>
      <c r="D1527" s="299" t="s">
        <v>1827</v>
      </c>
      <c r="E1527" s="299">
        <v>-42424.387454358897</v>
      </c>
      <c r="G1527" s="299" t="s">
        <v>2089</v>
      </c>
      <c r="I1527" s="299" t="s">
        <v>2055</v>
      </c>
      <c r="J1527" s="299" t="s">
        <v>818</v>
      </c>
      <c r="K1527" s="299" t="s">
        <v>2076</v>
      </c>
      <c r="L1527" s="299" t="s">
        <v>2151</v>
      </c>
      <c r="N1527" s="299" t="s">
        <v>2700</v>
      </c>
    </row>
    <row r="1528" spans="1:14">
      <c r="A1528" s="299">
        <v>2017</v>
      </c>
      <c r="B1528" s="299" t="s">
        <v>133</v>
      </c>
      <c r="C1528" s="299" t="s">
        <v>143</v>
      </c>
      <c r="D1528" s="299" t="s">
        <v>1829</v>
      </c>
      <c r="E1528" s="299">
        <v>-13251.4953531623</v>
      </c>
      <c r="G1528" s="299" t="s">
        <v>2089</v>
      </c>
      <c r="I1528" s="299" t="s">
        <v>2051</v>
      </c>
      <c r="J1528" s="299" t="s">
        <v>818</v>
      </c>
      <c r="K1528" s="299" t="s">
        <v>2076</v>
      </c>
      <c r="L1528" s="299" t="s">
        <v>2151</v>
      </c>
      <c r="N1528" s="299" t="s">
        <v>2700</v>
      </c>
    </row>
    <row r="1529" spans="1:14">
      <c r="A1529" s="299">
        <v>2017</v>
      </c>
      <c r="B1529" s="299" t="s">
        <v>133</v>
      </c>
      <c r="C1529" s="299" t="s">
        <v>143</v>
      </c>
      <c r="D1529" s="299" t="s">
        <v>1831</v>
      </c>
      <c r="E1529" s="299">
        <v>1011756.15236376</v>
      </c>
      <c r="G1529" s="299" t="s">
        <v>2089</v>
      </c>
      <c r="I1529" s="299" t="s">
        <v>2048</v>
      </c>
      <c r="J1529" s="299" t="s">
        <v>818</v>
      </c>
      <c r="K1529" s="299" t="s">
        <v>2076</v>
      </c>
      <c r="L1529" s="299" t="s">
        <v>2151</v>
      </c>
      <c r="N1529" s="299" t="s">
        <v>2700</v>
      </c>
    </row>
    <row r="1530" spans="1:14">
      <c r="A1530" s="299">
        <v>2017</v>
      </c>
      <c r="B1530" s="299" t="s">
        <v>133</v>
      </c>
      <c r="C1530" s="299" t="s">
        <v>143</v>
      </c>
      <c r="D1530" s="299" t="s">
        <v>1833</v>
      </c>
      <c r="E1530" s="299">
        <v>1024500.52231212</v>
      </c>
      <c r="G1530" s="299" t="s">
        <v>2089</v>
      </c>
      <c r="I1530" s="299" t="s">
        <v>2053</v>
      </c>
      <c r="J1530" s="299" t="s">
        <v>818</v>
      </c>
      <c r="K1530" s="299" t="s">
        <v>2076</v>
      </c>
      <c r="L1530" s="299" t="s">
        <v>2151</v>
      </c>
      <c r="N1530" s="299" t="s">
        <v>2700</v>
      </c>
    </row>
    <row r="1531" spans="1:14">
      <c r="A1531" s="299">
        <v>2017</v>
      </c>
      <c r="B1531" s="299" t="s">
        <v>133</v>
      </c>
      <c r="C1531" s="299" t="s">
        <v>143</v>
      </c>
      <c r="D1531" s="299" t="s">
        <v>238</v>
      </c>
      <c r="E1531" s="299">
        <v>-142898.74294728201</v>
      </c>
      <c r="G1531" s="299" t="s">
        <v>2089</v>
      </c>
      <c r="I1531" s="299" t="s">
        <v>2055</v>
      </c>
      <c r="J1531" s="299" t="s">
        <v>818</v>
      </c>
      <c r="K1531" s="299" t="s">
        <v>2076</v>
      </c>
      <c r="L1531" s="299" t="s">
        <v>2156</v>
      </c>
      <c r="N1531" s="299" t="s">
        <v>2700</v>
      </c>
    </row>
    <row r="1532" spans="1:14">
      <c r="A1532" s="299">
        <v>2017</v>
      </c>
      <c r="B1532" s="299" t="s">
        <v>133</v>
      </c>
      <c r="C1532" s="299" t="s">
        <v>143</v>
      </c>
      <c r="D1532" s="299" t="s">
        <v>737</v>
      </c>
      <c r="E1532" s="299">
        <v>-44635.223789049604</v>
      </c>
      <c r="G1532" s="299" t="s">
        <v>2089</v>
      </c>
      <c r="I1532" s="299" t="s">
        <v>2051</v>
      </c>
      <c r="J1532" s="299" t="s">
        <v>818</v>
      </c>
      <c r="K1532" s="299" t="s">
        <v>2076</v>
      </c>
      <c r="L1532" s="299" t="s">
        <v>2156</v>
      </c>
      <c r="N1532" s="299" t="s">
        <v>2700</v>
      </c>
    </row>
    <row r="1533" spans="1:14">
      <c r="A1533" s="299">
        <v>2017</v>
      </c>
      <c r="B1533" s="299" t="s">
        <v>133</v>
      </c>
      <c r="C1533" s="299" t="s">
        <v>143</v>
      </c>
      <c r="D1533" s="299" t="s">
        <v>740</v>
      </c>
      <c r="E1533" s="299">
        <v>3407914.4335908499</v>
      </c>
      <c r="G1533" s="299" t="s">
        <v>2089</v>
      </c>
      <c r="I1533" s="299" t="s">
        <v>2048</v>
      </c>
      <c r="J1533" s="299" t="s">
        <v>818</v>
      </c>
      <c r="K1533" s="299" t="s">
        <v>2076</v>
      </c>
      <c r="L1533" s="299" t="s">
        <v>2156</v>
      </c>
      <c r="N1533" s="299" t="s">
        <v>2700</v>
      </c>
    </row>
    <row r="1534" spans="1:14">
      <c r="A1534" s="299">
        <v>2017</v>
      </c>
      <c r="B1534" s="299" t="s">
        <v>133</v>
      </c>
      <c r="C1534" s="299" t="s">
        <v>143</v>
      </c>
      <c r="D1534" s="299" t="s">
        <v>796</v>
      </c>
      <c r="E1534" s="299">
        <v>3450841.4987661699</v>
      </c>
      <c r="G1534" s="299" t="s">
        <v>2089</v>
      </c>
      <c r="I1534" s="299" t="s">
        <v>2053</v>
      </c>
      <c r="J1534" s="299" t="s">
        <v>818</v>
      </c>
      <c r="K1534" s="299" t="s">
        <v>2076</v>
      </c>
      <c r="L1534" s="299" t="s">
        <v>2156</v>
      </c>
      <c r="N1534" s="299" t="s">
        <v>2700</v>
      </c>
    </row>
    <row r="1535" spans="1:14">
      <c r="A1535" s="299">
        <v>2017</v>
      </c>
      <c r="B1535" s="299" t="s">
        <v>133</v>
      </c>
      <c r="C1535" s="299" t="s">
        <v>143</v>
      </c>
      <c r="D1535" s="299" t="s">
        <v>1879</v>
      </c>
      <c r="E1535" s="299">
        <v>0</v>
      </c>
      <c r="G1535" s="299" t="s">
        <v>2089</v>
      </c>
      <c r="I1535" s="299" t="s">
        <v>2055</v>
      </c>
      <c r="J1535" s="299" t="s">
        <v>818</v>
      </c>
      <c r="K1535" s="299" t="s">
        <v>2076</v>
      </c>
      <c r="L1535" s="299" t="s">
        <v>2157</v>
      </c>
      <c r="N1535" s="299" t="s">
        <v>2700</v>
      </c>
    </row>
    <row r="1536" spans="1:14">
      <c r="A1536" s="299">
        <v>2017</v>
      </c>
      <c r="B1536" s="299" t="s">
        <v>133</v>
      </c>
      <c r="C1536" s="299" t="s">
        <v>143</v>
      </c>
      <c r="D1536" s="299" t="s">
        <v>1881</v>
      </c>
      <c r="E1536" s="299">
        <v>0</v>
      </c>
      <c r="G1536" s="299" t="s">
        <v>2089</v>
      </c>
      <c r="I1536" s="299" t="s">
        <v>2051</v>
      </c>
      <c r="J1536" s="299" t="s">
        <v>818</v>
      </c>
      <c r="K1536" s="299" t="s">
        <v>2076</v>
      </c>
      <c r="L1536" s="299" t="s">
        <v>2157</v>
      </c>
      <c r="N1536" s="299" t="s">
        <v>2700</v>
      </c>
    </row>
    <row r="1537" spans="1:14">
      <c r="A1537" s="299">
        <v>2017</v>
      </c>
      <c r="B1537" s="299" t="s">
        <v>133</v>
      </c>
      <c r="C1537" s="299" t="s">
        <v>143</v>
      </c>
      <c r="D1537" s="299" t="s">
        <v>1883</v>
      </c>
      <c r="E1537" s="299">
        <v>0</v>
      </c>
      <c r="G1537" s="299" t="s">
        <v>2089</v>
      </c>
      <c r="I1537" s="299" t="s">
        <v>2048</v>
      </c>
      <c r="J1537" s="299" t="s">
        <v>818</v>
      </c>
      <c r="K1537" s="299" t="s">
        <v>2076</v>
      </c>
      <c r="L1537" s="299" t="s">
        <v>2157</v>
      </c>
      <c r="N1537" s="299" t="s">
        <v>2700</v>
      </c>
    </row>
    <row r="1538" spans="1:14">
      <c r="A1538" s="299">
        <v>2017</v>
      </c>
      <c r="B1538" s="299" t="s">
        <v>133</v>
      </c>
      <c r="C1538" s="299" t="s">
        <v>143</v>
      </c>
      <c r="D1538" s="299" t="s">
        <v>1885</v>
      </c>
      <c r="E1538" s="299">
        <v>0</v>
      </c>
      <c r="G1538" s="299" t="s">
        <v>2089</v>
      </c>
      <c r="I1538" s="299" t="s">
        <v>2053</v>
      </c>
      <c r="J1538" s="299" t="s">
        <v>818</v>
      </c>
      <c r="K1538" s="299" t="s">
        <v>2076</v>
      </c>
      <c r="L1538" s="299" t="s">
        <v>2157</v>
      </c>
      <c r="N1538" s="299" t="s">
        <v>2700</v>
      </c>
    </row>
    <row r="1539" spans="1:14">
      <c r="A1539" s="299">
        <v>2017</v>
      </c>
      <c r="B1539" s="299" t="s">
        <v>133</v>
      </c>
      <c r="C1539" s="299" t="s">
        <v>143</v>
      </c>
      <c r="D1539" s="299" t="s">
        <v>1887</v>
      </c>
      <c r="E1539" s="299">
        <v>0</v>
      </c>
      <c r="G1539" s="299" t="s">
        <v>2089</v>
      </c>
      <c r="I1539" s="299" t="s">
        <v>2055</v>
      </c>
      <c r="J1539" s="299" t="s">
        <v>818</v>
      </c>
      <c r="K1539" s="299" t="s">
        <v>2076</v>
      </c>
      <c r="L1539" s="299" t="s">
        <v>2158</v>
      </c>
      <c r="N1539" s="299" t="s">
        <v>2700</v>
      </c>
    </row>
    <row r="1540" spans="1:14">
      <c r="A1540" s="299">
        <v>2017</v>
      </c>
      <c r="B1540" s="299" t="s">
        <v>133</v>
      </c>
      <c r="C1540" s="299" t="s">
        <v>143</v>
      </c>
      <c r="D1540" s="299" t="s">
        <v>1889</v>
      </c>
      <c r="E1540" s="299">
        <v>0</v>
      </c>
      <c r="G1540" s="299" t="s">
        <v>2089</v>
      </c>
      <c r="I1540" s="299" t="s">
        <v>2051</v>
      </c>
      <c r="J1540" s="299" t="s">
        <v>818</v>
      </c>
      <c r="K1540" s="299" t="s">
        <v>2076</v>
      </c>
      <c r="L1540" s="299" t="s">
        <v>2158</v>
      </c>
      <c r="N1540" s="299" t="s">
        <v>2700</v>
      </c>
    </row>
    <row r="1541" spans="1:14">
      <c r="A1541" s="299">
        <v>2017</v>
      </c>
      <c r="B1541" s="299" t="s">
        <v>133</v>
      </c>
      <c r="C1541" s="299" t="s">
        <v>143</v>
      </c>
      <c r="D1541" s="299" t="s">
        <v>1891</v>
      </c>
      <c r="E1541" s="299">
        <v>0</v>
      </c>
      <c r="G1541" s="299" t="s">
        <v>2089</v>
      </c>
      <c r="I1541" s="299" t="s">
        <v>2048</v>
      </c>
      <c r="J1541" s="299" t="s">
        <v>818</v>
      </c>
      <c r="K1541" s="299" t="s">
        <v>2076</v>
      </c>
      <c r="L1541" s="299" t="s">
        <v>2158</v>
      </c>
      <c r="N1541" s="299" t="s">
        <v>2700</v>
      </c>
    </row>
    <row r="1542" spans="1:14">
      <c r="A1542" s="299">
        <v>2017</v>
      </c>
      <c r="B1542" s="299" t="s">
        <v>133</v>
      </c>
      <c r="C1542" s="299" t="s">
        <v>143</v>
      </c>
      <c r="D1542" s="299" t="s">
        <v>1893</v>
      </c>
      <c r="E1542" s="299">
        <v>0</v>
      </c>
      <c r="G1542" s="299" t="s">
        <v>2089</v>
      </c>
      <c r="I1542" s="299" t="s">
        <v>2053</v>
      </c>
      <c r="J1542" s="299" t="s">
        <v>818</v>
      </c>
      <c r="K1542" s="299" t="s">
        <v>2076</v>
      </c>
      <c r="L1542" s="299" t="s">
        <v>2158</v>
      </c>
      <c r="N1542" s="299" t="s">
        <v>2700</v>
      </c>
    </row>
    <row r="1543" spans="1:14">
      <c r="A1543" s="299">
        <v>2017</v>
      </c>
      <c r="B1543" s="299" t="s">
        <v>133</v>
      </c>
      <c r="C1543" s="299" t="s">
        <v>143</v>
      </c>
      <c r="D1543" s="299" t="s">
        <v>1943</v>
      </c>
      <c r="E1543" s="299">
        <v>-135820.36803438299</v>
      </c>
      <c r="G1543" s="299" t="s">
        <v>2089</v>
      </c>
      <c r="I1543" s="299" t="s">
        <v>2055</v>
      </c>
      <c r="J1543" s="299" t="s">
        <v>818</v>
      </c>
      <c r="K1543" s="299" t="s">
        <v>2076</v>
      </c>
      <c r="L1543" s="299" t="s">
        <v>2159</v>
      </c>
      <c r="N1543" s="299" t="s">
        <v>2700</v>
      </c>
    </row>
    <row r="1544" spans="1:14">
      <c r="A1544" s="299">
        <v>2017</v>
      </c>
      <c r="B1544" s="299" t="s">
        <v>133</v>
      </c>
      <c r="C1544" s="299" t="s">
        <v>143</v>
      </c>
      <c r="D1544" s="299" t="s">
        <v>1945</v>
      </c>
      <c r="E1544" s="299">
        <v>-42424.253686838099</v>
      </c>
      <c r="G1544" s="299" t="s">
        <v>2089</v>
      </c>
      <c r="I1544" s="299" t="s">
        <v>2051</v>
      </c>
      <c r="J1544" s="299" t="s">
        <v>818</v>
      </c>
      <c r="K1544" s="299" t="s">
        <v>2076</v>
      </c>
      <c r="L1544" s="299" t="s">
        <v>2159</v>
      </c>
      <c r="N1544" s="299" t="s">
        <v>2700</v>
      </c>
    </row>
    <row r="1545" spans="1:14">
      <c r="A1545" s="299">
        <v>2017</v>
      </c>
      <c r="B1545" s="299" t="s">
        <v>133</v>
      </c>
      <c r="C1545" s="299" t="s">
        <v>143</v>
      </c>
      <c r="D1545" s="299" t="s">
        <v>1947</v>
      </c>
      <c r="E1545" s="299">
        <v>3239106.1184544801</v>
      </c>
      <c r="G1545" s="299" t="s">
        <v>2089</v>
      </c>
      <c r="I1545" s="299" t="s">
        <v>2048</v>
      </c>
      <c r="J1545" s="299" t="s">
        <v>818</v>
      </c>
      <c r="K1545" s="299" t="s">
        <v>2076</v>
      </c>
      <c r="L1545" s="299" t="s">
        <v>2159</v>
      </c>
      <c r="N1545" s="299" t="s">
        <v>2700</v>
      </c>
    </row>
    <row r="1546" spans="1:14">
      <c r="A1546" s="299">
        <v>2017</v>
      </c>
      <c r="B1546" s="299" t="s">
        <v>133</v>
      </c>
      <c r="C1546" s="299" t="s">
        <v>143</v>
      </c>
      <c r="D1546" s="299" t="s">
        <v>1949</v>
      </c>
      <c r="E1546" s="299">
        <v>3279906.82579799</v>
      </c>
      <c r="G1546" s="299" t="s">
        <v>2089</v>
      </c>
      <c r="I1546" s="299" t="s">
        <v>2053</v>
      </c>
      <c r="J1546" s="299" t="s">
        <v>818</v>
      </c>
      <c r="K1546" s="299" t="s">
        <v>2076</v>
      </c>
      <c r="L1546" s="299" t="s">
        <v>2159</v>
      </c>
      <c r="N1546" s="299" t="s">
        <v>2700</v>
      </c>
    </row>
    <row r="1547" spans="1:14">
      <c r="A1547" s="299">
        <v>2017</v>
      </c>
      <c r="B1547" s="299" t="s">
        <v>133</v>
      </c>
      <c r="C1547" s="299" t="s">
        <v>143</v>
      </c>
      <c r="D1547" s="299" t="s">
        <v>1033</v>
      </c>
      <c r="E1547" s="299">
        <v>84983359.909999996</v>
      </c>
      <c r="G1547" s="299" t="s">
        <v>2089</v>
      </c>
      <c r="I1547" s="299" t="s">
        <v>2021</v>
      </c>
      <c r="K1547" s="299" t="s">
        <v>2070</v>
      </c>
      <c r="L1547" s="299" t="s">
        <v>2160</v>
      </c>
      <c r="N1547" s="299" t="s">
        <v>2700</v>
      </c>
    </row>
    <row r="1548" spans="1:14">
      <c r="A1548" s="299">
        <v>2017</v>
      </c>
      <c r="B1548" s="299" t="s">
        <v>133</v>
      </c>
      <c r="C1548" s="299" t="s">
        <v>143</v>
      </c>
      <c r="D1548" s="299" t="s">
        <v>1035</v>
      </c>
      <c r="E1548" s="299">
        <v>11700189.130000001</v>
      </c>
      <c r="G1548" s="299" t="s">
        <v>2089</v>
      </c>
      <c r="I1548" s="299" t="s">
        <v>2024</v>
      </c>
      <c r="K1548" s="299" t="s">
        <v>2070</v>
      </c>
      <c r="L1548" s="299" t="s">
        <v>2160</v>
      </c>
      <c r="N1548" s="299" t="s">
        <v>2700</v>
      </c>
    </row>
    <row r="1549" spans="1:14">
      <c r="A1549" s="299">
        <v>2017</v>
      </c>
      <c r="B1549" s="299" t="s">
        <v>133</v>
      </c>
      <c r="C1549" s="299" t="s">
        <v>143</v>
      </c>
      <c r="D1549" s="299" t="s">
        <v>1037</v>
      </c>
      <c r="E1549" s="299">
        <v>3857362.75</v>
      </c>
      <c r="G1549" s="299" t="s">
        <v>2089</v>
      </c>
      <c r="I1549" s="299" t="s">
        <v>2021</v>
      </c>
      <c r="K1549" s="299" t="s">
        <v>2070</v>
      </c>
      <c r="L1549" s="299" t="s">
        <v>2161</v>
      </c>
      <c r="N1549" s="299" t="s">
        <v>2700</v>
      </c>
    </row>
    <row r="1550" spans="1:14">
      <c r="A1550" s="299">
        <v>2017</v>
      </c>
      <c r="B1550" s="299" t="s">
        <v>133</v>
      </c>
      <c r="C1550" s="299" t="s">
        <v>143</v>
      </c>
      <c r="D1550" s="299" t="s">
        <v>1039</v>
      </c>
      <c r="E1550" s="299">
        <v>407823.5</v>
      </c>
      <c r="G1550" s="299" t="s">
        <v>2089</v>
      </c>
      <c r="I1550" s="299" t="s">
        <v>2024</v>
      </c>
      <c r="K1550" s="299" t="s">
        <v>2070</v>
      </c>
      <c r="L1550" s="299" t="s">
        <v>2161</v>
      </c>
      <c r="N1550" s="299" t="s">
        <v>2700</v>
      </c>
    </row>
    <row r="1551" spans="1:14">
      <c r="A1551" s="299">
        <v>2017</v>
      </c>
      <c r="B1551" s="299" t="s">
        <v>133</v>
      </c>
      <c r="C1551" s="299" t="s">
        <v>143</v>
      </c>
      <c r="D1551" s="299" t="s">
        <v>1083</v>
      </c>
      <c r="E1551" s="299">
        <v>19171.623605311001</v>
      </c>
      <c r="G1551" s="299" t="s">
        <v>2089</v>
      </c>
      <c r="I1551" s="299" t="s">
        <v>2021</v>
      </c>
      <c r="K1551" s="299" t="s">
        <v>2070</v>
      </c>
      <c r="L1551" s="299" t="s">
        <v>2150</v>
      </c>
      <c r="N1551" s="299" t="s">
        <v>2700</v>
      </c>
    </row>
    <row r="1552" spans="1:14">
      <c r="A1552" s="299">
        <v>2017</v>
      </c>
      <c r="B1552" s="299" t="s">
        <v>133</v>
      </c>
      <c r="C1552" s="299" t="s">
        <v>143</v>
      </c>
      <c r="D1552" s="299" t="s">
        <v>1085</v>
      </c>
      <c r="E1552" s="299">
        <v>4623.0165718698399</v>
      </c>
      <c r="G1552" s="299" t="s">
        <v>2089</v>
      </c>
      <c r="I1552" s="299" t="s">
        <v>2024</v>
      </c>
      <c r="K1552" s="299" t="s">
        <v>2070</v>
      </c>
      <c r="L1552" s="299" t="s">
        <v>2150</v>
      </c>
      <c r="N1552" s="299" t="s">
        <v>2700</v>
      </c>
    </row>
    <row r="1553" spans="1:14">
      <c r="A1553" s="299">
        <v>2017</v>
      </c>
      <c r="B1553" s="299" t="s">
        <v>133</v>
      </c>
      <c r="C1553" s="299" t="s">
        <v>143</v>
      </c>
      <c r="D1553" s="299" t="s">
        <v>1087</v>
      </c>
      <c r="E1553" s="299">
        <v>187694.21711493301</v>
      </c>
      <c r="G1553" s="299" t="s">
        <v>2089</v>
      </c>
      <c r="I1553" s="299" t="s">
        <v>2021</v>
      </c>
      <c r="K1553" s="299" t="s">
        <v>2070</v>
      </c>
      <c r="L1553" s="299" t="s">
        <v>2151</v>
      </c>
      <c r="N1553" s="299" t="s">
        <v>2700</v>
      </c>
    </row>
    <row r="1554" spans="1:14">
      <c r="A1554" s="299">
        <v>2017</v>
      </c>
      <c r="B1554" s="299" t="s">
        <v>133</v>
      </c>
      <c r="C1554" s="299" t="s">
        <v>143</v>
      </c>
      <c r="D1554" s="299" t="s">
        <v>1089</v>
      </c>
      <c r="E1554" s="299">
        <v>45260.302102222202</v>
      </c>
      <c r="G1554" s="299" t="s">
        <v>2089</v>
      </c>
      <c r="I1554" s="299" t="s">
        <v>2024</v>
      </c>
      <c r="K1554" s="299" t="s">
        <v>2070</v>
      </c>
      <c r="L1554" s="299" t="s">
        <v>2151</v>
      </c>
      <c r="N1554" s="299" t="s">
        <v>2700</v>
      </c>
    </row>
    <row r="1555" spans="1:14">
      <c r="A1555" s="299">
        <v>2017</v>
      </c>
      <c r="B1555" s="299" t="s">
        <v>133</v>
      </c>
      <c r="C1555" s="299" t="s">
        <v>143</v>
      </c>
      <c r="D1555" s="299" t="s">
        <v>1095</v>
      </c>
      <c r="E1555" s="299">
        <v>952140.04414924199</v>
      </c>
      <c r="G1555" s="299" t="s">
        <v>2089</v>
      </c>
      <c r="I1555" s="299" t="s">
        <v>2021</v>
      </c>
      <c r="K1555" s="299" t="s">
        <v>2070</v>
      </c>
      <c r="L1555" s="299" t="s">
        <v>2152</v>
      </c>
      <c r="N1555" s="299" t="s">
        <v>2700</v>
      </c>
    </row>
    <row r="1556" spans="1:14">
      <c r="A1556" s="299">
        <v>2017</v>
      </c>
      <c r="B1556" s="299" t="s">
        <v>133</v>
      </c>
      <c r="C1556" s="299" t="s">
        <v>143</v>
      </c>
      <c r="D1556" s="299" t="s">
        <v>1097</v>
      </c>
      <c r="E1556" s="299">
        <v>196277.239623267</v>
      </c>
      <c r="G1556" s="299" t="s">
        <v>2089</v>
      </c>
      <c r="I1556" s="299" t="s">
        <v>2024</v>
      </c>
      <c r="K1556" s="299" t="s">
        <v>2070</v>
      </c>
      <c r="L1556" s="299" t="s">
        <v>2152</v>
      </c>
      <c r="N1556" s="299" t="s">
        <v>2700</v>
      </c>
    </row>
    <row r="1557" spans="1:14">
      <c r="A1557" s="299">
        <v>2017</v>
      </c>
      <c r="B1557" s="299" t="s">
        <v>133</v>
      </c>
      <c r="C1557" s="299" t="s">
        <v>143</v>
      </c>
      <c r="D1557" s="299" t="s">
        <v>985</v>
      </c>
      <c r="E1557" s="299">
        <v>1068628.96</v>
      </c>
      <c r="G1557" s="299" t="s">
        <v>2089</v>
      </c>
      <c r="I1557" s="299" t="s">
        <v>2021</v>
      </c>
      <c r="K1557" s="299" t="s">
        <v>2070</v>
      </c>
      <c r="L1557" s="299" t="s">
        <v>2153</v>
      </c>
      <c r="N1557" s="299" t="s">
        <v>2700</v>
      </c>
    </row>
    <row r="1558" spans="1:14">
      <c r="A1558" s="299">
        <v>2017</v>
      </c>
      <c r="B1558" s="299" t="s">
        <v>133</v>
      </c>
      <c r="C1558" s="299" t="s">
        <v>143</v>
      </c>
      <c r="D1558" s="299" t="s">
        <v>987</v>
      </c>
      <c r="E1558" s="299">
        <v>8600321.9299999997</v>
      </c>
      <c r="G1558" s="299" t="s">
        <v>2089</v>
      </c>
      <c r="I1558" s="299" t="s">
        <v>2024</v>
      </c>
      <c r="K1558" s="299" t="s">
        <v>2070</v>
      </c>
      <c r="L1558" s="299" t="s">
        <v>2153</v>
      </c>
      <c r="N1558" s="299" t="s">
        <v>2700</v>
      </c>
    </row>
    <row r="1559" spans="1:14">
      <c r="A1559" s="299">
        <v>2017</v>
      </c>
      <c r="B1559" s="299" t="s">
        <v>134</v>
      </c>
      <c r="C1559" s="299" t="s">
        <v>143</v>
      </c>
      <c r="D1559" s="299" t="s">
        <v>666</v>
      </c>
      <c r="E1559" s="299">
        <v>0</v>
      </c>
      <c r="F1559" s="299" t="s">
        <v>666</v>
      </c>
      <c r="G1559" s="299" t="s">
        <v>2149</v>
      </c>
      <c r="H1559" s="299" t="s">
        <v>2147</v>
      </c>
      <c r="I1559" s="299" t="s">
        <v>2039</v>
      </c>
      <c r="N1559" s="299" t="s">
        <v>2697</v>
      </c>
    </row>
    <row r="1560" spans="1:14">
      <c r="A1560" s="299">
        <v>2017</v>
      </c>
      <c r="B1560" s="299" t="s">
        <v>134</v>
      </c>
      <c r="C1560" s="299" t="s">
        <v>143</v>
      </c>
      <c r="D1560" s="299" t="s">
        <v>267</v>
      </c>
      <c r="E1560" s="299">
        <v>0</v>
      </c>
      <c r="F1560" s="299" t="s">
        <v>267</v>
      </c>
      <c r="G1560" s="299" t="s">
        <v>2149</v>
      </c>
      <c r="H1560" s="299" t="s">
        <v>2147</v>
      </c>
      <c r="I1560" s="299" t="s">
        <v>2039</v>
      </c>
      <c r="J1560" s="299" t="s">
        <v>868</v>
      </c>
      <c r="N1560" s="299" t="s">
        <v>2697</v>
      </c>
    </row>
    <row r="1561" spans="1:14">
      <c r="A1561" s="299">
        <v>2017</v>
      </c>
      <c r="B1561" s="299" t="s">
        <v>134</v>
      </c>
      <c r="C1561" s="299" t="s">
        <v>143</v>
      </c>
      <c r="D1561" s="299" t="s">
        <v>262</v>
      </c>
      <c r="E1561" s="299">
        <v>0</v>
      </c>
      <c r="F1561" s="299" t="s">
        <v>262</v>
      </c>
      <c r="G1561" s="299" t="s">
        <v>2149</v>
      </c>
      <c r="H1561" s="299" t="s">
        <v>2147</v>
      </c>
      <c r="I1561" s="299" t="s">
        <v>2039</v>
      </c>
      <c r="J1561" s="299" t="s">
        <v>868</v>
      </c>
      <c r="N1561" s="299" t="s">
        <v>2697</v>
      </c>
    </row>
    <row r="1562" spans="1:14">
      <c r="A1562" s="299">
        <v>2017</v>
      </c>
      <c r="B1562" s="299" t="s">
        <v>134</v>
      </c>
      <c r="C1562" s="299" t="s">
        <v>143</v>
      </c>
      <c r="D1562" s="299" t="s">
        <v>282</v>
      </c>
      <c r="E1562" s="299">
        <v>0</v>
      </c>
      <c r="F1562" s="299" t="s">
        <v>282</v>
      </c>
      <c r="G1562" s="299" t="s">
        <v>2149</v>
      </c>
      <c r="H1562" s="299" t="s">
        <v>2147</v>
      </c>
      <c r="I1562" s="299" t="s">
        <v>2039</v>
      </c>
      <c r="J1562" s="299" t="s">
        <v>868</v>
      </c>
      <c r="N1562" s="299" t="s">
        <v>2697</v>
      </c>
    </row>
    <row r="1563" spans="1:14">
      <c r="A1563" s="299">
        <v>2017</v>
      </c>
      <c r="B1563" s="299" t="s">
        <v>134</v>
      </c>
      <c r="C1563" s="299" t="s">
        <v>143</v>
      </c>
      <c r="D1563" s="299" t="s">
        <v>321</v>
      </c>
      <c r="E1563" s="299">
        <v>0</v>
      </c>
      <c r="F1563" s="299" t="s">
        <v>321</v>
      </c>
      <c r="G1563" s="299" t="s">
        <v>2149</v>
      </c>
      <c r="H1563" s="299" t="s">
        <v>2147</v>
      </c>
      <c r="I1563" s="299" t="s">
        <v>2039</v>
      </c>
      <c r="J1563" s="299" t="s">
        <v>868</v>
      </c>
      <c r="N1563" s="299" t="s">
        <v>2697</v>
      </c>
    </row>
    <row r="1564" spans="1:14">
      <c r="A1564" s="299">
        <v>2017</v>
      </c>
      <c r="B1564" s="299" t="s">
        <v>134</v>
      </c>
      <c r="C1564" s="299" t="s">
        <v>143</v>
      </c>
      <c r="D1564" s="299" t="s">
        <v>281</v>
      </c>
      <c r="E1564" s="299">
        <v>0</v>
      </c>
      <c r="F1564" s="299" t="s">
        <v>281</v>
      </c>
      <c r="G1564" s="299" t="s">
        <v>2149</v>
      </c>
      <c r="H1564" s="299" t="s">
        <v>2147</v>
      </c>
      <c r="I1564" s="299" t="s">
        <v>2039</v>
      </c>
      <c r="J1564" s="299" t="s">
        <v>868</v>
      </c>
      <c r="N1564" s="299" t="s">
        <v>2697</v>
      </c>
    </row>
    <row r="1565" spans="1:14">
      <c r="A1565" s="299">
        <v>2017</v>
      </c>
      <c r="B1565" s="299" t="s">
        <v>134</v>
      </c>
      <c r="C1565" s="299" t="s">
        <v>143</v>
      </c>
      <c r="D1565" s="299" t="s">
        <v>264</v>
      </c>
      <c r="E1565" s="299">
        <v>0</v>
      </c>
      <c r="F1565" s="299" t="s">
        <v>264</v>
      </c>
      <c r="G1565" s="299" t="s">
        <v>2149</v>
      </c>
      <c r="H1565" s="299" t="s">
        <v>2147</v>
      </c>
      <c r="I1565" s="299" t="s">
        <v>2039</v>
      </c>
      <c r="J1565" s="299" t="s">
        <v>868</v>
      </c>
      <c r="N1565" s="299" t="s">
        <v>2697</v>
      </c>
    </row>
    <row r="1566" spans="1:14">
      <c r="A1566" s="299">
        <v>2017</v>
      </c>
      <c r="B1566" s="299" t="s">
        <v>134</v>
      </c>
      <c r="C1566" s="299" t="s">
        <v>143</v>
      </c>
      <c r="D1566" s="299" t="s">
        <v>250</v>
      </c>
      <c r="E1566" s="299">
        <v>0</v>
      </c>
      <c r="F1566" s="299" t="s">
        <v>250</v>
      </c>
      <c r="G1566" s="299" t="s">
        <v>2149</v>
      </c>
      <c r="H1566" s="299" t="s">
        <v>2147</v>
      </c>
      <c r="I1566" s="299" t="s">
        <v>2039</v>
      </c>
      <c r="J1566" s="299" t="s">
        <v>868</v>
      </c>
      <c r="N1566" s="299" t="s">
        <v>2697</v>
      </c>
    </row>
    <row r="1567" spans="1:14">
      <c r="A1567" s="299">
        <v>2017</v>
      </c>
      <c r="B1567" s="299" t="s">
        <v>134</v>
      </c>
      <c r="C1567" s="299" t="s">
        <v>143</v>
      </c>
      <c r="D1567" s="299" t="s">
        <v>664</v>
      </c>
      <c r="E1567" s="299">
        <v>0</v>
      </c>
      <c r="F1567" s="299" t="s">
        <v>664</v>
      </c>
      <c r="G1567" s="299" t="s">
        <v>2149</v>
      </c>
      <c r="H1567" s="299" t="s">
        <v>2147</v>
      </c>
      <c r="I1567" s="299" t="s">
        <v>2039</v>
      </c>
      <c r="N1567" s="299" t="s">
        <v>2697</v>
      </c>
    </row>
    <row r="1568" spans="1:14">
      <c r="A1568" s="299">
        <v>2017</v>
      </c>
      <c r="B1568" s="299" t="s">
        <v>134</v>
      </c>
      <c r="C1568" s="299" t="s">
        <v>143</v>
      </c>
      <c r="D1568" s="299" t="s">
        <v>601</v>
      </c>
      <c r="E1568" s="299">
        <v>0</v>
      </c>
      <c r="F1568" s="299" t="s">
        <v>601</v>
      </c>
      <c r="G1568" s="299" t="s">
        <v>2149</v>
      </c>
      <c r="H1568" s="299" t="s">
        <v>2147</v>
      </c>
      <c r="I1568" s="299" t="s">
        <v>2044</v>
      </c>
      <c r="N1568" s="299" t="s">
        <v>2697</v>
      </c>
    </row>
    <row r="1569" spans="1:14">
      <c r="A1569" s="299">
        <v>2017</v>
      </c>
      <c r="B1569" s="299" t="s">
        <v>134</v>
      </c>
      <c r="C1569" s="299" t="s">
        <v>143</v>
      </c>
      <c r="D1569" s="299" t="s">
        <v>275</v>
      </c>
      <c r="E1569" s="299">
        <v>0</v>
      </c>
      <c r="F1569" s="299" t="s">
        <v>275</v>
      </c>
      <c r="G1569" s="299" t="s">
        <v>2149</v>
      </c>
      <c r="H1569" s="299" t="s">
        <v>2147</v>
      </c>
      <c r="I1569" s="299" t="s">
        <v>2039</v>
      </c>
      <c r="J1569" s="299" t="s">
        <v>868</v>
      </c>
      <c r="N1569" s="299" t="s">
        <v>2697</v>
      </c>
    </row>
    <row r="1570" spans="1:14">
      <c r="A1570" s="299">
        <v>2017</v>
      </c>
      <c r="B1570" s="299" t="s">
        <v>134</v>
      </c>
      <c r="C1570" s="299" t="s">
        <v>143</v>
      </c>
      <c r="D1570" s="299" t="s">
        <v>261</v>
      </c>
      <c r="E1570" s="299">
        <v>0</v>
      </c>
      <c r="F1570" s="299" t="s">
        <v>261</v>
      </c>
      <c r="G1570" s="299" t="s">
        <v>2149</v>
      </c>
      <c r="H1570" s="299" t="s">
        <v>2147</v>
      </c>
      <c r="I1570" s="299" t="s">
        <v>2039</v>
      </c>
      <c r="J1570" s="299" t="s">
        <v>868</v>
      </c>
      <c r="N1570" s="299" t="s">
        <v>2697</v>
      </c>
    </row>
    <row r="1571" spans="1:14">
      <c r="A1571" s="299">
        <v>2017</v>
      </c>
      <c r="B1571" s="299" t="s">
        <v>134</v>
      </c>
      <c r="C1571" s="299" t="s">
        <v>143</v>
      </c>
      <c r="D1571" s="299" t="s">
        <v>269</v>
      </c>
      <c r="E1571" s="299">
        <v>0</v>
      </c>
      <c r="F1571" s="299" t="s">
        <v>269</v>
      </c>
      <c r="G1571" s="299" t="s">
        <v>2149</v>
      </c>
      <c r="H1571" s="299" t="s">
        <v>2147</v>
      </c>
      <c r="I1571" s="299" t="s">
        <v>2039</v>
      </c>
      <c r="J1571" s="299" t="s">
        <v>868</v>
      </c>
      <c r="N1571" s="299" t="s">
        <v>2697</v>
      </c>
    </row>
    <row r="1572" spans="1:14">
      <c r="A1572" s="299">
        <v>2017</v>
      </c>
      <c r="B1572" s="299" t="s">
        <v>134</v>
      </c>
      <c r="C1572" s="299" t="s">
        <v>143</v>
      </c>
      <c r="D1572" s="299" t="s">
        <v>303</v>
      </c>
      <c r="E1572" s="299">
        <v>0</v>
      </c>
      <c r="F1572" s="299" t="s">
        <v>303</v>
      </c>
      <c r="G1572" s="299" t="s">
        <v>2149</v>
      </c>
      <c r="H1572" s="299" t="s">
        <v>2147</v>
      </c>
      <c r="I1572" s="299" t="s">
        <v>2039</v>
      </c>
      <c r="J1572" s="299" t="s">
        <v>868</v>
      </c>
      <c r="N1572" s="299" t="s">
        <v>2697</v>
      </c>
    </row>
    <row r="1573" spans="1:14">
      <c r="A1573" s="299">
        <v>2017</v>
      </c>
      <c r="B1573" s="299" t="s">
        <v>134</v>
      </c>
      <c r="C1573" s="299" t="s">
        <v>143</v>
      </c>
      <c r="D1573" s="299" t="s">
        <v>676</v>
      </c>
      <c r="E1573" s="299">
        <v>0</v>
      </c>
      <c r="F1573" s="299" t="s">
        <v>676</v>
      </c>
      <c r="G1573" s="299" t="s">
        <v>2149</v>
      </c>
      <c r="H1573" s="299" t="s">
        <v>2147</v>
      </c>
      <c r="I1573" s="299" t="s">
        <v>2039</v>
      </c>
      <c r="N1573" s="299" t="s">
        <v>2697</v>
      </c>
    </row>
    <row r="1574" spans="1:14">
      <c r="A1574" s="299">
        <v>2017</v>
      </c>
      <c r="B1574" s="299" t="s">
        <v>133</v>
      </c>
      <c r="C1574" s="299" t="s">
        <v>143</v>
      </c>
      <c r="D1574" s="299" t="s">
        <v>1021</v>
      </c>
      <c r="E1574" s="299">
        <v>1067676.6299999999</v>
      </c>
      <c r="G1574" s="299" t="s">
        <v>2069</v>
      </c>
      <c r="I1574" s="299" t="s">
        <v>2021</v>
      </c>
      <c r="J1574" s="299" t="s">
        <v>900</v>
      </c>
      <c r="K1574" s="299" t="s">
        <v>2070</v>
      </c>
      <c r="L1574" s="299" t="s">
        <v>2148</v>
      </c>
      <c r="N1574" s="299" t="s">
        <v>2700</v>
      </c>
    </row>
    <row r="1575" spans="1:14">
      <c r="A1575" s="299">
        <v>2017</v>
      </c>
      <c r="B1575" s="299" t="s">
        <v>134</v>
      </c>
      <c r="C1575" s="299" t="s">
        <v>143</v>
      </c>
      <c r="D1575" s="299" t="s">
        <v>258</v>
      </c>
      <c r="E1575" s="299">
        <v>0</v>
      </c>
      <c r="F1575" s="299" t="s">
        <v>258</v>
      </c>
      <c r="G1575" s="299" t="s">
        <v>2149</v>
      </c>
      <c r="H1575" s="299" t="s">
        <v>2147</v>
      </c>
      <c r="I1575" s="299" t="s">
        <v>2039</v>
      </c>
      <c r="J1575" s="299" t="s">
        <v>868</v>
      </c>
      <c r="N1575" s="299" t="s">
        <v>2697</v>
      </c>
    </row>
    <row r="1576" spans="1:14">
      <c r="A1576" s="299">
        <v>2017</v>
      </c>
      <c r="B1576" s="299" t="s">
        <v>134</v>
      </c>
      <c r="C1576" s="299" t="s">
        <v>143</v>
      </c>
      <c r="D1576" s="299" t="s">
        <v>551</v>
      </c>
      <c r="E1576" s="299">
        <v>0</v>
      </c>
      <c r="F1576" s="299" t="s">
        <v>551</v>
      </c>
      <c r="G1576" s="299" t="s">
        <v>2149</v>
      </c>
      <c r="H1576" s="299" t="s">
        <v>2147</v>
      </c>
      <c r="I1576" s="299" t="s">
        <v>2039</v>
      </c>
      <c r="N1576" s="299" t="s">
        <v>2697</v>
      </c>
    </row>
    <row r="1577" spans="1:14">
      <c r="A1577" s="299">
        <v>2017</v>
      </c>
      <c r="B1577" s="299" t="s">
        <v>134</v>
      </c>
      <c r="C1577" s="299" t="s">
        <v>143</v>
      </c>
      <c r="D1577" s="299" t="s">
        <v>293</v>
      </c>
      <c r="E1577" s="299">
        <v>0</v>
      </c>
      <c r="F1577" s="299" t="s">
        <v>293</v>
      </c>
      <c r="G1577" s="299" t="s">
        <v>2149</v>
      </c>
      <c r="H1577" s="299" t="s">
        <v>2147</v>
      </c>
      <c r="I1577" s="299" t="s">
        <v>2039</v>
      </c>
      <c r="J1577" s="299" t="s">
        <v>868</v>
      </c>
      <c r="N1577" s="299" t="s">
        <v>2697</v>
      </c>
    </row>
    <row r="1578" spans="1:14">
      <c r="A1578" s="299">
        <v>2017</v>
      </c>
      <c r="B1578" s="299" t="s">
        <v>133</v>
      </c>
      <c r="C1578" s="299" t="s">
        <v>143</v>
      </c>
      <c r="D1578" s="299" t="s">
        <v>814</v>
      </c>
      <c r="E1578" s="299">
        <v>0</v>
      </c>
      <c r="G1578" s="299" t="s">
        <v>2089</v>
      </c>
      <c r="I1578" s="299" t="s">
        <v>2090</v>
      </c>
      <c r="K1578" s="299" t="s">
        <v>2083</v>
      </c>
      <c r="L1578" s="299" t="s">
        <v>2092</v>
      </c>
      <c r="M1578" s="299" t="s">
        <v>2080</v>
      </c>
      <c r="N1578" s="299" t="s">
        <v>2700</v>
      </c>
    </row>
    <row r="1579" spans="1:14">
      <c r="A1579" s="299">
        <v>2017</v>
      </c>
      <c r="B1579" s="299" t="s">
        <v>133</v>
      </c>
      <c r="C1579" s="299" t="s">
        <v>143</v>
      </c>
      <c r="D1579" s="299" t="s">
        <v>819</v>
      </c>
      <c r="E1579" s="299">
        <v>0</v>
      </c>
      <c r="G1579" s="299" t="s">
        <v>2089</v>
      </c>
      <c r="I1579" s="299" t="s">
        <v>2090</v>
      </c>
      <c r="K1579" s="299" t="s">
        <v>2083</v>
      </c>
      <c r="L1579" s="299" t="s">
        <v>2091</v>
      </c>
      <c r="N1579" s="299" t="s">
        <v>2700</v>
      </c>
    </row>
    <row r="1580" spans="1:14">
      <c r="A1580" s="299">
        <v>2017</v>
      </c>
      <c r="B1580" s="299" t="s">
        <v>133</v>
      </c>
      <c r="C1580" s="299" t="s">
        <v>143</v>
      </c>
      <c r="D1580" s="299" t="s">
        <v>1965</v>
      </c>
      <c r="E1580" s="299">
        <v>1455771.75</v>
      </c>
      <c r="G1580" s="299" t="s">
        <v>2089</v>
      </c>
      <c r="I1580" s="299" t="s">
        <v>2090</v>
      </c>
      <c r="J1580" s="299" t="s">
        <v>1191</v>
      </c>
      <c r="K1580" s="299" t="s">
        <v>2083</v>
      </c>
      <c r="L1580" s="299" t="s">
        <v>2093</v>
      </c>
      <c r="M1580" s="299" t="s">
        <v>2080</v>
      </c>
      <c r="N1580" s="299" t="s">
        <v>2700</v>
      </c>
    </row>
    <row r="1581" spans="1:14">
      <c r="A1581" s="299">
        <v>2017</v>
      </c>
      <c r="B1581" s="299" t="s">
        <v>133</v>
      </c>
      <c r="C1581" s="299" t="s">
        <v>143</v>
      </c>
      <c r="D1581" s="299" t="s">
        <v>1969</v>
      </c>
      <c r="E1581" s="299">
        <v>17469261</v>
      </c>
      <c r="G1581" s="299" t="s">
        <v>2089</v>
      </c>
      <c r="I1581" s="299" t="s">
        <v>2090</v>
      </c>
      <c r="J1581" s="299" t="s">
        <v>818</v>
      </c>
      <c r="K1581" s="299" t="s">
        <v>2083</v>
      </c>
      <c r="L1581" s="299" t="s">
        <v>2091</v>
      </c>
      <c r="N1581" s="299" t="s">
        <v>2700</v>
      </c>
    </row>
    <row r="1582" spans="1:14">
      <c r="A1582" s="299">
        <v>2017</v>
      </c>
      <c r="B1582" s="299" t="s">
        <v>133</v>
      </c>
      <c r="C1582" s="299" t="s">
        <v>143</v>
      </c>
      <c r="D1582" s="299" t="s">
        <v>823</v>
      </c>
      <c r="E1582" s="299">
        <v>0</v>
      </c>
      <c r="G1582" s="299" t="s">
        <v>2089</v>
      </c>
      <c r="I1582" s="299" t="s">
        <v>2090</v>
      </c>
      <c r="K1582" s="299" t="s">
        <v>2083</v>
      </c>
      <c r="L1582" s="299" t="s">
        <v>2094</v>
      </c>
      <c r="M1582" s="299" t="s">
        <v>2080</v>
      </c>
      <c r="N1582" s="299" t="s">
        <v>2700</v>
      </c>
    </row>
    <row r="1583" spans="1:14">
      <c r="A1583" s="299">
        <v>2017</v>
      </c>
      <c r="B1583" s="299" t="s">
        <v>133</v>
      </c>
      <c r="C1583" s="299" t="s">
        <v>143</v>
      </c>
      <c r="D1583" s="299" t="s">
        <v>1722</v>
      </c>
      <c r="E1583" s="299">
        <v>15560.4417768</v>
      </c>
      <c r="G1583" s="299" t="s">
        <v>2089</v>
      </c>
      <c r="I1583" s="299" t="s">
        <v>2095</v>
      </c>
      <c r="J1583" s="299" t="s">
        <v>818</v>
      </c>
      <c r="K1583" s="299" t="s">
        <v>2096</v>
      </c>
      <c r="L1583" s="299" t="s">
        <v>2091</v>
      </c>
      <c r="N1583" s="299" t="s">
        <v>2700</v>
      </c>
    </row>
    <row r="1584" spans="1:14">
      <c r="A1584" s="299">
        <v>2017</v>
      </c>
      <c r="B1584" s="299" t="s">
        <v>133</v>
      </c>
      <c r="C1584" s="299" t="s">
        <v>143</v>
      </c>
      <c r="D1584" s="299" t="s">
        <v>1730</v>
      </c>
      <c r="E1584" s="299">
        <v>21596164.2482232</v>
      </c>
      <c r="G1584" s="299" t="s">
        <v>2089</v>
      </c>
      <c r="I1584" s="299" t="s">
        <v>2095</v>
      </c>
      <c r="J1584" s="299" t="s">
        <v>818</v>
      </c>
      <c r="K1584" s="299" t="s">
        <v>2096</v>
      </c>
      <c r="L1584" s="299" t="s">
        <v>2091</v>
      </c>
      <c r="N1584" s="299" t="s">
        <v>2700</v>
      </c>
    </row>
    <row r="1585" spans="1:14">
      <c r="A1585" s="299">
        <v>2017</v>
      </c>
      <c r="B1585" s="299" t="s">
        <v>133</v>
      </c>
      <c r="C1585" s="299" t="s">
        <v>143</v>
      </c>
      <c r="D1585" s="299" t="s">
        <v>1728</v>
      </c>
      <c r="E1585" s="299">
        <v>23051935.9982232</v>
      </c>
      <c r="G1585" s="299" t="s">
        <v>2089</v>
      </c>
      <c r="I1585" s="299" t="s">
        <v>2095</v>
      </c>
      <c r="J1585" s="299" t="s">
        <v>1191</v>
      </c>
      <c r="K1585" s="299" t="s">
        <v>2096</v>
      </c>
      <c r="M1585" s="299" t="s">
        <v>2081</v>
      </c>
      <c r="N1585" s="299" t="s">
        <v>2700</v>
      </c>
    </row>
    <row r="1586" spans="1:14">
      <c r="A1586" s="299">
        <v>2017</v>
      </c>
      <c r="B1586" s="299" t="s">
        <v>133</v>
      </c>
      <c r="C1586" s="299" t="s">
        <v>143</v>
      </c>
      <c r="D1586" s="299" t="s">
        <v>905</v>
      </c>
      <c r="E1586" s="299">
        <v>0</v>
      </c>
      <c r="G1586" s="299" t="s">
        <v>2089</v>
      </c>
      <c r="I1586" s="299" t="s">
        <v>2017</v>
      </c>
      <c r="J1586" s="299" t="s">
        <v>818</v>
      </c>
      <c r="K1586" s="299" t="s">
        <v>2073</v>
      </c>
      <c r="L1586" s="299" t="s">
        <v>2097</v>
      </c>
      <c r="N1586" s="299" t="s">
        <v>2700</v>
      </c>
    </row>
    <row r="1587" spans="1:14">
      <c r="A1587" s="299">
        <v>2017</v>
      </c>
      <c r="B1587" s="299" t="s">
        <v>133</v>
      </c>
      <c r="C1587" s="299" t="s">
        <v>143</v>
      </c>
      <c r="D1587" s="299" t="s">
        <v>911</v>
      </c>
      <c r="E1587" s="299">
        <v>0</v>
      </c>
      <c r="G1587" s="299" t="s">
        <v>2089</v>
      </c>
      <c r="I1587" s="299" t="s">
        <v>2017</v>
      </c>
      <c r="J1587" s="299" t="s">
        <v>818</v>
      </c>
      <c r="K1587" s="299" t="s">
        <v>2073</v>
      </c>
      <c r="L1587" s="299" t="s">
        <v>2098</v>
      </c>
      <c r="N1587" s="299" t="s">
        <v>2700</v>
      </c>
    </row>
    <row r="1588" spans="1:14">
      <c r="A1588" s="299">
        <v>2017</v>
      </c>
      <c r="B1588" s="299" t="s">
        <v>133</v>
      </c>
      <c r="C1588" s="299" t="s">
        <v>143</v>
      </c>
      <c r="D1588" s="299" t="s">
        <v>923</v>
      </c>
      <c r="E1588" s="299">
        <v>0</v>
      </c>
      <c r="G1588" s="299" t="s">
        <v>2089</v>
      </c>
      <c r="I1588" s="299" t="s">
        <v>2017</v>
      </c>
      <c r="J1588" s="299" t="s">
        <v>818</v>
      </c>
      <c r="K1588" s="299" t="s">
        <v>2073</v>
      </c>
      <c r="L1588" s="299" t="s">
        <v>2099</v>
      </c>
      <c r="N1588" s="299" t="s">
        <v>2700</v>
      </c>
    </row>
    <row r="1589" spans="1:14">
      <c r="A1589" s="299">
        <v>2017</v>
      </c>
      <c r="B1589" s="299" t="s">
        <v>133</v>
      </c>
      <c r="C1589" s="299" t="s">
        <v>143</v>
      </c>
      <c r="D1589" s="299" t="s">
        <v>929</v>
      </c>
      <c r="E1589" s="299">
        <v>7.1999999999999998E-3</v>
      </c>
      <c r="G1589" s="299" t="s">
        <v>2089</v>
      </c>
      <c r="I1589" s="299" t="s">
        <v>2017</v>
      </c>
      <c r="J1589" s="299" t="s">
        <v>818</v>
      </c>
      <c r="K1589" s="299" t="s">
        <v>2073</v>
      </c>
      <c r="L1589" s="299" t="s">
        <v>2072</v>
      </c>
      <c r="N1589" s="299" t="s">
        <v>2700</v>
      </c>
    </row>
    <row r="1590" spans="1:14">
      <c r="A1590" s="299">
        <v>2017</v>
      </c>
      <c r="B1590" s="299" t="s">
        <v>133</v>
      </c>
      <c r="C1590" s="299" t="s">
        <v>143</v>
      </c>
      <c r="D1590" s="299" t="s">
        <v>935</v>
      </c>
      <c r="E1590" s="299">
        <v>7.4000000000000003E-3</v>
      </c>
      <c r="G1590" s="299" t="s">
        <v>2089</v>
      </c>
      <c r="I1590" s="299" t="s">
        <v>2017</v>
      </c>
      <c r="J1590" s="299" t="s">
        <v>818</v>
      </c>
      <c r="K1590" s="299" t="s">
        <v>2073</v>
      </c>
      <c r="L1590" s="299" t="s">
        <v>2100</v>
      </c>
      <c r="N1590" s="299" t="s">
        <v>2700</v>
      </c>
    </row>
    <row r="1591" spans="1:14">
      <c r="A1591" s="299">
        <v>2017</v>
      </c>
      <c r="B1591" s="299" t="s">
        <v>133</v>
      </c>
      <c r="C1591" s="299" t="s">
        <v>143</v>
      </c>
      <c r="D1591" s="299" t="s">
        <v>941</v>
      </c>
      <c r="E1591" s="299">
        <v>7.3000000000000001E-3</v>
      </c>
      <c r="G1591" s="299" t="s">
        <v>2089</v>
      </c>
      <c r="I1591" s="299" t="s">
        <v>2017</v>
      </c>
      <c r="J1591" s="299" t="s">
        <v>818</v>
      </c>
      <c r="K1591" s="299" t="s">
        <v>2073</v>
      </c>
      <c r="L1591" s="299" t="s">
        <v>2101</v>
      </c>
      <c r="N1591" s="299" t="s">
        <v>2700</v>
      </c>
    </row>
    <row r="1592" spans="1:14">
      <c r="A1592" s="299">
        <v>2017</v>
      </c>
      <c r="B1592" s="299" t="s">
        <v>133</v>
      </c>
      <c r="C1592" s="299" t="s">
        <v>143</v>
      </c>
      <c r="D1592" s="299" t="s">
        <v>947</v>
      </c>
      <c r="E1592" s="299">
        <v>6.0829999999999999E-4</v>
      </c>
      <c r="G1592" s="299" t="s">
        <v>2089</v>
      </c>
      <c r="I1592" s="299" t="s">
        <v>2017</v>
      </c>
      <c r="J1592" s="299" t="s">
        <v>818</v>
      </c>
      <c r="K1592" s="299" t="s">
        <v>2073</v>
      </c>
      <c r="L1592" s="299" t="s">
        <v>2102</v>
      </c>
      <c r="N1592" s="299" t="s">
        <v>2700</v>
      </c>
    </row>
    <row r="1593" spans="1:14">
      <c r="A1593" s="299">
        <v>2017</v>
      </c>
      <c r="B1593" s="299" t="s">
        <v>133</v>
      </c>
      <c r="C1593" s="299" t="s">
        <v>143</v>
      </c>
      <c r="D1593" s="299" t="s">
        <v>953</v>
      </c>
      <c r="E1593" s="299">
        <v>0</v>
      </c>
      <c r="G1593" s="299" t="s">
        <v>2089</v>
      </c>
      <c r="I1593" s="299" t="s">
        <v>2037</v>
      </c>
      <c r="J1593" s="299" t="s">
        <v>818</v>
      </c>
      <c r="K1593" s="299" t="s">
        <v>2073</v>
      </c>
      <c r="L1593" s="299" t="s">
        <v>2103</v>
      </c>
      <c r="N1593" s="299" t="s">
        <v>2700</v>
      </c>
    </row>
    <row r="1594" spans="1:14">
      <c r="A1594" s="299">
        <v>2017</v>
      </c>
      <c r="B1594" s="299" t="s">
        <v>133</v>
      </c>
      <c r="C1594" s="299" t="s">
        <v>143</v>
      </c>
      <c r="D1594" s="299" t="s">
        <v>959</v>
      </c>
      <c r="E1594" s="299">
        <v>0.95046580000000003</v>
      </c>
      <c r="G1594" s="299" t="s">
        <v>2089</v>
      </c>
      <c r="I1594" s="299" t="s">
        <v>2017</v>
      </c>
      <c r="J1594" s="299" t="s">
        <v>818</v>
      </c>
      <c r="K1594" s="299" t="s">
        <v>2073</v>
      </c>
      <c r="L1594" s="299" t="s">
        <v>2104</v>
      </c>
      <c r="N1594" s="299" t="s">
        <v>2700</v>
      </c>
    </row>
    <row r="1595" spans="1:14">
      <c r="A1595" s="299">
        <v>2017</v>
      </c>
      <c r="B1595" s="299" t="s">
        <v>133</v>
      </c>
      <c r="C1595" s="299" t="s">
        <v>143</v>
      </c>
      <c r="D1595" s="299" t="s">
        <v>965</v>
      </c>
      <c r="E1595" s="299">
        <v>0</v>
      </c>
      <c r="G1595" s="299" t="s">
        <v>2089</v>
      </c>
      <c r="I1595" s="299" t="s">
        <v>2017</v>
      </c>
      <c r="J1595" s="299" t="s">
        <v>818</v>
      </c>
      <c r="K1595" s="299" t="s">
        <v>2073</v>
      </c>
      <c r="L1595" s="299" t="s">
        <v>2105</v>
      </c>
      <c r="N1595" s="299" t="s">
        <v>2700</v>
      </c>
    </row>
    <row r="1596" spans="1:14">
      <c r="A1596" s="299">
        <v>2017</v>
      </c>
      <c r="B1596" s="299" t="s">
        <v>133</v>
      </c>
      <c r="C1596" s="299" t="s">
        <v>143</v>
      </c>
      <c r="D1596" s="299" t="s">
        <v>1739</v>
      </c>
      <c r="E1596" s="299">
        <v>756990</v>
      </c>
      <c r="G1596" s="299" t="s">
        <v>2089</v>
      </c>
      <c r="I1596" s="299" t="s">
        <v>2055</v>
      </c>
      <c r="J1596" s="299" t="s">
        <v>818</v>
      </c>
      <c r="K1596" s="299" t="s">
        <v>2076</v>
      </c>
      <c r="L1596" s="299" t="s">
        <v>2097</v>
      </c>
      <c r="N1596" s="299" t="s">
        <v>2700</v>
      </c>
    </row>
    <row r="1597" spans="1:14">
      <c r="A1597" s="299">
        <v>2017</v>
      </c>
      <c r="B1597" s="299" t="s">
        <v>133</v>
      </c>
      <c r="C1597" s="299" t="s">
        <v>143</v>
      </c>
      <c r="D1597" s="299" t="s">
        <v>1741</v>
      </c>
      <c r="E1597" s="299">
        <v>60868</v>
      </c>
      <c r="G1597" s="299" t="s">
        <v>2089</v>
      </c>
      <c r="I1597" s="299" t="s">
        <v>2051</v>
      </c>
      <c r="J1597" s="299" t="s">
        <v>818</v>
      </c>
      <c r="K1597" s="299" t="s">
        <v>2076</v>
      </c>
      <c r="L1597" s="299" t="s">
        <v>2097</v>
      </c>
      <c r="N1597" s="299" t="s">
        <v>2700</v>
      </c>
    </row>
    <row r="1598" spans="1:14">
      <c r="A1598" s="299">
        <v>2017</v>
      </c>
      <c r="B1598" s="299" t="s">
        <v>133</v>
      </c>
      <c r="C1598" s="299" t="s">
        <v>143</v>
      </c>
      <c r="D1598" s="299" t="s">
        <v>1743</v>
      </c>
      <c r="E1598" s="299">
        <v>-4647322</v>
      </c>
      <c r="G1598" s="299" t="s">
        <v>2089</v>
      </c>
      <c r="I1598" s="299" t="s">
        <v>2048</v>
      </c>
      <c r="J1598" s="299" t="s">
        <v>818</v>
      </c>
      <c r="K1598" s="299" t="s">
        <v>2076</v>
      </c>
      <c r="L1598" s="299" t="s">
        <v>2097</v>
      </c>
      <c r="N1598" s="299" t="s">
        <v>2700</v>
      </c>
    </row>
    <row r="1599" spans="1:14">
      <c r="A1599" s="299">
        <v>2017</v>
      </c>
      <c r="B1599" s="299" t="s">
        <v>133</v>
      </c>
      <c r="C1599" s="299" t="s">
        <v>143</v>
      </c>
      <c r="D1599" s="299" t="s">
        <v>1745</v>
      </c>
      <c r="E1599" s="299">
        <v>-4180555.56</v>
      </c>
      <c r="G1599" s="299" t="s">
        <v>2089</v>
      </c>
      <c r="I1599" s="299" t="s">
        <v>2053</v>
      </c>
      <c r="J1599" s="299" t="s">
        <v>818</v>
      </c>
      <c r="K1599" s="299" t="s">
        <v>2076</v>
      </c>
      <c r="L1599" s="299" t="s">
        <v>2097</v>
      </c>
      <c r="N1599" s="299" t="s">
        <v>2700</v>
      </c>
    </row>
    <row r="1600" spans="1:14">
      <c r="A1600" s="299">
        <v>2017</v>
      </c>
      <c r="B1600" s="299" t="s">
        <v>133</v>
      </c>
      <c r="C1600" s="299" t="s">
        <v>143</v>
      </c>
      <c r="D1600" s="299" t="s">
        <v>1747</v>
      </c>
      <c r="E1600" s="299">
        <v>-18231483</v>
      </c>
      <c r="G1600" s="299" t="s">
        <v>2089</v>
      </c>
      <c r="I1600" s="299" t="s">
        <v>2055</v>
      </c>
      <c r="J1600" s="299" t="s">
        <v>818</v>
      </c>
      <c r="K1600" s="299" t="s">
        <v>2076</v>
      </c>
      <c r="L1600" s="299" t="s">
        <v>2098</v>
      </c>
      <c r="N1600" s="299" t="s">
        <v>2700</v>
      </c>
    </row>
    <row r="1601" spans="1:14">
      <c r="A1601" s="299">
        <v>2017</v>
      </c>
      <c r="B1601" s="299" t="s">
        <v>133</v>
      </c>
      <c r="C1601" s="299" t="s">
        <v>143</v>
      </c>
      <c r="D1601" s="299" t="s">
        <v>1749</v>
      </c>
      <c r="E1601" s="299">
        <v>-5782497</v>
      </c>
      <c r="G1601" s="299" t="s">
        <v>2089</v>
      </c>
      <c r="I1601" s="299" t="s">
        <v>2051</v>
      </c>
      <c r="J1601" s="299" t="s">
        <v>818</v>
      </c>
      <c r="K1601" s="299" t="s">
        <v>2076</v>
      </c>
      <c r="L1601" s="299" t="s">
        <v>2098</v>
      </c>
      <c r="N1601" s="299" t="s">
        <v>2700</v>
      </c>
    </row>
    <row r="1602" spans="1:14">
      <c r="A1602" s="299">
        <v>2017</v>
      </c>
      <c r="B1602" s="299" t="s">
        <v>133</v>
      </c>
      <c r="C1602" s="299" t="s">
        <v>143</v>
      </c>
      <c r="D1602" s="299" t="s">
        <v>1751</v>
      </c>
      <c r="E1602" s="299">
        <v>441495587</v>
      </c>
      <c r="G1602" s="299" t="s">
        <v>2089</v>
      </c>
      <c r="I1602" s="299" t="s">
        <v>2048</v>
      </c>
      <c r="J1602" s="299" t="s">
        <v>818</v>
      </c>
      <c r="K1602" s="299" t="s">
        <v>2076</v>
      </c>
      <c r="L1602" s="299" t="s">
        <v>2098</v>
      </c>
      <c r="N1602" s="299" t="s">
        <v>2700</v>
      </c>
    </row>
    <row r="1603" spans="1:14">
      <c r="A1603" s="299">
        <v>2017</v>
      </c>
      <c r="B1603" s="299" t="s">
        <v>133</v>
      </c>
      <c r="C1603" s="299" t="s">
        <v>143</v>
      </c>
      <c r="D1603" s="299" t="s">
        <v>1753</v>
      </c>
      <c r="E1603" s="299">
        <v>447319444.44</v>
      </c>
      <c r="G1603" s="299" t="s">
        <v>2089</v>
      </c>
      <c r="I1603" s="299" t="s">
        <v>2053</v>
      </c>
      <c r="J1603" s="299" t="s">
        <v>818</v>
      </c>
      <c r="K1603" s="299" t="s">
        <v>2076</v>
      </c>
      <c r="L1603" s="299" t="s">
        <v>2098</v>
      </c>
      <c r="N1603" s="299" t="s">
        <v>2700</v>
      </c>
    </row>
    <row r="1604" spans="1:14">
      <c r="A1604" s="299">
        <v>2017</v>
      </c>
      <c r="B1604" s="299" t="s">
        <v>133</v>
      </c>
      <c r="C1604" s="299" t="s">
        <v>143</v>
      </c>
      <c r="D1604" s="299" t="s">
        <v>1755</v>
      </c>
      <c r="E1604" s="299">
        <v>-18609978</v>
      </c>
      <c r="G1604" s="299" t="s">
        <v>2089</v>
      </c>
      <c r="I1604" s="299" t="s">
        <v>2055</v>
      </c>
      <c r="J1604" s="299" t="s">
        <v>818</v>
      </c>
      <c r="K1604" s="299" t="s">
        <v>2076</v>
      </c>
      <c r="L1604" s="299" t="s">
        <v>2099</v>
      </c>
      <c r="N1604" s="299" t="s">
        <v>2700</v>
      </c>
    </row>
    <row r="1605" spans="1:14">
      <c r="A1605" s="299">
        <v>2017</v>
      </c>
      <c r="B1605" s="299" t="s">
        <v>133</v>
      </c>
      <c r="C1605" s="299" t="s">
        <v>143</v>
      </c>
      <c r="D1605" s="299" t="s">
        <v>1757</v>
      </c>
      <c r="E1605" s="299">
        <v>-5812931</v>
      </c>
      <c r="G1605" s="299" t="s">
        <v>2089</v>
      </c>
      <c r="I1605" s="299" t="s">
        <v>2051</v>
      </c>
      <c r="J1605" s="299" t="s">
        <v>818</v>
      </c>
      <c r="K1605" s="299" t="s">
        <v>2076</v>
      </c>
      <c r="L1605" s="299" t="s">
        <v>2099</v>
      </c>
      <c r="N1605" s="299" t="s">
        <v>2700</v>
      </c>
    </row>
    <row r="1606" spans="1:14">
      <c r="A1606" s="299">
        <v>2017</v>
      </c>
      <c r="B1606" s="299" t="s">
        <v>133</v>
      </c>
      <c r="C1606" s="299" t="s">
        <v>143</v>
      </c>
      <c r="D1606" s="299" t="s">
        <v>1759</v>
      </c>
      <c r="E1606" s="299">
        <v>443819248</v>
      </c>
      <c r="G1606" s="299" t="s">
        <v>2089</v>
      </c>
      <c r="I1606" s="299" t="s">
        <v>2048</v>
      </c>
      <c r="J1606" s="299" t="s">
        <v>818</v>
      </c>
      <c r="K1606" s="299" t="s">
        <v>2076</v>
      </c>
      <c r="L1606" s="299" t="s">
        <v>2099</v>
      </c>
      <c r="N1606" s="299" t="s">
        <v>2700</v>
      </c>
    </row>
    <row r="1607" spans="1:14">
      <c r="A1607" s="299">
        <v>2017</v>
      </c>
      <c r="B1607" s="299" t="s">
        <v>133</v>
      </c>
      <c r="C1607" s="299" t="s">
        <v>143</v>
      </c>
      <c r="D1607" s="299" t="s">
        <v>1761</v>
      </c>
      <c r="E1607" s="299">
        <v>449409722.22000003</v>
      </c>
      <c r="G1607" s="299" t="s">
        <v>2089</v>
      </c>
      <c r="I1607" s="299" t="s">
        <v>2053</v>
      </c>
      <c r="J1607" s="299" t="s">
        <v>818</v>
      </c>
      <c r="K1607" s="299" t="s">
        <v>2076</v>
      </c>
      <c r="L1607" s="299" t="s">
        <v>2099</v>
      </c>
      <c r="N1607" s="299" t="s">
        <v>2700</v>
      </c>
    </row>
    <row r="1608" spans="1:14">
      <c r="A1608" s="299">
        <v>2017</v>
      </c>
      <c r="B1608" s="299" t="s">
        <v>133</v>
      </c>
      <c r="C1608" s="299" t="s">
        <v>143</v>
      </c>
      <c r="D1608" s="299" t="s">
        <v>1787</v>
      </c>
      <c r="E1608" s="299">
        <v>0.35</v>
      </c>
      <c r="G1608" s="299" t="s">
        <v>2089</v>
      </c>
      <c r="I1608" s="299" t="s">
        <v>2055</v>
      </c>
      <c r="J1608" s="299" t="s">
        <v>818</v>
      </c>
      <c r="K1608" s="299" t="s">
        <v>2076</v>
      </c>
      <c r="L1608" s="299" t="s">
        <v>2143</v>
      </c>
      <c r="N1608" s="299" t="s">
        <v>2700</v>
      </c>
    </row>
    <row r="1609" spans="1:14">
      <c r="A1609" s="299">
        <v>2017</v>
      </c>
      <c r="B1609" s="299" t="s">
        <v>133</v>
      </c>
      <c r="C1609" s="299" t="s">
        <v>143</v>
      </c>
      <c r="D1609" s="299" t="s">
        <v>1789</v>
      </c>
      <c r="E1609" s="299">
        <v>0.35</v>
      </c>
      <c r="G1609" s="299" t="s">
        <v>2089</v>
      </c>
      <c r="I1609" s="299" t="s">
        <v>2051</v>
      </c>
      <c r="J1609" s="299" t="s">
        <v>818</v>
      </c>
      <c r="K1609" s="299" t="s">
        <v>2076</v>
      </c>
      <c r="L1609" s="299" t="s">
        <v>2143</v>
      </c>
      <c r="N1609" s="299" t="s">
        <v>2700</v>
      </c>
    </row>
    <row r="1610" spans="1:14">
      <c r="A1610" s="299">
        <v>2017</v>
      </c>
      <c r="B1610" s="299" t="s">
        <v>133</v>
      </c>
      <c r="C1610" s="299" t="s">
        <v>143</v>
      </c>
      <c r="D1610" s="299" t="s">
        <v>1791</v>
      </c>
      <c r="E1610" s="299">
        <v>0.35</v>
      </c>
      <c r="G1610" s="299" t="s">
        <v>2089</v>
      </c>
      <c r="I1610" s="299" t="s">
        <v>2048</v>
      </c>
      <c r="J1610" s="299" t="s">
        <v>818</v>
      </c>
      <c r="K1610" s="299" t="s">
        <v>2076</v>
      </c>
      <c r="L1610" s="299" t="s">
        <v>2143</v>
      </c>
      <c r="N1610" s="299" t="s">
        <v>2700</v>
      </c>
    </row>
    <row r="1611" spans="1:14">
      <c r="A1611" s="299">
        <v>2017</v>
      </c>
      <c r="B1611" s="299" t="s">
        <v>133</v>
      </c>
      <c r="C1611" s="299" t="s">
        <v>143</v>
      </c>
      <c r="D1611" s="299" t="s">
        <v>887</v>
      </c>
      <c r="E1611" s="299">
        <v>0</v>
      </c>
      <c r="G1611" s="299" t="s">
        <v>2125</v>
      </c>
      <c r="I1611" s="299" t="s">
        <v>2046</v>
      </c>
      <c r="J1611" s="299" t="s">
        <v>401</v>
      </c>
      <c r="N1611" s="299" t="s">
        <v>2700</v>
      </c>
    </row>
    <row r="1612" spans="1:14">
      <c r="A1612" s="299">
        <v>2017</v>
      </c>
      <c r="B1612" s="299" t="s">
        <v>133</v>
      </c>
      <c r="C1612" s="299" t="s">
        <v>143</v>
      </c>
      <c r="D1612" s="299" t="s">
        <v>797</v>
      </c>
      <c r="E1612" s="299">
        <v>446142909</v>
      </c>
      <c r="G1612" s="299" t="s">
        <v>2125</v>
      </c>
      <c r="J1612" s="299" t="s">
        <v>401</v>
      </c>
      <c r="K1612" s="299" t="s">
        <v>2076</v>
      </c>
      <c r="L1612" s="299" t="s">
        <v>2077</v>
      </c>
      <c r="N1612" s="299" t="s">
        <v>2700</v>
      </c>
    </row>
    <row r="1613" spans="1:14">
      <c r="A1613" s="299">
        <v>2017</v>
      </c>
      <c r="B1613" s="299" t="s">
        <v>133</v>
      </c>
      <c r="C1613" s="299" t="s">
        <v>143</v>
      </c>
      <c r="D1613" s="299" t="s">
        <v>800</v>
      </c>
      <c r="E1613" s="299">
        <v>1305085.18</v>
      </c>
      <c r="G1613" s="299" t="s">
        <v>2125</v>
      </c>
      <c r="J1613" s="299" t="s">
        <v>401</v>
      </c>
      <c r="K1613" s="299" t="s">
        <v>2070</v>
      </c>
      <c r="L1613" s="299" t="s">
        <v>2071</v>
      </c>
      <c r="N1613" s="299" t="s">
        <v>2700</v>
      </c>
    </row>
    <row r="1614" spans="1:14">
      <c r="A1614" s="299">
        <v>2017</v>
      </c>
      <c r="B1614" s="299" t="s">
        <v>133</v>
      </c>
      <c r="C1614" s="299" t="s">
        <v>143</v>
      </c>
      <c r="D1614" s="299" t="s">
        <v>801</v>
      </c>
      <c r="E1614" s="299">
        <v>10668266.1</v>
      </c>
      <c r="G1614" s="299" t="s">
        <v>2125</v>
      </c>
      <c r="J1614" s="299" t="s">
        <v>401</v>
      </c>
      <c r="K1614" s="299" t="s">
        <v>2070</v>
      </c>
      <c r="L1614" s="299" t="s">
        <v>2126</v>
      </c>
      <c r="N1614" s="299" t="s">
        <v>2700</v>
      </c>
    </row>
    <row r="1615" spans="1:14">
      <c r="A1615" s="299">
        <v>2017</v>
      </c>
      <c r="B1615" s="299" t="s">
        <v>133</v>
      </c>
      <c r="C1615" s="299" t="s">
        <v>143</v>
      </c>
      <c r="D1615" s="299" t="s">
        <v>989</v>
      </c>
      <c r="E1615" s="299">
        <v>0</v>
      </c>
      <c r="G1615" s="299" t="s">
        <v>2125</v>
      </c>
      <c r="J1615" s="299" t="s">
        <v>401</v>
      </c>
      <c r="K1615" s="299" t="s">
        <v>2070</v>
      </c>
      <c r="L1615" s="299" t="s">
        <v>2127</v>
      </c>
      <c r="N1615" s="299" t="s">
        <v>2700</v>
      </c>
    </row>
    <row r="1616" spans="1:14">
      <c r="A1616" s="299">
        <v>2017</v>
      </c>
      <c r="B1616" s="299" t="s">
        <v>133</v>
      </c>
      <c r="C1616" s="299" t="s">
        <v>143</v>
      </c>
      <c r="D1616" s="299" t="s">
        <v>991</v>
      </c>
      <c r="E1616" s="299">
        <v>0</v>
      </c>
      <c r="G1616" s="299" t="s">
        <v>2125</v>
      </c>
      <c r="J1616" s="299" t="s">
        <v>401</v>
      </c>
      <c r="K1616" s="299" t="s">
        <v>2070</v>
      </c>
      <c r="L1616" s="299" t="s">
        <v>2127</v>
      </c>
      <c r="N1616" s="299" t="s">
        <v>2700</v>
      </c>
    </row>
    <row r="1617" spans="1:14">
      <c r="A1617" s="299">
        <v>2017</v>
      </c>
      <c r="B1617" s="299" t="s">
        <v>133</v>
      </c>
      <c r="C1617" s="299" t="s">
        <v>143</v>
      </c>
      <c r="D1617" s="299" t="s">
        <v>1017</v>
      </c>
      <c r="E1617" s="299">
        <v>0</v>
      </c>
      <c r="G1617" s="299" t="s">
        <v>2125</v>
      </c>
      <c r="J1617" s="299" t="s">
        <v>401</v>
      </c>
      <c r="K1617" s="299" t="s">
        <v>2070</v>
      </c>
      <c r="L1617" s="299" t="s">
        <v>2127</v>
      </c>
      <c r="N1617" s="299" t="s">
        <v>2700</v>
      </c>
    </row>
    <row r="1618" spans="1:14">
      <c r="A1618" s="299">
        <v>2017</v>
      </c>
      <c r="B1618" s="299" t="s">
        <v>133</v>
      </c>
      <c r="C1618" s="299" t="s">
        <v>143</v>
      </c>
      <c r="D1618" s="299" t="s">
        <v>1019</v>
      </c>
      <c r="E1618" s="299">
        <v>0</v>
      </c>
      <c r="G1618" s="299" t="s">
        <v>2125</v>
      </c>
      <c r="J1618" s="299" t="s">
        <v>401</v>
      </c>
      <c r="K1618" s="299" t="s">
        <v>2070</v>
      </c>
      <c r="L1618" s="299" t="s">
        <v>2127</v>
      </c>
      <c r="N1618" s="299" t="s">
        <v>2700</v>
      </c>
    </row>
    <row r="1619" spans="1:14">
      <c r="A1619" s="299">
        <v>2017</v>
      </c>
      <c r="B1619" s="299" t="s">
        <v>133</v>
      </c>
      <c r="C1619" s="299" t="s">
        <v>143</v>
      </c>
      <c r="D1619" s="299" t="s">
        <v>1041</v>
      </c>
      <c r="E1619" s="299">
        <v>0</v>
      </c>
      <c r="G1619" s="299" t="s">
        <v>2125</v>
      </c>
      <c r="J1619" s="299" t="s">
        <v>401</v>
      </c>
      <c r="K1619" s="299" t="s">
        <v>2070</v>
      </c>
      <c r="L1619" s="299" t="s">
        <v>2127</v>
      </c>
      <c r="N1619" s="299" t="s">
        <v>2700</v>
      </c>
    </row>
    <row r="1620" spans="1:14">
      <c r="A1620" s="299">
        <v>2017</v>
      </c>
      <c r="B1620" s="299" t="s">
        <v>133</v>
      </c>
      <c r="C1620" s="299" t="s">
        <v>143</v>
      </c>
      <c r="D1620" s="299" t="s">
        <v>230</v>
      </c>
      <c r="E1620" s="299">
        <v>5938824</v>
      </c>
      <c r="G1620" s="299" t="s">
        <v>2125</v>
      </c>
      <c r="J1620" s="299" t="s">
        <v>401</v>
      </c>
      <c r="K1620" s="299" t="s">
        <v>2083</v>
      </c>
      <c r="L1620" s="299" t="s">
        <v>2128</v>
      </c>
      <c r="N1620" s="299" t="s">
        <v>2700</v>
      </c>
    </row>
    <row r="1621" spans="1:14">
      <c r="A1621" s="299">
        <v>2017</v>
      </c>
      <c r="B1621" s="299" t="s">
        <v>133</v>
      </c>
      <c r="C1621" s="299" t="s">
        <v>143</v>
      </c>
      <c r="D1621" s="299" t="s">
        <v>231</v>
      </c>
      <c r="E1621" s="299">
        <v>9639909</v>
      </c>
      <c r="G1621" s="299" t="s">
        <v>2125</v>
      </c>
      <c r="J1621" s="299" t="s">
        <v>401</v>
      </c>
      <c r="K1621" s="299" t="s">
        <v>2083</v>
      </c>
      <c r="L1621" s="299" t="s">
        <v>2128</v>
      </c>
      <c r="N1621" s="299" t="s">
        <v>2700</v>
      </c>
    </row>
    <row r="1622" spans="1:14">
      <c r="A1622" s="299">
        <v>2017</v>
      </c>
      <c r="B1622" s="299" t="s">
        <v>133</v>
      </c>
      <c r="C1622" s="299" t="s">
        <v>143</v>
      </c>
      <c r="D1622" s="299" t="s">
        <v>1170</v>
      </c>
      <c r="E1622" s="299">
        <v>1890528</v>
      </c>
      <c r="G1622" s="299" t="s">
        <v>2125</v>
      </c>
      <c r="J1622" s="299" t="s">
        <v>401</v>
      </c>
      <c r="K1622" s="299" t="s">
        <v>2080</v>
      </c>
      <c r="L1622" s="299" t="s">
        <v>2129</v>
      </c>
      <c r="N1622" s="299" t="s">
        <v>2700</v>
      </c>
    </row>
    <row r="1623" spans="1:14">
      <c r="A1623" s="299">
        <v>2017</v>
      </c>
      <c r="B1623" s="299" t="s">
        <v>133</v>
      </c>
      <c r="C1623" s="299" t="s">
        <v>143</v>
      </c>
      <c r="D1623" s="299" t="s">
        <v>1172</v>
      </c>
      <c r="E1623" s="299">
        <v>0</v>
      </c>
      <c r="G1623" s="299" t="s">
        <v>2125</v>
      </c>
      <c r="J1623" s="299" t="s">
        <v>401</v>
      </c>
      <c r="K1623" s="299" t="s">
        <v>2083</v>
      </c>
      <c r="L1623" s="299" t="s">
        <v>2130</v>
      </c>
      <c r="N1623" s="299" t="s">
        <v>2700</v>
      </c>
    </row>
    <row r="1624" spans="1:14">
      <c r="A1624" s="299">
        <v>2017</v>
      </c>
      <c r="B1624" s="299" t="s">
        <v>133</v>
      </c>
      <c r="C1624" s="299" t="s">
        <v>143</v>
      </c>
      <c r="D1624" s="299" t="s">
        <v>1174</v>
      </c>
      <c r="E1624" s="299">
        <v>0</v>
      </c>
      <c r="G1624" s="299" t="s">
        <v>2125</v>
      </c>
      <c r="J1624" s="299" t="s">
        <v>401</v>
      </c>
      <c r="K1624" s="299" t="s">
        <v>2083</v>
      </c>
      <c r="L1624" s="299" t="s">
        <v>2131</v>
      </c>
      <c r="N1624" s="299" t="s">
        <v>2700</v>
      </c>
    </row>
    <row r="1625" spans="1:14">
      <c r="A1625" s="299">
        <v>2017</v>
      </c>
      <c r="B1625" s="299" t="s">
        <v>133</v>
      </c>
      <c r="C1625" s="299" t="s">
        <v>143</v>
      </c>
      <c r="D1625" s="299" t="s">
        <v>1176</v>
      </c>
      <c r="E1625" s="299">
        <v>0</v>
      </c>
      <c r="G1625" s="299" t="s">
        <v>2125</v>
      </c>
      <c r="J1625" s="299" t="s">
        <v>401</v>
      </c>
      <c r="K1625" s="299" t="s">
        <v>2083</v>
      </c>
      <c r="L1625" s="299" t="s">
        <v>2132</v>
      </c>
      <c r="N1625" s="299" t="s">
        <v>2700</v>
      </c>
    </row>
    <row r="1626" spans="1:14">
      <c r="A1626" s="299">
        <v>2017</v>
      </c>
      <c r="B1626" s="299" t="s">
        <v>133</v>
      </c>
      <c r="C1626" s="299" t="s">
        <v>143</v>
      </c>
      <c r="D1626" s="299" t="s">
        <v>1178</v>
      </c>
      <c r="E1626" s="299">
        <v>0</v>
      </c>
      <c r="G1626" s="299" t="s">
        <v>2125</v>
      </c>
      <c r="J1626" s="299" t="s">
        <v>401</v>
      </c>
      <c r="K1626" s="299" t="s">
        <v>2083</v>
      </c>
      <c r="L1626" s="299" t="s">
        <v>2133</v>
      </c>
      <c r="N1626" s="299" t="s">
        <v>2700</v>
      </c>
    </row>
    <row r="1627" spans="1:14">
      <c r="A1627" s="299">
        <v>2017</v>
      </c>
      <c r="B1627" s="299" t="s">
        <v>133</v>
      </c>
      <c r="C1627" s="299" t="s">
        <v>143</v>
      </c>
      <c r="D1627" s="299" t="s">
        <v>1180</v>
      </c>
      <c r="E1627" s="299">
        <v>0</v>
      </c>
      <c r="G1627" s="299" t="s">
        <v>2125</v>
      </c>
      <c r="J1627" s="299" t="s">
        <v>401</v>
      </c>
      <c r="K1627" s="299" t="s">
        <v>2083</v>
      </c>
      <c r="L1627" s="299" t="s">
        <v>2134</v>
      </c>
      <c r="N1627" s="299" t="s">
        <v>2700</v>
      </c>
    </row>
    <row r="1628" spans="1:14">
      <c r="A1628" s="299">
        <v>2017</v>
      </c>
      <c r="B1628" s="299" t="s">
        <v>133</v>
      </c>
      <c r="C1628" s="299" t="s">
        <v>143</v>
      </c>
      <c r="D1628" s="299" t="s">
        <v>1182</v>
      </c>
      <c r="E1628" s="299">
        <v>0</v>
      </c>
      <c r="G1628" s="299" t="s">
        <v>2125</v>
      </c>
      <c r="J1628" s="299" t="s">
        <v>401</v>
      </c>
      <c r="K1628" s="299" t="s">
        <v>2083</v>
      </c>
      <c r="L1628" s="299" t="s">
        <v>2135</v>
      </c>
      <c r="N1628" s="299" t="s">
        <v>2700</v>
      </c>
    </row>
    <row r="1629" spans="1:14">
      <c r="A1629" s="299">
        <v>2017</v>
      </c>
      <c r="B1629" s="299" t="s">
        <v>133</v>
      </c>
      <c r="C1629" s="299" t="s">
        <v>143</v>
      </c>
      <c r="D1629" s="299" t="s">
        <v>232</v>
      </c>
      <c r="E1629" s="299">
        <v>7586581</v>
      </c>
      <c r="G1629" s="299" t="s">
        <v>2125</v>
      </c>
      <c r="J1629" s="299" t="s">
        <v>401</v>
      </c>
      <c r="K1629" s="299" t="s">
        <v>2083</v>
      </c>
      <c r="L1629" s="299" t="s">
        <v>2136</v>
      </c>
      <c r="N1629" s="299" t="s">
        <v>2700</v>
      </c>
    </row>
    <row r="1630" spans="1:14">
      <c r="A1630" s="299">
        <v>2017</v>
      </c>
      <c r="B1630" s="299" t="s">
        <v>133</v>
      </c>
      <c r="C1630" s="299" t="s">
        <v>143</v>
      </c>
      <c r="D1630" s="299" t="s">
        <v>684</v>
      </c>
      <c r="E1630" s="299">
        <v>0</v>
      </c>
      <c r="G1630" s="299" t="s">
        <v>2125</v>
      </c>
      <c r="J1630" s="299" t="s">
        <v>401</v>
      </c>
      <c r="K1630" s="299" t="s">
        <v>2081</v>
      </c>
      <c r="L1630" s="299" t="s">
        <v>2137</v>
      </c>
      <c r="N1630" s="299" t="s">
        <v>2700</v>
      </c>
    </row>
    <row r="1631" spans="1:14">
      <c r="A1631" s="299">
        <v>2017</v>
      </c>
      <c r="B1631" s="299" t="s">
        <v>133</v>
      </c>
      <c r="C1631" s="299" t="s">
        <v>143</v>
      </c>
      <c r="D1631" s="299" t="s">
        <v>233</v>
      </c>
      <c r="E1631" s="299">
        <v>0.95046580000000003</v>
      </c>
      <c r="G1631" s="299" t="s">
        <v>2125</v>
      </c>
      <c r="J1631" s="299" t="s">
        <v>401</v>
      </c>
      <c r="K1631" s="299" t="s">
        <v>2104</v>
      </c>
      <c r="L1631" s="299" t="s">
        <v>2138</v>
      </c>
      <c r="N1631" s="299" t="s">
        <v>2700</v>
      </c>
    </row>
    <row r="1632" spans="1:14">
      <c r="A1632" s="299">
        <v>2017</v>
      </c>
      <c r="B1632" s="299" t="s">
        <v>133</v>
      </c>
      <c r="C1632" s="299" t="s">
        <v>143</v>
      </c>
      <c r="D1632" s="299" t="s">
        <v>234</v>
      </c>
      <c r="E1632" s="299">
        <v>1890528</v>
      </c>
      <c r="G1632" s="299" t="s">
        <v>2125</v>
      </c>
      <c r="J1632" s="299" t="s">
        <v>401</v>
      </c>
      <c r="K1632" s="299" t="s">
        <v>2083</v>
      </c>
      <c r="L1632" s="299" t="s">
        <v>2128</v>
      </c>
      <c r="N1632" s="299" t="s">
        <v>2700</v>
      </c>
    </row>
    <row r="1633" spans="1:14">
      <c r="A1633" s="299">
        <v>2017</v>
      </c>
      <c r="B1633" s="299" t="s">
        <v>133</v>
      </c>
      <c r="C1633" s="299" t="s">
        <v>143</v>
      </c>
      <c r="D1633" s="299" t="s">
        <v>235</v>
      </c>
      <c r="E1633" s="299">
        <v>0</v>
      </c>
      <c r="G1633" s="299" t="s">
        <v>2125</v>
      </c>
      <c r="J1633" s="299" t="s">
        <v>401</v>
      </c>
      <c r="K1633" s="299" t="s">
        <v>2083</v>
      </c>
      <c r="L1633" s="299" t="s">
        <v>2128</v>
      </c>
      <c r="N1633" s="299" t="s">
        <v>2700</v>
      </c>
    </row>
    <row r="1634" spans="1:14">
      <c r="A1634" s="299">
        <v>2017</v>
      </c>
      <c r="B1634" s="299" t="s">
        <v>133</v>
      </c>
      <c r="C1634" s="299" t="s">
        <v>143</v>
      </c>
      <c r="D1634" s="299" t="s">
        <v>236</v>
      </c>
      <c r="E1634" s="299">
        <v>0</v>
      </c>
      <c r="G1634" s="299" t="s">
        <v>2125</v>
      </c>
      <c r="J1634" s="299" t="s">
        <v>401</v>
      </c>
      <c r="K1634" s="299" t="s">
        <v>2083</v>
      </c>
      <c r="L1634" s="299" t="s">
        <v>2136</v>
      </c>
      <c r="N1634" s="299" t="s">
        <v>2700</v>
      </c>
    </row>
    <row r="1635" spans="1:14">
      <c r="A1635" s="299">
        <v>2017</v>
      </c>
      <c r="B1635" s="299" t="s">
        <v>133</v>
      </c>
      <c r="C1635" s="299" t="s">
        <v>143</v>
      </c>
      <c r="D1635" s="299" t="s">
        <v>738</v>
      </c>
      <c r="E1635" s="299">
        <v>0</v>
      </c>
      <c r="G1635" s="299" t="s">
        <v>2125</v>
      </c>
      <c r="I1635" s="299" t="s">
        <v>2048</v>
      </c>
      <c r="J1635" s="299" t="s">
        <v>401</v>
      </c>
      <c r="N1635" s="299" t="s">
        <v>2700</v>
      </c>
    </row>
    <row r="1636" spans="1:14">
      <c r="A1636" s="299">
        <v>2017</v>
      </c>
      <c r="B1636" s="299" t="s">
        <v>133</v>
      </c>
      <c r="C1636" s="299" t="s">
        <v>143</v>
      </c>
      <c r="D1636" s="299" t="s">
        <v>735</v>
      </c>
      <c r="E1636" s="299">
        <v>0</v>
      </c>
      <c r="G1636" s="299" t="s">
        <v>2125</v>
      </c>
      <c r="I1636" s="299" t="s">
        <v>2051</v>
      </c>
      <c r="J1636" s="299" t="s">
        <v>401</v>
      </c>
      <c r="N1636" s="299" t="s">
        <v>2700</v>
      </c>
    </row>
    <row r="1637" spans="1:14">
      <c r="A1637" s="299">
        <v>2017</v>
      </c>
      <c r="B1637" s="299" t="s">
        <v>133</v>
      </c>
      <c r="C1637" s="299" t="s">
        <v>143</v>
      </c>
      <c r="D1637" s="299" t="s">
        <v>739</v>
      </c>
      <c r="E1637" s="299">
        <v>0</v>
      </c>
      <c r="G1637" s="299" t="s">
        <v>2125</v>
      </c>
      <c r="I1637" s="299" t="s">
        <v>2048</v>
      </c>
      <c r="J1637" s="299" t="s">
        <v>401</v>
      </c>
      <c r="N1637" s="299" t="s">
        <v>2700</v>
      </c>
    </row>
    <row r="1638" spans="1:14">
      <c r="A1638" s="299">
        <v>2017</v>
      </c>
      <c r="B1638" s="299" t="s">
        <v>133</v>
      </c>
      <c r="C1638" s="299" t="s">
        <v>143</v>
      </c>
      <c r="D1638" s="299" t="s">
        <v>789</v>
      </c>
      <c r="E1638" s="299">
        <v>-1044824.39</v>
      </c>
      <c r="G1638" s="299" t="s">
        <v>2125</v>
      </c>
      <c r="J1638" s="299" t="s">
        <v>401</v>
      </c>
      <c r="K1638" s="299" t="s">
        <v>2096</v>
      </c>
      <c r="L1638" s="299" t="s">
        <v>2139</v>
      </c>
      <c r="M1638" s="299" t="s">
        <v>2096</v>
      </c>
      <c r="N1638" s="299" t="s">
        <v>2700</v>
      </c>
    </row>
    <row r="1639" spans="1:14">
      <c r="A1639" s="299">
        <v>2017</v>
      </c>
      <c r="B1639" s="299" t="s">
        <v>133</v>
      </c>
      <c r="C1639" s="299" t="s">
        <v>143</v>
      </c>
      <c r="D1639" s="299" t="s">
        <v>343</v>
      </c>
      <c r="E1639" s="299">
        <v>0</v>
      </c>
      <c r="G1639" s="299" t="s">
        <v>2125</v>
      </c>
      <c r="J1639" s="299" t="s">
        <v>401</v>
      </c>
      <c r="K1639" s="299" t="s">
        <v>2096</v>
      </c>
      <c r="L1639" s="299" t="s">
        <v>2139</v>
      </c>
      <c r="M1639" s="299" t="s">
        <v>2096</v>
      </c>
      <c r="N1639" s="299" t="s">
        <v>2700</v>
      </c>
    </row>
    <row r="1640" spans="1:14">
      <c r="A1640" s="299">
        <v>2017</v>
      </c>
      <c r="B1640" s="299" t="s">
        <v>133</v>
      </c>
      <c r="C1640" s="299" t="s">
        <v>143</v>
      </c>
      <c r="D1640" s="299" t="s">
        <v>239</v>
      </c>
      <c r="E1640" s="299">
        <v>7.4000000000000003E-3</v>
      </c>
      <c r="G1640" s="299" t="s">
        <v>2125</v>
      </c>
      <c r="J1640" s="299" t="s">
        <v>401</v>
      </c>
      <c r="M1640" s="299" t="s">
        <v>2100</v>
      </c>
      <c r="N1640" s="299" t="s">
        <v>2700</v>
      </c>
    </row>
    <row r="1641" spans="1:14">
      <c r="A1641" s="299">
        <v>2017</v>
      </c>
      <c r="B1641" s="299" t="s">
        <v>133</v>
      </c>
      <c r="C1641" s="299" t="s">
        <v>143</v>
      </c>
      <c r="D1641" s="299" t="s">
        <v>240</v>
      </c>
      <c r="E1641" s="299">
        <v>7.2000000000000005E-4</v>
      </c>
      <c r="G1641" s="299" t="s">
        <v>2125</v>
      </c>
      <c r="J1641" s="299" t="s">
        <v>401</v>
      </c>
      <c r="M1641" s="299" t="s">
        <v>2140</v>
      </c>
      <c r="N1641" s="299" t="s">
        <v>2700</v>
      </c>
    </row>
    <row r="1642" spans="1:14">
      <c r="A1642" s="299">
        <v>2017</v>
      </c>
      <c r="B1642" s="299" t="s">
        <v>133</v>
      </c>
      <c r="C1642" s="299" t="s">
        <v>143</v>
      </c>
      <c r="D1642" s="299" t="s">
        <v>827</v>
      </c>
      <c r="E1642" s="299">
        <v>0</v>
      </c>
      <c r="G1642" s="299" t="s">
        <v>2089</v>
      </c>
      <c r="I1642" s="299" t="s">
        <v>2090</v>
      </c>
      <c r="K1642" s="299" t="s">
        <v>2083</v>
      </c>
      <c r="L1642" s="299" t="s">
        <v>2091</v>
      </c>
      <c r="N1642" s="299" t="s">
        <v>2700</v>
      </c>
    </row>
    <row r="1643" spans="1:14">
      <c r="A1643" s="299">
        <v>2017</v>
      </c>
      <c r="B1643" s="299" t="s">
        <v>133</v>
      </c>
      <c r="C1643" s="299" t="s">
        <v>143</v>
      </c>
      <c r="D1643" s="299" t="s">
        <v>241</v>
      </c>
      <c r="E1643" s="299">
        <v>1.3984E-2</v>
      </c>
      <c r="G1643" s="299" t="s">
        <v>2125</v>
      </c>
      <c r="J1643" s="299" t="s">
        <v>401</v>
      </c>
      <c r="M1643" s="299" t="s">
        <v>2141</v>
      </c>
      <c r="N1643" s="299" t="s">
        <v>2700</v>
      </c>
    </row>
    <row r="1644" spans="1:14">
      <c r="A1644" s="299">
        <v>2017</v>
      </c>
      <c r="B1644" s="299" t="s">
        <v>133</v>
      </c>
      <c r="C1644" s="299" t="s">
        <v>143</v>
      </c>
      <c r="D1644" s="299" t="s">
        <v>242</v>
      </c>
      <c r="E1644" s="299">
        <v>4.8009000000000003E-2</v>
      </c>
      <c r="G1644" s="299" t="s">
        <v>2125</v>
      </c>
      <c r="J1644" s="299" t="s">
        <v>401</v>
      </c>
      <c r="M1644" s="299" t="s">
        <v>2142</v>
      </c>
      <c r="N1644" s="299" t="s">
        <v>2700</v>
      </c>
    </row>
    <row r="1645" spans="1:14">
      <c r="A1645" s="299">
        <v>2017</v>
      </c>
      <c r="B1645" s="299" t="s">
        <v>133</v>
      </c>
      <c r="C1645" s="299" t="s">
        <v>143</v>
      </c>
      <c r="D1645" s="299" t="s">
        <v>243</v>
      </c>
      <c r="E1645" s="299">
        <v>0.35</v>
      </c>
      <c r="G1645" s="299" t="s">
        <v>2125</v>
      </c>
      <c r="J1645" s="299" t="s">
        <v>401</v>
      </c>
      <c r="M1645" s="299" t="s">
        <v>2143</v>
      </c>
      <c r="N1645" s="299" t="s">
        <v>2700</v>
      </c>
    </row>
    <row r="1646" spans="1:14">
      <c r="A1646" s="299">
        <v>2017</v>
      </c>
      <c r="B1646" s="299" t="s">
        <v>133</v>
      </c>
      <c r="C1646" s="299" t="s">
        <v>143</v>
      </c>
      <c r="D1646" s="299" t="s">
        <v>244</v>
      </c>
      <c r="E1646" s="299">
        <v>5.5E-2</v>
      </c>
      <c r="G1646" s="299" t="s">
        <v>2125</v>
      </c>
      <c r="J1646" s="299" t="s">
        <v>401</v>
      </c>
      <c r="M1646" s="299" t="s">
        <v>2144</v>
      </c>
      <c r="N1646" s="299" t="s">
        <v>2700</v>
      </c>
    </row>
    <row r="1647" spans="1:14">
      <c r="A1647" s="299">
        <v>2017</v>
      </c>
      <c r="B1647" s="299" t="s">
        <v>133</v>
      </c>
      <c r="C1647" s="299" t="s">
        <v>143</v>
      </c>
      <c r="D1647" s="299" t="s">
        <v>1974</v>
      </c>
      <c r="E1647" s="299">
        <v>-756990</v>
      </c>
      <c r="F1647" s="299" t="s">
        <v>331</v>
      </c>
      <c r="G1647" s="299" t="s">
        <v>2145</v>
      </c>
      <c r="H1647" s="299" t="s">
        <v>2146</v>
      </c>
      <c r="I1647" s="299" t="s">
        <v>2055</v>
      </c>
      <c r="J1647" s="299" t="s">
        <v>842</v>
      </c>
      <c r="N1647" s="299" t="s">
        <v>2700</v>
      </c>
    </row>
    <row r="1648" spans="1:14">
      <c r="A1648" s="299">
        <v>2017</v>
      </c>
      <c r="B1648" s="299" t="s">
        <v>133</v>
      </c>
      <c r="C1648" s="299" t="s">
        <v>143</v>
      </c>
      <c r="D1648" s="299" t="s">
        <v>889</v>
      </c>
      <c r="E1648" s="299">
        <v>0</v>
      </c>
      <c r="G1648" s="299" t="s">
        <v>2145</v>
      </c>
      <c r="I1648" s="299" t="s">
        <v>2051</v>
      </c>
      <c r="J1648" s="299" t="s">
        <v>842</v>
      </c>
      <c r="N1648" s="299" t="s">
        <v>2700</v>
      </c>
    </row>
    <row r="1649" spans="1:14">
      <c r="A1649" s="299">
        <v>2017</v>
      </c>
      <c r="B1649" s="299" t="s">
        <v>133</v>
      </c>
      <c r="C1649" s="299" t="s">
        <v>143</v>
      </c>
      <c r="D1649" s="299" t="s">
        <v>743</v>
      </c>
      <c r="E1649" s="299">
        <v>0</v>
      </c>
      <c r="F1649" s="299" t="s">
        <v>1975</v>
      </c>
      <c r="G1649" s="299" t="s">
        <v>2145</v>
      </c>
      <c r="H1649" s="299" t="s">
        <v>2147</v>
      </c>
      <c r="I1649" s="299" t="s">
        <v>2048</v>
      </c>
      <c r="J1649" s="299" t="s">
        <v>842</v>
      </c>
      <c r="N1649" s="299" t="s">
        <v>2700</v>
      </c>
    </row>
    <row r="1650" spans="1:14">
      <c r="A1650" s="299">
        <v>2017</v>
      </c>
      <c r="B1650" s="299" t="s">
        <v>133</v>
      </c>
      <c r="C1650" s="299" t="s">
        <v>143</v>
      </c>
      <c r="D1650" s="299" t="s">
        <v>1979</v>
      </c>
      <c r="E1650" s="299">
        <v>0</v>
      </c>
      <c r="F1650" s="299" t="s">
        <v>741</v>
      </c>
      <c r="G1650" s="299" t="s">
        <v>2145</v>
      </c>
      <c r="H1650" s="299" t="s">
        <v>2147</v>
      </c>
      <c r="I1650" s="299" t="s">
        <v>2028</v>
      </c>
      <c r="J1650" s="299" t="s">
        <v>842</v>
      </c>
      <c r="N1650" s="299" t="s">
        <v>2700</v>
      </c>
    </row>
    <row r="1651" spans="1:14">
      <c r="A1651" s="299">
        <v>2017</v>
      </c>
      <c r="B1651" s="299" t="s">
        <v>133</v>
      </c>
      <c r="C1651" s="299" t="s">
        <v>143</v>
      </c>
      <c r="D1651" s="299" t="s">
        <v>744</v>
      </c>
      <c r="E1651" s="299">
        <v>0</v>
      </c>
      <c r="F1651" s="299" t="s">
        <v>2008</v>
      </c>
      <c r="G1651" s="299" t="s">
        <v>2145</v>
      </c>
      <c r="H1651" s="299" t="s">
        <v>2147</v>
      </c>
      <c r="I1651" s="299" t="s">
        <v>2051</v>
      </c>
      <c r="J1651" s="299" t="s">
        <v>842</v>
      </c>
      <c r="N1651" s="299" t="s">
        <v>2700</v>
      </c>
    </row>
    <row r="1652" spans="1:14">
      <c r="A1652" s="299">
        <v>2017</v>
      </c>
      <c r="B1652" s="299" t="s">
        <v>133</v>
      </c>
      <c r="C1652" s="299" t="s">
        <v>143</v>
      </c>
      <c r="D1652" s="299" t="s">
        <v>748</v>
      </c>
      <c r="E1652" s="299">
        <v>4647322</v>
      </c>
      <c r="F1652" s="299" t="s">
        <v>880</v>
      </c>
      <c r="G1652" s="299" t="s">
        <v>2145</v>
      </c>
      <c r="H1652" s="299" t="s">
        <v>2146</v>
      </c>
      <c r="I1652" s="299" t="s">
        <v>2048</v>
      </c>
      <c r="J1652" s="299" t="s">
        <v>842</v>
      </c>
      <c r="N1652" s="299" t="s">
        <v>2700</v>
      </c>
    </row>
    <row r="1653" spans="1:14">
      <c r="A1653" s="299">
        <v>2017</v>
      </c>
      <c r="B1653" s="299" t="s">
        <v>133</v>
      </c>
      <c r="C1653" s="299" t="s">
        <v>143</v>
      </c>
      <c r="D1653" s="299" t="s">
        <v>749</v>
      </c>
      <c r="E1653" s="299">
        <v>-60868</v>
      </c>
      <c r="F1653" s="299" t="s">
        <v>890</v>
      </c>
      <c r="G1653" s="299" t="s">
        <v>2145</v>
      </c>
      <c r="H1653" s="299" t="s">
        <v>2146</v>
      </c>
      <c r="I1653" s="299" t="s">
        <v>2051</v>
      </c>
      <c r="J1653" s="299" t="s">
        <v>842</v>
      </c>
      <c r="N1653" s="299" t="s">
        <v>2700</v>
      </c>
    </row>
    <row r="1654" spans="1:14">
      <c r="A1654" s="299">
        <v>2017</v>
      </c>
      <c r="B1654" s="299" t="s">
        <v>133</v>
      </c>
      <c r="C1654" s="299" t="s">
        <v>143</v>
      </c>
      <c r="D1654" s="299" t="s">
        <v>885</v>
      </c>
      <c r="E1654" s="299">
        <v>4180555.56</v>
      </c>
      <c r="F1654" s="299" t="s">
        <v>794</v>
      </c>
      <c r="G1654" s="299" t="s">
        <v>2145</v>
      </c>
      <c r="H1654" s="299" t="s">
        <v>2146</v>
      </c>
      <c r="I1654" s="299" t="s">
        <v>2053</v>
      </c>
      <c r="J1654" s="299" t="s">
        <v>842</v>
      </c>
      <c r="N1654" s="299" t="s">
        <v>2700</v>
      </c>
    </row>
    <row r="1655" spans="1:14">
      <c r="A1655" s="299">
        <v>2017</v>
      </c>
      <c r="B1655" s="299" t="s">
        <v>133</v>
      </c>
      <c r="C1655" s="299" t="s">
        <v>143</v>
      </c>
      <c r="D1655" s="299" t="s">
        <v>306</v>
      </c>
      <c r="E1655" s="299">
        <v>2425</v>
      </c>
      <c r="F1655" s="299" t="s">
        <v>306</v>
      </c>
      <c r="G1655" s="299" t="s">
        <v>2149</v>
      </c>
      <c r="H1655" s="299" t="s">
        <v>2146</v>
      </c>
      <c r="I1655" s="299" t="s">
        <v>2039</v>
      </c>
      <c r="J1655" s="299" t="s">
        <v>868</v>
      </c>
      <c r="N1655" s="299" t="s">
        <v>2700</v>
      </c>
    </row>
    <row r="1656" spans="1:14">
      <c r="A1656" s="299">
        <v>2017</v>
      </c>
      <c r="B1656" s="299" t="s">
        <v>133</v>
      </c>
      <c r="C1656" s="299" t="s">
        <v>143</v>
      </c>
      <c r="D1656" s="299" t="s">
        <v>345</v>
      </c>
      <c r="E1656" s="299">
        <v>10631.16</v>
      </c>
      <c r="F1656" s="299" t="s">
        <v>345</v>
      </c>
      <c r="G1656" s="299" t="s">
        <v>2149</v>
      </c>
      <c r="H1656" s="299" t="s">
        <v>2146</v>
      </c>
      <c r="I1656" s="299" t="s">
        <v>2039</v>
      </c>
      <c r="N1656" s="299" t="s">
        <v>2700</v>
      </c>
    </row>
    <row r="1657" spans="1:14">
      <c r="A1657" s="299">
        <v>2017</v>
      </c>
      <c r="B1657" s="299" t="s">
        <v>133</v>
      </c>
      <c r="C1657" s="299" t="s">
        <v>143</v>
      </c>
      <c r="D1657" s="299" t="s">
        <v>277</v>
      </c>
      <c r="E1657" s="299">
        <v>12999.29</v>
      </c>
      <c r="F1657" s="299" t="s">
        <v>277</v>
      </c>
      <c r="G1657" s="299" t="s">
        <v>2149</v>
      </c>
      <c r="H1657" s="299" t="s">
        <v>2146</v>
      </c>
      <c r="I1657" s="299" t="s">
        <v>2039</v>
      </c>
      <c r="J1657" s="299" t="s">
        <v>868</v>
      </c>
      <c r="N1657" s="299" t="s">
        <v>2700</v>
      </c>
    </row>
    <row r="1658" spans="1:14">
      <c r="A1658" s="299">
        <v>2017</v>
      </c>
      <c r="B1658" s="299" t="s">
        <v>133</v>
      </c>
      <c r="C1658" s="299" t="s">
        <v>143</v>
      </c>
      <c r="D1658" s="299" t="s">
        <v>666</v>
      </c>
      <c r="E1658" s="299">
        <v>38784</v>
      </c>
      <c r="F1658" s="299" t="s">
        <v>666</v>
      </c>
      <c r="G1658" s="299" t="s">
        <v>2149</v>
      </c>
      <c r="H1658" s="299" t="s">
        <v>2146</v>
      </c>
      <c r="I1658" s="299" t="s">
        <v>2039</v>
      </c>
      <c r="N1658" s="299" t="s">
        <v>2700</v>
      </c>
    </row>
    <row r="1659" spans="1:14">
      <c r="A1659" s="299">
        <v>2017</v>
      </c>
      <c r="B1659" s="299" t="s">
        <v>133</v>
      </c>
      <c r="C1659" s="299" t="s">
        <v>143</v>
      </c>
      <c r="D1659" s="299" t="s">
        <v>551</v>
      </c>
      <c r="E1659" s="299">
        <v>395</v>
      </c>
      <c r="F1659" s="299" t="s">
        <v>551</v>
      </c>
      <c r="G1659" s="299" t="s">
        <v>2149</v>
      </c>
      <c r="H1659" s="299" t="s">
        <v>2146</v>
      </c>
      <c r="I1659" s="299" t="s">
        <v>2039</v>
      </c>
      <c r="N1659" s="299" t="s">
        <v>2700</v>
      </c>
    </row>
    <row r="1660" spans="1:14">
      <c r="A1660" s="299">
        <v>2017</v>
      </c>
      <c r="B1660" s="299" t="s">
        <v>133</v>
      </c>
      <c r="C1660" s="299" t="s">
        <v>143</v>
      </c>
      <c r="D1660" s="299" t="s">
        <v>335</v>
      </c>
      <c r="E1660" s="299">
        <v>662628.06999999995</v>
      </c>
      <c r="F1660" s="299" t="s">
        <v>335</v>
      </c>
      <c r="G1660" s="299" t="s">
        <v>2149</v>
      </c>
      <c r="H1660" s="299" t="s">
        <v>2146</v>
      </c>
      <c r="I1660" s="299" t="s">
        <v>2042</v>
      </c>
      <c r="N1660" s="299" t="s">
        <v>2700</v>
      </c>
    </row>
    <row r="1661" spans="1:14">
      <c r="A1661" s="299">
        <v>2017</v>
      </c>
      <c r="B1661" s="299" t="s">
        <v>133</v>
      </c>
      <c r="C1661" s="299" t="s">
        <v>143</v>
      </c>
      <c r="D1661" s="299" t="s">
        <v>880</v>
      </c>
      <c r="E1661" s="299">
        <v>4647322</v>
      </c>
      <c r="F1661" s="299" t="s">
        <v>880</v>
      </c>
      <c r="G1661" s="299" t="s">
        <v>2149</v>
      </c>
      <c r="H1661" s="299" t="s">
        <v>2146</v>
      </c>
      <c r="I1661" s="299" t="s">
        <v>2028</v>
      </c>
      <c r="N1661" s="299" t="s">
        <v>2700</v>
      </c>
    </row>
    <row r="1662" spans="1:14">
      <c r="A1662" s="299">
        <v>2017</v>
      </c>
      <c r="B1662" s="299" t="s">
        <v>133</v>
      </c>
      <c r="C1662" s="299" t="s">
        <v>143</v>
      </c>
      <c r="D1662" s="299" t="s">
        <v>750</v>
      </c>
      <c r="E1662" s="299">
        <v>2918525</v>
      </c>
      <c r="F1662" s="299" t="s">
        <v>750</v>
      </c>
      <c r="G1662" s="299" t="s">
        <v>2149</v>
      </c>
      <c r="H1662" s="299" t="s">
        <v>2146</v>
      </c>
      <c r="I1662" s="299" t="s">
        <v>2028</v>
      </c>
      <c r="N1662" s="299" t="s">
        <v>2700</v>
      </c>
    </row>
    <row r="1663" spans="1:14">
      <c r="A1663" s="299">
        <v>2017</v>
      </c>
      <c r="B1663" s="299" t="s">
        <v>133</v>
      </c>
      <c r="C1663" s="299" t="s">
        <v>143</v>
      </c>
      <c r="D1663" s="299" t="s">
        <v>248</v>
      </c>
      <c r="E1663" s="299">
        <v>1149200</v>
      </c>
      <c r="F1663" s="299" t="s">
        <v>248</v>
      </c>
      <c r="G1663" s="299" t="s">
        <v>2149</v>
      </c>
      <c r="H1663" s="299" t="s">
        <v>2146</v>
      </c>
      <c r="I1663" s="299" t="s">
        <v>2033</v>
      </c>
      <c r="J1663" s="299" t="s">
        <v>868</v>
      </c>
      <c r="N1663" s="299" t="s">
        <v>2700</v>
      </c>
    </row>
    <row r="1664" spans="1:14">
      <c r="A1664" s="299">
        <v>2017</v>
      </c>
      <c r="B1664" s="299" t="s">
        <v>133</v>
      </c>
      <c r="C1664" s="299" t="s">
        <v>143</v>
      </c>
      <c r="D1664" s="299" t="s">
        <v>799</v>
      </c>
      <c r="E1664" s="299">
        <v>-6413398.0599999996</v>
      </c>
      <c r="F1664" s="299" t="s">
        <v>799</v>
      </c>
      <c r="G1664" s="299" t="s">
        <v>2149</v>
      </c>
      <c r="H1664" s="299" t="s">
        <v>2146</v>
      </c>
      <c r="I1664" s="299" t="s">
        <v>2034</v>
      </c>
      <c r="N1664" s="299" t="s">
        <v>2700</v>
      </c>
    </row>
    <row r="1665" spans="1:14">
      <c r="A1665" s="299">
        <v>2017</v>
      </c>
      <c r="B1665" s="299" t="s">
        <v>133</v>
      </c>
      <c r="C1665" s="299" t="s">
        <v>143</v>
      </c>
      <c r="D1665" s="299" t="s">
        <v>284</v>
      </c>
      <c r="E1665" s="299">
        <v>920921.25</v>
      </c>
      <c r="F1665" s="299" t="s">
        <v>284</v>
      </c>
      <c r="G1665" s="299" t="s">
        <v>2149</v>
      </c>
      <c r="H1665" s="299" t="s">
        <v>2146</v>
      </c>
      <c r="I1665" s="299" t="s">
        <v>2039</v>
      </c>
      <c r="J1665" s="299" t="s">
        <v>868</v>
      </c>
      <c r="N1665" s="299" t="s">
        <v>2700</v>
      </c>
    </row>
    <row r="1666" spans="1:14">
      <c r="A1666" s="299">
        <v>2017</v>
      </c>
      <c r="B1666" s="299" t="s">
        <v>133</v>
      </c>
      <c r="C1666" s="299" t="s">
        <v>143</v>
      </c>
      <c r="D1666" s="299" t="s">
        <v>314</v>
      </c>
      <c r="E1666" s="299">
        <v>68633.22</v>
      </c>
      <c r="F1666" s="299" t="s">
        <v>314</v>
      </c>
      <c r="G1666" s="299" t="s">
        <v>2149</v>
      </c>
      <c r="H1666" s="299" t="s">
        <v>2146</v>
      </c>
      <c r="I1666" s="299" t="s">
        <v>2039</v>
      </c>
      <c r="J1666" s="299" t="s">
        <v>868</v>
      </c>
      <c r="N1666" s="299" t="s">
        <v>2700</v>
      </c>
    </row>
    <row r="1667" spans="1:14">
      <c r="A1667" s="299">
        <v>2017</v>
      </c>
      <c r="B1667" s="299" t="s">
        <v>133</v>
      </c>
      <c r="C1667" s="299" t="s">
        <v>143</v>
      </c>
      <c r="D1667" s="299" t="s">
        <v>334</v>
      </c>
      <c r="E1667" s="299">
        <v>-1040735.04</v>
      </c>
      <c r="F1667" s="299" t="s">
        <v>334</v>
      </c>
      <c r="G1667" s="299" t="s">
        <v>2149</v>
      </c>
      <c r="H1667" s="299" t="s">
        <v>2146</v>
      </c>
      <c r="I1667" s="299" t="s">
        <v>2042</v>
      </c>
      <c r="N1667" s="299" t="s">
        <v>2700</v>
      </c>
    </row>
    <row r="1668" spans="1:14">
      <c r="A1668" s="299">
        <v>2017</v>
      </c>
      <c r="B1668" s="299" t="s">
        <v>133</v>
      </c>
      <c r="C1668" s="299" t="s">
        <v>143</v>
      </c>
      <c r="D1668" s="299" t="s">
        <v>336</v>
      </c>
      <c r="E1668" s="299">
        <v>-606546.03</v>
      </c>
      <c r="F1668" s="299" t="s">
        <v>336</v>
      </c>
      <c r="G1668" s="299" t="s">
        <v>2149</v>
      </c>
      <c r="H1668" s="299" t="s">
        <v>2146</v>
      </c>
      <c r="I1668" s="299" t="s">
        <v>2042</v>
      </c>
      <c r="N1668" s="299" t="s">
        <v>2700</v>
      </c>
    </row>
    <row r="1669" spans="1:14">
      <c r="A1669" s="299">
        <v>2017</v>
      </c>
      <c r="B1669" s="299" t="s">
        <v>133</v>
      </c>
      <c r="C1669" s="299" t="s">
        <v>143</v>
      </c>
      <c r="D1669" s="299" t="s">
        <v>247</v>
      </c>
      <c r="E1669" s="299">
        <v>4617300.87</v>
      </c>
      <c r="F1669" s="299" t="s">
        <v>247</v>
      </c>
      <c r="G1669" s="299" t="s">
        <v>2149</v>
      </c>
      <c r="H1669" s="299" t="s">
        <v>2146</v>
      </c>
      <c r="I1669" s="299" t="s">
        <v>2032</v>
      </c>
      <c r="J1669" s="299" t="s">
        <v>868</v>
      </c>
      <c r="N1669" s="299" t="s">
        <v>2700</v>
      </c>
    </row>
    <row r="1670" spans="1:14">
      <c r="A1670" s="299">
        <v>2017</v>
      </c>
      <c r="B1670" s="299" t="s">
        <v>133</v>
      </c>
      <c r="C1670" s="299" t="s">
        <v>143</v>
      </c>
      <c r="D1670" s="299" t="s">
        <v>348</v>
      </c>
      <c r="E1670" s="299">
        <v>-96604.35</v>
      </c>
      <c r="F1670" s="299" t="s">
        <v>348</v>
      </c>
      <c r="G1670" s="299" t="s">
        <v>2149</v>
      </c>
      <c r="H1670" s="299" t="s">
        <v>2146</v>
      </c>
      <c r="I1670" s="299" t="s">
        <v>2039</v>
      </c>
      <c r="N1670" s="299" t="s">
        <v>2700</v>
      </c>
    </row>
    <row r="1671" spans="1:14">
      <c r="A1671" s="299">
        <v>2017</v>
      </c>
      <c r="B1671" s="299" t="s">
        <v>133</v>
      </c>
      <c r="C1671" s="299" t="s">
        <v>143</v>
      </c>
      <c r="D1671" s="299" t="s">
        <v>288</v>
      </c>
      <c r="E1671" s="299">
        <v>100451.6</v>
      </c>
      <c r="F1671" s="299" t="s">
        <v>288</v>
      </c>
      <c r="G1671" s="299" t="s">
        <v>2149</v>
      </c>
      <c r="H1671" s="299" t="s">
        <v>2146</v>
      </c>
      <c r="I1671" s="299" t="s">
        <v>2039</v>
      </c>
      <c r="J1671" s="299" t="s">
        <v>868</v>
      </c>
      <c r="N1671" s="299" t="s">
        <v>2700</v>
      </c>
    </row>
    <row r="1672" spans="1:14">
      <c r="A1672" s="299">
        <v>2017</v>
      </c>
      <c r="B1672" s="299" t="s">
        <v>133</v>
      </c>
      <c r="C1672" s="299" t="s">
        <v>143</v>
      </c>
      <c r="D1672" s="299" t="s">
        <v>322</v>
      </c>
      <c r="E1672" s="299">
        <v>1866.44</v>
      </c>
      <c r="F1672" s="299" t="s">
        <v>322</v>
      </c>
      <c r="G1672" s="299" t="s">
        <v>2149</v>
      </c>
      <c r="H1672" s="299" t="s">
        <v>2146</v>
      </c>
      <c r="I1672" s="299" t="s">
        <v>2026</v>
      </c>
      <c r="J1672" s="299" t="s">
        <v>868</v>
      </c>
      <c r="N1672" s="299" t="s">
        <v>2700</v>
      </c>
    </row>
    <row r="1673" spans="1:14">
      <c r="A1673" s="299">
        <v>2017</v>
      </c>
      <c r="B1673" s="299" t="s">
        <v>133</v>
      </c>
      <c r="C1673" s="299" t="s">
        <v>143</v>
      </c>
      <c r="D1673" s="299" t="s">
        <v>301</v>
      </c>
      <c r="E1673" s="299">
        <v>177244</v>
      </c>
      <c r="F1673" s="299" t="s">
        <v>301</v>
      </c>
      <c r="G1673" s="299" t="s">
        <v>2149</v>
      </c>
      <c r="H1673" s="299" t="s">
        <v>2146</v>
      </c>
      <c r="I1673" s="299" t="s">
        <v>2039</v>
      </c>
      <c r="J1673" s="299" t="s">
        <v>868</v>
      </c>
      <c r="N1673" s="299" t="s">
        <v>2700</v>
      </c>
    </row>
    <row r="1674" spans="1:14">
      <c r="A1674" s="299">
        <v>2017</v>
      </c>
      <c r="B1674" s="299" t="s">
        <v>133</v>
      </c>
      <c r="C1674" s="299" t="s">
        <v>143</v>
      </c>
      <c r="D1674" s="299" t="s">
        <v>305</v>
      </c>
      <c r="E1674" s="299">
        <v>19138.7</v>
      </c>
      <c r="F1674" s="299" t="s">
        <v>305</v>
      </c>
      <c r="G1674" s="299" t="s">
        <v>2149</v>
      </c>
      <c r="H1674" s="299" t="s">
        <v>2146</v>
      </c>
      <c r="I1674" s="299" t="s">
        <v>2039</v>
      </c>
      <c r="J1674" s="299" t="s">
        <v>868</v>
      </c>
      <c r="N1674" s="299" t="s">
        <v>2700</v>
      </c>
    </row>
    <row r="1675" spans="1:14">
      <c r="A1675" s="299">
        <v>2017</v>
      </c>
      <c r="B1675" s="299" t="s">
        <v>133</v>
      </c>
      <c r="C1675" s="299" t="s">
        <v>143</v>
      </c>
      <c r="D1675" s="299" t="s">
        <v>753</v>
      </c>
      <c r="E1675" s="299">
        <v>22574.39</v>
      </c>
      <c r="F1675" s="299" t="s">
        <v>753</v>
      </c>
      <c r="G1675" s="299" t="s">
        <v>2149</v>
      </c>
      <c r="H1675" s="299" t="s">
        <v>2146</v>
      </c>
      <c r="I1675" s="299" t="s">
        <v>2039</v>
      </c>
      <c r="J1675" s="299" t="s">
        <v>868</v>
      </c>
      <c r="N1675" s="299" t="s">
        <v>2700</v>
      </c>
    </row>
    <row r="1676" spans="1:14">
      <c r="A1676" s="299">
        <v>2017</v>
      </c>
      <c r="B1676" s="299" t="s">
        <v>133</v>
      </c>
      <c r="C1676" s="299" t="s">
        <v>143</v>
      </c>
      <c r="D1676" s="299" t="s">
        <v>338</v>
      </c>
      <c r="E1676" s="299">
        <v>-51432.480000000003</v>
      </c>
      <c r="F1676" s="299" t="s">
        <v>338</v>
      </c>
      <c r="G1676" s="299" t="s">
        <v>2149</v>
      </c>
      <c r="H1676" s="299" t="s">
        <v>2146</v>
      </c>
      <c r="I1676" s="299" t="s">
        <v>2042</v>
      </c>
      <c r="N1676" s="299" t="s">
        <v>2700</v>
      </c>
    </row>
    <row r="1677" spans="1:14">
      <c r="A1677" s="299">
        <v>2017</v>
      </c>
      <c r="B1677" s="299" t="s">
        <v>133</v>
      </c>
      <c r="C1677" s="299" t="s">
        <v>143</v>
      </c>
      <c r="D1677" s="299" t="s">
        <v>289</v>
      </c>
      <c r="E1677" s="299">
        <v>2421.2800000000002</v>
      </c>
      <c r="F1677" s="299" t="s">
        <v>289</v>
      </c>
      <c r="G1677" s="299" t="s">
        <v>2149</v>
      </c>
      <c r="H1677" s="299" t="s">
        <v>2146</v>
      </c>
      <c r="I1677" s="299" t="s">
        <v>2039</v>
      </c>
      <c r="J1677" s="299" t="s">
        <v>868</v>
      </c>
      <c r="N1677" s="299" t="s">
        <v>2700</v>
      </c>
    </row>
    <row r="1678" spans="1:14">
      <c r="A1678" s="299">
        <v>2017</v>
      </c>
      <c r="B1678" s="299" t="s">
        <v>133</v>
      </c>
      <c r="C1678" s="299" t="s">
        <v>143</v>
      </c>
      <c r="D1678" s="299" t="s">
        <v>302</v>
      </c>
      <c r="E1678" s="299">
        <v>-76528.740000000005</v>
      </c>
      <c r="F1678" s="299" t="s">
        <v>302</v>
      </c>
      <c r="G1678" s="299" t="s">
        <v>2149</v>
      </c>
      <c r="H1678" s="299" t="s">
        <v>2146</v>
      </c>
      <c r="I1678" s="299" t="s">
        <v>2039</v>
      </c>
      <c r="J1678" s="299" t="s">
        <v>868</v>
      </c>
      <c r="N1678" s="299" t="s">
        <v>2700</v>
      </c>
    </row>
    <row r="1679" spans="1:14">
      <c r="A1679" s="299">
        <v>2017</v>
      </c>
      <c r="B1679" s="299" t="s">
        <v>133</v>
      </c>
      <c r="C1679" s="299" t="s">
        <v>143</v>
      </c>
      <c r="D1679" s="299" t="s">
        <v>276</v>
      </c>
      <c r="E1679" s="299">
        <v>13000.02</v>
      </c>
      <c r="F1679" s="299" t="s">
        <v>276</v>
      </c>
      <c r="G1679" s="299" t="s">
        <v>2149</v>
      </c>
      <c r="H1679" s="299" t="s">
        <v>2146</v>
      </c>
      <c r="I1679" s="299" t="s">
        <v>2039</v>
      </c>
      <c r="J1679" s="299" t="s">
        <v>868</v>
      </c>
      <c r="N1679" s="299" t="s">
        <v>2700</v>
      </c>
    </row>
    <row r="1680" spans="1:14">
      <c r="A1680" s="299">
        <v>2017</v>
      </c>
      <c r="B1680" s="299" t="s">
        <v>133</v>
      </c>
      <c r="C1680" s="299" t="s">
        <v>143</v>
      </c>
      <c r="D1680" s="299" t="s">
        <v>655</v>
      </c>
      <c r="E1680" s="299">
        <v>36332.769999999997</v>
      </c>
      <c r="F1680" s="299" t="s">
        <v>655</v>
      </c>
      <c r="G1680" s="299" t="s">
        <v>2149</v>
      </c>
      <c r="H1680" s="299" t="s">
        <v>2146</v>
      </c>
      <c r="I1680" s="299" t="s">
        <v>2039</v>
      </c>
      <c r="N1680" s="299" t="s">
        <v>2700</v>
      </c>
    </row>
    <row r="1681" spans="1:14">
      <c r="A1681" s="299">
        <v>2017</v>
      </c>
      <c r="B1681" s="299" t="s">
        <v>133</v>
      </c>
      <c r="C1681" s="299" t="s">
        <v>143</v>
      </c>
      <c r="D1681" s="299" t="s">
        <v>593</v>
      </c>
      <c r="E1681" s="299">
        <v>12722.21</v>
      </c>
      <c r="F1681" s="299" t="s">
        <v>593</v>
      </c>
      <c r="G1681" s="299" t="s">
        <v>2149</v>
      </c>
      <c r="H1681" s="299" t="s">
        <v>2146</v>
      </c>
      <c r="I1681" s="299" t="s">
        <v>2044</v>
      </c>
      <c r="N1681" s="299" t="s">
        <v>2700</v>
      </c>
    </row>
    <row r="1682" spans="1:14">
      <c r="A1682" s="299">
        <v>2017</v>
      </c>
      <c r="B1682" s="299" t="s">
        <v>133</v>
      </c>
      <c r="C1682" s="299" t="s">
        <v>143</v>
      </c>
      <c r="D1682" s="299" t="s">
        <v>752</v>
      </c>
      <c r="E1682" s="299">
        <v>1598</v>
      </c>
      <c r="F1682" s="299" t="s">
        <v>752</v>
      </c>
      <c r="G1682" s="299" t="s">
        <v>2149</v>
      </c>
      <c r="H1682" s="299" t="s">
        <v>2146</v>
      </c>
      <c r="I1682" s="299" t="s">
        <v>2044</v>
      </c>
      <c r="N1682" s="299" t="s">
        <v>2700</v>
      </c>
    </row>
    <row r="1683" spans="1:14">
      <c r="A1683" s="299">
        <v>2017</v>
      </c>
      <c r="B1683" s="299" t="s">
        <v>133</v>
      </c>
      <c r="C1683" s="299" t="s">
        <v>143</v>
      </c>
      <c r="D1683" s="299" t="s">
        <v>285</v>
      </c>
      <c r="E1683" s="299">
        <v>59080</v>
      </c>
      <c r="F1683" s="299" t="s">
        <v>285</v>
      </c>
      <c r="G1683" s="299" t="s">
        <v>2149</v>
      </c>
      <c r="H1683" s="299" t="s">
        <v>2146</v>
      </c>
      <c r="I1683" s="299" t="s">
        <v>2039</v>
      </c>
      <c r="J1683" s="299" t="s">
        <v>868</v>
      </c>
      <c r="N1683" s="299" t="s">
        <v>2700</v>
      </c>
    </row>
    <row r="1684" spans="1:14">
      <c r="A1684" s="299">
        <v>2017</v>
      </c>
      <c r="B1684" s="299" t="s">
        <v>133</v>
      </c>
      <c r="C1684" s="299" t="s">
        <v>143</v>
      </c>
      <c r="D1684" s="299" t="s">
        <v>297</v>
      </c>
      <c r="E1684" s="299">
        <v>147490</v>
      </c>
      <c r="F1684" s="299" t="s">
        <v>297</v>
      </c>
      <c r="G1684" s="299" t="s">
        <v>2149</v>
      </c>
      <c r="H1684" s="299" t="s">
        <v>2146</v>
      </c>
      <c r="I1684" s="299" t="s">
        <v>2039</v>
      </c>
      <c r="J1684" s="299" t="s">
        <v>868</v>
      </c>
      <c r="N1684" s="299" t="s">
        <v>2700</v>
      </c>
    </row>
    <row r="1685" spans="1:14">
      <c r="A1685" s="299">
        <v>2017</v>
      </c>
      <c r="B1685" s="299" t="s">
        <v>133</v>
      </c>
      <c r="C1685" s="299" t="s">
        <v>143</v>
      </c>
      <c r="D1685" s="299" t="s">
        <v>300</v>
      </c>
      <c r="E1685" s="299">
        <v>1040931.85</v>
      </c>
      <c r="F1685" s="299" t="s">
        <v>300</v>
      </c>
      <c r="G1685" s="299" t="s">
        <v>2149</v>
      </c>
      <c r="H1685" s="299" t="s">
        <v>2146</v>
      </c>
      <c r="I1685" s="299" t="s">
        <v>2039</v>
      </c>
      <c r="J1685" s="299" t="s">
        <v>868</v>
      </c>
      <c r="N1685" s="299" t="s">
        <v>2700</v>
      </c>
    </row>
    <row r="1686" spans="1:14">
      <c r="A1686" s="299">
        <v>2017</v>
      </c>
      <c r="B1686" s="299" t="s">
        <v>133</v>
      </c>
      <c r="C1686" s="299" t="s">
        <v>143</v>
      </c>
      <c r="D1686" s="299" t="s">
        <v>255</v>
      </c>
      <c r="E1686" s="299">
        <v>507.18</v>
      </c>
      <c r="F1686" s="299" t="s">
        <v>255</v>
      </c>
      <c r="G1686" s="299" t="s">
        <v>2149</v>
      </c>
      <c r="H1686" s="299" t="s">
        <v>2146</v>
      </c>
      <c r="I1686" s="299" t="s">
        <v>2039</v>
      </c>
      <c r="J1686" s="299" t="s">
        <v>868</v>
      </c>
      <c r="N1686" s="299" t="s">
        <v>2700</v>
      </c>
    </row>
    <row r="1687" spans="1:14">
      <c r="A1687" s="299">
        <v>2017</v>
      </c>
      <c r="B1687" s="299" t="s">
        <v>133</v>
      </c>
      <c r="C1687" s="299" t="s">
        <v>143</v>
      </c>
      <c r="D1687" s="299" t="s">
        <v>259</v>
      </c>
      <c r="E1687" s="299">
        <v>11878.45</v>
      </c>
      <c r="F1687" s="299" t="s">
        <v>259</v>
      </c>
      <c r="G1687" s="299" t="s">
        <v>2149</v>
      </c>
      <c r="H1687" s="299" t="s">
        <v>2146</v>
      </c>
      <c r="I1687" s="299" t="s">
        <v>2039</v>
      </c>
      <c r="J1687" s="299" t="s">
        <v>868</v>
      </c>
      <c r="N1687" s="299" t="s">
        <v>2700</v>
      </c>
    </row>
    <row r="1688" spans="1:14">
      <c r="A1688" s="299">
        <v>2017</v>
      </c>
      <c r="B1688" s="299" t="s">
        <v>133</v>
      </c>
      <c r="C1688" s="299" t="s">
        <v>143</v>
      </c>
      <c r="D1688" s="299" t="s">
        <v>358</v>
      </c>
      <c r="E1688" s="299">
        <v>-134098</v>
      </c>
      <c r="F1688" s="299" t="s">
        <v>358</v>
      </c>
      <c r="G1688" s="299" t="s">
        <v>2149</v>
      </c>
      <c r="H1688" s="299" t="s">
        <v>2146</v>
      </c>
      <c r="I1688" s="299" t="s">
        <v>2042</v>
      </c>
      <c r="N1688" s="299" t="s">
        <v>2700</v>
      </c>
    </row>
    <row r="1689" spans="1:14">
      <c r="A1689" s="299">
        <v>2017</v>
      </c>
      <c r="B1689" s="299" t="s">
        <v>133</v>
      </c>
      <c r="C1689" s="299" t="s">
        <v>143</v>
      </c>
      <c r="D1689" s="299" t="s">
        <v>337</v>
      </c>
      <c r="E1689" s="299">
        <v>-4649.5600000000004</v>
      </c>
      <c r="F1689" s="299" t="s">
        <v>337</v>
      </c>
      <c r="G1689" s="299" t="s">
        <v>2149</v>
      </c>
      <c r="H1689" s="299" t="s">
        <v>2146</v>
      </c>
      <c r="I1689" s="299" t="s">
        <v>2042</v>
      </c>
      <c r="N1689" s="299" t="s">
        <v>2700</v>
      </c>
    </row>
    <row r="1690" spans="1:14">
      <c r="A1690" s="299">
        <v>2017</v>
      </c>
      <c r="B1690" s="299" t="s">
        <v>133</v>
      </c>
      <c r="C1690" s="299" t="s">
        <v>143</v>
      </c>
      <c r="D1690" s="299" t="s">
        <v>754</v>
      </c>
      <c r="E1690" s="299">
        <v>37.119999999999997</v>
      </c>
      <c r="F1690" s="299" t="s">
        <v>754</v>
      </c>
      <c r="G1690" s="299" t="s">
        <v>2149</v>
      </c>
      <c r="H1690" s="299" t="s">
        <v>2146</v>
      </c>
      <c r="I1690" s="299" t="s">
        <v>2044</v>
      </c>
      <c r="N1690" s="299" t="s">
        <v>2700</v>
      </c>
    </row>
    <row r="1691" spans="1:14">
      <c r="A1691" s="299">
        <v>2017</v>
      </c>
      <c r="B1691" s="299" t="s">
        <v>133</v>
      </c>
      <c r="C1691" s="299" t="s">
        <v>143</v>
      </c>
      <c r="D1691" s="299" t="s">
        <v>890</v>
      </c>
      <c r="E1691" s="299">
        <v>-60868</v>
      </c>
      <c r="F1691" s="299" t="s">
        <v>890</v>
      </c>
      <c r="G1691" s="299" t="s">
        <v>2149</v>
      </c>
      <c r="H1691" s="299" t="s">
        <v>2146</v>
      </c>
      <c r="I1691" s="299" t="s">
        <v>2046</v>
      </c>
      <c r="N1691" s="299" t="s">
        <v>2700</v>
      </c>
    </row>
    <row r="1692" spans="1:14">
      <c r="A1692" s="299">
        <v>2017</v>
      </c>
      <c r="B1692" s="299" t="s">
        <v>133</v>
      </c>
      <c r="C1692" s="299" t="s">
        <v>143</v>
      </c>
      <c r="D1692" s="299" t="s">
        <v>794</v>
      </c>
      <c r="E1692" s="299">
        <v>4180555.56</v>
      </c>
      <c r="F1692" s="299" t="s">
        <v>794</v>
      </c>
      <c r="G1692" s="299" t="s">
        <v>2149</v>
      </c>
      <c r="H1692" s="299" t="s">
        <v>2146</v>
      </c>
      <c r="I1692" s="299" t="s">
        <v>2040</v>
      </c>
      <c r="N1692" s="299" t="s">
        <v>2700</v>
      </c>
    </row>
    <row r="1693" spans="1:14">
      <c r="A1693" s="299">
        <v>2017</v>
      </c>
      <c r="B1693" s="299" t="s">
        <v>133</v>
      </c>
      <c r="C1693" s="299" t="s">
        <v>143</v>
      </c>
      <c r="D1693" s="299" t="s">
        <v>741</v>
      </c>
      <c r="E1693" s="299">
        <v>0</v>
      </c>
      <c r="F1693" s="299" t="s">
        <v>741</v>
      </c>
      <c r="G1693" s="299" t="s">
        <v>2149</v>
      </c>
      <c r="H1693" s="299" t="s">
        <v>2147</v>
      </c>
      <c r="I1693" s="299" t="s">
        <v>2028</v>
      </c>
      <c r="N1693" s="299" t="s">
        <v>2700</v>
      </c>
    </row>
    <row r="1694" spans="1:14">
      <c r="A1694" s="299">
        <v>2017</v>
      </c>
      <c r="B1694" s="299" t="s">
        <v>133</v>
      </c>
      <c r="C1694" s="299" t="s">
        <v>143</v>
      </c>
      <c r="D1694" s="299" t="s">
        <v>267</v>
      </c>
      <c r="E1694" s="299">
        <v>0</v>
      </c>
      <c r="F1694" s="299" t="s">
        <v>267</v>
      </c>
      <c r="G1694" s="299" t="s">
        <v>2149</v>
      </c>
      <c r="H1694" s="299" t="s">
        <v>2147</v>
      </c>
      <c r="I1694" s="299" t="s">
        <v>2039</v>
      </c>
      <c r="J1694" s="299" t="s">
        <v>868</v>
      </c>
      <c r="N1694" s="299" t="s">
        <v>2700</v>
      </c>
    </row>
    <row r="1695" spans="1:14">
      <c r="A1695" s="299">
        <v>2017</v>
      </c>
      <c r="B1695" s="299" t="s">
        <v>133</v>
      </c>
      <c r="C1695" s="299" t="s">
        <v>143</v>
      </c>
      <c r="D1695" s="299" t="s">
        <v>262</v>
      </c>
      <c r="E1695" s="299">
        <v>0</v>
      </c>
      <c r="F1695" s="299" t="s">
        <v>262</v>
      </c>
      <c r="G1695" s="299" t="s">
        <v>2149</v>
      </c>
      <c r="H1695" s="299" t="s">
        <v>2147</v>
      </c>
      <c r="I1695" s="299" t="s">
        <v>2039</v>
      </c>
      <c r="J1695" s="299" t="s">
        <v>868</v>
      </c>
      <c r="N1695" s="299" t="s">
        <v>2700</v>
      </c>
    </row>
    <row r="1696" spans="1:14">
      <c r="A1696" s="299">
        <v>2017</v>
      </c>
      <c r="B1696" s="299" t="s">
        <v>133</v>
      </c>
      <c r="C1696" s="299" t="s">
        <v>143</v>
      </c>
      <c r="D1696" s="299" t="s">
        <v>282</v>
      </c>
      <c r="E1696" s="299">
        <v>0</v>
      </c>
      <c r="F1696" s="299" t="s">
        <v>282</v>
      </c>
      <c r="G1696" s="299" t="s">
        <v>2149</v>
      </c>
      <c r="H1696" s="299" t="s">
        <v>2147</v>
      </c>
      <c r="I1696" s="299" t="s">
        <v>2039</v>
      </c>
      <c r="J1696" s="299" t="s">
        <v>868</v>
      </c>
      <c r="N1696" s="299" t="s">
        <v>2700</v>
      </c>
    </row>
    <row r="1697" spans="1:14">
      <c r="A1697" s="299">
        <v>2017</v>
      </c>
      <c r="B1697" s="299" t="s">
        <v>133</v>
      </c>
      <c r="C1697" s="299" t="s">
        <v>143</v>
      </c>
      <c r="D1697" s="299" t="s">
        <v>321</v>
      </c>
      <c r="E1697" s="299">
        <v>0</v>
      </c>
      <c r="F1697" s="299" t="s">
        <v>321</v>
      </c>
      <c r="G1697" s="299" t="s">
        <v>2149</v>
      </c>
      <c r="H1697" s="299" t="s">
        <v>2147</v>
      </c>
      <c r="I1697" s="299" t="s">
        <v>2039</v>
      </c>
      <c r="J1697" s="299" t="s">
        <v>868</v>
      </c>
      <c r="N1697" s="299" t="s">
        <v>2700</v>
      </c>
    </row>
    <row r="1698" spans="1:14">
      <c r="A1698" s="299">
        <v>2017</v>
      </c>
      <c r="B1698" s="299" t="s">
        <v>133</v>
      </c>
      <c r="C1698" s="299" t="s">
        <v>143</v>
      </c>
      <c r="D1698" s="299" t="s">
        <v>281</v>
      </c>
      <c r="E1698" s="299">
        <v>0</v>
      </c>
      <c r="F1698" s="299" t="s">
        <v>281</v>
      </c>
      <c r="G1698" s="299" t="s">
        <v>2149</v>
      </c>
      <c r="H1698" s="299" t="s">
        <v>2147</v>
      </c>
      <c r="I1698" s="299" t="s">
        <v>2039</v>
      </c>
      <c r="J1698" s="299" t="s">
        <v>868</v>
      </c>
      <c r="N1698" s="299" t="s">
        <v>2700</v>
      </c>
    </row>
    <row r="1699" spans="1:14">
      <c r="A1699" s="299">
        <v>2017</v>
      </c>
      <c r="B1699" s="299" t="s">
        <v>133</v>
      </c>
      <c r="C1699" s="299" t="s">
        <v>143</v>
      </c>
      <c r="D1699" s="299" t="s">
        <v>264</v>
      </c>
      <c r="E1699" s="299">
        <v>0</v>
      </c>
      <c r="F1699" s="299" t="s">
        <v>264</v>
      </c>
      <c r="G1699" s="299" t="s">
        <v>2149</v>
      </c>
      <c r="H1699" s="299" t="s">
        <v>2147</v>
      </c>
      <c r="I1699" s="299" t="s">
        <v>2039</v>
      </c>
      <c r="J1699" s="299" t="s">
        <v>868</v>
      </c>
      <c r="N1699" s="299" t="s">
        <v>2700</v>
      </c>
    </row>
    <row r="1700" spans="1:14">
      <c r="A1700" s="299">
        <v>2017</v>
      </c>
      <c r="B1700" s="299" t="s">
        <v>133</v>
      </c>
      <c r="C1700" s="299" t="s">
        <v>143</v>
      </c>
      <c r="D1700" s="299" t="s">
        <v>250</v>
      </c>
      <c r="E1700" s="299">
        <v>0</v>
      </c>
      <c r="F1700" s="299" t="s">
        <v>250</v>
      </c>
      <c r="G1700" s="299" t="s">
        <v>2149</v>
      </c>
      <c r="H1700" s="299" t="s">
        <v>2147</v>
      </c>
      <c r="I1700" s="299" t="s">
        <v>2039</v>
      </c>
      <c r="J1700" s="299" t="s">
        <v>868</v>
      </c>
      <c r="N1700" s="299" t="s">
        <v>2700</v>
      </c>
    </row>
    <row r="1701" spans="1:14">
      <c r="A1701" s="299">
        <v>2017</v>
      </c>
      <c r="B1701" s="299" t="s">
        <v>133</v>
      </c>
      <c r="C1701" s="299" t="s">
        <v>143</v>
      </c>
      <c r="D1701" s="299" t="s">
        <v>664</v>
      </c>
      <c r="E1701" s="299">
        <v>0</v>
      </c>
      <c r="F1701" s="299" t="s">
        <v>664</v>
      </c>
      <c r="G1701" s="299" t="s">
        <v>2149</v>
      </c>
      <c r="H1701" s="299" t="s">
        <v>2147</v>
      </c>
      <c r="I1701" s="299" t="s">
        <v>2039</v>
      </c>
      <c r="N1701" s="299" t="s">
        <v>2700</v>
      </c>
    </row>
    <row r="1702" spans="1:14">
      <c r="A1702" s="299">
        <v>2017</v>
      </c>
      <c r="B1702" s="299" t="s">
        <v>133</v>
      </c>
      <c r="C1702" s="299" t="s">
        <v>143</v>
      </c>
      <c r="D1702" s="299" t="s">
        <v>601</v>
      </c>
      <c r="E1702" s="299">
        <v>0</v>
      </c>
      <c r="F1702" s="299" t="s">
        <v>601</v>
      </c>
      <c r="G1702" s="299" t="s">
        <v>2149</v>
      </c>
      <c r="H1702" s="299" t="s">
        <v>2147</v>
      </c>
      <c r="I1702" s="299" t="s">
        <v>2044</v>
      </c>
      <c r="N1702" s="299" t="s">
        <v>2700</v>
      </c>
    </row>
    <row r="1703" spans="1:14">
      <c r="A1703" s="299">
        <v>2017</v>
      </c>
      <c r="B1703" s="299" t="s">
        <v>133</v>
      </c>
      <c r="C1703" s="299" t="s">
        <v>143</v>
      </c>
      <c r="D1703" s="299" t="s">
        <v>275</v>
      </c>
      <c r="E1703" s="299">
        <v>0</v>
      </c>
      <c r="F1703" s="299" t="s">
        <v>275</v>
      </c>
      <c r="G1703" s="299" t="s">
        <v>2149</v>
      </c>
      <c r="H1703" s="299" t="s">
        <v>2147</v>
      </c>
      <c r="I1703" s="299" t="s">
        <v>2039</v>
      </c>
      <c r="J1703" s="299" t="s">
        <v>868</v>
      </c>
      <c r="N1703" s="299" t="s">
        <v>2700</v>
      </c>
    </row>
    <row r="1704" spans="1:14">
      <c r="A1704" s="299">
        <v>2017</v>
      </c>
      <c r="B1704" s="299" t="s">
        <v>133</v>
      </c>
      <c r="C1704" s="299" t="s">
        <v>143</v>
      </c>
      <c r="D1704" s="299" t="s">
        <v>261</v>
      </c>
      <c r="E1704" s="299">
        <v>0</v>
      </c>
      <c r="F1704" s="299" t="s">
        <v>261</v>
      </c>
      <c r="G1704" s="299" t="s">
        <v>2149</v>
      </c>
      <c r="H1704" s="299" t="s">
        <v>2147</v>
      </c>
      <c r="I1704" s="299" t="s">
        <v>2039</v>
      </c>
      <c r="J1704" s="299" t="s">
        <v>868</v>
      </c>
      <c r="N1704" s="299" t="s">
        <v>2700</v>
      </c>
    </row>
    <row r="1705" spans="1:14">
      <c r="A1705" s="299">
        <v>2017</v>
      </c>
      <c r="B1705" s="299" t="s">
        <v>133</v>
      </c>
      <c r="C1705" s="299" t="s">
        <v>143</v>
      </c>
      <c r="D1705" s="299" t="s">
        <v>269</v>
      </c>
      <c r="E1705" s="299">
        <v>0</v>
      </c>
      <c r="F1705" s="299" t="s">
        <v>269</v>
      </c>
      <c r="G1705" s="299" t="s">
        <v>2149</v>
      </c>
      <c r="H1705" s="299" t="s">
        <v>2147</v>
      </c>
      <c r="I1705" s="299" t="s">
        <v>2039</v>
      </c>
      <c r="J1705" s="299" t="s">
        <v>868</v>
      </c>
      <c r="N1705" s="299" t="s">
        <v>2700</v>
      </c>
    </row>
    <row r="1706" spans="1:14">
      <c r="A1706" s="299">
        <v>2017</v>
      </c>
      <c r="B1706" s="299" t="s">
        <v>133</v>
      </c>
      <c r="C1706" s="299" t="s">
        <v>143</v>
      </c>
      <c r="D1706" s="299" t="s">
        <v>303</v>
      </c>
      <c r="E1706" s="299">
        <v>0</v>
      </c>
      <c r="F1706" s="299" t="s">
        <v>303</v>
      </c>
      <c r="G1706" s="299" t="s">
        <v>2149</v>
      </c>
      <c r="H1706" s="299" t="s">
        <v>2147</v>
      </c>
      <c r="I1706" s="299" t="s">
        <v>2039</v>
      </c>
      <c r="J1706" s="299" t="s">
        <v>868</v>
      </c>
      <c r="N1706" s="299" t="s">
        <v>2700</v>
      </c>
    </row>
    <row r="1707" spans="1:14">
      <c r="A1707" s="299">
        <v>2017</v>
      </c>
      <c r="B1707" s="299" t="s">
        <v>133</v>
      </c>
      <c r="C1707" s="299" t="s">
        <v>143</v>
      </c>
      <c r="D1707" s="299" t="s">
        <v>296</v>
      </c>
      <c r="E1707" s="299">
        <v>0</v>
      </c>
      <c r="F1707" s="299" t="s">
        <v>296</v>
      </c>
      <c r="G1707" s="299" t="s">
        <v>2149</v>
      </c>
      <c r="H1707" s="299" t="s">
        <v>2147</v>
      </c>
      <c r="I1707" s="299" t="s">
        <v>2039</v>
      </c>
      <c r="J1707" s="299" t="s">
        <v>868</v>
      </c>
      <c r="N1707" s="299" t="s">
        <v>2700</v>
      </c>
    </row>
    <row r="1708" spans="1:14">
      <c r="A1708" s="299">
        <v>2017</v>
      </c>
      <c r="B1708" s="299" t="s">
        <v>133</v>
      </c>
      <c r="C1708" s="299" t="s">
        <v>143</v>
      </c>
      <c r="D1708" s="299" t="s">
        <v>258</v>
      </c>
      <c r="E1708" s="299">
        <v>0</v>
      </c>
      <c r="F1708" s="299" t="s">
        <v>258</v>
      </c>
      <c r="G1708" s="299" t="s">
        <v>2149</v>
      </c>
      <c r="H1708" s="299" t="s">
        <v>2147</v>
      </c>
      <c r="I1708" s="299" t="s">
        <v>2039</v>
      </c>
      <c r="J1708" s="299" t="s">
        <v>868</v>
      </c>
      <c r="N1708" s="299" t="s">
        <v>2700</v>
      </c>
    </row>
    <row r="1709" spans="1:14">
      <c r="A1709" s="299">
        <v>2017</v>
      </c>
      <c r="B1709" s="299" t="s">
        <v>133</v>
      </c>
      <c r="C1709" s="299" t="s">
        <v>143</v>
      </c>
      <c r="D1709" s="299" t="s">
        <v>293</v>
      </c>
      <c r="E1709" s="299">
        <v>0</v>
      </c>
      <c r="F1709" s="299" t="s">
        <v>293</v>
      </c>
      <c r="G1709" s="299" t="s">
        <v>2149</v>
      </c>
      <c r="H1709" s="299" t="s">
        <v>2147</v>
      </c>
      <c r="I1709" s="299" t="s">
        <v>2039</v>
      </c>
      <c r="J1709" s="299" t="s">
        <v>868</v>
      </c>
      <c r="N1709" s="299" t="s">
        <v>2700</v>
      </c>
    </row>
    <row r="1710" spans="1:14">
      <c r="A1710" s="299">
        <v>2017</v>
      </c>
      <c r="B1710" s="299" t="s">
        <v>133</v>
      </c>
      <c r="C1710" s="299" t="s">
        <v>143</v>
      </c>
      <c r="D1710" s="299" t="s">
        <v>286</v>
      </c>
      <c r="E1710" s="299">
        <v>0</v>
      </c>
      <c r="F1710" s="299" t="s">
        <v>286</v>
      </c>
      <c r="G1710" s="299" t="s">
        <v>2149</v>
      </c>
      <c r="H1710" s="299" t="s">
        <v>2147</v>
      </c>
      <c r="I1710" s="299" t="s">
        <v>2039</v>
      </c>
      <c r="J1710" s="299" t="s">
        <v>868</v>
      </c>
      <c r="N1710" s="299" t="s">
        <v>2700</v>
      </c>
    </row>
    <row r="1711" spans="1:14">
      <c r="A1711" s="299">
        <v>2017</v>
      </c>
      <c r="B1711" s="299" t="s">
        <v>133</v>
      </c>
      <c r="C1711" s="299" t="s">
        <v>143</v>
      </c>
      <c r="D1711" s="299" t="s">
        <v>263</v>
      </c>
      <c r="E1711" s="299">
        <v>0</v>
      </c>
      <c r="F1711" s="299" t="s">
        <v>263</v>
      </c>
      <c r="G1711" s="299" t="s">
        <v>2149</v>
      </c>
      <c r="H1711" s="299" t="s">
        <v>2147</v>
      </c>
      <c r="I1711" s="299" t="s">
        <v>2039</v>
      </c>
      <c r="J1711" s="299" t="s">
        <v>868</v>
      </c>
      <c r="N1711" s="299" t="s">
        <v>2700</v>
      </c>
    </row>
    <row r="1712" spans="1:14">
      <c r="A1712" s="299">
        <v>2017</v>
      </c>
      <c r="B1712" s="299" t="s">
        <v>133</v>
      </c>
      <c r="C1712" s="299" t="s">
        <v>143</v>
      </c>
      <c r="D1712" s="299" t="s">
        <v>751</v>
      </c>
      <c r="E1712" s="299">
        <v>0</v>
      </c>
      <c r="F1712" s="299" t="s">
        <v>751</v>
      </c>
      <c r="G1712" s="299" t="s">
        <v>2149</v>
      </c>
      <c r="H1712" s="299" t="s">
        <v>2147</v>
      </c>
      <c r="I1712" s="299" t="s">
        <v>2039</v>
      </c>
      <c r="N1712" s="299" t="s">
        <v>2700</v>
      </c>
    </row>
    <row r="1713" spans="1:14">
      <c r="A1713" s="299">
        <v>2017</v>
      </c>
      <c r="B1713" s="299" t="s">
        <v>133</v>
      </c>
      <c r="C1713" s="299" t="s">
        <v>143</v>
      </c>
      <c r="D1713" s="299" t="s">
        <v>821</v>
      </c>
      <c r="E1713" s="299">
        <v>0</v>
      </c>
      <c r="G1713" s="299" t="s">
        <v>2069</v>
      </c>
      <c r="K1713" s="299" t="s">
        <v>2083</v>
      </c>
      <c r="L1713" s="299" t="s">
        <v>2085</v>
      </c>
      <c r="N1713" s="299" t="s">
        <v>2700</v>
      </c>
    </row>
    <row r="1714" spans="1:14">
      <c r="A1714" s="299">
        <v>2017</v>
      </c>
      <c r="B1714" s="299" t="s">
        <v>133</v>
      </c>
      <c r="C1714" s="299" t="s">
        <v>143</v>
      </c>
      <c r="D1714" s="299" t="s">
        <v>1152</v>
      </c>
      <c r="E1714" s="299">
        <v>23165313.3279908</v>
      </c>
      <c r="G1714" s="299" t="s">
        <v>2078</v>
      </c>
      <c r="I1714" s="299" t="s">
        <v>2079</v>
      </c>
      <c r="J1714" s="299" t="s">
        <v>1154</v>
      </c>
      <c r="K1714" s="299" t="s">
        <v>2080</v>
      </c>
      <c r="L1714" s="299" t="s">
        <v>2075</v>
      </c>
      <c r="N1714" s="299" t="s">
        <v>2700</v>
      </c>
    </row>
    <row r="1715" spans="1:14">
      <c r="A1715" s="299">
        <v>2017</v>
      </c>
      <c r="B1715" s="299" t="s">
        <v>133</v>
      </c>
      <c r="C1715" s="299" t="s">
        <v>143</v>
      </c>
      <c r="D1715" s="299" t="s">
        <v>1192</v>
      </c>
      <c r="E1715" s="299">
        <v>0</v>
      </c>
      <c r="G1715" s="299" t="s">
        <v>2069</v>
      </c>
      <c r="J1715" s="299" t="s">
        <v>818</v>
      </c>
      <c r="K1715" s="299" t="s">
        <v>2081</v>
      </c>
      <c r="L1715" s="299" t="s">
        <v>2082</v>
      </c>
      <c r="N1715" s="299" t="s">
        <v>2700</v>
      </c>
    </row>
    <row r="1716" spans="1:14">
      <c r="A1716" s="299">
        <v>2017</v>
      </c>
      <c r="B1716" s="299" t="s">
        <v>133</v>
      </c>
      <c r="C1716" s="299" t="s">
        <v>143</v>
      </c>
      <c r="D1716" s="299" t="s">
        <v>1971</v>
      </c>
      <c r="E1716" s="299">
        <v>0</v>
      </c>
      <c r="G1716" s="299" t="s">
        <v>2069</v>
      </c>
      <c r="J1716" s="299" t="s">
        <v>1973</v>
      </c>
      <c r="K1716" s="299" t="s">
        <v>2083</v>
      </c>
      <c r="L1716" s="299" t="s">
        <v>2084</v>
      </c>
      <c r="N1716" s="299" t="s">
        <v>2700</v>
      </c>
    </row>
    <row r="1717" spans="1:14">
      <c r="A1717" s="299">
        <v>2017</v>
      </c>
      <c r="B1717" s="299" t="s">
        <v>133</v>
      </c>
      <c r="C1717" s="299" t="s">
        <v>143</v>
      </c>
      <c r="D1717" s="299" t="s">
        <v>829</v>
      </c>
      <c r="E1717" s="299">
        <v>0</v>
      </c>
      <c r="G1717" s="299" t="s">
        <v>2069</v>
      </c>
      <c r="K1717" s="299" t="s">
        <v>2083</v>
      </c>
      <c r="L1717" s="299" t="s">
        <v>2086</v>
      </c>
      <c r="N1717" s="299" t="s">
        <v>2700</v>
      </c>
    </row>
    <row r="1718" spans="1:14">
      <c r="A1718" s="299">
        <v>2017</v>
      </c>
      <c r="B1718" s="299" t="s">
        <v>133</v>
      </c>
      <c r="C1718" s="299" t="s">
        <v>143</v>
      </c>
      <c r="D1718" s="299" t="s">
        <v>837</v>
      </c>
      <c r="E1718" s="299">
        <v>0</v>
      </c>
      <c r="G1718" s="299" t="s">
        <v>2069</v>
      </c>
      <c r="K1718" s="299" t="s">
        <v>2083</v>
      </c>
      <c r="L1718" s="299" t="s">
        <v>2087</v>
      </c>
      <c r="N1718" s="299" t="s">
        <v>2700</v>
      </c>
    </row>
    <row r="1719" spans="1:14">
      <c r="A1719" s="299">
        <v>2017</v>
      </c>
      <c r="B1719" s="299" t="s">
        <v>133</v>
      </c>
      <c r="C1719" s="299" t="s">
        <v>143</v>
      </c>
      <c r="D1719" s="299" t="s">
        <v>1164</v>
      </c>
      <c r="E1719" s="299">
        <v>0</v>
      </c>
      <c r="G1719" s="299" t="s">
        <v>2078</v>
      </c>
      <c r="K1719" s="299" t="s">
        <v>2080</v>
      </c>
      <c r="L1719" s="299" t="s">
        <v>2088</v>
      </c>
      <c r="N1719" s="299" t="s">
        <v>2700</v>
      </c>
    </row>
    <row r="1720" spans="1:14">
      <c r="A1720" s="299">
        <v>2017</v>
      </c>
      <c r="B1720" s="299" t="s">
        <v>133</v>
      </c>
      <c r="C1720" s="299" t="s">
        <v>143</v>
      </c>
      <c r="D1720" s="299" t="s">
        <v>1001</v>
      </c>
      <c r="E1720" s="299">
        <v>-10668266.1</v>
      </c>
      <c r="G1720" s="299" t="s">
        <v>2170</v>
      </c>
      <c r="H1720" s="299" t="s">
        <v>2171</v>
      </c>
      <c r="I1720" s="299" t="s">
        <v>2021</v>
      </c>
      <c r="J1720" s="299" t="s">
        <v>978</v>
      </c>
      <c r="K1720" s="299" t="s">
        <v>2070</v>
      </c>
      <c r="L1720" s="299" t="s">
        <v>2168</v>
      </c>
      <c r="N1720" s="299" t="s">
        <v>2700</v>
      </c>
    </row>
    <row r="1721" spans="1:14">
      <c r="A1721" s="299">
        <v>2017</v>
      </c>
      <c r="B1721" s="299" t="s">
        <v>133</v>
      </c>
      <c r="C1721" s="299" t="s">
        <v>143</v>
      </c>
      <c r="D1721" s="299" t="s">
        <v>298</v>
      </c>
      <c r="E1721" s="299">
        <v>-8964.57</v>
      </c>
      <c r="F1721" s="299" t="s">
        <v>298</v>
      </c>
      <c r="G1721" s="299" t="s">
        <v>2149</v>
      </c>
      <c r="H1721" s="299" t="s">
        <v>2146</v>
      </c>
      <c r="I1721" s="299" t="s">
        <v>2039</v>
      </c>
      <c r="J1721" s="299" t="s">
        <v>868</v>
      </c>
      <c r="N1721" s="299" t="s">
        <v>2700</v>
      </c>
    </row>
    <row r="1722" spans="1:14">
      <c r="A1722" s="299">
        <v>2017</v>
      </c>
      <c r="B1722" s="299" t="s">
        <v>133</v>
      </c>
      <c r="C1722" s="299" t="s">
        <v>143</v>
      </c>
      <c r="D1722" s="299" t="s">
        <v>1013</v>
      </c>
      <c r="E1722" s="299">
        <v>-1305085.18</v>
      </c>
      <c r="G1722" s="299" t="s">
        <v>2170</v>
      </c>
      <c r="H1722" s="299" t="s">
        <v>2171</v>
      </c>
      <c r="I1722" s="299" t="s">
        <v>2021</v>
      </c>
      <c r="J1722" s="299" t="s">
        <v>978</v>
      </c>
      <c r="K1722" s="299" t="s">
        <v>2070</v>
      </c>
      <c r="L1722" s="299" t="s">
        <v>2110</v>
      </c>
      <c r="N1722" s="299" t="s">
        <v>2700</v>
      </c>
    </row>
    <row r="1723" spans="1:14">
      <c r="A1723" s="299">
        <v>2017</v>
      </c>
      <c r="B1723" s="299" t="s">
        <v>133</v>
      </c>
      <c r="C1723" s="299" t="s">
        <v>143</v>
      </c>
      <c r="D1723" s="299" t="s">
        <v>847</v>
      </c>
      <c r="E1723" s="299">
        <v>0</v>
      </c>
      <c r="G1723" s="299" t="s">
        <v>2162</v>
      </c>
      <c r="H1723" s="299" t="s">
        <v>2163</v>
      </c>
      <c r="I1723" s="299" t="s">
        <v>2057</v>
      </c>
      <c r="J1723" s="299" t="s">
        <v>844</v>
      </c>
      <c r="N1723" s="299" t="s">
        <v>2700</v>
      </c>
    </row>
    <row r="1724" spans="1:14">
      <c r="A1724" s="299">
        <v>2017</v>
      </c>
      <c r="B1724" s="299" t="s">
        <v>133</v>
      </c>
      <c r="C1724" s="299" t="s">
        <v>143</v>
      </c>
      <c r="D1724" s="299" t="s">
        <v>851</v>
      </c>
      <c r="E1724" s="299">
        <v>0</v>
      </c>
      <c r="G1724" s="299" t="s">
        <v>2162</v>
      </c>
      <c r="H1724" s="299" t="s">
        <v>2164</v>
      </c>
      <c r="I1724" s="299" t="s">
        <v>2057</v>
      </c>
      <c r="J1724" s="299" t="s">
        <v>844</v>
      </c>
      <c r="N1724" s="299" t="s">
        <v>2700</v>
      </c>
    </row>
    <row r="1725" spans="1:14">
      <c r="A1725" s="299">
        <v>2017</v>
      </c>
      <c r="B1725" s="299" t="s">
        <v>133</v>
      </c>
      <c r="C1725" s="299" t="s">
        <v>143</v>
      </c>
      <c r="D1725" s="299" t="s">
        <v>849</v>
      </c>
      <c r="E1725" s="299">
        <v>0</v>
      </c>
      <c r="G1725" s="299" t="s">
        <v>2162</v>
      </c>
      <c r="H1725" s="299" t="s">
        <v>2166</v>
      </c>
      <c r="I1725" s="299" t="s">
        <v>2057</v>
      </c>
      <c r="J1725" s="299" t="s">
        <v>844</v>
      </c>
      <c r="N1725" s="299" t="s">
        <v>2700</v>
      </c>
    </row>
    <row r="1726" spans="1:14">
      <c r="A1726" s="299">
        <v>2017</v>
      </c>
      <c r="B1726" s="299" t="s">
        <v>133</v>
      </c>
      <c r="C1726" s="299" t="s">
        <v>143</v>
      </c>
      <c r="D1726" s="299" t="s">
        <v>993</v>
      </c>
      <c r="E1726" s="299">
        <v>39484.75</v>
      </c>
      <c r="G1726" s="299" t="s">
        <v>2106</v>
      </c>
      <c r="I1726" s="299" t="s">
        <v>2021</v>
      </c>
      <c r="J1726" s="299" t="s">
        <v>978</v>
      </c>
      <c r="K1726" s="299" t="s">
        <v>2070</v>
      </c>
      <c r="L1726" s="299" t="s">
        <v>2167</v>
      </c>
      <c r="N1726" s="299" t="s">
        <v>2700</v>
      </c>
    </row>
    <row r="1727" spans="1:14">
      <c r="A1727" s="299">
        <v>2017</v>
      </c>
      <c r="B1727" s="299" t="s">
        <v>133</v>
      </c>
      <c r="C1727" s="299" t="s">
        <v>143</v>
      </c>
      <c r="D1727" s="299" t="s">
        <v>995</v>
      </c>
      <c r="E1727" s="299">
        <v>13534.97</v>
      </c>
      <c r="G1727" s="299" t="s">
        <v>2106</v>
      </c>
      <c r="I1727" s="299" t="s">
        <v>2024</v>
      </c>
      <c r="J1727" s="299" t="s">
        <v>978</v>
      </c>
      <c r="K1727" s="299" t="s">
        <v>2070</v>
      </c>
      <c r="L1727" s="299" t="s">
        <v>2167</v>
      </c>
      <c r="N1727" s="299" t="s">
        <v>2700</v>
      </c>
    </row>
    <row r="1728" spans="1:14">
      <c r="A1728" s="299">
        <v>2017</v>
      </c>
      <c r="B1728" s="299" t="s">
        <v>133</v>
      </c>
      <c r="C1728" s="299" t="s">
        <v>143</v>
      </c>
      <c r="D1728" s="299" t="s">
        <v>1001</v>
      </c>
      <c r="E1728" s="299">
        <v>10668266.1</v>
      </c>
      <c r="G1728" s="299" t="s">
        <v>2106</v>
      </c>
      <c r="I1728" s="299" t="s">
        <v>2021</v>
      </c>
      <c r="J1728" s="299" t="s">
        <v>978</v>
      </c>
      <c r="K1728" s="299" t="s">
        <v>2070</v>
      </c>
      <c r="L1728" s="299" t="s">
        <v>2168</v>
      </c>
      <c r="N1728" s="299" t="s">
        <v>2700</v>
      </c>
    </row>
    <row r="1729" spans="1:14">
      <c r="A1729" s="299">
        <v>2017</v>
      </c>
      <c r="B1729" s="299" t="s">
        <v>133</v>
      </c>
      <c r="C1729" s="299" t="s">
        <v>143</v>
      </c>
      <c r="D1729" s="299" t="s">
        <v>1003</v>
      </c>
      <c r="E1729" s="299">
        <v>0</v>
      </c>
      <c r="G1729" s="299" t="s">
        <v>2106</v>
      </c>
      <c r="I1729" s="299" t="s">
        <v>2024</v>
      </c>
      <c r="J1729" s="299" t="s">
        <v>978</v>
      </c>
      <c r="K1729" s="299" t="s">
        <v>2070</v>
      </c>
      <c r="L1729" s="299" t="s">
        <v>2168</v>
      </c>
      <c r="N1729" s="299" t="s">
        <v>2700</v>
      </c>
    </row>
    <row r="1730" spans="1:14">
      <c r="A1730" s="299">
        <v>2017</v>
      </c>
      <c r="B1730" s="299" t="s">
        <v>133</v>
      </c>
      <c r="C1730" s="299" t="s">
        <v>143</v>
      </c>
      <c r="D1730" s="299" t="s">
        <v>976</v>
      </c>
      <c r="E1730" s="299">
        <v>319926.61</v>
      </c>
      <c r="G1730" s="299" t="s">
        <v>2106</v>
      </c>
      <c r="I1730" s="299" t="s">
        <v>2021</v>
      </c>
      <c r="J1730" s="299" t="s">
        <v>978</v>
      </c>
      <c r="K1730" s="299" t="s">
        <v>2070</v>
      </c>
      <c r="L1730" s="299" t="s">
        <v>2169</v>
      </c>
      <c r="N1730" s="299" t="s">
        <v>2700</v>
      </c>
    </row>
    <row r="1731" spans="1:14">
      <c r="A1731" s="299">
        <v>2017</v>
      </c>
      <c r="B1731" s="299" t="s">
        <v>133</v>
      </c>
      <c r="C1731" s="299" t="s">
        <v>143</v>
      </c>
      <c r="D1731" s="299" t="s">
        <v>663</v>
      </c>
      <c r="E1731" s="299">
        <v>0</v>
      </c>
      <c r="F1731" s="299" t="s">
        <v>663</v>
      </c>
      <c r="G1731" s="299" t="s">
        <v>2149</v>
      </c>
      <c r="H1731" s="299" t="s">
        <v>2147</v>
      </c>
      <c r="I1731" s="299" t="s">
        <v>2039</v>
      </c>
      <c r="N1731" s="299" t="s">
        <v>2700</v>
      </c>
    </row>
    <row r="1732" spans="1:14">
      <c r="A1732" s="299">
        <v>2017</v>
      </c>
      <c r="B1732" s="299" t="s">
        <v>133</v>
      </c>
      <c r="C1732" s="299" t="s">
        <v>143</v>
      </c>
      <c r="D1732" s="299" t="s">
        <v>274</v>
      </c>
      <c r="E1732" s="299">
        <v>0</v>
      </c>
      <c r="F1732" s="299" t="s">
        <v>274</v>
      </c>
      <c r="G1732" s="299" t="s">
        <v>2149</v>
      </c>
      <c r="H1732" s="299" t="s">
        <v>2147</v>
      </c>
      <c r="I1732" s="299" t="s">
        <v>2039</v>
      </c>
      <c r="J1732" s="299" t="s">
        <v>868</v>
      </c>
      <c r="N1732" s="299" t="s">
        <v>2700</v>
      </c>
    </row>
    <row r="1733" spans="1:14">
      <c r="A1733" s="299">
        <v>2017</v>
      </c>
      <c r="B1733" s="299" t="s">
        <v>133</v>
      </c>
      <c r="C1733" s="299" t="s">
        <v>143</v>
      </c>
      <c r="D1733" s="299" t="s">
        <v>683</v>
      </c>
      <c r="E1733" s="299">
        <v>0</v>
      </c>
      <c r="F1733" s="299" t="s">
        <v>683</v>
      </c>
      <c r="G1733" s="299" t="s">
        <v>2149</v>
      </c>
      <c r="H1733" s="299" t="s">
        <v>2147</v>
      </c>
      <c r="I1733" s="299" t="s">
        <v>2039</v>
      </c>
      <c r="N1733" s="299" t="s">
        <v>2700</v>
      </c>
    </row>
    <row r="1734" spans="1:14">
      <c r="A1734" s="299">
        <v>2017</v>
      </c>
      <c r="B1734" s="299" t="s">
        <v>133</v>
      </c>
      <c r="C1734" s="299" t="s">
        <v>143</v>
      </c>
      <c r="D1734" s="299" t="s">
        <v>252</v>
      </c>
      <c r="E1734" s="299">
        <v>0</v>
      </c>
      <c r="F1734" s="299" t="s">
        <v>252</v>
      </c>
      <c r="G1734" s="299" t="s">
        <v>2149</v>
      </c>
      <c r="H1734" s="299" t="s">
        <v>2147</v>
      </c>
      <c r="I1734" s="299" t="s">
        <v>2039</v>
      </c>
      <c r="J1734" s="299" t="s">
        <v>868</v>
      </c>
      <c r="N1734" s="299" t="s">
        <v>2700</v>
      </c>
    </row>
    <row r="1735" spans="1:14">
      <c r="A1735" s="299">
        <v>2017</v>
      </c>
      <c r="B1735" s="299" t="s">
        <v>133</v>
      </c>
      <c r="C1735" s="299" t="s">
        <v>143</v>
      </c>
      <c r="D1735" s="299" t="s">
        <v>351</v>
      </c>
      <c r="E1735" s="299">
        <v>0</v>
      </c>
      <c r="F1735" s="299" t="s">
        <v>351</v>
      </c>
      <c r="G1735" s="299" t="s">
        <v>2149</v>
      </c>
      <c r="H1735" s="299" t="s">
        <v>2147</v>
      </c>
      <c r="I1735" s="299" t="s">
        <v>2039</v>
      </c>
      <c r="N1735" s="299" t="s">
        <v>2700</v>
      </c>
    </row>
    <row r="1736" spans="1:14">
      <c r="A1736" s="299">
        <v>2017</v>
      </c>
      <c r="B1736" s="299" t="s">
        <v>133</v>
      </c>
      <c r="C1736" s="299" t="s">
        <v>143</v>
      </c>
      <c r="D1736" s="299" t="s">
        <v>2008</v>
      </c>
      <c r="E1736" s="299">
        <v>0</v>
      </c>
      <c r="F1736" s="299" t="s">
        <v>2008</v>
      </c>
      <c r="G1736" s="299" t="s">
        <v>2149</v>
      </c>
      <c r="H1736" s="299" t="s">
        <v>2147</v>
      </c>
      <c r="I1736" s="299" t="s">
        <v>2046</v>
      </c>
      <c r="N1736" s="299" t="s">
        <v>2700</v>
      </c>
    </row>
    <row r="1737" spans="1:14">
      <c r="A1737" s="299">
        <v>2017</v>
      </c>
      <c r="B1737" s="299" t="s">
        <v>133</v>
      </c>
      <c r="C1737" s="299" t="s">
        <v>143</v>
      </c>
      <c r="D1737" s="299" t="s">
        <v>317</v>
      </c>
      <c r="E1737" s="299">
        <v>0</v>
      </c>
      <c r="F1737" s="299" t="s">
        <v>317</v>
      </c>
      <c r="G1737" s="299" t="s">
        <v>2149</v>
      </c>
      <c r="H1737" s="299" t="s">
        <v>2147</v>
      </c>
      <c r="I1737" s="299" t="s">
        <v>2039</v>
      </c>
      <c r="J1737" s="299" t="s">
        <v>868</v>
      </c>
      <c r="N1737" s="299" t="s">
        <v>2700</v>
      </c>
    </row>
    <row r="1738" spans="1:14">
      <c r="A1738" s="299">
        <v>2017</v>
      </c>
      <c r="B1738" s="299" t="s">
        <v>133</v>
      </c>
      <c r="C1738" s="299" t="s">
        <v>143</v>
      </c>
      <c r="D1738" s="299" t="s">
        <v>268</v>
      </c>
      <c r="E1738" s="299">
        <v>0</v>
      </c>
      <c r="F1738" s="299" t="s">
        <v>268</v>
      </c>
      <c r="G1738" s="299" t="s">
        <v>2149</v>
      </c>
      <c r="H1738" s="299" t="s">
        <v>2147</v>
      </c>
      <c r="I1738" s="299" t="s">
        <v>2039</v>
      </c>
      <c r="J1738" s="299" t="s">
        <v>868</v>
      </c>
      <c r="N1738" s="299" t="s">
        <v>2700</v>
      </c>
    </row>
    <row r="1739" spans="1:14">
      <c r="A1739" s="299">
        <v>2017</v>
      </c>
      <c r="B1739" s="299" t="s">
        <v>133</v>
      </c>
      <c r="C1739" s="299" t="s">
        <v>143</v>
      </c>
      <c r="D1739" s="299" t="s">
        <v>677</v>
      </c>
      <c r="E1739" s="299">
        <v>0</v>
      </c>
      <c r="F1739" s="299" t="s">
        <v>677</v>
      </c>
      <c r="G1739" s="299" t="s">
        <v>2149</v>
      </c>
      <c r="H1739" s="299" t="s">
        <v>2147</v>
      </c>
      <c r="I1739" s="299" t="s">
        <v>2039</v>
      </c>
      <c r="N1739" s="299" t="s">
        <v>2700</v>
      </c>
    </row>
    <row r="1740" spans="1:14">
      <c r="A1740" s="299">
        <v>2017</v>
      </c>
      <c r="B1740" s="299" t="s">
        <v>133</v>
      </c>
      <c r="C1740" s="299" t="s">
        <v>143</v>
      </c>
      <c r="D1740" s="299" t="s">
        <v>256</v>
      </c>
      <c r="E1740" s="299">
        <v>0</v>
      </c>
      <c r="F1740" s="299" t="s">
        <v>256</v>
      </c>
      <c r="G1740" s="299" t="s">
        <v>2149</v>
      </c>
      <c r="H1740" s="299" t="s">
        <v>2147</v>
      </c>
      <c r="I1740" s="299" t="s">
        <v>2039</v>
      </c>
      <c r="J1740" s="299" t="s">
        <v>868</v>
      </c>
      <c r="N1740" s="299" t="s">
        <v>2700</v>
      </c>
    </row>
    <row r="1741" spans="1:14">
      <c r="A1741" s="299">
        <v>2017</v>
      </c>
      <c r="B1741" s="299" t="s">
        <v>133</v>
      </c>
      <c r="C1741" s="299" t="s">
        <v>143</v>
      </c>
      <c r="D1741" s="299" t="s">
        <v>681</v>
      </c>
      <c r="E1741" s="299">
        <v>0</v>
      </c>
      <c r="F1741" s="299" t="s">
        <v>681</v>
      </c>
      <c r="G1741" s="299" t="s">
        <v>2149</v>
      </c>
      <c r="H1741" s="299" t="s">
        <v>2147</v>
      </c>
      <c r="I1741" s="299" t="s">
        <v>2039</v>
      </c>
      <c r="N1741" s="299" t="s">
        <v>2700</v>
      </c>
    </row>
    <row r="1742" spans="1:14">
      <c r="A1742" s="299">
        <v>2017</v>
      </c>
      <c r="B1742" s="299" t="s">
        <v>133</v>
      </c>
      <c r="C1742" s="299" t="s">
        <v>143</v>
      </c>
      <c r="D1742" s="299" t="s">
        <v>665</v>
      </c>
      <c r="E1742" s="299">
        <v>0</v>
      </c>
      <c r="F1742" s="299" t="s">
        <v>665</v>
      </c>
      <c r="G1742" s="299" t="s">
        <v>2149</v>
      </c>
      <c r="H1742" s="299" t="s">
        <v>2147</v>
      </c>
      <c r="I1742" s="299" t="s">
        <v>2039</v>
      </c>
      <c r="N1742" s="299" t="s">
        <v>2700</v>
      </c>
    </row>
    <row r="1743" spans="1:14">
      <c r="A1743" s="299">
        <v>2017</v>
      </c>
      <c r="B1743" s="299" t="s">
        <v>133</v>
      </c>
      <c r="C1743" s="299" t="s">
        <v>143</v>
      </c>
      <c r="D1743" s="299" t="s">
        <v>283</v>
      </c>
      <c r="E1743" s="299">
        <v>0</v>
      </c>
      <c r="F1743" s="299" t="s">
        <v>283</v>
      </c>
      <c r="G1743" s="299" t="s">
        <v>2149</v>
      </c>
      <c r="H1743" s="299" t="s">
        <v>2147</v>
      </c>
      <c r="I1743" s="299" t="s">
        <v>2039</v>
      </c>
      <c r="J1743" s="299" t="s">
        <v>868</v>
      </c>
      <c r="N1743" s="299" t="s">
        <v>2700</v>
      </c>
    </row>
    <row r="1744" spans="1:14">
      <c r="A1744" s="299">
        <v>2017</v>
      </c>
      <c r="B1744" s="299" t="s">
        <v>133</v>
      </c>
      <c r="C1744" s="299" t="s">
        <v>143</v>
      </c>
      <c r="D1744" s="299" t="s">
        <v>312</v>
      </c>
      <c r="E1744" s="299">
        <v>0</v>
      </c>
      <c r="F1744" s="299" t="s">
        <v>312</v>
      </c>
      <c r="G1744" s="299" t="s">
        <v>2149</v>
      </c>
      <c r="H1744" s="299" t="s">
        <v>2147</v>
      </c>
      <c r="I1744" s="299" t="s">
        <v>2039</v>
      </c>
      <c r="J1744" s="299" t="s">
        <v>868</v>
      </c>
      <c r="N1744" s="299" t="s">
        <v>2700</v>
      </c>
    </row>
    <row r="1745" spans="1:14">
      <c r="A1745" s="299">
        <v>2017</v>
      </c>
      <c r="B1745" s="299" t="s">
        <v>133</v>
      </c>
      <c r="C1745" s="299" t="s">
        <v>143</v>
      </c>
      <c r="D1745" s="299" t="s">
        <v>295</v>
      </c>
      <c r="E1745" s="299">
        <v>0</v>
      </c>
      <c r="F1745" s="299" t="s">
        <v>295</v>
      </c>
      <c r="G1745" s="299" t="s">
        <v>2149</v>
      </c>
      <c r="H1745" s="299" t="s">
        <v>2147</v>
      </c>
      <c r="I1745" s="299" t="s">
        <v>2039</v>
      </c>
      <c r="J1745" s="299" t="s">
        <v>868</v>
      </c>
      <c r="N1745" s="299" t="s">
        <v>2700</v>
      </c>
    </row>
    <row r="1746" spans="1:14">
      <c r="A1746" s="299">
        <v>2017</v>
      </c>
      <c r="B1746" s="299" t="s">
        <v>133</v>
      </c>
      <c r="C1746" s="299" t="s">
        <v>143</v>
      </c>
      <c r="D1746" s="299" t="s">
        <v>692</v>
      </c>
      <c r="E1746" s="299">
        <v>0</v>
      </c>
      <c r="F1746" s="299" t="s">
        <v>692</v>
      </c>
      <c r="G1746" s="299" t="s">
        <v>2149</v>
      </c>
      <c r="H1746" s="299" t="s">
        <v>2147</v>
      </c>
      <c r="I1746" s="299" t="s">
        <v>2039</v>
      </c>
      <c r="N1746" s="299" t="s">
        <v>2700</v>
      </c>
    </row>
    <row r="1747" spans="1:14">
      <c r="A1747" s="299">
        <v>2017</v>
      </c>
      <c r="B1747" s="299" t="s">
        <v>133</v>
      </c>
      <c r="C1747" s="299" t="s">
        <v>143</v>
      </c>
      <c r="D1747" s="299" t="s">
        <v>347</v>
      </c>
      <c r="E1747" s="299">
        <v>0</v>
      </c>
      <c r="F1747" s="299" t="s">
        <v>347</v>
      </c>
      <c r="G1747" s="299" t="s">
        <v>2149</v>
      </c>
      <c r="H1747" s="299" t="s">
        <v>2147</v>
      </c>
      <c r="I1747" s="299" t="s">
        <v>2039</v>
      </c>
      <c r="N1747" s="299" t="s">
        <v>2700</v>
      </c>
    </row>
    <row r="1748" spans="1:14">
      <c r="A1748" s="299">
        <v>2017</v>
      </c>
      <c r="B1748" s="299" t="s">
        <v>133</v>
      </c>
      <c r="C1748" s="299" t="s">
        <v>143</v>
      </c>
      <c r="D1748" s="299" t="s">
        <v>675</v>
      </c>
      <c r="E1748" s="299">
        <v>0</v>
      </c>
      <c r="F1748" s="299" t="s">
        <v>675</v>
      </c>
      <c r="G1748" s="299" t="s">
        <v>2149</v>
      </c>
      <c r="H1748" s="299" t="s">
        <v>2147</v>
      </c>
      <c r="I1748" s="299" t="s">
        <v>2039</v>
      </c>
      <c r="N1748" s="299" t="s">
        <v>2700</v>
      </c>
    </row>
    <row r="1749" spans="1:14">
      <c r="A1749" s="299">
        <v>2017</v>
      </c>
      <c r="B1749" s="299" t="s">
        <v>133</v>
      </c>
      <c r="C1749" s="299" t="s">
        <v>143</v>
      </c>
      <c r="D1749" s="299" t="s">
        <v>667</v>
      </c>
      <c r="E1749" s="299">
        <v>0</v>
      </c>
      <c r="F1749" s="299" t="s">
        <v>667</v>
      </c>
      <c r="G1749" s="299" t="s">
        <v>2149</v>
      </c>
      <c r="H1749" s="299" t="s">
        <v>2147</v>
      </c>
      <c r="I1749" s="299" t="s">
        <v>2039</v>
      </c>
      <c r="N1749" s="299" t="s">
        <v>2700</v>
      </c>
    </row>
    <row r="1750" spans="1:14">
      <c r="A1750" s="299">
        <v>2017</v>
      </c>
      <c r="B1750" s="299" t="s">
        <v>133</v>
      </c>
      <c r="C1750" s="299" t="s">
        <v>143</v>
      </c>
      <c r="D1750" s="299" t="s">
        <v>742</v>
      </c>
      <c r="E1750" s="299">
        <v>0</v>
      </c>
      <c r="F1750" s="299" t="s">
        <v>742</v>
      </c>
      <c r="G1750" s="299" t="s">
        <v>2149</v>
      </c>
      <c r="H1750" s="299" t="s">
        <v>2147</v>
      </c>
      <c r="I1750" s="299" t="s">
        <v>2039</v>
      </c>
      <c r="N1750" s="299" t="s">
        <v>2700</v>
      </c>
    </row>
    <row r="1751" spans="1:14">
      <c r="A1751" s="299">
        <v>2017</v>
      </c>
      <c r="B1751" s="299" t="s">
        <v>133</v>
      </c>
      <c r="C1751" s="299" t="s">
        <v>143</v>
      </c>
      <c r="D1751" s="299" t="s">
        <v>310</v>
      </c>
      <c r="E1751" s="299">
        <v>0</v>
      </c>
      <c r="F1751" s="299" t="s">
        <v>310</v>
      </c>
      <c r="G1751" s="299" t="s">
        <v>2149</v>
      </c>
      <c r="H1751" s="299" t="s">
        <v>2147</v>
      </c>
      <c r="I1751" s="299" t="s">
        <v>2039</v>
      </c>
      <c r="J1751" s="299" t="s">
        <v>868</v>
      </c>
      <c r="N1751" s="299" t="s">
        <v>2700</v>
      </c>
    </row>
    <row r="1752" spans="1:14">
      <c r="A1752" s="299">
        <v>2017</v>
      </c>
      <c r="B1752" s="299" t="s">
        <v>133</v>
      </c>
      <c r="C1752" s="299" t="s">
        <v>143</v>
      </c>
      <c r="D1752" s="299" t="s">
        <v>266</v>
      </c>
      <c r="E1752" s="299">
        <v>0</v>
      </c>
      <c r="F1752" s="299" t="s">
        <v>266</v>
      </c>
      <c r="G1752" s="299" t="s">
        <v>2149</v>
      </c>
      <c r="H1752" s="299" t="s">
        <v>2147</v>
      </c>
      <c r="I1752" s="299" t="s">
        <v>2039</v>
      </c>
      <c r="J1752" s="299" t="s">
        <v>868</v>
      </c>
      <c r="N1752" s="299" t="s">
        <v>2700</v>
      </c>
    </row>
    <row r="1753" spans="1:14">
      <c r="A1753" s="299">
        <v>2017</v>
      </c>
      <c r="B1753" s="299" t="s">
        <v>133</v>
      </c>
      <c r="C1753" s="299" t="s">
        <v>143</v>
      </c>
      <c r="D1753" s="299" t="s">
        <v>287</v>
      </c>
      <c r="E1753" s="299">
        <v>0</v>
      </c>
      <c r="F1753" s="299" t="s">
        <v>287</v>
      </c>
      <c r="G1753" s="299" t="s">
        <v>2149</v>
      </c>
      <c r="H1753" s="299" t="s">
        <v>2147</v>
      </c>
      <c r="I1753" s="299" t="s">
        <v>2039</v>
      </c>
      <c r="J1753" s="299" t="s">
        <v>868</v>
      </c>
      <c r="N1753" s="299" t="s">
        <v>2700</v>
      </c>
    </row>
    <row r="1754" spans="1:14">
      <c r="A1754" s="299">
        <v>2017</v>
      </c>
      <c r="B1754" s="299" t="s">
        <v>133</v>
      </c>
      <c r="C1754" s="299" t="s">
        <v>143</v>
      </c>
      <c r="D1754" s="299" t="s">
        <v>662</v>
      </c>
      <c r="E1754" s="299">
        <v>0</v>
      </c>
      <c r="F1754" s="299" t="s">
        <v>662</v>
      </c>
      <c r="G1754" s="299" t="s">
        <v>2149</v>
      </c>
      <c r="H1754" s="299" t="s">
        <v>2147</v>
      </c>
      <c r="I1754" s="299" t="s">
        <v>2039</v>
      </c>
      <c r="N1754" s="299" t="s">
        <v>2700</v>
      </c>
    </row>
    <row r="1755" spans="1:14">
      <c r="A1755" s="299">
        <v>2017</v>
      </c>
      <c r="B1755" s="299" t="s">
        <v>133</v>
      </c>
      <c r="C1755" s="299" t="s">
        <v>143</v>
      </c>
      <c r="D1755" s="299" t="s">
        <v>603</v>
      </c>
      <c r="E1755" s="299">
        <v>0</v>
      </c>
      <c r="F1755" s="299" t="s">
        <v>603</v>
      </c>
      <c r="G1755" s="299" t="s">
        <v>2149</v>
      </c>
      <c r="H1755" s="299" t="s">
        <v>2147</v>
      </c>
      <c r="I1755" s="299" t="s">
        <v>2044</v>
      </c>
      <c r="N1755" s="299" t="s">
        <v>2700</v>
      </c>
    </row>
    <row r="1756" spans="1:14">
      <c r="A1756" s="299">
        <v>2017</v>
      </c>
      <c r="B1756" s="299" t="s">
        <v>133</v>
      </c>
      <c r="C1756" s="299" t="s">
        <v>143</v>
      </c>
      <c r="D1756" s="299" t="s">
        <v>260</v>
      </c>
      <c r="E1756" s="299">
        <v>0</v>
      </c>
      <c r="F1756" s="299" t="s">
        <v>260</v>
      </c>
      <c r="G1756" s="299" t="s">
        <v>2149</v>
      </c>
      <c r="H1756" s="299" t="s">
        <v>2147</v>
      </c>
      <c r="I1756" s="299" t="s">
        <v>2039</v>
      </c>
      <c r="J1756" s="299" t="s">
        <v>868</v>
      </c>
      <c r="N1756" s="299" t="s">
        <v>2700</v>
      </c>
    </row>
    <row r="1757" spans="1:14">
      <c r="A1757" s="299">
        <v>2017</v>
      </c>
      <c r="B1757" s="299" t="s">
        <v>133</v>
      </c>
      <c r="C1757" s="299" t="s">
        <v>143</v>
      </c>
      <c r="D1757" s="299" t="s">
        <v>294</v>
      </c>
      <c r="E1757" s="299">
        <v>0</v>
      </c>
      <c r="F1757" s="299" t="s">
        <v>294</v>
      </c>
      <c r="G1757" s="299" t="s">
        <v>2149</v>
      </c>
      <c r="H1757" s="299" t="s">
        <v>2147</v>
      </c>
      <c r="I1757" s="299" t="s">
        <v>2039</v>
      </c>
      <c r="J1757" s="299" t="s">
        <v>868</v>
      </c>
      <c r="N1757" s="299" t="s">
        <v>2700</v>
      </c>
    </row>
    <row r="1758" spans="1:14">
      <c r="A1758" s="299">
        <v>2017</v>
      </c>
      <c r="B1758" s="299" t="s">
        <v>133</v>
      </c>
      <c r="C1758" s="299" t="s">
        <v>143</v>
      </c>
      <c r="D1758" s="299" t="s">
        <v>682</v>
      </c>
      <c r="E1758" s="299">
        <v>0</v>
      </c>
      <c r="F1758" s="299" t="s">
        <v>682</v>
      </c>
      <c r="G1758" s="299" t="s">
        <v>2149</v>
      </c>
      <c r="H1758" s="299" t="s">
        <v>2147</v>
      </c>
      <c r="I1758" s="299" t="s">
        <v>2039</v>
      </c>
      <c r="N1758" s="299" t="s">
        <v>2700</v>
      </c>
    </row>
    <row r="1759" spans="1:14">
      <c r="A1759" s="299">
        <v>2017</v>
      </c>
      <c r="B1759" s="299" t="s">
        <v>133</v>
      </c>
      <c r="C1759" s="299" t="s">
        <v>143</v>
      </c>
      <c r="D1759" s="299" t="s">
        <v>272</v>
      </c>
      <c r="E1759" s="299">
        <v>0</v>
      </c>
      <c r="F1759" s="299" t="s">
        <v>272</v>
      </c>
      <c r="G1759" s="299" t="s">
        <v>2149</v>
      </c>
      <c r="H1759" s="299" t="s">
        <v>2147</v>
      </c>
      <c r="I1759" s="299" t="s">
        <v>2039</v>
      </c>
      <c r="J1759" s="299" t="s">
        <v>868</v>
      </c>
      <c r="N1759" s="299" t="s">
        <v>2700</v>
      </c>
    </row>
    <row r="1760" spans="1:14">
      <c r="A1760" s="299">
        <v>2017</v>
      </c>
      <c r="B1760" s="299" t="s">
        <v>133</v>
      </c>
      <c r="C1760" s="299" t="s">
        <v>143</v>
      </c>
      <c r="D1760" s="299" t="s">
        <v>270</v>
      </c>
      <c r="E1760" s="299">
        <v>0</v>
      </c>
      <c r="F1760" s="299" t="s">
        <v>270</v>
      </c>
      <c r="G1760" s="299" t="s">
        <v>2149</v>
      </c>
      <c r="H1760" s="299" t="s">
        <v>2147</v>
      </c>
      <c r="I1760" s="299" t="s">
        <v>2039</v>
      </c>
      <c r="J1760" s="299" t="s">
        <v>868</v>
      </c>
      <c r="N1760" s="299" t="s">
        <v>2700</v>
      </c>
    </row>
    <row r="1761" spans="1:14">
      <c r="A1761" s="299">
        <v>2017</v>
      </c>
      <c r="B1761" s="299" t="s">
        <v>133</v>
      </c>
      <c r="C1761" s="299" t="s">
        <v>143</v>
      </c>
      <c r="D1761" s="299" t="s">
        <v>251</v>
      </c>
      <c r="E1761" s="299">
        <v>0</v>
      </c>
      <c r="F1761" s="299" t="s">
        <v>251</v>
      </c>
      <c r="G1761" s="299" t="s">
        <v>2149</v>
      </c>
      <c r="H1761" s="299" t="s">
        <v>2147</v>
      </c>
      <c r="I1761" s="299" t="s">
        <v>2039</v>
      </c>
      <c r="J1761" s="299" t="s">
        <v>868</v>
      </c>
      <c r="N1761" s="299" t="s">
        <v>2700</v>
      </c>
    </row>
    <row r="1762" spans="1:14">
      <c r="A1762" s="299">
        <v>2017</v>
      </c>
      <c r="B1762" s="299" t="s">
        <v>133</v>
      </c>
      <c r="C1762" s="299" t="s">
        <v>143</v>
      </c>
      <c r="D1762" s="299" t="s">
        <v>690</v>
      </c>
      <c r="E1762" s="299">
        <v>0</v>
      </c>
      <c r="F1762" s="299" t="s">
        <v>690</v>
      </c>
      <c r="G1762" s="299" t="s">
        <v>2149</v>
      </c>
      <c r="H1762" s="299" t="s">
        <v>2147</v>
      </c>
      <c r="I1762" s="299" t="s">
        <v>2039</v>
      </c>
      <c r="N1762" s="299" t="s">
        <v>2700</v>
      </c>
    </row>
    <row r="1763" spans="1:14">
      <c r="A1763" s="299">
        <v>2017</v>
      </c>
      <c r="B1763" s="299" t="s">
        <v>133</v>
      </c>
      <c r="C1763" s="299" t="s">
        <v>143</v>
      </c>
      <c r="D1763" s="299" t="s">
        <v>320</v>
      </c>
      <c r="E1763" s="299">
        <v>0</v>
      </c>
      <c r="F1763" s="299" t="s">
        <v>320</v>
      </c>
      <c r="G1763" s="299" t="s">
        <v>2149</v>
      </c>
      <c r="H1763" s="299" t="s">
        <v>2147</v>
      </c>
      <c r="I1763" s="299" t="s">
        <v>2039</v>
      </c>
      <c r="J1763" s="299" t="s">
        <v>868</v>
      </c>
      <c r="N1763" s="299" t="s">
        <v>2700</v>
      </c>
    </row>
    <row r="1764" spans="1:14">
      <c r="A1764" s="299">
        <v>2017</v>
      </c>
      <c r="B1764" s="299" t="s">
        <v>133</v>
      </c>
      <c r="C1764" s="299" t="s">
        <v>143</v>
      </c>
      <c r="D1764" s="299" t="s">
        <v>362</v>
      </c>
      <c r="E1764" s="299">
        <v>0</v>
      </c>
      <c r="F1764" s="299" t="s">
        <v>362</v>
      </c>
      <c r="G1764" s="299" t="s">
        <v>2149</v>
      </c>
      <c r="H1764" s="299" t="s">
        <v>2147</v>
      </c>
      <c r="I1764" s="299" t="s">
        <v>2039</v>
      </c>
      <c r="N1764" s="299" t="s">
        <v>2700</v>
      </c>
    </row>
    <row r="1765" spans="1:14">
      <c r="A1765" s="299">
        <v>2017</v>
      </c>
      <c r="B1765" s="299" t="s">
        <v>133</v>
      </c>
      <c r="C1765" s="299" t="s">
        <v>143</v>
      </c>
      <c r="D1765" s="299" t="s">
        <v>257</v>
      </c>
      <c r="E1765" s="299">
        <v>0</v>
      </c>
      <c r="F1765" s="299" t="s">
        <v>257</v>
      </c>
      <c r="G1765" s="299" t="s">
        <v>2149</v>
      </c>
      <c r="H1765" s="299" t="s">
        <v>2147</v>
      </c>
      <c r="I1765" s="299" t="s">
        <v>2039</v>
      </c>
      <c r="J1765" s="299" t="s">
        <v>868</v>
      </c>
      <c r="N1765" s="299" t="s">
        <v>2700</v>
      </c>
    </row>
    <row r="1766" spans="1:14">
      <c r="A1766" s="299">
        <v>2017</v>
      </c>
      <c r="B1766" s="299" t="s">
        <v>133</v>
      </c>
      <c r="C1766" s="299" t="s">
        <v>143</v>
      </c>
      <c r="D1766" s="299" t="s">
        <v>253</v>
      </c>
      <c r="E1766" s="299">
        <v>0</v>
      </c>
      <c r="F1766" s="299" t="s">
        <v>253</v>
      </c>
      <c r="G1766" s="299" t="s">
        <v>2149</v>
      </c>
      <c r="H1766" s="299" t="s">
        <v>2147</v>
      </c>
      <c r="I1766" s="299" t="s">
        <v>2039</v>
      </c>
      <c r="J1766" s="299" t="s">
        <v>868</v>
      </c>
      <c r="N1766" s="299" t="s">
        <v>2700</v>
      </c>
    </row>
    <row r="1767" spans="1:14">
      <c r="A1767" s="299">
        <v>2017</v>
      </c>
      <c r="B1767" s="299" t="s">
        <v>133</v>
      </c>
      <c r="C1767" s="299" t="s">
        <v>143</v>
      </c>
      <c r="D1767" s="299" t="s">
        <v>674</v>
      </c>
      <c r="E1767" s="299">
        <v>0</v>
      </c>
      <c r="F1767" s="299" t="s">
        <v>674</v>
      </c>
      <c r="G1767" s="299" t="s">
        <v>2149</v>
      </c>
      <c r="H1767" s="299" t="s">
        <v>2147</v>
      </c>
      <c r="I1767" s="299" t="s">
        <v>2039</v>
      </c>
      <c r="N1767" s="299" t="s">
        <v>2700</v>
      </c>
    </row>
    <row r="1768" spans="1:14">
      <c r="A1768" s="299">
        <v>2017</v>
      </c>
      <c r="B1768" s="299" t="s">
        <v>133</v>
      </c>
      <c r="C1768" s="299" t="s">
        <v>143</v>
      </c>
      <c r="D1768" s="299" t="s">
        <v>291</v>
      </c>
      <c r="E1768" s="299">
        <v>0</v>
      </c>
      <c r="F1768" s="299" t="s">
        <v>291</v>
      </c>
      <c r="G1768" s="299" t="s">
        <v>2149</v>
      </c>
      <c r="H1768" s="299" t="s">
        <v>2147</v>
      </c>
      <c r="I1768" s="299" t="s">
        <v>2039</v>
      </c>
      <c r="J1768" s="299" t="s">
        <v>868</v>
      </c>
      <c r="N1768" s="299" t="s">
        <v>2700</v>
      </c>
    </row>
    <row r="1769" spans="1:14">
      <c r="A1769" s="299">
        <v>2017</v>
      </c>
      <c r="B1769" s="299" t="s">
        <v>133</v>
      </c>
      <c r="C1769" s="299" t="s">
        <v>143</v>
      </c>
      <c r="D1769" s="299" t="s">
        <v>299</v>
      </c>
      <c r="E1769" s="299">
        <v>0</v>
      </c>
      <c r="F1769" s="299" t="s">
        <v>299</v>
      </c>
      <c r="G1769" s="299" t="s">
        <v>2149</v>
      </c>
      <c r="H1769" s="299" t="s">
        <v>2147</v>
      </c>
      <c r="I1769" s="299" t="s">
        <v>2039</v>
      </c>
      <c r="J1769" s="299" t="s">
        <v>868</v>
      </c>
      <c r="N1769" s="299" t="s">
        <v>2700</v>
      </c>
    </row>
    <row r="1770" spans="1:14">
      <c r="A1770" s="299">
        <v>2017</v>
      </c>
      <c r="B1770" s="299" t="s">
        <v>133</v>
      </c>
      <c r="C1770" s="299" t="s">
        <v>143</v>
      </c>
      <c r="D1770" s="299" t="s">
        <v>313</v>
      </c>
      <c r="E1770" s="299">
        <v>0</v>
      </c>
      <c r="F1770" s="299" t="s">
        <v>313</v>
      </c>
      <c r="G1770" s="299" t="s">
        <v>2149</v>
      </c>
      <c r="H1770" s="299" t="s">
        <v>2147</v>
      </c>
      <c r="I1770" s="299" t="s">
        <v>2039</v>
      </c>
      <c r="J1770" s="299" t="s">
        <v>868</v>
      </c>
      <c r="N1770" s="299" t="s">
        <v>2700</v>
      </c>
    </row>
    <row r="1771" spans="1:14">
      <c r="A1771" s="299">
        <v>2017</v>
      </c>
      <c r="B1771" s="299" t="s">
        <v>133</v>
      </c>
      <c r="C1771" s="299" t="s">
        <v>143</v>
      </c>
      <c r="D1771" s="299" t="s">
        <v>673</v>
      </c>
      <c r="E1771" s="299">
        <v>0</v>
      </c>
      <c r="F1771" s="299" t="s">
        <v>673</v>
      </c>
      <c r="G1771" s="299" t="s">
        <v>2149</v>
      </c>
      <c r="H1771" s="299" t="s">
        <v>2147</v>
      </c>
      <c r="I1771" s="299" t="s">
        <v>2039</v>
      </c>
      <c r="N1771" s="299" t="s">
        <v>2700</v>
      </c>
    </row>
    <row r="1772" spans="1:14">
      <c r="A1772" s="299">
        <v>2017</v>
      </c>
      <c r="B1772" s="299" t="s">
        <v>133</v>
      </c>
      <c r="C1772" s="299" t="s">
        <v>143</v>
      </c>
      <c r="D1772" s="299" t="s">
        <v>309</v>
      </c>
      <c r="E1772" s="299">
        <v>0</v>
      </c>
      <c r="F1772" s="299" t="s">
        <v>309</v>
      </c>
      <c r="G1772" s="299" t="s">
        <v>2149</v>
      </c>
      <c r="H1772" s="299" t="s">
        <v>2147</v>
      </c>
      <c r="I1772" s="299" t="s">
        <v>2039</v>
      </c>
      <c r="J1772" s="299" t="s">
        <v>868</v>
      </c>
      <c r="N1772" s="299" t="s">
        <v>2700</v>
      </c>
    </row>
    <row r="1773" spans="1:14">
      <c r="A1773" s="299">
        <v>2017</v>
      </c>
      <c r="B1773" s="299" t="s">
        <v>133</v>
      </c>
      <c r="C1773" s="299" t="s">
        <v>143</v>
      </c>
      <c r="D1773" s="299" t="s">
        <v>1975</v>
      </c>
      <c r="E1773" s="299">
        <v>0</v>
      </c>
      <c r="F1773" s="299" t="s">
        <v>1975</v>
      </c>
      <c r="G1773" s="299" t="s">
        <v>2149</v>
      </c>
      <c r="H1773" s="299" t="s">
        <v>2147</v>
      </c>
      <c r="I1773" s="299" t="s">
        <v>2028</v>
      </c>
      <c r="N1773" s="299" t="s">
        <v>2700</v>
      </c>
    </row>
    <row r="1774" spans="1:14">
      <c r="A1774" s="299">
        <v>2017</v>
      </c>
      <c r="B1774" s="299" t="s">
        <v>133</v>
      </c>
      <c r="C1774" s="299" t="s">
        <v>143</v>
      </c>
      <c r="D1774" s="299" t="s">
        <v>308</v>
      </c>
      <c r="E1774" s="299">
        <v>54000</v>
      </c>
      <c r="F1774" s="299" t="s">
        <v>308</v>
      </c>
      <c r="G1774" s="299" t="s">
        <v>2149</v>
      </c>
      <c r="H1774" s="299" t="s">
        <v>2146</v>
      </c>
      <c r="I1774" s="299" t="s">
        <v>2039</v>
      </c>
      <c r="J1774" s="299" t="s">
        <v>868</v>
      </c>
      <c r="N1774" s="299" t="s">
        <v>2700</v>
      </c>
    </row>
    <row r="1775" spans="1:14">
      <c r="A1775" s="299">
        <v>2017</v>
      </c>
      <c r="B1775" s="299" t="s">
        <v>133</v>
      </c>
      <c r="C1775" s="299" t="s">
        <v>143</v>
      </c>
      <c r="D1775" s="299" t="s">
        <v>688</v>
      </c>
      <c r="E1775" s="299">
        <v>13893.51</v>
      </c>
      <c r="F1775" s="299" t="s">
        <v>688</v>
      </c>
      <c r="G1775" s="299" t="s">
        <v>2149</v>
      </c>
      <c r="H1775" s="299" t="s">
        <v>2146</v>
      </c>
      <c r="I1775" s="299" t="s">
        <v>2039</v>
      </c>
      <c r="N1775" s="299" t="s">
        <v>2700</v>
      </c>
    </row>
    <row r="1776" spans="1:14">
      <c r="A1776" s="299">
        <v>2017</v>
      </c>
      <c r="B1776" s="299" t="s">
        <v>133</v>
      </c>
      <c r="C1776" s="299" t="s">
        <v>143</v>
      </c>
      <c r="D1776" s="299" t="s">
        <v>679</v>
      </c>
      <c r="E1776" s="299">
        <v>9683.57</v>
      </c>
      <c r="F1776" s="299" t="s">
        <v>679</v>
      </c>
      <c r="G1776" s="299" t="s">
        <v>2149</v>
      </c>
      <c r="H1776" s="299" t="s">
        <v>2146</v>
      </c>
      <c r="I1776" s="299" t="s">
        <v>2044</v>
      </c>
      <c r="N1776" s="299" t="s">
        <v>2700</v>
      </c>
    </row>
    <row r="1777" spans="1:14">
      <c r="A1777" s="299">
        <v>2017</v>
      </c>
      <c r="B1777" s="299" t="s">
        <v>133</v>
      </c>
      <c r="C1777" s="299" t="s">
        <v>143</v>
      </c>
      <c r="D1777" s="299" t="s">
        <v>292</v>
      </c>
      <c r="E1777" s="299">
        <v>54000</v>
      </c>
      <c r="F1777" s="299" t="s">
        <v>292</v>
      </c>
      <c r="G1777" s="299" t="s">
        <v>2149</v>
      </c>
      <c r="H1777" s="299" t="s">
        <v>2146</v>
      </c>
      <c r="I1777" s="299" t="s">
        <v>2039</v>
      </c>
      <c r="J1777" s="299" t="s">
        <v>868</v>
      </c>
      <c r="N1777" s="299" t="s">
        <v>2700</v>
      </c>
    </row>
    <row r="1778" spans="1:14">
      <c r="A1778" s="299">
        <v>2017</v>
      </c>
      <c r="B1778" s="299" t="s">
        <v>133</v>
      </c>
      <c r="C1778" s="299" t="s">
        <v>143</v>
      </c>
      <c r="D1778" s="299" t="s">
        <v>316</v>
      </c>
      <c r="E1778" s="299">
        <v>157068.41</v>
      </c>
      <c r="F1778" s="299" t="s">
        <v>316</v>
      </c>
      <c r="G1778" s="299" t="s">
        <v>2149</v>
      </c>
      <c r="H1778" s="299" t="s">
        <v>2146</v>
      </c>
      <c r="I1778" s="299" t="s">
        <v>2039</v>
      </c>
      <c r="J1778" s="299" t="s">
        <v>868</v>
      </c>
      <c r="N1778" s="299" t="s">
        <v>2700</v>
      </c>
    </row>
    <row r="1779" spans="1:14">
      <c r="A1779" s="299">
        <v>2017</v>
      </c>
      <c r="B1779" s="299" t="s">
        <v>133</v>
      </c>
      <c r="C1779" s="299" t="s">
        <v>143</v>
      </c>
      <c r="D1779" s="299" t="s">
        <v>691</v>
      </c>
      <c r="E1779" s="299">
        <v>598</v>
      </c>
      <c r="F1779" s="299" t="s">
        <v>691</v>
      </c>
      <c r="G1779" s="299" t="s">
        <v>2149</v>
      </c>
      <c r="H1779" s="299" t="s">
        <v>2146</v>
      </c>
      <c r="I1779" s="299" t="s">
        <v>2039</v>
      </c>
      <c r="N1779" s="299" t="s">
        <v>2700</v>
      </c>
    </row>
    <row r="1780" spans="1:14">
      <c r="A1780" s="299">
        <v>2017</v>
      </c>
      <c r="B1780" s="299" t="s">
        <v>133</v>
      </c>
      <c r="C1780" s="299" t="s">
        <v>143</v>
      </c>
      <c r="D1780" s="299" t="s">
        <v>265</v>
      </c>
      <c r="E1780" s="299">
        <v>19461.75</v>
      </c>
      <c r="F1780" s="299" t="s">
        <v>265</v>
      </c>
      <c r="G1780" s="299" t="s">
        <v>2149</v>
      </c>
      <c r="H1780" s="299" t="s">
        <v>2146</v>
      </c>
      <c r="I1780" s="299" t="s">
        <v>2039</v>
      </c>
      <c r="J1780" s="299" t="s">
        <v>868</v>
      </c>
      <c r="N1780" s="299" t="s">
        <v>2700</v>
      </c>
    </row>
    <row r="1781" spans="1:14">
      <c r="A1781" s="299">
        <v>2017</v>
      </c>
      <c r="B1781" s="299" t="s">
        <v>133</v>
      </c>
      <c r="C1781" s="299" t="s">
        <v>143</v>
      </c>
      <c r="D1781" s="299" t="s">
        <v>658</v>
      </c>
      <c r="E1781" s="299">
        <v>873.98</v>
      </c>
      <c r="F1781" s="299" t="s">
        <v>658</v>
      </c>
      <c r="G1781" s="299" t="s">
        <v>2149</v>
      </c>
      <c r="H1781" s="299" t="s">
        <v>2146</v>
      </c>
      <c r="I1781" s="299" t="s">
        <v>2039</v>
      </c>
      <c r="N1781" s="299" t="s">
        <v>2700</v>
      </c>
    </row>
    <row r="1782" spans="1:14">
      <c r="A1782" s="299">
        <v>2017</v>
      </c>
      <c r="B1782" s="299" t="s">
        <v>133</v>
      </c>
      <c r="C1782" s="299" t="s">
        <v>143</v>
      </c>
      <c r="D1782" s="299" t="s">
        <v>331</v>
      </c>
      <c r="E1782" s="299">
        <v>-756990</v>
      </c>
      <c r="F1782" s="299" t="s">
        <v>331</v>
      </c>
      <c r="G1782" s="299" t="s">
        <v>2149</v>
      </c>
      <c r="H1782" s="299" t="s">
        <v>2146</v>
      </c>
      <c r="I1782" s="299" t="s">
        <v>2035</v>
      </c>
      <c r="J1782" s="299" t="s">
        <v>868</v>
      </c>
      <c r="N1782" s="299" t="s">
        <v>2700</v>
      </c>
    </row>
    <row r="1783" spans="1:14">
      <c r="A1783" s="299">
        <v>2017</v>
      </c>
      <c r="B1783" s="299" t="s">
        <v>133</v>
      </c>
      <c r="C1783" s="299" t="s">
        <v>143</v>
      </c>
      <c r="D1783" s="299" t="s">
        <v>304</v>
      </c>
      <c r="E1783" s="299">
        <v>2226.35</v>
      </c>
      <c r="F1783" s="299" t="s">
        <v>304</v>
      </c>
      <c r="G1783" s="299" t="s">
        <v>2149</v>
      </c>
      <c r="H1783" s="299" t="s">
        <v>2146</v>
      </c>
      <c r="I1783" s="299" t="s">
        <v>2039</v>
      </c>
      <c r="J1783" s="299" t="s">
        <v>868</v>
      </c>
      <c r="N1783" s="299" t="s">
        <v>2700</v>
      </c>
    </row>
    <row r="1784" spans="1:14">
      <c r="A1784" s="299">
        <v>2017</v>
      </c>
      <c r="B1784" s="299" t="s">
        <v>133</v>
      </c>
      <c r="C1784" s="299" t="s">
        <v>143</v>
      </c>
      <c r="D1784" s="299" t="s">
        <v>352</v>
      </c>
      <c r="E1784" s="299">
        <v>28072</v>
      </c>
      <c r="F1784" s="299" t="s">
        <v>352</v>
      </c>
      <c r="G1784" s="299" t="s">
        <v>2149</v>
      </c>
      <c r="H1784" s="299" t="s">
        <v>2146</v>
      </c>
      <c r="I1784" s="299" t="s">
        <v>2039</v>
      </c>
      <c r="N1784" s="299" t="s">
        <v>2700</v>
      </c>
    </row>
    <row r="1785" spans="1:14">
      <c r="A1785" s="299">
        <v>2017</v>
      </c>
      <c r="B1785" s="299" t="s">
        <v>133</v>
      </c>
      <c r="C1785" s="299" t="s">
        <v>143</v>
      </c>
      <c r="D1785" s="299" t="s">
        <v>676</v>
      </c>
      <c r="E1785" s="299">
        <v>4486.1400000000003</v>
      </c>
      <c r="F1785" s="299" t="s">
        <v>676</v>
      </c>
      <c r="G1785" s="299" t="s">
        <v>2149</v>
      </c>
      <c r="H1785" s="299" t="s">
        <v>2146</v>
      </c>
      <c r="I1785" s="299" t="s">
        <v>2039</v>
      </c>
      <c r="N1785" s="299" t="s">
        <v>2700</v>
      </c>
    </row>
    <row r="1786" spans="1:14">
      <c r="A1786" s="299">
        <v>2017</v>
      </c>
      <c r="B1786" s="299" t="s">
        <v>133</v>
      </c>
      <c r="C1786" s="299" t="s">
        <v>143</v>
      </c>
      <c r="D1786" s="299" t="s">
        <v>599</v>
      </c>
      <c r="E1786" s="299">
        <v>9540.76</v>
      </c>
      <c r="F1786" s="299" t="s">
        <v>599</v>
      </c>
      <c r="G1786" s="299" t="s">
        <v>2149</v>
      </c>
      <c r="H1786" s="299" t="s">
        <v>2146</v>
      </c>
      <c r="I1786" s="299" t="s">
        <v>2044</v>
      </c>
      <c r="N1786" s="299" t="s">
        <v>2700</v>
      </c>
    </row>
    <row r="1787" spans="1:14">
      <c r="A1787" s="299">
        <v>2017</v>
      </c>
      <c r="B1787" s="299" t="s">
        <v>133</v>
      </c>
      <c r="C1787" s="299" t="s">
        <v>143</v>
      </c>
      <c r="D1787" s="299" t="s">
        <v>249</v>
      </c>
      <c r="E1787" s="299">
        <v>7744560.6799999997</v>
      </c>
      <c r="F1787" s="299" t="s">
        <v>249</v>
      </c>
      <c r="G1787" s="299" t="s">
        <v>2149</v>
      </c>
      <c r="H1787" s="299" t="s">
        <v>2146</v>
      </c>
      <c r="I1787" s="299" t="s">
        <v>2034</v>
      </c>
      <c r="J1787" s="299" t="s">
        <v>868</v>
      </c>
      <c r="N1787" s="299" t="s">
        <v>2700</v>
      </c>
    </row>
    <row r="1788" spans="1:14">
      <c r="A1788" s="299">
        <v>2017</v>
      </c>
      <c r="B1788" s="299" t="s">
        <v>133</v>
      </c>
      <c r="C1788" s="299" t="s">
        <v>143</v>
      </c>
      <c r="D1788" s="299" t="s">
        <v>290</v>
      </c>
      <c r="E1788" s="299">
        <v>2853.24</v>
      </c>
      <c r="F1788" s="299" t="s">
        <v>290</v>
      </c>
      <c r="G1788" s="299" t="s">
        <v>2149</v>
      </c>
      <c r="H1788" s="299" t="s">
        <v>2146</v>
      </c>
      <c r="I1788" s="299" t="s">
        <v>2039</v>
      </c>
      <c r="J1788" s="299" t="s">
        <v>868</v>
      </c>
      <c r="N1788" s="299" t="s">
        <v>2700</v>
      </c>
    </row>
    <row r="1789" spans="1:14">
      <c r="A1789" s="299">
        <v>2017</v>
      </c>
      <c r="B1789" s="299" t="s">
        <v>133</v>
      </c>
      <c r="C1789" s="299" t="s">
        <v>143</v>
      </c>
      <c r="D1789" s="299" t="s">
        <v>208</v>
      </c>
      <c r="E1789" s="299">
        <v>22656549.079999998</v>
      </c>
      <c r="G1789" s="299" t="s">
        <v>2162</v>
      </c>
      <c r="H1789" s="299" t="s">
        <v>2165</v>
      </c>
      <c r="I1789" s="299" t="s">
        <v>2057</v>
      </c>
      <c r="J1789" s="299" t="s">
        <v>844</v>
      </c>
      <c r="K1789" s="299" t="s">
        <v>2096</v>
      </c>
      <c r="L1789" s="299" t="s">
        <v>2139</v>
      </c>
      <c r="M1789" s="299" t="s">
        <v>2096</v>
      </c>
      <c r="N1789" s="299" t="s">
        <v>2700</v>
      </c>
    </row>
    <row r="1790" spans="1:14">
      <c r="A1790" s="299">
        <v>2017</v>
      </c>
      <c r="B1790" s="299" t="s">
        <v>133</v>
      </c>
      <c r="C1790" s="299" t="s">
        <v>143</v>
      </c>
      <c r="D1790" s="299" t="s">
        <v>363</v>
      </c>
      <c r="E1790" s="299">
        <v>0</v>
      </c>
      <c r="F1790" s="299" t="s">
        <v>363</v>
      </c>
      <c r="G1790" s="299" t="s">
        <v>2149</v>
      </c>
      <c r="H1790" s="299" t="s">
        <v>2147</v>
      </c>
      <c r="I1790" s="299" t="s">
        <v>2033</v>
      </c>
      <c r="N1790" s="299" t="s">
        <v>2700</v>
      </c>
    </row>
    <row r="1791" spans="1:14">
      <c r="A1791" s="299">
        <v>2016</v>
      </c>
      <c r="B1791" s="299" t="s">
        <v>129</v>
      </c>
      <c r="C1791" s="299" t="s">
        <v>143</v>
      </c>
      <c r="D1791" s="299" t="s">
        <v>1192</v>
      </c>
      <c r="E1791" s="299">
        <v>20414732.8076442</v>
      </c>
      <c r="G1791" s="299" t="s">
        <v>2069</v>
      </c>
      <c r="J1791" s="299" t="s">
        <v>818</v>
      </c>
      <c r="K1791" s="299" t="s">
        <v>2081</v>
      </c>
      <c r="L1791" s="299" t="s">
        <v>2082</v>
      </c>
      <c r="N1791" s="299" t="s">
        <v>2068</v>
      </c>
    </row>
    <row r="1792" spans="1:14">
      <c r="A1792" s="299">
        <v>2016</v>
      </c>
      <c r="B1792" s="299" t="s">
        <v>129</v>
      </c>
      <c r="C1792" s="299" t="s">
        <v>143</v>
      </c>
      <c r="D1792" s="299" t="s">
        <v>1971</v>
      </c>
      <c r="E1792" s="299">
        <v>4352466.25</v>
      </c>
      <c r="G1792" s="299" t="s">
        <v>2069</v>
      </c>
      <c r="J1792" s="299" t="s">
        <v>1973</v>
      </c>
      <c r="K1792" s="299" t="s">
        <v>2083</v>
      </c>
      <c r="L1792" s="299" t="s">
        <v>2084</v>
      </c>
      <c r="N1792" s="299" t="s">
        <v>2068</v>
      </c>
    </row>
    <row r="1793" spans="1:14">
      <c r="A1793" s="299">
        <v>2016</v>
      </c>
      <c r="B1793" s="299" t="s">
        <v>129</v>
      </c>
      <c r="C1793" s="299" t="s">
        <v>143</v>
      </c>
      <c r="D1793" s="299" t="s">
        <v>821</v>
      </c>
      <c r="E1793" s="299">
        <v>0</v>
      </c>
      <c r="G1793" s="299" t="s">
        <v>2069</v>
      </c>
      <c r="K1793" s="299" t="s">
        <v>2083</v>
      </c>
      <c r="L1793" s="299" t="s">
        <v>2085</v>
      </c>
      <c r="N1793" s="299" t="s">
        <v>2068</v>
      </c>
    </row>
    <row r="1794" spans="1:14">
      <c r="A1794" s="299">
        <v>2016</v>
      </c>
      <c r="B1794" s="299" t="s">
        <v>129</v>
      </c>
      <c r="C1794" s="299" t="s">
        <v>143</v>
      </c>
      <c r="D1794" s="299" t="s">
        <v>829</v>
      </c>
      <c r="E1794" s="299">
        <v>0</v>
      </c>
      <c r="G1794" s="299" t="s">
        <v>2069</v>
      </c>
      <c r="K1794" s="299" t="s">
        <v>2083</v>
      </c>
      <c r="L1794" s="299" t="s">
        <v>2086</v>
      </c>
      <c r="N1794" s="299" t="s">
        <v>2068</v>
      </c>
    </row>
    <row r="1795" spans="1:14">
      <c r="A1795" s="299">
        <v>2016</v>
      </c>
      <c r="B1795" s="299" t="s">
        <v>129</v>
      </c>
      <c r="C1795" s="299" t="s">
        <v>143</v>
      </c>
      <c r="D1795" s="299" t="s">
        <v>837</v>
      </c>
      <c r="E1795" s="299">
        <v>0</v>
      </c>
      <c r="G1795" s="299" t="s">
        <v>2069</v>
      </c>
      <c r="K1795" s="299" t="s">
        <v>2083</v>
      </c>
      <c r="L1795" s="299" t="s">
        <v>2087</v>
      </c>
      <c r="N1795" s="299" t="s">
        <v>2068</v>
      </c>
    </row>
    <row r="1796" spans="1:14">
      <c r="A1796" s="299">
        <v>2016</v>
      </c>
      <c r="B1796" s="299" t="s">
        <v>129</v>
      </c>
      <c r="C1796" s="299" t="s">
        <v>143</v>
      </c>
      <c r="D1796" s="299" t="s">
        <v>1164</v>
      </c>
      <c r="E1796" s="299">
        <v>47014.9416841731</v>
      </c>
      <c r="G1796" s="299" t="s">
        <v>2078</v>
      </c>
      <c r="K1796" s="299" t="s">
        <v>2080</v>
      </c>
      <c r="L1796" s="299" t="s">
        <v>2088</v>
      </c>
      <c r="N1796" s="299" t="s">
        <v>2068</v>
      </c>
    </row>
    <row r="1797" spans="1:14">
      <c r="A1797" s="299">
        <v>2016</v>
      </c>
      <c r="B1797" s="299" t="s">
        <v>129</v>
      </c>
      <c r="C1797" s="299" t="s">
        <v>143</v>
      </c>
      <c r="D1797" s="299" t="s">
        <v>1979</v>
      </c>
      <c r="E1797" s="299">
        <v>-10000</v>
      </c>
      <c r="G1797" s="299" t="s">
        <v>2170</v>
      </c>
      <c r="J1797" s="299" t="s">
        <v>842</v>
      </c>
      <c r="N1797" s="299" t="s">
        <v>2068</v>
      </c>
    </row>
    <row r="1798" spans="1:14">
      <c r="A1798" s="299">
        <v>2016</v>
      </c>
      <c r="B1798" s="299" t="s">
        <v>129</v>
      </c>
      <c r="C1798" s="299" t="s">
        <v>143</v>
      </c>
      <c r="D1798" s="299" t="s">
        <v>1007</v>
      </c>
      <c r="E1798" s="299">
        <v>-44677.47</v>
      </c>
      <c r="G1798" s="299" t="s">
        <v>2170</v>
      </c>
      <c r="H1798" s="299" t="s">
        <v>2172</v>
      </c>
      <c r="I1798" s="299" t="s">
        <v>2024</v>
      </c>
      <c r="J1798" s="299" t="s">
        <v>978</v>
      </c>
      <c r="K1798" s="299" t="s">
        <v>2070</v>
      </c>
      <c r="L1798" s="299" t="s">
        <v>2108</v>
      </c>
      <c r="N1798" s="299" t="s">
        <v>2068</v>
      </c>
    </row>
    <row r="1799" spans="1:14">
      <c r="A1799" s="299">
        <v>2016</v>
      </c>
      <c r="B1799" s="299" t="s">
        <v>129</v>
      </c>
      <c r="C1799" s="299" t="s">
        <v>143</v>
      </c>
      <c r="D1799" s="299" t="s">
        <v>741</v>
      </c>
      <c r="E1799" s="299">
        <v>-10000</v>
      </c>
      <c r="G1799" s="299" t="s">
        <v>2170</v>
      </c>
      <c r="H1799" s="299" t="s">
        <v>2173</v>
      </c>
      <c r="I1799" s="299" t="s">
        <v>2028</v>
      </c>
      <c r="N1799" s="299" t="s">
        <v>2068</v>
      </c>
    </row>
    <row r="1800" spans="1:14">
      <c r="A1800" s="299">
        <v>2016</v>
      </c>
      <c r="B1800" s="299" t="s">
        <v>129</v>
      </c>
      <c r="C1800" s="299" t="s">
        <v>143</v>
      </c>
      <c r="D1800" s="299" t="s">
        <v>1979</v>
      </c>
      <c r="E1800" s="299">
        <v>-10000</v>
      </c>
      <c r="G1800" s="299" t="s">
        <v>2170</v>
      </c>
      <c r="H1800" s="299" t="s">
        <v>2173</v>
      </c>
      <c r="J1800" s="299" t="s">
        <v>842</v>
      </c>
      <c r="N1800" s="299" t="s">
        <v>2068</v>
      </c>
    </row>
    <row r="1801" spans="1:14">
      <c r="A1801" s="299">
        <v>2016</v>
      </c>
      <c r="B1801" s="299" t="s">
        <v>129</v>
      </c>
      <c r="C1801" s="299" t="s">
        <v>143</v>
      </c>
      <c r="D1801" s="299" t="s">
        <v>1005</v>
      </c>
      <c r="E1801" s="299">
        <v>-24257.54</v>
      </c>
      <c r="G1801" s="299" t="s">
        <v>2170</v>
      </c>
      <c r="H1801" s="299" t="s">
        <v>2172</v>
      </c>
      <c r="I1801" s="299" t="s">
        <v>2021</v>
      </c>
      <c r="J1801" s="299" t="s">
        <v>978</v>
      </c>
      <c r="K1801" s="299" t="s">
        <v>2070</v>
      </c>
      <c r="L1801" s="299" t="s">
        <v>2108</v>
      </c>
      <c r="N1801" s="299" t="s">
        <v>2068</v>
      </c>
    </row>
    <row r="1802" spans="1:14">
      <c r="A1802" s="299">
        <v>2016</v>
      </c>
      <c r="B1802" s="299" t="s">
        <v>129</v>
      </c>
      <c r="C1802" s="299" t="s">
        <v>143</v>
      </c>
      <c r="D1802" s="299" t="s">
        <v>827</v>
      </c>
      <c r="E1802" s="299">
        <v>0</v>
      </c>
      <c r="G1802" s="299" t="s">
        <v>2089</v>
      </c>
      <c r="I1802" s="299" t="s">
        <v>2090</v>
      </c>
      <c r="K1802" s="299" t="s">
        <v>2083</v>
      </c>
      <c r="L1802" s="299" t="s">
        <v>2091</v>
      </c>
      <c r="N1802" s="299" t="s">
        <v>2068</v>
      </c>
    </row>
    <row r="1803" spans="1:14">
      <c r="A1803" s="299">
        <v>2016</v>
      </c>
      <c r="B1803" s="299" t="s">
        <v>129</v>
      </c>
      <c r="C1803" s="299" t="s">
        <v>143</v>
      </c>
      <c r="D1803" s="299" t="s">
        <v>814</v>
      </c>
      <c r="E1803" s="299">
        <v>0</v>
      </c>
      <c r="G1803" s="299" t="s">
        <v>2089</v>
      </c>
      <c r="I1803" s="299" t="s">
        <v>2090</v>
      </c>
      <c r="K1803" s="299" t="s">
        <v>2083</v>
      </c>
      <c r="L1803" s="299" t="s">
        <v>2092</v>
      </c>
      <c r="M1803" s="299" t="s">
        <v>2080</v>
      </c>
      <c r="N1803" s="299" t="s">
        <v>2068</v>
      </c>
    </row>
    <row r="1804" spans="1:14">
      <c r="A1804" s="299">
        <v>2016</v>
      </c>
      <c r="B1804" s="299" t="s">
        <v>129</v>
      </c>
      <c r="C1804" s="299" t="s">
        <v>143</v>
      </c>
      <c r="D1804" s="299" t="s">
        <v>819</v>
      </c>
      <c r="E1804" s="299">
        <v>0</v>
      </c>
      <c r="G1804" s="299" t="s">
        <v>2089</v>
      </c>
      <c r="I1804" s="299" t="s">
        <v>2090</v>
      </c>
      <c r="K1804" s="299" t="s">
        <v>2083</v>
      </c>
      <c r="L1804" s="299" t="s">
        <v>2091</v>
      </c>
      <c r="N1804" s="299" t="s">
        <v>2068</v>
      </c>
    </row>
    <row r="1805" spans="1:14">
      <c r="A1805" s="299">
        <v>2016</v>
      </c>
      <c r="B1805" s="299" t="s">
        <v>129</v>
      </c>
      <c r="C1805" s="299" t="s">
        <v>143</v>
      </c>
      <c r="D1805" s="299" t="s">
        <v>1965</v>
      </c>
      <c r="E1805" s="299">
        <v>395678.75</v>
      </c>
      <c r="G1805" s="299" t="s">
        <v>2089</v>
      </c>
      <c r="I1805" s="299" t="s">
        <v>2090</v>
      </c>
      <c r="J1805" s="299" t="s">
        <v>1191</v>
      </c>
      <c r="K1805" s="299" t="s">
        <v>2083</v>
      </c>
      <c r="L1805" s="299" t="s">
        <v>2093</v>
      </c>
      <c r="M1805" s="299" t="s">
        <v>2080</v>
      </c>
      <c r="N1805" s="299" t="s">
        <v>2068</v>
      </c>
    </row>
    <row r="1806" spans="1:14">
      <c r="A1806" s="299">
        <v>2016</v>
      </c>
      <c r="B1806" s="299" t="s">
        <v>129</v>
      </c>
      <c r="C1806" s="299" t="s">
        <v>143</v>
      </c>
      <c r="D1806" s="299" t="s">
        <v>1969</v>
      </c>
      <c r="E1806" s="299">
        <v>4748145</v>
      </c>
      <c r="G1806" s="299" t="s">
        <v>2089</v>
      </c>
      <c r="I1806" s="299" t="s">
        <v>2090</v>
      </c>
      <c r="J1806" s="299" t="s">
        <v>818</v>
      </c>
      <c r="K1806" s="299" t="s">
        <v>2083</v>
      </c>
      <c r="L1806" s="299" t="s">
        <v>2091</v>
      </c>
      <c r="N1806" s="299" t="s">
        <v>2068</v>
      </c>
    </row>
    <row r="1807" spans="1:14">
      <c r="A1807" s="299">
        <v>2016</v>
      </c>
      <c r="B1807" s="299" t="s">
        <v>129</v>
      </c>
      <c r="C1807" s="299" t="s">
        <v>143</v>
      </c>
      <c r="D1807" s="299" t="s">
        <v>823</v>
      </c>
      <c r="E1807" s="299">
        <v>0</v>
      </c>
      <c r="G1807" s="299" t="s">
        <v>2089</v>
      </c>
      <c r="I1807" s="299" t="s">
        <v>2090</v>
      </c>
      <c r="K1807" s="299" t="s">
        <v>2083</v>
      </c>
      <c r="L1807" s="299" t="s">
        <v>2094</v>
      </c>
      <c r="M1807" s="299" t="s">
        <v>2080</v>
      </c>
      <c r="N1807" s="299" t="s">
        <v>2068</v>
      </c>
    </row>
    <row r="1808" spans="1:14">
      <c r="A1808" s="299">
        <v>2016</v>
      </c>
      <c r="B1808" s="299" t="s">
        <v>129</v>
      </c>
      <c r="C1808" s="299" t="s">
        <v>143</v>
      </c>
      <c r="D1808" s="299" t="s">
        <v>1722</v>
      </c>
      <c r="E1808" s="299">
        <v>18360.424821600001</v>
      </c>
      <c r="G1808" s="299" t="s">
        <v>2089</v>
      </c>
      <c r="I1808" s="299" t="s">
        <v>2095</v>
      </c>
      <c r="J1808" s="299" t="s">
        <v>818</v>
      </c>
      <c r="K1808" s="299" t="s">
        <v>2096</v>
      </c>
      <c r="L1808" s="299" t="s">
        <v>2091</v>
      </c>
      <c r="N1808" s="299" t="s">
        <v>2068</v>
      </c>
    </row>
    <row r="1809" spans="1:14">
      <c r="A1809" s="299">
        <v>2016</v>
      </c>
      <c r="B1809" s="299" t="s">
        <v>129</v>
      </c>
      <c r="C1809" s="299" t="s">
        <v>143</v>
      </c>
      <c r="D1809" s="299" t="s">
        <v>1730</v>
      </c>
      <c r="E1809" s="299">
        <v>25482229.605178401</v>
      </c>
      <c r="G1809" s="299" t="s">
        <v>2089</v>
      </c>
      <c r="I1809" s="299" t="s">
        <v>2095</v>
      </c>
      <c r="J1809" s="299" t="s">
        <v>818</v>
      </c>
      <c r="K1809" s="299" t="s">
        <v>2096</v>
      </c>
      <c r="L1809" s="299" t="s">
        <v>2091</v>
      </c>
      <c r="N1809" s="299" t="s">
        <v>2068</v>
      </c>
    </row>
    <row r="1810" spans="1:14">
      <c r="A1810" s="299">
        <v>2016</v>
      </c>
      <c r="B1810" s="299" t="s">
        <v>129</v>
      </c>
      <c r="C1810" s="299" t="s">
        <v>143</v>
      </c>
      <c r="D1810" s="299" t="s">
        <v>1728</v>
      </c>
      <c r="E1810" s="299">
        <v>25877908.355178401</v>
      </c>
      <c r="G1810" s="299" t="s">
        <v>2089</v>
      </c>
      <c r="I1810" s="299" t="s">
        <v>2095</v>
      </c>
      <c r="J1810" s="299" t="s">
        <v>1191</v>
      </c>
      <c r="K1810" s="299" t="s">
        <v>2096</v>
      </c>
      <c r="M1810" s="299" t="s">
        <v>2081</v>
      </c>
      <c r="N1810" s="299" t="s">
        <v>2068</v>
      </c>
    </row>
    <row r="1811" spans="1:14">
      <c r="A1811" s="299">
        <v>2016</v>
      </c>
      <c r="B1811" s="299" t="s">
        <v>129</v>
      </c>
      <c r="C1811" s="299" t="s">
        <v>143</v>
      </c>
      <c r="D1811" s="299" t="s">
        <v>905</v>
      </c>
      <c r="E1811" s="299">
        <v>0</v>
      </c>
      <c r="G1811" s="299" t="s">
        <v>2089</v>
      </c>
      <c r="I1811" s="299" t="s">
        <v>2017</v>
      </c>
      <c r="J1811" s="299" t="s">
        <v>818</v>
      </c>
      <c r="K1811" s="299" t="s">
        <v>2073</v>
      </c>
      <c r="L1811" s="299" t="s">
        <v>2097</v>
      </c>
      <c r="N1811" s="299" t="s">
        <v>2068</v>
      </c>
    </row>
    <row r="1812" spans="1:14">
      <c r="A1812" s="299">
        <v>2016</v>
      </c>
      <c r="B1812" s="299" t="s">
        <v>129</v>
      </c>
      <c r="C1812" s="299" t="s">
        <v>143</v>
      </c>
      <c r="D1812" s="299" t="s">
        <v>911</v>
      </c>
      <c r="E1812" s="299">
        <v>0</v>
      </c>
      <c r="G1812" s="299" t="s">
        <v>2089</v>
      </c>
      <c r="I1812" s="299" t="s">
        <v>2017</v>
      </c>
      <c r="J1812" s="299" t="s">
        <v>818</v>
      </c>
      <c r="K1812" s="299" t="s">
        <v>2073</v>
      </c>
      <c r="L1812" s="299" t="s">
        <v>2098</v>
      </c>
      <c r="N1812" s="299" t="s">
        <v>2068</v>
      </c>
    </row>
    <row r="1813" spans="1:14">
      <c r="A1813" s="299">
        <v>2016</v>
      </c>
      <c r="B1813" s="299" t="s">
        <v>129</v>
      </c>
      <c r="C1813" s="299" t="s">
        <v>143</v>
      </c>
      <c r="D1813" s="299" t="s">
        <v>923</v>
      </c>
      <c r="E1813" s="299">
        <v>0</v>
      </c>
      <c r="G1813" s="299" t="s">
        <v>2089</v>
      </c>
      <c r="I1813" s="299" t="s">
        <v>2017</v>
      </c>
      <c r="J1813" s="299" t="s">
        <v>818</v>
      </c>
      <c r="K1813" s="299" t="s">
        <v>2073</v>
      </c>
      <c r="L1813" s="299" t="s">
        <v>2099</v>
      </c>
      <c r="N1813" s="299" t="s">
        <v>2068</v>
      </c>
    </row>
    <row r="1814" spans="1:14">
      <c r="A1814" s="299">
        <v>2016</v>
      </c>
      <c r="B1814" s="299" t="s">
        <v>129</v>
      </c>
      <c r="C1814" s="299" t="s">
        <v>143</v>
      </c>
      <c r="D1814" s="299" t="s">
        <v>929</v>
      </c>
      <c r="E1814" s="299">
        <v>4.7999999999999996E-3</v>
      </c>
      <c r="G1814" s="299" t="s">
        <v>2089</v>
      </c>
      <c r="I1814" s="299" t="s">
        <v>2017</v>
      </c>
      <c r="J1814" s="299" t="s">
        <v>818</v>
      </c>
      <c r="K1814" s="299" t="s">
        <v>2073</v>
      </c>
      <c r="L1814" s="299" t="s">
        <v>2072</v>
      </c>
      <c r="N1814" s="299" t="s">
        <v>2068</v>
      </c>
    </row>
    <row r="1815" spans="1:14">
      <c r="A1815" s="299">
        <v>2016</v>
      </c>
      <c r="B1815" s="299" t="s">
        <v>129</v>
      </c>
      <c r="C1815" s="299" t="s">
        <v>143</v>
      </c>
      <c r="D1815" s="299" t="s">
        <v>935</v>
      </c>
      <c r="E1815" s="299">
        <v>7.1999999999999998E-3</v>
      </c>
      <c r="G1815" s="299" t="s">
        <v>2089</v>
      </c>
      <c r="I1815" s="299" t="s">
        <v>2017</v>
      </c>
      <c r="J1815" s="299" t="s">
        <v>818</v>
      </c>
      <c r="K1815" s="299" t="s">
        <v>2073</v>
      </c>
      <c r="L1815" s="299" t="s">
        <v>2100</v>
      </c>
      <c r="N1815" s="299" t="s">
        <v>2068</v>
      </c>
    </row>
    <row r="1816" spans="1:14">
      <c r="A1816" s="299">
        <v>2016</v>
      </c>
      <c r="B1816" s="299" t="s">
        <v>129</v>
      </c>
      <c r="C1816" s="299" t="s">
        <v>143</v>
      </c>
      <c r="D1816" s="299" t="s">
        <v>941</v>
      </c>
      <c r="E1816" s="299">
        <v>6.0000000000000001E-3</v>
      </c>
      <c r="G1816" s="299" t="s">
        <v>2089</v>
      </c>
      <c r="I1816" s="299" t="s">
        <v>2017</v>
      </c>
      <c r="J1816" s="299" t="s">
        <v>818</v>
      </c>
      <c r="K1816" s="299" t="s">
        <v>2073</v>
      </c>
      <c r="L1816" s="299" t="s">
        <v>2101</v>
      </c>
      <c r="N1816" s="299" t="s">
        <v>2068</v>
      </c>
    </row>
    <row r="1817" spans="1:14">
      <c r="A1817" s="299">
        <v>2016</v>
      </c>
      <c r="B1817" s="299" t="s">
        <v>129</v>
      </c>
      <c r="C1817" s="299" t="s">
        <v>143</v>
      </c>
      <c r="D1817" s="299" t="s">
        <v>947</v>
      </c>
      <c r="E1817" s="299">
        <v>5.0000000000000001E-4</v>
      </c>
      <c r="G1817" s="299" t="s">
        <v>2089</v>
      </c>
      <c r="I1817" s="299" t="s">
        <v>2017</v>
      </c>
      <c r="J1817" s="299" t="s">
        <v>818</v>
      </c>
      <c r="K1817" s="299" t="s">
        <v>2073</v>
      </c>
      <c r="L1817" s="299" t="s">
        <v>2102</v>
      </c>
      <c r="N1817" s="299" t="s">
        <v>2068</v>
      </c>
    </row>
    <row r="1818" spans="1:14">
      <c r="A1818" s="299">
        <v>2016</v>
      </c>
      <c r="B1818" s="299" t="s">
        <v>129</v>
      </c>
      <c r="C1818" s="299" t="s">
        <v>143</v>
      </c>
      <c r="D1818" s="299" t="s">
        <v>953</v>
      </c>
      <c r="E1818" s="299">
        <v>0</v>
      </c>
      <c r="G1818" s="299" t="s">
        <v>2089</v>
      </c>
      <c r="I1818" s="299" t="s">
        <v>2037</v>
      </c>
      <c r="J1818" s="299" t="s">
        <v>818</v>
      </c>
      <c r="K1818" s="299" t="s">
        <v>2073</v>
      </c>
      <c r="L1818" s="299" t="s">
        <v>2103</v>
      </c>
      <c r="N1818" s="299" t="s">
        <v>2068</v>
      </c>
    </row>
    <row r="1819" spans="1:14">
      <c r="A1819" s="299">
        <v>2016</v>
      </c>
      <c r="B1819" s="299" t="s">
        <v>129</v>
      </c>
      <c r="C1819" s="299" t="s">
        <v>143</v>
      </c>
      <c r="D1819" s="299" t="s">
        <v>959</v>
      </c>
      <c r="E1819" s="299">
        <v>0.9467506</v>
      </c>
      <c r="G1819" s="299" t="s">
        <v>2089</v>
      </c>
      <c r="I1819" s="299" t="s">
        <v>2017</v>
      </c>
      <c r="J1819" s="299" t="s">
        <v>818</v>
      </c>
      <c r="K1819" s="299" t="s">
        <v>2073</v>
      </c>
      <c r="L1819" s="299" t="s">
        <v>2104</v>
      </c>
      <c r="N1819" s="299" t="s">
        <v>2068</v>
      </c>
    </row>
    <row r="1820" spans="1:14">
      <c r="A1820" s="299">
        <v>2016</v>
      </c>
      <c r="B1820" s="299" t="s">
        <v>129</v>
      </c>
      <c r="C1820" s="299" t="s">
        <v>143</v>
      </c>
      <c r="D1820" s="299" t="s">
        <v>965</v>
      </c>
      <c r="E1820" s="299">
        <v>0</v>
      </c>
      <c r="G1820" s="299" t="s">
        <v>2089</v>
      </c>
      <c r="I1820" s="299" t="s">
        <v>2017</v>
      </c>
      <c r="J1820" s="299" t="s">
        <v>818</v>
      </c>
      <c r="K1820" s="299" t="s">
        <v>2073</v>
      </c>
      <c r="L1820" s="299" t="s">
        <v>2105</v>
      </c>
      <c r="N1820" s="299" t="s">
        <v>2068</v>
      </c>
    </row>
    <row r="1821" spans="1:14">
      <c r="A1821" s="299">
        <v>2016</v>
      </c>
      <c r="B1821" s="299" t="s">
        <v>129</v>
      </c>
      <c r="C1821" s="299" t="s">
        <v>143</v>
      </c>
      <c r="D1821" s="299" t="s">
        <v>1739</v>
      </c>
      <c r="E1821" s="299">
        <v>756963</v>
      </c>
      <c r="G1821" s="299" t="s">
        <v>2089</v>
      </c>
      <c r="I1821" s="299" t="s">
        <v>2055</v>
      </c>
      <c r="J1821" s="299" t="s">
        <v>818</v>
      </c>
      <c r="K1821" s="299" t="s">
        <v>2076</v>
      </c>
      <c r="L1821" s="299" t="s">
        <v>2097</v>
      </c>
      <c r="N1821" s="299" t="s">
        <v>2068</v>
      </c>
    </row>
    <row r="1822" spans="1:14">
      <c r="A1822" s="299">
        <v>2016</v>
      </c>
      <c r="B1822" s="299" t="s">
        <v>129</v>
      </c>
      <c r="C1822" s="299" t="s">
        <v>143</v>
      </c>
      <c r="D1822" s="299" t="s">
        <v>1741</v>
      </c>
      <c r="E1822" s="299">
        <v>60868</v>
      </c>
      <c r="G1822" s="299" t="s">
        <v>2089</v>
      </c>
      <c r="I1822" s="299" t="s">
        <v>2051</v>
      </c>
      <c r="J1822" s="299" t="s">
        <v>818</v>
      </c>
      <c r="K1822" s="299" t="s">
        <v>2076</v>
      </c>
      <c r="L1822" s="299" t="s">
        <v>2097</v>
      </c>
      <c r="N1822" s="299" t="s">
        <v>2068</v>
      </c>
    </row>
    <row r="1823" spans="1:14">
      <c r="A1823" s="299">
        <v>2016</v>
      </c>
      <c r="B1823" s="299" t="s">
        <v>129</v>
      </c>
      <c r="C1823" s="299" t="s">
        <v>143</v>
      </c>
      <c r="D1823" s="299" t="s">
        <v>1743</v>
      </c>
      <c r="E1823" s="299">
        <v>-3888393</v>
      </c>
      <c r="G1823" s="299" t="s">
        <v>2089</v>
      </c>
      <c r="I1823" s="299" t="s">
        <v>2048</v>
      </c>
      <c r="J1823" s="299" t="s">
        <v>818</v>
      </c>
      <c r="K1823" s="299" t="s">
        <v>2076</v>
      </c>
      <c r="L1823" s="299" t="s">
        <v>2097</v>
      </c>
      <c r="N1823" s="299" t="s">
        <v>2068</v>
      </c>
    </row>
    <row r="1824" spans="1:14">
      <c r="A1824" s="299">
        <v>2016</v>
      </c>
      <c r="B1824" s="299" t="s">
        <v>129</v>
      </c>
      <c r="C1824" s="299" t="s">
        <v>143</v>
      </c>
      <c r="D1824" s="299" t="s">
        <v>1747</v>
      </c>
      <c r="E1824" s="299">
        <v>-18988473</v>
      </c>
      <c r="G1824" s="299" t="s">
        <v>2089</v>
      </c>
      <c r="I1824" s="299" t="s">
        <v>2055</v>
      </c>
      <c r="J1824" s="299" t="s">
        <v>818</v>
      </c>
      <c r="K1824" s="299" t="s">
        <v>2076</v>
      </c>
      <c r="L1824" s="299" t="s">
        <v>2098</v>
      </c>
      <c r="N1824" s="299" t="s">
        <v>2068</v>
      </c>
    </row>
    <row r="1825" spans="1:14">
      <c r="A1825" s="299">
        <v>2016</v>
      </c>
      <c r="B1825" s="299" t="s">
        <v>129</v>
      </c>
      <c r="C1825" s="299" t="s">
        <v>143</v>
      </c>
      <c r="D1825" s="299" t="s">
        <v>1749</v>
      </c>
      <c r="E1825" s="299">
        <v>-5843365</v>
      </c>
      <c r="G1825" s="299" t="s">
        <v>2089</v>
      </c>
      <c r="I1825" s="299" t="s">
        <v>2051</v>
      </c>
      <c r="J1825" s="299" t="s">
        <v>818</v>
      </c>
      <c r="K1825" s="299" t="s">
        <v>2076</v>
      </c>
      <c r="L1825" s="299" t="s">
        <v>2098</v>
      </c>
      <c r="N1825" s="299" t="s">
        <v>2068</v>
      </c>
    </row>
    <row r="1826" spans="1:14">
      <c r="A1826" s="299">
        <v>2016</v>
      </c>
      <c r="B1826" s="299" t="s">
        <v>129</v>
      </c>
      <c r="C1826" s="299" t="s">
        <v>143</v>
      </c>
      <c r="D1826" s="299" t="s">
        <v>1751</v>
      </c>
      <c r="E1826" s="299">
        <v>373285765.55000001</v>
      </c>
      <c r="G1826" s="299" t="s">
        <v>2089</v>
      </c>
      <c r="I1826" s="299" t="s">
        <v>2048</v>
      </c>
      <c r="J1826" s="299" t="s">
        <v>818</v>
      </c>
      <c r="K1826" s="299" t="s">
        <v>2076</v>
      </c>
      <c r="L1826" s="299" t="s">
        <v>2098</v>
      </c>
      <c r="N1826" s="299" t="s">
        <v>2068</v>
      </c>
    </row>
    <row r="1827" spans="1:14">
      <c r="A1827" s="299">
        <v>2016</v>
      </c>
      <c r="B1827" s="299" t="s">
        <v>129</v>
      </c>
      <c r="C1827" s="299" t="s">
        <v>143</v>
      </c>
      <c r="D1827" s="299" t="s">
        <v>1755</v>
      </c>
      <c r="E1827" s="299">
        <v>-19366954.5</v>
      </c>
      <c r="G1827" s="299" t="s">
        <v>2089</v>
      </c>
      <c r="I1827" s="299" t="s">
        <v>2055</v>
      </c>
      <c r="J1827" s="299" t="s">
        <v>818</v>
      </c>
      <c r="K1827" s="299" t="s">
        <v>2076</v>
      </c>
      <c r="L1827" s="299" t="s">
        <v>2099</v>
      </c>
      <c r="N1827" s="299" t="s">
        <v>2068</v>
      </c>
    </row>
    <row r="1828" spans="1:14">
      <c r="A1828" s="299">
        <v>2016</v>
      </c>
      <c r="B1828" s="299" t="s">
        <v>129</v>
      </c>
      <c r="C1828" s="299" t="s">
        <v>143</v>
      </c>
      <c r="D1828" s="299" t="s">
        <v>1757</v>
      </c>
      <c r="E1828" s="299">
        <v>-5873799</v>
      </c>
      <c r="G1828" s="299" t="s">
        <v>2089</v>
      </c>
      <c r="I1828" s="299" t="s">
        <v>2051</v>
      </c>
      <c r="J1828" s="299" t="s">
        <v>818</v>
      </c>
      <c r="K1828" s="299" t="s">
        <v>2076</v>
      </c>
      <c r="L1828" s="299" t="s">
        <v>2099</v>
      </c>
      <c r="N1828" s="299" t="s">
        <v>2068</v>
      </c>
    </row>
    <row r="1829" spans="1:14">
      <c r="A1829" s="299">
        <v>2016</v>
      </c>
      <c r="B1829" s="299" t="s">
        <v>129</v>
      </c>
      <c r="C1829" s="299" t="s">
        <v>143</v>
      </c>
      <c r="D1829" s="299" t="s">
        <v>1759</v>
      </c>
      <c r="E1829" s="299">
        <v>375229962.05000001</v>
      </c>
      <c r="G1829" s="299" t="s">
        <v>2089</v>
      </c>
      <c r="I1829" s="299" t="s">
        <v>2048</v>
      </c>
      <c r="J1829" s="299" t="s">
        <v>818</v>
      </c>
      <c r="K1829" s="299" t="s">
        <v>2076</v>
      </c>
      <c r="L1829" s="299" t="s">
        <v>2099</v>
      </c>
      <c r="N1829" s="299" t="s">
        <v>2068</v>
      </c>
    </row>
    <row r="1830" spans="1:14">
      <c r="A1830" s="299">
        <v>2016</v>
      </c>
      <c r="B1830" s="299" t="s">
        <v>129</v>
      </c>
      <c r="C1830" s="299" t="s">
        <v>143</v>
      </c>
      <c r="D1830" s="299" t="s">
        <v>1787</v>
      </c>
      <c r="E1830" s="299">
        <v>0.35</v>
      </c>
      <c r="G1830" s="299" t="s">
        <v>2089</v>
      </c>
      <c r="I1830" s="299" t="s">
        <v>2055</v>
      </c>
      <c r="J1830" s="299" t="s">
        <v>818</v>
      </c>
      <c r="K1830" s="299" t="s">
        <v>2076</v>
      </c>
      <c r="L1830" s="299" t="s">
        <v>2143</v>
      </c>
      <c r="N1830" s="299" t="s">
        <v>2068</v>
      </c>
    </row>
    <row r="1831" spans="1:14">
      <c r="A1831" s="299">
        <v>2016</v>
      </c>
      <c r="B1831" s="299" t="s">
        <v>129</v>
      </c>
      <c r="C1831" s="299" t="s">
        <v>143</v>
      </c>
      <c r="D1831" s="299" t="s">
        <v>1789</v>
      </c>
      <c r="E1831" s="299">
        <v>0.35</v>
      </c>
      <c r="G1831" s="299" t="s">
        <v>2089</v>
      </c>
      <c r="I1831" s="299" t="s">
        <v>2051</v>
      </c>
      <c r="J1831" s="299" t="s">
        <v>818</v>
      </c>
      <c r="K1831" s="299" t="s">
        <v>2076</v>
      </c>
      <c r="L1831" s="299" t="s">
        <v>2143</v>
      </c>
      <c r="N1831" s="299" t="s">
        <v>2068</v>
      </c>
    </row>
    <row r="1832" spans="1:14">
      <c r="A1832" s="299">
        <v>2016</v>
      </c>
      <c r="B1832" s="299" t="s">
        <v>129</v>
      </c>
      <c r="C1832" s="299" t="s">
        <v>143</v>
      </c>
      <c r="D1832" s="299" t="s">
        <v>1791</v>
      </c>
      <c r="E1832" s="299">
        <v>0.35</v>
      </c>
      <c r="G1832" s="299" t="s">
        <v>2089</v>
      </c>
      <c r="I1832" s="299" t="s">
        <v>2048</v>
      </c>
      <c r="J1832" s="299" t="s">
        <v>818</v>
      </c>
      <c r="K1832" s="299" t="s">
        <v>2076</v>
      </c>
      <c r="L1832" s="299" t="s">
        <v>2143</v>
      </c>
      <c r="N1832" s="299" t="s">
        <v>2068</v>
      </c>
    </row>
    <row r="1833" spans="1:14">
      <c r="A1833" s="299">
        <v>2016</v>
      </c>
      <c r="B1833" s="299" t="s">
        <v>129</v>
      </c>
      <c r="C1833" s="299" t="s">
        <v>143</v>
      </c>
      <c r="D1833" s="299" t="s">
        <v>1795</v>
      </c>
      <c r="E1833" s="299">
        <v>5.8201058201058198E-2</v>
      </c>
      <c r="G1833" s="299" t="s">
        <v>2089</v>
      </c>
      <c r="I1833" s="299" t="s">
        <v>2055</v>
      </c>
      <c r="J1833" s="299" t="s">
        <v>818</v>
      </c>
      <c r="K1833" s="299" t="s">
        <v>2076</v>
      </c>
      <c r="L1833" s="299" t="s">
        <v>2154</v>
      </c>
      <c r="N1833" s="299" t="s">
        <v>2068</v>
      </c>
    </row>
    <row r="1834" spans="1:14">
      <c r="A1834" s="299">
        <v>2016</v>
      </c>
      <c r="B1834" s="299" t="s">
        <v>129</v>
      </c>
      <c r="C1834" s="299" t="s">
        <v>143</v>
      </c>
      <c r="D1834" s="299" t="s">
        <v>1753</v>
      </c>
      <c r="E1834" s="299">
        <v>451500000</v>
      </c>
      <c r="G1834" s="299" t="s">
        <v>2089</v>
      </c>
      <c r="I1834" s="299" t="s">
        <v>2053</v>
      </c>
      <c r="J1834" s="299" t="s">
        <v>818</v>
      </c>
      <c r="K1834" s="299" t="s">
        <v>2076</v>
      </c>
      <c r="L1834" s="299" t="s">
        <v>2098</v>
      </c>
      <c r="N1834" s="299" t="s">
        <v>2068</v>
      </c>
    </row>
    <row r="1835" spans="1:14">
      <c r="A1835" s="299">
        <v>2017</v>
      </c>
      <c r="B1835" s="299" t="s">
        <v>133</v>
      </c>
      <c r="C1835" s="299" t="s">
        <v>143</v>
      </c>
      <c r="D1835" s="299" t="s">
        <v>1189</v>
      </c>
      <c r="E1835" s="299">
        <v>-3131246.11520646</v>
      </c>
      <c r="G1835" s="299" t="s">
        <v>2089</v>
      </c>
      <c r="I1835" s="299" t="s">
        <v>2112</v>
      </c>
      <c r="J1835" s="299" t="s">
        <v>1191</v>
      </c>
      <c r="K1835" s="299" t="s">
        <v>2081</v>
      </c>
      <c r="L1835" s="299" t="s">
        <v>2113</v>
      </c>
      <c r="M1835" s="299" t="s">
        <v>2080</v>
      </c>
      <c r="N1835" s="299" t="s">
        <v>2700</v>
      </c>
    </row>
    <row r="1836" spans="1:14">
      <c r="A1836" s="299">
        <v>2017</v>
      </c>
      <c r="B1836" s="299" t="s">
        <v>133</v>
      </c>
      <c r="C1836" s="299" t="s">
        <v>143</v>
      </c>
      <c r="D1836" s="299" t="s">
        <v>228</v>
      </c>
      <c r="E1836" s="299">
        <v>26183182.113429599</v>
      </c>
      <c r="G1836" s="299" t="s">
        <v>2089</v>
      </c>
      <c r="I1836" s="299" t="s">
        <v>2112</v>
      </c>
      <c r="J1836" s="299" t="s">
        <v>818</v>
      </c>
      <c r="K1836" s="299" t="s">
        <v>2081</v>
      </c>
      <c r="L1836" s="299" t="s">
        <v>2091</v>
      </c>
      <c r="N1836" s="299" t="s">
        <v>2700</v>
      </c>
    </row>
    <row r="1837" spans="1:14">
      <c r="A1837" s="299">
        <v>2017</v>
      </c>
      <c r="B1837" s="299" t="s">
        <v>133</v>
      </c>
      <c r="C1837" s="299" t="s">
        <v>143</v>
      </c>
      <c r="D1837" s="299" t="s">
        <v>1166</v>
      </c>
      <c r="E1837" s="299">
        <v>0</v>
      </c>
      <c r="G1837" s="299" t="s">
        <v>2089</v>
      </c>
      <c r="I1837" s="299" t="s">
        <v>2112</v>
      </c>
      <c r="J1837" s="299" t="s">
        <v>818</v>
      </c>
      <c r="K1837" s="299" t="s">
        <v>2081</v>
      </c>
      <c r="L1837" s="299" t="s">
        <v>2091</v>
      </c>
      <c r="N1837" s="299" t="s">
        <v>2700</v>
      </c>
    </row>
    <row r="1838" spans="1:14">
      <c r="A1838" s="299">
        <v>2017</v>
      </c>
      <c r="B1838" s="299" t="s">
        <v>133</v>
      </c>
      <c r="C1838" s="299" t="s">
        <v>143</v>
      </c>
      <c r="D1838" s="299" t="s">
        <v>1732</v>
      </c>
      <c r="E1838" s="299">
        <v>23051935.9982232</v>
      </c>
      <c r="G1838" s="299" t="s">
        <v>2089</v>
      </c>
      <c r="I1838" s="299" t="s">
        <v>2112</v>
      </c>
      <c r="J1838" s="299" t="s">
        <v>818</v>
      </c>
      <c r="K1838" s="299" t="s">
        <v>2081</v>
      </c>
      <c r="L1838" s="299" t="s">
        <v>2091</v>
      </c>
      <c r="N1838" s="299" t="s">
        <v>2700</v>
      </c>
    </row>
    <row r="1839" spans="1:14">
      <c r="A1839" s="299">
        <v>2017</v>
      </c>
      <c r="B1839" s="299" t="s">
        <v>133</v>
      </c>
      <c r="C1839" s="299" t="s">
        <v>143</v>
      </c>
      <c r="D1839" s="299" t="s">
        <v>1724</v>
      </c>
      <c r="E1839" s="299">
        <v>0</v>
      </c>
      <c r="G1839" s="299" t="s">
        <v>2089</v>
      </c>
      <c r="I1839" s="299" t="s">
        <v>2079</v>
      </c>
      <c r="J1839" s="299" t="s">
        <v>818</v>
      </c>
      <c r="K1839" s="299" t="s">
        <v>2080</v>
      </c>
      <c r="L1839" s="299" t="s">
        <v>2114</v>
      </c>
      <c r="N1839" s="299" t="s">
        <v>2700</v>
      </c>
    </row>
    <row r="1840" spans="1:14">
      <c r="A1840" s="299">
        <v>2017</v>
      </c>
      <c r="B1840" s="299" t="s">
        <v>133</v>
      </c>
      <c r="C1840" s="299" t="s">
        <v>143</v>
      </c>
      <c r="D1840" s="299" t="s">
        <v>229</v>
      </c>
      <c r="E1840" s="299">
        <v>20482669.789580401</v>
      </c>
      <c r="G1840" s="299" t="s">
        <v>2089</v>
      </c>
      <c r="I1840" s="299" t="s">
        <v>2079</v>
      </c>
      <c r="J1840" s="299" t="s">
        <v>818</v>
      </c>
      <c r="K1840" s="299" t="s">
        <v>2080</v>
      </c>
      <c r="L1840" s="299" t="s">
        <v>2098</v>
      </c>
      <c r="N1840" s="299" t="s">
        <v>2700</v>
      </c>
    </row>
    <row r="1841" spans="1:14">
      <c r="A1841" s="299">
        <v>2017</v>
      </c>
      <c r="B1841" s="299" t="s">
        <v>133</v>
      </c>
      <c r="C1841" s="299" t="s">
        <v>143</v>
      </c>
      <c r="D1841" s="299" t="s">
        <v>1160</v>
      </c>
      <c r="E1841" s="299">
        <v>6.0829999999999999E-4</v>
      </c>
      <c r="G1841" s="299" t="s">
        <v>2089</v>
      </c>
      <c r="I1841" s="299" t="s">
        <v>2079</v>
      </c>
      <c r="K1841" s="299" t="s">
        <v>2080</v>
      </c>
      <c r="L1841" s="299" t="s">
        <v>2115</v>
      </c>
      <c r="N1841" s="299" t="s">
        <v>2700</v>
      </c>
    </row>
    <row r="1842" spans="1:14">
      <c r="A1842" s="299">
        <v>2017</v>
      </c>
      <c r="B1842" s="299" t="s">
        <v>133</v>
      </c>
      <c r="C1842" s="299" t="s">
        <v>143</v>
      </c>
      <c r="D1842" s="299" t="s">
        <v>896</v>
      </c>
      <c r="E1842" s="299">
        <v>0</v>
      </c>
      <c r="G1842" s="299" t="s">
        <v>2089</v>
      </c>
      <c r="I1842" s="299" t="s">
        <v>2079</v>
      </c>
      <c r="K1842" s="299" t="s">
        <v>2080</v>
      </c>
      <c r="L1842" s="299" t="s">
        <v>2116</v>
      </c>
      <c r="N1842" s="299" t="s">
        <v>2700</v>
      </c>
    </row>
    <row r="1843" spans="1:14">
      <c r="A1843" s="299">
        <v>2017</v>
      </c>
      <c r="B1843" s="299" t="s">
        <v>133</v>
      </c>
      <c r="C1843" s="299" t="s">
        <v>143</v>
      </c>
      <c r="D1843" s="299" t="s">
        <v>971</v>
      </c>
      <c r="E1843" s="299">
        <v>22762332.395387501</v>
      </c>
      <c r="G1843" s="299" t="s">
        <v>2089</v>
      </c>
      <c r="I1843" s="299" t="s">
        <v>2079</v>
      </c>
      <c r="K1843" s="299" t="s">
        <v>2080</v>
      </c>
      <c r="L1843" s="299" t="s">
        <v>2117</v>
      </c>
      <c r="N1843" s="299" t="s">
        <v>2700</v>
      </c>
    </row>
    <row r="1844" spans="1:14">
      <c r="A1844" s="299">
        <v>2017</v>
      </c>
      <c r="B1844" s="299" t="s">
        <v>133</v>
      </c>
      <c r="C1844" s="299" t="s">
        <v>143</v>
      </c>
      <c r="D1844" s="299" t="s">
        <v>1156</v>
      </c>
      <c r="E1844" s="299">
        <v>-2682643.53841034</v>
      </c>
      <c r="G1844" s="299" t="s">
        <v>2089</v>
      </c>
      <c r="I1844" s="299" t="s">
        <v>2079</v>
      </c>
      <c r="K1844" s="299" t="s">
        <v>2080</v>
      </c>
      <c r="L1844" s="299" t="s">
        <v>2118</v>
      </c>
      <c r="M1844" s="299" t="s">
        <v>2119</v>
      </c>
      <c r="N1844" s="299" t="s">
        <v>2700</v>
      </c>
    </row>
    <row r="1845" spans="1:14">
      <c r="A1845" s="299">
        <v>2017</v>
      </c>
      <c r="B1845" s="299" t="s">
        <v>133</v>
      </c>
      <c r="C1845" s="299" t="s">
        <v>143</v>
      </c>
      <c r="D1845" s="299" t="s">
        <v>1726</v>
      </c>
      <c r="E1845" s="299">
        <v>0</v>
      </c>
      <c r="G1845" s="299" t="s">
        <v>2089</v>
      </c>
      <c r="I1845" s="299" t="s">
        <v>2079</v>
      </c>
      <c r="J1845" s="299" t="s">
        <v>818</v>
      </c>
      <c r="K1845" s="299" t="s">
        <v>2080</v>
      </c>
      <c r="L1845" s="299" t="s">
        <v>2120</v>
      </c>
      <c r="N1845" s="299" t="s">
        <v>2700</v>
      </c>
    </row>
    <row r="1846" spans="1:14">
      <c r="A1846" s="299">
        <v>2017</v>
      </c>
      <c r="B1846" s="299" t="s">
        <v>133</v>
      </c>
      <c r="C1846" s="299" t="s">
        <v>143</v>
      </c>
      <c r="D1846" s="299" t="s">
        <v>1162</v>
      </c>
      <c r="E1846" s="299">
        <v>7.3000000000000001E-3</v>
      </c>
      <c r="G1846" s="299" t="s">
        <v>2089</v>
      </c>
      <c r="I1846" s="299" t="s">
        <v>2079</v>
      </c>
      <c r="K1846" s="299" t="s">
        <v>2080</v>
      </c>
      <c r="L1846" s="299" t="s">
        <v>2121</v>
      </c>
      <c r="N1846" s="299" t="s">
        <v>2700</v>
      </c>
    </row>
    <row r="1847" spans="1:14">
      <c r="A1847" s="299">
        <v>2017</v>
      </c>
      <c r="B1847" s="299" t="s">
        <v>133</v>
      </c>
      <c r="C1847" s="299" t="s">
        <v>143</v>
      </c>
      <c r="D1847" s="299" t="s">
        <v>1158</v>
      </c>
      <c r="E1847" s="299">
        <v>13846.326796114199</v>
      </c>
      <c r="G1847" s="299" t="s">
        <v>2089</v>
      </c>
      <c r="I1847" s="299" t="s">
        <v>2079</v>
      </c>
      <c r="J1847" s="299" t="s">
        <v>818</v>
      </c>
      <c r="K1847" s="299" t="s">
        <v>2080</v>
      </c>
      <c r="L1847" s="299" t="s">
        <v>2122</v>
      </c>
      <c r="N1847" s="299" t="s">
        <v>2700</v>
      </c>
    </row>
    <row r="1848" spans="1:14">
      <c r="A1848" s="299">
        <v>2017</v>
      </c>
      <c r="B1848" s="299" t="s">
        <v>133</v>
      </c>
      <c r="C1848" s="299" t="s">
        <v>143</v>
      </c>
      <c r="D1848" s="299" t="s">
        <v>1961</v>
      </c>
      <c r="E1848" s="299">
        <v>25055841.3279908</v>
      </c>
      <c r="G1848" s="299" t="s">
        <v>2089</v>
      </c>
      <c r="I1848" s="299" t="s">
        <v>2079</v>
      </c>
      <c r="K1848" s="299" t="s">
        <v>2080</v>
      </c>
      <c r="L1848" s="299" t="s">
        <v>2123</v>
      </c>
      <c r="N1848" s="299" t="s">
        <v>2700</v>
      </c>
    </row>
    <row r="1849" spans="1:14">
      <c r="A1849" s="299">
        <v>2017</v>
      </c>
      <c r="B1849" s="299" t="s">
        <v>133</v>
      </c>
      <c r="C1849" s="299" t="s">
        <v>143</v>
      </c>
      <c r="D1849" s="299" t="s">
        <v>1963</v>
      </c>
      <c r="E1849" s="299">
        <v>20468823.462784301</v>
      </c>
      <c r="G1849" s="299" t="s">
        <v>2089</v>
      </c>
      <c r="I1849" s="299" t="s">
        <v>2079</v>
      </c>
      <c r="K1849" s="299" t="s">
        <v>2080</v>
      </c>
      <c r="L1849" s="299" t="s">
        <v>2124</v>
      </c>
      <c r="N1849" s="299" t="s">
        <v>2700</v>
      </c>
    </row>
    <row r="1850" spans="1:14">
      <c r="A1850" s="299">
        <v>2017</v>
      </c>
      <c r="B1850" s="299" t="s">
        <v>133</v>
      </c>
      <c r="C1850" s="299" t="s">
        <v>143</v>
      </c>
      <c r="D1850" s="299" t="s">
        <v>979</v>
      </c>
      <c r="E1850" s="299">
        <v>43826.239999999998</v>
      </c>
      <c r="G1850" s="299" t="s">
        <v>2106</v>
      </c>
      <c r="I1850" s="299" t="s">
        <v>2024</v>
      </c>
      <c r="J1850" s="299" t="s">
        <v>978</v>
      </c>
      <c r="K1850" s="299" t="s">
        <v>2070</v>
      </c>
      <c r="L1850" s="299" t="s">
        <v>2169</v>
      </c>
      <c r="N1850" s="299" t="s">
        <v>2700</v>
      </c>
    </row>
    <row r="1851" spans="1:14">
      <c r="A1851" s="299">
        <v>2017</v>
      </c>
      <c r="B1851" s="299" t="s">
        <v>133</v>
      </c>
      <c r="C1851" s="299" t="s">
        <v>143</v>
      </c>
      <c r="D1851" s="299" t="s">
        <v>997</v>
      </c>
      <c r="E1851" s="299">
        <v>0</v>
      </c>
      <c r="G1851" s="299" t="s">
        <v>2106</v>
      </c>
      <c r="I1851" s="299" t="s">
        <v>2021</v>
      </c>
      <c r="J1851" s="299" t="s">
        <v>978</v>
      </c>
      <c r="K1851" s="299" t="s">
        <v>2070</v>
      </c>
      <c r="L1851" s="299" t="s">
        <v>2107</v>
      </c>
      <c r="N1851" s="299" t="s">
        <v>2700</v>
      </c>
    </row>
    <row r="1852" spans="1:14">
      <c r="A1852" s="299">
        <v>2017</v>
      </c>
      <c r="B1852" s="299" t="s">
        <v>133</v>
      </c>
      <c r="C1852" s="299" t="s">
        <v>143</v>
      </c>
      <c r="D1852" s="299" t="s">
        <v>999</v>
      </c>
      <c r="E1852" s="299">
        <v>0</v>
      </c>
      <c r="G1852" s="299" t="s">
        <v>2106</v>
      </c>
      <c r="I1852" s="299" t="s">
        <v>2024</v>
      </c>
      <c r="J1852" s="299" t="s">
        <v>978</v>
      </c>
      <c r="K1852" s="299" t="s">
        <v>2070</v>
      </c>
      <c r="L1852" s="299" t="s">
        <v>2107</v>
      </c>
      <c r="N1852" s="299" t="s">
        <v>2700</v>
      </c>
    </row>
    <row r="1853" spans="1:14">
      <c r="A1853" s="299">
        <v>2017</v>
      </c>
      <c r="B1853" s="299" t="s">
        <v>133</v>
      </c>
      <c r="C1853" s="299" t="s">
        <v>143</v>
      </c>
      <c r="D1853" s="299" t="s">
        <v>1005</v>
      </c>
      <c r="E1853" s="299">
        <v>0</v>
      </c>
      <c r="G1853" s="299" t="s">
        <v>2106</v>
      </c>
      <c r="I1853" s="299" t="s">
        <v>2021</v>
      </c>
      <c r="J1853" s="299" t="s">
        <v>978</v>
      </c>
      <c r="K1853" s="299" t="s">
        <v>2070</v>
      </c>
      <c r="L1853" s="299" t="s">
        <v>2108</v>
      </c>
      <c r="N1853" s="299" t="s">
        <v>2700</v>
      </c>
    </row>
    <row r="1854" spans="1:14">
      <c r="A1854" s="299">
        <v>2017</v>
      </c>
      <c r="B1854" s="299" t="s">
        <v>133</v>
      </c>
      <c r="C1854" s="299" t="s">
        <v>143</v>
      </c>
      <c r="D1854" s="299" t="s">
        <v>1007</v>
      </c>
      <c r="E1854" s="299">
        <v>0</v>
      </c>
      <c r="G1854" s="299" t="s">
        <v>2106</v>
      </c>
      <c r="I1854" s="299" t="s">
        <v>2024</v>
      </c>
      <c r="J1854" s="299" t="s">
        <v>978</v>
      </c>
      <c r="K1854" s="299" t="s">
        <v>2070</v>
      </c>
      <c r="L1854" s="299" t="s">
        <v>2108</v>
      </c>
      <c r="N1854" s="299" t="s">
        <v>2700</v>
      </c>
    </row>
    <row r="1855" spans="1:14">
      <c r="A1855" s="299">
        <v>2017</v>
      </c>
      <c r="B1855" s="299" t="s">
        <v>133</v>
      </c>
      <c r="C1855" s="299" t="s">
        <v>143</v>
      </c>
      <c r="D1855" s="299" t="s">
        <v>1009</v>
      </c>
      <c r="E1855" s="299">
        <v>0</v>
      </c>
      <c r="G1855" s="299" t="s">
        <v>2106</v>
      </c>
      <c r="I1855" s="299" t="s">
        <v>2021</v>
      </c>
      <c r="J1855" s="299" t="s">
        <v>978</v>
      </c>
      <c r="K1855" s="299" t="s">
        <v>2070</v>
      </c>
      <c r="L1855" s="299" t="s">
        <v>2109</v>
      </c>
      <c r="N1855" s="299" t="s">
        <v>2700</v>
      </c>
    </row>
    <row r="1856" spans="1:14">
      <c r="A1856" s="299">
        <v>2017</v>
      </c>
      <c r="B1856" s="299" t="s">
        <v>133</v>
      </c>
      <c r="C1856" s="299" t="s">
        <v>143</v>
      </c>
      <c r="D1856" s="299" t="s">
        <v>1011</v>
      </c>
      <c r="E1856" s="299">
        <v>0</v>
      </c>
      <c r="G1856" s="299" t="s">
        <v>2106</v>
      </c>
      <c r="I1856" s="299" t="s">
        <v>2024</v>
      </c>
      <c r="J1856" s="299" t="s">
        <v>978</v>
      </c>
      <c r="K1856" s="299" t="s">
        <v>2070</v>
      </c>
      <c r="L1856" s="299" t="s">
        <v>2109</v>
      </c>
      <c r="N1856" s="299" t="s">
        <v>2700</v>
      </c>
    </row>
    <row r="1857" spans="1:14">
      <c r="A1857" s="299">
        <v>2017</v>
      </c>
      <c r="B1857" s="299" t="s">
        <v>133</v>
      </c>
      <c r="C1857" s="299" t="s">
        <v>143</v>
      </c>
      <c r="D1857" s="299" t="s">
        <v>1013</v>
      </c>
      <c r="E1857" s="299">
        <v>1305085.18</v>
      </c>
      <c r="G1857" s="299" t="s">
        <v>2106</v>
      </c>
      <c r="I1857" s="299" t="s">
        <v>2021</v>
      </c>
      <c r="J1857" s="299" t="s">
        <v>978</v>
      </c>
      <c r="K1857" s="299" t="s">
        <v>2070</v>
      </c>
      <c r="L1857" s="299" t="s">
        <v>2110</v>
      </c>
      <c r="N1857" s="299" t="s">
        <v>2700</v>
      </c>
    </row>
    <row r="1858" spans="1:14">
      <c r="A1858" s="299">
        <v>2017</v>
      </c>
      <c r="B1858" s="299" t="s">
        <v>133</v>
      </c>
      <c r="C1858" s="299" t="s">
        <v>143</v>
      </c>
      <c r="D1858" s="299" t="s">
        <v>1015</v>
      </c>
      <c r="E1858" s="299">
        <v>0</v>
      </c>
      <c r="G1858" s="299" t="s">
        <v>2106</v>
      </c>
      <c r="I1858" s="299" t="s">
        <v>2024</v>
      </c>
      <c r="J1858" s="299" t="s">
        <v>978</v>
      </c>
      <c r="K1858" s="299" t="s">
        <v>2070</v>
      </c>
      <c r="L1858" s="299" t="s">
        <v>2110</v>
      </c>
      <c r="N1858" s="299" t="s">
        <v>2700</v>
      </c>
    </row>
    <row r="1859" spans="1:14">
      <c r="A1859" s="299">
        <v>2017</v>
      </c>
      <c r="B1859" s="299" t="s">
        <v>133</v>
      </c>
      <c r="C1859" s="299" t="s">
        <v>143</v>
      </c>
      <c r="D1859" s="299" t="s">
        <v>981</v>
      </c>
      <c r="E1859" s="299">
        <v>952.33</v>
      </c>
      <c r="G1859" s="299" t="s">
        <v>2106</v>
      </c>
      <c r="I1859" s="299" t="s">
        <v>2021</v>
      </c>
      <c r="J1859" s="299" t="s">
        <v>978</v>
      </c>
      <c r="K1859" s="299" t="s">
        <v>2070</v>
      </c>
      <c r="L1859" s="299" t="s">
        <v>2111</v>
      </c>
      <c r="N1859" s="299" t="s">
        <v>2700</v>
      </c>
    </row>
    <row r="1860" spans="1:14">
      <c r="A1860" s="299">
        <v>2017</v>
      </c>
      <c r="B1860" s="299" t="s">
        <v>133</v>
      </c>
      <c r="C1860" s="299" t="s">
        <v>143</v>
      </c>
      <c r="D1860" s="299" t="s">
        <v>983</v>
      </c>
      <c r="E1860" s="299">
        <v>107692.89</v>
      </c>
      <c r="G1860" s="299" t="s">
        <v>2106</v>
      </c>
      <c r="I1860" s="299" t="s">
        <v>2024</v>
      </c>
      <c r="J1860" s="299" t="s">
        <v>978</v>
      </c>
      <c r="K1860" s="299" t="s">
        <v>2070</v>
      </c>
      <c r="L1860" s="299" t="s">
        <v>2111</v>
      </c>
      <c r="N1860" s="299" t="s">
        <v>2700</v>
      </c>
    </row>
    <row r="1861" spans="1:14">
      <c r="A1861" s="299">
        <v>2016</v>
      </c>
      <c r="B1861" s="299" t="s">
        <v>129</v>
      </c>
      <c r="C1861" s="299" t="s">
        <v>143</v>
      </c>
      <c r="D1861" s="299" t="s">
        <v>1152</v>
      </c>
      <c r="E1861" s="299">
        <v>26788058.284513</v>
      </c>
      <c r="G1861" s="299" t="s">
        <v>2078</v>
      </c>
      <c r="I1861" s="299" t="s">
        <v>2079</v>
      </c>
      <c r="J1861" s="299" t="s">
        <v>1154</v>
      </c>
      <c r="K1861" s="299" t="s">
        <v>2080</v>
      </c>
      <c r="L1861" s="299" t="s">
        <v>2075</v>
      </c>
      <c r="N1861" s="299" t="s">
        <v>2068</v>
      </c>
    </row>
    <row r="1862" spans="1:14">
      <c r="A1862" s="299">
        <v>2016</v>
      </c>
      <c r="B1862" s="299" t="s">
        <v>129</v>
      </c>
      <c r="C1862" s="299" t="s">
        <v>143</v>
      </c>
      <c r="D1862" s="299" t="s">
        <v>1827</v>
      </c>
      <c r="E1862" s="299">
        <v>-45132.176931111098</v>
      </c>
      <c r="G1862" s="299" t="s">
        <v>2089</v>
      </c>
      <c r="I1862" s="299" t="s">
        <v>2055</v>
      </c>
      <c r="J1862" s="299" t="s">
        <v>818</v>
      </c>
      <c r="K1862" s="299" t="s">
        <v>2076</v>
      </c>
      <c r="L1862" s="299" t="s">
        <v>2151</v>
      </c>
      <c r="N1862" s="299" t="s">
        <v>2068</v>
      </c>
    </row>
    <row r="1863" spans="1:14">
      <c r="A1863" s="299">
        <v>2016</v>
      </c>
      <c r="B1863" s="299" t="s">
        <v>129</v>
      </c>
      <c r="C1863" s="299" t="s">
        <v>143</v>
      </c>
      <c r="D1863" s="299" t="s">
        <v>1829</v>
      </c>
      <c r="E1863" s="299">
        <v>-13688.127151111101</v>
      </c>
      <c r="G1863" s="299" t="s">
        <v>2089</v>
      </c>
      <c r="I1863" s="299" t="s">
        <v>2051</v>
      </c>
      <c r="J1863" s="299" t="s">
        <v>818</v>
      </c>
      <c r="K1863" s="299" t="s">
        <v>2076</v>
      </c>
      <c r="L1863" s="299" t="s">
        <v>2151</v>
      </c>
      <c r="N1863" s="299" t="s">
        <v>2068</v>
      </c>
    </row>
    <row r="1864" spans="1:14">
      <c r="A1864" s="299">
        <v>2016</v>
      </c>
      <c r="B1864" s="299" t="s">
        <v>129</v>
      </c>
      <c r="C1864" s="299" t="s">
        <v>143</v>
      </c>
      <c r="D1864" s="299" t="s">
        <v>1831</v>
      </c>
      <c r="E1864" s="299">
        <v>874424.78563651803</v>
      </c>
      <c r="G1864" s="299" t="s">
        <v>2089</v>
      </c>
      <c r="I1864" s="299" t="s">
        <v>2048</v>
      </c>
      <c r="J1864" s="299" t="s">
        <v>818</v>
      </c>
      <c r="K1864" s="299" t="s">
        <v>2076</v>
      </c>
      <c r="L1864" s="299" t="s">
        <v>2151</v>
      </c>
      <c r="N1864" s="299" t="s">
        <v>2068</v>
      </c>
    </row>
    <row r="1865" spans="1:14">
      <c r="A1865" s="299">
        <v>2016</v>
      </c>
      <c r="B1865" s="299" t="s">
        <v>129</v>
      </c>
      <c r="C1865" s="299" t="s">
        <v>143</v>
      </c>
      <c r="D1865" s="299" t="s">
        <v>238</v>
      </c>
      <c r="E1865" s="299">
        <v>-151432.174425081</v>
      </c>
      <c r="G1865" s="299" t="s">
        <v>2089</v>
      </c>
      <c r="I1865" s="299" t="s">
        <v>2055</v>
      </c>
      <c r="J1865" s="299" t="s">
        <v>818</v>
      </c>
      <c r="K1865" s="299" t="s">
        <v>2076</v>
      </c>
      <c r="L1865" s="299" t="s">
        <v>2156</v>
      </c>
      <c r="N1865" s="299" t="s">
        <v>2068</v>
      </c>
    </row>
    <row r="1866" spans="1:14">
      <c r="A1866" s="299">
        <v>2016</v>
      </c>
      <c r="B1866" s="299" t="s">
        <v>129</v>
      </c>
      <c r="C1866" s="299" t="s">
        <v>143</v>
      </c>
      <c r="D1866" s="299" t="s">
        <v>737</v>
      </c>
      <c r="E1866" s="299">
        <v>-45927.8279765603</v>
      </c>
      <c r="G1866" s="299" t="s">
        <v>2089</v>
      </c>
      <c r="I1866" s="299" t="s">
        <v>2051</v>
      </c>
      <c r="J1866" s="299" t="s">
        <v>818</v>
      </c>
      <c r="K1866" s="299" t="s">
        <v>2076</v>
      </c>
      <c r="L1866" s="299" t="s">
        <v>2156</v>
      </c>
      <c r="N1866" s="299" t="s">
        <v>2068</v>
      </c>
    </row>
    <row r="1867" spans="1:14">
      <c r="A1867" s="299">
        <v>2016</v>
      </c>
      <c r="B1867" s="299" t="s">
        <v>129</v>
      </c>
      <c r="C1867" s="299" t="s">
        <v>143</v>
      </c>
      <c r="D1867" s="299" t="s">
        <v>740</v>
      </c>
      <c r="E1867" s="299">
        <v>2933960.9933338901</v>
      </c>
      <c r="G1867" s="299" t="s">
        <v>2089</v>
      </c>
      <c r="I1867" s="299" t="s">
        <v>2048</v>
      </c>
      <c r="J1867" s="299" t="s">
        <v>818</v>
      </c>
      <c r="K1867" s="299" t="s">
        <v>2076</v>
      </c>
      <c r="L1867" s="299" t="s">
        <v>2156</v>
      </c>
      <c r="N1867" s="299" t="s">
        <v>2068</v>
      </c>
    </row>
    <row r="1868" spans="1:14">
      <c r="A1868" s="299">
        <v>2016</v>
      </c>
      <c r="B1868" s="299" t="s">
        <v>129</v>
      </c>
      <c r="C1868" s="299" t="s">
        <v>143</v>
      </c>
      <c r="D1868" s="299" t="s">
        <v>1879</v>
      </c>
      <c r="E1868" s="299">
        <v>0</v>
      </c>
      <c r="G1868" s="299" t="s">
        <v>2089</v>
      </c>
      <c r="I1868" s="299" t="s">
        <v>2055</v>
      </c>
      <c r="J1868" s="299" t="s">
        <v>818</v>
      </c>
      <c r="K1868" s="299" t="s">
        <v>2076</v>
      </c>
      <c r="L1868" s="299" t="s">
        <v>2157</v>
      </c>
      <c r="N1868" s="299" t="s">
        <v>2068</v>
      </c>
    </row>
    <row r="1869" spans="1:14">
      <c r="A1869" s="299">
        <v>2016</v>
      </c>
      <c r="B1869" s="299" t="s">
        <v>129</v>
      </c>
      <c r="C1869" s="299" t="s">
        <v>143</v>
      </c>
      <c r="D1869" s="299" t="s">
        <v>1881</v>
      </c>
      <c r="E1869" s="299">
        <v>0</v>
      </c>
      <c r="G1869" s="299" t="s">
        <v>2089</v>
      </c>
      <c r="I1869" s="299" t="s">
        <v>2051</v>
      </c>
      <c r="J1869" s="299" t="s">
        <v>818</v>
      </c>
      <c r="K1869" s="299" t="s">
        <v>2076</v>
      </c>
      <c r="L1869" s="299" t="s">
        <v>2157</v>
      </c>
      <c r="N1869" s="299" t="s">
        <v>2068</v>
      </c>
    </row>
    <row r="1870" spans="1:14">
      <c r="A1870" s="299">
        <v>2016</v>
      </c>
      <c r="B1870" s="299" t="s">
        <v>129</v>
      </c>
      <c r="C1870" s="299" t="s">
        <v>143</v>
      </c>
      <c r="D1870" s="299" t="s">
        <v>1883</v>
      </c>
      <c r="E1870" s="299">
        <v>0</v>
      </c>
      <c r="G1870" s="299" t="s">
        <v>2089</v>
      </c>
      <c r="I1870" s="299" t="s">
        <v>2048</v>
      </c>
      <c r="J1870" s="299" t="s">
        <v>818</v>
      </c>
      <c r="K1870" s="299" t="s">
        <v>2076</v>
      </c>
      <c r="L1870" s="299" t="s">
        <v>2157</v>
      </c>
      <c r="N1870" s="299" t="s">
        <v>2068</v>
      </c>
    </row>
    <row r="1871" spans="1:14">
      <c r="A1871" s="299">
        <v>2016</v>
      </c>
      <c r="B1871" s="299" t="s">
        <v>129</v>
      </c>
      <c r="C1871" s="299" t="s">
        <v>143</v>
      </c>
      <c r="D1871" s="299" t="s">
        <v>1887</v>
      </c>
      <c r="E1871" s="299">
        <v>0</v>
      </c>
      <c r="G1871" s="299" t="s">
        <v>2089</v>
      </c>
      <c r="I1871" s="299" t="s">
        <v>2055</v>
      </c>
      <c r="J1871" s="299" t="s">
        <v>818</v>
      </c>
      <c r="K1871" s="299" t="s">
        <v>2076</v>
      </c>
      <c r="L1871" s="299" t="s">
        <v>2158</v>
      </c>
      <c r="N1871" s="299" t="s">
        <v>2068</v>
      </c>
    </row>
    <row r="1872" spans="1:14">
      <c r="A1872" s="299">
        <v>2016</v>
      </c>
      <c r="B1872" s="299" t="s">
        <v>129</v>
      </c>
      <c r="C1872" s="299" t="s">
        <v>143</v>
      </c>
      <c r="D1872" s="299" t="s">
        <v>1889</v>
      </c>
      <c r="E1872" s="299">
        <v>0</v>
      </c>
      <c r="G1872" s="299" t="s">
        <v>2089</v>
      </c>
      <c r="I1872" s="299" t="s">
        <v>2051</v>
      </c>
      <c r="J1872" s="299" t="s">
        <v>818</v>
      </c>
      <c r="K1872" s="299" t="s">
        <v>2076</v>
      </c>
      <c r="L1872" s="299" t="s">
        <v>2158</v>
      </c>
      <c r="N1872" s="299" t="s">
        <v>2068</v>
      </c>
    </row>
    <row r="1873" spans="1:14">
      <c r="A1873" s="299">
        <v>2016</v>
      </c>
      <c r="B1873" s="299" t="s">
        <v>129</v>
      </c>
      <c r="C1873" s="299" t="s">
        <v>143</v>
      </c>
      <c r="D1873" s="299" t="s">
        <v>1891</v>
      </c>
      <c r="E1873" s="299">
        <v>0</v>
      </c>
      <c r="G1873" s="299" t="s">
        <v>2089</v>
      </c>
      <c r="I1873" s="299" t="s">
        <v>2048</v>
      </c>
      <c r="J1873" s="299" t="s">
        <v>818</v>
      </c>
      <c r="K1873" s="299" t="s">
        <v>2076</v>
      </c>
      <c r="L1873" s="299" t="s">
        <v>2158</v>
      </c>
      <c r="N1873" s="299" t="s">
        <v>2068</v>
      </c>
    </row>
    <row r="1874" spans="1:14">
      <c r="A1874" s="299">
        <v>2016</v>
      </c>
      <c r="B1874" s="299" t="s">
        <v>129</v>
      </c>
      <c r="C1874" s="299" t="s">
        <v>143</v>
      </c>
      <c r="D1874" s="299" t="s">
        <v>1943</v>
      </c>
      <c r="E1874" s="299">
        <v>-143368.50199625001</v>
      </c>
      <c r="G1874" s="299" t="s">
        <v>2089</v>
      </c>
      <c r="I1874" s="299" t="s">
        <v>2055</v>
      </c>
      <c r="J1874" s="299" t="s">
        <v>818</v>
      </c>
      <c r="K1874" s="299" t="s">
        <v>2076</v>
      </c>
      <c r="L1874" s="299" t="s">
        <v>2159</v>
      </c>
      <c r="N1874" s="299" t="s">
        <v>2068</v>
      </c>
    </row>
    <row r="1875" spans="1:14">
      <c r="A1875" s="299">
        <v>2016</v>
      </c>
      <c r="B1875" s="299" t="s">
        <v>129</v>
      </c>
      <c r="C1875" s="299" t="s">
        <v>143</v>
      </c>
      <c r="D1875" s="299" t="s">
        <v>1945</v>
      </c>
      <c r="E1875" s="299">
        <v>-43482.198693505197</v>
      </c>
      <c r="G1875" s="299" t="s">
        <v>2089</v>
      </c>
      <c r="I1875" s="299" t="s">
        <v>2051</v>
      </c>
      <c r="J1875" s="299" t="s">
        <v>818</v>
      </c>
      <c r="K1875" s="299" t="s">
        <v>2076</v>
      </c>
      <c r="L1875" s="299" t="s">
        <v>2159</v>
      </c>
      <c r="N1875" s="299" t="s">
        <v>2068</v>
      </c>
    </row>
    <row r="1876" spans="1:14">
      <c r="A1876" s="299">
        <v>2016</v>
      </c>
      <c r="B1876" s="299" t="s">
        <v>129</v>
      </c>
      <c r="C1876" s="299" t="s">
        <v>143</v>
      </c>
      <c r="D1876" s="299" t="s">
        <v>1947</v>
      </c>
      <c r="E1876" s="299">
        <v>2777729.3308154601</v>
      </c>
      <c r="G1876" s="299" t="s">
        <v>2089</v>
      </c>
      <c r="I1876" s="299" t="s">
        <v>2048</v>
      </c>
      <c r="J1876" s="299" t="s">
        <v>818</v>
      </c>
      <c r="K1876" s="299" t="s">
        <v>2076</v>
      </c>
      <c r="L1876" s="299" t="s">
        <v>2159</v>
      </c>
      <c r="N1876" s="299" t="s">
        <v>2068</v>
      </c>
    </row>
    <row r="1877" spans="1:14">
      <c r="A1877" s="299">
        <v>2016</v>
      </c>
      <c r="B1877" s="299" t="s">
        <v>129</v>
      </c>
      <c r="C1877" s="299" t="s">
        <v>143</v>
      </c>
      <c r="D1877" s="299" t="s">
        <v>1033</v>
      </c>
      <c r="E1877" s="299">
        <v>74275609.060000002</v>
      </c>
      <c r="G1877" s="299" t="s">
        <v>2089</v>
      </c>
      <c r="I1877" s="299" t="s">
        <v>2021</v>
      </c>
      <c r="K1877" s="299" t="s">
        <v>2070</v>
      </c>
      <c r="L1877" s="299" t="s">
        <v>2160</v>
      </c>
      <c r="N1877" s="299" t="s">
        <v>2068</v>
      </c>
    </row>
    <row r="1878" spans="1:14">
      <c r="A1878" s="299">
        <v>2016</v>
      </c>
      <c r="B1878" s="299" t="s">
        <v>129</v>
      </c>
      <c r="C1878" s="299" t="s">
        <v>143</v>
      </c>
      <c r="D1878" s="299" t="s">
        <v>1035</v>
      </c>
      <c r="E1878" s="299">
        <v>11686654.16</v>
      </c>
      <c r="G1878" s="299" t="s">
        <v>2089</v>
      </c>
      <c r="I1878" s="299" t="s">
        <v>2024</v>
      </c>
      <c r="K1878" s="299" t="s">
        <v>2070</v>
      </c>
      <c r="L1878" s="299" t="s">
        <v>2160</v>
      </c>
      <c r="N1878" s="299" t="s">
        <v>2068</v>
      </c>
    </row>
    <row r="1879" spans="1:14">
      <c r="A1879" s="299">
        <v>2016</v>
      </c>
      <c r="B1879" s="299" t="s">
        <v>129</v>
      </c>
      <c r="C1879" s="299" t="s">
        <v>143</v>
      </c>
      <c r="D1879" s="299" t="s">
        <v>1037</v>
      </c>
      <c r="E1879" s="299">
        <v>2232350.96</v>
      </c>
      <c r="G1879" s="299" t="s">
        <v>2089</v>
      </c>
      <c r="I1879" s="299" t="s">
        <v>2021</v>
      </c>
      <c r="K1879" s="299" t="s">
        <v>2070</v>
      </c>
      <c r="L1879" s="299" t="s">
        <v>2161</v>
      </c>
      <c r="N1879" s="299" t="s">
        <v>2068</v>
      </c>
    </row>
    <row r="1880" spans="1:14">
      <c r="A1880" s="299">
        <v>2016</v>
      </c>
      <c r="B1880" s="299" t="s">
        <v>129</v>
      </c>
      <c r="C1880" s="299" t="s">
        <v>143</v>
      </c>
      <c r="D1880" s="299" t="s">
        <v>1039</v>
      </c>
      <c r="E1880" s="299">
        <v>363997.26</v>
      </c>
      <c r="G1880" s="299" t="s">
        <v>2089</v>
      </c>
      <c r="I1880" s="299" t="s">
        <v>2024</v>
      </c>
      <c r="K1880" s="299" t="s">
        <v>2070</v>
      </c>
      <c r="L1880" s="299" t="s">
        <v>2161</v>
      </c>
      <c r="N1880" s="299" t="s">
        <v>2068</v>
      </c>
    </row>
    <row r="1881" spans="1:14">
      <c r="A1881" s="299">
        <v>2016</v>
      </c>
      <c r="B1881" s="299" t="s">
        <v>129</v>
      </c>
      <c r="C1881" s="299" t="s">
        <v>143</v>
      </c>
      <c r="D1881" s="299" t="s">
        <v>1083</v>
      </c>
      <c r="E1881" s="299">
        <v>17417.104238277501</v>
      </c>
      <c r="G1881" s="299" t="s">
        <v>2089</v>
      </c>
      <c r="I1881" s="299" t="s">
        <v>2021</v>
      </c>
      <c r="K1881" s="299" t="s">
        <v>2070</v>
      </c>
      <c r="L1881" s="299" t="s">
        <v>2150</v>
      </c>
      <c r="N1881" s="299" t="s">
        <v>2068</v>
      </c>
    </row>
    <row r="1882" spans="1:14">
      <c r="A1882" s="299">
        <v>2016</v>
      </c>
      <c r="B1882" s="299" t="s">
        <v>129</v>
      </c>
      <c r="C1882" s="299" t="s">
        <v>143</v>
      </c>
      <c r="D1882" s="299" t="s">
        <v>1085</v>
      </c>
      <c r="E1882" s="299">
        <v>4673.4609958650299</v>
      </c>
      <c r="G1882" s="299" t="s">
        <v>2089</v>
      </c>
      <c r="I1882" s="299" t="s">
        <v>2024</v>
      </c>
      <c r="K1882" s="299" t="s">
        <v>2070</v>
      </c>
      <c r="L1882" s="299" t="s">
        <v>2150</v>
      </c>
      <c r="N1882" s="299" t="s">
        <v>2068</v>
      </c>
    </row>
    <row r="1883" spans="1:14">
      <c r="A1883" s="299">
        <v>2016</v>
      </c>
      <c r="B1883" s="299" t="s">
        <v>129</v>
      </c>
      <c r="C1883" s="299" t="s">
        <v>143</v>
      </c>
      <c r="D1883" s="299" t="s">
        <v>1087</v>
      </c>
      <c r="E1883" s="299">
        <v>170517.10443068799</v>
      </c>
      <c r="G1883" s="299" t="s">
        <v>2089</v>
      </c>
      <c r="I1883" s="299" t="s">
        <v>2021</v>
      </c>
      <c r="K1883" s="299" t="s">
        <v>2070</v>
      </c>
      <c r="L1883" s="299" t="s">
        <v>2151</v>
      </c>
      <c r="N1883" s="299" t="s">
        <v>2068</v>
      </c>
    </row>
    <row r="1884" spans="1:14">
      <c r="A1884" s="299">
        <v>2016</v>
      </c>
      <c r="B1884" s="299" t="s">
        <v>129</v>
      </c>
      <c r="C1884" s="299" t="s">
        <v>143</v>
      </c>
      <c r="D1884" s="299" t="s">
        <v>1089</v>
      </c>
      <c r="E1884" s="299">
        <v>45754.1635958814</v>
      </c>
      <c r="G1884" s="299" t="s">
        <v>2089</v>
      </c>
      <c r="I1884" s="299" t="s">
        <v>2024</v>
      </c>
      <c r="K1884" s="299" t="s">
        <v>2070</v>
      </c>
      <c r="L1884" s="299" t="s">
        <v>2151</v>
      </c>
      <c r="N1884" s="299" t="s">
        <v>2068</v>
      </c>
    </row>
    <row r="1885" spans="1:14">
      <c r="A1885" s="299">
        <v>2016</v>
      </c>
      <c r="B1885" s="299" t="s">
        <v>129</v>
      </c>
      <c r="C1885" s="299" t="s">
        <v>143</v>
      </c>
      <c r="D1885" s="299" t="s">
        <v>1095</v>
      </c>
      <c r="E1885" s="299">
        <v>727981.57498053403</v>
      </c>
      <c r="G1885" s="299" t="s">
        <v>2089</v>
      </c>
      <c r="I1885" s="299" t="s">
        <v>2021</v>
      </c>
      <c r="K1885" s="299" t="s">
        <v>2070</v>
      </c>
      <c r="L1885" s="299" t="s">
        <v>2152</v>
      </c>
      <c r="N1885" s="299" t="s">
        <v>2068</v>
      </c>
    </row>
    <row r="1886" spans="1:14">
      <c r="A1886" s="299">
        <v>2016</v>
      </c>
      <c r="B1886" s="299" t="s">
        <v>129</v>
      </c>
      <c r="C1886" s="299" t="s">
        <v>143</v>
      </c>
      <c r="D1886" s="299" t="s">
        <v>1097</v>
      </c>
      <c r="E1886" s="299">
        <v>184362.228778144</v>
      </c>
      <c r="G1886" s="299" t="s">
        <v>2089</v>
      </c>
      <c r="I1886" s="299" t="s">
        <v>2024</v>
      </c>
      <c r="K1886" s="299" t="s">
        <v>2070</v>
      </c>
      <c r="L1886" s="299" t="s">
        <v>2152</v>
      </c>
      <c r="N1886" s="299" t="s">
        <v>2068</v>
      </c>
    </row>
    <row r="1887" spans="1:14">
      <c r="A1887" s="299">
        <v>2016</v>
      </c>
      <c r="B1887" s="299" t="s">
        <v>129</v>
      </c>
      <c r="C1887" s="299" t="s">
        <v>143</v>
      </c>
      <c r="D1887" s="299" t="s">
        <v>887</v>
      </c>
      <c r="E1887" s="299">
        <v>0</v>
      </c>
      <c r="G1887" s="299" t="s">
        <v>2125</v>
      </c>
      <c r="I1887" s="299" t="s">
        <v>2046</v>
      </c>
      <c r="J1887" s="299" t="s">
        <v>401</v>
      </c>
      <c r="N1887" s="299" t="s">
        <v>2068</v>
      </c>
    </row>
    <row r="1888" spans="1:14">
      <c r="A1888" s="299">
        <v>2016</v>
      </c>
      <c r="B1888" s="299" t="s">
        <v>129</v>
      </c>
      <c r="C1888" s="299" t="s">
        <v>143</v>
      </c>
      <c r="D1888" s="299" t="s">
        <v>989</v>
      </c>
      <c r="E1888" s="299">
        <v>0</v>
      </c>
      <c r="G1888" s="299" t="s">
        <v>2125</v>
      </c>
      <c r="J1888" s="299" t="s">
        <v>401</v>
      </c>
      <c r="K1888" s="299" t="s">
        <v>2070</v>
      </c>
      <c r="L1888" s="299" t="s">
        <v>2127</v>
      </c>
      <c r="N1888" s="299" t="s">
        <v>2068</v>
      </c>
    </row>
    <row r="1889" spans="1:14">
      <c r="A1889" s="299">
        <v>2016</v>
      </c>
      <c r="B1889" s="299" t="s">
        <v>129</v>
      </c>
      <c r="C1889" s="299" t="s">
        <v>143</v>
      </c>
      <c r="D1889" s="299" t="s">
        <v>991</v>
      </c>
      <c r="E1889" s="299">
        <v>0</v>
      </c>
      <c r="G1889" s="299" t="s">
        <v>2125</v>
      </c>
      <c r="J1889" s="299" t="s">
        <v>401</v>
      </c>
      <c r="K1889" s="299" t="s">
        <v>2070</v>
      </c>
      <c r="L1889" s="299" t="s">
        <v>2127</v>
      </c>
      <c r="N1889" s="299" t="s">
        <v>2068</v>
      </c>
    </row>
    <row r="1890" spans="1:14">
      <c r="A1890" s="299">
        <v>2016</v>
      </c>
      <c r="B1890" s="299" t="s">
        <v>129</v>
      </c>
      <c r="C1890" s="299" t="s">
        <v>143</v>
      </c>
      <c r="D1890" s="299" t="s">
        <v>1017</v>
      </c>
      <c r="E1890" s="299">
        <v>0</v>
      </c>
      <c r="G1890" s="299" t="s">
        <v>2125</v>
      </c>
      <c r="J1890" s="299" t="s">
        <v>401</v>
      </c>
      <c r="K1890" s="299" t="s">
        <v>2070</v>
      </c>
      <c r="L1890" s="299" t="s">
        <v>2127</v>
      </c>
      <c r="N1890" s="299" t="s">
        <v>2068</v>
      </c>
    </row>
    <row r="1891" spans="1:14">
      <c r="A1891" s="299">
        <v>2016</v>
      </c>
      <c r="B1891" s="299" t="s">
        <v>129</v>
      </c>
      <c r="C1891" s="299" t="s">
        <v>143</v>
      </c>
      <c r="D1891" s="299" t="s">
        <v>1019</v>
      </c>
      <c r="E1891" s="299">
        <v>0</v>
      </c>
      <c r="G1891" s="299" t="s">
        <v>2125</v>
      </c>
      <c r="J1891" s="299" t="s">
        <v>401</v>
      </c>
      <c r="K1891" s="299" t="s">
        <v>2070</v>
      </c>
      <c r="L1891" s="299" t="s">
        <v>2127</v>
      </c>
      <c r="N1891" s="299" t="s">
        <v>2068</v>
      </c>
    </row>
    <row r="1892" spans="1:14">
      <c r="A1892" s="299">
        <v>2016</v>
      </c>
      <c r="B1892" s="299" t="s">
        <v>129</v>
      </c>
      <c r="C1892" s="299" t="s">
        <v>143</v>
      </c>
      <c r="D1892" s="299" t="s">
        <v>1041</v>
      </c>
      <c r="E1892" s="299">
        <v>0</v>
      </c>
      <c r="G1892" s="299" t="s">
        <v>2125</v>
      </c>
      <c r="J1892" s="299" t="s">
        <v>401</v>
      </c>
      <c r="K1892" s="299" t="s">
        <v>2070</v>
      </c>
      <c r="L1892" s="299" t="s">
        <v>2127</v>
      </c>
      <c r="N1892" s="299" t="s">
        <v>2068</v>
      </c>
    </row>
    <row r="1893" spans="1:14">
      <c r="A1893" s="299">
        <v>2016</v>
      </c>
      <c r="B1893" s="299" t="s">
        <v>129</v>
      </c>
      <c r="C1893" s="299" t="s">
        <v>143</v>
      </c>
      <c r="D1893" s="299" t="s">
        <v>230</v>
      </c>
      <c r="E1893" s="299">
        <v>-2951171</v>
      </c>
      <c r="G1893" s="299" t="s">
        <v>2125</v>
      </c>
      <c r="J1893" s="299" t="s">
        <v>401</v>
      </c>
      <c r="K1893" s="299" t="s">
        <v>2083</v>
      </c>
      <c r="L1893" s="299" t="s">
        <v>2128</v>
      </c>
      <c r="N1893" s="299" t="s">
        <v>2068</v>
      </c>
    </row>
    <row r="1894" spans="1:14">
      <c r="A1894" s="299">
        <v>2016</v>
      </c>
      <c r="B1894" s="299" t="s">
        <v>129</v>
      </c>
      <c r="C1894" s="299" t="s">
        <v>143</v>
      </c>
      <c r="D1894" s="299" t="s">
        <v>231</v>
      </c>
      <c r="E1894" s="299">
        <v>7699316</v>
      </c>
      <c r="G1894" s="299" t="s">
        <v>2125</v>
      </c>
      <c r="J1894" s="299" t="s">
        <v>401</v>
      </c>
      <c r="K1894" s="299" t="s">
        <v>2083</v>
      </c>
      <c r="L1894" s="299" t="s">
        <v>2128</v>
      </c>
      <c r="N1894" s="299" t="s">
        <v>2068</v>
      </c>
    </row>
    <row r="1895" spans="1:14">
      <c r="A1895" s="299">
        <v>2016</v>
      </c>
      <c r="B1895" s="299" t="s">
        <v>129</v>
      </c>
      <c r="C1895" s="299" t="s">
        <v>143</v>
      </c>
      <c r="D1895" s="299" t="s">
        <v>1170</v>
      </c>
      <c r="E1895" s="299">
        <v>0</v>
      </c>
      <c r="G1895" s="299" t="s">
        <v>2125</v>
      </c>
      <c r="J1895" s="299" t="s">
        <v>401</v>
      </c>
      <c r="K1895" s="299" t="s">
        <v>2080</v>
      </c>
      <c r="L1895" s="299" t="s">
        <v>2129</v>
      </c>
      <c r="N1895" s="299" t="s">
        <v>2068</v>
      </c>
    </row>
    <row r="1896" spans="1:14">
      <c r="A1896" s="299">
        <v>2016</v>
      </c>
      <c r="B1896" s="299" t="s">
        <v>129</v>
      </c>
      <c r="C1896" s="299" t="s">
        <v>143</v>
      </c>
      <c r="D1896" s="299" t="s">
        <v>1172</v>
      </c>
      <c r="E1896" s="299">
        <v>0</v>
      </c>
      <c r="G1896" s="299" t="s">
        <v>2125</v>
      </c>
      <c r="J1896" s="299" t="s">
        <v>401</v>
      </c>
      <c r="K1896" s="299" t="s">
        <v>2083</v>
      </c>
      <c r="L1896" s="299" t="s">
        <v>2130</v>
      </c>
      <c r="N1896" s="299" t="s">
        <v>2068</v>
      </c>
    </row>
    <row r="1897" spans="1:14">
      <c r="A1897" s="299">
        <v>2016</v>
      </c>
      <c r="B1897" s="299" t="s">
        <v>129</v>
      </c>
      <c r="C1897" s="299" t="s">
        <v>143</v>
      </c>
      <c r="D1897" s="299" t="s">
        <v>1174</v>
      </c>
      <c r="E1897" s="299">
        <v>0</v>
      </c>
      <c r="G1897" s="299" t="s">
        <v>2125</v>
      </c>
      <c r="J1897" s="299" t="s">
        <v>401</v>
      </c>
      <c r="K1897" s="299" t="s">
        <v>2083</v>
      </c>
      <c r="L1897" s="299" t="s">
        <v>2131</v>
      </c>
      <c r="N1897" s="299" t="s">
        <v>2068</v>
      </c>
    </row>
    <row r="1898" spans="1:14">
      <c r="A1898" s="299">
        <v>2016</v>
      </c>
      <c r="B1898" s="299" t="s">
        <v>129</v>
      </c>
      <c r="C1898" s="299" t="s">
        <v>143</v>
      </c>
      <c r="D1898" s="299" t="s">
        <v>1176</v>
      </c>
      <c r="E1898" s="299">
        <v>0</v>
      </c>
      <c r="G1898" s="299" t="s">
        <v>2125</v>
      </c>
      <c r="J1898" s="299" t="s">
        <v>401</v>
      </c>
      <c r="K1898" s="299" t="s">
        <v>2083</v>
      </c>
      <c r="L1898" s="299" t="s">
        <v>2132</v>
      </c>
      <c r="N1898" s="299" t="s">
        <v>2068</v>
      </c>
    </row>
    <row r="1899" spans="1:14">
      <c r="A1899" s="299">
        <v>2016</v>
      </c>
      <c r="B1899" s="299" t="s">
        <v>129</v>
      </c>
      <c r="C1899" s="299" t="s">
        <v>143</v>
      </c>
      <c r="D1899" s="299" t="s">
        <v>1178</v>
      </c>
      <c r="E1899" s="299">
        <v>0</v>
      </c>
      <c r="G1899" s="299" t="s">
        <v>2125</v>
      </c>
      <c r="J1899" s="299" t="s">
        <v>401</v>
      </c>
      <c r="K1899" s="299" t="s">
        <v>2083</v>
      </c>
      <c r="L1899" s="299" t="s">
        <v>2133</v>
      </c>
      <c r="N1899" s="299" t="s">
        <v>2068</v>
      </c>
    </row>
    <row r="1900" spans="1:14">
      <c r="A1900" s="299">
        <v>2016</v>
      </c>
      <c r="B1900" s="299" t="s">
        <v>129</v>
      </c>
      <c r="C1900" s="299" t="s">
        <v>143</v>
      </c>
      <c r="D1900" s="299" t="s">
        <v>1180</v>
      </c>
      <c r="E1900" s="299">
        <v>0</v>
      </c>
      <c r="G1900" s="299" t="s">
        <v>2125</v>
      </c>
      <c r="J1900" s="299" t="s">
        <v>401</v>
      </c>
      <c r="K1900" s="299" t="s">
        <v>2083</v>
      </c>
      <c r="L1900" s="299" t="s">
        <v>2134</v>
      </c>
      <c r="N1900" s="299" t="s">
        <v>2068</v>
      </c>
    </row>
    <row r="1901" spans="1:14">
      <c r="A1901" s="299">
        <v>2016</v>
      </c>
      <c r="B1901" s="299" t="s">
        <v>129</v>
      </c>
      <c r="C1901" s="299" t="s">
        <v>143</v>
      </c>
      <c r="D1901" s="299" t="s">
        <v>1182</v>
      </c>
      <c r="E1901" s="299">
        <v>0</v>
      </c>
      <c r="G1901" s="299" t="s">
        <v>2125</v>
      </c>
      <c r="J1901" s="299" t="s">
        <v>401</v>
      </c>
      <c r="K1901" s="299" t="s">
        <v>2083</v>
      </c>
      <c r="L1901" s="299" t="s">
        <v>2135</v>
      </c>
      <c r="N1901" s="299" t="s">
        <v>2068</v>
      </c>
    </row>
    <row r="1902" spans="1:14">
      <c r="A1902" s="299">
        <v>2016</v>
      </c>
      <c r="B1902" s="299" t="s">
        <v>129</v>
      </c>
      <c r="C1902" s="299" t="s">
        <v>143</v>
      </c>
      <c r="D1902" s="299" t="s">
        <v>232</v>
      </c>
      <c r="E1902" s="299">
        <v>5938824</v>
      </c>
      <c r="G1902" s="299" t="s">
        <v>2125</v>
      </c>
      <c r="J1902" s="299" t="s">
        <v>401</v>
      </c>
      <c r="K1902" s="299" t="s">
        <v>2083</v>
      </c>
      <c r="L1902" s="299" t="s">
        <v>2136</v>
      </c>
      <c r="N1902" s="299" t="s">
        <v>2068</v>
      </c>
    </row>
    <row r="1903" spans="1:14">
      <c r="A1903" s="299">
        <v>2016</v>
      </c>
      <c r="B1903" s="299" t="s">
        <v>129</v>
      </c>
      <c r="C1903" s="299" t="s">
        <v>143</v>
      </c>
      <c r="D1903" s="299" t="s">
        <v>684</v>
      </c>
      <c r="E1903" s="299">
        <v>0</v>
      </c>
      <c r="G1903" s="299" t="s">
        <v>2125</v>
      </c>
      <c r="J1903" s="299" t="s">
        <v>401</v>
      </c>
      <c r="K1903" s="299" t="s">
        <v>2081</v>
      </c>
      <c r="L1903" s="299" t="s">
        <v>2137</v>
      </c>
      <c r="N1903" s="299" t="s">
        <v>2068</v>
      </c>
    </row>
    <row r="1904" spans="1:14">
      <c r="A1904" s="299">
        <v>2016</v>
      </c>
      <c r="B1904" s="299" t="s">
        <v>129</v>
      </c>
      <c r="C1904" s="299" t="s">
        <v>143</v>
      </c>
      <c r="D1904" s="299" t="s">
        <v>233</v>
      </c>
      <c r="E1904" s="299">
        <v>0.9467506</v>
      </c>
      <c r="G1904" s="299" t="s">
        <v>2125</v>
      </c>
      <c r="J1904" s="299" t="s">
        <v>401</v>
      </c>
      <c r="K1904" s="299" t="s">
        <v>2104</v>
      </c>
      <c r="L1904" s="299" t="s">
        <v>2138</v>
      </c>
      <c r="N1904" s="299" t="s">
        <v>2068</v>
      </c>
    </row>
    <row r="1905" spans="1:14">
      <c r="A1905" s="299">
        <v>2016</v>
      </c>
      <c r="B1905" s="299" t="s">
        <v>129</v>
      </c>
      <c r="C1905" s="299" t="s">
        <v>143</v>
      </c>
      <c r="D1905" s="299" t="s">
        <v>234</v>
      </c>
      <c r="E1905" s="299">
        <v>0</v>
      </c>
      <c r="G1905" s="299" t="s">
        <v>2125</v>
      </c>
      <c r="J1905" s="299" t="s">
        <v>401</v>
      </c>
      <c r="K1905" s="299" t="s">
        <v>2083</v>
      </c>
      <c r="L1905" s="299" t="s">
        <v>2128</v>
      </c>
      <c r="N1905" s="299" t="s">
        <v>2068</v>
      </c>
    </row>
    <row r="1906" spans="1:14">
      <c r="A1906" s="299">
        <v>2016</v>
      </c>
      <c r="B1906" s="299" t="s">
        <v>129</v>
      </c>
      <c r="C1906" s="299" t="s">
        <v>143</v>
      </c>
      <c r="D1906" s="299" t="s">
        <v>235</v>
      </c>
      <c r="E1906" s="299">
        <v>0</v>
      </c>
      <c r="G1906" s="299" t="s">
        <v>2125</v>
      </c>
      <c r="J1906" s="299" t="s">
        <v>401</v>
      </c>
      <c r="K1906" s="299" t="s">
        <v>2083</v>
      </c>
      <c r="L1906" s="299" t="s">
        <v>2128</v>
      </c>
      <c r="N1906" s="299" t="s">
        <v>2068</v>
      </c>
    </row>
    <row r="1907" spans="1:14">
      <c r="A1907" s="299">
        <v>2016</v>
      </c>
      <c r="B1907" s="299" t="s">
        <v>129</v>
      </c>
      <c r="C1907" s="299" t="s">
        <v>143</v>
      </c>
      <c r="D1907" s="299" t="s">
        <v>236</v>
      </c>
      <c r="E1907" s="299">
        <v>0</v>
      </c>
      <c r="G1907" s="299" t="s">
        <v>2125</v>
      </c>
      <c r="J1907" s="299" t="s">
        <v>401</v>
      </c>
      <c r="K1907" s="299" t="s">
        <v>2083</v>
      </c>
      <c r="L1907" s="299" t="s">
        <v>2136</v>
      </c>
      <c r="N1907" s="299" t="s">
        <v>2068</v>
      </c>
    </row>
    <row r="1908" spans="1:14">
      <c r="A1908" s="299">
        <v>2016</v>
      </c>
      <c r="B1908" s="299" t="s">
        <v>129</v>
      </c>
      <c r="C1908" s="299" t="s">
        <v>143</v>
      </c>
      <c r="D1908" s="299" t="s">
        <v>738</v>
      </c>
      <c r="E1908" s="299">
        <v>0</v>
      </c>
      <c r="G1908" s="299" t="s">
        <v>2125</v>
      </c>
      <c r="I1908" s="299" t="s">
        <v>2048</v>
      </c>
      <c r="J1908" s="299" t="s">
        <v>401</v>
      </c>
      <c r="N1908" s="299" t="s">
        <v>2068</v>
      </c>
    </row>
    <row r="1909" spans="1:14">
      <c r="A1909" s="299">
        <v>2016</v>
      </c>
      <c r="B1909" s="299" t="s">
        <v>129</v>
      </c>
      <c r="C1909" s="299" t="s">
        <v>143</v>
      </c>
      <c r="D1909" s="299" t="s">
        <v>735</v>
      </c>
      <c r="E1909" s="299">
        <v>0</v>
      </c>
      <c r="G1909" s="299" t="s">
        <v>2125</v>
      </c>
      <c r="I1909" s="299" t="s">
        <v>2051</v>
      </c>
      <c r="J1909" s="299" t="s">
        <v>401</v>
      </c>
      <c r="N1909" s="299" t="s">
        <v>2068</v>
      </c>
    </row>
    <row r="1910" spans="1:14">
      <c r="A1910" s="299">
        <v>2016</v>
      </c>
      <c r="B1910" s="299" t="s">
        <v>129</v>
      </c>
      <c r="C1910" s="299" t="s">
        <v>143</v>
      </c>
      <c r="D1910" s="299" t="s">
        <v>739</v>
      </c>
      <c r="E1910" s="299">
        <v>0</v>
      </c>
      <c r="G1910" s="299" t="s">
        <v>2125</v>
      </c>
      <c r="I1910" s="299" t="s">
        <v>2048</v>
      </c>
      <c r="J1910" s="299" t="s">
        <v>401</v>
      </c>
      <c r="N1910" s="299" t="s">
        <v>2068</v>
      </c>
    </row>
    <row r="1911" spans="1:14">
      <c r="A1911" s="299">
        <v>2016</v>
      </c>
      <c r="B1911" s="299" t="s">
        <v>129</v>
      </c>
      <c r="C1911" s="299" t="s">
        <v>143</v>
      </c>
      <c r="D1911" s="299" t="s">
        <v>343</v>
      </c>
      <c r="E1911" s="299">
        <v>-10620180.91</v>
      </c>
      <c r="G1911" s="299" t="s">
        <v>2125</v>
      </c>
      <c r="J1911" s="299" t="s">
        <v>401</v>
      </c>
      <c r="K1911" s="299" t="s">
        <v>2096</v>
      </c>
      <c r="L1911" s="299" t="s">
        <v>2139</v>
      </c>
      <c r="M1911" s="299" t="s">
        <v>2096</v>
      </c>
      <c r="N1911" s="299" t="s">
        <v>2068</v>
      </c>
    </row>
    <row r="1912" spans="1:14">
      <c r="A1912" s="299">
        <v>2016</v>
      </c>
      <c r="B1912" s="299" t="s">
        <v>129</v>
      </c>
      <c r="C1912" s="299" t="s">
        <v>143</v>
      </c>
      <c r="D1912" s="299" t="s">
        <v>239</v>
      </c>
      <c r="E1912" s="299">
        <v>7.1999999999999998E-3</v>
      </c>
      <c r="G1912" s="299" t="s">
        <v>2125</v>
      </c>
      <c r="J1912" s="299" t="s">
        <v>401</v>
      </c>
      <c r="M1912" s="299" t="s">
        <v>2100</v>
      </c>
      <c r="N1912" s="299" t="s">
        <v>2068</v>
      </c>
    </row>
    <row r="1913" spans="1:14">
      <c r="A1913" s="299">
        <v>2016</v>
      </c>
      <c r="B1913" s="299" t="s">
        <v>129</v>
      </c>
      <c r="C1913" s="299" t="s">
        <v>143</v>
      </c>
      <c r="D1913" s="299" t="s">
        <v>240</v>
      </c>
      <c r="E1913" s="299">
        <v>7.2000000000000005E-4</v>
      </c>
      <c r="G1913" s="299" t="s">
        <v>2125</v>
      </c>
      <c r="J1913" s="299" t="s">
        <v>401</v>
      </c>
      <c r="M1913" s="299" t="s">
        <v>2140</v>
      </c>
      <c r="N1913" s="299" t="s">
        <v>2068</v>
      </c>
    </row>
    <row r="1914" spans="1:14">
      <c r="A1914" s="299">
        <v>2016</v>
      </c>
      <c r="B1914" s="299" t="s">
        <v>129</v>
      </c>
      <c r="C1914" s="299" t="s">
        <v>143</v>
      </c>
      <c r="D1914" s="299" t="s">
        <v>241</v>
      </c>
      <c r="E1914" s="299">
        <v>1.3931000000000001E-2</v>
      </c>
      <c r="G1914" s="299" t="s">
        <v>2125</v>
      </c>
      <c r="J1914" s="299" t="s">
        <v>401</v>
      </c>
      <c r="M1914" s="299" t="s">
        <v>2141</v>
      </c>
      <c r="N1914" s="299" t="s">
        <v>2068</v>
      </c>
    </row>
    <row r="1915" spans="1:14">
      <c r="A1915" s="299">
        <v>2016</v>
      </c>
      <c r="B1915" s="299" t="s">
        <v>129</v>
      </c>
      <c r="C1915" s="299" t="s">
        <v>143</v>
      </c>
      <c r="D1915" s="299" t="s">
        <v>242</v>
      </c>
      <c r="E1915" s="299">
        <v>4.9077999999999997E-2</v>
      </c>
      <c r="G1915" s="299" t="s">
        <v>2125</v>
      </c>
      <c r="J1915" s="299" t="s">
        <v>401</v>
      </c>
      <c r="M1915" s="299" t="s">
        <v>2142</v>
      </c>
      <c r="N1915" s="299" t="s">
        <v>2068</v>
      </c>
    </row>
    <row r="1916" spans="1:14">
      <c r="A1916" s="299">
        <v>2016</v>
      </c>
      <c r="B1916" s="299" t="s">
        <v>129</v>
      </c>
      <c r="C1916" s="299" t="s">
        <v>143</v>
      </c>
      <c r="D1916" s="299" t="s">
        <v>243</v>
      </c>
      <c r="E1916" s="299">
        <v>0.35</v>
      </c>
      <c r="G1916" s="299" t="s">
        <v>2125</v>
      </c>
      <c r="J1916" s="299" t="s">
        <v>401</v>
      </c>
      <c r="M1916" s="299" t="s">
        <v>2143</v>
      </c>
      <c r="N1916" s="299" t="s">
        <v>2068</v>
      </c>
    </row>
    <row r="1917" spans="1:14">
      <c r="A1917" s="299">
        <v>2016</v>
      </c>
      <c r="B1917" s="299" t="s">
        <v>129</v>
      </c>
      <c r="C1917" s="299" t="s">
        <v>143</v>
      </c>
      <c r="D1917" s="299" t="s">
        <v>244</v>
      </c>
      <c r="E1917" s="299">
        <v>5.5E-2</v>
      </c>
      <c r="G1917" s="299" t="s">
        <v>2125</v>
      </c>
      <c r="J1917" s="299" t="s">
        <v>401</v>
      </c>
      <c r="M1917" s="299" t="s">
        <v>2144</v>
      </c>
      <c r="N1917" s="299" t="s">
        <v>2068</v>
      </c>
    </row>
    <row r="1918" spans="1:14">
      <c r="A1918" s="299">
        <v>2016</v>
      </c>
      <c r="B1918" s="299" t="s">
        <v>129</v>
      </c>
      <c r="C1918" s="299" t="s">
        <v>143</v>
      </c>
      <c r="D1918" s="299" t="s">
        <v>1974</v>
      </c>
      <c r="E1918" s="299">
        <v>-756963</v>
      </c>
      <c r="F1918" s="299" t="s">
        <v>331</v>
      </c>
      <c r="G1918" s="299" t="s">
        <v>2145</v>
      </c>
      <c r="H1918" s="299" t="s">
        <v>2146</v>
      </c>
      <c r="I1918" s="299" t="s">
        <v>2055</v>
      </c>
      <c r="J1918" s="299" t="s">
        <v>842</v>
      </c>
      <c r="N1918" s="299" t="s">
        <v>2068</v>
      </c>
    </row>
    <row r="1919" spans="1:14">
      <c r="A1919" s="299">
        <v>2016</v>
      </c>
      <c r="B1919" s="299" t="s">
        <v>129</v>
      </c>
      <c r="C1919" s="299" t="s">
        <v>143</v>
      </c>
      <c r="D1919" s="299" t="s">
        <v>889</v>
      </c>
      <c r="E1919" s="299">
        <v>0</v>
      </c>
      <c r="G1919" s="299" t="s">
        <v>2145</v>
      </c>
      <c r="I1919" s="299" t="s">
        <v>2051</v>
      </c>
      <c r="J1919" s="299" t="s">
        <v>842</v>
      </c>
      <c r="N1919" s="299" t="s">
        <v>2068</v>
      </c>
    </row>
    <row r="1920" spans="1:14">
      <c r="A1920" s="299">
        <v>2016</v>
      </c>
      <c r="B1920" s="299" t="s">
        <v>129</v>
      </c>
      <c r="C1920" s="299" t="s">
        <v>143</v>
      </c>
      <c r="D1920" s="299" t="s">
        <v>743</v>
      </c>
      <c r="E1920" s="299">
        <v>0</v>
      </c>
      <c r="F1920" s="299" t="s">
        <v>1975</v>
      </c>
      <c r="G1920" s="299" t="s">
        <v>2145</v>
      </c>
      <c r="H1920" s="299" t="s">
        <v>2147</v>
      </c>
      <c r="I1920" s="299" t="s">
        <v>2048</v>
      </c>
      <c r="J1920" s="299" t="s">
        <v>842</v>
      </c>
      <c r="N1920" s="299" t="s">
        <v>2068</v>
      </c>
    </row>
    <row r="1921" spans="1:14">
      <c r="A1921" s="299">
        <v>2016</v>
      </c>
      <c r="B1921" s="299" t="s">
        <v>129</v>
      </c>
      <c r="C1921" s="299" t="s">
        <v>143</v>
      </c>
      <c r="D1921" s="299" t="s">
        <v>1979</v>
      </c>
      <c r="E1921" s="299">
        <v>0</v>
      </c>
      <c r="F1921" s="299" t="s">
        <v>741</v>
      </c>
      <c r="G1921" s="299" t="s">
        <v>2145</v>
      </c>
      <c r="H1921" s="299" t="s">
        <v>2147</v>
      </c>
      <c r="I1921" s="299" t="s">
        <v>2028</v>
      </c>
      <c r="J1921" s="299" t="s">
        <v>842</v>
      </c>
      <c r="N1921" s="299" t="s">
        <v>2068</v>
      </c>
    </row>
    <row r="1922" spans="1:14">
      <c r="A1922" s="299">
        <v>2016</v>
      </c>
      <c r="B1922" s="299" t="s">
        <v>129</v>
      </c>
      <c r="C1922" s="299" t="s">
        <v>143</v>
      </c>
      <c r="D1922" s="299" t="s">
        <v>744</v>
      </c>
      <c r="E1922" s="299">
        <v>0</v>
      </c>
      <c r="F1922" s="299" t="s">
        <v>2008</v>
      </c>
      <c r="G1922" s="299" t="s">
        <v>2145</v>
      </c>
      <c r="H1922" s="299" t="s">
        <v>2147</v>
      </c>
      <c r="I1922" s="299" t="s">
        <v>2051</v>
      </c>
      <c r="J1922" s="299" t="s">
        <v>842</v>
      </c>
      <c r="N1922" s="299" t="s">
        <v>2068</v>
      </c>
    </row>
    <row r="1923" spans="1:14">
      <c r="A1923" s="299">
        <v>2016</v>
      </c>
      <c r="B1923" s="299" t="s">
        <v>129</v>
      </c>
      <c r="C1923" s="299" t="s">
        <v>143</v>
      </c>
      <c r="D1923" s="299" t="s">
        <v>748</v>
      </c>
      <c r="E1923" s="299">
        <v>3888393</v>
      </c>
      <c r="F1923" s="299" t="s">
        <v>880</v>
      </c>
      <c r="G1923" s="299" t="s">
        <v>2145</v>
      </c>
      <c r="H1923" s="299" t="s">
        <v>2146</v>
      </c>
      <c r="I1923" s="299" t="s">
        <v>2048</v>
      </c>
      <c r="J1923" s="299" t="s">
        <v>842</v>
      </c>
      <c r="N1923" s="299" t="s">
        <v>2068</v>
      </c>
    </row>
    <row r="1924" spans="1:14">
      <c r="A1924" s="299">
        <v>2016</v>
      </c>
      <c r="B1924" s="299" t="s">
        <v>129</v>
      </c>
      <c r="C1924" s="299" t="s">
        <v>143</v>
      </c>
      <c r="D1924" s="299" t="s">
        <v>749</v>
      </c>
      <c r="E1924" s="299">
        <v>-60868</v>
      </c>
      <c r="F1924" s="299" t="s">
        <v>890</v>
      </c>
      <c r="G1924" s="299" t="s">
        <v>2145</v>
      </c>
      <c r="H1924" s="299" t="s">
        <v>2146</v>
      </c>
      <c r="I1924" s="299" t="s">
        <v>2051</v>
      </c>
      <c r="J1924" s="299" t="s">
        <v>842</v>
      </c>
      <c r="N1924" s="299" t="s">
        <v>2068</v>
      </c>
    </row>
    <row r="1925" spans="1:14">
      <c r="A1925" s="299">
        <v>2016</v>
      </c>
      <c r="B1925" s="299" t="s">
        <v>129</v>
      </c>
      <c r="C1925" s="299" t="s">
        <v>143</v>
      </c>
      <c r="D1925" s="299" t="s">
        <v>1803</v>
      </c>
      <c r="E1925" s="299">
        <v>0.53846153846153799</v>
      </c>
      <c r="G1925" s="299" t="s">
        <v>2089</v>
      </c>
      <c r="I1925" s="299" t="s">
        <v>2055</v>
      </c>
      <c r="J1925" s="299" t="s">
        <v>818</v>
      </c>
      <c r="K1925" s="299" t="s">
        <v>2076</v>
      </c>
      <c r="L1925" s="299" t="s">
        <v>2155</v>
      </c>
      <c r="N1925" s="299" t="s">
        <v>2068</v>
      </c>
    </row>
    <row r="1926" spans="1:14">
      <c r="A1926" s="299">
        <v>2016</v>
      </c>
      <c r="B1926" s="299" t="s">
        <v>129</v>
      </c>
      <c r="C1926" s="299" t="s">
        <v>143</v>
      </c>
      <c r="D1926" s="299" t="s">
        <v>1807</v>
      </c>
      <c r="E1926" s="299">
        <v>0.53846153846153799</v>
      </c>
      <c r="G1926" s="299" t="s">
        <v>2089</v>
      </c>
      <c r="I1926" s="299" t="s">
        <v>2048</v>
      </c>
      <c r="J1926" s="299" t="s">
        <v>818</v>
      </c>
      <c r="K1926" s="299" t="s">
        <v>2076</v>
      </c>
      <c r="L1926" s="299" t="s">
        <v>2155</v>
      </c>
      <c r="N1926" s="299" t="s">
        <v>2068</v>
      </c>
    </row>
    <row r="1927" spans="1:14">
      <c r="A1927" s="299">
        <v>2016</v>
      </c>
      <c r="B1927" s="299" t="s">
        <v>129</v>
      </c>
      <c r="C1927" s="299" t="s">
        <v>143</v>
      </c>
      <c r="D1927" s="299" t="s">
        <v>1021</v>
      </c>
      <c r="E1927" s="299">
        <v>1065064.1100000001</v>
      </c>
      <c r="G1927" s="299" t="s">
        <v>2069</v>
      </c>
      <c r="I1927" s="299" t="s">
        <v>2021</v>
      </c>
      <c r="J1927" s="299" t="s">
        <v>900</v>
      </c>
      <c r="K1927" s="299" t="s">
        <v>2070</v>
      </c>
      <c r="L1927" s="299" t="s">
        <v>2148</v>
      </c>
      <c r="N1927" s="299" t="s">
        <v>2068</v>
      </c>
    </row>
    <row r="1928" spans="1:14">
      <c r="A1928" s="299">
        <v>2016</v>
      </c>
      <c r="B1928" s="299" t="s">
        <v>129</v>
      </c>
      <c r="C1928" s="299" t="s">
        <v>143</v>
      </c>
      <c r="D1928" s="299" t="s">
        <v>1023</v>
      </c>
      <c r="E1928" s="299">
        <v>12665772.810000001</v>
      </c>
      <c r="G1928" s="299" t="s">
        <v>2069</v>
      </c>
      <c r="I1928" s="299" t="s">
        <v>2024</v>
      </c>
      <c r="J1928" s="299" t="s">
        <v>900</v>
      </c>
      <c r="K1928" s="299" t="s">
        <v>2070</v>
      </c>
      <c r="L1928" s="299" t="s">
        <v>2148</v>
      </c>
      <c r="N1928" s="299" t="s">
        <v>2068</v>
      </c>
    </row>
    <row r="1929" spans="1:14">
      <c r="A1929" s="299">
        <v>2016</v>
      </c>
      <c r="B1929" s="299" t="s">
        <v>129</v>
      </c>
      <c r="C1929" s="299" t="s">
        <v>143</v>
      </c>
      <c r="D1929" s="299" t="s">
        <v>1025</v>
      </c>
      <c r="E1929" s="299">
        <v>74243858.180000007</v>
      </c>
      <c r="G1929" s="299" t="s">
        <v>2069</v>
      </c>
      <c r="I1929" s="299" t="s">
        <v>2021</v>
      </c>
      <c r="J1929" s="299" t="s">
        <v>900</v>
      </c>
      <c r="K1929" s="299" t="s">
        <v>2070</v>
      </c>
      <c r="L1929" s="299" t="s">
        <v>2126</v>
      </c>
      <c r="N1929" s="299" t="s">
        <v>2068</v>
      </c>
    </row>
    <row r="1930" spans="1:14">
      <c r="A1930" s="299">
        <v>2016</v>
      </c>
      <c r="B1930" s="299" t="s">
        <v>129</v>
      </c>
      <c r="C1930" s="299" t="s">
        <v>143</v>
      </c>
      <c r="D1930" s="299" t="s">
        <v>1027</v>
      </c>
      <c r="E1930" s="299">
        <v>7119813.6900000004</v>
      </c>
      <c r="G1930" s="299" t="s">
        <v>2069</v>
      </c>
      <c r="I1930" s="299" t="s">
        <v>2024</v>
      </c>
      <c r="J1930" s="299" t="s">
        <v>900</v>
      </c>
      <c r="K1930" s="299" t="s">
        <v>2070</v>
      </c>
      <c r="L1930" s="299" t="s">
        <v>2126</v>
      </c>
      <c r="N1930" s="299" t="s">
        <v>2068</v>
      </c>
    </row>
    <row r="1931" spans="1:14">
      <c r="A1931" s="299">
        <v>2016</v>
      </c>
      <c r="B1931" s="299" t="s">
        <v>129</v>
      </c>
      <c r="C1931" s="299" t="s">
        <v>143</v>
      </c>
      <c r="D1931" s="299" t="s">
        <v>1029</v>
      </c>
      <c r="E1931" s="299">
        <v>2076506.11</v>
      </c>
      <c r="G1931" s="299" t="s">
        <v>2069</v>
      </c>
      <c r="I1931" s="299" t="s">
        <v>2021</v>
      </c>
      <c r="J1931" s="299" t="s">
        <v>900</v>
      </c>
      <c r="K1931" s="299" t="s">
        <v>2070</v>
      </c>
      <c r="L1931" s="299" t="s">
        <v>2071</v>
      </c>
      <c r="N1931" s="299" t="s">
        <v>2068</v>
      </c>
    </row>
    <row r="1932" spans="1:14">
      <c r="A1932" s="299">
        <v>2016</v>
      </c>
      <c r="B1932" s="299" t="s">
        <v>129</v>
      </c>
      <c r="C1932" s="299" t="s">
        <v>143</v>
      </c>
      <c r="D1932" s="299" t="s">
        <v>1031</v>
      </c>
      <c r="E1932" s="299">
        <v>333154.15999999997</v>
      </c>
      <c r="G1932" s="299" t="s">
        <v>2069</v>
      </c>
      <c r="I1932" s="299" t="s">
        <v>2024</v>
      </c>
      <c r="J1932" s="299" t="s">
        <v>900</v>
      </c>
      <c r="K1932" s="299" t="s">
        <v>2070</v>
      </c>
      <c r="L1932" s="299" t="s">
        <v>2071</v>
      </c>
      <c r="N1932" s="299" t="s">
        <v>2068</v>
      </c>
    </row>
    <row r="1933" spans="1:14">
      <c r="A1933" s="299">
        <v>2016</v>
      </c>
      <c r="B1933" s="299" t="s">
        <v>129</v>
      </c>
      <c r="C1933" s="299" t="s">
        <v>143</v>
      </c>
      <c r="D1933" s="299" t="s">
        <v>2015</v>
      </c>
      <c r="E1933" s="299">
        <v>4.7999999999999996E-3</v>
      </c>
      <c r="G1933" s="299" t="s">
        <v>2069</v>
      </c>
      <c r="J1933" s="299" t="s">
        <v>900</v>
      </c>
      <c r="M1933" s="299" t="s">
        <v>2072</v>
      </c>
      <c r="N1933" s="299" t="s">
        <v>2068</v>
      </c>
    </row>
    <row r="1934" spans="1:14">
      <c r="A1934" s="299">
        <v>2016</v>
      </c>
      <c r="B1934" s="299" t="s">
        <v>129</v>
      </c>
      <c r="C1934" s="299" t="s">
        <v>143</v>
      </c>
      <c r="D1934" s="299" t="s">
        <v>917</v>
      </c>
      <c r="E1934" s="299">
        <v>-108</v>
      </c>
      <c r="G1934" s="299" t="s">
        <v>2069</v>
      </c>
      <c r="I1934" s="299" t="s">
        <v>2017</v>
      </c>
      <c r="J1934" s="299" t="s">
        <v>900</v>
      </c>
      <c r="K1934" s="299" t="s">
        <v>2073</v>
      </c>
      <c r="L1934" s="299" t="s">
        <v>2074</v>
      </c>
      <c r="N1934" s="299" t="s">
        <v>2068</v>
      </c>
    </row>
    <row r="1935" spans="1:14">
      <c r="A1935" s="299">
        <v>2016</v>
      </c>
      <c r="B1935" s="299" t="s">
        <v>129</v>
      </c>
      <c r="C1935" s="299" t="s">
        <v>143</v>
      </c>
      <c r="D1935" s="299" t="s">
        <v>898</v>
      </c>
      <c r="E1935" s="299">
        <v>0</v>
      </c>
      <c r="G1935" s="299" t="s">
        <v>2069</v>
      </c>
      <c r="I1935" s="299" t="s">
        <v>2017</v>
      </c>
      <c r="J1935" s="299" t="s">
        <v>900</v>
      </c>
      <c r="K1935" s="299" t="s">
        <v>2073</v>
      </c>
      <c r="L1935" s="299" t="s">
        <v>2075</v>
      </c>
      <c r="N1935" s="299" t="s">
        <v>2068</v>
      </c>
    </row>
    <row r="1936" spans="1:14">
      <c r="A1936" s="299">
        <v>2016</v>
      </c>
      <c r="B1936" s="299" t="s">
        <v>129</v>
      </c>
      <c r="C1936" s="299" t="s">
        <v>143</v>
      </c>
      <c r="D1936" s="299" t="s">
        <v>237</v>
      </c>
      <c r="E1936" s="299">
        <v>-19745436</v>
      </c>
      <c r="G1936" s="299" t="s">
        <v>2069</v>
      </c>
      <c r="I1936" s="299" t="s">
        <v>2055</v>
      </c>
      <c r="J1936" s="299" t="s">
        <v>900</v>
      </c>
      <c r="K1936" s="299" t="s">
        <v>2076</v>
      </c>
      <c r="L1936" s="299" t="s">
        <v>2075</v>
      </c>
      <c r="N1936" s="299" t="s">
        <v>2068</v>
      </c>
    </row>
    <row r="1937" spans="1:14">
      <c r="A1937" s="299">
        <v>2016</v>
      </c>
      <c r="B1937" s="299" t="s">
        <v>129</v>
      </c>
      <c r="C1937" s="299" t="s">
        <v>143</v>
      </c>
      <c r="D1937" s="299" t="s">
        <v>736</v>
      </c>
      <c r="E1937" s="299">
        <v>-5904233</v>
      </c>
      <c r="G1937" s="299" t="s">
        <v>2069</v>
      </c>
      <c r="I1937" s="299" t="s">
        <v>2051</v>
      </c>
      <c r="J1937" s="299" t="s">
        <v>900</v>
      </c>
      <c r="K1937" s="299" t="s">
        <v>2076</v>
      </c>
      <c r="L1937" s="299" t="s">
        <v>2075</v>
      </c>
      <c r="N1937" s="299" t="s">
        <v>2068</v>
      </c>
    </row>
    <row r="1938" spans="1:14">
      <c r="A1938" s="299">
        <v>2016</v>
      </c>
      <c r="B1938" s="299" t="s">
        <v>129</v>
      </c>
      <c r="C1938" s="299" t="s">
        <v>143</v>
      </c>
      <c r="D1938" s="299" t="s">
        <v>1736</v>
      </c>
      <c r="E1938" s="299">
        <v>377174158.55000001</v>
      </c>
      <c r="G1938" s="299" t="s">
        <v>2069</v>
      </c>
      <c r="I1938" s="299" t="s">
        <v>2048</v>
      </c>
      <c r="J1938" s="299" t="s">
        <v>900</v>
      </c>
      <c r="K1938" s="299" t="s">
        <v>2076</v>
      </c>
      <c r="L1938" s="299" t="s">
        <v>2075</v>
      </c>
      <c r="N1938" s="299" t="s">
        <v>2068</v>
      </c>
    </row>
    <row r="1939" spans="1:14">
      <c r="A1939" s="299">
        <v>2016</v>
      </c>
      <c r="B1939" s="299" t="s">
        <v>129</v>
      </c>
      <c r="C1939" s="299" t="s">
        <v>143</v>
      </c>
      <c r="D1939" s="299" t="s">
        <v>298</v>
      </c>
      <c r="E1939" s="299">
        <v>71325.39</v>
      </c>
      <c r="F1939" s="299" t="s">
        <v>298</v>
      </c>
      <c r="G1939" s="299" t="s">
        <v>2149</v>
      </c>
      <c r="H1939" s="299" t="s">
        <v>2146</v>
      </c>
      <c r="I1939" s="299" t="s">
        <v>2039</v>
      </c>
      <c r="J1939" s="299" t="s">
        <v>868</v>
      </c>
      <c r="N1939" s="299" t="s">
        <v>2068</v>
      </c>
    </row>
    <row r="1940" spans="1:14">
      <c r="A1940" s="299">
        <v>2016</v>
      </c>
      <c r="B1940" s="299" t="s">
        <v>129</v>
      </c>
      <c r="C1940" s="299" t="s">
        <v>143</v>
      </c>
      <c r="D1940" s="299" t="s">
        <v>692</v>
      </c>
      <c r="E1940" s="299">
        <v>3822</v>
      </c>
      <c r="F1940" s="299" t="s">
        <v>692</v>
      </c>
      <c r="G1940" s="299" t="s">
        <v>2149</v>
      </c>
      <c r="H1940" s="299" t="s">
        <v>2146</v>
      </c>
      <c r="I1940" s="299" t="s">
        <v>2039</v>
      </c>
      <c r="N1940" s="299" t="s">
        <v>2068</v>
      </c>
    </row>
    <row r="1941" spans="1:14">
      <c r="A1941" s="299">
        <v>2016</v>
      </c>
      <c r="B1941" s="299" t="s">
        <v>129</v>
      </c>
      <c r="C1941" s="299" t="s">
        <v>143</v>
      </c>
      <c r="D1941" s="299" t="s">
        <v>277</v>
      </c>
      <c r="E1941" s="299">
        <v>16687.64</v>
      </c>
      <c r="F1941" s="299" t="s">
        <v>277</v>
      </c>
      <c r="G1941" s="299" t="s">
        <v>2149</v>
      </c>
      <c r="H1941" s="299" t="s">
        <v>2146</v>
      </c>
      <c r="I1941" s="299" t="s">
        <v>2039</v>
      </c>
      <c r="J1941" s="299" t="s">
        <v>868</v>
      </c>
      <c r="N1941" s="299" t="s">
        <v>2068</v>
      </c>
    </row>
    <row r="1942" spans="1:14">
      <c r="A1942" s="299">
        <v>2016</v>
      </c>
      <c r="B1942" s="299" t="s">
        <v>129</v>
      </c>
      <c r="C1942" s="299" t="s">
        <v>143</v>
      </c>
      <c r="D1942" s="299" t="s">
        <v>290</v>
      </c>
      <c r="E1942" s="299">
        <v>6338.31</v>
      </c>
      <c r="F1942" s="299" t="s">
        <v>290</v>
      </c>
      <c r="G1942" s="299" t="s">
        <v>2149</v>
      </c>
      <c r="H1942" s="299" t="s">
        <v>2146</v>
      </c>
      <c r="I1942" s="299" t="s">
        <v>2039</v>
      </c>
      <c r="J1942" s="299" t="s">
        <v>868</v>
      </c>
      <c r="N1942" s="299" t="s">
        <v>2068</v>
      </c>
    </row>
    <row r="1943" spans="1:14">
      <c r="A1943" s="299">
        <v>2016</v>
      </c>
      <c r="B1943" s="299" t="s">
        <v>129</v>
      </c>
      <c r="C1943" s="299" t="s">
        <v>143</v>
      </c>
      <c r="D1943" s="299" t="s">
        <v>306</v>
      </c>
      <c r="E1943" s="299">
        <v>2425</v>
      </c>
      <c r="F1943" s="299" t="s">
        <v>306</v>
      </c>
      <c r="G1943" s="299" t="s">
        <v>2149</v>
      </c>
      <c r="H1943" s="299" t="s">
        <v>2146</v>
      </c>
      <c r="I1943" s="299" t="s">
        <v>2039</v>
      </c>
      <c r="J1943" s="299" t="s">
        <v>868</v>
      </c>
      <c r="N1943" s="299" t="s">
        <v>2068</v>
      </c>
    </row>
    <row r="1944" spans="1:14">
      <c r="A1944" s="299">
        <v>2016</v>
      </c>
      <c r="B1944" s="299" t="s">
        <v>129</v>
      </c>
      <c r="C1944" s="299" t="s">
        <v>143</v>
      </c>
      <c r="D1944" s="299" t="s">
        <v>345</v>
      </c>
      <c r="E1944" s="299">
        <v>10873.48</v>
      </c>
      <c r="F1944" s="299" t="s">
        <v>345</v>
      </c>
      <c r="G1944" s="299" t="s">
        <v>2149</v>
      </c>
      <c r="H1944" s="299" t="s">
        <v>2146</v>
      </c>
      <c r="I1944" s="299" t="s">
        <v>2039</v>
      </c>
      <c r="N1944" s="299" t="s">
        <v>2068</v>
      </c>
    </row>
    <row r="1945" spans="1:14">
      <c r="A1945" s="299">
        <v>2016</v>
      </c>
      <c r="B1945" s="299" t="s">
        <v>129</v>
      </c>
      <c r="C1945" s="299" t="s">
        <v>143</v>
      </c>
      <c r="D1945" s="299" t="s">
        <v>249</v>
      </c>
      <c r="E1945" s="299">
        <v>7845545.3099999996</v>
      </c>
      <c r="F1945" s="299" t="s">
        <v>249</v>
      </c>
      <c r="G1945" s="299" t="s">
        <v>2149</v>
      </c>
      <c r="H1945" s="299" t="s">
        <v>2146</v>
      </c>
      <c r="I1945" s="299" t="s">
        <v>2034</v>
      </c>
      <c r="J1945" s="299" t="s">
        <v>868</v>
      </c>
      <c r="N1945" s="299" t="s">
        <v>2068</v>
      </c>
    </row>
    <row r="1946" spans="1:14">
      <c r="A1946" s="299">
        <v>2016</v>
      </c>
      <c r="B1946" s="299" t="s">
        <v>129</v>
      </c>
      <c r="C1946" s="299" t="s">
        <v>143</v>
      </c>
      <c r="D1946" s="299" t="s">
        <v>335</v>
      </c>
      <c r="E1946" s="299">
        <v>470523.06</v>
      </c>
      <c r="F1946" s="299" t="s">
        <v>335</v>
      </c>
      <c r="G1946" s="299" t="s">
        <v>2149</v>
      </c>
      <c r="H1946" s="299" t="s">
        <v>2146</v>
      </c>
      <c r="I1946" s="299" t="s">
        <v>2042</v>
      </c>
      <c r="N1946" s="299" t="s">
        <v>2068</v>
      </c>
    </row>
    <row r="1947" spans="1:14">
      <c r="A1947" s="299">
        <v>2016</v>
      </c>
      <c r="B1947" s="299" t="s">
        <v>129</v>
      </c>
      <c r="C1947" s="299" t="s">
        <v>143</v>
      </c>
      <c r="D1947" s="299" t="s">
        <v>880</v>
      </c>
      <c r="E1947" s="299">
        <v>3888393</v>
      </c>
      <c r="F1947" s="299" t="s">
        <v>880</v>
      </c>
      <c r="G1947" s="299" t="s">
        <v>2149</v>
      </c>
      <c r="H1947" s="299" t="s">
        <v>2146</v>
      </c>
      <c r="I1947" s="299" t="s">
        <v>2028</v>
      </c>
      <c r="N1947" s="299" t="s">
        <v>2068</v>
      </c>
    </row>
    <row r="1948" spans="1:14">
      <c r="A1948" s="299">
        <v>2016</v>
      </c>
      <c r="B1948" s="299" t="s">
        <v>129</v>
      </c>
      <c r="C1948" s="299" t="s">
        <v>143</v>
      </c>
      <c r="D1948" s="299" t="s">
        <v>750</v>
      </c>
      <c r="E1948" s="299">
        <v>2441917</v>
      </c>
      <c r="F1948" s="299" t="s">
        <v>750</v>
      </c>
      <c r="G1948" s="299" t="s">
        <v>2149</v>
      </c>
      <c r="H1948" s="299" t="s">
        <v>2146</v>
      </c>
      <c r="I1948" s="299" t="s">
        <v>2028</v>
      </c>
      <c r="N1948" s="299" t="s">
        <v>2068</v>
      </c>
    </row>
    <row r="1949" spans="1:14">
      <c r="A1949" s="299">
        <v>2016</v>
      </c>
      <c r="B1949" s="299" t="s">
        <v>129</v>
      </c>
      <c r="C1949" s="299" t="s">
        <v>143</v>
      </c>
      <c r="D1949" s="299" t="s">
        <v>248</v>
      </c>
      <c r="E1949" s="299">
        <v>1149200</v>
      </c>
      <c r="F1949" s="299" t="s">
        <v>248</v>
      </c>
      <c r="G1949" s="299" t="s">
        <v>2149</v>
      </c>
      <c r="H1949" s="299" t="s">
        <v>2146</v>
      </c>
      <c r="I1949" s="299" t="s">
        <v>2033</v>
      </c>
      <c r="J1949" s="299" t="s">
        <v>868</v>
      </c>
      <c r="N1949" s="299" t="s">
        <v>2068</v>
      </c>
    </row>
    <row r="1950" spans="1:14">
      <c r="A1950" s="299">
        <v>2016</v>
      </c>
      <c r="B1950" s="299" t="s">
        <v>129</v>
      </c>
      <c r="C1950" s="299" t="s">
        <v>143</v>
      </c>
      <c r="D1950" s="299" t="s">
        <v>284</v>
      </c>
      <c r="E1950" s="299">
        <v>998167.25</v>
      </c>
      <c r="F1950" s="299" t="s">
        <v>284</v>
      </c>
      <c r="G1950" s="299" t="s">
        <v>2149</v>
      </c>
      <c r="H1950" s="299" t="s">
        <v>2146</v>
      </c>
      <c r="I1950" s="299" t="s">
        <v>2039</v>
      </c>
      <c r="J1950" s="299" t="s">
        <v>868</v>
      </c>
      <c r="N1950" s="299" t="s">
        <v>2068</v>
      </c>
    </row>
    <row r="1951" spans="1:14">
      <c r="A1951" s="299">
        <v>2016</v>
      </c>
      <c r="B1951" s="299" t="s">
        <v>129</v>
      </c>
      <c r="C1951" s="299" t="s">
        <v>143</v>
      </c>
      <c r="D1951" s="299" t="s">
        <v>314</v>
      </c>
      <c r="E1951" s="299">
        <v>128261.28</v>
      </c>
      <c r="F1951" s="299" t="s">
        <v>314</v>
      </c>
      <c r="G1951" s="299" t="s">
        <v>2149</v>
      </c>
      <c r="H1951" s="299" t="s">
        <v>2146</v>
      </c>
      <c r="I1951" s="299" t="s">
        <v>2039</v>
      </c>
      <c r="J1951" s="299" t="s">
        <v>868</v>
      </c>
      <c r="N1951" s="299" t="s">
        <v>2068</v>
      </c>
    </row>
    <row r="1952" spans="1:14">
      <c r="A1952" s="299">
        <v>2016</v>
      </c>
      <c r="B1952" s="299" t="s">
        <v>129</v>
      </c>
      <c r="C1952" s="299" t="s">
        <v>143</v>
      </c>
      <c r="D1952" s="299" t="s">
        <v>336</v>
      </c>
      <c r="E1952" s="299">
        <v>-430377.35</v>
      </c>
      <c r="F1952" s="299" t="s">
        <v>336</v>
      </c>
      <c r="G1952" s="299" t="s">
        <v>2149</v>
      </c>
      <c r="H1952" s="299" t="s">
        <v>2146</v>
      </c>
      <c r="I1952" s="299" t="s">
        <v>2042</v>
      </c>
      <c r="N1952" s="299" t="s">
        <v>2068</v>
      </c>
    </row>
    <row r="1953" spans="1:14">
      <c r="A1953" s="299">
        <v>2016</v>
      </c>
      <c r="B1953" s="299" t="s">
        <v>129</v>
      </c>
      <c r="C1953" s="299" t="s">
        <v>143</v>
      </c>
      <c r="D1953" s="299" t="s">
        <v>334</v>
      </c>
      <c r="E1953" s="299">
        <v>-662628.06999999995</v>
      </c>
      <c r="F1953" s="299" t="s">
        <v>334</v>
      </c>
      <c r="G1953" s="299" t="s">
        <v>2149</v>
      </c>
      <c r="H1953" s="299" t="s">
        <v>2146</v>
      </c>
      <c r="I1953" s="299" t="s">
        <v>2042</v>
      </c>
      <c r="N1953" s="299" t="s">
        <v>2068</v>
      </c>
    </row>
    <row r="1954" spans="1:14">
      <c r="A1954" s="299">
        <v>2016</v>
      </c>
      <c r="B1954" s="299" t="s">
        <v>129</v>
      </c>
      <c r="C1954" s="299" t="s">
        <v>143</v>
      </c>
      <c r="D1954" s="299" t="s">
        <v>305</v>
      </c>
      <c r="E1954" s="299">
        <v>6501.74</v>
      </c>
      <c r="F1954" s="299" t="s">
        <v>305</v>
      </c>
      <c r="G1954" s="299" t="s">
        <v>2149</v>
      </c>
      <c r="H1954" s="299" t="s">
        <v>2146</v>
      </c>
      <c r="I1954" s="299" t="s">
        <v>2039</v>
      </c>
      <c r="J1954" s="299" t="s">
        <v>868</v>
      </c>
      <c r="N1954" s="299" t="s">
        <v>2068</v>
      </c>
    </row>
    <row r="1955" spans="1:14">
      <c r="A1955" s="299">
        <v>2016</v>
      </c>
      <c r="B1955" s="299" t="s">
        <v>129</v>
      </c>
      <c r="C1955" s="299" t="s">
        <v>143</v>
      </c>
      <c r="D1955" s="299" t="s">
        <v>348</v>
      </c>
      <c r="E1955" s="299">
        <v>-126548.94</v>
      </c>
      <c r="F1955" s="299" t="s">
        <v>348</v>
      </c>
      <c r="G1955" s="299" t="s">
        <v>2149</v>
      </c>
      <c r="H1955" s="299" t="s">
        <v>2146</v>
      </c>
      <c r="I1955" s="299" t="s">
        <v>2039</v>
      </c>
      <c r="N1955" s="299" t="s">
        <v>2068</v>
      </c>
    </row>
    <row r="1956" spans="1:14">
      <c r="A1956" s="299">
        <v>2016</v>
      </c>
      <c r="B1956" s="299" t="s">
        <v>129</v>
      </c>
      <c r="C1956" s="299" t="s">
        <v>143</v>
      </c>
      <c r="D1956" s="299" t="s">
        <v>286</v>
      </c>
      <c r="E1956" s="299">
        <v>18725</v>
      </c>
      <c r="F1956" s="299" t="s">
        <v>286</v>
      </c>
      <c r="G1956" s="299" t="s">
        <v>2149</v>
      </c>
      <c r="H1956" s="299" t="s">
        <v>2146</v>
      </c>
      <c r="I1956" s="299" t="s">
        <v>2039</v>
      </c>
      <c r="J1956" s="299" t="s">
        <v>868</v>
      </c>
      <c r="N1956" s="299" t="s">
        <v>2068</v>
      </c>
    </row>
    <row r="1957" spans="1:14">
      <c r="A1957" s="299">
        <v>2016</v>
      </c>
      <c r="B1957" s="299" t="s">
        <v>129</v>
      </c>
      <c r="C1957" s="299" t="s">
        <v>143</v>
      </c>
      <c r="D1957" s="299" t="s">
        <v>753</v>
      </c>
      <c r="E1957" s="299">
        <v>41206.28</v>
      </c>
      <c r="F1957" s="299" t="s">
        <v>753</v>
      </c>
      <c r="G1957" s="299" t="s">
        <v>2149</v>
      </c>
      <c r="H1957" s="299" t="s">
        <v>2146</v>
      </c>
      <c r="I1957" s="299" t="s">
        <v>2039</v>
      </c>
      <c r="J1957" s="299" t="s">
        <v>868</v>
      </c>
      <c r="N1957" s="299" t="s">
        <v>2068</v>
      </c>
    </row>
    <row r="1958" spans="1:14">
      <c r="A1958" s="299">
        <v>2016</v>
      </c>
      <c r="B1958" s="299" t="s">
        <v>129</v>
      </c>
      <c r="C1958" s="299" t="s">
        <v>143</v>
      </c>
      <c r="D1958" s="299" t="s">
        <v>338</v>
      </c>
      <c r="E1958" s="299">
        <v>-36987.29</v>
      </c>
      <c r="F1958" s="299" t="s">
        <v>338</v>
      </c>
      <c r="G1958" s="299" t="s">
        <v>2149</v>
      </c>
      <c r="H1958" s="299" t="s">
        <v>2146</v>
      </c>
      <c r="I1958" s="299" t="s">
        <v>2042</v>
      </c>
      <c r="N1958" s="299" t="s">
        <v>2068</v>
      </c>
    </row>
    <row r="1959" spans="1:14">
      <c r="A1959" s="299">
        <v>2016</v>
      </c>
      <c r="B1959" s="299" t="s">
        <v>129</v>
      </c>
      <c r="C1959" s="299" t="s">
        <v>143</v>
      </c>
      <c r="D1959" s="299" t="s">
        <v>276</v>
      </c>
      <c r="E1959" s="299">
        <v>16688.21</v>
      </c>
      <c r="F1959" s="299" t="s">
        <v>276</v>
      </c>
      <c r="G1959" s="299" t="s">
        <v>2149</v>
      </c>
      <c r="H1959" s="299" t="s">
        <v>2146</v>
      </c>
      <c r="I1959" s="299" t="s">
        <v>2039</v>
      </c>
      <c r="J1959" s="299" t="s">
        <v>868</v>
      </c>
      <c r="N1959" s="299" t="s">
        <v>2068</v>
      </c>
    </row>
    <row r="1960" spans="1:14">
      <c r="A1960" s="299">
        <v>2016</v>
      </c>
      <c r="B1960" s="299" t="s">
        <v>129</v>
      </c>
      <c r="C1960" s="299" t="s">
        <v>143</v>
      </c>
      <c r="D1960" s="299" t="s">
        <v>302</v>
      </c>
      <c r="E1960" s="299">
        <v>200259.26</v>
      </c>
      <c r="F1960" s="299" t="s">
        <v>302</v>
      </c>
      <c r="G1960" s="299" t="s">
        <v>2149</v>
      </c>
      <c r="H1960" s="299" t="s">
        <v>2146</v>
      </c>
      <c r="I1960" s="299" t="s">
        <v>2039</v>
      </c>
      <c r="J1960" s="299" t="s">
        <v>868</v>
      </c>
      <c r="N1960" s="299" t="s">
        <v>2068</v>
      </c>
    </row>
    <row r="1961" spans="1:14">
      <c r="A1961" s="299">
        <v>2016</v>
      </c>
      <c r="B1961" s="299" t="s">
        <v>129</v>
      </c>
      <c r="C1961" s="299" t="s">
        <v>143</v>
      </c>
      <c r="D1961" s="299" t="s">
        <v>593</v>
      </c>
      <c r="E1961" s="299">
        <v>23705.59</v>
      </c>
      <c r="F1961" s="299" t="s">
        <v>593</v>
      </c>
      <c r="G1961" s="299" t="s">
        <v>2149</v>
      </c>
      <c r="H1961" s="299" t="s">
        <v>2146</v>
      </c>
      <c r="I1961" s="299" t="s">
        <v>2044</v>
      </c>
      <c r="N1961" s="299" t="s">
        <v>2068</v>
      </c>
    </row>
    <row r="1962" spans="1:14">
      <c r="A1962" s="299">
        <v>2016</v>
      </c>
      <c r="B1962" s="299" t="s">
        <v>129</v>
      </c>
      <c r="C1962" s="299" t="s">
        <v>143</v>
      </c>
      <c r="D1962" s="299" t="s">
        <v>655</v>
      </c>
      <c r="E1962" s="299">
        <v>12808.65</v>
      </c>
      <c r="F1962" s="299" t="s">
        <v>655</v>
      </c>
      <c r="G1962" s="299" t="s">
        <v>2149</v>
      </c>
      <c r="H1962" s="299" t="s">
        <v>2146</v>
      </c>
      <c r="I1962" s="299" t="s">
        <v>2039</v>
      </c>
      <c r="N1962" s="299" t="s">
        <v>2068</v>
      </c>
    </row>
    <row r="1963" spans="1:14">
      <c r="A1963" s="299">
        <v>2016</v>
      </c>
      <c r="B1963" s="299" t="s">
        <v>129</v>
      </c>
      <c r="C1963" s="299" t="s">
        <v>143</v>
      </c>
      <c r="D1963" s="299" t="s">
        <v>289</v>
      </c>
      <c r="E1963" s="299">
        <v>46798.96</v>
      </c>
      <c r="F1963" s="299" t="s">
        <v>289</v>
      </c>
      <c r="G1963" s="299" t="s">
        <v>2149</v>
      </c>
      <c r="H1963" s="299" t="s">
        <v>2146</v>
      </c>
      <c r="I1963" s="299" t="s">
        <v>2039</v>
      </c>
      <c r="J1963" s="299" t="s">
        <v>868</v>
      </c>
      <c r="N1963" s="299" t="s">
        <v>2068</v>
      </c>
    </row>
    <row r="1964" spans="1:14">
      <c r="A1964" s="299">
        <v>2016</v>
      </c>
      <c r="B1964" s="299" t="s">
        <v>129</v>
      </c>
      <c r="C1964" s="299" t="s">
        <v>143</v>
      </c>
      <c r="D1964" s="299" t="s">
        <v>752</v>
      </c>
      <c r="E1964" s="299">
        <v>1759</v>
      </c>
      <c r="F1964" s="299" t="s">
        <v>752</v>
      </c>
      <c r="G1964" s="299" t="s">
        <v>2149</v>
      </c>
      <c r="H1964" s="299" t="s">
        <v>2146</v>
      </c>
      <c r="I1964" s="299" t="s">
        <v>2044</v>
      </c>
      <c r="N1964" s="299" t="s">
        <v>2068</v>
      </c>
    </row>
    <row r="1965" spans="1:14">
      <c r="A1965" s="299">
        <v>2016</v>
      </c>
      <c r="B1965" s="299" t="s">
        <v>129</v>
      </c>
      <c r="C1965" s="299" t="s">
        <v>143</v>
      </c>
      <c r="D1965" s="299" t="s">
        <v>297</v>
      </c>
      <c r="E1965" s="299">
        <v>0.5</v>
      </c>
      <c r="F1965" s="299" t="s">
        <v>297</v>
      </c>
      <c r="G1965" s="299" t="s">
        <v>2149</v>
      </c>
      <c r="H1965" s="299" t="s">
        <v>2146</v>
      </c>
      <c r="I1965" s="299" t="s">
        <v>2039</v>
      </c>
      <c r="J1965" s="299" t="s">
        <v>868</v>
      </c>
      <c r="N1965" s="299" t="s">
        <v>2068</v>
      </c>
    </row>
    <row r="1966" spans="1:14">
      <c r="A1966" s="299">
        <v>2016</v>
      </c>
      <c r="B1966" s="299" t="s">
        <v>129</v>
      </c>
      <c r="C1966" s="299" t="s">
        <v>143</v>
      </c>
      <c r="D1966" s="299" t="s">
        <v>259</v>
      </c>
      <c r="E1966" s="299">
        <v>14622.69</v>
      </c>
      <c r="F1966" s="299" t="s">
        <v>259</v>
      </c>
      <c r="G1966" s="299" t="s">
        <v>2149</v>
      </c>
      <c r="H1966" s="299" t="s">
        <v>2146</v>
      </c>
      <c r="I1966" s="299" t="s">
        <v>2039</v>
      </c>
      <c r="J1966" s="299" t="s">
        <v>868</v>
      </c>
      <c r="N1966" s="299" t="s">
        <v>2068</v>
      </c>
    </row>
    <row r="1967" spans="1:14">
      <c r="A1967" s="299">
        <v>2016</v>
      </c>
      <c r="B1967" s="299" t="s">
        <v>129</v>
      </c>
      <c r="C1967" s="299" t="s">
        <v>143</v>
      </c>
      <c r="D1967" s="299" t="s">
        <v>300</v>
      </c>
      <c r="E1967" s="299">
        <v>1338371.05</v>
      </c>
      <c r="F1967" s="299" t="s">
        <v>300</v>
      </c>
      <c r="G1967" s="299" t="s">
        <v>2149</v>
      </c>
      <c r="H1967" s="299" t="s">
        <v>2146</v>
      </c>
      <c r="I1967" s="299" t="s">
        <v>2039</v>
      </c>
      <c r="J1967" s="299" t="s">
        <v>868</v>
      </c>
      <c r="N1967" s="299" t="s">
        <v>2068</v>
      </c>
    </row>
    <row r="1968" spans="1:14">
      <c r="A1968" s="299">
        <v>2016</v>
      </c>
      <c r="B1968" s="299" t="s">
        <v>129</v>
      </c>
      <c r="C1968" s="299" t="s">
        <v>143</v>
      </c>
      <c r="D1968" s="299" t="s">
        <v>754</v>
      </c>
      <c r="E1968" s="299">
        <v>-10901.88</v>
      </c>
      <c r="F1968" s="299" t="s">
        <v>754</v>
      </c>
      <c r="G1968" s="299" t="s">
        <v>2149</v>
      </c>
      <c r="H1968" s="299" t="s">
        <v>2146</v>
      </c>
      <c r="I1968" s="299" t="s">
        <v>2044</v>
      </c>
      <c r="N1968" s="299" t="s">
        <v>2068</v>
      </c>
    </row>
    <row r="1969" spans="1:14">
      <c r="A1969" s="299">
        <v>2016</v>
      </c>
      <c r="B1969" s="299" t="s">
        <v>129</v>
      </c>
      <c r="C1969" s="299" t="s">
        <v>143</v>
      </c>
      <c r="D1969" s="299" t="s">
        <v>255</v>
      </c>
      <c r="E1969" s="299">
        <v>544.22</v>
      </c>
      <c r="F1969" s="299" t="s">
        <v>255</v>
      </c>
      <c r="G1969" s="299" t="s">
        <v>2149</v>
      </c>
      <c r="H1969" s="299" t="s">
        <v>2146</v>
      </c>
      <c r="I1969" s="299" t="s">
        <v>2039</v>
      </c>
      <c r="J1969" s="299" t="s">
        <v>868</v>
      </c>
      <c r="N1969" s="299" t="s">
        <v>2068</v>
      </c>
    </row>
    <row r="1970" spans="1:14">
      <c r="A1970" s="299">
        <v>2016</v>
      </c>
      <c r="B1970" s="299" t="s">
        <v>129</v>
      </c>
      <c r="C1970" s="299" t="s">
        <v>143</v>
      </c>
      <c r="D1970" s="299" t="s">
        <v>285</v>
      </c>
      <c r="E1970" s="299">
        <v>59080</v>
      </c>
      <c r="F1970" s="299" t="s">
        <v>285</v>
      </c>
      <c r="G1970" s="299" t="s">
        <v>2149</v>
      </c>
      <c r="H1970" s="299" t="s">
        <v>2146</v>
      </c>
      <c r="I1970" s="299" t="s">
        <v>2039</v>
      </c>
      <c r="J1970" s="299" t="s">
        <v>868</v>
      </c>
      <c r="N1970" s="299" t="s">
        <v>2068</v>
      </c>
    </row>
    <row r="1971" spans="1:14">
      <c r="A1971" s="299">
        <v>2016</v>
      </c>
      <c r="B1971" s="299" t="s">
        <v>129</v>
      </c>
      <c r="C1971" s="299" t="s">
        <v>143</v>
      </c>
      <c r="D1971" s="299" t="s">
        <v>358</v>
      </c>
      <c r="E1971" s="299">
        <v>-17298</v>
      </c>
      <c r="F1971" s="299" t="s">
        <v>358</v>
      </c>
      <c r="G1971" s="299" t="s">
        <v>2149</v>
      </c>
      <c r="H1971" s="299" t="s">
        <v>2146</v>
      </c>
      <c r="I1971" s="299" t="s">
        <v>2042</v>
      </c>
      <c r="N1971" s="299" t="s">
        <v>2068</v>
      </c>
    </row>
    <row r="1972" spans="1:14">
      <c r="A1972" s="299">
        <v>2016</v>
      </c>
      <c r="B1972" s="299" t="s">
        <v>129</v>
      </c>
      <c r="C1972" s="299" t="s">
        <v>143</v>
      </c>
      <c r="D1972" s="299" t="s">
        <v>337</v>
      </c>
      <c r="E1972" s="299">
        <v>-3158.42</v>
      </c>
      <c r="F1972" s="299" t="s">
        <v>337</v>
      </c>
      <c r="G1972" s="299" t="s">
        <v>2149</v>
      </c>
      <c r="H1972" s="299" t="s">
        <v>2146</v>
      </c>
      <c r="I1972" s="299" t="s">
        <v>2042</v>
      </c>
      <c r="N1972" s="299" t="s">
        <v>2068</v>
      </c>
    </row>
    <row r="1973" spans="1:14">
      <c r="A1973" s="299">
        <v>2016</v>
      </c>
      <c r="B1973" s="299" t="s">
        <v>129</v>
      </c>
      <c r="C1973" s="299" t="s">
        <v>143</v>
      </c>
      <c r="D1973" s="299" t="s">
        <v>890</v>
      </c>
      <c r="E1973" s="299">
        <v>-60868</v>
      </c>
      <c r="F1973" s="299" t="s">
        <v>890</v>
      </c>
      <c r="G1973" s="299" t="s">
        <v>2149</v>
      </c>
      <c r="H1973" s="299" t="s">
        <v>2146</v>
      </c>
      <c r="I1973" s="299" t="s">
        <v>2046</v>
      </c>
      <c r="N1973" s="299" t="s">
        <v>2068</v>
      </c>
    </row>
    <row r="1974" spans="1:14">
      <c r="A1974" s="299">
        <v>2016</v>
      </c>
      <c r="B1974" s="299" t="s">
        <v>129</v>
      </c>
      <c r="C1974" s="299" t="s">
        <v>143</v>
      </c>
      <c r="D1974" s="299" t="s">
        <v>329</v>
      </c>
      <c r="E1974" s="299">
        <v>4884072.83</v>
      </c>
      <c r="F1974" s="299" t="s">
        <v>329</v>
      </c>
      <c r="G1974" s="299" t="s">
        <v>2149</v>
      </c>
      <c r="H1974" s="299" t="s">
        <v>2146</v>
      </c>
      <c r="J1974" s="299" t="s">
        <v>868</v>
      </c>
      <c r="K1974" s="299" t="s">
        <v>2081</v>
      </c>
      <c r="L1974" s="299" t="s">
        <v>2137</v>
      </c>
      <c r="N1974" s="299" t="s">
        <v>2068</v>
      </c>
    </row>
    <row r="1975" spans="1:14">
      <c r="A1975" s="299">
        <v>2016</v>
      </c>
      <c r="B1975" s="299" t="s">
        <v>129</v>
      </c>
      <c r="C1975" s="299" t="s">
        <v>143</v>
      </c>
      <c r="D1975" s="299" t="s">
        <v>741</v>
      </c>
      <c r="E1975" s="299">
        <v>0</v>
      </c>
      <c r="F1975" s="299" t="s">
        <v>741</v>
      </c>
      <c r="G1975" s="299" t="s">
        <v>2149</v>
      </c>
      <c r="H1975" s="299" t="s">
        <v>2147</v>
      </c>
      <c r="I1975" s="299" t="s">
        <v>2028</v>
      </c>
      <c r="N1975" s="299" t="s">
        <v>2068</v>
      </c>
    </row>
    <row r="1976" spans="1:14">
      <c r="A1976" s="299">
        <v>2016</v>
      </c>
      <c r="B1976" s="299" t="s">
        <v>129</v>
      </c>
      <c r="C1976" s="299" t="s">
        <v>143</v>
      </c>
      <c r="D1976" s="299" t="s">
        <v>666</v>
      </c>
      <c r="E1976" s="299">
        <v>0</v>
      </c>
      <c r="F1976" s="299" t="s">
        <v>666</v>
      </c>
      <c r="G1976" s="299" t="s">
        <v>2149</v>
      </c>
      <c r="H1976" s="299" t="s">
        <v>2147</v>
      </c>
      <c r="I1976" s="299" t="s">
        <v>2039</v>
      </c>
      <c r="N1976" s="299" t="s">
        <v>2068</v>
      </c>
    </row>
    <row r="1977" spans="1:14">
      <c r="A1977" s="299">
        <v>2016</v>
      </c>
      <c r="B1977" s="299" t="s">
        <v>129</v>
      </c>
      <c r="C1977" s="299" t="s">
        <v>143</v>
      </c>
      <c r="D1977" s="299" t="s">
        <v>267</v>
      </c>
      <c r="E1977" s="299">
        <v>0</v>
      </c>
      <c r="F1977" s="299" t="s">
        <v>267</v>
      </c>
      <c r="G1977" s="299" t="s">
        <v>2149</v>
      </c>
      <c r="H1977" s="299" t="s">
        <v>2147</v>
      </c>
      <c r="I1977" s="299" t="s">
        <v>2039</v>
      </c>
      <c r="J1977" s="299" t="s">
        <v>868</v>
      </c>
      <c r="N1977" s="299" t="s">
        <v>2068</v>
      </c>
    </row>
    <row r="1978" spans="1:14">
      <c r="A1978" s="299">
        <v>2016</v>
      </c>
      <c r="B1978" s="299" t="s">
        <v>129</v>
      </c>
      <c r="C1978" s="299" t="s">
        <v>143</v>
      </c>
      <c r="D1978" s="299" t="s">
        <v>262</v>
      </c>
      <c r="E1978" s="299">
        <v>0</v>
      </c>
      <c r="F1978" s="299" t="s">
        <v>262</v>
      </c>
      <c r="G1978" s="299" t="s">
        <v>2149</v>
      </c>
      <c r="H1978" s="299" t="s">
        <v>2147</v>
      </c>
      <c r="I1978" s="299" t="s">
        <v>2039</v>
      </c>
      <c r="J1978" s="299" t="s">
        <v>868</v>
      </c>
      <c r="N1978" s="299" t="s">
        <v>2068</v>
      </c>
    </row>
    <row r="1979" spans="1:14">
      <c r="A1979" s="299">
        <v>2016</v>
      </c>
      <c r="B1979" s="299" t="s">
        <v>129</v>
      </c>
      <c r="C1979" s="299" t="s">
        <v>143</v>
      </c>
      <c r="D1979" s="299" t="s">
        <v>282</v>
      </c>
      <c r="E1979" s="299">
        <v>0</v>
      </c>
      <c r="F1979" s="299" t="s">
        <v>282</v>
      </c>
      <c r="G1979" s="299" t="s">
        <v>2149</v>
      </c>
      <c r="H1979" s="299" t="s">
        <v>2147</v>
      </c>
      <c r="I1979" s="299" t="s">
        <v>2039</v>
      </c>
      <c r="J1979" s="299" t="s">
        <v>868</v>
      </c>
      <c r="N1979" s="299" t="s">
        <v>2068</v>
      </c>
    </row>
    <row r="1980" spans="1:14">
      <c r="A1980" s="299">
        <v>2016</v>
      </c>
      <c r="B1980" s="299" t="s">
        <v>129</v>
      </c>
      <c r="C1980" s="299" t="s">
        <v>143</v>
      </c>
      <c r="D1980" s="299" t="s">
        <v>321</v>
      </c>
      <c r="E1980" s="299">
        <v>0</v>
      </c>
      <c r="F1980" s="299" t="s">
        <v>321</v>
      </c>
      <c r="G1980" s="299" t="s">
        <v>2149</v>
      </c>
      <c r="H1980" s="299" t="s">
        <v>2147</v>
      </c>
      <c r="I1980" s="299" t="s">
        <v>2039</v>
      </c>
      <c r="J1980" s="299" t="s">
        <v>868</v>
      </c>
      <c r="N1980" s="299" t="s">
        <v>2068</v>
      </c>
    </row>
    <row r="1981" spans="1:14">
      <c r="A1981" s="299">
        <v>2016</v>
      </c>
      <c r="B1981" s="299" t="s">
        <v>129</v>
      </c>
      <c r="C1981" s="299" t="s">
        <v>143</v>
      </c>
      <c r="D1981" s="299" t="s">
        <v>281</v>
      </c>
      <c r="E1981" s="299">
        <v>0</v>
      </c>
      <c r="F1981" s="299" t="s">
        <v>281</v>
      </c>
      <c r="G1981" s="299" t="s">
        <v>2149</v>
      </c>
      <c r="H1981" s="299" t="s">
        <v>2147</v>
      </c>
      <c r="I1981" s="299" t="s">
        <v>2039</v>
      </c>
      <c r="J1981" s="299" t="s">
        <v>868</v>
      </c>
      <c r="N1981" s="299" t="s">
        <v>2068</v>
      </c>
    </row>
    <row r="1982" spans="1:14">
      <c r="A1982" s="299">
        <v>2016</v>
      </c>
      <c r="B1982" s="299" t="s">
        <v>129</v>
      </c>
      <c r="C1982" s="299" t="s">
        <v>143</v>
      </c>
      <c r="D1982" s="299" t="s">
        <v>264</v>
      </c>
      <c r="E1982" s="299">
        <v>0</v>
      </c>
      <c r="F1982" s="299" t="s">
        <v>264</v>
      </c>
      <c r="G1982" s="299" t="s">
        <v>2149</v>
      </c>
      <c r="H1982" s="299" t="s">
        <v>2147</v>
      </c>
      <c r="I1982" s="299" t="s">
        <v>2039</v>
      </c>
      <c r="J1982" s="299" t="s">
        <v>868</v>
      </c>
      <c r="N1982" s="299" t="s">
        <v>2068</v>
      </c>
    </row>
    <row r="1983" spans="1:14">
      <c r="A1983" s="299">
        <v>2016</v>
      </c>
      <c r="B1983" s="299" t="s">
        <v>129</v>
      </c>
      <c r="C1983" s="299" t="s">
        <v>143</v>
      </c>
      <c r="D1983" s="299" t="s">
        <v>250</v>
      </c>
      <c r="E1983" s="299">
        <v>0</v>
      </c>
      <c r="F1983" s="299" t="s">
        <v>250</v>
      </c>
      <c r="G1983" s="299" t="s">
        <v>2149</v>
      </c>
      <c r="H1983" s="299" t="s">
        <v>2147</v>
      </c>
      <c r="I1983" s="299" t="s">
        <v>2039</v>
      </c>
      <c r="J1983" s="299" t="s">
        <v>868</v>
      </c>
      <c r="N1983" s="299" t="s">
        <v>2068</v>
      </c>
    </row>
    <row r="1984" spans="1:14">
      <c r="A1984" s="299">
        <v>2016</v>
      </c>
      <c r="B1984" s="299" t="s">
        <v>129</v>
      </c>
      <c r="C1984" s="299" t="s">
        <v>143</v>
      </c>
      <c r="D1984" s="299" t="s">
        <v>664</v>
      </c>
      <c r="E1984" s="299">
        <v>0</v>
      </c>
      <c r="F1984" s="299" t="s">
        <v>664</v>
      </c>
      <c r="G1984" s="299" t="s">
        <v>2149</v>
      </c>
      <c r="H1984" s="299" t="s">
        <v>2147</v>
      </c>
      <c r="I1984" s="299" t="s">
        <v>2039</v>
      </c>
      <c r="N1984" s="299" t="s">
        <v>2068</v>
      </c>
    </row>
    <row r="1985" spans="1:14">
      <c r="A1985" s="299">
        <v>2016</v>
      </c>
      <c r="B1985" s="299" t="s">
        <v>129</v>
      </c>
      <c r="C1985" s="299" t="s">
        <v>143</v>
      </c>
      <c r="D1985" s="299" t="s">
        <v>601</v>
      </c>
      <c r="E1985" s="299">
        <v>0</v>
      </c>
      <c r="F1985" s="299" t="s">
        <v>601</v>
      </c>
      <c r="G1985" s="299" t="s">
        <v>2149</v>
      </c>
      <c r="H1985" s="299" t="s">
        <v>2147</v>
      </c>
      <c r="I1985" s="299" t="s">
        <v>2044</v>
      </c>
      <c r="N1985" s="299" t="s">
        <v>2068</v>
      </c>
    </row>
    <row r="1986" spans="1:14">
      <c r="A1986" s="299">
        <v>2016</v>
      </c>
      <c r="B1986" s="299" t="s">
        <v>129</v>
      </c>
      <c r="C1986" s="299" t="s">
        <v>143</v>
      </c>
      <c r="D1986" s="299" t="s">
        <v>275</v>
      </c>
      <c r="E1986" s="299">
        <v>0</v>
      </c>
      <c r="F1986" s="299" t="s">
        <v>275</v>
      </c>
      <c r="G1986" s="299" t="s">
        <v>2149</v>
      </c>
      <c r="H1986" s="299" t="s">
        <v>2147</v>
      </c>
      <c r="I1986" s="299" t="s">
        <v>2039</v>
      </c>
      <c r="J1986" s="299" t="s">
        <v>868</v>
      </c>
      <c r="N1986" s="299" t="s">
        <v>2068</v>
      </c>
    </row>
    <row r="1987" spans="1:14">
      <c r="A1987" s="299">
        <v>2016</v>
      </c>
      <c r="B1987" s="299" t="s">
        <v>129</v>
      </c>
      <c r="C1987" s="299" t="s">
        <v>143</v>
      </c>
      <c r="D1987" s="299" t="s">
        <v>261</v>
      </c>
      <c r="E1987" s="299">
        <v>0</v>
      </c>
      <c r="F1987" s="299" t="s">
        <v>261</v>
      </c>
      <c r="G1987" s="299" t="s">
        <v>2149</v>
      </c>
      <c r="H1987" s="299" t="s">
        <v>2147</v>
      </c>
      <c r="I1987" s="299" t="s">
        <v>2039</v>
      </c>
      <c r="J1987" s="299" t="s">
        <v>868</v>
      </c>
      <c r="N1987" s="299" t="s">
        <v>2068</v>
      </c>
    </row>
    <row r="1988" spans="1:14">
      <c r="A1988" s="299">
        <v>2016</v>
      </c>
      <c r="B1988" s="299" t="s">
        <v>129</v>
      </c>
      <c r="C1988" s="299" t="s">
        <v>143</v>
      </c>
      <c r="D1988" s="299" t="s">
        <v>269</v>
      </c>
      <c r="E1988" s="299">
        <v>0</v>
      </c>
      <c r="F1988" s="299" t="s">
        <v>269</v>
      </c>
      <c r="G1988" s="299" t="s">
        <v>2149</v>
      </c>
      <c r="H1988" s="299" t="s">
        <v>2147</v>
      </c>
      <c r="I1988" s="299" t="s">
        <v>2039</v>
      </c>
      <c r="J1988" s="299" t="s">
        <v>868</v>
      </c>
      <c r="N1988" s="299" t="s">
        <v>2068</v>
      </c>
    </row>
    <row r="1989" spans="1:14">
      <c r="A1989" s="299">
        <v>2016</v>
      </c>
      <c r="B1989" s="299" t="s">
        <v>129</v>
      </c>
      <c r="C1989" s="299" t="s">
        <v>143</v>
      </c>
      <c r="D1989" s="299" t="s">
        <v>303</v>
      </c>
      <c r="E1989" s="299">
        <v>0</v>
      </c>
      <c r="F1989" s="299" t="s">
        <v>303</v>
      </c>
      <c r="G1989" s="299" t="s">
        <v>2149</v>
      </c>
      <c r="H1989" s="299" t="s">
        <v>2147</v>
      </c>
      <c r="I1989" s="299" t="s">
        <v>2039</v>
      </c>
      <c r="J1989" s="299" t="s">
        <v>868</v>
      </c>
      <c r="N1989" s="299" t="s">
        <v>2068</v>
      </c>
    </row>
    <row r="1990" spans="1:14">
      <c r="A1990" s="299">
        <v>2016</v>
      </c>
      <c r="B1990" s="299" t="s">
        <v>129</v>
      </c>
      <c r="C1990" s="299" t="s">
        <v>143</v>
      </c>
      <c r="D1990" s="299" t="s">
        <v>296</v>
      </c>
      <c r="E1990" s="299">
        <v>0</v>
      </c>
      <c r="F1990" s="299" t="s">
        <v>296</v>
      </c>
      <c r="G1990" s="299" t="s">
        <v>2149</v>
      </c>
      <c r="H1990" s="299" t="s">
        <v>2147</v>
      </c>
      <c r="I1990" s="299" t="s">
        <v>2039</v>
      </c>
      <c r="J1990" s="299" t="s">
        <v>868</v>
      </c>
      <c r="N1990" s="299" t="s">
        <v>2068</v>
      </c>
    </row>
    <row r="1991" spans="1:14">
      <c r="A1991" s="299">
        <v>2016</v>
      </c>
      <c r="B1991" s="299" t="s">
        <v>129</v>
      </c>
      <c r="C1991" s="299" t="s">
        <v>143</v>
      </c>
      <c r="D1991" s="299" t="s">
        <v>258</v>
      </c>
      <c r="E1991" s="299">
        <v>0</v>
      </c>
      <c r="F1991" s="299" t="s">
        <v>258</v>
      </c>
      <c r="G1991" s="299" t="s">
        <v>2149</v>
      </c>
      <c r="H1991" s="299" t="s">
        <v>2147</v>
      </c>
      <c r="I1991" s="299" t="s">
        <v>2039</v>
      </c>
      <c r="J1991" s="299" t="s">
        <v>868</v>
      </c>
      <c r="N1991" s="299" t="s">
        <v>2068</v>
      </c>
    </row>
    <row r="1992" spans="1:14">
      <c r="A1992" s="299">
        <v>2016</v>
      </c>
      <c r="B1992" s="299" t="s">
        <v>129</v>
      </c>
      <c r="C1992" s="299" t="s">
        <v>143</v>
      </c>
      <c r="D1992" s="299" t="s">
        <v>551</v>
      </c>
      <c r="E1992" s="299">
        <v>0</v>
      </c>
      <c r="F1992" s="299" t="s">
        <v>551</v>
      </c>
      <c r="G1992" s="299" t="s">
        <v>2149</v>
      </c>
      <c r="H1992" s="299" t="s">
        <v>2147</v>
      </c>
      <c r="I1992" s="299" t="s">
        <v>2039</v>
      </c>
      <c r="N1992" s="299" t="s">
        <v>2068</v>
      </c>
    </row>
    <row r="1993" spans="1:14">
      <c r="A1993" s="299">
        <v>2016</v>
      </c>
      <c r="B1993" s="299" t="s">
        <v>129</v>
      </c>
      <c r="C1993" s="299" t="s">
        <v>143</v>
      </c>
      <c r="D1993" s="299" t="s">
        <v>293</v>
      </c>
      <c r="E1993" s="299">
        <v>0</v>
      </c>
      <c r="F1993" s="299" t="s">
        <v>293</v>
      </c>
      <c r="G1993" s="299" t="s">
        <v>2149</v>
      </c>
      <c r="H1993" s="299" t="s">
        <v>2147</v>
      </c>
      <c r="I1993" s="299" t="s">
        <v>2039</v>
      </c>
      <c r="J1993" s="299" t="s">
        <v>868</v>
      </c>
      <c r="N1993" s="299" t="s">
        <v>2068</v>
      </c>
    </row>
    <row r="1994" spans="1:14">
      <c r="A1994" s="299">
        <v>2016</v>
      </c>
      <c r="B1994" s="299" t="s">
        <v>129</v>
      </c>
      <c r="C1994" s="299" t="s">
        <v>143</v>
      </c>
      <c r="D1994" s="299" t="s">
        <v>263</v>
      </c>
      <c r="E1994" s="299">
        <v>0</v>
      </c>
      <c r="F1994" s="299" t="s">
        <v>263</v>
      </c>
      <c r="G1994" s="299" t="s">
        <v>2149</v>
      </c>
      <c r="H1994" s="299" t="s">
        <v>2147</v>
      </c>
      <c r="I1994" s="299" t="s">
        <v>2039</v>
      </c>
      <c r="J1994" s="299" t="s">
        <v>868</v>
      </c>
      <c r="N1994" s="299" t="s">
        <v>2068</v>
      </c>
    </row>
    <row r="1995" spans="1:14">
      <c r="A1995" s="299">
        <v>2016</v>
      </c>
      <c r="B1995" s="299" t="s">
        <v>129</v>
      </c>
      <c r="C1995" s="299" t="s">
        <v>143</v>
      </c>
      <c r="D1995" s="299" t="s">
        <v>751</v>
      </c>
      <c r="E1995" s="299">
        <v>0</v>
      </c>
      <c r="F1995" s="299" t="s">
        <v>751</v>
      </c>
      <c r="G1995" s="299" t="s">
        <v>2149</v>
      </c>
      <c r="H1995" s="299" t="s">
        <v>2147</v>
      </c>
      <c r="I1995" s="299" t="s">
        <v>2039</v>
      </c>
      <c r="N1995" s="299" t="s">
        <v>2068</v>
      </c>
    </row>
    <row r="1996" spans="1:14">
      <c r="A1996" s="299">
        <v>2016</v>
      </c>
      <c r="B1996" s="299" t="s">
        <v>129</v>
      </c>
      <c r="C1996" s="299" t="s">
        <v>143</v>
      </c>
      <c r="D1996" s="299" t="s">
        <v>683</v>
      </c>
      <c r="E1996" s="299">
        <v>0</v>
      </c>
      <c r="F1996" s="299" t="s">
        <v>683</v>
      </c>
      <c r="G1996" s="299" t="s">
        <v>2149</v>
      </c>
      <c r="H1996" s="299" t="s">
        <v>2147</v>
      </c>
      <c r="I1996" s="299" t="s">
        <v>2039</v>
      </c>
      <c r="N1996" s="299" t="s">
        <v>2068</v>
      </c>
    </row>
    <row r="1997" spans="1:14">
      <c r="A1997" s="299">
        <v>2016</v>
      </c>
      <c r="B1997" s="299" t="s">
        <v>129</v>
      </c>
      <c r="C1997" s="299" t="s">
        <v>143</v>
      </c>
      <c r="D1997" s="299" t="s">
        <v>252</v>
      </c>
      <c r="E1997" s="299">
        <v>0</v>
      </c>
      <c r="F1997" s="299" t="s">
        <v>252</v>
      </c>
      <c r="G1997" s="299" t="s">
        <v>2149</v>
      </c>
      <c r="H1997" s="299" t="s">
        <v>2147</v>
      </c>
      <c r="I1997" s="299" t="s">
        <v>2039</v>
      </c>
      <c r="J1997" s="299" t="s">
        <v>868</v>
      </c>
      <c r="N1997" s="299" t="s">
        <v>2068</v>
      </c>
    </row>
    <row r="1998" spans="1:14">
      <c r="A1998" s="299">
        <v>2016</v>
      </c>
      <c r="B1998" s="299" t="s">
        <v>129</v>
      </c>
      <c r="C1998" s="299" t="s">
        <v>143</v>
      </c>
      <c r="D1998" s="299" t="s">
        <v>663</v>
      </c>
      <c r="E1998" s="299">
        <v>0</v>
      </c>
      <c r="F1998" s="299" t="s">
        <v>663</v>
      </c>
      <c r="G1998" s="299" t="s">
        <v>2149</v>
      </c>
      <c r="H1998" s="299" t="s">
        <v>2147</v>
      </c>
      <c r="I1998" s="299" t="s">
        <v>2039</v>
      </c>
      <c r="N1998" s="299" t="s">
        <v>2068</v>
      </c>
    </row>
    <row r="1999" spans="1:14">
      <c r="A1999" s="299">
        <v>2016</v>
      </c>
      <c r="B1999" s="299" t="s">
        <v>129</v>
      </c>
      <c r="C1999" s="299" t="s">
        <v>143</v>
      </c>
      <c r="D1999" s="299" t="s">
        <v>985</v>
      </c>
      <c r="E1999" s="299">
        <v>1067676.6299999999</v>
      </c>
      <c r="G1999" s="299" t="s">
        <v>2089</v>
      </c>
      <c r="I1999" s="299" t="s">
        <v>2021</v>
      </c>
      <c r="K1999" s="299" t="s">
        <v>2070</v>
      </c>
      <c r="L1999" s="299" t="s">
        <v>2153</v>
      </c>
      <c r="N1999" s="299" t="s">
        <v>2068</v>
      </c>
    </row>
    <row r="2000" spans="1:14">
      <c r="A2000" s="299">
        <v>2016</v>
      </c>
      <c r="B2000" s="299" t="s">
        <v>129</v>
      </c>
      <c r="C2000" s="299" t="s">
        <v>143</v>
      </c>
      <c r="D2000" s="299" t="s">
        <v>987</v>
      </c>
      <c r="E2000" s="299">
        <v>8492629.0399999991</v>
      </c>
      <c r="G2000" s="299" t="s">
        <v>2089</v>
      </c>
      <c r="I2000" s="299" t="s">
        <v>2024</v>
      </c>
      <c r="K2000" s="299" t="s">
        <v>2070</v>
      </c>
      <c r="L2000" s="299" t="s">
        <v>2153</v>
      </c>
      <c r="N2000" s="299" t="s">
        <v>2068</v>
      </c>
    </row>
    <row r="2001" spans="1:14">
      <c r="A2001" s="299">
        <v>2016</v>
      </c>
      <c r="B2001" s="299" t="s">
        <v>129</v>
      </c>
      <c r="C2001" s="299" t="s">
        <v>143</v>
      </c>
      <c r="D2001" s="299" t="s">
        <v>1805</v>
      </c>
      <c r="E2001" s="299">
        <v>0.53846153846153799</v>
      </c>
      <c r="G2001" s="299" t="s">
        <v>2089</v>
      </c>
      <c r="I2001" s="299" t="s">
        <v>2051</v>
      </c>
      <c r="J2001" s="299" t="s">
        <v>818</v>
      </c>
      <c r="K2001" s="299" t="s">
        <v>2076</v>
      </c>
      <c r="L2001" s="299" t="s">
        <v>2155</v>
      </c>
      <c r="N2001" s="299" t="s">
        <v>2068</v>
      </c>
    </row>
    <row r="2002" spans="1:14">
      <c r="A2002" s="299">
        <v>2016</v>
      </c>
      <c r="B2002" s="299" t="s">
        <v>129</v>
      </c>
      <c r="C2002" s="299" t="s">
        <v>143</v>
      </c>
      <c r="D2002" s="299" t="s">
        <v>1797</v>
      </c>
      <c r="E2002" s="299">
        <v>5.8201058201058198E-2</v>
      </c>
      <c r="G2002" s="299" t="s">
        <v>2089</v>
      </c>
      <c r="I2002" s="299" t="s">
        <v>2051</v>
      </c>
      <c r="J2002" s="299" t="s">
        <v>818</v>
      </c>
      <c r="K2002" s="299" t="s">
        <v>2076</v>
      </c>
      <c r="L2002" s="299" t="s">
        <v>2154</v>
      </c>
      <c r="N2002" s="299" t="s">
        <v>2068</v>
      </c>
    </row>
    <row r="2003" spans="1:14">
      <c r="A2003" s="299">
        <v>2016</v>
      </c>
      <c r="B2003" s="299" t="s">
        <v>129</v>
      </c>
      <c r="C2003" s="299" t="s">
        <v>143</v>
      </c>
      <c r="D2003" s="299" t="s">
        <v>1799</v>
      </c>
      <c r="E2003" s="299">
        <v>5.8201058201058198E-2</v>
      </c>
      <c r="G2003" s="299" t="s">
        <v>2089</v>
      </c>
      <c r="I2003" s="299" t="s">
        <v>2048</v>
      </c>
      <c r="J2003" s="299" t="s">
        <v>818</v>
      </c>
      <c r="K2003" s="299" t="s">
        <v>2076</v>
      </c>
      <c r="L2003" s="299" t="s">
        <v>2154</v>
      </c>
      <c r="N2003" s="299" t="s">
        <v>2068</v>
      </c>
    </row>
    <row r="2004" spans="1:14">
      <c r="A2004" s="299">
        <v>2016</v>
      </c>
      <c r="B2004" s="299" t="s">
        <v>129</v>
      </c>
      <c r="C2004" s="299" t="s">
        <v>143</v>
      </c>
      <c r="D2004" s="299" t="s">
        <v>247</v>
      </c>
      <c r="E2004" s="299">
        <v>4856094.42</v>
      </c>
      <c r="F2004" s="299" t="s">
        <v>247</v>
      </c>
      <c r="G2004" s="299" t="s">
        <v>2149</v>
      </c>
      <c r="H2004" s="299" t="s">
        <v>2146</v>
      </c>
      <c r="I2004" s="299" t="s">
        <v>2032</v>
      </c>
      <c r="J2004" s="299" t="s">
        <v>868</v>
      </c>
      <c r="N2004" s="299" t="s">
        <v>2068</v>
      </c>
    </row>
    <row r="2005" spans="1:14">
      <c r="A2005" s="299">
        <v>2016</v>
      </c>
      <c r="B2005" s="299" t="s">
        <v>129</v>
      </c>
      <c r="C2005" s="299" t="s">
        <v>143</v>
      </c>
      <c r="D2005" s="299" t="s">
        <v>288</v>
      </c>
      <c r="E2005" s="299">
        <v>25631.07</v>
      </c>
      <c r="F2005" s="299" t="s">
        <v>288</v>
      </c>
      <c r="G2005" s="299" t="s">
        <v>2149</v>
      </c>
      <c r="H2005" s="299" t="s">
        <v>2146</v>
      </c>
      <c r="I2005" s="299" t="s">
        <v>2039</v>
      </c>
      <c r="J2005" s="299" t="s">
        <v>868</v>
      </c>
      <c r="N2005" s="299" t="s">
        <v>2068</v>
      </c>
    </row>
    <row r="2006" spans="1:14">
      <c r="A2006" s="299">
        <v>2016</v>
      </c>
      <c r="B2006" s="299" t="s">
        <v>129</v>
      </c>
      <c r="C2006" s="299" t="s">
        <v>143</v>
      </c>
      <c r="D2006" s="299" t="s">
        <v>322</v>
      </c>
      <c r="E2006" s="299">
        <v>16404.009999999998</v>
      </c>
      <c r="F2006" s="299" t="s">
        <v>322</v>
      </c>
      <c r="G2006" s="299" t="s">
        <v>2149</v>
      </c>
      <c r="H2006" s="299" t="s">
        <v>2146</v>
      </c>
      <c r="I2006" s="299" t="s">
        <v>2026</v>
      </c>
      <c r="J2006" s="299" t="s">
        <v>868</v>
      </c>
      <c r="N2006" s="299" t="s">
        <v>2068</v>
      </c>
    </row>
    <row r="2007" spans="1:14">
      <c r="A2007" s="299">
        <v>2016</v>
      </c>
      <c r="B2007" s="299" t="s">
        <v>129</v>
      </c>
      <c r="C2007" s="299" t="s">
        <v>143</v>
      </c>
      <c r="D2007" s="299" t="s">
        <v>1166</v>
      </c>
      <c r="E2007" s="299">
        <v>0</v>
      </c>
      <c r="G2007" s="299" t="s">
        <v>2089</v>
      </c>
      <c r="I2007" s="299" t="s">
        <v>2112</v>
      </c>
      <c r="J2007" s="299" t="s">
        <v>818</v>
      </c>
      <c r="K2007" s="299" t="s">
        <v>2081</v>
      </c>
      <c r="L2007" s="299" t="s">
        <v>2091</v>
      </c>
      <c r="N2007" s="299" t="s">
        <v>2068</v>
      </c>
    </row>
    <row r="2008" spans="1:14">
      <c r="A2008" s="299">
        <v>2016</v>
      </c>
      <c r="B2008" s="299" t="s">
        <v>129</v>
      </c>
      <c r="C2008" s="299" t="s">
        <v>143</v>
      </c>
      <c r="D2008" s="299" t="s">
        <v>1732</v>
      </c>
      <c r="E2008" s="299">
        <v>25877908.355178401</v>
      </c>
      <c r="G2008" s="299" t="s">
        <v>2089</v>
      </c>
      <c r="I2008" s="299" t="s">
        <v>2112</v>
      </c>
      <c r="J2008" s="299" t="s">
        <v>818</v>
      </c>
      <c r="K2008" s="299" t="s">
        <v>2081</v>
      </c>
      <c r="L2008" s="299" t="s">
        <v>2091</v>
      </c>
      <c r="N2008" s="299" t="s">
        <v>2068</v>
      </c>
    </row>
    <row r="2009" spans="1:14">
      <c r="A2009" s="299">
        <v>2016</v>
      </c>
      <c r="B2009" s="299" t="s">
        <v>129</v>
      </c>
      <c r="C2009" s="299" t="s">
        <v>143</v>
      </c>
      <c r="D2009" s="299" t="s">
        <v>1724</v>
      </c>
      <c r="E2009" s="299">
        <v>0</v>
      </c>
      <c r="G2009" s="299" t="s">
        <v>2089</v>
      </c>
      <c r="I2009" s="299" t="s">
        <v>2079</v>
      </c>
      <c r="J2009" s="299" t="s">
        <v>818</v>
      </c>
      <c r="K2009" s="299" t="s">
        <v>2080</v>
      </c>
      <c r="L2009" s="299" t="s">
        <v>2114</v>
      </c>
      <c r="N2009" s="299" t="s">
        <v>2068</v>
      </c>
    </row>
    <row r="2010" spans="1:14">
      <c r="A2010" s="299">
        <v>2016</v>
      </c>
      <c r="B2010" s="299" t="s">
        <v>129</v>
      </c>
      <c r="C2010" s="299" t="s">
        <v>143</v>
      </c>
      <c r="D2010" s="299" t="s">
        <v>229</v>
      </c>
      <c r="E2010" s="299">
        <v>23165313.3279908</v>
      </c>
      <c r="G2010" s="299" t="s">
        <v>2089</v>
      </c>
      <c r="I2010" s="299" t="s">
        <v>2079</v>
      </c>
      <c r="J2010" s="299" t="s">
        <v>818</v>
      </c>
      <c r="K2010" s="299" t="s">
        <v>2080</v>
      </c>
      <c r="L2010" s="299" t="s">
        <v>2098</v>
      </c>
      <c r="N2010" s="299" t="s">
        <v>2068</v>
      </c>
    </row>
    <row r="2011" spans="1:14">
      <c r="A2011" s="299">
        <v>2016</v>
      </c>
      <c r="B2011" s="299" t="s">
        <v>129</v>
      </c>
      <c r="C2011" s="299" t="s">
        <v>143</v>
      </c>
      <c r="D2011" s="299" t="s">
        <v>1160</v>
      </c>
      <c r="E2011" s="299">
        <v>5.0000000000000001E-4</v>
      </c>
      <c r="G2011" s="299" t="s">
        <v>2089</v>
      </c>
      <c r="I2011" s="299" t="s">
        <v>2079</v>
      </c>
      <c r="K2011" s="299" t="s">
        <v>2080</v>
      </c>
      <c r="L2011" s="299" t="s">
        <v>2115</v>
      </c>
      <c r="N2011" s="299" t="s">
        <v>2068</v>
      </c>
    </row>
    <row r="2012" spans="1:14">
      <c r="A2012" s="299">
        <v>2016</v>
      </c>
      <c r="B2012" s="299" t="s">
        <v>129</v>
      </c>
      <c r="C2012" s="299" t="s">
        <v>143</v>
      </c>
      <c r="D2012" s="299" t="s">
        <v>896</v>
      </c>
      <c r="E2012" s="299">
        <v>0</v>
      </c>
      <c r="G2012" s="299" t="s">
        <v>2089</v>
      </c>
      <c r="I2012" s="299" t="s">
        <v>2079</v>
      </c>
      <c r="K2012" s="299" t="s">
        <v>2080</v>
      </c>
      <c r="L2012" s="299" t="s">
        <v>2116</v>
      </c>
      <c r="N2012" s="299" t="s">
        <v>2068</v>
      </c>
    </row>
    <row r="2013" spans="1:14">
      <c r="A2013" s="299">
        <v>2016</v>
      </c>
      <c r="B2013" s="299" t="s">
        <v>129</v>
      </c>
      <c r="C2013" s="299" t="s">
        <v>143</v>
      </c>
      <c r="D2013" s="299" t="s">
        <v>971</v>
      </c>
      <c r="E2013" s="299">
        <v>24970443.195452999</v>
      </c>
      <c r="G2013" s="299" t="s">
        <v>2089</v>
      </c>
      <c r="I2013" s="299" t="s">
        <v>2079</v>
      </c>
      <c r="K2013" s="299" t="s">
        <v>2080</v>
      </c>
      <c r="L2013" s="299" t="s">
        <v>2117</v>
      </c>
      <c r="N2013" s="299" t="s">
        <v>2068</v>
      </c>
    </row>
    <row r="2014" spans="1:14">
      <c r="A2014" s="299">
        <v>2016</v>
      </c>
      <c r="B2014" s="299" t="s">
        <v>129</v>
      </c>
      <c r="C2014" s="299" t="s">
        <v>143</v>
      </c>
      <c r="D2014" s="299" t="s">
        <v>1156</v>
      </c>
      <c r="E2014" s="299">
        <v>-3622744.9565222701</v>
      </c>
      <c r="G2014" s="299" t="s">
        <v>2089</v>
      </c>
      <c r="I2014" s="299" t="s">
        <v>2079</v>
      </c>
      <c r="K2014" s="299" t="s">
        <v>2080</v>
      </c>
      <c r="L2014" s="299" t="s">
        <v>2118</v>
      </c>
      <c r="M2014" s="299" t="s">
        <v>2119</v>
      </c>
      <c r="N2014" s="299" t="s">
        <v>2068</v>
      </c>
    </row>
    <row r="2015" spans="1:14">
      <c r="A2015" s="299">
        <v>2016</v>
      </c>
      <c r="B2015" s="299" t="s">
        <v>129</v>
      </c>
      <c r="C2015" s="299" t="s">
        <v>143</v>
      </c>
      <c r="D2015" s="299" t="s">
        <v>1726</v>
      </c>
      <c r="E2015" s="299">
        <v>0</v>
      </c>
      <c r="G2015" s="299" t="s">
        <v>2089</v>
      </c>
      <c r="I2015" s="299" t="s">
        <v>2079</v>
      </c>
      <c r="J2015" s="299" t="s">
        <v>818</v>
      </c>
      <c r="K2015" s="299" t="s">
        <v>2080</v>
      </c>
      <c r="L2015" s="299" t="s">
        <v>2120</v>
      </c>
      <c r="N2015" s="299" t="s">
        <v>2068</v>
      </c>
    </row>
    <row r="2016" spans="1:14">
      <c r="A2016" s="299">
        <v>2016</v>
      </c>
      <c r="B2016" s="299" t="s">
        <v>129</v>
      </c>
      <c r="C2016" s="299" t="s">
        <v>143</v>
      </c>
      <c r="D2016" s="299" t="s">
        <v>1162</v>
      </c>
      <c r="E2016" s="299">
        <v>6.0000000000000001E-3</v>
      </c>
      <c r="G2016" s="299" t="s">
        <v>2089</v>
      </c>
      <c r="I2016" s="299" t="s">
        <v>2079</v>
      </c>
      <c r="K2016" s="299" t="s">
        <v>2080</v>
      </c>
      <c r="L2016" s="299" t="s">
        <v>2121</v>
      </c>
      <c r="N2016" s="299" t="s">
        <v>2068</v>
      </c>
    </row>
    <row r="2017" spans="1:14">
      <c r="A2017" s="299">
        <v>2016</v>
      </c>
      <c r="B2017" s="299" t="s">
        <v>129</v>
      </c>
      <c r="C2017" s="299" t="s">
        <v>143</v>
      </c>
      <c r="D2017" s="299" t="s">
        <v>1158</v>
      </c>
      <c r="E2017" s="299">
        <v>12485.2215977265</v>
      </c>
      <c r="G2017" s="299" t="s">
        <v>2089</v>
      </c>
      <c r="I2017" s="299" t="s">
        <v>2079</v>
      </c>
      <c r="J2017" s="299" t="s">
        <v>818</v>
      </c>
      <c r="K2017" s="299" t="s">
        <v>2080</v>
      </c>
      <c r="L2017" s="299" t="s">
        <v>2122</v>
      </c>
      <c r="N2017" s="299" t="s">
        <v>2068</v>
      </c>
    </row>
    <row r="2018" spans="1:14">
      <c r="A2018" s="299">
        <v>2016</v>
      </c>
      <c r="B2018" s="299" t="s">
        <v>129</v>
      </c>
      <c r="C2018" s="299" t="s">
        <v>143</v>
      </c>
      <c r="D2018" s="299" t="s">
        <v>317</v>
      </c>
      <c r="E2018" s="299">
        <v>0</v>
      </c>
      <c r="F2018" s="299" t="s">
        <v>317</v>
      </c>
      <c r="G2018" s="299" t="s">
        <v>2149</v>
      </c>
      <c r="H2018" s="299" t="s">
        <v>2147</v>
      </c>
      <c r="I2018" s="299" t="s">
        <v>2039</v>
      </c>
      <c r="J2018" s="299" t="s">
        <v>868</v>
      </c>
      <c r="N2018" s="299" t="s">
        <v>2068</v>
      </c>
    </row>
    <row r="2019" spans="1:14">
      <c r="A2019" s="299">
        <v>2016</v>
      </c>
      <c r="B2019" s="299" t="s">
        <v>129</v>
      </c>
      <c r="C2019" s="299" t="s">
        <v>143</v>
      </c>
      <c r="D2019" s="299" t="s">
        <v>274</v>
      </c>
      <c r="E2019" s="299">
        <v>0</v>
      </c>
      <c r="F2019" s="299" t="s">
        <v>274</v>
      </c>
      <c r="G2019" s="299" t="s">
        <v>2149</v>
      </c>
      <c r="H2019" s="299" t="s">
        <v>2147</v>
      </c>
      <c r="I2019" s="299" t="s">
        <v>2039</v>
      </c>
      <c r="J2019" s="299" t="s">
        <v>868</v>
      </c>
      <c r="N2019" s="299" t="s">
        <v>2068</v>
      </c>
    </row>
    <row r="2020" spans="1:14">
      <c r="A2020" s="299">
        <v>2016</v>
      </c>
      <c r="B2020" s="299" t="s">
        <v>129</v>
      </c>
      <c r="C2020" s="299" t="s">
        <v>143</v>
      </c>
      <c r="D2020" s="299" t="s">
        <v>351</v>
      </c>
      <c r="E2020" s="299">
        <v>0</v>
      </c>
      <c r="F2020" s="299" t="s">
        <v>351</v>
      </c>
      <c r="G2020" s="299" t="s">
        <v>2149</v>
      </c>
      <c r="H2020" s="299" t="s">
        <v>2147</v>
      </c>
      <c r="I2020" s="299" t="s">
        <v>2039</v>
      </c>
      <c r="N2020" s="299" t="s">
        <v>2068</v>
      </c>
    </row>
    <row r="2021" spans="1:14">
      <c r="A2021" s="299">
        <v>2016</v>
      </c>
      <c r="B2021" s="299" t="s">
        <v>129</v>
      </c>
      <c r="C2021" s="299" t="s">
        <v>143</v>
      </c>
      <c r="D2021" s="299" t="s">
        <v>2008</v>
      </c>
      <c r="E2021" s="299">
        <v>0</v>
      </c>
      <c r="F2021" s="299" t="s">
        <v>2008</v>
      </c>
      <c r="G2021" s="299" t="s">
        <v>2149</v>
      </c>
      <c r="H2021" s="299" t="s">
        <v>2147</v>
      </c>
      <c r="I2021" s="299" t="s">
        <v>2046</v>
      </c>
      <c r="N2021" s="299" t="s">
        <v>2068</v>
      </c>
    </row>
    <row r="2022" spans="1:14">
      <c r="A2022" s="299">
        <v>2016</v>
      </c>
      <c r="B2022" s="299" t="s">
        <v>129</v>
      </c>
      <c r="C2022" s="299" t="s">
        <v>143</v>
      </c>
      <c r="D2022" s="299" t="s">
        <v>268</v>
      </c>
      <c r="E2022" s="299">
        <v>0</v>
      </c>
      <c r="F2022" s="299" t="s">
        <v>268</v>
      </c>
      <c r="G2022" s="299" t="s">
        <v>2149</v>
      </c>
      <c r="H2022" s="299" t="s">
        <v>2147</v>
      </c>
      <c r="I2022" s="299" t="s">
        <v>2039</v>
      </c>
      <c r="J2022" s="299" t="s">
        <v>868</v>
      </c>
      <c r="N2022" s="299" t="s">
        <v>2068</v>
      </c>
    </row>
    <row r="2023" spans="1:14">
      <c r="A2023" s="299">
        <v>2016</v>
      </c>
      <c r="B2023" s="299" t="s">
        <v>129</v>
      </c>
      <c r="C2023" s="299" t="s">
        <v>143</v>
      </c>
      <c r="D2023" s="299" t="s">
        <v>677</v>
      </c>
      <c r="E2023" s="299">
        <v>0</v>
      </c>
      <c r="F2023" s="299" t="s">
        <v>677</v>
      </c>
      <c r="G2023" s="299" t="s">
        <v>2149</v>
      </c>
      <c r="H2023" s="299" t="s">
        <v>2147</v>
      </c>
      <c r="I2023" s="299" t="s">
        <v>2039</v>
      </c>
      <c r="N2023" s="299" t="s">
        <v>2068</v>
      </c>
    </row>
    <row r="2024" spans="1:14">
      <c r="A2024" s="299">
        <v>2016</v>
      </c>
      <c r="B2024" s="299" t="s">
        <v>129</v>
      </c>
      <c r="C2024" s="299" t="s">
        <v>143</v>
      </c>
      <c r="D2024" s="299" t="s">
        <v>256</v>
      </c>
      <c r="E2024" s="299">
        <v>0</v>
      </c>
      <c r="F2024" s="299" t="s">
        <v>256</v>
      </c>
      <c r="G2024" s="299" t="s">
        <v>2149</v>
      </c>
      <c r="H2024" s="299" t="s">
        <v>2147</v>
      </c>
      <c r="I2024" s="299" t="s">
        <v>2039</v>
      </c>
      <c r="J2024" s="299" t="s">
        <v>868</v>
      </c>
      <c r="N2024" s="299" t="s">
        <v>2068</v>
      </c>
    </row>
    <row r="2025" spans="1:14">
      <c r="A2025" s="299">
        <v>2016</v>
      </c>
      <c r="B2025" s="299" t="s">
        <v>129</v>
      </c>
      <c r="C2025" s="299" t="s">
        <v>143</v>
      </c>
      <c r="D2025" s="299" t="s">
        <v>681</v>
      </c>
      <c r="E2025" s="299">
        <v>0</v>
      </c>
      <c r="F2025" s="299" t="s">
        <v>681</v>
      </c>
      <c r="G2025" s="299" t="s">
        <v>2149</v>
      </c>
      <c r="H2025" s="299" t="s">
        <v>2147</v>
      </c>
      <c r="I2025" s="299" t="s">
        <v>2039</v>
      </c>
      <c r="N2025" s="299" t="s">
        <v>2068</v>
      </c>
    </row>
    <row r="2026" spans="1:14">
      <c r="A2026" s="299">
        <v>2016</v>
      </c>
      <c r="B2026" s="299" t="s">
        <v>129</v>
      </c>
      <c r="C2026" s="299" t="s">
        <v>143</v>
      </c>
      <c r="D2026" s="299" t="s">
        <v>665</v>
      </c>
      <c r="E2026" s="299">
        <v>0</v>
      </c>
      <c r="F2026" s="299" t="s">
        <v>665</v>
      </c>
      <c r="G2026" s="299" t="s">
        <v>2149</v>
      </c>
      <c r="H2026" s="299" t="s">
        <v>2147</v>
      </c>
      <c r="I2026" s="299" t="s">
        <v>2039</v>
      </c>
      <c r="N2026" s="299" t="s">
        <v>2068</v>
      </c>
    </row>
    <row r="2027" spans="1:14">
      <c r="A2027" s="299">
        <v>2016</v>
      </c>
      <c r="B2027" s="299" t="s">
        <v>129</v>
      </c>
      <c r="C2027" s="299" t="s">
        <v>143</v>
      </c>
      <c r="D2027" s="299" t="s">
        <v>283</v>
      </c>
      <c r="E2027" s="299">
        <v>0</v>
      </c>
      <c r="F2027" s="299" t="s">
        <v>283</v>
      </c>
      <c r="G2027" s="299" t="s">
        <v>2149</v>
      </c>
      <c r="H2027" s="299" t="s">
        <v>2147</v>
      </c>
      <c r="I2027" s="299" t="s">
        <v>2039</v>
      </c>
      <c r="J2027" s="299" t="s">
        <v>868</v>
      </c>
      <c r="N2027" s="299" t="s">
        <v>2068</v>
      </c>
    </row>
    <row r="2028" spans="1:14">
      <c r="A2028" s="299">
        <v>2016</v>
      </c>
      <c r="B2028" s="299" t="s">
        <v>129</v>
      </c>
      <c r="C2028" s="299" t="s">
        <v>143</v>
      </c>
      <c r="D2028" s="299" t="s">
        <v>312</v>
      </c>
      <c r="E2028" s="299">
        <v>0</v>
      </c>
      <c r="F2028" s="299" t="s">
        <v>312</v>
      </c>
      <c r="G2028" s="299" t="s">
        <v>2149</v>
      </c>
      <c r="H2028" s="299" t="s">
        <v>2147</v>
      </c>
      <c r="I2028" s="299" t="s">
        <v>2039</v>
      </c>
      <c r="J2028" s="299" t="s">
        <v>868</v>
      </c>
      <c r="N2028" s="299" t="s">
        <v>2068</v>
      </c>
    </row>
    <row r="2029" spans="1:14">
      <c r="A2029" s="299">
        <v>2016</v>
      </c>
      <c r="B2029" s="299" t="s">
        <v>129</v>
      </c>
      <c r="C2029" s="299" t="s">
        <v>143</v>
      </c>
      <c r="D2029" s="299" t="s">
        <v>295</v>
      </c>
      <c r="E2029" s="299">
        <v>0</v>
      </c>
      <c r="F2029" s="299" t="s">
        <v>295</v>
      </c>
      <c r="G2029" s="299" t="s">
        <v>2149</v>
      </c>
      <c r="H2029" s="299" t="s">
        <v>2147</v>
      </c>
      <c r="I2029" s="299" t="s">
        <v>2039</v>
      </c>
      <c r="J2029" s="299" t="s">
        <v>868</v>
      </c>
      <c r="N2029" s="299" t="s">
        <v>2068</v>
      </c>
    </row>
    <row r="2030" spans="1:14">
      <c r="A2030" s="299">
        <v>2016</v>
      </c>
      <c r="B2030" s="299" t="s">
        <v>129</v>
      </c>
      <c r="C2030" s="299" t="s">
        <v>143</v>
      </c>
      <c r="D2030" s="299" t="s">
        <v>347</v>
      </c>
      <c r="E2030" s="299">
        <v>0</v>
      </c>
      <c r="F2030" s="299" t="s">
        <v>347</v>
      </c>
      <c r="G2030" s="299" t="s">
        <v>2149</v>
      </c>
      <c r="H2030" s="299" t="s">
        <v>2147</v>
      </c>
      <c r="I2030" s="299" t="s">
        <v>2039</v>
      </c>
      <c r="N2030" s="299" t="s">
        <v>2068</v>
      </c>
    </row>
    <row r="2031" spans="1:14">
      <c r="A2031" s="299">
        <v>2016</v>
      </c>
      <c r="B2031" s="299" t="s">
        <v>129</v>
      </c>
      <c r="C2031" s="299" t="s">
        <v>143</v>
      </c>
      <c r="D2031" s="299" t="s">
        <v>675</v>
      </c>
      <c r="E2031" s="299">
        <v>0</v>
      </c>
      <c r="F2031" s="299" t="s">
        <v>675</v>
      </c>
      <c r="G2031" s="299" t="s">
        <v>2149</v>
      </c>
      <c r="H2031" s="299" t="s">
        <v>2147</v>
      </c>
      <c r="I2031" s="299" t="s">
        <v>2039</v>
      </c>
      <c r="N2031" s="299" t="s">
        <v>2068</v>
      </c>
    </row>
    <row r="2032" spans="1:14">
      <c r="A2032" s="299">
        <v>2016</v>
      </c>
      <c r="B2032" s="299" t="s">
        <v>129</v>
      </c>
      <c r="C2032" s="299" t="s">
        <v>143</v>
      </c>
      <c r="D2032" s="299" t="s">
        <v>667</v>
      </c>
      <c r="E2032" s="299">
        <v>0</v>
      </c>
      <c r="F2032" s="299" t="s">
        <v>667</v>
      </c>
      <c r="G2032" s="299" t="s">
        <v>2149</v>
      </c>
      <c r="H2032" s="299" t="s">
        <v>2147</v>
      </c>
      <c r="I2032" s="299" t="s">
        <v>2039</v>
      </c>
      <c r="N2032" s="299" t="s">
        <v>2068</v>
      </c>
    </row>
    <row r="2033" spans="1:14">
      <c r="A2033" s="299">
        <v>2016</v>
      </c>
      <c r="B2033" s="299" t="s">
        <v>129</v>
      </c>
      <c r="C2033" s="299" t="s">
        <v>143</v>
      </c>
      <c r="D2033" s="299" t="s">
        <v>742</v>
      </c>
      <c r="E2033" s="299">
        <v>0</v>
      </c>
      <c r="F2033" s="299" t="s">
        <v>742</v>
      </c>
      <c r="G2033" s="299" t="s">
        <v>2149</v>
      </c>
      <c r="H2033" s="299" t="s">
        <v>2147</v>
      </c>
      <c r="I2033" s="299" t="s">
        <v>2039</v>
      </c>
      <c r="N2033" s="299" t="s">
        <v>2068</v>
      </c>
    </row>
    <row r="2034" spans="1:14">
      <c r="A2034" s="299">
        <v>2016</v>
      </c>
      <c r="B2034" s="299" t="s">
        <v>129</v>
      </c>
      <c r="C2034" s="299" t="s">
        <v>143</v>
      </c>
      <c r="D2034" s="299" t="s">
        <v>310</v>
      </c>
      <c r="E2034" s="299">
        <v>0</v>
      </c>
      <c r="F2034" s="299" t="s">
        <v>310</v>
      </c>
      <c r="G2034" s="299" t="s">
        <v>2149</v>
      </c>
      <c r="H2034" s="299" t="s">
        <v>2147</v>
      </c>
      <c r="I2034" s="299" t="s">
        <v>2039</v>
      </c>
      <c r="J2034" s="299" t="s">
        <v>868</v>
      </c>
      <c r="N2034" s="299" t="s">
        <v>2068</v>
      </c>
    </row>
    <row r="2035" spans="1:14">
      <c r="A2035" s="299">
        <v>2016</v>
      </c>
      <c r="B2035" s="299" t="s">
        <v>129</v>
      </c>
      <c r="C2035" s="299" t="s">
        <v>143</v>
      </c>
      <c r="D2035" s="299" t="s">
        <v>266</v>
      </c>
      <c r="E2035" s="299">
        <v>0</v>
      </c>
      <c r="F2035" s="299" t="s">
        <v>266</v>
      </c>
      <c r="G2035" s="299" t="s">
        <v>2149</v>
      </c>
      <c r="H2035" s="299" t="s">
        <v>2147</v>
      </c>
      <c r="I2035" s="299" t="s">
        <v>2039</v>
      </c>
      <c r="J2035" s="299" t="s">
        <v>868</v>
      </c>
      <c r="N2035" s="299" t="s">
        <v>2068</v>
      </c>
    </row>
    <row r="2036" spans="1:14">
      <c r="A2036" s="299">
        <v>2016</v>
      </c>
      <c r="B2036" s="299" t="s">
        <v>129</v>
      </c>
      <c r="C2036" s="299" t="s">
        <v>143</v>
      </c>
      <c r="D2036" s="299" t="s">
        <v>287</v>
      </c>
      <c r="E2036" s="299">
        <v>0</v>
      </c>
      <c r="F2036" s="299" t="s">
        <v>287</v>
      </c>
      <c r="G2036" s="299" t="s">
        <v>2149</v>
      </c>
      <c r="H2036" s="299" t="s">
        <v>2147</v>
      </c>
      <c r="I2036" s="299" t="s">
        <v>2039</v>
      </c>
      <c r="J2036" s="299" t="s">
        <v>868</v>
      </c>
      <c r="N2036" s="299" t="s">
        <v>2068</v>
      </c>
    </row>
    <row r="2037" spans="1:14">
      <c r="A2037" s="299">
        <v>2016</v>
      </c>
      <c r="B2037" s="299" t="s">
        <v>129</v>
      </c>
      <c r="C2037" s="299" t="s">
        <v>143</v>
      </c>
      <c r="D2037" s="299" t="s">
        <v>662</v>
      </c>
      <c r="E2037" s="299">
        <v>0</v>
      </c>
      <c r="F2037" s="299" t="s">
        <v>662</v>
      </c>
      <c r="G2037" s="299" t="s">
        <v>2149</v>
      </c>
      <c r="H2037" s="299" t="s">
        <v>2147</v>
      </c>
      <c r="I2037" s="299" t="s">
        <v>2039</v>
      </c>
      <c r="N2037" s="299" t="s">
        <v>2068</v>
      </c>
    </row>
    <row r="2038" spans="1:14">
      <c r="A2038" s="299">
        <v>2016</v>
      </c>
      <c r="B2038" s="299" t="s">
        <v>129</v>
      </c>
      <c r="C2038" s="299" t="s">
        <v>143</v>
      </c>
      <c r="D2038" s="299" t="s">
        <v>301</v>
      </c>
      <c r="E2038" s="299">
        <v>0</v>
      </c>
      <c r="F2038" s="299" t="s">
        <v>301</v>
      </c>
      <c r="G2038" s="299" t="s">
        <v>2149</v>
      </c>
      <c r="H2038" s="299" t="s">
        <v>2147</v>
      </c>
      <c r="I2038" s="299" t="s">
        <v>2039</v>
      </c>
      <c r="J2038" s="299" t="s">
        <v>868</v>
      </c>
      <c r="N2038" s="299" t="s">
        <v>2068</v>
      </c>
    </row>
    <row r="2039" spans="1:14">
      <c r="A2039" s="299">
        <v>2016</v>
      </c>
      <c r="B2039" s="299" t="s">
        <v>129</v>
      </c>
      <c r="C2039" s="299" t="s">
        <v>143</v>
      </c>
      <c r="D2039" s="299" t="s">
        <v>603</v>
      </c>
      <c r="E2039" s="299">
        <v>0</v>
      </c>
      <c r="F2039" s="299" t="s">
        <v>603</v>
      </c>
      <c r="G2039" s="299" t="s">
        <v>2149</v>
      </c>
      <c r="H2039" s="299" t="s">
        <v>2147</v>
      </c>
      <c r="I2039" s="299" t="s">
        <v>2044</v>
      </c>
      <c r="N2039" s="299" t="s">
        <v>2068</v>
      </c>
    </row>
    <row r="2040" spans="1:14">
      <c r="A2040" s="299">
        <v>2016</v>
      </c>
      <c r="B2040" s="299" t="s">
        <v>129</v>
      </c>
      <c r="C2040" s="299" t="s">
        <v>143</v>
      </c>
      <c r="D2040" s="299" t="s">
        <v>260</v>
      </c>
      <c r="E2040" s="299">
        <v>0</v>
      </c>
      <c r="F2040" s="299" t="s">
        <v>260</v>
      </c>
      <c r="G2040" s="299" t="s">
        <v>2149</v>
      </c>
      <c r="H2040" s="299" t="s">
        <v>2147</v>
      </c>
      <c r="I2040" s="299" t="s">
        <v>2039</v>
      </c>
      <c r="J2040" s="299" t="s">
        <v>868</v>
      </c>
      <c r="N2040" s="299" t="s">
        <v>2068</v>
      </c>
    </row>
    <row r="2041" spans="1:14">
      <c r="A2041" s="299">
        <v>2016</v>
      </c>
      <c r="B2041" s="299" t="s">
        <v>129</v>
      </c>
      <c r="C2041" s="299" t="s">
        <v>143</v>
      </c>
      <c r="D2041" s="299" t="s">
        <v>294</v>
      </c>
      <c r="E2041" s="299">
        <v>0</v>
      </c>
      <c r="F2041" s="299" t="s">
        <v>294</v>
      </c>
      <c r="G2041" s="299" t="s">
        <v>2149</v>
      </c>
      <c r="H2041" s="299" t="s">
        <v>2147</v>
      </c>
      <c r="I2041" s="299" t="s">
        <v>2039</v>
      </c>
      <c r="J2041" s="299" t="s">
        <v>868</v>
      </c>
      <c r="N2041" s="299" t="s">
        <v>2068</v>
      </c>
    </row>
    <row r="2042" spans="1:14">
      <c r="A2042" s="299">
        <v>2016</v>
      </c>
      <c r="B2042" s="299" t="s">
        <v>129</v>
      </c>
      <c r="C2042" s="299" t="s">
        <v>143</v>
      </c>
      <c r="D2042" s="299" t="s">
        <v>682</v>
      </c>
      <c r="E2042" s="299">
        <v>0</v>
      </c>
      <c r="F2042" s="299" t="s">
        <v>682</v>
      </c>
      <c r="G2042" s="299" t="s">
        <v>2149</v>
      </c>
      <c r="H2042" s="299" t="s">
        <v>2147</v>
      </c>
      <c r="I2042" s="299" t="s">
        <v>2039</v>
      </c>
      <c r="N2042" s="299" t="s">
        <v>2068</v>
      </c>
    </row>
    <row r="2043" spans="1:14">
      <c r="A2043" s="299">
        <v>2016</v>
      </c>
      <c r="B2043" s="299" t="s">
        <v>129</v>
      </c>
      <c r="C2043" s="299" t="s">
        <v>143</v>
      </c>
      <c r="D2043" s="299" t="s">
        <v>272</v>
      </c>
      <c r="E2043" s="299">
        <v>0</v>
      </c>
      <c r="F2043" s="299" t="s">
        <v>272</v>
      </c>
      <c r="G2043" s="299" t="s">
        <v>2149</v>
      </c>
      <c r="H2043" s="299" t="s">
        <v>2147</v>
      </c>
      <c r="I2043" s="299" t="s">
        <v>2039</v>
      </c>
      <c r="J2043" s="299" t="s">
        <v>868</v>
      </c>
      <c r="N2043" s="299" t="s">
        <v>2068</v>
      </c>
    </row>
    <row r="2044" spans="1:14">
      <c r="A2044" s="299">
        <v>2016</v>
      </c>
      <c r="B2044" s="299" t="s">
        <v>129</v>
      </c>
      <c r="C2044" s="299" t="s">
        <v>143</v>
      </c>
      <c r="D2044" s="299" t="s">
        <v>270</v>
      </c>
      <c r="E2044" s="299">
        <v>0</v>
      </c>
      <c r="F2044" s="299" t="s">
        <v>270</v>
      </c>
      <c r="G2044" s="299" t="s">
        <v>2149</v>
      </c>
      <c r="H2044" s="299" t="s">
        <v>2147</v>
      </c>
      <c r="I2044" s="299" t="s">
        <v>2039</v>
      </c>
      <c r="J2044" s="299" t="s">
        <v>868</v>
      </c>
      <c r="N2044" s="299" t="s">
        <v>2068</v>
      </c>
    </row>
    <row r="2045" spans="1:14">
      <c r="A2045" s="299">
        <v>2016</v>
      </c>
      <c r="B2045" s="299" t="s">
        <v>129</v>
      </c>
      <c r="C2045" s="299" t="s">
        <v>143</v>
      </c>
      <c r="D2045" s="299" t="s">
        <v>251</v>
      </c>
      <c r="E2045" s="299">
        <v>0</v>
      </c>
      <c r="F2045" s="299" t="s">
        <v>251</v>
      </c>
      <c r="G2045" s="299" t="s">
        <v>2149</v>
      </c>
      <c r="H2045" s="299" t="s">
        <v>2147</v>
      </c>
      <c r="I2045" s="299" t="s">
        <v>2039</v>
      </c>
      <c r="J2045" s="299" t="s">
        <v>868</v>
      </c>
      <c r="N2045" s="299" t="s">
        <v>2068</v>
      </c>
    </row>
    <row r="2046" spans="1:14">
      <c r="A2046" s="299">
        <v>2016</v>
      </c>
      <c r="B2046" s="299" t="s">
        <v>129</v>
      </c>
      <c r="C2046" s="299" t="s">
        <v>143</v>
      </c>
      <c r="D2046" s="299" t="s">
        <v>690</v>
      </c>
      <c r="E2046" s="299">
        <v>0</v>
      </c>
      <c r="F2046" s="299" t="s">
        <v>690</v>
      </c>
      <c r="G2046" s="299" t="s">
        <v>2149</v>
      </c>
      <c r="H2046" s="299" t="s">
        <v>2147</v>
      </c>
      <c r="I2046" s="299" t="s">
        <v>2039</v>
      </c>
      <c r="N2046" s="299" t="s">
        <v>2068</v>
      </c>
    </row>
    <row r="2047" spans="1:14">
      <c r="A2047" s="299">
        <v>2016</v>
      </c>
      <c r="B2047" s="299" t="s">
        <v>129</v>
      </c>
      <c r="C2047" s="299" t="s">
        <v>143</v>
      </c>
      <c r="D2047" s="299" t="s">
        <v>320</v>
      </c>
      <c r="E2047" s="299">
        <v>0</v>
      </c>
      <c r="F2047" s="299" t="s">
        <v>320</v>
      </c>
      <c r="G2047" s="299" t="s">
        <v>2149</v>
      </c>
      <c r="H2047" s="299" t="s">
        <v>2147</v>
      </c>
      <c r="I2047" s="299" t="s">
        <v>2039</v>
      </c>
      <c r="J2047" s="299" t="s">
        <v>868</v>
      </c>
      <c r="N2047" s="299" t="s">
        <v>2068</v>
      </c>
    </row>
    <row r="2048" spans="1:14">
      <c r="A2048" s="299">
        <v>2016</v>
      </c>
      <c r="B2048" s="299" t="s">
        <v>129</v>
      </c>
      <c r="C2048" s="299" t="s">
        <v>143</v>
      </c>
      <c r="D2048" s="299" t="s">
        <v>257</v>
      </c>
      <c r="E2048" s="299">
        <v>0</v>
      </c>
      <c r="F2048" s="299" t="s">
        <v>257</v>
      </c>
      <c r="G2048" s="299" t="s">
        <v>2149</v>
      </c>
      <c r="H2048" s="299" t="s">
        <v>2147</v>
      </c>
      <c r="I2048" s="299" t="s">
        <v>2039</v>
      </c>
      <c r="J2048" s="299" t="s">
        <v>868</v>
      </c>
      <c r="N2048" s="299" t="s">
        <v>2068</v>
      </c>
    </row>
    <row r="2049" spans="1:14">
      <c r="A2049" s="299">
        <v>2016</v>
      </c>
      <c r="B2049" s="299" t="s">
        <v>129</v>
      </c>
      <c r="C2049" s="299" t="s">
        <v>143</v>
      </c>
      <c r="D2049" s="299" t="s">
        <v>253</v>
      </c>
      <c r="E2049" s="299">
        <v>0</v>
      </c>
      <c r="F2049" s="299" t="s">
        <v>253</v>
      </c>
      <c r="G2049" s="299" t="s">
        <v>2149</v>
      </c>
      <c r="H2049" s="299" t="s">
        <v>2147</v>
      </c>
      <c r="I2049" s="299" t="s">
        <v>2039</v>
      </c>
      <c r="J2049" s="299" t="s">
        <v>868</v>
      </c>
      <c r="N2049" s="299" t="s">
        <v>2068</v>
      </c>
    </row>
    <row r="2050" spans="1:14">
      <c r="A2050" s="299">
        <v>2016</v>
      </c>
      <c r="B2050" s="299" t="s">
        <v>129</v>
      </c>
      <c r="C2050" s="299" t="s">
        <v>143</v>
      </c>
      <c r="D2050" s="299" t="s">
        <v>674</v>
      </c>
      <c r="E2050" s="299">
        <v>0</v>
      </c>
      <c r="F2050" s="299" t="s">
        <v>674</v>
      </c>
      <c r="G2050" s="299" t="s">
        <v>2149</v>
      </c>
      <c r="H2050" s="299" t="s">
        <v>2147</v>
      </c>
      <c r="I2050" s="299" t="s">
        <v>2039</v>
      </c>
      <c r="N2050" s="299" t="s">
        <v>2068</v>
      </c>
    </row>
    <row r="2051" spans="1:14">
      <c r="A2051" s="299">
        <v>2016</v>
      </c>
      <c r="B2051" s="299" t="s">
        <v>129</v>
      </c>
      <c r="C2051" s="299" t="s">
        <v>143</v>
      </c>
      <c r="D2051" s="299" t="s">
        <v>291</v>
      </c>
      <c r="E2051" s="299">
        <v>0</v>
      </c>
      <c r="F2051" s="299" t="s">
        <v>291</v>
      </c>
      <c r="G2051" s="299" t="s">
        <v>2149</v>
      </c>
      <c r="H2051" s="299" t="s">
        <v>2147</v>
      </c>
      <c r="I2051" s="299" t="s">
        <v>2039</v>
      </c>
      <c r="J2051" s="299" t="s">
        <v>868</v>
      </c>
      <c r="N2051" s="299" t="s">
        <v>2068</v>
      </c>
    </row>
    <row r="2052" spans="1:14">
      <c r="A2052" s="299">
        <v>2016</v>
      </c>
      <c r="B2052" s="299" t="s">
        <v>129</v>
      </c>
      <c r="C2052" s="299" t="s">
        <v>143</v>
      </c>
      <c r="D2052" s="299" t="s">
        <v>308</v>
      </c>
      <c r="E2052" s="299">
        <v>0</v>
      </c>
      <c r="F2052" s="299" t="s">
        <v>308</v>
      </c>
      <c r="G2052" s="299" t="s">
        <v>2149</v>
      </c>
      <c r="H2052" s="299" t="s">
        <v>2147</v>
      </c>
      <c r="I2052" s="299" t="s">
        <v>2039</v>
      </c>
      <c r="J2052" s="299" t="s">
        <v>868</v>
      </c>
      <c r="N2052" s="299" t="s">
        <v>2068</v>
      </c>
    </row>
    <row r="2053" spans="1:14">
      <c r="A2053" s="299">
        <v>2016</v>
      </c>
      <c r="B2053" s="299" t="s">
        <v>129</v>
      </c>
      <c r="C2053" s="299" t="s">
        <v>143</v>
      </c>
      <c r="D2053" s="299" t="s">
        <v>299</v>
      </c>
      <c r="E2053" s="299">
        <v>0</v>
      </c>
      <c r="F2053" s="299" t="s">
        <v>299</v>
      </c>
      <c r="G2053" s="299" t="s">
        <v>2149</v>
      </c>
      <c r="H2053" s="299" t="s">
        <v>2147</v>
      </c>
      <c r="I2053" s="299" t="s">
        <v>2039</v>
      </c>
      <c r="J2053" s="299" t="s">
        <v>868</v>
      </c>
      <c r="N2053" s="299" t="s">
        <v>2068</v>
      </c>
    </row>
    <row r="2054" spans="1:14">
      <c r="A2054" s="299">
        <v>2016</v>
      </c>
      <c r="B2054" s="299" t="s">
        <v>129</v>
      </c>
      <c r="C2054" s="299" t="s">
        <v>143</v>
      </c>
      <c r="D2054" s="299" t="s">
        <v>292</v>
      </c>
      <c r="E2054" s="299">
        <v>0</v>
      </c>
      <c r="F2054" s="299" t="s">
        <v>292</v>
      </c>
      <c r="G2054" s="299" t="s">
        <v>2149</v>
      </c>
      <c r="H2054" s="299" t="s">
        <v>2147</v>
      </c>
      <c r="I2054" s="299" t="s">
        <v>2039</v>
      </c>
      <c r="J2054" s="299" t="s">
        <v>868</v>
      </c>
      <c r="N2054" s="299" t="s">
        <v>2068</v>
      </c>
    </row>
    <row r="2055" spans="1:14">
      <c r="A2055" s="299">
        <v>2016</v>
      </c>
      <c r="B2055" s="299" t="s">
        <v>129</v>
      </c>
      <c r="C2055" s="299" t="s">
        <v>143</v>
      </c>
      <c r="D2055" s="299" t="s">
        <v>313</v>
      </c>
      <c r="E2055" s="299">
        <v>0</v>
      </c>
      <c r="F2055" s="299" t="s">
        <v>313</v>
      </c>
      <c r="G2055" s="299" t="s">
        <v>2149</v>
      </c>
      <c r="H2055" s="299" t="s">
        <v>2147</v>
      </c>
      <c r="I2055" s="299" t="s">
        <v>2039</v>
      </c>
      <c r="J2055" s="299" t="s">
        <v>868</v>
      </c>
      <c r="N2055" s="299" t="s">
        <v>2068</v>
      </c>
    </row>
    <row r="2056" spans="1:14">
      <c r="A2056" s="299">
        <v>2016</v>
      </c>
      <c r="B2056" s="299" t="s">
        <v>129</v>
      </c>
      <c r="C2056" s="299" t="s">
        <v>143</v>
      </c>
      <c r="D2056" s="299" t="s">
        <v>673</v>
      </c>
      <c r="E2056" s="299">
        <v>0</v>
      </c>
      <c r="F2056" s="299" t="s">
        <v>673</v>
      </c>
      <c r="G2056" s="299" t="s">
        <v>2149</v>
      </c>
      <c r="H2056" s="299" t="s">
        <v>2147</v>
      </c>
      <c r="I2056" s="299" t="s">
        <v>2039</v>
      </c>
      <c r="N2056" s="299" t="s">
        <v>2068</v>
      </c>
    </row>
    <row r="2057" spans="1:14">
      <c r="A2057" s="299">
        <v>2016</v>
      </c>
      <c r="B2057" s="299" t="s">
        <v>129</v>
      </c>
      <c r="C2057" s="299" t="s">
        <v>143</v>
      </c>
      <c r="D2057" s="299" t="s">
        <v>309</v>
      </c>
      <c r="E2057" s="299">
        <v>0</v>
      </c>
      <c r="F2057" s="299" t="s">
        <v>309</v>
      </c>
      <c r="G2057" s="299" t="s">
        <v>2149</v>
      </c>
      <c r="H2057" s="299" t="s">
        <v>2147</v>
      </c>
      <c r="I2057" s="299" t="s">
        <v>2039</v>
      </c>
      <c r="J2057" s="299" t="s">
        <v>868</v>
      </c>
      <c r="N2057" s="299" t="s">
        <v>2068</v>
      </c>
    </row>
    <row r="2058" spans="1:14">
      <c r="A2058" s="299">
        <v>2016</v>
      </c>
      <c r="B2058" s="299" t="s">
        <v>129</v>
      </c>
      <c r="C2058" s="299" t="s">
        <v>143</v>
      </c>
      <c r="D2058" s="299" t="s">
        <v>1975</v>
      </c>
      <c r="E2058" s="299">
        <v>0</v>
      </c>
      <c r="F2058" s="299" t="s">
        <v>1975</v>
      </c>
      <c r="G2058" s="299" t="s">
        <v>2149</v>
      </c>
      <c r="H2058" s="299" t="s">
        <v>2147</v>
      </c>
      <c r="I2058" s="299" t="s">
        <v>2028</v>
      </c>
      <c r="N2058" s="299" t="s">
        <v>2068</v>
      </c>
    </row>
    <row r="2059" spans="1:14">
      <c r="A2059" s="299">
        <v>2016</v>
      </c>
      <c r="B2059" s="299" t="s">
        <v>129</v>
      </c>
      <c r="C2059" s="299" t="s">
        <v>143</v>
      </c>
      <c r="D2059" s="299" t="s">
        <v>363</v>
      </c>
      <c r="E2059" s="299">
        <v>0</v>
      </c>
      <c r="F2059" s="299" t="s">
        <v>363</v>
      </c>
      <c r="G2059" s="299" t="s">
        <v>2149</v>
      </c>
      <c r="H2059" s="299" t="s">
        <v>2147</v>
      </c>
      <c r="I2059" s="299" t="s">
        <v>2033</v>
      </c>
      <c r="N2059" s="299" t="s">
        <v>2068</v>
      </c>
    </row>
    <row r="2060" spans="1:14">
      <c r="A2060" s="299">
        <v>2016</v>
      </c>
      <c r="B2060" s="299" t="s">
        <v>129</v>
      </c>
      <c r="C2060" s="299" t="s">
        <v>143</v>
      </c>
      <c r="D2060" s="299" t="s">
        <v>688</v>
      </c>
      <c r="E2060" s="299">
        <v>42266.37</v>
      </c>
      <c r="F2060" s="299" t="s">
        <v>688</v>
      </c>
      <c r="G2060" s="299" t="s">
        <v>2149</v>
      </c>
      <c r="H2060" s="299" t="s">
        <v>2146</v>
      </c>
      <c r="I2060" s="299" t="s">
        <v>2039</v>
      </c>
      <c r="N2060" s="299" t="s">
        <v>2068</v>
      </c>
    </row>
    <row r="2061" spans="1:14">
      <c r="A2061" s="299">
        <v>2016</v>
      </c>
      <c r="B2061" s="299" t="s">
        <v>129</v>
      </c>
      <c r="C2061" s="299" t="s">
        <v>143</v>
      </c>
      <c r="D2061" s="299" t="s">
        <v>679</v>
      </c>
      <c r="E2061" s="299">
        <v>9913.51</v>
      </c>
      <c r="F2061" s="299" t="s">
        <v>679</v>
      </c>
      <c r="G2061" s="299" t="s">
        <v>2149</v>
      </c>
      <c r="H2061" s="299" t="s">
        <v>2146</v>
      </c>
      <c r="I2061" s="299" t="s">
        <v>2044</v>
      </c>
      <c r="N2061" s="299" t="s">
        <v>2068</v>
      </c>
    </row>
    <row r="2062" spans="1:14">
      <c r="A2062" s="299">
        <v>2016</v>
      </c>
      <c r="B2062" s="299" t="s">
        <v>129</v>
      </c>
      <c r="C2062" s="299" t="s">
        <v>143</v>
      </c>
      <c r="D2062" s="299" t="s">
        <v>362</v>
      </c>
      <c r="E2062" s="299">
        <v>78</v>
      </c>
      <c r="F2062" s="299" t="s">
        <v>362</v>
      </c>
      <c r="G2062" s="299" t="s">
        <v>2149</v>
      </c>
      <c r="H2062" s="299" t="s">
        <v>2146</v>
      </c>
      <c r="I2062" s="299" t="s">
        <v>2039</v>
      </c>
      <c r="N2062" s="299" t="s">
        <v>2068</v>
      </c>
    </row>
    <row r="2063" spans="1:14">
      <c r="A2063" s="299">
        <v>2016</v>
      </c>
      <c r="B2063" s="299" t="s">
        <v>129</v>
      </c>
      <c r="C2063" s="299" t="s">
        <v>143</v>
      </c>
      <c r="D2063" s="299" t="s">
        <v>691</v>
      </c>
      <c r="E2063" s="299">
        <v>1114.5</v>
      </c>
      <c r="F2063" s="299" t="s">
        <v>691</v>
      </c>
      <c r="G2063" s="299" t="s">
        <v>2149</v>
      </c>
      <c r="H2063" s="299" t="s">
        <v>2146</v>
      </c>
      <c r="I2063" s="299" t="s">
        <v>2039</v>
      </c>
      <c r="N2063" s="299" t="s">
        <v>2068</v>
      </c>
    </row>
    <row r="2064" spans="1:14">
      <c r="A2064" s="299">
        <v>2016</v>
      </c>
      <c r="B2064" s="299" t="s">
        <v>129</v>
      </c>
      <c r="C2064" s="299" t="s">
        <v>143</v>
      </c>
      <c r="D2064" s="299" t="s">
        <v>658</v>
      </c>
      <c r="E2064" s="299">
        <v>5844.22</v>
      </c>
      <c r="F2064" s="299" t="s">
        <v>658</v>
      </c>
      <c r="G2064" s="299" t="s">
        <v>2149</v>
      </c>
      <c r="H2064" s="299" t="s">
        <v>2146</v>
      </c>
      <c r="I2064" s="299" t="s">
        <v>2039</v>
      </c>
      <c r="N2064" s="299" t="s">
        <v>2068</v>
      </c>
    </row>
    <row r="2065" spans="1:14">
      <c r="A2065" s="299">
        <v>2016</v>
      </c>
      <c r="B2065" s="299" t="s">
        <v>129</v>
      </c>
      <c r="C2065" s="299" t="s">
        <v>143</v>
      </c>
      <c r="D2065" s="299" t="s">
        <v>316</v>
      </c>
      <c r="E2065" s="299">
        <v>162271.96</v>
      </c>
      <c r="F2065" s="299" t="s">
        <v>316</v>
      </c>
      <c r="G2065" s="299" t="s">
        <v>2149</v>
      </c>
      <c r="H2065" s="299" t="s">
        <v>2146</v>
      </c>
      <c r="I2065" s="299" t="s">
        <v>2039</v>
      </c>
      <c r="J2065" s="299" t="s">
        <v>868</v>
      </c>
      <c r="N2065" s="299" t="s">
        <v>2068</v>
      </c>
    </row>
    <row r="2066" spans="1:14">
      <c r="A2066" s="299">
        <v>2016</v>
      </c>
      <c r="B2066" s="299" t="s">
        <v>129</v>
      </c>
      <c r="C2066" s="299" t="s">
        <v>143</v>
      </c>
      <c r="D2066" s="299" t="s">
        <v>265</v>
      </c>
      <c r="E2066" s="299">
        <v>97557.14</v>
      </c>
      <c r="F2066" s="299" t="s">
        <v>265</v>
      </c>
      <c r="G2066" s="299" t="s">
        <v>2149</v>
      </c>
      <c r="H2066" s="299" t="s">
        <v>2146</v>
      </c>
      <c r="I2066" s="299" t="s">
        <v>2039</v>
      </c>
      <c r="J2066" s="299" t="s">
        <v>868</v>
      </c>
      <c r="N2066" s="299" t="s">
        <v>2068</v>
      </c>
    </row>
    <row r="2067" spans="1:14">
      <c r="A2067" s="299">
        <v>2016</v>
      </c>
      <c r="B2067" s="299" t="s">
        <v>129</v>
      </c>
      <c r="C2067" s="299" t="s">
        <v>143</v>
      </c>
      <c r="D2067" s="299" t="s">
        <v>676</v>
      </c>
      <c r="E2067" s="299">
        <v>19130</v>
      </c>
      <c r="F2067" s="299" t="s">
        <v>676</v>
      </c>
      <c r="G2067" s="299" t="s">
        <v>2149</v>
      </c>
      <c r="H2067" s="299" t="s">
        <v>2146</v>
      </c>
      <c r="I2067" s="299" t="s">
        <v>2039</v>
      </c>
      <c r="N2067" s="299" t="s">
        <v>2068</v>
      </c>
    </row>
    <row r="2068" spans="1:14">
      <c r="A2068" s="299">
        <v>2016</v>
      </c>
      <c r="B2068" s="299" t="s">
        <v>129</v>
      </c>
      <c r="C2068" s="299" t="s">
        <v>143</v>
      </c>
      <c r="D2068" s="299" t="s">
        <v>352</v>
      </c>
      <c r="E2068" s="299">
        <v>-17113</v>
      </c>
      <c r="F2068" s="299" t="s">
        <v>352</v>
      </c>
      <c r="G2068" s="299" t="s">
        <v>2149</v>
      </c>
      <c r="H2068" s="299" t="s">
        <v>2146</v>
      </c>
      <c r="I2068" s="299" t="s">
        <v>2039</v>
      </c>
      <c r="N2068" s="299" t="s">
        <v>2068</v>
      </c>
    </row>
    <row r="2069" spans="1:14">
      <c r="A2069" s="299">
        <v>2016</v>
      </c>
      <c r="B2069" s="299" t="s">
        <v>129</v>
      </c>
      <c r="C2069" s="299" t="s">
        <v>143</v>
      </c>
      <c r="D2069" s="299" t="s">
        <v>599</v>
      </c>
      <c r="E2069" s="299">
        <v>27172.85</v>
      </c>
      <c r="F2069" s="299" t="s">
        <v>599</v>
      </c>
      <c r="G2069" s="299" t="s">
        <v>2149</v>
      </c>
      <c r="H2069" s="299" t="s">
        <v>2146</v>
      </c>
      <c r="I2069" s="299" t="s">
        <v>2044</v>
      </c>
      <c r="N2069" s="299" t="s">
        <v>2068</v>
      </c>
    </row>
    <row r="2070" spans="1:14">
      <c r="A2070" s="299">
        <v>2016</v>
      </c>
      <c r="B2070" s="299" t="s">
        <v>129</v>
      </c>
      <c r="C2070" s="299" t="s">
        <v>143</v>
      </c>
      <c r="D2070" s="299" t="s">
        <v>304</v>
      </c>
      <c r="E2070" s="299">
        <v>2250</v>
      </c>
      <c r="F2070" s="299" t="s">
        <v>304</v>
      </c>
      <c r="G2070" s="299" t="s">
        <v>2149</v>
      </c>
      <c r="H2070" s="299" t="s">
        <v>2146</v>
      </c>
      <c r="I2070" s="299" t="s">
        <v>2039</v>
      </c>
      <c r="J2070" s="299" t="s">
        <v>868</v>
      </c>
      <c r="N2070" s="299" t="s">
        <v>2068</v>
      </c>
    </row>
    <row r="2071" spans="1:14">
      <c r="A2071" s="299">
        <v>2016</v>
      </c>
      <c r="B2071" s="299" t="s">
        <v>129</v>
      </c>
      <c r="C2071" s="299" t="s">
        <v>143</v>
      </c>
      <c r="D2071" s="299" t="s">
        <v>331</v>
      </c>
      <c r="E2071" s="299">
        <v>-756963</v>
      </c>
      <c r="F2071" s="299" t="s">
        <v>331</v>
      </c>
      <c r="G2071" s="299" t="s">
        <v>2149</v>
      </c>
      <c r="H2071" s="299" t="s">
        <v>2146</v>
      </c>
      <c r="I2071" s="299" t="s">
        <v>2035</v>
      </c>
      <c r="J2071" s="299" t="s">
        <v>868</v>
      </c>
      <c r="N2071" s="299" t="s">
        <v>2068</v>
      </c>
    </row>
    <row r="2072" spans="1:14">
      <c r="A2072" s="299">
        <v>2016</v>
      </c>
      <c r="B2072" s="299" t="s">
        <v>129</v>
      </c>
      <c r="C2072" s="299" t="s">
        <v>143</v>
      </c>
      <c r="D2072" s="299" t="s">
        <v>228</v>
      </c>
      <c r="E2072" s="299">
        <v>29117459.783298399</v>
      </c>
      <c r="G2072" s="299" t="s">
        <v>2089</v>
      </c>
      <c r="I2072" s="299" t="s">
        <v>2112</v>
      </c>
      <c r="J2072" s="299" t="s">
        <v>818</v>
      </c>
      <c r="K2072" s="299" t="s">
        <v>2081</v>
      </c>
      <c r="L2072" s="299" t="s">
        <v>2091</v>
      </c>
      <c r="N2072" s="299" t="s">
        <v>2068</v>
      </c>
    </row>
    <row r="2073" spans="1:14">
      <c r="A2073" s="299">
        <v>2016</v>
      </c>
      <c r="B2073" s="299" t="s">
        <v>129</v>
      </c>
      <c r="C2073" s="299" t="s">
        <v>143</v>
      </c>
      <c r="D2073" s="299" t="s">
        <v>847</v>
      </c>
      <c r="E2073" s="299">
        <v>0</v>
      </c>
      <c r="G2073" s="299" t="s">
        <v>2162</v>
      </c>
      <c r="H2073" s="299" t="s">
        <v>2163</v>
      </c>
      <c r="I2073" s="299" t="s">
        <v>2057</v>
      </c>
      <c r="J2073" s="299" t="s">
        <v>844</v>
      </c>
      <c r="N2073" s="299" t="s">
        <v>2068</v>
      </c>
    </row>
    <row r="2074" spans="1:14">
      <c r="A2074" s="299">
        <v>2016</v>
      </c>
      <c r="B2074" s="299" t="s">
        <v>129</v>
      </c>
      <c r="C2074" s="299" t="s">
        <v>143</v>
      </c>
      <c r="D2074" s="299" t="s">
        <v>851</v>
      </c>
      <c r="E2074" s="299">
        <v>0</v>
      </c>
      <c r="G2074" s="299" t="s">
        <v>2162</v>
      </c>
      <c r="H2074" s="299" t="s">
        <v>2164</v>
      </c>
      <c r="I2074" s="299" t="s">
        <v>2057</v>
      </c>
      <c r="J2074" s="299" t="s">
        <v>844</v>
      </c>
      <c r="N2074" s="299" t="s">
        <v>2068</v>
      </c>
    </row>
    <row r="2075" spans="1:14">
      <c r="A2075" s="299">
        <v>2016</v>
      </c>
      <c r="B2075" s="299" t="s">
        <v>129</v>
      </c>
      <c r="C2075" s="299" t="s">
        <v>143</v>
      </c>
      <c r="D2075" s="299" t="s">
        <v>208</v>
      </c>
      <c r="E2075" s="299">
        <v>36120770.939999998</v>
      </c>
      <c r="G2075" s="299" t="s">
        <v>2162</v>
      </c>
      <c r="H2075" s="299" t="s">
        <v>2165</v>
      </c>
      <c r="I2075" s="299" t="s">
        <v>2057</v>
      </c>
      <c r="J2075" s="299" t="s">
        <v>844</v>
      </c>
      <c r="K2075" s="299" t="s">
        <v>2096</v>
      </c>
      <c r="L2075" s="299" t="s">
        <v>2139</v>
      </c>
      <c r="M2075" s="299" t="s">
        <v>2096</v>
      </c>
      <c r="N2075" s="299" t="s">
        <v>2068</v>
      </c>
    </row>
    <row r="2076" spans="1:14">
      <c r="A2076" s="299">
        <v>2016</v>
      </c>
      <c r="B2076" s="299" t="s">
        <v>129</v>
      </c>
      <c r="C2076" s="299" t="s">
        <v>143</v>
      </c>
      <c r="D2076" s="299" t="s">
        <v>849</v>
      </c>
      <c r="E2076" s="299">
        <v>0</v>
      </c>
      <c r="G2076" s="299" t="s">
        <v>2162</v>
      </c>
      <c r="H2076" s="299" t="s">
        <v>2166</v>
      </c>
      <c r="I2076" s="299" t="s">
        <v>2057</v>
      </c>
      <c r="J2076" s="299" t="s">
        <v>844</v>
      </c>
      <c r="N2076" s="299" t="s">
        <v>2068</v>
      </c>
    </row>
    <row r="2077" spans="1:14">
      <c r="A2077" s="299">
        <v>2016</v>
      </c>
      <c r="B2077" s="299" t="s">
        <v>129</v>
      </c>
      <c r="C2077" s="299" t="s">
        <v>143</v>
      </c>
      <c r="D2077" s="299" t="s">
        <v>993</v>
      </c>
      <c r="E2077" s="299">
        <v>31750.880000000001</v>
      </c>
      <c r="G2077" s="299" t="s">
        <v>2106</v>
      </c>
      <c r="I2077" s="299" t="s">
        <v>2021</v>
      </c>
      <c r="J2077" s="299" t="s">
        <v>978</v>
      </c>
      <c r="K2077" s="299" t="s">
        <v>2070</v>
      </c>
      <c r="L2077" s="299" t="s">
        <v>2167</v>
      </c>
      <c r="N2077" s="299" t="s">
        <v>2068</v>
      </c>
    </row>
    <row r="2078" spans="1:14">
      <c r="A2078" s="299">
        <v>2016</v>
      </c>
      <c r="B2078" s="299" t="s">
        <v>129</v>
      </c>
      <c r="C2078" s="299" t="s">
        <v>143</v>
      </c>
      <c r="D2078" s="299" t="s">
        <v>995</v>
      </c>
      <c r="E2078" s="299">
        <v>4566840.47</v>
      </c>
      <c r="G2078" s="299" t="s">
        <v>2106</v>
      </c>
      <c r="I2078" s="299" t="s">
        <v>2024</v>
      </c>
      <c r="J2078" s="299" t="s">
        <v>978</v>
      </c>
      <c r="K2078" s="299" t="s">
        <v>2070</v>
      </c>
      <c r="L2078" s="299" t="s">
        <v>2167</v>
      </c>
      <c r="N2078" s="299" t="s">
        <v>2068</v>
      </c>
    </row>
    <row r="2079" spans="1:14">
      <c r="A2079" s="299">
        <v>2016</v>
      </c>
      <c r="B2079" s="299" t="s">
        <v>129</v>
      </c>
      <c r="C2079" s="299" t="s">
        <v>143</v>
      </c>
      <c r="D2079" s="299" t="s">
        <v>1001</v>
      </c>
      <c r="E2079" s="299">
        <v>0</v>
      </c>
      <c r="G2079" s="299" t="s">
        <v>2106</v>
      </c>
      <c r="I2079" s="299" t="s">
        <v>2021</v>
      </c>
      <c r="J2079" s="299" t="s">
        <v>978</v>
      </c>
      <c r="K2079" s="299" t="s">
        <v>2070</v>
      </c>
      <c r="L2079" s="299" t="s">
        <v>2168</v>
      </c>
      <c r="N2079" s="299" t="s">
        <v>2068</v>
      </c>
    </row>
    <row r="2080" spans="1:14">
      <c r="A2080" s="299">
        <v>2016</v>
      </c>
      <c r="B2080" s="299" t="s">
        <v>129</v>
      </c>
      <c r="C2080" s="299" t="s">
        <v>143</v>
      </c>
      <c r="D2080" s="299" t="s">
        <v>1003</v>
      </c>
      <c r="E2080" s="299">
        <v>0</v>
      </c>
      <c r="G2080" s="299" t="s">
        <v>2106</v>
      </c>
      <c r="I2080" s="299" t="s">
        <v>2024</v>
      </c>
      <c r="J2080" s="299" t="s">
        <v>978</v>
      </c>
      <c r="K2080" s="299" t="s">
        <v>2070</v>
      </c>
      <c r="L2080" s="299" t="s">
        <v>2168</v>
      </c>
      <c r="N2080" s="299" t="s">
        <v>2068</v>
      </c>
    </row>
    <row r="2081" spans="1:14">
      <c r="A2081" s="299">
        <v>2016</v>
      </c>
      <c r="B2081" s="299" t="s">
        <v>129</v>
      </c>
      <c r="C2081" s="299" t="s">
        <v>143</v>
      </c>
      <c r="D2081" s="299" t="s">
        <v>976</v>
      </c>
      <c r="E2081" s="299">
        <v>155844.85</v>
      </c>
      <c r="G2081" s="299" t="s">
        <v>2106</v>
      </c>
      <c r="I2081" s="299" t="s">
        <v>2021</v>
      </c>
      <c r="J2081" s="299" t="s">
        <v>978</v>
      </c>
      <c r="K2081" s="299" t="s">
        <v>2070</v>
      </c>
      <c r="L2081" s="299" t="s">
        <v>2169</v>
      </c>
      <c r="N2081" s="299" t="s">
        <v>2068</v>
      </c>
    </row>
    <row r="2082" spans="1:14">
      <c r="A2082" s="299">
        <v>2016</v>
      </c>
      <c r="B2082" s="299" t="s">
        <v>129</v>
      </c>
      <c r="C2082" s="299" t="s">
        <v>143</v>
      </c>
      <c r="D2082" s="299" t="s">
        <v>979</v>
      </c>
      <c r="E2082" s="299">
        <v>30843.1</v>
      </c>
      <c r="G2082" s="299" t="s">
        <v>2106</v>
      </c>
      <c r="I2082" s="299" t="s">
        <v>2024</v>
      </c>
      <c r="J2082" s="299" t="s">
        <v>978</v>
      </c>
      <c r="K2082" s="299" t="s">
        <v>2070</v>
      </c>
      <c r="L2082" s="299" t="s">
        <v>2169</v>
      </c>
      <c r="N2082" s="299" t="s">
        <v>2068</v>
      </c>
    </row>
    <row r="2083" spans="1:14">
      <c r="A2083" s="299">
        <v>2016</v>
      </c>
      <c r="B2083" s="299" t="s">
        <v>129</v>
      </c>
      <c r="C2083" s="299" t="s">
        <v>143</v>
      </c>
      <c r="D2083" s="299" t="s">
        <v>997</v>
      </c>
      <c r="E2083" s="299">
        <v>0</v>
      </c>
      <c r="G2083" s="299" t="s">
        <v>2106</v>
      </c>
      <c r="I2083" s="299" t="s">
        <v>2021</v>
      </c>
      <c r="J2083" s="299" t="s">
        <v>978</v>
      </c>
      <c r="K2083" s="299" t="s">
        <v>2070</v>
      </c>
      <c r="L2083" s="299" t="s">
        <v>2107</v>
      </c>
      <c r="N2083" s="299" t="s">
        <v>2068</v>
      </c>
    </row>
    <row r="2084" spans="1:14">
      <c r="A2084" s="299">
        <v>2016</v>
      </c>
      <c r="B2084" s="299" t="s">
        <v>129</v>
      </c>
      <c r="C2084" s="299" t="s">
        <v>143</v>
      </c>
      <c r="D2084" s="299" t="s">
        <v>999</v>
      </c>
      <c r="E2084" s="299">
        <v>0</v>
      </c>
      <c r="G2084" s="299" t="s">
        <v>2106</v>
      </c>
      <c r="I2084" s="299" t="s">
        <v>2024</v>
      </c>
      <c r="J2084" s="299" t="s">
        <v>978</v>
      </c>
      <c r="K2084" s="299" t="s">
        <v>2070</v>
      </c>
      <c r="L2084" s="299" t="s">
        <v>2107</v>
      </c>
      <c r="N2084" s="299" t="s">
        <v>2068</v>
      </c>
    </row>
    <row r="2085" spans="1:14">
      <c r="A2085" s="299">
        <v>2016</v>
      </c>
      <c r="B2085" s="299" t="s">
        <v>129</v>
      </c>
      <c r="C2085" s="299" t="s">
        <v>143</v>
      </c>
      <c r="D2085" s="299" t="s">
        <v>1005</v>
      </c>
      <c r="E2085" s="299">
        <v>24257.54</v>
      </c>
      <c r="G2085" s="299" t="s">
        <v>2106</v>
      </c>
      <c r="I2085" s="299" t="s">
        <v>2021</v>
      </c>
      <c r="J2085" s="299" t="s">
        <v>978</v>
      </c>
      <c r="K2085" s="299" t="s">
        <v>2070</v>
      </c>
      <c r="L2085" s="299" t="s">
        <v>2108</v>
      </c>
      <c r="N2085" s="299" t="s">
        <v>2068</v>
      </c>
    </row>
    <row r="2086" spans="1:14">
      <c r="A2086" s="299">
        <v>2016</v>
      </c>
      <c r="B2086" s="299" t="s">
        <v>129</v>
      </c>
      <c r="C2086" s="299" t="s">
        <v>143</v>
      </c>
      <c r="D2086" s="299" t="s">
        <v>1007</v>
      </c>
      <c r="E2086" s="299">
        <v>44677.47</v>
      </c>
      <c r="G2086" s="299" t="s">
        <v>2106</v>
      </c>
      <c r="I2086" s="299" t="s">
        <v>2024</v>
      </c>
      <c r="J2086" s="299" t="s">
        <v>978</v>
      </c>
      <c r="K2086" s="299" t="s">
        <v>2070</v>
      </c>
      <c r="L2086" s="299" t="s">
        <v>2108</v>
      </c>
      <c r="N2086" s="299" t="s">
        <v>2068</v>
      </c>
    </row>
    <row r="2087" spans="1:14">
      <c r="A2087" s="299">
        <v>2016</v>
      </c>
      <c r="B2087" s="299" t="s">
        <v>129</v>
      </c>
      <c r="C2087" s="299" t="s">
        <v>143</v>
      </c>
      <c r="D2087" s="299" t="s">
        <v>1009</v>
      </c>
      <c r="E2087" s="299">
        <v>0</v>
      </c>
      <c r="G2087" s="299" t="s">
        <v>2106</v>
      </c>
      <c r="I2087" s="299" t="s">
        <v>2021</v>
      </c>
      <c r="J2087" s="299" t="s">
        <v>978</v>
      </c>
      <c r="K2087" s="299" t="s">
        <v>2070</v>
      </c>
      <c r="L2087" s="299" t="s">
        <v>2109</v>
      </c>
      <c r="N2087" s="299" t="s">
        <v>2068</v>
      </c>
    </row>
    <row r="2088" spans="1:14">
      <c r="A2088" s="299">
        <v>2016</v>
      </c>
      <c r="B2088" s="299" t="s">
        <v>129</v>
      </c>
      <c r="C2088" s="299" t="s">
        <v>143</v>
      </c>
      <c r="D2088" s="299" t="s">
        <v>1011</v>
      </c>
      <c r="E2088" s="299">
        <v>0</v>
      </c>
      <c r="G2088" s="299" t="s">
        <v>2106</v>
      </c>
      <c r="I2088" s="299" t="s">
        <v>2024</v>
      </c>
      <c r="J2088" s="299" t="s">
        <v>978</v>
      </c>
      <c r="K2088" s="299" t="s">
        <v>2070</v>
      </c>
      <c r="L2088" s="299" t="s">
        <v>2109</v>
      </c>
      <c r="N2088" s="299" t="s">
        <v>2068</v>
      </c>
    </row>
    <row r="2089" spans="1:14">
      <c r="A2089" s="299">
        <v>2016</v>
      </c>
      <c r="B2089" s="299" t="s">
        <v>129</v>
      </c>
      <c r="C2089" s="299" t="s">
        <v>143</v>
      </c>
      <c r="D2089" s="299" t="s">
        <v>1013</v>
      </c>
      <c r="E2089" s="299">
        <v>0</v>
      </c>
      <c r="G2089" s="299" t="s">
        <v>2106</v>
      </c>
      <c r="I2089" s="299" t="s">
        <v>2021</v>
      </c>
      <c r="J2089" s="299" t="s">
        <v>978</v>
      </c>
      <c r="K2089" s="299" t="s">
        <v>2070</v>
      </c>
      <c r="L2089" s="299" t="s">
        <v>2110</v>
      </c>
      <c r="N2089" s="299" t="s">
        <v>2068</v>
      </c>
    </row>
    <row r="2090" spans="1:14">
      <c r="A2090" s="299">
        <v>2016</v>
      </c>
      <c r="B2090" s="299" t="s">
        <v>129</v>
      </c>
      <c r="C2090" s="299" t="s">
        <v>143</v>
      </c>
      <c r="D2090" s="299" t="s">
        <v>1015</v>
      </c>
      <c r="E2090" s="299">
        <v>0</v>
      </c>
      <c r="G2090" s="299" t="s">
        <v>2106</v>
      </c>
      <c r="I2090" s="299" t="s">
        <v>2024</v>
      </c>
      <c r="J2090" s="299" t="s">
        <v>978</v>
      </c>
      <c r="K2090" s="299" t="s">
        <v>2070</v>
      </c>
      <c r="L2090" s="299" t="s">
        <v>2110</v>
      </c>
      <c r="N2090" s="299" t="s">
        <v>2068</v>
      </c>
    </row>
    <row r="2091" spans="1:14">
      <c r="A2091" s="299">
        <v>2016</v>
      </c>
      <c r="B2091" s="299" t="s">
        <v>129</v>
      </c>
      <c r="C2091" s="299" t="s">
        <v>143</v>
      </c>
      <c r="D2091" s="299" t="s">
        <v>983</v>
      </c>
      <c r="E2091" s="299">
        <v>-4173143.77</v>
      </c>
      <c r="G2091" s="299" t="s">
        <v>2106</v>
      </c>
      <c r="I2091" s="299" t="s">
        <v>2024</v>
      </c>
      <c r="J2091" s="299" t="s">
        <v>978</v>
      </c>
      <c r="K2091" s="299" t="s">
        <v>2070</v>
      </c>
      <c r="L2091" s="299" t="s">
        <v>2111</v>
      </c>
      <c r="N2091" s="299" t="s">
        <v>2068</v>
      </c>
    </row>
    <row r="2092" spans="1:14">
      <c r="A2092" s="299">
        <v>2016</v>
      </c>
      <c r="B2092" s="299" t="s">
        <v>129</v>
      </c>
      <c r="C2092" s="299" t="s">
        <v>143</v>
      </c>
      <c r="D2092" s="299" t="s">
        <v>981</v>
      </c>
      <c r="E2092" s="299">
        <v>2612.52</v>
      </c>
      <c r="G2092" s="299" t="s">
        <v>2106</v>
      </c>
      <c r="I2092" s="299" t="s">
        <v>2021</v>
      </c>
      <c r="J2092" s="299" t="s">
        <v>978</v>
      </c>
      <c r="K2092" s="299" t="s">
        <v>2070</v>
      </c>
      <c r="L2092" s="299" t="s">
        <v>2111</v>
      </c>
      <c r="N2092" s="299" t="s">
        <v>2068</v>
      </c>
    </row>
    <row r="2093" spans="1:14">
      <c r="A2093" s="299">
        <v>2016</v>
      </c>
      <c r="B2093" s="299" t="s">
        <v>129</v>
      </c>
      <c r="C2093" s="299" t="s">
        <v>143</v>
      </c>
      <c r="D2093" s="299" t="s">
        <v>1961</v>
      </c>
      <c r="E2093" s="299">
        <v>26788058.284513</v>
      </c>
      <c r="G2093" s="299" t="s">
        <v>2089</v>
      </c>
      <c r="I2093" s="299" t="s">
        <v>2079</v>
      </c>
      <c r="K2093" s="299" t="s">
        <v>2080</v>
      </c>
      <c r="L2093" s="299" t="s">
        <v>2123</v>
      </c>
      <c r="N2093" s="299" t="s">
        <v>2068</v>
      </c>
    </row>
    <row r="2094" spans="1:14">
      <c r="A2094" s="299">
        <v>2016</v>
      </c>
      <c r="B2094" s="299" t="s">
        <v>129</v>
      </c>
      <c r="C2094" s="299" t="s">
        <v>143</v>
      </c>
      <c r="D2094" s="299" t="s">
        <v>1963</v>
      </c>
      <c r="E2094" s="299">
        <v>23152828.106392998</v>
      </c>
      <c r="G2094" s="299" t="s">
        <v>2089</v>
      </c>
      <c r="I2094" s="299" t="s">
        <v>2079</v>
      </c>
      <c r="K2094" s="299" t="s">
        <v>2080</v>
      </c>
      <c r="L2094" s="299" t="s">
        <v>2124</v>
      </c>
      <c r="N2094" s="299" t="s">
        <v>2068</v>
      </c>
    </row>
    <row r="2095" spans="1:14">
      <c r="A2095" s="299">
        <v>2016</v>
      </c>
      <c r="B2095" s="299" t="s">
        <v>129</v>
      </c>
      <c r="C2095" s="299" t="s">
        <v>143</v>
      </c>
      <c r="D2095" s="299" t="s">
        <v>1189</v>
      </c>
      <c r="E2095" s="299">
        <v>-3239551.4281199998</v>
      </c>
      <c r="G2095" s="299" t="s">
        <v>2089</v>
      </c>
      <c r="I2095" s="299" t="s">
        <v>2112</v>
      </c>
      <c r="J2095" s="299" t="s">
        <v>1191</v>
      </c>
      <c r="K2095" s="299" t="s">
        <v>2081</v>
      </c>
      <c r="L2095" s="299" t="s">
        <v>2113</v>
      </c>
      <c r="M2095" s="299" t="s">
        <v>2080</v>
      </c>
      <c r="N2095" s="299" t="s">
        <v>2068</v>
      </c>
    </row>
  </sheetData>
  <phoneticPr fontId="8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>
    <tabColor rgb="FFFFFF00"/>
  </sheetPr>
  <dimension ref="A1:M85"/>
  <sheetViews>
    <sheetView topLeftCell="A31" zoomScale="85" zoomScaleNormal="85" workbookViewId="0">
      <selection activeCell="D55" sqref="D55"/>
    </sheetView>
  </sheetViews>
  <sheetFormatPr defaultColWidth="10.6640625" defaultRowHeight="12.75"/>
  <cols>
    <col min="1" max="1" width="36.6640625" style="209" bestFit="1" customWidth="1"/>
    <col min="2" max="3" width="16.33203125" style="209" bestFit="1" customWidth="1"/>
    <col min="4" max="4" width="16" style="209" bestFit="1" customWidth="1"/>
    <col min="5" max="5" width="14.6640625" style="598" bestFit="1" customWidth="1"/>
    <col min="6" max="7" width="12.33203125" style="209" bestFit="1" customWidth="1"/>
    <col min="8" max="8" width="13.1640625" style="209" bestFit="1" customWidth="1"/>
    <col min="9" max="9" width="14.5" style="209" bestFit="1" customWidth="1"/>
    <col min="10" max="10" width="14.5" style="210" bestFit="1" customWidth="1"/>
    <col min="11" max="11" width="14.5" style="209" bestFit="1" customWidth="1"/>
    <col min="12" max="12" width="13.1640625" style="209" bestFit="1" customWidth="1"/>
    <col min="13" max="13" width="13" style="209" bestFit="1" customWidth="1"/>
    <col min="14" max="16384" width="10.6640625" style="209"/>
  </cols>
  <sheetData>
    <row r="1" spans="1:13" s="205" customFormat="1">
      <c r="B1" s="206" t="str">
        <f>'[17]CKW &amp; FKEC'!C10</f>
        <v>JAN</v>
      </c>
      <c r="C1" s="207" t="str">
        <f>'[17]CKW &amp; FKEC'!D10</f>
        <v>FEB</v>
      </c>
      <c r="D1" s="207" t="str">
        <f>'[17]CKW &amp; FKEC'!E10</f>
        <v>MAR</v>
      </c>
      <c r="E1" s="207" t="str">
        <f>'[17]CKW &amp; FKEC'!F10</f>
        <v>APR</v>
      </c>
      <c r="F1" s="207" t="str">
        <f>'[17]CKW &amp; FKEC'!G10</f>
        <v>MAY</v>
      </c>
      <c r="G1" s="207" t="str">
        <f>'[17]CKW &amp; FKEC'!H10</f>
        <v>JUN</v>
      </c>
      <c r="H1" s="207" t="str">
        <f>'[17]CKW &amp; FKEC'!I10</f>
        <v>JUL</v>
      </c>
      <c r="I1" s="207" t="str">
        <f>'[17]CKW &amp; FKEC'!J10</f>
        <v>AUG</v>
      </c>
      <c r="J1" s="208" t="str">
        <f>'[17]CKW &amp; FKEC'!K10</f>
        <v>SEP</v>
      </c>
      <c r="K1" s="208" t="str">
        <f>'[17]CKW &amp; FKEC'!L10</f>
        <v>OCT</v>
      </c>
      <c r="L1" s="207" t="str">
        <f>'[17]CKW &amp; FKEC'!M10</f>
        <v>NOV</v>
      </c>
      <c r="M1" s="207" t="str">
        <f>'[17]CKW &amp; FKEC'!N10</f>
        <v>DEC</v>
      </c>
    </row>
    <row r="2" spans="1:13" s="212" customFormat="1">
      <c r="E2" s="594"/>
      <c r="J2" s="213"/>
      <c r="K2" s="213"/>
    </row>
    <row r="3" spans="1:13" s="212" customFormat="1">
      <c r="A3" s="214" t="s">
        <v>173</v>
      </c>
      <c r="B3" s="738" t="e">
        <f>-TRUE_UP!H121</f>
        <v>#REF!</v>
      </c>
      <c r="C3" s="738" t="e">
        <f>-TRUE_UP!I121</f>
        <v>#REF!</v>
      </c>
      <c r="D3" s="738" t="e">
        <f>-TRUE_UP!J121</f>
        <v>#REF!</v>
      </c>
      <c r="E3" s="738" t="e">
        <f>-TRUE_UP!K121</f>
        <v>#REF!</v>
      </c>
      <c r="F3" s="738" t="e">
        <f>-TRUE_UP!L121</f>
        <v>#REF!</v>
      </c>
      <c r="G3" s="738" t="e">
        <f>-TRUE_UP!M121</f>
        <v>#REF!</v>
      </c>
      <c r="H3" s="738" t="e">
        <f>-TRUE_UP!N121</f>
        <v>#REF!</v>
      </c>
      <c r="I3" s="738" t="e">
        <f>-TRUE_UP!O121</f>
        <v>#REF!</v>
      </c>
      <c r="J3" s="738" t="e">
        <f>-TRUE_UP!P121</f>
        <v>#REF!</v>
      </c>
      <c r="K3" s="738" t="e">
        <f>-TRUE_UP!Q121</f>
        <v>#REF!</v>
      </c>
      <c r="L3" s="738" t="e">
        <f>-TRUE_UP!R121</f>
        <v>#REF!</v>
      </c>
      <c r="M3" s="738" t="e">
        <f>-TRUE_UP!S121</f>
        <v>#REF!</v>
      </c>
    </row>
    <row r="4" spans="1:13" s="212" customFormat="1" ht="13.5" thickBot="1">
      <c r="A4" s="214"/>
      <c r="B4" s="738"/>
      <c r="C4" s="738"/>
      <c r="D4" s="738"/>
      <c r="E4" s="738"/>
      <c r="F4" s="738"/>
      <c r="G4" s="738"/>
      <c r="H4" s="738"/>
      <c r="I4" s="738"/>
      <c r="J4" s="738"/>
      <c r="K4" s="738"/>
      <c r="L4" s="738"/>
      <c r="M4" s="738"/>
    </row>
    <row r="5" spans="1:13" s="212" customFormat="1" ht="14.25" thickTop="1" thickBot="1">
      <c r="A5" s="568" t="s">
        <v>505</v>
      </c>
      <c r="B5" s="634" t="e">
        <f>(B3-(B3*0.38575))/1000</f>
        <v>#REF!</v>
      </c>
      <c r="C5" s="634" t="e">
        <f t="shared" ref="C5:L5" si="0">(C3-(C3*0.38575))/1000</f>
        <v>#REF!</v>
      </c>
      <c r="D5" s="634" t="e">
        <f t="shared" si="0"/>
        <v>#REF!</v>
      </c>
      <c r="E5" s="635" t="e">
        <f t="shared" si="0"/>
        <v>#REF!</v>
      </c>
      <c r="F5" s="634" t="e">
        <f t="shared" si="0"/>
        <v>#REF!</v>
      </c>
      <c r="G5" s="634" t="e">
        <f t="shared" si="0"/>
        <v>#REF!</v>
      </c>
      <c r="H5" s="634" t="e">
        <f t="shared" si="0"/>
        <v>#REF!</v>
      </c>
      <c r="I5" s="634" t="e">
        <f t="shared" si="0"/>
        <v>#REF!</v>
      </c>
      <c r="J5" s="634" t="e">
        <f t="shared" si="0"/>
        <v>#REF!</v>
      </c>
      <c r="K5" s="634" t="e">
        <f t="shared" si="0"/>
        <v>#REF!</v>
      </c>
      <c r="L5" s="634" t="e">
        <f t="shared" si="0"/>
        <v>#REF!</v>
      </c>
      <c r="M5" s="634" t="e">
        <f>(M3-(M3*0.38575))/1000</f>
        <v>#REF!</v>
      </c>
    </row>
    <row r="6" spans="1:13" s="212" customFormat="1" ht="13.5" thickTop="1">
      <c r="A6" s="215"/>
      <c r="B6" s="216"/>
      <c r="E6" s="594"/>
      <c r="J6" s="213"/>
      <c r="K6" s="213"/>
    </row>
    <row r="7" spans="1:13" s="212" customFormat="1">
      <c r="E7" s="594"/>
      <c r="J7" s="213"/>
      <c r="K7" s="213"/>
    </row>
    <row r="8" spans="1:13" s="212" customFormat="1">
      <c r="A8" s="217" t="s">
        <v>174</v>
      </c>
      <c r="E8" s="594"/>
      <c r="J8" s="213"/>
      <c r="K8" s="213"/>
    </row>
    <row r="9" spans="1:13" s="212" customFormat="1">
      <c r="A9" s="218"/>
      <c r="B9" s="219"/>
      <c r="C9" s="219"/>
      <c r="D9" s="219"/>
      <c r="E9" s="597"/>
      <c r="F9" s="219"/>
      <c r="G9" s="219"/>
      <c r="H9" s="219"/>
      <c r="I9" s="219"/>
      <c r="J9" s="220"/>
      <c r="K9" s="220"/>
      <c r="L9" s="219"/>
      <c r="M9" s="219"/>
    </row>
    <row r="10" spans="1:13" s="212" customFormat="1">
      <c r="A10" s="227" t="s">
        <v>175</v>
      </c>
      <c r="B10" s="739" t="e">
        <f>+#REF!</f>
        <v>#REF!</v>
      </c>
      <c r="C10" s="739" t="e">
        <f>+#REF!</f>
        <v>#REF!</v>
      </c>
      <c r="D10" s="739" t="e">
        <f>+#REF!</f>
        <v>#REF!</v>
      </c>
      <c r="E10" s="739" t="e">
        <f>+#REF!</f>
        <v>#REF!</v>
      </c>
      <c r="F10" s="739" t="e">
        <f>+#REF!</f>
        <v>#REF!</v>
      </c>
      <c r="G10" s="219" t="e">
        <f>+#REF!</f>
        <v>#REF!</v>
      </c>
      <c r="H10" s="219" t="e">
        <f>+#REF!</f>
        <v>#REF!</v>
      </c>
      <c r="I10" s="219" t="e">
        <f>+#REF!</f>
        <v>#REF!</v>
      </c>
      <c r="J10" s="219" t="e">
        <f>+#REF!</f>
        <v>#REF!</v>
      </c>
      <c r="K10" s="219" t="e">
        <f>+#REF!</f>
        <v>#REF!</v>
      </c>
      <c r="L10" s="219" t="e">
        <f>+#REF!</f>
        <v>#REF!</v>
      </c>
      <c r="M10" s="219" t="e">
        <f>+#REF!</f>
        <v>#REF!</v>
      </c>
    </row>
    <row r="11" spans="1:13" s="212" customFormat="1">
      <c r="A11" s="221"/>
      <c r="B11" s="739"/>
      <c r="C11" s="739"/>
      <c r="D11" s="739"/>
      <c r="E11" s="739"/>
      <c r="F11" s="739"/>
      <c r="G11" s="219"/>
      <c r="H11" s="219"/>
      <c r="I11" s="219"/>
      <c r="J11" s="219"/>
      <c r="K11" s="219"/>
      <c r="L11" s="219"/>
      <c r="M11" s="219"/>
    </row>
    <row r="12" spans="1:13" s="212" customFormat="1">
      <c r="B12" s="740"/>
      <c r="C12" s="740"/>
      <c r="D12" s="740"/>
      <c r="E12" s="740"/>
      <c r="F12" s="740"/>
    </row>
    <row r="13" spans="1:13" s="212" customFormat="1" ht="13.5" thickBot="1">
      <c r="A13" s="222" t="s">
        <v>5</v>
      </c>
      <c r="B13" s="707" t="e">
        <f>SUM(B9:B12)</f>
        <v>#REF!</v>
      </c>
      <c r="C13" s="707" t="e">
        <f t="shared" ref="C13:M13" si="1">SUM(C9:C12)</f>
        <v>#REF!</v>
      </c>
      <c r="D13" s="707" t="e">
        <f t="shared" si="1"/>
        <v>#REF!</v>
      </c>
      <c r="E13" s="707" t="e">
        <f t="shared" si="1"/>
        <v>#REF!</v>
      </c>
      <c r="F13" s="707" t="e">
        <f t="shared" si="1"/>
        <v>#REF!</v>
      </c>
      <c r="G13" s="223" t="e">
        <f t="shared" si="1"/>
        <v>#REF!</v>
      </c>
      <c r="H13" s="223" t="e">
        <f t="shared" si="1"/>
        <v>#REF!</v>
      </c>
      <c r="I13" s="223" t="e">
        <f t="shared" si="1"/>
        <v>#REF!</v>
      </c>
      <c r="J13" s="223" t="e">
        <f t="shared" si="1"/>
        <v>#REF!</v>
      </c>
      <c r="K13" s="223" t="e">
        <f t="shared" si="1"/>
        <v>#REF!</v>
      </c>
      <c r="L13" s="223" t="e">
        <f t="shared" si="1"/>
        <v>#REF!</v>
      </c>
      <c r="M13" s="223" t="e">
        <f t="shared" si="1"/>
        <v>#REF!</v>
      </c>
    </row>
    <row r="14" spans="1:13" s="212" customFormat="1" ht="14.25" thickTop="1" thickBot="1">
      <c r="E14" s="594"/>
    </row>
    <row r="15" spans="1:13" s="212" customFormat="1" ht="14.25" thickTop="1" thickBot="1">
      <c r="A15" s="568" t="s">
        <v>505</v>
      </c>
      <c r="B15" s="211" t="e">
        <f>(B13-(B13*0.38575))/1000</f>
        <v>#REF!</v>
      </c>
      <c r="C15" s="211" t="e">
        <f t="shared" ref="C15:L15" si="2">(C13-(C13*0.38575))/1000</f>
        <v>#REF!</v>
      </c>
      <c r="D15" s="211" t="e">
        <f t="shared" si="2"/>
        <v>#REF!</v>
      </c>
      <c r="E15" s="596" t="e">
        <f t="shared" si="2"/>
        <v>#REF!</v>
      </c>
      <c r="F15" s="211" t="e">
        <f t="shared" si="2"/>
        <v>#REF!</v>
      </c>
      <c r="G15" s="211" t="e">
        <f t="shared" si="2"/>
        <v>#REF!</v>
      </c>
      <c r="H15" s="211" t="e">
        <f t="shared" si="2"/>
        <v>#REF!</v>
      </c>
      <c r="I15" s="211" t="e">
        <f t="shared" si="2"/>
        <v>#REF!</v>
      </c>
      <c r="J15" s="211" t="e">
        <f t="shared" si="2"/>
        <v>#REF!</v>
      </c>
      <c r="K15" s="211" t="e">
        <f t="shared" si="2"/>
        <v>#REF!</v>
      </c>
      <c r="L15" s="211" t="e">
        <f t="shared" si="2"/>
        <v>#REF!</v>
      </c>
      <c r="M15" s="211" t="e">
        <f>(M13-(M13*0.38575))/1000</f>
        <v>#REF!</v>
      </c>
    </row>
    <row r="16" spans="1:13" s="212" customFormat="1" ht="13.5" thickTop="1">
      <c r="A16" s="222"/>
      <c r="B16" s="224"/>
      <c r="C16" s="224"/>
      <c r="D16" s="224"/>
      <c r="E16" s="595"/>
      <c r="F16" s="224"/>
      <c r="G16" s="224"/>
      <c r="H16" s="224"/>
      <c r="I16" s="224"/>
      <c r="J16" s="225"/>
      <c r="K16" s="225"/>
      <c r="L16" s="224"/>
      <c r="M16" s="224"/>
    </row>
    <row r="17" spans="1:13" s="212" customFormat="1">
      <c r="A17" s="637"/>
      <c r="B17" s="639"/>
      <c r="C17" s="639"/>
      <c r="D17" s="639"/>
      <c r="E17" s="640"/>
      <c r="F17" s="639"/>
      <c r="G17" s="639"/>
      <c r="H17" s="639"/>
      <c r="I17" s="639"/>
      <c r="J17" s="639"/>
      <c r="K17" s="639"/>
      <c r="L17" s="639"/>
      <c r="M17" s="639"/>
    </row>
    <row r="19" spans="1:13">
      <c r="A19" s="569" t="s">
        <v>506</v>
      </c>
      <c r="B19" s="209">
        <f>+TRUE_UP!H40</f>
        <v>0.95046580000000003</v>
      </c>
      <c r="C19" s="209">
        <f>+TRUE_UP!I40</f>
        <v>0.95046580000000003</v>
      </c>
      <c r="D19" s="209">
        <f>+TRUE_UP!J40</f>
        <v>0.95046580000000003</v>
      </c>
      <c r="E19" s="209">
        <f>+TRUE_UP!K40</f>
        <v>0.95046580000000003</v>
      </c>
      <c r="F19" s="209">
        <f>+TRUE_UP!L40</f>
        <v>0.95046580000000003</v>
      </c>
      <c r="G19" s="209">
        <f>+TRUE_UP!M40</f>
        <v>0.95046580000000003</v>
      </c>
      <c r="H19" s="209">
        <f>+TRUE_UP!N40</f>
        <v>0</v>
      </c>
      <c r="I19" s="209">
        <f>+TRUE_UP!O40</f>
        <v>0</v>
      </c>
      <c r="J19" s="209">
        <f>+TRUE_UP!P40</f>
        <v>0</v>
      </c>
      <c r="K19" s="209">
        <f>+TRUE_UP!Q40</f>
        <v>0</v>
      </c>
      <c r="L19" s="209">
        <f>+TRUE_UP!R40</f>
        <v>0</v>
      </c>
      <c r="M19" s="209">
        <f>+TRUE_UP!S40</f>
        <v>0</v>
      </c>
    </row>
    <row r="20" spans="1:13" ht="13.5" thickBot="1"/>
    <row r="21" spans="1:13" ht="14.25" thickTop="1" thickBot="1">
      <c r="A21" s="568" t="s">
        <v>503</v>
      </c>
      <c r="B21" s="634" t="e">
        <f t="shared" ref="B21:M21" si="3">B15*B19</f>
        <v>#REF!</v>
      </c>
      <c r="C21" s="634" t="e">
        <f t="shared" si="3"/>
        <v>#REF!</v>
      </c>
      <c r="D21" s="634" t="e">
        <f t="shared" si="3"/>
        <v>#REF!</v>
      </c>
      <c r="E21" s="635" t="e">
        <f t="shared" si="3"/>
        <v>#REF!</v>
      </c>
      <c r="F21" s="634" t="e">
        <f t="shared" si="3"/>
        <v>#REF!</v>
      </c>
      <c r="G21" s="634" t="e">
        <f t="shared" si="3"/>
        <v>#REF!</v>
      </c>
      <c r="H21" s="634" t="e">
        <f t="shared" si="3"/>
        <v>#REF!</v>
      </c>
      <c r="I21" s="634" t="e">
        <f t="shared" si="3"/>
        <v>#REF!</v>
      </c>
      <c r="J21" s="634" t="e">
        <f t="shared" si="3"/>
        <v>#REF!</v>
      </c>
      <c r="K21" s="634" t="e">
        <f t="shared" si="3"/>
        <v>#REF!</v>
      </c>
      <c r="L21" s="634" t="e">
        <f t="shared" si="3"/>
        <v>#REF!</v>
      </c>
      <c r="M21" s="634" t="e">
        <f t="shared" si="3"/>
        <v>#REF!</v>
      </c>
    </row>
    <row r="22" spans="1:13" ht="13.5" thickTop="1"/>
    <row r="24" spans="1:13" s="212" customFormat="1">
      <c r="A24" s="217" t="s">
        <v>174</v>
      </c>
      <c r="B24" s="224"/>
      <c r="C24" s="224"/>
      <c r="D24" s="224"/>
      <c r="E24" s="595"/>
      <c r="F24" s="224"/>
      <c r="G24" s="224"/>
      <c r="H24" s="224"/>
      <c r="I24" s="224"/>
      <c r="J24" s="225"/>
      <c r="K24" s="225"/>
      <c r="L24" s="224"/>
      <c r="M24" s="224"/>
    </row>
    <row r="25" spans="1:13" s="212" customFormat="1">
      <c r="A25" s="217"/>
      <c r="B25" s="224"/>
      <c r="C25" s="224"/>
      <c r="D25" s="224"/>
      <c r="E25" s="595"/>
      <c r="F25" s="224"/>
      <c r="G25" s="224"/>
      <c r="H25" s="224"/>
      <c r="I25" s="224"/>
      <c r="J25" s="225"/>
      <c r="K25" s="225"/>
      <c r="L25" s="224"/>
      <c r="M25" s="224"/>
    </row>
    <row r="26" spans="1:13" s="212" customFormat="1">
      <c r="A26" s="222" t="s">
        <v>638</v>
      </c>
      <c r="B26" s="224">
        <f>'NRC P1 Base'!F30</f>
        <v>449303.73489029147</v>
      </c>
      <c r="C26" s="224">
        <f>'NRC P1 Base'!G30</f>
        <v>447472.05196067324</v>
      </c>
      <c r="D26" s="224">
        <f>'NRC P1 Base'!H30</f>
        <v>445640.36903105496</v>
      </c>
      <c r="E26" s="224">
        <f>'NRC P1 Base'!I30</f>
        <v>443808.68610143667</v>
      </c>
      <c r="F26" s="224">
        <f>'NRC P1 Base'!J30</f>
        <v>441977.00317181851</v>
      </c>
      <c r="G26" s="224">
        <f>'NRC P1 Base'!K30</f>
        <v>440145.32024220028</v>
      </c>
      <c r="H26" s="224">
        <f>'NRC P2 Base'!F30</f>
        <v>438313.63731258205</v>
      </c>
      <c r="I26" s="224">
        <f>'NRC P2 Base'!G30</f>
        <v>436481.95438296383</v>
      </c>
      <c r="J26" s="224">
        <f>'NRC P2 Base'!H30</f>
        <v>434650.27145334554</v>
      </c>
      <c r="K26" s="224">
        <f>'NRC P2 Base'!I30</f>
        <v>432818.58852372738</v>
      </c>
      <c r="L26" s="224">
        <f>'NRC P2 Base'!J30</f>
        <v>430986.90559410903</v>
      </c>
      <c r="M26" s="224">
        <f>'NRC P2 Base'!K30</f>
        <v>429150.06497357466</v>
      </c>
    </row>
    <row r="27" spans="1:13" s="212" customFormat="1">
      <c r="A27" s="222" t="s">
        <v>646</v>
      </c>
      <c r="B27" s="224">
        <f>'Incremental Security P1 Base'!F29</f>
        <v>142681.97741258953</v>
      </c>
      <c r="C27" s="224">
        <f>'Incremental Security P1 Base'!G29</f>
        <v>144508.19800651446</v>
      </c>
      <c r="D27" s="224">
        <f>'Incremental Security P1 Base'!H29</f>
        <v>146811.07741651812</v>
      </c>
      <c r="E27" s="224">
        <f>'Incremental Security P1 Base'!I29</f>
        <v>149248.6063461978</v>
      </c>
      <c r="F27" s="224">
        <f>'Incremental Security P1 Base'!J29</f>
        <v>151686.13527587749</v>
      </c>
      <c r="G27" s="224">
        <f>'Incremental Security P1 Base'!K29</f>
        <v>154123.66205116699</v>
      </c>
      <c r="H27" s="224">
        <f>'Incremental Security P2 Base'!F29</f>
        <v>156561.18449074618</v>
      </c>
      <c r="I27" s="224">
        <f>'Incremental Security P2 Base'!G29</f>
        <v>158998.70474900538</v>
      </c>
      <c r="J27" s="224">
        <f>'Incremental Security P2 Base'!H29</f>
        <v>161436.22500726453</v>
      </c>
      <c r="K27" s="224">
        <f>'Incremental Security P2 Base'!I29</f>
        <v>163873.74526552367</v>
      </c>
      <c r="L27" s="224">
        <f>'Incremental Security P2 Base'!J29</f>
        <v>166311.26552108984</v>
      </c>
      <c r="M27" s="224">
        <f>'Incremental Security P2 Base'!K29</f>
        <v>168704.54293954288</v>
      </c>
    </row>
    <row r="28" spans="1:13" s="212" customFormat="1" ht="13.5" thickBot="1">
      <c r="A28" s="706" t="s">
        <v>5</v>
      </c>
      <c r="B28" s="707">
        <f>SUM(B26:B27)</f>
        <v>591985.71230288106</v>
      </c>
      <c r="C28" s="707">
        <f>SUM(C26:C27)</f>
        <v>591980.24996718764</v>
      </c>
      <c r="D28" s="707">
        <f t="shared" ref="D28:M28" si="4">SUM(D26:D27)</f>
        <v>592451.44644757314</v>
      </c>
      <c r="E28" s="707">
        <f t="shared" si="4"/>
        <v>593057.29244763451</v>
      </c>
      <c r="F28" s="707">
        <f t="shared" si="4"/>
        <v>593663.13844769599</v>
      </c>
      <c r="G28" s="707">
        <f t="shared" si="4"/>
        <v>594268.98229336727</v>
      </c>
      <c r="H28" s="707">
        <f t="shared" si="4"/>
        <v>594874.82180332823</v>
      </c>
      <c r="I28" s="707">
        <f>SUM(I26:I27)</f>
        <v>595480.65913196921</v>
      </c>
      <c r="J28" s="707">
        <f t="shared" si="4"/>
        <v>596086.49646061007</v>
      </c>
      <c r="K28" s="707">
        <f t="shared" si="4"/>
        <v>596692.33378925105</v>
      </c>
      <c r="L28" s="707">
        <f t="shared" si="4"/>
        <v>597298.17111519887</v>
      </c>
      <c r="M28" s="707">
        <f t="shared" si="4"/>
        <v>597854.60791311751</v>
      </c>
    </row>
    <row r="29" spans="1:13" s="212" customFormat="1" ht="13.5" thickTop="1">
      <c r="A29" s="708"/>
      <c r="B29" s="224"/>
      <c r="C29" s="224"/>
      <c r="D29" s="224"/>
      <c r="E29" s="224"/>
      <c r="F29" s="224"/>
      <c r="G29" s="224"/>
      <c r="H29" s="224"/>
      <c r="I29" s="224"/>
      <c r="J29" s="224"/>
      <c r="K29" s="224"/>
      <c r="L29" s="224"/>
      <c r="M29" s="224"/>
    </row>
    <row r="30" spans="1:13" s="797" customFormat="1">
      <c r="A30" s="795" t="s">
        <v>689</v>
      </c>
      <c r="B30" s="800">
        <f t="shared" ref="B30:H30" si="5">B28*B19</f>
        <v>562662.1736325277</v>
      </c>
      <c r="C30" s="800">
        <f t="shared" si="5"/>
        <v>562656.98186926299</v>
      </c>
      <c r="D30" s="800">
        <f t="shared" si="5"/>
        <v>563104.83800894977</v>
      </c>
      <c r="E30" s="800">
        <f t="shared" si="5"/>
        <v>563680.67391207488</v>
      </c>
      <c r="F30" s="800">
        <f t="shared" si="5"/>
        <v>564256.50981520012</v>
      </c>
      <c r="G30" s="800">
        <f t="shared" si="5"/>
        <v>564832.3436706512</v>
      </c>
      <c r="H30" s="800">
        <f t="shared" si="5"/>
        <v>0</v>
      </c>
      <c r="I30" s="796">
        <f t="shared" ref="I30:M30" si="6">I28*I19</f>
        <v>0</v>
      </c>
      <c r="J30" s="796">
        <f t="shared" si="6"/>
        <v>0</v>
      </c>
      <c r="K30" s="796">
        <f t="shared" si="6"/>
        <v>0</v>
      </c>
      <c r="L30" s="796">
        <f t="shared" si="6"/>
        <v>0</v>
      </c>
      <c r="M30" s="796">
        <f t="shared" si="6"/>
        <v>0</v>
      </c>
    </row>
    <row r="31" spans="1:13" s="797" customFormat="1" ht="13.5" thickBot="1">
      <c r="A31" s="708"/>
      <c r="B31" s="798"/>
      <c r="C31" s="798"/>
      <c r="D31" s="798"/>
      <c r="E31" s="798"/>
      <c r="F31" s="798"/>
      <c r="G31" s="798"/>
      <c r="H31" s="798"/>
      <c r="I31" s="798"/>
      <c r="J31" s="798"/>
      <c r="K31" s="798"/>
      <c r="L31" s="798"/>
      <c r="M31" s="798"/>
    </row>
    <row r="32" spans="1:13" s="212" customFormat="1" ht="14.25" thickTop="1" thickBot="1">
      <c r="A32" s="641" t="s">
        <v>505</v>
      </c>
      <c r="B32" s="642">
        <f>(B30-(B30*0.38575))/1000</f>
        <v>345.61524015378012</v>
      </c>
      <c r="C32" s="642">
        <f>(C30-(C30*0.38575))/1000</f>
        <v>345.61205111319481</v>
      </c>
      <c r="D32" s="642">
        <f>(D30-(D30*0.38575))/1000</f>
        <v>345.88714674699736</v>
      </c>
      <c r="E32" s="642">
        <f>(E30-(E30*0.38575))/1000</f>
        <v>346.24085395049201</v>
      </c>
      <c r="F32" s="642">
        <f t="shared" ref="F32:M32" si="7">(F30-(F30*0.38575))/1000</f>
        <v>346.59456115398672</v>
      </c>
      <c r="G32" s="642">
        <f t="shared" si="7"/>
        <v>346.94826709969749</v>
      </c>
      <c r="H32" s="642">
        <f t="shared" si="7"/>
        <v>0</v>
      </c>
      <c r="I32" s="642">
        <f t="shared" si="7"/>
        <v>0</v>
      </c>
      <c r="J32" s="642">
        <f t="shared" si="7"/>
        <v>0</v>
      </c>
      <c r="K32" s="642">
        <f t="shared" si="7"/>
        <v>0</v>
      </c>
      <c r="L32" s="642">
        <f t="shared" si="7"/>
        <v>0</v>
      </c>
      <c r="M32" s="642">
        <f t="shared" si="7"/>
        <v>0</v>
      </c>
    </row>
    <row r="33" spans="1:13" s="213" customFormat="1" ht="13.5" thickTop="1">
      <c r="A33" s="644"/>
      <c r="B33" s="645"/>
      <c r="C33" s="645"/>
      <c r="D33" s="645"/>
      <c r="E33" s="645"/>
      <c r="F33" s="645"/>
      <c r="G33" s="645"/>
      <c r="H33" s="645"/>
      <c r="I33" s="645"/>
      <c r="J33" s="645"/>
      <c r="K33" s="645"/>
      <c r="L33" s="645"/>
      <c r="M33" s="645"/>
    </row>
    <row r="34" spans="1:13" s="213" customFormat="1" ht="13.5" thickBot="1">
      <c r="A34" s="643"/>
      <c r="B34" s="638"/>
      <c r="C34" s="638"/>
      <c r="D34" s="638"/>
      <c r="E34" s="638"/>
      <c r="F34" s="638"/>
      <c r="G34" s="638"/>
      <c r="H34" s="638"/>
      <c r="I34" s="638"/>
      <c r="J34" s="638"/>
      <c r="K34" s="638"/>
      <c r="L34" s="638"/>
      <c r="M34" s="638"/>
    </row>
    <row r="35" spans="1:13" s="212" customFormat="1" ht="27" thickTop="1" thickBot="1">
      <c r="A35" s="636" t="s">
        <v>639</v>
      </c>
      <c r="B35" s="226" t="e">
        <f t="shared" ref="B35:M35" si="8">+B5+B15+B32</f>
        <v>#REF!</v>
      </c>
      <c r="C35" s="226" t="e">
        <f t="shared" si="8"/>
        <v>#REF!</v>
      </c>
      <c r="D35" s="226" t="e">
        <f t="shared" si="8"/>
        <v>#REF!</v>
      </c>
      <c r="E35" s="226" t="e">
        <f t="shared" si="8"/>
        <v>#REF!</v>
      </c>
      <c r="F35" s="226" t="e">
        <f t="shared" si="8"/>
        <v>#REF!</v>
      </c>
      <c r="G35" s="226" t="e">
        <f t="shared" si="8"/>
        <v>#REF!</v>
      </c>
      <c r="H35" s="226" t="e">
        <f t="shared" si="8"/>
        <v>#REF!</v>
      </c>
      <c r="I35" s="226" t="e">
        <f>+I5+I15+I32</f>
        <v>#REF!</v>
      </c>
      <c r="J35" s="226" t="e">
        <f t="shared" si="8"/>
        <v>#REF!</v>
      </c>
      <c r="K35" s="226" t="e">
        <f t="shared" si="8"/>
        <v>#REF!</v>
      </c>
      <c r="L35" s="226" t="e">
        <f t="shared" si="8"/>
        <v>#REF!</v>
      </c>
      <c r="M35" s="226" t="e">
        <f t="shared" si="8"/>
        <v>#REF!</v>
      </c>
    </row>
    <row r="36" spans="1:13" ht="13.5" thickTop="1"/>
    <row r="37" spans="1:13">
      <c r="A37" s="217" t="s">
        <v>2174</v>
      </c>
      <c r="B37" s="798"/>
      <c r="C37" s="798"/>
      <c r="D37" s="798"/>
      <c r="E37" s="820"/>
      <c r="F37" s="798"/>
      <c r="G37" s="798"/>
      <c r="H37" s="798"/>
      <c r="I37" s="798"/>
      <c r="J37" s="821"/>
      <c r="K37" s="821"/>
      <c r="L37" s="798"/>
      <c r="M37" s="798"/>
    </row>
    <row r="38" spans="1:13">
      <c r="A38" s="217"/>
      <c r="B38" s="798"/>
      <c r="C38" s="798"/>
      <c r="D38" s="798"/>
      <c r="E38" s="820"/>
      <c r="F38" s="798"/>
      <c r="G38" s="798"/>
      <c r="H38" s="798"/>
      <c r="I38" s="798"/>
      <c r="J38" s="821"/>
      <c r="K38" s="821"/>
      <c r="L38" s="798"/>
      <c r="M38" s="798"/>
    </row>
    <row r="39" spans="1:13">
      <c r="A39" s="222" t="s">
        <v>745</v>
      </c>
      <c r="B39" s="798" t="e">
        <f>+#REF!+#REF!</f>
        <v>#REF!</v>
      </c>
      <c r="C39" s="798" t="e">
        <f>+#REF!+#REF!</f>
        <v>#REF!</v>
      </c>
      <c r="D39" s="798" t="e">
        <f>+#REF!+#REF!</f>
        <v>#REF!</v>
      </c>
      <c r="E39" s="798" t="e">
        <f>+#REF!+#REF!</f>
        <v>#REF!</v>
      </c>
      <c r="F39" s="798" t="e">
        <f>+#REF!+#REF!</f>
        <v>#REF!</v>
      </c>
      <c r="G39" s="798" t="e">
        <f>+#REF!+#REF!</f>
        <v>#REF!</v>
      </c>
      <c r="H39" s="798" t="e">
        <f>+#REF!+#REF!</f>
        <v>#REF!</v>
      </c>
      <c r="I39" s="798" t="e">
        <f>+#REF!+#REF!</f>
        <v>#REF!</v>
      </c>
      <c r="J39" s="798" t="e">
        <f>+#REF!+#REF!</f>
        <v>#REF!</v>
      </c>
      <c r="K39" s="798" t="e">
        <f>+#REF!+#REF!</f>
        <v>#REF!</v>
      </c>
      <c r="L39" s="798" t="e">
        <f>+#REF!+#REF!</f>
        <v>#REF!</v>
      </c>
      <c r="M39" s="798" t="e">
        <f>+#REF!+#REF!</f>
        <v>#REF!</v>
      </c>
    </row>
    <row r="40" spans="1:13">
      <c r="A40" s="222" t="s">
        <v>746</v>
      </c>
      <c r="B40" s="798" t="e">
        <f>+#REF!</f>
        <v>#REF!</v>
      </c>
      <c r="C40" s="798" t="e">
        <f>+#REF!</f>
        <v>#REF!</v>
      </c>
      <c r="D40" s="798" t="e">
        <f>+#REF!</f>
        <v>#REF!</v>
      </c>
      <c r="E40" s="798" t="e">
        <f>+#REF!</f>
        <v>#REF!</v>
      </c>
      <c r="F40" s="798" t="e">
        <f>+#REF!</f>
        <v>#REF!</v>
      </c>
      <c r="G40" s="798" t="e">
        <f>+#REF!</f>
        <v>#REF!</v>
      </c>
      <c r="H40" s="798" t="e">
        <f>+#REF!</f>
        <v>#REF!</v>
      </c>
      <c r="I40" s="798" t="e">
        <f>+#REF!</f>
        <v>#REF!</v>
      </c>
      <c r="J40" s="798" t="e">
        <f>+#REF!</f>
        <v>#REF!</v>
      </c>
      <c r="K40" s="798" t="e">
        <f>+#REF!</f>
        <v>#REF!</v>
      </c>
      <c r="L40" s="798" t="e">
        <f>+#REF!</f>
        <v>#REF!</v>
      </c>
      <c r="M40" s="798" t="e">
        <f>+#REF!</f>
        <v>#REF!</v>
      </c>
    </row>
    <row r="41" spans="1:13" ht="13.5" thickBot="1">
      <c r="A41" s="706" t="s">
        <v>5</v>
      </c>
      <c r="B41" s="822" t="e">
        <f t="shared" ref="B41:M41" si="9">SUM(B39:B40)</f>
        <v>#REF!</v>
      </c>
      <c r="C41" s="822" t="e">
        <f t="shared" si="9"/>
        <v>#REF!</v>
      </c>
      <c r="D41" s="822" t="e">
        <f t="shared" si="9"/>
        <v>#REF!</v>
      </c>
      <c r="E41" s="822" t="e">
        <f t="shared" si="9"/>
        <v>#REF!</v>
      </c>
      <c r="F41" s="822" t="e">
        <f t="shared" si="9"/>
        <v>#REF!</v>
      </c>
      <c r="G41" s="822" t="e">
        <f t="shared" si="9"/>
        <v>#REF!</v>
      </c>
      <c r="H41" s="822" t="e">
        <f t="shared" si="9"/>
        <v>#REF!</v>
      </c>
      <c r="I41" s="822" t="e">
        <f t="shared" si="9"/>
        <v>#REF!</v>
      </c>
      <c r="J41" s="822" t="e">
        <f t="shared" si="9"/>
        <v>#REF!</v>
      </c>
      <c r="K41" s="822" t="e">
        <f t="shared" si="9"/>
        <v>#REF!</v>
      </c>
      <c r="L41" s="822" t="e">
        <f t="shared" si="9"/>
        <v>#REF!</v>
      </c>
      <c r="M41" s="822" t="e">
        <f t="shared" si="9"/>
        <v>#REF!</v>
      </c>
    </row>
    <row r="42" spans="1:13" ht="13.5" thickTop="1">
      <c r="A42" s="708"/>
      <c r="B42" s="798"/>
      <c r="C42" s="798"/>
      <c r="D42" s="798"/>
      <c r="E42" s="798"/>
      <c r="F42" s="798"/>
      <c r="G42" s="798"/>
      <c r="H42" s="798"/>
      <c r="I42" s="798"/>
      <c r="J42" s="798"/>
      <c r="K42" s="798"/>
      <c r="L42" s="798"/>
      <c r="M42" s="798"/>
    </row>
    <row r="43" spans="1:13">
      <c r="A43" s="795" t="s">
        <v>747</v>
      </c>
      <c r="B43" s="796" t="e">
        <f t="shared" ref="B43:J43" si="10">B41*B19</f>
        <v>#REF!</v>
      </c>
      <c r="C43" s="796" t="e">
        <f t="shared" si="10"/>
        <v>#REF!</v>
      </c>
      <c r="D43" s="796" t="e">
        <f t="shared" si="10"/>
        <v>#REF!</v>
      </c>
      <c r="E43" s="796" t="e">
        <f t="shared" si="10"/>
        <v>#REF!</v>
      </c>
      <c r="F43" s="796" t="e">
        <f t="shared" si="10"/>
        <v>#REF!</v>
      </c>
      <c r="G43" s="796" t="e">
        <f t="shared" si="10"/>
        <v>#REF!</v>
      </c>
      <c r="H43" s="796" t="e">
        <f t="shared" si="10"/>
        <v>#REF!</v>
      </c>
      <c r="I43" s="796" t="e">
        <f t="shared" si="10"/>
        <v>#REF!</v>
      </c>
      <c r="J43" s="796" t="e">
        <f t="shared" si="10"/>
        <v>#REF!</v>
      </c>
      <c r="K43" s="796" t="e">
        <f>K41*K19</f>
        <v>#REF!</v>
      </c>
      <c r="L43" s="796" t="e">
        <f>L41*L19</f>
        <v>#REF!</v>
      </c>
      <c r="M43" s="796" t="e">
        <f>M41*M19</f>
        <v>#REF!</v>
      </c>
    </row>
    <row r="44" spans="1:13" ht="13.5" thickBot="1">
      <c r="A44" s="708"/>
      <c r="B44" s="798"/>
      <c r="C44" s="798"/>
      <c r="D44" s="798"/>
      <c r="E44" s="798"/>
      <c r="F44" s="798"/>
      <c r="G44" s="798"/>
      <c r="H44" s="798"/>
      <c r="I44" s="798"/>
      <c r="J44" s="798"/>
      <c r="K44" s="798"/>
      <c r="L44" s="798"/>
      <c r="M44" s="798"/>
    </row>
    <row r="45" spans="1:13" ht="14.25" thickTop="1" thickBot="1">
      <c r="A45" s="641" t="s">
        <v>505</v>
      </c>
      <c r="B45" s="823" t="e">
        <f t="shared" ref="B45:M45" si="11">(B43-(B43*0.38575))/1000</f>
        <v>#REF!</v>
      </c>
      <c r="C45" s="823" t="e">
        <f t="shared" si="11"/>
        <v>#REF!</v>
      </c>
      <c r="D45" s="823" t="e">
        <f t="shared" si="11"/>
        <v>#REF!</v>
      </c>
      <c r="E45" s="823" t="e">
        <f t="shared" si="11"/>
        <v>#REF!</v>
      </c>
      <c r="F45" s="823" t="e">
        <f t="shared" si="11"/>
        <v>#REF!</v>
      </c>
      <c r="G45" s="823" t="e">
        <f t="shared" si="11"/>
        <v>#REF!</v>
      </c>
      <c r="H45" s="823" t="e">
        <f t="shared" si="11"/>
        <v>#REF!</v>
      </c>
      <c r="I45" s="823" t="e">
        <f t="shared" si="11"/>
        <v>#REF!</v>
      </c>
      <c r="J45" s="823" t="e">
        <f t="shared" si="11"/>
        <v>#REF!</v>
      </c>
      <c r="K45" s="823" t="e">
        <f t="shared" si="11"/>
        <v>#REF!</v>
      </c>
      <c r="L45" s="823" t="e">
        <f t="shared" si="11"/>
        <v>#REF!</v>
      </c>
      <c r="M45" s="823" t="e">
        <f t="shared" si="11"/>
        <v>#REF!</v>
      </c>
    </row>
    <row r="46" spans="1:13" s="210" customFormat="1" ht="14.25" thickTop="1" thickBot="1">
      <c r="A46" s="824"/>
      <c r="B46" s="825"/>
      <c r="C46" s="825"/>
      <c r="D46" s="825"/>
      <c r="E46" s="825"/>
      <c r="F46" s="825"/>
      <c r="G46" s="825"/>
      <c r="H46" s="825"/>
      <c r="I46" s="825"/>
      <c r="J46" s="825"/>
      <c r="K46" s="825"/>
      <c r="L46" s="825"/>
      <c r="M46" s="825"/>
    </row>
    <row r="47" spans="1:13" s="210" customFormat="1" ht="14.25" thickTop="1" thickBot="1">
      <c r="A47" s="824"/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</row>
    <row r="48" spans="1:13" ht="14.25" thickTop="1" thickBot="1">
      <c r="A48" s="826" t="s">
        <v>504</v>
      </c>
      <c r="B48" s="827" t="e">
        <f>B21+B5+B32+B45</f>
        <v>#REF!</v>
      </c>
      <c r="C48" s="827" t="e">
        <f t="shared" ref="C48:M48" si="12">C21+C5+C32+C45</f>
        <v>#REF!</v>
      </c>
      <c r="D48" s="827" t="e">
        <f t="shared" si="12"/>
        <v>#REF!</v>
      </c>
      <c r="E48" s="827" t="e">
        <f t="shared" si="12"/>
        <v>#REF!</v>
      </c>
      <c r="F48" s="827" t="e">
        <f t="shared" si="12"/>
        <v>#REF!</v>
      </c>
      <c r="G48" s="827" t="e">
        <f t="shared" si="12"/>
        <v>#REF!</v>
      </c>
      <c r="H48" s="827" t="e">
        <f t="shared" si="12"/>
        <v>#REF!</v>
      </c>
      <c r="I48" s="827" t="e">
        <f t="shared" si="12"/>
        <v>#REF!</v>
      </c>
      <c r="J48" s="827" t="e">
        <f>J21+J5+J32+J45</f>
        <v>#REF!</v>
      </c>
      <c r="K48" s="827" t="e">
        <f>K21+K5+K32+K45</f>
        <v>#REF!</v>
      </c>
      <c r="L48" s="827" t="e">
        <f>L21+L5+L32+L45</f>
        <v>#REF!</v>
      </c>
      <c r="M48" s="827" t="e">
        <f t="shared" si="12"/>
        <v>#REF!</v>
      </c>
    </row>
    <row r="49" spans="1:13" ht="13.5" thickTop="1"/>
    <row r="58" spans="1:13">
      <c r="A58" s="797" t="s">
        <v>755</v>
      </c>
      <c r="B58" s="907" t="e">
        <f>+TRUE_UP!H285-TRUE_UP!H76-TRUE_UP!H78-(TRUE_UP!H252*B19)-TRUE_UP!H275+237572.41+B82</f>
        <v>#REF!</v>
      </c>
      <c r="C58" s="907" t="e">
        <f>+TRUE_UP!I285-TRUE_UP!I76-TRUE_UP!I78-(TRUE_UP!I252*C19)-TRUE_UP!I275+237572.41+C82</f>
        <v>#REF!</v>
      </c>
      <c r="D58" s="907" t="e">
        <f>+TRUE_UP!J285-TRUE_UP!J76-TRUE_UP!J78-(TRUE_UP!J252*D19)-TRUE_UP!J275+237572.41+D82</f>
        <v>#REF!</v>
      </c>
      <c r="E58" s="907" t="e">
        <f>+TRUE_UP!K285-TRUE_UP!K76-TRUE_UP!K78-(TRUE_UP!K252*E19)-TRUE_UP!K275+237572.41+E82</f>
        <v>#REF!</v>
      </c>
      <c r="F58" s="907" t="e">
        <f>+TRUE_UP!L285-TRUE_UP!L76-TRUE_UP!L78-(TRUE_UP!L252*F19)-TRUE_UP!L275+237572.41+F82</f>
        <v>#REF!</v>
      </c>
      <c r="G58" s="907" t="e">
        <f>+TRUE_UP!M285-TRUE_UP!M76-TRUE_UP!M78-(TRUE_UP!M252*G19)-TRUE_UP!M275+237572.41+G82</f>
        <v>#REF!</v>
      </c>
      <c r="H58" s="907" t="e">
        <f>+TRUE_UP!N285-TRUE_UP!N76-TRUE_UP!N78-(TRUE_UP!N252*H19)-TRUE_UP!N275+237572.41+H82</f>
        <v>#REF!</v>
      </c>
      <c r="I58" s="907" t="e">
        <f>+TRUE_UP!O285-TRUE_UP!O76-TRUE_UP!O78-(TRUE_UP!O252*I19)-TRUE_UP!O275+237572.41+I82</f>
        <v>#REF!</v>
      </c>
      <c r="J58" s="907" t="e">
        <f>+TRUE_UP!P285-TRUE_UP!P76-TRUE_UP!P78-(TRUE_UP!P252*J19)-TRUE_UP!P275+237572.41+J82</f>
        <v>#REF!</v>
      </c>
      <c r="K58" s="907" t="e">
        <f>+TRUE_UP!Q285-TRUE_UP!Q76-TRUE_UP!Q78-(TRUE_UP!Q252*K19)-TRUE_UP!Q275+237572.41+K82</f>
        <v>#REF!</v>
      </c>
      <c r="L58" s="907" t="e">
        <f>+TRUE_UP!R285-TRUE_UP!R76-TRUE_UP!R78-(TRUE_UP!R252*L19)-TRUE_UP!R275+237572.41+L82</f>
        <v>#REF!</v>
      </c>
      <c r="M58" s="907" t="e">
        <f>+TRUE_UP!S285-TRUE_UP!S76-TRUE_UP!S78-(TRUE_UP!S252*M19)-TRUE_UP!S275+237572.41+M82</f>
        <v>#REF!</v>
      </c>
    </row>
    <row r="59" spans="1:13">
      <c r="B59" s="210"/>
      <c r="C59" s="210"/>
      <c r="D59" s="210"/>
      <c r="E59" s="210"/>
      <c r="F59" s="210"/>
      <c r="G59" s="210"/>
      <c r="H59" s="210"/>
      <c r="I59" s="210"/>
      <c r="K59" s="210"/>
      <c r="L59" s="210"/>
      <c r="M59" s="210"/>
    </row>
    <row r="60" spans="1:13">
      <c r="A60" s="797" t="s">
        <v>460</v>
      </c>
      <c r="B60" s="210"/>
      <c r="C60" s="210"/>
      <c r="D60" s="210"/>
      <c r="E60" s="210"/>
      <c r="F60" s="210"/>
      <c r="G60" s="210"/>
      <c r="H60" s="210"/>
      <c r="I60" s="210"/>
      <c r="K60" s="210"/>
      <c r="L60" s="210"/>
      <c r="M60" s="210"/>
    </row>
    <row r="61" spans="1:13">
      <c r="A61" s="797" t="s">
        <v>756</v>
      </c>
      <c r="B61" s="907" t="e">
        <f>+#REF!+#REF!+#REF!-#REF!</f>
        <v>#REF!</v>
      </c>
      <c r="C61" s="907" t="e">
        <f>+#REF!+#REF!+#REF!-#REF!</f>
        <v>#REF!</v>
      </c>
      <c r="D61" s="907" t="e">
        <f>+#REF!+#REF!+#REF!-#REF!</f>
        <v>#REF!</v>
      </c>
      <c r="E61" s="907" t="e">
        <f>+#REF!+#REF!+#REF!-#REF!</f>
        <v>#REF!</v>
      </c>
      <c r="F61" s="907" t="e">
        <f>+#REF!+#REF!+#REF!-#REF!</f>
        <v>#REF!</v>
      </c>
      <c r="G61" s="907" t="e">
        <f>+#REF!+#REF!+#REF!-#REF!</f>
        <v>#REF!</v>
      </c>
      <c r="H61" s="907" t="e">
        <f>+#REF!+#REF!+#REF!-#REF!</f>
        <v>#REF!</v>
      </c>
      <c r="I61" s="907" t="e">
        <f>+#REF!+#REF!+#REF!-#REF!</f>
        <v>#REF!</v>
      </c>
      <c r="J61" s="907" t="e">
        <f>+#REF!+#REF!+#REF!-#REF!</f>
        <v>#REF!</v>
      </c>
      <c r="K61" s="907" t="e">
        <f>+#REF!+#REF!+#REF!-#REF!</f>
        <v>#REF!</v>
      </c>
      <c r="L61" s="907" t="e">
        <f>+#REF!+#REF!+#REF!-#REF!</f>
        <v>#REF!</v>
      </c>
      <c r="M61" s="907" t="e">
        <f>+#REF!+#REF!+#REF!-#REF!</f>
        <v>#REF!</v>
      </c>
    </row>
    <row r="62" spans="1:13">
      <c r="A62" s="797" t="s">
        <v>757</v>
      </c>
      <c r="B62" s="907">
        <f>+'NRC P1 Base'!F34+'Incremental Security P1 Base'!F33</f>
        <v>447931.00999999995</v>
      </c>
      <c r="C62" s="907">
        <f>+'NRC P1 Base'!G34+'Incremental Security P1 Base'!G33</f>
        <v>447931.01999999996</v>
      </c>
      <c r="D62" s="907">
        <f>+'NRC P1 Base'!H34+'Incremental Security P1 Base'!H33</f>
        <v>447931.00999999995</v>
      </c>
      <c r="E62" s="907">
        <f>+'NRC P1 Base'!I34+'Incremental Security P1 Base'!I33</f>
        <v>447931.01999999996</v>
      </c>
      <c r="F62" s="907">
        <f>+'NRC P1 Base'!J34+'Incremental Security P1 Base'!J33</f>
        <v>447931.00999999995</v>
      </c>
      <c r="G62" s="907">
        <f>+'NRC P1 Base'!K34+'Incremental Security P1 Base'!K33</f>
        <v>447931.81999999995</v>
      </c>
      <c r="H62" s="907">
        <f>+'NRC P1 Base'!L34+'Incremental Security P1 Base'!L33</f>
        <v>2687586.8899999997</v>
      </c>
      <c r="I62" s="907">
        <f>+'NRC P1 Base'!M34+'Incremental Security P1 Base'!M33</f>
        <v>0</v>
      </c>
      <c r="J62" s="907">
        <f>+'NRC P1 Base'!N34+'Incremental Security P1 Base'!N33</f>
        <v>0</v>
      </c>
      <c r="K62" s="907">
        <f>+'NRC P1 Base'!O34+'Incremental Security P1 Base'!O33</f>
        <v>0</v>
      </c>
      <c r="L62" s="907">
        <f>+'NRC P1 Base'!P34+'Incremental Security P1 Base'!P33</f>
        <v>0</v>
      </c>
      <c r="M62" s="907">
        <f>+'NRC P1 Base'!Q34+'Incremental Security P1 Base'!Q33</f>
        <v>0</v>
      </c>
    </row>
    <row r="63" spans="1:13">
      <c r="A63" s="797" t="s">
        <v>758</v>
      </c>
      <c r="B63" s="908" t="e">
        <f>+TRUE_UP!H133+TRUE_UP!H137+TRUE_UP!H141+TRUE_UP!H237+TRUE_UP!H244+TRUE_UP!H264+TRUE_UP!H20+249532.78</f>
        <v>#REF!</v>
      </c>
      <c r="C63" s="908" t="e">
        <f>+TRUE_UP!I133+TRUE_UP!I137+TRUE_UP!I141+TRUE_UP!I237+TRUE_UP!I244+TRUE_UP!I264+TRUE_UP!I20+249532.78</f>
        <v>#REF!</v>
      </c>
      <c r="D63" s="908" t="e">
        <f>+TRUE_UP!J133+TRUE_UP!J137+TRUE_UP!J141+TRUE_UP!J237+TRUE_UP!J244+TRUE_UP!J264+TRUE_UP!J20+249532.78</f>
        <v>#REF!</v>
      </c>
      <c r="E63" s="908" t="e">
        <f>+TRUE_UP!K133+TRUE_UP!K137+TRUE_UP!K141+TRUE_UP!K237+TRUE_UP!K244+TRUE_UP!K264+TRUE_UP!K20+249532.78</f>
        <v>#REF!</v>
      </c>
      <c r="F63" s="908" t="e">
        <f>+TRUE_UP!L133+TRUE_UP!L137+TRUE_UP!L141+TRUE_UP!L237+TRUE_UP!L244+TRUE_UP!L264+TRUE_UP!L20+249532.78</f>
        <v>#REF!</v>
      </c>
      <c r="G63" s="908" t="e">
        <f>+TRUE_UP!M133+TRUE_UP!M137+TRUE_UP!M141+TRUE_UP!M237+TRUE_UP!M244+TRUE_UP!M264+TRUE_UP!M20+249532.78</f>
        <v>#REF!</v>
      </c>
      <c r="H63" s="908" t="e">
        <f>+TRUE_UP!N133+TRUE_UP!N137+TRUE_UP!N141+TRUE_UP!N237+TRUE_UP!N244+TRUE_UP!N264+TRUE_UP!N20+249532.78</f>
        <v>#REF!</v>
      </c>
      <c r="I63" s="908" t="e">
        <f>+TRUE_UP!O133+TRUE_UP!O137+TRUE_UP!O141+TRUE_UP!O237+TRUE_UP!O244+TRUE_UP!O264+TRUE_UP!O20+249532.78</f>
        <v>#REF!</v>
      </c>
      <c r="J63" s="908" t="e">
        <f>+TRUE_UP!P133+TRUE_UP!P137+TRUE_UP!P141+TRUE_UP!P237+TRUE_UP!P244+TRUE_UP!P264+TRUE_UP!P20+249532.78</f>
        <v>#REF!</v>
      </c>
      <c r="K63" s="908" t="e">
        <f>+TRUE_UP!Q133+TRUE_UP!Q137+TRUE_UP!Q141+TRUE_UP!Q237+TRUE_UP!Q244+TRUE_UP!Q264+TRUE_UP!Q20+249532.78</f>
        <v>#REF!</v>
      </c>
      <c r="L63" s="908" t="e">
        <f>+TRUE_UP!R133+TRUE_UP!R137+TRUE_UP!R141+TRUE_UP!R237+TRUE_UP!R244+TRUE_UP!R264+TRUE_UP!R20+249532.78</f>
        <v>#REF!</v>
      </c>
      <c r="M63" s="908" t="e">
        <f>+TRUE_UP!S133+TRUE_UP!S137+TRUE_UP!S141+TRUE_UP!S237+TRUE_UP!S244+TRUE_UP!S264+TRUE_UP!S20+249532.78</f>
        <v>#REF!</v>
      </c>
    </row>
    <row r="64" spans="1:13">
      <c r="A64" s="797" t="s">
        <v>759</v>
      </c>
      <c r="B64" s="909" t="e">
        <f>SUM(B61:B63)</f>
        <v>#REF!</v>
      </c>
      <c r="C64" s="909" t="e">
        <f t="shared" ref="C64:M64" si="13">SUM(C61:C63)</f>
        <v>#REF!</v>
      </c>
      <c r="D64" s="909" t="e">
        <f t="shared" si="13"/>
        <v>#REF!</v>
      </c>
      <c r="E64" s="909" t="e">
        <f t="shared" si="13"/>
        <v>#REF!</v>
      </c>
      <c r="F64" s="909" t="e">
        <f t="shared" si="13"/>
        <v>#REF!</v>
      </c>
      <c r="G64" s="909" t="e">
        <f t="shared" si="13"/>
        <v>#REF!</v>
      </c>
      <c r="H64" s="909" t="e">
        <f t="shared" si="13"/>
        <v>#REF!</v>
      </c>
      <c r="I64" s="909" t="e">
        <f t="shared" si="13"/>
        <v>#REF!</v>
      </c>
      <c r="J64" s="909" t="e">
        <f t="shared" si="13"/>
        <v>#REF!</v>
      </c>
      <c r="K64" s="909" t="e">
        <f t="shared" si="13"/>
        <v>#REF!</v>
      </c>
      <c r="L64" s="909" t="e">
        <f t="shared" si="13"/>
        <v>#REF!</v>
      </c>
      <c r="M64" s="909" t="e">
        <f t="shared" si="13"/>
        <v>#REF!</v>
      </c>
    </row>
    <row r="65" spans="1:13">
      <c r="A65" s="797"/>
      <c r="B65" s="909"/>
      <c r="C65" s="909"/>
      <c r="D65" s="909"/>
      <c r="E65" s="909"/>
      <c r="F65" s="909"/>
      <c r="G65" s="909"/>
      <c r="H65" s="909"/>
      <c r="I65" s="909"/>
      <c r="J65" s="909"/>
      <c r="K65" s="909"/>
      <c r="L65" s="909"/>
      <c r="M65" s="909"/>
    </row>
    <row r="66" spans="1:13">
      <c r="A66" s="797" t="s">
        <v>760</v>
      </c>
      <c r="B66" s="907" t="e">
        <f>+B64*B19</f>
        <v>#REF!</v>
      </c>
      <c r="C66" s="907" t="e">
        <f t="shared" ref="C66:M66" si="14">+C64*C19</f>
        <v>#REF!</v>
      </c>
      <c r="D66" s="907" t="e">
        <f t="shared" si="14"/>
        <v>#REF!</v>
      </c>
      <c r="E66" s="907" t="e">
        <f t="shared" si="14"/>
        <v>#REF!</v>
      </c>
      <c r="F66" s="907" t="e">
        <f t="shared" si="14"/>
        <v>#REF!</v>
      </c>
      <c r="G66" s="907" t="e">
        <f t="shared" si="14"/>
        <v>#REF!</v>
      </c>
      <c r="H66" s="907" t="e">
        <f t="shared" si="14"/>
        <v>#REF!</v>
      </c>
      <c r="I66" s="907" t="e">
        <f t="shared" si="14"/>
        <v>#REF!</v>
      </c>
      <c r="J66" s="907" t="e">
        <f t="shared" si="14"/>
        <v>#REF!</v>
      </c>
      <c r="K66" s="907" t="e">
        <f t="shared" si="14"/>
        <v>#REF!</v>
      </c>
      <c r="L66" s="907" t="e">
        <f t="shared" si="14"/>
        <v>#REF!</v>
      </c>
      <c r="M66" s="907" t="e">
        <f t="shared" si="14"/>
        <v>#REF!</v>
      </c>
    </row>
    <row r="67" spans="1:13">
      <c r="A67" s="797" t="s">
        <v>761</v>
      </c>
      <c r="B67" s="908">
        <f>+TRUE_UP!H285-TRUE_UP!H289</f>
        <v>15560.441776800901</v>
      </c>
      <c r="C67" s="908">
        <f>+TRUE_UP!I285-TRUE_UP!I289</f>
        <v>13750.040073599666</v>
      </c>
      <c r="D67" s="908">
        <f>+TRUE_UP!J285-TRUE_UP!J289</f>
        <v>14337.423885602504</v>
      </c>
      <c r="E67" s="908">
        <f>+TRUE_UP!K285-TRUE_UP!K289</f>
        <v>15602.413176000118</v>
      </c>
      <c r="F67" s="908">
        <f>+TRUE_UP!L285-TRUE_UP!L289</f>
        <v>17429.185979999602</v>
      </c>
      <c r="G67" s="908">
        <f>+TRUE_UP!M285-TRUE_UP!M289</f>
        <v>19047.416788801551</v>
      </c>
      <c r="H67" s="908">
        <f>+TRUE_UP!N285-TRUE_UP!N289</f>
        <v>0</v>
      </c>
      <c r="I67" s="908">
        <f>+TRUE_UP!O285-TRUE_UP!O289</f>
        <v>0</v>
      </c>
      <c r="J67" s="908">
        <f>+TRUE_UP!P285-TRUE_UP!P289</f>
        <v>0</v>
      </c>
      <c r="K67" s="908">
        <f>+TRUE_UP!Q285-TRUE_UP!Q289</f>
        <v>0</v>
      </c>
      <c r="L67" s="908">
        <f>+TRUE_UP!R285-TRUE_UP!R289</f>
        <v>0</v>
      </c>
      <c r="M67" s="908">
        <f>+TRUE_UP!S285-TRUE_UP!S289</f>
        <v>0</v>
      </c>
    </row>
    <row r="68" spans="1:13">
      <c r="A68" s="797" t="s">
        <v>762</v>
      </c>
      <c r="B68" s="910" t="e">
        <f>+B66+B67</f>
        <v>#REF!</v>
      </c>
      <c r="C68" s="910" t="e">
        <f t="shared" ref="C68:M68" si="15">+C66+C67</f>
        <v>#REF!</v>
      </c>
      <c r="D68" s="910" t="e">
        <f t="shared" si="15"/>
        <v>#REF!</v>
      </c>
      <c r="E68" s="910" t="e">
        <f t="shared" si="15"/>
        <v>#REF!</v>
      </c>
      <c r="F68" s="910" t="e">
        <f t="shared" si="15"/>
        <v>#REF!</v>
      </c>
      <c r="G68" s="910" t="e">
        <f t="shared" si="15"/>
        <v>#REF!</v>
      </c>
      <c r="H68" s="910" t="e">
        <f t="shared" si="15"/>
        <v>#REF!</v>
      </c>
      <c r="I68" s="910" t="e">
        <f t="shared" si="15"/>
        <v>#REF!</v>
      </c>
      <c r="J68" s="910" t="e">
        <f t="shared" si="15"/>
        <v>#REF!</v>
      </c>
      <c r="K68" s="910" t="e">
        <f t="shared" si="15"/>
        <v>#REF!</v>
      </c>
      <c r="L68" s="910" t="e">
        <f t="shared" si="15"/>
        <v>#REF!</v>
      </c>
      <c r="M68" s="910" t="e">
        <f t="shared" si="15"/>
        <v>#REF!</v>
      </c>
    </row>
    <row r="69" spans="1:13">
      <c r="A69" s="797" t="s">
        <v>763</v>
      </c>
      <c r="B69" s="908" t="e">
        <f>+(B58-B68-B72)*(1-0.61425)</f>
        <v>#REF!</v>
      </c>
      <c r="C69" s="908" t="e">
        <f t="shared" ref="C69:M69" si="16">+(C58-C68-C72)*(1-0.61425)</f>
        <v>#REF!</v>
      </c>
      <c r="D69" s="908" t="e">
        <f t="shared" si="16"/>
        <v>#REF!</v>
      </c>
      <c r="E69" s="908" t="e">
        <f t="shared" si="16"/>
        <v>#REF!</v>
      </c>
      <c r="F69" s="908" t="e">
        <f t="shared" si="16"/>
        <v>#REF!</v>
      </c>
      <c r="G69" s="908" t="e">
        <f t="shared" si="16"/>
        <v>#REF!</v>
      </c>
      <c r="H69" s="908" t="e">
        <f t="shared" si="16"/>
        <v>#REF!</v>
      </c>
      <c r="I69" s="908" t="e">
        <f t="shared" si="16"/>
        <v>#REF!</v>
      </c>
      <c r="J69" s="908" t="e">
        <f t="shared" si="16"/>
        <v>#REF!</v>
      </c>
      <c r="K69" s="908" t="e">
        <f t="shared" si="16"/>
        <v>#REF!</v>
      </c>
      <c r="L69" s="908" t="e">
        <f t="shared" si="16"/>
        <v>#REF!</v>
      </c>
      <c r="M69" s="908" t="e">
        <f t="shared" si="16"/>
        <v>#REF!</v>
      </c>
    </row>
    <row r="70" spans="1:13">
      <c r="A70" s="797"/>
      <c r="B70" s="848"/>
      <c r="C70" s="848"/>
      <c r="D70" s="848"/>
      <c r="E70" s="848"/>
      <c r="F70" s="848"/>
      <c r="G70" s="848"/>
      <c r="H70" s="848"/>
      <c r="I70" s="848"/>
      <c r="J70" s="848"/>
      <c r="K70" s="848"/>
      <c r="L70" s="848"/>
      <c r="M70" s="848"/>
    </row>
    <row r="71" spans="1:13">
      <c r="A71" s="797" t="s">
        <v>764</v>
      </c>
      <c r="B71" s="849" t="e">
        <f>+B58-B68-B69</f>
        <v>#REF!</v>
      </c>
      <c r="C71" s="849" t="e">
        <f t="shared" ref="C71:M71" si="17">+C58-C68-C69</f>
        <v>#REF!</v>
      </c>
      <c r="D71" s="849" t="e">
        <f t="shared" si="17"/>
        <v>#REF!</v>
      </c>
      <c r="E71" s="849" t="e">
        <f t="shared" si="17"/>
        <v>#REF!</v>
      </c>
      <c r="F71" s="849" t="e">
        <f t="shared" si="17"/>
        <v>#REF!</v>
      </c>
      <c r="G71" s="849" t="e">
        <f t="shared" si="17"/>
        <v>#REF!</v>
      </c>
      <c r="H71" s="849" t="e">
        <f t="shared" si="17"/>
        <v>#REF!</v>
      </c>
      <c r="I71" s="849" t="e">
        <f t="shared" si="17"/>
        <v>#REF!</v>
      </c>
      <c r="J71" s="849" t="e">
        <f t="shared" si="17"/>
        <v>#REF!</v>
      </c>
      <c r="K71" s="849" t="e">
        <f t="shared" si="17"/>
        <v>#REF!</v>
      </c>
      <c r="L71" s="849" t="e">
        <f t="shared" si="17"/>
        <v>#REF!</v>
      </c>
      <c r="M71" s="849" t="e">
        <f t="shared" si="17"/>
        <v>#REF!</v>
      </c>
    </row>
    <row r="72" spans="1:13">
      <c r="A72" s="797" t="s">
        <v>765</v>
      </c>
      <c r="B72" s="847" t="e">
        <f>('NRC P1 Base'!F31+'Incremental Security P1 Base'!F30+#REF!+#REF!+#REF!+#REF!)*B19-B83</f>
        <v>#REF!</v>
      </c>
      <c r="C72" s="847" t="e">
        <f>('NRC P1 Base'!G31+'Incremental Security P1 Base'!G30+#REF!+#REF!+#REF!+#REF!)*C19-C83</f>
        <v>#REF!</v>
      </c>
      <c r="D72" s="847" t="e">
        <f>('NRC P1 Base'!H31+'Incremental Security P1 Base'!H30+#REF!+#REF!+#REF!+#REF!)*D19-D83</f>
        <v>#REF!</v>
      </c>
      <c r="E72" s="847" t="e">
        <f>('NRC P1 Base'!I31+'Incremental Security P1 Base'!I30+#REF!+#REF!+#REF!+#REF!)*E19-E83</f>
        <v>#REF!</v>
      </c>
      <c r="F72" s="847" t="e">
        <f>('NRC P1 Base'!J31+'Incremental Security P1 Base'!J30+#REF!+#REF!+#REF!+#REF!)*F19-F83</f>
        <v>#REF!</v>
      </c>
      <c r="G72" s="847" t="e">
        <f>('NRC P1 Base'!K31+'Incremental Security P1 Base'!K30+#REF!+#REF!+#REF!+#REF!)*G19-G83</f>
        <v>#REF!</v>
      </c>
      <c r="H72" s="847" t="e">
        <f>('NRC P1 Base'!L31+'Incremental Security P1 Base'!L30+#REF!+#REF!+#REF!+#REF!)*H19-H83</f>
        <v>#REF!</v>
      </c>
      <c r="I72" s="847" t="e">
        <f>('NRC P1 Base'!M31+'Incremental Security P1 Base'!M30+#REF!+#REF!+#REF!+#REF!)*I19-I83</f>
        <v>#REF!</v>
      </c>
      <c r="J72" s="847" t="e">
        <f>('NRC P1 Base'!N31+'Incremental Security P1 Base'!N30+#REF!+#REF!+#REF!+#REF!)*J19-J83</f>
        <v>#REF!</v>
      </c>
      <c r="K72" s="847" t="e">
        <f>('NRC P1 Base'!O31+'Incremental Security P1 Base'!O30+#REF!+#REF!+#REF!+#REF!)*K19-K83</f>
        <v>#REF!</v>
      </c>
      <c r="L72" s="847" t="e">
        <f>('NRC P1 Base'!P31+'Incremental Security P1 Base'!P30+#REF!+#REF!+#REF!+#REF!)*L19-L83</f>
        <v>#REF!</v>
      </c>
      <c r="M72" s="847" t="e">
        <f>('NRC P1 Base'!Q31+'Incremental Security P1 Base'!Q30+#REF!+#REF!+#REF!+#REF!)*M19-M83</f>
        <v>#REF!</v>
      </c>
    </row>
    <row r="73" spans="1:13">
      <c r="E73" s="209"/>
      <c r="J73" s="209"/>
    </row>
    <row r="74" spans="1:13" ht="13.5" thickBot="1">
      <c r="A74" s="797" t="s">
        <v>766</v>
      </c>
      <c r="B74" s="850" t="e">
        <f>+B71-B72</f>
        <v>#REF!</v>
      </c>
      <c r="C74" s="850" t="e">
        <f t="shared" ref="C74:M74" si="18">+C71-C72</f>
        <v>#REF!</v>
      </c>
      <c r="D74" s="850" t="e">
        <f t="shared" si="18"/>
        <v>#REF!</v>
      </c>
      <c r="E74" s="850" t="e">
        <f t="shared" si="18"/>
        <v>#REF!</v>
      </c>
      <c r="F74" s="850" t="e">
        <f t="shared" si="18"/>
        <v>#REF!</v>
      </c>
      <c r="G74" s="850" t="e">
        <f t="shared" si="18"/>
        <v>#REF!</v>
      </c>
      <c r="H74" s="850" t="e">
        <f t="shared" si="18"/>
        <v>#REF!</v>
      </c>
      <c r="I74" s="850" t="e">
        <f t="shared" si="18"/>
        <v>#REF!</v>
      </c>
      <c r="J74" s="850" t="e">
        <f t="shared" si="18"/>
        <v>#REF!</v>
      </c>
      <c r="K74" s="850" t="e">
        <f t="shared" si="18"/>
        <v>#REF!</v>
      </c>
      <c r="L74" s="850" t="e">
        <f t="shared" si="18"/>
        <v>#REF!</v>
      </c>
      <c r="M74" s="850" t="e">
        <f t="shared" si="18"/>
        <v>#REF!</v>
      </c>
    </row>
    <row r="75" spans="1:13" ht="13.5" thickTop="1">
      <c r="E75" s="209"/>
      <c r="J75" s="209"/>
    </row>
    <row r="76" spans="1:13">
      <c r="B76" s="847"/>
      <c r="C76" s="847"/>
      <c r="D76" s="847"/>
      <c r="E76" s="847"/>
      <c r="F76" s="847"/>
      <c r="G76" s="847"/>
      <c r="H76" s="847"/>
      <c r="I76" s="847"/>
      <c r="J76" s="847"/>
      <c r="K76" s="847"/>
      <c r="L76" s="847"/>
      <c r="M76" s="847"/>
    </row>
    <row r="77" spans="1:13">
      <c r="A77" s="797" t="s">
        <v>767</v>
      </c>
      <c r="B77" s="847" t="e">
        <f>+'NRC P1 Base'!F30+'Incremental Security P1 Base'!F29+#REF!+#REF!+#REF!+#REF!</f>
        <v>#REF!</v>
      </c>
      <c r="C77" s="847" t="e">
        <f>+'NRC P1 Base'!G30+'Incremental Security P1 Base'!G29+#REF!+#REF!+#REF!+#REF!</f>
        <v>#REF!</v>
      </c>
      <c r="D77" s="847" t="e">
        <f>+'NRC P1 Base'!H30+'Incremental Security P1 Base'!H29+#REF!+#REF!+#REF!+#REF!</f>
        <v>#REF!</v>
      </c>
      <c r="E77" s="847" t="e">
        <f>+'NRC P1 Base'!I30+'Incremental Security P1 Base'!I29+#REF!+#REF!+#REF!+#REF!</f>
        <v>#REF!</v>
      </c>
      <c r="F77" s="847" t="e">
        <f>+'NRC P1 Base'!J30+'Incremental Security P1 Base'!J29+#REF!+#REF!+#REF!+#REF!</f>
        <v>#REF!</v>
      </c>
      <c r="G77" s="847" t="e">
        <f>+'NRC P1 Base'!K30+'Incremental Security P1 Base'!K29+#REF!+#REF!+#REF!+#REF!</f>
        <v>#REF!</v>
      </c>
      <c r="H77" s="847" t="e">
        <f>+'NRC P1 Base'!L30+'Incremental Security P1 Base'!L29+#REF!+#REF!+#REF!+#REF!</f>
        <v>#REF!</v>
      </c>
      <c r="I77" s="847" t="e">
        <f>+'NRC P1 Base'!M30+'Incremental Security P1 Base'!M29+#REF!+#REF!+#REF!+#REF!</f>
        <v>#REF!</v>
      </c>
      <c r="J77" s="847" t="e">
        <f>+'NRC P1 Base'!N30+'Incremental Security P1 Base'!N29+#REF!+#REF!+#REF!+#REF!</f>
        <v>#REF!</v>
      </c>
      <c r="K77" s="847" t="e">
        <f>+'NRC P1 Base'!O30+'Incremental Security P1 Base'!O29+#REF!+#REF!+#REF!+#REF!</f>
        <v>#REF!</v>
      </c>
      <c r="L77" s="847" t="e">
        <f>+'NRC P1 Base'!P30+'Incremental Security P1 Base'!P29+#REF!+#REF!+#REF!+#REF!</f>
        <v>#REF!</v>
      </c>
      <c r="M77" s="847" t="e">
        <f>+'NRC P1 Base'!Q30+'Incremental Security P1 Base'!Q29+#REF!+#REF!+#REF!+#REF!</f>
        <v>#REF!</v>
      </c>
    </row>
    <row r="78" spans="1:13">
      <c r="A78" s="797" t="s">
        <v>768</v>
      </c>
      <c r="B78" s="847" t="e">
        <f>+B77*B19</f>
        <v>#REF!</v>
      </c>
      <c r="C78" s="847" t="e">
        <f t="shared" ref="C78:M78" si="19">+C77*C19</f>
        <v>#REF!</v>
      </c>
      <c r="D78" s="847" t="e">
        <f t="shared" si="19"/>
        <v>#REF!</v>
      </c>
      <c r="E78" s="847" t="e">
        <f t="shared" si="19"/>
        <v>#REF!</v>
      </c>
      <c r="F78" s="847" t="e">
        <f t="shared" si="19"/>
        <v>#REF!</v>
      </c>
      <c r="G78" s="847" t="e">
        <f t="shared" si="19"/>
        <v>#REF!</v>
      </c>
      <c r="H78" s="847" t="e">
        <f t="shared" si="19"/>
        <v>#REF!</v>
      </c>
      <c r="I78" s="847" t="e">
        <f t="shared" si="19"/>
        <v>#REF!</v>
      </c>
      <c r="J78" s="847" t="e">
        <f t="shared" si="19"/>
        <v>#REF!</v>
      </c>
      <c r="K78" s="847" t="e">
        <f t="shared" si="19"/>
        <v>#REF!</v>
      </c>
      <c r="L78" s="847" t="e">
        <f t="shared" si="19"/>
        <v>#REF!</v>
      </c>
      <c r="M78" s="847" t="e">
        <f t="shared" si="19"/>
        <v>#REF!</v>
      </c>
    </row>
    <row r="79" spans="1:13">
      <c r="A79" s="797" t="s">
        <v>769</v>
      </c>
      <c r="B79" s="851" t="e">
        <f>+B78*(1-0.61425)</f>
        <v>#REF!</v>
      </c>
      <c r="C79" s="851" t="e">
        <f t="shared" ref="C79:M79" si="20">+C78*(1-0.61425)</f>
        <v>#REF!</v>
      </c>
      <c r="D79" s="851" t="e">
        <f t="shared" si="20"/>
        <v>#REF!</v>
      </c>
      <c r="E79" s="851" t="e">
        <f t="shared" si="20"/>
        <v>#REF!</v>
      </c>
      <c r="F79" s="851" t="e">
        <f t="shared" si="20"/>
        <v>#REF!</v>
      </c>
      <c r="G79" s="851" t="e">
        <f t="shared" si="20"/>
        <v>#REF!</v>
      </c>
      <c r="H79" s="851" t="e">
        <f t="shared" si="20"/>
        <v>#REF!</v>
      </c>
      <c r="I79" s="851" t="e">
        <f t="shared" si="20"/>
        <v>#REF!</v>
      </c>
      <c r="J79" s="851" t="e">
        <f t="shared" si="20"/>
        <v>#REF!</v>
      </c>
      <c r="K79" s="851" t="e">
        <f t="shared" si="20"/>
        <v>#REF!</v>
      </c>
      <c r="L79" s="851" t="e">
        <f t="shared" si="20"/>
        <v>#REF!</v>
      </c>
      <c r="M79" s="851" t="e">
        <f t="shared" si="20"/>
        <v>#REF!</v>
      </c>
    </row>
    <row r="80" spans="1:13">
      <c r="A80" s="797" t="s">
        <v>766</v>
      </c>
      <c r="B80" s="847" t="e">
        <f>+B78-B79</f>
        <v>#REF!</v>
      </c>
      <c r="C80" s="847" t="e">
        <f t="shared" ref="C80:M80" si="21">+C78-C79</f>
        <v>#REF!</v>
      </c>
      <c r="D80" s="847" t="e">
        <f t="shared" si="21"/>
        <v>#REF!</v>
      </c>
      <c r="E80" s="847" t="e">
        <f t="shared" si="21"/>
        <v>#REF!</v>
      </c>
      <c r="F80" s="847" t="e">
        <f t="shared" si="21"/>
        <v>#REF!</v>
      </c>
      <c r="G80" s="847" t="e">
        <f t="shared" si="21"/>
        <v>#REF!</v>
      </c>
      <c r="H80" s="847" t="e">
        <f t="shared" si="21"/>
        <v>#REF!</v>
      </c>
      <c r="I80" s="847" t="e">
        <f t="shared" si="21"/>
        <v>#REF!</v>
      </c>
      <c r="J80" s="847" t="e">
        <f t="shared" si="21"/>
        <v>#REF!</v>
      </c>
      <c r="K80" s="847" t="e">
        <f t="shared" si="21"/>
        <v>#REF!</v>
      </c>
      <c r="L80" s="847" t="e">
        <f t="shared" si="21"/>
        <v>#REF!</v>
      </c>
      <c r="M80" s="847" t="e">
        <f t="shared" si="21"/>
        <v>#REF!</v>
      </c>
    </row>
    <row r="81" spans="1:13">
      <c r="B81" s="847"/>
      <c r="C81" s="847"/>
      <c r="D81" s="847"/>
      <c r="E81" s="847"/>
      <c r="F81" s="847"/>
      <c r="G81" s="847"/>
      <c r="H81" s="847"/>
      <c r="I81" s="847"/>
      <c r="J81" s="847"/>
      <c r="K81" s="847"/>
      <c r="L81" s="847"/>
      <c r="M81" s="847"/>
    </row>
    <row r="82" spans="1:13">
      <c r="A82" s="797" t="s">
        <v>770</v>
      </c>
      <c r="B82" s="847" t="e">
        <f>+TRUE_UP!H78</f>
        <v>#REF!</v>
      </c>
      <c r="C82" s="847" t="e">
        <f>+TRUE_UP!I78</f>
        <v>#REF!</v>
      </c>
      <c r="D82" s="847" t="e">
        <f>+TRUE_UP!J78</f>
        <v>#REF!</v>
      </c>
      <c r="E82" s="847" t="e">
        <f>+TRUE_UP!K78</f>
        <v>#REF!</v>
      </c>
      <c r="F82" s="847" t="e">
        <f>+TRUE_UP!L78</f>
        <v>#REF!</v>
      </c>
      <c r="G82" s="847" t="e">
        <f>+TRUE_UP!M78</f>
        <v>#REF!</v>
      </c>
      <c r="H82" s="847" t="e">
        <f>+TRUE_UP!N78</f>
        <v>#REF!</v>
      </c>
      <c r="I82" s="847" t="e">
        <f>+TRUE_UP!O78</f>
        <v>#REF!</v>
      </c>
      <c r="J82" s="847" t="e">
        <f>+TRUE_UP!P78</f>
        <v>#REF!</v>
      </c>
      <c r="K82" s="847" t="e">
        <f>+TRUE_UP!Q78</f>
        <v>#REF!</v>
      </c>
      <c r="L82" s="847" t="e">
        <f>+TRUE_UP!R78</f>
        <v>#REF!</v>
      </c>
      <c r="M82" s="847" t="e">
        <f>+TRUE_UP!S78</f>
        <v>#REF!</v>
      </c>
    </row>
    <row r="83" spans="1:13">
      <c r="A83" s="797" t="s">
        <v>205</v>
      </c>
      <c r="B83" s="847" t="e">
        <f>+TRUE_UP!H62</f>
        <v>#REF!</v>
      </c>
      <c r="C83" s="847" t="e">
        <f>+TRUE_UP!I62</f>
        <v>#REF!</v>
      </c>
      <c r="D83" s="847" t="e">
        <f>+TRUE_UP!J62</f>
        <v>#REF!</v>
      </c>
      <c r="E83" s="847" t="e">
        <f>+TRUE_UP!K62</f>
        <v>#REF!</v>
      </c>
      <c r="F83" s="847" t="e">
        <f>+TRUE_UP!L62</f>
        <v>#REF!</v>
      </c>
      <c r="G83" s="847" t="e">
        <f>+TRUE_UP!M62</f>
        <v>#REF!</v>
      </c>
      <c r="H83" s="847" t="e">
        <f>+TRUE_UP!N62</f>
        <v>#REF!</v>
      </c>
      <c r="I83" s="847" t="e">
        <f>+TRUE_UP!O62</f>
        <v>#REF!</v>
      </c>
      <c r="J83" s="847" t="e">
        <f>+TRUE_UP!P62</f>
        <v>#REF!</v>
      </c>
      <c r="K83" s="847" t="e">
        <f>+TRUE_UP!Q62</f>
        <v>#REF!</v>
      </c>
      <c r="L83" s="847" t="e">
        <f>+TRUE_UP!R62</f>
        <v>#REF!</v>
      </c>
      <c r="M83" s="847" t="e">
        <f>+TRUE_UP!S62</f>
        <v>#REF!</v>
      </c>
    </row>
    <row r="85" spans="1:13">
      <c r="D85" s="911" t="e">
        <f>+D74-D80</f>
        <v>#REF!</v>
      </c>
    </row>
  </sheetData>
  <phoneticPr fontId="31" type="noConversion"/>
  <printOptions horizontalCentered="1" verticalCentered="1" gridLines="1" gridLinesSet="0"/>
  <pageMargins left="0" right="0" top="1" bottom="1" header="0.5" footer="0.5"/>
  <pageSetup scale="76" orientation="landscape" horizontalDpi="300" verticalDpi="300" r:id="rId1"/>
  <headerFooter alignWithMargins="0">
    <oddHeader>&amp;A</oddHeader>
    <oddFooter>&amp;L&amp;Z&amp;F&amp;RPage &amp;P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1964"/>
  <sheetViews>
    <sheetView workbookViewId="0">
      <pane ySplit="5" topLeftCell="A6" activePane="bottomLeft" state="frozen"/>
      <selection pane="bottomLeft" activeCell="K21" sqref="K21"/>
    </sheetView>
  </sheetViews>
  <sheetFormatPr defaultRowHeight="10.15" customHeight="1"/>
  <cols>
    <col min="1" max="1" width="32.1640625" style="915" customWidth="1"/>
    <col min="2" max="2" width="5.1640625" style="915" bestFit="1" customWidth="1"/>
    <col min="3" max="3" width="17.5" style="915" bestFit="1" customWidth="1"/>
    <col min="4" max="4" width="14.1640625" style="915" customWidth="1"/>
    <col min="5" max="9" width="12.1640625" style="915" customWidth="1"/>
    <col min="10" max="17" width="14.5" style="915" customWidth="1"/>
    <col min="18" max="2553" width="19" style="915" customWidth="1"/>
    <col min="2554" max="2554" width="21.83203125" style="915" customWidth="1"/>
    <col min="2555" max="2555" width="21.6640625" style="915" customWidth="1"/>
    <col min="2556" max="2556" width="24.5" style="915" customWidth="1"/>
    <col min="2557" max="2557" width="24.1640625" style="915" customWidth="1"/>
    <col min="2558" max="2559" width="16" style="915" customWidth="1"/>
    <col min="2560" max="2560" width="25.83203125" style="915" customWidth="1"/>
    <col min="2561" max="2561" width="25.5" style="915" customWidth="1"/>
    <col min="2562" max="2563" width="16" style="915" customWidth="1"/>
    <col min="2564" max="2564" width="24.5" style="915" customWidth="1"/>
    <col min="2565" max="2565" width="24.1640625" style="915" customWidth="1"/>
    <col min="2566" max="2567" width="16" style="915" customWidth="1"/>
    <col min="2568" max="2568" width="25.83203125" style="915" customWidth="1"/>
    <col min="2569" max="2569" width="25.5" style="915" customWidth="1"/>
    <col min="2570" max="2571" width="16" style="915" customWidth="1"/>
    <col min="2572" max="2572" width="25.83203125" style="915" customWidth="1"/>
    <col min="2573" max="2573" width="25.5" style="915" customWidth="1"/>
    <col min="2574" max="2575" width="16" style="915" customWidth="1"/>
    <col min="2576" max="2576" width="25.83203125" style="915" customWidth="1"/>
    <col min="2577" max="2577" width="25.5" style="915" customWidth="1"/>
    <col min="2578" max="2579" width="16" style="915" customWidth="1"/>
    <col min="2580" max="2580" width="25.83203125" style="915" customWidth="1"/>
    <col min="2581" max="2581" width="25.5" style="915" customWidth="1"/>
    <col min="2582" max="2583" width="16" style="915" customWidth="1"/>
    <col min="2584" max="2584" width="25.83203125" style="915" customWidth="1"/>
    <col min="2585" max="2585" width="25.5" style="915" customWidth="1"/>
    <col min="2586" max="2587" width="16" style="915" customWidth="1"/>
    <col min="2588" max="2588" width="25.83203125" style="915" customWidth="1"/>
    <col min="2589" max="2589" width="25.5" style="915" customWidth="1"/>
    <col min="2590" max="2591" width="16" style="915" customWidth="1"/>
    <col min="2592" max="2592" width="24.5" style="915" customWidth="1"/>
    <col min="2593" max="2593" width="24.1640625" style="915" customWidth="1"/>
    <col min="2594" max="2595" width="16" style="915" customWidth="1"/>
    <col min="2596" max="2596" width="25.83203125" style="915" customWidth="1"/>
    <col min="2597" max="2597" width="25.5" style="915" customWidth="1"/>
    <col min="2598" max="2599" width="16" style="915" customWidth="1"/>
    <col min="2600" max="2600" width="25.83203125" style="915" customWidth="1"/>
    <col min="2601" max="2601" width="25.5" style="915" customWidth="1"/>
    <col min="2602" max="2603" width="16" style="915" customWidth="1"/>
    <col min="2604" max="2604" width="25.83203125" style="915" customWidth="1"/>
    <col min="2605" max="2605" width="25.5" style="915" customWidth="1"/>
    <col min="2606" max="2607" width="16" style="915" customWidth="1"/>
    <col min="2608" max="2608" width="25.83203125" style="915" customWidth="1"/>
    <col min="2609" max="2609" width="25.5" style="915" customWidth="1"/>
    <col min="2610" max="2611" width="16" style="915" customWidth="1"/>
    <col min="2612" max="2612" width="25.83203125" style="915" customWidth="1"/>
    <col min="2613" max="2613" width="25.5" style="915" customWidth="1"/>
    <col min="2614" max="2615" width="16" style="915" customWidth="1"/>
    <col min="2616" max="2616" width="25.83203125" style="915" customWidth="1"/>
    <col min="2617" max="2617" width="25.5" style="915" customWidth="1"/>
    <col min="2618" max="2619" width="16" style="915" customWidth="1"/>
    <col min="2620" max="2620" width="22.6640625" style="915" customWidth="1"/>
    <col min="2621" max="2621" width="22.5" style="915" customWidth="1"/>
    <col min="2622" max="2623" width="16" style="915" customWidth="1"/>
    <col min="2624" max="2624" width="25.83203125" style="915" customWidth="1"/>
    <col min="2625" max="2625" width="25.5" style="915" customWidth="1"/>
    <col min="2626" max="2627" width="16" style="915" customWidth="1"/>
    <col min="2628" max="2628" width="25.83203125" style="915" customWidth="1"/>
    <col min="2629" max="2629" width="25.5" style="915" customWidth="1"/>
    <col min="2630" max="2631" width="16" style="915" customWidth="1"/>
    <col min="2632" max="2632" width="25.83203125" style="915" customWidth="1"/>
    <col min="2633" max="2633" width="25.5" style="915" customWidth="1"/>
    <col min="2634" max="2635" width="16" style="915" customWidth="1"/>
    <col min="2636" max="2636" width="25.83203125" style="915" customWidth="1"/>
    <col min="2637" max="2637" width="25.5" style="915" customWidth="1"/>
    <col min="2638" max="2639" width="16" style="915" customWidth="1"/>
    <col min="2640" max="2640" width="25.83203125" style="915" customWidth="1"/>
    <col min="2641" max="2641" width="25.5" style="915" customWidth="1"/>
    <col min="2642" max="2643" width="16" style="915" customWidth="1"/>
    <col min="2644" max="2644" width="25.83203125" style="915" customWidth="1"/>
    <col min="2645" max="2645" width="25.5" style="915" customWidth="1"/>
    <col min="2646" max="2647" width="16" style="915" customWidth="1"/>
    <col min="2648" max="2648" width="25.83203125" style="915" customWidth="1"/>
    <col min="2649" max="2649" width="25.5" style="915" customWidth="1"/>
    <col min="2650" max="2651" width="16" style="915" customWidth="1"/>
    <col min="2652" max="2652" width="25.83203125" style="915" customWidth="1"/>
    <col min="2653" max="2653" width="25.5" style="915" customWidth="1"/>
    <col min="2654" max="2655" width="16" style="915" customWidth="1"/>
    <col min="2656" max="2656" width="25.83203125" style="915" customWidth="1"/>
    <col min="2657" max="2657" width="25.5" style="915" customWidth="1"/>
    <col min="2658" max="2659" width="16" style="915" customWidth="1"/>
    <col min="2660" max="2660" width="24.5" style="915" customWidth="1"/>
    <col min="2661" max="2661" width="24.1640625" style="915" customWidth="1"/>
    <col min="2662" max="2663" width="16" style="915" customWidth="1"/>
    <col min="2664" max="2664" width="25.83203125" style="915" customWidth="1"/>
    <col min="2665" max="2665" width="25.5" style="915" customWidth="1"/>
    <col min="2666" max="2667" width="16" style="915" customWidth="1"/>
    <col min="2668" max="2668" width="25.83203125" style="915" customWidth="1"/>
    <col min="2669" max="2669" width="25.5" style="915" customWidth="1"/>
    <col min="2670" max="2671" width="16" style="915" customWidth="1"/>
    <col min="2672" max="2672" width="25.83203125" style="915" customWidth="1"/>
    <col min="2673" max="2673" width="25.5" style="915" customWidth="1"/>
    <col min="2674" max="2675" width="16" style="915" customWidth="1"/>
    <col min="2676" max="2676" width="25.83203125" style="915" customWidth="1"/>
    <col min="2677" max="2677" width="25.5" style="915" customWidth="1"/>
    <col min="2678" max="2679" width="16" style="915" customWidth="1"/>
    <col min="2680" max="2680" width="25.83203125" style="915" customWidth="1"/>
    <col min="2681" max="2681" width="25.5" style="915" customWidth="1"/>
    <col min="2682" max="2683" width="16" style="915" customWidth="1"/>
    <col min="2684" max="2684" width="25.83203125" style="915" customWidth="1"/>
    <col min="2685" max="2685" width="25.5" style="915" customWidth="1"/>
    <col min="2686" max="2687" width="16" style="915" customWidth="1"/>
    <col min="2688" max="2688" width="25.83203125" style="915" customWidth="1"/>
    <col min="2689" max="2689" width="25.5" style="915" customWidth="1"/>
    <col min="2690" max="2691" width="16" style="915" customWidth="1"/>
    <col min="2692" max="2692" width="25.83203125" style="915" customWidth="1"/>
    <col min="2693" max="2693" width="25.5" style="915" customWidth="1"/>
    <col min="2694" max="2695" width="16" style="915" customWidth="1"/>
    <col min="2696" max="2696" width="25.83203125" style="915" customWidth="1"/>
    <col min="2697" max="2697" width="25.5" style="915" customWidth="1"/>
    <col min="2698" max="2699" width="16" style="915" customWidth="1"/>
    <col min="2700" max="2700" width="25.83203125" style="915" customWidth="1"/>
    <col min="2701" max="2701" width="25.5" style="915" customWidth="1"/>
    <col min="2702" max="2703" width="16" style="915" customWidth="1"/>
    <col min="2704" max="2704" width="25.83203125" style="915" customWidth="1"/>
    <col min="2705" max="2705" width="25.5" style="915" customWidth="1"/>
    <col min="2706" max="2707" width="16" style="915" customWidth="1"/>
    <col min="2708" max="2708" width="25.83203125" style="915" customWidth="1"/>
    <col min="2709" max="2709" width="25.5" style="915" customWidth="1"/>
    <col min="2710" max="2711" width="16" style="915" customWidth="1"/>
    <col min="2712" max="2712" width="25.83203125" style="915" customWidth="1"/>
    <col min="2713" max="2713" width="25.5" style="915" customWidth="1"/>
    <col min="2714" max="2715" width="16" style="915" customWidth="1"/>
    <col min="2716" max="2716" width="25.83203125" style="915" customWidth="1"/>
    <col min="2717" max="2717" width="25.5" style="915" customWidth="1"/>
    <col min="2718" max="2719" width="16" style="915" customWidth="1"/>
    <col min="2720" max="2720" width="24.5" style="915" customWidth="1"/>
    <col min="2721" max="2721" width="24.1640625" style="915" customWidth="1"/>
    <col min="2722" max="2723" width="16" style="915" customWidth="1"/>
    <col min="2724" max="2724" width="25.83203125" style="915" customWidth="1"/>
    <col min="2725" max="2725" width="25.5" style="915" customWidth="1"/>
    <col min="2726" max="2727" width="16" style="915" customWidth="1"/>
    <col min="2728" max="2728" width="25.83203125" style="915" customWidth="1"/>
    <col min="2729" max="2729" width="25.5" style="915" customWidth="1"/>
    <col min="2730" max="2731" width="16" style="915" customWidth="1"/>
    <col min="2732" max="2732" width="25.83203125" style="915" customWidth="1"/>
    <col min="2733" max="2733" width="25.5" style="915" customWidth="1"/>
    <col min="2734" max="2735" width="16" style="915" customWidth="1"/>
    <col min="2736" max="2736" width="25.83203125" style="915" customWidth="1"/>
    <col min="2737" max="2737" width="25.5" style="915" customWidth="1"/>
    <col min="2738" max="2739" width="16" style="915" customWidth="1"/>
    <col min="2740" max="2740" width="24.5" style="915" customWidth="1"/>
    <col min="2741" max="2741" width="24.1640625" style="915" customWidth="1"/>
    <col min="2742" max="2743" width="16" style="915" customWidth="1"/>
    <col min="2744" max="2744" width="25.83203125" style="915" customWidth="1"/>
    <col min="2745" max="2745" width="25.5" style="915" customWidth="1"/>
    <col min="2746" max="2747" width="16" style="915" customWidth="1"/>
    <col min="2748" max="2748" width="25.83203125" style="915" customWidth="1"/>
    <col min="2749" max="2749" width="25.5" style="915" customWidth="1"/>
    <col min="2750" max="2751" width="16" style="915" customWidth="1"/>
    <col min="2752" max="2752" width="25.83203125" style="915" customWidth="1"/>
    <col min="2753" max="2753" width="25.5" style="915" customWidth="1"/>
    <col min="2754" max="2755" width="16" style="915" customWidth="1"/>
    <col min="2756" max="2756" width="25.83203125" style="915" customWidth="1"/>
    <col min="2757" max="2757" width="25.5" style="915" customWidth="1"/>
    <col min="2758" max="2759" width="16" style="915" customWidth="1"/>
    <col min="2760" max="2760" width="25.83203125" style="915" customWidth="1"/>
    <col min="2761" max="2761" width="25.5" style="915" customWidth="1"/>
    <col min="2762" max="2763" width="16" style="915" customWidth="1"/>
    <col min="2764" max="2764" width="25.83203125" style="915" customWidth="1"/>
    <col min="2765" max="2765" width="25.5" style="915" customWidth="1"/>
    <col min="2766" max="2767" width="16" style="915" customWidth="1"/>
    <col min="2768" max="2768" width="25.83203125" style="915" customWidth="1"/>
    <col min="2769" max="2769" width="25.5" style="915" customWidth="1"/>
    <col min="2770" max="2771" width="16" style="915" customWidth="1"/>
    <col min="2772" max="2772" width="25.83203125" style="915" customWidth="1"/>
    <col min="2773" max="2773" width="25.5" style="915" customWidth="1"/>
    <col min="2774" max="2775" width="16" style="915" customWidth="1"/>
    <col min="2776" max="2776" width="25.83203125" style="915" customWidth="1"/>
    <col min="2777" max="2777" width="25.5" style="915" customWidth="1"/>
    <col min="2778" max="2779" width="16" style="915" customWidth="1"/>
    <col min="2780" max="2780" width="24.5" style="915" customWidth="1"/>
    <col min="2781" max="2781" width="24.1640625" style="915" customWidth="1"/>
    <col min="2782" max="2783" width="16" style="915" customWidth="1"/>
    <col min="2784" max="2784" width="25.83203125" style="915" customWidth="1"/>
    <col min="2785" max="2785" width="25.5" style="915" customWidth="1"/>
    <col min="2786" max="2787" width="16" style="915" customWidth="1"/>
    <col min="2788" max="2788" width="25.83203125" style="915" customWidth="1"/>
    <col min="2789" max="2789" width="25.5" style="915" customWidth="1"/>
    <col min="2790" max="2791" width="16" style="915" customWidth="1"/>
    <col min="2792" max="2792" width="25.83203125" style="915" customWidth="1"/>
    <col min="2793" max="2793" width="25.5" style="915" customWidth="1"/>
    <col min="2794" max="2795" width="16" style="915" customWidth="1"/>
    <col min="2796" max="2796" width="25.83203125" style="915" customWidth="1"/>
    <col min="2797" max="2797" width="25.5" style="915" customWidth="1"/>
    <col min="2798" max="2799" width="16" style="915" customWidth="1"/>
    <col min="2800" max="2800" width="25.83203125" style="915" customWidth="1"/>
    <col min="2801" max="2801" width="25.5" style="915" customWidth="1"/>
    <col min="2802" max="2803" width="16" style="915" customWidth="1"/>
    <col min="2804" max="2804" width="25.83203125" style="915" customWidth="1"/>
    <col min="2805" max="2805" width="25.5" style="915" customWidth="1"/>
    <col min="2806" max="2807" width="16" style="915" customWidth="1"/>
    <col min="2808" max="2808" width="25.83203125" style="915" customWidth="1"/>
    <col min="2809" max="2809" width="25.5" style="915" customWidth="1"/>
    <col min="2810" max="2811" width="16" style="915" customWidth="1"/>
    <col min="2812" max="2812" width="25.83203125" style="915" customWidth="1"/>
    <col min="2813" max="2813" width="25.5" style="915" customWidth="1"/>
    <col min="2814" max="2815" width="16" style="915" customWidth="1"/>
    <col min="2816" max="2816" width="25.83203125" style="915" customWidth="1"/>
    <col min="2817" max="2817" width="25.5" style="915" customWidth="1"/>
    <col min="2818" max="2819" width="16" style="915" customWidth="1"/>
    <col min="2820" max="2820" width="25.83203125" style="915" customWidth="1"/>
    <col min="2821" max="2821" width="25.5" style="915" customWidth="1"/>
    <col min="2822" max="2823" width="16" style="915" customWidth="1"/>
    <col min="2824" max="2824" width="25.83203125" style="915" customWidth="1"/>
    <col min="2825" max="2825" width="25.5" style="915" customWidth="1"/>
    <col min="2826" max="2827" width="16" style="915" customWidth="1"/>
    <col min="2828" max="2828" width="24.5" style="915" customWidth="1"/>
    <col min="2829" max="2829" width="24.1640625" style="915" customWidth="1"/>
    <col min="2830" max="2831" width="16" style="915" customWidth="1"/>
    <col min="2832" max="2832" width="24.5" style="915" customWidth="1"/>
    <col min="2833" max="2833" width="24.1640625" style="915" customWidth="1"/>
    <col min="2834" max="2835" width="16" style="915" customWidth="1"/>
    <col min="2836" max="2836" width="24.5" style="915" customWidth="1"/>
    <col min="2837" max="2837" width="24.1640625" style="915" customWidth="1"/>
    <col min="2838" max="2839" width="16" style="915" customWidth="1"/>
    <col min="2840" max="2840" width="25.83203125" style="915" customWidth="1"/>
    <col min="2841" max="2841" width="25.5" style="915" customWidth="1"/>
    <col min="2842" max="2843" width="16" style="915" customWidth="1"/>
    <col min="2844" max="2844" width="25.83203125" style="915" customWidth="1"/>
    <col min="2845" max="2845" width="25.5" style="915" customWidth="1"/>
    <col min="2846" max="2847" width="16" style="915" customWidth="1"/>
    <col min="2848" max="2848" width="25.83203125" style="915" customWidth="1"/>
    <col min="2849" max="2849" width="25.5" style="915" customWidth="1"/>
    <col min="2850" max="2851" width="16" style="915" customWidth="1"/>
    <col min="2852" max="2852" width="25.83203125" style="915" customWidth="1"/>
    <col min="2853" max="2853" width="25.5" style="915" customWidth="1"/>
    <col min="2854" max="2855" width="16" style="915" customWidth="1"/>
    <col min="2856" max="2856" width="25.83203125" style="915" customWidth="1"/>
    <col min="2857" max="2857" width="25.5" style="915" customWidth="1"/>
    <col min="2858" max="2859" width="16" style="915" customWidth="1"/>
    <col min="2860" max="2860" width="25.83203125" style="915" customWidth="1"/>
    <col min="2861" max="2861" width="25.5" style="915" customWidth="1"/>
    <col min="2862" max="2863" width="16" style="915" customWidth="1"/>
    <col min="2864" max="2864" width="25.83203125" style="915" customWidth="1"/>
    <col min="2865" max="2865" width="25.5" style="915" customWidth="1"/>
    <col min="2866" max="2867" width="16" style="915" customWidth="1"/>
    <col min="2868" max="2868" width="25.83203125" style="915" customWidth="1"/>
    <col min="2869" max="2869" width="25.5" style="915" customWidth="1"/>
    <col min="2870" max="2871" width="16" style="915" customWidth="1"/>
    <col min="2872" max="2872" width="25.83203125" style="915" customWidth="1"/>
    <col min="2873" max="2873" width="25.5" style="915" customWidth="1"/>
    <col min="2874" max="2875" width="16" style="915" customWidth="1"/>
    <col min="2876" max="2876" width="25.83203125" style="915" customWidth="1"/>
    <col min="2877" max="2877" width="25.5" style="915" customWidth="1"/>
    <col min="2878" max="2879" width="16" style="915" customWidth="1"/>
    <col min="2880" max="2880" width="25.83203125" style="915" customWidth="1"/>
    <col min="2881" max="2881" width="25.5" style="915" customWidth="1"/>
    <col min="2882" max="2883" width="16" style="915" customWidth="1"/>
    <col min="2884" max="2884" width="22.6640625" style="915" customWidth="1"/>
    <col min="2885" max="2885" width="22.5" style="915" customWidth="1"/>
    <col min="2886" max="2887" width="16" style="915" customWidth="1"/>
    <col min="2888" max="2888" width="25.83203125" style="915" customWidth="1"/>
    <col min="2889" max="2889" width="25.5" style="915" customWidth="1"/>
    <col min="2890" max="2891" width="16" style="915" customWidth="1"/>
    <col min="2892" max="2892" width="24.5" style="915" customWidth="1"/>
    <col min="2893" max="2893" width="24.1640625" style="915" customWidth="1"/>
    <col min="2894" max="2895" width="16" style="915" customWidth="1"/>
    <col min="2896" max="2896" width="25.83203125" style="915" customWidth="1"/>
    <col min="2897" max="2897" width="25.5" style="915" customWidth="1"/>
    <col min="2898" max="2899" width="16" style="915" customWidth="1"/>
    <col min="2900" max="2900" width="25.83203125" style="915" customWidth="1"/>
    <col min="2901" max="2901" width="25.5" style="915" customWidth="1"/>
    <col min="2902" max="2903" width="16" style="915" customWidth="1"/>
    <col min="2904" max="2904" width="22.6640625" style="915" customWidth="1"/>
    <col min="2905" max="2905" width="22.5" style="915" customWidth="1"/>
    <col min="2906" max="2907" width="16" style="915" customWidth="1"/>
    <col min="2908" max="2908" width="25.83203125" style="915" customWidth="1"/>
    <col min="2909" max="2909" width="25.5" style="915" customWidth="1"/>
    <col min="2910" max="2911" width="16" style="915" customWidth="1"/>
    <col min="2912" max="2912" width="25.83203125" style="915" customWidth="1"/>
    <col min="2913" max="2913" width="25.5" style="915" customWidth="1"/>
    <col min="2914" max="2915" width="16" style="915" customWidth="1"/>
    <col min="2916" max="2916" width="22.6640625" style="915" customWidth="1"/>
    <col min="2917" max="2917" width="22.5" style="915" customWidth="1"/>
    <col min="2918" max="2919" width="16" style="915" customWidth="1"/>
    <col min="2920" max="2920" width="25.83203125" style="915" customWidth="1"/>
    <col min="2921" max="2921" width="25.5" style="915" customWidth="1"/>
    <col min="2922" max="2923" width="16" style="915" customWidth="1"/>
    <col min="2924" max="2924" width="25.83203125" style="915" customWidth="1"/>
    <col min="2925" max="2925" width="25.5" style="915" customWidth="1"/>
    <col min="2926" max="2927" width="16" style="915" customWidth="1"/>
    <col min="2928" max="2928" width="25.83203125" style="915" customWidth="1"/>
    <col min="2929" max="2929" width="25.5" style="915" customWidth="1"/>
    <col min="2930" max="2931" width="16" style="915" customWidth="1"/>
    <col min="2932" max="2932" width="25.83203125" style="915" customWidth="1"/>
    <col min="2933" max="2933" width="25.5" style="915" customWidth="1"/>
    <col min="2934" max="2935" width="16" style="915" customWidth="1"/>
    <col min="2936" max="2936" width="25.83203125" style="915" customWidth="1"/>
    <col min="2937" max="2937" width="25.5" style="915" customWidth="1"/>
    <col min="2938" max="2939" width="16" style="915" customWidth="1"/>
    <col min="2940" max="2940" width="25.83203125" style="915" customWidth="1"/>
    <col min="2941" max="2941" width="25.5" style="915" customWidth="1"/>
    <col min="2942" max="2943" width="16" style="915" customWidth="1"/>
    <col min="2944" max="2944" width="25.83203125" style="915" customWidth="1"/>
    <col min="2945" max="2945" width="25.5" style="915" customWidth="1"/>
    <col min="2946" max="2947" width="16" style="915" customWidth="1"/>
    <col min="2948" max="2948" width="25.83203125" style="915" customWidth="1"/>
    <col min="2949" max="2949" width="25.5" style="915" customWidth="1"/>
    <col min="2950" max="2951" width="16" style="915" customWidth="1"/>
    <col min="2952" max="2952" width="25.83203125" style="915" customWidth="1"/>
    <col min="2953" max="2953" width="25.5" style="915" customWidth="1"/>
    <col min="2954" max="2955" width="16" style="915" customWidth="1"/>
    <col min="2956" max="2956" width="24.5" style="915" customWidth="1"/>
    <col min="2957" max="2957" width="24.1640625" style="915" customWidth="1"/>
    <col min="2958" max="2959" width="16" style="915" customWidth="1"/>
    <col min="2960" max="2960" width="25.83203125" style="915" customWidth="1"/>
    <col min="2961" max="2961" width="25.5" style="915" customWidth="1"/>
    <col min="2962" max="2963" width="16" style="915" customWidth="1"/>
    <col min="2964" max="2964" width="25.83203125" style="915" customWidth="1"/>
    <col min="2965" max="2965" width="25.5" style="915" customWidth="1"/>
    <col min="2966" max="2967" width="16" style="915" customWidth="1"/>
    <col min="2968" max="2968" width="25.83203125" style="915" customWidth="1"/>
    <col min="2969" max="2969" width="25.5" style="915" customWidth="1"/>
    <col min="2970" max="2971" width="16" style="915" customWidth="1"/>
    <col min="2972" max="2972" width="25.83203125" style="915" customWidth="1"/>
    <col min="2973" max="2973" width="25.5" style="915" customWidth="1"/>
    <col min="2974" max="2975" width="16" style="915" customWidth="1"/>
    <col min="2976" max="2976" width="25.83203125" style="915" customWidth="1"/>
    <col min="2977" max="2977" width="25.5" style="915" customWidth="1"/>
    <col min="2978" max="2979" width="16" style="915" customWidth="1"/>
    <col min="2980" max="2980" width="24.5" style="915" customWidth="1"/>
    <col min="2981" max="2981" width="24.1640625" style="915" customWidth="1"/>
    <col min="2982" max="2983" width="16" style="915" customWidth="1"/>
    <col min="2984" max="2984" width="25.83203125" style="915" customWidth="1"/>
    <col min="2985" max="2985" width="25.5" style="915" customWidth="1"/>
    <col min="2986" max="2987" width="16" style="915" customWidth="1"/>
    <col min="2988" max="2988" width="25.83203125" style="915" customWidth="1"/>
    <col min="2989" max="2989" width="25.5" style="915" customWidth="1"/>
    <col min="2990" max="2991" width="16" style="915" customWidth="1"/>
    <col min="2992" max="2992" width="25.83203125" style="915" customWidth="1"/>
    <col min="2993" max="2993" width="25.5" style="915" customWidth="1"/>
    <col min="2994" max="2995" width="16" style="915" customWidth="1"/>
    <col min="2996" max="2996" width="25.83203125" style="915" customWidth="1"/>
    <col min="2997" max="2997" width="25.5" style="915" customWidth="1"/>
    <col min="2998" max="2999" width="16" style="915" customWidth="1"/>
    <col min="3000" max="3000" width="25.83203125" style="915" customWidth="1"/>
    <col min="3001" max="3001" width="25.5" style="915" customWidth="1"/>
    <col min="3002" max="3003" width="16" style="915" customWidth="1"/>
    <col min="3004" max="3004" width="25.83203125" style="915" customWidth="1"/>
    <col min="3005" max="3005" width="25.5" style="915" customWidth="1"/>
    <col min="3006" max="3007" width="16" style="915" customWidth="1"/>
    <col min="3008" max="3008" width="25.83203125" style="915" customWidth="1"/>
    <col min="3009" max="3009" width="25.5" style="915" customWidth="1"/>
    <col min="3010" max="3011" width="16" style="915" customWidth="1"/>
    <col min="3012" max="3012" width="25.83203125" style="915" customWidth="1"/>
    <col min="3013" max="3013" width="25.5" style="915" customWidth="1"/>
    <col min="3014" max="3015" width="16" style="915" customWidth="1"/>
    <col min="3016" max="3016" width="25.83203125" style="915" customWidth="1"/>
    <col min="3017" max="3017" width="25.5" style="915" customWidth="1"/>
    <col min="3018" max="3019" width="16" style="915" customWidth="1"/>
    <col min="3020" max="3020" width="25.83203125" style="915" customWidth="1"/>
    <col min="3021" max="3021" width="25.5" style="915" customWidth="1"/>
    <col min="3022" max="3023" width="16" style="915" customWidth="1"/>
    <col min="3024" max="3024" width="24.5" style="915" customWidth="1"/>
    <col min="3025" max="3025" width="24.1640625" style="915" customWidth="1"/>
    <col min="3026" max="3027" width="16" style="915" customWidth="1"/>
    <col min="3028" max="3028" width="25.83203125" style="915" customWidth="1"/>
    <col min="3029" max="3029" width="25.5" style="915" customWidth="1"/>
    <col min="3030" max="3031" width="16" style="915" customWidth="1"/>
    <col min="3032" max="3032" width="25.83203125" style="915" customWidth="1"/>
    <col min="3033" max="3033" width="25.5" style="915" customWidth="1"/>
    <col min="3034" max="3035" width="16" style="915" customWidth="1"/>
    <col min="3036" max="3036" width="25.83203125" style="915" customWidth="1"/>
    <col min="3037" max="3037" width="25.5" style="915" customWidth="1"/>
    <col min="3038" max="3039" width="16" style="915" customWidth="1"/>
    <col min="3040" max="3040" width="25.83203125" style="915" customWidth="1"/>
    <col min="3041" max="3041" width="25.5" style="915" customWidth="1"/>
    <col min="3042" max="3043" width="16" style="915" customWidth="1"/>
    <col min="3044" max="3044" width="25.83203125" style="915" customWidth="1"/>
    <col min="3045" max="3045" width="25.5" style="915" customWidth="1"/>
    <col min="3046" max="3047" width="16" style="915" customWidth="1"/>
    <col min="3048" max="3048" width="25.83203125" style="915" customWidth="1"/>
    <col min="3049" max="3049" width="25.5" style="915" customWidth="1"/>
    <col min="3050" max="3051" width="16" style="915" customWidth="1"/>
    <col min="3052" max="3052" width="25.83203125" style="915" customWidth="1"/>
    <col min="3053" max="3053" width="25.5" style="915" customWidth="1"/>
    <col min="3054" max="3055" width="16" style="915" customWidth="1"/>
    <col min="3056" max="3056" width="24.5" style="915" customWidth="1"/>
    <col min="3057" max="3057" width="24.1640625" style="915" customWidth="1"/>
    <col min="3058" max="3059" width="16" style="915" customWidth="1"/>
    <col min="3060" max="3060" width="25.83203125" style="915" customWidth="1"/>
    <col min="3061" max="3061" width="25.5" style="915" customWidth="1"/>
    <col min="3062" max="3063" width="16" style="915" customWidth="1"/>
    <col min="3064" max="3064" width="25.83203125" style="915" customWidth="1"/>
    <col min="3065" max="3065" width="25.5" style="915" customWidth="1"/>
    <col min="3066" max="3067" width="16" style="915" customWidth="1"/>
    <col min="3068" max="3068" width="25.83203125" style="915" customWidth="1"/>
    <col min="3069" max="3069" width="25.5" style="915" customWidth="1"/>
    <col min="3070" max="3071" width="16" style="915" customWidth="1"/>
    <col min="3072" max="3072" width="25.83203125" style="915" customWidth="1"/>
    <col min="3073" max="3073" width="25.5" style="915" customWidth="1"/>
    <col min="3074" max="3075" width="16" style="915" customWidth="1"/>
    <col min="3076" max="3076" width="25.83203125" style="915" customWidth="1"/>
    <col min="3077" max="3077" width="25.5" style="915" customWidth="1"/>
    <col min="3078" max="3079" width="16" style="915" customWidth="1"/>
    <col min="3080" max="3080" width="25.83203125" style="915" customWidth="1"/>
    <col min="3081" max="3081" width="25.5" style="915" customWidth="1"/>
    <col min="3082" max="3083" width="16" style="915" customWidth="1"/>
    <col min="3084" max="3084" width="24.5" style="915" customWidth="1"/>
    <col min="3085" max="3085" width="24.1640625" style="915" customWidth="1"/>
    <col min="3086" max="3087" width="16" style="915" customWidth="1"/>
    <col min="3088" max="3088" width="25.83203125" style="915" customWidth="1"/>
    <col min="3089" max="3089" width="25.5" style="915" customWidth="1"/>
    <col min="3090" max="3091" width="16" style="915" customWidth="1"/>
    <col min="3092" max="3092" width="22.6640625" style="915" customWidth="1"/>
    <col min="3093" max="3093" width="22.5" style="915" customWidth="1"/>
    <col min="3094" max="3095" width="16" style="915" customWidth="1"/>
    <col min="3096" max="3096" width="25.83203125" style="915" customWidth="1"/>
    <col min="3097" max="3097" width="25.5" style="915" customWidth="1"/>
    <col min="3098" max="3099" width="16" style="915" customWidth="1"/>
    <col min="3100" max="3100" width="25.83203125" style="915" customWidth="1"/>
    <col min="3101" max="3101" width="25.5" style="915" customWidth="1"/>
    <col min="3102" max="3103" width="16" style="915" customWidth="1"/>
    <col min="3104" max="3104" width="25.83203125" style="915" customWidth="1"/>
    <col min="3105" max="3105" width="25.5" style="915" customWidth="1"/>
    <col min="3106" max="3107" width="16" style="915" customWidth="1"/>
    <col min="3108" max="3108" width="22.6640625" style="915" customWidth="1"/>
    <col min="3109" max="3109" width="22.5" style="915" customWidth="1"/>
    <col min="3110" max="3111" width="16" style="915" customWidth="1"/>
    <col min="3112" max="3112" width="24.5" style="915" customWidth="1"/>
    <col min="3113" max="3113" width="24.1640625" style="915" customWidth="1"/>
    <col min="3114" max="3115" width="16" style="915" customWidth="1"/>
    <col min="3116" max="3116" width="22.6640625" style="915" customWidth="1"/>
    <col min="3117" max="3117" width="22.5" style="915" customWidth="1"/>
    <col min="3118" max="3119" width="16" style="915" customWidth="1"/>
    <col min="3120" max="3120" width="25.83203125" style="915" customWidth="1"/>
    <col min="3121" max="3121" width="25.5" style="915" customWidth="1"/>
    <col min="3122" max="3123" width="16" style="915" customWidth="1"/>
    <col min="3124" max="3124" width="25.83203125" style="915" customWidth="1"/>
    <col min="3125" max="3125" width="25.5" style="915" customWidth="1"/>
    <col min="3126" max="3127" width="16" style="915" customWidth="1"/>
    <col min="3128" max="3128" width="25.83203125" style="915" customWidth="1"/>
    <col min="3129" max="3129" width="25.5" style="915" customWidth="1"/>
    <col min="3130" max="3131" width="16" style="915" customWidth="1"/>
    <col min="3132" max="3132" width="25.83203125" style="915" customWidth="1"/>
    <col min="3133" max="3133" width="25.5" style="915" customWidth="1"/>
    <col min="3134" max="3135" width="16" style="915" customWidth="1"/>
    <col min="3136" max="3136" width="25.83203125" style="915" customWidth="1"/>
    <col min="3137" max="3137" width="25.5" style="915" customWidth="1"/>
    <col min="3138" max="3139" width="16" style="915" customWidth="1"/>
    <col min="3140" max="3140" width="22.6640625" style="915" customWidth="1"/>
    <col min="3141" max="3141" width="22.5" style="915" customWidth="1"/>
    <col min="3142" max="3143" width="16" style="915" customWidth="1"/>
    <col min="3144" max="3144" width="22.6640625" style="915" customWidth="1"/>
    <col min="3145" max="3145" width="22.5" style="915" customWidth="1"/>
    <col min="3146" max="3147" width="16" style="915" customWidth="1"/>
    <col min="3148" max="3148" width="22.6640625" style="915" customWidth="1"/>
    <col min="3149" max="3149" width="22.5" style="915" customWidth="1"/>
    <col min="3150" max="3151" width="16" style="915" customWidth="1"/>
    <col min="3152" max="3152" width="25.83203125" style="915" customWidth="1"/>
    <col min="3153" max="3153" width="25.5" style="915" customWidth="1"/>
    <col min="3154" max="3155" width="16" style="915" customWidth="1"/>
    <col min="3156" max="3156" width="25.83203125" style="915" customWidth="1"/>
    <col min="3157" max="3157" width="25.5" style="915" customWidth="1"/>
    <col min="3158" max="3159" width="16" style="915" customWidth="1"/>
    <col min="3160" max="3160" width="25.83203125" style="915" customWidth="1"/>
    <col min="3161" max="3161" width="25.5" style="915" customWidth="1"/>
    <col min="3162" max="3163" width="16" style="915" customWidth="1"/>
    <col min="3164" max="3164" width="25.83203125" style="915" customWidth="1"/>
    <col min="3165" max="3165" width="25.5" style="915" customWidth="1"/>
    <col min="3166" max="3167" width="16" style="915" customWidth="1"/>
    <col min="3168" max="3168" width="25.83203125" style="915" customWidth="1"/>
    <col min="3169" max="3169" width="25.5" style="915" customWidth="1"/>
    <col min="3170" max="3171" width="16" style="915" customWidth="1"/>
    <col min="3172" max="3172" width="25.83203125" style="915" customWidth="1"/>
    <col min="3173" max="3173" width="25.5" style="915" customWidth="1"/>
    <col min="3174" max="3175" width="16" style="915" customWidth="1"/>
    <col min="3176" max="3176" width="25.83203125" style="915" customWidth="1"/>
    <col min="3177" max="3177" width="25.5" style="915" customWidth="1"/>
    <col min="3178" max="3179" width="16" style="915" customWidth="1"/>
    <col min="3180" max="3180" width="25.83203125" style="915" customWidth="1"/>
    <col min="3181" max="3181" width="25.5" style="915" customWidth="1"/>
    <col min="3182" max="3183" width="16" style="915" customWidth="1"/>
    <col min="3184" max="3184" width="25.83203125" style="915" customWidth="1"/>
    <col min="3185" max="3185" width="25.5" style="915" customWidth="1"/>
    <col min="3186" max="3187" width="16" style="915" customWidth="1"/>
    <col min="3188" max="3188" width="25.83203125" style="915" customWidth="1"/>
    <col min="3189" max="3189" width="25.5" style="915" customWidth="1"/>
    <col min="3190" max="3191" width="16" style="915" customWidth="1"/>
    <col min="3192" max="3192" width="25.83203125" style="915" customWidth="1"/>
    <col min="3193" max="3193" width="25.5" style="915" customWidth="1"/>
    <col min="3194" max="3195" width="16" style="915" customWidth="1"/>
    <col min="3196" max="3196" width="25.83203125" style="915" customWidth="1"/>
    <col min="3197" max="3197" width="25.5" style="915" customWidth="1"/>
    <col min="3198" max="3199" width="16" style="915" customWidth="1"/>
    <col min="3200" max="3200" width="25.83203125" style="915" customWidth="1"/>
    <col min="3201" max="3201" width="25.5" style="915" customWidth="1"/>
    <col min="3202" max="3203" width="16" style="915" customWidth="1"/>
    <col min="3204" max="3204" width="25.83203125" style="915" customWidth="1"/>
    <col min="3205" max="3205" width="25.5" style="915" customWidth="1"/>
    <col min="3206" max="3207" width="16" style="915" customWidth="1"/>
    <col min="3208" max="3208" width="25.83203125" style="915" customWidth="1"/>
    <col min="3209" max="3209" width="25.5" style="915" customWidth="1"/>
    <col min="3210" max="3211" width="16" style="915" customWidth="1"/>
    <col min="3212" max="3212" width="25.83203125" style="915" customWidth="1"/>
    <col min="3213" max="3213" width="25.5" style="915" customWidth="1"/>
    <col min="3214" max="3215" width="16" style="915" customWidth="1"/>
    <col min="3216" max="3216" width="25.83203125" style="915" customWidth="1"/>
    <col min="3217" max="3217" width="25.5" style="915" customWidth="1"/>
    <col min="3218" max="3219" width="16" style="915" customWidth="1"/>
    <col min="3220" max="3220" width="25.83203125" style="915" customWidth="1"/>
    <col min="3221" max="3221" width="25.5" style="915" customWidth="1"/>
    <col min="3222" max="3223" width="16" style="915" customWidth="1"/>
    <col min="3224" max="3224" width="25.83203125" style="915" customWidth="1"/>
    <col min="3225" max="3225" width="25.5" style="915" customWidth="1"/>
    <col min="3226" max="3227" width="16" style="915" customWidth="1"/>
    <col min="3228" max="3228" width="25.83203125" style="915" customWidth="1"/>
    <col min="3229" max="3229" width="25.5" style="915" customWidth="1"/>
    <col min="3230" max="3231" width="16" style="915" customWidth="1"/>
    <col min="3232" max="3232" width="25.83203125" style="915" customWidth="1"/>
    <col min="3233" max="3233" width="25.5" style="915" customWidth="1"/>
    <col min="3234" max="3235" width="16" style="915" customWidth="1"/>
    <col min="3236" max="3236" width="25.83203125" style="915" customWidth="1"/>
    <col min="3237" max="3237" width="25.5" style="915" customWidth="1"/>
    <col min="3238" max="3239" width="16" style="915" customWidth="1"/>
    <col min="3240" max="3240" width="25.83203125" style="915" customWidth="1"/>
    <col min="3241" max="3241" width="25.5" style="915" customWidth="1"/>
    <col min="3242" max="3243" width="16" style="915" customWidth="1"/>
    <col min="3244" max="3244" width="25.83203125" style="915" customWidth="1"/>
    <col min="3245" max="3245" width="25.5" style="915" customWidth="1"/>
    <col min="3246" max="3247" width="16" style="915" customWidth="1"/>
    <col min="3248" max="3248" width="25.83203125" style="915" customWidth="1"/>
    <col min="3249" max="3249" width="25.5" style="915" customWidth="1"/>
    <col min="3250" max="3251" width="16" style="915" customWidth="1"/>
    <col min="3252" max="3252" width="25.83203125" style="915" customWidth="1"/>
    <col min="3253" max="3253" width="25.5" style="915" customWidth="1"/>
    <col min="3254" max="3255" width="16" style="915" customWidth="1"/>
    <col min="3256" max="3256" width="25.83203125" style="915" customWidth="1"/>
    <col min="3257" max="3257" width="25.5" style="915" customWidth="1"/>
    <col min="3258" max="3259" width="16" style="915" customWidth="1"/>
    <col min="3260" max="3260" width="25.83203125" style="915" customWidth="1"/>
    <col min="3261" max="3261" width="25.5" style="915" customWidth="1"/>
    <col min="3262" max="3263" width="16" style="915" customWidth="1"/>
    <col min="3264" max="3264" width="25.83203125" style="915" customWidth="1"/>
    <col min="3265" max="3265" width="25.5" style="915" customWidth="1"/>
    <col min="3266" max="3267" width="16" style="915" customWidth="1"/>
    <col min="3268" max="3268" width="24.5" style="915" customWidth="1"/>
    <col min="3269" max="3269" width="24.1640625" style="915" customWidth="1"/>
    <col min="3270" max="3271" width="16" style="915" customWidth="1"/>
    <col min="3272" max="3272" width="35.33203125" style="915" customWidth="1"/>
    <col min="3273" max="3273" width="35.1640625" style="915" customWidth="1"/>
    <col min="3274" max="3275" width="16" style="915" customWidth="1"/>
    <col min="3276" max="3276" width="25.83203125" style="915" customWidth="1"/>
    <col min="3277" max="3277" width="25.5" style="915" customWidth="1"/>
    <col min="3278" max="3279" width="16" style="915" customWidth="1"/>
    <col min="3280" max="3280" width="25.83203125" style="915" customWidth="1"/>
    <col min="3281" max="3281" width="25.5" style="915" customWidth="1"/>
    <col min="3282" max="3283" width="16" style="915" customWidth="1"/>
    <col min="3284" max="3284" width="25.83203125" style="915" customWidth="1"/>
    <col min="3285" max="3285" width="25.5" style="915" customWidth="1"/>
    <col min="3286" max="3287" width="16" style="915" customWidth="1"/>
    <col min="3288" max="3288" width="25.83203125" style="915" customWidth="1"/>
    <col min="3289" max="3289" width="25.5" style="915" customWidth="1"/>
    <col min="3290" max="3291" width="16" style="915" customWidth="1"/>
    <col min="3292" max="3292" width="25.83203125" style="915" customWidth="1"/>
    <col min="3293" max="3293" width="25.5" style="915" customWidth="1"/>
    <col min="3294" max="3295" width="16" style="915" customWidth="1"/>
    <col min="3296" max="3296" width="25.83203125" style="915" customWidth="1"/>
    <col min="3297" max="3297" width="25.5" style="915" customWidth="1"/>
    <col min="3298" max="3299" width="16" style="915" customWidth="1"/>
    <col min="3300" max="3300" width="25.83203125" style="915" customWidth="1"/>
    <col min="3301" max="3301" width="25.5" style="915" customWidth="1"/>
    <col min="3302" max="3303" width="16" style="915" customWidth="1"/>
    <col min="3304" max="3304" width="25.83203125" style="915" customWidth="1"/>
    <col min="3305" max="3305" width="25.5" style="915" customWidth="1"/>
    <col min="3306" max="3307" width="16" style="915" customWidth="1"/>
    <col min="3308" max="3308" width="22.6640625" style="915" customWidth="1"/>
    <col min="3309" max="3309" width="22.5" style="915" customWidth="1"/>
    <col min="3310" max="3311" width="16" style="915" customWidth="1"/>
    <col min="3312" max="3312" width="25.83203125" style="915" customWidth="1"/>
    <col min="3313" max="3313" width="25.5" style="915" customWidth="1"/>
    <col min="3314" max="3315" width="16" style="915" customWidth="1"/>
    <col min="3316" max="3316" width="25.83203125" style="915" customWidth="1"/>
    <col min="3317" max="3317" width="25.5" style="915" customWidth="1"/>
    <col min="3318" max="3319" width="16" style="915" customWidth="1"/>
    <col min="3320" max="3320" width="25.83203125" style="915" customWidth="1"/>
    <col min="3321" max="3321" width="25.5" style="915" customWidth="1"/>
    <col min="3322" max="3323" width="16" style="915" customWidth="1"/>
    <col min="3324" max="3324" width="25.83203125" style="915" customWidth="1"/>
    <col min="3325" max="3325" width="25.5" style="915" customWidth="1"/>
    <col min="3326" max="3327" width="16" style="915" customWidth="1"/>
    <col min="3328" max="3328" width="24.5" style="915" customWidth="1"/>
    <col min="3329" max="3329" width="24.1640625" style="915" customWidth="1"/>
    <col min="3330" max="3331" width="16" style="915" customWidth="1"/>
    <col min="3332" max="3332" width="24.5" style="915" customWidth="1"/>
    <col min="3333" max="3333" width="24.1640625" style="915" customWidth="1"/>
    <col min="3334" max="3335" width="16" style="915" customWidth="1"/>
    <col min="3336" max="3336" width="25.83203125" style="915" customWidth="1"/>
    <col min="3337" max="3337" width="25.5" style="915" customWidth="1"/>
    <col min="3338" max="3339" width="16" style="915" customWidth="1"/>
    <col min="3340" max="3340" width="25.83203125" style="915" customWidth="1"/>
    <col min="3341" max="3341" width="25.5" style="915" customWidth="1"/>
    <col min="3342" max="3343" width="16" style="915" customWidth="1"/>
    <col min="3344" max="3344" width="25.83203125" style="915" customWidth="1"/>
    <col min="3345" max="3345" width="25.5" style="915" customWidth="1"/>
    <col min="3346" max="3347" width="16" style="915" customWidth="1"/>
    <col min="3348" max="3348" width="25.83203125" style="915" customWidth="1"/>
    <col min="3349" max="3349" width="25.5" style="915" customWidth="1"/>
    <col min="3350" max="3351" width="16" style="915" customWidth="1"/>
    <col min="3352" max="3352" width="25.83203125" style="915" customWidth="1"/>
    <col min="3353" max="3353" width="25.5" style="915" customWidth="1"/>
    <col min="3354" max="3355" width="16" style="915" customWidth="1"/>
    <col min="3356" max="3356" width="25.83203125" style="915" customWidth="1"/>
    <col min="3357" max="3357" width="25.5" style="915" customWidth="1"/>
    <col min="3358" max="3359" width="16" style="915" customWidth="1"/>
    <col min="3360" max="3360" width="25.83203125" style="915" customWidth="1"/>
    <col min="3361" max="3361" width="25.5" style="915" customWidth="1"/>
    <col min="3362" max="3363" width="16" style="915" customWidth="1"/>
    <col min="3364" max="3364" width="25.83203125" style="915" customWidth="1"/>
    <col min="3365" max="3365" width="25.5" style="915" customWidth="1"/>
    <col min="3366" max="3367" width="16" style="915" customWidth="1"/>
    <col min="3368" max="3368" width="25.83203125" style="915" customWidth="1"/>
    <col min="3369" max="3369" width="25.5" style="915" customWidth="1"/>
    <col min="3370" max="3371" width="16" style="915" customWidth="1"/>
    <col min="3372" max="3372" width="25.83203125" style="915" customWidth="1"/>
    <col min="3373" max="3373" width="25.5" style="915" customWidth="1"/>
    <col min="3374" max="3375" width="16" style="915" customWidth="1"/>
    <col min="3376" max="3376" width="25.83203125" style="915" customWidth="1"/>
    <col min="3377" max="3377" width="25.5" style="915" customWidth="1"/>
    <col min="3378" max="3379" width="16" style="915" customWidth="1"/>
    <col min="3380" max="3380" width="25.83203125" style="915" customWidth="1"/>
    <col min="3381" max="3381" width="25.5" style="915" customWidth="1"/>
    <col min="3382" max="3383" width="16" style="915" customWidth="1"/>
    <col min="3384" max="3384" width="25.83203125" style="915" customWidth="1"/>
    <col min="3385" max="3385" width="25.5" style="915" customWidth="1"/>
    <col min="3386" max="3387" width="16" style="915" customWidth="1"/>
    <col min="3388" max="3388" width="25.83203125" style="915" customWidth="1"/>
    <col min="3389" max="3389" width="25.5" style="915" customWidth="1"/>
    <col min="3390" max="3391" width="16" style="915" customWidth="1"/>
    <col min="3392" max="3392" width="25.83203125" style="915" customWidth="1"/>
    <col min="3393" max="3393" width="25.5" style="915" customWidth="1"/>
    <col min="3394" max="3395" width="16" style="915" customWidth="1"/>
    <col min="3396" max="3396" width="25.83203125" style="915" customWidth="1"/>
    <col min="3397" max="3397" width="25.5" style="915" customWidth="1"/>
    <col min="3398" max="3399" width="16" style="915" customWidth="1"/>
    <col min="3400" max="3400" width="25.83203125" style="915" customWidth="1"/>
    <col min="3401" max="3401" width="25.5" style="915" customWidth="1"/>
    <col min="3402" max="3403" width="16" style="915" customWidth="1"/>
    <col min="3404" max="3404" width="25.83203125" style="915" customWidth="1"/>
    <col min="3405" max="3405" width="25.5" style="915" customWidth="1"/>
    <col min="3406" max="3407" width="16" style="915" customWidth="1"/>
    <col min="3408" max="3408" width="25.83203125" style="915" customWidth="1"/>
    <col min="3409" max="3409" width="25.5" style="915" customWidth="1"/>
    <col min="3410" max="3411" width="16" style="915" customWidth="1"/>
    <col min="3412" max="3412" width="25.83203125" style="915" customWidth="1"/>
    <col min="3413" max="3413" width="25.5" style="915" customWidth="1"/>
    <col min="3414" max="3415" width="16" style="915" customWidth="1"/>
    <col min="3416" max="3416" width="22.6640625" style="915" customWidth="1"/>
    <col min="3417" max="3417" width="22.5" style="915" customWidth="1"/>
    <col min="3418" max="3419" width="16" style="915" customWidth="1"/>
    <col min="3420" max="3420" width="25.83203125" style="915" customWidth="1"/>
    <col min="3421" max="3421" width="25.5" style="915" customWidth="1"/>
    <col min="3422" max="3423" width="16" style="915" customWidth="1"/>
    <col min="3424" max="3424" width="24.5" style="915" customWidth="1"/>
    <col min="3425" max="3425" width="24.1640625" style="915" customWidth="1"/>
    <col min="3426" max="3427" width="16" style="915" customWidth="1"/>
    <col min="3428" max="3428" width="25.83203125" style="915" customWidth="1"/>
    <col min="3429" max="3429" width="25.5" style="915" customWidth="1"/>
    <col min="3430" max="3431" width="16" style="915" customWidth="1"/>
    <col min="3432" max="3432" width="25.83203125" style="915" customWidth="1"/>
    <col min="3433" max="3433" width="25.5" style="915" customWidth="1"/>
    <col min="3434" max="3435" width="16" style="915" customWidth="1"/>
    <col min="3436" max="3436" width="25.83203125" style="915" customWidth="1"/>
    <col min="3437" max="3437" width="25.5" style="915" customWidth="1"/>
    <col min="3438" max="3439" width="16" style="915" customWidth="1"/>
    <col min="3440" max="3440" width="25.83203125" style="915" customWidth="1"/>
    <col min="3441" max="3441" width="25.5" style="915" customWidth="1"/>
    <col min="3442" max="3443" width="16" style="915" customWidth="1"/>
    <col min="3444" max="3444" width="22.6640625" style="915" customWidth="1"/>
    <col min="3445" max="3445" width="22.5" style="915" customWidth="1"/>
    <col min="3446" max="3447" width="16" style="915" customWidth="1"/>
    <col min="3448" max="3448" width="25.83203125" style="915" customWidth="1"/>
    <col min="3449" max="3449" width="25.5" style="915" customWidth="1"/>
    <col min="3450" max="3451" width="16" style="915" customWidth="1"/>
    <col min="3452" max="3452" width="25.83203125" style="915" customWidth="1"/>
    <col min="3453" max="3453" width="25.5" style="915" customWidth="1"/>
    <col min="3454" max="3455" width="16" style="915" customWidth="1"/>
    <col min="3456" max="3456" width="25.83203125" style="915" customWidth="1"/>
    <col min="3457" max="3457" width="25.5" style="915" customWidth="1"/>
    <col min="3458" max="3459" width="16" style="915" customWidth="1"/>
    <col min="3460" max="3460" width="25.83203125" style="915" customWidth="1"/>
    <col min="3461" max="3461" width="25.5" style="915" customWidth="1"/>
    <col min="3462" max="3463" width="16" style="915" customWidth="1"/>
    <col min="3464" max="3464" width="25.83203125" style="915" customWidth="1"/>
    <col min="3465" max="3465" width="25.5" style="915" customWidth="1"/>
    <col min="3466" max="3467" width="16" style="915" customWidth="1"/>
    <col min="3468" max="3468" width="24.5" style="915" customWidth="1"/>
    <col min="3469" max="3469" width="24.1640625" style="915" customWidth="1"/>
    <col min="3470" max="3471" width="16" style="915" customWidth="1"/>
    <col min="3472" max="3472" width="25.83203125" style="915" customWidth="1"/>
    <col min="3473" max="3473" width="25.5" style="915" customWidth="1"/>
    <col min="3474" max="3475" width="16" style="915" customWidth="1"/>
    <col min="3476" max="3476" width="22.6640625" style="915" customWidth="1"/>
    <col min="3477" max="3477" width="22.5" style="915" customWidth="1"/>
    <col min="3478" max="3479" width="16" style="915" customWidth="1"/>
    <col min="3480" max="3480" width="25.83203125" style="915" customWidth="1"/>
    <col min="3481" max="3481" width="25.5" style="915" customWidth="1"/>
    <col min="3482" max="3483" width="16" style="915" customWidth="1"/>
    <col min="3484" max="3484" width="25.83203125" style="915" customWidth="1"/>
    <col min="3485" max="3485" width="25.5" style="915" customWidth="1"/>
    <col min="3486" max="3487" width="16" style="915" customWidth="1"/>
    <col min="3488" max="3488" width="25.83203125" style="915" customWidth="1"/>
    <col min="3489" max="3489" width="25.5" style="915" customWidth="1"/>
    <col min="3490" max="3491" width="16" style="915" customWidth="1"/>
    <col min="3492" max="3492" width="25.83203125" style="915" customWidth="1"/>
    <col min="3493" max="3493" width="25.5" style="915" customWidth="1"/>
    <col min="3494" max="3495" width="16" style="915" customWidth="1"/>
    <col min="3496" max="3496" width="25.83203125" style="915" customWidth="1"/>
    <col min="3497" max="3497" width="25.5" style="915" customWidth="1"/>
    <col min="3498" max="3499" width="16" style="915" customWidth="1"/>
    <col min="3500" max="3500" width="25.83203125" style="915" customWidth="1"/>
    <col min="3501" max="3501" width="25.5" style="915" customWidth="1"/>
    <col min="3502" max="3503" width="16" style="915" customWidth="1"/>
    <col min="3504" max="3504" width="25.83203125" style="915" customWidth="1"/>
    <col min="3505" max="3505" width="25.5" style="915" customWidth="1"/>
    <col min="3506" max="3507" width="16" style="915" customWidth="1"/>
    <col min="3508" max="3508" width="25.83203125" style="915" customWidth="1"/>
    <col min="3509" max="3509" width="25.5" style="915" customWidth="1"/>
    <col min="3510" max="3511" width="16" style="915" customWidth="1"/>
    <col min="3512" max="3512" width="25.83203125" style="915" customWidth="1"/>
    <col min="3513" max="3513" width="25.5" style="915" customWidth="1"/>
    <col min="3514" max="3515" width="16" style="915" customWidth="1"/>
    <col min="3516" max="3516" width="24.5" style="915" customWidth="1"/>
    <col min="3517" max="3517" width="24.1640625" style="915" customWidth="1"/>
    <col min="3518" max="3519" width="16" style="915" customWidth="1"/>
    <col min="3520" max="3520" width="25.83203125" style="915" customWidth="1"/>
    <col min="3521" max="3521" width="25.5" style="915" customWidth="1"/>
    <col min="3522" max="3523" width="16" style="915" customWidth="1"/>
    <col min="3524" max="3524" width="25.83203125" style="915" customWidth="1"/>
    <col min="3525" max="3525" width="25.5" style="915" customWidth="1"/>
    <col min="3526" max="3527" width="16" style="915" customWidth="1"/>
    <col min="3528" max="3528" width="25.83203125" style="915" customWidth="1"/>
    <col min="3529" max="3529" width="25.5" style="915" customWidth="1"/>
    <col min="3530" max="3531" width="16" style="915" customWidth="1"/>
    <col min="3532" max="3532" width="25.83203125" style="915" customWidth="1"/>
    <col min="3533" max="3533" width="25.5" style="915" customWidth="1"/>
    <col min="3534" max="3535" width="16" style="915" customWidth="1"/>
    <col min="3536" max="3536" width="25.83203125" style="915" customWidth="1"/>
    <col min="3537" max="3537" width="25.5" style="915" customWidth="1"/>
    <col min="3538" max="3539" width="16" style="915" customWidth="1"/>
    <col min="3540" max="3540" width="25.83203125" style="915" customWidth="1"/>
    <col min="3541" max="3541" width="25.5" style="915" customWidth="1"/>
    <col min="3542" max="3543" width="16" style="915" customWidth="1"/>
    <col min="3544" max="3544" width="25.83203125" style="915" customWidth="1"/>
    <col min="3545" max="3545" width="25.5" style="915" customWidth="1"/>
    <col min="3546" max="3547" width="16" style="915" customWidth="1"/>
    <col min="3548" max="3548" width="25.83203125" style="915" customWidth="1"/>
    <col min="3549" max="3549" width="25.5" style="915" customWidth="1"/>
    <col min="3550" max="3551" width="16" style="915" customWidth="1"/>
    <col min="3552" max="3552" width="25.83203125" style="915" customWidth="1"/>
    <col min="3553" max="3553" width="25.5" style="915" customWidth="1"/>
    <col min="3554" max="3555" width="16" style="915" customWidth="1"/>
    <col min="3556" max="3556" width="24.5" style="915" customWidth="1"/>
    <col min="3557" max="3557" width="24.1640625" style="915" customWidth="1"/>
    <col min="3558" max="3559" width="16" style="915" customWidth="1"/>
    <col min="3560" max="3560" width="25.83203125" style="915" customWidth="1"/>
    <col min="3561" max="3561" width="25.5" style="915" customWidth="1"/>
    <col min="3562" max="3563" width="16" style="915" customWidth="1"/>
    <col min="3564" max="3564" width="25.83203125" style="915" customWidth="1"/>
    <col min="3565" max="3565" width="25.5" style="915" customWidth="1"/>
    <col min="3566" max="3567" width="16" style="915" customWidth="1"/>
    <col min="3568" max="3568" width="25.83203125" style="915" customWidth="1"/>
    <col min="3569" max="3569" width="25.5" style="915" customWidth="1"/>
    <col min="3570" max="3571" width="16" style="915" customWidth="1"/>
    <col min="3572" max="3572" width="25.83203125" style="915" customWidth="1"/>
    <col min="3573" max="3573" width="25.5" style="915" customWidth="1"/>
    <col min="3574" max="3575" width="16" style="915" customWidth="1"/>
    <col min="3576" max="3576" width="24.5" style="915" customWidth="1"/>
    <col min="3577" max="3577" width="24.1640625" style="915" customWidth="1"/>
    <col min="3578" max="3579" width="16" style="915" customWidth="1"/>
    <col min="3580" max="3580" width="24.5" style="915" customWidth="1"/>
    <col min="3581" max="3581" width="24.1640625" style="915" customWidth="1"/>
    <col min="3582" max="3583" width="16" style="915" customWidth="1"/>
    <col min="3584" max="3584" width="25.83203125" style="915" customWidth="1"/>
    <col min="3585" max="3585" width="25.5" style="915" customWidth="1"/>
    <col min="3586" max="3587" width="16" style="915" customWidth="1"/>
    <col min="3588" max="3588" width="25.83203125" style="915" customWidth="1"/>
    <col min="3589" max="3589" width="25.5" style="915" customWidth="1"/>
    <col min="3590" max="3591" width="16" style="915" customWidth="1"/>
    <col min="3592" max="3592" width="25.83203125" style="915" customWidth="1"/>
    <col min="3593" max="3593" width="25.5" style="915" customWidth="1"/>
    <col min="3594" max="3595" width="16" style="915" customWidth="1"/>
    <col min="3596" max="3596" width="24.5" style="915" customWidth="1"/>
    <col min="3597" max="3597" width="24.1640625" style="915" customWidth="1"/>
    <col min="3598" max="3599" width="16" style="915" customWidth="1"/>
    <col min="3600" max="3600" width="25.83203125" style="915" customWidth="1"/>
    <col min="3601" max="3601" width="25.5" style="915" customWidth="1"/>
    <col min="3602" max="3603" width="16" style="915" customWidth="1"/>
    <col min="3604" max="3604" width="25.83203125" style="915" customWidth="1"/>
    <col min="3605" max="3605" width="25.5" style="915" customWidth="1"/>
    <col min="3606" max="3607" width="16" style="915" customWidth="1"/>
    <col min="3608" max="3608" width="25.83203125" style="915" customWidth="1"/>
    <col min="3609" max="3609" width="25.5" style="915" customWidth="1"/>
    <col min="3610" max="3611" width="16" style="915" customWidth="1"/>
    <col min="3612" max="3612" width="25.83203125" style="915" customWidth="1"/>
    <col min="3613" max="3613" width="25.5" style="915" customWidth="1"/>
    <col min="3614" max="3615" width="16" style="915" customWidth="1"/>
    <col min="3616" max="3616" width="25.83203125" style="915" customWidth="1"/>
    <col min="3617" max="3617" width="25.5" style="915" customWidth="1"/>
    <col min="3618" max="3619" width="16" style="915" customWidth="1"/>
    <col min="3620" max="3620" width="25.83203125" style="915" customWidth="1"/>
    <col min="3621" max="3621" width="25.5" style="915" customWidth="1"/>
    <col min="3622" max="3623" width="16" style="915" customWidth="1"/>
    <col min="3624" max="3624" width="25.83203125" style="915" customWidth="1"/>
    <col min="3625" max="3625" width="25.5" style="915" customWidth="1"/>
    <col min="3626" max="3627" width="16" style="915" customWidth="1"/>
    <col min="3628" max="3628" width="25.83203125" style="915" customWidth="1"/>
    <col min="3629" max="3629" width="25.5" style="915" customWidth="1"/>
    <col min="3630" max="3631" width="16" style="915" customWidth="1"/>
    <col min="3632" max="3632" width="25.83203125" style="915" customWidth="1"/>
    <col min="3633" max="3633" width="25.5" style="915" customWidth="1"/>
    <col min="3634" max="3635" width="16" style="915" customWidth="1"/>
    <col min="3636" max="3636" width="25.83203125" style="915" customWidth="1"/>
    <col min="3637" max="3637" width="25.5" style="915" customWidth="1"/>
    <col min="3638" max="3639" width="16" style="915" customWidth="1"/>
    <col min="3640" max="3640" width="25.83203125" style="915" customWidth="1"/>
    <col min="3641" max="3641" width="25.5" style="915" customWidth="1"/>
    <col min="3642" max="3643" width="16" style="915" customWidth="1"/>
    <col min="3644" max="3644" width="25.83203125" style="915" customWidth="1"/>
    <col min="3645" max="3645" width="25.5" style="915" customWidth="1"/>
    <col min="3646" max="3647" width="16" style="915" customWidth="1"/>
    <col min="3648" max="3648" width="25.83203125" style="915" customWidth="1"/>
    <col min="3649" max="3649" width="25.5" style="915" customWidth="1"/>
    <col min="3650" max="3651" width="16" style="915" customWidth="1"/>
    <col min="3652" max="3652" width="25.83203125" style="915" customWidth="1"/>
    <col min="3653" max="3653" width="25.5" style="915" customWidth="1"/>
    <col min="3654" max="3655" width="16" style="915" customWidth="1"/>
    <col min="3656" max="3656" width="25.83203125" style="915" customWidth="1"/>
    <col min="3657" max="3657" width="25.5" style="915" customWidth="1"/>
    <col min="3658" max="3659" width="16" style="915" customWidth="1"/>
    <col min="3660" max="3660" width="25.83203125" style="915" customWidth="1"/>
    <col min="3661" max="3661" width="25.5" style="915" customWidth="1"/>
    <col min="3662" max="3663" width="16" style="915" customWidth="1"/>
    <col min="3664" max="3664" width="25.83203125" style="915" customWidth="1"/>
    <col min="3665" max="3665" width="25.5" style="915" customWidth="1"/>
    <col min="3666" max="3667" width="16" style="915" customWidth="1"/>
    <col min="3668" max="3668" width="25.83203125" style="915" customWidth="1"/>
    <col min="3669" max="3669" width="25.5" style="915" customWidth="1"/>
    <col min="3670" max="3671" width="16" style="915" customWidth="1"/>
    <col min="3672" max="3672" width="25.83203125" style="915" customWidth="1"/>
    <col min="3673" max="3673" width="25.5" style="915" customWidth="1"/>
    <col min="3674" max="3675" width="16" style="915" customWidth="1"/>
    <col min="3676" max="3676" width="25.83203125" style="915" customWidth="1"/>
    <col min="3677" max="3677" width="25.5" style="915" customWidth="1"/>
    <col min="3678" max="3679" width="16" style="915" customWidth="1"/>
    <col min="3680" max="3680" width="25.83203125" style="915" customWidth="1"/>
    <col min="3681" max="3681" width="25.5" style="915" customWidth="1"/>
    <col min="3682" max="3683" width="16" style="915" customWidth="1"/>
    <col min="3684" max="3684" width="25.83203125" style="915" customWidth="1"/>
    <col min="3685" max="3685" width="25.5" style="915" customWidth="1"/>
    <col min="3686" max="3687" width="16" style="915" customWidth="1"/>
    <col min="3688" max="3688" width="25.83203125" style="915" customWidth="1"/>
    <col min="3689" max="3689" width="25.5" style="915" customWidth="1"/>
    <col min="3690" max="3691" width="16" style="915" customWidth="1"/>
    <col min="3692" max="3692" width="25.83203125" style="915" customWidth="1"/>
    <col min="3693" max="3693" width="25.5" style="915" customWidth="1"/>
    <col min="3694" max="3695" width="16" style="915" customWidth="1"/>
    <col min="3696" max="3696" width="25.83203125" style="915" customWidth="1"/>
    <col min="3697" max="3697" width="25.5" style="915" customWidth="1"/>
    <col min="3698" max="3699" width="16" style="915" customWidth="1"/>
    <col min="3700" max="3700" width="25.83203125" style="915" customWidth="1"/>
    <col min="3701" max="3701" width="25.5" style="915" customWidth="1"/>
    <col min="3702" max="3703" width="16" style="915" customWidth="1"/>
    <col min="3704" max="3704" width="25.83203125" style="915" customWidth="1"/>
    <col min="3705" max="3705" width="25.5" style="915" customWidth="1"/>
    <col min="3706" max="3707" width="16" style="915" customWidth="1"/>
    <col min="3708" max="3708" width="25.83203125" style="915" customWidth="1"/>
    <col min="3709" max="3709" width="25.5" style="915" customWidth="1"/>
    <col min="3710" max="3711" width="16" style="915" customWidth="1"/>
    <col min="3712" max="3712" width="25.83203125" style="915" customWidth="1"/>
    <col min="3713" max="3713" width="25.5" style="915" customWidth="1"/>
    <col min="3714" max="3715" width="16" style="915" customWidth="1"/>
    <col min="3716" max="3716" width="25.83203125" style="915" customWidth="1"/>
    <col min="3717" max="3717" width="25.5" style="915" customWidth="1"/>
    <col min="3718" max="3719" width="16" style="915" customWidth="1"/>
    <col min="3720" max="3720" width="25.83203125" style="915" customWidth="1"/>
    <col min="3721" max="3721" width="25.5" style="915" customWidth="1"/>
    <col min="3722" max="3723" width="16" style="915" customWidth="1"/>
    <col min="3724" max="3724" width="25.83203125" style="915" customWidth="1"/>
    <col min="3725" max="3725" width="25.5" style="915" customWidth="1"/>
    <col min="3726" max="3727" width="16" style="915" customWidth="1"/>
    <col min="3728" max="3728" width="25.83203125" style="915" customWidth="1"/>
    <col min="3729" max="3729" width="25.5" style="915" customWidth="1"/>
    <col min="3730" max="3731" width="16" style="915" customWidth="1"/>
    <col min="3732" max="3732" width="25.83203125" style="915" customWidth="1"/>
    <col min="3733" max="3733" width="25.5" style="915" customWidth="1"/>
    <col min="3734" max="3735" width="16" style="915" customWidth="1"/>
    <col min="3736" max="3736" width="22.6640625" style="915" customWidth="1"/>
    <col min="3737" max="3737" width="22.5" style="915" customWidth="1"/>
    <col min="3738" max="3739" width="16" style="915" customWidth="1"/>
    <col min="3740" max="3740" width="25.83203125" style="915" customWidth="1"/>
    <col min="3741" max="3741" width="25.5" style="915" customWidth="1"/>
    <col min="3742" max="3743" width="16" style="915" customWidth="1"/>
    <col min="3744" max="3744" width="22.6640625" style="915" customWidth="1"/>
    <col min="3745" max="3745" width="22.5" style="915" customWidth="1"/>
    <col min="3746" max="3747" width="16" style="915" customWidth="1"/>
    <col min="3748" max="3748" width="25.83203125" style="915" customWidth="1"/>
    <col min="3749" max="3749" width="25.5" style="915" customWidth="1"/>
    <col min="3750" max="3751" width="16" style="915" customWidth="1"/>
    <col min="3752" max="3752" width="25.83203125" style="915" customWidth="1"/>
    <col min="3753" max="3753" width="25.5" style="915" customWidth="1"/>
    <col min="3754" max="3755" width="16" style="915" customWidth="1"/>
    <col min="3756" max="3756" width="25.83203125" style="915" customWidth="1"/>
    <col min="3757" max="3757" width="25.5" style="915" customWidth="1"/>
    <col min="3758" max="3759" width="16" style="915" customWidth="1"/>
    <col min="3760" max="3760" width="25.83203125" style="915" customWidth="1"/>
    <col min="3761" max="3761" width="25.5" style="915" customWidth="1"/>
    <col min="3762" max="3763" width="16" style="915" customWidth="1"/>
    <col min="3764" max="3764" width="25.83203125" style="915" customWidth="1"/>
    <col min="3765" max="3765" width="25.5" style="915" customWidth="1"/>
    <col min="3766" max="3767" width="16" style="915" customWidth="1"/>
    <col min="3768" max="3768" width="25.83203125" style="915" customWidth="1"/>
    <col min="3769" max="3769" width="25.5" style="915" customWidth="1"/>
    <col min="3770" max="3771" width="16" style="915" customWidth="1"/>
    <col min="3772" max="3772" width="25.83203125" style="915" customWidth="1"/>
    <col min="3773" max="3773" width="25.5" style="915" customWidth="1"/>
    <col min="3774" max="3775" width="16" style="915" customWidth="1"/>
    <col min="3776" max="3776" width="25.83203125" style="915" customWidth="1"/>
    <col min="3777" max="3777" width="25.5" style="915" customWidth="1"/>
    <col min="3778" max="3779" width="16" style="915" customWidth="1"/>
    <col min="3780" max="3780" width="25.83203125" style="915" customWidth="1"/>
    <col min="3781" max="3781" width="25.5" style="915" customWidth="1"/>
    <col min="3782" max="3783" width="16" style="915" customWidth="1"/>
    <col min="3784" max="3784" width="25.83203125" style="915" customWidth="1"/>
    <col min="3785" max="3785" width="25.5" style="915" customWidth="1"/>
    <col min="3786" max="3787" width="16" style="915" customWidth="1"/>
    <col min="3788" max="3788" width="25.83203125" style="915" customWidth="1"/>
    <col min="3789" max="3789" width="25.5" style="915" customWidth="1"/>
    <col min="3790" max="3791" width="16" style="915" customWidth="1"/>
    <col min="3792" max="3792" width="25.83203125" style="915" customWidth="1"/>
    <col min="3793" max="3793" width="25.5" style="915" customWidth="1"/>
    <col min="3794" max="3795" width="16" style="915" customWidth="1"/>
    <col min="3796" max="3796" width="24.5" style="915" customWidth="1"/>
    <col min="3797" max="3797" width="24.1640625" style="915" customWidth="1"/>
    <col min="3798" max="3799" width="16" style="915" customWidth="1"/>
    <col min="3800" max="3800" width="25.83203125" style="915" customWidth="1"/>
    <col min="3801" max="3801" width="25.5" style="915" customWidth="1"/>
    <col min="3802" max="3803" width="16" style="915" customWidth="1"/>
    <col min="3804" max="3804" width="25.83203125" style="915" customWidth="1"/>
    <col min="3805" max="3805" width="25.5" style="915" customWidth="1"/>
    <col min="3806" max="3807" width="16" style="915" customWidth="1"/>
    <col min="3808" max="3808" width="25.83203125" style="915" customWidth="1"/>
    <col min="3809" max="3809" width="25.5" style="915" customWidth="1"/>
    <col min="3810" max="3811" width="16" style="915" customWidth="1"/>
    <col min="3812" max="3812" width="25.83203125" style="915" customWidth="1"/>
    <col min="3813" max="3813" width="25.5" style="915" customWidth="1"/>
    <col min="3814" max="3815" width="16" style="915" customWidth="1"/>
    <col min="3816" max="3816" width="25.83203125" style="915" customWidth="1"/>
    <col min="3817" max="3817" width="25.5" style="915" customWidth="1"/>
    <col min="3818" max="3819" width="16" style="915" customWidth="1"/>
    <col min="3820" max="3820" width="25.83203125" style="915" customWidth="1"/>
    <col min="3821" max="3821" width="25.5" style="915" customWidth="1"/>
    <col min="3822" max="3823" width="16" style="915" customWidth="1"/>
    <col min="3824" max="3824" width="27" style="915" customWidth="1"/>
    <col min="3825" max="3825" width="26.6640625" style="915" customWidth="1"/>
    <col min="3826" max="3827" width="16" style="915" customWidth="1"/>
    <col min="3828" max="3828" width="27" style="915" customWidth="1"/>
    <col min="3829" max="3829" width="26.6640625" style="915" customWidth="1"/>
    <col min="3830" max="3831" width="16" style="915" customWidth="1"/>
    <col min="3832" max="3832" width="27" style="915" customWidth="1"/>
    <col min="3833" max="3833" width="26.6640625" style="915" customWidth="1"/>
    <col min="3834" max="3835" width="16" style="915" customWidth="1"/>
    <col min="3836" max="3836" width="27" style="915" customWidth="1"/>
    <col min="3837" max="3837" width="26.6640625" style="915" customWidth="1"/>
    <col min="3838" max="3839" width="16" style="915" customWidth="1"/>
    <col min="3840" max="3840" width="23.83203125" style="915" customWidth="1"/>
    <col min="3841" max="3841" width="23.6640625" style="915" customWidth="1"/>
    <col min="3842" max="3843" width="16" style="915" customWidth="1"/>
    <col min="3844" max="3844" width="27" style="915" customWidth="1"/>
    <col min="3845" max="3845" width="26.6640625" style="915" customWidth="1"/>
    <col min="3846" max="3847" width="16" style="915" customWidth="1"/>
    <col min="3848" max="3848" width="27" style="915" customWidth="1"/>
    <col min="3849" max="3849" width="26.6640625" style="915" customWidth="1"/>
    <col min="3850" max="3851" width="16" style="915" customWidth="1"/>
    <col min="3852" max="3852" width="27" style="915" customWidth="1"/>
    <col min="3853" max="3853" width="26.6640625" style="915" customWidth="1"/>
    <col min="3854" max="3855" width="16" style="915" customWidth="1"/>
    <col min="3856" max="3856" width="27" style="915" customWidth="1"/>
    <col min="3857" max="3857" width="26.6640625" style="915" customWidth="1"/>
    <col min="3858" max="3859" width="16" style="915" customWidth="1"/>
    <col min="3860" max="3860" width="27" style="915" customWidth="1"/>
    <col min="3861" max="3861" width="26.6640625" style="915" customWidth="1"/>
    <col min="3862" max="3863" width="16" style="915" customWidth="1"/>
    <col min="3864" max="3864" width="27" style="915" customWidth="1"/>
    <col min="3865" max="3865" width="26.6640625" style="915" customWidth="1"/>
    <col min="3866" max="3867" width="16" style="915" customWidth="1"/>
    <col min="3868" max="3868" width="25.83203125" style="915" customWidth="1"/>
    <col min="3869" max="3869" width="25.5" style="915" customWidth="1"/>
    <col min="3870" max="3871" width="16" style="915" customWidth="1"/>
    <col min="3872" max="3872" width="27" style="915" customWidth="1"/>
    <col min="3873" max="3873" width="26.6640625" style="915" customWidth="1"/>
    <col min="3874" max="3875" width="16" style="915" customWidth="1"/>
    <col min="3876" max="3876" width="27" style="915" customWidth="1"/>
    <col min="3877" max="3877" width="26.6640625" style="915" customWidth="1"/>
    <col min="3878" max="3879" width="16" style="915" customWidth="1"/>
    <col min="3880" max="3880" width="27" style="915" customWidth="1"/>
    <col min="3881" max="3881" width="26.6640625" style="915" customWidth="1"/>
    <col min="3882" max="3883" width="16" style="915" customWidth="1"/>
    <col min="3884" max="3884" width="27" style="915" customWidth="1"/>
    <col min="3885" max="3885" width="26.6640625" style="915" customWidth="1"/>
    <col min="3886" max="3887" width="16" style="915" customWidth="1"/>
    <col min="3888" max="3888" width="27" style="915" customWidth="1"/>
    <col min="3889" max="3889" width="26.6640625" style="915" customWidth="1"/>
    <col min="3890" max="3891" width="16" style="915" customWidth="1"/>
    <col min="3892" max="3892" width="27" style="915" customWidth="1"/>
    <col min="3893" max="3893" width="26.6640625" style="915" customWidth="1"/>
    <col min="3894" max="3895" width="16" style="915" customWidth="1"/>
    <col min="3896" max="3896" width="27" style="915" customWidth="1"/>
    <col min="3897" max="3897" width="26.6640625" style="915" customWidth="1"/>
    <col min="3898" max="3899" width="16" style="915" customWidth="1"/>
    <col min="3900" max="3900" width="27" style="915" customWidth="1"/>
    <col min="3901" max="3901" width="26.6640625" style="915" customWidth="1"/>
    <col min="3902" max="3903" width="16" style="915" customWidth="1"/>
    <col min="3904" max="3904" width="27" style="915" customWidth="1"/>
    <col min="3905" max="3905" width="26.6640625" style="915" customWidth="1"/>
    <col min="3906" max="3907" width="16" style="915" customWidth="1"/>
    <col min="3908" max="3908" width="27" style="915" customWidth="1"/>
    <col min="3909" max="3909" width="26.6640625" style="915" customWidth="1"/>
    <col min="3910" max="3911" width="16" style="915" customWidth="1"/>
    <col min="3912" max="3912" width="25.83203125" style="915" customWidth="1"/>
    <col min="3913" max="3913" width="25.5" style="915" customWidth="1"/>
    <col min="3914" max="3915" width="16" style="915" customWidth="1"/>
    <col min="3916" max="3916" width="27" style="915" customWidth="1"/>
    <col min="3917" max="3917" width="26.6640625" style="915" customWidth="1"/>
    <col min="3918" max="3919" width="16" style="915" customWidth="1"/>
    <col min="3920" max="3920" width="27" style="915" customWidth="1"/>
    <col min="3921" max="3921" width="26.6640625" style="915" customWidth="1"/>
    <col min="3922" max="3923" width="16" style="915" customWidth="1"/>
    <col min="3924" max="3924" width="27" style="915" customWidth="1"/>
    <col min="3925" max="3925" width="26.6640625" style="915" customWidth="1"/>
    <col min="3926" max="3927" width="16" style="915" customWidth="1"/>
    <col min="3928" max="3928" width="27" style="915" customWidth="1"/>
    <col min="3929" max="3929" width="26.6640625" style="915" customWidth="1"/>
    <col min="3930" max="3931" width="16" style="915" customWidth="1"/>
    <col min="3932" max="3932" width="27" style="915" customWidth="1"/>
    <col min="3933" max="3933" width="26.6640625" style="915" customWidth="1"/>
    <col min="3934" max="3935" width="16" style="915" customWidth="1"/>
    <col min="3936" max="3936" width="27" style="915" customWidth="1"/>
    <col min="3937" max="3937" width="26.6640625" style="915" customWidth="1"/>
    <col min="3938" max="3939" width="16" style="915" customWidth="1"/>
    <col min="3940" max="3940" width="27" style="915" customWidth="1"/>
    <col min="3941" max="3941" width="26.6640625" style="915" customWidth="1"/>
    <col min="3942" max="3943" width="16" style="915" customWidth="1"/>
    <col min="3944" max="3944" width="27" style="915" customWidth="1"/>
    <col min="3945" max="3945" width="26.6640625" style="915" customWidth="1"/>
    <col min="3946" max="3947" width="16" style="915" customWidth="1"/>
    <col min="3948" max="3948" width="27" style="915" customWidth="1"/>
    <col min="3949" max="3949" width="26.6640625" style="915" customWidth="1"/>
    <col min="3950" max="3951" width="16" style="915" customWidth="1"/>
    <col min="3952" max="3952" width="27" style="915" customWidth="1"/>
    <col min="3953" max="3953" width="26.6640625" style="915" customWidth="1"/>
    <col min="3954" max="3955" width="16" style="915" customWidth="1"/>
    <col min="3956" max="3956" width="27" style="915" customWidth="1"/>
    <col min="3957" max="3957" width="26.6640625" style="915" customWidth="1"/>
    <col min="3958" max="3959" width="16" style="915" customWidth="1"/>
    <col min="3960" max="3960" width="27" style="915" customWidth="1"/>
    <col min="3961" max="3961" width="26.6640625" style="915" customWidth="1"/>
    <col min="3962" max="3963" width="16" style="915" customWidth="1"/>
    <col min="3964" max="3964" width="27" style="915" customWidth="1"/>
    <col min="3965" max="3965" width="26.6640625" style="915" customWidth="1"/>
    <col min="3966" max="3967" width="16" style="915" customWidth="1"/>
    <col min="3968" max="3968" width="27" style="915" customWidth="1"/>
    <col min="3969" max="3969" width="26.6640625" style="915" customWidth="1"/>
    <col min="3970" max="3971" width="16" style="915" customWidth="1"/>
    <col min="3972" max="3972" width="27" style="915" customWidth="1"/>
    <col min="3973" max="3973" width="26.6640625" style="915" customWidth="1"/>
    <col min="3974" max="3975" width="16" style="915" customWidth="1"/>
    <col min="3976" max="3976" width="27" style="915" customWidth="1"/>
    <col min="3977" max="3977" width="26.6640625" style="915" customWidth="1"/>
    <col min="3978" max="3979" width="16" style="915" customWidth="1"/>
    <col min="3980" max="3980" width="27" style="915" customWidth="1"/>
    <col min="3981" max="3981" width="26.6640625" style="915" customWidth="1"/>
    <col min="3982" max="3983" width="16" style="915" customWidth="1"/>
    <col min="3984" max="3984" width="25.83203125" style="915" customWidth="1"/>
    <col min="3985" max="3985" width="25.5" style="915" customWidth="1"/>
    <col min="3986" max="3987" width="16" style="915" customWidth="1"/>
    <col min="3988" max="3988" width="27" style="915" customWidth="1"/>
    <col min="3989" max="3989" width="26.6640625" style="915" customWidth="1"/>
    <col min="3990" max="3991" width="16" style="915" customWidth="1"/>
    <col min="3992" max="3992" width="27" style="915" customWidth="1"/>
    <col min="3993" max="3993" width="26.6640625" style="915" customWidth="1"/>
    <col min="3994" max="3995" width="16" style="915" customWidth="1"/>
    <col min="3996" max="3996" width="23.83203125" style="915" customWidth="1"/>
    <col min="3997" max="3997" width="23.6640625" style="915" customWidth="1"/>
    <col min="3998" max="3999" width="16" style="915" customWidth="1"/>
    <col min="4000" max="4000" width="27" style="915" customWidth="1"/>
    <col min="4001" max="4001" width="26.6640625" style="915" customWidth="1"/>
    <col min="4002" max="4003" width="16" style="915" customWidth="1"/>
    <col min="4004" max="4004" width="27" style="915" customWidth="1"/>
    <col min="4005" max="4005" width="26.6640625" style="915" customWidth="1"/>
    <col min="4006" max="4007" width="16" style="915" customWidth="1"/>
    <col min="4008" max="4008" width="27" style="915" customWidth="1"/>
    <col min="4009" max="4009" width="26.6640625" style="915" customWidth="1"/>
    <col min="4010" max="4011" width="16" style="915" customWidth="1"/>
    <col min="4012" max="4012" width="27" style="915" customWidth="1"/>
    <col min="4013" max="4013" width="26.6640625" style="915" customWidth="1"/>
    <col min="4014" max="4015" width="16" style="915" customWidth="1"/>
    <col min="4016" max="4016" width="27" style="915" customWidth="1"/>
    <col min="4017" max="4017" width="26.6640625" style="915" customWidth="1"/>
    <col min="4018" max="4019" width="16" style="915" customWidth="1"/>
    <col min="4020" max="4020" width="25.83203125" style="915" customWidth="1"/>
    <col min="4021" max="4021" width="25.5" style="915" customWidth="1"/>
    <col min="4022" max="4023" width="16" style="915" customWidth="1"/>
    <col min="4024" max="4024" width="27" style="915" customWidth="1"/>
    <col min="4025" max="4025" width="26.6640625" style="915" customWidth="1"/>
    <col min="4026" max="4027" width="16" style="915" customWidth="1"/>
    <col min="4028" max="4028" width="27" style="915" customWidth="1"/>
    <col min="4029" max="4029" width="26.6640625" style="915" customWidth="1"/>
    <col min="4030" max="4031" width="16" style="915" customWidth="1"/>
    <col min="4032" max="4032" width="23.83203125" style="915" customWidth="1"/>
    <col min="4033" max="4033" width="23.6640625" style="915" customWidth="1"/>
    <col min="4034" max="4035" width="16" style="915" customWidth="1"/>
    <col min="4036" max="4036" width="27" style="915" customWidth="1"/>
    <col min="4037" max="4037" width="26.6640625" style="915" customWidth="1"/>
    <col min="4038" max="4039" width="16" style="915" customWidth="1"/>
    <col min="4040" max="4040" width="27" style="915" customWidth="1"/>
    <col min="4041" max="4041" width="26.6640625" style="915" customWidth="1"/>
    <col min="4042" max="4043" width="16" style="915" customWidth="1"/>
    <col min="4044" max="4044" width="25.83203125" style="915" customWidth="1"/>
    <col min="4045" max="4045" width="25.5" style="915" customWidth="1"/>
    <col min="4046" max="4047" width="16" style="915" customWidth="1"/>
    <col min="4048" max="4048" width="27" style="915" customWidth="1"/>
    <col min="4049" max="4049" width="26.6640625" style="915" customWidth="1"/>
    <col min="4050" max="4051" width="16" style="915" customWidth="1"/>
    <col min="4052" max="4052" width="27" style="915" customWidth="1"/>
    <col min="4053" max="4053" width="26.6640625" style="915" customWidth="1"/>
    <col min="4054" max="4055" width="16" style="915" customWidth="1"/>
    <col min="4056" max="4056" width="27" style="915" customWidth="1"/>
    <col min="4057" max="4057" width="26.6640625" style="915" customWidth="1"/>
    <col min="4058" max="4059" width="16" style="915" customWidth="1"/>
    <col min="4060" max="4060" width="27" style="915" customWidth="1"/>
    <col min="4061" max="4061" width="26.6640625" style="915" customWidth="1"/>
    <col min="4062" max="4063" width="16" style="915" customWidth="1"/>
    <col min="4064" max="4064" width="27" style="915" customWidth="1"/>
    <col min="4065" max="4065" width="26.6640625" style="915" customWidth="1"/>
    <col min="4066" max="4067" width="16" style="915" customWidth="1"/>
    <col min="4068" max="4068" width="27" style="915" customWidth="1"/>
    <col min="4069" max="4069" width="26.6640625" style="915" customWidth="1"/>
    <col min="4070" max="4071" width="16" style="915" customWidth="1"/>
    <col min="4072" max="4072" width="27" style="915" customWidth="1"/>
    <col min="4073" max="4073" width="26.6640625" style="915" customWidth="1"/>
    <col min="4074" max="4075" width="16" style="915" customWidth="1"/>
    <col min="4076" max="4076" width="27" style="915" customWidth="1"/>
    <col min="4077" max="4077" width="26.6640625" style="915" customWidth="1"/>
    <col min="4078" max="4079" width="16" style="915" customWidth="1"/>
    <col min="4080" max="4080" width="27" style="915" customWidth="1"/>
    <col min="4081" max="4081" width="26.6640625" style="915" customWidth="1"/>
    <col min="4082" max="4083" width="16" style="915" customWidth="1"/>
    <col min="4084" max="4084" width="25.83203125" style="915" customWidth="1"/>
    <col min="4085" max="4085" width="25.5" style="915" customWidth="1"/>
    <col min="4086" max="4087" width="16" style="915" customWidth="1"/>
    <col min="4088" max="4088" width="27" style="915" customWidth="1"/>
    <col min="4089" max="4089" width="26.6640625" style="915" customWidth="1"/>
    <col min="4090" max="4091" width="16" style="915" customWidth="1"/>
    <col min="4092" max="4092" width="27" style="915" customWidth="1"/>
    <col min="4093" max="4093" width="26.6640625" style="915" customWidth="1"/>
    <col min="4094" max="4095" width="16" style="915" customWidth="1"/>
    <col min="4096" max="4096" width="23.83203125" style="915" customWidth="1"/>
    <col min="4097" max="4097" width="23.6640625" style="915" customWidth="1"/>
    <col min="4098" max="4099" width="16" style="915" customWidth="1"/>
    <col min="4100" max="4100" width="27" style="915" customWidth="1"/>
    <col min="4101" max="4101" width="26.6640625" style="915" customWidth="1"/>
    <col min="4102" max="4103" width="16" style="915" customWidth="1"/>
    <col min="4104" max="4104" width="27" style="915" customWidth="1"/>
    <col min="4105" max="4105" width="26.6640625" style="915" customWidth="1"/>
    <col min="4106" max="4107" width="16" style="915" customWidth="1"/>
    <col min="4108" max="4108" width="27" style="915" customWidth="1"/>
    <col min="4109" max="4109" width="26.6640625" style="915" customWidth="1"/>
    <col min="4110" max="4111" width="16" style="915" customWidth="1"/>
    <col min="4112" max="4112" width="27" style="915" customWidth="1"/>
    <col min="4113" max="4113" width="26.6640625" style="915" customWidth="1"/>
    <col min="4114" max="4115" width="16" style="915" customWidth="1"/>
    <col min="4116" max="4116" width="27" style="915" customWidth="1"/>
    <col min="4117" max="4117" width="26.6640625" style="915" customWidth="1"/>
    <col min="4118" max="4119" width="16" style="915" customWidth="1"/>
    <col min="4120" max="4120" width="27" style="915" customWidth="1"/>
    <col min="4121" max="4121" width="26.6640625" style="915" customWidth="1"/>
    <col min="4122" max="4123" width="16" style="915" customWidth="1"/>
    <col min="4124" max="4124" width="27" style="915" customWidth="1"/>
    <col min="4125" max="4125" width="26.6640625" style="915" customWidth="1"/>
    <col min="4126" max="4127" width="16" style="915" customWidth="1"/>
    <col min="4128" max="4128" width="25.83203125" style="915" customWidth="1"/>
    <col min="4129" max="4129" width="25.5" style="915" customWidth="1"/>
    <col min="4130" max="4131" width="16" style="915" customWidth="1"/>
    <col min="4132" max="4132" width="27" style="915" customWidth="1"/>
    <col min="4133" max="4133" width="26.6640625" style="915" customWidth="1"/>
    <col min="4134" max="4135" width="16" style="915" customWidth="1"/>
    <col min="4136" max="4136" width="27" style="915" customWidth="1"/>
    <col min="4137" max="4137" width="26.6640625" style="915" customWidth="1"/>
    <col min="4138" max="4139" width="16" style="915" customWidth="1"/>
    <col min="4140" max="4140" width="27" style="915" customWidth="1"/>
    <col min="4141" max="4141" width="26.6640625" style="915" customWidth="1"/>
    <col min="4142" max="4143" width="16" style="915" customWidth="1"/>
    <col min="4144" max="4144" width="27" style="915" customWidth="1"/>
    <col min="4145" max="4145" width="26.6640625" style="915" customWidth="1"/>
    <col min="4146" max="4147" width="16" style="915" customWidth="1"/>
    <col min="4148" max="4148" width="27" style="915" customWidth="1"/>
    <col min="4149" max="4149" width="26.6640625" style="915" customWidth="1"/>
    <col min="4150" max="4151" width="16" style="915" customWidth="1"/>
    <col min="4152" max="4152" width="27" style="915" customWidth="1"/>
    <col min="4153" max="4153" width="26.6640625" style="915" customWidth="1"/>
    <col min="4154" max="4155" width="16" style="915" customWidth="1"/>
    <col min="4156" max="4156" width="27" style="915" customWidth="1"/>
    <col min="4157" max="4157" width="26.6640625" style="915" customWidth="1"/>
    <col min="4158" max="4159" width="16" style="915" customWidth="1"/>
    <col min="4160" max="4160" width="27" style="915" customWidth="1"/>
    <col min="4161" max="4161" width="26.6640625" style="915" customWidth="1"/>
    <col min="4162" max="4163" width="16" style="915" customWidth="1"/>
    <col min="4164" max="4164" width="27" style="915" customWidth="1"/>
    <col min="4165" max="4165" width="26.6640625" style="915" customWidth="1"/>
    <col min="4166" max="4167" width="16" style="915" customWidth="1"/>
    <col min="4168" max="4168" width="27" style="915" customWidth="1"/>
    <col min="4169" max="4169" width="26.6640625" style="915" customWidth="1"/>
    <col min="4170" max="4171" width="16" style="915" customWidth="1"/>
    <col min="4172" max="4172" width="25.83203125" style="915" customWidth="1"/>
    <col min="4173" max="4173" width="25.5" style="915" customWidth="1"/>
    <col min="4174" max="4175" width="16" style="915" customWidth="1"/>
    <col min="4176" max="4176" width="27" style="915" customWidth="1"/>
    <col min="4177" max="4177" width="26.6640625" style="915" customWidth="1"/>
    <col min="4178" max="4179" width="16" style="915" customWidth="1"/>
    <col min="4180" max="4180" width="27" style="915" customWidth="1"/>
    <col min="4181" max="4181" width="26.6640625" style="915" customWidth="1"/>
    <col min="4182" max="4183" width="16" style="915" customWidth="1"/>
    <col min="4184" max="4184" width="27" style="915" customWidth="1"/>
    <col min="4185" max="4185" width="26.6640625" style="915" customWidth="1"/>
    <col min="4186" max="4187" width="16" style="915" customWidth="1"/>
    <col min="4188" max="4188" width="27" style="915" customWidth="1"/>
    <col min="4189" max="4189" width="26.6640625" style="915" customWidth="1"/>
    <col min="4190" max="4191" width="16" style="915" customWidth="1"/>
    <col min="4192" max="4192" width="23.83203125" style="915" customWidth="1"/>
    <col min="4193" max="4193" width="23.6640625" style="915" customWidth="1"/>
    <col min="4194" max="4195" width="16" style="915" customWidth="1"/>
    <col min="4196" max="4196" width="27" style="915" customWidth="1"/>
    <col min="4197" max="4197" width="26.6640625" style="915" customWidth="1"/>
    <col min="4198" max="4199" width="16" style="915" customWidth="1"/>
    <col min="4200" max="4200" width="23.83203125" style="915" customWidth="1"/>
    <col min="4201" max="4201" width="23.6640625" style="915" customWidth="1"/>
    <col min="4202" max="4203" width="16" style="915" customWidth="1"/>
    <col min="4204" max="4204" width="27" style="915" customWidth="1"/>
    <col min="4205" max="4205" width="26.6640625" style="915" customWidth="1"/>
    <col min="4206" max="4207" width="16" style="915" customWidth="1"/>
    <col min="4208" max="4208" width="25.83203125" style="915" customWidth="1"/>
    <col min="4209" max="4209" width="25.5" style="915" customWidth="1"/>
    <col min="4210" max="4211" width="16" style="915" customWidth="1"/>
    <col min="4212" max="4212" width="27" style="915" customWidth="1"/>
    <col min="4213" max="4213" width="26.6640625" style="915" customWidth="1"/>
    <col min="4214" max="4215" width="16" style="915" customWidth="1"/>
    <col min="4216" max="4216" width="27" style="915" customWidth="1"/>
    <col min="4217" max="4217" width="26.6640625" style="915" customWidth="1"/>
    <col min="4218" max="4219" width="16" style="915" customWidth="1"/>
    <col min="4220" max="4220" width="27" style="915" customWidth="1"/>
    <col min="4221" max="4221" width="26.6640625" style="915" customWidth="1"/>
    <col min="4222" max="4223" width="16" style="915" customWidth="1"/>
    <col min="4224" max="4224" width="27" style="915" customWidth="1"/>
    <col min="4225" max="4225" width="26.6640625" style="915" customWidth="1"/>
    <col min="4226" max="4227" width="16" style="915" customWidth="1"/>
    <col min="4228" max="4228" width="27" style="915" customWidth="1"/>
    <col min="4229" max="4229" width="26.6640625" style="915" customWidth="1"/>
    <col min="4230" max="4231" width="16" style="915" customWidth="1"/>
    <col min="4232" max="4232" width="27" style="915" customWidth="1"/>
    <col min="4233" max="4233" width="26.6640625" style="915" customWidth="1"/>
    <col min="4234" max="4235" width="16" style="915" customWidth="1"/>
    <col min="4236" max="4236" width="27" style="915" customWidth="1"/>
    <col min="4237" max="4237" width="26.6640625" style="915" customWidth="1"/>
    <col min="4238" max="4239" width="16" style="915" customWidth="1"/>
    <col min="4240" max="4240" width="27" style="915" customWidth="1"/>
    <col min="4241" max="4241" width="26.6640625" style="915" customWidth="1"/>
    <col min="4242" max="4243" width="16" style="915" customWidth="1"/>
    <col min="4244" max="4244" width="27" style="915" customWidth="1"/>
    <col min="4245" max="4245" width="26.6640625" style="915" customWidth="1"/>
    <col min="4246" max="4247" width="16" style="915" customWidth="1"/>
    <col min="4248" max="4248" width="27" style="915" customWidth="1"/>
    <col min="4249" max="4249" width="26.6640625" style="915" customWidth="1"/>
    <col min="4250" max="4251" width="16" style="915" customWidth="1"/>
    <col min="4252" max="4252" width="27" style="915" customWidth="1"/>
    <col min="4253" max="4253" width="26.6640625" style="915" customWidth="1"/>
    <col min="4254" max="4255" width="16" style="915" customWidth="1"/>
    <col min="4256" max="4256" width="25.83203125" style="915" customWidth="1"/>
    <col min="4257" max="4257" width="25.5" style="915" customWidth="1"/>
    <col min="4258" max="4259" width="16" style="915" customWidth="1"/>
    <col min="4260" max="4260" width="27" style="915" customWidth="1"/>
    <col min="4261" max="4261" width="26.6640625" style="915" customWidth="1"/>
    <col min="4262" max="4263" width="16" style="915" customWidth="1"/>
    <col min="4264" max="4264" width="25.83203125" style="915" customWidth="1"/>
    <col min="4265" max="4265" width="25.5" style="915" customWidth="1"/>
    <col min="4266" max="4267" width="16" style="915" customWidth="1"/>
    <col min="4268" max="4268" width="27" style="915" customWidth="1"/>
    <col min="4269" max="4269" width="26.6640625" style="915" customWidth="1"/>
    <col min="4270" max="4271" width="16" style="915" customWidth="1"/>
    <col min="4272" max="4272" width="27" style="915" customWidth="1"/>
    <col min="4273" max="4273" width="26.6640625" style="915" customWidth="1"/>
    <col min="4274" max="4275" width="16" style="915" customWidth="1"/>
    <col min="4276" max="4276" width="25.83203125" style="915" customWidth="1"/>
    <col min="4277" max="4277" width="25.5" style="915" customWidth="1"/>
    <col min="4278" max="4279" width="16" style="915" customWidth="1"/>
    <col min="4280" max="4280" width="27" style="915" customWidth="1"/>
    <col min="4281" max="4281" width="26.6640625" style="915" customWidth="1"/>
    <col min="4282" max="4283" width="16" style="915" customWidth="1"/>
    <col min="4284" max="4284" width="27" style="915" customWidth="1"/>
    <col min="4285" max="4285" width="26.6640625" style="915" customWidth="1"/>
    <col min="4286" max="4287" width="16" style="915" customWidth="1"/>
    <col min="4288" max="4288" width="27" style="915" customWidth="1"/>
    <col min="4289" max="4289" width="26.6640625" style="915" customWidth="1"/>
    <col min="4290" max="4291" width="16" style="915" customWidth="1"/>
    <col min="4292" max="4292" width="23.83203125" style="915" customWidth="1"/>
    <col min="4293" max="4293" width="23.6640625" style="915" customWidth="1"/>
    <col min="4294" max="4295" width="16" style="915" customWidth="1"/>
    <col min="4296" max="4296" width="27" style="915" customWidth="1"/>
    <col min="4297" max="4297" width="26.6640625" style="915" customWidth="1"/>
    <col min="4298" max="4299" width="16" style="915" customWidth="1"/>
    <col min="4300" max="4300" width="25.83203125" style="915" customWidth="1"/>
    <col min="4301" max="4301" width="25.5" style="915" customWidth="1"/>
    <col min="4302" max="4303" width="16" style="915" customWidth="1"/>
    <col min="4304" max="4304" width="25.83203125" style="915" customWidth="1"/>
    <col min="4305" max="4305" width="25.5" style="915" customWidth="1"/>
    <col min="4306" max="4307" width="16" style="915" customWidth="1"/>
    <col min="4308" max="4308" width="27" style="915" customWidth="1"/>
    <col min="4309" max="4309" width="26.6640625" style="915" customWidth="1"/>
    <col min="4310" max="4311" width="16" style="915" customWidth="1"/>
    <col min="4312" max="4312" width="27" style="915" customWidth="1"/>
    <col min="4313" max="4313" width="26.6640625" style="915" customWidth="1"/>
    <col min="4314" max="4315" width="16" style="915" customWidth="1"/>
    <col min="4316" max="4316" width="27" style="915" customWidth="1"/>
    <col min="4317" max="4317" width="26.6640625" style="915" customWidth="1"/>
    <col min="4318" max="4319" width="16" style="915" customWidth="1"/>
    <col min="4320" max="4320" width="27" style="915" customWidth="1"/>
    <col min="4321" max="4321" width="26.6640625" style="915" customWidth="1"/>
    <col min="4322" max="4323" width="16" style="915" customWidth="1"/>
    <col min="4324" max="4324" width="27" style="915" customWidth="1"/>
    <col min="4325" max="4325" width="26.6640625" style="915" customWidth="1"/>
    <col min="4326" max="4327" width="16" style="915" customWidth="1"/>
    <col min="4328" max="4328" width="27" style="915" customWidth="1"/>
    <col min="4329" max="4329" width="26.6640625" style="915" customWidth="1"/>
    <col min="4330" max="4331" width="16" style="915" customWidth="1"/>
    <col min="4332" max="4332" width="27" style="915" customWidth="1"/>
    <col min="4333" max="4333" width="26.6640625" style="915" customWidth="1"/>
    <col min="4334" max="4335" width="16" style="915" customWidth="1"/>
    <col min="4336" max="4336" width="27" style="915" customWidth="1"/>
    <col min="4337" max="4337" width="26.6640625" style="915" customWidth="1"/>
    <col min="4338" max="4339" width="16" style="915" customWidth="1"/>
    <col min="4340" max="4340" width="25.83203125" style="915" customWidth="1"/>
    <col min="4341" max="4341" width="25.5" style="915" customWidth="1"/>
    <col min="4342" max="4343" width="16" style="915" customWidth="1"/>
    <col min="4344" max="4344" width="27" style="915" customWidth="1"/>
    <col min="4345" max="4345" width="26.6640625" style="915" customWidth="1"/>
    <col min="4346" max="4347" width="16" style="915" customWidth="1"/>
    <col min="4348" max="4348" width="27" style="915" customWidth="1"/>
    <col min="4349" max="4349" width="26.6640625" style="915" customWidth="1"/>
    <col min="4350" max="4351" width="16" style="915" customWidth="1"/>
    <col min="4352" max="4352" width="27" style="915" customWidth="1"/>
    <col min="4353" max="4353" width="26.6640625" style="915" customWidth="1"/>
    <col min="4354" max="4355" width="16" style="915" customWidth="1"/>
    <col min="4356" max="4356" width="27" style="915" customWidth="1"/>
    <col min="4357" max="4357" width="26.6640625" style="915" customWidth="1"/>
    <col min="4358" max="4359" width="16" style="915" customWidth="1"/>
    <col min="4360" max="4360" width="27" style="915" customWidth="1"/>
    <col min="4361" max="4361" width="26.6640625" style="915" customWidth="1"/>
    <col min="4362" max="4363" width="16" style="915" customWidth="1"/>
    <col min="4364" max="4364" width="27" style="915" customWidth="1"/>
    <col min="4365" max="4365" width="26.6640625" style="915" customWidth="1"/>
    <col min="4366" max="4367" width="16" style="915" customWidth="1"/>
    <col min="4368" max="4368" width="27" style="915" customWidth="1"/>
    <col min="4369" max="4369" width="26.6640625" style="915" customWidth="1"/>
    <col min="4370" max="4371" width="16" style="915" customWidth="1"/>
    <col min="4372" max="4372" width="27" style="915" customWidth="1"/>
    <col min="4373" max="4373" width="26.6640625" style="915" customWidth="1"/>
    <col min="4374" max="4375" width="16" style="915" customWidth="1"/>
    <col min="4376" max="4376" width="27" style="915" customWidth="1"/>
    <col min="4377" max="4377" width="26.6640625" style="915" customWidth="1"/>
    <col min="4378" max="4379" width="16" style="915" customWidth="1"/>
    <col min="4380" max="4380" width="25.83203125" style="915" customWidth="1"/>
    <col min="4381" max="4381" width="25.5" style="915" customWidth="1"/>
    <col min="4382" max="4383" width="16" style="915" customWidth="1"/>
    <col min="4384" max="4384" width="27" style="915" customWidth="1"/>
    <col min="4385" max="4385" width="26.6640625" style="915" customWidth="1"/>
    <col min="4386" max="4387" width="16" style="915" customWidth="1"/>
    <col min="4388" max="4388" width="27" style="915" customWidth="1"/>
    <col min="4389" max="4389" width="26.6640625" style="915" customWidth="1"/>
    <col min="4390" max="4391" width="16" style="915" customWidth="1"/>
    <col min="4392" max="4392" width="27" style="915" customWidth="1"/>
    <col min="4393" max="4393" width="26.6640625" style="915" customWidth="1"/>
    <col min="4394" max="4395" width="16" style="915" customWidth="1"/>
    <col min="4396" max="4396" width="27" style="915" customWidth="1"/>
    <col min="4397" max="4397" width="26.6640625" style="915" customWidth="1"/>
    <col min="4398" max="4399" width="16" style="915" customWidth="1"/>
    <col min="4400" max="4400" width="27" style="915" customWidth="1"/>
    <col min="4401" max="4401" width="26.6640625" style="915" customWidth="1"/>
    <col min="4402" max="4403" width="16" style="915" customWidth="1"/>
    <col min="4404" max="4404" width="27" style="915" customWidth="1"/>
    <col min="4405" max="4405" width="26.6640625" style="915" customWidth="1"/>
    <col min="4406" max="4407" width="16" style="915" customWidth="1"/>
    <col min="4408" max="4408" width="27" style="915" customWidth="1"/>
    <col min="4409" max="4409" width="26.6640625" style="915" customWidth="1"/>
    <col min="4410" max="4411" width="16" style="915" customWidth="1"/>
    <col min="4412" max="4412" width="27" style="915" customWidth="1"/>
    <col min="4413" max="4413" width="26.6640625" style="915" customWidth="1"/>
    <col min="4414" max="4415" width="16" style="915" customWidth="1"/>
    <col min="4416" max="4416" width="27" style="915" customWidth="1"/>
    <col min="4417" max="4417" width="26.6640625" style="915" customWidth="1"/>
    <col min="4418" max="4419" width="16" style="915" customWidth="1"/>
    <col min="4420" max="4420" width="27" style="915" customWidth="1"/>
    <col min="4421" max="4421" width="26.6640625" style="915" customWidth="1"/>
    <col min="4422" max="4423" width="16" style="915" customWidth="1"/>
    <col min="4424" max="4424" width="27" style="915" customWidth="1"/>
    <col min="4425" max="4425" width="26.6640625" style="915" customWidth="1"/>
    <col min="4426" max="4427" width="16" style="915" customWidth="1"/>
    <col min="4428" max="4428" width="27" style="915" customWidth="1"/>
    <col min="4429" max="4429" width="26.6640625" style="915" customWidth="1"/>
    <col min="4430" max="4431" width="16" style="915" customWidth="1"/>
    <col min="4432" max="4432" width="27" style="915" customWidth="1"/>
    <col min="4433" max="4433" width="26.6640625" style="915" customWidth="1"/>
    <col min="4434" max="4435" width="16" style="915" customWidth="1"/>
    <col min="4436" max="4436" width="27" style="915" customWidth="1"/>
    <col min="4437" max="4437" width="26.6640625" style="915" customWidth="1"/>
    <col min="4438" max="4439" width="16" style="915" customWidth="1"/>
    <col min="4440" max="4440" width="27" style="915" customWidth="1"/>
    <col min="4441" max="4441" width="26.6640625" style="915" customWidth="1"/>
    <col min="4442" max="4443" width="16" style="915" customWidth="1"/>
    <col min="4444" max="4444" width="25.83203125" style="915" customWidth="1"/>
    <col min="4445" max="4445" width="25.5" style="915" customWidth="1"/>
    <col min="4446" max="4447" width="16" style="915" customWidth="1"/>
    <col min="4448" max="4448" width="25.83203125" style="915" customWidth="1"/>
    <col min="4449" max="4449" width="25.5" style="915" customWidth="1"/>
    <col min="4450" max="4451" width="16" style="915" customWidth="1"/>
    <col min="4452" max="4452" width="25.83203125" style="915" customWidth="1"/>
    <col min="4453" max="4453" width="25.5" style="915" customWidth="1"/>
    <col min="4454" max="4455" width="16" style="915" customWidth="1"/>
    <col min="4456" max="4456" width="27" style="915" customWidth="1"/>
    <col min="4457" max="4457" width="26.6640625" style="915" customWidth="1"/>
    <col min="4458" max="4459" width="16" style="915" customWidth="1"/>
    <col min="4460" max="4460" width="25.83203125" style="915" customWidth="1"/>
    <col min="4461" max="4461" width="25.5" style="915" customWidth="1"/>
    <col min="4462" max="4463" width="16" style="915" customWidth="1"/>
    <col min="4464" max="4464" width="27" style="915" customWidth="1"/>
    <col min="4465" max="4465" width="26.6640625" style="915" customWidth="1"/>
    <col min="4466" max="4467" width="16" style="915" customWidth="1"/>
    <col min="4468" max="4468" width="25.83203125" style="915" customWidth="1"/>
    <col min="4469" max="4469" width="25.5" style="915" customWidth="1"/>
    <col min="4470" max="4471" width="16" style="915" customWidth="1"/>
    <col min="4472" max="4472" width="27" style="915" customWidth="1"/>
    <col min="4473" max="4473" width="26.6640625" style="915" customWidth="1"/>
    <col min="4474" max="4475" width="16" style="915" customWidth="1"/>
    <col min="4476" max="4476" width="27" style="915" customWidth="1"/>
    <col min="4477" max="4477" width="26.6640625" style="915" customWidth="1"/>
    <col min="4478" max="4479" width="16" style="915" customWidth="1"/>
    <col min="4480" max="4480" width="27" style="915" customWidth="1"/>
    <col min="4481" max="4481" width="26.6640625" style="915" customWidth="1"/>
    <col min="4482" max="4483" width="16" style="915" customWidth="1"/>
    <col min="4484" max="4484" width="27" style="915" customWidth="1"/>
    <col min="4485" max="4485" width="26.6640625" style="915" customWidth="1"/>
    <col min="4486" max="4487" width="16" style="915" customWidth="1"/>
    <col min="4488" max="4488" width="27" style="915" customWidth="1"/>
    <col min="4489" max="4489" width="26.6640625" style="915" customWidth="1"/>
    <col min="4490" max="4491" width="16" style="915" customWidth="1"/>
    <col min="4492" max="4492" width="27" style="915" customWidth="1"/>
    <col min="4493" max="4493" width="26.6640625" style="915" customWidth="1"/>
    <col min="4494" max="4495" width="16" style="915" customWidth="1"/>
    <col min="4496" max="4496" width="27" style="915" customWidth="1"/>
    <col min="4497" max="4497" width="26.6640625" style="915" customWidth="1"/>
    <col min="4498" max="4499" width="16" style="915" customWidth="1"/>
    <col min="4500" max="4500" width="27" style="915" customWidth="1"/>
    <col min="4501" max="4501" width="26.6640625" style="915" customWidth="1"/>
    <col min="4502" max="4503" width="16" style="915" customWidth="1"/>
    <col min="4504" max="4504" width="27" style="915" customWidth="1"/>
    <col min="4505" max="4505" width="26.6640625" style="915" customWidth="1"/>
    <col min="4506" max="4507" width="16" style="915" customWidth="1"/>
    <col min="4508" max="4508" width="27" style="915" customWidth="1"/>
    <col min="4509" max="4509" width="26.6640625" style="915" customWidth="1"/>
    <col min="4510" max="4511" width="16" style="915" customWidth="1"/>
    <col min="4512" max="4512" width="27" style="915" customWidth="1"/>
    <col min="4513" max="4513" width="26.6640625" style="915" customWidth="1"/>
    <col min="4514" max="4515" width="16" style="915" customWidth="1"/>
    <col min="4516" max="4516" width="27" style="915" customWidth="1"/>
    <col min="4517" max="4517" width="26.6640625" style="915" customWidth="1"/>
    <col min="4518" max="4519" width="16" style="915" customWidth="1"/>
    <col min="4520" max="4520" width="25.83203125" style="915" customWidth="1"/>
    <col min="4521" max="4521" width="25.5" style="915" customWidth="1"/>
    <col min="4522" max="4523" width="16" style="915" customWidth="1"/>
    <col min="4524" max="4524" width="27" style="915" customWidth="1"/>
    <col min="4525" max="4525" width="26.6640625" style="915" customWidth="1"/>
    <col min="4526" max="4527" width="16" style="915" customWidth="1"/>
    <col min="4528" max="4528" width="27" style="915" customWidth="1"/>
    <col min="4529" max="4529" width="26.6640625" style="915" customWidth="1"/>
    <col min="4530" max="4531" width="16" style="915" customWidth="1"/>
    <col min="4532" max="4532" width="27" style="915" customWidth="1"/>
    <col min="4533" max="4533" width="26.6640625" style="915" customWidth="1"/>
    <col min="4534" max="4535" width="16" style="915" customWidth="1"/>
    <col min="4536" max="4536" width="27" style="915" customWidth="1"/>
    <col min="4537" max="4537" width="26.6640625" style="915" customWidth="1"/>
    <col min="4538" max="4539" width="16" style="915" customWidth="1"/>
    <col min="4540" max="4540" width="27" style="915" customWidth="1"/>
    <col min="4541" max="4541" width="26.6640625" style="915" customWidth="1"/>
    <col min="4542" max="4543" width="16" style="915" customWidth="1"/>
    <col min="4544" max="4544" width="27" style="915" customWidth="1"/>
    <col min="4545" max="4545" width="26.6640625" style="915" customWidth="1"/>
    <col min="4546" max="4547" width="16" style="915" customWidth="1"/>
    <col min="4548" max="4548" width="27" style="915" customWidth="1"/>
    <col min="4549" max="4549" width="26.6640625" style="915" customWidth="1"/>
    <col min="4550" max="4551" width="16" style="915" customWidth="1"/>
    <col min="4552" max="4552" width="27" style="915" customWidth="1"/>
    <col min="4553" max="4553" width="26.6640625" style="915" customWidth="1"/>
    <col min="4554" max="4555" width="16" style="915" customWidth="1"/>
    <col min="4556" max="4556" width="27" style="915" customWidth="1"/>
    <col min="4557" max="4557" width="26.6640625" style="915" customWidth="1"/>
    <col min="4558" max="4559" width="16" style="915" customWidth="1"/>
    <col min="4560" max="4560" width="27" style="915" customWidth="1"/>
    <col min="4561" max="4561" width="26.6640625" style="915" customWidth="1"/>
    <col min="4562" max="4563" width="16" style="915" customWidth="1"/>
    <col min="4564" max="4564" width="27" style="915" customWidth="1"/>
    <col min="4565" max="4565" width="26.6640625" style="915" customWidth="1"/>
    <col min="4566" max="4567" width="16" style="915" customWidth="1"/>
    <col min="4568" max="4568" width="27" style="915" customWidth="1"/>
    <col min="4569" max="4569" width="26.6640625" style="915" customWidth="1"/>
    <col min="4570" max="4571" width="16" style="915" customWidth="1"/>
    <col min="4572" max="4572" width="27" style="915" customWidth="1"/>
    <col min="4573" max="4573" width="26.6640625" style="915" customWidth="1"/>
    <col min="4574" max="4575" width="16" style="915" customWidth="1"/>
    <col min="4576" max="4576" width="27" style="915" customWidth="1"/>
    <col min="4577" max="4577" width="26.6640625" style="915" customWidth="1"/>
    <col min="4578" max="4579" width="16" style="915" customWidth="1"/>
    <col min="4580" max="4580" width="27" style="915" customWidth="1"/>
    <col min="4581" max="4581" width="26.6640625" style="915" customWidth="1"/>
    <col min="4582" max="4583" width="16" style="915" customWidth="1"/>
    <col min="4584" max="4584" width="27" style="915" customWidth="1"/>
    <col min="4585" max="4585" width="26.6640625" style="915" customWidth="1"/>
    <col min="4586" max="4587" width="16" style="915" customWidth="1"/>
    <col min="4588" max="4588" width="25.83203125" style="915" customWidth="1"/>
    <col min="4589" max="4589" width="25.5" style="915" customWidth="1"/>
    <col min="4590" max="4591" width="16" style="915" customWidth="1"/>
    <col min="4592" max="4592" width="27" style="915" customWidth="1"/>
    <col min="4593" max="4593" width="26.6640625" style="915" customWidth="1"/>
    <col min="4594" max="4595" width="16" style="915" customWidth="1"/>
    <col min="4596" max="4596" width="25.83203125" style="915" customWidth="1"/>
    <col min="4597" max="4597" width="25.5" style="915" customWidth="1"/>
    <col min="4598" max="4599" width="16" style="915" customWidth="1"/>
    <col min="4600" max="4600" width="27" style="915" customWidth="1"/>
    <col min="4601" max="4601" width="26.6640625" style="915" customWidth="1"/>
    <col min="4602" max="4603" width="16" style="915" customWidth="1"/>
    <col min="4604" max="4604" width="27" style="915" customWidth="1"/>
    <col min="4605" max="4605" width="26.6640625" style="915" customWidth="1"/>
    <col min="4606" max="4607" width="16" style="915" customWidth="1"/>
    <col min="4608" max="4608" width="27" style="915" customWidth="1"/>
    <col min="4609" max="4609" width="26.6640625" style="915" customWidth="1"/>
    <col min="4610" max="4611" width="16" style="915" customWidth="1"/>
    <col min="4612" max="4612" width="27" style="915" customWidth="1"/>
    <col min="4613" max="4613" width="26.6640625" style="915" customWidth="1"/>
    <col min="4614" max="4615" width="16" style="915" customWidth="1"/>
    <col min="4616" max="4616" width="27" style="915" customWidth="1"/>
    <col min="4617" max="4617" width="26.6640625" style="915" customWidth="1"/>
    <col min="4618" max="4619" width="16" style="915" customWidth="1"/>
    <col min="4620" max="4620" width="27" style="915" customWidth="1"/>
    <col min="4621" max="4621" width="26.6640625" style="915" customWidth="1"/>
    <col min="4622" max="4623" width="16" style="915" customWidth="1"/>
    <col min="4624" max="4624" width="27" style="915" customWidth="1"/>
    <col min="4625" max="4625" width="26.6640625" style="915" customWidth="1"/>
    <col min="4626" max="4627" width="16" style="915" customWidth="1"/>
    <col min="4628" max="4628" width="27" style="915" customWidth="1"/>
    <col min="4629" max="4629" width="26.6640625" style="915" customWidth="1"/>
    <col min="4630" max="4631" width="16" style="915" customWidth="1"/>
    <col min="4632" max="4632" width="27" style="915" customWidth="1"/>
    <col min="4633" max="4633" width="26.6640625" style="915" customWidth="1"/>
    <col min="4634" max="4635" width="16" style="915" customWidth="1"/>
    <col min="4636" max="4636" width="27" style="915" customWidth="1"/>
    <col min="4637" max="4637" width="26.6640625" style="915" customWidth="1"/>
    <col min="4638" max="4639" width="16" style="915" customWidth="1"/>
    <col min="4640" max="4640" width="27" style="915" customWidth="1"/>
    <col min="4641" max="4641" width="26.6640625" style="915" customWidth="1"/>
    <col min="4642" max="4643" width="16" style="915" customWidth="1"/>
    <col min="4644" max="4644" width="27" style="915" customWidth="1"/>
    <col min="4645" max="4645" width="26.6640625" style="915" customWidth="1"/>
    <col min="4646" max="4647" width="16" style="915" customWidth="1"/>
    <col min="4648" max="4648" width="27" style="915" customWidth="1"/>
    <col min="4649" max="4649" width="26.6640625" style="915" customWidth="1"/>
    <col min="4650" max="4651" width="16" style="915" customWidth="1"/>
    <col min="4652" max="4652" width="27" style="915" customWidth="1"/>
    <col min="4653" max="4653" width="26.6640625" style="915" customWidth="1"/>
    <col min="4654" max="4655" width="16" style="915" customWidth="1"/>
    <col min="4656" max="4656" width="27" style="915" customWidth="1"/>
    <col min="4657" max="4657" width="26.6640625" style="915" customWidth="1"/>
    <col min="4658" max="4659" width="16" style="915" customWidth="1"/>
    <col min="4660" max="4660" width="27" style="915" customWidth="1"/>
    <col min="4661" max="4661" width="26.6640625" style="915" customWidth="1"/>
    <col min="4662" max="4663" width="16" style="915" customWidth="1"/>
    <col min="4664" max="4664" width="27" style="915" customWidth="1"/>
    <col min="4665" max="4665" width="26.6640625" style="915" customWidth="1"/>
    <col min="4666" max="4667" width="16" style="915" customWidth="1"/>
    <col min="4668" max="4668" width="27" style="915" customWidth="1"/>
    <col min="4669" max="4669" width="26.6640625" style="915" customWidth="1"/>
    <col min="4670" max="4671" width="16" style="915" customWidth="1"/>
    <col min="4672" max="4672" width="27" style="915" customWidth="1"/>
    <col min="4673" max="4673" width="26.6640625" style="915" customWidth="1"/>
    <col min="4674" max="4675" width="16" style="915" customWidth="1"/>
    <col min="4676" max="4676" width="28.1640625" style="915" customWidth="1"/>
    <col min="4677" max="4677" width="27.83203125" style="915" customWidth="1"/>
    <col min="4678" max="4679" width="16" style="915" customWidth="1"/>
    <col min="4680" max="4680" width="28.1640625" style="915" customWidth="1"/>
    <col min="4681" max="4681" width="27.83203125" style="915" customWidth="1"/>
    <col min="4682" max="4683" width="16" style="915" customWidth="1"/>
    <col min="4684" max="4684" width="25.1640625" style="915" customWidth="1"/>
    <col min="4685" max="4685" width="24.83203125" style="915" customWidth="1"/>
    <col min="4686" max="4687" width="16" style="915" customWidth="1"/>
    <col min="4688" max="4688" width="28.1640625" style="915" customWidth="1"/>
    <col min="4689" max="4689" width="27.83203125" style="915" customWidth="1"/>
    <col min="4690" max="4691" width="16" style="915" customWidth="1"/>
    <col min="4692" max="4692" width="28.1640625" style="915" customWidth="1"/>
    <col min="4693" max="4693" width="27.83203125" style="915" customWidth="1"/>
    <col min="4694" max="4695" width="16" style="915" customWidth="1"/>
    <col min="4696" max="4696" width="28.1640625" style="915" customWidth="1"/>
    <col min="4697" max="4697" width="27.83203125" style="915" customWidth="1"/>
    <col min="4698" max="4699" width="16" style="915" customWidth="1"/>
    <col min="4700" max="4700" width="27" style="915" customWidth="1"/>
    <col min="4701" max="4701" width="26.6640625" style="915" customWidth="1"/>
    <col min="4702" max="4703" width="16" style="915" customWidth="1"/>
    <col min="4704" max="4704" width="28.1640625" style="915" customWidth="1"/>
    <col min="4705" max="4705" width="27.83203125" style="915" customWidth="1"/>
    <col min="4706" max="4707" width="16" style="915" customWidth="1"/>
    <col min="4708" max="4708" width="28.1640625" style="915" customWidth="1"/>
    <col min="4709" max="4709" width="27.83203125" style="915" customWidth="1"/>
    <col min="4710" max="4711" width="16" style="915" customWidth="1"/>
    <col min="4712" max="4712" width="28.1640625" style="915" customWidth="1"/>
    <col min="4713" max="4713" width="27.83203125" style="915" customWidth="1"/>
    <col min="4714" max="4715" width="16" style="915" customWidth="1"/>
    <col min="4716" max="4716" width="28.1640625" style="915" customWidth="1"/>
    <col min="4717" max="4717" width="27.83203125" style="915" customWidth="1"/>
    <col min="4718" max="4719" width="16" style="915" customWidth="1"/>
    <col min="4720" max="4720" width="28.1640625" style="915" customWidth="1"/>
    <col min="4721" max="4721" width="27.83203125" style="915" customWidth="1"/>
    <col min="4722" max="4723" width="16" style="915" customWidth="1"/>
    <col min="4724" max="4724" width="28.1640625" style="915" customWidth="1"/>
    <col min="4725" max="4725" width="27.83203125" style="915" customWidth="1"/>
    <col min="4726" max="4727" width="16" style="915" customWidth="1"/>
    <col min="4728" max="4728" width="28.1640625" style="915" customWidth="1"/>
    <col min="4729" max="4729" width="27.83203125" style="915" customWidth="1"/>
    <col min="4730" max="4731" width="16" style="915" customWidth="1"/>
    <col min="4732" max="4732" width="28.1640625" style="915" customWidth="1"/>
    <col min="4733" max="4733" width="27.83203125" style="915" customWidth="1"/>
    <col min="4734" max="4735" width="16" style="915" customWidth="1"/>
    <col min="4736" max="4736" width="27" style="915" customWidth="1"/>
    <col min="4737" max="4737" width="26.6640625" style="915" customWidth="1"/>
    <col min="4738" max="4739" width="16" style="915" customWidth="1"/>
    <col min="4740" max="4740" width="28.1640625" style="915" customWidth="1"/>
    <col min="4741" max="4741" width="27.83203125" style="915" customWidth="1"/>
    <col min="4742" max="4743" width="16" style="915" customWidth="1"/>
    <col min="4744" max="4744" width="28.1640625" style="915" customWidth="1"/>
    <col min="4745" max="4745" width="27.83203125" style="915" customWidth="1"/>
    <col min="4746" max="4747" width="16" style="915" customWidth="1"/>
    <col min="4748" max="4748" width="28.1640625" style="915" customWidth="1"/>
    <col min="4749" max="4749" width="27.83203125" style="915" customWidth="1"/>
    <col min="4750" max="4751" width="16" style="915" customWidth="1"/>
    <col min="4752" max="4752" width="28.1640625" style="915" customWidth="1"/>
    <col min="4753" max="4753" width="27.83203125" style="915" customWidth="1"/>
    <col min="4754" max="4755" width="16" style="915" customWidth="1"/>
    <col min="4756" max="4756" width="28.1640625" style="915" customWidth="1"/>
    <col min="4757" max="4757" width="27.83203125" style="915" customWidth="1"/>
    <col min="4758" max="4759" width="16" style="915" customWidth="1"/>
    <col min="4760" max="4760" width="28.1640625" style="915" customWidth="1"/>
    <col min="4761" max="4761" width="27.83203125" style="915" customWidth="1"/>
    <col min="4762" max="4763" width="16" style="915" customWidth="1"/>
    <col min="4764" max="4764" width="28.1640625" style="915" customWidth="1"/>
    <col min="4765" max="4765" width="27.83203125" style="915" customWidth="1"/>
    <col min="4766" max="4767" width="16" style="915" customWidth="1"/>
    <col min="4768" max="4768" width="28.1640625" style="915" customWidth="1"/>
    <col min="4769" max="4769" width="27.83203125" style="915" customWidth="1"/>
    <col min="4770" max="4771" width="16" style="915" customWidth="1"/>
    <col min="4772" max="4772" width="27" style="915" customWidth="1"/>
    <col min="4773" max="4773" width="26.6640625" style="915" customWidth="1"/>
    <col min="4774" max="4775" width="16" style="915" customWidth="1"/>
    <col min="4776" max="4776" width="28.1640625" style="915" customWidth="1"/>
    <col min="4777" max="4777" width="27.83203125" style="915" customWidth="1"/>
    <col min="4778" max="4779" width="16" style="915" customWidth="1"/>
    <col min="4780" max="4780" width="28.1640625" style="915" customWidth="1"/>
    <col min="4781" max="4781" width="27.83203125" style="915" customWidth="1"/>
    <col min="4782" max="4783" width="16" style="915" customWidth="1"/>
    <col min="4784" max="4784" width="28.1640625" style="915" customWidth="1"/>
    <col min="4785" max="4785" width="27.83203125" style="915" customWidth="1"/>
    <col min="4786" max="4787" width="16" style="915" customWidth="1"/>
    <col min="4788" max="4788" width="28.1640625" style="915" customWidth="1"/>
    <col min="4789" max="4789" width="27.83203125" style="915" customWidth="1"/>
    <col min="4790" max="4791" width="16" style="915" customWidth="1"/>
    <col min="4792" max="4792" width="28.1640625" style="915" customWidth="1"/>
    <col min="4793" max="4793" width="27.83203125" style="915" customWidth="1"/>
    <col min="4794" max="4795" width="16" style="915" customWidth="1"/>
    <col min="4796" max="4796" width="28.1640625" style="915" customWidth="1"/>
    <col min="4797" max="4797" width="27.83203125" style="915" customWidth="1"/>
    <col min="4798" max="4799" width="16" style="915" customWidth="1"/>
    <col min="4800" max="4800" width="28.1640625" style="915" customWidth="1"/>
    <col min="4801" max="4801" width="27.83203125" style="915" customWidth="1"/>
    <col min="4802" max="4803" width="16" style="915" customWidth="1"/>
    <col min="4804" max="4804" width="28.1640625" style="915" customWidth="1"/>
    <col min="4805" max="4805" width="27.83203125" style="915" customWidth="1"/>
    <col min="4806" max="4807" width="16" style="915" customWidth="1"/>
    <col min="4808" max="4808" width="28.1640625" style="915" customWidth="1"/>
    <col min="4809" max="4809" width="27.83203125" style="915" customWidth="1"/>
    <col min="4810" max="4811" width="16" style="915" customWidth="1"/>
    <col min="4812" max="4812" width="28.1640625" style="915" customWidth="1"/>
    <col min="4813" max="4813" width="27.83203125" style="915" customWidth="1"/>
    <col min="4814" max="4815" width="16" style="915" customWidth="1"/>
    <col min="4816" max="4816" width="28.1640625" style="915" customWidth="1"/>
    <col min="4817" max="4817" width="27.83203125" style="915" customWidth="1"/>
    <col min="4818" max="4819" width="16" style="915" customWidth="1"/>
    <col min="4820" max="4820" width="28.1640625" style="915" customWidth="1"/>
    <col min="4821" max="4821" width="27.83203125" style="915" customWidth="1"/>
    <col min="4822" max="4823" width="16" style="915" customWidth="1"/>
    <col min="4824" max="4824" width="28.1640625" style="915" customWidth="1"/>
    <col min="4825" max="4825" width="27.83203125" style="915" customWidth="1"/>
    <col min="4826" max="4827" width="16" style="915" customWidth="1"/>
    <col min="4828" max="4828" width="28.1640625" style="915" customWidth="1"/>
    <col min="4829" max="4829" width="27.83203125" style="915" customWidth="1"/>
    <col min="4830" max="4831" width="16" style="915" customWidth="1"/>
    <col min="4832" max="4832" width="28.1640625" style="915" customWidth="1"/>
    <col min="4833" max="4833" width="27.83203125" style="915" customWidth="1"/>
    <col min="4834" max="4835" width="16" style="915" customWidth="1"/>
    <col min="4836" max="4836" width="28.1640625" style="915" customWidth="1"/>
    <col min="4837" max="4837" width="27.83203125" style="915" customWidth="1"/>
    <col min="4838" max="4839" width="16" style="915" customWidth="1"/>
    <col min="4840" max="4840" width="28.1640625" style="915" customWidth="1"/>
    <col min="4841" max="4841" width="27.83203125" style="915" customWidth="1"/>
    <col min="4842" max="4843" width="16" style="915" customWidth="1"/>
    <col min="4844" max="4844" width="28.1640625" style="915" customWidth="1"/>
    <col min="4845" max="4845" width="27.83203125" style="915" customWidth="1"/>
    <col min="4846" max="4847" width="16" style="915" customWidth="1"/>
    <col min="4848" max="4848" width="28.1640625" style="915" customWidth="1"/>
    <col min="4849" max="4849" width="27.83203125" style="915" customWidth="1"/>
    <col min="4850" max="4851" width="16" style="915" customWidth="1"/>
    <col min="4852" max="4852" width="28.1640625" style="915" customWidth="1"/>
    <col min="4853" max="4853" width="27.83203125" style="915" customWidth="1"/>
    <col min="4854" max="4855" width="16" style="915" customWidth="1"/>
    <col min="4856" max="4856" width="28.1640625" style="915" customWidth="1"/>
    <col min="4857" max="4857" width="27.83203125" style="915" customWidth="1"/>
    <col min="4858" max="4859" width="16" style="915" customWidth="1"/>
    <col min="4860" max="4860" width="28.1640625" style="915" customWidth="1"/>
    <col min="4861" max="4861" width="27.83203125" style="915" customWidth="1"/>
    <col min="4862" max="4863" width="16" style="915" customWidth="1"/>
    <col min="4864" max="4864" width="28.1640625" style="915" customWidth="1"/>
    <col min="4865" max="4865" width="27.83203125" style="915" customWidth="1"/>
    <col min="4866" max="4867" width="16" style="915" customWidth="1"/>
    <col min="4868" max="4868" width="28.1640625" style="915" customWidth="1"/>
    <col min="4869" max="4869" width="27.83203125" style="915" customWidth="1"/>
    <col min="4870" max="4871" width="16" style="915" customWidth="1"/>
    <col min="4872" max="4872" width="28.1640625" style="915" customWidth="1"/>
    <col min="4873" max="4873" width="27.83203125" style="915" customWidth="1"/>
    <col min="4874" max="4875" width="16" style="915" customWidth="1"/>
    <col min="4876" max="4876" width="28.1640625" style="915" customWidth="1"/>
    <col min="4877" max="4877" width="27.83203125" style="915" customWidth="1"/>
    <col min="4878" max="4879" width="16" style="915" customWidth="1"/>
    <col min="4880" max="4880" width="27" style="915" customWidth="1"/>
    <col min="4881" max="4881" width="26.6640625" style="915" customWidth="1"/>
    <col min="4882" max="4883" width="16" style="915" customWidth="1"/>
    <col min="4884" max="4884" width="28.1640625" style="915" customWidth="1"/>
    <col min="4885" max="4885" width="27.83203125" style="915" customWidth="1"/>
    <col min="4886" max="4887" width="16" style="915" customWidth="1"/>
    <col min="4888" max="4888" width="28.1640625" style="915" customWidth="1"/>
    <col min="4889" max="4889" width="27.83203125" style="915" customWidth="1"/>
    <col min="4890" max="4891" width="16" style="915" customWidth="1"/>
    <col min="4892" max="4892" width="28.1640625" style="915" customWidth="1"/>
    <col min="4893" max="4893" width="27.83203125" style="915" customWidth="1"/>
    <col min="4894" max="4895" width="16" style="915" customWidth="1"/>
    <col min="4896" max="4896" width="28.1640625" style="915" customWidth="1"/>
    <col min="4897" max="4897" width="27.83203125" style="915" customWidth="1"/>
    <col min="4898" max="4899" width="16" style="915" customWidth="1"/>
    <col min="4900" max="4900" width="28.1640625" style="915" customWidth="1"/>
    <col min="4901" max="4901" width="27.83203125" style="915" customWidth="1"/>
    <col min="4902" max="4903" width="16" style="915" customWidth="1"/>
    <col min="4904" max="4904" width="28.1640625" style="915" customWidth="1"/>
    <col min="4905" max="4905" width="27.83203125" style="915" customWidth="1"/>
    <col min="4906" max="4907" width="16" style="915" customWidth="1"/>
    <col min="4908" max="4908" width="28.1640625" style="915" customWidth="1"/>
    <col min="4909" max="4909" width="27.83203125" style="915" customWidth="1"/>
    <col min="4910" max="4911" width="16" style="915" customWidth="1"/>
    <col min="4912" max="4912" width="28.1640625" style="915" customWidth="1"/>
    <col min="4913" max="4913" width="27.83203125" style="915" customWidth="1"/>
    <col min="4914" max="4915" width="16" style="915" customWidth="1"/>
    <col min="4916" max="4916" width="28.1640625" style="915" customWidth="1"/>
    <col min="4917" max="4917" width="27.83203125" style="915" customWidth="1"/>
    <col min="4918" max="4919" width="16" style="915" customWidth="1"/>
    <col min="4920" max="4920" width="28.1640625" style="915" customWidth="1"/>
    <col min="4921" max="4921" width="27.83203125" style="915" customWidth="1"/>
    <col min="4922" max="4923" width="16" style="915" customWidth="1"/>
    <col min="4924" max="4924" width="28.1640625" style="915" customWidth="1"/>
    <col min="4925" max="4925" width="27.83203125" style="915" customWidth="1"/>
    <col min="4926" max="4927" width="16" style="915" customWidth="1"/>
    <col min="4928" max="4928" width="28.1640625" style="915" customWidth="1"/>
    <col min="4929" max="4929" width="27.83203125" style="915" customWidth="1"/>
    <col min="4930" max="4931" width="16" style="915" customWidth="1"/>
    <col min="4932" max="4932" width="28.1640625" style="915" customWidth="1"/>
    <col min="4933" max="4933" width="27.83203125" style="915" customWidth="1"/>
    <col min="4934" max="4935" width="16" style="915" customWidth="1"/>
    <col min="4936" max="4936" width="28.1640625" style="915" customWidth="1"/>
    <col min="4937" max="4937" width="27.83203125" style="915" customWidth="1"/>
    <col min="4938" max="4939" width="16" style="915" customWidth="1"/>
    <col min="4940" max="4940" width="28.1640625" style="915" customWidth="1"/>
    <col min="4941" max="4941" width="27.83203125" style="915" customWidth="1"/>
    <col min="4942" max="4943" width="16" style="915" customWidth="1"/>
    <col min="4944" max="4944" width="28.1640625" style="915" customWidth="1"/>
    <col min="4945" max="4945" width="27.83203125" style="915" customWidth="1"/>
    <col min="4946" max="4947" width="16" style="915" customWidth="1"/>
    <col min="4948" max="4948" width="27" style="915" customWidth="1"/>
    <col min="4949" max="4949" width="26.6640625" style="915" customWidth="1"/>
    <col min="4950" max="4951" width="16" style="915" customWidth="1"/>
    <col min="4952" max="4952" width="28.1640625" style="915" customWidth="1"/>
    <col min="4953" max="4953" width="27.83203125" style="915" customWidth="1"/>
    <col min="4954" max="4955" width="16" style="915" customWidth="1"/>
    <col min="4956" max="4956" width="28.1640625" style="915" customWidth="1"/>
    <col min="4957" max="4957" width="27.83203125" style="915" customWidth="1"/>
    <col min="4958" max="4959" width="16" style="915" customWidth="1"/>
    <col min="4960" max="4960" width="28.1640625" style="915" customWidth="1"/>
    <col min="4961" max="4961" width="27.83203125" style="915" customWidth="1"/>
    <col min="4962" max="4963" width="16" style="915" customWidth="1"/>
    <col min="4964" max="4964" width="25.1640625" style="915" customWidth="1"/>
    <col min="4965" max="4965" width="24.83203125" style="915" customWidth="1"/>
    <col min="4966" max="4967" width="16" style="915" customWidth="1"/>
    <col min="4968" max="4968" width="28.1640625" style="915" customWidth="1"/>
    <col min="4969" max="4969" width="27.83203125" style="915" customWidth="1"/>
    <col min="4970" max="4971" width="16" style="915" customWidth="1"/>
    <col min="4972" max="4972" width="28.1640625" style="915" customWidth="1"/>
    <col min="4973" max="4973" width="27.83203125" style="915" customWidth="1"/>
    <col min="4974" max="4975" width="16" style="915" customWidth="1"/>
    <col min="4976" max="4976" width="25.1640625" style="915" customWidth="1"/>
    <col min="4977" max="4977" width="24.83203125" style="915" customWidth="1"/>
    <col min="4978" max="4979" width="16" style="915" customWidth="1"/>
    <col min="4980" max="4980" width="28.1640625" style="915" customWidth="1"/>
    <col min="4981" max="4981" width="27.83203125" style="915" customWidth="1"/>
    <col min="4982" max="4983" width="16" style="915" customWidth="1"/>
    <col min="4984" max="4984" width="28.1640625" style="915" customWidth="1"/>
    <col min="4985" max="4985" width="27.83203125" style="915" customWidth="1"/>
    <col min="4986" max="4987" width="16" style="915" customWidth="1"/>
    <col min="4988" max="4988" width="27" style="915" customWidth="1"/>
    <col min="4989" max="4989" width="26.6640625" style="915" customWidth="1"/>
    <col min="4990" max="4991" width="16" style="915" customWidth="1"/>
    <col min="4992" max="4992" width="28.1640625" style="915" customWidth="1"/>
    <col min="4993" max="4993" width="27.83203125" style="915" customWidth="1"/>
    <col min="4994" max="4995" width="16" style="915" customWidth="1"/>
    <col min="4996" max="4996" width="28.1640625" style="915" customWidth="1"/>
    <col min="4997" max="4997" width="27.83203125" style="915" customWidth="1"/>
    <col min="4998" max="4999" width="16" style="915" customWidth="1"/>
    <col min="5000" max="5000" width="28.1640625" style="915" customWidth="1"/>
    <col min="5001" max="5001" width="27.83203125" style="915" customWidth="1"/>
    <col min="5002" max="5003" width="16" style="915" customWidth="1"/>
    <col min="5004" max="5004" width="28.1640625" style="915" customWidth="1"/>
    <col min="5005" max="5005" width="27.83203125" style="915" customWidth="1"/>
    <col min="5006" max="5007" width="16" style="915" customWidth="1"/>
    <col min="5008" max="5008" width="28.1640625" style="915" customWidth="1"/>
    <col min="5009" max="5009" width="27.83203125" style="915" customWidth="1"/>
    <col min="5010" max="5011" width="16.1640625" style="915" customWidth="1"/>
    <col min="5012" max="5012" width="29.33203125" style="915" customWidth="1"/>
    <col min="5013" max="5013" width="29" style="915" customWidth="1"/>
    <col min="5014" max="5015" width="16.1640625" style="915" customWidth="1"/>
    <col min="5016" max="5016" width="29.33203125" style="915" customWidth="1"/>
    <col min="5017" max="5017" width="29" style="915" customWidth="1"/>
    <col min="5018" max="5019" width="16" style="915" customWidth="1"/>
    <col min="5020" max="5020" width="28.1640625" style="915" customWidth="1"/>
    <col min="5021" max="5021" width="27.83203125" style="915" customWidth="1"/>
    <col min="5022" max="5023" width="16.1640625" style="915" customWidth="1"/>
    <col min="5024" max="5024" width="29.33203125" style="915" customWidth="1"/>
    <col min="5025" max="5025" width="29" style="915" customWidth="1"/>
    <col min="5026" max="5027" width="16" style="915" customWidth="1"/>
    <col min="5028" max="5028" width="28.1640625" style="915" customWidth="1"/>
    <col min="5029" max="5029" width="27.83203125" style="915" customWidth="1"/>
    <col min="5030" max="5031" width="16.1640625" style="915" customWidth="1"/>
    <col min="5032" max="5032" width="29.33203125" style="915" customWidth="1"/>
    <col min="5033" max="5033" width="29" style="915" customWidth="1"/>
    <col min="5034" max="5035" width="16.1640625" style="915" customWidth="1"/>
    <col min="5036" max="5036" width="29.33203125" style="915" customWidth="1"/>
    <col min="5037" max="5037" width="29" style="915" customWidth="1"/>
    <col min="5038" max="5039" width="16.1640625" style="915" customWidth="1"/>
    <col min="5040" max="5040" width="29.33203125" style="915" customWidth="1"/>
    <col min="5041" max="5041" width="29" style="915" customWidth="1"/>
    <col min="5042" max="5043" width="16.1640625" style="915" customWidth="1"/>
    <col min="5044" max="5044" width="29.33203125" style="915" customWidth="1"/>
    <col min="5045" max="5045" width="29" style="915" customWidth="1"/>
    <col min="5046" max="5047" width="16.1640625" style="915" customWidth="1"/>
    <col min="5048" max="5048" width="29.33203125" style="915" customWidth="1"/>
    <col min="5049" max="5049" width="29" style="915" customWidth="1"/>
    <col min="5050" max="5051" width="16.1640625" style="915" customWidth="1"/>
    <col min="5052" max="5052" width="29.33203125" style="915" customWidth="1"/>
    <col min="5053" max="5053" width="29" style="915" customWidth="1"/>
    <col min="5054" max="5055" width="16.1640625" style="915" customWidth="1"/>
    <col min="5056" max="5056" width="29.33203125" style="915" customWidth="1"/>
    <col min="5057" max="5057" width="29" style="915" customWidth="1"/>
    <col min="5058" max="5059" width="16.1640625" style="915" customWidth="1"/>
    <col min="5060" max="5060" width="29.33203125" style="915" customWidth="1"/>
    <col min="5061" max="5061" width="29" style="915" customWidth="1"/>
    <col min="5062" max="5063" width="16.1640625" style="915" customWidth="1"/>
    <col min="5064" max="5064" width="29.33203125" style="915" customWidth="1"/>
    <col min="5065" max="5065" width="29" style="915" customWidth="1"/>
    <col min="5066" max="5067" width="16" style="915" customWidth="1"/>
    <col min="5068" max="5068" width="28.1640625" style="915" customWidth="1"/>
    <col min="5069" max="5069" width="27.83203125" style="915" customWidth="1"/>
    <col min="5070" max="5071" width="16.1640625" style="915" customWidth="1"/>
    <col min="5072" max="5072" width="29.33203125" style="915" customWidth="1"/>
    <col min="5073" max="5073" width="29" style="915" customWidth="1"/>
    <col min="5074" max="5075" width="16.1640625" style="915" customWidth="1"/>
    <col min="5076" max="5076" width="29.33203125" style="915" customWidth="1"/>
    <col min="5077" max="5077" width="29" style="915" customWidth="1"/>
    <col min="5078" max="5079" width="16.1640625" style="915" customWidth="1"/>
    <col min="5080" max="5080" width="29.33203125" style="915" customWidth="1"/>
    <col min="5081" max="5081" width="29" style="915" customWidth="1"/>
    <col min="5082" max="5083" width="16.1640625" style="915" customWidth="1"/>
    <col min="5084" max="5084" width="29.33203125" style="915" customWidth="1"/>
    <col min="5085" max="5085" width="29" style="915" customWidth="1"/>
    <col min="5086" max="5087" width="16.1640625" style="915" customWidth="1"/>
    <col min="5088" max="5088" width="29.33203125" style="915" customWidth="1"/>
    <col min="5089" max="5089" width="29" style="915" customWidth="1"/>
    <col min="5090" max="5091" width="16.1640625" style="915" customWidth="1"/>
    <col min="5092" max="5092" width="29.33203125" style="915" customWidth="1"/>
    <col min="5093" max="5093" width="29" style="915" customWidth="1"/>
    <col min="5094" max="5095" width="16" style="915" customWidth="1"/>
    <col min="5096" max="5096" width="28.1640625" style="915" customWidth="1"/>
    <col min="5097" max="5097" width="27.83203125" style="915" customWidth="1"/>
    <col min="5098" max="5099" width="16.1640625" style="915" customWidth="1"/>
    <col min="5100" max="5100" width="29.33203125" style="915" customWidth="1"/>
    <col min="5101" max="5101" width="29" style="915" customWidth="1"/>
    <col min="5102" max="5103" width="16.1640625" style="915" customWidth="1"/>
    <col min="5104" max="5104" width="29.33203125" style="915" customWidth="1"/>
    <col min="5105" max="5105" width="29" style="915" customWidth="1"/>
    <col min="5106" max="5107" width="16.1640625" style="915" customWidth="1"/>
    <col min="5108" max="5108" width="29.33203125" style="915" customWidth="1"/>
    <col min="5109" max="5109" width="29" style="915" customWidth="1"/>
    <col min="5110" max="5111" width="16.1640625" style="915" customWidth="1"/>
    <col min="5112" max="5112" width="29.33203125" style="915" customWidth="1"/>
    <col min="5113" max="5113" width="29" style="915" customWidth="1"/>
    <col min="5114" max="5115" width="16.1640625" style="915" customWidth="1"/>
    <col min="5116" max="5116" width="30.6640625" style="915" customWidth="1"/>
    <col min="5117" max="5117" width="30.33203125" style="915" customWidth="1"/>
    <col min="5118" max="5119" width="16.1640625" style="915" customWidth="1"/>
    <col min="5120" max="5120" width="30.6640625" style="915" customWidth="1"/>
    <col min="5121" max="5121" width="30.33203125" style="915" customWidth="1"/>
    <col min="5122" max="5123" width="16" style="915" customWidth="1"/>
    <col min="5124" max="5124" width="30.6640625" style="915" customWidth="1"/>
    <col min="5125" max="5125" width="30.33203125" style="915" customWidth="1"/>
    <col min="5126" max="5127" width="16" style="915" customWidth="1"/>
    <col min="5128" max="5128" width="25.83203125" style="915" customWidth="1"/>
    <col min="5129" max="5129" width="25.5" style="915" customWidth="1"/>
    <col min="5130" max="5135" width="16" style="915" customWidth="1"/>
    <col min="5136" max="5136" width="23.83203125" style="915" customWidth="1"/>
    <col min="5137" max="5137" width="23.6640625" style="915" customWidth="1"/>
    <col min="5138" max="5139" width="16" style="915" customWidth="1"/>
    <col min="5140" max="5140" width="20.5" style="915" customWidth="1"/>
    <col min="5141" max="5141" width="20.1640625" style="915" customWidth="1"/>
    <col min="5142" max="5142" width="21.83203125" style="915" customWidth="1"/>
    <col min="5143" max="5143" width="21.6640625" style="915" customWidth="1"/>
    <col min="5144" max="5144" width="25.83203125" style="915" customWidth="1"/>
    <col min="5145" max="5145" width="25.5" style="915" customWidth="1"/>
    <col min="5146" max="5147" width="16" style="915" customWidth="1"/>
    <col min="5148" max="5148" width="25.83203125" style="915" customWidth="1"/>
    <col min="5149" max="5149" width="25.5" style="915" customWidth="1"/>
    <col min="5150" max="5150" width="24.5" style="915" customWidth="1"/>
    <col min="5151" max="5151" width="24.1640625" style="915" customWidth="1"/>
    <col min="5152" max="5153" width="16" style="915" customWidth="1"/>
    <col min="5154" max="5154" width="25.83203125" style="915" customWidth="1"/>
    <col min="5155" max="5155" width="25.5" style="915" customWidth="1"/>
    <col min="5156" max="5156" width="25.83203125" style="915" customWidth="1"/>
    <col min="5157" max="5157" width="25.5" style="915" customWidth="1"/>
    <col min="5158" max="5159" width="16" style="915" customWidth="1"/>
    <col min="5160" max="5160" width="25.83203125" style="915" customWidth="1"/>
    <col min="5161" max="5161" width="25.5" style="915" customWidth="1"/>
    <col min="5162" max="5162" width="25.83203125" style="915" customWidth="1"/>
    <col min="5163" max="5163" width="25.5" style="915" customWidth="1"/>
    <col min="5164" max="5165" width="16" style="915" customWidth="1"/>
    <col min="5166" max="5166" width="24.5" style="915" customWidth="1"/>
    <col min="5167" max="5167" width="24.1640625" style="915" customWidth="1"/>
    <col min="5168" max="5168" width="24.5" style="915" customWidth="1"/>
    <col min="5169" max="5169" width="24.1640625" style="915" customWidth="1"/>
    <col min="5170" max="5171" width="16" style="915" customWidth="1"/>
    <col min="5172" max="5172" width="25.83203125" style="915" customWidth="1"/>
    <col min="5173" max="5173" width="25.5" style="915" customWidth="1"/>
    <col min="5174" max="5174" width="25.83203125" style="915" customWidth="1"/>
    <col min="5175" max="5175" width="25.5" style="915" customWidth="1"/>
    <col min="5176" max="5177" width="16" style="915" customWidth="1"/>
    <col min="5178" max="5178" width="25.83203125" style="915" customWidth="1"/>
    <col min="5179" max="5179" width="25.5" style="915" customWidth="1"/>
    <col min="5180" max="5180" width="25.83203125" style="915" customWidth="1"/>
    <col min="5181" max="5181" width="25.5" style="915" customWidth="1"/>
    <col min="5182" max="5183" width="16" style="915" customWidth="1"/>
    <col min="5184" max="5184" width="22.6640625" style="915" customWidth="1"/>
    <col min="5185" max="5185" width="22.5" style="915" customWidth="1"/>
    <col min="5186" max="5186" width="22.6640625" style="915" customWidth="1"/>
    <col min="5187" max="5187" width="22.5" style="915" customWidth="1"/>
    <col min="5188" max="5189" width="16" style="915" customWidth="1"/>
    <col min="5190" max="5190" width="25.83203125" style="915" customWidth="1"/>
    <col min="5191" max="5191" width="25.5" style="915" customWidth="1"/>
    <col min="5192" max="5192" width="25.83203125" style="915" customWidth="1"/>
    <col min="5193" max="5193" width="25.5" style="915" customWidth="1"/>
    <col min="5194" max="5195" width="16" style="915" customWidth="1"/>
    <col min="5196" max="5196" width="25.83203125" style="915" customWidth="1"/>
    <col min="5197" max="5197" width="25.5" style="915" customWidth="1"/>
    <col min="5198" max="5198" width="25.83203125" style="915" customWidth="1"/>
    <col min="5199" max="5199" width="25.5" style="915" customWidth="1"/>
    <col min="5200" max="5201" width="16" style="915" customWidth="1"/>
    <col min="5202" max="5202" width="25.83203125" style="915" customWidth="1"/>
    <col min="5203" max="5203" width="25.5" style="915" customWidth="1"/>
    <col min="5204" max="5204" width="35.33203125" style="915" customWidth="1"/>
    <col min="5205" max="5205" width="35.1640625" style="915" customWidth="1"/>
    <col min="5206" max="5207" width="16" style="915" customWidth="1"/>
    <col min="5208" max="5208" width="25.83203125" style="915" customWidth="1"/>
    <col min="5209" max="5209" width="25.5" style="915" customWidth="1"/>
    <col min="5210" max="5210" width="25.83203125" style="915" customWidth="1"/>
    <col min="5211" max="5211" width="25.5" style="915" customWidth="1"/>
    <col min="5212" max="5213" width="16" style="915" customWidth="1"/>
    <col min="5214" max="5214" width="25.83203125" style="915" customWidth="1"/>
    <col min="5215" max="5215" width="25.5" style="915" customWidth="1"/>
    <col min="5216" max="5216" width="25.83203125" style="915" customWidth="1"/>
    <col min="5217" max="5217" width="25.5" style="915" customWidth="1"/>
    <col min="5218" max="5219" width="16" style="915" customWidth="1"/>
    <col min="5220" max="5220" width="25.83203125" style="915" customWidth="1"/>
    <col min="5221" max="5221" width="25.5" style="915" customWidth="1"/>
    <col min="5222" max="5222" width="25.83203125" style="915" customWidth="1"/>
    <col min="5223" max="5223" width="25.5" style="915" customWidth="1"/>
    <col min="5224" max="5225" width="16" style="915" customWidth="1"/>
    <col min="5226" max="5226" width="25.83203125" style="915" customWidth="1"/>
    <col min="5227" max="5227" width="25.5" style="915" customWidth="1"/>
    <col min="5228" max="5228" width="25.83203125" style="915" customWidth="1"/>
    <col min="5229" max="5229" width="25.5" style="915" customWidth="1"/>
    <col min="5230" max="5231" width="16" style="915" customWidth="1"/>
    <col min="5232" max="5232" width="25.83203125" style="915" customWidth="1"/>
    <col min="5233" max="5233" width="25.5" style="915" customWidth="1"/>
    <col min="5234" max="5234" width="24.5" style="915" customWidth="1"/>
    <col min="5235" max="5235" width="24.1640625" style="915" customWidth="1"/>
    <col min="5236" max="5237" width="16" style="915" customWidth="1"/>
    <col min="5238" max="5238" width="25.83203125" style="915" customWidth="1"/>
    <col min="5239" max="5239" width="25.5" style="915" customWidth="1"/>
    <col min="5240" max="5240" width="25.83203125" style="915" customWidth="1"/>
    <col min="5241" max="5241" width="25.5" style="915" customWidth="1"/>
    <col min="5242" max="5243" width="16" style="915" customWidth="1"/>
    <col min="5244" max="5244" width="25.83203125" style="915" customWidth="1"/>
    <col min="5245" max="5245" width="25.5" style="915" customWidth="1"/>
    <col min="5246" max="5246" width="25.83203125" style="915" customWidth="1"/>
    <col min="5247" max="5247" width="25.5" style="915" customWidth="1"/>
    <col min="5248" max="5249" width="16" style="915" customWidth="1"/>
    <col min="5250" max="5250" width="25.83203125" style="915" customWidth="1"/>
    <col min="5251" max="5251" width="25.5" style="915" customWidth="1"/>
    <col min="5252" max="5252" width="25.83203125" style="915" customWidth="1"/>
    <col min="5253" max="5253" width="25.5" style="915" customWidth="1"/>
    <col min="5254" max="5255" width="16" style="915" customWidth="1"/>
    <col min="5256" max="5256" width="24.5" style="915" customWidth="1"/>
    <col min="5257" max="5257" width="24.1640625" style="915" customWidth="1"/>
    <col min="5258" max="5258" width="25.83203125" style="915" customWidth="1"/>
    <col min="5259" max="5259" width="25.5" style="915" customWidth="1"/>
    <col min="5260" max="5261" width="16" style="915" customWidth="1"/>
    <col min="5262" max="5262" width="25.83203125" style="915" customWidth="1"/>
    <col min="5263" max="5263" width="25.5" style="915" customWidth="1"/>
    <col min="5264" max="5264" width="25.83203125" style="915" customWidth="1"/>
    <col min="5265" max="5265" width="25.5" style="915" customWidth="1"/>
    <col min="5266" max="5267" width="16" style="915" customWidth="1"/>
    <col min="5268" max="5268" width="25.83203125" style="915" customWidth="1"/>
    <col min="5269" max="5269" width="25.5" style="915" customWidth="1"/>
    <col min="5270" max="5270" width="25.83203125" style="915" customWidth="1"/>
    <col min="5271" max="5271" width="25.5" style="915" customWidth="1"/>
    <col min="5272" max="5273" width="16" style="915" customWidth="1"/>
    <col min="5274" max="5274" width="25.83203125" style="915" customWidth="1"/>
    <col min="5275" max="5275" width="25.5" style="915" customWidth="1"/>
    <col min="5276" max="5276" width="25.83203125" style="915" customWidth="1"/>
    <col min="5277" max="5277" width="25.5" style="915" customWidth="1"/>
    <col min="5278" max="5279" width="16" style="915" customWidth="1"/>
    <col min="5280" max="5280" width="25.83203125" style="915" customWidth="1"/>
    <col min="5281" max="5281" width="25.5" style="915" customWidth="1"/>
    <col min="5282" max="5282" width="25.83203125" style="915" customWidth="1"/>
    <col min="5283" max="5283" width="25.5" style="915" customWidth="1"/>
    <col min="5284" max="5285" width="16" style="915" customWidth="1"/>
    <col min="5286" max="5286" width="25.83203125" style="915" customWidth="1"/>
    <col min="5287" max="5287" width="25.5" style="915" customWidth="1"/>
    <col min="5288" max="5288" width="25.83203125" style="915" customWidth="1"/>
    <col min="5289" max="5289" width="25.5" style="915" customWidth="1"/>
    <col min="5290" max="5291" width="16" style="915" customWidth="1"/>
    <col min="5292" max="5292" width="25.83203125" style="915" customWidth="1"/>
    <col min="5293" max="5293" width="25.5" style="915" customWidth="1"/>
    <col min="5294" max="5294" width="25.83203125" style="915" customWidth="1"/>
    <col min="5295" max="5295" width="25.5" style="915" customWidth="1"/>
    <col min="5296" max="5297" width="16" style="915" customWidth="1"/>
    <col min="5298" max="5298" width="25.83203125" style="915" customWidth="1"/>
    <col min="5299" max="5299" width="25.5" style="915" customWidth="1"/>
    <col min="5300" max="5300" width="25.83203125" style="915" customWidth="1"/>
    <col min="5301" max="5301" width="25.5" style="915" customWidth="1"/>
    <col min="5302" max="5303" width="16" style="915" customWidth="1"/>
    <col min="5304" max="5304" width="25.83203125" style="915" customWidth="1"/>
    <col min="5305" max="5305" width="25.5" style="915" customWidth="1"/>
    <col min="5306" max="5306" width="25.83203125" style="915" customWidth="1"/>
    <col min="5307" max="5307" width="25.5" style="915" customWidth="1"/>
    <col min="5308" max="5309" width="16" style="915" customWidth="1"/>
    <col min="5310" max="5310" width="24.5" style="915" customWidth="1"/>
    <col min="5311" max="5311" width="24.1640625" style="915" customWidth="1"/>
    <col min="5312" max="5312" width="24.5" style="915" customWidth="1"/>
    <col min="5313" max="5313" width="24.1640625" style="915" customWidth="1"/>
    <col min="5314" max="5315" width="16" style="915" customWidth="1"/>
    <col min="5316" max="5316" width="25.83203125" style="915" customWidth="1"/>
    <col min="5317" max="5317" width="25.5" style="915" customWidth="1"/>
    <col min="5318" max="5318" width="25.83203125" style="915" customWidth="1"/>
    <col min="5319" max="5319" width="25.5" style="915" customWidth="1"/>
    <col min="5320" max="5321" width="16" style="915" customWidth="1"/>
    <col min="5322" max="5322" width="25.83203125" style="915" customWidth="1"/>
    <col min="5323" max="5323" width="25.5" style="915" customWidth="1"/>
    <col min="5324" max="5324" width="25.83203125" style="915" customWidth="1"/>
    <col min="5325" max="5325" width="25.5" style="915" customWidth="1"/>
    <col min="5326" max="5327" width="16" style="915" customWidth="1"/>
    <col min="5328" max="5328" width="25.83203125" style="915" customWidth="1"/>
    <col min="5329" max="5329" width="25.5" style="915" customWidth="1"/>
    <col min="5330" max="5330" width="25.83203125" style="915" customWidth="1"/>
    <col min="5331" max="5331" width="25.5" style="915" customWidth="1"/>
    <col min="5332" max="5333" width="16" style="915" customWidth="1"/>
    <col min="5334" max="5334" width="25.83203125" style="915" customWidth="1"/>
    <col min="5335" max="5335" width="25.5" style="915" customWidth="1"/>
    <col min="5336" max="5336" width="25.83203125" style="915" customWidth="1"/>
    <col min="5337" max="5337" width="25.5" style="915" customWidth="1"/>
    <col min="5338" max="5339" width="16" style="915" customWidth="1"/>
    <col min="5340" max="5340" width="25.83203125" style="915" customWidth="1"/>
    <col min="5341" max="5341" width="25.5" style="915" customWidth="1"/>
    <col min="5342" max="5342" width="25.83203125" style="915" customWidth="1"/>
    <col min="5343" max="5343" width="25.5" style="915" customWidth="1"/>
    <col min="5344" max="5345" width="16" style="915" customWidth="1"/>
    <col min="5346" max="5346" width="25.83203125" style="915" customWidth="1"/>
    <col min="5347" max="5347" width="25.5" style="915" customWidth="1"/>
    <col min="5348" max="5348" width="25.83203125" style="915" customWidth="1"/>
    <col min="5349" max="5349" width="25.5" style="915" customWidth="1"/>
    <col min="5350" max="5351" width="16" style="915" customWidth="1"/>
    <col min="5352" max="5352" width="25.83203125" style="915" customWidth="1"/>
    <col min="5353" max="5353" width="25.5" style="915" customWidth="1"/>
    <col min="5354" max="5354" width="25.83203125" style="915" customWidth="1"/>
    <col min="5355" max="5355" width="25.5" style="915" customWidth="1"/>
    <col min="5356" max="5357" width="16" style="915" customWidth="1"/>
    <col min="5358" max="5358" width="23.83203125" style="915" customWidth="1"/>
    <col min="5359" max="5359" width="23.6640625" style="915" customWidth="1"/>
    <col min="5360" max="5360" width="22.6640625" style="915" customWidth="1"/>
    <col min="5361" max="5361" width="22.5" style="915" customWidth="1"/>
    <col min="5362" max="5363" width="16" style="915" customWidth="1"/>
    <col min="5364" max="5364" width="25.83203125" style="915" customWidth="1"/>
    <col min="5365" max="5365" width="25.5" style="915" customWidth="1"/>
    <col min="5366" max="5366" width="25.83203125" style="915" customWidth="1"/>
    <col min="5367" max="5367" width="25.5" style="915" customWidth="1"/>
    <col min="5368" max="5369" width="16" style="915" customWidth="1"/>
    <col min="5370" max="5370" width="25.83203125" style="915" customWidth="1"/>
    <col min="5371" max="5371" width="25.5" style="915" customWidth="1"/>
    <col min="5372" max="5372" width="25.83203125" style="915" customWidth="1"/>
    <col min="5373" max="5373" width="25.5" style="915" customWidth="1"/>
    <col min="5374" max="5375" width="16" style="915" customWidth="1"/>
    <col min="5376" max="5376" width="24.5" style="915" customWidth="1"/>
    <col min="5377" max="5377" width="24.1640625" style="915" customWidth="1"/>
    <col min="5378" max="5378" width="25.83203125" style="915" customWidth="1"/>
    <col min="5379" max="5379" width="25.5" style="915" customWidth="1"/>
    <col min="5380" max="5381" width="16" style="915" customWidth="1"/>
    <col min="5382" max="5382" width="24.5" style="915" customWidth="1"/>
    <col min="5383" max="5383" width="24.1640625" style="915" customWidth="1"/>
    <col min="5384" max="5384" width="24.5" style="915" customWidth="1"/>
    <col min="5385" max="5385" width="24.1640625" style="915" customWidth="1"/>
    <col min="5386" max="5387" width="16" style="915" customWidth="1"/>
    <col min="5388" max="5388" width="25.83203125" style="915" customWidth="1"/>
    <col min="5389" max="5389" width="25.5" style="915" customWidth="1"/>
    <col min="5390" max="5390" width="25.83203125" style="915" customWidth="1"/>
    <col min="5391" max="5391" width="25.5" style="915" customWidth="1"/>
    <col min="5392" max="5393" width="16" style="915" customWidth="1"/>
    <col min="5394" max="5394" width="25.83203125" style="915" customWidth="1"/>
    <col min="5395" max="5395" width="25.5" style="915" customWidth="1"/>
    <col min="5396" max="5396" width="25.83203125" style="915" customWidth="1"/>
    <col min="5397" max="5397" width="25.5" style="915" customWidth="1"/>
    <col min="5398" max="5399" width="16" style="915" customWidth="1"/>
    <col min="5400" max="5400" width="24.5" style="915" customWidth="1"/>
    <col min="5401" max="5401" width="24.1640625" style="915" customWidth="1"/>
    <col min="5402" max="5402" width="24.5" style="915" customWidth="1"/>
    <col min="5403" max="5403" width="24.1640625" style="915" customWidth="1"/>
    <col min="5404" max="5405" width="16" style="915" customWidth="1"/>
    <col min="5406" max="5406" width="25.83203125" style="915" customWidth="1"/>
    <col min="5407" max="5407" width="25.5" style="915" customWidth="1"/>
    <col min="5408" max="5408" width="25.83203125" style="915" customWidth="1"/>
    <col min="5409" max="5409" width="25.5" style="915" customWidth="1"/>
    <col min="5410" max="5411" width="16" style="915" customWidth="1"/>
    <col min="5412" max="5412" width="25.83203125" style="915" customWidth="1"/>
    <col min="5413" max="5413" width="25.5" style="915" customWidth="1"/>
    <col min="5414" max="5414" width="25.83203125" style="915" customWidth="1"/>
    <col min="5415" max="5415" width="25.5" style="915" customWidth="1"/>
    <col min="5416" max="5417" width="16" style="915" customWidth="1"/>
    <col min="5418" max="5418" width="25.83203125" style="915" customWidth="1"/>
    <col min="5419" max="5419" width="25.5" style="915" customWidth="1"/>
    <col min="5420" max="5420" width="25.83203125" style="915" customWidth="1"/>
    <col min="5421" max="5421" width="25.5" style="915" customWidth="1"/>
    <col min="5422" max="5423" width="16" style="915" customWidth="1"/>
    <col min="5424" max="5424" width="25.83203125" style="915" customWidth="1"/>
    <col min="5425" max="5425" width="25.5" style="915" customWidth="1"/>
    <col min="5426" max="5426" width="25.83203125" style="915" customWidth="1"/>
    <col min="5427" max="5427" width="25.5" style="915" customWidth="1"/>
    <col min="5428" max="5429" width="16" style="915" customWidth="1"/>
    <col min="5430" max="5430" width="25.83203125" style="915" customWidth="1"/>
    <col min="5431" max="5431" width="25.5" style="915" customWidth="1"/>
    <col min="5432" max="5432" width="25.83203125" style="915" customWidth="1"/>
    <col min="5433" max="5433" width="25.5" style="915" customWidth="1"/>
    <col min="5434" max="5435" width="16" style="915" customWidth="1"/>
    <col min="5436" max="5436" width="25.83203125" style="915" customWidth="1"/>
    <col min="5437" max="5437" width="25.5" style="915" customWidth="1"/>
    <col min="5438" max="5438" width="25.83203125" style="915" customWidth="1"/>
    <col min="5439" max="5439" width="25.5" style="915" customWidth="1"/>
    <col min="5440" max="5441" width="16" style="915" customWidth="1"/>
    <col min="5442" max="5442" width="25.83203125" style="915" customWidth="1"/>
    <col min="5443" max="5443" width="25.5" style="915" customWidth="1"/>
    <col min="5444" max="5444" width="25.83203125" style="915" customWidth="1"/>
    <col min="5445" max="5445" width="25.5" style="915" customWidth="1"/>
    <col min="5446" max="5447" width="16" style="915" customWidth="1"/>
    <col min="5448" max="5448" width="25.83203125" style="915" customWidth="1"/>
    <col min="5449" max="5449" width="25.5" style="915" customWidth="1"/>
    <col min="5450" max="5450" width="25.83203125" style="915" customWidth="1"/>
    <col min="5451" max="5451" width="25.5" style="915" customWidth="1"/>
    <col min="5452" max="5453" width="16" style="915" customWidth="1"/>
    <col min="5454" max="5454" width="25.83203125" style="915" customWidth="1"/>
    <col min="5455" max="5455" width="25.5" style="915" customWidth="1"/>
    <col min="5456" max="5456" width="25.83203125" style="915" customWidth="1"/>
    <col min="5457" max="5457" width="25.5" style="915" customWidth="1"/>
    <col min="5458" max="5459" width="16" style="915" customWidth="1"/>
    <col min="5460" max="5460" width="24.5" style="915" customWidth="1"/>
    <col min="5461" max="5461" width="24.1640625" style="915" customWidth="1"/>
    <col min="5462" max="5462" width="24.5" style="915" customWidth="1"/>
    <col min="5463" max="5463" width="24.1640625" style="915" customWidth="1"/>
    <col min="5464" max="5465" width="16" style="915" customWidth="1"/>
    <col min="5466" max="5466" width="25.83203125" style="915" customWidth="1"/>
    <col min="5467" max="5467" width="25.5" style="915" customWidth="1"/>
    <col min="5468" max="5468" width="25.83203125" style="915" customWidth="1"/>
    <col min="5469" max="5469" width="25.5" style="915" customWidth="1"/>
    <col min="5470" max="5471" width="16" style="915" customWidth="1"/>
    <col min="5472" max="5472" width="25.83203125" style="915" customWidth="1"/>
    <col min="5473" max="5473" width="25.5" style="915" customWidth="1"/>
    <col min="5474" max="5474" width="25.83203125" style="915" customWidth="1"/>
    <col min="5475" max="5475" width="25.5" style="915" customWidth="1"/>
    <col min="5476" max="5477" width="16" style="915" customWidth="1"/>
    <col min="5478" max="5478" width="25.83203125" style="915" customWidth="1"/>
    <col min="5479" max="5479" width="25.5" style="915" customWidth="1"/>
    <col min="5480" max="5480" width="25.83203125" style="915" customWidth="1"/>
    <col min="5481" max="5481" width="25.5" style="915" customWidth="1"/>
    <col min="5482" max="5483" width="16" style="915" customWidth="1"/>
    <col min="5484" max="5484" width="25.83203125" style="915" customWidth="1"/>
    <col min="5485" max="5485" width="25.5" style="915" customWidth="1"/>
    <col min="5486" max="5486" width="25.83203125" style="915" customWidth="1"/>
    <col min="5487" max="5487" width="25.5" style="915" customWidth="1"/>
    <col min="5488" max="5489" width="16" style="915" customWidth="1"/>
    <col min="5490" max="5490" width="25.83203125" style="915" customWidth="1"/>
    <col min="5491" max="5491" width="25.5" style="915" customWidth="1"/>
    <col min="5492" max="5492" width="24.5" style="915" customWidth="1"/>
    <col min="5493" max="5493" width="24.1640625" style="915" customWidth="1"/>
    <col min="5494" max="5495" width="16" style="915" customWidth="1"/>
    <col min="5496" max="5496" width="25.83203125" style="915" customWidth="1"/>
    <col min="5497" max="5497" width="25.5" style="915" customWidth="1"/>
    <col min="5498" max="5498" width="25.83203125" style="915" customWidth="1"/>
    <col min="5499" max="5499" width="25.5" style="915" customWidth="1"/>
    <col min="5500" max="5501" width="16" style="915" customWidth="1"/>
    <col min="5502" max="5502" width="25.83203125" style="915" customWidth="1"/>
    <col min="5503" max="5503" width="25.5" style="915" customWidth="1"/>
    <col min="5504" max="5504" width="25.83203125" style="915" customWidth="1"/>
    <col min="5505" max="5505" width="25.5" style="915" customWidth="1"/>
    <col min="5506" max="5507" width="16" style="915" customWidth="1"/>
    <col min="5508" max="5508" width="25.83203125" style="915" customWidth="1"/>
    <col min="5509" max="5509" width="25.5" style="915" customWidth="1"/>
    <col min="5510" max="5510" width="25.83203125" style="915" customWidth="1"/>
    <col min="5511" max="5511" width="25.5" style="915" customWidth="1"/>
    <col min="5512" max="5513" width="16" style="915" customWidth="1"/>
    <col min="5514" max="5514" width="25.83203125" style="915" customWidth="1"/>
    <col min="5515" max="5515" width="25.5" style="915" customWidth="1"/>
    <col min="5516" max="5516" width="25.83203125" style="915" customWidth="1"/>
    <col min="5517" max="5517" width="25.5" style="915" customWidth="1"/>
    <col min="5518" max="5519" width="16" style="915" customWidth="1"/>
    <col min="5520" max="5520" width="25.83203125" style="915" customWidth="1"/>
    <col min="5521" max="5521" width="25.5" style="915" customWidth="1"/>
    <col min="5522" max="5522" width="25.83203125" style="915" customWidth="1"/>
    <col min="5523" max="5523" width="25.5" style="915" customWidth="1"/>
    <col min="5524" max="5525" width="16" style="915" customWidth="1"/>
    <col min="5526" max="5526" width="25.83203125" style="915" customWidth="1"/>
    <col min="5527" max="5527" width="25.5" style="915" customWidth="1"/>
    <col min="5528" max="5528" width="25.83203125" style="915" customWidth="1"/>
    <col min="5529" max="5529" width="25.5" style="915" customWidth="1"/>
    <col min="5530" max="5531" width="16" style="915" customWidth="1"/>
    <col min="5532" max="5532" width="25.83203125" style="915" customWidth="1"/>
    <col min="5533" max="5533" width="25.5" style="915" customWidth="1"/>
    <col min="5534" max="5534" width="25.83203125" style="915" customWidth="1"/>
    <col min="5535" max="5535" width="25.5" style="915" customWidth="1"/>
    <col min="5536" max="5537" width="16" style="915" customWidth="1"/>
    <col min="5538" max="5538" width="25.83203125" style="915" customWidth="1"/>
    <col min="5539" max="5539" width="25.5" style="915" customWidth="1"/>
    <col min="5540" max="5540" width="25.83203125" style="915" customWidth="1"/>
    <col min="5541" max="5541" width="25.5" style="915" customWidth="1"/>
    <col min="5542" max="5543" width="16" style="915" customWidth="1"/>
    <col min="5544" max="5544" width="25.83203125" style="915" customWidth="1"/>
    <col min="5545" max="5545" width="25.5" style="915" customWidth="1"/>
    <col min="5546" max="5546" width="25.83203125" style="915" customWidth="1"/>
    <col min="5547" max="5547" width="25.5" style="915" customWidth="1"/>
    <col min="5548" max="5549" width="16" style="915" customWidth="1"/>
    <col min="5550" max="5550" width="25.83203125" style="915" customWidth="1"/>
    <col min="5551" max="5551" width="25.5" style="915" customWidth="1"/>
    <col min="5552" max="5552" width="25.83203125" style="915" customWidth="1"/>
    <col min="5553" max="5553" width="25.5" style="915" customWidth="1"/>
    <col min="5554" max="5555" width="16" style="915" customWidth="1"/>
    <col min="5556" max="5556" width="25.83203125" style="915" customWidth="1"/>
    <col min="5557" max="5557" width="25.5" style="915" customWidth="1"/>
    <col min="5558" max="5558" width="25.83203125" style="915" customWidth="1"/>
    <col min="5559" max="5559" width="25.5" style="915" customWidth="1"/>
    <col min="5560" max="5561" width="16" style="915" customWidth="1"/>
    <col min="5562" max="5562" width="25.83203125" style="915" customWidth="1"/>
    <col min="5563" max="5563" width="25.5" style="915" customWidth="1"/>
    <col min="5564" max="5564" width="25.83203125" style="915" customWidth="1"/>
    <col min="5565" max="5565" width="25.5" style="915" customWidth="1"/>
    <col min="5566" max="5567" width="16" style="915" customWidth="1"/>
    <col min="5568" max="5568" width="25.83203125" style="915" customWidth="1"/>
    <col min="5569" max="5569" width="25.5" style="915" customWidth="1"/>
    <col min="5570" max="5570" width="25.83203125" style="915" customWidth="1"/>
    <col min="5571" max="5571" width="25.5" style="915" customWidth="1"/>
    <col min="5572" max="5573" width="16" style="915" customWidth="1"/>
    <col min="5574" max="5574" width="25.83203125" style="915" customWidth="1"/>
    <col min="5575" max="5575" width="25.5" style="915" customWidth="1"/>
    <col min="5576" max="5576" width="25.83203125" style="915" customWidth="1"/>
    <col min="5577" max="5577" width="25.5" style="915" customWidth="1"/>
    <col min="5578" max="5579" width="16" style="915" customWidth="1"/>
    <col min="5580" max="5580" width="25.83203125" style="915" customWidth="1"/>
    <col min="5581" max="5581" width="25.5" style="915" customWidth="1"/>
    <col min="5582" max="5582" width="25.83203125" style="915" customWidth="1"/>
    <col min="5583" max="5583" width="25.5" style="915" customWidth="1"/>
    <col min="5584" max="5585" width="16" style="915" customWidth="1"/>
    <col min="5586" max="5586" width="25.83203125" style="915" customWidth="1"/>
    <col min="5587" max="5587" width="25.5" style="915" customWidth="1"/>
    <col min="5588" max="5588" width="25.83203125" style="915" customWidth="1"/>
    <col min="5589" max="5589" width="25.5" style="915" customWidth="1"/>
    <col min="5590" max="5591" width="16" style="915" customWidth="1"/>
    <col min="5592" max="5592" width="25.83203125" style="915" customWidth="1"/>
    <col min="5593" max="5593" width="25.5" style="915" customWidth="1"/>
    <col min="5594" max="5594" width="25.83203125" style="915" customWidth="1"/>
    <col min="5595" max="5595" width="25.5" style="915" customWidth="1"/>
    <col min="5596" max="5597" width="16" style="915" customWidth="1"/>
    <col min="5598" max="5598" width="25.83203125" style="915" customWidth="1"/>
    <col min="5599" max="5599" width="25.5" style="915" customWidth="1"/>
    <col min="5600" max="5600" width="25.83203125" style="915" customWidth="1"/>
    <col min="5601" max="5601" width="25.5" style="915" customWidth="1"/>
    <col min="5602" max="5603" width="16" style="915" customWidth="1"/>
    <col min="5604" max="5604" width="25.83203125" style="915" customWidth="1"/>
    <col min="5605" max="5605" width="25.5" style="915" customWidth="1"/>
    <col min="5606" max="5606" width="25.83203125" style="915" customWidth="1"/>
    <col min="5607" max="5607" width="25.5" style="915" customWidth="1"/>
    <col min="5608" max="5609" width="16" style="915" customWidth="1"/>
    <col min="5610" max="5610" width="25.83203125" style="915" customWidth="1"/>
    <col min="5611" max="5611" width="25.5" style="915" customWidth="1"/>
    <col min="5612" max="5612" width="25.83203125" style="915" customWidth="1"/>
    <col min="5613" max="5613" width="25.5" style="915" customWidth="1"/>
    <col min="5614" max="5615" width="16" style="915" customWidth="1"/>
    <col min="5616" max="5616" width="25.83203125" style="915" customWidth="1"/>
    <col min="5617" max="5617" width="25.5" style="915" customWidth="1"/>
    <col min="5618" max="5618" width="25.83203125" style="915" customWidth="1"/>
    <col min="5619" max="5619" width="25.5" style="915" customWidth="1"/>
    <col min="5620" max="5621" width="16" style="915" customWidth="1"/>
    <col min="5622" max="5622" width="25.83203125" style="915" customWidth="1"/>
    <col min="5623" max="5623" width="25.5" style="915" customWidth="1"/>
    <col min="5624" max="5624" width="22.6640625" style="915" customWidth="1"/>
    <col min="5625" max="5625" width="22.5" style="915" customWidth="1"/>
    <col min="5626" max="5627" width="16" style="915" customWidth="1"/>
    <col min="5628" max="5628" width="25.83203125" style="915" customWidth="1"/>
    <col min="5629" max="5629" width="25.5" style="915" customWidth="1"/>
    <col min="5630" max="5630" width="25.83203125" style="915" customWidth="1"/>
    <col min="5631" max="5631" width="25.5" style="915" customWidth="1"/>
    <col min="5632" max="5633" width="16" style="915" customWidth="1"/>
    <col min="5634" max="5634" width="25.83203125" style="915" customWidth="1"/>
    <col min="5635" max="5635" width="25.5" style="915" customWidth="1"/>
    <col min="5636" max="5636" width="25.83203125" style="915" customWidth="1"/>
    <col min="5637" max="5637" width="25.5" style="915" customWidth="1"/>
    <col min="5638" max="5639" width="16" style="915" customWidth="1"/>
    <col min="5640" max="5640" width="25.83203125" style="915" customWidth="1"/>
    <col min="5641" max="5641" width="25.5" style="915" customWidth="1"/>
    <col min="5642" max="5642" width="25.83203125" style="915" customWidth="1"/>
    <col min="5643" max="5643" width="25.5" style="915" customWidth="1"/>
    <col min="5644" max="5645" width="16" style="915" customWidth="1"/>
    <col min="5646" max="5646" width="25.83203125" style="915" customWidth="1"/>
    <col min="5647" max="5647" width="25.5" style="915" customWidth="1"/>
    <col min="5648" max="5648" width="25.83203125" style="915" customWidth="1"/>
    <col min="5649" max="5649" width="25.5" style="915" customWidth="1"/>
    <col min="5650" max="5651" width="16" style="915" customWidth="1"/>
    <col min="5652" max="5652" width="22.6640625" style="915" customWidth="1"/>
    <col min="5653" max="5653" width="22.5" style="915" customWidth="1"/>
    <col min="5654" max="5654" width="22.6640625" style="915" customWidth="1"/>
    <col min="5655" max="5655" width="22.5" style="915" customWidth="1"/>
    <col min="5656" max="5657" width="16" style="915" customWidth="1"/>
    <col min="5658" max="5658" width="25.83203125" style="915" customWidth="1"/>
    <col min="5659" max="5659" width="25.5" style="915" customWidth="1"/>
    <col min="5660" max="5660" width="25.83203125" style="915" customWidth="1"/>
    <col min="5661" max="5661" width="25.5" style="915" customWidth="1"/>
    <col min="5662" max="5663" width="16" style="915" customWidth="1"/>
    <col min="5664" max="5664" width="25.83203125" style="915" customWidth="1"/>
    <col min="5665" max="5665" width="25.5" style="915" customWidth="1"/>
    <col min="5666" max="5666" width="25.83203125" style="915" customWidth="1"/>
    <col min="5667" max="5667" width="25.5" style="915" customWidth="1"/>
    <col min="5668" max="5669" width="16" style="915" customWidth="1"/>
    <col min="5670" max="5670" width="23.83203125" style="915" customWidth="1"/>
    <col min="5671" max="5671" width="23.6640625" style="915" customWidth="1"/>
    <col min="5672" max="5672" width="22.6640625" style="915" customWidth="1"/>
    <col min="5673" max="5673" width="22.5" style="915" customWidth="1"/>
    <col min="5674" max="5675" width="16" style="915" customWidth="1"/>
    <col min="5676" max="5676" width="25.83203125" style="915" customWidth="1"/>
    <col min="5677" max="5677" width="25.5" style="915" customWidth="1"/>
    <col min="5678" max="5678" width="25.83203125" style="915" customWidth="1"/>
    <col min="5679" max="5679" width="25.5" style="915" customWidth="1"/>
    <col min="5680" max="5681" width="16" style="915" customWidth="1"/>
    <col min="5682" max="5682" width="25.83203125" style="915" customWidth="1"/>
    <col min="5683" max="5683" width="25.5" style="915" customWidth="1"/>
    <col min="5684" max="5684" width="25.83203125" style="915" customWidth="1"/>
    <col min="5685" max="5685" width="25.5" style="915" customWidth="1"/>
    <col min="5686" max="5687" width="16" style="915" customWidth="1"/>
    <col min="5688" max="5688" width="25.83203125" style="915" customWidth="1"/>
    <col min="5689" max="5689" width="25.5" style="915" customWidth="1"/>
    <col min="5690" max="5690" width="25.83203125" style="915" customWidth="1"/>
    <col min="5691" max="5691" width="25.5" style="915" customWidth="1"/>
    <col min="5692" max="5693" width="16" style="915" customWidth="1"/>
    <col min="5694" max="5694" width="25.83203125" style="915" customWidth="1"/>
    <col min="5695" max="5695" width="25.5" style="915" customWidth="1"/>
    <col min="5696" max="5696" width="25.83203125" style="915" customWidth="1"/>
    <col min="5697" max="5697" width="25.5" style="915" customWidth="1"/>
    <col min="5698" max="5699" width="16" style="915" customWidth="1"/>
    <col min="5700" max="5700" width="25.83203125" style="915" customWidth="1"/>
    <col min="5701" max="5701" width="25.5" style="915" customWidth="1"/>
    <col min="5702" max="5702" width="25.83203125" style="915" customWidth="1"/>
    <col min="5703" max="5703" width="25.5" style="915" customWidth="1"/>
    <col min="5704" max="5705" width="16" style="915" customWidth="1"/>
    <col min="5706" max="5706" width="25.83203125" style="915" customWidth="1"/>
    <col min="5707" max="5707" width="25.5" style="915" customWidth="1"/>
    <col min="5708" max="5708" width="25.83203125" style="915" customWidth="1"/>
    <col min="5709" max="5709" width="25.5" style="915" customWidth="1"/>
    <col min="5710" max="5711" width="16" style="915" customWidth="1"/>
    <col min="5712" max="5712" width="25.83203125" style="915" customWidth="1"/>
    <col min="5713" max="5713" width="25.5" style="915" customWidth="1"/>
    <col min="5714" max="5714" width="25.83203125" style="915" customWidth="1"/>
    <col min="5715" max="5715" width="25.5" style="915" customWidth="1"/>
    <col min="5716" max="5717" width="16" style="915" customWidth="1"/>
    <col min="5718" max="5718" width="25.83203125" style="915" customWidth="1"/>
    <col min="5719" max="5719" width="25.5" style="915" customWidth="1"/>
    <col min="5720" max="5720" width="25.83203125" style="915" customWidth="1"/>
    <col min="5721" max="5721" width="25.5" style="915" customWidth="1"/>
    <col min="5722" max="5723" width="16" style="915" customWidth="1"/>
    <col min="5724" max="5724" width="25.83203125" style="915" customWidth="1"/>
    <col min="5725" max="5725" width="25.5" style="915" customWidth="1"/>
    <col min="5726" max="5726" width="25.83203125" style="915" customWidth="1"/>
    <col min="5727" max="5727" width="25.5" style="915" customWidth="1"/>
    <col min="5728" max="5729" width="16" style="915" customWidth="1"/>
    <col min="5730" max="5730" width="25.83203125" style="915" customWidth="1"/>
    <col min="5731" max="5731" width="25.5" style="915" customWidth="1"/>
    <col min="5732" max="5732" width="25.83203125" style="915" customWidth="1"/>
    <col min="5733" max="5733" width="25.5" style="915" customWidth="1"/>
    <col min="5734" max="5735" width="16" style="915" customWidth="1"/>
    <col min="5736" max="5736" width="25.83203125" style="915" customWidth="1"/>
    <col min="5737" max="5737" width="25.5" style="915" customWidth="1"/>
    <col min="5738" max="5738" width="25.83203125" style="915" customWidth="1"/>
    <col min="5739" max="5739" width="25.5" style="915" customWidth="1"/>
    <col min="5740" max="5741" width="16" style="915" customWidth="1"/>
    <col min="5742" max="5742" width="24.5" style="915" customWidth="1"/>
    <col min="5743" max="5743" width="24.1640625" style="915" customWidth="1"/>
    <col min="5744" max="5744" width="25.83203125" style="915" customWidth="1"/>
    <col min="5745" max="5745" width="25.5" style="915" customWidth="1"/>
    <col min="5746" max="5747" width="16" style="915" customWidth="1"/>
    <col min="5748" max="5748" width="27" style="915" customWidth="1"/>
    <col min="5749" max="5749" width="26.6640625" style="915" customWidth="1"/>
    <col min="5750" max="5750" width="25.83203125" style="915" customWidth="1"/>
    <col min="5751" max="5751" width="25.5" style="915" customWidth="1"/>
    <col min="5752" max="5753" width="16" style="915" customWidth="1"/>
    <col min="5754" max="5754" width="25.83203125" style="915" customWidth="1"/>
    <col min="5755" max="5755" width="25.5" style="915" customWidth="1"/>
    <col min="5756" max="5756" width="25.83203125" style="915" customWidth="1"/>
    <col min="5757" max="5757" width="25.5" style="915" customWidth="1"/>
    <col min="5758" max="5759" width="16" style="915" customWidth="1"/>
    <col min="5760" max="5760" width="25.83203125" style="915" customWidth="1"/>
    <col min="5761" max="5761" width="25.5" style="915" customWidth="1"/>
    <col min="5762" max="5762" width="24.5" style="915" customWidth="1"/>
    <col min="5763" max="5763" width="24.1640625" style="915" customWidth="1"/>
    <col min="5764" max="5765" width="16" style="915" customWidth="1"/>
    <col min="5766" max="5766" width="25.83203125" style="915" customWidth="1"/>
    <col min="5767" max="5767" width="25.5" style="915" customWidth="1"/>
    <col min="5768" max="5768" width="25.83203125" style="915" customWidth="1"/>
    <col min="5769" max="5769" width="25.5" style="915" customWidth="1"/>
    <col min="5770" max="5771" width="16" style="915" customWidth="1"/>
    <col min="5772" max="5772" width="25.83203125" style="915" customWidth="1"/>
    <col min="5773" max="5773" width="25.5" style="915" customWidth="1"/>
    <col min="5774" max="5774" width="25.83203125" style="915" customWidth="1"/>
    <col min="5775" max="5775" width="25.5" style="915" customWidth="1"/>
    <col min="5776" max="5777" width="16" style="915" customWidth="1"/>
    <col min="5778" max="5778" width="25.83203125" style="915" customWidth="1"/>
    <col min="5779" max="5779" width="25.5" style="915" customWidth="1"/>
    <col min="5780" max="5780" width="25.83203125" style="915" customWidth="1"/>
    <col min="5781" max="5781" width="25.5" style="915" customWidth="1"/>
    <col min="5782" max="5783" width="16" style="915" customWidth="1"/>
    <col min="5784" max="5784" width="27" style="915" customWidth="1"/>
    <col min="5785" max="5785" width="26.6640625" style="915" customWidth="1"/>
    <col min="5786" max="5786" width="25.83203125" style="915" customWidth="1"/>
    <col min="5787" max="5787" width="25.5" style="915" customWidth="1"/>
    <col min="5788" max="5789" width="16" style="915" customWidth="1"/>
    <col min="5790" max="5790" width="27" style="915" customWidth="1"/>
    <col min="5791" max="5791" width="26.6640625" style="915" customWidth="1"/>
    <col min="5792" max="5792" width="27" style="915" customWidth="1"/>
    <col min="5793" max="5793" width="26.6640625" style="915" customWidth="1"/>
    <col min="5794" max="5795" width="16" style="915" customWidth="1"/>
    <col min="5796" max="5796" width="27" style="915" customWidth="1"/>
    <col min="5797" max="5797" width="26.6640625" style="915" customWidth="1"/>
    <col min="5798" max="5798" width="27" style="915" customWidth="1"/>
    <col min="5799" max="5799" width="26.6640625" style="915" customWidth="1"/>
    <col min="5800" max="5801" width="16" style="915" customWidth="1"/>
    <col min="5802" max="5802" width="27" style="915" customWidth="1"/>
    <col min="5803" max="5803" width="26.6640625" style="915" customWidth="1"/>
    <col min="5804" max="5804" width="27" style="915" customWidth="1"/>
    <col min="5805" max="5805" width="26.6640625" style="915" customWidth="1"/>
    <col min="5806" max="5807" width="16" style="915" customWidth="1"/>
    <col min="5808" max="5808" width="27" style="915" customWidth="1"/>
    <col min="5809" max="5809" width="26.6640625" style="915" customWidth="1"/>
    <col min="5810" max="5810" width="27" style="915" customWidth="1"/>
    <col min="5811" max="5811" width="26.6640625" style="915" customWidth="1"/>
    <col min="5812" max="5813" width="16" style="915" customWidth="1"/>
    <col min="5814" max="5814" width="23.83203125" style="915" customWidth="1"/>
    <col min="5815" max="5815" width="23.6640625" style="915" customWidth="1"/>
    <col min="5816" max="5816" width="23.83203125" style="915" customWidth="1"/>
    <col min="5817" max="5817" width="23.6640625" style="915" customWidth="1"/>
    <col min="5818" max="5819" width="16" style="915" customWidth="1"/>
    <col min="5820" max="5820" width="27" style="915" customWidth="1"/>
    <col min="5821" max="5821" width="26.6640625" style="915" customWidth="1"/>
    <col min="5822" max="5822" width="27" style="915" customWidth="1"/>
    <col min="5823" max="5823" width="26.6640625" style="915" customWidth="1"/>
    <col min="5824" max="5825" width="16" style="915" customWidth="1"/>
    <col min="5826" max="5826" width="27" style="915" customWidth="1"/>
    <col min="5827" max="5827" width="26.6640625" style="915" customWidth="1"/>
    <col min="5828" max="5828" width="27" style="915" customWidth="1"/>
    <col min="5829" max="5829" width="26.6640625" style="915" customWidth="1"/>
    <col min="5830" max="5831" width="16" style="915" customWidth="1"/>
    <col min="5832" max="5832" width="27" style="915" customWidth="1"/>
    <col min="5833" max="5833" width="26.6640625" style="915" customWidth="1"/>
    <col min="5834" max="5834" width="27" style="915" customWidth="1"/>
    <col min="5835" max="5835" width="26.6640625" style="915" customWidth="1"/>
    <col min="5836" max="5837" width="16" style="915" customWidth="1"/>
    <col min="5838" max="5838" width="27" style="915" customWidth="1"/>
    <col min="5839" max="5839" width="26.6640625" style="915" customWidth="1"/>
    <col min="5840" max="5840" width="25.83203125" style="915" customWidth="1"/>
    <col min="5841" max="5841" width="25.5" style="915" customWidth="1"/>
    <col min="5842" max="5843" width="16" style="915" customWidth="1"/>
    <col min="5844" max="5844" width="27" style="915" customWidth="1"/>
    <col min="5845" max="5845" width="26.6640625" style="915" customWidth="1"/>
    <col min="5846" max="5846" width="27" style="915" customWidth="1"/>
    <col min="5847" max="5847" width="26.6640625" style="915" customWidth="1"/>
    <col min="5848" max="5849" width="16" style="915" customWidth="1"/>
    <col min="5850" max="5850" width="27" style="915" customWidth="1"/>
    <col min="5851" max="5851" width="26.6640625" style="915" customWidth="1"/>
    <col min="5852" max="5852" width="27" style="915" customWidth="1"/>
    <col min="5853" max="5853" width="26.6640625" style="915" customWidth="1"/>
    <col min="5854" max="5855" width="16" style="915" customWidth="1"/>
    <col min="5856" max="5856" width="27" style="915" customWidth="1"/>
    <col min="5857" max="5857" width="26.6640625" style="915" customWidth="1"/>
    <col min="5858" max="5858" width="27" style="915" customWidth="1"/>
    <col min="5859" max="5859" width="26.6640625" style="915" customWidth="1"/>
    <col min="5860" max="5861" width="16" style="915" customWidth="1"/>
    <col min="5862" max="5862" width="27" style="915" customWidth="1"/>
    <col min="5863" max="5863" width="26.6640625" style="915" customWidth="1"/>
    <col min="5864" max="5864" width="27" style="915" customWidth="1"/>
    <col min="5865" max="5865" width="26.6640625" style="915" customWidth="1"/>
    <col min="5866" max="5867" width="16" style="915" customWidth="1"/>
    <col min="5868" max="5868" width="27" style="915" customWidth="1"/>
    <col min="5869" max="5869" width="26.6640625" style="915" customWidth="1"/>
    <col min="5870" max="5870" width="27" style="915" customWidth="1"/>
    <col min="5871" max="5871" width="26.6640625" style="915" customWidth="1"/>
    <col min="5872" max="5873" width="16" style="915" customWidth="1"/>
    <col min="5874" max="5874" width="27" style="915" customWidth="1"/>
    <col min="5875" max="5875" width="26.6640625" style="915" customWidth="1"/>
    <col min="5876" max="5876" width="27" style="915" customWidth="1"/>
    <col min="5877" max="5877" width="26.6640625" style="915" customWidth="1"/>
    <col min="5878" max="5879" width="16" style="915" customWidth="1"/>
    <col min="5880" max="5880" width="27" style="915" customWidth="1"/>
    <col min="5881" max="5881" width="26.6640625" style="915" customWidth="1"/>
    <col min="5882" max="5882" width="27" style="915" customWidth="1"/>
    <col min="5883" max="5883" width="26.6640625" style="915" customWidth="1"/>
    <col min="5884" max="5885" width="16" style="915" customWidth="1"/>
    <col min="5886" max="5886" width="27" style="915" customWidth="1"/>
    <col min="5887" max="5887" width="26.6640625" style="915" customWidth="1"/>
    <col min="5888" max="5888" width="27" style="915" customWidth="1"/>
    <col min="5889" max="5889" width="26.6640625" style="915" customWidth="1"/>
    <col min="5890" max="5891" width="16" style="915" customWidth="1"/>
    <col min="5892" max="5892" width="27" style="915" customWidth="1"/>
    <col min="5893" max="5893" width="26.6640625" style="915" customWidth="1"/>
    <col min="5894" max="5894" width="27" style="915" customWidth="1"/>
    <col min="5895" max="5895" width="26.6640625" style="915" customWidth="1"/>
    <col min="5896" max="5897" width="16" style="915" customWidth="1"/>
    <col min="5898" max="5898" width="27" style="915" customWidth="1"/>
    <col min="5899" max="5899" width="26.6640625" style="915" customWidth="1"/>
    <col min="5900" max="5900" width="27" style="915" customWidth="1"/>
    <col min="5901" max="5901" width="26.6640625" style="915" customWidth="1"/>
    <col min="5902" max="5903" width="16" style="915" customWidth="1"/>
    <col min="5904" max="5904" width="27" style="915" customWidth="1"/>
    <col min="5905" max="5905" width="26.6640625" style="915" customWidth="1"/>
    <col min="5906" max="5906" width="27" style="915" customWidth="1"/>
    <col min="5907" max="5907" width="26.6640625" style="915" customWidth="1"/>
    <col min="5908" max="5909" width="16" style="915" customWidth="1"/>
    <col min="5910" max="5910" width="27" style="915" customWidth="1"/>
    <col min="5911" max="5911" width="26.6640625" style="915" customWidth="1"/>
    <col min="5912" max="5912" width="27" style="915" customWidth="1"/>
    <col min="5913" max="5913" width="26.6640625" style="915" customWidth="1"/>
    <col min="5914" max="5915" width="16" style="915" customWidth="1"/>
    <col min="5916" max="5916" width="25.83203125" style="915" customWidth="1"/>
    <col min="5917" max="5917" width="25.5" style="915" customWidth="1"/>
    <col min="5918" max="5918" width="25.83203125" style="915" customWidth="1"/>
    <col min="5919" max="5919" width="25.5" style="915" customWidth="1"/>
    <col min="5920" max="5921" width="16" style="915" customWidth="1"/>
    <col min="5922" max="5922" width="27" style="915" customWidth="1"/>
    <col min="5923" max="5923" width="26.6640625" style="915" customWidth="1"/>
    <col min="5924" max="5924" width="27" style="915" customWidth="1"/>
    <col min="5925" max="5925" width="26.6640625" style="915" customWidth="1"/>
    <col min="5926" max="5927" width="16" style="915" customWidth="1"/>
    <col min="5928" max="5928" width="27" style="915" customWidth="1"/>
    <col min="5929" max="5929" width="26.6640625" style="915" customWidth="1"/>
    <col min="5930" max="5930" width="27" style="915" customWidth="1"/>
    <col min="5931" max="5931" width="26.6640625" style="915" customWidth="1"/>
    <col min="5932" max="5933" width="16" style="915" customWidth="1"/>
    <col min="5934" max="5934" width="27" style="915" customWidth="1"/>
    <col min="5935" max="5935" width="26.6640625" style="915" customWidth="1"/>
    <col min="5936" max="5936" width="27" style="915" customWidth="1"/>
    <col min="5937" max="5937" width="26.6640625" style="915" customWidth="1"/>
    <col min="5938" max="5939" width="16" style="915" customWidth="1"/>
    <col min="5940" max="5940" width="27" style="915" customWidth="1"/>
    <col min="5941" max="5941" width="26.6640625" style="915" customWidth="1"/>
    <col min="5942" max="5942" width="27" style="915" customWidth="1"/>
    <col min="5943" max="5943" width="26.6640625" style="915" customWidth="1"/>
    <col min="5944" max="5945" width="16" style="915" customWidth="1"/>
    <col min="5946" max="5946" width="27" style="915" customWidth="1"/>
    <col min="5947" max="5947" width="26.6640625" style="915" customWidth="1"/>
    <col min="5948" max="5948" width="27" style="915" customWidth="1"/>
    <col min="5949" max="5949" width="26.6640625" style="915" customWidth="1"/>
    <col min="5950" max="5951" width="16" style="915" customWidth="1"/>
    <col min="5952" max="5952" width="27" style="915" customWidth="1"/>
    <col min="5953" max="5953" width="26.6640625" style="915" customWidth="1"/>
    <col min="5954" max="5954" width="27" style="915" customWidth="1"/>
    <col min="5955" max="5955" width="26.6640625" style="915" customWidth="1"/>
    <col min="5956" max="5957" width="16" style="915" customWidth="1"/>
    <col min="5958" max="5958" width="27" style="915" customWidth="1"/>
    <col min="5959" max="5959" width="26.6640625" style="915" customWidth="1"/>
    <col min="5960" max="5960" width="27" style="915" customWidth="1"/>
    <col min="5961" max="5961" width="26.6640625" style="915" customWidth="1"/>
    <col min="5962" max="5963" width="16" style="915" customWidth="1"/>
    <col min="5964" max="5964" width="27" style="915" customWidth="1"/>
    <col min="5965" max="5965" width="26.6640625" style="915" customWidth="1"/>
    <col min="5966" max="5966" width="27" style="915" customWidth="1"/>
    <col min="5967" max="5967" width="26.6640625" style="915" customWidth="1"/>
    <col min="5968" max="5969" width="16" style="915" customWidth="1"/>
    <col min="5970" max="5970" width="27" style="915" customWidth="1"/>
    <col min="5971" max="5971" width="26.6640625" style="915" customWidth="1"/>
    <col min="5972" max="5972" width="27" style="915" customWidth="1"/>
    <col min="5973" max="5973" width="26.6640625" style="915" customWidth="1"/>
    <col min="5974" max="5975" width="16" style="915" customWidth="1"/>
    <col min="5976" max="5976" width="27" style="915" customWidth="1"/>
    <col min="5977" max="5977" width="26.6640625" style="915" customWidth="1"/>
    <col min="5978" max="5978" width="27" style="915" customWidth="1"/>
    <col min="5979" max="5979" width="26.6640625" style="915" customWidth="1"/>
    <col min="5980" max="5981" width="16" style="915" customWidth="1"/>
    <col min="5982" max="5982" width="27" style="915" customWidth="1"/>
    <col min="5983" max="5983" width="26.6640625" style="915" customWidth="1"/>
    <col min="5984" max="5984" width="27" style="915" customWidth="1"/>
    <col min="5985" max="5985" width="26.6640625" style="915" customWidth="1"/>
    <col min="5986" max="5987" width="16" style="915" customWidth="1"/>
    <col min="5988" max="5988" width="27" style="915" customWidth="1"/>
    <col min="5989" max="5989" width="26.6640625" style="915" customWidth="1"/>
    <col min="5990" max="5990" width="27" style="915" customWidth="1"/>
    <col min="5991" max="5991" width="26.6640625" style="915" customWidth="1"/>
    <col min="5992" max="5993" width="16" style="915" customWidth="1"/>
    <col min="5994" max="5994" width="27" style="915" customWidth="1"/>
    <col min="5995" max="5995" width="26.6640625" style="915" customWidth="1"/>
    <col min="5996" max="5996" width="27" style="915" customWidth="1"/>
    <col min="5997" max="5997" width="26.6640625" style="915" customWidth="1"/>
    <col min="5998" max="5999" width="16" style="915" customWidth="1"/>
    <col min="6000" max="6000" width="27" style="915" customWidth="1"/>
    <col min="6001" max="6001" width="26.6640625" style="915" customWidth="1"/>
    <col min="6002" max="6002" width="27" style="915" customWidth="1"/>
    <col min="6003" max="6003" width="26.6640625" style="915" customWidth="1"/>
    <col min="6004" max="6005" width="16" style="915" customWidth="1"/>
    <col min="6006" max="6006" width="27" style="915" customWidth="1"/>
    <col min="6007" max="6007" width="26.6640625" style="915" customWidth="1"/>
    <col min="6008" max="6008" width="27" style="915" customWidth="1"/>
    <col min="6009" max="6009" width="26.6640625" style="915" customWidth="1"/>
    <col min="6010" max="6011" width="16" style="915" customWidth="1"/>
    <col min="6012" max="6012" width="27" style="915" customWidth="1"/>
    <col min="6013" max="6013" width="26.6640625" style="915" customWidth="1"/>
    <col min="6014" max="6014" width="27" style="915" customWidth="1"/>
    <col min="6015" max="6015" width="26.6640625" style="915" customWidth="1"/>
    <col min="6016" max="6017" width="16" style="915" customWidth="1"/>
    <col min="6018" max="6018" width="27" style="915" customWidth="1"/>
    <col min="6019" max="6019" width="26.6640625" style="915" customWidth="1"/>
    <col min="6020" max="6020" width="27" style="915" customWidth="1"/>
    <col min="6021" max="6021" width="26.6640625" style="915" customWidth="1"/>
    <col min="6022" max="6023" width="16" style="915" customWidth="1"/>
    <col min="6024" max="6024" width="27" style="915" customWidth="1"/>
    <col min="6025" max="6025" width="26.6640625" style="915" customWidth="1"/>
    <col min="6026" max="6026" width="27" style="915" customWidth="1"/>
    <col min="6027" max="6027" width="26.6640625" style="915" customWidth="1"/>
    <col min="6028" max="6029" width="16" style="915" customWidth="1"/>
    <col min="6030" max="6030" width="27" style="915" customWidth="1"/>
    <col min="6031" max="6031" width="26.6640625" style="915" customWidth="1"/>
    <col min="6032" max="6032" width="25.83203125" style="915" customWidth="1"/>
    <col min="6033" max="6033" width="25.5" style="915" customWidth="1"/>
    <col min="6034" max="6035" width="16" style="915" customWidth="1"/>
    <col min="6036" max="6036" width="27" style="915" customWidth="1"/>
    <col min="6037" max="6037" width="26.6640625" style="915" customWidth="1"/>
    <col min="6038" max="6038" width="27" style="915" customWidth="1"/>
    <col min="6039" max="6039" width="26.6640625" style="915" customWidth="1"/>
    <col min="6040" max="6041" width="16" style="915" customWidth="1"/>
    <col min="6042" max="6042" width="25.83203125" style="915" customWidth="1"/>
    <col min="6043" max="6043" width="25.5" style="915" customWidth="1"/>
    <col min="6044" max="6044" width="25.83203125" style="915" customWidth="1"/>
    <col min="6045" max="6045" width="25.5" style="915" customWidth="1"/>
    <col min="6046" max="6047" width="16" style="915" customWidth="1"/>
    <col min="6048" max="6048" width="27" style="915" customWidth="1"/>
    <col min="6049" max="6049" width="26.6640625" style="915" customWidth="1"/>
    <col min="6050" max="6050" width="27" style="915" customWidth="1"/>
    <col min="6051" max="6051" width="26.6640625" style="915" customWidth="1"/>
    <col min="6052" max="6053" width="16" style="915" customWidth="1"/>
    <col min="6054" max="6054" width="27" style="915" customWidth="1"/>
    <col min="6055" max="6055" width="26.6640625" style="915" customWidth="1"/>
    <col min="6056" max="6056" width="27" style="915" customWidth="1"/>
    <col min="6057" max="6057" width="26.6640625" style="915" customWidth="1"/>
    <col min="6058" max="6059" width="16" style="915" customWidth="1"/>
    <col min="6060" max="6060" width="23.83203125" style="915" customWidth="1"/>
    <col min="6061" max="6061" width="23.6640625" style="915" customWidth="1"/>
    <col min="6062" max="6062" width="23.83203125" style="915" customWidth="1"/>
    <col min="6063" max="6063" width="23.6640625" style="915" customWidth="1"/>
    <col min="6064" max="6065" width="16" style="915" customWidth="1"/>
    <col min="6066" max="6066" width="27" style="915" customWidth="1"/>
    <col min="6067" max="6067" width="26.6640625" style="915" customWidth="1"/>
    <col min="6068" max="6068" width="27" style="915" customWidth="1"/>
    <col min="6069" max="6069" width="26.6640625" style="915" customWidth="1"/>
    <col min="6070" max="6071" width="16" style="915" customWidth="1"/>
    <col min="6072" max="6072" width="27" style="915" customWidth="1"/>
    <col min="6073" max="6073" width="26.6640625" style="915" customWidth="1"/>
    <col min="6074" max="6074" width="27" style="915" customWidth="1"/>
    <col min="6075" max="6075" width="26.6640625" style="915" customWidth="1"/>
    <col min="6076" max="6077" width="16" style="915" customWidth="1"/>
    <col min="6078" max="6078" width="27" style="915" customWidth="1"/>
    <col min="6079" max="6079" width="26.6640625" style="915" customWidth="1"/>
    <col min="6080" max="6080" width="27" style="915" customWidth="1"/>
    <col min="6081" max="6081" width="26.6640625" style="915" customWidth="1"/>
    <col min="6082" max="6083" width="16" style="915" customWidth="1"/>
    <col min="6084" max="6084" width="25.83203125" style="915" customWidth="1"/>
    <col min="6085" max="6085" width="25.5" style="915" customWidth="1"/>
    <col min="6086" max="6086" width="25.83203125" style="915" customWidth="1"/>
    <col min="6087" max="6087" width="25.5" style="915" customWidth="1"/>
    <col min="6088" max="6089" width="16" style="915" customWidth="1"/>
    <col min="6090" max="6090" width="25.83203125" style="915" customWidth="1"/>
    <col min="6091" max="6091" width="25.5" style="915" customWidth="1"/>
    <col min="6092" max="6092" width="27" style="915" customWidth="1"/>
    <col min="6093" max="6093" width="26.6640625" style="915" customWidth="1"/>
    <col min="6094" max="6095" width="16" style="915" customWidth="1"/>
    <col min="6096" max="6096" width="27" style="915" customWidth="1"/>
    <col min="6097" max="6097" width="26.6640625" style="915" customWidth="1"/>
    <col min="6098" max="6098" width="27" style="915" customWidth="1"/>
    <col min="6099" max="6099" width="26.6640625" style="915" customWidth="1"/>
    <col min="6100" max="6101" width="16" style="915" customWidth="1"/>
    <col min="6102" max="6102" width="27" style="915" customWidth="1"/>
    <col min="6103" max="6103" width="26.6640625" style="915" customWidth="1"/>
    <col min="6104" max="6104" width="27" style="915" customWidth="1"/>
    <col min="6105" max="6105" width="26.6640625" style="915" customWidth="1"/>
    <col min="6106" max="6107" width="16" style="915" customWidth="1"/>
    <col min="6108" max="6108" width="27" style="915" customWidth="1"/>
    <col min="6109" max="6109" width="26.6640625" style="915" customWidth="1"/>
    <col min="6110" max="6110" width="27" style="915" customWidth="1"/>
    <col min="6111" max="6111" width="26.6640625" style="915" customWidth="1"/>
    <col min="6112" max="6113" width="16" style="915" customWidth="1"/>
    <col min="6114" max="6114" width="27" style="915" customWidth="1"/>
    <col min="6115" max="6115" width="26.6640625" style="915" customWidth="1"/>
    <col min="6116" max="6116" width="27" style="915" customWidth="1"/>
    <col min="6117" max="6117" width="26.6640625" style="915" customWidth="1"/>
    <col min="6118" max="6119" width="16" style="915" customWidth="1"/>
    <col min="6120" max="6120" width="27" style="915" customWidth="1"/>
    <col min="6121" max="6121" width="26.6640625" style="915" customWidth="1"/>
    <col min="6122" max="6122" width="27" style="915" customWidth="1"/>
    <col min="6123" max="6123" width="26.6640625" style="915" customWidth="1"/>
    <col min="6124" max="6125" width="16" style="915" customWidth="1"/>
    <col min="6126" max="6126" width="27" style="915" customWidth="1"/>
    <col min="6127" max="6127" width="26.6640625" style="915" customWidth="1"/>
    <col min="6128" max="6128" width="25.83203125" style="915" customWidth="1"/>
    <col min="6129" max="6129" width="25.5" style="915" customWidth="1"/>
    <col min="6130" max="6131" width="16" style="915" customWidth="1"/>
    <col min="6132" max="6132" width="27" style="915" customWidth="1"/>
    <col min="6133" max="6133" width="26.6640625" style="915" customWidth="1"/>
    <col min="6134" max="6134" width="27" style="915" customWidth="1"/>
    <col min="6135" max="6135" width="26.6640625" style="915" customWidth="1"/>
    <col min="6136" max="6137" width="16" style="915" customWidth="1"/>
    <col min="6138" max="6138" width="27" style="915" customWidth="1"/>
    <col min="6139" max="6139" width="26.6640625" style="915" customWidth="1"/>
    <col min="6140" max="6140" width="27" style="915" customWidth="1"/>
    <col min="6141" max="6141" width="26.6640625" style="915" customWidth="1"/>
    <col min="6142" max="6143" width="16" style="915" customWidth="1"/>
    <col min="6144" max="6144" width="27" style="915" customWidth="1"/>
    <col min="6145" max="6145" width="26.6640625" style="915" customWidth="1"/>
    <col min="6146" max="6146" width="27" style="915" customWidth="1"/>
    <col min="6147" max="6147" width="26.6640625" style="915" customWidth="1"/>
    <col min="6148" max="6149" width="16" style="915" customWidth="1"/>
    <col min="6150" max="6150" width="27" style="915" customWidth="1"/>
    <col min="6151" max="6151" width="26.6640625" style="915" customWidth="1"/>
    <col min="6152" max="6152" width="27" style="915" customWidth="1"/>
    <col min="6153" max="6153" width="26.6640625" style="915" customWidth="1"/>
    <col min="6154" max="6155" width="16" style="915" customWidth="1"/>
    <col min="6156" max="6156" width="27" style="915" customWidth="1"/>
    <col min="6157" max="6157" width="26.6640625" style="915" customWidth="1"/>
    <col min="6158" max="6158" width="27" style="915" customWidth="1"/>
    <col min="6159" max="6159" width="26.6640625" style="915" customWidth="1"/>
    <col min="6160" max="6161" width="16" style="915" customWidth="1"/>
    <col min="6162" max="6162" width="25.83203125" style="915" customWidth="1"/>
    <col min="6163" max="6163" width="25.5" style="915" customWidth="1"/>
    <col min="6164" max="6164" width="27" style="915" customWidth="1"/>
    <col min="6165" max="6165" width="26.6640625" style="915" customWidth="1"/>
    <col min="6166" max="6167" width="16" style="915" customWidth="1"/>
    <col min="6168" max="6168" width="27" style="915" customWidth="1"/>
    <col min="6169" max="6169" width="26.6640625" style="915" customWidth="1"/>
    <col min="6170" max="6170" width="27" style="915" customWidth="1"/>
    <col min="6171" max="6171" width="26.6640625" style="915" customWidth="1"/>
    <col min="6172" max="6173" width="16" style="915" customWidth="1"/>
    <col min="6174" max="6174" width="27" style="915" customWidth="1"/>
    <col min="6175" max="6175" width="26.6640625" style="915" customWidth="1"/>
    <col min="6176" max="6176" width="27" style="915" customWidth="1"/>
    <col min="6177" max="6177" width="26.6640625" style="915" customWidth="1"/>
    <col min="6178" max="6179" width="16" style="915" customWidth="1"/>
    <col min="6180" max="6180" width="27" style="915" customWidth="1"/>
    <col min="6181" max="6181" width="26.6640625" style="915" customWidth="1"/>
    <col min="6182" max="6182" width="27" style="915" customWidth="1"/>
    <col min="6183" max="6183" width="26.6640625" style="915" customWidth="1"/>
    <col min="6184" max="6185" width="16" style="915" customWidth="1"/>
    <col min="6186" max="6186" width="27" style="915" customWidth="1"/>
    <col min="6187" max="6187" width="26.6640625" style="915" customWidth="1"/>
    <col min="6188" max="6188" width="27" style="915" customWidth="1"/>
    <col min="6189" max="6189" width="26.6640625" style="915" customWidth="1"/>
    <col min="6190" max="6191" width="16" style="915" customWidth="1"/>
    <col min="6192" max="6192" width="27" style="915" customWidth="1"/>
    <col min="6193" max="6193" width="26.6640625" style="915" customWidth="1"/>
    <col min="6194" max="6194" width="27" style="915" customWidth="1"/>
    <col min="6195" max="6195" width="26.6640625" style="915" customWidth="1"/>
    <col min="6196" max="6197" width="16" style="915" customWidth="1"/>
    <col min="6198" max="6198" width="27" style="915" customWidth="1"/>
    <col min="6199" max="6199" width="26.6640625" style="915" customWidth="1"/>
    <col min="6200" max="6200" width="25.83203125" style="915" customWidth="1"/>
    <col min="6201" max="6201" width="25.5" style="915" customWidth="1"/>
    <col min="6202" max="6203" width="16" style="915" customWidth="1"/>
    <col min="6204" max="6204" width="27" style="915" customWidth="1"/>
    <col min="6205" max="6205" width="26.6640625" style="915" customWidth="1"/>
    <col min="6206" max="6206" width="27" style="915" customWidth="1"/>
    <col min="6207" max="6207" width="26.6640625" style="915" customWidth="1"/>
    <col min="6208" max="6209" width="16" style="915" customWidth="1"/>
    <col min="6210" max="6210" width="27" style="915" customWidth="1"/>
    <col min="6211" max="6211" width="26.6640625" style="915" customWidth="1"/>
    <col min="6212" max="6212" width="27" style="915" customWidth="1"/>
    <col min="6213" max="6213" width="26.6640625" style="915" customWidth="1"/>
    <col min="6214" max="6215" width="16" style="915" customWidth="1"/>
    <col min="6216" max="6216" width="25.83203125" style="915" customWidth="1"/>
    <col min="6217" max="6217" width="25.5" style="915" customWidth="1"/>
    <col min="6218" max="6218" width="27" style="915" customWidth="1"/>
    <col min="6219" max="6219" width="26.6640625" style="915" customWidth="1"/>
    <col min="6220" max="6221" width="16" style="915" customWidth="1"/>
    <col min="6222" max="6222" width="27" style="915" customWidth="1"/>
    <col min="6223" max="6223" width="26.6640625" style="915" customWidth="1"/>
    <col min="6224" max="6224" width="27" style="915" customWidth="1"/>
    <col min="6225" max="6225" width="26.6640625" style="915" customWidth="1"/>
    <col min="6226" max="6227" width="16" style="915" customWidth="1"/>
    <col min="6228" max="6228" width="27" style="915" customWidth="1"/>
    <col min="6229" max="6229" width="26.6640625" style="915" customWidth="1"/>
    <col min="6230" max="6230" width="27" style="915" customWidth="1"/>
    <col min="6231" max="6231" width="26.6640625" style="915" customWidth="1"/>
    <col min="6232" max="6233" width="16" style="915" customWidth="1"/>
    <col min="6234" max="6234" width="27" style="915" customWidth="1"/>
    <col min="6235" max="6235" width="26.6640625" style="915" customWidth="1"/>
    <col min="6236" max="6236" width="27" style="915" customWidth="1"/>
    <col min="6237" max="6237" width="26.6640625" style="915" customWidth="1"/>
    <col min="6238" max="6239" width="16" style="915" customWidth="1"/>
    <col min="6240" max="6240" width="27" style="915" customWidth="1"/>
    <col min="6241" max="6241" width="26.6640625" style="915" customWidth="1"/>
    <col min="6242" max="6242" width="27" style="915" customWidth="1"/>
    <col min="6243" max="6243" width="26.6640625" style="915" customWidth="1"/>
    <col min="6244" max="6245" width="16" style="915" customWidth="1"/>
    <col min="6246" max="6246" width="27" style="915" customWidth="1"/>
    <col min="6247" max="6247" width="26.6640625" style="915" customWidth="1"/>
    <col min="6248" max="6248" width="27" style="915" customWidth="1"/>
    <col min="6249" max="6249" width="26.6640625" style="915" customWidth="1"/>
    <col min="6250" max="6251" width="16" style="915" customWidth="1"/>
    <col min="6252" max="6252" width="27" style="915" customWidth="1"/>
    <col min="6253" max="6253" width="26.6640625" style="915" customWidth="1"/>
    <col min="6254" max="6254" width="27" style="915" customWidth="1"/>
    <col min="6255" max="6255" width="26.6640625" style="915" customWidth="1"/>
    <col min="6256" max="6257" width="16" style="915" customWidth="1"/>
    <col min="6258" max="6258" width="27" style="915" customWidth="1"/>
    <col min="6259" max="6259" width="26.6640625" style="915" customWidth="1"/>
    <col min="6260" max="6260" width="27" style="915" customWidth="1"/>
    <col min="6261" max="6261" width="26.6640625" style="915" customWidth="1"/>
    <col min="6262" max="6263" width="16" style="915" customWidth="1"/>
    <col min="6264" max="6264" width="27" style="915" customWidth="1"/>
    <col min="6265" max="6265" width="26.6640625" style="915" customWidth="1"/>
    <col min="6266" max="6266" width="27" style="915" customWidth="1"/>
    <col min="6267" max="6267" width="26.6640625" style="915" customWidth="1"/>
    <col min="6268" max="6269" width="16" style="915" customWidth="1"/>
    <col min="6270" max="6270" width="27" style="915" customWidth="1"/>
    <col min="6271" max="6271" width="26.6640625" style="915" customWidth="1"/>
    <col min="6272" max="6272" width="27" style="915" customWidth="1"/>
    <col min="6273" max="6273" width="26.6640625" style="915" customWidth="1"/>
    <col min="6274" max="6275" width="16" style="915" customWidth="1"/>
    <col min="6276" max="6276" width="27" style="915" customWidth="1"/>
    <col min="6277" max="6277" width="26.6640625" style="915" customWidth="1"/>
    <col min="6278" max="6278" width="27" style="915" customWidth="1"/>
    <col min="6279" max="6279" width="26.6640625" style="915" customWidth="1"/>
    <col min="6280" max="6281" width="16" style="915" customWidth="1"/>
    <col min="6282" max="6282" width="25.83203125" style="915" customWidth="1"/>
    <col min="6283" max="6283" width="25.5" style="915" customWidth="1"/>
    <col min="6284" max="6284" width="27" style="915" customWidth="1"/>
    <col min="6285" max="6285" width="26.6640625" style="915" customWidth="1"/>
    <col min="6286" max="6287" width="16" style="915" customWidth="1"/>
    <col min="6288" max="6288" width="27" style="915" customWidth="1"/>
    <col min="6289" max="6289" width="26.6640625" style="915" customWidth="1"/>
    <col min="6290" max="6290" width="27" style="915" customWidth="1"/>
    <col min="6291" max="6291" width="26.6640625" style="915" customWidth="1"/>
    <col min="6292" max="6293" width="16" style="915" customWidth="1"/>
    <col min="6294" max="6294" width="27" style="915" customWidth="1"/>
    <col min="6295" max="6295" width="26.6640625" style="915" customWidth="1"/>
    <col min="6296" max="6296" width="27" style="915" customWidth="1"/>
    <col min="6297" max="6297" width="26.6640625" style="915" customWidth="1"/>
    <col min="6298" max="6299" width="16" style="915" customWidth="1"/>
    <col min="6300" max="6300" width="27" style="915" customWidth="1"/>
    <col min="6301" max="6301" width="26.6640625" style="915" customWidth="1"/>
    <col min="6302" max="6302" width="27" style="915" customWidth="1"/>
    <col min="6303" max="6303" width="26.6640625" style="915" customWidth="1"/>
    <col min="6304" max="6305" width="16" style="915" customWidth="1"/>
    <col min="6306" max="6306" width="27" style="915" customWidth="1"/>
    <col min="6307" max="6307" width="26.6640625" style="915" customWidth="1"/>
    <col min="6308" max="6308" width="25.83203125" style="915" customWidth="1"/>
    <col min="6309" max="6309" width="25.5" style="915" customWidth="1"/>
    <col min="6310" max="6311" width="16" style="915" customWidth="1"/>
    <col min="6312" max="6312" width="23.83203125" style="915" customWidth="1"/>
    <col min="6313" max="6313" width="23.6640625" style="915" customWidth="1"/>
    <col min="6314" max="6314" width="23.83203125" style="915" customWidth="1"/>
    <col min="6315" max="6315" width="23.6640625" style="915" customWidth="1"/>
    <col min="6316" max="6317" width="16" style="915" customWidth="1"/>
    <col min="6318" max="6318" width="27" style="915" customWidth="1"/>
    <col min="6319" max="6319" width="26.6640625" style="915" customWidth="1"/>
    <col min="6320" max="6320" width="27" style="915" customWidth="1"/>
    <col min="6321" max="6321" width="26.6640625" style="915" customWidth="1"/>
    <col min="6322" max="6323" width="16" style="915" customWidth="1"/>
    <col min="6324" max="6324" width="23.83203125" style="915" customWidth="1"/>
    <col min="6325" max="6325" width="23.6640625" style="915" customWidth="1"/>
    <col min="6326" max="6326" width="23.83203125" style="915" customWidth="1"/>
    <col min="6327" max="6327" width="23.6640625" style="915" customWidth="1"/>
    <col min="6328" max="6329" width="16" style="915" customWidth="1"/>
    <col min="6330" max="6330" width="27" style="915" customWidth="1"/>
    <col min="6331" max="6331" width="26.6640625" style="915" customWidth="1"/>
    <col min="6332" max="6332" width="27" style="915" customWidth="1"/>
    <col min="6333" max="6333" width="26.6640625" style="915" customWidth="1"/>
    <col min="6334" max="6335" width="16" style="915" customWidth="1"/>
    <col min="6336" max="6336" width="27" style="915" customWidth="1"/>
    <col min="6337" max="6337" width="26.6640625" style="915" customWidth="1"/>
    <col min="6338" max="6338" width="27" style="915" customWidth="1"/>
    <col min="6339" max="6339" width="26.6640625" style="915" customWidth="1"/>
    <col min="6340" max="6341" width="16" style="915" customWidth="1"/>
    <col min="6342" max="6342" width="27" style="915" customWidth="1"/>
    <col min="6343" max="6343" width="26.6640625" style="915" customWidth="1"/>
    <col min="6344" max="6344" width="27" style="915" customWidth="1"/>
    <col min="6345" max="6345" width="26.6640625" style="915" customWidth="1"/>
    <col min="6346" max="6347" width="16" style="915" customWidth="1"/>
    <col min="6348" max="6348" width="25.83203125" style="915" customWidth="1"/>
    <col min="6349" max="6349" width="25.5" style="915" customWidth="1"/>
    <col min="6350" max="6350" width="25.83203125" style="915" customWidth="1"/>
    <col min="6351" max="6351" width="25.5" style="915" customWidth="1"/>
    <col min="6352" max="6353" width="16" style="915" customWidth="1"/>
    <col min="6354" max="6354" width="27" style="915" customWidth="1"/>
    <col min="6355" max="6355" width="26.6640625" style="915" customWidth="1"/>
    <col min="6356" max="6356" width="27" style="915" customWidth="1"/>
    <col min="6357" max="6357" width="26.6640625" style="915" customWidth="1"/>
    <col min="6358" max="6359" width="16" style="915" customWidth="1"/>
    <col min="6360" max="6360" width="27" style="915" customWidth="1"/>
    <col min="6361" max="6361" width="26.6640625" style="915" customWidth="1"/>
    <col min="6362" max="6362" width="27" style="915" customWidth="1"/>
    <col min="6363" max="6363" width="26.6640625" style="915" customWidth="1"/>
    <col min="6364" max="6365" width="16" style="915" customWidth="1"/>
    <col min="6366" max="6366" width="27" style="915" customWidth="1"/>
    <col min="6367" max="6367" width="26.6640625" style="915" customWidth="1"/>
    <col min="6368" max="6368" width="27" style="915" customWidth="1"/>
    <col min="6369" max="6369" width="26.6640625" style="915" customWidth="1"/>
    <col min="6370" max="6371" width="16" style="915" customWidth="1"/>
    <col min="6372" max="6372" width="27" style="915" customWidth="1"/>
    <col min="6373" max="6373" width="26.6640625" style="915" customWidth="1"/>
    <col min="6374" max="6374" width="27" style="915" customWidth="1"/>
    <col min="6375" max="6375" width="26.6640625" style="915" customWidth="1"/>
    <col min="6376" max="6377" width="16" style="915" customWidth="1"/>
    <col min="6378" max="6378" width="27" style="915" customWidth="1"/>
    <col min="6379" max="6379" width="26.6640625" style="915" customWidth="1"/>
    <col min="6380" max="6380" width="27" style="915" customWidth="1"/>
    <col min="6381" max="6381" width="26.6640625" style="915" customWidth="1"/>
    <col min="6382" max="6383" width="16" style="915" customWidth="1"/>
    <col min="6384" max="6384" width="27" style="915" customWidth="1"/>
    <col min="6385" max="6385" width="26.6640625" style="915" customWidth="1"/>
    <col min="6386" max="6386" width="27" style="915" customWidth="1"/>
    <col min="6387" max="6387" width="26.6640625" style="915" customWidth="1"/>
    <col min="6388" max="6389" width="16" style="915" customWidth="1"/>
    <col min="6390" max="6390" width="27" style="915" customWidth="1"/>
    <col min="6391" max="6391" width="26.6640625" style="915" customWidth="1"/>
    <col min="6392" max="6392" width="27" style="915" customWidth="1"/>
    <col min="6393" max="6393" width="26.6640625" style="915" customWidth="1"/>
    <col min="6394" max="6395" width="16" style="915" customWidth="1"/>
    <col min="6396" max="6396" width="27" style="915" customWidth="1"/>
    <col min="6397" max="6397" width="26.6640625" style="915" customWidth="1"/>
    <col min="6398" max="6398" width="27" style="915" customWidth="1"/>
    <col min="6399" max="6399" width="26.6640625" style="915" customWidth="1"/>
    <col min="6400" max="6401" width="16" style="915" customWidth="1"/>
    <col min="6402" max="6402" width="27" style="915" customWidth="1"/>
    <col min="6403" max="6403" width="26.6640625" style="915" customWidth="1"/>
    <col min="6404" max="6404" width="27" style="915" customWidth="1"/>
    <col min="6405" max="6405" width="26.6640625" style="915" customWidth="1"/>
    <col min="6406" max="6407" width="16" style="915" customWidth="1"/>
    <col min="6408" max="6408" width="25.83203125" style="915" customWidth="1"/>
    <col min="6409" max="6409" width="25.5" style="915" customWidth="1"/>
    <col min="6410" max="6410" width="27" style="915" customWidth="1"/>
    <col min="6411" max="6411" width="26.6640625" style="915" customWidth="1"/>
    <col min="6412" max="6413" width="16" style="915" customWidth="1"/>
    <col min="6414" max="6414" width="27" style="915" customWidth="1"/>
    <col min="6415" max="6415" width="26.6640625" style="915" customWidth="1"/>
    <col min="6416" max="6416" width="27" style="915" customWidth="1"/>
    <col min="6417" max="6417" width="26.6640625" style="915" customWidth="1"/>
    <col min="6418" max="6419" width="16" style="915" customWidth="1"/>
    <col min="6420" max="6420" width="25.83203125" style="915" customWidth="1"/>
    <col min="6421" max="6421" width="25.5" style="915" customWidth="1"/>
    <col min="6422" max="6422" width="25.83203125" style="915" customWidth="1"/>
    <col min="6423" max="6423" width="25.5" style="915" customWidth="1"/>
    <col min="6424" max="6425" width="16" style="915" customWidth="1"/>
    <col min="6426" max="6426" width="25.83203125" style="915" customWidth="1"/>
    <col min="6427" max="6427" width="25.5" style="915" customWidth="1"/>
    <col min="6428" max="6428" width="25.83203125" style="915" customWidth="1"/>
    <col min="6429" max="6429" width="25.5" style="915" customWidth="1"/>
    <col min="6430" max="6431" width="16" style="915" customWidth="1"/>
    <col min="6432" max="6432" width="27" style="915" customWidth="1"/>
    <col min="6433" max="6433" width="26.6640625" style="915" customWidth="1"/>
    <col min="6434" max="6434" width="27" style="915" customWidth="1"/>
    <col min="6435" max="6435" width="26.6640625" style="915" customWidth="1"/>
    <col min="6436" max="6437" width="16" style="915" customWidth="1"/>
    <col min="6438" max="6438" width="27" style="915" customWidth="1"/>
    <col min="6439" max="6439" width="26.6640625" style="915" customWidth="1"/>
    <col min="6440" max="6440" width="27" style="915" customWidth="1"/>
    <col min="6441" max="6441" width="26.6640625" style="915" customWidth="1"/>
    <col min="6442" max="6443" width="16" style="915" customWidth="1"/>
    <col min="6444" max="6444" width="27" style="915" customWidth="1"/>
    <col min="6445" max="6445" width="26.6640625" style="915" customWidth="1"/>
    <col min="6446" max="6446" width="27" style="915" customWidth="1"/>
    <col min="6447" max="6447" width="26.6640625" style="915" customWidth="1"/>
    <col min="6448" max="6449" width="16" style="915" customWidth="1"/>
    <col min="6450" max="6450" width="25.83203125" style="915" customWidth="1"/>
    <col min="6451" max="6451" width="25.5" style="915" customWidth="1"/>
    <col min="6452" max="6452" width="27" style="915" customWidth="1"/>
    <col min="6453" max="6453" width="26.6640625" style="915" customWidth="1"/>
    <col min="6454" max="6455" width="16" style="915" customWidth="1"/>
    <col min="6456" max="6456" width="27" style="915" customWidth="1"/>
    <col min="6457" max="6457" width="26.6640625" style="915" customWidth="1"/>
    <col min="6458" max="6458" width="27" style="915" customWidth="1"/>
    <col min="6459" max="6459" width="26.6640625" style="915" customWidth="1"/>
    <col min="6460" max="6461" width="16" style="915" customWidth="1"/>
    <col min="6462" max="6462" width="27" style="915" customWidth="1"/>
    <col min="6463" max="6463" width="26.6640625" style="915" customWidth="1"/>
    <col min="6464" max="6464" width="27" style="915" customWidth="1"/>
    <col min="6465" max="6465" width="26.6640625" style="915" customWidth="1"/>
    <col min="6466" max="6467" width="16" style="915" customWidth="1"/>
    <col min="6468" max="6468" width="27" style="915" customWidth="1"/>
    <col min="6469" max="6469" width="26.6640625" style="915" customWidth="1"/>
    <col min="6470" max="6470" width="27" style="915" customWidth="1"/>
    <col min="6471" max="6471" width="26.6640625" style="915" customWidth="1"/>
    <col min="6472" max="6473" width="16" style="915" customWidth="1"/>
    <col min="6474" max="6474" width="25.83203125" style="915" customWidth="1"/>
    <col min="6475" max="6475" width="25.5" style="915" customWidth="1"/>
    <col min="6476" max="6476" width="27" style="915" customWidth="1"/>
    <col min="6477" max="6477" width="26.6640625" style="915" customWidth="1"/>
    <col min="6478" max="6479" width="16" style="915" customWidth="1"/>
    <col min="6480" max="6480" width="27" style="915" customWidth="1"/>
    <col min="6481" max="6481" width="26.6640625" style="915" customWidth="1"/>
    <col min="6482" max="6482" width="27" style="915" customWidth="1"/>
    <col min="6483" max="6483" width="26.6640625" style="915" customWidth="1"/>
    <col min="6484" max="6485" width="16" style="915" customWidth="1"/>
    <col min="6486" max="6486" width="27" style="915" customWidth="1"/>
    <col min="6487" max="6487" width="26.6640625" style="915" customWidth="1"/>
    <col min="6488" max="6488" width="27" style="915" customWidth="1"/>
    <col min="6489" max="6489" width="26.6640625" style="915" customWidth="1"/>
    <col min="6490" max="6491" width="16" style="915" customWidth="1"/>
    <col min="6492" max="6492" width="27" style="915" customWidth="1"/>
    <col min="6493" max="6493" width="26.6640625" style="915" customWidth="1"/>
    <col min="6494" max="6494" width="27" style="915" customWidth="1"/>
    <col min="6495" max="6495" width="26.6640625" style="915" customWidth="1"/>
    <col min="6496" max="6497" width="16" style="915" customWidth="1"/>
    <col min="6498" max="6498" width="27" style="915" customWidth="1"/>
    <col min="6499" max="6499" width="26.6640625" style="915" customWidth="1"/>
    <col min="6500" max="6500" width="27" style="915" customWidth="1"/>
    <col min="6501" max="6501" width="26.6640625" style="915" customWidth="1"/>
    <col min="6502" max="6503" width="16" style="915" customWidth="1"/>
    <col min="6504" max="6504" width="27" style="915" customWidth="1"/>
    <col min="6505" max="6505" width="26.6640625" style="915" customWidth="1"/>
    <col min="6506" max="6506" width="27" style="915" customWidth="1"/>
    <col min="6507" max="6507" width="26.6640625" style="915" customWidth="1"/>
    <col min="6508" max="6509" width="16" style="915" customWidth="1"/>
    <col min="6510" max="6510" width="27" style="915" customWidth="1"/>
    <col min="6511" max="6511" width="26.6640625" style="915" customWidth="1"/>
    <col min="6512" max="6512" width="27" style="915" customWidth="1"/>
    <col min="6513" max="6513" width="26.6640625" style="915" customWidth="1"/>
    <col min="6514" max="6515" width="16" style="915" customWidth="1"/>
    <col min="6516" max="6516" width="27" style="915" customWidth="1"/>
    <col min="6517" max="6517" width="26.6640625" style="915" customWidth="1"/>
    <col min="6518" max="6518" width="27" style="915" customWidth="1"/>
    <col min="6519" max="6519" width="26.6640625" style="915" customWidth="1"/>
    <col min="6520" max="6521" width="16" style="915" customWidth="1"/>
    <col min="6522" max="6522" width="27" style="915" customWidth="1"/>
    <col min="6523" max="6523" width="26.6640625" style="915" customWidth="1"/>
    <col min="6524" max="6524" width="27" style="915" customWidth="1"/>
    <col min="6525" max="6525" width="26.6640625" style="915" customWidth="1"/>
    <col min="6526" max="6527" width="16" style="915" customWidth="1"/>
    <col min="6528" max="6528" width="25.83203125" style="915" customWidth="1"/>
    <col min="6529" max="6529" width="25.5" style="915" customWidth="1"/>
    <col min="6530" max="6530" width="23.83203125" style="915" customWidth="1"/>
    <col min="6531" max="6531" width="23.6640625" style="915" customWidth="1"/>
    <col min="6532" max="6533" width="16" style="915" customWidth="1"/>
    <col min="6534" max="6534" width="27" style="915" customWidth="1"/>
    <col min="6535" max="6535" width="26.6640625" style="915" customWidth="1"/>
    <col min="6536" max="6536" width="27" style="915" customWidth="1"/>
    <col min="6537" max="6537" width="26.6640625" style="915" customWidth="1"/>
    <col min="6538" max="6539" width="16" style="915" customWidth="1"/>
    <col min="6540" max="6540" width="27" style="915" customWidth="1"/>
    <col min="6541" max="6541" width="26.6640625" style="915" customWidth="1"/>
    <col min="6542" max="6542" width="27" style="915" customWidth="1"/>
    <col min="6543" max="6543" width="26.6640625" style="915" customWidth="1"/>
    <col min="6544" max="6545" width="16" style="915" customWidth="1"/>
    <col min="6546" max="6546" width="27" style="915" customWidth="1"/>
    <col min="6547" max="6547" width="26.6640625" style="915" customWidth="1"/>
    <col min="6548" max="6548" width="27" style="915" customWidth="1"/>
    <col min="6549" max="6549" width="26.6640625" style="915" customWidth="1"/>
    <col min="6550" max="6551" width="16" style="915" customWidth="1"/>
    <col min="6552" max="6552" width="27" style="915" customWidth="1"/>
    <col min="6553" max="6553" width="26.6640625" style="915" customWidth="1"/>
    <col min="6554" max="6554" width="27" style="915" customWidth="1"/>
    <col min="6555" max="6555" width="26.6640625" style="915" customWidth="1"/>
    <col min="6556" max="6557" width="16" style="915" customWidth="1"/>
    <col min="6558" max="6558" width="27" style="915" customWidth="1"/>
    <col min="6559" max="6559" width="26.6640625" style="915" customWidth="1"/>
    <col min="6560" max="6560" width="27" style="915" customWidth="1"/>
    <col min="6561" max="6561" width="26.6640625" style="915" customWidth="1"/>
    <col min="6562" max="6563" width="16" style="915" customWidth="1"/>
    <col min="6564" max="6564" width="27" style="915" customWidth="1"/>
    <col min="6565" max="6565" width="26.6640625" style="915" customWidth="1"/>
    <col min="6566" max="6566" width="27" style="915" customWidth="1"/>
    <col min="6567" max="6567" width="26.6640625" style="915" customWidth="1"/>
    <col min="6568" max="6569" width="16" style="915" customWidth="1"/>
    <col min="6570" max="6570" width="27" style="915" customWidth="1"/>
    <col min="6571" max="6571" width="26.6640625" style="915" customWidth="1"/>
    <col min="6572" max="6572" width="27" style="915" customWidth="1"/>
    <col min="6573" max="6573" width="26.6640625" style="915" customWidth="1"/>
    <col min="6574" max="6575" width="16" style="915" customWidth="1"/>
    <col min="6576" max="6576" width="27" style="915" customWidth="1"/>
    <col min="6577" max="6577" width="26.6640625" style="915" customWidth="1"/>
    <col min="6578" max="6578" width="27" style="915" customWidth="1"/>
    <col min="6579" max="6579" width="26.6640625" style="915" customWidth="1"/>
    <col min="6580" max="6581" width="16" style="915" customWidth="1"/>
    <col min="6582" max="6582" width="27" style="915" customWidth="1"/>
    <col min="6583" max="6583" width="26.6640625" style="915" customWidth="1"/>
    <col min="6584" max="6584" width="27" style="915" customWidth="1"/>
    <col min="6585" max="6585" width="26.6640625" style="915" customWidth="1"/>
    <col min="6586" max="6587" width="16" style="915" customWidth="1"/>
    <col min="6588" max="6588" width="25.83203125" style="915" customWidth="1"/>
    <col min="6589" max="6589" width="25.5" style="915" customWidth="1"/>
    <col min="6590" max="6590" width="25.83203125" style="915" customWidth="1"/>
    <col min="6591" max="6591" width="25.5" style="915" customWidth="1"/>
    <col min="6592" max="6593" width="16" style="915" customWidth="1"/>
    <col min="6594" max="6594" width="27" style="915" customWidth="1"/>
    <col min="6595" max="6595" width="26.6640625" style="915" customWidth="1"/>
    <col min="6596" max="6596" width="27" style="915" customWidth="1"/>
    <col min="6597" max="6597" width="26.6640625" style="915" customWidth="1"/>
    <col min="6598" max="6599" width="16" style="915" customWidth="1"/>
    <col min="6600" max="6600" width="27" style="915" customWidth="1"/>
    <col min="6601" max="6601" width="26.6640625" style="915" customWidth="1"/>
    <col min="6602" max="6602" width="27" style="915" customWidth="1"/>
    <col min="6603" max="6603" width="26.6640625" style="915" customWidth="1"/>
    <col min="6604" max="6605" width="16" style="915" customWidth="1"/>
    <col min="6606" max="6606" width="27" style="915" customWidth="1"/>
    <col min="6607" max="6607" width="26.6640625" style="915" customWidth="1"/>
    <col min="6608" max="6608" width="27" style="915" customWidth="1"/>
    <col min="6609" max="6609" width="26.6640625" style="915" customWidth="1"/>
    <col min="6610" max="6611" width="16" style="915" customWidth="1"/>
    <col min="6612" max="6612" width="27" style="915" customWidth="1"/>
    <col min="6613" max="6613" width="26.6640625" style="915" customWidth="1"/>
    <col min="6614" max="6614" width="27" style="915" customWidth="1"/>
    <col min="6615" max="6615" width="26.6640625" style="915" customWidth="1"/>
    <col min="6616" max="6617" width="16" style="915" customWidth="1"/>
    <col min="6618" max="6618" width="27" style="915" customWidth="1"/>
    <col min="6619" max="6619" width="26.6640625" style="915" customWidth="1"/>
    <col min="6620" max="6620" width="27" style="915" customWidth="1"/>
    <col min="6621" max="6621" width="26.6640625" style="915" customWidth="1"/>
    <col min="6622" max="6623" width="16" style="915" customWidth="1"/>
    <col min="6624" max="6624" width="27" style="915" customWidth="1"/>
    <col min="6625" max="6625" width="26.6640625" style="915" customWidth="1"/>
    <col min="6626" max="6626" width="27" style="915" customWidth="1"/>
    <col min="6627" max="6627" width="26.6640625" style="915" customWidth="1"/>
    <col min="6628" max="6629" width="16" style="915" customWidth="1"/>
    <col min="6630" max="6630" width="27" style="915" customWidth="1"/>
    <col min="6631" max="6631" width="26.6640625" style="915" customWidth="1"/>
    <col min="6632" max="6632" width="27" style="915" customWidth="1"/>
    <col min="6633" max="6633" width="26.6640625" style="915" customWidth="1"/>
    <col min="6634" max="6635" width="16" style="915" customWidth="1"/>
    <col min="6636" max="6636" width="27" style="915" customWidth="1"/>
    <col min="6637" max="6637" width="26.6640625" style="915" customWidth="1"/>
    <col min="6638" max="6638" width="25.83203125" style="915" customWidth="1"/>
    <col min="6639" max="6639" width="25.5" style="915" customWidth="1"/>
    <col min="6640" max="6641" width="16" style="915" customWidth="1"/>
    <col min="6642" max="6642" width="27" style="915" customWidth="1"/>
    <col min="6643" max="6643" width="26.6640625" style="915" customWidth="1"/>
    <col min="6644" max="6644" width="27" style="915" customWidth="1"/>
    <col min="6645" max="6645" width="26.6640625" style="915" customWidth="1"/>
    <col min="6646" max="6647" width="16" style="915" customWidth="1"/>
    <col min="6648" max="6648" width="27" style="915" customWidth="1"/>
    <col min="6649" max="6649" width="26.6640625" style="915" customWidth="1"/>
    <col min="6650" max="6650" width="27" style="915" customWidth="1"/>
    <col min="6651" max="6651" width="26.6640625" style="915" customWidth="1"/>
    <col min="6652" max="6653" width="16" style="915" customWidth="1"/>
    <col min="6654" max="6654" width="27" style="915" customWidth="1"/>
    <col min="6655" max="6655" width="26.6640625" style="915" customWidth="1"/>
    <col min="6656" max="6656" width="27" style="915" customWidth="1"/>
    <col min="6657" max="6657" width="26.6640625" style="915" customWidth="1"/>
    <col min="6658" max="6659" width="16" style="915" customWidth="1"/>
    <col min="6660" max="6660" width="27" style="915" customWidth="1"/>
    <col min="6661" max="6661" width="26.6640625" style="915" customWidth="1"/>
    <col min="6662" max="6662" width="27" style="915" customWidth="1"/>
    <col min="6663" max="6663" width="26.6640625" style="915" customWidth="1"/>
    <col min="6664" max="6665" width="16" style="915" customWidth="1"/>
    <col min="6666" max="6666" width="27" style="915" customWidth="1"/>
    <col min="6667" max="6667" width="26.6640625" style="915" customWidth="1"/>
    <col min="6668" max="6668" width="27" style="915" customWidth="1"/>
    <col min="6669" max="6669" width="26.6640625" style="915" customWidth="1"/>
    <col min="6670" max="6671" width="16" style="915" customWidth="1"/>
    <col min="6672" max="6672" width="27" style="915" customWidth="1"/>
    <col min="6673" max="6673" width="26.6640625" style="915" customWidth="1"/>
    <col min="6674" max="6674" width="27" style="915" customWidth="1"/>
    <col min="6675" max="6675" width="26.6640625" style="915" customWidth="1"/>
    <col min="6676" max="6677" width="16" style="915" customWidth="1"/>
    <col min="6678" max="6678" width="25.83203125" style="915" customWidth="1"/>
    <col min="6679" max="6679" width="25.5" style="915" customWidth="1"/>
    <col min="6680" max="6680" width="27" style="915" customWidth="1"/>
    <col min="6681" max="6681" width="26.6640625" style="915" customWidth="1"/>
    <col min="6682" max="6683" width="16" style="915" customWidth="1"/>
    <col min="6684" max="6684" width="27" style="915" customWidth="1"/>
    <col min="6685" max="6685" width="26.6640625" style="915" customWidth="1"/>
    <col min="6686" max="6686" width="25.83203125" style="915" customWidth="1"/>
    <col min="6687" max="6687" width="25.5" style="915" customWidth="1"/>
    <col min="6688" max="6689" width="16" style="915" customWidth="1"/>
    <col min="6690" max="6690" width="27" style="915" customWidth="1"/>
    <col min="6691" max="6691" width="26.6640625" style="915" customWidth="1"/>
    <col min="6692" max="6692" width="27" style="915" customWidth="1"/>
    <col min="6693" max="6693" width="26.6640625" style="915" customWidth="1"/>
    <col min="6694" max="6695" width="16" style="915" customWidth="1"/>
    <col min="6696" max="6696" width="27" style="915" customWidth="1"/>
    <col min="6697" max="6697" width="26.6640625" style="915" customWidth="1"/>
    <col min="6698" max="6698" width="27" style="915" customWidth="1"/>
    <col min="6699" max="6699" width="26.6640625" style="915" customWidth="1"/>
    <col min="6700" max="6701" width="16" style="915" customWidth="1"/>
    <col min="6702" max="6702" width="22.6640625" style="915" customWidth="1"/>
    <col min="6703" max="6703" width="22.5" style="915" customWidth="1"/>
    <col min="6704" max="6704" width="23.83203125" style="915" customWidth="1"/>
    <col min="6705" max="6705" width="23.6640625" style="915" customWidth="1"/>
    <col min="6706" max="6707" width="16" style="915" customWidth="1"/>
    <col min="6708" max="6708" width="27" style="915" customWidth="1"/>
    <col min="6709" max="6709" width="26.6640625" style="915" customWidth="1"/>
    <col min="6710" max="6710" width="27" style="915" customWidth="1"/>
    <col min="6711" max="6711" width="26.6640625" style="915" customWidth="1"/>
    <col min="6712" max="6713" width="16" style="915" customWidth="1"/>
    <col min="6714" max="6714" width="25.83203125" style="915" customWidth="1"/>
    <col min="6715" max="6715" width="25.5" style="915" customWidth="1"/>
    <col min="6716" max="6716" width="25.83203125" style="915" customWidth="1"/>
    <col min="6717" max="6717" width="25.5" style="915" customWidth="1"/>
    <col min="6718" max="6719" width="16" style="915" customWidth="1"/>
    <col min="6720" max="6720" width="25.83203125" style="915" customWidth="1"/>
    <col min="6721" max="6721" width="25.5" style="915" customWidth="1"/>
    <col min="6722" max="6722" width="25.83203125" style="915" customWidth="1"/>
    <col min="6723" max="6723" width="25.5" style="915" customWidth="1"/>
    <col min="6724" max="6725" width="16" style="915" customWidth="1"/>
    <col min="6726" max="6726" width="25.83203125" style="915" customWidth="1"/>
    <col min="6727" max="6727" width="25.5" style="915" customWidth="1"/>
    <col min="6728" max="6728" width="25.83203125" style="915" customWidth="1"/>
    <col min="6729" max="6729" width="25.5" style="915" customWidth="1"/>
    <col min="6730" max="6731" width="16" style="915" customWidth="1"/>
    <col min="6732" max="6732" width="27" style="915" customWidth="1"/>
    <col min="6733" max="6733" width="26.6640625" style="915" customWidth="1"/>
    <col min="6734" max="6734" width="27" style="915" customWidth="1"/>
    <col min="6735" max="6735" width="26.6640625" style="915" customWidth="1"/>
    <col min="6736" max="6737" width="16" style="915" customWidth="1"/>
    <col min="6738" max="6738" width="25.83203125" style="915" customWidth="1"/>
    <col min="6739" max="6739" width="25.5" style="915" customWidth="1"/>
    <col min="6740" max="6740" width="25.83203125" style="915" customWidth="1"/>
    <col min="6741" max="6741" width="25.5" style="915" customWidth="1"/>
    <col min="6742" max="6743" width="16" style="915" customWidth="1"/>
    <col min="6744" max="6744" width="27" style="915" customWidth="1"/>
    <col min="6745" max="6745" width="26.6640625" style="915" customWidth="1"/>
    <col min="6746" max="6746" width="27" style="915" customWidth="1"/>
    <col min="6747" max="6747" width="26.6640625" style="915" customWidth="1"/>
    <col min="6748" max="6749" width="16" style="915" customWidth="1"/>
    <col min="6750" max="6750" width="27" style="915" customWidth="1"/>
    <col min="6751" max="6751" width="26.6640625" style="915" customWidth="1"/>
    <col min="6752" max="6752" width="27" style="915" customWidth="1"/>
    <col min="6753" max="6753" width="26.6640625" style="915" customWidth="1"/>
    <col min="6754" max="6755" width="16" style="915" customWidth="1"/>
    <col min="6756" max="6756" width="27" style="915" customWidth="1"/>
    <col min="6757" max="6757" width="26.6640625" style="915" customWidth="1"/>
    <col min="6758" max="6758" width="27" style="915" customWidth="1"/>
    <col min="6759" max="6759" width="26.6640625" style="915" customWidth="1"/>
    <col min="6760" max="6761" width="16" style="915" customWidth="1"/>
    <col min="6762" max="6762" width="25.1640625" style="915" customWidth="1"/>
    <col min="6763" max="6763" width="24.83203125" style="915" customWidth="1"/>
    <col min="6764" max="6764" width="23.83203125" style="915" customWidth="1"/>
    <col min="6765" max="6765" width="23.6640625" style="915" customWidth="1"/>
    <col min="6766" max="6767" width="16" style="915" customWidth="1"/>
    <col min="6768" max="6768" width="25.83203125" style="915" customWidth="1"/>
    <col min="6769" max="6769" width="25.5" style="915" customWidth="1"/>
    <col min="6770" max="6770" width="27" style="915" customWidth="1"/>
    <col min="6771" max="6771" width="26.6640625" style="915" customWidth="1"/>
    <col min="6772" max="6773" width="16" style="915" customWidth="1"/>
    <col min="6774" max="6774" width="27" style="915" customWidth="1"/>
    <col min="6775" max="6775" width="26.6640625" style="915" customWidth="1"/>
    <col min="6776" max="6776" width="27" style="915" customWidth="1"/>
    <col min="6777" max="6777" width="26.6640625" style="915" customWidth="1"/>
    <col min="6778" max="6779" width="16" style="915" customWidth="1"/>
    <col min="6780" max="6780" width="27" style="915" customWidth="1"/>
    <col min="6781" max="6781" width="26.6640625" style="915" customWidth="1"/>
    <col min="6782" max="6782" width="27" style="915" customWidth="1"/>
    <col min="6783" max="6783" width="26.6640625" style="915" customWidth="1"/>
    <col min="6784" max="6785" width="16" style="915" customWidth="1"/>
    <col min="6786" max="6786" width="27" style="915" customWidth="1"/>
    <col min="6787" max="6787" width="26.6640625" style="915" customWidth="1"/>
    <col min="6788" max="6788" width="27" style="915" customWidth="1"/>
    <col min="6789" max="6789" width="26.6640625" style="915" customWidth="1"/>
    <col min="6790" max="6791" width="16" style="915" customWidth="1"/>
    <col min="6792" max="6792" width="27" style="915" customWidth="1"/>
    <col min="6793" max="6793" width="26.6640625" style="915" customWidth="1"/>
    <col min="6794" max="6794" width="27" style="915" customWidth="1"/>
    <col min="6795" max="6795" width="26.6640625" style="915" customWidth="1"/>
    <col min="6796" max="6797" width="16" style="915" customWidth="1"/>
    <col min="6798" max="6798" width="27" style="915" customWidth="1"/>
    <col min="6799" max="6799" width="26.6640625" style="915" customWidth="1"/>
    <col min="6800" max="6800" width="27" style="915" customWidth="1"/>
    <col min="6801" max="6801" width="26.6640625" style="915" customWidth="1"/>
    <col min="6802" max="6803" width="16" style="915" customWidth="1"/>
    <col min="6804" max="6804" width="27" style="915" customWidth="1"/>
    <col min="6805" max="6805" width="26.6640625" style="915" customWidth="1"/>
    <col min="6806" max="6806" width="27" style="915" customWidth="1"/>
    <col min="6807" max="6807" width="26.6640625" style="915" customWidth="1"/>
    <col min="6808" max="6809" width="16" style="915" customWidth="1"/>
    <col min="6810" max="6810" width="27" style="915" customWidth="1"/>
    <col min="6811" max="6811" width="26.6640625" style="915" customWidth="1"/>
    <col min="6812" max="6812" width="27" style="915" customWidth="1"/>
    <col min="6813" max="6813" width="26.6640625" style="915" customWidth="1"/>
    <col min="6814" max="6815" width="16" style="915" customWidth="1"/>
    <col min="6816" max="6816" width="27" style="915" customWidth="1"/>
    <col min="6817" max="6817" width="26.6640625" style="915" customWidth="1"/>
    <col min="6818" max="6818" width="27" style="915" customWidth="1"/>
    <col min="6819" max="6819" width="26.6640625" style="915" customWidth="1"/>
    <col min="6820" max="6821" width="16" style="915" customWidth="1"/>
    <col min="6822" max="6822" width="27" style="915" customWidth="1"/>
    <col min="6823" max="6823" width="26.6640625" style="915" customWidth="1"/>
    <col min="6824" max="6824" width="27" style="915" customWidth="1"/>
    <col min="6825" max="6825" width="26.6640625" style="915" customWidth="1"/>
    <col min="6826" max="6827" width="16" style="915" customWidth="1"/>
    <col min="6828" max="6828" width="27" style="915" customWidth="1"/>
    <col min="6829" max="6829" width="26.6640625" style="915" customWidth="1"/>
    <col min="6830" max="6830" width="27" style="915" customWidth="1"/>
    <col min="6831" max="6831" width="26.6640625" style="915" customWidth="1"/>
    <col min="6832" max="6833" width="16" style="915" customWidth="1"/>
    <col min="6834" max="6834" width="27" style="915" customWidth="1"/>
    <col min="6835" max="6835" width="26.6640625" style="915" customWidth="1"/>
    <col min="6836" max="6836" width="27" style="915" customWidth="1"/>
    <col min="6837" max="6837" width="26.6640625" style="915" customWidth="1"/>
    <col min="6838" max="6839" width="16" style="915" customWidth="1"/>
    <col min="6840" max="6840" width="27" style="915" customWidth="1"/>
    <col min="6841" max="6841" width="26.6640625" style="915" customWidth="1"/>
    <col min="6842" max="6842" width="27" style="915" customWidth="1"/>
    <col min="6843" max="6843" width="26.6640625" style="915" customWidth="1"/>
    <col min="6844" max="6845" width="16" style="915" customWidth="1"/>
    <col min="6846" max="6846" width="27" style="915" customWidth="1"/>
    <col min="6847" max="6847" width="26.6640625" style="915" customWidth="1"/>
    <col min="6848" max="6848" width="27" style="915" customWidth="1"/>
    <col min="6849" max="6849" width="26.6640625" style="915" customWidth="1"/>
    <col min="6850" max="6851" width="16" style="915" customWidth="1"/>
    <col min="6852" max="6852" width="27" style="915" customWidth="1"/>
    <col min="6853" max="6853" width="26.6640625" style="915" customWidth="1"/>
    <col min="6854" max="6854" width="27" style="915" customWidth="1"/>
    <col min="6855" max="6855" width="26.6640625" style="915" customWidth="1"/>
    <col min="6856" max="6857" width="16" style="915" customWidth="1"/>
    <col min="6858" max="6858" width="27" style="915" customWidth="1"/>
    <col min="6859" max="6859" width="26.6640625" style="915" customWidth="1"/>
    <col min="6860" max="6860" width="27" style="915" customWidth="1"/>
    <col min="6861" max="6861" width="26.6640625" style="915" customWidth="1"/>
    <col min="6862" max="6863" width="16" style="915" customWidth="1"/>
    <col min="6864" max="6864" width="27" style="915" customWidth="1"/>
    <col min="6865" max="6865" width="26.6640625" style="915" customWidth="1"/>
    <col min="6866" max="6866" width="27" style="915" customWidth="1"/>
    <col min="6867" max="6867" width="26.6640625" style="915" customWidth="1"/>
    <col min="6868" max="6869" width="16" style="915" customWidth="1"/>
    <col min="6870" max="6870" width="27" style="915" customWidth="1"/>
    <col min="6871" max="6871" width="26.6640625" style="915" customWidth="1"/>
    <col min="6872" max="6872" width="27" style="915" customWidth="1"/>
    <col min="6873" max="6873" width="26.6640625" style="915" customWidth="1"/>
    <col min="6874" max="6875" width="16" style="915" customWidth="1"/>
    <col min="6876" max="6876" width="27" style="915" customWidth="1"/>
    <col min="6877" max="6877" width="26.6640625" style="915" customWidth="1"/>
    <col min="6878" max="6878" width="27" style="915" customWidth="1"/>
    <col min="6879" max="6879" width="26.6640625" style="915" customWidth="1"/>
    <col min="6880" max="6881" width="16" style="915" customWidth="1"/>
    <col min="6882" max="6882" width="27" style="915" customWidth="1"/>
    <col min="6883" max="6883" width="26.6640625" style="915" customWidth="1"/>
    <col min="6884" max="6884" width="27" style="915" customWidth="1"/>
    <col min="6885" max="6885" width="26.6640625" style="915" customWidth="1"/>
    <col min="6886" max="6887" width="16" style="915" customWidth="1"/>
    <col min="6888" max="6888" width="27" style="915" customWidth="1"/>
    <col min="6889" max="6889" width="26.6640625" style="915" customWidth="1"/>
    <col min="6890" max="6890" width="27" style="915" customWidth="1"/>
    <col min="6891" max="6891" width="26.6640625" style="915" customWidth="1"/>
    <col min="6892" max="6893" width="16" style="915" customWidth="1"/>
    <col min="6894" max="6894" width="27" style="915" customWidth="1"/>
    <col min="6895" max="6895" width="26.6640625" style="915" customWidth="1"/>
    <col min="6896" max="6896" width="27" style="915" customWidth="1"/>
    <col min="6897" max="6897" width="26.6640625" style="915" customWidth="1"/>
    <col min="6898" max="6899" width="16" style="915" customWidth="1"/>
    <col min="6900" max="6900" width="27" style="915" customWidth="1"/>
    <col min="6901" max="6901" width="26.6640625" style="915" customWidth="1"/>
    <col min="6902" max="6902" width="27" style="915" customWidth="1"/>
    <col min="6903" max="6903" width="26.6640625" style="915" customWidth="1"/>
    <col min="6904" max="6905" width="16" style="915" customWidth="1"/>
    <col min="6906" max="6906" width="25.83203125" style="915" customWidth="1"/>
    <col min="6907" max="6907" width="25.5" style="915" customWidth="1"/>
    <col min="6908" max="6908" width="25.83203125" style="915" customWidth="1"/>
    <col min="6909" max="6909" width="25.5" style="915" customWidth="1"/>
    <col min="6910" max="6911" width="16" style="915" customWidth="1"/>
    <col min="6912" max="6912" width="27" style="915" customWidth="1"/>
    <col min="6913" max="6913" width="26.6640625" style="915" customWidth="1"/>
    <col min="6914" max="6914" width="27" style="915" customWidth="1"/>
    <col min="6915" max="6915" width="26.6640625" style="915" customWidth="1"/>
    <col min="6916" max="6917" width="16" style="915" customWidth="1"/>
    <col min="6918" max="6918" width="25.83203125" style="915" customWidth="1"/>
    <col min="6919" max="6919" width="25.5" style="915" customWidth="1"/>
    <col min="6920" max="6920" width="25.83203125" style="915" customWidth="1"/>
    <col min="6921" max="6921" width="25.5" style="915" customWidth="1"/>
    <col min="6922" max="6923" width="16" style="915" customWidth="1"/>
    <col min="6924" max="6924" width="27" style="915" customWidth="1"/>
    <col min="6925" max="6925" width="26.6640625" style="915" customWidth="1"/>
    <col min="6926" max="6926" width="25.83203125" style="915" customWidth="1"/>
    <col min="6927" max="6927" width="25.5" style="915" customWidth="1"/>
    <col min="6928" max="6929" width="16" style="915" customWidth="1"/>
    <col min="6930" max="6930" width="27" style="915" customWidth="1"/>
    <col min="6931" max="6931" width="26.6640625" style="915" customWidth="1"/>
    <col min="6932" max="6932" width="27" style="915" customWidth="1"/>
    <col min="6933" max="6933" width="26.6640625" style="915" customWidth="1"/>
    <col min="6934" max="6935" width="16" style="915" customWidth="1"/>
    <col min="6936" max="6936" width="27" style="915" customWidth="1"/>
    <col min="6937" max="6937" width="26.6640625" style="915" customWidth="1"/>
    <col min="6938" max="6938" width="27" style="915" customWidth="1"/>
    <col min="6939" max="6939" width="26.6640625" style="915" customWidth="1"/>
    <col min="6940" max="6941" width="16" style="915" customWidth="1"/>
    <col min="6942" max="6942" width="27" style="915" customWidth="1"/>
    <col min="6943" max="6943" width="26.6640625" style="915" customWidth="1"/>
    <col min="6944" max="6944" width="27" style="915" customWidth="1"/>
    <col min="6945" max="6945" width="26.6640625" style="915" customWidth="1"/>
    <col min="6946" max="6947" width="16" style="915" customWidth="1"/>
    <col min="6948" max="6948" width="27" style="915" customWidth="1"/>
    <col min="6949" max="6949" width="26.6640625" style="915" customWidth="1"/>
    <col min="6950" max="6950" width="27" style="915" customWidth="1"/>
    <col min="6951" max="6951" width="26.6640625" style="915" customWidth="1"/>
    <col min="6952" max="6953" width="16" style="915" customWidth="1"/>
    <col min="6954" max="6954" width="27" style="915" customWidth="1"/>
    <col min="6955" max="6955" width="26.6640625" style="915" customWidth="1"/>
    <col min="6956" max="6956" width="27" style="915" customWidth="1"/>
    <col min="6957" max="6957" width="26.6640625" style="915" customWidth="1"/>
    <col min="6958" max="6959" width="16" style="915" customWidth="1"/>
    <col min="6960" max="6960" width="27" style="915" customWidth="1"/>
    <col min="6961" max="6961" width="26.6640625" style="915" customWidth="1"/>
    <col min="6962" max="6962" width="23.83203125" style="915" customWidth="1"/>
    <col min="6963" max="6963" width="23.6640625" style="915" customWidth="1"/>
    <col min="6964" max="6965" width="16" style="915" customWidth="1"/>
    <col min="6966" max="6966" width="27" style="915" customWidth="1"/>
    <col min="6967" max="6967" width="26.6640625" style="915" customWidth="1"/>
    <col min="6968" max="6968" width="27" style="915" customWidth="1"/>
    <col min="6969" max="6969" width="26.6640625" style="915" customWidth="1"/>
    <col min="6970" max="6971" width="16" style="915" customWidth="1"/>
    <col min="6972" max="6972" width="27" style="915" customWidth="1"/>
    <col min="6973" max="6973" width="26.6640625" style="915" customWidth="1"/>
    <col min="6974" max="6974" width="27" style="915" customWidth="1"/>
    <col min="6975" max="6975" width="26.6640625" style="915" customWidth="1"/>
    <col min="6976" max="6977" width="16" style="915" customWidth="1"/>
    <col min="6978" max="6978" width="27" style="915" customWidth="1"/>
    <col min="6979" max="6979" width="26.6640625" style="915" customWidth="1"/>
    <col min="6980" max="6980" width="27" style="915" customWidth="1"/>
    <col min="6981" max="6981" width="26.6640625" style="915" customWidth="1"/>
    <col min="6982" max="6983" width="16" style="915" customWidth="1"/>
    <col min="6984" max="6984" width="27" style="915" customWidth="1"/>
    <col min="6985" max="6985" width="26.6640625" style="915" customWidth="1"/>
    <col min="6986" max="6986" width="27" style="915" customWidth="1"/>
    <col min="6987" max="6987" width="26.6640625" style="915" customWidth="1"/>
    <col min="6988" max="6989" width="16" style="915" customWidth="1"/>
    <col min="6990" max="6990" width="27" style="915" customWidth="1"/>
    <col min="6991" max="6991" width="26.6640625" style="915" customWidth="1"/>
    <col min="6992" max="6992" width="27" style="915" customWidth="1"/>
    <col min="6993" max="6993" width="26.6640625" style="915" customWidth="1"/>
    <col min="6994" max="6995" width="16" style="915" customWidth="1"/>
    <col min="6996" max="6996" width="27" style="915" customWidth="1"/>
    <col min="6997" max="6997" width="26.6640625" style="915" customWidth="1"/>
    <col min="6998" max="6998" width="27" style="915" customWidth="1"/>
    <col min="6999" max="6999" width="26.6640625" style="915" customWidth="1"/>
    <col min="7000" max="7001" width="16" style="915" customWidth="1"/>
    <col min="7002" max="7002" width="27" style="915" customWidth="1"/>
    <col min="7003" max="7003" width="26.6640625" style="915" customWidth="1"/>
    <col min="7004" max="7004" width="27" style="915" customWidth="1"/>
    <col min="7005" max="7005" width="26.6640625" style="915" customWidth="1"/>
    <col min="7006" max="7007" width="16" style="915" customWidth="1"/>
    <col min="7008" max="7008" width="27" style="915" customWidth="1"/>
    <col min="7009" max="7009" width="26.6640625" style="915" customWidth="1"/>
    <col min="7010" max="7010" width="27" style="915" customWidth="1"/>
    <col min="7011" max="7011" width="26.6640625" style="915" customWidth="1"/>
    <col min="7012" max="7013" width="16" style="915" customWidth="1"/>
    <col min="7014" max="7014" width="28.1640625" style="915" customWidth="1"/>
    <col min="7015" max="7015" width="27.83203125" style="915" customWidth="1"/>
    <col min="7016" max="7016" width="27" style="915" customWidth="1"/>
    <col min="7017" max="7017" width="26.6640625" style="915" customWidth="1"/>
    <col min="7018" max="7019" width="16" style="915" customWidth="1"/>
    <col min="7020" max="7020" width="27" style="915" customWidth="1"/>
    <col min="7021" max="7021" width="26.6640625" style="915" customWidth="1"/>
    <col min="7022" max="7022" width="27" style="915" customWidth="1"/>
    <col min="7023" max="7023" width="26.6640625" style="915" customWidth="1"/>
    <col min="7024" max="7025" width="16" style="915" customWidth="1"/>
    <col min="7026" max="7026" width="27" style="915" customWidth="1"/>
    <col min="7027" max="7027" width="26.6640625" style="915" customWidth="1"/>
    <col min="7028" max="7028" width="25.83203125" style="915" customWidth="1"/>
    <col min="7029" max="7029" width="25.5" style="915" customWidth="1"/>
    <col min="7030" max="7031" width="16" style="915" customWidth="1"/>
    <col min="7032" max="7032" width="27" style="915" customWidth="1"/>
    <col min="7033" max="7033" width="26.6640625" style="915" customWidth="1"/>
    <col min="7034" max="7034" width="27" style="915" customWidth="1"/>
    <col min="7035" max="7035" width="26.6640625" style="915" customWidth="1"/>
    <col min="7036" max="7037" width="16" style="915" customWidth="1"/>
    <col min="7038" max="7038" width="27" style="915" customWidth="1"/>
    <col min="7039" max="7039" width="26.6640625" style="915" customWidth="1"/>
    <col min="7040" max="7040" width="27" style="915" customWidth="1"/>
    <col min="7041" max="7041" width="26.6640625" style="915" customWidth="1"/>
    <col min="7042" max="7043" width="16" style="915" customWidth="1"/>
    <col min="7044" max="7044" width="27" style="915" customWidth="1"/>
    <col min="7045" max="7045" width="26.6640625" style="915" customWidth="1"/>
    <col min="7046" max="7046" width="27" style="915" customWidth="1"/>
    <col min="7047" max="7047" width="26.6640625" style="915" customWidth="1"/>
    <col min="7048" max="7049" width="16" style="915" customWidth="1"/>
    <col min="7050" max="7050" width="28.1640625" style="915" customWidth="1"/>
    <col min="7051" max="7051" width="27.83203125" style="915" customWidth="1"/>
    <col min="7052" max="7052" width="28.1640625" style="915" customWidth="1"/>
    <col min="7053" max="7053" width="27.83203125" style="915" customWidth="1"/>
    <col min="7054" max="7055" width="16" style="915" customWidth="1"/>
    <col min="7056" max="7056" width="28.1640625" style="915" customWidth="1"/>
    <col min="7057" max="7057" width="27.83203125" style="915" customWidth="1"/>
    <col min="7058" max="7058" width="28.1640625" style="915" customWidth="1"/>
    <col min="7059" max="7059" width="27.83203125" style="915" customWidth="1"/>
    <col min="7060" max="7061" width="16" style="915" customWidth="1"/>
    <col min="7062" max="7062" width="28.1640625" style="915" customWidth="1"/>
    <col min="7063" max="7063" width="27.83203125" style="915" customWidth="1"/>
    <col min="7064" max="7064" width="28.1640625" style="915" customWidth="1"/>
    <col min="7065" max="7065" width="27.83203125" style="915" customWidth="1"/>
    <col min="7066" max="7067" width="16" style="915" customWidth="1"/>
    <col min="7068" max="7068" width="28.1640625" style="915" customWidth="1"/>
    <col min="7069" max="7069" width="27.83203125" style="915" customWidth="1"/>
    <col min="7070" max="7070" width="28.1640625" style="915" customWidth="1"/>
    <col min="7071" max="7071" width="27.83203125" style="915" customWidth="1"/>
    <col min="7072" max="7073" width="16" style="915" customWidth="1"/>
    <col min="7074" max="7074" width="28.1640625" style="915" customWidth="1"/>
    <col min="7075" max="7075" width="27.83203125" style="915" customWidth="1"/>
    <col min="7076" max="7076" width="28.1640625" style="915" customWidth="1"/>
    <col min="7077" max="7077" width="27.83203125" style="915" customWidth="1"/>
    <col min="7078" max="7079" width="16" style="915" customWidth="1"/>
    <col min="7080" max="7080" width="28.1640625" style="915" customWidth="1"/>
    <col min="7081" max="7081" width="27.83203125" style="915" customWidth="1"/>
    <col min="7082" max="7082" width="27" style="915" customWidth="1"/>
    <col min="7083" max="7083" width="26.6640625" style="915" customWidth="1"/>
    <col min="7084" max="7085" width="16" style="915" customWidth="1"/>
    <col min="7086" max="7086" width="27" style="915" customWidth="1"/>
    <col min="7087" max="7087" width="26.6640625" style="915" customWidth="1"/>
    <col min="7088" max="7088" width="27" style="915" customWidth="1"/>
    <col min="7089" max="7089" width="26.6640625" style="915" customWidth="1"/>
    <col min="7090" max="7091" width="16" style="915" customWidth="1"/>
    <col min="7092" max="7092" width="28.1640625" style="915" customWidth="1"/>
    <col min="7093" max="7093" width="27.83203125" style="915" customWidth="1"/>
    <col min="7094" max="7094" width="28.1640625" style="915" customWidth="1"/>
    <col min="7095" max="7095" width="27.83203125" style="915" customWidth="1"/>
    <col min="7096" max="7097" width="16" style="915" customWidth="1"/>
    <col min="7098" max="7098" width="28.1640625" style="915" customWidth="1"/>
    <col min="7099" max="7099" width="27.83203125" style="915" customWidth="1"/>
    <col min="7100" max="7100" width="28.1640625" style="915" customWidth="1"/>
    <col min="7101" max="7101" width="27.83203125" style="915" customWidth="1"/>
    <col min="7102" max="7103" width="16" style="915" customWidth="1"/>
    <col min="7104" max="7104" width="28.1640625" style="915" customWidth="1"/>
    <col min="7105" max="7105" width="27.83203125" style="915" customWidth="1"/>
    <col min="7106" max="7106" width="25.1640625" style="915" customWidth="1"/>
    <col min="7107" max="7107" width="24.83203125" style="915" customWidth="1"/>
    <col min="7108" max="7109" width="16" style="915" customWidth="1"/>
    <col min="7110" max="7110" width="28.1640625" style="915" customWidth="1"/>
    <col min="7111" max="7111" width="27.83203125" style="915" customWidth="1"/>
    <col min="7112" max="7112" width="28.1640625" style="915" customWidth="1"/>
    <col min="7113" max="7113" width="27.83203125" style="915" customWidth="1"/>
    <col min="7114" max="7115" width="16" style="915" customWidth="1"/>
    <col min="7116" max="7116" width="28.1640625" style="915" customWidth="1"/>
    <col min="7117" max="7117" width="27.83203125" style="915" customWidth="1"/>
    <col min="7118" max="7118" width="28.1640625" style="915" customWidth="1"/>
    <col min="7119" max="7119" width="27.83203125" style="915" customWidth="1"/>
    <col min="7120" max="7121" width="16" style="915" customWidth="1"/>
    <col min="7122" max="7122" width="28.1640625" style="915" customWidth="1"/>
    <col min="7123" max="7123" width="27.83203125" style="915" customWidth="1"/>
    <col min="7124" max="7124" width="28.1640625" style="915" customWidth="1"/>
    <col min="7125" max="7125" width="27.83203125" style="915" customWidth="1"/>
    <col min="7126" max="7127" width="16" style="915" customWidth="1"/>
    <col min="7128" max="7128" width="27" style="915" customWidth="1"/>
    <col min="7129" max="7129" width="26.6640625" style="915" customWidth="1"/>
    <col min="7130" max="7130" width="27" style="915" customWidth="1"/>
    <col min="7131" max="7131" width="26.6640625" style="915" customWidth="1"/>
    <col min="7132" max="7133" width="16" style="915" customWidth="1"/>
    <col min="7134" max="7134" width="28.1640625" style="915" customWidth="1"/>
    <col min="7135" max="7135" width="27.83203125" style="915" customWidth="1"/>
    <col min="7136" max="7136" width="28.1640625" style="915" customWidth="1"/>
    <col min="7137" max="7137" width="27.83203125" style="915" customWidth="1"/>
    <col min="7138" max="7139" width="16" style="915" customWidth="1"/>
    <col min="7140" max="7140" width="28.1640625" style="915" customWidth="1"/>
    <col min="7141" max="7141" width="27.83203125" style="915" customWidth="1"/>
    <col min="7142" max="7142" width="27" style="915" customWidth="1"/>
    <col min="7143" max="7143" width="26.6640625" style="915" customWidth="1"/>
    <col min="7144" max="7145" width="16" style="915" customWidth="1"/>
    <col min="7146" max="7146" width="28.1640625" style="915" customWidth="1"/>
    <col min="7147" max="7147" width="27.83203125" style="915" customWidth="1"/>
    <col min="7148" max="7148" width="28.1640625" style="915" customWidth="1"/>
    <col min="7149" max="7149" width="27.83203125" style="915" customWidth="1"/>
    <col min="7150" max="7151" width="16" style="915" customWidth="1"/>
    <col min="7152" max="7152" width="28.1640625" style="915" customWidth="1"/>
    <col min="7153" max="7153" width="27.83203125" style="915" customWidth="1"/>
    <col min="7154" max="7154" width="28.1640625" style="915" customWidth="1"/>
    <col min="7155" max="7155" width="27.83203125" style="915" customWidth="1"/>
    <col min="7156" max="7157" width="16" style="915" customWidth="1"/>
    <col min="7158" max="7158" width="28.1640625" style="915" customWidth="1"/>
    <col min="7159" max="7159" width="27.83203125" style="915" customWidth="1"/>
    <col min="7160" max="7160" width="28.1640625" style="915" customWidth="1"/>
    <col min="7161" max="7161" width="27.83203125" style="915" customWidth="1"/>
    <col min="7162" max="7163" width="16" style="915" customWidth="1"/>
    <col min="7164" max="7164" width="28.1640625" style="915" customWidth="1"/>
    <col min="7165" max="7165" width="27.83203125" style="915" customWidth="1"/>
    <col min="7166" max="7166" width="28.1640625" style="915" customWidth="1"/>
    <col min="7167" max="7167" width="27.83203125" style="915" customWidth="1"/>
    <col min="7168" max="7169" width="16" style="915" customWidth="1"/>
    <col min="7170" max="7170" width="28.1640625" style="915" customWidth="1"/>
    <col min="7171" max="7171" width="27.83203125" style="915" customWidth="1"/>
    <col min="7172" max="7172" width="28.1640625" style="915" customWidth="1"/>
    <col min="7173" max="7173" width="27.83203125" style="915" customWidth="1"/>
    <col min="7174" max="7175" width="16" style="915" customWidth="1"/>
    <col min="7176" max="7176" width="28.1640625" style="915" customWidth="1"/>
    <col min="7177" max="7177" width="27.83203125" style="915" customWidth="1"/>
    <col min="7178" max="7178" width="28.1640625" style="915" customWidth="1"/>
    <col min="7179" max="7179" width="27.83203125" style="915" customWidth="1"/>
    <col min="7180" max="7181" width="16" style="915" customWidth="1"/>
    <col min="7182" max="7182" width="28.1640625" style="915" customWidth="1"/>
    <col min="7183" max="7183" width="27.83203125" style="915" customWidth="1"/>
    <col min="7184" max="7184" width="28.1640625" style="915" customWidth="1"/>
    <col min="7185" max="7185" width="27.83203125" style="915" customWidth="1"/>
    <col min="7186" max="7187" width="16" style="915" customWidth="1"/>
    <col min="7188" max="7188" width="27" style="915" customWidth="1"/>
    <col min="7189" max="7189" width="26.6640625" style="915" customWidth="1"/>
    <col min="7190" max="7190" width="27" style="915" customWidth="1"/>
    <col min="7191" max="7191" width="26.6640625" style="915" customWidth="1"/>
    <col min="7192" max="7193" width="16" style="915" customWidth="1"/>
    <col min="7194" max="7194" width="28.1640625" style="915" customWidth="1"/>
    <col min="7195" max="7195" width="27.83203125" style="915" customWidth="1"/>
    <col min="7196" max="7196" width="28.1640625" style="915" customWidth="1"/>
    <col min="7197" max="7197" width="27.83203125" style="915" customWidth="1"/>
    <col min="7198" max="7199" width="16" style="915" customWidth="1"/>
    <col min="7200" max="7200" width="28.1640625" style="915" customWidth="1"/>
    <col min="7201" max="7201" width="27.83203125" style="915" customWidth="1"/>
    <col min="7202" max="7202" width="28.1640625" style="915" customWidth="1"/>
    <col min="7203" max="7203" width="27.83203125" style="915" customWidth="1"/>
    <col min="7204" max="7205" width="16" style="915" customWidth="1"/>
    <col min="7206" max="7206" width="28.1640625" style="915" customWidth="1"/>
    <col min="7207" max="7207" width="27.83203125" style="915" customWidth="1"/>
    <col min="7208" max="7208" width="28.1640625" style="915" customWidth="1"/>
    <col min="7209" max="7209" width="27.83203125" style="915" customWidth="1"/>
    <col min="7210" max="7211" width="16" style="915" customWidth="1"/>
    <col min="7212" max="7212" width="28.1640625" style="915" customWidth="1"/>
    <col min="7213" max="7213" width="27.83203125" style="915" customWidth="1"/>
    <col min="7214" max="7214" width="28.1640625" style="915" customWidth="1"/>
    <col min="7215" max="7215" width="27.83203125" style="915" customWidth="1"/>
    <col min="7216" max="7217" width="16" style="915" customWidth="1"/>
    <col min="7218" max="7218" width="28.1640625" style="915" customWidth="1"/>
    <col min="7219" max="7219" width="27.83203125" style="915" customWidth="1"/>
    <col min="7220" max="7220" width="27" style="915" customWidth="1"/>
    <col min="7221" max="7221" width="26.6640625" style="915" customWidth="1"/>
    <col min="7222" max="7223" width="16" style="915" customWidth="1"/>
    <col min="7224" max="7224" width="28.1640625" style="915" customWidth="1"/>
    <col min="7225" max="7225" width="27.83203125" style="915" customWidth="1"/>
    <col min="7226" max="7226" width="27" style="915" customWidth="1"/>
    <col min="7227" max="7227" width="26.6640625" style="915" customWidth="1"/>
    <col min="7228" max="7229" width="16" style="915" customWidth="1"/>
    <col min="7230" max="7230" width="28.1640625" style="915" customWidth="1"/>
    <col min="7231" max="7231" width="27.83203125" style="915" customWidth="1"/>
    <col min="7232" max="7232" width="28.1640625" style="915" customWidth="1"/>
    <col min="7233" max="7233" width="27.83203125" style="915" customWidth="1"/>
    <col min="7234" max="7235" width="16" style="915" customWidth="1"/>
    <col min="7236" max="7236" width="28.1640625" style="915" customWidth="1"/>
    <col min="7237" max="7237" width="27.83203125" style="915" customWidth="1"/>
    <col min="7238" max="7238" width="28.1640625" style="915" customWidth="1"/>
    <col min="7239" max="7239" width="27.83203125" style="915" customWidth="1"/>
    <col min="7240" max="7241" width="16" style="915" customWidth="1"/>
    <col min="7242" max="7242" width="28.1640625" style="915" customWidth="1"/>
    <col min="7243" max="7243" width="27.83203125" style="915" customWidth="1"/>
    <col min="7244" max="7244" width="28.1640625" style="915" customWidth="1"/>
    <col min="7245" max="7245" width="27.83203125" style="915" customWidth="1"/>
    <col min="7246" max="7247" width="16" style="915" customWidth="1"/>
    <col min="7248" max="7248" width="28.1640625" style="915" customWidth="1"/>
    <col min="7249" max="7249" width="27.83203125" style="915" customWidth="1"/>
    <col min="7250" max="7250" width="28.1640625" style="915" customWidth="1"/>
    <col min="7251" max="7251" width="27.83203125" style="915" customWidth="1"/>
    <col min="7252" max="7253" width="16" style="915" customWidth="1"/>
    <col min="7254" max="7254" width="28.1640625" style="915" customWidth="1"/>
    <col min="7255" max="7255" width="27.83203125" style="915" customWidth="1"/>
    <col min="7256" max="7256" width="28.1640625" style="915" customWidth="1"/>
    <col min="7257" max="7257" width="27.83203125" style="915" customWidth="1"/>
    <col min="7258" max="7259" width="16" style="915" customWidth="1"/>
    <col min="7260" max="7260" width="28.1640625" style="915" customWidth="1"/>
    <col min="7261" max="7261" width="27.83203125" style="915" customWidth="1"/>
    <col min="7262" max="7262" width="28.1640625" style="915" customWidth="1"/>
    <col min="7263" max="7263" width="27.83203125" style="915" customWidth="1"/>
    <col min="7264" max="7265" width="16" style="915" customWidth="1"/>
    <col min="7266" max="7266" width="28.1640625" style="915" customWidth="1"/>
    <col min="7267" max="7267" width="27.83203125" style="915" customWidth="1"/>
    <col min="7268" max="7268" width="28.1640625" style="915" customWidth="1"/>
    <col min="7269" max="7269" width="27.83203125" style="915" customWidth="1"/>
    <col min="7270" max="7271" width="16" style="915" customWidth="1"/>
    <col min="7272" max="7272" width="28.1640625" style="915" customWidth="1"/>
    <col min="7273" max="7273" width="27.83203125" style="915" customWidth="1"/>
    <col min="7274" max="7274" width="28.1640625" style="915" customWidth="1"/>
    <col min="7275" max="7275" width="27.83203125" style="915" customWidth="1"/>
    <col min="7276" max="7277" width="16" style="915" customWidth="1"/>
    <col min="7278" max="7278" width="28.1640625" style="915" customWidth="1"/>
    <col min="7279" max="7279" width="27.83203125" style="915" customWidth="1"/>
    <col min="7280" max="7280" width="28.1640625" style="915" customWidth="1"/>
    <col min="7281" max="7281" width="27.83203125" style="915" customWidth="1"/>
    <col min="7282" max="7283" width="16" style="915" customWidth="1"/>
    <col min="7284" max="7284" width="28.1640625" style="915" customWidth="1"/>
    <col min="7285" max="7285" width="27.83203125" style="915" customWidth="1"/>
    <col min="7286" max="7286" width="28.1640625" style="915" customWidth="1"/>
    <col min="7287" max="7287" width="27.83203125" style="915" customWidth="1"/>
    <col min="7288" max="7289" width="16" style="915" customWidth="1"/>
    <col min="7290" max="7290" width="28.1640625" style="915" customWidth="1"/>
    <col min="7291" max="7291" width="27.83203125" style="915" customWidth="1"/>
    <col min="7292" max="7292" width="28.1640625" style="915" customWidth="1"/>
    <col min="7293" max="7293" width="27.83203125" style="915" customWidth="1"/>
    <col min="7294" max="7295" width="16" style="915" customWidth="1"/>
    <col min="7296" max="7296" width="28.1640625" style="915" customWidth="1"/>
    <col min="7297" max="7297" width="27.83203125" style="915" customWidth="1"/>
    <col min="7298" max="7298" width="28.1640625" style="915" customWidth="1"/>
    <col min="7299" max="7299" width="27.83203125" style="915" customWidth="1"/>
    <col min="7300" max="7301" width="16" style="915" customWidth="1"/>
    <col min="7302" max="7302" width="28.1640625" style="915" customWidth="1"/>
    <col min="7303" max="7303" width="27.83203125" style="915" customWidth="1"/>
    <col min="7304" max="7304" width="28.1640625" style="915" customWidth="1"/>
    <col min="7305" max="7305" width="27.83203125" style="915" customWidth="1"/>
    <col min="7306" max="7307" width="16" style="915" customWidth="1"/>
    <col min="7308" max="7308" width="28.1640625" style="915" customWidth="1"/>
    <col min="7309" max="7309" width="27.83203125" style="915" customWidth="1"/>
    <col min="7310" max="7310" width="28.1640625" style="915" customWidth="1"/>
    <col min="7311" max="7311" width="27.83203125" style="915" customWidth="1"/>
    <col min="7312" max="7313" width="16" style="915" customWidth="1"/>
    <col min="7314" max="7314" width="28.1640625" style="915" customWidth="1"/>
    <col min="7315" max="7315" width="27.83203125" style="915" customWidth="1"/>
    <col min="7316" max="7316" width="28.1640625" style="915" customWidth="1"/>
    <col min="7317" max="7317" width="27.83203125" style="915" customWidth="1"/>
    <col min="7318" max="7319" width="16" style="915" customWidth="1"/>
    <col min="7320" max="7320" width="28.1640625" style="915" customWidth="1"/>
    <col min="7321" max="7321" width="27.83203125" style="915" customWidth="1"/>
    <col min="7322" max="7322" width="28.1640625" style="915" customWidth="1"/>
    <col min="7323" max="7323" width="27.83203125" style="915" customWidth="1"/>
    <col min="7324" max="7325" width="16" style="915" customWidth="1"/>
    <col min="7326" max="7326" width="28.1640625" style="915" customWidth="1"/>
    <col min="7327" max="7327" width="27.83203125" style="915" customWidth="1"/>
    <col min="7328" max="7328" width="28.1640625" style="915" customWidth="1"/>
    <col min="7329" max="7329" width="27.83203125" style="915" customWidth="1"/>
    <col min="7330" max="7331" width="16" style="915" customWidth="1"/>
    <col min="7332" max="7332" width="28.1640625" style="915" customWidth="1"/>
    <col min="7333" max="7333" width="27.83203125" style="915" customWidth="1"/>
    <col min="7334" max="7334" width="28.1640625" style="915" customWidth="1"/>
    <col min="7335" max="7335" width="27.83203125" style="915" customWidth="1"/>
    <col min="7336" max="7337" width="16" style="915" customWidth="1"/>
    <col min="7338" max="7338" width="28.1640625" style="915" customWidth="1"/>
    <col min="7339" max="7339" width="27.83203125" style="915" customWidth="1"/>
    <col min="7340" max="7340" width="28.1640625" style="915" customWidth="1"/>
    <col min="7341" max="7341" width="27.83203125" style="915" customWidth="1"/>
    <col min="7342" max="7343" width="16" style="915" customWidth="1"/>
    <col min="7344" max="7344" width="27" style="915" customWidth="1"/>
    <col min="7345" max="7345" width="26.6640625" style="915" customWidth="1"/>
    <col min="7346" max="7346" width="27" style="915" customWidth="1"/>
    <col min="7347" max="7347" width="26.6640625" style="915" customWidth="1"/>
    <col min="7348" max="7349" width="16" style="915" customWidth="1"/>
    <col min="7350" max="7350" width="28.1640625" style="915" customWidth="1"/>
    <col min="7351" max="7351" width="27.83203125" style="915" customWidth="1"/>
    <col min="7352" max="7352" width="28.1640625" style="915" customWidth="1"/>
    <col min="7353" max="7353" width="27.83203125" style="915" customWidth="1"/>
    <col min="7354" max="7355" width="16" style="915" customWidth="1"/>
    <col min="7356" max="7356" width="28.1640625" style="915" customWidth="1"/>
    <col min="7357" max="7357" width="27.83203125" style="915" customWidth="1"/>
    <col min="7358" max="7358" width="28.1640625" style="915" customWidth="1"/>
    <col min="7359" max="7359" width="27.83203125" style="915" customWidth="1"/>
    <col min="7360" max="7361" width="16" style="915" customWidth="1"/>
    <col min="7362" max="7362" width="28.1640625" style="915" customWidth="1"/>
    <col min="7363" max="7363" width="27.83203125" style="915" customWidth="1"/>
    <col min="7364" max="7364" width="28.1640625" style="915" customWidth="1"/>
    <col min="7365" max="7365" width="27.83203125" style="915" customWidth="1"/>
    <col min="7366" max="7367" width="16" style="915" customWidth="1"/>
    <col min="7368" max="7368" width="28.1640625" style="915" customWidth="1"/>
    <col min="7369" max="7369" width="27.83203125" style="915" customWidth="1"/>
    <col min="7370" max="7370" width="28.1640625" style="915" customWidth="1"/>
    <col min="7371" max="7371" width="27.83203125" style="915" customWidth="1"/>
    <col min="7372" max="7373" width="16" style="915" customWidth="1"/>
    <col min="7374" max="7374" width="28.1640625" style="915" customWidth="1"/>
    <col min="7375" max="7375" width="27.83203125" style="915" customWidth="1"/>
    <col min="7376" max="7376" width="28.1640625" style="915" customWidth="1"/>
    <col min="7377" max="7377" width="27.83203125" style="915" customWidth="1"/>
    <col min="7378" max="7379" width="16" style="915" customWidth="1"/>
    <col min="7380" max="7380" width="28.1640625" style="915" customWidth="1"/>
    <col min="7381" max="7381" width="27.83203125" style="915" customWidth="1"/>
    <col min="7382" max="7382" width="28.1640625" style="915" customWidth="1"/>
    <col min="7383" max="7383" width="27.83203125" style="915" customWidth="1"/>
    <col min="7384" max="7385" width="16" style="915" customWidth="1"/>
    <col min="7386" max="7386" width="28.1640625" style="915" customWidth="1"/>
    <col min="7387" max="7387" width="27.83203125" style="915" customWidth="1"/>
    <col min="7388" max="7388" width="28.1640625" style="915" customWidth="1"/>
    <col min="7389" max="7389" width="27.83203125" style="915" customWidth="1"/>
    <col min="7390" max="7391" width="16" style="915" customWidth="1"/>
    <col min="7392" max="7392" width="28.1640625" style="915" customWidth="1"/>
    <col min="7393" max="7393" width="27.83203125" style="915" customWidth="1"/>
    <col min="7394" max="7394" width="28.1640625" style="915" customWidth="1"/>
    <col min="7395" max="7395" width="27.83203125" style="915" customWidth="1"/>
    <col min="7396" max="7397" width="16" style="915" customWidth="1"/>
    <col min="7398" max="7398" width="28.1640625" style="915" customWidth="1"/>
    <col min="7399" max="7399" width="27.83203125" style="915" customWidth="1"/>
    <col min="7400" max="7400" width="28.1640625" style="915" customWidth="1"/>
    <col min="7401" max="7401" width="27.83203125" style="915" customWidth="1"/>
    <col min="7402" max="7403" width="16" style="915" customWidth="1"/>
    <col min="7404" max="7404" width="28.1640625" style="915" customWidth="1"/>
    <col min="7405" max="7405" width="27.83203125" style="915" customWidth="1"/>
    <col min="7406" max="7406" width="28.1640625" style="915" customWidth="1"/>
    <col min="7407" max="7407" width="27.83203125" style="915" customWidth="1"/>
    <col min="7408" max="7409" width="16" style="915" customWidth="1"/>
    <col min="7410" max="7410" width="28.1640625" style="915" customWidth="1"/>
    <col min="7411" max="7411" width="27.83203125" style="915" customWidth="1"/>
    <col min="7412" max="7412" width="28.1640625" style="915" customWidth="1"/>
    <col min="7413" max="7413" width="27.83203125" style="915" customWidth="1"/>
    <col min="7414" max="7415" width="16" style="915" customWidth="1"/>
    <col min="7416" max="7416" width="28.1640625" style="915" customWidth="1"/>
    <col min="7417" max="7417" width="27.83203125" style="915" customWidth="1"/>
    <col min="7418" max="7418" width="27" style="915" customWidth="1"/>
    <col min="7419" max="7419" width="26.6640625" style="915" customWidth="1"/>
    <col min="7420" max="7421" width="16" style="915" customWidth="1"/>
    <col min="7422" max="7422" width="28.1640625" style="915" customWidth="1"/>
    <col min="7423" max="7423" width="27.83203125" style="915" customWidth="1"/>
    <col min="7424" max="7424" width="28.1640625" style="915" customWidth="1"/>
    <col min="7425" max="7425" width="27.83203125" style="915" customWidth="1"/>
    <col min="7426" max="7427" width="16" style="915" customWidth="1"/>
    <col min="7428" max="7428" width="28.1640625" style="915" customWidth="1"/>
    <col min="7429" max="7429" width="27.83203125" style="915" customWidth="1"/>
    <col min="7430" max="7430" width="28.1640625" style="915" customWidth="1"/>
    <col min="7431" max="7431" width="27.83203125" style="915" customWidth="1"/>
    <col min="7432" max="7433" width="16" style="915" customWidth="1"/>
    <col min="7434" max="7434" width="28.1640625" style="915" customWidth="1"/>
    <col min="7435" max="7435" width="27.83203125" style="915" customWidth="1"/>
    <col min="7436" max="7436" width="28.1640625" style="915" customWidth="1"/>
    <col min="7437" max="7437" width="27.83203125" style="915" customWidth="1"/>
    <col min="7438" max="7439" width="16" style="915" customWidth="1"/>
    <col min="7440" max="7440" width="28.1640625" style="915" customWidth="1"/>
    <col min="7441" max="7441" width="27.83203125" style="915" customWidth="1"/>
    <col min="7442" max="7442" width="28.1640625" style="915" customWidth="1"/>
    <col min="7443" max="7443" width="27.83203125" style="915" customWidth="1"/>
    <col min="7444" max="7445" width="16" style="915" customWidth="1"/>
    <col min="7446" max="7446" width="27" style="915" customWidth="1"/>
    <col min="7447" max="7447" width="26.6640625" style="915" customWidth="1"/>
    <col min="7448" max="7448" width="27" style="915" customWidth="1"/>
    <col min="7449" max="7449" width="26.6640625" style="915" customWidth="1"/>
    <col min="7450" max="7451" width="16" style="915" customWidth="1"/>
    <col min="7452" max="7452" width="28.1640625" style="915" customWidth="1"/>
    <col min="7453" max="7453" width="27.83203125" style="915" customWidth="1"/>
    <col min="7454" max="7454" width="28.1640625" style="915" customWidth="1"/>
    <col min="7455" max="7455" width="27.83203125" style="915" customWidth="1"/>
    <col min="7456" max="7457" width="16" style="915" customWidth="1"/>
    <col min="7458" max="7458" width="28.1640625" style="915" customWidth="1"/>
    <col min="7459" max="7459" width="27.83203125" style="915" customWidth="1"/>
    <col min="7460" max="7460" width="28.1640625" style="915" customWidth="1"/>
    <col min="7461" max="7461" width="27.83203125" style="915" customWidth="1"/>
    <col min="7462" max="7463" width="16" style="915" customWidth="1"/>
    <col min="7464" max="7464" width="28.1640625" style="915" customWidth="1"/>
    <col min="7465" max="7465" width="27.83203125" style="915" customWidth="1"/>
    <col min="7466" max="7466" width="27" style="915" customWidth="1"/>
    <col min="7467" max="7467" width="26.6640625" style="915" customWidth="1"/>
    <col min="7468" max="7469" width="16" style="915" customWidth="1"/>
    <col min="7470" max="7470" width="25.1640625" style="915" customWidth="1"/>
    <col min="7471" max="7471" width="24.83203125" style="915" customWidth="1"/>
    <col min="7472" max="7472" width="25.1640625" style="915" customWidth="1"/>
    <col min="7473" max="7473" width="24.83203125" style="915" customWidth="1"/>
    <col min="7474" max="7475" width="16" style="915" customWidth="1"/>
    <col min="7476" max="7476" width="28.1640625" style="915" customWidth="1"/>
    <col min="7477" max="7477" width="27.83203125" style="915" customWidth="1"/>
    <col min="7478" max="7478" width="28.1640625" style="915" customWidth="1"/>
    <col min="7479" max="7479" width="27.83203125" style="915" customWidth="1"/>
    <col min="7480" max="7481" width="16" style="915" customWidth="1"/>
    <col min="7482" max="7482" width="28.1640625" style="915" customWidth="1"/>
    <col min="7483" max="7483" width="27.83203125" style="915" customWidth="1"/>
    <col min="7484" max="7484" width="28.1640625" style="915" customWidth="1"/>
    <col min="7485" max="7485" width="27.83203125" style="915" customWidth="1"/>
    <col min="7486" max="7487" width="16" style="915" customWidth="1"/>
    <col min="7488" max="7488" width="25.1640625" style="915" customWidth="1"/>
    <col min="7489" max="7489" width="24.83203125" style="915" customWidth="1"/>
    <col min="7490" max="7490" width="25.1640625" style="915" customWidth="1"/>
    <col min="7491" max="7491" width="24.83203125" style="915" customWidth="1"/>
    <col min="7492" max="7493" width="16" style="915" customWidth="1"/>
    <col min="7494" max="7494" width="28.1640625" style="915" customWidth="1"/>
    <col min="7495" max="7495" width="27.83203125" style="915" customWidth="1"/>
    <col min="7496" max="7496" width="28.1640625" style="915" customWidth="1"/>
    <col min="7497" max="7497" width="27.83203125" style="915" customWidth="1"/>
    <col min="7498" max="7499" width="16" style="915" customWidth="1"/>
    <col min="7500" max="7500" width="28.1640625" style="915" customWidth="1"/>
    <col min="7501" max="7501" width="27.83203125" style="915" customWidth="1"/>
    <col min="7502" max="7502" width="28.1640625" style="915" customWidth="1"/>
    <col min="7503" max="7503" width="27.83203125" style="915" customWidth="1"/>
    <col min="7504" max="7505" width="16" style="915" customWidth="1"/>
    <col min="7506" max="7506" width="27" style="915" customWidth="1"/>
    <col min="7507" max="7507" width="26.6640625" style="915" customWidth="1"/>
    <col min="7508" max="7508" width="27" style="915" customWidth="1"/>
    <col min="7509" max="7509" width="26.6640625" style="915" customWidth="1"/>
    <col min="7510" max="7511" width="16" style="915" customWidth="1"/>
    <col min="7512" max="7512" width="28.1640625" style="915" customWidth="1"/>
    <col min="7513" max="7513" width="27.83203125" style="915" customWidth="1"/>
    <col min="7514" max="7514" width="28.1640625" style="915" customWidth="1"/>
    <col min="7515" max="7515" width="27.83203125" style="915" customWidth="1"/>
    <col min="7516" max="7517" width="16" style="915" customWidth="1"/>
    <col min="7518" max="7518" width="28.1640625" style="915" customWidth="1"/>
    <col min="7519" max="7519" width="27.83203125" style="915" customWidth="1"/>
    <col min="7520" max="7520" width="28.1640625" style="915" customWidth="1"/>
    <col min="7521" max="7521" width="27.83203125" style="915" customWidth="1"/>
    <col min="7522" max="7523" width="16" style="915" customWidth="1"/>
    <col min="7524" max="7524" width="28.1640625" style="915" customWidth="1"/>
    <col min="7525" max="7525" width="27.83203125" style="915" customWidth="1"/>
    <col min="7526" max="7526" width="28.1640625" style="915" customWidth="1"/>
    <col min="7527" max="7527" width="27.83203125" style="915" customWidth="1"/>
    <col min="7528" max="7529" width="16" style="915" customWidth="1"/>
    <col min="7530" max="7530" width="28.1640625" style="915" customWidth="1"/>
    <col min="7531" max="7531" width="27.83203125" style="915" customWidth="1"/>
    <col min="7532" max="7532" width="28.1640625" style="915" customWidth="1"/>
    <col min="7533" max="7533" width="27.83203125" style="915" customWidth="1"/>
    <col min="7534" max="7535" width="16" style="915" customWidth="1"/>
    <col min="7536" max="7536" width="28.1640625" style="915" customWidth="1"/>
    <col min="7537" max="7537" width="27.83203125" style="915" customWidth="1"/>
    <col min="7538" max="7538" width="28.1640625" style="915" customWidth="1"/>
    <col min="7539" max="7539" width="27.83203125" style="915" customWidth="1"/>
    <col min="7540" max="7541" width="16.1640625" style="915" customWidth="1"/>
    <col min="7542" max="7542" width="29.33203125" style="915" customWidth="1"/>
    <col min="7543" max="7543" width="29" style="915" customWidth="1"/>
    <col min="7544" max="7544" width="29.33203125" style="915" customWidth="1"/>
    <col min="7545" max="7545" width="29" style="915" customWidth="1"/>
    <col min="7546" max="7547" width="16.1640625" style="915" customWidth="1"/>
    <col min="7548" max="7548" width="29.33203125" style="915" customWidth="1"/>
    <col min="7549" max="7549" width="29" style="915" customWidth="1"/>
    <col min="7550" max="7550" width="29.33203125" style="915" customWidth="1"/>
    <col min="7551" max="7551" width="29" style="915" customWidth="1"/>
    <col min="7552" max="7553" width="16" style="915" customWidth="1"/>
    <col min="7554" max="7554" width="28.1640625" style="915" customWidth="1"/>
    <col min="7555" max="7555" width="27.83203125" style="915" customWidth="1"/>
    <col min="7556" max="7556" width="28.1640625" style="915" customWidth="1"/>
    <col min="7557" max="7557" width="27.83203125" style="915" customWidth="1"/>
    <col min="7558" max="7559" width="16.1640625" style="915" customWidth="1"/>
    <col min="7560" max="7560" width="29.33203125" style="915" customWidth="1"/>
    <col min="7561" max="7561" width="29" style="915" customWidth="1"/>
    <col min="7562" max="7562" width="29.33203125" style="915" customWidth="1"/>
    <col min="7563" max="7563" width="29" style="915" customWidth="1"/>
    <col min="7564" max="7565" width="16" style="915" customWidth="1"/>
    <col min="7566" max="7566" width="28.1640625" style="915" customWidth="1"/>
    <col min="7567" max="7567" width="27.83203125" style="915" customWidth="1"/>
    <col min="7568" max="7568" width="28.1640625" style="915" customWidth="1"/>
    <col min="7569" max="7569" width="27.83203125" style="915" customWidth="1"/>
    <col min="7570" max="7571" width="16.1640625" style="915" customWidth="1"/>
    <col min="7572" max="7572" width="29.33203125" style="915" customWidth="1"/>
    <col min="7573" max="7573" width="29" style="915" customWidth="1"/>
    <col min="7574" max="7574" width="29.33203125" style="915" customWidth="1"/>
    <col min="7575" max="7575" width="29" style="915" customWidth="1"/>
    <col min="7576" max="7577" width="16.1640625" style="915" customWidth="1"/>
    <col min="7578" max="7578" width="29.33203125" style="915" customWidth="1"/>
    <col min="7579" max="7579" width="29" style="915" customWidth="1"/>
    <col min="7580" max="7580" width="29.33203125" style="915" customWidth="1"/>
    <col min="7581" max="7581" width="29" style="915" customWidth="1"/>
    <col min="7582" max="7583" width="16.1640625" style="915" customWidth="1"/>
    <col min="7584" max="7584" width="29.33203125" style="915" customWidth="1"/>
    <col min="7585" max="7585" width="29" style="915" customWidth="1"/>
    <col min="7586" max="7586" width="29.33203125" style="915" customWidth="1"/>
    <col min="7587" max="7587" width="29" style="915" customWidth="1"/>
    <col min="7588" max="7589" width="16.1640625" style="915" customWidth="1"/>
    <col min="7590" max="7590" width="29.33203125" style="915" customWidth="1"/>
    <col min="7591" max="7591" width="29" style="915" customWidth="1"/>
    <col min="7592" max="7592" width="29.33203125" style="915" customWidth="1"/>
    <col min="7593" max="7593" width="29" style="915" customWidth="1"/>
    <col min="7594" max="7595" width="16.1640625" style="915" customWidth="1"/>
    <col min="7596" max="7596" width="29.33203125" style="915" customWidth="1"/>
    <col min="7597" max="7597" width="29" style="915" customWidth="1"/>
    <col min="7598" max="7598" width="29.33203125" style="915" customWidth="1"/>
    <col min="7599" max="7599" width="29" style="915" customWidth="1"/>
    <col min="7600" max="7601" width="16.1640625" style="915" customWidth="1"/>
    <col min="7602" max="7602" width="29.33203125" style="915" customWidth="1"/>
    <col min="7603" max="7603" width="29" style="915" customWidth="1"/>
    <col min="7604" max="7604" width="29.33203125" style="915" customWidth="1"/>
    <col min="7605" max="7605" width="29" style="915" customWidth="1"/>
    <col min="7606" max="7607" width="16.1640625" style="915" customWidth="1"/>
    <col min="7608" max="7608" width="29.33203125" style="915" customWidth="1"/>
    <col min="7609" max="7609" width="29" style="915" customWidth="1"/>
    <col min="7610" max="7610" width="29.33203125" style="915" customWidth="1"/>
    <col min="7611" max="7611" width="29" style="915" customWidth="1"/>
    <col min="7612" max="7613" width="16.1640625" style="915" customWidth="1"/>
    <col min="7614" max="7614" width="29.33203125" style="915" customWidth="1"/>
    <col min="7615" max="7615" width="29" style="915" customWidth="1"/>
    <col min="7616" max="7616" width="29.33203125" style="915" customWidth="1"/>
    <col min="7617" max="7617" width="29" style="915" customWidth="1"/>
    <col min="7618" max="7619" width="16.1640625" style="915" customWidth="1"/>
    <col min="7620" max="7620" width="29.33203125" style="915" customWidth="1"/>
    <col min="7621" max="7621" width="29" style="915" customWidth="1"/>
    <col min="7622" max="7622" width="29.33203125" style="915" customWidth="1"/>
    <col min="7623" max="7623" width="29" style="915" customWidth="1"/>
    <col min="7624" max="7625" width="16" style="915" customWidth="1"/>
    <col min="7626" max="7626" width="28.1640625" style="915" customWidth="1"/>
    <col min="7627" max="7627" width="27.83203125" style="915" customWidth="1"/>
    <col min="7628" max="7628" width="28.1640625" style="915" customWidth="1"/>
    <col min="7629" max="7629" width="27.83203125" style="915" customWidth="1"/>
    <col min="7630" max="7631" width="16.1640625" style="915" customWidth="1"/>
    <col min="7632" max="7632" width="29.33203125" style="915" customWidth="1"/>
    <col min="7633" max="7633" width="29" style="915" customWidth="1"/>
    <col min="7634" max="7634" width="29.33203125" style="915" customWidth="1"/>
    <col min="7635" max="7635" width="29" style="915" customWidth="1"/>
    <col min="7636" max="7637" width="16.1640625" style="915" customWidth="1"/>
    <col min="7638" max="7638" width="29.33203125" style="915" customWidth="1"/>
    <col min="7639" max="7639" width="29" style="915" customWidth="1"/>
    <col min="7640" max="7640" width="29.33203125" style="915" customWidth="1"/>
    <col min="7641" max="7641" width="29" style="915" customWidth="1"/>
    <col min="7642" max="7643" width="16.1640625" style="915" customWidth="1"/>
    <col min="7644" max="7644" width="29.33203125" style="915" customWidth="1"/>
    <col min="7645" max="7645" width="29" style="915" customWidth="1"/>
    <col min="7646" max="7646" width="29.33203125" style="915" customWidth="1"/>
    <col min="7647" max="7647" width="29" style="915" customWidth="1"/>
    <col min="7648" max="7649" width="16.1640625" style="915" customWidth="1"/>
    <col min="7650" max="7650" width="29.33203125" style="915" customWidth="1"/>
    <col min="7651" max="7651" width="29" style="915" customWidth="1"/>
    <col min="7652" max="7652" width="29.33203125" style="915" customWidth="1"/>
    <col min="7653" max="7653" width="29" style="915" customWidth="1"/>
    <col min="7654" max="7655" width="16.1640625" style="915" customWidth="1"/>
    <col min="7656" max="7656" width="29.33203125" style="915" customWidth="1"/>
    <col min="7657" max="7657" width="29" style="915" customWidth="1"/>
    <col min="7658" max="7658" width="29.33203125" style="915" customWidth="1"/>
    <col min="7659" max="7659" width="29" style="915" customWidth="1"/>
    <col min="7660" max="7661" width="16.1640625" style="915" customWidth="1"/>
    <col min="7662" max="7662" width="29.33203125" style="915" customWidth="1"/>
    <col min="7663" max="7663" width="29" style="915" customWidth="1"/>
    <col min="7664" max="7664" width="29.33203125" style="915" customWidth="1"/>
    <col min="7665" max="7665" width="29" style="915" customWidth="1"/>
    <col min="7666" max="7667" width="16" style="915" customWidth="1"/>
    <col min="7668" max="7668" width="28.1640625" style="915" customWidth="1"/>
    <col min="7669" max="7669" width="27.83203125" style="915" customWidth="1"/>
    <col min="7670" max="7670" width="28.1640625" style="915" customWidth="1"/>
    <col min="7671" max="7671" width="27.83203125" style="915" customWidth="1"/>
    <col min="7672" max="7673" width="16.1640625" style="915" customWidth="1"/>
    <col min="7674" max="7674" width="29.33203125" style="915" customWidth="1"/>
    <col min="7675" max="7675" width="29" style="915" customWidth="1"/>
    <col min="7676" max="7676" width="29.33203125" style="915" customWidth="1"/>
    <col min="7677" max="7677" width="29" style="915" customWidth="1"/>
    <col min="7678" max="7679" width="16.1640625" style="915" customWidth="1"/>
    <col min="7680" max="7680" width="29.33203125" style="915" customWidth="1"/>
    <col min="7681" max="7681" width="29" style="915" customWidth="1"/>
    <col min="7682" max="7682" width="29.33203125" style="915" customWidth="1"/>
    <col min="7683" max="7683" width="29" style="915" customWidth="1"/>
    <col min="7684" max="7685" width="16.1640625" style="915" customWidth="1"/>
    <col min="7686" max="7686" width="29.33203125" style="915" customWidth="1"/>
    <col min="7687" max="7687" width="29" style="915" customWidth="1"/>
    <col min="7688" max="7688" width="29.33203125" style="915" customWidth="1"/>
    <col min="7689" max="7689" width="29" style="915" customWidth="1"/>
    <col min="7690" max="7691" width="16.1640625" style="915" customWidth="1"/>
    <col min="7692" max="7692" width="29.33203125" style="915" customWidth="1"/>
    <col min="7693" max="7693" width="29" style="915" customWidth="1"/>
    <col min="7694" max="7694" width="29.33203125" style="915" customWidth="1"/>
    <col min="7695" max="7695" width="29" style="915" customWidth="1"/>
    <col min="7696" max="7697" width="16.1640625" style="915" customWidth="1"/>
    <col min="7698" max="7698" width="30.6640625" style="915" customWidth="1"/>
    <col min="7699" max="7699" width="30.33203125" style="915" customWidth="1"/>
    <col min="7700" max="7700" width="30.6640625" style="915" customWidth="1"/>
    <col min="7701" max="7701" width="30.33203125" style="915" customWidth="1"/>
    <col min="7702" max="7703" width="16.1640625" style="915" customWidth="1"/>
    <col min="7704" max="7704" width="30.6640625" style="915" customWidth="1"/>
    <col min="7705" max="7705" width="30.33203125" style="915" customWidth="1"/>
    <col min="7706" max="7706" width="30.6640625" style="915" customWidth="1"/>
    <col min="7707" max="7707" width="30.33203125" style="915" customWidth="1"/>
    <col min="7708" max="7709" width="16" style="915" customWidth="1"/>
    <col min="7710" max="7710" width="30.6640625" style="915" customWidth="1"/>
    <col min="7711" max="7711" width="30.33203125" style="915" customWidth="1"/>
    <col min="7712" max="7712" width="30.6640625" style="915" customWidth="1"/>
    <col min="7713" max="7713" width="30.33203125" style="915" customWidth="1"/>
    <col min="7714" max="7715" width="16" style="915" customWidth="1"/>
    <col min="7716" max="7716" width="25.83203125" style="915" customWidth="1"/>
    <col min="7717" max="7717" width="25.5" style="915" customWidth="1"/>
    <col min="7718" max="7718" width="25.83203125" style="915" customWidth="1"/>
    <col min="7719" max="7719" width="25.5" style="915" customWidth="1"/>
    <col min="7720" max="7721" width="16" style="915" customWidth="1"/>
    <col min="7722" max="7722" width="23.83203125" style="915" customWidth="1"/>
    <col min="7723" max="7723" width="23.6640625" style="915" customWidth="1"/>
    <col min="7724" max="7729" width="16" style="915" customWidth="1"/>
    <col min="7730" max="7730" width="23.83203125" style="915" customWidth="1"/>
    <col min="7731" max="7731" width="23.6640625" style="915" customWidth="1"/>
    <col min="7732" max="7732" width="23.83203125" style="915" customWidth="1"/>
    <col min="7733" max="7733" width="23.6640625" style="915" customWidth="1"/>
    <col min="7734" max="7735" width="16" style="915" customWidth="1"/>
    <col min="7736" max="7736" width="20.5" style="915" customWidth="1"/>
    <col min="7737" max="7737" width="20.1640625" style="915" customWidth="1"/>
    <col min="7738" max="7738" width="20.5" style="915" customWidth="1"/>
    <col min="7739" max="7739" width="20.1640625" style="915" customWidth="1"/>
    <col min="7740" max="7740" width="21.83203125" style="915" customWidth="1"/>
    <col min="7741" max="7741" width="21.6640625" style="915" customWidth="1"/>
    <col min="7742" max="7742" width="27" style="915" customWidth="1"/>
    <col min="7743" max="7743" width="26.6640625" style="915" customWidth="1"/>
    <col min="7744" max="7745" width="16" style="915" customWidth="1"/>
    <col min="7746" max="7746" width="27" style="915" customWidth="1"/>
    <col min="7747" max="7747" width="26.6640625" style="915" customWidth="1"/>
    <col min="7748" max="7748" width="27" style="915" customWidth="1"/>
    <col min="7749" max="7749" width="26.6640625" style="915" customWidth="1"/>
    <col min="7750" max="7750" width="27" style="915" customWidth="1"/>
    <col min="7751" max="7751" width="26.6640625" style="915" customWidth="1"/>
    <col min="7752" max="7753" width="16" style="915" customWidth="1"/>
    <col min="7754" max="7754" width="23.83203125" style="915" customWidth="1"/>
    <col min="7755" max="7755" width="23.6640625" style="915" customWidth="1"/>
    <col min="7756" max="7756" width="23.83203125" style="915" customWidth="1"/>
    <col min="7757" max="7757" width="23.6640625" style="915" customWidth="1"/>
    <col min="7758" max="7758" width="23.83203125" style="915" customWidth="1"/>
    <col min="7759" max="7759" width="23.6640625" style="915" customWidth="1"/>
    <col min="7760" max="7761" width="16" style="915" customWidth="1"/>
    <col min="7762" max="7762" width="27" style="915" customWidth="1"/>
    <col min="7763" max="7763" width="26.6640625" style="915" customWidth="1"/>
    <col min="7764" max="7764" width="27" style="915" customWidth="1"/>
    <col min="7765" max="7765" width="26.6640625" style="915" customWidth="1"/>
    <col min="7766" max="7766" width="27" style="915" customWidth="1"/>
    <col min="7767" max="7767" width="26.6640625" style="915" customWidth="1"/>
    <col min="7768" max="7769" width="16" style="915" customWidth="1"/>
    <col min="7770" max="7770" width="27" style="915" customWidth="1"/>
    <col min="7771" max="7771" width="26.6640625" style="915" customWidth="1"/>
    <col min="7772" max="7772" width="27" style="915" customWidth="1"/>
    <col min="7773" max="7773" width="26.6640625" style="915" customWidth="1"/>
    <col min="7774" max="7774" width="27" style="915" customWidth="1"/>
    <col min="7775" max="7775" width="26.6640625" style="915" customWidth="1"/>
    <col min="7776" max="7777" width="16" style="915" customWidth="1"/>
    <col min="7778" max="7778" width="27" style="915" customWidth="1"/>
    <col min="7779" max="7779" width="26.6640625" style="915" customWidth="1"/>
    <col min="7780" max="7780" width="27" style="915" customWidth="1"/>
    <col min="7781" max="7781" width="26.6640625" style="915" customWidth="1"/>
    <col min="7782" max="7782" width="27" style="915" customWidth="1"/>
    <col min="7783" max="7783" width="26.6640625" style="915" customWidth="1"/>
    <col min="7784" max="7785" width="16" style="915" customWidth="1"/>
    <col min="7786" max="7786" width="27" style="915" customWidth="1"/>
    <col min="7787" max="7787" width="26.6640625" style="915" customWidth="1"/>
    <col min="7788" max="7788" width="27" style="915" customWidth="1"/>
    <col min="7789" max="7789" width="26.6640625" style="915" customWidth="1"/>
    <col min="7790" max="7790" width="25.83203125" style="915" customWidth="1"/>
    <col min="7791" max="7791" width="25.5" style="915" customWidth="1"/>
    <col min="7792" max="7793" width="16" style="915" customWidth="1"/>
    <col min="7794" max="7794" width="27" style="915" customWidth="1"/>
    <col min="7795" max="7795" width="26.6640625" style="915" customWidth="1"/>
    <col min="7796" max="7796" width="27" style="915" customWidth="1"/>
    <col min="7797" max="7797" width="26.6640625" style="915" customWidth="1"/>
    <col min="7798" max="7798" width="27" style="915" customWidth="1"/>
    <col min="7799" max="7799" width="26.6640625" style="915" customWidth="1"/>
    <col min="7800" max="7801" width="16" style="915" customWidth="1"/>
    <col min="7802" max="7802" width="27" style="915" customWidth="1"/>
    <col min="7803" max="7803" width="26.6640625" style="915" customWidth="1"/>
    <col min="7804" max="7804" width="27" style="915" customWidth="1"/>
    <col min="7805" max="7805" width="26.6640625" style="915" customWidth="1"/>
    <col min="7806" max="7806" width="27" style="915" customWidth="1"/>
    <col min="7807" max="7807" width="26.6640625" style="915" customWidth="1"/>
    <col min="7808" max="7809" width="16" style="915" customWidth="1"/>
    <col min="7810" max="7810" width="27" style="915" customWidth="1"/>
    <col min="7811" max="7811" width="26.6640625" style="915" customWidth="1"/>
    <col min="7812" max="7812" width="27" style="915" customWidth="1"/>
    <col min="7813" max="7813" width="26.6640625" style="915" customWidth="1"/>
    <col min="7814" max="7814" width="27" style="915" customWidth="1"/>
    <col min="7815" max="7815" width="26.6640625" style="915" customWidth="1"/>
    <col min="7816" max="7817" width="16" style="915" customWidth="1"/>
    <col min="7818" max="7818" width="27" style="915" customWidth="1"/>
    <col min="7819" max="7819" width="26.6640625" style="915" customWidth="1"/>
    <col min="7820" max="7820" width="27" style="915" customWidth="1"/>
    <col min="7821" max="7821" width="26.6640625" style="915" customWidth="1"/>
    <col min="7822" max="7822" width="27" style="915" customWidth="1"/>
    <col min="7823" max="7823" width="26.6640625" style="915" customWidth="1"/>
    <col min="7824" max="7825" width="16" style="915" customWidth="1"/>
    <col min="7826" max="7826" width="27" style="915" customWidth="1"/>
    <col min="7827" max="7827" width="26.6640625" style="915" customWidth="1"/>
    <col min="7828" max="7828" width="27" style="915" customWidth="1"/>
    <col min="7829" max="7829" width="26.6640625" style="915" customWidth="1"/>
    <col min="7830" max="7830" width="27" style="915" customWidth="1"/>
    <col min="7831" max="7831" width="26.6640625" style="915" customWidth="1"/>
    <col min="7832" max="7833" width="16" style="915" customWidth="1"/>
    <col min="7834" max="7834" width="27" style="915" customWidth="1"/>
    <col min="7835" max="7835" width="26.6640625" style="915" customWidth="1"/>
    <col min="7836" max="7836" width="27" style="915" customWidth="1"/>
    <col min="7837" max="7837" width="26.6640625" style="915" customWidth="1"/>
    <col min="7838" max="7838" width="27" style="915" customWidth="1"/>
    <col min="7839" max="7839" width="26.6640625" style="915" customWidth="1"/>
    <col min="7840" max="7841" width="16" style="915" customWidth="1"/>
    <col min="7842" max="7842" width="27" style="915" customWidth="1"/>
    <col min="7843" max="7843" width="26.6640625" style="915" customWidth="1"/>
    <col min="7844" max="7844" width="27" style="915" customWidth="1"/>
    <col min="7845" max="7845" width="26.6640625" style="915" customWidth="1"/>
    <col min="7846" max="7846" width="27" style="915" customWidth="1"/>
    <col min="7847" max="7847" width="26.6640625" style="915" customWidth="1"/>
    <col min="7848" max="7849" width="16" style="915" customWidth="1"/>
    <col min="7850" max="7850" width="27" style="915" customWidth="1"/>
    <col min="7851" max="7851" width="26.6640625" style="915" customWidth="1"/>
    <col min="7852" max="7852" width="27" style="915" customWidth="1"/>
    <col min="7853" max="7853" width="26.6640625" style="915" customWidth="1"/>
    <col min="7854" max="7854" width="27" style="915" customWidth="1"/>
    <col min="7855" max="7855" width="26.6640625" style="915" customWidth="1"/>
    <col min="7856" max="7857" width="16" style="915" customWidth="1"/>
    <col min="7858" max="7858" width="27" style="915" customWidth="1"/>
    <col min="7859" max="7859" width="26.6640625" style="915" customWidth="1"/>
    <col min="7860" max="7860" width="27" style="915" customWidth="1"/>
    <col min="7861" max="7861" width="26.6640625" style="915" customWidth="1"/>
    <col min="7862" max="7862" width="27" style="915" customWidth="1"/>
    <col min="7863" max="7863" width="26.6640625" style="915" customWidth="1"/>
    <col min="7864" max="7865" width="16" style="915" customWidth="1"/>
    <col min="7866" max="7866" width="27" style="915" customWidth="1"/>
    <col min="7867" max="7867" width="26.6640625" style="915" customWidth="1"/>
    <col min="7868" max="7868" width="27" style="915" customWidth="1"/>
    <col min="7869" max="7869" width="26.6640625" style="915" customWidth="1"/>
    <col min="7870" max="7870" width="27" style="915" customWidth="1"/>
    <col min="7871" max="7871" width="26.6640625" style="915" customWidth="1"/>
    <col min="7872" max="7873" width="16" style="915" customWidth="1"/>
    <col min="7874" max="7874" width="27" style="915" customWidth="1"/>
    <col min="7875" max="7875" width="26.6640625" style="915" customWidth="1"/>
    <col min="7876" max="7876" width="27" style="915" customWidth="1"/>
    <col min="7877" max="7877" width="26.6640625" style="915" customWidth="1"/>
    <col min="7878" max="7878" width="27" style="915" customWidth="1"/>
    <col min="7879" max="7879" width="26.6640625" style="915" customWidth="1"/>
    <col min="7880" max="7881" width="16" style="915" customWidth="1"/>
    <col min="7882" max="7882" width="27" style="915" customWidth="1"/>
    <col min="7883" max="7883" width="26.6640625" style="915" customWidth="1"/>
    <col min="7884" max="7884" width="27" style="915" customWidth="1"/>
    <col min="7885" max="7885" width="26.6640625" style="915" customWidth="1"/>
    <col min="7886" max="7886" width="27" style="915" customWidth="1"/>
    <col min="7887" max="7887" width="26.6640625" style="915" customWidth="1"/>
    <col min="7888" max="7889" width="16" style="915" customWidth="1"/>
    <col min="7890" max="7890" width="25.83203125" style="915" customWidth="1"/>
    <col min="7891" max="7891" width="25.5" style="915" customWidth="1"/>
    <col min="7892" max="7892" width="25.83203125" style="915" customWidth="1"/>
    <col min="7893" max="7893" width="25.5" style="915" customWidth="1"/>
    <col min="7894" max="7894" width="25.83203125" style="915" customWidth="1"/>
    <col min="7895" max="7895" width="25.5" style="915" customWidth="1"/>
    <col min="7896" max="7897" width="16" style="915" customWidth="1"/>
    <col min="7898" max="7898" width="27" style="915" customWidth="1"/>
    <col min="7899" max="7899" width="26.6640625" style="915" customWidth="1"/>
    <col min="7900" max="7900" width="27" style="915" customWidth="1"/>
    <col min="7901" max="7901" width="26.6640625" style="915" customWidth="1"/>
    <col min="7902" max="7902" width="27" style="915" customWidth="1"/>
    <col min="7903" max="7903" width="26.6640625" style="915" customWidth="1"/>
    <col min="7904" max="7905" width="16" style="915" customWidth="1"/>
    <col min="7906" max="7906" width="27" style="915" customWidth="1"/>
    <col min="7907" max="7907" width="26.6640625" style="915" customWidth="1"/>
    <col min="7908" max="7908" width="27" style="915" customWidth="1"/>
    <col min="7909" max="7909" width="26.6640625" style="915" customWidth="1"/>
    <col min="7910" max="7910" width="27" style="915" customWidth="1"/>
    <col min="7911" max="7911" width="26.6640625" style="915" customWidth="1"/>
    <col min="7912" max="7913" width="16" style="915" customWidth="1"/>
    <col min="7914" max="7914" width="27" style="915" customWidth="1"/>
    <col min="7915" max="7915" width="26.6640625" style="915" customWidth="1"/>
    <col min="7916" max="7916" width="27" style="915" customWidth="1"/>
    <col min="7917" max="7917" width="26.6640625" style="915" customWidth="1"/>
    <col min="7918" max="7918" width="27" style="915" customWidth="1"/>
    <col min="7919" max="7919" width="26.6640625" style="915" customWidth="1"/>
    <col min="7920" max="7921" width="16" style="915" customWidth="1"/>
    <col min="7922" max="7922" width="27" style="915" customWidth="1"/>
    <col min="7923" max="7923" width="26.6640625" style="915" customWidth="1"/>
    <col min="7924" max="7924" width="27" style="915" customWidth="1"/>
    <col min="7925" max="7925" width="26.6640625" style="915" customWidth="1"/>
    <col min="7926" max="7926" width="27" style="915" customWidth="1"/>
    <col min="7927" max="7927" width="26.6640625" style="915" customWidth="1"/>
    <col min="7928" max="7929" width="16" style="915" customWidth="1"/>
    <col min="7930" max="7930" width="27" style="915" customWidth="1"/>
    <col min="7931" max="7931" width="26.6640625" style="915" customWidth="1"/>
    <col min="7932" max="7932" width="27" style="915" customWidth="1"/>
    <col min="7933" max="7933" width="26.6640625" style="915" customWidth="1"/>
    <col min="7934" max="7934" width="27" style="915" customWidth="1"/>
    <col min="7935" max="7935" width="26.6640625" style="915" customWidth="1"/>
    <col min="7936" max="7937" width="16" style="915" customWidth="1"/>
    <col min="7938" max="7938" width="27" style="915" customWidth="1"/>
    <col min="7939" max="7939" width="26.6640625" style="915" customWidth="1"/>
    <col min="7940" max="7940" width="27" style="915" customWidth="1"/>
    <col min="7941" max="7941" width="26.6640625" style="915" customWidth="1"/>
    <col min="7942" max="7942" width="27" style="915" customWidth="1"/>
    <col min="7943" max="7943" width="26.6640625" style="915" customWidth="1"/>
    <col min="7944" max="7945" width="16" style="915" customWidth="1"/>
    <col min="7946" max="7946" width="27" style="915" customWidth="1"/>
    <col min="7947" max="7947" width="26.6640625" style="915" customWidth="1"/>
    <col min="7948" max="7948" width="27" style="915" customWidth="1"/>
    <col min="7949" max="7949" width="26.6640625" style="915" customWidth="1"/>
    <col min="7950" max="7950" width="27" style="915" customWidth="1"/>
    <col min="7951" max="7951" width="26.6640625" style="915" customWidth="1"/>
    <col min="7952" max="7953" width="16" style="915" customWidth="1"/>
    <col min="7954" max="7954" width="27" style="915" customWidth="1"/>
    <col min="7955" max="7955" width="26.6640625" style="915" customWidth="1"/>
    <col min="7956" max="7956" width="27" style="915" customWidth="1"/>
    <col min="7957" max="7957" width="26.6640625" style="915" customWidth="1"/>
    <col min="7958" max="7958" width="27" style="915" customWidth="1"/>
    <col min="7959" max="7959" width="26.6640625" style="915" customWidth="1"/>
    <col min="7960" max="7961" width="16" style="915" customWidth="1"/>
    <col min="7962" max="7962" width="27" style="915" customWidth="1"/>
    <col min="7963" max="7963" width="26.6640625" style="915" customWidth="1"/>
    <col min="7964" max="7964" width="27" style="915" customWidth="1"/>
    <col min="7965" max="7965" width="26.6640625" style="915" customWidth="1"/>
    <col min="7966" max="7966" width="27" style="915" customWidth="1"/>
    <col min="7967" max="7967" width="26.6640625" style="915" customWidth="1"/>
    <col min="7968" max="7969" width="16" style="915" customWidth="1"/>
    <col min="7970" max="7970" width="27" style="915" customWidth="1"/>
    <col min="7971" max="7971" width="26.6640625" style="915" customWidth="1"/>
    <col min="7972" max="7972" width="27" style="915" customWidth="1"/>
    <col min="7973" max="7973" width="26.6640625" style="915" customWidth="1"/>
    <col min="7974" max="7974" width="27" style="915" customWidth="1"/>
    <col min="7975" max="7975" width="26.6640625" style="915" customWidth="1"/>
    <col min="7976" max="7977" width="16" style="915" customWidth="1"/>
    <col min="7978" max="7978" width="27" style="915" customWidth="1"/>
    <col min="7979" max="7979" width="26.6640625" style="915" customWidth="1"/>
    <col min="7980" max="7980" width="27" style="915" customWidth="1"/>
    <col min="7981" max="7981" width="26.6640625" style="915" customWidth="1"/>
    <col min="7982" max="7982" width="27" style="915" customWidth="1"/>
    <col min="7983" max="7983" width="26.6640625" style="915" customWidth="1"/>
    <col min="7984" max="7985" width="16" style="915" customWidth="1"/>
    <col min="7986" max="7986" width="27" style="915" customWidth="1"/>
    <col min="7987" max="7987" width="26.6640625" style="915" customWidth="1"/>
    <col min="7988" max="7988" width="27" style="915" customWidth="1"/>
    <col min="7989" max="7989" width="26.6640625" style="915" customWidth="1"/>
    <col min="7990" max="7990" width="27" style="915" customWidth="1"/>
    <col min="7991" max="7991" width="26.6640625" style="915" customWidth="1"/>
    <col min="7992" max="7993" width="16" style="915" customWidth="1"/>
    <col min="7994" max="7994" width="27" style="915" customWidth="1"/>
    <col min="7995" max="7995" width="26.6640625" style="915" customWidth="1"/>
    <col min="7996" max="7996" width="25.83203125" style="915" customWidth="1"/>
    <col min="7997" max="7997" width="25.5" style="915" customWidth="1"/>
    <col min="7998" max="7998" width="27" style="915" customWidth="1"/>
    <col min="7999" max="7999" width="26.6640625" style="915" customWidth="1"/>
    <col min="8000" max="8001" width="16" style="915" customWidth="1"/>
    <col min="8002" max="8002" width="27" style="915" customWidth="1"/>
    <col min="8003" max="8003" width="26.6640625" style="915" customWidth="1"/>
    <col min="8004" max="8004" width="27" style="915" customWidth="1"/>
    <col min="8005" max="8005" width="26.6640625" style="915" customWidth="1"/>
    <col min="8006" max="8006" width="27" style="915" customWidth="1"/>
    <col min="8007" max="8007" width="26.6640625" style="915" customWidth="1"/>
    <col min="8008" max="8009" width="16" style="915" customWidth="1"/>
    <col min="8010" max="8010" width="27" style="915" customWidth="1"/>
    <col min="8011" max="8011" width="26.6640625" style="915" customWidth="1"/>
    <col min="8012" max="8012" width="27" style="915" customWidth="1"/>
    <col min="8013" max="8013" width="26.6640625" style="915" customWidth="1"/>
    <col min="8014" max="8014" width="27" style="915" customWidth="1"/>
    <col min="8015" max="8015" width="26.6640625" style="915" customWidth="1"/>
    <col min="8016" max="8017" width="16" style="915" customWidth="1"/>
    <col min="8018" max="8018" width="27" style="915" customWidth="1"/>
    <col min="8019" max="8019" width="26.6640625" style="915" customWidth="1"/>
    <col min="8020" max="8020" width="27" style="915" customWidth="1"/>
    <col min="8021" max="8021" width="26.6640625" style="915" customWidth="1"/>
    <col min="8022" max="8022" width="27" style="915" customWidth="1"/>
    <col min="8023" max="8023" width="26.6640625" style="915" customWidth="1"/>
    <col min="8024" max="8025" width="16" style="915" customWidth="1"/>
    <col min="8026" max="8026" width="27" style="915" customWidth="1"/>
    <col min="8027" max="8027" width="26.6640625" style="915" customWidth="1"/>
    <col min="8028" max="8028" width="27" style="915" customWidth="1"/>
    <col min="8029" max="8029" width="26.6640625" style="915" customWidth="1"/>
    <col min="8030" max="8030" width="27" style="915" customWidth="1"/>
    <col min="8031" max="8031" width="26.6640625" style="915" customWidth="1"/>
    <col min="8032" max="8033" width="16" style="915" customWidth="1"/>
    <col min="8034" max="8034" width="27" style="915" customWidth="1"/>
    <col min="8035" max="8035" width="26.6640625" style="915" customWidth="1"/>
    <col min="8036" max="8036" width="27" style="915" customWidth="1"/>
    <col min="8037" max="8037" width="26.6640625" style="915" customWidth="1"/>
    <col min="8038" max="8038" width="27" style="915" customWidth="1"/>
    <col min="8039" max="8039" width="26.6640625" style="915" customWidth="1"/>
    <col min="8040" max="8041" width="16" style="915" customWidth="1"/>
    <col min="8042" max="8042" width="27" style="915" customWidth="1"/>
    <col min="8043" max="8043" width="26.6640625" style="915" customWidth="1"/>
    <col min="8044" max="8044" width="27" style="915" customWidth="1"/>
    <col min="8045" max="8045" width="26.6640625" style="915" customWidth="1"/>
    <col min="8046" max="8046" width="25.83203125" style="915" customWidth="1"/>
    <col min="8047" max="8047" width="25.5" style="915" customWidth="1"/>
    <col min="8048" max="8049" width="16" style="915" customWidth="1"/>
    <col min="8050" max="8050" width="27" style="915" customWidth="1"/>
    <col min="8051" max="8051" width="26.6640625" style="915" customWidth="1"/>
    <col min="8052" max="8052" width="27" style="915" customWidth="1"/>
    <col min="8053" max="8053" width="26.6640625" style="915" customWidth="1"/>
    <col min="8054" max="8054" width="27" style="915" customWidth="1"/>
    <col min="8055" max="8055" width="26.6640625" style="915" customWidth="1"/>
    <col min="8056" max="8057" width="16" style="915" customWidth="1"/>
    <col min="8058" max="8058" width="25.83203125" style="915" customWidth="1"/>
    <col min="8059" max="8059" width="25.5" style="915" customWidth="1"/>
    <col min="8060" max="8060" width="25.83203125" style="915" customWidth="1"/>
    <col min="8061" max="8061" width="25.5" style="915" customWidth="1"/>
    <col min="8062" max="8062" width="25.83203125" style="915" customWidth="1"/>
    <col min="8063" max="8063" width="25.5" style="915" customWidth="1"/>
    <col min="8064" max="8065" width="16" style="915" customWidth="1"/>
    <col min="8066" max="8066" width="27" style="915" customWidth="1"/>
    <col min="8067" max="8067" width="26.6640625" style="915" customWidth="1"/>
    <col min="8068" max="8068" width="27" style="915" customWidth="1"/>
    <col min="8069" max="8069" width="26.6640625" style="915" customWidth="1"/>
    <col min="8070" max="8070" width="27" style="915" customWidth="1"/>
    <col min="8071" max="8071" width="26.6640625" style="915" customWidth="1"/>
    <col min="8072" max="8073" width="16" style="915" customWidth="1"/>
    <col min="8074" max="8074" width="27" style="915" customWidth="1"/>
    <col min="8075" max="8075" width="26.6640625" style="915" customWidth="1"/>
    <col min="8076" max="8076" width="27" style="915" customWidth="1"/>
    <col min="8077" max="8077" width="26.6640625" style="915" customWidth="1"/>
    <col min="8078" max="8078" width="27" style="915" customWidth="1"/>
    <col min="8079" max="8079" width="26.6640625" style="915" customWidth="1"/>
    <col min="8080" max="8081" width="16" style="915" customWidth="1"/>
    <col min="8082" max="8082" width="23.83203125" style="915" customWidth="1"/>
    <col min="8083" max="8083" width="23.6640625" style="915" customWidth="1"/>
    <col min="8084" max="8084" width="23.83203125" style="915" customWidth="1"/>
    <col min="8085" max="8085" width="23.6640625" style="915" customWidth="1"/>
    <col min="8086" max="8086" width="23.83203125" style="915" customWidth="1"/>
    <col min="8087" max="8087" width="23.6640625" style="915" customWidth="1"/>
    <col min="8088" max="8089" width="16" style="915" customWidth="1"/>
    <col min="8090" max="8090" width="27" style="915" customWidth="1"/>
    <col min="8091" max="8091" width="26.6640625" style="915" customWidth="1"/>
    <col min="8092" max="8092" width="27" style="915" customWidth="1"/>
    <col min="8093" max="8093" width="26.6640625" style="915" customWidth="1"/>
    <col min="8094" max="8094" width="27" style="915" customWidth="1"/>
    <col min="8095" max="8095" width="26.6640625" style="915" customWidth="1"/>
    <col min="8096" max="8097" width="16" style="915" customWidth="1"/>
    <col min="8098" max="8098" width="27" style="915" customWidth="1"/>
    <col min="8099" max="8099" width="26.6640625" style="915" customWidth="1"/>
    <col min="8100" max="8100" width="27" style="915" customWidth="1"/>
    <col min="8101" max="8101" width="26.6640625" style="915" customWidth="1"/>
    <col min="8102" max="8102" width="27" style="915" customWidth="1"/>
    <col min="8103" max="8103" width="26.6640625" style="915" customWidth="1"/>
    <col min="8104" max="8105" width="16" style="915" customWidth="1"/>
    <col min="8106" max="8106" width="27" style="915" customWidth="1"/>
    <col min="8107" max="8107" width="26.6640625" style="915" customWidth="1"/>
    <col min="8108" max="8108" width="27" style="915" customWidth="1"/>
    <col min="8109" max="8109" width="26.6640625" style="915" customWidth="1"/>
    <col min="8110" max="8110" width="27" style="915" customWidth="1"/>
    <col min="8111" max="8111" width="26.6640625" style="915" customWidth="1"/>
    <col min="8112" max="8113" width="16" style="915" customWidth="1"/>
    <col min="8114" max="8114" width="25.83203125" style="915" customWidth="1"/>
    <col min="8115" max="8115" width="25.5" style="915" customWidth="1"/>
    <col min="8116" max="8116" width="25.83203125" style="915" customWidth="1"/>
    <col min="8117" max="8117" width="25.5" style="915" customWidth="1"/>
    <col min="8118" max="8118" width="25.83203125" style="915" customWidth="1"/>
    <col min="8119" max="8119" width="25.5" style="915" customWidth="1"/>
    <col min="8120" max="8121" width="16" style="915" customWidth="1"/>
    <col min="8122" max="8122" width="25.83203125" style="915" customWidth="1"/>
    <col min="8123" max="8123" width="25.5" style="915" customWidth="1"/>
    <col min="8124" max="8124" width="27" style="915" customWidth="1"/>
    <col min="8125" max="8125" width="26.6640625" style="915" customWidth="1"/>
    <col min="8126" max="8126" width="27" style="915" customWidth="1"/>
    <col min="8127" max="8127" width="26.6640625" style="915" customWidth="1"/>
    <col min="8128" max="8129" width="16" style="915" customWidth="1"/>
    <col min="8130" max="8130" width="27" style="915" customWidth="1"/>
    <col min="8131" max="8131" width="26.6640625" style="915" customWidth="1"/>
    <col min="8132" max="8132" width="27" style="915" customWidth="1"/>
    <col min="8133" max="8133" width="26.6640625" style="915" customWidth="1"/>
    <col min="8134" max="8134" width="27" style="915" customWidth="1"/>
    <col min="8135" max="8135" width="26.6640625" style="915" customWidth="1"/>
    <col min="8136" max="8137" width="16" style="915" customWidth="1"/>
    <col min="8138" max="8138" width="27" style="915" customWidth="1"/>
    <col min="8139" max="8139" width="26.6640625" style="915" customWidth="1"/>
    <col min="8140" max="8140" width="27" style="915" customWidth="1"/>
    <col min="8141" max="8141" width="26.6640625" style="915" customWidth="1"/>
    <col min="8142" max="8142" width="27" style="915" customWidth="1"/>
    <col min="8143" max="8143" width="26.6640625" style="915" customWidth="1"/>
    <col min="8144" max="8145" width="16" style="915" customWidth="1"/>
    <col min="8146" max="8146" width="27" style="915" customWidth="1"/>
    <col min="8147" max="8147" width="26.6640625" style="915" customWidth="1"/>
    <col min="8148" max="8148" width="27" style="915" customWidth="1"/>
    <col min="8149" max="8149" width="26.6640625" style="915" customWidth="1"/>
    <col min="8150" max="8150" width="27" style="915" customWidth="1"/>
    <col min="8151" max="8151" width="26.6640625" style="915" customWidth="1"/>
    <col min="8152" max="8153" width="16" style="915" customWidth="1"/>
    <col min="8154" max="8154" width="27" style="915" customWidth="1"/>
    <col min="8155" max="8155" width="26.6640625" style="915" customWidth="1"/>
    <col min="8156" max="8156" width="27" style="915" customWidth="1"/>
    <col min="8157" max="8157" width="26.6640625" style="915" customWidth="1"/>
    <col min="8158" max="8158" width="27" style="915" customWidth="1"/>
    <col min="8159" max="8159" width="26.6640625" style="915" customWidth="1"/>
    <col min="8160" max="8161" width="16" style="915" customWidth="1"/>
    <col min="8162" max="8162" width="27" style="915" customWidth="1"/>
    <col min="8163" max="8163" width="26.6640625" style="915" customWidth="1"/>
    <col min="8164" max="8164" width="25.83203125" style="915" customWidth="1"/>
    <col min="8165" max="8165" width="25.5" style="915" customWidth="1"/>
    <col min="8166" max="8166" width="27" style="915" customWidth="1"/>
    <col min="8167" max="8167" width="26.6640625" style="915" customWidth="1"/>
    <col min="8168" max="8169" width="16" style="915" customWidth="1"/>
    <col min="8170" max="8170" width="27" style="915" customWidth="1"/>
    <col min="8171" max="8171" width="26.6640625" style="915" customWidth="1"/>
    <col min="8172" max="8172" width="27" style="915" customWidth="1"/>
    <col min="8173" max="8173" width="26.6640625" style="915" customWidth="1"/>
    <col min="8174" max="8174" width="25.83203125" style="915" customWidth="1"/>
    <col min="8175" max="8175" width="25.5" style="915" customWidth="1"/>
    <col min="8176" max="8177" width="16" style="915" customWidth="1"/>
    <col min="8178" max="8178" width="27" style="915" customWidth="1"/>
    <col min="8179" max="8179" width="26.6640625" style="915" customWidth="1"/>
    <col min="8180" max="8180" width="27" style="915" customWidth="1"/>
    <col min="8181" max="8181" width="26.6640625" style="915" customWidth="1"/>
    <col min="8182" max="8182" width="27" style="915" customWidth="1"/>
    <col min="8183" max="8183" width="26.6640625" style="915" customWidth="1"/>
    <col min="8184" max="8185" width="16" style="915" customWidth="1"/>
    <col min="8186" max="8186" width="27" style="915" customWidth="1"/>
    <col min="8187" max="8187" width="26.6640625" style="915" customWidth="1"/>
    <col min="8188" max="8188" width="27" style="915" customWidth="1"/>
    <col min="8189" max="8189" width="26.6640625" style="915" customWidth="1"/>
    <col min="8190" max="8190" width="27" style="915" customWidth="1"/>
    <col min="8191" max="8191" width="26.6640625" style="915" customWidth="1"/>
    <col min="8192" max="8193" width="16" style="915" customWidth="1"/>
    <col min="8194" max="8194" width="27" style="915" customWidth="1"/>
    <col min="8195" max="8195" width="26.6640625" style="915" customWidth="1"/>
    <col min="8196" max="8196" width="27" style="915" customWidth="1"/>
    <col min="8197" max="8197" width="26.6640625" style="915" customWidth="1"/>
    <col min="8198" max="8198" width="27" style="915" customWidth="1"/>
    <col min="8199" max="8199" width="26.6640625" style="915" customWidth="1"/>
    <col min="8200" max="8201" width="16" style="915" customWidth="1"/>
    <col min="8202" max="8202" width="27" style="915" customWidth="1"/>
    <col min="8203" max="8203" width="26.6640625" style="915" customWidth="1"/>
    <col min="8204" max="8204" width="27" style="915" customWidth="1"/>
    <col min="8205" max="8205" width="26.6640625" style="915" customWidth="1"/>
    <col min="8206" max="8206" width="27" style="915" customWidth="1"/>
    <col min="8207" max="8207" width="26.6640625" style="915" customWidth="1"/>
    <col min="8208" max="8209" width="16" style="915" customWidth="1"/>
    <col min="8210" max="8210" width="27" style="915" customWidth="1"/>
    <col min="8211" max="8211" width="26.6640625" style="915" customWidth="1"/>
    <col min="8212" max="8212" width="27" style="915" customWidth="1"/>
    <col min="8213" max="8213" width="26.6640625" style="915" customWidth="1"/>
    <col min="8214" max="8214" width="27" style="915" customWidth="1"/>
    <col min="8215" max="8215" width="26.6640625" style="915" customWidth="1"/>
    <col min="8216" max="8217" width="16" style="915" customWidth="1"/>
    <col min="8218" max="8218" width="25.83203125" style="915" customWidth="1"/>
    <col min="8219" max="8219" width="25.5" style="915" customWidth="1"/>
    <col min="8220" max="8220" width="27" style="915" customWidth="1"/>
    <col min="8221" max="8221" width="26.6640625" style="915" customWidth="1"/>
    <col min="8222" max="8222" width="27" style="915" customWidth="1"/>
    <col min="8223" max="8223" width="26.6640625" style="915" customWidth="1"/>
    <col min="8224" max="8225" width="16" style="915" customWidth="1"/>
    <col min="8226" max="8226" width="27" style="915" customWidth="1"/>
    <col min="8227" max="8227" width="26.6640625" style="915" customWidth="1"/>
    <col min="8228" max="8228" width="27" style="915" customWidth="1"/>
    <col min="8229" max="8229" width="26.6640625" style="915" customWidth="1"/>
    <col min="8230" max="8230" width="27" style="915" customWidth="1"/>
    <col min="8231" max="8231" width="26.6640625" style="915" customWidth="1"/>
    <col min="8232" max="8233" width="16" style="915" customWidth="1"/>
    <col min="8234" max="8234" width="27" style="915" customWidth="1"/>
    <col min="8235" max="8235" width="26.6640625" style="915" customWidth="1"/>
    <col min="8236" max="8236" width="27" style="915" customWidth="1"/>
    <col min="8237" max="8237" width="26.6640625" style="915" customWidth="1"/>
    <col min="8238" max="8238" width="27" style="915" customWidth="1"/>
    <col min="8239" max="8239" width="26.6640625" style="915" customWidth="1"/>
    <col min="8240" max="8241" width="16" style="915" customWidth="1"/>
    <col min="8242" max="8242" width="27" style="915" customWidth="1"/>
    <col min="8243" max="8243" width="26.6640625" style="915" customWidth="1"/>
    <col min="8244" max="8244" width="27" style="915" customWidth="1"/>
    <col min="8245" max="8245" width="26.6640625" style="915" customWidth="1"/>
    <col min="8246" max="8246" width="27" style="915" customWidth="1"/>
    <col min="8247" max="8247" width="26.6640625" style="915" customWidth="1"/>
    <col min="8248" max="8249" width="16" style="915" customWidth="1"/>
    <col min="8250" max="8250" width="27" style="915" customWidth="1"/>
    <col min="8251" max="8251" width="26.6640625" style="915" customWidth="1"/>
    <col min="8252" max="8252" width="27" style="915" customWidth="1"/>
    <col min="8253" max="8253" width="26.6640625" style="915" customWidth="1"/>
    <col min="8254" max="8254" width="27" style="915" customWidth="1"/>
    <col min="8255" max="8255" width="26.6640625" style="915" customWidth="1"/>
    <col min="8256" max="8257" width="16" style="915" customWidth="1"/>
    <col min="8258" max="8258" width="27" style="915" customWidth="1"/>
    <col min="8259" max="8259" width="26.6640625" style="915" customWidth="1"/>
    <col min="8260" max="8260" width="25.83203125" style="915" customWidth="1"/>
    <col min="8261" max="8261" width="25.5" style="915" customWidth="1"/>
    <col min="8262" max="8262" width="27" style="915" customWidth="1"/>
    <col min="8263" max="8263" width="26.6640625" style="915" customWidth="1"/>
    <col min="8264" max="8265" width="16" style="915" customWidth="1"/>
    <col min="8266" max="8266" width="27" style="915" customWidth="1"/>
    <col min="8267" max="8267" width="26.6640625" style="915" customWidth="1"/>
    <col min="8268" max="8268" width="27" style="915" customWidth="1"/>
    <col min="8269" max="8269" width="26.6640625" style="915" customWidth="1"/>
    <col min="8270" max="8270" width="25.83203125" style="915" customWidth="1"/>
    <col min="8271" max="8271" width="25.5" style="915" customWidth="1"/>
    <col min="8272" max="8273" width="16" style="915" customWidth="1"/>
    <col min="8274" max="8274" width="27" style="915" customWidth="1"/>
    <col min="8275" max="8275" width="26.6640625" style="915" customWidth="1"/>
    <col min="8276" max="8276" width="27" style="915" customWidth="1"/>
    <col min="8277" max="8277" width="26.6640625" style="915" customWidth="1"/>
    <col min="8278" max="8278" width="27" style="915" customWidth="1"/>
    <col min="8279" max="8279" width="26.6640625" style="915" customWidth="1"/>
    <col min="8280" max="8281" width="16" style="915" customWidth="1"/>
    <col min="8282" max="8282" width="27" style="915" customWidth="1"/>
    <col min="8283" max="8283" width="26.6640625" style="915" customWidth="1"/>
    <col min="8284" max="8284" width="27" style="915" customWidth="1"/>
    <col min="8285" max="8285" width="26.6640625" style="915" customWidth="1"/>
    <col min="8286" max="8286" width="27" style="915" customWidth="1"/>
    <col min="8287" max="8287" width="26.6640625" style="915" customWidth="1"/>
    <col min="8288" max="8289" width="16" style="915" customWidth="1"/>
    <col min="8290" max="8290" width="25.83203125" style="915" customWidth="1"/>
    <col min="8291" max="8291" width="25.5" style="915" customWidth="1"/>
    <col min="8292" max="8292" width="27" style="915" customWidth="1"/>
    <col min="8293" max="8293" width="26.6640625" style="915" customWidth="1"/>
    <col min="8294" max="8294" width="27" style="915" customWidth="1"/>
    <col min="8295" max="8295" width="26.6640625" style="915" customWidth="1"/>
    <col min="8296" max="8297" width="16" style="915" customWidth="1"/>
    <col min="8298" max="8298" width="27" style="915" customWidth="1"/>
    <col min="8299" max="8299" width="26.6640625" style="915" customWidth="1"/>
    <col min="8300" max="8300" width="25.83203125" style="915" customWidth="1"/>
    <col min="8301" max="8301" width="25.5" style="915" customWidth="1"/>
    <col min="8302" max="8302" width="27" style="915" customWidth="1"/>
    <col min="8303" max="8303" width="26.6640625" style="915" customWidth="1"/>
    <col min="8304" max="8305" width="16" style="915" customWidth="1"/>
    <col min="8306" max="8306" width="27" style="915" customWidth="1"/>
    <col min="8307" max="8307" width="26.6640625" style="915" customWidth="1"/>
    <col min="8308" max="8308" width="27" style="915" customWidth="1"/>
    <col min="8309" max="8309" width="26.6640625" style="915" customWidth="1"/>
    <col min="8310" max="8310" width="27" style="915" customWidth="1"/>
    <col min="8311" max="8311" width="26.6640625" style="915" customWidth="1"/>
    <col min="8312" max="8313" width="16" style="915" customWidth="1"/>
    <col min="8314" max="8314" width="27" style="915" customWidth="1"/>
    <col min="8315" max="8315" width="26.6640625" style="915" customWidth="1"/>
    <col min="8316" max="8316" width="27" style="915" customWidth="1"/>
    <col min="8317" max="8317" width="26.6640625" style="915" customWidth="1"/>
    <col min="8318" max="8318" width="27" style="915" customWidth="1"/>
    <col min="8319" max="8319" width="26.6640625" style="915" customWidth="1"/>
    <col min="8320" max="8321" width="16" style="915" customWidth="1"/>
    <col min="8322" max="8322" width="27" style="915" customWidth="1"/>
    <col min="8323" max="8323" width="26.6640625" style="915" customWidth="1"/>
    <col min="8324" max="8324" width="27" style="915" customWidth="1"/>
    <col min="8325" max="8325" width="26.6640625" style="915" customWidth="1"/>
    <col min="8326" max="8326" width="27" style="915" customWidth="1"/>
    <col min="8327" max="8327" width="26.6640625" style="915" customWidth="1"/>
    <col min="8328" max="8329" width="16" style="915" customWidth="1"/>
    <col min="8330" max="8330" width="27" style="915" customWidth="1"/>
    <col min="8331" max="8331" width="26.6640625" style="915" customWidth="1"/>
    <col min="8332" max="8332" width="27" style="915" customWidth="1"/>
    <col min="8333" max="8333" width="26.6640625" style="915" customWidth="1"/>
    <col min="8334" max="8334" width="27" style="915" customWidth="1"/>
    <col min="8335" max="8335" width="26.6640625" style="915" customWidth="1"/>
    <col min="8336" max="8337" width="16" style="915" customWidth="1"/>
    <col min="8338" max="8338" width="27" style="915" customWidth="1"/>
    <col min="8339" max="8339" width="26.6640625" style="915" customWidth="1"/>
    <col min="8340" max="8340" width="27" style="915" customWidth="1"/>
    <col min="8341" max="8341" width="26.6640625" style="915" customWidth="1"/>
    <col min="8342" max="8342" width="27" style="915" customWidth="1"/>
    <col min="8343" max="8343" width="26.6640625" style="915" customWidth="1"/>
    <col min="8344" max="8345" width="16" style="915" customWidth="1"/>
    <col min="8346" max="8346" width="27" style="915" customWidth="1"/>
    <col min="8347" max="8347" width="26.6640625" style="915" customWidth="1"/>
    <col min="8348" max="8348" width="27" style="915" customWidth="1"/>
    <col min="8349" max="8349" width="26.6640625" style="915" customWidth="1"/>
    <col min="8350" max="8350" width="27" style="915" customWidth="1"/>
    <col min="8351" max="8351" width="26.6640625" style="915" customWidth="1"/>
    <col min="8352" max="8353" width="16" style="915" customWidth="1"/>
    <col min="8354" max="8354" width="27" style="915" customWidth="1"/>
    <col min="8355" max="8355" width="26.6640625" style="915" customWidth="1"/>
    <col min="8356" max="8356" width="27" style="915" customWidth="1"/>
    <col min="8357" max="8357" width="26.6640625" style="915" customWidth="1"/>
    <col min="8358" max="8358" width="27" style="915" customWidth="1"/>
    <col min="8359" max="8359" width="26.6640625" style="915" customWidth="1"/>
    <col min="8360" max="8361" width="16" style="915" customWidth="1"/>
    <col min="8362" max="8362" width="27" style="915" customWidth="1"/>
    <col min="8363" max="8363" width="26.6640625" style="915" customWidth="1"/>
    <col min="8364" max="8364" width="27" style="915" customWidth="1"/>
    <col min="8365" max="8365" width="26.6640625" style="915" customWidth="1"/>
    <col min="8366" max="8366" width="27" style="915" customWidth="1"/>
    <col min="8367" max="8367" width="26.6640625" style="915" customWidth="1"/>
    <col min="8368" max="8369" width="16" style="915" customWidth="1"/>
    <col min="8370" max="8370" width="27" style="915" customWidth="1"/>
    <col min="8371" max="8371" width="26.6640625" style="915" customWidth="1"/>
    <col min="8372" max="8372" width="27" style="915" customWidth="1"/>
    <col min="8373" max="8373" width="26.6640625" style="915" customWidth="1"/>
    <col min="8374" max="8374" width="27" style="915" customWidth="1"/>
    <col min="8375" max="8375" width="26.6640625" style="915" customWidth="1"/>
    <col min="8376" max="8377" width="16" style="915" customWidth="1"/>
    <col min="8378" max="8378" width="25.83203125" style="915" customWidth="1"/>
    <col min="8379" max="8379" width="25.5" style="915" customWidth="1"/>
    <col min="8380" max="8380" width="27" style="915" customWidth="1"/>
    <col min="8381" max="8381" width="26.6640625" style="915" customWidth="1"/>
    <col min="8382" max="8382" width="27" style="915" customWidth="1"/>
    <col min="8383" max="8383" width="26.6640625" style="915" customWidth="1"/>
    <col min="8384" max="8385" width="16" style="915" customWidth="1"/>
    <col min="8386" max="8386" width="27" style="915" customWidth="1"/>
    <col min="8387" max="8387" width="26.6640625" style="915" customWidth="1"/>
    <col min="8388" max="8388" width="25.83203125" style="915" customWidth="1"/>
    <col min="8389" max="8389" width="25.5" style="915" customWidth="1"/>
    <col min="8390" max="8390" width="27" style="915" customWidth="1"/>
    <col min="8391" max="8391" width="26.6640625" style="915" customWidth="1"/>
    <col min="8392" max="8393" width="16" style="915" customWidth="1"/>
    <col min="8394" max="8394" width="27" style="915" customWidth="1"/>
    <col min="8395" max="8395" width="26.6640625" style="915" customWidth="1"/>
    <col min="8396" max="8396" width="27" style="915" customWidth="1"/>
    <col min="8397" max="8397" width="26.6640625" style="915" customWidth="1"/>
    <col min="8398" max="8398" width="27" style="915" customWidth="1"/>
    <col min="8399" max="8399" width="26.6640625" style="915" customWidth="1"/>
    <col min="8400" max="8401" width="16" style="915" customWidth="1"/>
    <col min="8402" max="8402" width="27" style="915" customWidth="1"/>
    <col min="8403" max="8403" width="26.6640625" style="915" customWidth="1"/>
    <col min="8404" max="8404" width="25.83203125" style="915" customWidth="1"/>
    <col min="8405" max="8405" width="25.5" style="915" customWidth="1"/>
    <col min="8406" max="8406" width="27" style="915" customWidth="1"/>
    <col min="8407" max="8407" width="26.6640625" style="915" customWidth="1"/>
    <col min="8408" max="8409" width="16" style="915" customWidth="1"/>
    <col min="8410" max="8410" width="27" style="915" customWidth="1"/>
    <col min="8411" max="8411" width="26.6640625" style="915" customWidth="1"/>
    <col min="8412" max="8412" width="27" style="915" customWidth="1"/>
    <col min="8413" max="8413" width="26.6640625" style="915" customWidth="1"/>
    <col min="8414" max="8414" width="25.83203125" style="915" customWidth="1"/>
    <col min="8415" max="8415" width="25.5" style="915" customWidth="1"/>
    <col min="8416" max="8417" width="16" style="915" customWidth="1"/>
    <col min="8418" max="8418" width="23.83203125" style="915" customWidth="1"/>
    <col min="8419" max="8419" width="23.6640625" style="915" customWidth="1"/>
    <col min="8420" max="8420" width="23.83203125" style="915" customWidth="1"/>
    <col min="8421" max="8421" width="23.6640625" style="915" customWidth="1"/>
    <col min="8422" max="8422" width="23.83203125" style="915" customWidth="1"/>
    <col min="8423" max="8423" width="23.6640625" style="915" customWidth="1"/>
    <col min="8424" max="8425" width="16" style="915" customWidth="1"/>
    <col min="8426" max="8426" width="27" style="915" customWidth="1"/>
    <col min="8427" max="8427" width="26.6640625" style="915" customWidth="1"/>
    <col min="8428" max="8428" width="27" style="915" customWidth="1"/>
    <col min="8429" max="8429" width="26.6640625" style="915" customWidth="1"/>
    <col min="8430" max="8430" width="27" style="915" customWidth="1"/>
    <col min="8431" max="8431" width="26.6640625" style="915" customWidth="1"/>
    <col min="8432" max="8433" width="16" style="915" customWidth="1"/>
    <col min="8434" max="8434" width="23.83203125" style="915" customWidth="1"/>
    <col min="8435" max="8435" width="23.6640625" style="915" customWidth="1"/>
    <col min="8436" max="8436" width="23.83203125" style="915" customWidth="1"/>
    <col min="8437" max="8437" width="23.6640625" style="915" customWidth="1"/>
    <col min="8438" max="8438" width="23.83203125" style="915" customWidth="1"/>
    <col min="8439" max="8439" width="23.6640625" style="915" customWidth="1"/>
    <col min="8440" max="8441" width="16" style="915" customWidth="1"/>
    <col min="8442" max="8442" width="27" style="915" customWidth="1"/>
    <col min="8443" max="8443" width="26.6640625" style="915" customWidth="1"/>
    <col min="8444" max="8444" width="27" style="915" customWidth="1"/>
    <col min="8445" max="8445" width="26.6640625" style="915" customWidth="1"/>
    <col min="8446" max="8446" width="27" style="915" customWidth="1"/>
    <col min="8447" max="8447" width="26.6640625" style="915" customWidth="1"/>
    <col min="8448" max="8449" width="16" style="915" customWidth="1"/>
    <col min="8450" max="8450" width="27" style="915" customWidth="1"/>
    <col min="8451" max="8451" width="26.6640625" style="915" customWidth="1"/>
    <col min="8452" max="8452" width="27" style="915" customWidth="1"/>
    <col min="8453" max="8453" width="26.6640625" style="915" customWidth="1"/>
    <col min="8454" max="8454" width="27" style="915" customWidth="1"/>
    <col min="8455" max="8455" width="26.6640625" style="915" customWidth="1"/>
    <col min="8456" max="8457" width="16" style="915" customWidth="1"/>
    <col min="8458" max="8458" width="27" style="915" customWidth="1"/>
    <col min="8459" max="8459" width="26.6640625" style="915" customWidth="1"/>
    <col min="8460" max="8460" width="27" style="915" customWidth="1"/>
    <col min="8461" max="8461" width="26.6640625" style="915" customWidth="1"/>
    <col min="8462" max="8462" width="27" style="915" customWidth="1"/>
    <col min="8463" max="8463" width="26.6640625" style="915" customWidth="1"/>
    <col min="8464" max="8465" width="16" style="915" customWidth="1"/>
    <col min="8466" max="8466" width="25.83203125" style="915" customWidth="1"/>
    <col min="8467" max="8467" width="25.5" style="915" customWidth="1"/>
    <col min="8468" max="8468" width="25.83203125" style="915" customWidth="1"/>
    <col min="8469" max="8469" width="25.5" style="915" customWidth="1"/>
    <col min="8470" max="8470" width="25.83203125" style="915" customWidth="1"/>
    <col min="8471" max="8471" width="25.5" style="915" customWidth="1"/>
    <col min="8472" max="8473" width="16" style="915" customWidth="1"/>
    <col min="8474" max="8474" width="27" style="915" customWidth="1"/>
    <col min="8475" max="8475" width="26.6640625" style="915" customWidth="1"/>
    <col min="8476" max="8476" width="27" style="915" customWidth="1"/>
    <col min="8477" max="8477" width="26.6640625" style="915" customWidth="1"/>
    <col min="8478" max="8478" width="27" style="915" customWidth="1"/>
    <col min="8479" max="8479" width="26.6640625" style="915" customWidth="1"/>
    <col min="8480" max="8481" width="16" style="915" customWidth="1"/>
    <col min="8482" max="8482" width="27" style="915" customWidth="1"/>
    <col min="8483" max="8483" width="26.6640625" style="915" customWidth="1"/>
    <col min="8484" max="8484" width="27" style="915" customWidth="1"/>
    <col min="8485" max="8485" width="26.6640625" style="915" customWidth="1"/>
    <col min="8486" max="8486" width="27" style="915" customWidth="1"/>
    <col min="8487" max="8487" width="26.6640625" style="915" customWidth="1"/>
    <col min="8488" max="8489" width="16" style="915" customWidth="1"/>
    <col min="8490" max="8490" width="27" style="915" customWidth="1"/>
    <col min="8491" max="8491" width="26.6640625" style="915" customWidth="1"/>
    <col min="8492" max="8492" width="27" style="915" customWidth="1"/>
    <col min="8493" max="8493" width="26.6640625" style="915" customWidth="1"/>
    <col min="8494" max="8494" width="27" style="915" customWidth="1"/>
    <col min="8495" max="8495" width="26.6640625" style="915" customWidth="1"/>
    <col min="8496" max="8497" width="16" style="915" customWidth="1"/>
    <col min="8498" max="8498" width="27" style="915" customWidth="1"/>
    <col min="8499" max="8499" width="26.6640625" style="915" customWidth="1"/>
    <col min="8500" max="8500" width="27" style="915" customWidth="1"/>
    <col min="8501" max="8501" width="26.6640625" style="915" customWidth="1"/>
    <col min="8502" max="8502" width="27" style="915" customWidth="1"/>
    <col min="8503" max="8503" width="26.6640625" style="915" customWidth="1"/>
    <col min="8504" max="8505" width="16" style="915" customWidth="1"/>
    <col min="8506" max="8506" width="27" style="915" customWidth="1"/>
    <col min="8507" max="8507" width="26.6640625" style="915" customWidth="1"/>
    <col min="8508" max="8508" width="27" style="915" customWidth="1"/>
    <col min="8509" max="8509" width="26.6640625" style="915" customWidth="1"/>
    <col min="8510" max="8510" width="27" style="915" customWidth="1"/>
    <col min="8511" max="8511" width="26.6640625" style="915" customWidth="1"/>
    <col min="8512" max="8513" width="16" style="915" customWidth="1"/>
    <col min="8514" max="8514" width="27" style="915" customWidth="1"/>
    <col min="8515" max="8515" width="26.6640625" style="915" customWidth="1"/>
    <col min="8516" max="8516" width="27" style="915" customWidth="1"/>
    <col min="8517" max="8517" width="26.6640625" style="915" customWidth="1"/>
    <col min="8518" max="8518" width="27" style="915" customWidth="1"/>
    <col min="8519" max="8519" width="26.6640625" style="915" customWidth="1"/>
    <col min="8520" max="8521" width="16" style="915" customWidth="1"/>
    <col min="8522" max="8522" width="27" style="915" customWidth="1"/>
    <col min="8523" max="8523" width="26.6640625" style="915" customWidth="1"/>
    <col min="8524" max="8524" width="27" style="915" customWidth="1"/>
    <col min="8525" max="8525" width="26.6640625" style="915" customWidth="1"/>
    <col min="8526" max="8526" width="27" style="915" customWidth="1"/>
    <col min="8527" max="8527" width="26.6640625" style="915" customWidth="1"/>
    <col min="8528" max="8529" width="16" style="915" customWidth="1"/>
    <col min="8530" max="8530" width="27" style="915" customWidth="1"/>
    <col min="8531" max="8531" width="26.6640625" style="915" customWidth="1"/>
    <col min="8532" max="8532" width="27" style="915" customWidth="1"/>
    <col min="8533" max="8533" width="26.6640625" style="915" customWidth="1"/>
    <col min="8534" max="8534" width="27" style="915" customWidth="1"/>
    <col min="8535" max="8535" width="26.6640625" style="915" customWidth="1"/>
    <col min="8536" max="8537" width="16" style="915" customWidth="1"/>
    <col min="8538" max="8538" width="27" style="915" customWidth="1"/>
    <col min="8539" max="8539" width="26.6640625" style="915" customWidth="1"/>
    <col min="8540" max="8540" width="27" style="915" customWidth="1"/>
    <col min="8541" max="8541" width="26.6640625" style="915" customWidth="1"/>
    <col min="8542" max="8542" width="27" style="915" customWidth="1"/>
    <col min="8543" max="8543" width="26.6640625" style="915" customWidth="1"/>
    <col min="8544" max="8545" width="16" style="915" customWidth="1"/>
    <col min="8546" max="8546" width="25.83203125" style="915" customWidth="1"/>
    <col min="8547" max="8547" width="25.5" style="915" customWidth="1"/>
    <col min="8548" max="8548" width="27" style="915" customWidth="1"/>
    <col min="8549" max="8549" width="26.6640625" style="915" customWidth="1"/>
    <col min="8550" max="8550" width="27" style="915" customWidth="1"/>
    <col min="8551" max="8551" width="26.6640625" style="915" customWidth="1"/>
    <col min="8552" max="8553" width="16" style="915" customWidth="1"/>
    <col min="8554" max="8554" width="27" style="915" customWidth="1"/>
    <col min="8555" max="8555" width="26.6640625" style="915" customWidth="1"/>
    <col min="8556" max="8556" width="27" style="915" customWidth="1"/>
    <col min="8557" max="8557" width="26.6640625" style="915" customWidth="1"/>
    <col min="8558" max="8558" width="27" style="915" customWidth="1"/>
    <col min="8559" max="8559" width="26.6640625" style="915" customWidth="1"/>
    <col min="8560" max="8561" width="16" style="915" customWidth="1"/>
    <col min="8562" max="8562" width="25.83203125" style="915" customWidth="1"/>
    <col min="8563" max="8563" width="25.5" style="915" customWidth="1"/>
    <col min="8564" max="8564" width="25.83203125" style="915" customWidth="1"/>
    <col min="8565" max="8565" width="25.5" style="915" customWidth="1"/>
    <col min="8566" max="8566" width="25.83203125" style="915" customWidth="1"/>
    <col min="8567" max="8567" width="25.5" style="915" customWidth="1"/>
    <col min="8568" max="8569" width="16" style="915" customWidth="1"/>
    <col min="8570" max="8570" width="25.83203125" style="915" customWidth="1"/>
    <col min="8571" max="8571" width="25.5" style="915" customWidth="1"/>
    <col min="8572" max="8572" width="25.83203125" style="915" customWidth="1"/>
    <col min="8573" max="8573" width="25.5" style="915" customWidth="1"/>
    <col min="8574" max="8574" width="25.83203125" style="915" customWidth="1"/>
    <col min="8575" max="8575" width="25.5" style="915" customWidth="1"/>
    <col min="8576" max="8577" width="16" style="915" customWidth="1"/>
    <col min="8578" max="8578" width="27" style="915" customWidth="1"/>
    <col min="8579" max="8579" width="26.6640625" style="915" customWidth="1"/>
    <col min="8580" max="8580" width="27" style="915" customWidth="1"/>
    <col min="8581" max="8581" width="26.6640625" style="915" customWidth="1"/>
    <col min="8582" max="8582" width="27" style="915" customWidth="1"/>
    <col min="8583" max="8583" width="26.6640625" style="915" customWidth="1"/>
    <col min="8584" max="8585" width="16" style="915" customWidth="1"/>
    <col min="8586" max="8586" width="27" style="915" customWidth="1"/>
    <col min="8587" max="8587" width="26.6640625" style="915" customWidth="1"/>
    <col min="8588" max="8588" width="27" style="915" customWidth="1"/>
    <col min="8589" max="8589" width="26.6640625" style="915" customWidth="1"/>
    <col min="8590" max="8590" width="27" style="915" customWidth="1"/>
    <col min="8591" max="8591" width="26.6640625" style="915" customWidth="1"/>
    <col min="8592" max="8593" width="16" style="915" customWidth="1"/>
    <col min="8594" max="8594" width="27" style="915" customWidth="1"/>
    <col min="8595" max="8595" width="26.6640625" style="915" customWidth="1"/>
    <col min="8596" max="8596" width="27" style="915" customWidth="1"/>
    <col min="8597" max="8597" width="26.6640625" style="915" customWidth="1"/>
    <col min="8598" max="8598" width="27" style="915" customWidth="1"/>
    <col min="8599" max="8599" width="26.6640625" style="915" customWidth="1"/>
    <col min="8600" max="8601" width="16" style="915" customWidth="1"/>
    <col min="8602" max="8602" width="25.83203125" style="915" customWidth="1"/>
    <col min="8603" max="8603" width="25.5" style="915" customWidth="1"/>
    <col min="8604" max="8604" width="27" style="915" customWidth="1"/>
    <col min="8605" max="8605" width="26.6640625" style="915" customWidth="1"/>
    <col min="8606" max="8606" width="27" style="915" customWidth="1"/>
    <col min="8607" max="8607" width="26.6640625" style="915" customWidth="1"/>
    <col min="8608" max="8609" width="16" style="915" customWidth="1"/>
    <col min="8610" max="8610" width="27" style="915" customWidth="1"/>
    <col min="8611" max="8611" width="26.6640625" style="915" customWidth="1"/>
    <col min="8612" max="8612" width="27" style="915" customWidth="1"/>
    <col min="8613" max="8613" width="26.6640625" style="915" customWidth="1"/>
    <col min="8614" max="8614" width="27" style="915" customWidth="1"/>
    <col min="8615" max="8615" width="26.6640625" style="915" customWidth="1"/>
    <col min="8616" max="8617" width="16" style="915" customWidth="1"/>
    <col min="8618" max="8618" width="27" style="915" customWidth="1"/>
    <col min="8619" max="8619" width="26.6640625" style="915" customWidth="1"/>
    <col min="8620" max="8620" width="27" style="915" customWidth="1"/>
    <col min="8621" max="8621" width="26.6640625" style="915" customWidth="1"/>
    <col min="8622" max="8622" width="27" style="915" customWidth="1"/>
    <col min="8623" max="8623" width="26.6640625" style="915" customWidth="1"/>
    <col min="8624" max="8625" width="16" style="915" customWidth="1"/>
    <col min="8626" max="8626" width="27" style="915" customWidth="1"/>
    <col min="8627" max="8627" width="26.6640625" style="915" customWidth="1"/>
    <col min="8628" max="8628" width="25.83203125" style="915" customWidth="1"/>
    <col min="8629" max="8629" width="25.5" style="915" customWidth="1"/>
    <col min="8630" max="8630" width="27" style="915" customWidth="1"/>
    <col min="8631" max="8631" width="26.6640625" style="915" customWidth="1"/>
    <col min="8632" max="8633" width="16" style="915" customWidth="1"/>
    <col min="8634" max="8634" width="25.83203125" style="915" customWidth="1"/>
    <col min="8635" max="8635" width="25.5" style="915" customWidth="1"/>
    <col min="8636" max="8636" width="27" style="915" customWidth="1"/>
    <col min="8637" max="8637" width="26.6640625" style="915" customWidth="1"/>
    <col min="8638" max="8638" width="27" style="915" customWidth="1"/>
    <col min="8639" max="8639" width="26.6640625" style="915" customWidth="1"/>
    <col min="8640" max="8641" width="16" style="915" customWidth="1"/>
    <col min="8642" max="8642" width="27" style="915" customWidth="1"/>
    <col min="8643" max="8643" width="26.6640625" style="915" customWidth="1"/>
    <col min="8644" max="8644" width="27" style="915" customWidth="1"/>
    <col min="8645" max="8645" width="26.6640625" style="915" customWidth="1"/>
    <col min="8646" max="8646" width="27" style="915" customWidth="1"/>
    <col min="8647" max="8647" width="26.6640625" style="915" customWidth="1"/>
    <col min="8648" max="8649" width="16" style="915" customWidth="1"/>
    <col min="8650" max="8650" width="27" style="915" customWidth="1"/>
    <col min="8651" max="8651" width="26.6640625" style="915" customWidth="1"/>
    <col min="8652" max="8652" width="25.83203125" style="915" customWidth="1"/>
    <col min="8653" max="8653" width="25.5" style="915" customWidth="1"/>
    <col min="8654" max="8654" width="27" style="915" customWidth="1"/>
    <col min="8655" max="8655" width="26.6640625" style="915" customWidth="1"/>
    <col min="8656" max="8657" width="16" style="915" customWidth="1"/>
    <col min="8658" max="8658" width="27" style="915" customWidth="1"/>
    <col min="8659" max="8659" width="26.6640625" style="915" customWidth="1"/>
    <col min="8660" max="8660" width="27" style="915" customWidth="1"/>
    <col min="8661" max="8661" width="26.6640625" style="915" customWidth="1"/>
    <col min="8662" max="8662" width="27" style="915" customWidth="1"/>
    <col min="8663" max="8663" width="26.6640625" style="915" customWidth="1"/>
    <col min="8664" max="8665" width="16" style="915" customWidth="1"/>
    <col min="8666" max="8666" width="27" style="915" customWidth="1"/>
    <col min="8667" max="8667" width="26.6640625" style="915" customWidth="1"/>
    <col min="8668" max="8668" width="27" style="915" customWidth="1"/>
    <col min="8669" max="8669" width="26.6640625" style="915" customWidth="1"/>
    <col min="8670" max="8670" width="27" style="915" customWidth="1"/>
    <col min="8671" max="8671" width="26.6640625" style="915" customWidth="1"/>
    <col min="8672" max="8673" width="16" style="915" customWidth="1"/>
    <col min="8674" max="8674" width="27" style="915" customWidth="1"/>
    <col min="8675" max="8675" width="26.6640625" style="915" customWidth="1"/>
    <col min="8676" max="8676" width="27" style="915" customWidth="1"/>
    <col min="8677" max="8677" width="26.6640625" style="915" customWidth="1"/>
    <col min="8678" max="8678" width="27" style="915" customWidth="1"/>
    <col min="8679" max="8679" width="26.6640625" style="915" customWidth="1"/>
    <col min="8680" max="8681" width="16" style="915" customWidth="1"/>
    <col min="8682" max="8682" width="27" style="915" customWidth="1"/>
    <col min="8683" max="8683" width="26.6640625" style="915" customWidth="1"/>
    <col min="8684" max="8684" width="27" style="915" customWidth="1"/>
    <col min="8685" max="8685" width="26.6640625" style="915" customWidth="1"/>
    <col min="8686" max="8686" width="27" style="915" customWidth="1"/>
    <col min="8687" max="8687" width="26.6640625" style="915" customWidth="1"/>
    <col min="8688" max="8689" width="16" style="915" customWidth="1"/>
    <col min="8690" max="8690" width="27" style="915" customWidth="1"/>
    <col min="8691" max="8691" width="26.6640625" style="915" customWidth="1"/>
    <col min="8692" max="8692" width="27" style="915" customWidth="1"/>
    <col min="8693" max="8693" width="26.6640625" style="915" customWidth="1"/>
    <col min="8694" max="8694" width="27" style="915" customWidth="1"/>
    <col min="8695" max="8695" width="26.6640625" style="915" customWidth="1"/>
    <col min="8696" max="8697" width="16" style="915" customWidth="1"/>
    <col min="8698" max="8698" width="27" style="915" customWidth="1"/>
    <col min="8699" max="8699" width="26.6640625" style="915" customWidth="1"/>
    <col min="8700" max="8700" width="23.83203125" style="915" customWidth="1"/>
    <col min="8701" max="8701" width="23.6640625" style="915" customWidth="1"/>
    <col min="8702" max="8702" width="27" style="915" customWidth="1"/>
    <col min="8703" max="8703" width="26.6640625" style="915" customWidth="1"/>
    <col min="8704" max="8705" width="16" style="915" customWidth="1"/>
    <col min="8706" max="8706" width="25.83203125" style="915" customWidth="1"/>
    <col min="8707" max="8707" width="25.5" style="915" customWidth="1"/>
    <col min="8708" max="8708" width="27" style="915" customWidth="1"/>
    <col min="8709" max="8709" width="26.6640625" style="915" customWidth="1"/>
    <col min="8710" max="8710" width="23.83203125" style="915" customWidth="1"/>
    <col min="8711" max="8711" width="23.6640625" style="915" customWidth="1"/>
    <col min="8712" max="8713" width="16" style="915" customWidth="1"/>
    <col min="8714" max="8714" width="27" style="915" customWidth="1"/>
    <col min="8715" max="8715" width="26.6640625" style="915" customWidth="1"/>
    <col min="8716" max="8716" width="27" style="915" customWidth="1"/>
    <col min="8717" max="8717" width="26.6640625" style="915" customWidth="1"/>
    <col min="8718" max="8718" width="27" style="915" customWidth="1"/>
    <col min="8719" max="8719" width="26.6640625" style="915" customWidth="1"/>
    <col min="8720" max="8721" width="16" style="915" customWidth="1"/>
    <col min="8722" max="8722" width="27" style="915" customWidth="1"/>
    <col min="8723" max="8723" width="26.6640625" style="915" customWidth="1"/>
    <col min="8724" max="8724" width="27" style="915" customWidth="1"/>
    <col min="8725" max="8725" width="26.6640625" style="915" customWidth="1"/>
    <col min="8726" max="8726" width="27" style="915" customWidth="1"/>
    <col min="8727" max="8727" width="26.6640625" style="915" customWidth="1"/>
    <col min="8728" max="8729" width="16" style="915" customWidth="1"/>
    <col min="8730" max="8730" width="27" style="915" customWidth="1"/>
    <col min="8731" max="8731" width="26.6640625" style="915" customWidth="1"/>
    <col min="8732" max="8732" width="27" style="915" customWidth="1"/>
    <col min="8733" max="8733" width="26.6640625" style="915" customWidth="1"/>
    <col min="8734" max="8734" width="27" style="915" customWidth="1"/>
    <col min="8735" max="8735" width="26.6640625" style="915" customWidth="1"/>
    <col min="8736" max="8737" width="16" style="915" customWidth="1"/>
    <col min="8738" max="8738" width="27" style="915" customWidth="1"/>
    <col min="8739" max="8739" width="26.6640625" style="915" customWidth="1"/>
    <col min="8740" max="8740" width="27" style="915" customWidth="1"/>
    <col min="8741" max="8741" width="26.6640625" style="915" customWidth="1"/>
    <col min="8742" max="8742" width="27" style="915" customWidth="1"/>
    <col min="8743" max="8743" width="26.6640625" style="915" customWidth="1"/>
    <col min="8744" max="8745" width="16" style="915" customWidth="1"/>
    <col min="8746" max="8746" width="27" style="915" customWidth="1"/>
    <col min="8747" max="8747" width="26.6640625" style="915" customWidth="1"/>
    <col min="8748" max="8748" width="27" style="915" customWidth="1"/>
    <col min="8749" max="8749" width="26.6640625" style="915" customWidth="1"/>
    <col min="8750" max="8750" width="27" style="915" customWidth="1"/>
    <col min="8751" max="8751" width="26.6640625" style="915" customWidth="1"/>
    <col min="8752" max="8753" width="16" style="915" customWidth="1"/>
    <col min="8754" max="8754" width="27" style="915" customWidth="1"/>
    <col min="8755" max="8755" width="26.6640625" style="915" customWidth="1"/>
    <col min="8756" max="8756" width="27" style="915" customWidth="1"/>
    <col min="8757" max="8757" width="26.6640625" style="915" customWidth="1"/>
    <col min="8758" max="8758" width="27" style="915" customWidth="1"/>
    <col min="8759" max="8759" width="26.6640625" style="915" customWidth="1"/>
    <col min="8760" max="8761" width="16" style="915" customWidth="1"/>
    <col min="8762" max="8762" width="27" style="915" customWidth="1"/>
    <col min="8763" max="8763" width="26.6640625" style="915" customWidth="1"/>
    <col min="8764" max="8764" width="27" style="915" customWidth="1"/>
    <col min="8765" max="8765" width="26.6640625" style="915" customWidth="1"/>
    <col min="8766" max="8766" width="27" style="915" customWidth="1"/>
    <col min="8767" max="8767" width="26.6640625" style="915" customWidth="1"/>
    <col min="8768" max="8769" width="16" style="915" customWidth="1"/>
    <col min="8770" max="8770" width="27" style="915" customWidth="1"/>
    <col min="8771" max="8771" width="26.6640625" style="915" customWidth="1"/>
    <col min="8772" max="8772" width="27" style="915" customWidth="1"/>
    <col min="8773" max="8773" width="26.6640625" style="915" customWidth="1"/>
    <col min="8774" max="8774" width="27" style="915" customWidth="1"/>
    <col min="8775" max="8775" width="26.6640625" style="915" customWidth="1"/>
    <col min="8776" max="8777" width="16" style="915" customWidth="1"/>
    <col min="8778" max="8778" width="27" style="915" customWidth="1"/>
    <col min="8779" max="8779" width="26.6640625" style="915" customWidth="1"/>
    <col min="8780" max="8780" width="27" style="915" customWidth="1"/>
    <col min="8781" max="8781" width="26.6640625" style="915" customWidth="1"/>
    <col min="8782" max="8782" width="27" style="915" customWidth="1"/>
    <col min="8783" max="8783" width="26.6640625" style="915" customWidth="1"/>
    <col min="8784" max="8785" width="16" style="915" customWidth="1"/>
    <col min="8786" max="8786" width="25.83203125" style="915" customWidth="1"/>
    <col min="8787" max="8787" width="25.5" style="915" customWidth="1"/>
    <col min="8788" max="8788" width="25.83203125" style="915" customWidth="1"/>
    <col min="8789" max="8789" width="25.5" style="915" customWidth="1"/>
    <col min="8790" max="8790" width="25.83203125" style="915" customWidth="1"/>
    <col min="8791" max="8791" width="25.5" style="915" customWidth="1"/>
    <col min="8792" max="8793" width="16" style="915" customWidth="1"/>
    <col min="8794" max="8794" width="27" style="915" customWidth="1"/>
    <col min="8795" max="8795" width="26.6640625" style="915" customWidth="1"/>
    <col min="8796" max="8796" width="27" style="915" customWidth="1"/>
    <col min="8797" max="8797" width="26.6640625" style="915" customWidth="1"/>
    <col min="8798" max="8798" width="27" style="915" customWidth="1"/>
    <col min="8799" max="8799" width="26.6640625" style="915" customWidth="1"/>
    <col min="8800" max="8801" width="16" style="915" customWidth="1"/>
    <col min="8802" max="8802" width="27" style="915" customWidth="1"/>
    <col min="8803" max="8803" width="26.6640625" style="915" customWidth="1"/>
    <col min="8804" max="8804" width="27" style="915" customWidth="1"/>
    <col min="8805" max="8805" width="26.6640625" style="915" customWidth="1"/>
    <col min="8806" max="8806" width="27" style="915" customWidth="1"/>
    <col min="8807" max="8807" width="26.6640625" style="915" customWidth="1"/>
    <col min="8808" max="8809" width="16" style="915" customWidth="1"/>
    <col min="8810" max="8810" width="27" style="915" customWidth="1"/>
    <col min="8811" max="8811" width="26.6640625" style="915" customWidth="1"/>
    <col min="8812" max="8812" width="27" style="915" customWidth="1"/>
    <col min="8813" max="8813" width="26.6640625" style="915" customWidth="1"/>
    <col min="8814" max="8814" width="27" style="915" customWidth="1"/>
    <col min="8815" max="8815" width="26.6640625" style="915" customWidth="1"/>
    <col min="8816" max="8817" width="16" style="915" customWidth="1"/>
    <col min="8818" max="8818" width="27" style="915" customWidth="1"/>
    <col min="8819" max="8819" width="26.6640625" style="915" customWidth="1"/>
    <col min="8820" max="8820" width="25.83203125" style="915" customWidth="1"/>
    <col min="8821" max="8821" width="25.5" style="915" customWidth="1"/>
    <col min="8822" max="8822" width="27" style="915" customWidth="1"/>
    <col min="8823" max="8823" width="26.6640625" style="915" customWidth="1"/>
    <col min="8824" max="8825" width="16" style="915" customWidth="1"/>
    <col min="8826" max="8826" width="27" style="915" customWidth="1"/>
    <col min="8827" max="8827" width="26.6640625" style="915" customWidth="1"/>
    <col min="8828" max="8828" width="27" style="915" customWidth="1"/>
    <col min="8829" max="8829" width="26.6640625" style="915" customWidth="1"/>
    <col min="8830" max="8830" width="27" style="915" customWidth="1"/>
    <col min="8831" max="8831" width="26.6640625" style="915" customWidth="1"/>
    <col min="8832" max="8833" width="16" style="915" customWidth="1"/>
    <col min="8834" max="8834" width="27" style="915" customWidth="1"/>
    <col min="8835" max="8835" width="26.6640625" style="915" customWidth="1"/>
    <col min="8836" max="8836" width="27" style="915" customWidth="1"/>
    <col min="8837" max="8837" width="26.6640625" style="915" customWidth="1"/>
    <col min="8838" max="8838" width="27" style="915" customWidth="1"/>
    <col min="8839" max="8839" width="26.6640625" style="915" customWidth="1"/>
    <col min="8840" max="8841" width="16" style="915" customWidth="1"/>
    <col min="8842" max="8842" width="27" style="915" customWidth="1"/>
    <col min="8843" max="8843" width="26.6640625" style="915" customWidth="1"/>
    <col min="8844" max="8844" width="27" style="915" customWidth="1"/>
    <col min="8845" max="8845" width="26.6640625" style="915" customWidth="1"/>
    <col min="8846" max="8846" width="27" style="915" customWidth="1"/>
    <col min="8847" max="8847" width="26.6640625" style="915" customWidth="1"/>
    <col min="8848" max="8849" width="16" style="915" customWidth="1"/>
    <col min="8850" max="8850" width="27" style="915" customWidth="1"/>
    <col min="8851" max="8851" width="26.6640625" style="915" customWidth="1"/>
    <col min="8852" max="8852" width="27" style="915" customWidth="1"/>
    <col min="8853" max="8853" width="26.6640625" style="915" customWidth="1"/>
    <col min="8854" max="8854" width="25.83203125" style="915" customWidth="1"/>
    <col min="8855" max="8855" width="25.5" style="915" customWidth="1"/>
    <col min="8856" max="8857" width="16" style="915" customWidth="1"/>
    <col min="8858" max="8858" width="27" style="915" customWidth="1"/>
    <col min="8859" max="8859" width="26.6640625" style="915" customWidth="1"/>
    <col min="8860" max="8860" width="27" style="915" customWidth="1"/>
    <col min="8861" max="8861" width="26.6640625" style="915" customWidth="1"/>
    <col min="8862" max="8862" width="27" style="915" customWidth="1"/>
    <col min="8863" max="8863" width="26.6640625" style="915" customWidth="1"/>
    <col min="8864" max="8865" width="16" style="915" customWidth="1"/>
    <col min="8866" max="8866" width="27" style="915" customWidth="1"/>
    <col min="8867" max="8867" width="26.6640625" style="915" customWidth="1"/>
    <col min="8868" max="8868" width="27" style="915" customWidth="1"/>
    <col min="8869" max="8869" width="26.6640625" style="915" customWidth="1"/>
    <col min="8870" max="8870" width="27" style="915" customWidth="1"/>
    <col min="8871" max="8871" width="26.6640625" style="915" customWidth="1"/>
    <col min="8872" max="8873" width="16" style="915" customWidth="1"/>
    <col min="8874" max="8874" width="27" style="915" customWidth="1"/>
    <col min="8875" max="8875" width="26.6640625" style="915" customWidth="1"/>
    <col min="8876" max="8876" width="27" style="915" customWidth="1"/>
    <col min="8877" max="8877" width="26.6640625" style="915" customWidth="1"/>
    <col min="8878" max="8878" width="27" style="915" customWidth="1"/>
    <col min="8879" max="8879" width="26.6640625" style="915" customWidth="1"/>
    <col min="8880" max="8881" width="16" style="915" customWidth="1"/>
    <col min="8882" max="8882" width="27" style="915" customWidth="1"/>
    <col min="8883" max="8883" width="26.6640625" style="915" customWidth="1"/>
    <col min="8884" max="8884" width="27" style="915" customWidth="1"/>
    <col min="8885" max="8885" width="26.6640625" style="915" customWidth="1"/>
    <col min="8886" max="8886" width="27" style="915" customWidth="1"/>
    <col min="8887" max="8887" width="26.6640625" style="915" customWidth="1"/>
    <col min="8888" max="8889" width="16" style="915" customWidth="1"/>
    <col min="8890" max="8890" width="27" style="915" customWidth="1"/>
    <col min="8891" max="8891" width="26.6640625" style="915" customWidth="1"/>
    <col min="8892" max="8892" width="27" style="915" customWidth="1"/>
    <col min="8893" max="8893" width="26.6640625" style="915" customWidth="1"/>
    <col min="8894" max="8894" width="27" style="915" customWidth="1"/>
    <col min="8895" max="8895" width="26.6640625" style="915" customWidth="1"/>
    <col min="8896" max="8897" width="16" style="915" customWidth="1"/>
    <col min="8898" max="8898" width="27" style="915" customWidth="1"/>
    <col min="8899" max="8899" width="26.6640625" style="915" customWidth="1"/>
    <col min="8900" max="8900" width="27" style="915" customWidth="1"/>
    <col min="8901" max="8901" width="26.6640625" style="915" customWidth="1"/>
    <col min="8902" max="8902" width="27" style="915" customWidth="1"/>
    <col min="8903" max="8903" width="26.6640625" style="915" customWidth="1"/>
    <col min="8904" max="8905" width="16" style="915" customWidth="1"/>
    <col min="8906" max="8906" width="25.83203125" style="915" customWidth="1"/>
    <col min="8907" max="8907" width="25.5" style="915" customWidth="1"/>
    <col min="8908" max="8908" width="27" style="915" customWidth="1"/>
    <col min="8909" max="8909" width="26.6640625" style="915" customWidth="1"/>
    <col min="8910" max="8910" width="27" style="915" customWidth="1"/>
    <col min="8911" max="8911" width="26.6640625" style="915" customWidth="1"/>
    <col min="8912" max="8913" width="16" style="915" customWidth="1"/>
    <col min="8914" max="8914" width="27" style="915" customWidth="1"/>
    <col min="8915" max="8915" width="26.6640625" style="915" customWidth="1"/>
    <col min="8916" max="8916" width="27" style="915" customWidth="1"/>
    <col min="8917" max="8917" width="26.6640625" style="915" customWidth="1"/>
    <col min="8918" max="8918" width="25.83203125" style="915" customWidth="1"/>
    <col min="8919" max="8919" width="25.5" style="915" customWidth="1"/>
    <col min="8920" max="8921" width="16" style="915" customWidth="1"/>
    <col min="8922" max="8922" width="27" style="915" customWidth="1"/>
    <col min="8923" max="8923" width="26.6640625" style="915" customWidth="1"/>
    <col min="8924" max="8924" width="27" style="915" customWidth="1"/>
    <col min="8925" max="8925" width="26.6640625" style="915" customWidth="1"/>
    <col min="8926" max="8926" width="27" style="915" customWidth="1"/>
    <col min="8927" max="8927" width="26.6640625" style="915" customWidth="1"/>
    <col min="8928" max="8929" width="16" style="915" customWidth="1"/>
    <col min="8930" max="8930" width="27" style="915" customWidth="1"/>
    <col min="8931" max="8931" width="26.6640625" style="915" customWidth="1"/>
    <col min="8932" max="8932" width="25.83203125" style="915" customWidth="1"/>
    <col min="8933" max="8933" width="25.5" style="915" customWidth="1"/>
    <col min="8934" max="8934" width="27" style="915" customWidth="1"/>
    <col min="8935" max="8935" width="26.6640625" style="915" customWidth="1"/>
    <col min="8936" max="8937" width="16" style="915" customWidth="1"/>
    <col min="8938" max="8938" width="22.6640625" style="915" customWidth="1"/>
    <col min="8939" max="8939" width="22.5" style="915" customWidth="1"/>
    <col min="8940" max="8940" width="22.6640625" style="915" customWidth="1"/>
    <col min="8941" max="8941" width="22.5" style="915" customWidth="1"/>
    <col min="8942" max="8942" width="23.83203125" style="915" customWidth="1"/>
    <col min="8943" max="8943" width="23.6640625" style="915" customWidth="1"/>
    <col min="8944" max="8945" width="16" style="915" customWidth="1"/>
    <col min="8946" max="8946" width="27" style="915" customWidth="1"/>
    <col min="8947" max="8947" width="26.6640625" style="915" customWidth="1"/>
    <col min="8948" max="8948" width="27" style="915" customWidth="1"/>
    <col min="8949" max="8949" width="26.6640625" style="915" customWidth="1"/>
    <col min="8950" max="8950" width="27" style="915" customWidth="1"/>
    <col min="8951" max="8951" width="26.6640625" style="915" customWidth="1"/>
    <col min="8952" max="8953" width="16" style="915" customWidth="1"/>
    <col min="8954" max="8954" width="25.83203125" style="915" customWidth="1"/>
    <col min="8955" max="8955" width="25.5" style="915" customWidth="1"/>
    <col min="8956" max="8956" width="25.83203125" style="915" customWidth="1"/>
    <col min="8957" max="8957" width="25.5" style="915" customWidth="1"/>
    <col min="8958" max="8958" width="25.83203125" style="915" customWidth="1"/>
    <col min="8959" max="8959" width="25.5" style="915" customWidth="1"/>
    <col min="8960" max="8961" width="16" style="915" customWidth="1"/>
    <col min="8962" max="8962" width="25.83203125" style="915" customWidth="1"/>
    <col min="8963" max="8963" width="25.5" style="915" customWidth="1"/>
    <col min="8964" max="8964" width="25.83203125" style="915" customWidth="1"/>
    <col min="8965" max="8965" width="25.5" style="915" customWidth="1"/>
    <col min="8966" max="8966" width="25.83203125" style="915" customWidth="1"/>
    <col min="8967" max="8967" width="25.5" style="915" customWidth="1"/>
    <col min="8968" max="8969" width="16" style="915" customWidth="1"/>
    <col min="8970" max="8970" width="25.83203125" style="915" customWidth="1"/>
    <col min="8971" max="8971" width="25.5" style="915" customWidth="1"/>
    <col min="8972" max="8972" width="25.83203125" style="915" customWidth="1"/>
    <col min="8973" max="8973" width="25.5" style="915" customWidth="1"/>
    <col min="8974" max="8974" width="25.83203125" style="915" customWidth="1"/>
    <col min="8975" max="8975" width="25.5" style="915" customWidth="1"/>
    <col min="8976" max="8977" width="16" style="915" customWidth="1"/>
    <col min="8978" max="8978" width="27" style="915" customWidth="1"/>
    <col min="8979" max="8979" width="26.6640625" style="915" customWidth="1"/>
    <col min="8980" max="8980" width="27" style="915" customWidth="1"/>
    <col min="8981" max="8981" width="26.6640625" style="915" customWidth="1"/>
    <col min="8982" max="8982" width="27" style="915" customWidth="1"/>
    <col min="8983" max="8983" width="26.6640625" style="915" customWidth="1"/>
    <col min="8984" max="8985" width="16" style="915" customWidth="1"/>
    <col min="8986" max="8986" width="25.83203125" style="915" customWidth="1"/>
    <col min="8987" max="8987" width="25.5" style="915" customWidth="1"/>
    <col min="8988" max="8988" width="25.83203125" style="915" customWidth="1"/>
    <col min="8989" max="8989" width="25.5" style="915" customWidth="1"/>
    <col min="8990" max="8990" width="25.83203125" style="915" customWidth="1"/>
    <col min="8991" max="8991" width="25.5" style="915" customWidth="1"/>
    <col min="8992" max="8993" width="16" style="915" customWidth="1"/>
    <col min="8994" max="8994" width="27" style="915" customWidth="1"/>
    <col min="8995" max="8995" width="26.6640625" style="915" customWidth="1"/>
    <col min="8996" max="8996" width="27" style="915" customWidth="1"/>
    <col min="8997" max="8997" width="26.6640625" style="915" customWidth="1"/>
    <col min="8998" max="8998" width="27" style="915" customWidth="1"/>
    <col min="8999" max="8999" width="26.6640625" style="915" customWidth="1"/>
    <col min="9000" max="9001" width="16" style="915" customWidth="1"/>
    <col min="9002" max="9002" width="27" style="915" customWidth="1"/>
    <col min="9003" max="9003" width="26.6640625" style="915" customWidth="1"/>
    <col min="9004" max="9004" width="27" style="915" customWidth="1"/>
    <col min="9005" max="9005" width="26.6640625" style="915" customWidth="1"/>
    <col min="9006" max="9006" width="27" style="915" customWidth="1"/>
    <col min="9007" max="9007" width="26.6640625" style="915" customWidth="1"/>
    <col min="9008" max="9009" width="16" style="915" customWidth="1"/>
    <col min="9010" max="9010" width="27" style="915" customWidth="1"/>
    <col min="9011" max="9011" width="26.6640625" style="915" customWidth="1"/>
    <col min="9012" max="9012" width="27" style="915" customWidth="1"/>
    <col min="9013" max="9013" width="26.6640625" style="915" customWidth="1"/>
    <col min="9014" max="9014" width="27" style="915" customWidth="1"/>
    <col min="9015" max="9015" width="26.6640625" style="915" customWidth="1"/>
    <col min="9016" max="9017" width="16" style="915" customWidth="1"/>
    <col min="9018" max="9018" width="25.1640625" style="915" customWidth="1"/>
    <col min="9019" max="9019" width="24.83203125" style="915" customWidth="1"/>
    <col min="9020" max="9020" width="23.83203125" style="915" customWidth="1"/>
    <col min="9021" max="9021" width="23.6640625" style="915" customWidth="1"/>
    <col min="9022" max="9022" width="23.83203125" style="915" customWidth="1"/>
    <col min="9023" max="9023" width="23.6640625" style="915" customWidth="1"/>
    <col min="9024" max="9025" width="16" style="915" customWidth="1"/>
    <col min="9026" max="9026" width="25.83203125" style="915" customWidth="1"/>
    <col min="9027" max="9027" width="25.5" style="915" customWidth="1"/>
    <col min="9028" max="9028" width="27" style="915" customWidth="1"/>
    <col min="9029" max="9029" width="26.6640625" style="915" customWidth="1"/>
    <col min="9030" max="9030" width="27" style="915" customWidth="1"/>
    <col min="9031" max="9031" width="26.6640625" style="915" customWidth="1"/>
    <col min="9032" max="9033" width="16" style="915" customWidth="1"/>
    <col min="9034" max="9034" width="27" style="915" customWidth="1"/>
    <col min="9035" max="9035" width="26.6640625" style="915" customWidth="1"/>
    <col min="9036" max="9036" width="27" style="915" customWidth="1"/>
    <col min="9037" max="9037" width="26.6640625" style="915" customWidth="1"/>
    <col min="9038" max="9038" width="27" style="915" customWidth="1"/>
    <col min="9039" max="9039" width="26.6640625" style="915" customWidth="1"/>
    <col min="9040" max="9041" width="16" style="915" customWidth="1"/>
    <col min="9042" max="9042" width="27" style="915" customWidth="1"/>
    <col min="9043" max="9043" width="26.6640625" style="915" customWidth="1"/>
    <col min="9044" max="9044" width="27" style="915" customWidth="1"/>
    <col min="9045" max="9045" width="26.6640625" style="915" customWidth="1"/>
    <col min="9046" max="9046" width="27" style="915" customWidth="1"/>
    <col min="9047" max="9047" width="26.6640625" style="915" customWidth="1"/>
    <col min="9048" max="9049" width="16" style="915" customWidth="1"/>
    <col min="9050" max="9050" width="27" style="915" customWidth="1"/>
    <col min="9051" max="9051" width="26.6640625" style="915" customWidth="1"/>
    <col min="9052" max="9052" width="27" style="915" customWidth="1"/>
    <col min="9053" max="9053" width="26.6640625" style="915" customWidth="1"/>
    <col min="9054" max="9054" width="27" style="915" customWidth="1"/>
    <col min="9055" max="9055" width="26.6640625" style="915" customWidth="1"/>
    <col min="9056" max="9057" width="16" style="915" customWidth="1"/>
    <col min="9058" max="9058" width="27" style="915" customWidth="1"/>
    <col min="9059" max="9059" width="26.6640625" style="915" customWidth="1"/>
    <col min="9060" max="9060" width="27" style="915" customWidth="1"/>
    <col min="9061" max="9061" width="26.6640625" style="915" customWidth="1"/>
    <col min="9062" max="9062" width="27" style="915" customWidth="1"/>
    <col min="9063" max="9063" width="26.6640625" style="915" customWidth="1"/>
    <col min="9064" max="9065" width="16" style="915" customWidth="1"/>
    <col min="9066" max="9066" width="27" style="915" customWidth="1"/>
    <col min="9067" max="9067" width="26.6640625" style="915" customWidth="1"/>
    <col min="9068" max="9068" width="25.83203125" style="915" customWidth="1"/>
    <col min="9069" max="9069" width="25.5" style="915" customWidth="1"/>
    <col min="9070" max="9070" width="27" style="915" customWidth="1"/>
    <col min="9071" max="9071" width="26.6640625" style="915" customWidth="1"/>
    <col min="9072" max="9073" width="16" style="915" customWidth="1"/>
    <col min="9074" max="9074" width="27" style="915" customWidth="1"/>
    <col min="9075" max="9075" width="26.6640625" style="915" customWidth="1"/>
    <col min="9076" max="9076" width="27" style="915" customWidth="1"/>
    <col min="9077" max="9077" width="26.6640625" style="915" customWidth="1"/>
    <col min="9078" max="9078" width="27" style="915" customWidth="1"/>
    <col min="9079" max="9079" width="26.6640625" style="915" customWidth="1"/>
    <col min="9080" max="9081" width="16" style="915" customWidth="1"/>
    <col min="9082" max="9082" width="27" style="915" customWidth="1"/>
    <col min="9083" max="9083" width="26.6640625" style="915" customWidth="1"/>
    <col min="9084" max="9084" width="27" style="915" customWidth="1"/>
    <col min="9085" max="9085" width="26.6640625" style="915" customWidth="1"/>
    <col min="9086" max="9086" width="27" style="915" customWidth="1"/>
    <col min="9087" max="9087" width="26.6640625" style="915" customWidth="1"/>
    <col min="9088" max="9089" width="16" style="915" customWidth="1"/>
    <col min="9090" max="9090" width="27" style="915" customWidth="1"/>
    <col min="9091" max="9091" width="26.6640625" style="915" customWidth="1"/>
    <col min="9092" max="9092" width="27" style="915" customWidth="1"/>
    <col min="9093" max="9093" width="26.6640625" style="915" customWidth="1"/>
    <col min="9094" max="9094" width="27" style="915" customWidth="1"/>
    <col min="9095" max="9095" width="26.6640625" style="915" customWidth="1"/>
    <col min="9096" max="9097" width="16" style="915" customWidth="1"/>
    <col min="9098" max="9098" width="27" style="915" customWidth="1"/>
    <col min="9099" max="9099" width="26.6640625" style="915" customWidth="1"/>
    <col min="9100" max="9100" width="27" style="915" customWidth="1"/>
    <col min="9101" max="9101" width="26.6640625" style="915" customWidth="1"/>
    <col min="9102" max="9102" width="27" style="915" customWidth="1"/>
    <col min="9103" max="9103" width="26.6640625" style="915" customWidth="1"/>
    <col min="9104" max="9105" width="16" style="915" customWidth="1"/>
    <col min="9106" max="9106" width="27" style="915" customWidth="1"/>
    <col min="9107" max="9107" width="26.6640625" style="915" customWidth="1"/>
    <col min="9108" max="9108" width="27" style="915" customWidth="1"/>
    <col min="9109" max="9109" width="26.6640625" style="915" customWidth="1"/>
    <col min="9110" max="9110" width="27" style="915" customWidth="1"/>
    <col min="9111" max="9111" width="26.6640625" style="915" customWidth="1"/>
    <col min="9112" max="9113" width="16" style="915" customWidth="1"/>
    <col min="9114" max="9114" width="27" style="915" customWidth="1"/>
    <col min="9115" max="9115" width="26.6640625" style="915" customWidth="1"/>
    <col min="9116" max="9116" width="27" style="915" customWidth="1"/>
    <col min="9117" max="9117" width="26.6640625" style="915" customWidth="1"/>
    <col min="9118" max="9118" width="27" style="915" customWidth="1"/>
    <col min="9119" max="9119" width="26.6640625" style="915" customWidth="1"/>
    <col min="9120" max="9121" width="16" style="915" customWidth="1"/>
    <col min="9122" max="9122" width="27" style="915" customWidth="1"/>
    <col min="9123" max="9123" width="26.6640625" style="915" customWidth="1"/>
    <col min="9124" max="9124" width="27" style="915" customWidth="1"/>
    <col min="9125" max="9125" width="26.6640625" style="915" customWidth="1"/>
    <col min="9126" max="9126" width="27" style="915" customWidth="1"/>
    <col min="9127" max="9127" width="26.6640625" style="915" customWidth="1"/>
    <col min="9128" max="9129" width="16" style="915" customWidth="1"/>
    <col min="9130" max="9130" width="27" style="915" customWidth="1"/>
    <col min="9131" max="9131" width="26.6640625" style="915" customWidth="1"/>
    <col min="9132" max="9132" width="27" style="915" customWidth="1"/>
    <col min="9133" max="9133" width="26.6640625" style="915" customWidth="1"/>
    <col min="9134" max="9134" width="27" style="915" customWidth="1"/>
    <col min="9135" max="9135" width="26.6640625" style="915" customWidth="1"/>
    <col min="9136" max="9137" width="16" style="915" customWidth="1"/>
    <col min="9138" max="9138" width="27" style="915" customWidth="1"/>
    <col min="9139" max="9139" width="26.6640625" style="915" customWidth="1"/>
    <col min="9140" max="9140" width="27" style="915" customWidth="1"/>
    <col min="9141" max="9141" width="26.6640625" style="915" customWidth="1"/>
    <col min="9142" max="9142" width="27" style="915" customWidth="1"/>
    <col min="9143" max="9143" width="26.6640625" style="915" customWidth="1"/>
    <col min="9144" max="9145" width="16" style="915" customWidth="1"/>
    <col min="9146" max="9146" width="27" style="915" customWidth="1"/>
    <col min="9147" max="9147" width="26.6640625" style="915" customWidth="1"/>
    <col min="9148" max="9148" width="27" style="915" customWidth="1"/>
    <col min="9149" max="9149" width="26.6640625" style="915" customWidth="1"/>
    <col min="9150" max="9150" width="27" style="915" customWidth="1"/>
    <col min="9151" max="9151" width="26.6640625" style="915" customWidth="1"/>
    <col min="9152" max="9153" width="16" style="915" customWidth="1"/>
    <col min="9154" max="9154" width="27" style="915" customWidth="1"/>
    <col min="9155" max="9155" width="26.6640625" style="915" customWidth="1"/>
    <col min="9156" max="9156" width="27" style="915" customWidth="1"/>
    <col min="9157" max="9157" width="26.6640625" style="915" customWidth="1"/>
    <col min="9158" max="9158" width="27" style="915" customWidth="1"/>
    <col min="9159" max="9159" width="26.6640625" style="915" customWidth="1"/>
    <col min="9160" max="9161" width="16" style="915" customWidth="1"/>
    <col min="9162" max="9162" width="27" style="915" customWidth="1"/>
    <col min="9163" max="9163" width="26.6640625" style="915" customWidth="1"/>
    <col min="9164" max="9164" width="27" style="915" customWidth="1"/>
    <col min="9165" max="9165" width="26.6640625" style="915" customWidth="1"/>
    <col min="9166" max="9166" width="27" style="915" customWidth="1"/>
    <col min="9167" max="9167" width="26.6640625" style="915" customWidth="1"/>
    <col min="9168" max="9169" width="16" style="915" customWidth="1"/>
    <col min="9170" max="9170" width="27" style="915" customWidth="1"/>
    <col min="9171" max="9171" width="26.6640625" style="915" customWidth="1"/>
    <col min="9172" max="9172" width="27" style="915" customWidth="1"/>
    <col min="9173" max="9173" width="26.6640625" style="915" customWidth="1"/>
    <col min="9174" max="9174" width="27" style="915" customWidth="1"/>
    <col min="9175" max="9175" width="26.6640625" style="915" customWidth="1"/>
    <col min="9176" max="9177" width="16" style="915" customWidth="1"/>
    <col min="9178" max="9178" width="27" style="915" customWidth="1"/>
    <col min="9179" max="9179" width="26.6640625" style="915" customWidth="1"/>
    <col min="9180" max="9180" width="27" style="915" customWidth="1"/>
    <col min="9181" max="9181" width="26.6640625" style="915" customWidth="1"/>
    <col min="9182" max="9182" width="27" style="915" customWidth="1"/>
    <col min="9183" max="9183" width="26.6640625" style="915" customWidth="1"/>
    <col min="9184" max="9185" width="16" style="915" customWidth="1"/>
    <col min="9186" max="9186" width="27" style="915" customWidth="1"/>
    <col min="9187" max="9187" width="26.6640625" style="915" customWidth="1"/>
    <col min="9188" max="9188" width="27" style="915" customWidth="1"/>
    <col min="9189" max="9189" width="26.6640625" style="915" customWidth="1"/>
    <col min="9190" max="9190" width="27" style="915" customWidth="1"/>
    <col min="9191" max="9191" width="26.6640625" style="915" customWidth="1"/>
    <col min="9192" max="9193" width="16" style="915" customWidth="1"/>
    <col min="9194" max="9194" width="27" style="915" customWidth="1"/>
    <col min="9195" max="9195" width="26.6640625" style="915" customWidth="1"/>
    <col min="9196" max="9196" width="27" style="915" customWidth="1"/>
    <col min="9197" max="9197" width="26.6640625" style="915" customWidth="1"/>
    <col min="9198" max="9198" width="27" style="915" customWidth="1"/>
    <col min="9199" max="9199" width="26.6640625" style="915" customWidth="1"/>
    <col min="9200" max="9201" width="16" style="915" customWidth="1"/>
    <col min="9202" max="9202" width="27" style="915" customWidth="1"/>
    <col min="9203" max="9203" width="26.6640625" style="915" customWidth="1"/>
    <col min="9204" max="9204" width="27" style="915" customWidth="1"/>
    <col min="9205" max="9205" width="26.6640625" style="915" customWidth="1"/>
    <col min="9206" max="9206" width="27" style="915" customWidth="1"/>
    <col min="9207" max="9207" width="26.6640625" style="915" customWidth="1"/>
    <col min="9208" max="9209" width="16" style="915" customWidth="1"/>
    <col min="9210" max="9210" width="25.83203125" style="915" customWidth="1"/>
    <col min="9211" max="9211" width="25.5" style="915" customWidth="1"/>
    <col min="9212" max="9212" width="25.83203125" style="915" customWidth="1"/>
    <col min="9213" max="9213" width="25.5" style="915" customWidth="1"/>
    <col min="9214" max="9214" width="25.83203125" style="915" customWidth="1"/>
    <col min="9215" max="9215" width="25.5" style="915" customWidth="1"/>
    <col min="9216" max="9217" width="16" style="915" customWidth="1"/>
    <col min="9218" max="9218" width="27" style="915" customWidth="1"/>
    <col min="9219" max="9219" width="26.6640625" style="915" customWidth="1"/>
    <col min="9220" max="9220" width="27" style="915" customWidth="1"/>
    <col min="9221" max="9221" width="26.6640625" style="915" customWidth="1"/>
    <col min="9222" max="9222" width="27" style="915" customWidth="1"/>
    <col min="9223" max="9223" width="26.6640625" style="915" customWidth="1"/>
    <col min="9224" max="9225" width="16" style="915" customWidth="1"/>
    <col min="9226" max="9226" width="25.83203125" style="915" customWidth="1"/>
    <col min="9227" max="9227" width="25.5" style="915" customWidth="1"/>
    <col min="9228" max="9228" width="25.83203125" style="915" customWidth="1"/>
    <col min="9229" max="9229" width="25.5" style="915" customWidth="1"/>
    <col min="9230" max="9230" width="25.83203125" style="915" customWidth="1"/>
    <col min="9231" max="9231" width="25.5" style="915" customWidth="1"/>
    <col min="9232" max="9233" width="16" style="915" customWidth="1"/>
    <col min="9234" max="9234" width="27" style="915" customWidth="1"/>
    <col min="9235" max="9235" width="26.6640625" style="915" customWidth="1"/>
    <col min="9236" max="9236" width="27" style="915" customWidth="1"/>
    <col min="9237" max="9237" width="26.6640625" style="915" customWidth="1"/>
    <col min="9238" max="9238" width="25.83203125" style="915" customWidth="1"/>
    <col min="9239" max="9239" width="25.5" style="915" customWidth="1"/>
    <col min="9240" max="9241" width="16" style="915" customWidth="1"/>
    <col min="9242" max="9242" width="27" style="915" customWidth="1"/>
    <col min="9243" max="9243" width="26.6640625" style="915" customWidth="1"/>
    <col min="9244" max="9244" width="27" style="915" customWidth="1"/>
    <col min="9245" max="9245" width="26.6640625" style="915" customWidth="1"/>
    <col min="9246" max="9246" width="27" style="915" customWidth="1"/>
    <col min="9247" max="9247" width="26.6640625" style="915" customWidth="1"/>
    <col min="9248" max="9249" width="16" style="915" customWidth="1"/>
    <col min="9250" max="9250" width="27" style="915" customWidth="1"/>
    <col min="9251" max="9251" width="26.6640625" style="915" customWidth="1"/>
    <col min="9252" max="9252" width="27" style="915" customWidth="1"/>
    <col min="9253" max="9253" width="26.6640625" style="915" customWidth="1"/>
    <col min="9254" max="9254" width="27" style="915" customWidth="1"/>
    <col min="9255" max="9255" width="26.6640625" style="915" customWidth="1"/>
    <col min="9256" max="9257" width="16" style="915" customWidth="1"/>
    <col min="9258" max="9258" width="27" style="915" customWidth="1"/>
    <col min="9259" max="9259" width="26.6640625" style="915" customWidth="1"/>
    <col min="9260" max="9260" width="27" style="915" customWidth="1"/>
    <col min="9261" max="9261" width="26.6640625" style="915" customWidth="1"/>
    <col min="9262" max="9262" width="27" style="915" customWidth="1"/>
    <col min="9263" max="9263" width="26.6640625" style="915" customWidth="1"/>
    <col min="9264" max="9265" width="16" style="915" customWidth="1"/>
    <col min="9266" max="9266" width="27" style="915" customWidth="1"/>
    <col min="9267" max="9267" width="26.6640625" style="915" customWidth="1"/>
    <col min="9268" max="9268" width="27" style="915" customWidth="1"/>
    <col min="9269" max="9269" width="26.6640625" style="915" customWidth="1"/>
    <col min="9270" max="9270" width="27" style="915" customWidth="1"/>
    <col min="9271" max="9271" width="26.6640625" style="915" customWidth="1"/>
    <col min="9272" max="9273" width="16" style="915" customWidth="1"/>
    <col min="9274" max="9274" width="27" style="915" customWidth="1"/>
    <col min="9275" max="9275" width="26.6640625" style="915" customWidth="1"/>
    <col min="9276" max="9276" width="27" style="915" customWidth="1"/>
    <col min="9277" max="9277" width="26.6640625" style="915" customWidth="1"/>
    <col min="9278" max="9278" width="27" style="915" customWidth="1"/>
    <col min="9279" max="9279" width="26.6640625" style="915" customWidth="1"/>
    <col min="9280" max="9281" width="16" style="915" customWidth="1"/>
    <col min="9282" max="9282" width="27" style="915" customWidth="1"/>
    <col min="9283" max="9283" width="26.6640625" style="915" customWidth="1"/>
    <col min="9284" max="9284" width="27" style="915" customWidth="1"/>
    <col min="9285" max="9285" width="26.6640625" style="915" customWidth="1"/>
    <col min="9286" max="9286" width="23.83203125" style="915" customWidth="1"/>
    <col min="9287" max="9287" width="23.6640625" style="915" customWidth="1"/>
    <col min="9288" max="9289" width="16" style="915" customWidth="1"/>
    <col min="9290" max="9290" width="27" style="915" customWidth="1"/>
    <col min="9291" max="9291" width="26.6640625" style="915" customWidth="1"/>
    <col min="9292" max="9292" width="27" style="915" customWidth="1"/>
    <col min="9293" max="9293" width="26.6640625" style="915" customWidth="1"/>
    <col min="9294" max="9294" width="27" style="915" customWidth="1"/>
    <col min="9295" max="9295" width="26.6640625" style="915" customWidth="1"/>
    <col min="9296" max="9297" width="16" style="915" customWidth="1"/>
    <col min="9298" max="9298" width="27" style="915" customWidth="1"/>
    <col min="9299" max="9299" width="26.6640625" style="915" customWidth="1"/>
    <col min="9300" max="9300" width="27" style="915" customWidth="1"/>
    <col min="9301" max="9301" width="26.6640625" style="915" customWidth="1"/>
    <col min="9302" max="9302" width="27" style="915" customWidth="1"/>
    <col min="9303" max="9303" width="26.6640625" style="915" customWidth="1"/>
    <col min="9304" max="9305" width="16" style="915" customWidth="1"/>
    <col min="9306" max="9306" width="27" style="915" customWidth="1"/>
    <col min="9307" max="9307" width="26.6640625" style="915" customWidth="1"/>
    <col min="9308" max="9308" width="27" style="915" customWidth="1"/>
    <col min="9309" max="9309" width="26.6640625" style="915" customWidth="1"/>
    <col min="9310" max="9310" width="27" style="915" customWidth="1"/>
    <col min="9311" max="9311" width="26.6640625" style="915" customWidth="1"/>
    <col min="9312" max="9313" width="16" style="915" customWidth="1"/>
    <col min="9314" max="9314" width="27" style="915" customWidth="1"/>
    <col min="9315" max="9315" width="26.6640625" style="915" customWidth="1"/>
    <col min="9316" max="9316" width="27" style="915" customWidth="1"/>
    <col min="9317" max="9317" width="26.6640625" style="915" customWidth="1"/>
    <col min="9318" max="9318" width="27" style="915" customWidth="1"/>
    <col min="9319" max="9319" width="26.6640625" style="915" customWidth="1"/>
    <col min="9320" max="9321" width="16" style="915" customWidth="1"/>
    <col min="9322" max="9322" width="27" style="915" customWidth="1"/>
    <col min="9323" max="9323" width="26.6640625" style="915" customWidth="1"/>
    <col min="9324" max="9324" width="27" style="915" customWidth="1"/>
    <col min="9325" max="9325" width="26.6640625" style="915" customWidth="1"/>
    <col min="9326" max="9326" width="27" style="915" customWidth="1"/>
    <col min="9327" max="9327" width="26.6640625" style="915" customWidth="1"/>
    <col min="9328" max="9329" width="16" style="915" customWidth="1"/>
    <col min="9330" max="9330" width="27" style="915" customWidth="1"/>
    <col min="9331" max="9331" width="26.6640625" style="915" customWidth="1"/>
    <col min="9332" max="9332" width="27" style="915" customWidth="1"/>
    <col min="9333" max="9333" width="26.6640625" style="915" customWidth="1"/>
    <col min="9334" max="9334" width="27" style="915" customWidth="1"/>
    <col min="9335" max="9335" width="26.6640625" style="915" customWidth="1"/>
    <col min="9336" max="9337" width="16" style="915" customWidth="1"/>
    <col min="9338" max="9338" width="27" style="915" customWidth="1"/>
    <col min="9339" max="9339" width="26.6640625" style="915" customWidth="1"/>
    <col min="9340" max="9340" width="27" style="915" customWidth="1"/>
    <col min="9341" max="9341" width="26.6640625" style="915" customWidth="1"/>
    <col min="9342" max="9342" width="27" style="915" customWidth="1"/>
    <col min="9343" max="9343" width="26.6640625" style="915" customWidth="1"/>
    <col min="9344" max="9345" width="16" style="915" customWidth="1"/>
    <col min="9346" max="9346" width="27" style="915" customWidth="1"/>
    <col min="9347" max="9347" width="26.6640625" style="915" customWidth="1"/>
    <col min="9348" max="9348" width="27" style="915" customWidth="1"/>
    <col min="9349" max="9349" width="26.6640625" style="915" customWidth="1"/>
    <col min="9350" max="9350" width="27" style="915" customWidth="1"/>
    <col min="9351" max="9351" width="26.6640625" style="915" customWidth="1"/>
    <col min="9352" max="9353" width="16" style="915" customWidth="1"/>
    <col min="9354" max="9354" width="28.1640625" style="915" customWidth="1"/>
    <col min="9355" max="9355" width="27.83203125" style="915" customWidth="1"/>
    <col min="9356" max="9356" width="27" style="915" customWidth="1"/>
    <col min="9357" max="9357" width="26.6640625" style="915" customWidth="1"/>
    <col min="9358" max="9358" width="27" style="915" customWidth="1"/>
    <col min="9359" max="9359" width="26.6640625" style="915" customWidth="1"/>
    <col min="9360" max="9361" width="16" style="915" customWidth="1"/>
    <col min="9362" max="9362" width="27" style="915" customWidth="1"/>
    <col min="9363" max="9363" width="26.6640625" style="915" customWidth="1"/>
    <col min="9364" max="9364" width="27" style="915" customWidth="1"/>
    <col min="9365" max="9365" width="26.6640625" style="915" customWidth="1"/>
    <col min="9366" max="9366" width="27" style="915" customWidth="1"/>
    <col min="9367" max="9367" width="26.6640625" style="915" customWidth="1"/>
    <col min="9368" max="9369" width="16" style="915" customWidth="1"/>
    <col min="9370" max="9370" width="27" style="915" customWidth="1"/>
    <col min="9371" max="9371" width="26.6640625" style="915" customWidth="1"/>
    <col min="9372" max="9372" width="27" style="915" customWidth="1"/>
    <col min="9373" max="9373" width="26.6640625" style="915" customWidth="1"/>
    <col min="9374" max="9374" width="25.83203125" style="915" customWidth="1"/>
    <col min="9375" max="9375" width="25.5" style="915" customWidth="1"/>
    <col min="9376" max="9377" width="16" style="915" customWidth="1"/>
    <col min="9378" max="9378" width="27" style="915" customWidth="1"/>
    <col min="9379" max="9379" width="26.6640625" style="915" customWidth="1"/>
    <col min="9380" max="9380" width="27" style="915" customWidth="1"/>
    <col min="9381" max="9381" width="26.6640625" style="915" customWidth="1"/>
    <col min="9382" max="9382" width="27" style="915" customWidth="1"/>
    <col min="9383" max="9383" width="26.6640625" style="915" customWidth="1"/>
    <col min="9384" max="9385" width="16" style="915" customWidth="1"/>
    <col min="9386" max="9386" width="27" style="915" customWidth="1"/>
    <col min="9387" max="9387" width="26.6640625" style="915" customWidth="1"/>
    <col min="9388" max="9388" width="27" style="915" customWidth="1"/>
    <col min="9389" max="9389" width="26.6640625" style="915" customWidth="1"/>
    <col min="9390" max="9390" width="27" style="915" customWidth="1"/>
    <col min="9391" max="9391" width="26.6640625" style="915" customWidth="1"/>
    <col min="9392" max="9393" width="16" style="915" customWidth="1"/>
    <col min="9394" max="9394" width="27" style="915" customWidth="1"/>
    <col min="9395" max="9395" width="26.6640625" style="915" customWidth="1"/>
    <col min="9396" max="9396" width="27" style="915" customWidth="1"/>
    <col min="9397" max="9397" width="26.6640625" style="915" customWidth="1"/>
    <col min="9398" max="9398" width="27" style="915" customWidth="1"/>
    <col min="9399" max="9399" width="26.6640625" style="915" customWidth="1"/>
    <col min="9400" max="9401" width="16" style="915" customWidth="1"/>
    <col min="9402" max="9402" width="28.1640625" style="915" customWidth="1"/>
    <col min="9403" max="9403" width="27.83203125" style="915" customWidth="1"/>
    <col min="9404" max="9404" width="28.1640625" style="915" customWidth="1"/>
    <col min="9405" max="9405" width="27.83203125" style="915" customWidth="1"/>
    <col min="9406" max="9406" width="28.1640625" style="915" customWidth="1"/>
    <col min="9407" max="9407" width="27.83203125" style="915" customWidth="1"/>
    <col min="9408" max="9409" width="16" style="915" customWidth="1"/>
    <col min="9410" max="9410" width="28.1640625" style="915" customWidth="1"/>
    <col min="9411" max="9411" width="27.83203125" style="915" customWidth="1"/>
    <col min="9412" max="9412" width="28.1640625" style="915" customWidth="1"/>
    <col min="9413" max="9413" width="27.83203125" style="915" customWidth="1"/>
    <col min="9414" max="9414" width="28.1640625" style="915" customWidth="1"/>
    <col min="9415" max="9415" width="27.83203125" style="915" customWidth="1"/>
    <col min="9416" max="9417" width="16" style="915" customWidth="1"/>
    <col min="9418" max="9418" width="28.1640625" style="915" customWidth="1"/>
    <col min="9419" max="9419" width="27.83203125" style="915" customWidth="1"/>
    <col min="9420" max="9420" width="28.1640625" style="915" customWidth="1"/>
    <col min="9421" max="9421" width="27.83203125" style="915" customWidth="1"/>
    <col min="9422" max="9422" width="28.1640625" style="915" customWidth="1"/>
    <col min="9423" max="9423" width="27.83203125" style="915" customWidth="1"/>
    <col min="9424" max="9425" width="16" style="915" customWidth="1"/>
    <col min="9426" max="9426" width="28.1640625" style="915" customWidth="1"/>
    <col min="9427" max="9427" width="27.83203125" style="915" customWidth="1"/>
    <col min="9428" max="9428" width="28.1640625" style="915" customWidth="1"/>
    <col min="9429" max="9429" width="27.83203125" style="915" customWidth="1"/>
    <col min="9430" max="9430" width="28.1640625" style="915" customWidth="1"/>
    <col min="9431" max="9431" width="27.83203125" style="915" customWidth="1"/>
    <col min="9432" max="9433" width="16" style="915" customWidth="1"/>
    <col min="9434" max="9434" width="28.1640625" style="915" customWidth="1"/>
    <col min="9435" max="9435" width="27.83203125" style="915" customWidth="1"/>
    <col min="9436" max="9436" width="28.1640625" style="915" customWidth="1"/>
    <col min="9437" max="9437" width="27.83203125" style="915" customWidth="1"/>
    <col min="9438" max="9438" width="28.1640625" style="915" customWidth="1"/>
    <col min="9439" max="9439" width="27.83203125" style="915" customWidth="1"/>
    <col min="9440" max="9441" width="16" style="915" customWidth="1"/>
    <col min="9442" max="9442" width="28.1640625" style="915" customWidth="1"/>
    <col min="9443" max="9443" width="27.83203125" style="915" customWidth="1"/>
    <col min="9444" max="9444" width="28.1640625" style="915" customWidth="1"/>
    <col min="9445" max="9445" width="27.83203125" style="915" customWidth="1"/>
    <col min="9446" max="9446" width="27" style="915" customWidth="1"/>
    <col min="9447" max="9447" width="26.6640625" style="915" customWidth="1"/>
    <col min="9448" max="9449" width="16" style="915" customWidth="1"/>
    <col min="9450" max="9450" width="27" style="915" customWidth="1"/>
    <col min="9451" max="9451" width="26.6640625" style="915" customWidth="1"/>
    <col min="9452" max="9452" width="27" style="915" customWidth="1"/>
    <col min="9453" max="9453" width="26.6640625" style="915" customWidth="1"/>
    <col min="9454" max="9454" width="27" style="915" customWidth="1"/>
    <col min="9455" max="9455" width="26.6640625" style="915" customWidth="1"/>
    <col min="9456" max="9457" width="16" style="915" customWidth="1"/>
    <col min="9458" max="9458" width="28.1640625" style="915" customWidth="1"/>
    <col min="9459" max="9459" width="27.83203125" style="915" customWidth="1"/>
    <col min="9460" max="9460" width="28.1640625" style="915" customWidth="1"/>
    <col min="9461" max="9461" width="27.83203125" style="915" customWidth="1"/>
    <col min="9462" max="9462" width="28.1640625" style="915" customWidth="1"/>
    <col min="9463" max="9463" width="27.83203125" style="915" customWidth="1"/>
    <col min="9464" max="9465" width="16" style="915" customWidth="1"/>
    <col min="9466" max="9466" width="28.1640625" style="915" customWidth="1"/>
    <col min="9467" max="9467" width="27.83203125" style="915" customWidth="1"/>
    <col min="9468" max="9468" width="25.1640625" style="915" customWidth="1"/>
    <col min="9469" max="9469" width="24.83203125" style="915" customWidth="1"/>
    <col min="9470" max="9470" width="28.1640625" style="915" customWidth="1"/>
    <col min="9471" max="9471" width="27.83203125" style="915" customWidth="1"/>
    <col min="9472" max="9473" width="16" style="915" customWidth="1"/>
    <col min="9474" max="9474" width="28.1640625" style="915" customWidth="1"/>
    <col min="9475" max="9475" width="27.83203125" style="915" customWidth="1"/>
    <col min="9476" max="9476" width="28.1640625" style="915" customWidth="1"/>
    <col min="9477" max="9477" width="27.83203125" style="915" customWidth="1"/>
    <col min="9478" max="9478" width="25.1640625" style="915" customWidth="1"/>
    <col min="9479" max="9479" width="24.83203125" style="915" customWidth="1"/>
    <col min="9480" max="9481" width="16" style="915" customWidth="1"/>
    <col min="9482" max="9482" width="28.1640625" style="915" customWidth="1"/>
    <col min="9483" max="9483" width="27.83203125" style="915" customWidth="1"/>
    <col min="9484" max="9484" width="28.1640625" style="915" customWidth="1"/>
    <col min="9485" max="9485" width="27.83203125" style="915" customWidth="1"/>
    <col min="9486" max="9486" width="28.1640625" style="915" customWidth="1"/>
    <col min="9487" max="9487" width="27.83203125" style="915" customWidth="1"/>
    <col min="9488" max="9489" width="16" style="915" customWidth="1"/>
    <col min="9490" max="9490" width="28.1640625" style="915" customWidth="1"/>
    <col min="9491" max="9491" width="27.83203125" style="915" customWidth="1"/>
    <col min="9492" max="9492" width="28.1640625" style="915" customWidth="1"/>
    <col min="9493" max="9493" width="27.83203125" style="915" customWidth="1"/>
    <col min="9494" max="9494" width="28.1640625" style="915" customWidth="1"/>
    <col min="9495" max="9495" width="27.83203125" style="915" customWidth="1"/>
    <col min="9496" max="9497" width="16" style="915" customWidth="1"/>
    <col min="9498" max="9498" width="28.1640625" style="915" customWidth="1"/>
    <col min="9499" max="9499" width="27.83203125" style="915" customWidth="1"/>
    <col min="9500" max="9500" width="28.1640625" style="915" customWidth="1"/>
    <col min="9501" max="9501" width="27.83203125" style="915" customWidth="1"/>
    <col min="9502" max="9502" width="28.1640625" style="915" customWidth="1"/>
    <col min="9503" max="9503" width="27.83203125" style="915" customWidth="1"/>
    <col min="9504" max="9505" width="16" style="915" customWidth="1"/>
    <col min="9506" max="9506" width="27" style="915" customWidth="1"/>
    <col min="9507" max="9507" width="26.6640625" style="915" customWidth="1"/>
    <col min="9508" max="9508" width="27" style="915" customWidth="1"/>
    <col min="9509" max="9509" width="26.6640625" style="915" customWidth="1"/>
    <col min="9510" max="9510" width="27" style="915" customWidth="1"/>
    <col min="9511" max="9511" width="26.6640625" style="915" customWidth="1"/>
    <col min="9512" max="9513" width="16" style="915" customWidth="1"/>
    <col min="9514" max="9514" width="28.1640625" style="915" customWidth="1"/>
    <col min="9515" max="9515" width="27.83203125" style="915" customWidth="1"/>
    <col min="9516" max="9516" width="28.1640625" style="915" customWidth="1"/>
    <col min="9517" max="9517" width="27.83203125" style="915" customWidth="1"/>
    <col min="9518" max="9518" width="28.1640625" style="915" customWidth="1"/>
    <col min="9519" max="9519" width="27.83203125" style="915" customWidth="1"/>
    <col min="9520" max="9521" width="16" style="915" customWidth="1"/>
    <col min="9522" max="9522" width="28.1640625" style="915" customWidth="1"/>
    <col min="9523" max="9523" width="27.83203125" style="915" customWidth="1"/>
    <col min="9524" max="9524" width="28.1640625" style="915" customWidth="1"/>
    <col min="9525" max="9525" width="27.83203125" style="915" customWidth="1"/>
    <col min="9526" max="9526" width="27" style="915" customWidth="1"/>
    <col min="9527" max="9527" width="26.6640625" style="915" customWidth="1"/>
    <col min="9528" max="9529" width="16" style="915" customWidth="1"/>
    <col min="9530" max="9530" width="28.1640625" style="915" customWidth="1"/>
    <col min="9531" max="9531" width="27.83203125" style="915" customWidth="1"/>
    <col min="9532" max="9532" width="28.1640625" style="915" customWidth="1"/>
    <col min="9533" max="9533" width="27.83203125" style="915" customWidth="1"/>
    <col min="9534" max="9534" width="28.1640625" style="915" customWidth="1"/>
    <col min="9535" max="9535" width="27.83203125" style="915" customWidth="1"/>
    <col min="9536" max="9537" width="16" style="915" customWidth="1"/>
    <col min="9538" max="9538" width="28.1640625" style="915" customWidth="1"/>
    <col min="9539" max="9539" width="27.83203125" style="915" customWidth="1"/>
    <col min="9540" max="9540" width="28.1640625" style="915" customWidth="1"/>
    <col min="9541" max="9541" width="27.83203125" style="915" customWidth="1"/>
    <col min="9542" max="9542" width="28.1640625" style="915" customWidth="1"/>
    <col min="9543" max="9543" width="27.83203125" style="915" customWidth="1"/>
    <col min="9544" max="9545" width="16" style="915" customWidth="1"/>
    <col min="9546" max="9546" width="28.1640625" style="915" customWidth="1"/>
    <col min="9547" max="9547" width="27.83203125" style="915" customWidth="1"/>
    <col min="9548" max="9548" width="28.1640625" style="915" customWidth="1"/>
    <col min="9549" max="9549" width="27.83203125" style="915" customWidth="1"/>
    <col min="9550" max="9550" width="28.1640625" style="915" customWidth="1"/>
    <col min="9551" max="9551" width="27.83203125" style="915" customWidth="1"/>
    <col min="9552" max="9553" width="16" style="915" customWidth="1"/>
    <col min="9554" max="9554" width="28.1640625" style="915" customWidth="1"/>
    <col min="9555" max="9555" width="27.83203125" style="915" customWidth="1"/>
    <col min="9556" max="9556" width="28.1640625" style="915" customWidth="1"/>
    <col min="9557" max="9557" width="27.83203125" style="915" customWidth="1"/>
    <col min="9558" max="9558" width="28.1640625" style="915" customWidth="1"/>
    <col min="9559" max="9559" width="27.83203125" style="915" customWidth="1"/>
    <col min="9560" max="9561" width="16" style="915" customWidth="1"/>
    <col min="9562" max="9562" width="28.1640625" style="915" customWidth="1"/>
    <col min="9563" max="9563" width="27.83203125" style="915" customWidth="1"/>
    <col min="9564" max="9564" width="28.1640625" style="915" customWidth="1"/>
    <col min="9565" max="9565" width="27.83203125" style="915" customWidth="1"/>
    <col min="9566" max="9566" width="28.1640625" style="915" customWidth="1"/>
    <col min="9567" max="9567" width="27.83203125" style="915" customWidth="1"/>
    <col min="9568" max="9569" width="16" style="915" customWidth="1"/>
    <col min="9570" max="9570" width="28.1640625" style="915" customWidth="1"/>
    <col min="9571" max="9571" width="27.83203125" style="915" customWidth="1"/>
    <col min="9572" max="9572" width="28.1640625" style="915" customWidth="1"/>
    <col min="9573" max="9573" width="27.83203125" style="915" customWidth="1"/>
    <col min="9574" max="9574" width="28.1640625" style="915" customWidth="1"/>
    <col min="9575" max="9575" width="27.83203125" style="915" customWidth="1"/>
    <col min="9576" max="9577" width="16" style="915" customWidth="1"/>
    <col min="9578" max="9578" width="28.1640625" style="915" customWidth="1"/>
    <col min="9579" max="9579" width="27.83203125" style="915" customWidth="1"/>
    <col min="9580" max="9580" width="28.1640625" style="915" customWidth="1"/>
    <col min="9581" max="9581" width="27.83203125" style="915" customWidth="1"/>
    <col min="9582" max="9582" width="28.1640625" style="915" customWidth="1"/>
    <col min="9583" max="9583" width="27.83203125" style="915" customWidth="1"/>
    <col min="9584" max="9585" width="16" style="915" customWidth="1"/>
    <col min="9586" max="9586" width="27" style="915" customWidth="1"/>
    <col min="9587" max="9587" width="26.6640625" style="915" customWidth="1"/>
    <col min="9588" max="9588" width="27" style="915" customWidth="1"/>
    <col min="9589" max="9589" width="26.6640625" style="915" customWidth="1"/>
    <col min="9590" max="9590" width="27" style="915" customWidth="1"/>
    <col min="9591" max="9591" width="26.6640625" style="915" customWidth="1"/>
    <col min="9592" max="9593" width="16" style="915" customWidth="1"/>
    <col min="9594" max="9594" width="28.1640625" style="915" customWidth="1"/>
    <col min="9595" max="9595" width="27.83203125" style="915" customWidth="1"/>
    <col min="9596" max="9596" width="28.1640625" style="915" customWidth="1"/>
    <col min="9597" max="9597" width="27.83203125" style="915" customWidth="1"/>
    <col min="9598" max="9598" width="28.1640625" style="915" customWidth="1"/>
    <col min="9599" max="9599" width="27.83203125" style="915" customWidth="1"/>
    <col min="9600" max="9601" width="16" style="915" customWidth="1"/>
    <col min="9602" max="9602" width="28.1640625" style="915" customWidth="1"/>
    <col min="9603" max="9603" width="27.83203125" style="915" customWidth="1"/>
    <col min="9604" max="9604" width="28.1640625" style="915" customWidth="1"/>
    <col min="9605" max="9605" width="27.83203125" style="915" customWidth="1"/>
    <col min="9606" max="9606" width="28.1640625" style="915" customWidth="1"/>
    <col min="9607" max="9607" width="27.83203125" style="915" customWidth="1"/>
    <col min="9608" max="9609" width="16" style="915" customWidth="1"/>
    <col min="9610" max="9610" width="28.1640625" style="915" customWidth="1"/>
    <col min="9611" max="9611" width="27.83203125" style="915" customWidth="1"/>
    <col min="9612" max="9612" width="28.1640625" style="915" customWidth="1"/>
    <col min="9613" max="9613" width="27.83203125" style="915" customWidth="1"/>
    <col min="9614" max="9614" width="28.1640625" style="915" customWidth="1"/>
    <col min="9615" max="9615" width="27.83203125" style="915" customWidth="1"/>
    <col min="9616" max="9617" width="16" style="915" customWidth="1"/>
    <col min="9618" max="9618" width="28.1640625" style="915" customWidth="1"/>
    <col min="9619" max="9619" width="27.83203125" style="915" customWidth="1"/>
    <col min="9620" max="9620" width="27" style="915" customWidth="1"/>
    <col min="9621" max="9621" width="26.6640625" style="915" customWidth="1"/>
    <col min="9622" max="9622" width="28.1640625" style="915" customWidth="1"/>
    <col min="9623" max="9623" width="27.83203125" style="915" customWidth="1"/>
    <col min="9624" max="9625" width="16" style="915" customWidth="1"/>
    <col min="9626" max="9626" width="28.1640625" style="915" customWidth="1"/>
    <col min="9627" max="9627" width="27.83203125" style="915" customWidth="1"/>
    <col min="9628" max="9628" width="28.1640625" style="915" customWidth="1"/>
    <col min="9629" max="9629" width="27.83203125" style="915" customWidth="1"/>
    <col min="9630" max="9630" width="27" style="915" customWidth="1"/>
    <col min="9631" max="9631" width="26.6640625" style="915" customWidth="1"/>
    <col min="9632" max="9633" width="16" style="915" customWidth="1"/>
    <col min="9634" max="9634" width="28.1640625" style="915" customWidth="1"/>
    <col min="9635" max="9635" width="27.83203125" style="915" customWidth="1"/>
    <col min="9636" max="9636" width="28.1640625" style="915" customWidth="1"/>
    <col min="9637" max="9637" width="27.83203125" style="915" customWidth="1"/>
    <col min="9638" max="9638" width="27" style="915" customWidth="1"/>
    <col min="9639" max="9639" width="26.6640625" style="915" customWidth="1"/>
    <col min="9640" max="9641" width="16" style="915" customWidth="1"/>
    <col min="9642" max="9642" width="28.1640625" style="915" customWidth="1"/>
    <col min="9643" max="9643" width="27.83203125" style="915" customWidth="1"/>
    <col min="9644" max="9644" width="28.1640625" style="915" customWidth="1"/>
    <col min="9645" max="9645" width="27.83203125" style="915" customWidth="1"/>
    <col min="9646" max="9646" width="28.1640625" style="915" customWidth="1"/>
    <col min="9647" max="9647" width="27.83203125" style="915" customWidth="1"/>
    <col min="9648" max="9649" width="16" style="915" customWidth="1"/>
    <col min="9650" max="9650" width="28.1640625" style="915" customWidth="1"/>
    <col min="9651" max="9651" width="27.83203125" style="915" customWidth="1"/>
    <col min="9652" max="9652" width="28.1640625" style="915" customWidth="1"/>
    <col min="9653" max="9653" width="27.83203125" style="915" customWidth="1"/>
    <col min="9654" max="9654" width="28.1640625" style="915" customWidth="1"/>
    <col min="9655" max="9655" width="27.83203125" style="915" customWidth="1"/>
    <col min="9656" max="9657" width="16" style="915" customWidth="1"/>
    <col min="9658" max="9658" width="28.1640625" style="915" customWidth="1"/>
    <col min="9659" max="9659" width="27.83203125" style="915" customWidth="1"/>
    <col min="9660" max="9660" width="28.1640625" style="915" customWidth="1"/>
    <col min="9661" max="9661" width="27.83203125" style="915" customWidth="1"/>
    <col min="9662" max="9662" width="28.1640625" style="915" customWidth="1"/>
    <col min="9663" max="9663" width="27.83203125" style="915" customWidth="1"/>
    <col min="9664" max="9665" width="16" style="915" customWidth="1"/>
    <col min="9666" max="9666" width="28.1640625" style="915" customWidth="1"/>
    <col min="9667" max="9667" width="27.83203125" style="915" customWidth="1"/>
    <col min="9668" max="9668" width="28.1640625" style="915" customWidth="1"/>
    <col min="9669" max="9669" width="27.83203125" style="915" customWidth="1"/>
    <col min="9670" max="9670" width="28.1640625" style="915" customWidth="1"/>
    <col min="9671" max="9671" width="27.83203125" style="915" customWidth="1"/>
    <col min="9672" max="9673" width="16" style="915" customWidth="1"/>
    <col min="9674" max="9674" width="28.1640625" style="915" customWidth="1"/>
    <col min="9675" max="9675" width="27.83203125" style="915" customWidth="1"/>
    <col min="9676" max="9676" width="28.1640625" style="915" customWidth="1"/>
    <col min="9677" max="9677" width="27.83203125" style="915" customWidth="1"/>
    <col min="9678" max="9678" width="28.1640625" style="915" customWidth="1"/>
    <col min="9679" max="9679" width="27.83203125" style="915" customWidth="1"/>
    <col min="9680" max="9681" width="16" style="915" customWidth="1"/>
    <col min="9682" max="9682" width="28.1640625" style="915" customWidth="1"/>
    <col min="9683" max="9683" width="27.83203125" style="915" customWidth="1"/>
    <col min="9684" max="9684" width="28.1640625" style="915" customWidth="1"/>
    <col min="9685" max="9685" width="27.83203125" style="915" customWidth="1"/>
    <col min="9686" max="9686" width="28.1640625" style="915" customWidth="1"/>
    <col min="9687" max="9687" width="27.83203125" style="915" customWidth="1"/>
    <col min="9688" max="9689" width="16" style="915" customWidth="1"/>
    <col min="9690" max="9690" width="28.1640625" style="915" customWidth="1"/>
    <col min="9691" max="9691" width="27.83203125" style="915" customWidth="1"/>
    <col min="9692" max="9692" width="28.1640625" style="915" customWidth="1"/>
    <col min="9693" max="9693" width="27.83203125" style="915" customWidth="1"/>
    <col min="9694" max="9694" width="28.1640625" style="915" customWidth="1"/>
    <col min="9695" max="9695" width="27.83203125" style="915" customWidth="1"/>
    <col min="9696" max="9697" width="16" style="915" customWidth="1"/>
    <col min="9698" max="9698" width="28.1640625" style="915" customWidth="1"/>
    <col min="9699" max="9699" width="27.83203125" style="915" customWidth="1"/>
    <col min="9700" max="9700" width="28.1640625" style="915" customWidth="1"/>
    <col min="9701" max="9701" width="27.83203125" style="915" customWidth="1"/>
    <col min="9702" max="9702" width="28.1640625" style="915" customWidth="1"/>
    <col min="9703" max="9703" width="27.83203125" style="915" customWidth="1"/>
    <col min="9704" max="9705" width="16" style="915" customWidth="1"/>
    <col min="9706" max="9706" width="28.1640625" style="915" customWidth="1"/>
    <col min="9707" max="9707" width="27.83203125" style="915" customWidth="1"/>
    <col min="9708" max="9708" width="28.1640625" style="915" customWidth="1"/>
    <col min="9709" max="9709" width="27.83203125" style="915" customWidth="1"/>
    <col min="9710" max="9710" width="28.1640625" style="915" customWidth="1"/>
    <col min="9711" max="9711" width="27.83203125" style="915" customWidth="1"/>
    <col min="9712" max="9713" width="16" style="915" customWidth="1"/>
    <col min="9714" max="9714" width="28.1640625" style="915" customWidth="1"/>
    <col min="9715" max="9715" width="27.83203125" style="915" customWidth="1"/>
    <col min="9716" max="9716" width="28.1640625" style="915" customWidth="1"/>
    <col min="9717" max="9717" width="27.83203125" style="915" customWidth="1"/>
    <col min="9718" max="9718" width="28.1640625" style="915" customWidth="1"/>
    <col min="9719" max="9719" width="27.83203125" style="915" customWidth="1"/>
    <col min="9720" max="9721" width="16" style="915" customWidth="1"/>
    <col min="9722" max="9722" width="28.1640625" style="915" customWidth="1"/>
    <col min="9723" max="9723" width="27.83203125" style="915" customWidth="1"/>
    <col min="9724" max="9724" width="28.1640625" style="915" customWidth="1"/>
    <col min="9725" max="9725" width="27.83203125" style="915" customWidth="1"/>
    <col min="9726" max="9726" width="28.1640625" style="915" customWidth="1"/>
    <col min="9727" max="9727" width="27.83203125" style="915" customWidth="1"/>
    <col min="9728" max="9729" width="16" style="915" customWidth="1"/>
    <col min="9730" max="9730" width="28.1640625" style="915" customWidth="1"/>
    <col min="9731" max="9731" width="27.83203125" style="915" customWidth="1"/>
    <col min="9732" max="9732" width="28.1640625" style="915" customWidth="1"/>
    <col min="9733" max="9733" width="27.83203125" style="915" customWidth="1"/>
    <col min="9734" max="9734" width="28.1640625" style="915" customWidth="1"/>
    <col min="9735" max="9735" width="27.83203125" style="915" customWidth="1"/>
    <col min="9736" max="9737" width="16" style="915" customWidth="1"/>
    <col min="9738" max="9738" width="28.1640625" style="915" customWidth="1"/>
    <col min="9739" max="9739" width="27.83203125" style="915" customWidth="1"/>
    <col min="9740" max="9740" width="28.1640625" style="915" customWidth="1"/>
    <col min="9741" max="9741" width="27.83203125" style="915" customWidth="1"/>
    <col min="9742" max="9742" width="28.1640625" style="915" customWidth="1"/>
    <col min="9743" max="9743" width="27.83203125" style="915" customWidth="1"/>
    <col min="9744" max="9745" width="16" style="915" customWidth="1"/>
    <col min="9746" max="9746" width="28.1640625" style="915" customWidth="1"/>
    <col min="9747" max="9747" width="27.83203125" style="915" customWidth="1"/>
    <col min="9748" max="9748" width="28.1640625" style="915" customWidth="1"/>
    <col min="9749" max="9749" width="27.83203125" style="915" customWidth="1"/>
    <col min="9750" max="9750" width="28.1640625" style="915" customWidth="1"/>
    <col min="9751" max="9751" width="27.83203125" style="915" customWidth="1"/>
    <col min="9752" max="9753" width="16" style="915" customWidth="1"/>
    <col min="9754" max="9754" width="28.1640625" style="915" customWidth="1"/>
    <col min="9755" max="9755" width="27.83203125" style="915" customWidth="1"/>
    <col min="9756" max="9756" width="28.1640625" style="915" customWidth="1"/>
    <col min="9757" max="9757" width="27.83203125" style="915" customWidth="1"/>
    <col min="9758" max="9758" width="28.1640625" style="915" customWidth="1"/>
    <col min="9759" max="9759" width="27.83203125" style="915" customWidth="1"/>
    <col min="9760" max="9761" width="16" style="915" customWidth="1"/>
    <col min="9762" max="9762" width="28.1640625" style="915" customWidth="1"/>
    <col min="9763" max="9763" width="27.83203125" style="915" customWidth="1"/>
    <col min="9764" max="9764" width="28.1640625" style="915" customWidth="1"/>
    <col min="9765" max="9765" width="27.83203125" style="915" customWidth="1"/>
    <col min="9766" max="9766" width="28.1640625" style="915" customWidth="1"/>
    <col min="9767" max="9767" width="27.83203125" style="915" customWidth="1"/>
    <col min="9768" max="9769" width="16" style="915" customWidth="1"/>
    <col min="9770" max="9770" width="28.1640625" style="915" customWidth="1"/>
    <col min="9771" max="9771" width="27.83203125" style="915" customWidth="1"/>
    <col min="9772" max="9772" width="28.1640625" style="915" customWidth="1"/>
    <col min="9773" max="9773" width="27.83203125" style="915" customWidth="1"/>
    <col min="9774" max="9774" width="28.1640625" style="915" customWidth="1"/>
    <col min="9775" max="9775" width="27.83203125" style="915" customWidth="1"/>
    <col min="9776" max="9777" width="16" style="915" customWidth="1"/>
    <col min="9778" max="9778" width="28.1640625" style="915" customWidth="1"/>
    <col min="9779" max="9779" width="27.83203125" style="915" customWidth="1"/>
    <col min="9780" max="9780" width="28.1640625" style="915" customWidth="1"/>
    <col min="9781" max="9781" width="27.83203125" style="915" customWidth="1"/>
    <col min="9782" max="9782" width="28.1640625" style="915" customWidth="1"/>
    <col min="9783" max="9783" width="27.83203125" style="915" customWidth="1"/>
    <col min="9784" max="9785" width="16" style="915" customWidth="1"/>
    <col min="9786" max="9786" width="28.1640625" style="915" customWidth="1"/>
    <col min="9787" max="9787" width="27.83203125" style="915" customWidth="1"/>
    <col min="9788" max="9788" width="28.1640625" style="915" customWidth="1"/>
    <col min="9789" max="9789" width="27.83203125" style="915" customWidth="1"/>
    <col min="9790" max="9790" width="28.1640625" style="915" customWidth="1"/>
    <col min="9791" max="9791" width="27.83203125" style="915" customWidth="1"/>
    <col min="9792" max="9793" width="16" style="915" customWidth="1"/>
    <col min="9794" max="9794" width="27" style="915" customWidth="1"/>
    <col min="9795" max="9795" width="26.6640625" style="915" customWidth="1"/>
    <col min="9796" max="9796" width="27" style="915" customWidth="1"/>
    <col min="9797" max="9797" width="26.6640625" style="915" customWidth="1"/>
    <col min="9798" max="9798" width="27" style="915" customWidth="1"/>
    <col min="9799" max="9799" width="26.6640625" style="915" customWidth="1"/>
    <col min="9800" max="9801" width="16" style="915" customWidth="1"/>
    <col min="9802" max="9802" width="28.1640625" style="915" customWidth="1"/>
    <col min="9803" max="9803" width="27.83203125" style="915" customWidth="1"/>
    <col min="9804" max="9804" width="28.1640625" style="915" customWidth="1"/>
    <col min="9805" max="9805" width="27.83203125" style="915" customWidth="1"/>
    <col min="9806" max="9806" width="28.1640625" style="915" customWidth="1"/>
    <col min="9807" max="9807" width="27.83203125" style="915" customWidth="1"/>
    <col min="9808" max="9809" width="16" style="915" customWidth="1"/>
    <col min="9810" max="9810" width="28.1640625" style="915" customWidth="1"/>
    <col min="9811" max="9811" width="27.83203125" style="915" customWidth="1"/>
    <col min="9812" max="9812" width="28.1640625" style="915" customWidth="1"/>
    <col min="9813" max="9813" width="27.83203125" style="915" customWidth="1"/>
    <col min="9814" max="9814" width="28.1640625" style="915" customWidth="1"/>
    <col min="9815" max="9815" width="27.83203125" style="915" customWidth="1"/>
    <col min="9816" max="9817" width="16" style="915" customWidth="1"/>
    <col min="9818" max="9818" width="28.1640625" style="915" customWidth="1"/>
    <col min="9819" max="9819" width="27.83203125" style="915" customWidth="1"/>
    <col min="9820" max="9820" width="28.1640625" style="915" customWidth="1"/>
    <col min="9821" max="9821" width="27.83203125" style="915" customWidth="1"/>
    <col min="9822" max="9822" width="28.1640625" style="915" customWidth="1"/>
    <col min="9823" max="9823" width="27.83203125" style="915" customWidth="1"/>
    <col min="9824" max="9825" width="16" style="915" customWidth="1"/>
    <col min="9826" max="9826" width="28.1640625" style="915" customWidth="1"/>
    <col min="9827" max="9827" width="27.83203125" style="915" customWidth="1"/>
    <col min="9828" max="9828" width="28.1640625" style="915" customWidth="1"/>
    <col min="9829" max="9829" width="27.83203125" style="915" customWidth="1"/>
    <col min="9830" max="9830" width="28.1640625" style="915" customWidth="1"/>
    <col min="9831" max="9831" width="27.83203125" style="915" customWidth="1"/>
    <col min="9832" max="9833" width="16" style="915" customWidth="1"/>
    <col min="9834" max="9834" width="28.1640625" style="915" customWidth="1"/>
    <col min="9835" max="9835" width="27.83203125" style="915" customWidth="1"/>
    <col min="9836" max="9836" width="28.1640625" style="915" customWidth="1"/>
    <col min="9837" max="9837" width="27.83203125" style="915" customWidth="1"/>
    <col min="9838" max="9838" width="28.1640625" style="915" customWidth="1"/>
    <col min="9839" max="9839" width="27.83203125" style="915" customWidth="1"/>
    <col min="9840" max="9841" width="16" style="915" customWidth="1"/>
    <col min="9842" max="9842" width="28.1640625" style="915" customWidth="1"/>
    <col min="9843" max="9843" width="27.83203125" style="915" customWidth="1"/>
    <col min="9844" max="9844" width="28.1640625" style="915" customWidth="1"/>
    <col min="9845" max="9845" width="27.83203125" style="915" customWidth="1"/>
    <col min="9846" max="9846" width="28.1640625" style="915" customWidth="1"/>
    <col min="9847" max="9847" width="27.83203125" style="915" customWidth="1"/>
    <col min="9848" max="9849" width="16" style="915" customWidth="1"/>
    <col min="9850" max="9850" width="28.1640625" style="915" customWidth="1"/>
    <col min="9851" max="9851" width="27.83203125" style="915" customWidth="1"/>
    <col min="9852" max="9852" width="28.1640625" style="915" customWidth="1"/>
    <col min="9853" max="9853" width="27.83203125" style="915" customWidth="1"/>
    <col min="9854" max="9854" width="28.1640625" style="915" customWidth="1"/>
    <col min="9855" max="9855" width="27.83203125" style="915" customWidth="1"/>
    <col min="9856" max="9857" width="16" style="915" customWidth="1"/>
    <col min="9858" max="9858" width="28.1640625" style="915" customWidth="1"/>
    <col min="9859" max="9859" width="27.83203125" style="915" customWidth="1"/>
    <col min="9860" max="9860" width="28.1640625" style="915" customWidth="1"/>
    <col min="9861" max="9861" width="27.83203125" style="915" customWidth="1"/>
    <col min="9862" max="9862" width="28.1640625" style="915" customWidth="1"/>
    <col min="9863" max="9863" width="27.83203125" style="915" customWidth="1"/>
    <col min="9864" max="9865" width="16" style="915" customWidth="1"/>
    <col min="9866" max="9866" width="28.1640625" style="915" customWidth="1"/>
    <col min="9867" max="9867" width="27.83203125" style="915" customWidth="1"/>
    <col min="9868" max="9868" width="27" style="915" customWidth="1"/>
    <col min="9869" max="9869" width="26.6640625" style="915" customWidth="1"/>
    <col min="9870" max="9870" width="28.1640625" style="915" customWidth="1"/>
    <col min="9871" max="9871" width="27.83203125" style="915" customWidth="1"/>
    <col min="9872" max="9873" width="16" style="915" customWidth="1"/>
    <col min="9874" max="9874" width="28.1640625" style="915" customWidth="1"/>
    <col min="9875" max="9875" width="27.83203125" style="915" customWidth="1"/>
    <col min="9876" max="9876" width="28.1640625" style="915" customWidth="1"/>
    <col min="9877" max="9877" width="27.83203125" style="915" customWidth="1"/>
    <col min="9878" max="9878" width="28.1640625" style="915" customWidth="1"/>
    <col min="9879" max="9879" width="27.83203125" style="915" customWidth="1"/>
    <col min="9880" max="9881" width="16" style="915" customWidth="1"/>
    <col min="9882" max="9882" width="28.1640625" style="915" customWidth="1"/>
    <col min="9883" max="9883" width="27.83203125" style="915" customWidth="1"/>
    <col min="9884" max="9884" width="28.1640625" style="915" customWidth="1"/>
    <col min="9885" max="9885" width="27.83203125" style="915" customWidth="1"/>
    <col min="9886" max="9886" width="28.1640625" style="915" customWidth="1"/>
    <col min="9887" max="9887" width="27.83203125" style="915" customWidth="1"/>
    <col min="9888" max="9889" width="16" style="915" customWidth="1"/>
    <col min="9890" max="9890" width="28.1640625" style="915" customWidth="1"/>
    <col min="9891" max="9891" width="27.83203125" style="915" customWidth="1"/>
    <col min="9892" max="9892" width="28.1640625" style="915" customWidth="1"/>
    <col min="9893" max="9893" width="27.83203125" style="915" customWidth="1"/>
    <col min="9894" max="9894" width="27" style="915" customWidth="1"/>
    <col min="9895" max="9895" width="26.6640625" style="915" customWidth="1"/>
    <col min="9896" max="9897" width="16" style="915" customWidth="1"/>
    <col min="9898" max="9898" width="28.1640625" style="915" customWidth="1"/>
    <col min="9899" max="9899" width="27.83203125" style="915" customWidth="1"/>
    <col min="9900" max="9900" width="28.1640625" style="915" customWidth="1"/>
    <col min="9901" max="9901" width="27.83203125" style="915" customWidth="1"/>
    <col min="9902" max="9902" width="28.1640625" style="915" customWidth="1"/>
    <col min="9903" max="9903" width="27.83203125" style="915" customWidth="1"/>
    <col min="9904" max="9905" width="16" style="915" customWidth="1"/>
    <col min="9906" max="9906" width="28.1640625" style="915" customWidth="1"/>
    <col min="9907" max="9907" width="27.83203125" style="915" customWidth="1"/>
    <col min="9908" max="9908" width="28.1640625" style="915" customWidth="1"/>
    <col min="9909" max="9909" width="27.83203125" style="915" customWidth="1"/>
    <col min="9910" max="9910" width="28.1640625" style="915" customWidth="1"/>
    <col min="9911" max="9911" width="27.83203125" style="915" customWidth="1"/>
    <col min="9912" max="9913" width="16" style="915" customWidth="1"/>
    <col min="9914" max="9914" width="28.1640625" style="915" customWidth="1"/>
    <col min="9915" max="9915" width="27.83203125" style="915" customWidth="1"/>
    <col min="9916" max="9916" width="28.1640625" style="915" customWidth="1"/>
    <col min="9917" max="9917" width="27.83203125" style="915" customWidth="1"/>
    <col min="9918" max="9918" width="28.1640625" style="915" customWidth="1"/>
    <col min="9919" max="9919" width="27.83203125" style="915" customWidth="1"/>
    <col min="9920" max="9921" width="16" style="915" customWidth="1"/>
    <col min="9922" max="9922" width="28.1640625" style="915" customWidth="1"/>
    <col min="9923" max="9923" width="27.83203125" style="915" customWidth="1"/>
    <col min="9924" max="9924" width="28.1640625" style="915" customWidth="1"/>
    <col min="9925" max="9925" width="27.83203125" style="915" customWidth="1"/>
    <col min="9926" max="9926" width="28.1640625" style="915" customWidth="1"/>
    <col min="9927" max="9927" width="27.83203125" style="915" customWidth="1"/>
    <col min="9928" max="9929" width="16" style="915" customWidth="1"/>
    <col min="9930" max="9930" width="27" style="915" customWidth="1"/>
    <col min="9931" max="9931" width="26.6640625" style="915" customWidth="1"/>
    <col min="9932" max="9932" width="27" style="915" customWidth="1"/>
    <col min="9933" max="9933" width="26.6640625" style="915" customWidth="1"/>
    <col min="9934" max="9934" width="27" style="915" customWidth="1"/>
    <col min="9935" max="9935" width="26.6640625" style="915" customWidth="1"/>
    <col min="9936" max="9937" width="16" style="915" customWidth="1"/>
    <col min="9938" max="9938" width="28.1640625" style="915" customWidth="1"/>
    <col min="9939" max="9939" width="27.83203125" style="915" customWidth="1"/>
    <col min="9940" max="9940" width="28.1640625" style="915" customWidth="1"/>
    <col min="9941" max="9941" width="27.83203125" style="915" customWidth="1"/>
    <col min="9942" max="9942" width="28.1640625" style="915" customWidth="1"/>
    <col min="9943" max="9943" width="27.83203125" style="915" customWidth="1"/>
    <col min="9944" max="9945" width="16" style="915" customWidth="1"/>
    <col min="9946" max="9946" width="28.1640625" style="915" customWidth="1"/>
    <col min="9947" max="9947" width="27.83203125" style="915" customWidth="1"/>
    <col min="9948" max="9948" width="27" style="915" customWidth="1"/>
    <col min="9949" max="9949" width="26.6640625" style="915" customWidth="1"/>
    <col min="9950" max="9950" width="28.1640625" style="915" customWidth="1"/>
    <col min="9951" max="9951" width="27.83203125" style="915" customWidth="1"/>
    <col min="9952" max="9953" width="16" style="915" customWidth="1"/>
    <col min="9954" max="9954" width="28.1640625" style="915" customWidth="1"/>
    <col min="9955" max="9955" width="27.83203125" style="915" customWidth="1"/>
    <col min="9956" max="9956" width="28.1640625" style="915" customWidth="1"/>
    <col min="9957" max="9957" width="27.83203125" style="915" customWidth="1"/>
    <col min="9958" max="9958" width="27" style="915" customWidth="1"/>
    <col min="9959" max="9959" width="26.6640625" style="915" customWidth="1"/>
    <col min="9960" max="9961" width="16" style="915" customWidth="1"/>
    <col min="9962" max="9962" width="25.1640625" style="915" customWidth="1"/>
    <col min="9963" max="9963" width="24.83203125" style="915" customWidth="1"/>
    <col min="9964" max="9964" width="25.1640625" style="915" customWidth="1"/>
    <col min="9965" max="9965" width="24.83203125" style="915" customWidth="1"/>
    <col min="9966" max="9966" width="25.1640625" style="915" customWidth="1"/>
    <col min="9967" max="9967" width="24.83203125" style="915" customWidth="1"/>
    <col min="9968" max="9969" width="16" style="915" customWidth="1"/>
    <col min="9970" max="9970" width="28.1640625" style="915" customWidth="1"/>
    <col min="9971" max="9971" width="27.83203125" style="915" customWidth="1"/>
    <col min="9972" max="9972" width="28.1640625" style="915" customWidth="1"/>
    <col min="9973" max="9973" width="27.83203125" style="915" customWidth="1"/>
    <col min="9974" max="9974" width="28.1640625" style="915" customWidth="1"/>
    <col min="9975" max="9975" width="27.83203125" style="915" customWidth="1"/>
    <col min="9976" max="9977" width="16" style="915" customWidth="1"/>
    <col min="9978" max="9978" width="28.1640625" style="915" customWidth="1"/>
    <col min="9979" max="9979" width="27.83203125" style="915" customWidth="1"/>
    <col min="9980" max="9980" width="28.1640625" style="915" customWidth="1"/>
    <col min="9981" max="9981" width="27.83203125" style="915" customWidth="1"/>
    <col min="9982" max="9982" width="28.1640625" style="915" customWidth="1"/>
    <col min="9983" max="9983" width="27.83203125" style="915" customWidth="1"/>
    <col min="9984" max="9985" width="16" style="915" customWidth="1"/>
    <col min="9986" max="9986" width="25.1640625" style="915" customWidth="1"/>
    <col min="9987" max="9987" width="24.83203125" style="915" customWidth="1"/>
    <col min="9988" max="9988" width="25.1640625" style="915" customWidth="1"/>
    <col min="9989" max="9989" width="24.83203125" style="915" customWidth="1"/>
    <col min="9990" max="9990" width="25.1640625" style="915" customWidth="1"/>
    <col min="9991" max="9991" width="24.83203125" style="915" customWidth="1"/>
    <col min="9992" max="9993" width="16" style="915" customWidth="1"/>
    <col min="9994" max="9994" width="28.1640625" style="915" customWidth="1"/>
    <col min="9995" max="9995" width="27.83203125" style="915" customWidth="1"/>
    <col min="9996" max="9996" width="28.1640625" style="915" customWidth="1"/>
    <col min="9997" max="9997" width="27.83203125" style="915" customWidth="1"/>
    <col min="9998" max="9998" width="28.1640625" style="915" customWidth="1"/>
    <col min="9999" max="9999" width="27.83203125" style="915" customWidth="1"/>
    <col min="10000" max="10001" width="16" style="915" customWidth="1"/>
    <col min="10002" max="10002" width="28.1640625" style="915" customWidth="1"/>
    <col min="10003" max="10003" width="27.83203125" style="915" customWidth="1"/>
    <col min="10004" max="10004" width="28.1640625" style="915" customWidth="1"/>
    <col min="10005" max="10005" width="27.83203125" style="915" customWidth="1"/>
    <col min="10006" max="10006" width="28.1640625" style="915" customWidth="1"/>
    <col min="10007" max="10007" width="27.83203125" style="915" customWidth="1"/>
    <col min="10008" max="10009" width="16" style="915" customWidth="1"/>
    <col min="10010" max="10010" width="27" style="915" customWidth="1"/>
    <col min="10011" max="10011" width="26.6640625" style="915" customWidth="1"/>
    <col min="10012" max="10012" width="27" style="915" customWidth="1"/>
    <col min="10013" max="10013" width="26.6640625" style="915" customWidth="1"/>
    <col min="10014" max="10014" width="27" style="915" customWidth="1"/>
    <col min="10015" max="10015" width="26.6640625" style="915" customWidth="1"/>
    <col min="10016" max="10017" width="16" style="915" customWidth="1"/>
    <col min="10018" max="10018" width="28.1640625" style="915" customWidth="1"/>
    <col min="10019" max="10019" width="27.83203125" style="915" customWidth="1"/>
    <col min="10020" max="10020" width="28.1640625" style="915" customWidth="1"/>
    <col min="10021" max="10021" width="27.83203125" style="915" customWidth="1"/>
    <col min="10022" max="10022" width="28.1640625" style="915" customWidth="1"/>
    <col min="10023" max="10023" width="27.83203125" style="915" customWidth="1"/>
    <col min="10024" max="10025" width="16" style="915" customWidth="1"/>
    <col min="10026" max="10026" width="28.1640625" style="915" customWidth="1"/>
    <col min="10027" max="10027" width="27.83203125" style="915" customWidth="1"/>
    <col min="10028" max="10028" width="28.1640625" style="915" customWidth="1"/>
    <col min="10029" max="10029" width="27.83203125" style="915" customWidth="1"/>
    <col min="10030" max="10030" width="28.1640625" style="915" customWidth="1"/>
    <col min="10031" max="10031" width="27.83203125" style="915" customWidth="1"/>
    <col min="10032" max="10033" width="16" style="915" customWidth="1"/>
    <col min="10034" max="10034" width="28.1640625" style="915" customWidth="1"/>
    <col min="10035" max="10035" width="27.83203125" style="915" customWidth="1"/>
    <col min="10036" max="10036" width="28.1640625" style="915" customWidth="1"/>
    <col min="10037" max="10037" width="27.83203125" style="915" customWidth="1"/>
    <col min="10038" max="10038" width="28.1640625" style="915" customWidth="1"/>
    <col min="10039" max="10039" width="27.83203125" style="915" customWidth="1"/>
    <col min="10040" max="10041" width="16" style="915" customWidth="1"/>
    <col min="10042" max="10042" width="28.1640625" style="915" customWidth="1"/>
    <col min="10043" max="10043" width="27.83203125" style="915" customWidth="1"/>
    <col min="10044" max="10044" width="28.1640625" style="915" customWidth="1"/>
    <col min="10045" max="10045" width="27.83203125" style="915" customWidth="1"/>
    <col min="10046" max="10046" width="28.1640625" style="915" customWidth="1"/>
    <col min="10047" max="10047" width="27.83203125" style="915" customWidth="1"/>
    <col min="10048" max="10049" width="16" style="915" customWidth="1"/>
    <col min="10050" max="10050" width="28.1640625" style="915" customWidth="1"/>
    <col min="10051" max="10051" width="27.83203125" style="915" customWidth="1"/>
    <col min="10052" max="10052" width="28.1640625" style="915" customWidth="1"/>
    <col min="10053" max="10053" width="27.83203125" style="915" customWidth="1"/>
    <col min="10054" max="10054" width="28.1640625" style="915" customWidth="1"/>
    <col min="10055" max="10055" width="27.83203125" style="915" customWidth="1"/>
    <col min="10056" max="10057" width="16.1640625" style="915" customWidth="1"/>
    <col min="10058" max="10058" width="29.33203125" style="915" customWidth="1"/>
    <col min="10059" max="10059" width="29" style="915" customWidth="1"/>
    <col min="10060" max="10060" width="29.33203125" style="915" customWidth="1"/>
    <col min="10061" max="10061" width="29" style="915" customWidth="1"/>
    <col min="10062" max="10062" width="29.33203125" style="915" customWidth="1"/>
    <col min="10063" max="10063" width="29" style="915" customWidth="1"/>
    <col min="10064" max="10065" width="16.1640625" style="915" customWidth="1"/>
    <col min="10066" max="10066" width="29.33203125" style="915" customWidth="1"/>
    <col min="10067" max="10067" width="29" style="915" customWidth="1"/>
    <col min="10068" max="10068" width="29.33203125" style="915" customWidth="1"/>
    <col min="10069" max="10069" width="29" style="915" customWidth="1"/>
    <col min="10070" max="10070" width="29.33203125" style="915" customWidth="1"/>
    <col min="10071" max="10071" width="29" style="915" customWidth="1"/>
    <col min="10072" max="10073" width="16" style="915" customWidth="1"/>
    <col min="10074" max="10074" width="28.1640625" style="915" customWidth="1"/>
    <col min="10075" max="10075" width="27.83203125" style="915" customWidth="1"/>
    <col min="10076" max="10076" width="28.1640625" style="915" customWidth="1"/>
    <col min="10077" max="10077" width="27.83203125" style="915" customWidth="1"/>
    <col min="10078" max="10078" width="28.1640625" style="915" customWidth="1"/>
    <col min="10079" max="10079" width="27.83203125" style="915" customWidth="1"/>
    <col min="10080" max="10081" width="16.1640625" style="915" customWidth="1"/>
    <col min="10082" max="10082" width="29.33203125" style="915" customWidth="1"/>
    <col min="10083" max="10083" width="29" style="915" customWidth="1"/>
    <col min="10084" max="10084" width="29.33203125" style="915" customWidth="1"/>
    <col min="10085" max="10085" width="29" style="915" customWidth="1"/>
    <col min="10086" max="10086" width="29.33203125" style="915" customWidth="1"/>
    <col min="10087" max="10087" width="29" style="915" customWidth="1"/>
    <col min="10088" max="10089" width="16" style="915" customWidth="1"/>
    <col min="10090" max="10090" width="28.1640625" style="915" customWidth="1"/>
    <col min="10091" max="10091" width="27.83203125" style="915" customWidth="1"/>
    <col min="10092" max="10092" width="28.1640625" style="915" customWidth="1"/>
    <col min="10093" max="10093" width="27.83203125" style="915" customWidth="1"/>
    <col min="10094" max="10094" width="28.1640625" style="915" customWidth="1"/>
    <col min="10095" max="10095" width="27.83203125" style="915" customWidth="1"/>
    <col min="10096" max="10097" width="16.1640625" style="915" customWidth="1"/>
    <col min="10098" max="10098" width="29.33203125" style="915" customWidth="1"/>
    <col min="10099" max="10099" width="29" style="915" customWidth="1"/>
    <col min="10100" max="10100" width="29.33203125" style="915" customWidth="1"/>
    <col min="10101" max="10101" width="29" style="915" customWidth="1"/>
    <col min="10102" max="10102" width="29.33203125" style="915" customWidth="1"/>
    <col min="10103" max="10103" width="29" style="915" customWidth="1"/>
    <col min="10104" max="10105" width="16.1640625" style="915" customWidth="1"/>
    <col min="10106" max="10106" width="29.33203125" style="915" customWidth="1"/>
    <col min="10107" max="10107" width="29" style="915" customWidth="1"/>
    <col min="10108" max="10108" width="29.33203125" style="915" customWidth="1"/>
    <col min="10109" max="10109" width="29" style="915" customWidth="1"/>
    <col min="10110" max="10110" width="29.33203125" style="915" customWidth="1"/>
    <col min="10111" max="10111" width="29" style="915" customWidth="1"/>
    <col min="10112" max="10113" width="16.1640625" style="915" customWidth="1"/>
    <col min="10114" max="10114" width="29.33203125" style="915" customWidth="1"/>
    <col min="10115" max="10115" width="29" style="915" customWidth="1"/>
    <col min="10116" max="10116" width="29.33203125" style="915" customWidth="1"/>
    <col min="10117" max="10117" width="29" style="915" customWidth="1"/>
    <col min="10118" max="10118" width="29.33203125" style="915" customWidth="1"/>
    <col min="10119" max="10119" width="29" style="915" customWidth="1"/>
    <col min="10120" max="10121" width="16.1640625" style="915" customWidth="1"/>
    <col min="10122" max="10122" width="29.33203125" style="915" customWidth="1"/>
    <col min="10123" max="10123" width="29" style="915" customWidth="1"/>
    <col min="10124" max="10124" width="29.33203125" style="915" customWidth="1"/>
    <col min="10125" max="10125" width="29" style="915" customWidth="1"/>
    <col min="10126" max="10126" width="29.33203125" style="915" customWidth="1"/>
    <col min="10127" max="10127" width="29" style="915" customWidth="1"/>
    <col min="10128" max="10129" width="16.1640625" style="915" customWidth="1"/>
    <col min="10130" max="10130" width="29.33203125" style="915" customWidth="1"/>
    <col min="10131" max="10131" width="29" style="915" customWidth="1"/>
    <col min="10132" max="10132" width="29.33203125" style="915" customWidth="1"/>
    <col min="10133" max="10133" width="29" style="915" customWidth="1"/>
    <col min="10134" max="10134" width="29.33203125" style="915" customWidth="1"/>
    <col min="10135" max="10135" width="29" style="915" customWidth="1"/>
    <col min="10136" max="10137" width="16.1640625" style="915" customWidth="1"/>
    <col min="10138" max="10138" width="29.33203125" style="915" customWidth="1"/>
    <col min="10139" max="10139" width="29" style="915" customWidth="1"/>
    <col min="10140" max="10140" width="29.33203125" style="915" customWidth="1"/>
    <col min="10141" max="10141" width="29" style="915" customWidth="1"/>
    <col min="10142" max="10142" width="29.33203125" style="915" customWidth="1"/>
    <col min="10143" max="10143" width="29" style="915" customWidth="1"/>
    <col min="10144" max="10145" width="16.1640625" style="915" customWidth="1"/>
    <col min="10146" max="10146" width="29.33203125" style="915" customWidth="1"/>
    <col min="10147" max="10147" width="29" style="915" customWidth="1"/>
    <col min="10148" max="10148" width="29.33203125" style="915" customWidth="1"/>
    <col min="10149" max="10149" width="29" style="915" customWidth="1"/>
    <col min="10150" max="10150" width="29.33203125" style="915" customWidth="1"/>
    <col min="10151" max="10151" width="29" style="915" customWidth="1"/>
    <col min="10152" max="10153" width="16.1640625" style="915" customWidth="1"/>
    <col min="10154" max="10154" width="29.33203125" style="915" customWidth="1"/>
    <col min="10155" max="10155" width="29" style="915" customWidth="1"/>
    <col min="10156" max="10156" width="29.33203125" style="915" customWidth="1"/>
    <col min="10157" max="10157" width="29" style="915" customWidth="1"/>
    <col min="10158" max="10158" width="29.33203125" style="915" customWidth="1"/>
    <col min="10159" max="10159" width="29" style="915" customWidth="1"/>
    <col min="10160" max="10161" width="16.1640625" style="915" customWidth="1"/>
    <col min="10162" max="10162" width="29.33203125" style="915" customWidth="1"/>
    <col min="10163" max="10163" width="29" style="915" customWidth="1"/>
    <col min="10164" max="10164" width="29.33203125" style="915" customWidth="1"/>
    <col min="10165" max="10165" width="29" style="915" customWidth="1"/>
    <col min="10166" max="10166" width="29.33203125" style="915" customWidth="1"/>
    <col min="10167" max="10167" width="29" style="915" customWidth="1"/>
    <col min="10168" max="10169" width="16" style="915" customWidth="1"/>
    <col min="10170" max="10170" width="28.1640625" style="915" customWidth="1"/>
    <col min="10171" max="10171" width="27.83203125" style="915" customWidth="1"/>
    <col min="10172" max="10172" width="28.1640625" style="915" customWidth="1"/>
    <col min="10173" max="10173" width="27.83203125" style="915" customWidth="1"/>
    <col min="10174" max="10174" width="28.1640625" style="915" customWidth="1"/>
    <col min="10175" max="10175" width="27.83203125" style="915" customWidth="1"/>
    <col min="10176" max="10177" width="16.1640625" style="915" customWidth="1"/>
    <col min="10178" max="10178" width="29.33203125" style="915" customWidth="1"/>
    <col min="10179" max="10179" width="29" style="915" customWidth="1"/>
    <col min="10180" max="10180" width="29.33203125" style="915" customWidth="1"/>
    <col min="10181" max="10181" width="29" style="915" customWidth="1"/>
    <col min="10182" max="10182" width="29.33203125" style="915" customWidth="1"/>
    <col min="10183" max="10183" width="29" style="915" customWidth="1"/>
    <col min="10184" max="10185" width="16.1640625" style="915" customWidth="1"/>
    <col min="10186" max="10186" width="29.33203125" style="915" customWidth="1"/>
    <col min="10187" max="10187" width="29" style="915" customWidth="1"/>
    <col min="10188" max="10188" width="29.33203125" style="915" customWidth="1"/>
    <col min="10189" max="10189" width="29" style="915" customWidth="1"/>
    <col min="10190" max="10190" width="29.33203125" style="915" customWidth="1"/>
    <col min="10191" max="10191" width="29" style="915" customWidth="1"/>
    <col min="10192" max="10193" width="16.1640625" style="915" customWidth="1"/>
    <col min="10194" max="10194" width="29.33203125" style="915" customWidth="1"/>
    <col min="10195" max="10195" width="29" style="915" customWidth="1"/>
    <col min="10196" max="10196" width="29.33203125" style="915" customWidth="1"/>
    <col min="10197" max="10197" width="29" style="915" customWidth="1"/>
    <col min="10198" max="10198" width="29.33203125" style="915" customWidth="1"/>
    <col min="10199" max="10199" width="29" style="915" customWidth="1"/>
    <col min="10200" max="10201" width="16.1640625" style="915" customWidth="1"/>
    <col min="10202" max="10202" width="29.33203125" style="915" customWidth="1"/>
    <col min="10203" max="10203" width="29" style="915" customWidth="1"/>
    <col min="10204" max="10204" width="29.33203125" style="915" customWidth="1"/>
    <col min="10205" max="10205" width="29" style="915" customWidth="1"/>
    <col min="10206" max="10206" width="29.33203125" style="915" customWidth="1"/>
    <col min="10207" max="10207" width="29" style="915" customWidth="1"/>
    <col min="10208" max="10209" width="16.1640625" style="915" customWidth="1"/>
    <col min="10210" max="10210" width="29.33203125" style="915" customWidth="1"/>
    <col min="10211" max="10211" width="29" style="915" customWidth="1"/>
    <col min="10212" max="10212" width="29.33203125" style="915" customWidth="1"/>
    <col min="10213" max="10213" width="29" style="915" customWidth="1"/>
    <col min="10214" max="10214" width="29.33203125" style="915" customWidth="1"/>
    <col min="10215" max="10215" width="29" style="915" customWidth="1"/>
    <col min="10216" max="10217" width="16.1640625" style="915" customWidth="1"/>
    <col min="10218" max="10218" width="29.33203125" style="915" customWidth="1"/>
    <col min="10219" max="10219" width="29" style="915" customWidth="1"/>
    <col min="10220" max="10220" width="29.33203125" style="915" customWidth="1"/>
    <col min="10221" max="10221" width="29" style="915" customWidth="1"/>
    <col min="10222" max="10222" width="29.33203125" style="915" customWidth="1"/>
    <col min="10223" max="10223" width="29" style="915" customWidth="1"/>
    <col min="10224" max="10225" width="16" style="915" customWidth="1"/>
    <col min="10226" max="10226" width="28.1640625" style="915" customWidth="1"/>
    <col min="10227" max="10227" width="27.83203125" style="915" customWidth="1"/>
    <col min="10228" max="10228" width="28.1640625" style="915" customWidth="1"/>
    <col min="10229" max="10229" width="27.83203125" style="915" customWidth="1"/>
    <col min="10230" max="10230" width="28.1640625" style="915" customWidth="1"/>
    <col min="10231" max="10231" width="27.83203125" style="915" customWidth="1"/>
    <col min="10232" max="10233" width="16.1640625" style="915" customWidth="1"/>
    <col min="10234" max="10234" width="29.33203125" style="915" customWidth="1"/>
    <col min="10235" max="10235" width="29" style="915" customWidth="1"/>
    <col min="10236" max="10236" width="29.33203125" style="915" customWidth="1"/>
    <col min="10237" max="10237" width="29" style="915" customWidth="1"/>
    <col min="10238" max="10238" width="29.33203125" style="915" customWidth="1"/>
    <col min="10239" max="10239" width="29" style="915" customWidth="1"/>
    <col min="10240" max="10241" width="16.1640625" style="915" customWidth="1"/>
    <col min="10242" max="10242" width="29.33203125" style="915" customWidth="1"/>
    <col min="10243" max="10243" width="29" style="915" customWidth="1"/>
    <col min="10244" max="10244" width="29.33203125" style="915" customWidth="1"/>
    <col min="10245" max="10245" width="29" style="915" customWidth="1"/>
    <col min="10246" max="10246" width="29.33203125" style="915" customWidth="1"/>
    <col min="10247" max="10247" width="29" style="915" customWidth="1"/>
    <col min="10248" max="10249" width="16.1640625" style="915" customWidth="1"/>
    <col min="10250" max="10250" width="29.33203125" style="915" customWidth="1"/>
    <col min="10251" max="10251" width="29" style="915" customWidth="1"/>
    <col min="10252" max="10252" width="29.33203125" style="915" customWidth="1"/>
    <col min="10253" max="10253" width="29" style="915" customWidth="1"/>
    <col min="10254" max="10254" width="29.33203125" style="915" customWidth="1"/>
    <col min="10255" max="10255" width="29" style="915" customWidth="1"/>
    <col min="10256" max="10257" width="16.1640625" style="915" customWidth="1"/>
    <col min="10258" max="10258" width="29.33203125" style="915" customWidth="1"/>
    <col min="10259" max="10259" width="29" style="915" customWidth="1"/>
    <col min="10260" max="10260" width="29.33203125" style="915" customWidth="1"/>
    <col min="10261" max="10261" width="29" style="915" customWidth="1"/>
    <col min="10262" max="10262" width="29.33203125" style="915" customWidth="1"/>
    <col min="10263" max="10263" width="29" style="915" customWidth="1"/>
    <col min="10264" max="10265" width="16.1640625" style="915" customWidth="1"/>
    <col min="10266" max="10266" width="30.6640625" style="915" customWidth="1"/>
    <col min="10267" max="10267" width="30.33203125" style="915" customWidth="1"/>
    <col min="10268" max="10268" width="30.6640625" style="915" customWidth="1"/>
    <col min="10269" max="10269" width="30.33203125" style="915" customWidth="1"/>
    <col min="10270" max="10270" width="30.6640625" style="915" customWidth="1"/>
    <col min="10271" max="10271" width="30.33203125" style="915" customWidth="1"/>
    <col min="10272" max="10273" width="16.1640625" style="915" customWidth="1"/>
    <col min="10274" max="10274" width="30.6640625" style="915" customWidth="1"/>
    <col min="10275" max="10275" width="30.33203125" style="915" customWidth="1"/>
    <col min="10276" max="10276" width="30.6640625" style="915" customWidth="1"/>
    <col min="10277" max="10277" width="30.33203125" style="915" customWidth="1"/>
    <col min="10278" max="10278" width="30.6640625" style="915" customWidth="1"/>
    <col min="10279" max="10279" width="30.33203125" style="915" customWidth="1"/>
    <col min="10280" max="10281" width="16" style="915" customWidth="1"/>
    <col min="10282" max="10282" width="30.6640625" style="915" customWidth="1"/>
    <col min="10283" max="10283" width="30.33203125" style="915" customWidth="1"/>
    <col min="10284" max="10284" width="30.6640625" style="915" customWidth="1"/>
    <col min="10285" max="10285" width="30.33203125" style="915" customWidth="1"/>
    <col min="10286" max="10286" width="30.6640625" style="915" customWidth="1"/>
    <col min="10287" max="10287" width="30.33203125" style="915" customWidth="1"/>
    <col min="10288" max="10289" width="16" style="915" customWidth="1"/>
    <col min="10290" max="10290" width="25.83203125" style="915" customWidth="1"/>
    <col min="10291" max="10291" width="25.5" style="915" customWidth="1"/>
    <col min="10292" max="10292" width="25.83203125" style="915" customWidth="1"/>
    <col min="10293" max="10293" width="25.5" style="915" customWidth="1"/>
    <col min="10294" max="10294" width="25.83203125" style="915" customWidth="1"/>
    <col min="10295" max="10295" width="25.5" style="915" customWidth="1"/>
    <col min="10296" max="10297" width="16" style="915" customWidth="1"/>
    <col min="10298" max="10298" width="23.83203125" style="915" customWidth="1"/>
    <col min="10299" max="10299" width="23.6640625" style="915" customWidth="1"/>
    <col min="10300" max="10300" width="23.83203125" style="915" customWidth="1"/>
    <col min="10301" max="10301" width="23.6640625" style="915" customWidth="1"/>
    <col min="10302" max="10307" width="16" style="915" customWidth="1"/>
    <col min="10308" max="10308" width="23.83203125" style="915" customWidth="1"/>
    <col min="10309" max="10309" width="23.6640625" style="915" customWidth="1"/>
    <col min="10310" max="10310" width="23.83203125" style="915" customWidth="1"/>
    <col min="10311" max="10311" width="23.6640625" style="915" customWidth="1"/>
    <col min="10312" max="10312" width="23.83203125" style="915" customWidth="1"/>
    <col min="10313" max="10313" width="23.6640625" style="915" customWidth="1"/>
    <col min="10314" max="10315" width="16" style="915" customWidth="1"/>
    <col min="10316" max="10316" width="20.5" style="915" customWidth="1"/>
    <col min="10317" max="10317" width="20.1640625" style="915" customWidth="1"/>
    <col min="10318" max="10318" width="20.5" style="915" customWidth="1"/>
    <col min="10319" max="10319" width="20.1640625" style="915" customWidth="1"/>
    <col min="10320" max="10320" width="20.5" style="915" customWidth="1"/>
    <col min="10321" max="10321" width="20.1640625" style="915" customWidth="1"/>
    <col min="10322" max="10322" width="21.83203125" style="915" customWidth="1"/>
    <col min="10323" max="10323" width="21.6640625" style="915" customWidth="1"/>
    <col min="10324" max="10324" width="25.83203125" style="915" customWidth="1"/>
    <col min="10325" max="10325" width="25.5" style="915" customWidth="1"/>
    <col min="10326" max="10326" width="27" style="915" customWidth="1"/>
    <col min="10327" max="10327" width="26.6640625" style="915" customWidth="1"/>
    <col min="10328" max="10329" width="16" style="915" customWidth="1"/>
    <col min="10330" max="10330" width="27" style="915" customWidth="1"/>
    <col min="10331" max="10331" width="26.6640625" style="915" customWidth="1"/>
    <col min="10332" max="10332" width="27" style="915" customWidth="1"/>
    <col min="10333" max="10333" width="26.6640625" style="915" customWidth="1"/>
    <col min="10334" max="10334" width="27" style="915" customWidth="1"/>
    <col min="10335" max="10335" width="26.6640625" style="915" customWidth="1"/>
    <col min="10336" max="10336" width="27" style="915" customWidth="1"/>
    <col min="10337" max="10337" width="26.6640625" style="915" customWidth="1"/>
    <col min="10338" max="10339" width="16" style="915" customWidth="1"/>
    <col min="10340" max="10340" width="25.83203125" style="915" customWidth="1"/>
    <col min="10341" max="10341" width="25.5" style="915" customWidth="1"/>
    <col min="10342" max="10342" width="27" style="915" customWidth="1"/>
    <col min="10343" max="10343" width="26.6640625" style="915" customWidth="1"/>
    <col min="10344" max="10344" width="27" style="915" customWidth="1"/>
    <col min="10345" max="10345" width="26.6640625" style="915" customWidth="1"/>
    <col min="10346" max="10346" width="27" style="915" customWidth="1"/>
    <col min="10347" max="10347" width="26.6640625" style="915" customWidth="1"/>
    <col min="10348" max="10349" width="16" style="915" customWidth="1"/>
    <col min="10350" max="10350" width="27" style="915" customWidth="1"/>
    <col min="10351" max="10351" width="26.6640625" style="915" customWidth="1"/>
    <col min="10352" max="10352" width="27" style="915" customWidth="1"/>
    <col min="10353" max="10353" width="26.6640625" style="915" customWidth="1"/>
    <col min="10354" max="10354" width="27" style="915" customWidth="1"/>
    <col min="10355" max="10355" width="26.6640625" style="915" customWidth="1"/>
    <col min="10356" max="10356" width="27" style="915" customWidth="1"/>
    <col min="10357" max="10357" width="26.6640625" style="915" customWidth="1"/>
    <col min="10358" max="10359" width="16" style="915" customWidth="1"/>
    <col min="10360" max="10360" width="27" style="915" customWidth="1"/>
    <col min="10361" max="10361" width="26.6640625" style="915" customWidth="1"/>
    <col min="10362" max="10362" width="25.83203125" style="915" customWidth="1"/>
    <col min="10363" max="10363" width="25.5" style="915" customWidth="1"/>
    <col min="10364" max="10364" width="27" style="915" customWidth="1"/>
    <col min="10365" max="10365" width="26.6640625" style="915" customWidth="1"/>
    <col min="10366" max="10366" width="27" style="915" customWidth="1"/>
    <col min="10367" max="10367" width="26.6640625" style="915" customWidth="1"/>
    <col min="10368" max="10369" width="16" style="915" customWidth="1"/>
    <col min="10370" max="10370" width="27" style="915" customWidth="1"/>
    <col min="10371" max="10371" width="26.6640625" style="915" customWidth="1"/>
    <col min="10372" max="10372" width="27" style="915" customWidth="1"/>
    <col min="10373" max="10373" width="26.6640625" style="915" customWidth="1"/>
    <col min="10374" max="10374" width="27" style="915" customWidth="1"/>
    <col min="10375" max="10375" width="26.6640625" style="915" customWidth="1"/>
    <col min="10376" max="10376" width="27" style="915" customWidth="1"/>
    <col min="10377" max="10377" width="26.6640625" style="915" customWidth="1"/>
    <col min="10378" max="10379" width="16" style="915" customWidth="1"/>
    <col min="10380" max="10380" width="27" style="915" customWidth="1"/>
    <col min="10381" max="10381" width="26.6640625" style="915" customWidth="1"/>
    <col min="10382" max="10382" width="27" style="915" customWidth="1"/>
    <col min="10383" max="10383" width="26.6640625" style="915" customWidth="1"/>
    <col min="10384" max="10384" width="27" style="915" customWidth="1"/>
    <col min="10385" max="10385" width="26.6640625" style="915" customWidth="1"/>
    <col min="10386" max="10386" width="27" style="915" customWidth="1"/>
    <col min="10387" max="10387" width="26.6640625" style="915" customWidth="1"/>
    <col min="10388" max="10389" width="16" style="915" customWidth="1"/>
    <col min="10390" max="10390" width="27" style="915" customWidth="1"/>
    <col min="10391" max="10391" width="26.6640625" style="915" customWidth="1"/>
    <col min="10392" max="10392" width="27" style="915" customWidth="1"/>
    <col min="10393" max="10393" width="26.6640625" style="915" customWidth="1"/>
    <col min="10394" max="10394" width="27" style="915" customWidth="1"/>
    <col min="10395" max="10395" width="26.6640625" style="915" customWidth="1"/>
    <col min="10396" max="10396" width="27" style="915" customWidth="1"/>
    <col min="10397" max="10397" width="26.6640625" style="915" customWidth="1"/>
    <col min="10398" max="10399" width="16" style="915" customWidth="1"/>
    <col min="10400" max="10400" width="27" style="915" customWidth="1"/>
    <col min="10401" max="10401" width="26.6640625" style="915" customWidth="1"/>
    <col min="10402" max="10402" width="27" style="915" customWidth="1"/>
    <col min="10403" max="10403" width="26.6640625" style="915" customWidth="1"/>
    <col min="10404" max="10404" width="27" style="915" customWidth="1"/>
    <col min="10405" max="10405" width="26.6640625" style="915" customWidth="1"/>
    <col min="10406" max="10406" width="27" style="915" customWidth="1"/>
    <col min="10407" max="10407" width="26.6640625" style="915" customWidth="1"/>
    <col min="10408" max="10409" width="16" style="915" customWidth="1"/>
    <col min="10410" max="10410" width="27" style="915" customWidth="1"/>
    <col min="10411" max="10411" width="26.6640625" style="915" customWidth="1"/>
    <col min="10412" max="10412" width="27" style="915" customWidth="1"/>
    <col min="10413" max="10413" width="26.6640625" style="915" customWidth="1"/>
    <col min="10414" max="10414" width="27" style="915" customWidth="1"/>
    <col min="10415" max="10415" width="26.6640625" style="915" customWidth="1"/>
    <col min="10416" max="10416" width="27" style="915" customWidth="1"/>
    <col min="10417" max="10417" width="26.6640625" style="915" customWidth="1"/>
    <col min="10418" max="10419" width="16" style="915" customWidth="1"/>
    <col min="10420" max="10420" width="27" style="915" customWidth="1"/>
    <col min="10421" max="10421" width="26.6640625" style="915" customWidth="1"/>
    <col min="10422" max="10422" width="27" style="915" customWidth="1"/>
    <col min="10423" max="10423" width="26.6640625" style="915" customWidth="1"/>
    <col min="10424" max="10424" width="27" style="915" customWidth="1"/>
    <col min="10425" max="10425" width="26.6640625" style="915" customWidth="1"/>
    <col min="10426" max="10426" width="27" style="915" customWidth="1"/>
    <col min="10427" max="10427" width="26.6640625" style="915" customWidth="1"/>
    <col min="10428" max="10429" width="16" style="915" customWidth="1"/>
    <col min="10430" max="10430" width="27" style="915" customWidth="1"/>
    <col min="10431" max="10431" width="26.6640625" style="915" customWidth="1"/>
    <col min="10432" max="10432" width="27" style="915" customWidth="1"/>
    <col min="10433" max="10433" width="26.6640625" style="915" customWidth="1"/>
    <col min="10434" max="10434" width="27" style="915" customWidth="1"/>
    <col min="10435" max="10435" width="26.6640625" style="915" customWidth="1"/>
    <col min="10436" max="10436" width="27" style="915" customWidth="1"/>
    <col min="10437" max="10437" width="26.6640625" style="915" customWidth="1"/>
    <col min="10438" max="10439" width="16" style="915" customWidth="1"/>
    <col min="10440" max="10440" width="27" style="915" customWidth="1"/>
    <col min="10441" max="10441" width="26.6640625" style="915" customWidth="1"/>
    <col min="10442" max="10442" width="27" style="915" customWidth="1"/>
    <col min="10443" max="10443" width="26.6640625" style="915" customWidth="1"/>
    <col min="10444" max="10444" width="27" style="915" customWidth="1"/>
    <col min="10445" max="10445" width="26.6640625" style="915" customWidth="1"/>
    <col min="10446" max="10446" width="27" style="915" customWidth="1"/>
    <col min="10447" max="10447" width="26.6640625" style="915" customWidth="1"/>
    <col min="10448" max="10449" width="16" style="915" customWidth="1"/>
    <col min="10450" max="10450" width="27" style="915" customWidth="1"/>
    <col min="10451" max="10451" width="26.6640625" style="915" customWidth="1"/>
    <col min="10452" max="10452" width="27" style="915" customWidth="1"/>
    <col min="10453" max="10453" width="26.6640625" style="915" customWidth="1"/>
    <col min="10454" max="10454" width="27" style="915" customWidth="1"/>
    <col min="10455" max="10455" width="26.6640625" style="915" customWidth="1"/>
    <col min="10456" max="10456" width="27" style="915" customWidth="1"/>
    <col min="10457" max="10457" width="26.6640625" style="915" customWidth="1"/>
    <col min="10458" max="10459" width="16" style="915" customWidth="1"/>
    <col min="10460" max="10460" width="25.83203125" style="915" customWidth="1"/>
    <col min="10461" max="10461" width="25.5" style="915" customWidth="1"/>
    <col min="10462" max="10462" width="27" style="915" customWidth="1"/>
    <col min="10463" max="10463" width="26.6640625" style="915" customWidth="1"/>
    <col min="10464" max="10464" width="27" style="915" customWidth="1"/>
    <col min="10465" max="10465" width="26.6640625" style="915" customWidth="1"/>
    <col min="10466" max="10466" width="27" style="915" customWidth="1"/>
    <col min="10467" max="10467" width="26.6640625" style="915" customWidth="1"/>
    <col min="10468" max="10469" width="16" style="915" customWidth="1"/>
    <col min="10470" max="10470" width="27" style="915" customWidth="1"/>
    <col min="10471" max="10471" width="26.6640625" style="915" customWidth="1"/>
    <col min="10472" max="10472" width="25.83203125" style="915" customWidth="1"/>
    <col min="10473" max="10473" width="25.5" style="915" customWidth="1"/>
    <col min="10474" max="10474" width="27" style="915" customWidth="1"/>
    <col min="10475" max="10475" width="26.6640625" style="915" customWidth="1"/>
    <col min="10476" max="10476" width="27" style="915" customWidth="1"/>
    <col min="10477" max="10477" width="26.6640625" style="915" customWidth="1"/>
    <col min="10478" max="10479" width="16" style="915" customWidth="1"/>
    <col min="10480" max="10480" width="23.83203125" style="915" customWidth="1"/>
    <col min="10481" max="10481" width="23.6640625" style="915" customWidth="1"/>
    <col min="10482" max="10482" width="23.83203125" style="915" customWidth="1"/>
    <col min="10483" max="10483" width="23.6640625" style="915" customWidth="1"/>
    <col min="10484" max="10484" width="23.83203125" style="915" customWidth="1"/>
    <col min="10485" max="10485" width="23.6640625" style="915" customWidth="1"/>
    <col min="10486" max="10487" width="16" style="915" customWidth="1"/>
    <col min="10488" max="10488" width="25.1640625" style="915" customWidth="1"/>
    <col min="10489" max="10489" width="24.83203125" style="915" customWidth="1"/>
    <col min="10490" max="10490" width="23.83203125" style="915" customWidth="1"/>
    <col min="10491" max="10491" width="23.6640625" style="915" customWidth="1"/>
    <col min="10492" max="10492" width="23.83203125" style="915" customWidth="1"/>
    <col min="10493" max="10493" width="23.6640625" style="915" customWidth="1"/>
    <col min="10494" max="10494" width="23.83203125" style="915" customWidth="1"/>
    <col min="10495" max="10495" width="23.6640625" style="915" customWidth="1"/>
    <col min="10496" max="10497" width="16" style="915" customWidth="1"/>
    <col min="10498" max="10498" width="27" style="915" customWidth="1"/>
    <col min="10499" max="10499" width="26.6640625" style="915" customWidth="1"/>
    <col min="10500" max="10500" width="27" style="915" customWidth="1"/>
    <col min="10501" max="10501" width="26.6640625" style="915" customWidth="1"/>
    <col min="10502" max="10502" width="27" style="915" customWidth="1"/>
    <col min="10503" max="10503" width="26.6640625" style="915" customWidth="1"/>
    <col min="10504" max="10504" width="27" style="915" customWidth="1"/>
    <col min="10505" max="10505" width="26.6640625" style="915" customWidth="1"/>
    <col min="10506" max="10507" width="16" style="915" customWidth="1"/>
    <col min="10508" max="10508" width="27" style="915" customWidth="1"/>
    <col min="10509" max="10509" width="26.6640625" style="915" customWidth="1"/>
    <col min="10510" max="10510" width="25.83203125" style="915" customWidth="1"/>
    <col min="10511" max="10511" width="25.5" style="915" customWidth="1"/>
    <col min="10512" max="10512" width="27" style="915" customWidth="1"/>
    <col min="10513" max="10513" width="26.6640625" style="915" customWidth="1"/>
    <col min="10514" max="10514" width="27" style="915" customWidth="1"/>
    <col min="10515" max="10515" width="26.6640625" style="915" customWidth="1"/>
    <col min="10516" max="10517" width="16" style="915" customWidth="1"/>
    <col min="10518" max="10518" width="27" style="915" customWidth="1"/>
    <col min="10519" max="10519" width="26.6640625" style="915" customWidth="1"/>
    <col min="10520" max="10520" width="27" style="915" customWidth="1"/>
    <col min="10521" max="10521" width="26.6640625" style="915" customWidth="1"/>
    <col min="10522" max="10522" width="25.83203125" style="915" customWidth="1"/>
    <col min="10523" max="10523" width="25.5" style="915" customWidth="1"/>
    <col min="10524" max="10524" width="27" style="915" customWidth="1"/>
    <col min="10525" max="10525" width="26.6640625" style="915" customWidth="1"/>
    <col min="10526" max="10527" width="16" style="915" customWidth="1"/>
    <col min="10528" max="10528" width="23.83203125" style="915" customWidth="1"/>
    <col min="10529" max="10529" width="23.6640625" style="915" customWidth="1"/>
    <col min="10530" max="10530" width="23.83203125" style="915" customWidth="1"/>
    <col min="10531" max="10531" width="23.6640625" style="915" customWidth="1"/>
    <col min="10532" max="10532" width="23.83203125" style="915" customWidth="1"/>
    <col min="10533" max="10533" width="23.6640625" style="915" customWidth="1"/>
    <col min="10534" max="10534" width="23.83203125" style="915" customWidth="1"/>
    <col min="10535" max="10535" width="23.6640625" style="915" customWidth="1"/>
    <col min="10536" max="10537" width="16" style="915" customWidth="1"/>
    <col min="10538" max="10538" width="27" style="915" customWidth="1"/>
    <col min="10539" max="10539" width="26.6640625" style="915" customWidth="1"/>
    <col min="10540" max="10540" width="27" style="915" customWidth="1"/>
    <col min="10541" max="10541" width="26.6640625" style="915" customWidth="1"/>
    <col min="10542" max="10542" width="27" style="915" customWidth="1"/>
    <col min="10543" max="10543" width="26.6640625" style="915" customWidth="1"/>
    <col min="10544" max="10544" width="27" style="915" customWidth="1"/>
    <col min="10545" max="10545" width="26.6640625" style="915" customWidth="1"/>
    <col min="10546" max="10547" width="16" style="915" customWidth="1"/>
    <col min="10548" max="10548" width="27" style="915" customWidth="1"/>
    <col min="10549" max="10549" width="26.6640625" style="915" customWidth="1"/>
    <col min="10550" max="10550" width="27" style="915" customWidth="1"/>
    <col min="10551" max="10551" width="26.6640625" style="915" customWidth="1"/>
    <col min="10552" max="10552" width="27" style="915" customWidth="1"/>
    <col min="10553" max="10553" width="26.6640625" style="915" customWidth="1"/>
    <col min="10554" max="10554" width="27" style="915" customWidth="1"/>
    <col min="10555" max="10555" width="26.6640625" style="915" customWidth="1"/>
    <col min="10556" max="10557" width="16" style="915" customWidth="1"/>
    <col min="10558" max="10558" width="27" style="915" customWidth="1"/>
    <col min="10559" max="10559" width="26.6640625" style="915" customWidth="1"/>
    <col min="10560" max="10560" width="27" style="915" customWidth="1"/>
    <col min="10561" max="10561" width="26.6640625" style="915" customWidth="1"/>
    <col min="10562" max="10562" width="27" style="915" customWidth="1"/>
    <col min="10563" max="10563" width="26.6640625" style="915" customWidth="1"/>
    <col min="10564" max="10564" width="27" style="915" customWidth="1"/>
    <col min="10565" max="10565" width="26.6640625" style="915" customWidth="1"/>
    <col min="10566" max="10567" width="16" style="915" customWidth="1"/>
    <col min="10568" max="10568" width="27" style="915" customWidth="1"/>
    <col min="10569" max="10569" width="26.6640625" style="915" customWidth="1"/>
    <col min="10570" max="10570" width="27" style="915" customWidth="1"/>
    <col min="10571" max="10571" width="26.6640625" style="915" customWidth="1"/>
    <col min="10572" max="10572" width="27" style="915" customWidth="1"/>
    <col min="10573" max="10573" width="26.6640625" style="915" customWidth="1"/>
    <col min="10574" max="10574" width="27" style="915" customWidth="1"/>
    <col min="10575" max="10575" width="26.6640625" style="915" customWidth="1"/>
    <col min="10576" max="10577" width="16" style="915" customWidth="1"/>
    <col min="10578" max="10578" width="25.83203125" style="915" customWidth="1"/>
    <col min="10579" max="10579" width="25.5" style="915" customWidth="1"/>
    <col min="10580" max="10580" width="25.83203125" style="915" customWidth="1"/>
    <col min="10581" max="10581" width="25.5" style="915" customWidth="1"/>
    <col min="10582" max="10582" width="25.83203125" style="915" customWidth="1"/>
    <col min="10583" max="10583" width="25.5" style="915" customWidth="1"/>
    <col min="10584" max="10584" width="25.83203125" style="915" customWidth="1"/>
    <col min="10585" max="10585" width="25.5" style="915" customWidth="1"/>
    <col min="10586" max="10587" width="16" style="915" customWidth="1"/>
    <col min="10588" max="10588" width="27" style="915" customWidth="1"/>
    <col min="10589" max="10589" width="26.6640625" style="915" customWidth="1"/>
    <col min="10590" max="10590" width="27" style="915" customWidth="1"/>
    <col min="10591" max="10591" width="26.6640625" style="915" customWidth="1"/>
    <col min="10592" max="10592" width="27" style="915" customWidth="1"/>
    <col min="10593" max="10593" width="26.6640625" style="915" customWidth="1"/>
    <col min="10594" max="10594" width="27" style="915" customWidth="1"/>
    <col min="10595" max="10595" width="26.6640625" style="915" customWidth="1"/>
    <col min="10596" max="10597" width="16" style="915" customWidth="1"/>
    <col min="10598" max="10598" width="27" style="915" customWidth="1"/>
    <col min="10599" max="10599" width="26.6640625" style="915" customWidth="1"/>
    <col min="10600" max="10600" width="27" style="915" customWidth="1"/>
    <col min="10601" max="10601" width="26.6640625" style="915" customWidth="1"/>
    <col min="10602" max="10602" width="27" style="915" customWidth="1"/>
    <col min="10603" max="10603" width="26.6640625" style="915" customWidth="1"/>
    <col min="10604" max="10604" width="27" style="915" customWidth="1"/>
    <col min="10605" max="10605" width="26.6640625" style="915" customWidth="1"/>
    <col min="10606" max="10607" width="16" style="915" customWidth="1"/>
    <col min="10608" max="10608" width="27" style="915" customWidth="1"/>
    <col min="10609" max="10609" width="26.6640625" style="915" customWidth="1"/>
    <col min="10610" max="10610" width="27" style="915" customWidth="1"/>
    <col min="10611" max="10611" width="26.6640625" style="915" customWidth="1"/>
    <col min="10612" max="10612" width="27" style="915" customWidth="1"/>
    <col min="10613" max="10613" width="26.6640625" style="915" customWidth="1"/>
    <col min="10614" max="10614" width="27" style="915" customWidth="1"/>
    <col min="10615" max="10615" width="26.6640625" style="915" customWidth="1"/>
    <col min="10616" max="10617" width="16" style="915" customWidth="1"/>
    <col min="10618" max="10618" width="27" style="915" customWidth="1"/>
    <col min="10619" max="10619" width="26.6640625" style="915" customWidth="1"/>
    <col min="10620" max="10620" width="27" style="915" customWidth="1"/>
    <col min="10621" max="10621" width="26.6640625" style="915" customWidth="1"/>
    <col min="10622" max="10622" width="27" style="915" customWidth="1"/>
    <col min="10623" max="10623" width="26.6640625" style="915" customWidth="1"/>
    <col min="10624" max="10624" width="27" style="915" customWidth="1"/>
    <col min="10625" max="10625" width="26.6640625" style="915" customWidth="1"/>
    <col min="10626" max="10627" width="16" style="915" customWidth="1"/>
    <col min="10628" max="10628" width="27" style="915" customWidth="1"/>
    <col min="10629" max="10629" width="26.6640625" style="915" customWidth="1"/>
    <col min="10630" max="10630" width="27" style="915" customWidth="1"/>
    <col min="10631" max="10631" width="26.6640625" style="915" customWidth="1"/>
    <col min="10632" max="10632" width="27" style="915" customWidth="1"/>
    <col min="10633" max="10633" width="26.6640625" style="915" customWidth="1"/>
    <col min="10634" max="10634" width="27" style="915" customWidth="1"/>
    <col min="10635" max="10635" width="26.6640625" style="915" customWidth="1"/>
    <col min="10636" max="10637" width="16" style="915" customWidth="1"/>
    <col min="10638" max="10638" width="27" style="915" customWidth="1"/>
    <col min="10639" max="10639" width="26.6640625" style="915" customWidth="1"/>
    <col min="10640" max="10640" width="27" style="915" customWidth="1"/>
    <col min="10641" max="10641" width="26.6640625" style="915" customWidth="1"/>
    <col min="10642" max="10642" width="27" style="915" customWidth="1"/>
    <col min="10643" max="10643" width="26.6640625" style="915" customWidth="1"/>
    <col min="10644" max="10644" width="27" style="915" customWidth="1"/>
    <col min="10645" max="10645" width="26.6640625" style="915" customWidth="1"/>
    <col min="10646" max="10647" width="16" style="915" customWidth="1"/>
    <col min="10648" max="10648" width="27" style="915" customWidth="1"/>
    <col min="10649" max="10649" width="26.6640625" style="915" customWidth="1"/>
    <col min="10650" max="10650" width="27" style="915" customWidth="1"/>
    <col min="10651" max="10651" width="26.6640625" style="915" customWidth="1"/>
    <col min="10652" max="10652" width="27" style="915" customWidth="1"/>
    <col min="10653" max="10653" width="26.6640625" style="915" customWidth="1"/>
    <col min="10654" max="10654" width="27" style="915" customWidth="1"/>
    <col min="10655" max="10655" width="26.6640625" style="915" customWidth="1"/>
    <col min="10656" max="10657" width="16" style="915" customWidth="1"/>
    <col min="10658" max="10658" width="27" style="915" customWidth="1"/>
    <col min="10659" max="10659" width="26.6640625" style="915" customWidth="1"/>
    <col min="10660" max="10660" width="27" style="915" customWidth="1"/>
    <col min="10661" max="10661" width="26.6640625" style="915" customWidth="1"/>
    <col min="10662" max="10662" width="27" style="915" customWidth="1"/>
    <col min="10663" max="10663" width="26.6640625" style="915" customWidth="1"/>
    <col min="10664" max="10664" width="27" style="915" customWidth="1"/>
    <col min="10665" max="10665" width="26.6640625" style="915" customWidth="1"/>
    <col min="10666" max="10667" width="16" style="915" customWidth="1"/>
    <col min="10668" max="10668" width="25.83203125" style="915" customWidth="1"/>
    <col min="10669" max="10669" width="25.5" style="915" customWidth="1"/>
    <col min="10670" max="10670" width="27" style="915" customWidth="1"/>
    <col min="10671" max="10671" width="26.6640625" style="915" customWidth="1"/>
    <col min="10672" max="10672" width="27" style="915" customWidth="1"/>
    <col min="10673" max="10673" width="26.6640625" style="915" customWidth="1"/>
    <col min="10674" max="10674" width="27" style="915" customWidth="1"/>
    <col min="10675" max="10675" width="26.6640625" style="915" customWidth="1"/>
    <col min="10676" max="10677" width="16" style="915" customWidth="1"/>
    <col min="10678" max="10678" width="27" style="915" customWidth="1"/>
    <col min="10679" max="10679" width="26.6640625" style="915" customWidth="1"/>
    <col min="10680" max="10680" width="27" style="915" customWidth="1"/>
    <col min="10681" max="10681" width="26.6640625" style="915" customWidth="1"/>
    <col min="10682" max="10682" width="27" style="915" customWidth="1"/>
    <col min="10683" max="10683" width="26.6640625" style="915" customWidth="1"/>
    <col min="10684" max="10684" width="27" style="915" customWidth="1"/>
    <col min="10685" max="10685" width="26.6640625" style="915" customWidth="1"/>
    <col min="10686" max="10687" width="16" style="915" customWidth="1"/>
    <col min="10688" max="10688" width="27" style="915" customWidth="1"/>
    <col min="10689" max="10689" width="26.6640625" style="915" customWidth="1"/>
    <col min="10690" max="10690" width="27" style="915" customWidth="1"/>
    <col min="10691" max="10691" width="26.6640625" style="915" customWidth="1"/>
    <col min="10692" max="10692" width="27" style="915" customWidth="1"/>
    <col min="10693" max="10693" width="26.6640625" style="915" customWidth="1"/>
    <col min="10694" max="10694" width="27" style="915" customWidth="1"/>
    <col min="10695" max="10695" width="26.6640625" style="915" customWidth="1"/>
    <col min="10696" max="10697" width="16" style="915" customWidth="1"/>
    <col min="10698" max="10698" width="25.83203125" style="915" customWidth="1"/>
    <col min="10699" max="10699" width="25.5" style="915" customWidth="1"/>
    <col min="10700" max="10700" width="25.83203125" style="915" customWidth="1"/>
    <col min="10701" max="10701" width="25.5" style="915" customWidth="1"/>
    <col min="10702" max="10702" width="25.83203125" style="915" customWidth="1"/>
    <col min="10703" max="10703" width="25.5" style="915" customWidth="1"/>
    <col min="10704" max="10704" width="25.83203125" style="915" customWidth="1"/>
    <col min="10705" max="10705" width="25.5" style="915" customWidth="1"/>
    <col min="10706" max="10707" width="16" style="915" customWidth="1"/>
    <col min="10708" max="10708" width="25.83203125" style="915" customWidth="1"/>
    <col min="10709" max="10709" width="25.5" style="915" customWidth="1"/>
    <col min="10710" max="10710" width="25.83203125" style="915" customWidth="1"/>
    <col min="10711" max="10711" width="25.5" style="915" customWidth="1"/>
    <col min="10712" max="10712" width="25.83203125" style="915" customWidth="1"/>
    <col min="10713" max="10713" width="25.5" style="915" customWidth="1"/>
    <col min="10714" max="10714" width="25.83203125" style="915" customWidth="1"/>
    <col min="10715" max="10715" width="25.5" style="915" customWidth="1"/>
    <col min="10716" max="10717" width="16" style="915" customWidth="1"/>
    <col min="10718" max="10718" width="27" style="915" customWidth="1"/>
    <col min="10719" max="10719" width="26.6640625" style="915" customWidth="1"/>
    <col min="10720" max="10720" width="27" style="915" customWidth="1"/>
    <col min="10721" max="10721" width="26.6640625" style="915" customWidth="1"/>
    <col min="10722" max="10722" width="27" style="915" customWidth="1"/>
    <col min="10723" max="10723" width="26.6640625" style="915" customWidth="1"/>
    <col min="10724" max="10724" width="27" style="915" customWidth="1"/>
    <col min="10725" max="10725" width="26.6640625" style="915" customWidth="1"/>
    <col min="10726" max="10727" width="16" style="915" customWidth="1"/>
    <col min="10728" max="10728" width="27" style="915" customWidth="1"/>
    <col min="10729" max="10729" width="26.6640625" style="915" customWidth="1"/>
    <col min="10730" max="10730" width="27" style="915" customWidth="1"/>
    <col min="10731" max="10731" width="26.6640625" style="915" customWidth="1"/>
    <col min="10732" max="10732" width="27" style="915" customWidth="1"/>
    <col min="10733" max="10733" width="26.6640625" style="915" customWidth="1"/>
    <col min="10734" max="10734" width="27" style="915" customWidth="1"/>
    <col min="10735" max="10735" width="26.6640625" style="915" customWidth="1"/>
    <col min="10736" max="10737" width="16" style="915" customWidth="1"/>
    <col min="10738" max="10738" width="25.83203125" style="915" customWidth="1"/>
    <col min="10739" max="10739" width="25.5" style="915" customWidth="1"/>
    <col min="10740" max="10740" width="27" style="915" customWidth="1"/>
    <col min="10741" max="10741" width="26.6640625" style="915" customWidth="1"/>
    <col min="10742" max="10742" width="27" style="915" customWidth="1"/>
    <col min="10743" max="10743" width="26.6640625" style="915" customWidth="1"/>
    <col min="10744" max="10744" width="27" style="915" customWidth="1"/>
    <col min="10745" max="10745" width="26.6640625" style="915" customWidth="1"/>
    <col min="10746" max="10747" width="16" style="915" customWidth="1"/>
    <col min="10748" max="10748" width="27" style="915" customWidth="1"/>
    <col min="10749" max="10749" width="26.6640625" style="915" customWidth="1"/>
    <col min="10750" max="10750" width="27" style="915" customWidth="1"/>
    <col min="10751" max="10751" width="26.6640625" style="915" customWidth="1"/>
    <col min="10752" max="10752" width="27" style="915" customWidth="1"/>
    <col min="10753" max="10753" width="26.6640625" style="915" customWidth="1"/>
    <col min="10754" max="10754" width="27" style="915" customWidth="1"/>
    <col min="10755" max="10755" width="26.6640625" style="915" customWidth="1"/>
    <col min="10756" max="10757" width="16" style="915" customWidth="1"/>
    <col min="10758" max="10758" width="27" style="915" customWidth="1"/>
    <col min="10759" max="10759" width="26.6640625" style="915" customWidth="1"/>
    <col min="10760" max="10760" width="25.83203125" style="915" customWidth="1"/>
    <col min="10761" max="10761" width="25.5" style="915" customWidth="1"/>
    <col min="10762" max="10762" width="27" style="915" customWidth="1"/>
    <col min="10763" max="10763" width="26.6640625" style="915" customWidth="1"/>
    <col min="10764" max="10764" width="27" style="915" customWidth="1"/>
    <col min="10765" max="10765" width="26.6640625" style="915" customWidth="1"/>
    <col min="10766" max="10767" width="16" style="915" customWidth="1"/>
    <col min="10768" max="10768" width="27" style="915" customWidth="1"/>
    <col min="10769" max="10769" width="26.6640625" style="915" customWidth="1"/>
    <col min="10770" max="10770" width="27" style="915" customWidth="1"/>
    <col min="10771" max="10771" width="26.6640625" style="915" customWidth="1"/>
    <col min="10772" max="10772" width="27" style="915" customWidth="1"/>
    <col min="10773" max="10773" width="26.6640625" style="915" customWidth="1"/>
    <col min="10774" max="10774" width="27" style="915" customWidth="1"/>
    <col min="10775" max="10775" width="26.6640625" style="915" customWidth="1"/>
    <col min="10776" max="10777" width="16" style="915" customWidth="1"/>
    <col min="10778" max="10778" width="27" style="915" customWidth="1"/>
    <col min="10779" max="10779" width="26.6640625" style="915" customWidth="1"/>
    <col min="10780" max="10780" width="27" style="915" customWidth="1"/>
    <col min="10781" max="10781" width="26.6640625" style="915" customWidth="1"/>
    <col min="10782" max="10782" width="27" style="915" customWidth="1"/>
    <col min="10783" max="10783" width="26.6640625" style="915" customWidth="1"/>
    <col min="10784" max="10784" width="27" style="915" customWidth="1"/>
    <col min="10785" max="10785" width="26.6640625" style="915" customWidth="1"/>
    <col min="10786" max="10787" width="16" style="915" customWidth="1"/>
    <col min="10788" max="10788" width="25.83203125" style="915" customWidth="1"/>
    <col min="10789" max="10789" width="25.5" style="915" customWidth="1"/>
    <col min="10790" max="10790" width="27" style="915" customWidth="1"/>
    <col min="10791" max="10791" width="26.6640625" style="915" customWidth="1"/>
    <col min="10792" max="10792" width="27" style="915" customWidth="1"/>
    <col min="10793" max="10793" width="26.6640625" style="915" customWidth="1"/>
    <col min="10794" max="10794" width="27" style="915" customWidth="1"/>
    <col min="10795" max="10795" width="26.6640625" style="915" customWidth="1"/>
    <col min="10796" max="10797" width="16" style="915" customWidth="1"/>
    <col min="10798" max="10798" width="27" style="915" customWidth="1"/>
    <col min="10799" max="10799" width="26.6640625" style="915" customWidth="1"/>
    <col min="10800" max="10800" width="25.83203125" style="915" customWidth="1"/>
    <col min="10801" max="10801" width="25.5" style="915" customWidth="1"/>
    <col min="10802" max="10802" width="27" style="915" customWidth="1"/>
    <col min="10803" max="10803" width="26.6640625" style="915" customWidth="1"/>
    <col min="10804" max="10804" width="27" style="915" customWidth="1"/>
    <col min="10805" max="10805" width="26.6640625" style="915" customWidth="1"/>
    <col min="10806" max="10807" width="16" style="915" customWidth="1"/>
    <col min="10808" max="10808" width="27" style="915" customWidth="1"/>
    <col min="10809" max="10809" width="26.6640625" style="915" customWidth="1"/>
    <col min="10810" max="10810" width="27" style="915" customWidth="1"/>
    <col min="10811" max="10811" width="26.6640625" style="915" customWidth="1"/>
    <col min="10812" max="10812" width="27" style="915" customWidth="1"/>
    <col min="10813" max="10813" width="26.6640625" style="915" customWidth="1"/>
    <col min="10814" max="10814" width="27" style="915" customWidth="1"/>
    <col min="10815" max="10815" width="26.6640625" style="915" customWidth="1"/>
    <col min="10816" max="10817" width="16" style="915" customWidth="1"/>
    <col min="10818" max="10818" width="27" style="915" customWidth="1"/>
    <col min="10819" max="10819" width="26.6640625" style="915" customWidth="1"/>
    <col min="10820" max="10820" width="27" style="915" customWidth="1"/>
    <col min="10821" max="10821" width="26.6640625" style="915" customWidth="1"/>
    <col min="10822" max="10822" width="27" style="915" customWidth="1"/>
    <col min="10823" max="10823" width="26.6640625" style="915" customWidth="1"/>
    <col min="10824" max="10824" width="27" style="915" customWidth="1"/>
    <col min="10825" max="10825" width="26.6640625" style="915" customWidth="1"/>
    <col min="10826" max="10827" width="16" style="915" customWidth="1"/>
    <col min="10828" max="10828" width="27" style="915" customWidth="1"/>
    <col min="10829" max="10829" width="26.6640625" style="915" customWidth="1"/>
    <col min="10830" max="10830" width="27" style="915" customWidth="1"/>
    <col min="10831" max="10831" width="26.6640625" style="915" customWidth="1"/>
    <col min="10832" max="10832" width="27" style="915" customWidth="1"/>
    <col min="10833" max="10833" width="26.6640625" style="915" customWidth="1"/>
    <col min="10834" max="10834" width="27" style="915" customWidth="1"/>
    <col min="10835" max="10835" width="26.6640625" style="915" customWidth="1"/>
    <col min="10836" max="10837" width="16" style="915" customWidth="1"/>
    <col min="10838" max="10838" width="27" style="915" customWidth="1"/>
    <col min="10839" max="10839" width="26.6640625" style="915" customWidth="1"/>
    <col min="10840" max="10840" width="27" style="915" customWidth="1"/>
    <col min="10841" max="10841" width="26.6640625" style="915" customWidth="1"/>
    <col min="10842" max="10842" width="27" style="915" customWidth="1"/>
    <col min="10843" max="10843" width="26.6640625" style="915" customWidth="1"/>
    <col min="10844" max="10844" width="27" style="915" customWidth="1"/>
    <col min="10845" max="10845" width="26.6640625" style="915" customWidth="1"/>
    <col min="10846" max="10847" width="16" style="915" customWidth="1"/>
    <col min="10848" max="10848" width="27" style="915" customWidth="1"/>
    <col min="10849" max="10849" width="26.6640625" style="915" customWidth="1"/>
    <col min="10850" max="10850" width="27" style="915" customWidth="1"/>
    <col min="10851" max="10851" width="26.6640625" style="915" customWidth="1"/>
    <col min="10852" max="10852" width="27" style="915" customWidth="1"/>
    <col min="10853" max="10853" width="26.6640625" style="915" customWidth="1"/>
    <col min="10854" max="10854" width="27" style="915" customWidth="1"/>
    <col min="10855" max="10855" width="26.6640625" style="915" customWidth="1"/>
    <col min="10856" max="10857" width="16" style="915" customWidth="1"/>
    <col min="10858" max="10858" width="27" style="915" customWidth="1"/>
    <col min="10859" max="10859" width="26.6640625" style="915" customWidth="1"/>
    <col min="10860" max="10860" width="27" style="915" customWidth="1"/>
    <col min="10861" max="10861" width="26.6640625" style="915" customWidth="1"/>
    <col min="10862" max="10862" width="27" style="915" customWidth="1"/>
    <col min="10863" max="10863" width="26.6640625" style="915" customWidth="1"/>
    <col min="10864" max="10864" width="27" style="915" customWidth="1"/>
    <col min="10865" max="10865" width="26.6640625" style="915" customWidth="1"/>
    <col min="10866" max="10867" width="16" style="915" customWidth="1"/>
    <col min="10868" max="10868" width="27" style="915" customWidth="1"/>
    <col min="10869" max="10869" width="26.6640625" style="915" customWidth="1"/>
    <col min="10870" max="10870" width="23.83203125" style="915" customWidth="1"/>
    <col min="10871" max="10871" width="23.6640625" style="915" customWidth="1"/>
    <col min="10872" max="10872" width="27" style="915" customWidth="1"/>
    <col min="10873" max="10873" width="26.6640625" style="915" customWidth="1"/>
    <col min="10874" max="10874" width="25.83203125" style="915" customWidth="1"/>
    <col min="10875" max="10875" width="25.5" style="915" customWidth="1"/>
    <col min="10876" max="10877" width="16" style="915" customWidth="1"/>
    <col min="10878" max="10878" width="25.83203125" style="915" customWidth="1"/>
    <col min="10879" max="10879" width="25.5" style="915" customWidth="1"/>
    <col min="10880" max="10880" width="27" style="915" customWidth="1"/>
    <col min="10881" max="10881" width="26.6640625" style="915" customWidth="1"/>
    <col min="10882" max="10882" width="23.83203125" style="915" customWidth="1"/>
    <col min="10883" max="10883" width="23.6640625" style="915" customWidth="1"/>
    <col min="10884" max="10884" width="27" style="915" customWidth="1"/>
    <col min="10885" max="10885" width="26.6640625" style="915" customWidth="1"/>
    <col min="10886" max="10887" width="16" style="915" customWidth="1"/>
    <col min="10888" max="10888" width="27" style="915" customWidth="1"/>
    <col min="10889" max="10889" width="26.6640625" style="915" customWidth="1"/>
    <col min="10890" max="10890" width="27" style="915" customWidth="1"/>
    <col min="10891" max="10891" width="26.6640625" style="915" customWidth="1"/>
    <col min="10892" max="10892" width="27" style="915" customWidth="1"/>
    <col min="10893" max="10893" width="26.6640625" style="915" customWidth="1"/>
    <col min="10894" max="10894" width="25.83203125" style="915" customWidth="1"/>
    <col min="10895" max="10895" width="25.5" style="915" customWidth="1"/>
    <col min="10896" max="10897" width="16" style="915" customWidth="1"/>
    <col min="10898" max="10898" width="27" style="915" customWidth="1"/>
    <col min="10899" max="10899" width="26.6640625" style="915" customWidth="1"/>
    <col min="10900" max="10900" width="27" style="915" customWidth="1"/>
    <col min="10901" max="10901" width="26.6640625" style="915" customWidth="1"/>
    <col min="10902" max="10902" width="27" style="915" customWidth="1"/>
    <col min="10903" max="10903" width="26.6640625" style="915" customWidth="1"/>
    <col min="10904" max="10904" width="27" style="915" customWidth="1"/>
    <col min="10905" max="10905" width="26.6640625" style="915" customWidth="1"/>
    <col min="10906" max="10907" width="16" style="915" customWidth="1"/>
    <col min="10908" max="10908" width="27" style="915" customWidth="1"/>
    <col min="10909" max="10909" width="26.6640625" style="915" customWidth="1"/>
    <col min="10910" max="10910" width="27" style="915" customWidth="1"/>
    <col min="10911" max="10911" width="26.6640625" style="915" customWidth="1"/>
    <col min="10912" max="10912" width="27" style="915" customWidth="1"/>
    <col min="10913" max="10913" width="26.6640625" style="915" customWidth="1"/>
    <col min="10914" max="10914" width="27" style="915" customWidth="1"/>
    <col min="10915" max="10915" width="26.6640625" style="915" customWidth="1"/>
    <col min="10916" max="10917" width="16" style="915" customWidth="1"/>
    <col min="10918" max="10918" width="27" style="915" customWidth="1"/>
    <col min="10919" max="10919" width="26.6640625" style="915" customWidth="1"/>
    <col min="10920" max="10920" width="27" style="915" customWidth="1"/>
    <col min="10921" max="10921" width="26.6640625" style="915" customWidth="1"/>
    <col min="10922" max="10922" width="27" style="915" customWidth="1"/>
    <col min="10923" max="10923" width="26.6640625" style="915" customWidth="1"/>
    <col min="10924" max="10924" width="27" style="915" customWidth="1"/>
    <col min="10925" max="10925" width="26.6640625" style="915" customWidth="1"/>
    <col min="10926" max="10927" width="16" style="915" customWidth="1"/>
    <col min="10928" max="10928" width="27" style="915" customWidth="1"/>
    <col min="10929" max="10929" width="26.6640625" style="915" customWidth="1"/>
    <col min="10930" max="10930" width="27" style="915" customWidth="1"/>
    <col min="10931" max="10931" width="26.6640625" style="915" customWidth="1"/>
    <col min="10932" max="10932" width="27" style="915" customWidth="1"/>
    <col min="10933" max="10933" width="26.6640625" style="915" customWidth="1"/>
    <col min="10934" max="10934" width="27" style="915" customWidth="1"/>
    <col min="10935" max="10935" width="26.6640625" style="915" customWidth="1"/>
    <col min="10936" max="10937" width="16" style="915" customWidth="1"/>
    <col min="10938" max="10938" width="27" style="915" customWidth="1"/>
    <col min="10939" max="10939" width="26.6640625" style="915" customWidth="1"/>
    <col min="10940" max="10940" width="27" style="915" customWidth="1"/>
    <col min="10941" max="10941" width="26.6640625" style="915" customWidth="1"/>
    <col min="10942" max="10942" width="27" style="915" customWidth="1"/>
    <col min="10943" max="10943" width="26.6640625" style="915" customWidth="1"/>
    <col min="10944" max="10944" width="27" style="915" customWidth="1"/>
    <col min="10945" max="10945" width="26.6640625" style="915" customWidth="1"/>
    <col min="10946" max="10947" width="16" style="915" customWidth="1"/>
    <col min="10948" max="10948" width="27" style="915" customWidth="1"/>
    <col min="10949" max="10949" width="26.6640625" style="915" customWidth="1"/>
    <col min="10950" max="10950" width="27" style="915" customWidth="1"/>
    <col min="10951" max="10951" width="26.6640625" style="915" customWidth="1"/>
    <col min="10952" max="10952" width="27" style="915" customWidth="1"/>
    <col min="10953" max="10953" width="26.6640625" style="915" customWidth="1"/>
    <col min="10954" max="10954" width="27" style="915" customWidth="1"/>
    <col min="10955" max="10955" width="26.6640625" style="915" customWidth="1"/>
    <col min="10956" max="10957" width="16" style="915" customWidth="1"/>
    <col min="10958" max="10958" width="27" style="915" customWidth="1"/>
    <col min="10959" max="10959" width="26.6640625" style="915" customWidth="1"/>
    <col min="10960" max="10960" width="27" style="915" customWidth="1"/>
    <col min="10961" max="10961" width="26.6640625" style="915" customWidth="1"/>
    <col min="10962" max="10962" width="27" style="915" customWidth="1"/>
    <col min="10963" max="10963" width="26.6640625" style="915" customWidth="1"/>
    <col min="10964" max="10964" width="27" style="915" customWidth="1"/>
    <col min="10965" max="10965" width="26.6640625" style="915" customWidth="1"/>
    <col min="10966" max="10967" width="16" style="915" customWidth="1"/>
    <col min="10968" max="10968" width="27" style="915" customWidth="1"/>
    <col min="10969" max="10969" width="26.6640625" style="915" customWidth="1"/>
    <col min="10970" max="10970" width="25.83203125" style="915" customWidth="1"/>
    <col min="10971" max="10971" width="25.5" style="915" customWidth="1"/>
    <col min="10972" max="10972" width="27" style="915" customWidth="1"/>
    <col min="10973" max="10973" width="26.6640625" style="915" customWidth="1"/>
    <col min="10974" max="10974" width="27" style="915" customWidth="1"/>
    <col min="10975" max="10975" width="26.6640625" style="915" customWidth="1"/>
    <col min="10976" max="10977" width="16" style="915" customWidth="1"/>
    <col min="10978" max="10978" width="27" style="915" customWidth="1"/>
    <col min="10979" max="10979" width="26.6640625" style="915" customWidth="1"/>
    <col min="10980" max="10980" width="27" style="915" customWidth="1"/>
    <col min="10981" max="10981" width="26.6640625" style="915" customWidth="1"/>
    <col min="10982" max="10982" width="27" style="915" customWidth="1"/>
    <col min="10983" max="10983" width="26.6640625" style="915" customWidth="1"/>
    <col min="10984" max="10984" width="27" style="915" customWidth="1"/>
    <col min="10985" max="10985" width="26.6640625" style="915" customWidth="1"/>
    <col min="10986" max="10987" width="16" style="915" customWidth="1"/>
    <col min="10988" max="10988" width="25.83203125" style="915" customWidth="1"/>
    <col min="10989" max="10989" width="25.5" style="915" customWidth="1"/>
    <col min="10990" max="10990" width="25.83203125" style="915" customWidth="1"/>
    <col min="10991" max="10991" width="25.5" style="915" customWidth="1"/>
    <col min="10992" max="10992" width="25.83203125" style="915" customWidth="1"/>
    <col min="10993" max="10993" width="25.5" style="915" customWidth="1"/>
    <col min="10994" max="10994" width="25.83203125" style="915" customWidth="1"/>
    <col min="10995" max="10995" width="25.5" style="915" customWidth="1"/>
    <col min="10996" max="10997" width="16" style="915" customWidth="1"/>
    <col min="10998" max="10998" width="27" style="915" customWidth="1"/>
    <col min="10999" max="10999" width="26.6640625" style="915" customWidth="1"/>
    <col min="11000" max="11000" width="27" style="915" customWidth="1"/>
    <col min="11001" max="11001" width="26.6640625" style="915" customWidth="1"/>
    <col min="11002" max="11002" width="27" style="915" customWidth="1"/>
    <col min="11003" max="11003" width="26.6640625" style="915" customWidth="1"/>
    <col min="11004" max="11004" width="27" style="915" customWidth="1"/>
    <col min="11005" max="11005" width="26.6640625" style="915" customWidth="1"/>
    <col min="11006" max="11007" width="16" style="915" customWidth="1"/>
    <col min="11008" max="11008" width="27" style="915" customWidth="1"/>
    <col min="11009" max="11009" width="26.6640625" style="915" customWidth="1"/>
    <col min="11010" max="11010" width="27" style="915" customWidth="1"/>
    <col min="11011" max="11011" width="26.6640625" style="915" customWidth="1"/>
    <col min="11012" max="11012" width="27" style="915" customWidth="1"/>
    <col min="11013" max="11013" width="26.6640625" style="915" customWidth="1"/>
    <col min="11014" max="11014" width="27" style="915" customWidth="1"/>
    <col min="11015" max="11015" width="26.6640625" style="915" customWidth="1"/>
    <col min="11016" max="11017" width="16" style="915" customWidth="1"/>
    <col min="11018" max="11018" width="27" style="915" customWidth="1"/>
    <col min="11019" max="11019" width="26.6640625" style="915" customWidth="1"/>
    <col min="11020" max="11020" width="27" style="915" customWidth="1"/>
    <col min="11021" max="11021" width="26.6640625" style="915" customWidth="1"/>
    <col min="11022" max="11022" width="27" style="915" customWidth="1"/>
    <col min="11023" max="11023" width="26.6640625" style="915" customWidth="1"/>
    <col min="11024" max="11024" width="27" style="915" customWidth="1"/>
    <col min="11025" max="11025" width="26.6640625" style="915" customWidth="1"/>
    <col min="11026" max="11027" width="16" style="915" customWidth="1"/>
    <col min="11028" max="11028" width="27" style="915" customWidth="1"/>
    <col min="11029" max="11029" width="26.6640625" style="915" customWidth="1"/>
    <col min="11030" max="11030" width="27" style="915" customWidth="1"/>
    <col min="11031" max="11031" width="26.6640625" style="915" customWidth="1"/>
    <col min="11032" max="11032" width="25.83203125" style="915" customWidth="1"/>
    <col min="11033" max="11033" width="25.5" style="915" customWidth="1"/>
    <col min="11034" max="11034" width="27" style="915" customWidth="1"/>
    <col min="11035" max="11035" width="26.6640625" style="915" customWidth="1"/>
    <col min="11036" max="11037" width="16" style="915" customWidth="1"/>
    <col min="11038" max="11038" width="27" style="915" customWidth="1"/>
    <col min="11039" max="11039" width="26.6640625" style="915" customWidth="1"/>
    <col min="11040" max="11040" width="27" style="915" customWidth="1"/>
    <col min="11041" max="11041" width="26.6640625" style="915" customWidth="1"/>
    <col min="11042" max="11042" width="27" style="915" customWidth="1"/>
    <col min="11043" max="11043" width="26.6640625" style="915" customWidth="1"/>
    <col min="11044" max="11044" width="27" style="915" customWidth="1"/>
    <col min="11045" max="11045" width="26.6640625" style="915" customWidth="1"/>
    <col min="11046" max="11047" width="16" style="915" customWidth="1"/>
    <col min="11048" max="11048" width="27" style="915" customWidth="1"/>
    <col min="11049" max="11049" width="26.6640625" style="915" customWidth="1"/>
    <col min="11050" max="11050" width="27" style="915" customWidth="1"/>
    <col min="11051" max="11051" width="26.6640625" style="915" customWidth="1"/>
    <col min="11052" max="11052" width="27" style="915" customWidth="1"/>
    <col min="11053" max="11053" width="26.6640625" style="915" customWidth="1"/>
    <col min="11054" max="11054" width="27" style="915" customWidth="1"/>
    <col min="11055" max="11055" width="26.6640625" style="915" customWidth="1"/>
    <col min="11056" max="11057" width="16" style="915" customWidth="1"/>
    <col min="11058" max="11058" width="27" style="915" customWidth="1"/>
    <col min="11059" max="11059" width="26.6640625" style="915" customWidth="1"/>
    <col min="11060" max="11060" width="27" style="915" customWidth="1"/>
    <col min="11061" max="11061" width="26.6640625" style="915" customWidth="1"/>
    <col min="11062" max="11062" width="25.83203125" style="915" customWidth="1"/>
    <col min="11063" max="11063" width="25.5" style="915" customWidth="1"/>
    <col min="11064" max="11064" width="27" style="915" customWidth="1"/>
    <col min="11065" max="11065" width="26.6640625" style="915" customWidth="1"/>
    <col min="11066" max="11067" width="16" style="915" customWidth="1"/>
    <col min="11068" max="11068" width="27" style="915" customWidth="1"/>
    <col min="11069" max="11069" width="26.6640625" style="915" customWidth="1"/>
    <col min="11070" max="11070" width="27" style="915" customWidth="1"/>
    <col min="11071" max="11071" width="26.6640625" style="915" customWidth="1"/>
    <col min="11072" max="11072" width="27" style="915" customWidth="1"/>
    <col min="11073" max="11073" width="26.6640625" style="915" customWidth="1"/>
    <col min="11074" max="11074" width="27" style="915" customWidth="1"/>
    <col min="11075" max="11075" width="26.6640625" style="915" customWidth="1"/>
    <col min="11076" max="11077" width="16" style="915" customWidth="1"/>
    <col min="11078" max="11078" width="27" style="915" customWidth="1"/>
    <col min="11079" max="11079" width="26.6640625" style="915" customWidth="1"/>
    <col min="11080" max="11080" width="27" style="915" customWidth="1"/>
    <col min="11081" max="11081" width="26.6640625" style="915" customWidth="1"/>
    <col min="11082" max="11082" width="27" style="915" customWidth="1"/>
    <col min="11083" max="11083" width="26.6640625" style="915" customWidth="1"/>
    <col min="11084" max="11084" width="25.83203125" style="915" customWidth="1"/>
    <col min="11085" max="11085" width="25.5" style="915" customWidth="1"/>
    <col min="11086" max="11087" width="16" style="915" customWidth="1"/>
    <col min="11088" max="11088" width="27" style="915" customWidth="1"/>
    <col min="11089" max="11089" width="26.6640625" style="915" customWidth="1"/>
    <col min="11090" max="11090" width="27" style="915" customWidth="1"/>
    <col min="11091" max="11091" width="26.6640625" style="915" customWidth="1"/>
    <col min="11092" max="11092" width="27" style="915" customWidth="1"/>
    <col min="11093" max="11093" width="26.6640625" style="915" customWidth="1"/>
    <col min="11094" max="11094" width="27" style="915" customWidth="1"/>
    <col min="11095" max="11095" width="26.6640625" style="915" customWidth="1"/>
    <col min="11096" max="11097" width="16" style="915" customWidth="1"/>
    <col min="11098" max="11098" width="25.83203125" style="915" customWidth="1"/>
    <col min="11099" max="11099" width="25.5" style="915" customWidth="1"/>
    <col min="11100" max="11100" width="27" style="915" customWidth="1"/>
    <col min="11101" max="11101" width="26.6640625" style="915" customWidth="1"/>
    <col min="11102" max="11102" width="27" style="915" customWidth="1"/>
    <col min="11103" max="11103" width="26.6640625" style="915" customWidth="1"/>
    <col min="11104" max="11104" width="27" style="915" customWidth="1"/>
    <col min="11105" max="11105" width="26.6640625" style="915" customWidth="1"/>
    <col min="11106" max="11107" width="16" style="915" customWidth="1"/>
    <col min="11108" max="11108" width="27" style="915" customWidth="1"/>
    <col min="11109" max="11109" width="26.6640625" style="915" customWidth="1"/>
    <col min="11110" max="11110" width="27" style="915" customWidth="1"/>
    <col min="11111" max="11111" width="26.6640625" style="915" customWidth="1"/>
    <col min="11112" max="11112" width="27" style="915" customWidth="1"/>
    <col min="11113" max="11113" width="26.6640625" style="915" customWidth="1"/>
    <col min="11114" max="11114" width="27" style="915" customWidth="1"/>
    <col min="11115" max="11115" width="26.6640625" style="915" customWidth="1"/>
    <col min="11116" max="11117" width="16" style="915" customWidth="1"/>
    <col min="11118" max="11118" width="27" style="915" customWidth="1"/>
    <col min="11119" max="11119" width="26.6640625" style="915" customWidth="1"/>
    <col min="11120" max="11120" width="27" style="915" customWidth="1"/>
    <col min="11121" max="11121" width="26.6640625" style="915" customWidth="1"/>
    <col min="11122" max="11122" width="27" style="915" customWidth="1"/>
    <col min="11123" max="11123" width="26.6640625" style="915" customWidth="1"/>
    <col min="11124" max="11124" width="27" style="915" customWidth="1"/>
    <col min="11125" max="11125" width="26.6640625" style="915" customWidth="1"/>
    <col min="11126" max="11127" width="16" style="915" customWidth="1"/>
    <col min="11128" max="11128" width="27" style="915" customWidth="1"/>
    <col min="11129" max="11129" width="26.6640625" style="915" customWidth="1"/>
    <col min="11130" max="11130" width="27" style="915" customWidth="1"/>
    <col min="11131" max="11131" width="26.6640625" style="915" customWidth="1"/>
    <col min="11132" max="11132" width="27" style="915" customWidth="1"/>
    <col min="11133" max="11133" width="26.6640625" style="915" customWidth="1"/>
    <col min="11134" max="11134" width="27" style="915" customWidth="1"/>
    <col min="11135" max="11135" width="26.6640625" style="915" customWidth="1"/>
    <col min="11136" max="11137" width="16" style="915" customWidth="1"/>
    <col min="11138" max="11138" width="27" style="915" customWidth="1"/>
    <col min="11139" max="11139" width="26.6640625" style="915" customWidth="1"/>
    <col min="11140" max="11140" width="27" style="915" customWidth="1"/>
    <col min="11141" max="11141" width="26.6640625" style="915" customWidth="1"/>
    <col min="11142" max="11142" width="27" style="915" customWidth="1"/>
    <col min="11143" max="11143" width="26.6640625" style="915" customWidth="1"/>
    <col min="11144" max="11144" width="27" style="915" customWidth="1"/>
    <col min="11145" max="11145" width="26.6640625" style="915" customWidth="1"/>
    <col min="11146" max="11147" width="16" style="915" customWidth="1"/>
    <col min="11148" max="11148" width="27" style="915" customWidth="1"/>
    <col min="11149" max="11149" width="26.6640625" style="915" customWidth="1"/>
    <col min="11150" max="11150" width="25.83203125" style="915" customWidth="1"/>
    <col min="11151" max="11151" width="25.5" style="915" customWidth="1"/>
    <col min="11152" max="11152" width="27" style="915" customWidth="1"/>
    <col min="11153" max="11153" width="26.6640625" style="915" customWidth="1"/>
    <col min="11154" max="11154" width="27" style="915" customWidth="1"/>
    <col min="11155" max="11155" width="26.6640625" style="915" customWidth="1"/>
    <col min="11156" max="11157" width="16" style="915" customWidth="1"/>
    <col min="11158" max="11158" width="27" style="915" customWidth="1"/>
    <col min="11159" max="11159" width="26.6640625" style="915" customWidth="1"/>
    <col min="11160" max="11160" width="27" style="915" customWidth="1"/>
    <col min="11161" max="11161" width="26.6640625" style="915" customWidth="1"/>
    <col min="11162" max="11162" width="27" style="915" customWidth="1"/>
    <col min="11163" max="11163" width="26.6640625" style="915" customWidth="1"/>
    <col min="11164" max="11164" width="27" style="915" customWidth="1"/>
    <col min="11165" max="11165" width="26.6640625" style="915" customWidth="1"/>
    <col min="11166" max="11167" width="16" style="915" customWidth="1"/>
    <col min="11168" max="11168" width="27" style="915" customWidth="1"/>
    <col min="11169" max="11169" width="26.6640625" style="915" customWidth="1"/>
    <col min="11170" max="11170" width="27" style="915" customWidth="1"/>
    <col min="11171" max="11171" width="26.6640625" style="915" customWidth="1"/>
    <col min="11172" max="11172" width="27" style="915" customWidth="1"/>
    <col min="11173" max="11173" width="26.6640625" style="915" customWidth="1"/>
    <col min="11174" max="11174" width="27" style="915" customWidth="1"/>
    <col min="11175" max="11175" width="26.6640625" style="915" customWidth="1"/>
    <col min="11176" max="11177" width="16" style="915" customWidth="1"/>
    <col min="11178" max="11178" width="25.83203125" style="915" customWidth="1"/>
    <col min="11179" max="11179" width="25.5" style="915" customWidth="1"/>
    <col min="11180" max="11180" width="25.83203125" style="915" customWidth="1"/>
    <col min="11181" max="11181" width="25.5" style="915" customWidth="1"/>
    <col min="11182" max="11182" width="25.83203125" style="915" customWidth="1"/>
    <col min="11183" max="11183" width="25.5" style="915" customWidth="1"/>
    <col min="11184" max="11184" width="25.83203125" style="915" customWidth="1"/>
    <col min="11185" max="11185" width="25.5" style="915" customWidth="1"/>
    <col min="11186" max="11187" width="16" style="915" customWidth="1"/>
    <col min="11188" max="11188" width="25.83203125" style="915" customWidth="1"/>
    <col min="11189" max="11189" width="25.5" style="915" customWidth="1"/>
    <col min="11190" max="11190" width="25.83203125" style="915" customWidth="1"/>
    <col min="11191" max="11191" width="25.5" style="915" customWidth="1"/>
    <col min="11192" max="11192" width="25.83203125" style="915" customWidth="1"/>
    <col min="11193" max="11193" width="25.5" style="915" customWidth="1"/>
    <col min="11194" max="11194" width="25.83203125" style="915" customWidth="1"/>
    <col min="11195" max="11195" width="25.5" style="915" customWidth="1"/>
    <col min="11196" max="11197" width="16" style="915" customWidth="1"/>
    <col min="11198" max="11198" width="25.83203125" style="915" customWidth="1"/>
    <col min="11199" max="11199" width="25.5" style="915" customWidth="1"/>
    <col min="11200" max="11200" width="25.83203125" style="915" customWidth="1"/>
    <col min="11201" max="11201" width="25.5" style="915" customWidth="1"/>
    <col min="11202" max="11202" width="25.83203125" style="915" customWidth="1"/>
    <col min="11203" max="11203" width="25.5" style="915" customWidth="1"/>
    <col min="11204" max="11204" width="25.83203125" style="915" customWidth="1"/>
    <col min="11205" max="11205" width="25.5" style="915" customWidth="1"/>
    <col min="11206" max="11207" width="16" style="915" customWidth="1"/>
    <col min="11208" max="11208" width="27" style="915" customWidth="1"/>
    <col min="11209" max="11209" width="26.6640625" style="915" customWidth="1"/>
    <col min="11210" max="11210" width="27" style="915" customWidth="1"/>
    <col min="11211" max="11211" width="26.6640625" style="915" customWidth="1"/>
    <col min="11212" max="11212" width="27" style="915" customWidth="1"/>
    <col min="11213" max="11213" width="26.6640625" style="915" customWidth="1"/>
    <col min="11214" max="11214" width="27" style="915" customWidth="1"/>
    <col min="11215" max="11215" width="26.6640625" style="915" customWidth="1"/>
    <col min="11216" max="11217" width="16" style="915" customWidth="1"/>
    <col min="11218" max="11218" width="25.83203125" style="915" customWidth="1"/>
    <col min="11219" max="11219" width="25.5" style="915" customWidth="1"/>
    <col min="11220" max="11220" width="25.83203125" style="915" customWidth="1"/>
    <col min="11221" max="11221" width="25.5" style="915" customWidth="1"/>
    <col min="11222" max="11222" width="25.83203125" style="915" customWidth="1"/>
    <col min="11223" max="11223" width="25.5" style="915" customWidth="1"/>
    <col min="11224" max="11224" width="25.83203125" style="915" customWidth="1"/>
    <col min="11225" max="11225" width="25.5" style="915" customWidth="1"/>
    <col min="11226" max="11227" width="16" style="915" customWidth="1"/>
    <col min="11228" max="11228" width="27" style="915" customWidth="1"/>
    <col min="11229" max="11229" width="26.6640625" style="915" customWidth="1"/>
    <col min="11230" max="11230" width="27" style="915" customWidth="1"/>
    <col min="11231" max="11231" width="26.6640625" style="915" customWidth="1"/>
    <col min="11232" max="11232" width="27" style="915" customWidth="1"/>
    <col min="11233" max="11233" width="26.6640625" style="915" customWidth="1"/>
    <col min="11234" max="11234" width="27" style="915" customWidth="1"/>
    <col min="11235" max="11235" width="26.6640625" style="915" customWidth="1"/>
    <col min="11236" max="11237" width="16" style="915" customWidth="1"/>
    <col min="11238" max="11238" width="27" style="915" customWidth="1"/>
    <col min="11239" max="11239" width="26.6640625" style="915" customWidth="1"/>
    <col min="11240" max="11240" width="27" style="915" customWidth="1"/>
    <col min="11241" max="11241" width="26.6640625" style="915" customWidth="1"/>
    <col min="11242" max="11242" width="27" style="915" customWidth="1"/>
    <col min="11243" max="11243" width="26.6640625" style="915" customWidth="1"/>
    <col min="11244" max="11244" width="27" style="915" customWidth="1"/>
    <col min="11245" max="11245" width="26.6640625" style="915" customWidth="1"/>
    <col min="11246" max="11247" width="16" style="915" customWidth="1"/>
    <col min="11248" max="11248" width="27" style="915" customWidth="1"/>
    <col min="11249" max="11249" width="26.6640625" style="915" customWidth="1"/>
    <col min="11250" max="11250" width="27" style="915" customWidth="1"/>
    <col min="11251" max="11251" width="26.6640625" style="915" customWidth="1"/>
    <col min="11252" max="11252" width="27" style="915" customWidth="1"/>
    <col min="11253" max="11253" width="26.6640625" style="915" customWidth="1"/>
    <col min="11254" max="11254" width="27" style="915" customWidth="1"/>
    <col min="11255" max="11255" width="26.6640625" style="915" customWidth="1"/>
    <col min="11256" max="11257" width="16" style="915" customWidth="1"/>
    <col min="11258" max="11258" width="25.83203125" style="915" customWidth="1"/>
    <col min="11259" max="11259" width="25.5" style="915" customWidth="1"/>
    <col min="11260" max="11260" width="27" style="915" customWidth="1"/>
    <col min="11261" max="11261" width="26.6640625" style="915" customWidth="1"/>
    <col min="11262" max="11262" width="27" style="915" customWidth="1"/>
    <col min="11263" max="11263" width="26.6640625" style="915" customWidth="1"/>
    <col min="11264" max="11264" width="27" style="915" customWidth="1"/>
    <col min="11265" max="11265" width="26.6640625" style="915" customWidth="1"/>
    <col min="11266" max="11267" width="16" style="915" customWidth="1"/>
    <col min="11268" max="11268" width="27" style="915" customWidth="1"/>
    <col min="11269" max="11269" width="26.6640625" style="915" customWidth="1"/>
    <col min="11270" max="11270" width="25.83203125" style="915" customWidth="1"/>
    <col min="11271" max="11271" width="25.5" style="915" customWidth="1"/>
    <col min="11272" max="11272" width="27" style="915" customWidth="1"/>
    <col min="11273" max="11273" width="26.6640625" style="915" customWidth="1"/>
    <col min="11274" max="11274" width="27" style="915" customWidth="1"/>
    <col min="11275" max="11275" width="26.6640625" style="915" customWidth="1"/>
    <col min="11276" max="11277" width="16" style="915" customWidth="1"/>
    <col min="11278" max="11278" width="27" style="915" customWidth="1"/>
    <col min="11279" max="11279" width="26.6640625" style="915" customWidth="1"/>
    <col min="11280" max="11280" width="27" style="915" customWidth="1"/>
    <col min="11281" max="11281" width="26.6640625" style="915" customWidth="1"/>
    <col min="11282" max="11282" width="27" style="915" customWidth="1"/>
    <col min="11283" max="11283" width="26.6640625" style="915" customWidth="1"/>
    <col min="11284" max="11284" width="27" style="915" customWidth="1"/>
    <col min="11285" max="11285" width="26.6640625" style="915" customWidth="1"/>
    <col min="11286" max="11287" width="16" style="915" customWidth="1"/>
    <col min="11288" max="11288" width="27" style="915" customWidth="1"/>
    <col min="11289" max="11289" width="26.6640625" style="915" customWidth="1"/>
    <col min="11290" max="11290" width="27" style="915" customWidth="1"/>
    <col min="11291" max="11291" width="26.6640625" style="915" customWidth="1"/>
    <col min="11292" max="11292" width="27" style="915" customWidth="1"/>
    <col min="11293" max="11293" width="26.6640625" style="915" customWidth="1"/>
    <col min="11294" max="11294" width="27" style="915" customWidth="1"/>
    <col min="11295" max="11295" width="26.6640625" style="915" customWidth="1"/>
    <col min="11296" max="11297" width="16" style="915" customWidth="1"/>
    <col min="11298" max="11298" width="27" style="915" customWidth="1"/>
    <col min="11299" max="11299" width="26.6640625" style="915" customWidth="1"/>
    <col min="11300" max="11300" width="27" style="915" customWidth="1"/>
    <col min="11301" max="11301" width="26.6640625" style="915" customWidth="1"/>
    <col min="11302" max="11302" width="27" style="915" customWidth="1"/>
    <col min="11303" max="11303" width="26.6640625" style="915" customWidth="1"/>
    <col min="11304" max="11304" width="27" style="915" customWidth="1"/>
    <col min="11305" max="11305" width="26.6640625" style="915" customWidth="1"/>
    <col min="11306" max="11307" width="16" style="915" customWidth="1"/>
    <col min="11308" max="11308" width="27" style="915" customWidth="1"/>
    <col min="11309" max="11309" width="26.6640625" style="915" customWidth="1"/>
    <col min="11310" max="11310" width="27" style="915" customWidth="1"/>
    <col min="11311" max="11311" width="26.6640625" style="915" customWidth="1"/>
    <col min="11312" max="11312" width="27" style="915" customWidth="1"/>
    <col min="11313" max="11313" width="26.6640625" style="915" customWidth="1"/>
    <col min="11314" max="11314" width="27" style="915" customWidth="1"/>
    <col min="11315" max="11315" width="26.6640625" style="915" customWidth="1"/>
    <col min="11316" max="11317" width="16" style="915" customWidth="1"/>
    <col min="11318" max="11318" width="27" style="915" customWidth="1"/>
    <col min="11319" max="11319" width="26.6640625" style="915" customWidth="1"/>
    <col min="11320" max="11320" width="27" style="915" customWidth="1"/>
    <col min="11321" max="11321" width="26.6640625" style="915" customWidth="1"/>
    <col min="11322" max="11322" width="27" style="915" customWidth="1"/>
    <col min="11323" max="11323" width="26.6640625" style="915" customWidth="1"/>
    <col min="11324" max="11324" width="27" style="915" customWidth="1"/>
    <col min="11325" max="11325" width="26.6640625" style="915" customWidth="1"/>
    <col min="11326" max="11327" width="16" style="915" customWidth="1"/>
    <col min="11328" max="11328" width="27" style="915" customWidth="1"/>
    <col min="11329" max="11329" width="26.6640625" style="915" customWidth="1"/>
    <col min="11330" max="11330" width="27" style="915" customWidth="1"/>
    <col min="11331" max="11331" width="26.6640625" style="915" customWidth="1"/>
    <col min="11332" max="11332" width="27" style="915" customWidth="1"/>
    <col min="11333" max="11333" width="26.6640625" style="915" customWidth="1"/>
    <col min="11334" max="11334" width="27" style="915" customWidth="1"/>
    <col min="11335" max="11335" width="26.6640625" style="915" customWidth="1"/>
    <col min="11336" max="11337" width="16" style="915" customWidth="1"/>
    <col min="11338" max="11338" width="27" style="915" customWidth="1"/>
    <col min="11339" max="11339" width="26.6640625" style="915" customWidth="1"/>
    <col min="11340" max="11340" width="27" style="915" customWidth="1"/>
    <col min="11341" max="11341" width="26.6640625" style="915" customWidth="1"/>
    <col min="11342" max="11342" width="27" style="915" customWidth="1"/>
    <col min="11343" max="11343" width="26.6640625" style="915" customWidth="1"/>
    <col min="11344" max="11344" width="27" style="915" customWidth="1"/>
    <col min="11345" max="11345" width="26.6640625" style="915" customWidth="1"/>
    <col min="11346" max="11347" width="16" style="915" customWidth="1"/>
    <col min="11348" max="11348" width="27" style="915" customWidth="1"/>
    <col min="11349" max="11349" width="26.6640625" style="915" customWidth="1"/>
    <col min="11350" max="11350" width="27" style="915" customWidth="1"/>
    <col min="11351" max="11351" width="26.6640625" style="915" customWidth="1"/>
    <col min="11352" max="11352" width="27" style="915" customWidth="1"/>
    <col min="11353" max="11353" width="26.6640625" style="915" customWidth="1"/>
    <col min="11354" max="11354" width="27" style="915" customWidth="1"/>
    <col min="11355" max="11355" width="26.6640625" style="915" customWidth="1"/>
    <col min="11356" max="11357" width="16" style="915" customWidth="1"/>
    <col min="11358" max="11358" width="27" style="915" customWidth="1"/>
    <col min="11359" max="11359" width="26.6640625" style="915" customWidth="1"/>
    <col min="11360" max="11360" width="27" style="915" customWidth="1"/>
    <col min="11361" max="11361" width="26.6640625" style="915" customWidth="1"/>
    <col min="11362" max="11362" width="27" style="915" customWidth="1"/>
    <col min="11363" max="11363" width="26.6640625" style="915" customWidth="1"/>
    <col min="11364" max="11364" width="27" style="915" customWidth="1"/>
    <col min="11365" max="11365" width="26.6640625" style="915" customWidth="1"/>
    <col min="11366" max="11367" width="16" style="915" customWidth="1"/>
    <col min="11368" max="11368" width="27" style="915" customWidth="1"/>
    <col min="11369" max="11369" width="26.6640625" style="915" customWidth="1"/>
    <col min="11370" max="11370" width="27" style="915" customWidth="1"/>
    <col min="11371" max="11371" width="26.6640625" style="915" customWidth="1"/>
    <col min="11372" max="11372" width="27" style="915" customWidth="1"/>
    <col min="11373" max="11373" width="26.6640625" style="915" customWidth="1"/>
    <col min="11374" max="11374" width="27" style="915" customWidth="1"/>
    <col min="11375" max="11375" width="26.6640625" style="915" customWidth="1"/>
    <col min="11376" max="11377" width="16" style="915" customWidth="1"/>
    <col min="11378" max="11378" width="27" style="915" customWidth="1"/>
    <col min="11379" max="11379" width="26.6640625" style="915" customWidth="1"/>
    <col min="11380" max="11380" width="27" style="915" customWidth="1"/>
    <col min="11381" max="11381" width="26.6640625" style="915" customWidth="1"/>
    <col min="11382" max="11382" width="27" style="915" customWidth="1"/>
    <col min="11383" max="11383" width="26.6640625" style="915" customWidth="1"/>
    <col min="11384" max="11384" width="27" style="915" customWidth="1"/>
    <col min="11385" max="11385" width="26.6640625" style="915" customWidth="1"/>
    <col min="11386" max="11387" width="16" style="915" customWidth="1"/>
    <col min="11388" max="11388" width="27" style="915" customWidth="1"/>
    <col min="11389" max="11389" width="26.6640625" style="915" customWidth="1"/>
    <col min="11390" max="11390" width="27" style="915" customWidth="1"/>
    <col min="11391" max="11391" width="26.6640625" style="915" customWidth="1"/>
    <col min="11392" max="11392" width="27" style="915" customWidth="1"/>
    <col min="11393" max="11393" width="26.6640625" style="915" customWidth="1"/>
    <col min="11394" max="11394" width="27" style="915" customWidth="1"/>
    <col min="11395" max="11395" width="26.6640625" style="915" customWidth="1"/>
    <col min="11396" max="11397" width="16" style="915" customWidth="1"/>
    <col min="11398" max="11398" width="27" style="915" customWidth="1"/>
    <col min="11399" max="11399" width="26.6640625" style="915" customWidth="1"/>
    <col min="11400" max="11400" width="27" style="915" customWidth="1"/>
    <col min="11401" max="11401" width="26.6640625" style="915" customWidth="1"/>
    <col min="11402" max="11402" width="27" style="915" customWidth="1"/>
    <col min="11403" max="11403" width="26.6640625" style="915" customWidth="1"/>
    <col min="11404" max="11404" width="27" style="915" customWidth="1"/>
    <col min="11405" max="11405" width="26.6640625" style="915" customWidth="1"/>
    <col min="11406" max="11407" width="16" style="915" customWidth="1"/>
    <col min="11408" max="11408" width="27" style="915" customWidth="1"/>
    <col min="11409" max="11409" width="26.6640625" style="915" customWidth="1"/>
    <col min="11410" max="11410" width="27" style="915" customWidth="1"/>
    <col min="11411" max="11411" width="26.6640625" style="915" customWidth="1"/>
    <col min="11412" max="11412" width="27" style="915" customWidth="1"/>
    <col min="11413" max="11413" width="26.6640625" style="915" customWidth="1"/>
    <col min="11414" max="11414" width="27" style="915" customWidth="1"/>
    <col min="11415" max="11415" width="26.6640625" style="915" customWidth="1"/>
    <col min="11416" max="11417" width="16" style="915" customWidth="1"/>
    <col min="11418" max="11418" width="27" style="915" customWidth="1"/>
    <col min="11419" max="11419" width="26.6640625" style="915" customWidth="1"/>
    <col min="11420" max="11420" width="27" style="915" customWidth="1"/>
    <col min="11421" max="11421" width="26.6640625" style="915" customWidth="1"/>
    <col min="11422" max="11422" width="27" style="915" customWidth="1"/>
    <col min="11423" max="11423" width="26.6640625" style="915" customWidth="1"/>
    <col min="11424" max="11424" width="27" style="915" customWidth="1"/>
    <col min="11425" max="11425" width="26.6640625" style="915" customWidth="1"/>
    <col min="11426" max="11427" width="16" style="915" customWidth="1"/>
    <col min="11428" max="11428" width="27" style="915" customWidth="1"/>
    <col min="11429" max="11429" width="26.6640625" style="915" customWidth="1"/>
    <col min="11430" max="11430" width="27" style="915" customWidth="1"/>
    <col min="11431" max="11431" width="26.6640625" style="915" customWidth="1"/>
    <col min="11432" max="11432" width="27" style="915" customWidth="1"/>
    <col min="11433" max="11433" width="26.6640625" style="915" customWidth="1"/>
    <col min="11434" max="11434" width="27" style="915" customWidth="1"/>
    <col min="11435" max="11435" width="26.6640625" style="915" customWidth="1"/>
    <col min="11436" max="11437" width="16" style="915" customWidth="1"/>
    <col min="11438" max="11438" width="27" style="915" customWidth="1"/>
    <col min="11439" max="11439" width="26.6640625" style="915" customWidth="1"/>
    <col min="11440" max="11440" width="27" style="915" customWidth="1"/>
    <col min="11441" max="11441" width="26.6640625" style="915" customWidth="1"/>
    <col min="11442" max="11442" width="27" style="915" customWidth="1"/>
    <col min="11443" max="11443" width="26.6640625" style="915" customWidth="1"/>
    <col min="11444" max="11444" width="27" style="915" customWidth="1"/>
    <col min="11445" max="11445" width="26.6640625" style="915" customWidth="1"/>
    <col min="11446" max="11447" width="16" style="915" customWidth="1"/>
    <col min="11448" max="11448" width="27" style="915" customWidth="1"/>
    <col min="11449" max="11449" width="26.6640625" style="915" customWidth="1"/>
    <col min="11450" max="11450" width="27" style="915" customWidth="1"/>
    <col min="11451" max="11451" width="26.6640625" style="915" customWidth="1"/>
    <col min="11452" max="11452" width="27" style="915" customWidth="1"/>
    <col min="11453" max="11453" width="26.6640625" style="915" customWidth="1"/>
    <col min="11454" max="11454" width="27" style="915" customWidth="1"/>
    <col min="11455" max="11455" width="26.6640625" style="915" customWidth="1"/>
    <col min="11456" max="11457" width="16" style="915" customWidth="1"/>
    <col min="11458" max="11458" width="27" style="915" customWidth="1"/>
    <col min="11459" max="11459" width="26.6640625" style="915" customWidth="1"/>
    <col min="11460" max="11460" width="27" style="915" customWidth="1"/>
    <col min="11461" max="11461" width="26.6640625" style="915" customWidth="1"/>
    <col min="11462" max="11462" width="27" style="915" customWidth="1"/>
    <col min="11463" max="11463" width="26.6640625" style="915" customWidth="1"/>
    <col min="11464" max="11464" width="27" style="915" customWidth="1"/>
    <col min="11465" max="11465" width="26.6640625" style="915" customWidth="1"/>
    <col min="11466" max="11467" width="16" style="915" customWidth="1"/>
    <col min="11468" max="11468" width="27" style="915" customWidth="1"/>
    <col min="11469" max="11469" width="26.6640625" style="915" customWidth="1"/>
    <col min="11470" max="11470" width="27" style="915" customWidth="1"/>
    <col min="11471" max="11471" width="26.6640625" style="915" customWidth="1"/>
    <col min="11472" max="11472" width="23.83203125" style="915" customWidth="1"/>
    <col min="11473" max="11473" width="23.6640625" style="915" customWidth="1"/>
    <col min="11474" max="11474" width="27" style="915" customWidth="1"/>
    <col min="11475" max="11475" width="26.6640625" style="915" customWidth="1"/>
    <col min="11476" max="11477" width="16" style="915" customWidth="1"/>
    <col min="11478" max="11478" width="27" style="915" customWidth="1"/>
    <col min="11479" max="11479" width="26.6640625" style="915" customWidth="1"/>
    <col min="11480" max="11480" width="27" style="915" customWidth="1"/>
    <col min="11481" max="11481" width="26.6640625" style="915" customWidth="1"/>
    <col min="11482" max="11482" width="27" style="915" customWidth="1"/>
    <col min="11483" max="11483" width="26.6640625" style="915" customWidth="1"/>
    <col min="11484" max="11484" width="27" style="915" customWidth="1"/>
    <col min="11485" max="11485" width="26.6640625" style="915" customWidth="1"/>
    <col min="11486" max="11487" width="16" style="915" customWidth="1"/>
    <col min="11488" max="11488" width="27" style="915" customWidth="1"/>
    <col min="11489" max="11489" width="26.6640625" style="915" customWidth="1"/>
    <col min="11490" max="11490" width="27" style="915" customWidth="1"/>
    <col min="11491" max="11491" width="26.6640625" style="915" customWidth="1"/>
    <col min="11492" max="11492" width="27" style="915" customWidth="1"/>
    <col min="11493" max="11493" width="26.6640625" style="915" customWidth="1"/>
    <col min="11494" max="11494" width="27" style="915" customWidth="1"/>
    <col min="11495" max="11495" width="26.6640625" style="915" customWidth="1"/>
    <col min="11496" max="11497" width="16" style="915" customWidth="1"/>
    <col min="11498" max="11498" width="25.83203125" style="915" customWidth="1"/>
    <col min="11499" max="11499" width="25.5" style="915" customWidth="1"/>
    <col min="11500" max="11500" width="25.83203125" style="915" customWidth="1"/>
    <col min="11501" max="11501" width="25.5" style="915" customWidth="1"/>
    <col min="11502" max="11502" width="25.83203125" style="915" customWidth="1"/>
    <col min="11503" max="11503" width="25.5" style="915" customWidth="1"/>
    <col min="11504" max="11504" width="25.83203125" style="915" customWidth="1"/>
    <col min="11505" max="11505" width="25.5" style="915" customWidth="1"/>
    <col min="11506" max="11507" width="16" style="915" customWidth="1"/>
    <col min="11508" max="11508" width="25.83203125" style="915" customWidth="1"/>
    <col min="11509" max="11509" width="25.5" style="915" customWidth="1"/>
    <col min="11510" max="11510" width="25.83203125" style="915" customWidth="1"/>
    <col min="11511" max="11511" width="25.5" style="915" customWidth="1"/>
    <col min="11512" max="11512" width="25.83203125" style="915" customWidth="1"/>
    <col min="11513" max="11513" width="25.5" style="915" customWidth="1"/>
    <col min="11514" max="11514" width="25.83203125" style="915" customWidth="1"/>
    <col min="11515" max="11515" width="25.5" style="915" customWidth="1"/>
    <col min="11516" max="11517" width="16" style="915" customWidth="1"/>
    <col min="11518" max="11518" width="27" style="915" customWidth="1"/>
    <col min="11519" max="11519" width="26.6640625" style="915" customWidth="1"/>
    <col min="11520" max="11520" width="27" style="915" customWidth="1"/>
    <col min="11521" max="11521" width="26.6640625" style="915" customWidth="1"/>
    <col min="11522" max="11522" width="27" style="915" customWidth="1"/>
    <col min="11523" max="11523" width="26.6640625" style="915" customWidth="1"/>
    <col min="11524" max="11524" width="27" style="915" customWidth="1"/>
    <col min="11525" max="11525" width="26.6640625" style="915" customWidth="1"/>
    <col min="11526" max="11527" width="16" style="915" customWidth="1"/>
    <col min="11528" max="11528" width="27" style="915" customWidth="1"/>
    <col min="11529" max="11529" width="26.6640625" style="915" customWidth="1"/>
    <col min="11530" max="11530" width="27" style="915" customWidth="1"/>
    <col min="11531" max="11531" width="26.6640625" style="915" customWidth="1"/>
    <col min="11532" max="11532" width="25.83203125" style="915" customWidth="1"/>
    <col min="11533" max="11533" width="25.5" style="915" customWidth="1"/>
    <col min="11534" max="11534" width="27" style="915" customWidth="1"/>
    <col min="11535" max="11535" width="26.6640625" style="915" customWidth="1"/>
    <col min="11536" max="11537" width="16" style="915" customWidth="1"/>
    <col min="11538" max="11538" width="27" style="915" customWidth="1"/>
    <col min="11539" max="11539" width="26.6640625" style="915" customWidth="1"/>
    <col min="11540" max="11540" width="27" style="915" customWidth="1"/>
    <col min="11541" max="11541" width="26.6640625" style="915" customWidth="1"/>
    <col min="11542" max="11542" width="27" style="915" customWidth="1"/>
    <col min="11543" max="11543" width="26.6640625" style="915" customWidth="1"/>
    <col min="11544" max="11544" width="25.83203125" style="915" customWidth="1"/>
    <col min="11545" max="11545" width="25.5" style="915" customWidth="1"/>
    <col min="11546" max="11547" width="16" style="915" customWidth="1"/>
    <col min="11548" max="11548" width="27" style="915" customWidth="1"/>
    <col min="11549" max="11549" width="26.6640625" style="915" customWidth="1"/>
    <col min="11550" max="11550" width="27" style="915" customWidth="1"/>
    <col min="11551" max="11551" width="26.6640625" style="915" customWidth="1"/>
    <col min="11552" max="11552" width="27" style="915" customWidth="1"/>
    <col min="11553" max="11553" width="26.6640625" style="915" customWidth="1"/>
    <col min="11554" max="11554" width="27" style="915" customWidth="1"/>
    <col min="11555" max="11555" width="26.6640625" style="915" customWidth="1"/>
    <col min="11556" max="11557" width="16" style="915" customWidth="1"/>
    <col min="11558" max="11558" width="27" style="915" customWidth="1"/>
    <col min="11559" max="11559" width="26.6640625" style="915" customWidth="1"/>
    <col min="11560" max="11560" width="27" style="915" customWidth="1"/>
    <col min="11561" max="11561" width="26.6640625" style="915" customWidth="1"/>
    <col min="11562" max="11562" width="27" style="915" customWidth="1"/>
    <col min="11563" max="11563" width="26.6640625" style="915" customWidth="1"/>
    <col min="11564" max="11564" width="27" style="915" customWidth="1"/>
    <col min="11565" max="11565" width="26.6640625" style="915" customWidth="1"/>
    <col min="11566" max="11567" width="16" style="915" customWidth="1"/>
    <col min="11568" max="11568" width="27" style="915" customWidth="1"/>
    <col min="11569" max="11569" width="26.6640625" style="915" customWidth="1"/>
    <col min="11570" max="11570" width="27" style="915" customWidth="1"/>
    <col min="11571" max="11571" width="26.6640625" style="915" customWidth="1"/>
    <col min="11572" max="11572" width="27" style="915" customWidth="1"/>
    <col min="11573" max="11573" width="26.6640625" style="915" customWidth="1"/>
    <col min="11574" max="11574" width="27" style="915" customWidth="1"/>
    <col min="11575" max="11575" width="26.6640625" style="915" customWidth="1"/>
    <col min="11576" max="11577" width="16" style="915" customWidth="1"/>
    <col min="11578" max="11578" width="27" style="915" customWidth="1"/>
    <col min="11579" max="11579" width="26.6640625" style="915" customWidth="1"/>
    <col min="11580" max="11580" width="27" style="915" customWidth="1"/>
    <col min="11581" max="11581" width="26.6640625" style="915" customWidth="1"/>
    <col min="11582" max="11582" width="27" style="915" customWidth="1"/>
    <col min="11583" max="11583" width="26.6640625" style="915" customWidth="1"/>
    <col min="11584" max="11584" width="27" style="915" customWidth="1"/>
    <col min="11585" max="11585" width="26.6640625" style="915" customWidth="1"/>
    <col min="11586" max="11587" width="16" style="915" customWidth="1"/>
    <col min="11588" max="11588" width="28.1640625" style="915" customWidth="1"/>
    <col min="11589" max="11589" width="27.83203125" style="915" customWidth="1"/>
    <col min="11590" max="11590" width="27" style="915" customWidth="1"/>
    <col min="11591" max="11591" width="26.6640625" style="915" customWidth="1"/>
    <col min="11592" max="11592" width="27" style="915" customWidth="1"/>
    <col min="11593" max="11593" width="26.6640625" style="915" customWidth="1"/>
    <col min="11594" max="11594" width="23.83203125" style="915" customWidth="1"/>
    <col min="11595" max="11595" width="23.6640625" style="915" customWidth="1"/>
    <col min="11596" max="11597" width="16" style="915" customWidth="1"/>
    <col min="11598" max="11598" width="27" style="915" customWidth="1"/>
    <col min="11599" max="11599" width="26.6640625" style="915" customWidth="1"/>
    <col min="11600" max="11600" width="27" style="915" customWidth="1"/>
    <col min="11601" max="11601" width="26.6640625" style="915" customWidth="1"/>
    <col min="11602" max="11602" width="27" style="915" customWidth="1"/>
    <col min="11603" max="11603" width="26.6640625" style="915" customWidth="1"/>
    <col min="11604" max="11604" width="27" style="915" customWidth="1"/>
    <col min="11605" max="11605" width="26.6640625" style="915" customWidth="1"/>
    <col min="11606" max="11607" width="16" style="915" customWidth="1"/>
    <col min="11608" max="11608" width="27" style="915" customWidth="1"/>
    <col min="11609" max="11609" width="26.6640625" style="915" customWidth="1"/>
    <col min="11610" max="11610" width="27" style="915" customWidth="1"/>
    <col min="11611" max="11611" width="26.6640625" style="915" customWidth="1"/>
    <col min="11612" max="11612" width="27" style="915" customWidth="1"/>
    <col min="11613" max="11613" width="26.6640625" style="915" customWidth="1"/>
    <col min="11614" max="11614" width="27" style="915" customWidth="1"/>
    <col min="11615" max="11615" width="26.6640625" style="915" customWidth="1"/>
    <col min="11616" max="11617" width="16" style="915" customWidth="1"/>
    <col min="11618" max="11618" width="27" style="915" customWidth="1"/>
    <col min="11619" max="11619" width="26.6640625" style="915" customWidth="1"/>
    <col min="11620" max="11620" width="27" style="915" customWidth="1"/>
    <col min="11621" max="11621" width="26.6640625" style="915" customWidth="1"/>
    <col min="11622" max="11622" width="27" style="915" customWidth="1"/>
    <col min="11623" max="11623" width="26.6640625" style="915" customWidth="1"/>
    <col min="11624" max="11624" width="27" style="915" customWidth="1"/>
    <col min="11625" max="11625" width="26.6640625" style="915" customWidth="1"/>
    <col min="11626" max="11627" width="16" style="915" customWidth="1"/>
    <col min="11628" max="11628" width="27" style="915" customWidth="1"/>
    <col min="11629" max="11629" width="26.6640625" style="915" customWidth="1"/>
    <col min="11630" max="11630" width="27" style="915" customWidth="1"/>
    <col min="11631" max="11631" width="26.6640625" style="915" customWidth="1"/>
    <col min="11632" max="11632" width="27" style="915" customWidth="1"/>
    <col min="11633" max="11633" width="26.6640625" style="915" customWidth="1"/>
    <col min="11634" max="11634" width="27" style="915" customWidth="1"/>
    <col min="11635" max="11635" width="26.6640625" style="915" customWidth="1"/>
    <col min="11636" max="11637" width="16" style="915" customWidth="1"/>
    <col min="11638" max="11638" width="27" style="915" customWidth="1"/>
    <col min="11639" max="11639" width="26.6640625" style="915" customWidth="1"/>
    <col min="11640" max="11640" width="27" style="915" customWidth="1"/>
    <col min="11641" max="11641" width="26.6640625" style="915" customWidth="1"/>
    <col min="11642" max="11642" width="27" style="915" customWidth="1"/>
    <col min="11643" max="11643" width="26.6640625" style="915" customWidth="1"/>
    <col min="11644" max="11644" width="27" style="915" customWidth="1"/>
    <col min="11645" max="11645" width="26.6640625" style="915" customWidth="1"/>
    <col min="11646" max="11647" width="16" style="915" customWidth="1"/>
    <col min="11648" max="11648" width="27" style="915" customWidth="1"/>
    <col min="11649" max="11649" width="26.6640625" style="915" customWidth="1"/>
    <col min="11650" max="11650" width="27" style="915" customWidth="1"/>
    <col min="11651" max="11651" width="26.6640625" style="915" customWidth="1"/>
    <col min="11652" max="11652" width="27" style="915" customWidth="1"/>
    <col min="11653" max="11653" width="26.6640625" style="915" customWidth="1"/>
    <col min="11654" max="11654" width="27" style="915" customWidth="1"/>
    <col min="11655" max="11655" width="26.6640625" style="915" customWidth="1"/>
    <col min="11656" max="11657" width="16" style="915" customWidth="1"/>
    <col min="11658" max="11658" width="27" style="915" customWidth="1"/>
    <col min="11659" max="11659" width="26.6640625" style="915" customWidth="1"/>
    <col min="11660" max="11660" width="27" style="915" customWidth="1"/>
    <col min="11661" max="11661" width="26.6640625" style="915" customWidth="1"/>
    <col min="11662" max="11662" width="27" style="915" customWidth="1"/>
    <col min="11663" max="11663" width="26.6640625" style="915" customWidth="1"/>
    <col min="11664" max="11664" width="27" style="915" customWidth="1"/>
    <col min="11665" max="11665" width="26.6640625" style="915" customWidth="1"/>
    <col min="11666" max="11667" width="16" style="915" customWidth="1"/>
    <col min="11668" max="11668" width="27" style="915" customWidth="1"/>
    <col min="11669" max="11669" width="26.6640625" style="915" customWidth="1"/>
    <col min="11670" max="11670" width="27" style="915" customWidth="1"/>
    <col min="11671" max="11671" width="26.6640625" style="915" customWidth="1"/>
    <col min="11672" max="11672" width="27" style="915" customWidth="1"/>
    <col min="11673" max="11673" width="26.6640625" style="915" customWidth="1"/>
    <col min="11674" max="11674" width="27" style="915" customWidth="1"/>
    <col min="11675" max="11675" width="26.6640625" style="915" customWidth="1"/>
    <col min="11676" max="11677" width="16" style="915" customWidth="1"/>
    <col min="11678" max="11678" width="27" style="915" customWidth="1"/>
    <col min="11679" max="11679" width="26.6640625" style="915" customWidth="1"/>
    <col min="11680" max="11680" width="27" style="915" customWidth="1"/>
    <col min="11681" max="11681" width="26.6640625" style="915" customWidth="1"/>
    <col min="11682" max="11682" width="25.83203125" style="915" customWidth="1"/>
    <col min="11683" max="11683" width="25.5" style="915" customWidth="1"/>
    <col min="11684" max="11684" width="27" style="915" customWidth="1"/>
    <col min="11685" max="11685" width="26.6640625" style="915" customWidth="1"/>
    <col min="11686" max="11687" width="16" style="915" customWidth="1"/>
    <col min="11688" max="11688" width="27" style="915" customWidth="1"/>
    <col min="11689" max="11689" width="26.6640625" style="915" customWidth="1"/>
    <col min="11690" max="11690" width="27" style="915" customWidth="1"/>
    <col min="11691" max="11691" width="26.6640625" style="915" customWidth="1"/>
    <col min="11692" max="11692" width="27" style="915" customWidth="1"/>
    <col min="11693" max="11693" width="26.6640625" style="915" customWidth="1"/>
    <col min="11694" max="11694" width="27" style="915" customWidth="1"/>
    <col min="11695" max="11695" width="26.6640625" style="915" customWidth="1"/>
    <col min="11696" max="11697" width="16" style="915" customWidth="1"/>
    <col min="11698" max="11698" width="27" style="915" customWidth="1"/>
    <col min="11699" max="11699" width="26.6640625" style="915" customWidth="1"/>
    <col min="11700" max="11700" width="27" style="915" customWidth="1"/>
    <col min="11701" max="11701" width="26.6640625" style="915" customWidth="1"/>
    <col min="11702" max="11702" width="27" style="915" customWidth="1"/>
    <col min="11703" max="11703" width="26.6640625" style="915" customWidth="1"/>
    <col min="11704" max="11704" width="25.83203125" style="915" customWidth="1"/>
    <col min="11705" max="11705" width="25.5" style="915" customWidth="1"/>
    <col min="11706" max="11707" width="16" style="915" customWidth="1"/>
    <col min="11708" max="11708" width="27" style="915" customWidth="1"/>
    <col min="11709" max="11709" width="26.6640625" style="915" customWidth="1"/>
    <col min="11710" max="11710" width="27" style="915" customWidth="1"/>
    <col min="11711" max="11711" width="26.6640625" style="915" customWidth="1"/>
    <col min="11712" max="11712" width="27" style="915" customWidth="1"/>
    <col min="11713" max="11713" width="26.6640625" style="915" customWidth="1"/>
    <col min="11714" max="11714" width="27" style="915" customWidth="1"/>
    <col min="11715" max="11715" width="26.6640625" style="915" customWidth="1"/>
    <col min="11716" max="11717" width="16" style="915" customWidth="1"/>
    <col min="11718" max="11718" width="27" style="915" customWidth="1"/>
    <col min="11719" max="11719" width="26.6640625" style="915" customWidth="1"/>
    <col min="11720" max="11720" width="27" style="915" customWidth="1"/>
    <col min="11721" max="11721" width="26.6640625" style="915" customWidth="1"/>
    <col min="11722" max="11722" width="27" style="915" customWidth="1"/>
    <col min="11723" max="11723" width="26.6640625" style="915" customWidth="1"/>
    <col min="11724" max="11724" width="27" style="915" customWidth="1"/>
    <col min="11725" max="11725" width="26.6640625" style="915" customWidth="1"/>
    <col min="11726" max="11727" width="16" style="915" customWidth="1"/>
    <col min="11728" max="11728" width="28.1640625" style="915" customWidth="1"/>
    <col min="11729" max="11729" width="27.83203125" style="915" customWidth="1"/>
    <col min="11730" max="11730" width="28.1640625" style="915" customWidth="1"/>
    <col min="11731" max="11731" width="27.83203125" style="915" customWidth="1"/>
    <col min="11732" max="11732" width="28.1640625" style="915" customWidth="1"/>
    <col min="11733" max="11733" width="27.83203125" style="915" customWidth="1"/>
    <col min="11734" max="11734" width="27" style="915" customWidth="1"/>
    <col min="11735" max="11735" width="26.6640625" style="915" customWidth="1"/>
    <col min="11736" max="11737" width="16" style="915" customWidth="1"/>
    <col min="11738" max="11738" width="28.1640625" style="915" customWidth="1"/>
    <col min="11739" max="11739" width="27.83203125" style="915" customWidth="1"/>
    <col min="11740" max="11740" width="28.1640625" style="915" customWidth="1"/>
    <col min="11741" max="11741" width="27.83203125" style="915" customWidth="1"/>
    <col min="11742" max="11742" width="28.1640625" style="915" customWidth="1"/>
    <col min="11743" max="11743" width="27.83203125" style="915" customWidth="1"/>
    <col min="11744" max="11744" width="28.1640625" style="915" customWidth="1"/>
    <col min="11745" max="11745" width="27.83203125" style="915" customWidth="1"/>
    <col min="11746" max="11747" width="16" style="915" customWidth="1"/>
    <col min="11748" max="11748" width="28.1640625" style="915" customWidth="1"/>
    <col min="11749" max="11749" width="27.83203125" style="915" customWidth="1"/>
    <col min="11750" max="11750" width="28.1640625" style="915" customWidth="1"/>
    <col min="11751" max="11751" width="27.83203125" style="915" customWidth="1"/>
    <col min="11752" max="11752" width="28.1640625" style="915" customWidth="1"/>
    <col min="11753" max="11753" width="27.83203125" style="915" customWidth="1"/>
    <col min="11754" max="11754" width="28.1640625" style="915" customWidth="1"/>
    <col min="11755" max="11755" width="27.83203125" style="915" customWidth="1"/>
    <col min="11756" max="11757" width="16" style="915" customWidth="1"/>
    <col min="11758" max="11758" width="28.1640625" style="915" customWidth="1"/>
    <col min="11759" max="11759" width="27.83203125" style="915" customWidth="1"/>
    <col min="11760" max="11760" width="28.1640625" style="915" customWidth="1"/>
    <col min="11761" max="11761" width="27.83203125" style="915" customWidth="1"/>
    <col min="11762" max="11762" width="27" style="915" customWidth="1"/>
    <col min="11763" max="11763" width="26.6640625" style="915" customWidth="1"/>
    <col min="11764" max="11764" width="28.1640625" style="915" customWidth="1"/>
    <col min="11765" max="11765" width="27.83203125" style="915" customWidth="1"/>
    <col min="11766" max="11767" width="16" style="915" customWidth="1"/>
    <col min="11768" max="11768" width="28.1640625" style="915" customWidth="1"/>
    <col min="11769" max="11769" width="27.83203125" style="915" customWidth="1"/>
    <col min="11770" max="11770" width="28.1640625" style="915" customWidth="1"/>
    <col min="11771" max="11771" width="27.83203125" style="915" customWidth="1"/>
    <col min="11772" max="11772" width="28.1640625" style="915" customWidth="1"/>
    <col min="11773" max="11773" width="27.83203125" style="915" customWidth="1"/>
    <col min="11774" max="11774" width="28.1640625" style="915" customWidth="1"/>
    <col min="11775" max="11775" width="27.83203125" style="915" customWidth="1"/>
    <col min="11776" max="11777" width="16" style="915" customWidth="1"/>
    <col min="11778" max="11778" width="28.1640625" style="915" customWidth="1"/>
    <col min="11779" max="11779" width="27.83203125" style="915" customWidth="1"/>
    <col min="11780" max="11780" width="28.1640625" style="915" customWidth="1"/>
    <col min="11781" max="11781" width="27.83203125" style="915" customWidth="1"/>
    <col min="11782" max="11782" width="28.1640625" style="915" customWidth="1"/>
    <col min="11783" max="11783" width="27.83203125" style="915" customWidth="1"/>
    <col min="11784" max="11784" width="28.1640625" style="915" customWidth="1"/>
    <col min="11785" max="11785" width="27.83203125" style="915" customWidth="1"/>
    <col min="11786" max="11787" width="16" style="915" customWidth="1"/>
    <col min="11788" max="11788" width="28.1640625" style="915" customWidth="1"/>
    <col min="11789" max="11789" width="27.83203125" style="915" customWidth="1"/>
    <col min="11790" max="11790" width="28.1640625" style="915" customWidth="1"/>
    <col min="11791" max="11791" width="27.83203125" style="915" customWidth="1"/>
    <col min="11792" max="11792" width="28.1640625" style="915" customWidth="1"/>
    <col min="11793" max="11793" width="27.83203125" style="915" customWidth="1"/>
    <col min="11794" max="11794" width="27" style="915" customWidth="1"/>
    <col min="11795" max="11795" width="26.6640625" style="915" customWidth="1"/>
    <col min="11796" max="11797" width="16" style="915" customWidth="1"/>
    <col min="11798" max="11798" width="22.6640625" style="915" customWidth="1"/>
    <col min="11799" max="11799" width="22.5" style="915" customWidth="1"/>
    <col min="11800" max="11800" width="22.6640625" style="915" customWidth="1"/>
    <col min="11801" max="11801" width="22.5" style="915" customWidth="1"/>
    <col min="11802" max="11802" width="23.83203125" style="915" customWidth="1"/>
    <col min="11803" max="11803" width="23.6640625" style="915" customWidth="1"/>
    <col min="11804" max="11804" width="25.1640625" style="915" customWidth="1"/>
    <col min="11805" max="11805" width="24.83203125" style="915" customWidth="1"/>
    <col min="11806" max="11807" width="16" style="915" customWidth="1"/>
    <col min="11808" max="11808" width="27" style="915" customWidth="1"/>
    <col min="11809" max="11809" width="26.6640625" style="915" customWidth="1"/>
    <col min="11810" max="11810" width="27" style="915" customWidth="1"/>
    <col min="11811" max="11811" width="26.6640625" style="915" customWidth="1"/>
    <col min="11812" max="11812" width="27" style="915" customWidth="1"/>
    <col min="11813" max="11813" width="26.6640625" style="915" customWidth="1"/>
    <col min="11814" max="11814" width="27" style="915" customWidth="1"/>
    <col min="11815" max="11815" width="26.6640625" style="915" customWidth="1"/>
    <col min="11816" max="11817" width="16" style="915" customWidth="1"/>
    <col min="11818" max="11818" width="28.1640625" style="915" customWidth="1"/>
    <col min="11819" max="11819" width="27.83203125" style="915" customWidth="1"/>
    <col min="11820" max="11820" width="25.1640625" style="915" customWidth="1"/>
    <col min="11821" max="11821" width="24.83203125" style="915" customWidth="1"/>
    <col min="11822" max="11822" width="28.1640625" style="915" customWidth="1"/>
    <col min="11823" max="11823" width="27.83203125" style="915" customWidth="1"/>
    <col min="11824" max="11824" width="28.1640625" style="915" customWidth="1"/>
    <col min="11825" max="11825" width="27.83203125" style="915" customWidth="1"/>
    <col min="11826" max="11827" width="16" style="915" customWidth="1"/>
    <col min="11828" max="11828" width="28.1640625" style="915" customWidth="1"/>
    <col min="11829" max="11829" width="27.83203125" style="915" customWidth="1"/>
    <col min="11830" max="11830" width="28.1640625" style="915" customWidth="1"/>
    <col min="11831" max="11831" width="27.83203125" style="915" customWidth="1"/>
    <col min="11832" max="11832" width="25.1640625" style="915" customWidth="1"/>
    <col min="11833" max="11833" width="24.83203125" style="915" customWidth="1"/>
    <col min="11834" max="11834" width="28.1640625" style="915" customWidth="1"/>
    <col min="11835" max="11835" width="27.83203125" style="915" customWidth="1"/>
    <col min="11836" max="11837" width="16" style="915" customWidth="1"/>
    <col min="11838" max="11838" width="28.1640625" style="915" customWidth="1"/>
    <col min="11839" max="11839" width="27.83203125" style="915" customWidth="1"/>
    <col min="11840" max="11840" width="28.1640625" style="915" customWidth="1"/>
    <col min="11841" max="11841" width="27.83203125" style="915" customWidth="1"/>
    <col min="11842" max="11842" width="28.1640625" style="915" customWidth="1"/>
    <col min="11843" max="11843" width="27.83203125" style="915" customWidth="1"/>
    <col min="11844" max="11844" width="28.1640625" style="915" customWidth="1"/>
    <col min="11845" max="11845" width="27.83203125" style="915" customWidth="1"/>
    <col min="11846" max="11847" width="16" style="915" customWidth="1"/>
    <col min="11848" max="11848" width="28.1640625" style="915" customWidth="1"/>
    <col min="11849" max="11849" width="27.83203125" style="915" customWidth="1"/>
    <col min="11850" max="11850" width="28.1640625" style="915" customWidth="1"/>
    <col min="11851" max="11851" width="27.83203125" style="915" customWidth="1"/>
    <col min="11852" max="11852" width="28.1640625" style="915" customWidth="1"/>
    <col min="11853" max="11853" width="27.83203125" style="915" customWidth="1"/>
    <col min="11854" max="11854" width="28.1640625" style="915" customWidth="1"/>
    <col min="11855" max="11855" width="27.83203125" style="915" customWidth="1"/>
    <col min="11856" max="11857" width="16" style="915" customWidth="1"/>
    <col min="11858" max="11858" width="28.1640625" style="915" customWidth="1"/>
    <col min="11859" max="11859" width="27.83203125" style="915" customWidth="1"/>
    <col min="11860" max="11860" width="28.1640625" style="915" customWidth="1"/>
    <col min="11861" max="11861" width="27.83203125" style="915" customWidth="1"/>
    <col min="11862" max="11862" width="28.1640625" style="915" customWidth="1"/>
    <col min="11863" max="11863" width="27.83203125" style="915" customWidth="1"/>
    <col min="11864" max="11864" width="28.1640625" style="915" customWidth="1"/>
    <col min="11865" max="11865" width="27.83203125" style="915" customWidth="1"/>
    <col min="11866" max="11867" width="16" style="915" customWidth="1"/>
    <col min="11868" max="11868" width="28.1640625" style="915" customWidth="1"/>
    <col min="11869" max="11869" width="27.83203125" style="915" customWidth="1"/>
    <col min="11870" max="11870" width="28.1640625" style="915" customWidth="1"/>
    <col min="11871" max="11871" width="27.83203125" style="915" customWidth="1"/>
    <col min="11872" max="11872" width="28.1640625" style="915" customWidth="1"/>
    <col min="11873" max="11873" width="27.83203125" style="915" customWidth="1"/>
    <col min="11874" max="11874" width="28.1640625" style="915" customWidth="1"/>
    <col min="11875" max="11875" width="27.83203125" style="915" customWidth="1"/>
    <col min="11876" max="11877" width="16" style="915" customWidth="1"/>
    <col min="11878" max="11878" width="28.1640625" style="915" customWidth="1"/>
    <col min="11879" max="11879" width="27.83203125" style="915" customWidth="1"/>
    <col min="11880" max="11880" width="28.1640625" style="915" customWidth="1"/>
    <col min="11881" max="11881" width="27.83203125" style="915" customWidth="1"/>
    <col min="11882" max="11882" width="28.1640625" style="915" customWidth="1"/>
    <col min="11883" max="11883" width="27.83203125" style="915" customWidth="1"/>
    <col min="11884" max="11884" width="28.1640625" style="915" customWidth="1"/>
    <col min="11885" max="11885" width="27.83203125" style="915" customWidth="1"/>
    <col min="11886" max="11887" width="16" style="915" customWidth="1"/>
    <col min="11888" max="11888" width="28.1640625" style="915" customWidth="1"/>
    <col min="11889" max="11889" width="27.83203125" style="915" customWidth="1"/>
    <col min="11890" max="11890" width="28.1640625" style="915" customWidth="1"/>
    <col min="11891" max="11891" width="27.83203125" style="915" customWidth="1"/>
    <col min="11892" max="11892" width="27" style="915" customWidth="1"/>
    <col min="11893" max="11893" width="26.6640625" style="915" customWidth="1"/>
    <col min="11894" max="11894" width="28.1640625" style="915" customWidth="1"/>
    <col min="11895" max="11895" width="27.83203125" style="915" customWidth="1"/>
    <col min="11896" max="11897" width="16" style="915" customWidth="1"/>
    <col min="11898" max="11898" width="27" style="915" customWidth="1"/>
    <col min="11899" max="11899" width="26.6640625" style="915" customWidth="1"/>
    <col min="11900" max="11900" width="27" style="915" customWidth="1"/>
    <col min="11901" max="11901" width="26.6640625" style="915" customWidth="1"/>
    <col min="11902" max="11902" width="27" style="915" customWidth="1"/>
    <col min="11903" max="11903" width="26.6640625" style="915" customWidth="1"/>
    <col min="11904" max="11904" width="27" style="915" customWidth="1"/>
    <col min="11905" max="11905" width="26.6640625" style="915" customWidth="1"/>
    <col min="11906" max="11907" width="16" style="915" customWidth="1"/>
    <col min="11908" max="11908" width="28.1640625" style="915" customWidth="1"/>
    <col min="11909" max="11909" width="27.83203125" style="915" customWidth="1"/>
    <col min="11910" max="11910" width="28.1640625" style="915" customWidth="1"/>
    <col min="11911" max="11911" width="27.83203125" style="915" customWidth="1"/>
    <col min="11912" max="11912" width="28.1640625" style="915" customWidth="1"/>
    <col min="11913" max="11913" width="27.83203125" style="915" customWidth="1"/>
    <col min="11914" max="11914" width="28.1640625" style="915" customWidth="1"/>
    <col min="11915" max="11915" width="27.83203125" style="915" customWidth="1"/>
    <col min="11916" max="11917" width="16" style="915" customWidth="1"/>
    <col min="11918" max="11918" width="28.1640625" style="915" customWidth="1"/>
    <col min="11919" max="11919" width="27.83203125" style="915" customWidth="1"/>
    <col min="11920" max="11920" width="28.1640625" style="915" customWidth="1"/>
    <col min="11921" max="11921" width="27.83203125" style="915" customWidth="1"/>
    <col min="11922" max="11922" width="28.1640625" style="915" customWidth="1"/>
    <col min="11923" max="11923" width="27.83203125" style="915" customWidth="1"/>
    <col min="11924" max="11924" width="27" style="915" customWidth="1"/>
    <col min="11925" max="11925" width="26.6640625" style="915" customWidth="1"/>
    <col min="11926" max="11927" width="16" style="915" customWidth="1"/>
    <col min="11928" max="11928" width="28.1640625" style="915" customWidth="1"/>
    <col min="11929" max="11929" width="27.83203125" style="915" customWidth="1"/>
    <col min="11930" max="11930" width="28.1640625" style="915" customWidth="1"/>
    <col min="11931" max="11931" width="27.83203125" style="915" customWidth="1"/>
    <col min="11932" max="11932" width="28.1640625" style="915" customWidth="1"/>
    <col min="11933" max="11933" width="27.83203125" style="915" customWidth="1"/>
    <col min="11934" max="11934" width="28.1640625" style="915" customWidth="1"/>
    <col min="11935" max="11935" width="27.83203125" style="915" customWidth="1"/>
    <col min="11936" max="11937" width="16" style="915" customWidth="1"/>
    <col min="11938" max="11938" width="28.1640625" style="915" customWidth="1"/>
    <col min="11939" max="11939" width="27.83203125" style="915" customWidth="1"/>
    <col min="11940" max="11940" width="28.1640625" style="915" customWidth="1"/>
    <col min="11941" max="11941" width="27.83203125" style="915" customWidth="1"/>
    <col min="11942" max="11942" width="28.1640625" style="915" customWidth="1"/>
    <col min="11943" max="11943" width="27.83203125" style="915" customWidth="1"/>
    <col min="11944" max="11944" width="28.1640625" style="915" customWidth="1"/>
    <col min="11945" max="11945" width="27.83203125" style="915" customWidth="1"/>
    <col min="11946" max="11947" width="16" style="915" customWidth="1"/>
    <col min="11948" max="11948" width="28.1640625" style="915" customWidth="1"/>
    <col min="11949" max="11949" width="27.83203125" style="915" customWidth="1"/>
    <col min="11950" max="11950" width="28.1640625" style="915" customWidth="1"/>
    <col min="11951" max="11951" width="27.83203125" style="915" customWidth="1"/>
    <col min="11952" max="11952" width="28.1640625" style="915" customWidth="1"/>
    <col min="11953" max="11953" width="27.83203125" style="915" customWidth="1"/>
    <col min="11954" max="11954" width="28.1640625" style="915" customWidth="1"/>
    <col min="11955" max="11955" width="27.83203125" style="915" customWidth="1"/>
    <col min="11956" max="11957" width="16" style="915" customWidth="1"/>
    <col min="11958" max="11958" width="28.1640625" style="915" customWidth="1"/>
    <col min="11959" max="11959" width="27.83203125" style="915" customWidth="1"/>
    <col min="11960" max="11960" width="28.1640625" style="915" customWidth="1"/>
    <col min="11961" max="11961" width="27.83203125" style="915" customWidth="1"/>
    <col min="11962" max="11962" width="28.1640625" style="915" customWidth="1"/>
    <col min="11963" max="11963" width="27.83203125" style="915" customWidth="1"/>
    <col min="11964" max="11964" width="28.1640625" style="915" customWidth="1"/>
    <col min="11965" max="11965" width="27.83203125" style="915" customWidth="1"/>
    <col min="11966" max="11967" width="16" style="915" customWidth="1"/>
    <col min="11968" max="11968" width="28.1640625" style="915" customWidth="1"/>
    <col min="11969" max="11969" width="27.83203125" style="915" customWidth="1"/>
    <col min="11970" max="11970" width="28.1640625" style="915" customWidth="1"/>
    <col min="11971" max="11971" width="27.83203125" style="915" customWidth="1"/>
    <col min="11972" max="11972" width="28.1640625" style="915" customWidth="1"/>
    <col min="11973" max="11973" width="27.83203125" style="915" customWidth="1"/>
    <col min="11974" max="11974" width="28.1640625" style="915" customWidth="1"/>
    <col min="11975" max="11975" width="27.83203125" style="915" customWidth="1"/>
    <col min="11976" max="11977" width="16" style="915" customWidth="1"/>
    <col min="11978" max="11978" width="28.1640625" style="915" customWidth="1"/>
    <col min="11979" max="11979" width="27.83203125" style="915" customWidth="1"/>
    <col min="11980" max="11980" width="28.1640625" style="915" customWidth="1"/>
    <col min="11981" max="11981" width="27.83203125" style="915" customWidth="1"/>
    <col min="11982" max="11982" width="28.1640625" style="915" customWidth="1"/>
    <col min="11983" max="11983" width="27.83203125" style="915" customWidth="1"/>
    <col min="11984" max="11984" width="28.1640625" style="915" customWidth="1"/>
    <col min="11985" max="11985" width="27.83203125" style="915" customWidth="1"/>
    <col min="11986" max="11987" width="16" style="915" customWidth="1"/>
    <col min="11988" max="11988" width="27" style="915" customWidth="1"/>
    <col min="11989" max="11989" width="26.6640625" style="915" customWidth="1"/>
    <col min="11990" max="11990" width="27" style="915" customWidth="1"/>
    <col min="11991" max="11991" width="26.6640625" style="915" customWidth="1"/>
    <col min="11992" max="11992" width="27" style="915" customWidth="1"/>
    <col min="11993" max="11993" width="26.6640625" style="915" customWidth="1"/>
    <col min="11994" max="11994" width="27" style="915" customWidth="1"/>
    <col min="11995" max="11995" width="26.6640625" style="915" customWidth="1"/>
    <col min="11996" max="11997" width="16" style="915" customWidth="1"/>
    <col min="11998" max="11998" width="28.1640625" style="915" customWidth="1"/>
    <col min="11999" max="11999" width="27.83203125" style="915" customWidth="1"/>
    <col min="12000" max="12000" width="28.1640625" style="915" customWidth="1"/>
    <col min="12001" max="12001" width="27.83203125" style="915" customWidth="1"/>
    <col min="12002" max="12002" width="28.1640625" style="915" customWidth="1"/>
    <col min="12003" max="12003" width="27.83203125" style="915" customWidth="1"/>
    <col min="12004" max="12004" width="28.1640625" style="915" customWidth="1"/>
    <col min="12005" max="12005" width="27.83203125" style="915" customWidth="1"/>
    <col min="12006" max="12007" width="16" style="915" customWidth="1"/>
    <col min="12008" max="12008" width="28.1640625" style="915" customWidth="1"/>
    <col min="12009" max="12009" width="27.83203125" style="915" customWidth="1"/>
    <col min="12010" max="12010" width="28.1640625" style="915" customWidth="1"/>
    <col min="12011" max="12011" width="27.83203125" style="915" customWidth="1"/>
    <col min="12012" max="12012" width="27" style="915" customWidth="1"/>
    <col min="12013" max="12013" width="26.6640625" style="915" customWidth="1"/>
    <col min="12014" max="12014" width="28.1640625" style="915" customWidth="1"/>
    <col min="12015" max="12015" width="27.83203125" style="915" customWidth="1"/>
    <col min="12016" max="12017" width="16" style="915" customWidth="1"/>
    <col min="12018" max="12018" width="28.1640625" style="915" customWidth="1"/>
    <col min="12019" max="12019" width="27.83203125" style="915" customWidth="1"/>
    <col min="12020" max="12020" width="27" style="915" customWidth="1"/>
    <col min="12021" max="12021" width="26.6640625" style="915" customWidth="1"/>
    <col min="12022" max="12022" width="28.1640625" style="915" customWidth="1"/>
    <col min="12023" max="12023" width="27.83203125" style="915" customWidth="1"/>
    <col min="12024" max="12024" width="28.1640625" style="915" customWidth="1"/>
    <col min="12025" max="12025" width="27.83203125" style="915" customWidth="1"/>
    <col min="12026" max="12027" width="16" style="915" customWidth="1"/>
    <col min="12028" max="12028" width="28.1640625" style="915" customWidth="1"/>
    <col min="12029" max="12029" width="27.83203125" style="915" customWidth="1"/>
    <col min="12030" max="12030" width="28.1640625" style="915" customWidth="1"/>
    <col min="12031" max="12031" width="27.83203125" style="915" customWidth="1"/>
    <col min="12032" max="12032" width="28.1640625" style="915" customWidth="1"/>
    <col min="12033" max="12033" width="27.83203125" style="915" customWidth="1"/>
    <col min="12034" max="12034" width="27" style="915" customWidth="1"/>
    <col min="12035" max="12035" width="26.6640625" style="915" customWidth="1"/>
    <col min="12036" max="12037" width="16" style="915" customWidth="1"/>
    <col min="12038" max="12038" width="28.1640625" style="915" customWidth="1"/>
    <col min="12039" max="12039" width="27.83203125" style="915" customWidth="1"/>
    <col min="12040" max="12040" width="28.1640625" style="915" customWidth="1"/>
    <col min="12041" max="12041" width="27.83203125" style="915" customWidth="1"/>
    <col min="12042" max="12042" width="28.1640625" style="915" customWidth="1"/>
    <col min="12043" max="12043" width="27.83203125" style="915" customWidth="1"/>
    <col min="12044" max="12044" width="28.1640625" style="915" customWidth="1"/>
    <col min="12045" max="12045" width="27.83203125" style="915" customWidth="1"/>
    <col min="12046" max="12047" width="16" style="915" customWidth="1"/>
    <col min="12048" max="12048" width="28.1640625" style="915" customWidth="1"/>
    <col min="12049" max="12049" width="27.83203125" style="915" customWidth="1"/>
    <col min="12050" max="12050" width="28.1640625" style="915" customWidth="1"/>
    <col min="12051" max="12051" width="27.83203125" style="915" customWidth="1"/>
    <col min="12052" max="12052" width="27" style="915" customWidth="1"/>
    <col min="12053" max="12053" width="26.6640625" style="915" customWidth="1"/>
    <col min="12054" max="12054" width="28.1640625" style="915" customWidth="1"/>
    <col min="12055" max="12055" width="27.83203125" style="915" customWidth="1"/>
    <col min="12056" max="12057" width="16" style="915" customWidth="1"/>
    <col min="12058" max="12058" width="28.1640625" style="915" customWidth="1"/>
    <col min="12059" max="12059" width="27.83203125" style="915" customWidth="1"/>
    <col min="12060" max="12060" width="28.1640625" style="915" customWidth="1"/>
    <col min="12061" max="12061" width="27.83203125" style="915" customWidth="1"/>
    <col min="12062" max="12062" width="28.1640625" style="915" customWidth="1"/>
    <col min="12063" max="12063" width="27.83203125" style="915" customWidth="1"/>
    <col min="12064" max="12064" width="28.1640625" style="915" customWidth="1"/>
    <col min="12065" max="12065" width="27.83203125" style="915" customWidth="1"/>
    <col min="12066" max="12067" width="16" style="915" customWidth="1"/>
    <col min="12068" max="12068" width="28.1640625" style="915" customWidth="1"/>
    <col min="12069" max="12069" width="27.83203125" style="915" customWidth="1"/>
    <col min="12070" max="12070" width="28.1640625" style="915" customWidth="1"/>
    <col min="12071" max="12071" width="27.83203125" style="915" customWidth="1"/>
    <col min="12072" max="12072" width="28.1640625" style="915" customWidth="1"/>
    <col min="12073" max="12073" width="27.83203125" style="915" customWidth="1"/>
    <col min="12074" max="12074" width="27" style="915" customWidth="1"/>
    <col min="12075" max="12075" width="26.6640625" style="915" customWidth="1"/>
    <col min="12076" max="12077" width="16" style="915" customWidth="1"/>
    <col min="12078" max="12078" width="28.1640625" style="915" customWidth="1"/>
    <col min="12079" max="12079" width="27.83203125" style="915" customWidth="1"/>
    <col min="12080" max="12080" width="28.1640625" style="915" customWidth="1"/>
    <col min="12081" max="12081" width="27.83203125" style="915" customWidth="1"/>
    <col min="12082" max="12082" width="28.1640625" style="915" customWidth="1"/>
    <col min="12083" max="12083" width="27.83203125" style="915" customWidth="1"/>
    <col min="12084" max="12084" width="28.1640625" style="915" customWidth="1"/>
    <col min="12085" max="12085" width="27.83203125" style="915" customWidth="1"/>
    <col min="12086" max="12087" width="16" style="915" customWidth="1"/>
    <col min="12088" max="12088" width="28.1640625" style="915" customWidth="1"/>
    <col min="12089" max="12089" width="27.83203125" style="915" customWidth="1"/>
    <col min="12090" max="12090" width="28.1640625" style="915" customWidth="1"/>
    <col min="12091" max="12091" width="27.83203125" style="915" customWidth="1"/>
    <col min="12092" max="12092" width="28.1640625" style="915" customWidth="1"/>
    <col min="12093" max="12093" width="27.83203125" style="915" customWidth="1"/>
    <col min="12094" max="12094" width="28.1640625" style="915" customWidth="1"/>
    <col min="12095" max="12095" width="27.83203125" style="915" customWidth="1"/>
    <col min="12096" max="12097" width="16" style="915" customWidth="1"/>
    <col min="12098" max="12098" width="28.1640625" style="915" customWidth="1"/>
    <col min="12099" max="12099" width="27.83203125" style="915" customWidth="1"/>
    <col min="12100" max="12100" width="28.1640625" style="915" customWidth="1"/>
    <col min="12101" max="12101" width="27.83203125" style="915" customWidth="1"/>
    <col min="12102" max="12102" width="28.1640625" style="915" customWidth="1"/>
    <col min="12103" max="12103" width="27.83203125" style="915" customWidth="1"/>
    <col min="12104" max="12104" width="28.1640625" style="915" customWidth="1"/>
    <col min="12105" max="12105" width="27.83203125" style="915" customWidth="1"/>
    <col min="12106" max="12107" width="16" style="915" customWidth="1"/>
    <col min="12108" max="12108" width="28.1640625" style="915" customWidth="1"/>
    <col min="12109" max="12109" width="27.83203125" style="915" customWidth="1"/>
    <col min="12110" max="12110" width="28.1640625" style="915" customWidth="1"/>
    <col min="12111" max="12111" width="27.83203125" style="915" customWidth="1"/>
    <col min="12112" max="12112" width="28.1640625" style="915" customWidth="1"/>
    <col min="12113" max="12113" width="27.83203125" style="915" customWidth="1"/>
    <col min="12114" max="12114" width="28.1640625" style="915" customWidth="1"/>
    <col min="12115" max="12115" width="27.83203125" style="915" customWidth="1"/>
    <col min="12116" max="12117" width="16" style="915" customWidth="1"/>
    <col min="12118" max="12118" width="28.1640625" style="915" customWidth="1"/>
    <col min="12119" max="12119" width="27.83203125" style="915" customWidth="1"/>
    <col min="12120" max="12120" width="28.1640625" style="915" customWidth="1"/>
    <col min="12121" max="12121" width="27.83203125" style="915" customWidth="1"/>
    <col min="12122" max="12122" width="28.1640625" style="915" customWidth="1"/>
    <col min="12123" max="12123" width="27.83203125" style="915" customWidth="1"/>
    <col min="12124" max="12124" width="28.1640625" style="915" customWidth="1"/>
    <col min="12125" max="12125" width="27.83203125" style="915" customWidth="1"/>
    <col min="12126" max="12127" width="16" style="915" customWidth="1"/>
    <col min="12128" max="12128" width="28.1640625" style="915" customWidth="1"/>
    <col min="12129" max="12129" width="27.83203125" style="915" customWidth="1"/>
    <col min="12130" max="12130" width="28.1640625" style="915" customWidth="1"/>
    <col min="12131" max="12131" width="27.83203125" style="915" customWidth="1"/>
    <col min="12132" max="12132" width="28.1640625" style="915" customWidth="1"/>
    <col min="12133" max="12133" width="27.83203125" style="915" customWidth="1"/>
    <col min="12134" max="12134" width="28.1640625" style="915" customWidth="1"/>
    <col min="12135" max="12135" width="27.83203125" style="915" customWidth="1"/>
    <col min="12136" max="12137" width="16" style="915" customWidth="1"/>
    <col min="12138" max="12138" width="28.1640625" style="915" customWidth="1"/>
    <col min="12139" max="12139" width="27.83203125" style="915" customWidth="1"/>
    <col min="12140" max="12140" width="28.1640625" style="915" customWidth="1"/>
    <col min="12141" max="12141" width="27.83203125" style="915" customWidth="1"/>
    <col min="12142" max="12142" width="28.1640625" style="915" customWidth="1"/>
    <col min="12143" max="12143" width="27.83203125" style="915" customWidth="1"/>
    <col min="12144" max="12144" width="28.1640625" style="915" customWidth="1"/>
    <col min="12145" max="12145" width="27.83203125" style="915" customWidth="1"/>
    <col min="12146" max="12147" width="16" style="915" customWidth="1"/>
    <col min="12148" max="12148" width="28.1640625" style="915" customWidth="1"/>
    <col min="12149" max="12149" width="27.83203125" style="915" customWidth="1"/>
    <col min="12150" max="12150" width="28.1640625" style="915" customWidth="1"/>
    <col min="12151" max="12151" width="27.83203125" style="915" customWidth="1"/>
    <col min="12152" max="12152" width="28.1640625" style="915" customWidth="1"/>
    <col min="12153" max="12153" width="27.83203125" style="915" customWidth="1"/>
    <col min="12154" max="12154" width="28.1640625" style="915" customWidth="1"/>
    <col min="12155" max="12155" width="27.83203125" style="915" customWidth="1"/>
    <col min="12156" max="12157" width="16" style="915" customWidth="1"/>
    <col min="12158" max="12158" width="28.1640625" style="915" customWidth="1"/>
    <col min="12159" max="12159" width="27.83203125" style="915" customWidth="1"/>
    <col min="12160" max="12160" width="28.1640625" style="915" customWidth="1"/>
    <col min="12161" max="12161" width="27.83203125" style="915" customWidth="1"/>
    <col min="12162" max="12162" width="28.1640625" style="915" customWidth="1"/>
    <col min="12163" max="12163" width="27.83203125" style="915" customWidth="1"/>
    <col min="12164" max="12164" width="28.1640625" style="915" customWidth="1"/>
    <col min="12165" max="12165" width="27.83203125" style="915" customWidth="1"/>
    <col min="12166" max="12167" width="16" style="915" customWidth="1"/>
    <col min="12168" max="12168" width="28.1640625" style="915" customWidth="1"/>
    <col min="12169" max="12169" width="27.83203125" style="915" customWidth="1"/>
    <col min="12170" max="12170" width="28.1640625" style="915" customWidth="1"/>
    <col min="12171" max="12171" width="27.83203125" style="915" customWidth="1"/>
    <col min="12172" max="12172" width="28.1640625" style="915" customWidth="1"/>
    <col min="12173" max="12173" width="27.83203125" style="915" customWidth="1"/>
    <col min="12174" max="12174" width="28.1640625" style="915" customWidth="1"/>
    <col min="12175" max="12175" width="27.83203125" style="915" customWidth="1"/>
    <col min="12176" max="12177" width="16" style="915" customWidth="1"/>
    <col min="12178" max="12178" width="28.1640625" style="915" customWidth="1"/>
    <col min="12179" max="12179" width="27.83203125" style="915" customWidth="1"/>
    <col min="12180" max="12180" width="28.1640625" style="915" customWidth="1"/>
    <col min="12181" max="12181" width="27.83203125" style="915" customWidth="1"/>
    <col min="12182" max="12182" width="28.1640625" style="915" customWidth="1"/>
    <col min="12183" max="12183" width="27.83203125" style="915" customWidth="1"/>
    <col min="12184" max="12184" width="28.1640625" style="915" customWidth="1"/>
    <col min="12185" max="12185" width="27.83203125" style="915" customWidth="1"/>
    <col min="12186" max="12187" width="16" style="915" customWidth="1"/>
    <col min="12188" max="12188" width="28.1640625" style="915" customWidth="1"/>
    <col min="12189" max="12189" width="27.83203125" style="915" customWidth="1"/>
    <col min="12190" max="12190" width="28.1640625" style="915" customWidth="1"/>
    <col min="12191" max="12191" width="27.83203125" style="915" customWidth="1"/>
    <col min="12192" max="12192" width="28.1640625" style="915" customWidth="1"/>
    <col min="12193" max="12193" width="27.83203125" style="915" customWidth="1"/>
    <col min="12194" max="12194" width="28.1640625" style="915" customWidth="1"/>
    <col min="12195" max="12195" width="27.83203125" style="915" customWidth="1"/>
    <col min="12196" max="12197" width="16" style="915" customWidth="1"/>
    <col min="12198" max="12198" width="28.1640625" style="915" customWidth="1"/>
    <col min="12199" max="12199" width="27.83203125" style="915" customWidth="1"/>
    <col min="12200" max="12200" width="28.1640625" style="915" customWidth="1"/>
    <col min="12201" max="12201" width="27.83203125" style="915" customWidth="1"/>
    <col min="12202" max="12202" width="28.1640625" style="915" customWidth="1"/>
    <col min="12203" max="12203" width="27.83203125" style="915" customWidth="1"/>
    <col min="12204" max="12204" width="28.1640625" style="915" customWidth="1"/>
    <col min="12205" max="12205" width="27.83203125" style="915" customWidth="1"/>
    <col min="12206" max="12207" width="16" style="915" customWidth="1"/>
    <col min="12208" max="12208" width="28.1640625" style="915" customWidth="1"/>
    <col min="12209" max="12209" width="27.83203125" style="915" customWidth="1"/>
    <col min="12210" max="12210" width="28.1640625" style="915" customWidth="1"/>
    <col min="12211" max="12211" width="27.83203125" style="915" customWidth="1"/>
    <col min="12212" max="12212" width="28.1640625" style="915" customWidth="1"/>
    <col min="12213" max="12213" width="27.83203125" style="915" customWidth="1"/>
    <col min="12214" max="12214" width="28.1640625" style="915" customWidth="1"/>
    <col min="12215" max="12215" width="27.83203125" style="915" customWidth="1"/>
    <col min="12216" max="12217" width="16" style="915" customWidth="1"/>
    <col min="12218" max="12218" width="28.1640625" style="915" customWidth="1"/>
    <col min="12219" max="12219" width="27.83203125" style="915" customWidth="1"/>
    <col min="12220" max="12220" width="28.1640625" style="915" customWidth="1"/>
    <col min="12221" max="12221" width="27.83203125" style="915" customWidth="1"/>
    <col min="12222" max="12222" width="28.1640625" style="915" customWidth="1"/>
    <col min="12223" max="12223" width="27.83203125" style="915" customWidth="1"/>
    <col min="12224" max="12224" width="28.1640625" style="915" customWidth="1"/>
    <col min="12225" max="12225" width="27.83203125" style="915" customWidth="1"/>
    <col min="12226" max="12227" width="16" style="915" customWidth="1"/>
    <col min="12228" max="12228" width="27" style="915" customWidth="1"/>
    <col min="12229" max="12229" width="26.6640625" style="915" customWidth="1"/>
    <col min="12230" max="12230" width="27" style="915" customWidth="1"/>
    <col min="12231" max="12231" width="26.6640625" style="915" customWidth="1"/>
    <col min="12232" max="12232" width="27" style="915" customWidth="1"/>
    <col min="12233" max="12233" width="26.6640625" style="915" customWidth="1"/>
    <col min="12234" max="12234" width="27" style="915" customWidth="1"/>
    <col min="12235" max="12235" width="26.6640625" style="915" customWidth="1"/>
    <col min="12236" max="12237" width="16" style="915" customWidth="1"/>
    <col min="12238" max="12238" width="28.1640625" style="915" customWidth="1"/>
    <col min="12239" max="12239" width="27.83203125" style="915" customWidth="1"/>
    <col min="12240" max="12240" width="28.1640625" style="915" customWidth="1"/>
    <col min="12241" max="12241" width="27.83203125" style="915" customWidth="1"/>
    <col min="12242" max="12242" width="28.1640625" style="915" customWidth="1"/>
    <col min="12243" max="12243" width="27.83203125" style="915" customWidth="1"/>
    <col min="12244" max="12244" width="28.1640625" style="915" customWidth="1"/>
    <col min="12245" max="12245" width="27.83203125" style="915" customWidth="1"/>
    <col min="12246" max="12247" width="16" style="915" customWidth="1"/>
    <col min="12248" max="12248" width="28.1640625" style="915" customWidth="1"/>
    <col min="12249" max="12249" width="27.83203125" style="915" customWidth="1"/>
    <col min="12250" max="12250" width="28.1640625" style="915" customWidth="1"/>
    <col min="12251" max="12251" width="27.83203125" style="915" customWidth="1"/>
    <col min="12252" max="12252" width="28.1640625" style="915" customWidth="1"/>
    <col min="12253" max="12253" width="27.83203125" style="915" customWidth="1"/>
    <col min="12254" max="12254" width="28.1640625" style="915" customWidth="1"/>
    <col min="12255" max="12255" width="27.83203125" style="915" customWidth="1"/>
    <col min="12256" max="12257" width="16" style="915" customWidth="1"/>
    <col min="12258" max="12258" width="28.1640625" style="915" customWidth="1"/>
    <col min="12259" max="12259" width="27.83203125" style="915" customWidth="1"/>
    <col min="12260" max="12260" width="28.1640625" style="915" customWidth="1"/>
    <col min="12261" max="12261" width="27.83203125" style="915" customWidth="1"/>
    <col min="12262" max="12262" width="28.1640625" style="915" customWidth="1"/>
    <col min="12263" max="12263" width="27.83203125" style="915" customWidth="1"/>
    <col min="12264" max="12264" width="28.1640625" style="915" customWidth="1"/>
    <col min="12265" max="12265" width="27.83203125" style="915" customWidth="1"/>
    <col min="12266" max="12267" width="16" style="915" customWidth="1"/>
    <col min="12268" max="12268" width="28.1640625" style="915" customWidth="1"/>
    <col min="12269" max="12269" width="27.83203125" style="915" customWidth="1"/>
    <col min="12270" max="12270" width="28.1640625" style="915" customWidth="1"/>
    <col min="12271" max="12271" width="27.83203125" style="915" customWidth="1"/>
    <col min="12272" max="12272" width="28.1640625" style="915" customWidth="1"/>
    <col min="12273" max="12273" width="27.83203125" style="915" customWidth="1"/>
    <col min="12274" max="12274" width="28.1640625" style="915" customWidth="1"/>
    <col min="12275" max="12275" width="27.83203125" style="915" customWidth="1"/>
    <col min="12276" max="12277" width="16" style="915" customWidth="1"/>
    <col min="12278" max="12278" width="28.1640625" style="915" customWidth="1"/>
    <col min="12279" max="12279" width="27.83203125" style="915" customWidth="1"/>
    <col min="12280" max="12280" width="28.1640625" style="915" customWidth="1"/>
    <col min="12281" max="12281" width="27.83203125" style="915" customWidth="1"/>
    <col min="12282" max="12282" width="28.1640625" style="915" customWidth="1"/>
    <col min="12283" max="12283" width="27.83203125" style="915" customWidth="1"/>
    <col min="12284" max="12284" width="28.1640625" style="915" customWidth="1"/>
    <col min="12285" max="12285" width="27.83203125" style="915" customWidth="1"/>
    <col min="12286" max="12287" width="16" style="915" customWidth="1"/>
    <col min="12288" max="12288" width="28.1640625" style="915" customWidth="1"/>
    <col min="12289" max="12289" width="27.83203125" style="915" customWidth="1"/>
    <col min="12290" max="12290" width="28.1640625" style="915" customWidth="1"/>
    <col min="12291" max="12291" width="27.83203125" style="915" customWidth="1"/>
    <col min="12292" max="12292" width="28.1640625" style="915" customWidth="1"/>
    <col min="12293" max="12293" width="27.83203125" style="915" customWidth="1"/>
    <col min="12294" max="12294" width="28.1640625" style="915" customWidth="1"/>
    <col min="12295" max="12295" width="27.83203125" style="915" customWidth="1"/>
    <col min="12296" max="12297" width="16" style="915" customWidth="1"/>
    <col min="12298" max="12298" width="28.1640625" style="915" customWidth="1"/>
    <col min="12299" max="12299" width="27.83203125" style="915" customWidth="1"/>
    <col min="12300" max="12300" width="28.1640625" style="915" customWidth="1"/>
    <col min="12301" max="12301" width="27.83203125" style="915" customWidth="1"/>
    <col min="12302" max="12302" width="28.1640625" style="915" customWidth="1"/>
    <col min="12303" max="12303" width="27.83203125" style="915" customWidth="1"/>
    <col min="12304" max="12304" width="28.1640625" style="915" customWidth="1"/>
    <col min="12305" max="12305" width="27.83203125" style="915" customWidth="1"/>
    <col min="12306" max="12307" width="16" style="915" customWidth="1"/>
    <col min="12308" max="12308" width="28.1640625" style="915" customWidth="1"/>
    <col min="12309" max="12309" width="27.83203125" style="915" customWidth="1"/>
    <col min="12310" max="12310" width="28.1640625" style="915" customWidth="1"/>
    <col min="12311" max="12311" width="27.83203125" style="915" customWidth="1"/>
    <col min="12312" max="12312" width="28.1640625" style="915" customWidth="1"/>
    <col min="12313" max="12313" width="27.83203125" style="915" customWidth="1"/>
    <col min="12314" max="12314" width="28.1640625" style="915" customWidth="1"/>
    <col min="12315" max="12315" width="27.83203125" style="915" customWidth="1"/>
    <col min="12316" max="12317" width="16" style="915" customWidth="1"/>
    <col min="12318" max="12318" width="28.1640625" style="915" customWidth="1"/>
    <col min="12319" max="12319" width="27.83203125" style="915" customWidth="1"/>
    <col min="12320" max="12320" width="28.1640625" style="915" customWidth="1"/>
    <col min="12321" max="12321" width="27.83203125" style="915" customWidth="1"/>
    <col min="12322" max="12322" width="28.1640625" style="915" customWidth="1"/>
    <col min="12323" max="12323" width="27.83203125" style="915" customWidth="1"/>
    <col min="12324" max="12324" width="28.1640625" style="915" customWidth="1"/>
    <col min="12325" max="12325" width="27.83203125" style="915" customWidth="1"/>
    <col min="12326" max="12327" width="16" style="915" customWidth="1"/>
    <col min="12328" max="12328" width="28.1640625" style="915" customWidth="1"/>
    <col min="12329" max="12329" width="27.83203125" style="915" customWidth="1"/>
    <col min="12330" max="12330" width="27" style="915" customWidth="1"/>
    <col min="12331" max="12331" width="26.6640625" style="915" customWidth="1"/>
    <col min="12332" max="12332" width="28.1640625" style="915" customWidth="1"/>
    <col min="12333" max="12333" width="27.83203125" style="915" customWidth="1"/>
    <col min="12334" max="12334" width="28.1640625" style="915" customWidth="1"/>
    <col min="12335" max="12335" width="27.83203125" style="915" customWidth="1"/>
    <col min="12336" max="12337" width="16" style="915" customWidth="1"/>
    <col min="12338" max="12338" width="28.1640625" style="915" customWidth="1"/>
    <col min="12339" max="12339" width="27.83203125" style="915" customWidth="1"/>
    <col min="12340" max="12340" width="28.1640625" style="915" customWidth="1"/>
    <col min="12341" max="12341" width="27.83203125" style="915" customWidth="1"/>
    <col min="12342" max="12342" width="28.1640625" style="915" customWidth="1"/>
    <col min="12343" max="12343" width="27.83203125" style="915" customWidth="1"/>
    <col min="12344" max="12344" width="28.1640625" style="915" customWidth="1"/>
    <col min="12345" max="12345" width="27.83203125" style="915" customWidth="1"/>
    <col min="12346" max="12347" width="16" style="915" customWidth="1"/>
    <col min="12348" max="12348" width="28.1640625" style="915" customWidth="1"/>
    <col min="12349" max="12349" width="27.83203125" style="915" customWidth="1"/>
    <col min="12350" max="12350" width="28.1640625" style="915" customWidth="1"/>
    <col min="12351" max="12351" width="27.83203125" style="915" customWidth="1"/>
    <col min="12352" max="12352" width="27" style="915" customWidth="1"/>
    <col min="12353" max="12353" width="26.6640625" style="915" customWidth="1"/>
    <col min="12354" max="12354" width="28.1640625" style="915" customWidth="1"/>
    <col min="12355" max="12355" width="27.83203125" style="915" customWidth="1"/>
    <col min="12356" max="12357" width="16" style="915" customWidth="1"/>
    <col min="12358" max="12358" width="28.1640625" style="915" customWidth="1"/>
    <col min="12359" max="12359" width="27.83203125" style="915" customWidth="1"/>
    <col min="12360" max="12360" width="28.1640625" style="915" customWidth="1"/>
    <col min="12361" max="12361" width="27.83203125" style="915" customWidth="1"/>
    <col min="12362" max="12362" width="28.1640625" style="915" customWidth="1"/>
    <col min="12363" max="12363" width="27.83203125" style="915" customWidth="1"/>
    <col min="12364" max="12364" width="28.1640625" style="915" customWidth="1"/>
    <col min="12365" max="12365" width="27.83203125" style="915" customWidth="1"/>
    <col min="12366" max="12367" width="16" style="915" customWidth="1"/>
    <col min="12368" max="12368" width="28.1640625" style="915" customWidth="1"/>
    <col min="12369" max="12369" width="27.83203125" style="915" customWidth="1"/>
    <col min="12370" max="12370" width="28.1640625" style="915" customWidth="1"/>
    <col min="12371" max="12371" width="27.83203125" style="915" customWidth="1"/>
    <col min="12372" max="12372" width="28.1640625" style="915" customWidth="1"/>
    <col min="12373" max="12373" width="27.83203125" style="915" customWidth="1"/>
    <col min="12374" max="12374" width="28.1640625" style="915" customWidth="1"/>
    <col min="12375" max="12375" width="27.83203125" style="915" customWidth="1"/>
    <col min="12376" max="12377" width="16" style="915" customWidth="1"/>
    <col min="12378" max="12378" width="28.1640625" style="915" customWidth="1"/>
    <col min="12379" max="12379" width="27.83203125" style="915" customWidth="1"/>
    <col min="12380" max="12380" width="28.1640625" style="915" customWidth="1"/>
    <col min="12381" max="12381" width="27.83203125" style="915" customWidth="1"/>
    <col min="12382" max="12382" width="28.1640625" style="915" customWidth="1"/>
    <col min="12383" max="12383" width="27.83203125" style="915" customWidth="1"/>
    <col min="12384" max="12384" width="28.1640625" style="915" customWidth="1"/>
    <col min="12385" max="12385" width="27.83203125" style="915" customWidth="1"/>
    <col min="12386" max="12387" width="16" style="915" customWidth="1"/>
    <col min="12388" max="12388" width="28.1640625" style="915" customWidth="1"/>
    <col min="12389" max="12389" width="27.83203125" style="915" customWidth="1"/>
    <col min="12390" max="12390" width="28.1640625" style="915" customWidth="1"/>
    <col min="12391" max="12391" width="27.83203125" style="915" customWidth="1"/>
    <col min="12392" max="12392" width="28.1640625" style="915" customWidth="1"/>
    <col min="12393" max="12393" width="27.83203125" style="915" customWidth="1"/>
    <col min="12394" max="12394" width="28.1640625" style="915" customWidth="1"/>
    <col min="12395" max="12395" width="27.83203125" style="915" customWidth="1"/>
    <col min="12396" max="12397" width="16" style="915" customWidth="1"/>
    <col min="12398" max="12398" width="27" style="915" customWidth="1"/>
    <col min="12399" max="12399" width="26.6640625" style="915" customWidth="1"/>
    <col min="12400" max="12400" width="27" style="915" customWidth="1"/>
    <col min="12401" max="12401" width="26.6640625" style="915" customWidth="1"/>
    <col min="12402" max="12402" width="27" style="915" customWidth="1"/>
    <col min="12403" max="12403" width="26.6640625" style="915" customWidth="1"/>
    <col min="12404" max="12404" width="27" style="915" customWidth="1"/>
    <col min="12405" max="12405" width="26.6640625" style="915" customWidth="1"/>
    <col min="12406" max="12407" width="16" style="915" customWidth="1"/>
    <col min="12408" max="12408" width="28.1640625" style="915" customWidth="1"/>
    <col min="12409" max="12409" width="27.83203125" style="915" customWidth="1"/>
    <col min="12410" max="12410" width="28.1640625" style="915" customWidth="1"/>
    <col min="12411" max="12411" width="27.83203125" style="915" customWidth="1"/>
    <col min="12412" max="12412" width="28.1640625" style="915" customWidth="1"/>
    <col min="12413" max="12413" width="27.83203125" style="915" customWidth="1"/>
    <col min="12414" max="12414" width="28.1640625" style="915" customWidth="1"/>
    <col min="12415" max="12415" width="27.83203125" style="915" customWidth="1"/>
    <col min="12416" max="12417" width="16" style="915" customWidth="1"/>
    <col min="12418" max="12418" width="28.1640625" style="915" customWidth="1"/>
    <col min="12419" max="12419" width="27.83203125" style="915" customWidth="1"/>
    <col min="12420" max="12420" width="27" style="915" customWidth="1"/>
    <col min="12421" max="12421" width="26.6640625" style="915" customWidth="1"/>
    <col min="12422" max="12422" width="28.1640625" style="915" customWidth="1"/>
    <col min="12423" max="12423" width="27.83203125" style="915" customWidth="1"/>
    <col min="12424" max="12424" width="28.1640625" style="915" customWidth="1"/>
    <col min="12425" max="12425" width="27.83203125" style="915" customWidth="1"/>
    <col min="12426" max="12427" width="16" style="915" customWidth="1"/>
    <col min="12428" max="12428" width="28.1640625" style="915" customWidth="1"/>
    <col min="12429" max="12429" width="27.83203125" style="915" customWidth="1"/>
    <col min="12430" max="12430" width="28.1640625" style="915" customWidth="1"/>
    <col min="12431" max="12431" width="27.83203125" style="915" customWidth="1"/>
    <col min="12432" max="12432" width="27" style="915" customWidth="1"/>
    <col min="12433" max="12433" width="26.6640625" style="915" customWidth="1"/>
    <col min="12434" max="12434" width="28.1640625" style="915" customWidth="1"/>
    <col min="12435" max="12435" width="27.83203125" style="915" customWidth="1"/>
    <col min="12436" max="12437" width="16" style="915" customWidth="1"/>
    <col min="12438" max="12438" width="25.1640625" style="915" customWidth="1"/>
    <col min="12439" max="12439" width="24.83203125" style="915" customWidth="1"/>
    <col min="12440" max="12440" width="25.1640625" style="915" customWidth="1"/>
    <col min="12441" max="12441" width="24.83203125" style="915" customWidth="1"/>
    <col min="12442" max="12442" width="25.1640625" style="915" customWidth="1"/>
    <col min="12443" max="12443" width="24.83203125" style="915" customWidth="1"/>
    <col min="12444" max="12444" width="25.1640625" style="915" customWidth="1"/>
    <col min="12445" max="12445" width="24.83203125" style="915" customWidth="1"/>
    <col min="12446" max="12447" width="16" style="915" customWidth="1"/>
    <col min="12448" max="12448" width="28.1640625" style="915" customWidth="1"/>
    <col min="12449" max="12449" width="27.83203125" style="915" customWidth="1"/>
    <col min="12450" max="12450" width="28.1640625" style="915" customWidth="1"/>
    <col min="12451" max="12451" width="27.83203125" style="915" customWidth="1"/>
    <col min="12452" max="12452" width="28.1640625" style="915" customWidth="1"/>
    <col min="12453" max="12453" width="27.83203125" style="915" customWidth="1"/>
    <col min="12454" max="12454" width="28.1640625" style="915" customWidth="1"/>
    <col min="12455" max="12455" width="27.83203125" style="915" customWidth="1"/>
    <col min="12456" max="12457" width="16" style="915" customWidth="1"/>
    <col min="12458" max="12458" width="28.1640625" style="915" customWidth="1"/>
    <col min="12459" max="12459" width="27.83203125" style="915" customWidth="1"/>
    <col min="12460" max="12460" width="28.1640625" style="915" customWidth="1"/>
    <col min="12461" max="12461" width="27.83203125" style="915" customWidth="1"/>
    <col min="12462" max="12462" width="28.1640625" style="915" customWidth="1"/>
    <col min="12463" max="12463" width="27.83203125" style="915" customWidth="1"/>
    <col min="12464" max="12464" width="28.1640625" style="915" customWidth="1"/>
    <col min="12465" max="12465" width="27.83203125" style="915" customWidth="1"/>
    <col min="12466" max="12467" width="16" style="915" customWidth="1"/>
    <col min="12468" max="12468" width="25.1640625" style="915" customWidth="1"/>
    <col min="12469" max="12469" width="24.83203125" style="915" customWidth="1"/>
    <col min="12470" max="12470" width="25.1640625" style="915" customWidth="1"/>
    <col min="12471" max="12471" width="24.83203125" style="915" customWidth="1"/>
    <col min="12472" max="12472" width="25.1640625" style="915" customWidth="1"/>
    <col min="12473" max="12473" width="24.83203125" style="915" customWidth="1"/>
    <col min="12474" max="12474" width="25.1640625" style="915" customWidth="1"/>
    <col min="12475" max="12475" width="24.83203125" style="915" customWidth="1"/>
    <col min="12476" max="12477" width="16" style="915" customWidth="1"/>
    <col min="12478" max="12478" width="28.1640625" style="915" customWidth="1"/>
    <col min="12479" max="12479" width="27.83203125" style="915" customWidth="1"/>
    <col min="12480" max="12480" width="28.1640625" style="915" customWidth="1"/>
    <col min="12481" max="12481" width="27.83203125" style="915" customWidth="1"/>
    <col min="12482" max="12482" width="28.1640625" style="915" customWidth="1"/>
    <col min="12483" max="12483" width="27.83203125" style="915" customWidth="1"/>
    <col min="12484" max="12484" width="28.1640625" style="915" customWidth="1"/>
    <col min="12485" max="12485" width="27.83203125" style="915" customWidth="1"/>
    <col min="12486" max="12487" width="16" style="915" customWidth="1"/>
    <col min="12488" max="12488" width="28.1640625" style="915" customWidth="1"/>
    <col min="12489" max="12489" width="27.83203125" style="915" customWidth="1"/>
    <col min="12490" max="12490" width="28.1640625" style="915" customWidth="1"/>
    <col min="12491" max="12491" width="27.83203125" style="915" customWidth="1"/>
    <col min="12492" max="12492" width="28.1640625" style="915" customWidth="1"/>
    <col min="12493" max="12493" width="27.83203125" style="915" customWidth="1"/>
    <col min="12494" max="12494" width="28.1640625" style="915" customWidth="1"/>
    <col min="12495" max="12495" width="27.83203125" style="915" customWidth="1"/>
    <col min="12496" max="12497" width="16" style="915" customWidth="1"/>
    <col min="12498" max="12498" width="27" style="915" customWidth="1"/>
    <col min="12499" max="12499" width="26.6640625" style="915" customWidth="1"/>
    <col min="12500" max="12500" width="27" style="915" customWidth="1"/>
    <col min="12501" max="12501" width="26.6640625" style="915" customWidth="1"/>
    <col min="12502" max="12502" width="27" style="915" customWidth="1"/>
    <col min="12503" max="12503" width="26.6640625" style="915" customWidth="1"/>
    <col min="12504" max="12504" width="27" style="915" customWidth="1"/>
    <col min="12505" max="12505" width="26.6640625" style="915" customWidth="1"/>
    <col min="12506" max="12507" width="16" style="915" customWidth="1"/>
    <col min="12508" max="12508" width="28.1640625" style="915" customWidth="1"/>
    <col min="12509" max="12509" width="27.83203125" style="915" customWidth="1"/>
    <col min="12510" max="12510" width="28.1640625" style="915" customWidth="1"/>
    <col min="12511" max="12511" width="27.83203125" style="915" customWidth="1"/>
    <col min="12512" max="12512" width="28.1640625" style="915" customWidth="1"/>
    <col min="12513" max="12513" width="27.83203125" style="915" customWidth="1"/>
    <col min="12514" max="12514" width="28.1640625" style="915" customWidth="1"/>
    <col min="12515" max="12515" width="27.83203125" style="915" customWidth="1"/>
    <col min="12516" max="12517" width="16" style="915" customWidth="1"/>
    <col min="12518" max="12518" width="28.1640625" style="915" customWidth="1"/>
    <col min="12519" max="12519" width="27.83203125" style="915" customWidth="1"/>
    <col min="12520" max="12520" width="28.1640625" style="915" customWidth="1"/>
    <col min="12521" max="12521" width="27.83203125" style="915" customWidth="1"/>
    <col min="12522" max="12522" width="28.1640625" style="915" customWidth="1"/>
    <col min="12523" max="12523" width="27.83203125" style="915" customWidth="1"/>
    <col min="12524" max="12524" width="28.1640625" style="915" customWidth="1"/>
    <col min="12525" max="12525" width="27.83203125" style="915" customWidth="1"/>
    <col min="12526" max="12527" width="16" style="915" customWidth="1"/>
    <col min="12528" max="12528" width="28.1640625" style="915" customWidth="1"/>
    <col min="12529" max="12529" width="27.83203125" style="915" customWidth="1"/>
    <col min="12530" max="12530" width="28.1640625" style="915" customWidth="1"/>
    <col min="12531" max="12531" width="27.83203125" style="915" customWidth="1"/>
    <col min="12532" max="12532" width="28.1640625" style="915" customWidth="1"/>
    <col min="12533" max="12533" width="27.83203125" style="915" customWidth="1"/>
    <col min="12534" max="12534" width="28.1640625" style="915" customWidth="1"/>
    <col min="12535" max="12535" width="27.83203125" style="915" customWidth="1"/>
    <col min="12536" max="12537" width="16" style="915" customWidth="1"/>
    <col min="12538" max="12538" width="28.1640625" style="915" customWidth="1"/>
    <col min="12539" max="12539" width="27.83203125" style="915" customWidth="1"/>
    <col min="12540" max="12540" width="28.1640625" style="915" customWidth="1"/>
    <col min="12541" max="12541" width="27.83203125" style="915" customWidth="1"/>
    <col min="12542" max="12542" width="28.1640625" style="915" customWidth="1"/>
    <col min="12543" max="12543" width="27.83203125" style="915" customWidth="1"/>
    <col min="12544" max="12544" width="28.1640625" style="915" customWidth="1"/>
    <col min="12545" max="12545" width="27.83203125" style="915" customWidth="1"/>
    <col min="12546" max="12547" width="16" style="915" customWidth="1"/>
    <col min="12548" max="12548" width="28.1640625" style="915" customWidth="1"/>
    <col min="12549" max="12549" width="27.83203125" style="915" customWidth="1"/>
    <col min="12550" max="12550" width="28.1640625" style="915" customWidth="1"/>
    <col min="12551" max="12551" width="27.83203125" style="915" customWidth="1"/>
    <col min="12552" max="12552" width="28.1640625" style="915" customWidth="1"/>
    <col min="12553" max="12553" width="27.83203125" style="915" customWidth="1"/>
    <col min="12554" max="12554" width="28.1640625" style="915" customWidth="1"/>
    <col min="12555" max="12555" width="27.83203125" style="915" customWidth="1"/>
    <col min="12556" max="12557" width="16.1640625" style="915" customWidth="1"/>
    <col min="12558" max="12558" width="29.33203125" style="915" customWidth="1"/>
    <col min="12559" max="12559" width="29" style="915" customWidth="1"/>
    <col min="12560" max="12560" width="29.33203125" style="915" customWidth="1"/>
    <col min="12561" max="12561" width="29" style="915" customWidth="1"/>
    <col min="12562" max="12562" width="29.33203125" style="915" customWidth="1"/>
    <col min="12563" max="12563" width="29" style="915" customWidth="1"/>
    <col min="12564" max="12564" width="29.33203125" style="915" customWidth="1"/>
    <col min="12565" max="12565" width="29" style="915" customWidth="1"/>
    <col min="12566" max="12567" width="16.1640625" style="915" customWidth="1"/>
    <col min="12568" max="12568" width="29.33203125" style="915" customWidth="1"/>
    <col min="12569" max="12569" width="29" style="915" customWidth="1"/>
    <col min="12570" max="12570" width="29.33203125" style="915" customWidth="1"/>
    <col min="12571" max="12571" width="29" style="915" customWidth="1"/>
    <col min="12572" max="12572" width="29.33203125" style="915" customWidth="1"/>
    <col min="12573" max="12573" width="29" style="915" customWidth="1"/>
    <col min="12574" max="12574" width="29.33203125" style="915" customWidth="1"/>
    <col min="12575" max="12575" width="29" style="915" customWidth="1"/>
    <col min="12576" max="12577" width="16" style="915" customWidth="1"/>
    <col min="12578" max="12578" width="28.1640625" style="915" customWidth="1"/>
    <col min="12579" max="12579" width="27.83203125" style="915" customWidth="1"/>
    <col min="12580" max="12580" width="28.1640625" style="915" customWidth="1"/>
    <col min="12581" max="12581" width="27.83203125" style="915" customWidth="1"/>
    <col min="12582" max="12582" width="28.1640625" style="915" customWidth="1"/>
    <col min="12583" max="12583" width="27.83203125" style="915" customWidth="1"/>
    <col min="12584" max="12584" width="28.1640625" style="915" customWidth="1"/>
    <col min="12585" max="12585" width="27.83203125" style="915" customWidth="1"/>
    <col min="12586" max="12587" width="16.1640625" style="915" customWidth="1"/>
    <col min="12588" max="12588" width="29.33203125" style="915" customWidth="1"/>
    <col min="12589" max="12589" width="29" style="915" customWidth="1"/>
    <col min="12590" max="12590" width="29.33203125" style="915" customWidth="1"/>
    <col min="12591" max="12591" width="29" style="915" customWidth="1"/>
    <col min="12592" max="12592" width="29.33203125" style="915" customWidth="1"/>
    <col min="12593" max="12593" width="29" style="915" customWidth="1"/>
    <col min="12594" max="12594" width="29.33203125" style="915" customWidth="1"/>
    <col min="12595" max="12595" width="29" style="915" customWidth="1"/>
    <col min="12596" max="12597" width="16" style="915" customWidth="1"/>
    <col min="12598" max="12598" width="28.1640625" style="915" customWidth="1"/>
    <col min="12599" max="12599" width="27.83203125" style="915" customWidth="1"/>
    <col min="12600" max="12600" width="28.1640625" style="915" customWidth="1"/>
    <col min="12601" max="12601" width="27.83203125" style="915" customWidth="1"/>
    <col min="12602" max="12602" width="28.1640625" style="915" customWidth="1"/>
    <col min="12603" max="12603" width="27.83203125" style="915" customWidth="1"/>
    <col min="12604" max="12604" width="28.1640625" style="915" customWidth="1"/>
    <col min="12605" max="12605" width="27.83203125" style="915" customWidth="1"/>
    <col min="12606" max="12607" width="16.1640625" style="915" customWidth="1"/>
    <col min="12608" max="12608" width="29.33203125" style="915" customWidth="1"/>
    <col min="12609" max="12609" width="29" style="915" customWidth="1"/>
    <col min="12610" max="12610" width="29.33203125" style="915" customWidth="1"/>
    <col min="12611" max="12611" width="29" style="915" customWidth="1"/>
    <col min="12612" max="12612" width="29.33203125" style="915" customWidth="1"/>
    <col min="12613" max="12613" width="29" style="915" customWidth="1"/>
    <col min="12614" max="12614" width="29.33203125" style="915" customWidth="1"/>
    <col min="12615" max="12615" width="29" style="915" customWidth="1"/>
    <col min="12616" max="12617" width="16.1640625" style="915" customWidth="1"/>
    <col min="12618" max="12618" width="29.33203125" style="915" customWidth="1"/>
    <col min="12619" max="12619" width="29" style="915" customWidth="1"/>
    <col min="12620" max="12620" width="29.33203125" style="915" customWidth="1"/>
    <col min="12621" max="12621" width="29" style="915" customWidth="1"/>
    <col min="12622" max="12622" width="29.33203125" style="915" customWidth="1"/>
    <col min="12623" max="12623" width="29" style="915" customWidth="1"/>
    <col min="12624" max="12624" width="29.33203125" style="915" customWidth="1"/>
    <col min="12625" max="12625" width="29" style="915" customWidth="1"/>
    <col min="12626" max="12627" width="16.1640625" style="915" customWidth="1"/>
    <col min="12628" max="12628" width="29.33203125" style="915" customWidth="1"/>
    <col min="12629" max="12629" width="29" style="915" customWidth="1"/>
    <col min="12630" max="12630" width="29.33203125" style="915" customWidth="1"/>
    <col min="12631" max="12631" width="29" style="915" customWidth="1"/>
    <col min="12632" max="12632" width="29.33203125" style="915" customWidth="1"/>
    <col min="12633" max="12633" width="29" style="915" customWidth="1"/>
    <col min="12634" max="12634" width="29.33203125" style="915" customWidth="1"/>
    <col min="12635" max="12635" width="29" style="915" customWidth="1"/>
    <col min="12636" max="12637" width="16.1640625" style="915" customWidth="1"/>
    <col min="12638" max="12638" width="29.33203125" style="915" customWidth="1"/>
    <col min="12639" max="12639" width="29" style="915" customWidth="1"/>
    <col min="12640" max="12640" width="29.33203125" style="915" customWidth="1"/>
    <col min="12641" max="12641" width="29" style="915" customWidth="1"/>
    <col min="12642" max="12642" width="29.33203125" style="915" customWidth="1"/>
    <col min="12643" max="12643" width="29" style="915" customWidth="1"/>
    <col min="12644" max="12644" width="29.33203125" style="915" customWidth="1"/>
    <col min="12645" max="12645" width="29" style="915" customWidth="1"/>
    <col min="12646" max="12647" width="16.1640625" style="915" customWidth="1"/>
    <col min="12648" max="12648" width="29.33203125" style="915" customWidth="1"/>
    <col min="12649" max="12649" width="29" style="915" customWidth="1"/>
    <col min="12650" max="12650" width="29.33203125" style="915" customWidth="1"/>
    <col min="12651" max="12651" width="29" style="915" customWidth="1"/>
    <col min="12652" max="12652" width="29.33203125" style="915" customWidth="1"/>
    <col min="12653" max="12653" width="29" style="915" customWidth="1"/>
    <col min="12654" max="12654" width="29.33203125" style="915" customWidth="1"/>
    <col min="12655" max="12655" width="29" style="915" customWidth="1"/>
    <col min="12656" max="12657" width="16.1640625" style="915" customWidth="1"/>
    <col min="12658" max="12658" width="29.33203125" style="915" customWidth="1"/>
    <col min="12659" max="12659" width="29" style="915" customWidth="1"/>
    <col min="12660" max="12660" width="29.33203125" style="915" customWidth="1"/>
    <col min="12661" max="12661" width="29" style="915" customWidth="1"/>
    <col min="12662" max="12662" width="29.33203125" style="915" customWidth="1"/>
    <col min="12663" max="12663" width="29" style="915" customWidth="1"/>
    <col min="12664" max="12664" width="29.33203125" style="915" customWidth="1"/>
    <col min="12665" max="12665" width="29" style="915" customWidth="1"/>
    <col min="12666" max="12667" width="16.1640625" style="915" customWidth="1"/>
    <col min="12668" max="12668" width="29.33203125" style="915" customWidth="1"/>
    <col min="12669" max="12669" width="29" style="915" customWidth="1"/>
    <col min="12670" max="12670" width="29.33203125" style="915" customWidth="1"/>
    <col min="12671" max="12671" width="29" style="915" customWidth="1"/>
    <col min="12672" max="12672" width="29.33203125" style="915" customWidth="1"/>
    <col min="12673" max="12673" width="29" style="915" customWidth="1"/>
    <col min="12674" max="12674" width="29.33203125" style="915" customWidth="1"/>
    <col min="12675" max="12675" width="29" style="915" customWidth="1"/>
    <col min="12676" max="12677" width="16.1640625" style="915" customWidth="1"/>
    <col min="12678" max="12678" width="29.33203125" style="915" customWidth="1"/>
    <col min="12679" max="12679" width="29" style="915" customWidth="1"/>
    <col min="12680" max="12680" width="29.33203125" style="915" customWidth="1"/>
    <col min="12681" max="12681" width="29" style="915" customWidth="1"/>
    <col min="12682" max="12682" width="29.33203125" style="915" customWidth="1"/>
    <col min="12683" max="12683" width="29" style="915" customWidth="1"/>
    <col min="12684" max="12684" width="28.1640625" style="915" customWidth="1"/>
    <col min="12685" max="12685" width="27.83203125" style="915" customWidth="1"/>
    <col min="12686" max="12687" width="16.1640625" style="915" customWidth="1"/>
    <col min="12688" max="12688" width="29.33203125" style="915" customWidth="1"/>
    <col min="12689" max="12689" width="29" style="915" customWidth="1"/>
    <col min="12690" max="12690" width="29.33203125" style="915" customWidth="1"/>
    <col min="12691" max="12691" width="29" style="915" customWidth="1"/>
    <col min="12692" max="12692" width="29.33203125" style="915" customWidth="1"/>
    <col min="12693" max="12693" width="29" style="915" customWidth="1"/>
    <col min="12694" max="12694" width="29.33203125" style="915" customWidth="1"/>
    <col min="12695" max="12695" width="29" style="915" customWidth="1"/>
    <col min="12696" max="12697" width="16" style="915" customWidth="1"/>
    <col min="12698" max="12698" width="28.1640625" style="915" customWidth="1"/>
    <col min="12699" max="12699" width="27.83203125" style="915" customWidth="1"/>
    <col min="12700" max="12700" width="28.1640625" style="915" customWidth="1"/>
    <col min="12701" max="12701" width="27.83203125" style="915" customWidth="1"/>
    <col min="12702" max="12702" width="28.1640625" style="915" customWidth="1"/>
    <col min="12703" max="12703" width="27.83203125" style="915" customWidth="1"/>
    <col min="12704" max="12704" width="28.1640625" style="915" customWidth="1"/>
    <col min="12705" max="12705" width="27.83203125" style="915" customWidth="1"/>
    <col min="12706" max="12707" width="16.1640625" style="915" customWidth="1"/>
    <col min="12708" max="12708" width="29.33203125" style="915" customWidth="1"/>
    <col min="12709" max="12709" width="29" style="915" customWidth="1"/>
    <col min="12710" max="12710" width="29.33203125" style="915" customWidth="1"/>
    <col min="12711" max="12711" width="29" style="915" customWidth="1"/>
    <col min="12712" max="12712" width="29.33203125" style="915" customWidth="1"/>
    <col min="12713" max="12713" width="29" style="915" customWidth="1"/>
    <col min="12714" max="12714" width="29.33203125" style="915" customWidth="1"/>
    <col min="12715" max="12715" width="29" style="915" customWidth="1"/>
    <col min="12716" max="12717" width="16.1640625" style="915" customWidth="1"/>
    <col min="12718" max="12718" width="29.33203125" style="915" customWidth="1"/>
    <col min="12719" max="12719" width="29" style="915" customWidth="1"/>
    <col min="12720" max="12720" width="29.33203125" style="915" customWidth="1"/>
    <col min="12721" max="12721" width="29" style="915" customWidth="1"/>
    <col min="12722" max="12722" width="29.33203125" style="915" customWidth="1"/>
    <col min="12723" max="12723" width="29" style="915" customWidth="1"/>
    <col min="12724" max="12724" width="29.33203125" style="915" customWidth="1"/>
    <col min="12725" max="12725" width="29" style="915" customWidth="1"/>
    <col min="12726" max="12727" width="16.1640625" style="915" customWidth="1"/>
    <col min="12728" max="12728" width="29.33203125" style="915" customWidth="1"/>
    <col min="12729" max="12729" width="29" style="915" customWidth="1"/>
    <col min="12730" max="12730" width="29.33203125" style="915" customWidth="1"/>
    <col min="12731" max="12731" width="29" style="915" customWidth="1"/>
    <col min="12732" max="12732" width="29.33203125" style="915" customWidth="1"/>
    <col min="12733" max="12733" width="29" style="915" customWidth="1"/>
    <col min="12734" max="12734" width="29.33203125" style="915" customWidth="1"/>
    <col min="12735" max="12735" width="29" style="915" customWidth="1"/>
    <col min="12736" max="12737" width="16.1640625" style="915" customWidth="1"/>
    <col min="12738" max="12738" width="29.33203125" style="915" customWidth="1"/>
    <col min="12739" max="12739" width="29" style="915" customWidth="1"/>
    <col min="12740" max="12740" width="29.33203125" style="915" customWidth="1"/>
    <col min="12741" max="12741" width="29" style="915" customWidth="1"/>
    <col min="12742" max="12742" width="29.33203125" style="915" customWidth="1"/>
    <col min="12743" max="12743" width="29" style="915" customWidth="1"/>
    <col min="12744" max="12744" width="29.33203125" style="915" customWidth="1"/>
    <col min="12745" max="12745" width="29" style="915" customWidth="1"/>
    <col min="12746" max="12747" width="16.1640625" style="915" customWidth="1"/>
    <col min="12748" max="12748" width="29.33203125" style="915" customWidth="1"/>
    <col min="12749" max="12749" width="29" style="915" customWidth="1"/>
    <col min="12750" max="12750" width="29.33203125" style="915" customWidth="1"/>
    <col min="12751" max="12751" width="29" style="915" customWidth="1"/>
    <col min="12752" max="12752" width="29.33203125" style="915" customWidth="1"/>
    <col min="12753" max="12753" width="29" style="915" customWidth="1"/>
    <col min="12754" max="12754" width="29.33203125" style="915" customWidth="1"/>
    <col min="12755" max="12755" width="29" style="915" customWidth="1"/>
    <col min="12756" max="12757" width="16.1640625" style="915" customWidth="1"/>
    <col min="12758" max="12758" width="29.33203125" style="915" customWidth="1"/>
    <col min="12759" max="12759" width="29" style="915" customWidth="1"/>
    <col min="12760" max="12760" width="29.33203125" style="915" customWidth="1"/>
    <col min="12761" max="12761" width="29" style="915" customWidth="1"/>
    <col min="12762" max="12762" width="29.33203125" style="915" customWidth="1"/>
    <col min="12763" max="12763" width="29" style="915" customWidth="1"/>
    <col min="12764" max="12764" width="29.33203125" style="915" customWidth="1"/>
    <col min="12765" max="12765" width="29" style="915" customWidth="1"/>
    <col min="12766" max="12767" width="16.1640625" style="915" customWidth="1"/>
    <col min="12768" max="12768" width="29.33203125" style="915" customWidth="1"/>
    <col min="12769" max="12769" width="29" style="915" customWidth="1"/>
    <col min="12770" max="12770" width="29.33203125" style="915" customWidth="1"/>
    <col min="12771" max="12771" width="29" style="915" customWidth="1"/>
    <col min="12772" max="12772" width="29.33203125" style="915" customWidth="1"/>
    <col min="12773" max="12773" width="29" style="915" customWidth="1"/>
    <col min="12774" max="12774" width="29.33203125" style="915" customWidth="1"/>
    <col min="12775" max="12775" width="29" style="915" customWidth="1"/>
    <col min="12776" max="12777" width="16" style="915" customWidth="1"/>
    <col min="12778" max="12778" width="28.1640625" style="915" customWidth="1"/>
    <col min="12779" max="12779" width="27.83203125" style="915" customWidth="1"/>
    <col min="12780" max="12780" width="28.1640625" style="915" customWidth="1"/>
    <col min="12781" max="12781" width="27.83203125" style="915" customWidth="1"/>
    <col min="12782" max="12782" width="28.1640625" style="915" customWidth="1"/>
    <col min="12783" max="12783" width="27.83203125" style="915" customWidth="1"/>
    <col min="12784" max="12784" width="28.1640625" style="915" customWidth="1"/>
    <col min="12785" max="12785" width="27.83203125" style="915" customWidth="1"/>
    <col min="12786" max="12787" width="16.1640625" style="915" customWidth="1"/>
    <col min="12788" max="12788" width="29.33203125" style="915" customWidth="1"/>
    <col min="12789" max="12789" width="29" style="915" customWidth="1"/>
    <col min="12790" max="12790" width="29.33203125" style="915" customWidth="1"/>
    <col min="12791" max="12791" width="29" style="915" customWidth="1"/>
    <col min="12792" max="12792" width="29.33203125" style="915" customWidth="1"/>
    <col min="12793" max="12793" width="29" style="915" customWidth="1"/>
    <col min="12794" max="12794" width="29.33203125" style="915" customWidth="1"/>
    <col min="12795" max="12795" width="29" style="915" customWidth="1"/>
    <col min="12796" max="12797" width="16.1640625" style="915" customWidth="1"/>
    <col min="12798" max="12798" width="29.33203125" style="915" customWidth="1"/>
    <col min="12799" max="12799" width="29" style="915" customWidth="1"/>
    <col min="12800" max="12800" width="29.33203125" style="915" customWidth="1"/>
    <col min="12801" max="12801" width="29" style="915" customWidth="1"/>
    <col min="12802" max="12802" width="29.33203125" style="915" customWidth="1"/>
    <col min="12803" max="12803" width="29" style="915" customWidth="1"/>
    <col min="12804" max="12804" width="29.33203125" style="915" customWidth="1"/>
    <col min="12805" max="12805" width="29" style="915" customWidth="1"/>
    <col min="12806" max="12807" width="16.1640625" style="915" customWidth="1"/>
    <col min="12808" max="12808" width="29.33203125" style="915" customWidth="1"/>
    <col min="12809" max="12809" width="29" style="915" customWidth="1"/>
    <col min="12810" max="12810" width="29.33203125" style="915" customWidth="1"/>
    <col min="12811" max="12811" width="29" style="915" customWidth="1"/>
    <col min="12812" max="12812" width="29.33203125" style="915" customWidth="1"/>
    <col min="12813" max="12813" width="29" style="915" customWidth="1"/>
    <col min="12814" max="12814" width="29.33203125" style="915" customWidth="1"/>
    <col min="12815" max="12815" width="29" style="915" customWidth="1"/>
    <col min="12816" max="12817" width="16.1640625" style="915" customWidth="1"/>
    <col min="12818" max="12818" width="30.6640625" style="915" customWidth="1"/>
    <col min="12819" max="12819" width="30.33203125" style="915" customWidth="1"/>
    <col min="12820" max="12820" width="30.6640625" style="915" customWidth="1"/>
    <col min="12821" max="12821" width="30.33203125" style="915" customWidth="1"/>
    <col min="12822" max="12822" width="30.6640625" style="915" customWidth="1"/>
    <col min="12823" max="12823" width="30.33203125" style="915" customWidth="1"/>
    <col min="12824" max="12824" width="30.6640625" style="915" customWidth="1"/>
    <col min="12825" max="12825" width="30.33203125" style="915" customWidth="1"/>
    <col min="12826" max="12827" width="16.1640625" style="915" customWidth="1"/>
    <col min="12828" max="12828" width="30.6640625" style="915" customWidth="1"/>
    <col min="12829" max="12829" width="30.33203125" style="915" customWidth="1"/>
    <col min="12830" max="12830" width="30.6640625" style="915" customWidth="1"/>
    <col min="12831" max="12831" width="30.33203125" style="915" customWidth="1"/>
    <col min="12832" max="12832" width="30.6640625" style="915" customWidth="1"/>
    <col min="12833" max="12833" width="30.33203125" style="915" customWidth="1"/>
    <col min="12834" max="12834" width="30.6640625" style="915" customWidth="1"/>
    <col min="12835" max="12835" width="30.33203125" style="915" customWidth="1"/>
    <col min="12836" max="12837" width="16" style="915" customWidth="1"/>
    <col min="12838" max="12838" width="30.6640625" style="915" customWidth="1"/>
    <col min="12839" max="12839" width="30.33203125" style="915" customWidth="1"/>
    <col min="12840" max="12840" width="30.6640625" style="915" customWidth="1"/>
    <col min="12841" max="12841" width="30.33203125" style="915" customWidth="1"/>
    <col min="12842" max="12842" width="30.6640625" style="915" customWidth="1"/>
    <col min="12843" max="12843" width="30.33203125" style="915" customWidth="1"/>
    <col min="12844" max="12844" width="30.6640625" style="915" customWidth="1"/>
    <col min="12845" max="12845" width="30.33203125" style="915" customWidth="1"/>
    <col min="12846" max="12847" width="16" style="915" customWidth="1"/>
    <col min="12848" max="12848" width="25.83203125" style="915" customWidth="1"/>
    <col min="12849" max="12849" width="25.5" style="915" customWidth="1"/>
    <col min="12850" max="12850" width="25.83203125" style="915" customWidth="1"/>
    <col min="12851" max="12851" width="25.5" style="915" customWidth="1"/>
    <col min="12852" max="12852" width="25.83203125" style="915" customWidth="1"/>
    <col min="12853" max="12853" width="25.5" style="915" customWidth="1"/>
    <col min="12854" max="12854" width="25.83203125" style="915" customWidth="1"/>
    <col min="12855" max="12855" width="25.5" style="915" customWidth="1"/>
    <col min="12856" max="12857" width="16" style="915" customWidth="1"/>
    <col min="12858" max="12858" width="23.83203125" style="915" customWidth="1"/>
    <col min="12859" max="12859" width="23.6640625" style="915" customWidth="1"/>
    <col min="12860" max="12860" width="23.83203125" style="915" customWidth="1"/>
    <col min="12861" max="12861" width="23.6640625" style="915" customWidth="1"/>
    <col min="12862" max="12865" width="16" style="915" customWidth="1"/>
    <col min="12866" max="12866" width="23.83203125" style="915" customWidth="1"/>
    <col min="12867" max="12867" width="23.6640625" style="915" customWidth="1"/>
    <col min="12868" max="12868" width="23.83203125" style="915" customWidth="1"/>
    <col min="12869" max="12869" width="23.6640625" style="915" customWidth="1"/>
    <col min="12870" max="12870" width="23.83203125" style="915" customWidth="1"/>
    <col min="12871" max="12871" width="23.6640625" style="915" customWidth="1"/>
    <col min="12872" max="12872" width="23.83203125" style="915" customWidth="1"/>
    <col min="12873" max="12873" width="23.6640625" style="915" customWidth="1"/>
    <col min="12874" max="12875" width="16" style="915" customWidth="1"/>
    <col min="12876" max="12876" width="20.5" style="915" customWidth="1"/>
    <col min="12877" max="12877" width="20.1640625" style="915" customWidth="1"/>
    <col min="12878" max="12878" width="20.5" style="915" customWidth="1"/>
    <col min="12879" max="12879" width="20.1640625" style="915" customWidth="1"/>
    <col min="12880" max="12880" width="20.5" style="915" customWidth="1"/>
    <col min="12881" max="12881" width="20.1640625" style="915" customWidth="1"/>
    <col min="12882" max="12882" width="20.5" style="915" customWidth="1"/>
    <col min="12883" max="12883" width="20.1640625" style="915" customWidth="1"/>
    <col min="12884" max="12884" width="21.83203125" style="915" customWidth="1"/>
    <col min="12885" max="12885" width="21.6640625" style="915" customWidth="1"/>
    <col min="12886" max="12886" width="27" style="915" customWidth="1"/>
    <col min="12887" max="12887" width="26.6640625" style="915" customWidth="1"/>
    <col min="12888" max="12888" width="27" style="915" customWidth="1"/>
    <col min="12889" max="12889" width="26.6640625" style="915" customWidth="1"/>
    <col min="12890" max="12890" width="27" style="915" customWidth="1"/>
    <col min="12891" max="12891" width="26.6640625" style="915" customWidth="1"/>
    <col min="12892" max="12892" width="27" style="915" customWidth="1"/>
    <col min="12893" max="12893" width="26.6640625" style="915" customWidth="1"/>
    <col min="12894" max="12894" width="27" style="915" customWidth="1"/>
    <col min="12895" max="12895" width="26.6640625" style="915" customWidth="1"/>
    <col min="12896" max="12897" width="16" style="915" customWidth="1"/>
    <col min="12898" max="12898" width="25.83203125" style="915" customWidth="1"/>
    <col min="12899" max="12899" width="25.5" style="915" customWidth="1"/>
    <col min="12900" max="12900" width="25.83203125" style="915" customWidth="1"/>
    <col min="12901" max="12901" width="25.5" style="915" customWidth="1"/>
    <col min="12902" max="12902" width="25.83203125" style="915" customWidth="1"/>
    <col min="12903" max="12903" width="25.5" style="915" customWidth="1"/>
    <col min="12904" max="12904" width="25.83203125" style="915" customWidth="1"/>
    <col min="12905" max="12905" width="25.5" style="915" customWidth="1"/>
    <col min="12906" max="12906" width="25.83203125" style="915" customWidth="1"/>
    <col min="12907" max="12907" width="25.5" style="915" customWidth="1"/>
    <col min="12908" max="12909" width="16" style="915" customWidth="1"/>
    <col min="12910" max="12910" width="27" style="915" customWidth="1"/>
    <col min="12911" max="12911" width="26.6640625" style="915" customWidth="1"/>
    <col min="12912" max="12912" width="27" style="915" customWidth="1"/>
    <col min="12913" max="12913" width="26.6640625" style="915" customWidth="1"/>
    <col min="12914" max="12914" width="27" style="915" customWidth="1"/>
    <col min="12915" max="12915" width="26.6640625" style="915" customWidth="1"/>
    <col min="12916" max="12916" width="27" style="915" customWidth="1"/>
    <col min="12917" max="12917" width="26.6640625" style="915" customWidth="1"/>
    <col min="12918" max="12918" width="27" style="915" customWidth="1"/>
    <col min="12919" max="12919" width="26.6640625" style="915" customWidth="1"/>
    <col min="12920" max="12921" width="16" style="915" customWidth="1"/>
    <col min="12922" max="12922" width="27" style="915" customWidth="1"/>
    <col min="12923" max="12923" width="26.6640625" style="915" customWidth="1"/>
    <col min="12924" max="12924" width="27" style="915" customWidth="1"/>
    <col min="12925" max="12925" width="26.6640625" style="915" customWidth="1"/>
    <col min="12926" max="12926" width="27" style="915" customWidth="1"/>
    <col min="12927" max="12927" width="26.6640625" style="915" customWidth="1"/>
    <col min="12928" max="12928" width="27" style="915" customWidth="1"/>
    <col min="12929" max="12929" width="26.6640625" style="915" customWidth="1"/>
    <col min="12930" max="12930" width="27" style="915" customWidth="1"/>
    <col min="12931" max="12931" width="26.6640625" style="915" customWidth="1"/>
    <col min="12932" max="12933" width="16" style="915" customWidth="1"/>
    <col min="12934" max="12934" width="27" style="915" customWidth="1"/>
    <col min="12935" max="12935" width="26.6640625" style="915" customWidth="1"/>
    <col min="12936" max="12936" width="27" style="915" customWidth="1"/>
    <col min="12937" max="12937" width="26.6640625" style="915" customWidth="1"/>
    <col min="12938" max="12938" width="27" style="915" customWidth="1"/>
    <col min="12939" max="12939" width="26.6640625" style="915" customWidth="1"/>
    <col min="12940" max="12940" width="27" style="915" customWidth="1"/>
    <col min="12941" max="12941" width="26.6640625" style="915" customWidth="1"/>
    <col min="12942" max="12942" width="27" style="915" customWidth="1"/>
    <col min="12943" max="12943" width="26.6640625" style="915" customWidth="1"/>
    <col min="12944" max="12945" width="16" style="915" customWidth="1"/>
    <col min="12946" max="12946" width="27" style="915" customWidth="1"/>
    <col min="12947" max="12947" width="26.6640625" style="915" customWidth="1"/>
    <col min="12948" max="12948" width="27" style="915" customWidth="1"/>
    <col min="12949" max="12949" width="26.6640625" style="915" customWidth="1"/>
    <col min="12950" max="12950" width="27" style="915" customWidth="1"/>
    <col min="12951" max="12951" width="26.6640625" style="915" customWidth="1"/>
    <col min="12952" max="12952" width="27" style="915" customWidth="1"/>
    <col min="12953" max="12953" width="26.6640625" style="915" customWidth="1"/>
    <col min="12954" max="12954" width="27" style="915" customWidth="1"/>
    <col min="12955" max="12955" width="26.6640625" style="915" customWidth="1"/>
    <col min="12956" max="12957" width="16" style="915" customWidth="1"/>
    <col min="12958" max="12958" width="27" style="915" customWidth="1"/>
    <col min="12959" max="12959" width="26.6640625" style="915" customWidth="1"/>
    <col min="12960" max="12960" width="27" style="915" customWidth="1"/>
    <col min="12961" max="12961" width="26.6640625" style="915" customWidth="1"/>
    <col min="12962" max="12962" width="27" style="915" customWidth="1"/>
    <col min="12963" max="12963" width="26.6640625" style="915" customWidth="1"/>
    <col min="12964" max="12964" width="27" style="915" customWidth="1"/>
    <col min="12965" max="12965" width="26.6640625" style="915" customWidth="1"/>
    <col min="12966" max="12966" width="27" style="915" customWidth="1"/>
    <col min="12967" max="12967" width="26.6640625" style="915" customWidth="1"/>
    <col min="12968" max="12969" width="16" style="915" customWidth="1"/>
    <col min="12970" max="12970" width="27" style="915" customWidth="1"/>
    <col min="12971" max="12971" width="26.6640625" style="915" customWidth="1"/>
    <col min="12972" max="12972" width="27" style="915" customWidth="1"/>
    <col min="12973" max="12973" width="26.6640625" style="915" customWidth="1"/>
    <col min="12974" max="12974" width="27" style="915" customWidth="1"/>
    <col min="12975" max="12975" width="26.6640625" style="915" customWidth="1"/>
    <col min="12976" max="12976" width="27" style="915" customWidth="1"/>
    <col min="12977" max="12977" width="26.6640625" style="915" customWidth="1"/>
    <col min="12978" max="12978" width="27" style="915" customWidth="1"/>
    <col min="12979" max="12979" width="26.6640625" style="915" customWidth="1"/>
    <col min="12980" max="12981" width="16" style="915" customWidth="1"/>
    <col min="12982" max="12982" width="25.83203125" style="915" customWidth="1"/>
    <col min="12983" max="12983" width="25.5" style="915" customWidth="1"/>
    <col min="12984" max="12984" width="27" style="915" customWidth="1"/>
    <col min="12985" max="12985" width="26.6640625" style="915" customWidth="1"/>
    <col min="12986" max="12986" width="27" style="915" customWidth="1"/>
    <col min="12987" max="12987" width="26.6640625" style="915" customWidth="1"/>
    <col min="12988" max="12988" width="27" style="915" customWidth="1"/>
    <col min="12989" max="12989" width="26.6640625" style="915" customWidth="1"/>
    <col min="12990" max="12990" width="27" style="915" customWidth="1"/>
    <col min="12991" max="12991" width="26.6640625" style="915" customWidth="1"/>
    <col min="12992" max="12993" width="16" style="915" customWidth="1"/>
    <col min="12994" max="12994" width="27" style="915" customWidth="1"/>
    <col min="12995" max="12995" width="26.6640625" style="915" customWidth="1"/>
    <col min="12996" max="12996" width="27" style="915" customWidth="1"/>
    <col min="12997" max="12997" width="26.6640625" style="915" customWidth="1"/>
    <col min="12998" max="12998" width="27" style="915" customWidth="1"/>
    <col min="12999" max="12999" width="26.6640625" style="915" customWidth="1"/>
    <col min="13000" max="13000" width="27" style="915" customWidth="1"/>
    <col min="13001" max="13001" width="26.6640625" style="915" customWidth="1"/>
    <col min="13002" max="13002" width="27" style="915" customWidth="1"/>
    <col min="13003" max="13003" width="26.6640625" style="915" customWidth="1"/>
    <col min="13004" max="13005" width="16" style="915" customWidth="1"/>
    <col min="13006" max="13006" width="27" style="915" customWidth="1"/>
    <col min="13007" max="13007" width="26.6640625" style="915" customWidth="1"/>
    <col min="13008" max="13008" width="27" style="915" customWidth="1"/>
    <col min="13009" max="13009" width="26.6640625" style="915" customWidth="1"/>
    <col min="13010" max="13010" width="27" style="915" customWidth="1"/>
    <col min="13011" max="13011" width="26.6640625" style="915" customWidth="1"/>
    <col min="13012" max="13012" width="27" style="915" customWidth="1"/>
    <col min="13013" max="13013" width="26.6640625" style="915" customWidth="1"/>
    <col min="13014" max="13014" width="27" style="915" customWidth="1"/>
    <col min="13015" max="13015" width="26.6640625" style="915" customWidth="1"/>
    <col min="13016" max="13017" width="16" style="915" customWidth="1"/>
    <col min="13018" max="13018" width="27" style="915" customWidth="1"/>
    <col min="13019" max="13019" width="26.6640625" style="915" customWidth="1"/>
    <col min="13020" max="13020" width="27" style="915" customWidth="1"/>
    <col min="13021" max="13021" width="26.6640625" style="915" customWidth="1"/>
    <col min="13022" max="13022" width="27" style="915" customWidth="1"/>
    <col min="13023" max="13023" width="26.6640625" style="915" customWidth="1"/>
    <col min="13024" max="13024" width="27" style="915" customWidth="1"/>
    <col min="13025" max="13025" width="26.6640625" style="915" customWidth="1"/>
    <col min="13026" max="13026" width="27" style="915" customWidth="1"/>
    <col min="13027" max="13027" width="26.6640625" style="915" customWidth="1"/>
    <col min="13028" max="13029" width="16" style="915" customWidth="1"/>
    <col min="13030" max="13030" width="27" style="915" customWidth="1"/>
    <col min="13031" max="13031" width="26.6640625" style="915" customWidth="1"/>
    <col min="13032" max="13032" width="27" style="915" customWidth="1"/>
    <col min="13033" max="13033" width="26.6640625" style="915" customWidth="1"/>
    <col min="13034" max="13034" width="27" style="915" customWidth="1"/>
    <col min="13035" max="13035" width="26.6640625" style="915" customWidth="1"/>
    <col min="13036" max="13036" width="27" style="915" customWidth="1"/>
    <col min="13037" max="13037" width="26.6640625" style="915" customWidth="1"/>
    <col min="13038" max="13038" width="27" style="915" customWidth="1"/>
    <col min="13039" max="13039" width="26.6640625" style="915" customWidth="1"/>
    <col min="13040" max="13041" width="16" style="915" customWidth="1"/>
    <col min="13042" max="13042" width="25.83203125" style="915" customWidth="1"/>
    <col min="13043" max="13043" width="25.5" style="915" customWidth="1"/>
    <col min="13044" max="13044" width="25.83203125" style="915" customWidth="1"/>
    <col min="13045" max="13045" width="25.5" style="915" customWidth="1"/>
    <col min="13046" max="13046" width="25.83203125" style="915" customWidth="1"/>
    <col min="13047" max="13047" width="25.5" style="915" customWidth="1"/>
    <col min="13048" max="13048" width="25.83203125" style="915" customWidth="1"/>
    <col min="13049" max="13049" width="25.5" style="915" customWidth="1"/>
    <col min="13050" max="13050" width="25.83203125" style="915" customWidth="1"/>
    <col min="13051" max="13051" width="25.5" style="915" customWidth="1"/>
    <col min="13052" max="13053" width="16" style="915" customWidth="1"/>
    <col min="13054" max="13054" width="25.83203125" style="915" customWidth="1"/>
    <col min="13055" max="13055" width="25.5" style="915" customWidth="1"/>
    <col min="13056" max="13056" width="25.83203125" style="915" customWidth="1"/>
    <col min="13057" max="13057" width="25.5" style="915" customWidth="1"/>
    <col min="13058" max="13058" width="25.83203125" style="915" customWidth="1"/>
    <col min="13059" max="13059" width="25.5" style="915" customWidth="1"/>
    <col min="13060" max="13060" width="25.83203125" style="915" customWidth="1"/>
    <col min="13061" max="13061" width="25.5" style="915" customWidth="1"/>
    <col min="13062" max="13062" width="25.83203125" style="915" customWidth="1"/>
    <col min="13063" max="13063" width="25.5" style="915" customWidth="1"/>
    <col min="13064" max="13065" width="16" style="915" customWidth="1"/>
    <col min="13066" max="13066" width="25.83203125" style="915" customWidth="1"/>
    <col min="13067" max="13067" width="25.5" style="915" customWidth="1"/>
    <col min="13068" max="13068" width="27" style="915" customWidth="1"/>
    <col min="13069" max="13069" width="26.6640625" style="915" customWidth="1"/>
    <col min="13070" max="13070" width="27" style="915" customWidth="1"/>
    <col min="13071" max="13071" width="26.6640625" style="915" customWidth="1"/>
    <col min="13072" max="13072" width="27" style="915" customWidth="1"/>
    <col min="13073" max="13073" width="26.6640625" style="915" customWidth="1"/>
    <col min="13074" max="13074" width="27" style="915" customWidth="1"/>
    <col min="13075" max="13075" width="26.6640625" style="915" customWidth="1"/>
    <col min="13076" max="13077" width="16" style="915" customWidth="1"/>
    <col min="13078" max="13078" width="27" style="915" customWidth="1"/>
    <col min="13079" max="13079" width="26.6640625" style="915" customWidth="1"/>
    <col min="13080" max="13080" width="27" style="915" customWidth="1"/>
    <col min="13081" max="13081" width="26.6640625" style="915" customWidth="1"/>
    <col min="13082" max="13082" width="27" style="915" customWidth="1"/>
    <col min="13083" max="13083" width="26.6640625" style="915" customWidth="1"/>
    <col min="13084" max="13084" width="27" style="915" customWidth="1"/>
    <col min="13085" max="13085" width="26.6640625" style="915" customWidth="1"/>
    <col min="13086" max="13087" width="16" style="915" customWidth="1"/>
    <col min="13088" max="13088" width="27" style="915" customWidth="1"/>
    <col min="13089" max="13089" width="26.6640625" style="915" customWidth="1"/>
    <col min="13090" max="13090" width="27" style="915" customWidth="1"/>
    <col min="13091" max="13091" width="26.6640625" style="915" customWidth="1"/>
    <col min="13092" max="13092" width="27" style="915" customWidth="1"/>
    <col min="13093" max="13093" width="26.6640625" style="915" customWidth="1"/>
    <col min="13094" max="13094" width="27" style="915" customWidth="1"/>
    <col min="13095" max="13095" width="26.6640625" style="915" customWidth="1"/>
    <col min="13096" max="13096" width="27" style="915" customWidth="1"/>
    <col min="13097" max="13097" width="26.6640625" style="915" customWidth="1"/>
    <col min="13098" max="13099" width="16" style="915" customWidth="1"/>
    <col min="13100" max="13100" width="27" style="915" customWidth="1"/>
    <col min="13101" max="13101" width="26.6640625" style="915" customWidth="1"/>
    <col min="13102" max="13102" width="25.83203125" style="915" customWidth="1"/>
    <col min="13103" max="13103" width="25.5" style="915" customWidth="1"/>
    <col min="13104" max="13104" width="27" style="915" customWidth="1"/>
    <col min="13105" max="13105" width="26.6640625" style="915" customWidth="1"/>
    <col min="13106" max="13106" width="27" style="915" customWidth="1"/>
    <col min="13107" max="13107" width="26.6640625" style="915" customWidth="1"/>
    <col min="13108" max="13108" width="27" style="915" customWidth="1"/>
    <col min="13109" max="13109" width="26.6640625" style="915" customWidth="1"/>
    <col min="13110" max="13111" width="16" style="915" customWidth="1"/>
    <col min="13112" max="13112" width="27" style="915" customWidth="1"/>
    <col min="13113" max="13113" width="26.6640625" style="915" customWidth="1"/>
    <col min="13114" max="13114" width="27" style="915" customWidth="1"/>
    <col min="13115" max="13115" width="26.6640625" style="915" customWidth="1"/>
    <col min="13116" max="13116" width="27" style="915" customWidth="1"/>
    <col min="13117" max="13117" width="26.6640625" style="915" customWidth="1"/>
    <col min="13118" max="13118" width="27" style="915" customWidth="1"/>
    <col min="13119" max="13119" width="26.6640625" style="915" customWidth="1"/>
    <col min="13120" max="13120" width="27" style="915" customWidth="1"/>
    <col min="13121" max="13121" width="26.6640625" style="915" customWidth="1"/>
    <col min="13122" max="13123" width="16" style="915" customWidth="1"/>
    <col min="13124" max="13124" width="27" style="915" customWidth="1"/>
    <col min="13125" max="13125" width="26.6640625" style="915" customWidth="1"/>
    <col min="13126" max="13126" width="27" style="915" customWidth="1"/>
    <col min="13127" max="13127" width="26.6640625" style="915" customWidth="1"/>
    <col min="13128" max="13128" width="27" style="915" customWidth="1"/>
    <col min="13129" max="13129" width="26.6640625" style="915" customWidth="1"/>
    <col min="13130" max="13130" width="27" style="915" customWidth="1"/>
    <col min="13131" max="13131" width="26.6640625" style="915" customWidth="1"/>
    <col min="13132" max="13132" width="27" style="915" customWidth="1"/>
    <col min="13133" max="13133" width="26.6640625" style="915" customWidth="1"/>
    <col min="13134" max="13135" width="16" style="915" customWidth="1"/>
    <col min="13136" max="13136" width="27" style="915" customWidth="1"/>
    <col min="13137" max="13137" width="26.6640625" style="915" customWidth="1"/>
    <col min="13138" max="13138" width="27" style="915" customWidth="1"/>
    <col min="13139" max="13139" width="26.6640625" style="915" customWidth="1"/>
    <col min="13140" max="13140" width="27" style="915" customWidth="1"/>
    <col min="13141" max="13141" width="26.6640625" style="915" customWidth="1"/>
    <col min="13142" max="13142" width="27" style="915" customWidth="1"/>
    <col min="13143" max="13143" width="26.6640625" style="915" customWidth="1"/>
    <col min="13144" max="13144" width="27" style="915" customWidth="1"/>
    <col min="13145" max="13145" width="26.6640625" style="915" customWidth="1"/>
    <col min="13146" max="13147" width="16" style="915" customWidth="1"/>
    <col min="13148" max="13148" width="27" style="915" customWidth="1"/>
    <col min="13149" max="13149" width="26.6640625" style="915" customWidth="1"/>
    <col min="13150" max="13150" width="27" style="915" customWidth="1"/>
    <col min="13151" max="13151" width="26.6640625" style="915" customWidth="1"/>
    <col min="13152" max="13152" width="27" style="915" customWidth="1"/>
    <col min="13153" max="13153" width="26.6640625" style="915" customWidth="1"/>
    <col min="13154" max="13154" width="27" style="915" customWidth="1"/>
    <col min="13155" max="13155" width="26.6640625" style="915" customWidth="1"/>
    <col min="13156" max="13157" width="16" style="915" customWidth="1"/>
    <col min="13158" max="13158" width="23.83203125" style="915" customWidth="1"/>
    <col min="13159" max="13159" width="23.6640625" style="915" customWidth="1"/>
    <col min="13160" max="13160" width="23.83203125" style="915" customWidth="1"/>
    <col min="13161" max="13161" width="23.6640625" style="915" customWidth="1"/>
    <col min="13162" max="13162" width="23.83203125" style="915" customWidth="1"/>
    <col min="13163" max="13163" width="23.6640625" style="915" customWidth="1"/>
    <col min="13164" max="13164" width="23.83203125" style="915" customWidth="1"/>
    <col min="13165" max="13165" width="23.6640625" style="915" customWidth="1"/>
    <col min="13166" max="13166" width="27" style="915" customWidth="1"/>
    <col min="13167" max="13167" width="26.6640625" style="915" customWidth="1"/>
    <col min="13168" max="13169" width="16" style="915" customWidth="1"/>
    <col min="13170" max="13170" width="27" style="915" customWidth="1"/>
    <col min="13171" max="13171" width="26.6640625" style="915" customWidth="1"/>
    <col min="13172" max="13172" width="27" style="915" customWidth="1"/>
    <col min="13173" max="13173" width="26.6640625" style="915" customWidth="1"/>
    <col min="13174" max="13174" width="27" style="915" customWidth="1"/>
    <col min="13175" max="13175" width="26.6640625" style="915" customWidth="1"/>
    <col min="13176" max="13176" width="27" style="915" customWidth="1"/>
    <col min="13177" max="13177" width="26.6640625" style="915" customWidth="1"/>
    <col min="13178" max="13178" width="27" style="915" customWidth="1"/>
    <col min="13179" max="13179" width="26.6640625" style="915" customWidth="1"/>
    <col min="13180" max="13181" width="16" style="915" customWidth="1"/>
    <col min="13182" max="13182" width="25.83203125" style="915" customWidth="1"/>
    <col min="13183" max="13183" width="25.5" style="915" customWidth="1"/>
    <col min="13184" max="13184" width="27" style="915" customWidth="1"/>
    <col min="13185" max="13185" width="26.6640625" style="915" customWidth="1"/>
    <col min="13186" max="13186" width="27" style="915" customWidth="1"/>
    <col min="13187" max="13187" width="26.6640625" style="915" customWidth="1"/>
    <col min="13188" max="13188" width="27" style="915" customWidth="1"/>
    <col min="13189" max="13189" width="26.6640625" style="915" customWidth="1"/>
    <col min="13190" max="13190" width="27" style="915" customWidth="1"/>
    <col min="13191" max="13191" width="26.6640625" style="915" customWidth="1"/>
    <col min="13192" max="13193" width="16" style="915" customWidth="1"/>
    <col min="13194" max="13194" width="27" style="915" customWidth="1"/>
    <col min="13195" max="13195" width="26.6640625" style="915" customWidth="1"/>
    <col min="13196" max="13196" width="25.83203125" style="915" customWidth="1"/>
    <col min="13197" max="13197" width="25.5" style="915" customWidth="1"/>
    <col min="13198" max="13198" width="27" style="915" customWidth="1"/>
    <col min="13199" max="13199" width="26.6640625" style="915" customWidth="1"/>
    <col min="13200" max="13200" width="27" style="915" customWidth="1"/>
    <col min="13201" max="13201" width="26.6640625" style="915" customWidth="1"/>
    <col min="13202" max="13202" width="27" style="915" customWidth="1"/>
    <col min="13203" max="13203" width="26.6640625" style="915" customWidth="1"/>
    <col min="13204" max="13205" width="16" style="915" customWidth="1"/>
    <col min="13206" max="13206" width="27" style="915" customWidth="1"/>
    <col min="13207" max="13207" width="26.6640625" style="915" customWidth="1"/>
    <col min="13208" max="13208" width="27" style="915" customWidth="1"/>
    <col min="13209" max="13209" width="26.6640625" style="915" customWidth="1"/>
    <col min="13210" max="13210" width="27" style="915" customWidth="1"/>
    <col min="13211" max="13211" width="26.6640625" style="915" customWidth="1"/>
    <col min="13212" max="13212" width="27" style="915" customWidth="1"/>
    <col min="13213" max="13213" width="26.6640625" style="915" customWidth="1"/>
    <col min="13214" max="13214" width="27" style="915" customWidth="1"/>
    <col min="13215" max="13215" width="26.6640625" style="915" customWidth="1"/>
    <col min="13216" max="13217" width="16" style="915" customWidth="1"/>
    <col min="13218" max="13218" width="27" style="915" customWidth="1"/>
    <col min="13219" max="13219" width="26.6640625" style="915" customWidth="1"/>
    <col min="13220" max="13220" width="27" style="915" customWidth="1"/>
    <col min="13221" max="13221" width="26.6640625" style="915" customWidth="1"/>
    <col min="13222" max="13222" width="27" style="915" customWidth="1"/>
    <col min="13223" max="13223" width="26.6640625" style="915" customWidth="1"/>
    <col min="13224" max="13224" width="27" style="915" customWidth="1"/>
    <col min="13225" max="13225" width="26.6640625" style="915" customWidth="1"/>
    <col min="13226" max="13226" width="27" style="915" customWidth="1"/>
    <col min="13227" max="13227" width="26.6640625" style="915" customWidth="1"/>
    <col min="13228" max="13229" width="16" style="915" customWidth="1"/>
    <col min="13230" max="13230" width="27" style="915" customWidth="1"/>
    <col min="13231" max="13231" width="26.6640625" style="915" customWidth="1"/>
    <col min="13232" max="13232" width="27" style="915" customWidth="1"/>
    <col min="13233" max="13233" width="26.6640625" style="915" customWidth="1"/>
    <col min="13234" max="13234" width="27" style="915" customWidth="1"/>
    <col min="13235" max="13235" width="26.6640625" style="915" customWidth="1"/>
    <col min="13236" max="13236" width="27" style="915" customWidth="1"/>
    <col min="13237" max="13237" width="26.6640625" style="915" customWidth="1"/>
    <col min="13238" max="13238" width="27" style="915" customWidth="1"/>
    <col min="13239" max="13239" width="26.6640625" style="915" customWidth="1"/>
    <col min="13240" max="13241" width="16" style="915" customWidth="1"/>
    <col min="13242" max="13242" width="27" style="915" customWidth="1"/>
    <col min="13243" max="13243" width="26.6640625" style="915" customWidth="1"/>
    <col min="13244" max="13244" width="27" style="915" customWidth="1"/>
    <col min="13245" max="13245" width="26.6640625" style="915" customWidth="1"/>
    <col min="13246" max="13246" width="27" style="915" customWidth="1"/>
    <col min="13247" max="13247" width="26.6640625" style="915" customWidth="1"/>
    <col min="13248" max="13248" width="27" style="915" customWidth="1"/>
    <col min="13249" max="13249" width="26.6640625" style="915" customWidth="1"/>
    <col min="13250" max="13250" width="27" style="915" customWidth="1"/>
    <col min="13251" max="13251" width="26.6640625" style="915" customWidth="1"/>
    <col min="13252" max="13253" width="16" style="915" customWidth="1"/>
    <col min="13254" max="13254" width="27" style="915" customWidth="1"/>
    <col min="13255" max="13255" width="26.6640625" style="915" customWidth="1"/>
    <col min="13256" max="13256" width="27" style="915" customWidth="1"/>
    <col min="13257" max="13257" width="26.6640625" style="915" customWidth="1"/>
    <col min="13258" max="13258" width="27" style="915" customWidth="1"/>
    <col min="13259" max="13259" width="26.6640625" style="915" customWidth="1"/>
    <col min="13260" max="13260" width="27" style="915" customWidth="1"/>
    <col min="13261" max="13261" width="26.6640625" style="915" customWidth="1"/>
    <col min="13262" max="13262" width="27" style="915" customWidth="1"/>
    <col min="13263" max="13263" width="26.6640625" style="915" customWidth="1"/>
    <col min="13264" max="13265" width="16" style="915" customWidth="1"/>
    <col min="13266" max="13266" width="27" style="915" customWidth="1"/>
    <col min="13267" max="13267" width="26.6640625" style="915" customWidth="1"/>
    <col min="13268" max="13268" width="25.83203125" style="915" customWidth="1"/>
    <col min="13269" max="13269" width="25.5" style="915" customWidth="1"/>
    <col min="13270" max="13270" width="27" style="915" customWidth="1"/>
    <col min="13271" max="13271" width="26.6640625" style="915" customWidth="1"/>
    <col min="13272" max="13272" width="27" style="915" customWidth="1"/>
    <col min="13273" max="13273" width="26.6640625" style="915" customWidth="1"/>
    <col min="13274" max="13274" width="27" style="915" customWidth="1"/>
    <col min="13275" max="13275" width="26.6640625" style="915" customWidth="1"/>
    <col min="13276" max="13277" width="16" style="915" customWidth="1"/>
    <col min="13278" max="13278" width="27" style="915" customWidth="1"/>
    <col min="13279" max="13279" width="26.6640625" style="915" customWidth="1"/>
    <col min="13280" max="13280" width="27" style="915" customWidth="1"/>
    <col min="13281" max="13281" width="26.6640625" style="915" customWidth="1"/>
    <col min="13282" max="13282" width="27" style="915" customWidth="1"/>
    <col min="13283" max="13283" width="26.6640625" style="915" customWidth="1"/>
    <col min="13284" max="13284" width="27" style="915" customWidth="1"/>
    <col min="13285" max="13285" width="26.6640625" style="915" customWidth="1"/>
    <col min="13286" max="13286" width="27" style="915" customWidth="1"/>
    <col min="13287" max="13287" width="26.6640625" style="915" customWidth="1"/>
    <col min="13288" max="13289" width="16" style="915" customWidth="1"/>
    <col min="13290" max="13290" width="27" style="915" customWidth="1"/>
    <col min="13291" max="13291" width="26.6640625" style="915" customWidth="1"/>
    <col min="13292" max="13292" width="23.83203125" style="915" customWidth="1"/>
    <col min="13293" max="13293" width="23.6640625" style="915" customWidth="1"/>
    <col min="13294" max="13294" width="27" style="915" customWidth="1"/>
    <col min="13295" max="13295" width="26.6640625" style="915" customWidth="1"/>
    <col min="13296" max="13296" width="25.83203125" style="915" customWidth="1"/>
    <col min="13297" max="13297" width="25.5" style="915" customWidth="1"/>
    <col min="13298" max="13298" width="27" style="915" customWidth="1"/>
    <col min="13299" max="13299" width="26.6640625" style="915" customWidth="1"/>
    <col min="13300" max="13301" width="16" style="915" customWidth="1"/>
    <col min="13302" max="13302" width="25.83203125" style="915" customWidth="1"/>
    <col min="13303" max="13303" width="25.5" style="915" customWidth="1"/>
    <col min="13304" max="13304" width="27" style="915" customWidth="1"/>
    <col min="13305" max="13305" width="26.6640625" style="915" customWidth="1"/>
    <col min="13306" max="13306" width="23.83203125" style="915" customWidth="1"/>
    <col min="13307" max="13307" width="23.6640625" style="915" customWidth="1"/>
    <col min="13308" max="13308" width="27" style="915" customWidth="1"/>
    <col min="13309" max="13309" width="26.6640625" style="915" customWidth="1"/>
    <col min="13310" max="13310" width="25.83203125" style="915" customWidth="1"/>
    <col min="13311" max="13311" width="25.5" style="915" customWidth="1"/>
    <col min="13312" max="13313" width="16" style="915" customWidth="1"/>
    <col min="13314" max="13314" width="27" style="915" customWidth="1"/>
    <col min="13315" max="13315" width="26.6640625" style="915" customWidth="1"/>
    <col min="13316" max="13316" width="27" style="915" customWidth="1"/>
    <col min="13317" max="13317" width="26.6640625" style="915" customWidth="1"/>
    <col min="13318" max="13318" width="27" style="915" customWidth="1"/>
    <col min="13319" max="13319" width="26.6640625" style="915" customWidth="1"/>
    <col min="13320" max="13320" width="25.83203125" style="915" customWidth="1"/>
    <col min="13321" max="13321" width="25.5" style="915" customWidth="1"/>
    <col min="13322" max="13322" width="27" style="915" customWidth="1"/>
    <col min="13323" max="13323" width="26.6640625" style="915" customWidth="1"/>
    <col min="13324" max="13325" width="16" style="915" customWidth="1"/>
    <col min="13326" max="13326" width="27" style="915" customWidth="1"/>
    <col min="13327" max="13327" width="26.6640625" style="915" customWidth="1"/>
    <col min="13328" max="13328" width="27" style="915" customWidth="1"/>
    <col min="13329" max="13329" width="26.6640625" style="915" customWidth="1"/>
    <col min="13330" max="13330" width="27" style="915" customWidth="1"/>
    <col min="13331" max="13331" width="26.6640625" style="915" customWidth="1"/>
    <col min="13332" max="13332" width="27" style="915" customWidth="1"/>
    <col min="13333" max="13333" width="26.6640625" style="915" customWidth="1"/>
    <col min="13334" max="13334" width="25.83203125" style="915" customWidth="1"/>
    <col min="13335" max="13335" width="25.5" style="915" customWidth="1"/>
    <col min="13336" max="13337" width="16" style="915" customWidth="1"/>
    <col min="13338" max="13338" width="27" style="915" customWidth="1"/>
    <col min="13339" max="13339" width="26.6640625" style="915" customWidth="1"/>
    <col min="13340" max="13340" width="27" style="915" customWidth="1"/>
    <col min="13341" max="13341" width="26.6640625" style="915" customWidth="1"/>
    <col min="13342" max="13342" width="27" style="915" customWidth="1"/>
    <col min="13343" max="13343" width="26.6640625" style="915" customWidth="1"/>
    <col min="13344" max="13344" width="27" style="915" customWidth="1"/>
    <col min="13345" max="13345" width="26.6640625" style="915" customWidth="1"/>
    <col min="13346" max="13346" width="27" style="915" customWidth="1"/>
    <col min="13347" max="13347" width="26.6640625" style="915" customWidth="1"/>
    <col min="13348" max="13349" width="16" style="915" customWidth="1"/>
    <col min="13350" max="13350" width="27" style="915" customWidth="1"/>
    <col min="13351" max="13351" width="26.6640625" style="915" customWidth="1"/>
    <col min="13352" max="13352" width="27" style="915" customWidth="1"/>
    <col min="13353" max="13353" width="26.6640625" style="915" customWidth="1"/>
    <col min="13354" max="13354" width="27" style="915" customWidth="1"/>
    <col min="13355" max="13355" width="26.6640625" style="915" customWidth="1"/>
    <col min="13356" max="13356" width="27" style="915" customWidth="1"/>
    <col min="13357" max="13357" width="26.6640625" style="915" customWidth="1"/>
    <col min="13358" max="13358" width="27" style="915" customWidth="1"/>
    <col min="13359" max="13359" width="26.6640625" style="915" customWidth="1"/>
    <col min="13360" max="13361" width="16" style="915" customWidth="1"/>
    <col min="13362" max="13362" width="27" style="915" customWidth="1"/>
    <col min="13363" max="13363" width="26.6640625" style="915" customWidth="1"/>
    <col min="13364" max="13364" width="27" style="915" customWidth="1"/>
    <col min="13365" max="13365" width="26.6640625" style="915" customWidth="1"/>
    <col min="13366" max="13366" width="27" style="915" customWidth="1"/>
    <col min="13367" max="13367" width="26.6640625" style="915" customWidth="1"/>
    <col min="13368" max="13368" width="27" style="915" customWidth="1"/>
    <col min="13369" max="13369" width="26.6640625" style="915" customWidth="1"/>
    <col min="13370" max="13370" width="27" style="915" customWidth="1"/>
    <col min="13371" max="13371" width="26.6640625" style="915" customWidth="1"/>
    <col min="13372" max="13373" width="16" style="915" customWidth="1"/>
    <col min="13374" max="13374" width="27" style="915" customWidth="1"/>
    <col min="13375" max="13375" width="26.6640625" style="915" customWidth="1"/>
    <col min="13376" max="13376" width="27" style="915" customWidth="1"/>
    <col min="13377" max="13377" width="26.6640625" style="915" customWidth="1"/>
    <col min="13378" max="13378" width="27" style="915" customWidth="1"/>
    <col min="13379" max="13379" width="26.6640625" style="915" customWidth="1"/>
    <col min="13380" max="13380" width="27" style="915" customWidth="1"/>
    <col min="13381" max="13381" width="26.6640625" style="915" customWidth="1"/>
    <col min="13382" max="13383" width="16" style="915" customWidth="1"/>
    <col min="13384" max="13384" width="23.83203125" style="915" customWidth="1"/>
    <col min="13385" max="13385" width="23.6640625" style="915" customWidth="1"/>
    <col min="13386" max="13386" width="23.83203125" style="915" customWidth="1"/>
    <col min="13387" max="13387" width="23.6640625" style="915" customWidth="1"/>
    <col min="13388" max="13388" width="23.83203125" style="915" customWidth="1"/>
    <col min="13389" max="13389" width="23.6640625" style="915" customWidth="1"/>
    <col min="13390" max="13390" width="23.83203125" style="915" customWidth="1"/>
    <col min="13391" max="13391" width="23.6640625" style="915" customWidth="1"/>
    <col min="13392" max="13392" width="27" style="915" customWidth="1"/>
    <col min="13393" max="13393" width="26.6640625" style="915" customWidth="1"/>
    <col min="13394" max="13395" width="16" style="915" customWidth="1"/>
    <col min="13396" max="13396" width="27" style="915" customWidth="1"/>
    <col min="13397" max="13397" width="26.6640625" style="915" customWidth="1"/>
    <col min="13398" max="13398" width="27" style="915" customWidth="1"/>
    <col min="13399" max="13399" width="26.6640625" style="915" customWidth="1"/>
    <col min="13400" max="13400" width="27" style="915" customWidth="1"/>
    <col min="13401" max="13401" width="26.6640625" style="915" customWidth="1"/>
    <col min="13402" max="13402" width="27" style="915" customWidth="1"/>
    <col min="13403" max="13403" width="26.6640625" style="915" customWidth="1"/>
    <col min="13404" max="13404" width="27" style="915" customWidth="1"/>
    <col min="13405" max="13405" width="26.6640625" style="915" customWidth="1"/>
    <col min="13406" max="13407" width="16" style="915" customWidth="1"/>
    <col min="13408" max="13408" width="27" style="915" customWidth="1"/>
    <col min="13409" max="13409" width="26.6640625" style="915" customWidth="1"/>
    <col min="13410" max="13410" width="27" style="915" customWidth="1"/>
    <col min="13411" max="13411" width="26.6640625" style="915" customWidth="1"/>
    <col min="13412" max="13412" width="27" style="915" customWidth="1"/>
    <col min="13413" max="13413" width="26.6640625" style="915" customWidth="1"/>
    <col min="13414" max="13414" width="27" style="915" customWidth="1"/>
    <col min="13415" max="13415" width="26.6640625" style="915" customWidth="1"/>
    <col min="13416" max="13416" width="27" style="915" customWidth="1"/>
    <col min="13417" max="13417" width="26.6640625" style="915" customWidth="1"/>
    <col min="13418" max="13419" width="16" style="915" customWidth="1"/>
    <col min="13420" max="13420" width="27" style="915" customWidth="1"/>
    <col min="13421" max="13421" width="26.6640625" style="915" customWidth="1"/>
    <col min="13422" max="13422" width="27" style="915" customWidth="1"/>
    <col min="13423" max="13423" width="26.6640625" style="915" customWidth="1"/>
    <col min="13424" max="13424" width="25.83203125" style="915" customWidth="1"/>
    <col min="13425" max="13425" width="25.5" style="915" customWidth="1"/>
    <col min="13426" max="13426" width="27" style="915" customWidth="1"/>
    <col min="13427" max="13427" width="26.6640625" style="915" customWidth="1"/>
    <col min="13428" max="13428" width="27" style="915" customWidth="1"/>
    <col min="13429" max="13429" width="26.6640625" style="915" customWidth="1"/>
    <col min="13430" max="13431" width="16" style="915" customWidth="1"/>
    <col min="13432" max="13432" width="27" style="915" customWidth="1"/>
    <col min="13433" max="13433" width="26.6640625" style="915" customWidth="1"/>
    <col min="13434" max="13434" width="27" style="915" customWidth="1"/>
    <col min="13435" max="13435" width="26.6640625" style="915" customWidth="1"/>
    <col min="13436" max="13436" width="27" style="915" customWidth="1"/>
    <col min="13437" max="13437" width="26.6640625" style="915" customWidth="1"/>
    <col min="13438" max="13438" width="27" style="915" customWidth="1"/>
    <col min="13439" max="13439" width="26.6640625" style="915" customWidth="1"/>
    <col min="13440" max="13440" width="27" style="915" customWidth="1"/>
    <col min="13441" max="13441" width="26.6640625" style="915" customWidth="1"/>
    <col min="13442" max="13443" width="16" style="915" customWidth="1"/>
    <col min="13444" max="13444" width="25.83203125" style="915" customWidth="1"/>
    <col min="13445" max="13445" width="25.5" style="915" customWidth="1"/>
    <col min="13446" max="13446" width="25.83203125" style="915" customWidth="1"/>
    <col min="13447" max="13447" width="25.5" style="915" customWidth="1"/>
    <col min="13448" max="13448" width="25.83203125" style="915" customWidth="1"/>
    <col min="13449" max="13449" width="25.5" style="915" customWidth="1"/>
    <col min="13450" max="13450" width="25.83203125" style="915" customWidth="1"/>
    <col min="13451" max="13451" width="25.5" style="915" customWidth="1"/>
    <col min="13452" max="13452" width="25.83203125" style="915" customWidth="1"/>
    <col min="13453" max="13453" width="25.5" style="915" customWidth="1"/>
    <col min="13454" max="13455" width="16" style="915" customWidth="1"/>
    <col min="13456" max="13456" width="27" style="915" customWidth="1"/>
    <col min="13457" max="13457" width="26.6640625" style="915" customWidth="1"/>
    <col min="13458" max="13458" width="27" style="915" customWidth="1"/>
    <col min="13459" max="13459" width="26.6640625" style="915" customWidth="1"/>
    <col min="13460" max="13460" width="27" style="915" customWidth="1"/>
    <col min="13461" max="13461" width="26.6640625" style="915" customWidth="1"/>
    <col min="13462" max="13462" width="27" style="915" customWidth="1"/>
    <col min="13463" max="13463" width="26.6640625" style="915" customWidth="1"/>
    <col min="13464" max="13464" width="27" style="915" customWidth="1"/>
    <col min="13465" max="13465" width="26.6640625" style="915" customWidth="1"/>
    <col min="13466" max="13467" width="16" style="915" customWidth="1"/>
    <col min="13468" max="13468" width="27" style="915" customWidth="1"/>
    <col min="13469" max="13469" width="26.6640625" style="915" customWidth="1"/>
    <col min="13470" max="13470" width="27" style="915" customWidth="1"/>
    <col min="13471" max="13471" width="26.6640625" style="915" customWidth="1"/>
    <col min="13472" max="13472" width="27" style="915" customWidth="1"/>
    <col min="13473" max="13473" width="26.6640625" style="915" customWidth="1"/>
    <col min="13474" max="13474" width="27" style="915" customWidth="1"/>
    <col min="13475" max="13475" width="26.6640625" style="915" customWidth="1"/>
    <col min="13476" max="13476" width="27" style="915" customWidth="1"/>
    <col min="13477" max="13477" width="26.6640625" style="915" customWidth="1"/>
    <col min="13478" max="13479" width="16" style="915" customWidth="1"/>
    <col min="13480" max="13480" width="27" style="915" customWidth="1"/>
    <col min="13481" max="13481" width="26.6640625" style="915" customWidth="1"/>
    <col min="13482" max="13482" width="27" style="915" customWidth="1"/>
    <col min="13483" max="13483" width="26.6640625" style="915" customWidth="1"/>
    <col min="13484" max="13484" width="27" style="915" customWidth="1"/>
    <col min="13485" max="13485" width="26.6640625" style="915" customWidth="1"/>
    <col min="13486" max="13486" width="27" style="915" customWidth="1"/>
    <col min="13487" max="13487" width="26.6640625" style="915" customWidth="1"/>
    <col min="13488" max="13488" width="27" style="915" customWidth="1"/>
    <col min="13489" max="13489" width="26.6640625" style="915" customWidth="1"/>
    <col min="13490" max="13491" width="16" style="915" customWidth="1"/>
    <col min="13492" max="13492" width="27" style="915" customWidth="1"/>
    <col min="13493" max="13493" width="26.6640625" style="915" customWidth="1"/>
    <col min="13494" max="13494" width="27" style="915" customWidth="1"/>
    <col min="13495" max="13495" width="26.6640625" style="915" customWidth="1"/>
    <col min="13496" max="13496" width="27" style="915" customWidth="1"/>
    <col min="13497" max="13497" width="26.6640625" style="915" customWidth="1"/>
    <col min="13498" max="13498" width="27" style="915" customWidth="1"/>
    <col min="13499" max="13499" width="26.6640625" style="915" customWidth="1"/>
    <col min="13500" max="13500" width="27" style="915" customWidth="1"/>
    <col min="13501" max="13501" width="26.6640625" style="915" customWidth="1"/>
    <col min="13502" max="13503" width="16" style="915" customWidth="1"/>
    <col min="13504" max="13504" width="25.83203125" style="915" customWidth="1"/>
    <col min="13505" max="13505" width="25.5" style="915" customWidth="1"/>
    <col min="13506" max="13506" width="27" style="915" customWidth="1"/>
    <col min="13507" max="13507" width="26.6640625" style="915" customWidth="1"/>
    <col min="13508" max="13508" width="27" style="915" customWidth="1"/>
    <col min="13509" max="13509" width="26.6640625" style="915" customWidth="1"/>
    <col min="13510" max="13510" width="27" style="915" customWidth="1"/>
    <col min="13511" max="13511" width="26.6640625" style="915" customWidth="1"/>
    <col min="13512" max="13512" width="27" style="915" customWidth="1"/>
    <col min="13513" max="13513" width="26.6640625" style="915" customWidth="1"/>
    <col min="13514" max="13515" width="16" style="915" customWidth="1"/>
    <col min="13516" max="13516" width="27" style="915" customWidth="1"/>
    <col min="13517" max="13517" width="26.6640625" style="915" customWidth="1"/>
    <col min="13518" max="13518" width="27" style="915" customWidth="1"/>
    <col min="13519" max="13519" width="26.6640625" style="915" customWidth="1"/>
    <col min="13520" max="13520" width="27" style="915" customWidth="1"/>
    <col min="13521" max="13521" width="26.6640625" style="915" customWidth="1"/>
    <col min="13522" max="13522" width="27" style="915" customWidth="1"/>
    <col min="13523" max="13523" width="26.6640625" style="915" customWidth="1"/>
    <col min="13524" max="13524" width="27" style="915" customWidth="1"/>
    <col min="13525" max="13525" width="26.6640625" style="915" customWidth="1"/>
    <col min="13526" max="13527" width="16" style="915" customWidth="1"/>
    <col min="13528" max="13528" width="27" style="915" customWidth="1"/>
    <col min="13529" max="13529" width="26.6640625" style="915" customWidth="1"/>
    <col min="13530" max="13530" width="27" style="915" customWidth="1"/>
    <col min="13531" max="13531" width="26.6640625" style="915" customWidth="1"/>
    <col min="13532" max="13532" width="25.83203125" style="915" customWidth="1"/>
    <col min="13533" max="13533" width="25.5" style="915" customWidth="1"/>
    <col min="13534" max="13534" width="27" style="915" customWidth="1"/>
    <col min="13535" max="13535" width="26.6640625" style="915" customWidth="1"/>
    <col min="13536" max="13536" width="27" style="915" customWidth="1"/>
    <col min="13537" max="13537" width="26.6640625" style="915" customWidth="1"/>
    <col min="13538" max="13539" width="16" style="915" customWidth="1"/>
    <col min="13540" max="13540" width="27" style="915" customWidth="1"/>
    <col min="13541" max="13541" width="26.6640625" style="915" customWidth="1"/>
    <col min="13542" max="13542" width="27" style="915" customWidth="1"/>
    <col min="13543" max="13543" width="26.6640625" style="915" customWidth="1"/>
    <col min="13544" max="13544" width="27" style="915" customWidth="1"/>
    <col min="13545" max="13545" width="26.6640625" style="915" customWidth="1"/>
    <col min="13546" max="13546" width="25.83203125" style="915" customWidth="1"/>
    <col min="13547" max="13547" width="25.5" style="915" customWidth="1"/>
    <col min="13548" max="13548" width="27" style="915" customWidth="1"/>
    <col min="13549" max="13549" width="26.6640625" style="915" customWidth="1"/>
    <col min="13550" max="13551" width="16" style="915" customWidth="1"/>
    <col min="13552" max="13552" width="27" style="915" customWidth="1"/>
    <col min="13553" max="13553" width="26.6640625" style="915" customWidth="1"/>
    <col min="13554" max="13554" width="27" style="915" customWidth="1"/>
    <col min="13555" max="13555" width="26.6640625" style="915" customWidth="1"/>
    <col min="13556" max="13556" width="27" style="915" customWidth="1"/>
    <col min="13557" max="13557" width="26.6640625" style="915" customWidth="1"/>
    <col min="13558" max="13558" width="27" style="915" customWidth="1"/>
    <col min="13559" max="13559" width="26.6640625" style="915" customWidth="1"/>
    <col min="13560" max="13560" width="27" style="915" customWidth="1"/>
    <col min="13561" max="13561" width="26.6640625" style="915" customWidth="1"/>
    <col min="13562" max="13563" width="16" style="915" customWidth="1"/>
    <col min="13564" max="13564" width="27" style="915" customWidth="1"/>
    <col min="13565" max="13565" width="26.6640625" style="915" customWidth="1"/>
    <col min="13566" max="13566" width="27" style="915" customWidth="1"/>
    <col min="13567" max="13567" width="26.6640625" style="915" customWidth="1"/>
    <col min="13568" max="13568" width="27" style="915" customWidth="1"/>
    <col min="13569" max="13569" width="26.6640625" style="915" customWidth="1"/>
    <col min="13570" max="13570" width="27" style="915" customWidth="1"/>
    <col min="13571" max="13571" width="26.6640625" style="915" customWidth="1"/>
    <col min="13572" max="13572" width="27" style="915" customWidth="1"/>
    <col min="13573" max="13573" width="26.6640625" style="915" customWidth="1"/>
    <col min="13574" max="13575" width="16" style="915" customWidth="1"/>
    <col min="13576" max="13576" width="27" style="915" customWidth="1"/>
    <col min="13577" max="13577" width="26.6640625" style="915" customWidth="1"/>
    <col min="13578" max="13578" width="25.83203125" style="915" customWidth="1"/>
    <col min="13579" max="13579" width="25.5" style="915" customWidth="1"/>
    <col min="13580" max="13580" width="27" style="915" customWidth="1"/>
    <col min="13581" max="13581" width="26.6640625" style="915" customWidth="1"/>
    <col min="13582" max="13582" width="27" style="915" customWidth="1"/>
    <col min="13583" max="13583" width="26.6640625" style="915" customWidth="1"/>
    <col min="13584" max="13584" width="27" style="915" customWidth="1"/>
    <col min="13585" max="13585" width="26.6640625" style="915" customWidth="1"/>
    <col min="13586" max="13587" width="16" style="915" customWidth="1"/>
    <col min="13588" max="13588" width="27" style="915" customWidth="1"/>
    <col min="13589" max="13589" width="26.6640625" style="915" customWidth="1"/>
    <col min="13590" max="13590" width="27" style="915" customWidth="1"/>
    <col min="13591" max="13591" width="26.6640625" style="915" customWidth="1"/>
    <col min="13592" max="13592" width="27" style="915" customWidth="1"/>
    <col min="13593" max="13593" width="26.6640625" style="915" customWidth="1"/>
    <col min="13594" max="13594" width="27" style="915" customWidth="1"/>
    <col min="13595" max="13595" width="26.6640625" style="915" customWidth="1"/>
    <col min="13596" max="13597" width="16" style="915" customWidth="1"/>
    <col min="13598" max="13598" width="27" style="915" customWidth="1"/>
    <col min="13599" max="13599" width="26.6640625" style="915" customWidth="1"/>
    <col min="13600" max="13600" width="27" style="915" customWidth="1"/>
    <col min="13601" max="13601" width="26.6640625" style="915" customWidth="1"/>
    <col min="13602" max="13602" width="27" style="915" customWidth="1"/>
    <col min="13603" max="13603" width="26.6640625" style="915" customWidth="1"/>
    <col min="13604" max="13604" width="27" style="915" customWidth="1"/>
    <col min="13605" max="13605" width="26.6640625" style="915" customWidth="1"/>
    <col min="13606" max="13606" width="27" style="915" customWidth="1"/>
    <col min="13607" max="13607" width="26.6640625" style="915" customWidth="1"/>
    <col min="13608" max="13609" width="16" style="915" customWidth="1"/>
    <col min="13610" max="13610" width="27" style="915" customWidth="1"/>
    <col min="13611" max="13611" width="26.6640625" style="915" customWidth="1"/>
    <col min="13612" max="13612" width="27" style="915" customWidth="1"/>
    <col min="13613" max="13613" width="26.6640625" style="915" customWidth="1"/>
    <col min="13614" max="13614" width="27" style="915" customWidth="1"/>
    <col min="13615" max="13615" width="26.6640625" style="915" customWidth="1"/>
    <col min="13616" max="13616" width="27" style="915" customWidth="1"/>
    <col min="13617" max="13617" width="26.6640625" style="915" customWidth="1"/>
    <col min="13618" max="13618" width="27" style="915" customWidth="1"/>
    <col min="13619" max="13619" width="26.6640625" style="915" customWidth="1"/>
    <col min="13620" max="13621" width="16" style="915" customWidth="1"/>
    <col min="13622" max="13622" width="27" style="915" customWidth="1"/>
    <col min="13623" max="13623" width="26.6640625" style="915" customWidth="1"/>
    <col min="13624" max="13624" width="27" style="915" customWidth="1"/>
    <col min="13625" max="13625" width="26.6640625" style="915" customWidth="1"/>
    <col min="13626" max="13626" width="27" style="915" customWidth="1"/>
    <col min="13627" max="13627" width="26.6640625" style="915" customWidth="1"/>
    <col min="13628" max="13628" width="27" style="915" customWidth="1"/>
    <col min="13629" max="13629" width="26.6640625" style="915" customWidth="1"/>
    <col min="13630" max="13630" width="27" style="915" customWidth="1"/>
    <col min="13631" max="13631" width="26.6640625" style="915" customWidth="1"/>
    <col min="13632" max="13633" width="16" style="915" customWidth="1"/>
    <col min="13634" max="13634" width="27" style="915" customWidth="1"/>
    <col min="13635" max="13635" width="26.6640625" style="915" customWidth="1"/>
    <col min="13636" max="13636" width="27" style="915" customWidth="1"/>
    <col min="13637" max="13637" width="26.6640625" style="915" customWidth="1"/>
    <col min="13638" max="13638" width="27" style="915" customWidth="1"/>
    <col min="13639" max="13639" width="26.6640625" style="915" customWidth="1"/>
    <col min="13640" max="13640" width="27" style="915" customWidth="1"/>
    <col min="13641" max="13641" width="26.6640625" style="915" customWidth="1"/>
    <col min="13642" max="13642" width="27" style="915" customWidth="1"/>
    <col min="13643" max="13643" width="26.6640625" style="915" customWidth="1"/>
    <col min="13644" max="13645" width="16" style="915" customWidth="1"/>
    <col min="13646" max="13646" width="27" style="915" customWidth="1"/>
    <col min="13647" max="13647" width="26.6640625" style="915" customWidth="1"/>
    <col min="13648" max="13648" width="27" style="915" customWidth="1"/>
    <col min="13649" max="13649" width="26.6640625" style="915" customWidth="1"/>
    <col min="13650" max="13650" width="27" style="915" customWidth="1"/>
    <col min="13651" max="13651" width="26.6640625" style="915" customWidth="1"/>
    <col min="13652" max="13652" width="27" style="915" customWidth="1"/>
    <col min="13653" max="13653" width="26.6640625" style="915" customWidth="1"/>
    <col min="13654" max="13654" width="27" style="915" customWidth="1"/>
    <col min="13655" max="13655" width="26.6640625" style="915" customWidth="1"/>
    <col min="13656" max="13657" width="16" style="915" customWidth="1"/>
    <col min="13658" max="13658" width="25.83203125" style="915" customWidth="1"/>
    <col min="13659" max="13659" width="25.5" style="915" customWidth="1"/>
    <col min="13660" max="13660" width="25.83203125" style="915" customWidth="1"/>
    <col min="13661" max="13661" width="25.5" style="915" customWidth="1"/>
    <col min="13662" max="13662" width="25.83203125" style="915" customWidth="1"/>
    <col min="13663" max="13663" width="25.5" style="915" customWidth="1"/>
    <col min="13664" max="13664" width="25.83203125" style="915" customWidth="1"/>
    <col min="13665" max="13665" width="25.5" style="915" customWidth="1"/>
    <col min="13666" max="13667" width="16" style="915" customWidth="1"/>
    <col min="13668" max="13668" width="25.83203125" style="915" customWidth="1"/>
    <col min="13669" max="13669" width="25.5" style="915" customWidth="1"/>
    <col min="13670" max="13670" width="25.83203125" style="915" customWidth="1"/>
    <col min="13671" max="13671" width="25.5" style="915" customWidth="1"/>
    <col min="13672" max="13672" width="25.83203125" style="915" customWidth="1"/>
    <col min="13673" max="13673" width="25.5" style="915" customWidth="1"/>
    <col min="13674" max="13674" width="25.83203125" style="915" customWidth="1"/>
    <col min="13675" max="13675" width="25.5" style="915" customWidth="1"/>
    <col min="13676" max="13676" width="25.83203125" style="915" customWidth="1"/>
    <col min="13677" max="13677" width="25.5" style="915" customWidth="1"/>
    <col min="13678" max="13679" width="16" style="915" customWidth="1"/>
    <col min="13680" max="13680" width="25.83203125" style="915" customWidth="1"/>
    <col min="13681" max="13681" width="25.5" style="915" customWidth="1"/>
    <col min="13682" max="13682" width="25.83203125" style="915" customWidth="1"/>
    <col min="13683" max="13683" width="25.5" style="915" customWidth="1"/>
    <col min="13684" max="13684" width="25.83203125" style="915" customWidth="1"/>
    <col min="13685" max="13685" width="25.5" style="915" customWidth="1"/>
    <col min="13686" max="13686" width="25.83203125" style="915" customWidth="1"/>
    <col min="13687" max="13687" width="25.5" style="915" customWidth="1"/>
    <col min="13688" max="13688" width="25.83203125" style="915" customWidth="1"/>
    <col min="13689" max="13689" width="25.5" style="915" customWidth="1"/>
    <col min="13690" max="13691" width="16" style="915" customWidth="1"/>
    <col min="13692" max="13692" width="27" style="915" customWidth="1"/>
    <col min="13693" max="13693" width="26.6640625" style="915" customWidth="1"/>
    <col min="13694" max="13694" width="27" style="915" customWidth="1"/>
    <col min="13695" max="13695" width="26.6640625" style="915" customWidth="1"/>
    <col min="13696" max="13696" width="27" style="915" customWidth="1"/>
    <col min="13697" max="13697" width="26.6640625" style="915" customWidth="1"/>
    <col min="13698" max="13698" width="27" style="915" customWidth="1"/>
    <col min="13699" max="13699" width="26.6640625" style="915" customWidth="1"/>
    <col min="13700" max="13700" width="27" style="915" customWidth="1"/>
    <col min="13701" max="13701" width="26.6640625" style="915" customWidth="1"/>
    <col min="13702" max="13703" width="16" style="915" customWidth="1"/>
    <col min="13704" max="13704" width="25.83203125" style="915" customWidth="1"/>
    <col min="13705" max="13705" width="25.5" style="915" customWidth="1"/>
    <col min="13706" max="13706" width="25.83203125" style="915" customWidth="1"/>
    <col min="13707" max="13707" width="25.5" style="915" customWidth="1"/>
    <col min="13708" max="13708" width="25.83203125" style="915" customWidth="1"/>
    <col min="13709" max="13709" width="25.5" style="915" customWidth="1"/>
    <col min="13710" max="13710" width="25.83203125" style="915" customWidth="1"/>
    <col min="13711" max="13711" width="25.5" style="915" customWidth="1"/>
    <col min="13712" max="13712" width="25.83203125" style="915" customWidth="1"/>
    <col min="13713" max="13713" width="25.5" style="915" customWidth="1"/>
    <col min="13714" max="13715" width="16" style="915" customWidth="1"/>
    <col min="13716" max="13716" width="25.83203125" style="915" customWidth="1"/>
    <col min="13717" max="13717" width="25.5" style="915" customWidth="1"/>
    <col min="13718" max="13718" width="25.83203125" style="915" customWidth="1"/>
    <col min="13719" max="13719" width="25.5" style="915" customWidth="1"/>
    <col min="13720" max="13720" width="25.83203125" style="915" customWidth="1"/>
    <col min="13721" max="13721" width="25.5" style="915" customWidth="1"/>
    <col min="13722" max="13722" width="25.83203125" style="915" customWidth="1"/>
    <col min="13723" max="13723" width="25.5" style="915" customWidth="1"/>
    <col min="13724" max="13724" width="25.83203125" style="915" customWidth="1"/>
    <col min="13725" max="13725" width="25.5" style="915" customWidth="1"/>
    <col min="13726" max="13727" width="16" style="915" customWidth="1"/>
    <col min="13728" max="13728" width="25.83203125" style="915" customWidth="1"/>
    <col min="13729" max="13729" width="25.5" style="915" customWidth="1"/>
    <col min="13730" max="13730" width="25.83203125" style="915" customWidth="1"/>
    <col min="13731" max="13731" width="25.5" style="915" customWidth="1"/>
    <col min="13732" max="13732" width="25.83203125" style="915" customWidth="1"/>
    <col min="13733" max="13733" width="25.5" style="915" customWidth="1"/>
    <col min="13734" max="13734" width="25.83203125" style="915" customWidth="1"/>
    <col min="13735" max="13735" width="25.5" style="915" customWidth="1"/>
    <col min="13736" max="13736" width="25.83203125" style="915" customWidth="1"/>
    <col min="13737" max="13737" width="25.5" style="915" customWidth="1"/>
    <col min="13738" max="13739" width="16" style="915" customWidth="1"/>
    <col min="13740" max="13740" width="27" style="915" customWidth="1"/>
    <col min="13741" max="13741" width="26.6640625" style="915" customWidth="1"/>
    <col min="13742" max="13742" width="27" style="915" customWidth="1"/>
    <col min="13743" max="13743" width="26.6640625" style="915" customWidth="1"/>
    <col min="13744" max="13744" width="27" style="915" customWidth="1"/>
    <col min="13745" max="13745" width="26.6640625" style="915" customWidth="1"/>
    <col min="13746" max="13746" width="27" style="915" customWidth="1"/>
    <col min="13747" max="13747" width="26.6640625" style="915" customWidth="1"/>
    <col min="13748" max="13748" width="27" style="915" customWidth="1"/>
    <col min="13749" max="13749" width="26.6640625" style="915" customWidth="1"/>
    <col min="13750" max="13751" width="16" style="915" customWidth="1"/>
    <col min="13752" max="13752" width="25.83203125" style="915" customWidth="1"/>
    <col min="13753" max="13753" width="25.5" style="915" customWidth="1"/>
    <col min="13754" max="13754" width="27" style="915" customWidth="1"/>
    <col min="13755" max="13755" width="26.6640625" style="915" customWidth="1"/>
    <col min="13756" max="13756" width="27" style="915" customWidth="1"/>
    <col min="13757" max="13757" width="26.6640625" style="915" customWidth="1"/>
    <col min="13758" max="13758" width="27" style="915" customWidth="1"/>
    <col min="13759" max="13759" width="26.6640625" style="915" customWidth="1"/>
    <col min="13760" max="13760" width="27" style="915" customWidth="1"/>
    <col min="13761" max="13761" width="26.6640625" style="915" customWidth="1"/>
    <col min="13762" max="13763" width="16" style="915" customWidth="1"/>
    <col min="13764" max="13764" width="27" style="915" customWidth="1"/>
    <col min="13765" max="13765" width="26.6640625" style="915" customWidth="1"/>
    <col min="13766" max="13766" width="27" style="915" customWidth="1"/>
    <col min="13767" max="13767" width="26.6640625" style="915" customWidth="1"/>
    <col min="13768" max="13768" width="27" style="915" customWidth="1"/>
    <col min="13769" max="13769" width="26.6640625" style="915" customWidth="1"/>
    <col min="13770" max="13770" width="27" style="915" customWidth="1"/>
    <col min="13771" max="13771" width="26.6640625" style="915" customWidth="1"/>
    <col min="13772" max="13772" width="27" style="915" customWidth="1"/>
    <col min="13773" max="13773" width="26.6640625" style="915" customWidth="1"/>
    <col min="13774" max="13775" width="16" style="915" customWidth="1"/>
    <col min="13776" max="13776" width="27" style="915" customWidth="1"/>
    <col min="13777" max="13777" width="26.6640625" style="915" customWidth="1"/>
    <col min="13778" max="13778" width="27" style="915" customWidth="1"/>
    <col min="13779" max="13779" width="26.6640625" style="915" customWidth="1"/>
    <col min="13780" max="13780" width="27" style="915" customWidth="1"/>
    <col min="13781" max="13781" width="26.6640625" style="915" customWidth="1"/>
    <col min="13782" max="13782" width="27" style="915" customWidth="1"/>
    <col min="13783" max="13783" width="26.6640625" style="915" customWidth="1"/>
    <col min="13784" max="13784" width="27" style="915" customWidth="1"/>
    <col min="13785" max="13785" width="26.6640625" style="915" customWidth="1"/>
    <col min="13786" max="13787" width="16" style="915" customWidth="1"/>
    <col min="13788" max="13788" width="27" style="915" customWidth="1"/>
    <col min="13789" max="13789" width="26.6640625" style="915" customWidth="1"/>
    <col min="13790" max="13790" width="25.83203125" style="915" customWidth="1"/>
    <col min="13791" max="13791" width="25.5" style="915" customWidth="1"/>
    <col min="13792" max="13792" width="27" style="915" customWidth="1"/>
    <col min="13793" max="13793" width="26.6640625" style="915" customWidth="1"/>
    <col min="13794" max="13794" width="27" style="915" customWidth="1"/>
    <col min="13795" max="13795" width="26.6640625" style="915" customWidth="1"/>
    <col min="13796" max="13796" width="27" style="915" customWidth="1"/>
    <col min="13797" max="13797" width="26.6640625" style="915" customWidth="1"/>
    <col min="13798" max="13799" width="16" style="915" customWidth="1"/>
    <col min="13800" max="13800" width="27" style="915" customWidth="1"/>
    <col min="13801" max="13801" width="26.6640625" style="915" customWidth="1"/>
    <col min="13802" max="13802" width="27" style="915" customWidth="1"/>
    <col min="13803" max="13803" width="26.6640625" style="915" customWidth="1"/>
    <col min="13804" max="13804" width="23.83203125" style="915" customWidth="1"/>
    <col min="13805" max="13805" width="23.6640625" style="915" customWidth="1"/>
    <col min="13806" max="13806" width="27" style="915" customWidth="1"/>
    <col min="13807" max="13807" width="26.6640625" style="915" customWidth="1"/>
    <col min="13808" max="13808" width="27" style="915" customWidth="1"/>
    <col min="13809" max="13809" width="26.6640625" style="915" customWidth="1"/>
    <col min="13810" max="13811" width="16" style="915" customWidth="1"/>
    <col min="13812" max="13812" width="27" style="915" customWidth="1"/>
    <col min="13813" max="13813" width="26.6640625" style="915" customWidth="1"/>
    <col min="13814" max="13814" width="27" style="915" customWidth="1"/>
    <col min="13815" max="13815" width="26.6640625" style="915" customWidth="1"/>
    <col min="13816" max="13816" width="27" style="915" customWidth="1"/>
    <col min="13817" max="13817" width="26.6640625" style="915" customWidth="1"/>
    <col min="13818" max="13818" width="27" style="915" customWidth="1"/>
    <col min="13819" max="13819" width="26.6640625" style="915" customWidth="1"/>
    <col min="13820" max="13820" width="27" style="915" customWidth="1"/>
    <col min="13821" max="13821" width="26.6640625" style="915" customWidth="1"/>
    <col min="13822" max="13823" width="16" style="915" customWidth="1"/>
    <col min="13824" max="13824" width="27" style="915" customWidth="1"/>
    <col min="13825" max="13825" width="26.6640625" style="915" customWidth="1"/>
    <col min="13826" max="13826" width="27" style="915" customWidth="1"/>
    <col min="13827" max="13827" width="26.6640625" style="915" customWidth="1"/>
    <col min="13828" max="13828" width="27" style="915" customWidth="1"/>
    <col min="13829" max="13829" width="26.6640625" style="915" customWidth="1"/>
    <col min="13830" max="13830" width="27" style="915" customWidth="1"/>
    <col min="13831" max="13831" width="26.6640625" style="915" customWidth="1"/>
    <col min="13832" max="13832" width="27" style="915" customWidth="1"/>
    <col min="13833" max="13833" width="26.6640625" style="915" customWidth="1"/>
    <col min="13834" max="13835" width="16" style="915" customWidth="1"/>
    <col min="13836" max="13836" width="27" style="915" customWidth="1"/>
    <col min="13837" max="13837" width="26.6640625" style="915" customWidth="1"/>
    <col min="13838" max="13838" width="27" style="915" customWidth="1"/>
    <col min="13839" max="13839" width="26.6640625" style="915" customWidth="1"/>
    <col min="13840" max="13840" width="27" style="915" customWidth="1"/>
    <col min="13841" max="13841" width="26.6640625" style="915" customWidth="1"/>
    <col min="13842" max="13842" width="27" style="915" customWidth="1"/>
    <col min="13843" max="13843" width="26.6640625" style="915" customWidth="1"/>
    <col min="13844" max="13844" width="27" style="915" customWidth="1"/>
    <col min="13845" max="13845" width="26.6640625" style="915" customWidth="1"/>
    <col min="13846" max="13847" width="16" style="915" customWidth="1"/>
    <col min="13848" max="13848" width="27" style="915" customWidth="1"/>
    <col min="13849" max="13849" width="26.6640625" style="915" customWidth="1"/>
    <col min="13850" max="13850" width="27" style="915" customWidth="1"/>
    <col min="13851" max="13851" width="26.6640625" style="915" customWidth="1"/>
    <col min="13852" max="13852" width="27" style="915" customWidth="1"/>
    <col min="13853" max="13853" width="26.6640625" style="915" customWidth="1"/>
    <col min="13854" max="13854" width="27" style="915" customWidth="1"/>
    <col min="13855" max="13855" width="26.6640625" style="915" customWidth="1"/>
    <col min="13856" max="13856" width="27" style="915" customWidth="1"/>
    <col min="13857" max="13857" width="26.6640625" style="915" customWidth="1"/>
    <col min="13858" max="13859" width="16" style="915" customWidth="1"/>
    <col min="13860" max="13860" width="27" style="915" customWidth="1"/>
    <col min="13861" max="13861" width="26.6640625" style="915" customWidth="1"/>
    <col min="13862" max="13862" width="27" style="915" customWidth="1"/>
    <col min="13863" max="13863" width="26.6640625" style="915" customWidth="1"/>
    <col min="13864" max="13864" width="27" style="915" customWidth="1"/>
    <col min="13865" max="13865" width="26.6640625" style="915" customWidth="1"/>
    <col min="13866" max="13866" width="27" style="915" customWidth="1"/>
    <col min="13867" max="13867" width="26.6640625" style="915" customWidth="1"/>
    <col min="13868" max="13868" width="27" style="915" customWidth="1"/>
    <col min="13869" max="13869" width="26.6640625" style="915" customWidth="1"/>
    <col min="13870" max="13871" width="16" style="915" customWidth="1"/>
    <col min="13872" max="13872" width="27" style="915" customWidth="1"/>
    <col min="13873" max="13873" width="26.6640625" style="915" customWidth="1"/>
    <col min="13874" max="13874" width="27" style="915" customWidth="1"/>
    <col min="13875" max="13875" width="26.6640625" style="915" customWidth="1"/>
    <col min="13876" max="13876" width="27" style="915" customWidth="1"/>
    <col min="13877" max="13877" width="26.6640625" style="915" customWidth="1"/>
    <col min="13878" max="13878" width="27" style="915" customWidth="1"/>
    <col min="13879" max="13879" width="26.6640625" style="915" customWidth="1"/>
    <col min="13880" max="13880" width="27" style="915" customWidth="1"/>
    <col min="13881" max="13881" width="26.6640625" style="915" customWidth="1"/>
    <col min="13882" max="13883" width="16" style="915" customWidth="1"/>
    <col min="13884" max="13884" width="27" style="915" customWidth="1"/>
    <col min="13885" max="13885" width="26.6640625" style="915" customWidth="1"/>
    <col min="13886" max="13886" width="27" style="915" customWidth="1"/>
    <col min="13887" max="13887" width="26.6640625" style="915" customWidth="1"/>
    <col min="13888" max="13888" width="27" style="915" customWidth="1"/>
    <col min="13889" max="13889" width="26.6640625" style="915" customWidth="1"/>
    <col min="13890" max="13890" width="27" style="915" customWidth="1"/>
    <col min="13891" max="13891" width="26.6640625" style="915" customWidth="1"/>
    <col min="13892" max="13892" width="27" style="915" customWidth="1"/>
    <col min="13893" max="13893" width="26.6640625" style="915" customWidth="1"/>
    <col min="13894" max="13895" width="16" style="915" customWidth="1"/>
    <col min="13896" max="13896" width="27" style="915" customWidth="1"/>
    <col min="13897" max="13897" width="26.6640625" style="915" customWidth="1"/>
    <col min="13898" max="13898" width="27" style="915" customWidth="1"/>
    <col min="13899" max="13899" width="26.6640625" style="915" customWidth="1"/>
    <col min="13900" max="13900" width="27" style="915" customWidth="1"/>
    <col min="13901" max="13901" width="26.6640625" style="915" customWidth="1"/>
    <col min="13902" max="13902" width="27" style="915" customWidth="1"/>
    <col min="13903" max="13903" width="26.6640625" style="915" customWidth="1"/>
    <col min="13904" max="13904" width="27" style="915" customWidth="1"/>
    <col min="13905" max="13905" width="26.6640625" style="915" customWidth="1"/>
    <col min="13906" max="13907" width="16" style="915" customWidth="1"/>
    <col min="13908" max="13908" width="27" style="915" customWidth="1"/>
    <col min="13909" max="13909" width="26.6640625" style="915" customWidth="1"/>
    <col min="13910" max="13910" width="27" style="915" customWidth="1"/>
    <col min="13911" max="13911" width="26.6640625" style="915" customWidth="1"/>
    <col min="13912" max="13912" width="27" style="915" customWidth="1"/>
    <col min="13913" max="13913" width="26.6640625" style="915" customWidth="1"/>
    <col min="13914" max="13914" width="27" style="915" customWidth="1"/>
    <col min="13915" max="13915" width="26.6640625" style="915" customWidth="1"/>
    <col min="13916" max="13916" width="27" style="915" customWidth="1"/>
    <col min="13917" max="13917" width="26.6640625" style="915" customWidth="1"/>
    <col min="13918" max="13919" width="16" style="915" customWidth="1"/>
    <col min="13920" max="13920" width="27" style="915" customWidth="1"/>
    <col min="13921" max="13921" width="26.6640625" style="915" customWidth="1"/>
    <col min="13922" max="13922" width="27" style="915" customWidth="1"/>
    <col min="13923" max="13923" width="26.6640625" style="915" customWidth="1"/>
    <col min="13924" max="13924" width="27" style="915" customWidth="1"/>
    <col min="13925" max="13925" width="26.6640625" style="915" customWidth="1"/>
    <col min="13926" max="13926" width="27" style="915" customWidth="1"/>
    <col min="13927" max="13927" width="26.6640625" style="915" customWidth="1"/>
    <col min="13928" max="13929" width="16" style="915" customWidth="1"/>
    <col min="13930" max="13930" width="27" style="915" customWidth="1"/>
    <col min="13931" max="13931" width="26.6640625" style="915" customWidth="1"/>
    <col min="13932" max="13932" width="27" style="915" customWidth="1"/>
    <col min="13933" max="13933" width="26.6640625" style="915" customWidth="1"/>
    <col min="13934" max="13934" width="27" style="915" customWidth="1"/>
    <col min="13935" max="13935" width="26.6640625" style="915" customWidth="1"/>
    <col min="13936" max="13936" width="27" style="915" customWidth="1"/>
    <col min="13937" max="13937" width="26.6640625" style="915" customWidth="1"/>
    <col min="13938" max="13938" width="27" style="915" customWidth="1"/>
    <col min="13939" max="13939" width="26.6640625" style="915" customWidth="1"/>
    <col min="13940" max="13941" width="16" style="915" customWidth="1"/>
    <col min="13942" max="13942" width="27" style="915" customWidth="1"/>
    <col min="13943" max="13943" width="26.6640625" style="915" customWidth="1"/>
    <col min="13944" max="13944" width="27" style="915" customWidth="1"/>
    <col min="13945" max="13945" width="26.6640625" style="915" customWidth="1"/>
    <col min="13946" max="13946" width="27" style="915" customWidth="1"/>
    <col min="13947" max="13947" width="26.6640625" style="915" customWidth="1"/>
    <col min="13948" max="13948" width="27" style="915" customWidth="1"/>
    <col min="13949" max="13949" width="26.6640625" style="915" customWidth="1"/>
    <col min="13950" max="13950" width="27" style="915" customWidth="1"/>
    <col min="13951" max="13951" width="26.6640625" style="915" customWidth="1"/>
    <col min="13952" max="13953" width="16" style="915" customWidth="1"/>
    <col min="13954" max="13954" width="27" style="915" customWidth="1"/>
    <col min="13955" max="13955" width="26.6640625" style="915" customWidth="1"/>
    <col min="13956" max="13956" width="27" style="915" customWidth="1"/>
    <col min="13957" max="13957" width="26.6640625" style="915" customWidth="1"/>
    <col min="13958" max="13958" width="27" style="915" customWidth="1"/>
    <col min="13959" max="13959" width="26.6640625" style="915" customWidth="1"/>
    <col min="13960" max="13960" width="27" style="915" customWidth="1"/>
    <col min="13961" max="13961" width="26.6640625" style="915" customWidth="1"/>
    <col min="13962" max="13962" width="27" style="915" customWidth="1"/>
    <col min="13963" max="13963" width="26.6640625" style="915" customWidth="1"/>
    <col min="13964" max="13965" width="16" style="915" customWidth="1"/>
    <col min="13966" max="13966" width="27" style="915" customWidth="1"/>
    <col min="13967" max="13967" width="26.6640625" style="915" customWidth="1"/>
    <col min="13968" max="13968" width="27" style="915" customWidth="1"/>
    <col min="13969" max="13969" width="26.6640625" style="915" customWidth="1"/>
    <col min="13970" max="13970" width="27" style="915" customWidth="1"/>
    <col min="13971" max="13971" width="26.6640625" style="915" customWidth="1"/>
    <col min="13972" max="13972" width="27" style="915" customWidth="1"/>
    <col min="13973" max="13973" width="26.6640625" style="915" customWidth="1"/>
    <col min="13974" max="13974" width="27" style="915" customWidth="1"/>
    <col min="13975" max="13975" width="26.6640625" style="915" customWidth="1"/>
    <col min="13976" max="13977" width="16" style="915" customWidth="1"/>
    <col min="13978" max="13978" width="27" style="915" customWidth="1"/>
    <col min="13979" max="13979" width="26.6640625" style="915" customWidth="1"/>
    <col min="13980" max="13980" width="27" style="915" customWidth="1"/>
    <col min="13981" max="13981" width="26.6640625" style="915" customWidth="1"/>
    <col min="13982" max="13982" width="27" style="915" customWidth="1"/>
    <col min="13983" max="13983" width="26.6640625" style="915" customWidth="1"/>
    <col min="13984" max="13984" width="27" style="915" customWidth="1"/>
    <col min="13985" max="13985" width="26.6640625" style="915" customWidth="1"/>
    <col min="13986" max="13986" width="27" style="915" customWidth="1"/>
    <col min="13987" max="13987" width="26.6640625" style="915" customWidth="1"/>
    <col min="13988" max="13989" width="16" style="915" customWidth="1"/>
    <col min="13990" max="13990" width="27" style="915" customWidth="1"/>
    <col min="13991" max="13991" width="26.6640625" style="915" customWidth="1"/>
    <col min="13992" max="13992" width="27" style="915" customWidth="1"/>
    <col min="13993" max="13993" width="26.6640625" style="915" customWidth="1"/>
    <col min="13994" max="13994" width="27" style="915" customWidth="1"/>
    <col min="13995" max="13995" width="26.6640625" style="915" customWidth="1"/>
    <col min="13996" max="13996" width="27" style="915" customWidth="1"/>
    <col min="13997" max="13997" width="26.6640625" style="915" customWidth="1"/>
    <col min="13998" max="13998" width="27" style="915" customWidth="1"/>
    <col min="13999" max="13999" width="26.6640625" style="915" customWidth="1"/>
    <col min="14000" max="14001" width="16" style="915" customWidth="1"/>
    <col min="14002" max="14002" width="27" style="915" customWidth="1"/>
    <col min="14003" max="14003" width="26.6640625" style="915" customWidth="1"/>
    <col min="14004" max="14004" width="27" style="915" customWidth="1"/>
    <col min="14005" max="14005" width="26.6640625" style="915" customWidth="1"/>
    <col min="14006" max="14006" width="27" style="915" customWidth="1"/>
    <col min="14007" max="14007" width="26.6640625" style="915" customWidth="1"/>
    <col min="14008" max="14008" width="27" style="915" customWidth="1"/>
    <col min="14009" max="14009" width="26.6640625" style="915" customWidth="1"/>
    <col min="14010" max="14010" width="27" style="915" customWidth="1"/>
    <col min="14011" max="14011" width="26.6640625" style="915" customWidth="1"/>
    <col min="14012" max="14013" width="16" style="915" customWidth="1"/>
    <col min="14014" max="14014" width="27" style="915" customWidth="1"/>
    <col min="14015" max="14015" width="26.6640625" style="915" customWidth="1"/>
    <col min="14016" max="14016" width="27" style="915" customWidth="1"/>
    <col min="14017" max="14017" width="26.6640625" style="915" customWidth="1"/>
    <col min="14018" max="14018" width="27" style="915" customWidth="1"/>
    <col min="14019" max="14019" width="26.6640625" style="915" customWidth="1"/>
    <col min="14020" max="14020" width="27" style="915" customWidth="1"/>
    <col min="14021" max="14021" width="26.6640625" style="915" customWidth="1"/>
    <col min="14022" max="14022" width="27" style="915" customWidth="1"/>
    <col min="14023" max="14023" width="26.6640625" style="915" customWidth="1"/>
    <col min="14024" max="14025" width="16" style="915" customWidth="1"/>
    <col min="14026" max="14026" width="27" style="915" customWidth="1"/>
    <col min="14027" max="14027" width="26.6640625" style="915" customWidth="1"/>
    <col min="14028" max="14028" width="27" style="915" customWidth="1"/>
    <col min="14029" max="14029" width="26.6640625" style="915" customWidth="1"/>
    <col min="14030" max="14030" width="27" style="915" customWidth="1"/>
    <col min="14031" max="14031" width="26.6640625" style="915" customWidth="1"/>
    <col min="14032" max="14032" width="27" style="915" customWidth="1"/>
    <col min="14033" max="14033" width="26.6640625" style="915" customWidth="1"/>
    <col min="14034" max="14034" width="27" style="915" customWidth="1"/>
    <col min="14035" max="14035" width="26.6640625" style="915" customWidth="1"/>
    <col min="14036" max="14037" width="16" style="915" customWidth="1"/>
    <col min="14038" max="14038" width="28.1640625" style="915" customWidth="1"/>
    <col min="14039" max="14039" width="27.83203125" style="915" customWidth="1"/>
    <col min="14040" max="14040" width="27" style="915" customWidth="1"/>
    <col min="14041" max="14041" width="26.6640625" style="915" customWidth="1"/>
    <col min="14042" max="14042" width="27" style="915" customWidth="1"/>
    <col min="14043" max="14043" width="26.6640625" style="915" customWidth="1"/>
    <col min="14044" max="14044" width="23.83203125" style="915" customWidth="1"/>
    <col min="14045" max="14045" width="23.6640625" style="915" customWidth="1"/>
    <col min="14046" max="14046" width="27" style="915" customWidth="1"/>
    <col min="14047" max="14047" width="26.6640625" style="915" customWidth="1"/>
    <col min="14048" max="14049" width="16" style="915" customWidth="1"/>
    <col min="14050" max="14050" width="27" style="915" customWidth="1"/>
    <col min="14051" max="14051" width="26.6640625" style="915" customWidth="1"/>
    <col min="14052" max="14052" width="27" style="915" customWidth="1"/>
    <col min="14053" max="14053" width="26.6640625" style="915" customWidth="1"/>
    <col min="14054" max="14054" width="27" style="915" customWidth="1"/>
    <col min="14055" max="14055" width="26.6640625" style="915" customWidth="1"/>
    <col min="14056" max="14056" width="27" style="915" customWidth="1"/>
    <col min="14057" max="14057" width="26.6640625" style="915" customWidth="1"/>
    <col min="14058" max="14058" width="27" style="915" customWidth="1"/>
    <col min="14059" max="14059" width="26.6640625" style="915" customWidth="1"/>
    <col min="14060" max="14061" width="16" style="915" customWidth="1"/>
    <col min="14062" max="14062" width="25.83203125" style="915" customWidth="1"/>
    <col min="14063" max="14063" width="25.5" style="915" customWidth="1"/>
    <col min="14064" max="14064" width="25.83203125" style="915" customWidth="1"/>
    <col min="14065" max="14065" width="25.5" style="915" customWidth="1"/>
    <col min="14066" max="14066" width="25.83203125" style="915" customWidth="1"/>
    <col min="14067" max="14067" width="25.5" style="915" customWidth="1"/>
    <col min="14068" max="14068" width="25.83203125" style="915" customWidth="1"/>
    <col min="14069" max="14069" width="25.5" style="915" customWidth="1"/>
    <col min="14070" max="14070" width="25.83203125" style="915" customWidth="1"/>
    <col min="14071" max="14071" width="25.5" style="915" customWidth="1"/>
    <col min="14072" max="14073" width="16" style="915" customWidth="1"/>
    <col min="14074" max="14074" width="27" style="915" customWidth="1"/>
    <col min="14075" max="14075" width="26.6640625" style="915" customWidth="1"/>
    <col min="14076" max="14076" width="27" style="915" customWidth="1"/>
    <col min="14077" max="14077" width="26.6640625" style="915" customWidth="1"/>
    <col min="14078" max="14078" width="27" style="915" customWidth="1"/>
    <col min="14079" max="14079" width="26.6640625" style="915" customWidth="1"/>
    <col min="14080" max="14080" width="27" style="915" customWidth="1"/>
    <col min="14081" max="14081" width="26.6640625" style="915" customWidth="1"/>
    <col min="14082" max="14082" width="27" style="915" customWidth="1"/>
    <col min="14083" max="14083" width="26.6640625" style="915" customWidth="1"/>
    <col min="14084" max="14085" width="16" style="915" customWidth="1"/>
    <col min="14086" max="14086" width="25.83203125" style="915" customWidth="1"/>
    <col min="14087" max="14087" width="25.5" style="915" customWidth="1"/>
    <col min="14088" max="14088" width="25.83203125" style="915" customWidth="1"/>
    <col min="14089" max="14089" width="25.5" style="915" customWidth="1"/>
    <col min="14090" max="14090" width="25.83203125" style="915" customWidth="1"/>
    <col min="14091" max="14091" width="25.5" style="915" customWidth="1"/>
    <col min="14092" max="14092" width="25.83203125" style="915" customWidth="1"/>
    <col min="14093" max="14093" width="25.5" style="915" customWidth="1"/>
    <col min="14094" max="14094" width="25.83203125" style="915" customWidth="1"/>
    <col min="14095" max="14095" width="25.5" style="915" customWidth="1"/>
    <col min="14096" max="14097" width="16" style="915" customWidth="1"/>
    <col min="14098" max="14098" width="27" style="915" customWidth="1"/>
    <col min="14099" max="14099" width="26.6640625" style="915" customWidth="1"/>
    <col min="14100" max="14100" width="27" style="915" customWidth="1"/>
    <col min="14101" max="14101" width="26.6640625" style="915" customWidth="1"/>
    <col min="14102" max="14102" width="25.83203125" style="915" customWidth="1"/>
    <col min="14103" max="14103" width="25.5" style="915" customWidth="1"/>
    <col min="14104" max="14104" width="27" style="915" customWidth="1"/>
    <col min="14105" max="14105" width="26.6640625" style="915" customWidth="1"/>
    <col min="14106" max="14106" width="27" style="915" customWidth="1"/>
    <col min="14107" max="14107" width="26.6640625" style="915" customWidth="1"/>
    <col min="14108" max="14109" width="16" style="915" customWidth="1"/>
    <col min="14110" max="14110" width="27" style="915" customWidth="1"/>
    <col min="14111" max="14111" width="26.6640625" style="915" customWidth="1"/>
    <col min="14112" max="14112" width="27" style="915" customWidth="1"/>
    <col min="14113" max="14113" width="26.6640625" style="915" customWidth="1"/>
    <col min="14114" max="14114" width="27" style="915" customWidth="1"/>
    <col min="14115" max="14115" width="26.6640625" style="915" customWidth="1"/>
    <col min="14116" max="14116" width="27" style="915" customWidth="1"/>
    <col min="14117" max="14117" width="26.6640625" style="915" customWidth="1"/>
    <col min="14118" max="14118" width="27" style="915" customWidth="1"/>
    <col min="14119" max="14119" width="26.6640625" style="915" customWidth="1"/>
    <col min="14120" max="14121" width="16" style="915" customWidth="1"/>
    <col min="14122" max="14122" width="27" style="915" customWidth="1"/>
    <col min="14123" max="14123" width="26.6640625" style="915" customWidth="1"/>
    <col min="14124" max="14124" width="27" style="915" customWidth="1"/>
    <col min="14125" max="14125" width="26.6640625" style="915" customWidth="1"/>
    <col min="14126" max="14126" width="27" style="915" customWidth="1"/>
    <col min="14127" max="14127" width="26.6640625" style="915" customWidth="1"/>
    <col min="14128" max="14128" width="25.83203125" style="915" customWidth="1"/>
    <col min="14129" max="14129" width="25.5" style="915" customWidth="1"/>
    <col min="14130" max="14130" width="27" style="915" customWidth="1"/>
    <col min="14131" max="14131" width="26.6640625" style="915" customWidth="1"/>
    <col min="14132" max="14133" width="16" style="915" customWidth="1"/>
    <col min="14134" max="14134" width="27" style="915" customWidth="1"/>
    <col min="14135" max="14135" width="26.6640625" style="915" customWidth="1"/>
    <col min="14136" max="14136" width="27" style="915" customWidth="1"/>
    <col min="14137" max="14137" width="26.6640625" style="915" customWidth="1"/>
    <col min="14138" max="14138" width="27" style="915" customWidth="1"/>
    <col min="14139" max="14139" width="26.6640625" style="915" customWidth="1"/>
    <col min="14140" max="14140" width="27" style="915" customWidth="1"/>
    <col min="14141" max="14141" width="26.6640625" style="915" customWidth="1"/>
    <col min="14142" max="14142" width="27" style="915" customWidth="1"/>
    <col min="14143" max="14143" width="26.6640625" style="915" customWidth="1"/>
    <col min="14144" max="14145" width="16" style="915" customWidth="1"/>
    <col min="14146" max="14146" width="27" style="915" customWidth="1"/>
    <col min="14147" max="14147" width="26.6640625" style="915" customWidth="1"/>
    <col min="14148" max="14148" width="27" style="915" customWidth="1"/>
    <col min="14149" max="14149" width="26.6640625" style="915" customWidth="1"/>
    <col min="14150" max="14150" width="27" style="915" customWidth="1"/>
    <col min="14151" max="14151" width="26.6640625" style="915" customWidth="1"/>
    <col min="14152" max="14152" width="27" style="915" customWidth="1"/>
    <col min="14153" max="14153" width="26.6640625" style="915" customWidth="1"/>
    <col min="14154" max="14154" width="27" style="915" customWidth="1"/>
    <col min="14155" max="14155" width="26.6640625" style="915" customWidth="1"/>
    <col min="14156" max="14157" width="16" style="915" customWidth="1"/>
    <col min="14158" max="14158" width="27" style="915" customWidth="1"/>
    <col min="14159" max="14159" width="26.6640625" style="915" customWidth="1"/>
    <col min="14160" max="14160" width="27" style="915" customWidth="1"/>
    <col min="14161" max="14161" width="26.6640625" style="915" customWidth="1"/>
    <col min="14162" max="14162" width="27" style="915" customWidth="1"/>
    <col min="14163" max="14163" width="26.6640625" style="915" customWidth="1"/>
    <col min="14164" max="14164" width="27" style="915" customWidth="1"/>
    <col min="14165" max="14165" width="26.6640625" style="915" customWidth="1"/>
    <col min="14166" max="14166" width="27" style="915" customWidth="1"/>
    <col min="14167" max="14167" width="26.6640625" style="915" customWidth="1"/>
    <col min="14168" max="14169" width="16" style="915" customWidth="1"/>
    <col min="14170" max="14170" width="27" style="915" customWidth="1"/>
    <col min="14171" max="14171" width="26.6640625" style="915" customWidth="1"/>
    <col min="14172" max="14172" width="27" style="915" customWidth="1"/>
    <col min="14173" max="14173" width="26.6640625" style="915" customWidth="1"/>
    <col min="14174" max="14174" width="27" style="915" customWidth="1"/>
    <col min="14175" max="14175" width="26.6640625" style="915" customWidth="1"/>
    <col min="14176" max="14176" width="27" style="915" customWidth="1"/>
    <col min="14177" max="14177" width="26.6640625" style="915" customWidth="1"/>
    <col min="14178" max="14178" width="27" style="915" customWidth="1"/>
    <col min="14179" max="14179" width="26.6640625" style="915" customWidth="1"/>
    <col min="14180" max="14181" width="16" style="915" customWidth="1"/>
    <col min="14182" max="14182" width="27" style="915" customWidth="1"/>
    <col min="14183" max="14183" width="26.6640625" style="915" customWidth="1"/>
    <col min="14184" max="14184" width="27" style="915" customWidth="1"/>
    <col min="14185" max="14185" width="26.6640625" style="915" customWidth="1"/>
    <col min="14186" max="14186" width="27" style="915" customWidth="1"/>
    <col min="14187" max="14187" width="26.6640625" style="915" customWidth="1"/>
    <col min="14188" max="14188" width="27" style="915" customWidth="1"/>
    <col min="14189" max="14189" width="26.6640625" style="915" customWidth="1"/>
    <col min="14190" max="14190" width="27" style="915" customWidth="1"/>
    <col min="14191" max="14191" width="26.6640625" style="915" customWidth="1"/>
    <col min="14192" max="14193" width="16" style="915" customWidth="1"/>
    <col min="14194" max="14194" width="27" style="915" customWidth="1"/>
    <col min="14195" max="14195" width="26.6640625" style="915" customWidth="1"/>
    <col min="14196" max="14196" width="27" style="915" customWidth="1"/>
    <col min="14197" max="14197" width="26.6640625" style="915" customWidth="1"/>
    <col min="14198" max="14198" width="27" style="915" customWidth="1"/>
    <col min="14199" max="14199" width="26.6640625" style="915" customWidth="1"/>
    <col min="14200" max="14200" width="27" style="915" customWidth="1"/>
    <col min="14201" max="14201" width="26.6640625" style="915" customWidth="1"/>
    <col min="14202" max="14202" width="27" style="915" customWidth="1"/>
    <col min="14203" max="14203" width="26.6640625" style="915" customWidth="1"/>
    <col min="14204" max="14205" width="16" style="915" customWidth="1"/>
    <col min="14206" max="14206" width="27" style="915" customWidth="1"/>
    <col min="14207" max="14207" width="26.6640625" style="915" customWidth="1"/>
    <col min="14208" max="14208" width="27" style="915" customWidth="1"/>
    <col min="14209" max="14209" width="26.6640625" style="915" customWidth="1"/>
    <col min="14210" max="14210" width="27" style="915" customWidth="1"/>
    <col min="14211" max="14211" width="26.6640625" style="915" customWidth="1"/>
    <col min="14212" max="14212" width="27" style="915" customWidth="1"/>
    <col min="14213" max="14213" width="26.6640625" style="915" customWidth="1"/>
    <col min="14214" max="14214" width="27" style="915" customWidth="1"/>
    <col min="14215" max="14215" width="26.6640625" style="915" customWidth="1"/>
    <col min="14216" max="14217" width="16" style="915" customWidth="1"/>
    <col min="14218" max="14218" width="27" style="915" customWidth="1"/>
    <col min="14219" max="14219" width="26.6640625" style="915" customWidth="1"/>
    <col min="14220" max="14220" width="27" style="915" customWidth="1"/>
    <col min="14221" max="14221" width="26.6640625" style="915" customWidth="1"/>
    <col min="14222" max="14222" width="27" style="915" customWidth="1"/>
    <col min="14223" max="14223" width="26.6640625" style="915" customWidth="1"/>
    <col min="14224" max="14224" width="27" style="915" customWidth="1"/>
    <col min="14225" max="14225" width="26.6640625" style="915" customWidth="1"/>
    <col min="14226" max="14226" width="27" style="915" customWidth="1"/>
    <col min="14227" max="14227" width="26.6640625" style="915" customWidth="1"/>
    <col min="14228" max="14229" width="16" style="915" customWidth="1"/>
    <col min="14230" max="14230" width="27" style="915" customWidth="1"/>
    <col min="14231" max="14231" width="26.6640625" style="915" customWidth="1"/>
    <col min="14232" max="14232" width="27" style="915" customWidth="1"/>
    <col min="14233" max="14233" width="26.6640625" style="915" customWidth="1"/>
    <col min="14234" max="14234" width="27" style="915" customWidth="1"/>
    <col min="14235" max="14235" width="26.6640625" style="915" customWidth="1"/>
    <col min="14236" max="14236" width="27" style="915" customWidth="1"/>
    <col min="14237" max="14237" width="26.6640625" style="915" customWidth="1"/>
    <col min="14238" max="14238" width="27" style="915" customWidth="1"/>
    <col min="14239" max="14239" width="26.6640625" style="915" customWidth="1"/>
    <col min="14240" max="14241" width="16" style="915" customWidth="1"/>
    <col min="14242" max="14242" width="27" style="915" customWidth="1"/>
    <col min="14243" max="14243" width="26.6640625" style="915" customWidth="1"/>
    <col min="14244" max="14244" width="27" style="915" customWidth="1"/>
    <col min="14245" max="14245" width="26.6640625" style="915" customWidth="1"/>
    <col min="14246" max="14246" width="27" style="915" customWidth="1"/>
    <col min="14247" max="14247" width="26.6640625" style="915" customWidth="1"/>
    <col min="14248" max="14248" width="27" style="915" customWidth="1"/>
    <col min="14249" max="14249" width="26.6640625" style="915" customWidth="1"/>
    <col min="14250" max="14250" width="27" style="915" customWidth="1"/>
    <col min="14251" max="14251" width="26.6640625" style="915" customWidth="1"/>
    <col min="14252" max="14253" width="16" style="915" customWidth="1"/>
    <col min="14254" max="14254" width="27" style="915" customWidth="1"/>
    <col min="14255" max="14255" width="26.6640625" style="915" customWidth="1"/>
    <col min="14256" max="14256" width="27" style="915" customWidth="1"/>
    <col min="14257" max="14257" width="26.6640625" style="915" customWidth="1"/>
    <col min="14258" max="14258" width="27" style="915" customWidth="1"/>
    <col min="14259" max="14259" width="26.6640625" style="915" customWidth="1"/>
    <col min="14260" max="14260" width="27" style="915" customWidth="1"/>
    <col min="14261" max="14261" width="26.6640625" style="915" customWidth="1"/>
    <col min="14262" max="14263" width="16" style="915" customWidth="1"/>
    <col min="14264" max="14264" width="27" style="915" customWidth="1"/>
    <col min="14265" max="14265" width="26.6640625" style="915" customWidth="1"/>
    <col min="14266" max="14266" width="27" style="915" customWidth="1"/>
    <col min="14267" max="14267" width="26.6640625" style="915" customWidth="1"/>
    <col min="14268" max="14268" width="27" style="915" customWidth="1"/>
    <col min="14269" max="14269" width="26.6640625" style="915" customWidth="1"/>
    <col min="14270" max="14270" width="27" style="915" customWidth="1"/>
    <col min="14271" max="14271" width="26.6640625" style="915" customWidth="1"/>
    <col min="14272" max="14272" width="27" style="915" customWidth="1"/>
    <col min="14273" max="14273" width="26.6640625" style="915" customWidth="1"/>
    <col min="14274" max="14275" width="16" style="915" customWidth="1"/>
    <col min="14276" max="14276" width="27" style="915" customWidth="1"/>
    <col min="14277" max="14277" width="26.6640625" style="915" customWidth="1"/>
    <col min="14278" max="14278" width="27" style="915" customWidth="1"/>
    <col min="14279" max="14279" width="26.6640625" style="915" customWidth="1"/>
    <col min="14280" max="14280" width="25.83203125" style="915" customWidth="1"/>
    <col min="14281" max="14281" width="25.5" style="915" customWidth="1"/>
    <col min="14282" max="14282" width="27" style="915" customWidth="1"/>
    <col min="14283" max="14283" width="26.6640625" style="915" customWidth="1"/>
    <col min="14284" max="14284" width="27" style="915" customWidth="1"/>
    <col min="14285" max="14285" width="26.6640625" style="915" customWidth="1"/>
    <col min="14286" max="14287" width="16" style="915" customWidth="1"/>
    <col min="14288" max="14288" width="27" style="915" customWidth="1"/>
    <col min="14289" max="14289" width="26.6640625" style="915" customWidth="1"/>
    <col min="14290" max="14290" width="27" style="915" customWidth="1"/>
    <col min="14291" max="14291" width="26.6640625" style="915" customWidth="1"/>
    <col min="14292" max="14292" width="27" style="915" customWidth="1"/>
    <col min="14293" max="14293" width="26.6640625" style="915" customWidth="1"/>
    <col min="14294" max="14294" width="25.83203125" style="915" customWidth="1"/>
    <col min="14295" max="14295" width="25.5" style="915" customWidth="1"/>
    <col min="14296" max="14296" width="27" style="915" customWidth="1"/>
    <col min="14297" max="14297" width="26.6640625" style="915" customWidth="1"/>
    <col min="14298" max="14299" width="16" style="915" customWidth="1"/>
    <col min="14300" max="14300" width="27" style="915" customWidth="1"/>
    <col min="14301" max="14301" width="26.6640625" style="915" customWidth="1"/>
    <col min="14302" max="14302" width="27" style="915" customWidth="1"/>
    <col min="14303" max="14303" width="26.6640625" style="915" customWidth="1"/>
    <col min="14304" max="14304" width="27" style="915" customWidth="1"/>
    <col min="14305" max="14305" width="26.6640625" style="915" customWidth="1"/>
    <col min="14306" max="14306" width="27" style="915" customWidth="1"/>
    <col min="14307" max="14307" width="26.6640625" style="915" customWidth="1"/>
    <col min="14308" max="14308" width="27" style="915" customWidth="1"/>
    <col min="14309" max="14309" width="26.6640625" style="915" customWidth="1"/>
    <col min="14310" max="14311" width="16" style="915" customWidth="1"/>
    <col min="14312" max="14312" width="27" style="915" customWidth="1"/>
    <col min="14313" max="14313" width="26.6640625" style="915" customWidth="1"/>
    <col min="14314" max="14314" width="27" style="915" customWidth="1"/>
    <col min="14315" max="14315" width="26.6640625" style="915" customWidth="1"/>
    <col min="14316" max="14316" width="27" style="915" customWidth="1"/>
    <col min="14317" max="14317" width="26.6640625" style="915" customWidth="1"/>
    <col min="14318" max="14318" width="27" style="915" customWidth="1"/>
    <col min="14319" max="14319" width="26.6640625" style="915" customWidth="1"/>
    <col min="14320" max="14320" width="27" style="915" customWidth="1"/>
    <col min="14321" max="14321" width="26.6640625" style="915" customWidth="1"/>
    <col min="14322" max="14323" width="16" style="915" customWidth="1"/>
    <col min="14324" max="14324" width="27" style="915" customWidth="1"/>
    <col min="14325" max="14325" width="26.6640625" style="915" customWidth="1"/>
    <col min="14326" max="14326" width="27" style="915" customWidth="1"/>
    <col min="14327" max="14327" width="26.6640625" style="915" customWidth="1"/>
    <col min="14328" max="14328" width="27" style="915" customWidth="1"/>
    <col min="14329" max="14329" width="26.6640625" style="915" customWidth="1"/>
    <col min="14330" max="14330" width="27" style="915" customWidth="1"/>
    <col min="14331" max="14331" width="26.6640625" style="915" customWidth="1"/>
    <col min="14332" max="14332" width="27" style="915" customWidth="1"/>
    <col min="14333" max="14333" width="26.6640625" style="915" customWidth="1"/>
    <col min="14334" max="14335" width="16" style="915" customWidth="1"/>
    <col min="14336" max="14336" width="28.1640625" style="915" customWidth="1"/>
    <col min="14337" max="14337" width="27.83203125" style="915" customWidth="1"/>
    <col min="14338" max="14338" width="28.1640625" style="915" customWidth="1"/>
    <col min="14339" max="14339" width="27.83203125" style="915" customWidth="1"/>
    <col min="14340" max="14340" width="28.1640625" style="915" customWidth="1"/>
    <col min="14341" max="14341" width="27.83203125" style="915" customWidth="1"/>
    <col min="14342" max="14342" width="27" style="915" customWidth="1"/>
    <col min="14343" max="14343" width="26.6640625" style="915" customWidth="1"/>
    <col min="14344" max="14344" width="27" style="915" customWidth="1"/>
    <col min="14345" max="14345" width="26.6640625" style="915" customWidth="1"/>
    <col min="14346" max="14347" width="16" style="915" customWidth="1"/>
    <col min="14348" max="14348" width="28.1640625" style="915" customWidth="1"/>
    <col min="14349" max="14349" width="27.83203125" style="915" customWidth="1"/>
    <col min="14350" max="14350" width="28.1640625" style="915" customWidth="1"/>
    <col min="14351" max="14351" width="27.83203125" style="915" customWidth="1"/>
    <col min="14352" max="14352" width="27" style="915" customWidth="1"/>
    <col min="14353" max="14353" width="26.6640625" style="915" customWidth="1"/>
    <col min="14354" max="14354" width="28.1640625" style="915" customWidth="1"/>
    <col min="14355" max="14355" width="27.83203125" style="915" customWidth="1"/>
    <col min="14356" max="14356" width="27" style="915" customWidth="1"/>
    <col min="14357" max="14357" width="26.6640625" style="915" customWidth="1"/>
    <col min="14358" max="14359" width="16" style="915" customWidth="1"/>
    <col min="14360" max="14360" width="28.1640625" style="915" customWidth="1"/>
    <col min="14361" max="14361" width="27.83203125" style="915" customWidth="1"/>
    <col min="14362" max="14362" width="28.1640625" style="915" customWidth="1"/>
    <col min="14363" max="14363" width="27.83203125" style="915" customWidth="1"/>
    <col min="14364" max="14364" width="28.1640625" style="915" customWidth="1"/>
    <col min="14365" max="14365" width="27.83203125" style="915" customWidth="1"/>
    <col min="14366" max="14366" width="28.1640625" style="915" customWidth="1"/>
    <col min="14367" max="14367" width="27.83203125" style="915" customWidth="1"/>
    <col min="14368" max="14368" width="27" style="915" customWidth="1"/>
    <col min="14369" max="14369" width="26.6640625" style="915" customWidth="1"/>
    <col min="14370" max="14371" width="16" style="915" customWidth="1"/>
    <col min="14372" max="14372" width="28.1640625" style="915" customWidth="1"/>
    <col min="14373" max="14373" width="27.83203125" style="915" customWidth="1"/>
    <col min="14374" max="14374" width="28.1640625" style="915" customWidth="1"/>
    <col min="14375" max="14375" width="27.83203125" style="915" customWidth="1"/>
    <col min="14376" max="14376" width="28.1640625" style="915" customWidth="1"/>
    <col min="14377" max="14377" width="27.83203125" style="915" customWidth="1"/>
    <col min="14378" max="14378" width="28.1640625" style="915" customWidth="1"/>
    <col min="14379" max="14379" width="27.83203125" style="915" customWidth="1"/>
    <col min="14380" max="14380" width="28.1640625" style="915" customWidth="1"/>
    <col min="14381" max="14381" width="27.83203125" style="915" customWidth="1"/>
    <col min="14382" max="14383" width="16" style="915" customWidth="1"/>
    <col min="14384" max="14384" width="28.1640625" style="915" customWidth="1"/>
    <col min="14385" max="14385" width="27.83203125" style="915" customWidth="1"/>
    <col min="14386" max="14386" width="28.1640625" style="915" customWidth="1"/>
    <col min="14387" max="14387" width="27.83203125" style="915" customWidth="1"/>
    <col min="14388" max="14388" width="28.1640625" style="915" customWidth="1"/>
    <col min="14389" max="14389" width="27.83203125" style="915" customWidth="1"/>
    <col min="14390" max="14390" width="27" style="915" customWidth="1"/>
    <col min="14391" max="14391" width="26.6640625" style="915" customWidth="1"/>
    <col min="14392" max="14392" width="28.1640625" style="915" customWidth="1"/>
    <col min="14393" max="14393" width="27.83203125" style="915" customWidth="1"/>
    <col min="14394" max="14395" width="16" style="915" customWidth="1"/>
    <col min="14396" max="14396" width="28.1640625" style="915" customWidth="1"/>
    <col min="14397" max="14397" width="27.83203125" style="915" customWidth="1"/>
    <col min="14398" max="14398" width="28.1640625" style="915" customWidth="1"/>
    <col min="14399" max="14399" width="27.83203125" style="915" customWidth="1"/>
    <col min="14400" max="14400" width="28.1640625" style="915" customWidth="1"/>
    <col min="14401" max="14401" width="27.83203125" style="915" customWidth="1"/>
    <col min="14402" max="14402" width="28.1640625" style="915" customWidth="1"/>
    <col min="14403" max="14403" width="27.83203125" style="915" customWidth="1"/>
    <col min="14404" max="14404" width="28.1640625" style="915" customWidth="1"/>
    <col min="14405" max="14405" width="27.83203125" style="915" customWidth="1"/>
    <col min="14406" max="14407" width="16" style="915" customWidth="1"/>
    <col min="14408" max="14408" width="28.1640625" style="915" customWidth="1"/>
    <col min="14409" max="14409" width="27.83203125" style="915" customWidth="1"/>
    <col min="14410" max="14410" width="28.1640625" style="915" customWidth="1"/>
    <col min="14411" max="14411" width="27.83203125" style="915" customWidth="1"/>
    <col min="14412" max="14412" width="28.1640625" style="915" customWidth="1"/>
    <col min="14413" max="14413" width="27.83203125" style="915" customWidth="1"/>
    <col min="14414" max="14414" width="28.1640625" style="915" customWidth="1"/>
    <col min="14415" max="14415" width="27.83203125" style="915" customWidth="1"/>
    <col min="14416" max="14416" width="28.1640625" style="915" customWidth="1"/>
    <col min="14417" max="14417" width="27.83203125" style="915" customWidth="1"/>
    <col min="14418" max="14419" width="16" style="915" customWidth="1"/>
    <col min="14420" max="14420" width="28.1640625" style="915" customWidth="1"/>
    <col min="14421" max="14421" width="27.83203125" style="915" customWidth="1"/>
    <col min="14422" max="14422" width="28.1640625" style="915" customWidth="1"/>
    <col min="14423" max="14423" width="27.83203125" style="915" customWidth="1"/>
    <col min="14424" max="14424" width="28.1640625" style="915" customWidth="1"/>
    <col min="14425" max="14425" width="27.83203125" style="915" customWidth="1"/>
    <col min="14426" max="14426" width="28.1640625" style="915" customWidth="1"/>
    <col min="14427" max="14427" width="27.83203125" style="915" customWidth="1"/>
    <col min="14428" max="14428" width="28.1640625" style="915" customWidth="1"/>
    <col min="14429" max="14429" width="27.83203125" style="915" customWidth="1"/>
    <col min="14430" max="14431" width="16" style="915" customWidth="1"/>
    <col min="14432" max="14432" width="28.1640625" style="915" customWidth="1"/>
    <col min="14433" max="14433" width="27.83203125" style="915" customWidth="1"/>
    <col min="14434" max="14434" width="28.1640625" style="915" customWidth="1"/>
    <col min="14435" max="14435" width="27.83203125" style="915" customWidth="1"/>
    <col min="14436" max="14436" width="28.1640625" style="915" customWidth="1"/>
    <col min="14437" max="14437" width="27.83203125" style="915" customWidth="1"/>
    <col min="14438" max="14438" width="28.1640625" style="915" customWidth="1"/>
    <col min="14439" max="14439" width="27.83203125" style="915" customWidth="1"/>
    <col min="14440" max="14440" width="28.1640625" style="915" customWidth="1"/>
    <col min="14441" max="14441" width="27.83203125" style="915" customWidth="1"/>
    <col min="14442" max="14443" width="16" style="915" customWidth="1"/>
    <col min="14444" max="14444" width="27" style="915" customWidth="1"/>
    <col min="14445" max="14445" width="26.6640625" style="915" customWidth="1"/>
    <col min="14446" max="14446" width="27" style="915" customWidth="1"/>
    <col min="14447" max="14447" width="26.6640625" style="915" customWidth="1"/>
    <col min="14448" max="14448" width="27" style="915" customWidth="1"/>
    <col min="14449" max="14449" width="26.6640625" style="915" customWidth="1"/>
    <col min="14450" max="14450" width="27" style="915" customWidth="1"/>
    <col min="14451" max="14451" width="26.6640625" style="915" customWidth="1"/>
    <col min="14452" max="14452" width="27" style="915" customWidth="1"/>
    <col min="14453" max="14453" width="26.6640625" style="915" customWidth="1"/>
    <col min="14454" max="14455" width="16" style="915" customWidth="1"/>
    <col min="14456" max="14456" width="28.1640625" style="915" customWidth="1"/>
    <col min="14457" max="14457" width="27.83203125" style="915" customWidth="1"/>
    <col min="14458" max="14458" width="25.1640625" style="915" customWidth="1"/>
    <col min="14459" max="14459" width="24.83203125" style="915" customWidth="1"/>
    <col min="14460" max="14460" width="28.1640625" style="915" customWidth="1"/>
    <col min="14461" max="14461" width="27.83203125" style="915" customWidth="1"/>
    <col min="14462" max="14462" width="28.1640625" style="915" customWidth="1"/>
    <col min="14463" max="14463" width="27.83203125" style="915" customWidth="1"/>
    <col min="14464" max="14464" width="28.1640625" style="915" customWidth="1"/>
    <col min="14465" max="14465" width="27.83203125" style="915" customWidth="1"/>
    <col min="14466" max="14467" width="16" style="915" customWidth="1"/>
    <col min="14468" max="14468" width="28.1640625" style="915" customWidth="1"/>
    <col min="14469" max="14469" width="27.83203125" style="915" customWidth="1"/>
    <col min="14470" max="14470" width="28.1640625" style="915" customWidth="1"/>
    <col min="14471" max="14471" width="27.83203125" style="915" customWidth="1"/>
    <col min="14472" max="14472" width="25.1640625" style="915" customWidth="1"/>
    <col min="14473" max="14473" width="24.83203125" style="915" customWidth="1"/>
    <col min="14474" max="14474" width="28.1640625" style="915" customWidth="1"/>
    <col min="14475" max="14475" width="27.83203125" style="915" customWidth="1"/>
    <col min="14476" max="14476" width="28.1640625" style="915" customWidth="1"/>
    <col min="14477" max="14477" width="27.83203125" style="915" customWidth="1"/>
    <col min="14478" max="14479" width="16" style="915" customWidth="1"/>
    <col min="14480" max="14480" width="28.1640625" style="915" customWidth="1"/>
    <col min="14481" max="14481" width="27.83203125" style="915" customWidth="1"/>
    <col min="14482" max="14482" width="28.1640625" style="915" customWidth="1"/>
    <col min="14483" max="14483" width="27.83203125" style="915" customWidth="1"/>
    <col min="14484" max="14484" width="28.1640625" style="915" customWidth="1"/>
    <col min="14485" max="14485" width="27.83203125" style="915" customWidth="1"/>
    <col min="14486" max="14486" width="28.1640625" style="915" customWidth="1"/>
    <col min="14487" max="14487" width="27.83203125" style="915" customWidth="1"/>
    <col min="14488" max="14488" width="28.1640625" style="915" customWidth="1"/>
    <col min="14489" max="14489" width="27.83203125" style="915" customWidth="1"/>
    <col min="14490" max="14491" width="16" style="915" customWidth="1"/>
    <col min="14492" max="14492" width="28.1640625" style="915" customWidth="1"/>
    <col min="14493" max="14493" width="27.83203125" style="915" customWidth="1"/>
    <col min="14494" max="14494" width="28.1640625" style="915" customWidth="1"/>
    <col min="14495" max="14495" width="27.83203125" style="915" customWidth="1"/>
    <col min="14496" max="14496" width="28.1640625" style="915" customWidth="1"/>
    <col min="14497" max="14497" width="27.83203125" style="915" customWidth="1"/>
    <col min="14498" max="14498" width="28.1640625" style="915" customWidth="1"/>
    <col min="14499" max="14499" width="27.83203125" style="915" customWidth="1"/>
    <col min="14500" max="14500" width="28.1640625" style="915" customWidth="1"/>
    <col min="14501" max="14501" width="27.83203125" style="915" customWidth="1"/>
    <col min="14502" max="14503" width="16" style="915" customWidth="1"/>
    <col min="14504" max="14504" width="28.1640625" style="915" customWidth="1"/>
    <col min="14505" max="14505" width="27.83203125" style="915" customWidth="1"/>
    <col min="14506" max="14506" width="28.1640625" style="915" customWidth="1"/>
    <col min="14507" max="14507" width="27.83203125" style="915" customWidth="1"/>
    <col min="14508" max="14508" width="28.1640625" style="915" customWidth="1"/>
    <col min="14509" max="14509" width="27.83203125" style="915" customWidth="1"/>
    <col min="14510" max="14510" width="28.1640625" style="915" customWidth="1"/>
    <col min="14511" max="14511" width="27.83203125" style="915" customWidth="1"/>
    <col min="14512" max="14512" width="28.1640625" style="915" customWidth="1"/>
    <col min="14513" max="14513" width="27.83203125" style="915" customWidth="1"/>
    <col min="14514" max="14515" width="16" style="915" customWidth="1"/>
    <col min="14516" max="14516" width="28.1640625" style="915" customWidth="1"/>
    <col min="14517" max="14517" width="27.83203125" style="915" customWidth="1"/>
    <col min="14518" max="14518" width="28.1640625" style="915" customWidth="1"/>
    <col min="14519" max="14519" width="27.83203125" style="915" customWidth="1"/>
    <col min="14520" max="14520" width="28.1640625" style="915" customWidth="1"/>
    <col min="14521" max="14521" width="27.83203125" style="915" customWidth="1"/>
    <col min="14522" max="14522" width="28.1640625" style="915" customWidth="1"/>
    <col min="14523" max="14523" width="27.83203125" style="915" customWidth="1"/>
    <col min="14524" max="14524" width="28.1640625" style="915" customWidth="1"/>
    <col min="14525" max="14525" width="27.83203125" style="915" customWidth="1"/>
    <col min="14526" max="14527" width="16" style="915" customWidth="1"/>
    <col min="14528" max="14528" width="28.1640625" style="915" customWidth="1"/>
    <col min="14529" max="14529" width="27.83203125" style="915" customWidth="1"/>
    <col min="14530" max="14530" width="28.1640625" style="915" customWidth="1"/>
    <col min="14531" max="14531" width="27.83203125" style="915" customWidth="1"/>
    <col min="14532" max="14532" width="28.1640625" style="915" customWidth="1"/>
    <col min="14533" max="14533" width="27.83203125" style="915" customWidth="1"/>
    <col min="14534" max="14534" width="28.1640625" style="915" customWidth="1"/>
    <col min="14535" max="14535" width="27.83203125" style="915" customWidth="1"/>
    <col min="14536" max="14536" width="28.1640625" style="915" customWidth="1"/>
    <col min="14537" max="14537" width="27.83203125" style="915" customWidth="1"/>
    <col min="14538" max="14539" width="16" style="915" customWidth="1"/>
    <col min="14540" max="14540" width="28.1640625" style="915" customWidth="1"/>
    <col min="14541" max="14541" width="27.83203125" style="915" customWidth="1"/>
    <col min="14542" max="14542" width="28.1640625" style="915" customWidth="1"/>
    <col min="14543" max="14543" width="27.83203125" style="915" customWidth="1"/>
    <col min="14544" max="14544" width="28.1640625" style="915" customWidth="1"/>
    <col min="14545" max="14545" width="27.83203125" style="915" customWidth="1"/>
    <col min="14546" max="14546" width="28.1640625" style="915" customWidth="1"/>
    <col min="14547" max="14547" width="27.83203125" style="915" customWidth="1"/>
    <col min="14548" max="14548" width="28.1640625" style="915" customWidth="1"/>
    <col min="14549" max="14549" width="27.83203125" style="915" customWidth="1"/>
    <col min="14550" max="14551" width="16" style="915" customWidth="1"/>
    <col min="14552" max="14552" width="28.1640625" style="915" customWidth="1"/>
    <col min="14553" max="14553" width="27.83203125" style="915" customWidth="1"/>
    <col min="14554" max="14554" width="28.1640625" style="915" customWidth="1"/>
    <col min="14555" max="14555" width="27.83203125" style="915" customWidth="1"/>
    <col min="14556" max="14556" width="27" style="915" customWidth="1"/>
    <col min="14557" max="14557" width="26.6640625" style="915" customWidth="1"/>
    <col min="14558" max="14558" width="28.1640625" style="915" customWidth="1"/>
    <col min="14559" max="14559" width="27.83203125" style="915" customWidth="1"/>
    <col min="14560" max="14560" width="28.1640625" style="915" customWidth="1"/>
    <col min="14561" max="14561" width="27.83203125" style="915" customWidth="1"/>
    <col min="14562" max="14563" width="16" style="915" customWidth="1"/>
    <col min="14564" max="14564" width="28.1640625" style="915" customWidth="1"/>
    <col min="14565" max="14565" width="27.83203125" style="915" customWidth="1"/>
    <col min="14566" max="14566" width="28.1640625" style="915" customWidth="1"/>
    <col min="14567" max="14567" width="27.83203125" style="915" customWidth="1"/>
    <col min="14568" max="14568" width="28.1640625" style="915" customWidth="1"/>
    <col min="14569" max="14569" width="27.83203125" style="915" customWidth="1"/>
    <col min="14570" max="14570" width="28.1640625" style="915" customWidth="1"/>
    <col min="14571" max="14571" width="27.83203125" style="915" customWidth="1"/>
    <col min="14572" max="14572" width="28.1640625" style="915" customWidth="1"/>
    <col min="14573" max="14573" width="27.83203125" style="915" customWidth="1"/>
    <col min="14574" max="14575" width="16" style="915" customWidth="1"/>
    <col min="14576" max="14576" width="28.1640625" style="915" customWidth="1"/>
    <col min="14577" max="14577" width="27.83203125" style="915" customWidth="1"/>
    <col min="14578" max="14578" width="28.1640625" style="915" customWidth="1"/>
    <col min="14579" max="14579" width="27.83203125" style="915" customWidth="1"/>
    <col min="14580" max="14580" width="28.1640625" style="915" customWidth="1"/>
    <col min="14581" max="14581" width="27.83203125" style="915" customWidth="1"/>
    <col min="14582" max="14582" width="28.1640625" style="915" customWidth="1"/>
    <col min="14583" max="14583" width="27.83203125" style="915" customWidth="1"/>
    <col min="14584" max="14584" width="28.1640625" style="915" customWidth="1"/>
    <col min="14585" max="14585" width="27.83203125" style="915" customWidth="1"/>
    <col min="14586" max="14587" width="16" style="915" customWidth="1"/>
    <col min="14588" max="14588" width="28.1640625" style="915" customWidth="1"/>
    <col min="14589" max="14589" width="27.83203125" style="915" customWidth="1"/>
    <col min="14590" max="14590" width="28.1640625" style="915" customWidth="1"/>
    <col min="14591" max="14591" width="27.83203125" style="915" customWidth="1"/>
    <col min="14592" max="14592" width="28.1640625" style="915" customWidth="1"/>
    <col min="14593" max="14593" width="27.83203125" style="915" customWidth="1"/>
    <col min="14594" max="14594" width="27" style="915" customWidth="1"/>
    <col min="14595" max="14595" width="26.6640625" style="915" customWidth="1"/>
    <col min="14596" max="14596" width="28.1640625" style="915" customWidth="1"/>
    <col min="14597" max="14597" width="27.83203125" style="915" customWidth="1"/>
    <col min="14598" max="14599" width="16" style="915" customWidth="1"/>
    <col min="14600" max="14600" width="27" style="915" customWidth="1"/>
    <col min="14601" max="14601" width="26.6640625" style="915" customWidth="1"/>
    <col min="14602" max="14602" width="27" style="915" customWidth="1"/>
    <col min="14603" max="14603" width="26.6640625" style="915" customWidth="1"/>
    <col min="14604" max="14604" width="27" style="915" customWidth="1"/>
    <col min="14605" max="14605" width="26.6640625" style="915" customWidth="1"/>
    <col min="14606" max="14606" width="27" style="915" customWidth="1"/>
    <col min="14607" max="14607" width="26.6640625" style="915" customWidth="1"/>
    <col min="14608" max="14608" width="27" style="915" customWidth="1"/>
    <col min="14609" max="14609" width="26.6640625" style="915" customWidth="1"/>
    <col min="14610" max="14611" width="16" style="915" customWidth="1"/>
    <col min="14612" max="14612" width="28.1640625" style="915" customWidth="1"/>
    <col min="14613" max="14613" width="27.83203125" style="915" customWidth="1"/>
    <col min="14614" max="14614" width="28.1640625" style="915" customWidth="1"/>
    <col min="14615" max="14615" width="27.83203125" style="915" customWidth="1"/>
    <col min="14616" max="14616" width="28.1640625" style="915" customWidth="1"/>
    <col min="14617" max="14617" width="27.83203125" style="915" customWidth="1"/>
    <col min="14618" max="14618" width="28.1640625" style="915" customWidth="1"/>
    <col min="14619" max="14619" width="27.83203125" style="915" customWidth="1"/>
    <col min="14620" max="14620" width="28.1640625" style="915" customWidth="1"/>
    <col min="14621" max="14621" width="27.83203125" style="915" customWidth="1"/>
    <col min="14622" max="14623" width="16" style="915" customWidth="1"/>
    <col min="14624" max="14624" width="28.1640625" style="915" customWidth="1"/>
    <col min="14625" max="14625" width="27.83203125" style="915" customWidth="1"/>
    <col min="14626" max="14626" width="28.1640625" style="915" customWidth="1"/>
    <col min="14627" max="14627" width="27.83203125" style="915" customWidth="1"/>
    <col min="14628" max="14628" width="28.1640625" style="915" customWidth="1"/>
    <col min="14629" max="14629" width="27.83203125" style="915" customWidth="1"/>
    <col min="14630" max="14630" width="28.1640625" style="915" customWidth="1"/>
    <col min="14631" max="14631" width="27.83203125" style="915" customWidth="1"/>
    <col min="14632" max="14632" width="28.1640625" style="915" customWidth="1"/>
    <col min="14633" max="14633" width="27.83203125" style="915" customWidth="1"/>
    <col min="14634" max="14635" width="16" style="915" customWidth="1"/>
    <col min="14636" max="14636" width="28.1640625" style="915" customWidth="1"/>
    <col min="14637" max="14637" width="27.83203125" style="915" customWidth="1"/>
    <col min="14638" max="14638" width="28.1640625" style="915" customWidth="1"/>
    <col min="14639" max="14639" width="27.83203125" style="915" customWidth="1"/>
    <col min="14640" max="14640" width="28.1640625" style="915" customWidth="1"/>
    <col min="14641" max="14641" width="27.83203125" style="915" customWidth="1"/>
    <col min="14642" max="14642" width="28.1640625" style="915" customWidth="1"/>
    <col min="14643" max="14643" width="27.83203125" style="915" customWidth="1"/>
    <col min="14644" max="14644" width="28.1640625" style="915" customWidth="1"/>
    <col min="14645" max="14645" width="27.83203125" style="915" customWidth="1"/>
    <col min="14646" max="14647" width="16" style="915" customWidth="1"/>
    <col min="14648" max="14648" width="28.1640625" style="915" customWidth="1"/>
    <col min="14649" max="14649" width="27.83203125" style="915" customWidth="1"/>
    <col min="14650" max="14650" width="28.1640625" style="915" customWidth="1"/>
    <col min="14651" max="14651" width="27.83203125" style="915" customWidth="1"/>
    <col min="14652" max="14652" width="28.1640625" style="915" customWidth="1"/>
    <col min="14653" max="14653" width="27.83203125" style="915" customWidth="1"/>
    <col min="14654" max="14654" width="28.1640625" style="915" customWidth="1"/>
    <col min="14655" max="14655" width="27.83203125" style="915" customWidth="1"/>
    <col min="14656" max="14656" width="28.1640625" style="915" customWidth="1"/>
    <col min="14657" max="14657" width="27.83203125" style="915" customWidth="1"/>
    <col min="14658" max="14659" width="16" style="915" customWidth="1"/>
    <col min="14660" max="14660" width="28.1640625" style="915" customWidth="1"/>
    <col min="14661" max="14661" width="27.83203125" style="915" customWidth="1"/>
    <col min="14662" max="14662" width="28.1640625" style="915" customWidth="1"/>
    <col min="14663" max="14663" width="27.83203125" style="915" customWidth="1"/>
    <col min="14664" max="14664" width="28.1640625" style="915" customWidth="1"/>
    <col min="14665" max="14665" width="27.83203125" style="915" customWidth="1"/>
    <col min="14666" max="14666" width="28.1640625" style="915" customWidth="1"/>
    <col min="14667" max="14667" width="27.83203125" style="915" customWidth="1"/>
    <col min="14668" max="14668" width="28.1640625" style="915" customWidth="1"/>
    <col min="14669" max="14669" width="27.83203125" style="915" customWidth="1"/>
    <col min="14670" max="14671" width="16" style="915" customWidth="1"/>
    <col min="14672" max="14672" width="28.1640625" style="915" customWidth="1"/>
    <col min="14673" max="14673" width="27.83203125" style="915" customWidth="1"/>
    <col min="14674" max="14674" width="28.1640625" style="915" customWidth="1"/>
    <col min="14675" max="14675" width="27.83203125" style="915" customWidth="1"/>
    <col min="14676" max="14676" width="28.1640625" style="915" customWidth="1"/>
    <col min="14677" max="14677" width="27.83203125" style="915" customWidth="1"/>
    <col min="14678" max="14678" width="28.1640625" style="915" customWidth="1"/>
    <col min="14679" max="14679" width="27.83203125" style="915" customWidth="1"/>
    <col min="14680" max="14680" width="28.1640625" style="915" customWidth="1"/>
    <col min="14681" max="14681" width="27.83203125" style="915" customWidth="1"/>
    <col min="14682" max="14683" width="16" style="915" customWidth="1"/>
    <col min="14684" max="14684" width="27" style="915" customWidth="1"/>
    <col min="14685" max="14685" width="26.6640625" style="915" customWidth="1"/>
    <col min="14686" max="14686" width="27" style="915" customWidth="1"/>
    <col min="14687" max="14687" width="26.6640625" style="915" customWidth="1"/>
    <col min="14688" max="14688" width="27" style="915" customWidth="1"/>
    <col min="14689" max="14689" width="26.6640625" style="915" customWidth="1"/>
    <col min="14690" max="14690" width="27" style="915" customWidth="1"/>
    <col min="14691" max="14691" width="26.6640625" style="915" customWidth="1"/>
    <col min="14692" max="14692" width="27" style="915" customWidth="1"/>
    <col min="14693" max="14693" width="26.6640625" style="915" customWidth="1"/>
    <col min="14694" max="14695" width="16" style="915" customWidth="1"/>
    <col min="14696" max="14696" width="28.1640625" style="915" customWidth="1"/>
    <col min="14697" max="14697" width="27.83203125" style="915" customWidth="1"/>
    <col min="14698" max="14698" width="28.1640625" style="915" customWidth="1"/>
    <col min="14699" max="14699" width="27.83203125" style="915" customWidth="1"/>
    <col min="14700" max="14700" width="28.1640625" style="915" customWidth="1"/>
    <col min="14701" max="14701" width="27.83203125" style="915" customWidth="1"/>
    <col min="14702" max="14702" width="28.1640625" style="915" customWidth="1"/>
    <col min="14703" max="14703" width="27.83203125" style="915" customWidth="1"/>
    <col min="14704" max="14704" width="28.1640625" style="915" customWidth="1"/>
    <col min="14705" max="14705" width="27.83203125" style="915" customWidth="1"/>
    <col min="14706" max="14707" width="16" style="915" customWidth="1"/>
    <col min="14708" max="14708" width="28.1640625" style="915" customWidth="1"/>
    <col min="14709" max="14709" width="27.83203125" style="915" customWidth="1"/>
    <col min="14710" max="14710" width="28.1640625" style="915" customWidth="1"/>
    <col min="14711" max="14711" width="27.83203125" style="915" customWidth="1"/>
    <col min="14712" max="14712" width="27" style="915" customWidth="1"/>
    <col min="14713" max="14713" width="26.6640625" style="915" customWidth="1"/>
    <col min="14714" max="14714" width="28.1640625" style="915" customWidth="1"/>
    <col min="14715" max="14715" width="27.83203125" style="915" customWidth="1"/>
    <col min="14716" max="14716" width="27" style="915" customWidth="1"/>
    <col min="14717" max="14717" width="26.6640625" style="915" customWidth="1"/>
    <col min="14718" max="14719" width="16" style="915" customWidth="1"/>
    <col min="14720" max="14720" width="28.1640625" style="915" customWidth="1"/>
    <col min="14721" max="14721" width="27.83203125" style="915" customWidth="1"/>
    <col min="14722" max="14722" width="27" style="915" customWidth="1"/>
    <col min="14723" max="14723" width="26.6640625" style="915" customWidth="1"/>
    <col min="14724" max="14724" width="28.1640625" style="915" customWidth="1"/>
    <col min="14725" max="14725" width="27.83203125" style="915" customWidth="1"/>
    <col min="14726" max="14726" width="28.1640625" style="915" customWidth="1"/>
    <col min="14727" max="14727" width="27.83203125" style="915" customWidth="1"/>
    <col min="14728" max="14728" width="28.1640625" style="915" customWidth="1"/>
    <col min="14729" max="14729" width="27.83203125" style="915" customWidth="1"/>
    <col min="14730" max="14731" width="16" style="915" customWidth="1"/>
    <col min="14732" max="14732" width="28.1640625" style="915" customWidth="1"/>
    <col min="14733" max="14733" width="27.83203125" style="915" customWidth="1"/>
    <col min="14734" max="14734" width="28.1640625" style="915" customWidth="1"/>
    <col min="14735" max="14735" width="27.83203125" style="915" customWidth="1"/>
    <col min="14736" max="14736" width="28.1640625" style="915" customWidth="1"/>
    <col min="14737" max="14737" width="27.83203125" style="915" customWidth="1"/>
    <col min="14738" max="14738" width="28.1640625" style="915" customWidth="1"/>
    <col min="14739" max="14739" width="27.83203125" style="915" customWidth="1"/>
    <col min="14740" max="14740" width="28.1640625" style="915" customWidth="1"/>
    <col min="14741" max="14741" width="27.83203125" style="915" customWidth="1"/>
    <col min="14742" max="14743" width="16" style="915" customWidth="1"/>
    <col min="14744" max="14744" width="28.1640625" style="915" customWidth="1"/>
    <col min="14745" max="14745" width="27.83203125" style="915" customWidth="1"/>
    <col min="14746" max="14746" width="28.1640625" style="915" customWidth="1"/>
    <col min="14747" max="14747" width="27.83203125" style="915" customWidth="1"/>
    <col min="14748" max="14748" width="28.1640625" style="915" customWidth="1"/>
    <col min="14749" max="14749" width="27.83203125" style="915" customWidth="1"/>
    <col min="14750" max="14750" width="27" style="915" customWidth="1"/>
    <col min="14751" max="14751" width="26.6640625" style="915" customWidth="1"/>
    <col min="14752" max="14752" width="28.1640625" style="915" customWidth="1"/>
    <col min="14753" max="14753" width="27.83203125" style="915" customWidth="1"/>
    <col min="14754" max="14755" width="16" style="915" customWidth="1"/>
    <col min="14756" max="14756" width="28.1640625" style="915" customWidth="1"/>
    <col min="14757" max="14757" width="27.83203125" style="915" customWidth="1"/>
    <col min="14758" max="14758" width="28.1640625" style="915" customWidth="1"/>
    <col min="14759" max="14759" width="27.83203125" style="915" customWidth="1"/>
    <col min="14760" max="14760" width="27" style="915" customWidth="1"/>
    <col min="14761" max="14761" width="26.6640625" style="915" customWidth="1"/>
    <col min="14762" max="14762" width="28.1640625" style="915" customWidth="1"/>
    <col min="14763" max="14763" width="27.83203125" style="915" customWidth="1"/>
    <col min="14764" max="14764" width="28.1640625" style="915" customWidth="1"/>
    <col min="14765" max="14765" width="27.83203125" style="915" customWidth="1"/>
    <col min="14766" max="14767" width="16" style="915" customWidth="1"/>
    <col min="14768" max="14768" width="28.1640625" style="915" customWidth="1"/>
    <col min="14769" max="14769" width="27.83203125" style="915" customWidth="1"/>
    <col min="14770" max="14770" width="28.1640625" style="915" customWidth="1"/>
    <col min="14771" max="14771" width="27.83203125" style="915" customWidth="1"/>
    <col min="14772" max="14772" width="28.1640625" style="915" customWidth="1"/>
    <col min="14773" max="14773" width="27.83203125" style="915" customWidth="1"/>
    <col min="14774" max="14774" width="27" style="915" customWidth="1"/>
    <col min="14775" max="14775" width="26.6640625" style="915" customWidth="1"/>
    <col min="14776" max="14776" width="28.1640625" style="915" customWidth="1"/>
    <col min="14777" max="14777" width="27.83203125" style="915" customWidth="1"/>
    <col min="14778" max="14779" width="16" style="915" customWidth="1"/>
    <col min="14780" max="14780" width="28.1640625" style="915" customWidth="1"/>
    <col min="14781" max="14781" width="27.83203125" style="915" customWidth="1"/>
    <col min="14782" max="14782" width="28.1640625" style="915" customWidth="1"/>
    <col min="14783" max="14783" width="27.83203125" style="915" customWidth="1"/>
    <col min="14784" max="14784" width="28.1640625" style="915" customWidth="1"/>
    <col min="14785" max="14785" width="27.83203125" style="915" customWidth="1"/>
    <col min="14786" max="14786" width="28.1640625" style="915" customWidth="1"/>
    <col min="14787" max="14787" width="27.83203125" style="915" customWidth="1"/>
    <col min="14788" max="14788" width="27" style="915" customWidth="1"/>
    <col min="14789" max="14789" width="26.6640625" style="915" customWidth="1"/>
    <col min="14790" max="14791" width="16" style="915" customWidth="1"/>
    <col min="14792" max="14792" width="28.1640625" style="915" customWidth="1"/>
    <col min="14793" max="14793" width="27.83203125" style="915" customWidth="1"/>
    <col min="14794" max="14794" width="28.1640625" style="915" customWidth="1"/>
    <col min="14795" max="14795" width="27.83203125" style="915" customWidth="1"/>
    <col min="14796" max="14796" width="28.1640625" style="915" customWidth="1"/>
    <col min="14797" max="14797" width="27.83203125" style="915" customWidth="1"/>
    <col min="14798" max="14798" width="28.1640625" style="915" customWidth="1"/>
    <col min="14799" max="14799" width="27.83203125" style="915" customWidth="1"/>
    <col min="14800" max="14800" width="28.1640625" style="915" customWidth="1"/>
    <col min="14801" max="14801" width="27.83203125" style="915" customWidth="1"/>
    <col min="14802" max="14803" width="16" style="915" customWidth="1"/>
    <col min="14804" max="14804" width="28.1640625" style="915" customWidth="1"/>
    <col min="14805" max="14805" width="27.83203125" style="915" customWidth="1"/>
    <col min="14806" max="14806" width="28.1640625" style="915" customWidth="1"/>
    <col min="14807" max="14807" width="27.83203125" style="915" customWidth="1"/>
    <col min="14808" max="14808" width="28.1640625" style="915" customWidth="1"/>
    <col min="14809" max="14809" width="27.83203125" style="915" customWidth="1"/>
    <col min="14810" max="14810" width="28.1640625" style="915" customWidth="1"/>
    <col min="14811" max="14811" width="27.83203125" style="915" customWidth="1"/>
    <col min="14812" max="14812" width="28.1640625" style="915" customWidth="1"/>
    <col min="14813" max="14813" width="27.83203125" style="915" customWidth="1"/>
    <col min="14814" max="14815" width="16" style="915" customWidth="1"/>
    <col min="14816" max="14816" width="28.1640625" style="915" customWidth="1"/>
    <col min="14817" max="14817" width="27.83203125" style="915" customWidth="1"/>
    <col min="14818" max="14818" width="28.1640625" style="915" customWidth="1"/>
    <col min="14819" max="14819" width="27.83203125" style="915" customWidth="1"/>
    <col min="14820" max="14820" width="28.1640625" style="915" customWidth="1"/>
    <col min="14821" max="14821" width="27.83203125" style="915" customWidth="1"/>
    <col min="14822" max="14822" width="28.1640625" style="915" customWidth="1"/>
    <col min="14823" max="14823" width="27.83203125" style="915" customWidth="1"/>
    <col min="14824" max="14824" width="28.1640625" style="915" customWidth="1"/>
    <col min="14825" max="14825" width="27.83203125" style="915" customWidth="1"/>
    <col min="14826" max="14827" width="16" style="915" customWidth="1"/>
    <col min="14828" max="14828" width="28.1640625" style="915" customWidth="1"/>
    <col min="14829" max="14829" width="27.83203125" style="915" customWidth="1"/>
    <col min="14830" max="14830" width="28.1640625" style="915" customWidth="1"/>
    <col min="14831" max="14831" width="27.83203125" style="915" customWidth="1"/>
    <col min="14832" max="14832" width="28.1640625" style="915" customWidth="1"/>
    <col min="14833" max="14833" width="27.83203125" style="915" customWidth="1"/>
    <col min="14834" max="14834" width="28.1640625" style="915" customWidth="1"/>
    <col min="14835" max="14835" width="27.83203125" style="915" customWidth="1"/>
    <col min="14836" max="14836" width="28.1640625" style="915" customWidth="1"/>
    <col min="14837" max="14837" width="27.83203125" style="915" customWidth="1"/>
    <col min="14838" max="14839" width="16" style="915" customWidth="1"/>
    <col min="14840" max="14840" width="28.1640625" style="915" customWidth="1"/>
    <col min="14841" max="14841" width="27.83203125" style="915" customWidth="1"/>
    <col min="14842" max="14842" width="28.1640625" style="915" customWidth="1"/>
    <col min="14843" max="14843" width="27.83203125" style="915" customWidth="1"/>
    <col min="14844" max="14844" width="28.1640625" style="915" customWidth="1"/>
    <col min="14845" max="14845" width="27.83203125" style="915" customWidth="1"/>
    <col min="14846" max="14846" width="28.1640625" style="915" customWidth="1"/>
    <col min="14847" max="14847" width="27.83203125" style="915" customWidth="1"/>
    <col min="14848" max="14848" width="28.1640625" style="915" customWidth="1"/>
    <col min="14849" max="14849" width="27.83203125" style="915" customWidth="1"/>
    <col min="14850" max="14851" width="16" style="915" customWidth="1"/>
    <col min="14852" max="14852" width="28.1640625" style="915" customWidth="1"/>
    <col min="14853" max="14853" width="27.83203125" style="915" customWidth="1"/>
    <col min="14854" max="14854" width="28.1640625" style="915" customWidth="1"/>
    <col min="14855" max="14855" width="27.83203125" style="915" customWidth="1"/>
    <col min="14856" max="14856" width="28.1640625" style="915" customWidth="1"/>
    <col min="14857" max="14857" width="27.83203125" style="915" customWidth="1"/>
    <col min="14858" max="14858" width="28.1640625" style="915" customWidth="1"/>
    <col min="14859" max="14859" width="27.83203125" style="915" customWidth="1"/>
    <col min="14860" max="14860" width="28.1640625" style="915" customWidth="1"/>
    <col min="14861" max="14861" width="27.83203125" style="915" customWidth="1"/>
    <col min="14862" max="14863" width="16" style="915" customWidth="1"/>
    <col min="14864" max="14864" width="28.1640625" style="915" customWidth="1"/>
    <col min="14865" max="14865" width="27.83203125" style="915" customWidth="1"/>
    <col min="14866" max="14866" width="28.1640625" style="915" customWidth="1"/>
    <col min="14867" max="14867" width="27.83203125" style="915" customWidth="1"/>
    <col min="14868" max="14868" width="28.1640625" style="915" customWidth="1"/>
    <col min="14869" max="14869" width="27.83203125" style="915" customWidth="1"/>
    <col min="14870" max="14870" width="28.1640625" style="915" customWidth="1"/>
    <col min="14871" max="14871" width="27.83203125" style="915" customWidth="1"/>
    <col min="14872" max="14872" width="28.1640625" style="915" customWidth="1"/>
    <col min="14873" max="14873" width="27.83203125" style="915" customWidth="1"/>
    <col min="14874" max="14875" width="16" style="915" customWidth="1"/>
    <col min="14876" max="14876" width="28.1640625" style="915" customWidth="1"/>
    <col min="14877" max="14877" width="27.83203125" style="915" customWidth="1"/>
    <col min="14878" max="14878" width="28.1640625" style="915" customWidth="1"/>
    <col min="14879" max="14879" width="27.83203125" style="915" customWidth="1"/>
    <col min="14880" max="14880" width="28.1640625" style="915" customWidth="1"/>
    <col min="14881" max="14881" width="27.83203125" style="915" customWidth="1"/>
    <col min="14882" max="14882" width="28.1640625" style="915" customWidth="1"/>
    <col min="14883" max="14883" width="27.83203125" style="915" customWidth="1"/>
    <col min="14884" max="14884" width="28.1640625" style="915" customWidth="1"/>
    <col min="14885" max="14885" width="27.83203125" style="915" customWidth="1"/>
    <col min="14886" max="14887" width="16" style="915" customWidth="1"/>
    <col min="14888" max="14888" width="28.1640625" style="915" customWidth="1"/>
    <col min="14889" max="14889" width="27.83203125" style="915" customWidth="1"/>
    <col min="14890" max="14890" width="28.1640625" style="915" customWidth="1"/>
    <col min="14891" max="14891" width="27.83203125" style="915" customWidth="1"/>
    <col min="14892" max="14892" width="28.1640625" style="915" customWidth="1"/>
    <col min="14893" max="14893" width="27.83203125" style="915" customWidth="1"/>
    <col min="14894" max="14894" width="28.1640625" style="915" customWidth="1"/>
    <col min="14895" max="14895" width="27.83203125" style="915" customWidth="1"/>
    <col min="14896" max="14896" width="28.1640625" style="915" customWidth="1"/>
    <col min="14897" max="14897" width="27.83203125" style="915" customWidth="1"/>
    <col min="14898" max="14899" width="16" style="915" customWidth="1"/>
    <col min="14900" max="14900" width="28.1640625" style="915" customWidth="1"/>
    <col min="14901" max="14901" width="27.83203125" style="915" customWidth="1"/>
    <col min="14902" max="14902" width="28.1640625" style="915" customWidth="1"/>
    <col min="14903" max="14903" width="27.83203125" style="915" customWidth="1"/>
    <col min="14904" max="14904" width="28.1640625" style="915" customWidth="1"/>
    <col min="14905" max="14905" width="27.83203125" style="915" customWidth="1"/>
    <col min="14906" max="14906" width="28.1640625" style="915" customWidth="1"/>
    <col min="14907" max="14907" width="27.83203125" style="915" customWidth="1"/>
    <col min="14908" max="14908" width="28.1640625" style="915" customWidth="1"/>
    <col min="14909" max="14909" width="27.83203125" style="915" customWidth="1"/>
    <col min="14910" max="14911" width="16" style="915" customWidth="1"/>
    <col min="14912" max="14912" width="28.1640625" style="915" customWidth="1"/>
    <col min="14913" max="14913" width="27.83203125" style="915" customWidth="1"/>
    <col min="14914" max="14914" width="28.1640625" style="915" customWidth="1"/>
    <col min="14915" max="14915" width="27.83203125" style="915" customWidth="1"/>
    <col min="14916" max="14916" width="28.1640625" style="915" customWidth="1"/>
    <col min="14917" max="14917" width="27.83203125" style="915" customWidth="1"/>
    <col min="14918" max="14918" width="28.1640625" style="915" customWidth="1"/>
    <col min="14919" max="14919" width="27.83203125" style="915" customWidth="1"/>
    <col min="14920" max="14920" width="27" style="915" customWidth="1"/>
    <col min="14921" max="14921" width="26.6640625" style="915" customWidth="1"/>
    <col min="14922" max="14923" width="16" style="915" customWidth="1"/>
    <col min="14924" max="14924" width="28.1640625" style="915" customWidth="1"/>
    <col min="14925" max="14925" width="27.83203125" style="915" customWidth="1"/>
    <col min="14926" max="14926" width="28.1640625" style="915" customWidth="1"/>
    <col min="14927" max="14927" width="27.83203125" style="915" customWidth="1"/>
    <col min="14928" max="14928" width="28.1640625" style="915" customWidth="1"/>
    <col min="14929" max="14929" width="27.83203125" style="915" customWidth="1"/>
    <col min="14930" max="14930" width="28.1640625" style="915" customWidth="1"/>
    <col min="14931" max="14931" width="27.83203125" style="915" customWidth="1"/>
    <col min="14932" max="14932" width="28.1640625" style="915" customWidth="1"/>
    <col min="14933" max="14933" width="27.83203125" style="915" customWidth="1"/>
    <col min="14934" max="14935" width="16" style="915" customWidth="1"/>
    <col min="14936" max="14936" width="28.1640625" style="915" customWidth="1"/>
    <col min="14937" max="14937" width="27.83203125" style="915" customWidth="1"/>
    <col min="14938" max="14938" width="28.1640625" style="915" customWidth="1"/>
    <col min="14939" max="14939" width="27.83203125" style="915" customWidth="1"/>
    <col min="14940" max="14940" width="28.1640625" style="915" customWidth="1"/>
    <col min="14941" max="14941" width="27.83203125" style="915" customWidth="1"/>
    <col min="14942" max="14942" width="28.1640625" style="915" customWidth="1"/>
    <col min="14943" max="14943" width="27.83203125" style="915" customWidth="1"/>
    <col min="14944" max="14944" width="28.1640625" style="915" customWidth="1"/>
    <col min="14945" max="14945" width="27.83203125" style="915" customWidth="1"/>
    <col min="14946" max="14947" width="16" style="915" customWidth="1"/>
    <col min="14948" max="14948" width="28.1640625" style="915" customWidth="1"/>
    <col min="14949" max="14949" width="27.83203125" style="915" customWidth="1"/>
    <col min="14950" max="14950" width="28.1640625" style="915" customWidth="1"/>
    <col min="14951" max="14951" width="27.83203125" style="915" customWidth="1"/>
    <col min="14952" max="14952" width="28.1640625" style="915" customWidth="1"/>
    <col min="14953" max="14953" width="27.83203125" style="915" customWidth="1"/>
    <col min="14954" max="14954" width="28.1640625" style="915" customWidth="1"/>
    <col min="14955" max="14955" width="27.83203125" style="915" customWidth="1"/>
    <col min="14956" max="14956" width="28.1640625" style="915" customWidth="1"/>
    <col min="14957" max="14957" width="27.83203125" style="915" customWidth="1"/>
    <col min="14958" max="14959" width="16" style="915" customWidth="1"/>
    <col min="14960" max="14960" width="28.1640625" style="915" customWidth="1"/>
    <col min="14961" max="14961" width="27.83203125" style="915" customWidth="1"/>
    <col min="14962" max="14962" width="28.1640625" style="915" customWidth="1"/>
    <col min="14963" max="14963" width="27.83203125" style="915" customWidth="1"/>
    <col min="14964" max="14964" width="28.1640625" style="915" customWidth="1"/>
    <col min="14965" max="14965" width="27.83203125" style="915" customWidth="1"/>
    <col min="14966" max="14966" width="28.1640625" style="915" customWidth="1"/>
    <col min="14967" max="14967" width="27.83203125" style="915" customWidth="1"/>
    <col min="14968" max="14968" width="28.1640625" style="915" customWidth="1"/>
    <col min="14969" max="14969" width="27.83203125" style="915" customWidth="1"/>
    <col min="14970" max="14971" width="16" style="915" customWidth="1"/>
    <col min="14972" max="14972" width="28.1640625" style="915" customWidth="1"/>
    <col min="14973" max="14973" width="27.83203125" style="915" customWidth="1"/>
    <col min="14974" max="14974" width="28.1640625" style="915" customWidth="1"/>
    <col min="14975" max="14975" width="27.83203125" style="915" customWidth="1"/>
    <col min="14976" max="14976" width="28.1640625" style="915" customWidth="1"/>
    <col min="14977" max="14977" width="27.83203125" style="915" customWidth="1"/>
    <col min="14978" max="14978" width="28.1640625" style="915" customWidth="1"/>
    <col min="14979" max="14979" width="27.83203125" style="915" customWidth="1"/>
    <col min="14980" max="14980" width="28.1640625" style="915" customWidth="1"/>
    <col min="14981" max="14981" width="27.83203125" style="915" customWidth="1"/>
    <col min="14982" max="14983" width="16" style="915" customWidth="1"/>
    <col min="14984" max="14984" width="28.1640625" style="915" customWidth="1"/>
    <col min="14985" max="14985" width="27.83203125" style="915" customWidth="1"/>
    <col min="14986" max="14986" width="28.1640625" style="915" customWidth="1"/>
    <col min="14987" max="14987" width="27.83203125" style="915" customWidth="1"/>
    <col min="14988" max="14988" width="28.1640625" style="915" customWidth="1"/>
    <col min="14989" max="14989" width="27.83203125" style="915" customWidth="1"/>
    <col min="14990" max="14990" width="28.1640625" style="915" customWidth="1"/>
    <col min="14991" max="14991" width="27.83203125" style="915" customWidth="1"/>
    <col min="14992" max="14992" width="28.1640625" style="915" customWidth="1"/>
    <col min="14993" max="14993" width="27.83203125" style="915" customWidth="1"/>
    <col min="14994" max="14995" width="16" style="915" customWidth="1"/>
    <col min="14996" max="14996" width="28.1640625" style="915" customWidth="1"/>
    <col min="14997" max="14997" width="27.83203125" style="915" customWidth="1"/>
    <col min="14998" max="14998" width="28.1640625" style="915" customWidth="1"/>
    <col min="14999" max="14999" width="27.83203125" style="915" customWidth="1"/>
    <col min="15000" max="15000" width="28.1640625" style="915" customWidth="1"/>
    <col min="15001" max="15001" width="27.83203125" style="915" customWidth="1"/>
    <col min="15002" max="15002" width="28.1640625" style="915" customWidth="1"/>
    <col min="15003" max="15003" width="27.83203125" style="915" customWidth="1"/>
    <col min="15004" max="15004" width="28.1640625" style="915" customWidth="1"/>
    <col min="15005" max="15005" width="27.83203125" style="915" customWidth="1"/>
    <col min="15006" max="15007" width="16" style="915" customWidth="1"/>
    <col min="15008" max="15008" width="27" style="915" customWidth="1"/>
    <col min="15009" max="15009" width="26.6640625" style="915" customWidth="1"/>
    <col min="15010" max="15010" width="27" style="915" customWidth="1"/>
    <col min="15011" max="15011" width="26.6640625" style="915" customWidth="1"/>
    <col min="15012" max="15012" width="27" style="915" customWidth="1"/>
    <col min="15013" max="15013" width="26.6640625" style="915" customWidth="1"/>
    <col min="15014" max="15014" width="27" style="915" customWidth="1"/>
    <col min="15015" max="15015" width="26.6640625" style="915" customWidth="1"/>
    <col min="15016" max="15016" width="27" style="915" customWidth="1"/>
    <col min="15017" max="15017" width="26.6640625" style="915" customWidth="1"/>
    <col min="15018" max="15019" width="16" style="915" customWidth="1"/>
    <col min="15020" max="15020" width="28.1640625" style="915" customWidth="1"/>
    <col min="15021" max="15021" width="27.83203125" style="915" customWidth="1"/>
    <col min="15022" max="15022" width="28.1640625" style="915" customWidth="1"/>
    <col min="15023" max="15023" width="27.83203125" style="915" customWidth="1"/>
    <col min="15024" max="15024" width="28.1640625" style="915" customWidth="1"/>
    <col min="15025" max="15025" width="27.83203125" style="915" customWidth="1"/>
    <col min="15026" max="15026" width="28.1640625" style="915" customWidth="1"/>
    <col min="15027" max="15027" width="27.83203125" style="915" customWidth="1"/>
    <col min="15028" max="15028" width="28.1640625" style="915" customWidth="1"/>
    <col min="15029" max="15029" width="27.83203125" style="915" customWidth="1"/>
    <col min="15030" max="15031" width="16" style="915" customWidth="1"/>
    <col min="15032" max="15032" width="28.1640625" style="915" customWidth="1"/>
    <col min="15033" max="15033" width="27.83203125" style="915" customWidth="1"/>
    <col min="15034" max="15034" width="28.1640625" style="915" customWidth="1"/>
    <col min="15035" max="15035" width="27.83203125" style="915" customWidth="1"/>
    <col min="15036" max="15036" width="28.1640625" style="915" customWidth="1"/>
    <col min="15037" max="15037" width="27.83203125" style="915" customWidth="1"/>
    <col min="15038" max="15038" width="28.1640625" style="915" customWidth="1"/>
    <col min="15039" max="15039" width="27.83203125" style="915" customWidth="1"/>
    <col min="15040" max="15040" width="28.1640625" style="915" customWidth="1"/>
    <col min="15041" max="15041" width="27.83203125" style="915" customWidth="1"/>
    <col min="15042" max="15043" width="16" style="915" customWidth="1"/>
    <col min="15044" max="15044" width="28.1640625" style="915" customWidth="1"/>
    <col min="15045" max="15045" width="27.83203125" style="915" customWidth="1"/>
    <col min="15046" max="15046" width="28.1640625" style="915" customWidth="1"/>
    <col min="15047" max="15047" width="27.83203125" style="915" customWidth="1"/>
    <col min="15048" max="15048" width="28.1640625" style="915" customWidth="1"/>
    <col min="15049" max="15049" width="27.83203125" style="915" customWidth="1"/>
    <col min="15050" max="15050" width="28.1640625" style="915" customWidth="1"/>
    <col min="15051" max="15051" width="27.83203125" style="915" customWidth="1"/>
    <col min="15052" max="15052" width="28.1640625" style="915" customWidth="1"/>
    <col min="15053" max="15053" width="27.83203125" style="915" customWidth="1"/>
    <col min="15054" max="15055" width="16" style="915" customWidth="1"/>
    <col min="15056" max="15056" width="28.1640625" style="915" customWidth="1"/>
    <col min="15057" max="15057" width="27.83203125" style="915" customWidth="1"/>
    <col min="15058" max="15058" width="28.1640625" style="915" customWidth="1"/>
    <col min="15059" max="15059" width="27.83203125" style="915" customWidth="1"/>
    <col min="15060" max="15060" width="28.1640625" style="915" customWidth="1"/>
    <col min="15061" max="15061" width="27.83203125" style="915" customWidth="1"/>
    <col min="15062" max="15062" width="28.1640625" style="915" customWidth="1"/>
    <col min="15063" max="15063" width="27.83203125" style="915" customWidth="1"/>
    <col min="15064" max="15064" width="28.1640625" style="915" customWidth="1"/>
    <col min="15065" max="15065" width="27.83203125" style="915" customWidth="1"/>
    <col min="15066" max="15067" width="16" style="915" customWidth="1"/>
    <col min="15068" max="15068" width="28.1640625" style="915" customWidth="1"/>
    <col min="15069" max="15069" width="27.83203125" style="915" customWidth="1"/>
    <col min="15070" max="15070" width="28.1640625" style="915" customWidth="1"/>
    <col min="15071" max="15071" width="27.83203125" style="915" customWidth="1"/>
    <col min="15072" max="15072" width="28.1640625" style="915" customWidth="1"/>
    <col min="15073" max="15073" width="27.83203125" style="915" customWidth="1"/>
    <col min="15074" max="15074" width="28.1640625" style="915" customWidth="1"/>
    <col min="15075" max="15075" width="27.83203125" style="915" customWidth="1"/>
    <col min="15076" max="15076" width="28.1640625" style="915" customWidth="1"/>
    <col min="15077" max="15077" width="27.83203125" style="915" customWidth="1"/>
    <col min="15078" max="15079" width="16" style="915" customWidth="1"/>
    <col min="15080" max="15080" width="28.1640625" style="915" customWidth="1"/>
    <col min="15081" max="15081" width="27.83203125" style="915" customWidth="1"/>
    <col min="15082" max="15082" width="28.1640625" style="915" customWidth="1"/>
    <col min="15083" max="15083" width="27.83203125" style="915" customWidth="1"/>
    <col min="15084" max="15084" width="28.1640625" style="915" customWidth="1"/>
    <col min="15085" max="15085" width="27.83203125" style="915" customWidth="1"/>
    <col min="15086" max="15086" width="28.1640625" style="915" customWidth="1"/>
    <col min="15087" max="15087" width="27.83203125" style="915" customWidth="1"/>
    <col min="15088" max="15088" width="28.1640625" style="915" customWidth="1"/>
    <col min="15089" max="15089" width="27.83203125" style="915" customWidth="1"/>
    <col min="15090" max="15091" width="16" style="915" customWidth="1"/>
    <col min="15092" max="15092" width="28.1640625" style="915" customWidth="1"/>
    <col min="15093" max="15093" width="27.83203125" style="915" customWidth="1"/>
    <col min="15094" max="15094" width="28.1640625" style="915" customWidth="1"/>
    <col min="15095" max="15095" width="27.83203125" style="915" customWidth="1"/>
    <col min="15096" max="15096" width="28.1640625" style="915" customWidth="1"/>
    <col min="15097" max="15097" width="27.83203125" style="915" customWidth="1"/>
    <col min="15098" max="15098" width="28.1640625" style="915" customWidth="1"/>
    <col min="15099" max="15099" width="27.83203125" style="915" customWidth="1"/>
    <col min="15100" max="15100" width="28.1640625" style="915" customWidth="1"/>
    <col min="15101" max="15101" width="27.83203125" style="915" customWidth="1"/>
    <col min="15102" max="15103" width="16" style="915" customWidth="1"/>
    <col min="15104" max="15104" width="28.1640625" style="915" customWidth="1"/>
    <col min="15105" max="15105" width="27.83203125" style="915" customWidth="1"/>
    <col min="15106" max="15106" width="28.1640625" style="915" customWidth="1"/>
    <col min="15107" max="15107" width="27.83203125" style="915" customWidth="1"/>
    <col min="15108" max="15108" width="28.1640625" style="915" customWidth="1"/>
    <col min="15109" max="15109" width="27.83203125" style="915" customWidth="1"/>
    <col min="15110" max="15110" width="28.1640625" style="915" customWidth="1"/>
    <col min="15111" max="15111" width="27.83203125" style="915" customWidth="1"/>
    <col min="15112" max="15112" width="28.1640625" style="915" customWidth="1"/>
    <col min="15113" max="15113" width="27.83203125" style="915" customWidth="1"/>
    <col min="15114" max="15115" width="16" style="915" customWidth="1"/>
    <col min="15116" max="15116" width="28.1640625" style="915" customWidth="1"/>
    <col min="15117" max="15117" width="27.83203125" style="915" customWidth="1"/>
    <col min="15118" max="15118" width="27" style="915" customWidth="1"/>
    <col min="15119" max="15119" width="26.6640625" style="915" customWidth="1"/>
    <col min="15120" max="15120" width="28.1640625" style="915" customWidth="1"/>
    <col min="15121" max="15121" width="27.83203125" style="915" customWidth="1"/>
    <col min="15122" max="15122" width="28.1640625" style="915" customWidth="1"/>
    <col min="15123" max="15123" width="27.83203125" style="915" customWidth="1"/>
    <col min="15124" max="15124" width="27" style="915" customWidth="1"/>
    <col min="15125" max="15125" width="26.6640625" style="915" customWidth="1"/>
    <col min="15126" max="15127" width="16" style="915" customWidth="1"/>
    <col min="15128" max="15128" width="28.1640625" style="915" customWidth="1"/>
    <col min="15129" max="15129" width="27.83203125" style="915" customWidth="1"/>
    <col min="15130" max="15130" width="28.1640625" style="915" customWidth="1"/>
    <col min="15131" max="15131" width="27.83203125" style="915" customWidth="1"/>
    <col min="15132" max="15132" width="28.1640625" style="915" customWidth="1"/>
    <col min="15133" max="15133" width="27.83203125" style="915" customWidth="1"/>
    <col min="15134" max="15134" width="28.1640625" style="915" customWidth="1"/>
    <col min="15135" max="15135" width="27.83203125" style="915" customWidth="1"/>
    <col min="15136" max="15136" width="28.1640625" style="915" customWidth="1"/>
    <col min="15137" max="15137" width="27.83203125" style="915" customWidth="1"/>
    <col min="15138" max="15139" width="16" style="915" customWidth="1"/>
    <col min="15140" max="15140" width="28.1640625" style="915" customWidth="1"/>
    <col min="15141" max="15141" width="27.83203125" style="915" customWidth="1"/>
    <col min="15142" max="15142" width="28.1640625" style="915" customWidth="1"/>
    <col min="15143" max="15143" width="27.83203125" style="915" customWidth="1"/>
    <col min="15144" max="15144" width="28.1640625" style="915" customWidth="1"/>
    <col min="15145" max="15145" width="27.83203125" style="915" customWidth="1"/>
    <col min="15146" max="15146" width="28.1640625" style="915" customWidth="1"/>
    <col min="15147" max="15147" width="27.83203125" style="915" customWidth="1"/>
    <col min="15148" max="15148" width="28.1640625" style="915" customWidth="1"/>
    <col min="15149" max="15149" width="27.83203125" style="915" customWidth="1"/>
    <col min="15150" max="15151" width="16" style="915" customWidth="1"/>
    <col min="15152" max="15152" width="28.1640625" style="915" customWidth="1"/>
    <col min="15153" max="15153" width="27.83203125" style="915" customWidth="1"/>
    <col min="15154" max="15154" width="28.1640625" style="915" customWidth="1"/>
    <col min="15155" max="15155" width="27.83203125" style="915" customWidth="1"/>
    <col min="15156" max="15156" width="28.1640625" style="915" customWidth="1"/>
    <col min="15157" max="15157" width="27.83203125" style="915" customWidth="1"/>
    <col min="15158" max="15158" width="28.1640625" style="915" customWidth="1"/>
    <col min="15159" max="15159" width="27.83203125" style="915" customWidth="1"/>
    <col min="15160" max="15160" width="28.1640625" style="915" customWidth="1"/>
    <col min="15161" max="15161" width="27.83203125" style="915" customWidth="1"/>
    <col min="15162" max="15163" width="16" style="915" customWidth="1"/>
    <col min="15164" max="15164" width="28.1640625" style="915" customWidth="1"/>
    <col min="15165" max="15165" width="27.83203125" style="915" customWidth="1"/>
    <col min="15166" max="15166" width="28.1640625" style="915" customWidth="1"/>
    <col min="15167" max="15167" width="27.83203125" style="915" customWidth="1"/>
    <col min="15168" max="15168" width="27" style="915" customWidth="1"/>
    <col min="15169" max="15169" width="26.6640625" style="915" customWidth="1"/>
    <col min="15170" max="15170" width="28.1640625" style="915" customWidth="1"/>
    <col min="15171" max="15171" width="27.83203125" style="915" customWidth="1"/>
    <col min="15172" max="15172" width="28.1640625" style="915" customWidth="1"/>
    <col min="15173" max="15173" width="27.83203125" style="915" customWidth="1"/>
    <col min="15174" max="15175" width="16" style="915" customWidth="1"/>
    <col min="15176" max="15176" width="28.1640625" style="915" customWidth="1"/>
    <col min="15177" max="15177" width="27.83203125" style="915" customWidth="1"/>
    <col min="15178" max="15178" width="28.1640625" style="915" customWidth="1"/>
    <col min="15179" max="15179" width="27.83203125" style="915" customWidth="1"/>
    <col min="15180" max="15180" width="28.1640625" style="915" customWidth="1"/>
    <col min="15181" max="15181" width="27.83203125" style="915" customWidth="1"/>
    <col min="15182" max="15182" width="28.1640625" style="915" customWidth="1"/>
    <col min="15183" max="15183" width="27.83203125" style="915" customWidth="1"/>
    <col min="15184" max="15184" width="28.1640625" style="915" customWidth="1"/>
    <col min="15185" max="15185" width="27.83203125" style="915" customWidth="1"/>
    <col min="15186" max="15187" width="16" style="915" customWidth="1"/>
    <col min="15188" max="15188" width="28.1640625" style="915" customWidth="1"/>
    <col min="15189" max="15189" width="27.83203125" style="915" customWidth="1"/>
    <col min="15190" max="15190" width="28.1640625" style="915" customWidth="1"/>
    <col min="15191" max="15191" width="27.83203125" style="915" customWidth="1"/>
    <col min="15192" max="15192" width="28.1640625" style="915" customWidth="1"/>
    <col min="15193" max="15193" width="27.83203125" style="915" customWidth="1"/>
    <col min="15194" max="15194" width="28.1640625" style="915" customWidth="1"/>
    <col min="15195" max="15195" width="27.83203125" style="915" customWidth="1"/>
    <col min="15196" max="15196" width="27" style="915" customWidth="1"/>
    <col min="15197" max="15197" width="26.6640625" style="915" customWidth="1"/>
    <col min="15198" max="15199" width="16" style="915" customWidth="1"/>
    <col min="15200" max="15200" width="28.1640625" style="915" customWidth="1"/>
    <col min="15201" max="15201" width="27.83203125" style="915" customWidth="1"/>
    <col min="15202" max="15202" width="28.1640625" style="915" customWidth="1"/>
    <col min="15203" max="15203" width="27.83203125" style="915" customWidth="1"/>
    <col min="15204" max="15204" width="28.1640625" style="915" customWidth="1"/>
    <col min="15205" max="15205" width="27.83203125" style="915" customWidth="1"/>
    <col min="15206" max="15206" width="28.1640625" style="915" customWidth="1"/>
    <col min="15207" max="15207" width="27.83203125" style="915" customWidth="1"/>
    <col min="15208" max="15208" width="28.1640625" style="915" customWidth="1"/>
    <col min="15209" max="15209" width="27.83203125" style="915" customWidth="1"/>
    <col min="15210" max="15211" width="16" style="915" customWidth="1"/>
    <col min="15212" max="15212" width="28.1640625" style="915" customWidth="1"/>
    <col min="15213" max="15213" width="27.83203125" style="915" customWidth="1"/>
    <col min="15214" max="15214" width="28.1640625" style="915" customWidth="1"/>
    <col min="15215" max="15215" width="27.83203125" style="915" customWidth="1"/>
    <col min="15216" max="15216" width="28.1640625" style="915" customWidth="1"/>
    <col min="15217" max="15217" width="27.83203125" style="915" customWidth="1"/>
    <col min="15218" max="15218" width="28.1640625" style="915" customWidth="1"/>
    <col min="15219" max="15219" width="27.83203125" style="915" customWidth="1"/>
    <col min="15220" max="15220" width="28.1640625" style="915" customWidth="1"/>
    <col min="15221" max="15221" width="27.83203125" style="915" customWidth="1"/>
    <col min="15222" max="15223" width="16" style="915" customWidth="1"/>
    <col min="15224" max="15224" width="28.1640625" style="915" customWidth="1"/>
    <col min="15225" max="15225" width="27.83203125" style="915" customWidth="1"/>
    <col min="15226" max="15226" width="28.1640625" style="915" customWidth="1"/>
    <col min="15227" max="15227" width="27.83203125" style="915" customWidth="1"/>
    <col min="15228" max="15228" width="28.1640625" style="915" customWidth="1"/>
    <col min="15229" max="15229" width="27.83203125" style="915" customWidth="1"/>
    <col min="15230" max="15230" width="28.1640625" style="915" customWidth="1"/>
    <col min="15231" max="15231" width="27.83203125" style="915" customWidth="1"/>
    <col min="15232" max="15232" width="28.1640625" style="915" customWidth="1"/>
    <col min="15233" max="15233" width="27.83203125" style="915" customWidth="1"/>
    <col min="15234" max="15235" width="16" style="915" customWidth="1"/>
    <col min="15236" max="15236" width="27" style="915" customWidth="1"/>
    <col min="15237" max="15237" width="26.6640625" style="915" customWidth="1"/>
    <col min="15238" max="15238" width="27" style="915" customWidth="1"/>
    <col min="15239" max="15239" width="26.6640625" style="915" customWidth="1"/>
    <col min="15240" max="15240" width="27" style="915" customWidth="1"/>
    <col min="15241" max="15241" width="26.6640625" style="915" customWidth="1"/>
    <col min="15242" max="15242" width="27" style="915" customWidth="1"/>
    <col min="15243" max="15243" width="26.6640625" style="915" customWidth="1"/>
    <col min="15244" max="15244" width="27" style="915" customWidth="1"/>
    <col min="15245" max="15245" width="26.6640625" style="915" customWidth="1"/>
    <col min="15246" max="15247" width="16" style="915" customWidth="1"/>
    <col min="15248" max="15248" width="28.1640625" style="915" customWidth="1"/>
    <col min="15249" max="15249" width="27.83203125" style="915" customWidth="1"/>
    <col min="15250" max="15250" width="28.1640625" style="915" customWidth="1"/>
    <col min="15251" max="15251" width="27.83203125" style="915" customWidth="1"/>
    <col min="15252" max="15252" width="28.1640625" style="915" customWidth="1"/>
    <col min="15253" max="15253" width="27.83203125" style="915" customWidth="1"/>
    <col min="15254" max="15254" width="28.1640625" style="915" customWidth="1"/>
    <col min="15255" max="15255" width="27.83203125" style="915" customWidth="1"/>
    <col min="15256" max="15256" width="28.1640625" style="915" customWidth="1"/>
    <col min="15257" max="15257" width="27.83203125" style="915" customWidth="1"/>
    <col min="15258" max="15259" width="16" style="915" customWidth="1"/>
    <col min="15260" max="15260" width="28.1640625" style="915" customWidth="1"/>
    <col min="15261" max="15261" width="27.83203125" style="915" customWidth="1"/>
    <col min="15262" max="15262" width="27" style="915" customWidth="1"/>
    <col min="15263" max="15263" width="26.6640625" style="915" customWidth="1"/>
    <col min="15264" max="15264" width="28.1640625" style="915" customWidth="1"/>
    <col min="15265" max="15265" width="27.83203125" style="915" customWidth="1"/>
    <col min="15266" max="15266" width="28.1640625" style="915" customWidth="1"/>
    <col min="15267" max="15267" width="27.83203125" style="915" customWidth="1"/>
    <col min="15268" max="15268" width="28.1640625" style="915" customWidth="1"/>
    <col min="15269" max="15269" width="27.83203125" style="915" customWidth="1"/>
    <col min="15270" max="15271" width="16" style="915" customWidth="1"/>
    <col min="15272" max="15272" width="28.1640625" style="915" customWidth="1"/>
    <col min="15273" max="15273" width="27.83203125" style="915" customWidth="1"/>
    <col min="15274" max="15274" width="28.1640625" style="915" customWidth="1"/>
    <col min="15275" max="15275" width="27.83203125" style="915" customWidth="1"/>
    <col min="15276" max="15276" width="27" style="915" customWidth="1"/>
    <col min="15277" max="15277" width="26.6640625" style="915" customWidth="1"/>
    <col min="15278" max="15278" width="28.1640625" style="915" customWidth="1"/>
    <col min="15279" max="15279" width="27.83203125" style="915" customWidth="1"/>
    <col min="15280" max="15280" width="28.1640625" style="915" customWidth="1"/>
    <col min="15281" max="15281" width="27.83203125" style="915" customWidth="1"/>
    <col min="15282" max="15283" width="16" style="915" customWidth="1"/>
    <col min="15284" max="15284" width="25.1640625" style="915" customWidth="1"/>
    <col min="15285" max="15285" width="24.83203125" style="915" customWidth="1"/>
    <col min="15286" max="15286" width="25.1640625" style="915" customWidth="1"/>
    <col min="15287" max="15287" width="24.83203125" style="915" customWidth="1"/>
    <col min="15288" max="15288" width="25.1640625" style="915" customWidth="1"/>
    <col min="15289" max="15289" width="24.83203125" style="915" customWidth="1"/>
    <col min="15290" max="15290" width="25.1640625" style="915" customWidth="1"/>
    <col min="15291" max="15291" width="24.83203125" style="915" customWidth="1"/>
    <col min="15292" max="15292" width="25.1640625" style="915" customWidth="1"/>
    <col min="15293" max="15293" width="24.83203125" style="915" customWidth="1"/>
    <col min="15294" max="15295" width="16" style="915" customWidth="1"/>
    <col min="15296" max="15296" width="28.1640625" style="915" customWidth="1"/>
    <col min="15297" max="15297" width="27.83203125" style="915" customWidth="1"/>
    <col min="15298" max="15298" width="28.1640625" style="915" customWidth="1"/>
    <col min="15299" max="15299" width="27.83203125" style="915" customWidth="1"/>
    <col min="15300" max="15300" width="28.1640625" style="915" customWidth="1"/>
    <col min="15301" max="15301" width="27.83203125" style="915" customWidth="1"/>
    <col min="15302" max="15302" width="28.1640625" style="915" customWidth="1"/>
    <col min="15303" max="15303" width="27.83203125" style="915" customWidth="1"/>
    <col min="15304" max="15304" width="28.1640625" style="915" customWidth="1"/>
    <col min="15305" max="15305" width="27.83203125" style="915" customWidth="1"/>
    <col min="15306" max="15307" width="16" style="915" customWidth="1"/>
    <col min="15308" max="15308" width="28.1640625" style="915" customWidth="1"/>
    <col min="15309" max="15309" width="27.83203125" style="915" customWidth="1"/>
    <col min="15310" max="15310" width="28.1640625" style="915" customWidth="1"/>
    <col min="15311" max="15311" width="27.83203125" style="915" customWidth="1"/>
    <col min="15312" max="15312" width="28.1640625" style="915" customWidth="1"/>
    <col min="15313" max="15313" width="27.83203125" style="915" customWidth="1"/>
    <col min="15314" max="15314" width="28.1640625" style="915" customWidth="1"/>
    <col min="15315" max="15315" width="27.83203125" style="915" customWidth="1"/>
    <col min="15316" max="15316" width="28.1640625" style="915" customWidth="1"/>
    <col min="15317" max="15317" width="27.83203125" style="915" customWidth="1"/>
    <col min="15318" max="15319" width="16" style="915" customWidth="1"/>
    <col min="15320" max="15320" width="28.1640625" style="915" customWidth="1"/>
    <col min="15321" max="15321" width="27.83203125" style="915" customWidth="1"/>
    <col min="15322" max="15322" width="28.1640625" style="915" customWidth="1"/>
    <col min="15323" max="15323" width="27.83203125" style="915" customWidth="1"/>
    <col min="15324" max="15324" width="28.1640625" style="915" customWidth="1"/>
    <col min="15325" max="15325" width="27.83203125" style="915" customWidth="1"/>
    <col min="15326" max="15326" width="28.1640625" style="915" customWidth="1"/>
    <col min="15327" max="15327" width="27.83203125" style="915" customWidth="1"/>
    <col min="15328" max="15328" width="28.1640625" style="915" customWidth="1"/>
    <col min="15329" max="15329" width="27.83203125" style="915" customWidth="1"/>
    <col min="15330" max="15331" width="16" style="915" customWidth="1"/>
    <col min="15332" max="15332" width="28.1640625" style="915" customWidth="1"/>
    <col min="15333" max="15333" width="27.83203125" style="915" customWidth="1"/>
    <col min="15334" max="15334" width="28.1640625" style="915" customWidth="1"/>
    <col min="15335" max="15335" width="27.83203125" style="915" customWidth="1"/>
    <col min="15336" max="15336" width="28.1640625" style="915" customWidth="1"/>
    <col min="15337" max="15337" width="27.83203125" style="915" customWidth="1"/>
    <col min="15338" max="15338" width="28.1640625" style="915" customWidth="1"/>
    <col min="15339" max="15339" width="27.83203125" style="915" customWidth="1"/>
    <col min="15340" max="15340" width="28.1640625" style="915" customWidth="1"/>
    <col min="15341" max="15341" width="27.83203125" style="915" customWidth="1"/>
    <col min="15342" max="15343" width="16" style="915" customWidth="1"/>
    <col min="15344" max="15344" width="25.1640625" style="915" customWidth="1"/>
    <col min="15345" max="15345" width="24.83203125" style="915" customWidth="1"/>
    <col min="15346" max="15346" width="25.1640625" style="915" customWidth="1"/>
    <col min="15347" max="15347" width="24.83203125" style="915" customWidth="1"/>
    <col min="15348" max="15348" width="25.1640625" style="915" customWidth="1"/>
    <col min="15349" max="15349" width="24.83203125" style="915" customWidth="1"/>
    <col min="15350" max="15350" width="25.1640625" style="915" customWidth="1"/>
    <col min="15351" max="15351" width="24.83203125" style="915" customWidth="1"/>
    <col min="15352" max="15352" width="25.1640625" style="915" customWidth="1"/>
    <col min="15353" max="15353" width="24.83203125" style="915" customWidth="1"/>
    <col min="15354" max="15355" width="16" style="915" customWidth="1"/>
    <col min="15356" max="15356" width="28.1640625" style="915" customWidth="1"/>
    <col min="15357" max="15357" width="27.83203125" style="915" customWidth="1"/>
    <col min="15358" max="15358" width="28.1640625" style="915" customWidth="1"/>
    <col min="15359" max="15359" width="27.83203125" style="915" customWidth="1"/>
    <col min="15360" max="15360" width="28.1640625" style="915" customWidth="1"/>
    <col min="15361" max="15361" width="27.83203125" style="915" customWidth="1"/>
    <col min="15362" max="15362" width="28.1640625" style="915" customWidth="1"/>
    <col min="15363" max="15363" width="27.83203125" style="915" customWidth="1"/>
    <col min="15364" max="15364" width="28.1640625" style="915" customWidth="1"/>
    <col min="15365" max="15365" width="27.83203125" style="915" customWidth="1"/>
    <col min="15366" max="15367" width="16" style="915" customWidth="1"/>
    <col min="15368" max="15368" width="28.1640625" style="915" customWidth="1"/>
    <col min="15369" max="15369" width="27.83203125" style="915" customWidth="1"/>
    <col min="15370" max="15370" width="28.1640625" style="915" customWidth="1"/>
    <col min="15371" max="15371" width="27.83203125" style="915" customWidth="1"/>
    <col min="15372" max="15372" width="28.1640625" style="915" customWidth="1"/>
    <col min="15373" max="15373" width="27.83203125" style="915" customWidth="1"/>
    <col min="15374" max="15374" width="28.1640625" style="915" customWidth="1"/>
    <col min="15375" max="15375" width="27.83203125" style="915" customWidth="1"/>
    <col min="15376" max="15376" width="28.1640625" style="915" customWidth="1"/>
    <col min="15377" max="15377" width="27.83203125" style="915" customWidth="1"/>
    <col min="15378" max="15379" width="16" style="915" customWidth="1"/>
    <col min="15380" max="15380" width="27" style="915" customWidth="1"/>
    <col min="15381" max="15381" width="26.6640625" style="915" customWidth="1"/>
    <col min="15382" max="15382" width="27" style="915" customWidth="1"/>
    <col min="15383" max="15383" width="26.6640625" style="915" customWidth="1"/>
    <col min="15384" max="15384" width="27" style="915" customWidth="1"/>
    <col min="15385" max="15385" width="26.6640625" style="915" customWidth="1"/>
    <col min="15386" max="15386" width="27" style="915" customWidth="1"/>
    <col min="15387" max="15387" width="26.6640625" style="915" customWidth="1"/>
    <col min="15388" max="15388" width="27" style="915" customWidth="1"/>
    <col min="15389" max="15389" width="26.6640625" style="915" customWidth="1"/>
    <col min="15390" max="15391" width="16" style="915" customWidth="1"/>
    <col min="15392" max="15392" width="28.1640625" style="915" customWidth="1"/>
    <col min="15393" max="15393" width="27.83203125" style="915" customWidth="1"/>
    <col min="15394" max="15394" width="28.1640625" style="915" customWidth="1"/>
    <col min="15395" max="15395" width="27.83203125" style="915" customWidth="1"/>
    <col min="15396" max="15396" width="28.1640625" style="915" customWidth="1"/>
    <col min="15397" max="15397" width="27.83203125" style="915" customWidth="1"/>
    <col min="15398" max="15398" width="28.1640625" style="915" customWidth="1"/>
    <col min="15399" max="15399" width="27.83203125" style="915" customWidth="1"/>
    <col min="15400" max="15400" width="28.1640625" style="915" customWidth="1"/>
    <col min="15401" max="15401" width="27.83203125" style="915" customWidth="1"/>
    <col min="15402" max="15403" width="16" style="915" customWidth="1"/>
    <col min="15404" max="15404" width="28.1640625" style="915" customWidth="1"/>
    <col min="15405" max="15405" width="27.83203125" style="915" customWidth="1"/>
    <col min="15406" max="15406" width="28.1640625" style="915" customWidth="1"/>
    <col min="15407" max="15407" width="27.83203125" style="915" customWidth="1"/>
    <col min="15408" max="15408" width="28.1640625" style="915" customWidth="1"/>
    <col min="15409" max="15409" width="27.83203125" style="915" customWidth="1"/>
    <col min="15410" max="15410" width="28.1640625" style="915" customWidth="1"/>
    <col min="15411" max="15411" width="27.83203125" style="915" customWidth="1"/>
    <col min="15412" max="15412" width="28.1640625" style="915" customWidth="1"/>
    <col min="15413" max="15413" width="27.83203125" style="915" customWidth="1"/>
    <col min="15414" max="15415" width="16" style="915" customWidth="1"/>
    <col min="15416" max="15416" width="28.1640625" style="915" customWidth="1"/>
    <col min="15417" max="15417" width="27.83203125" style="915" customWidth="1"/>
    <col min="15418" max="15418" width="28.1640625" style="915" customWidth="1"/>
    <col min="15419" max="15419" width="27.83203125" style="915" customWidth="1"/>
    <col min="15420" max="15420" width="28.1640625" style="915" customWidth="1"/>
    <col min="15421" max="15421" width="27.83203125" style="915" customWidth="1"/>
    <col min="15422" max="15422" width="28.1640625" style="915" customWidth="1"/>
    <col min="15423" max="15423" width="27.83203125" style="915" customWidth="1"/>
    <col min="15424" max="15424" width="28.1640625" style="915" customWidth="1"/>
    <col min="15425" max="15425" width="27.83203125" style="915" customWidth="1"/>
    <col min="15426" max="15427" width="16" style="915" customWidth="1"/>
    <col min="15428" max="15428" width="28.1640625" style="915" customWidth="1"/>
    <col min="15429" max="15429" width="27.83203125" style="915" customWidth="1"/>
    <col min="15430" max="15430" width="28.1640625" style="915" customWidth="1"/>
    <col min="15431" max="15431" width="27.83203125" style="915" customWidth="1"/>
    <col min="15432" max="15432" width="28.1640625" style="915" customWidth="1"/>
    <col min="15433" max="15433" width="27.83203125" style="915" customWidth="1"/>
    <col min="15434" max="15434" width="28.1640625" style="915" customWidth="1"/>
    <col min="15435" max="15435" width="27.83203125" style="915" customWidth="1"/>
    <col min="15436" max="15436" width="28.1640625" style="915" customWidth="1"/>
    <col min="15437" max="15437" width="27.83203125" style="915" customWidth="1"/>
    <col min="15438" max="15439" width="16" style="915" customWidth="1"/>
    <col min="15440" max="15440" width="28.1640625" style="915" customWidth="1"/>
    <col min="15441" max="15441" width="27.83203125" style="915" customWidth="1"/>
    <col min="15442" max="15442" width="28.1640625" style="915" customWidth="1"/>
    <col min="15443" max="15443" width="27.83203125" style="915" customWidth="1"/>
    <col min="15444" max="15444" width="28.1640625" style="915" customWidth="1"/>
    <col min="15445" max="15445" width="27.83203125" style="915" customWidth="1"/>
    <col min="15446" max="15446" width="28.1640625" style="915" customWidth="1"/>
    <col min="15447" max="15447" width="27.83203125" style="915" customWidth="1"/>
    <col min="15448" max="15448" width="28.1640625" style="915" customWidth="1"/>
    <col min="15449" max="15449" width="27.83203125" style="915" customWidth="1"/>
    <col min="15450" max="15451" width="16" style="915" customWidth="1"/>
    <col min="15452" max="15452" width="28.1640625" style="915" customWidth="1"/>
    <col min="15453" max="15453" width="27.83203125" style="915" customWidth="1"/>
    <col min="15454" max="15454" width="28.1640625" style="915" customWidth="1"/>
    <col min="15455" max="15455" width="27.83203125" style="915" customWidth="1"/>
    <col min="15456" max="15456" width="28.1640625" style="915" customWidth="1"/>
    <col min="15457" max="15457" width="27.83203125" style="915" customWidth="1"/>
    <col min="15458" max="15458" width="28.1640625" style="915" customWidth="1"/>
    <col min="15459" max="15459" width="27.83203125" style="915" customWidth="1"/>
    <col min="15460" max="15460" width="28.1640625" style="915" customWidth="1"/>
    <col min="15461" max="15461" width="27.83203125" style="915" customWidth="1"/>
    <col min="15462" max="15463" width="16" style="915" customWidth="1"/>
    <col min="15464" max="15464" width="28.1640625" style="915" customWidth="1"/>
    <col min="15465" max="15465" width="27.83203125" style="915" customWidth="1"/>
    <col min="15466" max="15466" width="28.1640625" style="915" customWidth="1"/>
    <col min="15467" max="15467" width="27.83203125" style="915" customWidth="1"/>
    <col min="15468" max="15468" width="28.1640625" style="915" customWidth="1"/>
    <col min="15469" max="15469" width="27.83203125" style="915" customWidth="1"/>
    <col min="15470" max="15470" width="28.1640625" style="915" customWidth="1"/>
    <col min="15471" max="15471" width="27.83203125" style="915" customWidth="1"/>
    <col min="15472" max="15472" width="28.1640625" style="915" customWidth="1"/>
    <col min="15473" max="15473" width="27.83203125" style="915" customWidth="1"/>
    <col min="15474" max="15475" width="16.1640625" style="915" customWidth="1"/>
    <col min="15476" max="15476" width="29.33203125" style="915" customWidth="1"/>
    <col min="15477" max="15477" width="29" style="915" customWidth="1"/>
    <col min="15478" max="15478" width="29.33203125" style="915" customWidth="1"/>
    <col min="15479" max="15479" width="29" style="915" customWidth="1"/>
    <col min="15480" max="15480" width="29.33203125" style="915" customWidth="1"/>
    <col min="15481" max="15481" width="29" style="915" customWidth="1"/>
    <col min="15482" max="15482" width="29.33203125" style="915" customWidth="1"/>
    <col min="15483" max="15483" width="29" style="915" customWidth="1"/>
    <col min="15484" max="15484" width="29.33203125" style="915" customWidth="1"/>
    <col min="15485" max="15485" width="29" style="915" customWidth="1"/>
    <col min="15486" max="15487" width="16.1640625" style="915" customWidth="1"/>
    <col min="15488" max="15488" width="29.33203125" style="915" customWidth="1"/>
    <col min="15489" max="15489" width="29" style="915" customWidth="1"/>
    <col min="15490" max="15490" width="29.33203125" style="915" customWidth="1"/>
    <col min="15491" max="15491" width="29" style="915" customWidth="1"/>
    <col min="15492" max="15492" width="29.33203125" style="915" customWidth="1"/>
    <col min="15493" max="15493" width="29" style="915" customWidth="1"/>
    <col min="15494" max="15494" width="29.33203125" style="915" customWidth="1"/>
    <col min="15495" max="15495" width="29" style="915" customWidth="1"/>
    <col min="15496" max="15496" width="29.33203125" style="915" customWidth="1"/>
    <col min="15497" max="15497" width="29" style="915" customWidth="1"/>
    <col min="15498" max="15499" width="16" style="915" customWidth="1"/>
    <col min="15500" max="15500" width="28.1640625" style="915" customWidth="1"/>
    <col min="15501" max="15501" width="27.83203125" style="915" customWidth="1"/>
    <col min="15502" max="15502" width="28.1640625" style="915" customWidth="1"/>
    <col min="15503" max="15503" width="27.83203125" style="915" customWidth="1"/>
    <col min="15504" max="15504" width="28.1640625" style="915" customWidth="1"/>
    <col min="15505" max="15505" width="27.83203125" style="915" customWidth="1"/>
    <col min="15506" max="15506" width="28.1640625" style="915" customWidth="1"/>
    <col min="15507" max="15507" width="27.83203125" style="915" customWidth="1"/>
    <col min="15508" max="15508" width="28.1640625" style="915" customWidth="1"/>
    <col min="15509" max="15509" width="27.83203125" style="915" customWidth="1"/>
    <col min="15510" max="15511" width="16.1640625" style="915" customWidth="1"/>
    <col min="15512" max="15512" width="29.33203125" style="915" customWidth="1"/>
    <col min="15513" max="15513" width="29" style="915" customWidth="1"/>
    <col min="15514" max="15514" width="29.33203125" style="915" customWidth="1"/>
    <col min="15515" max="15515" width="29" style="915" customWidth="1"/>
    <col min="15516" max="15516" width="29.33203125" style="915" customWidth="1"/>
    <col min="15517" max="15517" width="29" style="915" customWidth="1"/>
    <col min="15518" max="15518" width="29.33203125" style="915" customWidth="1"/>
    <col min="15519" max="15519" width="29" style="915" customWidth="1"/>
    <col min="15520" max="15520" width="29.33203125" style="915" customWidth="1"/>
    <col min="15521" max="15521" width="29" style="915" customWidth="1"/>
    <col min="15522" max="15523" width="16" style="915" customWidth="1"/>
    <col min="15524" max="15524" width="28.1640625" style="915" customWidth="1"/>
    <col min="15525" max="15525" width="27.83203125" style="915" customWidth="1"/>
    <col min="15526" max="15526" width="28.1640625" style="915" customWidth="1"/>
    <col min="15527" max="15527" width="27.83203125" style="915" customWidth="1"/>
    <col min="15528" max="15528" width="28.1640625" style="915" customWidth="1"/>
    <col min="15529" max="15529" width="27.83203125" style="915" customWidth="1"/>
    <col min="15530" max="15530" width="28.1640625" style="915" customWidth="1"/>
    <col min="15531" max="15531" width="27.83203125" style="915" customWidth="1"/>
    <col min="15532" max="15532" width="28.1640625" style="915" customWidth="1"/>
    <col min="15533" max="15533" width="27.83203125" style="915" customWidth="1"/>
    <col min="15534" max="15535" width="16" style="915" customWidth="1"/>
    <col min="15536" max="15536" width="28.1640625" style="915" customWidth="1"/>
    <col min="15537" max="15537" width="27.83203125" style="915" customWidth="1"/>
    <col min="15538" max="15538" width="28.1640625" style="915" customWidth="1"/>
    <col min="15539" max="15539" width="27.83203125" style="915" customWidth="1"/>
    <col min="15540" max="15540" width="28.1640625" style="915" customWidth="1"/>
    <col min="15541" max="15541" width="27.83203125" style="915" customWidth="1"/>
    <col min="15542" max="15542" width="28.1640625" style="915" customWidth="1"/>
    <col min="15543" max="15543" width="27.83203125" style="915" customWidth="1"/>
    <col min="15544" max="15544" width="26.33203125" style="915" customWidth="1"/>
    <col min="15545" max="15545" width="26" style="915" customWidth="1"/>
    <col min="15546" max="15547" width="16" style="915" customWidth="1"/>
    <col min="15548" max="15548" width="28.1640625" style="915" customWidth="1"/>
    <col min="15549" max="15549" width="27.83203125" style="915" customWidth="1"/>
    <col min="15550" max="15550" width="28.1640625" style="915" customWidth="1"/>
    <col min="15551" max="15551" width="27.83203125" style="915" customWidth="1"/>
    <col min="15552" max="15552" width="28.1640625" style="915" customWidth="1"/>
    <col min="15553" max="15553" width="27.83203125" style="915" customWidth="1"/>
    <col min="15554" max="15554" width="28.1640625" style="915" customWidth="1"/>
    <col min="15555" max="15555" width="27.83203125" style="915" customWidth="1"/>
    <col min="15556" max="15556" width="28.1640625" style="915" customWidth="1"/>
    <col min="15557" max="15557" width="27.83203125" style="915" customWidth="1"/>
    <col min="15558" max="15559" width="16.1640625" style="915" customWidth="1"/>
    <col min="15560" max="15560" width="29.33203125" style="915" customWidth="1"/>
    <col min="15561" max="15561" width="29" style="915" customWidth="1"/>
    <col min="15562" max="15562" width="29.33203125" style="915" customWidth="1"/>
    <col min="15563" max="15563" width="29" style="915" customWidth="1"/>
    <col min="15564" max="15564" width="29.33203125" style="915" customWidth="1"/>
    <col min="15565" max="15565" width="29" style="915" customWidth="1"/>
    <col min="15566" max="15566" width="29.33203125" style="915" customWidth="1"/>
    <col min="15567" max="15567" width="29" style="915" customWidth="1"/>
    <col min="15568" max="15568" width="29.33203125" style="915" customWidth="1"/>
    <col min="15569" max="15569" width="29" style="915" customWidth="1"/>
    <col min="15570" max="15571" width="16.1640625" style="915" customWidth="1"/>
    <col min="15572" max="15572" width="29.33203125" style="915" customWidth="1"/>
    <col min="15573" max="15573" width="29" style="915" customWidth="1"/>
    <col min="15574" max="15574" width="29.33203125" style="915" customWidth="1"/>
    <col min="15575" max="15575" width="29" style="915" customWidth="1"/>
    <col min="15576" max="15576" width="29.33203125" style="915" customWidth="1"/>
    <col min="15577" max="15577" width="29" style="915" customWidth="1"/>
    <col min="15578" max="15578" width="29.33203125" style="915" customWidth="1"/>
    <col min="15579" max="15579" width="29" style="915" customWidth="1"/>
    <col min="15580" max="15580" width="29.33203125" style="915" customWidth="1"/>
    <col min="15581" max="15581" width="29" style="915" customWidth="1"/>
    <col min="15582" max="15583" width="16.1640625" style="915" customWidth="1"/>
    <col min="15584" max="15584" width="29.33203125" style="915" customWidth="1"/>
    <col min="15585" max="15585" width="29" style="915" customWidth="1"/>
    <col min="15586" max="15586" width="29.33203125" style="915" customWidth="1"/>
    <col min="15587" max="15587" width="29" style="915" customWidth="1"/>
    <col min="15588" max="15588" width="29.33203125" style="915" customWidth="1"/>
    <col min="15589" max="15589" width="29" style="915" customWidth="1"/>
    <col min="15590" max="15590" width="29.33203125" style="915" customWidth="1"/>
    <col min="15591" max="15591" width="29" style="915" customWidth="1"/>
    <col min="15592" max="15592" width="29.33203125" style="915" customWidth="1"/>
    <col min="15593" max="15593" width="29" style="915" customWidth="1"/>
    <col min="15594" max="15595" width="16.1640625" style="915" customWidth="1"/>
    <col min="15596" max="15596" width="29.33203125" style="915" customWidth="1"/>
    <col min="15597" max="15597" width="29" style="915" customWidth="1"/>
    <col min="15598" max="15598" width="29.33203125" style="915" customWidth="1"/>
    <col min="15599" max="15599" width="29" style="915" customWidth="1"/>
    <col min="15600" max="15600" width="29.33203125" style="915" customWidth="1"/>
    <col min="15601" max="15601" width="29" style="915" customWidth="1"/>
    <col min="15602" max="15602" width="29.33203125" style="915" customWidth="1"/>
    <col min="15603" max="15603" width="29" style="915" customWidth="1"/>
    <col min="15604" max="15604" width="29.33203125" style="915" customWidth="1"/>
    <col min="15605" max="15605" width="29" style="915" customWidth="1"/>
    <col min="15606" max="15607" width="16.1640625" style="915" customWidth="1"/>
    <col min="15608" max="15608" width="29.33203125" style="915" customWidth="1"/>
    <col min="15609" max="15609" width="29" style="915" customWidth="1"/>
    <col min="15610" max="15610" width="29.33203125" style="915" customWidth="1"/>
    <col min="15611" max="15611" width="29" style="915" customWidth="1"/>
    <col min="15612" max="15612" width="29.33203125" style="915" customWidth="1"/>
    <col min="15613" max="15613" width="29" style="915" customWidth="1"/>
    <col min="15614" max="15614" width="29.33203125" style="915" customWidth="1"/>
    <col min="15615" max="15615" width="29" style="915" customWidth="1"/>
    <col min="15616" max="15616" width="29.33203125" style="915" customWidth="1"/>
    <col min="15617" max="15617" width="29" style="915" customWidth="1"/>
    <col min="15618" max="15619" width="16.1640625" style="915" customWidth="1"/>
    <col min="15620" max="15620" width="29.33203125" style="915" customWidth="1"/>
    <col min="15621" max="15621" width="29" style="915" customWidth="1"/>
    <col min="15622" max="15622" width="29.33203125" style="915" customWidth="1"/>
    <col min="15623" max="15623" width="29" style="915" customWidth="1"/>
    <col min="15624" max="15624" width="29.33203125" style="915" customWidth="1"/>
    <col min="15625" max="15625" width="29" style="915" customWidth="1"/>
    <col min="15626" max="15626" width="29.33203125" style="915" customWidth="1"/>
    <col min="15627" max="15627" width="29" style="915" customWidth="1"/>
    <col min="15628" max="15628" width="29.33203125" style="915" customWidth="1"/>
    <col min="15629" max="15629" width="29" style="915" customWidth="1"/>
    <col min="15630" max="15631" width="16.1640625" style="915" customWidth="1"/>
    <col min="15632" max="15632" width="29.33203125" style="915" customWidth="1"/>
    <col min="15633" max="15633" width="29" style="915" customWidth="1"/>
    <col min="15634" max="15634" width="29.33203125" style="915" customWidth="1"/>
    <col min="15635" max="15635" width="29" style="915" customWidth="1"/>
    <col min="15636" max="15636" width="29.33203125" style="915" customWidth="1"/>
    <col min="15637" max="15637" width="29" style="915" customWidth="1"/>
    <col min="15638" max="15638" width="29.33203125" style="915" customWidth="1"/>
    <col min="15639" max="15639" width="29" style="915" customWidth="1"/>
    <col min="15640" max="15640" width="29.33203125" style="915" customWidth="1"/>
    <col min="15641" max="15641" width="29" style="915" customWidth="1"/>
    <col min="15642" max="15643" width="16.1640625" style="915" customWidth="1"/>
    <col min="15644" max="15644" width="29.33203125" style="915" customWidth="1"/>
    <col min="15645" max="15645" width="29" style="915" customWidth="1"/>
    <col min="15646" max="15646" width="29.33203125" style="915" customWidth="1"/>
    <col min="15647" max="15647" width="29" style="915" customWidth="1"/>
    <col min="15648" max="15648" width="29.33203125" style="915" customWidth="1"/>
    <col min="15649" max="15649" width="29" style="915" customWidth="1"/>
    <col min="15650" max="15650" width="28.1640625" style="915" customWidth="1"/>
    <col min="15651" max="15651" width="27.83203125" style="915" customWidth="1"/>
    <col min="15652" max="15652" width="29.33203125" style="915" customWidth="1"/>
    <col min="15653" max="15653" width="29" style="915" customWidth="1"/>
    <col min="15654" max="15655" width="16.1640625" style="915" customWidth="1"/>
    <col min="15656" max="15656" width="29.33203125" style="915" customWidth="1"/>
    <col min="15657" max="15657" width="29" style="915" customWidth="1"/>
    <col min="15658" max="15658" width="29.33203125" style="915" customWidth="1"/>
    <col min="15659" max="15659" width="29" style="915" customWidth="1"/>
    <col min="15660" max="15660" width="29.33203125" style="915" customWidth="1"/>
    <col min="15661" max="15661" width="29" style="915" customWidth="1"/>
    <col min="15662" max="15662" width="29.33203125" style="915" customWidth="1"/>
    <col min="15663" max="15663" width="29" style="915" customWidth="1"/>
    <col min="15664" max="15664" width="28.1640625" style="915" customWidth="1"/>
    <col min="15665" max="15665" width="27.83203125" style="915" customWidth="1"/>
    <col min="15666" max="15667" width="16" style="915" customWidth="1"/>
    <col min="15668" max="15668" width="28.1640625" style="915" customWidth="1"/>
    <col min="15669" max="15669" width="27.83203125" style="915" customWidth="1"/>
    <col min="15670" max="15670" width="28.1640625" style="915" customWidth="1"/>
    <col min="15671" max="15671" width="27.83203125" style="915" customWidth="1"/>
    <col min="15672" max="15672" width="28.1640625" style="915" customWidth="1"/>
    <col min="15673" max="15673" width="27.83203125" style="915" customWidth="1"/>
    <col min="15674" max="15674" width="28.1640625" style="915" customWidth="1"/>
    <col min="15675" max="15675" width="27.83203125" style="915" customWidth="1"/>
    <col min="15676" max="15676" width="28.1640625" style="915" customWidth="1"/>
    <col min="15677" max="15677" width="27.83203125" style="915" customWidth="1"/>
    <col min="15678" max="15679" width="16.1640625" style="915" customWidth="1"/>
    <col min="15680" max="15680" width="29.33203125" style="915" customWidth="1"/>
    <col min="15681" max="15681" width="29" style="915" customWidth="1"/>
    <col min="15682" max="15682" width="29.33203125" style="915" customWidth="1"/>
    <col min="15683" max="15683" width="29" style="915" customWidth="1"/>
    <col min="15684" max="15684" width="29.33203125" style="915" customWidth="1"/>
    <col min="15685" max="15685" width="29" style="915" customWidth="1"/>
    <col min="15686" max="15686" width="29.33203125" style="915" customWidth="1"/>
    <col min="15687" max="15687" width="29" style="915" customWidth="1"/>
    <col min="15688" max="15688" width="29.33203125" style="915" customWidth="1"/>
    <col min="15689" max="15689" width="29" style="915" customWidth="1"/>
    <col min="15690" max="15691" width="16.1640625" style="915" customWidth="1"/>
    <col min="15692" max="15692" width="29.33203125" style="915" customWidth="1"/>
    <col min="15693" max="15693" width="29" style="915" customWidth="1"/>
    <col min="15694" max="15694" width="29.33203125" style="915" customWidth="1"/>
    <col min="15695" max="15695" width="29" style="915" customWidth="1"/>
    <col min="15696" max="15696" width="29.33203125" style="915" customWidth="1"/>
    <col min="15697" max="15697" width="29" style="915" customWidth="1"/>
    <col min="15698" max="15698" width="29.33203125" style="915" customWidth="1"/>
    <col min="15699" max="15699" width="29" style="915" customWidth="1"/>
    <col min="15700" max="15700" width="29.33203125" style="915" customWidth="1"/>
    <col min="15701" max="15701" width="29" style="915" customWidth="1"/>
    <col min="15702" max="15703" width="16.1640625" style="915" customWidth="1"/>
    <col min="15704" max="15704" width="29.33203125" style="915" customWidth="1"/>
    <col min="15705" max="15705" width="29" style="915" customWidth="1"/>
    <col min="15706" max="15706" width="29.33203125" style="915" customWidth="1"/>
    <col min="15707" max="15707" width="29" style="915" customWidth="1"/>
    <col min="15708" max="15708" width="29.33203125" style="915" customWidth="1"/>
    <col min="15709" max="15709" width="29" style="915" customWidth="1"/>
    <col min="15710" max="15710" width="29.33203125" style="915" customWidth="1"/>
    <col min="15711" max="15711" width="29" style="915" customWidth="1"/>
    <col min="15712" max="15712" width="29.33203125" style="915" customWidth="1"/>
    <col min="15713" max="15713" width="29" style="915" customWidth="1"/>
    <col min="15714" max="15715" width="16.1640625" style="915" customWidth="1"/>
    <col min="15716" max="15716" width="29.33203125" style="915" customWidth="1"/>
    <col min="15717" max="15717" width="29" style="915" customWidth="1"/>
    <col min="15718" max="15718" width="29.33203125" style="915" customWidth="1"/>
    <col min="15719" max="15719" width="29" style="915" customWidth="1"/>
    <col min="15720" max="15720" width="29.33203125" style="915" customWidth="1"/>
    <col min="15721" max="15721" width="29" style="915" customWidth="1"/>
    <col min="15722" max="15722" width="29.33203125" style="915" customWidth="1"/>
    <col min="15723" max="15723" width="29" style="915" customWidth="1"/>
    <col min="15724" max="15724" width="29.33203125" style="915" customWidth="1"/>
    <col min="15725" max="15725" width="29" style="915" customWidth="1"/>
    <col min="15726" max="15727" width="16.1640625" style="915" customWidth="1"/>
    <col min="15728" max="15728" width="29.33203125" style="915" customWidth="1"/>
    <col min="15729" max="15729" width="29" style="915" customWidth="1"/>
    <col min="15730" max="15730" width="29.33203125" style="915" customWidth="1"/>
    <col min="15731" max="15731" width="29" style="915" customWidth="1"/>
    <col min="15732" max="15732" width="29.33203125" style="915" customWidth="1"/>
    <col min="15733" max="15733" width="29" style="915" customWidth="1"/>
    <col min="15734" max="15734" width="29.33203125" style="915" customWidth="1"/>
    <col min="15735" max="15735" width="29" style="915" customWidth="1"/>
    <col min="15736" max="15736" width="29.33203125" style="915" customWidth="1"/>
    <col min="15737" max="15737" width="29" style="915" customWidth="1"/>
    <col min="15738" max="15739" width="16.1640625" style="915" customWidth="1"/>
    <col min="15740" max="15740" width="29.33203125" style="915" customWidth="1"/>
    <col min="15741" max="15741" width="29" style="915" customWidth="1"/>
    <col min="15742" max="15742" width="29.33203125" style="915" customWidth="1"/>
    <col min="15743" max="15743" width="29" style="915" customWidth="1"/>
    <col min="15744" max="15744" width="29.33203125" style="915" customWidth="1"/>
    <col min="15745" max="15745" width="29" style="915" customWidth="1"/>
    <col min="15746" max="15746" width="29.33203125" style="915" customWidth="1"/>
    <col min="15747" max="15747" width="29" style="915" customWidth="1"/>
    <col min="15748" max="15748" width="29.33203125" style="915" customWidth="1"/>
    <col min="15749" max="15749" width="29" style="915" customWidth="1"/>
    <col min="15750" max="15751" width="16.1640625" style="915" customWidth="1"/>
    <col min="15752" max="15752" width="29.33203125" style="915" customWidth="1"/>
    <col min="15753" max="15753" width="29" style="915" customWidth="1"/>
    <col min="15754" max="15754" width="29.33203125" style="915" customWidth="1"/>
    <col min="15755" max="15755" width="29" style="915" customWidth="1"/>
    <col min="15756" max="15756" width="29.33203125" style="915" customWidth="1"/>
    <col min="15757" max="15757" width="29" style="915" customWidth="1"/>
    <col min="15758" max="15758" width="29.33203125" style="915" customWidth="1"/>
    <col min="15759" max="15759" width="29" style="915" customWidth="1"/>
    <col min="15760" max="15760" width="29.33203125" style="915" customWidth="1"/>
    <col min="15761" max="15761" width="29" style="915" customWidth="1"/>
    <col min="15762" max="15763" width="16.1640625" style="915" customWidth="1"/>
    <col min="15764" max="15764" width="29.33203125" style="915" customWidth="1"/>
    <col min="15765" max="15765" width="29" style="915" customWidth="1"/>
    <col min="15766" max="15766" width="29.33203125" style="915" customWidth="1"/>
    <col min="15767" max="15767" width="29" style="915" customWidth="1"/>
    <col min="15768" max="15768" width="29.33203125" style="915" customWidth="1"/>
    <col min="15769" max="15769" width="29" style="915" customWidth="1"/>
    <col min="15770" max="15770" width="29.33203125" style="915" customWidth="1"/>
    <col min="15771" max="15771" width="29" style="915" customWidth="1"/>
    <col min="15772" max="15772" width="29.33203125" style="915" customWidth="1"/>
    <col min="15773" max="15773" width="29" style="915" customWidth="1"/>
    <col min="15774" max="15775" width="16.1640625" style="915" customWidth="1"/>
    <col min="15776" max="15776" width="29.33203125" style="915" customWidth="1"/>
    <col min="15777" max="15777" width="29" style="915" customWidth="1"/>
    <col min="15778" max="15778" width="29.33203125" style="915" customWidth="1"/>
    <col min="15779" max="15779" width="29" style="915" customWidth="1"/>
    <col min="15780" max="15780" width="29.33203125" style="915" customWidth="1"/>
    <col min="15781" max="15781" width="29" style="915" customWidth="1"/>
    <col min="15782" max="15782" width="29.33203125" style="915" customWidth="1"/>
    <col min="15783" max="15783" width="29" style="915" customWidth="1"/>
    <col min="15784" max="15784" width="29.33203125" style="915" customWidth="1"/>
    <col min="15785" max="15785" width="29" style="915" customWidth="1"/>
    <col min="15786" max="15787" width="16.1640625" style="915" customWidth="1"/>
    <col min="15788" max="15788" width="29.33203125" style="915" customWidth="1"/>
    <col min="15789" max="15789" width="29" style="915" customWidth="1"/>
    <col min="15790" max="15790" width="29.33203125" style="915" customWidth="1"/>
    <col min="15791" max="15791" width="29" style="915" customWidth="1"/>
    <col min="15792" max="15792" width="29.33203125" style="915" customWidth="1"/>
    <col min="15793" max="15793" width="29" style="915" customWidth="1"/>
    <col min="15794" max="15794" width="29.33203125" style="915" customWidth="1"/>
    <col min="15795" max="15795" width="29" style="915" customWidth="1"/>
    <col min="15796" max="15796" width="29.33203125" style="915" customWidth="1"/>
    <col min="15797" max="15797" width="29" style="915" customWidth="1"/>
    <col min="15798" max="15799" width="16.1640625" style="915" customWidth="1"/>
    <col min="15800" max="15800" width="29.33203125" style="915" customWidth="1"/>
    <col min="15801" max="15801" width="29" style="915" customWidth="1"/>
    <col min="15802" max="15802" width="29.33203125" style="915" customWidth="1"/>
    <col min="15803" max="15803" width="29" style="915" customWidth="1"/>
    <col min="15804" max="15804" width="29.33203125" style="915" customWidth="1"/>
    <col min="15805" max="15805" width="29" style="915" customWidth="1"/>
    <col min="15806" max="15806" width="29.33203125" style="915" customWidth="1"/>
    <col min="15807" max="15807" width="29" style="915" customWidth="1"/>
    <col min="15808" max="15808" width="29.33203125" style="915" customWidth="1"/>
    <col min="15809" max="15809" width="29" style="915" customWidth="1"/>
    <col min="15810" max="15811" width="16.1640625" style="915" customWidth="1"/>
    <col min="15812" max="15812" width="29.33203125" style="915" customWidth="1"/>
    <col min="15813" max="15813" width="29" style="915" customWidth="1"/>
    <col min="15814" max="15814" width="29.33203125" style="915" customWidth="1"/>
    <col min="15815" max="15815" width="29" style="915" customWidth="1"/>
    <col min="15816" max="15816" width="29.33203125" style="915" customWidth="1"/>
    <col min="15817" max="15817" width="29" style="915" customWidth="1"/>
    <col min="15818" max="15818" width="29.33203125" style="915" customWidth="1"/>
    <col min="15819" max="15819" width="29" style="915" customWidth="1"/>
    <col min="15820" max="15820" width="29.33203125" style="915" customWidth="1"/>
    <col min="15821" max="15821" width="29" style="915" customWidth="1"/>
    <col min="15822" max="15823" width="16.1640625" style="915" customWidth="1"/>
    <col min="15824" max="15824" width="28.1640625" style="915" customWidth="1"/>
    <col min="15825" max="15825" width="27.83203125" style="915" customWidth="1"/>
    <col min="15826" max="15826" width="28.1640625" style="915" customWidth="1"/>
    <col min="15827" max="15827" width="27.83203125" style="915" customWidth="1"/>
    <col min="15828" max="15828" width="28.1640625" style="915" customWidth="1"/>
    <col min="15829" max="15829" width="27.83203125" style="915" customWidth="1"/>
    <col min="15830" max="15830" width="28.1640625" style="915" customWidth="1"/>
    <col min="15831" max="15831" width="27.83203125" style="915" customWidth="1"/>
    <col min="15832" max="15832" width="29.33203125" style="915" customWidth="1"/>
    <col min="15833" max="15833" width="29" style="915" customWidth="1"/>
    <col min="15834" max="15835" width="16.1640625" style="915" customWidth="1"/>
    <col min="15836" max="15836" width="28.1640625" style="915" customWidth="1"/>
    <col min="15837" max="15837" width="27.83203125" style="915" customWidth="1"/>
    <col min="15838" max="15838" width="28.1640625" style="915" customWidth="1"/>
    <col min="15839" max="15839" width="27.83203125" style="915" customWidth="1"/>
    <col min="15840" max="15840" width="28.1640625" style="915" customWidth="1"/>
    <col min="15841" max="15841" width="27.83203125" style="915" customWidth="1"/>
    <col min="15842" max="15842" width="28.1640625" style="915" customWidth="1"/>
    <col min="15843" max="15843" width="27.83203125" style="915" customWidth="1"/>
    <col min="15844" max="15844" width="29.33203125" style="915" customWidth="1"/>
    <col min="15845" max="15845" width="29" style="915" customWidth="1"/>
    <col min="15846" max="15847" width="16" style="915" customWidth="1"/>
    <col min="15848" max="15848" width="28.1640625" style="915" customWidth="1"/>
    <col min="15849" max="15849" width="27.83203125" style="915" customWidth="1"/>
    <col min="15850" max="15850" width="28.1640625" style="915" customWidth="1"/>
    <col min="15851" max="15851" width="27.83203125" style="915" customWidth="1"/>
    <col min="15852" max="15852" width="28.1640625" style="915" customWidth="1"/>
    <col min="15853" max="15853" width="27.83203125" style="915" customWidth="1"/>
    <col min="15854" max="15854" width="28.1640625" style="915" customWidth="1"/>
    <col min="15855" max="15855" width="27.83203125" style="915" customWidth="1"/>
    <col min="15856" max="15856" width="28.1640625" style="915" customWidth="1"/>
    <col min="15857" max="15857" width="27.83203125" style="915" customWidth="1"/>
    <col min="15858" max="15859" width="16.1640625" style="915" customWidth="1"/>
    <col min="15860" max="15860" width="29.33203125" style="915" customWidth="1"/>
    <col min="15861" max="15861" width="29" style="915" customWidth="1"/>
    <col min="15862" max="15862" width="29.33203125" style="915" customWidth="1"/>
    <col min="15863" max="15863" width="29" style="915" customWidth="1"/>
    <col min="15864" max="15864" width="29.33203125" style="915" customWidth="1"/>
    <col min="15865" max="15865" width="29" style="915" customWidth="1"/>
    <col min="15866" max="15866" width="29.33203125" style="915" customWidth="1"/>
    <col min="15867" max="15867" width="29" style="915" customWidth="1"/>
    <col min="15868" max="15868" width="29.33203125" style="915" customWidth="1"/>
    <col min="15869" max="15869" width="29" style="915" customWidth="1"/>
    <col min="15870" max="15871" width="16.1640625" style="915" customWidth="1"/>
    <col min="15872" max="15872" width="29.33203125" style="915" customWidth="1"/>
    <col min="15873" max="15873" width="29" style="915" customWidth="1"/>
    <col min="15874" max="15874" width="29.33203125" style="915" customWidth="1"/>
    <col min="15875" max="15875" width="29" style="915" customWidth="1"/>
    <col min="15876" max="15876" width="29.33203125" style="915" customWidth="1"/>
    <col min="15877" max="15877" width="29" style="915" customWidth="1"/>
    <col min="15878" max="15878" width="29.33203125" style="915" customWidth="1"/>
    <col min="15879" max="15879" width="29" style="915" customWidth="1"/>
    <col min="15880" max="15880" width="28.1640625" style="915" customWidth="1"/>
    <col min="15881" max="15881" width="27.83203125" style="915" customWidth="1"/>
    <col min="15882" max="15883" width="16.1640625" style="915" customWidth="1"/>
    <col min="15884" max="15884" width="29.33203125" style="915" customWidth="1"/>
    <col min="15885" max="15885" width="29" style="915" customWidth="1"/>
    <col min="15886" max="15886" width="29.33203125" style="915" customWidth="1"/>
    <col min="15887" max="15887" width="29" style="915" customWidth="1"/>
    <col min="15888" max="15888" width="29.33203125" style="915" customWidth="1"/>
    <col min="15889" max="15889" width="29" style="915" customWidth="1"/>
    <col min="15890" max="15890" width="29.33203125" style="915" customWidth="1"/>
    <col min="15891" max="15891" width="29" style="915" customWidth="1"/>
    <col min="15892" max="15892" width="29.33203125" style="915" customWidth="1"/>
    <col min="15893" max="15893" width="29" style="915" customWidth="1"/>
    <col min="15894" max="15895" width="16.1640625" style="915" customWidth="1"/>
    <col min="15896" max="15896" width="29.33203125" style="915" customWidth="1"/>
    <col min="15897" max="15897" width="29" style="915" customWidth="1"/>
    <col min="15898" max="15898" width="29.33203125" style="915" customWidth="1"/>
    <col min="15899" max="15899" width="29" style="915" customWidth="1"/>
    <col min="15900" max="15900" width="29.33203125" style="915" customWidth="1"/>
    <col min="15901" max="15901" width="29" style="915" customWidth="1"/>
    <col min="15902" max="15902" width="29.33203125" style="915" customWidth="1"/>
    <col min="15903" max="15903" width="29" style="915" customWidth="1"/>
    <col min="15904" max="15904" width="29.33203125" style="915" customWidth="1"/>
    <col min="15905" max="15905" width="29" style="915" customWidth="1"/>
    <col min="15906" max="15907" width="16.1640625" style="915" customWidth="1"/>
    <col min="15908" max="15908" width="30.6640625" style="915" customWidth="1"/>
    <col min="15909" max="15909" width="30.33203125" style="915" customWidth="1"/>
    <col min="15910" max="15910" width="30.6640625" style="915" customWidth="1"/>
    <col min="15911" max="15911" width="30.33203125" style="915" customWidth="1"/>
    <col min="15912" max="15912" width="30.6640625" style="915" customWidth="1"/>
    <col min="15913" max="15913" width="30.33203125" style="915" customWidth="1"/>
    <col min="15914" max="15914" width="30.6640625" style="915" customWidth="1"/>
    <col min="15915" max="15915" width="30.33203125" style="915" customWidth="1"/>
    <col min="15916" max="15916" width="30.6640625" style="915" customWidth="1"/>
    <col min="15917" max="15917" width="30.33203125" style="915" customWidth="1"/>
    <col min="15918" max="15919" width="16.1640625" style="915" customWidth="1"/>
    <col min="15920" max="15920" width="30.6640625" style="915" customWidth="1"/>
    <col min="15921" max="15921" width="30.33203125" style="915" customWidth="1"/>
    <col min="15922" max="15922" width="30.6640625" style="915" customWidth="1"/>
    <col min="15923" max="15923" width="30.33203125" style="915" customWidth="1"/>
    <col min="15924" max="15924" width="30.6640625" style="915" customWidth="1"/>
    <col min="15925" max="15925" width="30.33203125" style="915" customWidth="1"/>
    <col min="15926" max="15926" width="30.6640625" style="915" customWidth="1"/>
    <col min="15927" max="15927" width="30.33203125" style="915" customWidth="1"/>
    <col min="15928" max="15928" width="29.33203125" style="915" customWidth="1"/>
    <col min="15929" max="15929" width="29" style="915" customWidth="1"/>
    <col min="15930" max="15931" width="16.1640625" style="915" customWidth="1"/>
    <col min="15932" max="15932" width="30.6640625" style="915" customWidth="1"/>
    <col min="15933" max="15933" width="30.33203125" style="915" customWidth="1"/>
    <col min="15934" max="15934" width="30.6640625" style="915" customWidth="1"/>
    <col min="15935" max="15935" width="30.33203125" style="915" customWidth="1"/>
    <col min="15936" max="15936" width="30.6640625" style="915" customWidth="1"/>
    <col min="15937" max="15937" width="30.33203125" style="915" customWidth="1"/>
    <col min="15938" max="15938" width="30.6640625" style="915" customWidth="1"/>
    <col min="15939" max="15939" width="30.33203125" style="915" customWidth="1"/>
    <col min="15940" max="15940" width="30.6640625" style="915" customWidth="1"/>
    <col min="15941" max="15941" width="30.33203125" style="915" customWidth="1"/>
    <col min="15942" max="15943" width="16.1640625" style="915" customWidth="1"/>
    <col min="15944" max="15944" width="30.6640625" style="915" customWidth="1"/>
    <col min="15945" max="15945" width="30.33203125" style="915" customWidth="1"/>
    <col min="15946" max="15946" width="30.6640625" style="915" customWidth="1"/>
    <col min="15947" max="15947" width="30.33203125" style="915" customWidth="1"/>
    <col min="15948" max="15948" width="30.6640625" style="915" customWidth="1"/>
    <col min="15949" max="15949" width="30.33203125" style="915" customWidth="1"/>
    <col min="15950" max="15950" width="30.6640625" style="915" customWidth="1"/>
    <col min="15951" max="15951" width="30.33203125" style="915" customWidth="1"/>
    <col min="15952" max="15952" width="30.6640625" style="915" customWidth="1"/>
    <col min="15953" max="15953" width="30.33203125" style="915" customWidth="1"/>
    <col min="15954" max="15955" width="16" style="915" customWidth="1"/>
    <col min="15956" max="15956" width="30.6640625" style="915" customWidth="1"/>
    <col min="15957" max="15957" width="30.33203125" style="915" customWidth="1"/>
    <col min="15958" max="15958" width="30.6640625" style="915" customWidth="1"/>
    <col min="15959" max="15959" width="30.33203125" style="915" customWidth="1"/>
    <col min="15960" max="15960" width="30.6640625" style="915" customWidth="1"/>
    <col min="15961" max="15961" width="30.33203125" style="915" customWidth="1"/>
    <col min="15962" max="15962" width="30.6640625" style="915" customWidth="1"/>
    <col min="15963" max="15963" width="30.33203125" style="915" customWidth="1"/>
    <col min="15964" max="15964" width="30.6640625" style="915" customWidth="1"/>
    <col min="15965" max="15965" width="30.33203125" style="915" customWidth="1"/>
    <col min="15966" max="15967" width="16" style="915" customWidth="1"/>
    <col min="15968" max="15968" width="25.83203125" style="915" customWidth="1"/>
    <col min="15969" max="15969" width="25.5" style="915" customWidth="1"/>
    <col min="15970" max="15970" width="25.83203125" style="915" customWidth="1"/>
    <col min="15971" max="15971" width="25.5" style="915" customWidth="1"/>
    <col min="15972" max="15972" width="25.83203125" style="915" customWidth="1"/>
    <col min="15973" max="15973" width="25.5" style="915" customWidth="1"/>
    <col min="15974" max="15974" width="25.83203125" style="915" customWidth="1"/>
    <col min="15975" max="15975" width="25.5" style="915" customWidth="1"/>
    <col min="15976" max="15976" width="24.33203125" style="915" customWidth="1"/>
    <col min="15977" max="15977" width="24.1640625" style="915" customWidth="1"/>
    <col min="15978" max="15979" width="16" style="915" customWidth="1"/>
    <col min="15980" max="15980" width="25.33203125" style="915" customWidth="1"/>
    <col min="15981" max="15981" width="25.1640625" style="915" customWidth="1"/>
    <col min="15982" max="15985" width="16" style="915" customWidth="1"/>
    <col min="15986" max="15986" width="17.83203125" style="915" customWidth="1"/>
    <col min="15987" max="15987" width="17.6640625" style="915" customWidth="1"/>
    <col min="15988" max="15988" width="17.83203125" style="915" customWidth="1"/>
    <col min="15989" max="15989" width="17.6640625" style="915" customWidth="1"/>
    <col min="15990" max="15991" width="16" style="915" customWidth="1"/>
    <col min="15992" max="15992" width="23.83203125" style="915" customWidth="1"/>
    <col min="15993" max="15993" width="23.6640625" style="915" customWidth="1"/>
    <col min="15994" max="15994" width="23.83203125" style="915" customWidth="1"/>
    <col min="15995" max="15995" width="23.6640625" style="915" customWidth="1"/>
    <col min="15996" max="15996" width="17.83203125" style="915" customWidth="1"/>
    <col min="15997" max="15997" width="17.6640625" style="915" customWidth="1"/>
    <col min="15998" max="15999" width="16" style="915" customWidth="1"/>
    <col min="16000" max="16000" width="23.33203125" style="915" customWidth="1"/>
    <col min="16001" max="16001" width="23" style="915" customWidth="1"/>
    <col min="16002" max="16002" width="23.33203125" style="915" customWidth="1"/>
    <col min="16003" max="16003" width="23" style="915" customWidth="1"/>
    <col min="16004" max="16004" width="21" style="915" customWidth="1"/>
    <col min="16005" max="16005" width="20.6640625" style="915" customWidth="1"/>
    <col min="16006" max="16007" width="16" style="915" customWidth="1"/>
    <col min="16008" max="16008" width="22.6640625" style="915" customWidth="1"/>
    <col min="16009" max="16009" width="22.5" style="915" customWidth="1"/>
    <col min="16010" max="16010" width="22.6640625" style="915" customWidth="1"/>
    <col min="16011" max="16011" width="22.5" style="915" customWidth="1"/>
    <col min="16012" max="16012" width="22.6640625" style="915" customWidth="1"/>
    <col min="16013" max="16013" width="22.5" style="915" customWidth="1"/>
    <col min="16014" max="16014" width="17.83203125" style="915" customWidth="1"/>
    <col min="16015" max="16015" width="17.6640625" style="915" customWidth="1"/>
    <col min="16016" max="16017" width="16" style="915" customWidth="1"/>
    <col min="16018" max="16018" width="21" style="915" customWidth="1"/>
    <col min="16019" max="16019" width="20.6640625" style="915" customWidth="1"/>
    <col min="16020" max="16020" width="21" style="915" customWidth="1"/>
    <col min="16021" max="16021" width="20.6640625" style="915" customWidth="1"/>
    <col min="16022" max="16022" width="21" style="915" customWidth="1"/>
    <col min="16023" max="16023" width="20.6640625" style="915" customWidth="1"/>
    <col min="16024" max="16024" width="21" style="915" customWidth="1"/>
    <col min="16025" max="16025" width="20.6640625" style="915" customWidth="1"/>
    <col min="16026" max="16027" width="16" style="915" customWidth="1"/>
    <col min="16028" max="16028" width="21" style="915" customWidth="1"/>
    <col min="16029" max="16029" width="20.6640625" style="915" customWidth="1"/>
    <col min="16030" max="16030" width="21" style="915" customWidth="1"/>
    <col min="16031" max="16031" width="20.6640625" style="915" customWidth="1"/>
    <col min="16032" max="16032" width="21" style="915" customWidth="1"/>
    <col min="16033" max="16033" width="20.6640625" style="915" customWidth="1"/>
    <col min="16034" max="16034" width="21" style="915" customWidth="1"/>
    <col min="16035" max="16035" width="20.6640625" style="915" customWidth="1"/>
    <col min="16036" max="16037" width="16" style="915" customWidth="1"/>
    <col min="16038" max="16038" width="21" style="915" customWidth="1"/>
    <col min="16039" max="16039" width="20.6640625" style="915" customWidth="1"/>
    <col min="16040" max="16040" width="21" style="915" customWidth="1"/>
    <col min="16041" max="16041" width="20.6640625" style="915" customWidth="1"/>
    <col min="16042" max="16042" width="21" style="915" customWidth="1"/>
    <col min="16043" max="16043" width="20.6640625" style="915" customWidth="1"/>
    <col min="16044" max="16044" width="21" style="915" customWidth="1"/>
    <col min="16045" max="16045" width="20.6640625" style="915" customWidth="1"/>
    <col min="16046" max="16047" width="16" style="915" customWidth="1"/>
    <col min="16048" max="16048" width="21" style="915" customWidth="1"/>
    <col min="16049" max="16049" width="20.6640625" style="915" customWidth="1"/>
    <col min="16050" max="16050" width="21" style="915" customWidth="1"/>
    <col min="16051" max="16051" width="20.6640625" style="915" customWidth="1"/>
    <col min="16052" max="16052" width="21" style="915" customWidth="1"/>
    <col min="16053" max="16053" width="20.6640625" style="915" customWidth="1"/>
    <col min="16054" max="16054" width="21" style="915" customWidth="1"/>
    <col min="16055" max="16055" width="20.6640625" style="915" customWidth="1"/>
    <col min="16056" max="16057" width="16" style="915" customWidth="1"/>
    <col min="16058" max="16058" width="21" style="915" customWidth="1"/>
    <col min="16059" max="16059" width="20.6640625" style="915" customWidth="1"/>
    <col min="16060" max="16060" width="21" style="915" customWidth="1"/>
    <col min="16061" max="16061" width="20.6640625" style="915" customWidth="1"/>
    <col min="16062" max="16062" width="21" style="915" customWidth="1"/>
    <col min="16063" max="16063" width="20.6640625" style="915" customWidth="1"/>
    <col min="16064" max="16064" width="21" style="915" customWidth="1"/>
    <col min="16065" max="16065" width="20.6640625" style="915" customWidth="1"/>
    <col min="16066" max="16067" width="16" style="915" customWidth="1"/>
    <col min="16068" max="16068" width="21" style="915" customWidth="1"/>
    <col min="16069" max="16069" width="20.6640625" style="915" customWidth="1"/>
    <col min="16070" max="16070" width="21" style="915" customWidth="1"/>
    <col min="16071" max="16071" width="20.6640625" style="915" customWidth="1"/>
    <col min="16072" max="16072" width="21" style="915" customWidth="1"/>
    <col min="16073" max="16073" width="20.6640625" style="915" customWidth="1"/>
    <col min="16074" max="16074" width="21" style="915" customWidth="1"/>
    <col min="16075" max="16075" width="20.6640625" style="915" customWidth="1"/>
    <col min="16076" max="16077" width="16" style="915" customWidth="1"/>
    <col min="16078" max="16078" width="21" style="915" customWidth="1"/>
    <col min="16079" max="16079" width="20.6640625" style="915" customWidth="1"/>
    <col min="16080" max="16080" width="21" style="915" customWidth="1"/>
    <col min="16081" max="16081" width="20.6640625" style="915" customWidth="1"/>
    <col min="16082" max="16082" width="21" style="915" customWidth="1"/>
    <col min="16083" max="16083" width="20.6640625" style="915" customWidth="1"/>
    <col min="16084" max="16084" width="21" style="915" customWidth="1"/>
    <col min="16085" max="16085" width="20.6640625" style="915" customWidth="1"/>
    <col min="16086" max="16087" width="16" style="915" customWidth="1"/>
    <col min="16088" max="16088" width="21" style="915" customWidth="1"/>
    <col min="16089" max="16089" width="20.6640625" style="915" customWidth="1"/>
    <col min="16090" max="16090" width="21" style="915" customWidth="1"/>
    <col min="16091" max="16091" width="20.6640625" style="915" customWidth="1"/>
    <col min="16092" max="16092" width="21" style="915" customWidth="1"/>
    <col min="16093" max="16093" width="20.6640625" style="915" customWidth="1"/>
    <col min="16094" max="16094" width="21" style="915" customWidth="1"/>
    <col min="16095" max="16095" width="20.6640625" style="915" customWidth="1"/>
    <col min="16096" max="16097" width="16" style="915" customWidth="1"/>
    <col min="16098" max="16098" width="21" style="915" customWidth="1"/>
    <col min="16099" max="16099" width="20.6640625" style="915" customWidth="1"/>
    <col min="16100" max="16100" width="21" style="915" customWidth="1"/>
    <col min="16101" max="16101" width="20.6640625" style="915" customWidth="1"/>
    <col min="16102" max="16102" width="21" style="915" customWidth="1"/>
    <col min="16103" max="16103" width="20.6640625" style="915" customWidth="1"/>
    <col min="16104" max="16104" width="21" style="915" customWidth="1"/>
    <col min="16105" max="16105" width="20.6640625" style="915" customWidth="1"/>
    <col min="16106" max="16107" width="16" style="915" customWidth="1"/>
    <col min="16108" max="16108" width="21" style="915" customWidth="1"/>
    <col min="16109" max="16109" width="20.6640625" style="915" customWidth="1"/>
    <col min="16110" max="16110" width="21" style="915" customWidth="1"/>
    <col min="16111" max="16111" width="20.6640625" style="915" customWidth="1"/>
    <col min="16112" max="16112" width="21" style="915" customWidth="1"/>
    <col min="16113" max="16113" width="20.6640625" style="915" customWidth="1"/>
    <col min="16114" max="16114" width="21" style="915" customWidth="1"/>
    <col min="16115" max="16115" width="20.6640625" style="915" customWidth="1"/>
    <col min="16116" max="16117" width="16" style="915" customWidth="1"/>
    <col min="16118" max="16118" width="21" style="915" customWidth="1"/>
    <col min="16119" max="16119" width="20.6640625" style="915" customWidth="1"/>
    <col min="16120" max="16120" width="21" style="915" customWidth="1"/>
    <col min="16121" max="16121" width="20.6640625" style="915" customWidth="1"/>
    <col min="16122" max="16122" width="21" style="915" customWidth="1"/>
    <col min="16123" max="16123" width="20.6640625" style="915" customWidth="1"/>
    <col min="16124" max="16124" width="21" style="915" customWidth="1"/>
    <col min="16125" max="16125" width="20.6640625" style="915" customWidth="1"/>
    <col min="16126" max="16127" width="16" style="915" customWidth="1"/>
    <col min="16128" max="16128" width="22.1640625" style="915" customWidth="1"/>
    <col min="16129" max="16129" width="21.83203125" style="915" customWidth="1"/>
    <col min="16130" max="16130" width="22.1640625" style="915" customWidth="1"/>
    <col min="16131" max="16131" width="21.83203125" style="915" customWidth="1"/>
    <col min="16132" max="16132" width="22.1640625" style="915" customWidth="1"/>
    <col min="16133" max="16133" width="21.83203125" style="915" customWidth="1"/>
    <col min="16134" max="16134" width="22.1640625" style="915" customWidth="1"/>
    <col min="16135" max="16135" width="21.83203125" style="915" customWidth="1"/>
    <col min="16136" max="16137" width="16" style="915" customWidth="1"/>
    <col min="16138" max="16138" width="22.1640625" style="915" customWidth="1"/>
    <col min="16139" max="16139" width="21.83203125" style="915" customWidth="1"/>
    <col min="16140" max="16140" width="22.1640625" style="915" customWidth="1"/>
    <col min="16141" max="16141" width="21.83203125" style="915" customWidth="1"/>
    <col min="16142" max="16142" width="22.1640625" style="915" customWidth="1"/>
    <col min="16143" max="16143" width="21.83203125" style="915" customWidth="1"/>
    <col min="16144" max="16144" width="22.1640625" style="915" customWidth="1"/>
    <col min="16145" max="16145" width="21.83203125" style="915" customWidth="1"/>
    <col min="16146" max="16147" width="16" style="915" customWidth="1"/>
    <col min="16148" max="16148" width="22.1640625" style="915" customWidth="1"/>
    <col min="16149" max="16149" width="21.83203125" style="915" customWidth="1"/>
    <col min="16150" max="16150" width="22.1640625" style="915" customWidth="1"/>
    <col min="16151" max="16151" width="21.83203125" style="915" customWidth="1"/>
    <col min="16152" max="16152" width="22.1640625" style="915" customWidth="1"/>
    <col min="16153" max="16153" width="21.83203125" style="915" customWidth="1"/>
    <col min="16154" max="16154" width="22.1640625" style="915" customWidth="1"/>
    <col min="16155" max="16155" width="21.83203125" style="915" customWidth="1"/>
    <col min="16156" max="16157" width="16" style="915" customWidth="1"/>
    <col min="16158" max="16158" width="22.1640625" style="915" customWidth="1"/>
    <col min="16159" max="16159" width="21.83203125" style="915" customWidth="1"/>
    <col min="16160" max="16160" width="22.1640625" style="915" customWidth="1"/>
    <col min="16161" max="16161" width="21.83203125" style="915" customWidth="1"/>
    <col min="16162" max="16162" width="22.1640625" style="915" customWidth="1"/>
    <col min="16163" max="16163" width="21.83203125" style="915" customWidth="1"/>
    <col min="16164" max="16164" width="22.1640625" style="915" customWidth="1"/>
    <col min="16165" max="16165" width="21.83203125" style="915" customWidth="1"/>
    <col min="16166" max="16167" width="16" style="915" customWidth="1"/>
    <col min="16168" max="16168" width="19" style="915" customWidth="1"/>
    <col min="16169" max="16169" width="18.83203125" style="915" customWidth="1"/>
    <col min="16170" max="16170" width="19" style="915" customWidth="1"/>
    <col min="16171" max="16171" width="18.83203125" style="915" customWidth="1"/>
    <col min="16172" max="16172" width="19" style="915" customWidth="1"/>
    <col min="16173" max="16173" width="18.83203125" style="915" customWidth="1"/>
    <col min="16174" max="16174" width="19" style="915" customWidth="1"/>
    <col min="16175" max="16175" width="18.83203125" style="915" customWidth="1"/>
    <col min="16176" max="16177" width="16" style="915" customWidth="1"/>
    <col min="16178" max="16178" width="22.1640625" style="915" customWidth="1"/>
    <col min="16179" max="16179" width="21.83203125" style="915" customWidth="1"/>
    <col min="16180" max="16180" width="22.1640625" style="915" customWidth="1"/>
    <col min="16181" max="16181" width="21.83203125" style="915" customWidth="1"/>
    <col min="16182" max="16182" width="22.1640625" style="915" customWidth="1"/>
    <col min="16183" max="16183" width="21.83203125" style="915" customWidth="1"/>
    <col min="16184" max="16184" width="22.1640625" style="915" customWidth="1"/>
    <col min="16185" max="16185" width="21.83203125" style="915" customWidth="1"/>
    <col min="16186" max="16187" width="16" style="915" customWidth="1"/>
    <col min="16188" max="16188" width="22.1640625" style="915" customWidth="1"/>
    <col min="16189" max="16189" width="21.83203125" style="915" customWidth="1"/>
    <col min="16190" max="16190" width="22.1640625" style="915" customWidth="1"/>
    <col min="16191" max="16191" width="21.83203125" style="915" customWidth="1"/>
    <col min="16192" max="16192" width="22.1640625" style="915" customWidth="1"/>
    <col min="16193" max="16193" width="21.83203125" style="915" customWidth="1"/>
    <col min="16194" max="16194" width="22.1640625" style="915" customWidth="1"/>
    <col min="16195" max="16195" width="21.83203125" style="915" customWidth="1"/>
    <col min="16196" max="16197" width="16" style="915" customWidth="1"/>
    <col min="16198" max="16198" width="22.1640625" style="915" customWidth="1"/>
    <col min="16199" max="16199" width="21.83203125" style="915" customWidth="1"/>
    <col min="16200" max="16200" width="22.1640625" style="915" customWidth="1"/>
    <col min="16201" max="16201" width="21.83203125" style="915" customWidth="1"/>
    <col min="16202" max="16202" width="22.1640625" style="915" customWidth="1"/>
    <col min="16203" max="16203" width="21.83203125" style="915" customWidth="1"/>
    <col min="16204" max="16204" width="22.1640625" style="915" customWidth="1"/>
    <col min="16205" max="16205" width="21.83203125" style="915" customWidth="1"/>
    <col min="16206" max="16207" width="16" style="915" customWidth="1"/>
    <col min="16208" max="16208" width="22.1640625" style="915" customWidth="1"/>
    <col min="16209" max="16209" width="21.83203125" style="915" customWidth="1"/>
    <col min="16210" max="16210" width="22.1640625" style="915" customWidth="1"/>
    <col min="16211" max="16211" width="21.83203125" style="915" customWidth="1"/>
    <col min="16212" max="16212" width="22.1640625" style="915" customWidth="1"/>
    <col min="16213" max="16213" width="21.83203125" style="915" customWidth="1"/>
    <col min="16214" max="16214" width="22.1640625" style="915" customWidth="1"/>
    <col min="16215" max="16215" width="21.83203125" style="915" customWidth="1"/>
    <col min="16216" max="16217" width="16" style="915" customWidth="1"/>
    <col min="16218" max="16218" width="22.1640625" style="915" customWidth="1"/>
    <col min="16219" max="16219" width="21.83203125" style="915" customWidth="1"/>
    <col min="16220" max="16220" width="22.1640625" style="915" customWidth="1"/>
    <col min="16221" max="16221" width="21.83203125" style="915" customWidth="1"/>
    <col min="16222" max="16222" width="22.1640625" style="915" customWidth="1"/>
    <col min="16223" max="16223" width="21.83203125" style="915" customWidth="1"/>
    <col min="16224" max="16224" width="22.1640625" style="915" customWidth="1"/>
    <col min="16225" max="16225" width="21.83203125" style="915" customWidth="1"/>
    <col min="16226" max="16227" width="16" style="915" customWidth="1"/>
    <col min="16228" max="16228" width="22.1640625" style="915" customWidth="1"/>
    <col min="16229" max="16229" width="21.83203125" style="915" customWidth="1"/>
    <col min="16230" max="16230" width="22.1640625" style="915" customWidth="1"/>
    <col min="16231" max="16231" width="21.83203125" style="915" customWidth="1"/>
    <col min="16232" max="16232" width="22.1640625" style="915" customWidth="1"/>
    <col min="16233" max="16233" width="21.83203125" style="915" customWidth="1"/>
    <col min="16234" max="16234" width="22.1640625" style="915" customWidth="1"/>
    <col min="16235" max="16235" width="21.83203125" style="915" customWidth="1"/>
    <col min="16236" max="16237" width="16" style="915" customWidth="1"/>
    <col min="16238" max="16238" width="22.1640625" style="915" customWidth="1"/>
    <col min="16239" max="16239" width="21.83203125" style="915" customWidth="1"/>
    <col min="16240" max="16240" width="22.1640625" style="915" customWidth="1"/>
    <col min="16241" max="16241" width="21.83203125" style="915" customWidth="1"/>
    <col min="16242" max="16242" width="22.1640625" style="915" customWidth="1"/>
    <col min="16243" max="16243" width="21.83203125" style="915" customWidth="1"/>
    <col min="16244" max="16244" width="22.1640625" style="915" customWidth="1"/>
    <col min="16245" max="16245" width="21.83203125" style="915" customWidth="1"/>
    <col min="16246" max="16247" width="16" style="915" customWidth="1"/>
    <col min="16248" max="16248" width="23.33203125" style="915" customWidth="1"/>
    <col min="16249" max="16249" width="23" style="915" customWidth="1"/>
    <col min="16250" max="16250" width="23.33203125" style="915" customWidth="1"/>
    <col min="16251" max="16251" width="23" style="915" customWidth="1"/>
    <col min="16252" max="16252" width="22.1640625" style="915" customWidth="1"/>
    <col min="16253" max="16253" width="21.83203125" style="915" customWidth="1"/>
    <col min="16254" max="16255" width="16" style="915" customWidth="1"/>
    <col min="16256" max="16256" width="20.33203125" style="915" customWidth="1"/>
    <col min="16257" max="16257" width="20.1640625" style="915" customWidth="1"/>
    <col min="16258" max="16258" width="23.33203125" style="915" customWidth="1"/>
    <col min="16259" max="16259" width="23" style="915" customWidth="1"/>
    <col min="16260" max="16260" width="23.33203125" style="915" customWidth="1"/>
    <col min="16261" max="16261" width="23" style="915" customWidth="1"/>
    <col min="16262" max="16262" width="21" style="915" customWidth="1"/>
    <col min="16263" max="16263" width="20.6640625" style="915" customWidth="1"/>
    <col min="16264" max="16265" width="16" style="915" customWidth="1"/>
    <col min="16266" max="16266" width="22.1640625" style="915" customWidth="1"/>
    <col min="16267" max="16267" width="21.83203125" style="915" customWidth="1"/>
    <col min="16268" max="16268" width="22.1640625" style="915" customWidth="1"/>
    <col min="16269" max="16269" width="21.83203125" style="915" customWidth="1"/>
    <col min="16270" max="16270" width="22.1640625" style="915" customWidth="1"/>
    <col min="16271" max="16271" width="21.83203125" style="915" customWidth="1"/>
    <col min="16272" max="16272" width="22.1640625" style="915" customWidth="1"/>
    <col min="16273" max="16273" width="21.83203125" style="915" customWidth="1"/>
    <col min="16274" max="16275" width="16" style="915" customWidth="1"/>
    <col min="16276" max="16276" width="22.1640625" style="915" customWidth="1"/>
    <col min="16277" max="16277" width="21.83203125" style="915" customWidth="1"/>
    <col min="16278" max="16278" width="22.1640625" style="915" customWidth="1"/>
    <col min="16279" max="16279" width="21.83203125" style="915" customWidth="1"/>
    <col min="16280" max="16280" width="22.1640625" style="915" customWidth="1"/>
    <col min="16281" max="16281" width="21.83203125" style="915" customWidth="1"/>
    <col min="16282" max="16282" width="22.1640625" style="915" customWidth="1"/>
    <col min="16283" max="16283" width="21.83203125" style="915" customWidth="1"/>
    <col min="16284" max="16285" width="16" style="915" customWidth="1"/>
    <col min="16286" max="16286" width="22.1640625" style="915" customWidth="1"/>
    <col min="16287" max="16287" width="21.83203125" style="915" customWidth="1"/>
    <col min="16288" max="16288" width="22.1640625" style="915" customWidth="1"/>
    <col min="16289" max="16289" width="21.83203125" style="915" customWidth="1"/>
    <col min="16290" max="16290" width="22.1640625" style="915" customWidth="1"/>
    <col min="16291" max="16291" width="21.83203125" style="915" customWidth="1"/>
    <col min="16292" max="16292" width="22.1640625" style="915" customWidth="1"/>
    <col min="16293" max="16293" width="21.83203125" style="915" customWidth="1"/>
    <col min="16294" max="16295" width="16" style="915" customWidth="1"/>
    <col min="16296" max="16296" width="22.1640625" style="915" customWidth="1"/>
    <col min="16297" max="16297" width="21.83203125" style="915" customWidth="1"/>
    <col min="16298" max="16298" width="22.1640625" style="915" customWidth="1"/>
    <col min="16299" max="16299" width="21.83203125" style="915" customWidth="1"/>
    <col min="16300" max="16300" width="22.1640625" style="915" customWidth="1"/>
    <col min="16301" max="16301" width="21.83203125" style="915" customWidth="1"/>
    <col min="16302" max="16302" width="22.1640625" style="915" customWidth="1"/>
    <col min="16303" max="16303" width="21.83203125" style="915" customWidth="1"/>
    <col min="16304" max="16305" width="16" style="915" customWidth="1"/>
    <col min="16306" max="16306" width="22.1640625" style="915" customWidth="1"/>
    <col min="16307" max="16307" width="21.83203125" style="915" customWidth="1"/>
    <col min="16308" max="16308" width="22.1640625" style="915" customWidth="1"/>
    <col min="16309" max="16309" width="21.83203125" style="915" customWidth="1"/>
    <col min="16310" max="16310" width="22.1640625" style="915" customWidth="1"/>
    <col min="16311" max="16311" width="21.83203125" style="915" customWidth="1"/>
    <col min="16312" max="16312" width="22.1640625" style="915" customWidth="1"/>
    <col min="16313" max="16313" width="21.83203125" style="915" customWidth="1"/>
    <col min="16314" max="16315" width="16" style="915" customWidth="1"/>
    <col min="16316" max="16316" width="22.1640625" style="915" customWidth="1"/>
    <col min="16317" max="16317" width="21.83203125" style="915" customWidth="1"/>
    <col min="16318" max="16318" width="22.1640625" style="915" customWidth="1"/>
    <col min="16319" max="16319" width="21.83203125" style="915" customWidth="1"/>
    <col min="16320" max="16320" width="22.1640625" style="915" customWidth="1"/>
    <col min="16321" max="16321" width="21.83203125" style="915" customWidth="1"/>
    <col min="16322" max="16322" width="22.1640625" style="915" customWidth="1"/>
    <col min="16323" max="16323" width="21.83203125" style="915" customWidth="1"/>
    <col min="16324" max="16325" width="16" style="915" customWidth="1"/>
    <col min="16326" max="16326" width="22.1640625" style="915" customWidth="1"/>
    <col min="16327" max="16327" width="21.83203125" style="915" customWidth="1"/>
    <col min="16328" max="16328" width="22.1640625" style="915" customWidth="1"/>
    <col min="16329" max="16329" width="21.83203125" style="915" customWidth="1"/>
    <col min="16330" max="16330" width="22.1640625" style="915" customWidth="1"/>
    <col min="16331" max="16331" width="21.83203125" style="915" customWidth="1"/>
    <col min="16332" max="16332" width="22.1640625" style="915" customWidth="1"/>
    <col min="16333" max="16333" width="21.83203125" style="915" customWidth="1"/>
    <col min="16334" max="16335" width="16" style="915" customWidth="1"/>
    <col min="16336" max="16336" width="22.1640625" style="915" customWidth="1"/>
    <col min="16337" max="16337" width="21.83203125" style="915" customWidth="1"/>
    <col min="16338" max="16338" width="22.1640625" style="915" customWidth="1"/>
    <col min="16339" max="16339" width="21.83203125" style="915" customWidth="1"/>
    <col min="16340" max="16340" width="22.1640625" style="915" customWidth="1"/>
    <col min="16341" max="16341" width="21.83203125" style="915" customWidth="1"/>
    <col min="16342" max="16342" width="22.1640625" style="915" customWidth="1"/>
    <col min="16343" max="16343" width="21.83203125" style="915" customWidth="1"/>
    <col min="16344" max="16345" width="16" style="915" customWidth="1"/>
    <col min="16346" max="16346" width="19" style="915" customWidth="1"/>
    <col min="16347" max="16347" width="18.83203125" style="915" customWidth="1"/>
    <col min="16348" max="16348" width="19" style="915" customWidth="1"/>
    <col min="16349" max="16349" width="18.83203125" style="915" customWidth="1"/>
    <col min="16350" max="16350" width="19" style="915" customWidth="1"/>
    <col min="16351" max="16351" width="18.83203125" style="915" customWidth="1"/>
    <col min="16352" max="16352" width="19" style="915" customWidth="1"/>
    <col min="16353" max="16353" width="18.83203125" style="915" customWidth="1"/>
    <col min="16354" max="16355" width="16" style="915" customWidth="1"/>
    <col min="16356" max="16356" width="22.1640625" style="915" customWidth="1"/>
    <col min="16357" max="16357" width="21.83203125" style="915" customWidth="1"/>
    <col min="16358" max="16358" width="22.1640625" style="915" customWidth="1"/>
    <col min="16359" max="16359" width="21.83203125" style="915" customWidth="1"/>
    <col min="16360" max="16360" width="22.1640625" style="915" customWidth="1"/>
    <col min="16361" max="16361" width="21.83203125" style="915" customWidth="1"/>
    <col min="16362" max="16362" width="22.1640625" style="915" customWidth="1"/>
    <col min="16363" max="16363" width="21.83203125" style="915" customWidth="1"/>
    <col min="16364" max="16365" width="16" style="915" customWidth="1"/>
    <col min="16366" max="16366" width="22.1640625" style="915" customWidth="1"/>
    <col min="16367" max="16367" width="21.83203125" style="915" customWidth="1"/>
    <col min="16368" max="16368" width="22.1640625" style="915" customWidth="1"/>
    <col min="16369" max="16369" width="21.83203125" style="915" customWidth="1"/>
    <col min="16370" max="16370" width="22.1640625" style="915" customWidth="1"/>
    <col min="16371" max="16384" width="21.83203125" style="915" customWidth="1"/>
  </cols>
  <sheetData>
    <row r="1" spans="1:16" ht="10.15" customHeight="1">
      <c r="A1" s="914" t="s">
        <v>2719</v>
      </c>
    </row>
    <row r="2" spans="1:16" ht="10.15" customHeight="1">
      <c r="A2" s="916" t="s">
        <v>2720</v>
      </c>
    </row>
    <row r="3" spans="1:16" ht="10.15" customHeight="1">
      <c r="D3" s="917"/>
      <c r="E3" s="917"/>
      <c r="F3" s="917"/>
      <c r="G3" s="917"/>
      <c r="H3" s="917"/>
      <c r="I3" s="917"/>
      <c r="J3" s="917"/>
      <c r="K3" s="917"/>
      <c r="L3" s="917"/>
      <c r="M3" s="917"/>
      <c r="N3" s="917"/>
      <c r="O3" s="917"/>
    </row>
    <row r="4" spans="1:16" ht="10.15" customHeight="1">
      <c r="D4" s="918"/>
      <c r="E4" s="918"/>
      <c r="F4" s="918"/>
      <c r="G4" s="918"/>
      <c r="H4" s="918"/>
      <c r="I4" s="918"/>
      <c r="J4" s="919"/>
      <c r="K4" s="919"/>
      <c r="L4" s="919"/>
      <c r="M4" s="919"/>
      <c r="N4" s="919"/>
      <c r="O4" s="919"/>
      <c r="P4" s="919"/>
    </row>
    <row r="5" spans="1:16" s="918" customFormat="1" ht="15.75" customHeight="1">
      <c r="A5" s="920" t="s">
        <v>2721</v>
      </c>
      <c r="B5" s="918" t="s">
        <v>2722</v>
      </c>
      <c r="C5" s="921" t="s">
        <v>2723</v>
      </c>
      <c r="D5" s="918" t="s">
        <v>2724</v>
      </c>
      <c r="E5" s="918" t="s">
        <v>2725</v>
      </c>
      <c r="F5" s="918" t="s">
        <v>2726</v>
      </c>
      <c r="G5" s="918" t="s">
        <v>2727</v>
      </c>
      <c r="H5" s="918" t="s">
        <v>2728</v>
      </c>
      <c r="I5" s="918" t="s">
        <v>2729</v>
      </c>
      <c r="J5" s="919" t="s">
        <v>2730</v>
      </c>
      <c r="K5" s="919" t="s">
        <v>2731</v>
      </c>
      <c r="L5" s="919" t="s">
        <v>2732</v>
      </c>
      <c r="M5" s="919" t="s">
        <v>2733</v>
      </c>
      <c r="N5" s="919" t="s">
        <v>2734</v>
      </c>
      <c r="O5" s="919" t="s">
        <v>2735</v>
      </c>
      <c r="P5" s="922"/>
    </row>
    <row r="6" spans="1:16" ht="10.15" customHeight="1">
      <c r="A6" s="923" t="s">
        <v>2736</v>
      </c>
      <c r="B6" s="924">
        <v>4</v>
      </c>
      <c r="C6" s="924" t="s">
        <v>2737</v>
      </c>
      <c r="D6" s="925">
        <v>952.33</v>
      </c>
      <c r="E6" s="925"/>
      <c r="F6" s="925">
        <v>20.32</v>
      </c>
      <c r="G6" s="925">
        <v>1384430.1</v>
      </c>
      <c r="H6" s="925">
        <v>0</v>
      </c>
      <c r="I6" s="925">
        <v>14331.8</v>
      </c>
      <c r="J6" s="925">
        <v>339651.81</v>
      </c>
      <c r="K6" s="925">
        <v>94508.37999999999</v>
      </c>
      <c r="L6" s="925">
        <v>855316.46</v>
      </c>
      <c r="M6" s="925">
        <v>41401.78</v>
      </c>
      <c r="N6" s="925">
        <v>33363.199999999997</v>
      </c>
      <c r="O6" s="925">
        <v>28444.03</v>
      </c>
      <c r="P6" s="926"/>
    </row>
    <row r="7" spans="1:16" ht="10.15" customHeight="1">
      <c r="A7" s="927"/>
      <c r="B7" s="928">
        <v>5</v>
      </c>
      <c r="C7" s="928" t="s">
        <v>2738</v>
      </c>
      <c r="D7" s="929">
        <v>1068628.58</v>
      </c>
      <c r="E7" s="929">
        <v>1068628.58</v>
      </c>
      <c r="F7" s="929">
        <v>1068648.8999999999</v>
      </c>
      <c r="G7" s="929">
        <v>2453079.0000000005</v>
      </c>
      <c r="H7" s="929">
        <v>2453079.0000000005</v>
      </c>
      <c r="I7" s="929">
        <v>2467410.7999999998</v>
      </c>
      <c r="J7" s="929">
        <v>2511572.13</v>
      </c>
      <c r="K7" s="929">
        <v>2544935.3299999996</v>
      </c>
      <c r="L7" s="929">
        <v>2578298.5299999998</v>
      </c>
      <c r="M7" s="929">
        <v>2611661.73</v>
      </c>
      <c r="N7" s="929">
        <v>2645024.9299999997</v>
      </c>
      <c r="O7" s="929">
        <v>1289027.4799999997</v>
      </c>
      <c r="P7" s="926"/>
    </row>
    <row r="8" spans="1:16" ht="10.15" customHeight="1">
      <c r="A8" s="927"/>
      <c r="B8" s="928">
        <v>6</v>
      </c>
      <c r="C8" s="928" t="s">
        <v>2739</v>
      </c>
      <c r="D8" s="929">
        <v>39484.75</v>
      </c>
      <c r="E8" s="929">
        <v>-54336.49</v>
      </c>
      <c r="F8" s="929">
        <v>32218.79</v>
      </c>
      <c r="G8" s="929">
        <v>2030862.43</v>
      </c>
      <c r="H8" s="929">
        <v>104820.28000000001</v>
      </c>
      <c r="I8" s="929">
        <v>107500.55</v>
      </c>
      <c r="J8" s="929">
        <v>295490.48</v>
      </c>
      <c r="K8" s="929">
        <v>61145.18</v>
      </c>
      <c r="L8" s="929">
        <v>821953.26</v>
      </c>
      <c r="M8" s="929">
        <v>8038.58</v>
      </c>
      <c r="N8" s="929">
        <v>0</v>
      </c>
      <c r="O8" s="929">
        <v>1384441.4800000002</v>
      </c>
      <c r="P8" s="926"/>
    </row>
    <row r="9" spans="1:16" ht="10.15" customHeight="1">
      <c r="A9" s="927"/>
      <c r="B9" s="928">
        <v>7</v>
      </c>
      <c r="C9" s="928" t="s">
        <v>2740</v>
      </c>
      <c r="D9" s="929">
        <v>0</v>
      </c>
      <c r="E9" s="929">
        <v>0</v>
      </c>
      <c r="F9" s="929">
        <v>0</v>
      </c>
      <c r="G9" s="929">
        <v>0</v>
      </c>
      <c r="H9" s="929">
        <v>0</v>
      </c>
      <c r="I9" s="929">
        <v>0</v>
      </c>
      <c r="J9" s="929">
        <v>0</v>
      </c>
      <c r="K9" s="929">
        <v>0</v>
      </c>
      <c r="L9" s="929">
        <v>0</v>
      </c>
      <c r="M9" s="929">
        <v>0</v>
      </c>
      <c r="N9" s="929">
        <v>0</v>
      </c>
      <c r="O9" s="929">
        <v>0</v>
      </c>
      <c r="P9" s="926"/>
    </row>
    <row r="10" spans="1:16" ht="10.15" customHeight="1">
      <c r="A10" s="927"/>
      <c r="B10" s="928">
        <v>8</v>
      </c>
      <c r="C10" s="928" t="s">
        <v>2741</v>
      </c>
      <c r="D10" s="929">
        <v>10668266.1</v>
      </c>
      <c r="E10" s="929">
        <v>0</v>
      </c>
      <c r="F10" s="929">
        <v>0</v>
      </c>
      <c r="G10" s="929">
        <v>0</v>
      </c>
      <c r="H10" s="929">
        <v>0</v>
      </c>
      <c r="I10" s="929">
        <v>0</v>
      </c>
      <c r="J10" s="929"/>
      <c r="K10" s="929"/>
      <c r="L10" s="929"/>
      <c r="M10" s="929"/>
      <c r="N10" s="929"/>
      <c r="O10" s="929"/>
      <c r="P10" s="926"/>
    </row>
    <row r="11" spans="1:16" ht="10.15" customHeight="1">
      <c r="A11" s="927"/>
      <c r="B11" s="928">
        <v>10</v>
      </c>
      <c r="C11" s="928" t="s">
        <v>2742</v>
      </c>
      <c r="D11" s="929">
        <v>39484.75</v>
      </c>
      <c r="E11" s="929">
        <v>-54336.49</v>
      </c>
      <c r="F11" s="929">
        <v>32218.79</v>
      </c>
      <c r="G11" s="929">
        <v>2030862.43</v>
      </c>
      <c r="H11" s="929">
        <v>104820.28000000001</v>
      </c>
      <c r="I11" s="929">
        <v>107500.55</v>
      </c>
      <c r="J11" s="929">
        <v>295490.48</v>
      </c>
      <c r="K11" s="929">
        <v>61145.18</v>
      </c>
      <c r="L11" s="929">
        <v>821953.26</v>
      </c>
      <c r="M11" s="929">
        <v>8038.58</v>
      </c>
      <c r="N11" s="929">
        <v>0</v>
      </c>
      <c r="O11" s="929">
        <v>1384441.4800000002</v>
      </c>
      <c r="P11" s="926"/>
    </row>
    <row r="12" spans="1:16" ht="10.15" customHeight="1">
      <c r="A12" s="927"/>
      <c r="B12" s="928">
        <v>11</v>
      </c>
      <c r="C12" s="928" t="s">
        <v>2743</v>
      </c>
      <c r="D12" s="929">
        <v>84983359.910000011</v>
      </c>
      <c r="E12" s="929">
        <v>84929023.420000002</v>
      </c>
      <c r="F12" s="929">
        <v>84961242.210000008</v>
      </c>
      <c r="G12" s="929">
        <v>86992104.640000015</v>
      </c>
      <c r="H12" s="929">
        <v>87096924.920000017</v>
      </c>
      <c r="I12" s="929">
        <v>87204425.470000014</v>
      </c>
      <c r="J12" s="929">
        <v>87499915.950000003</v>
      </c>
      <c r="K12" s="929">
        <v>87561061.13000001</v>
      </c>
      <c r="L12" s="929">
        <v>88383014.390000001</v>
      </c>
      <c r="M12" s="929">
        <v>88391052.970000014</v>
      </c>
      <c r="N12" s="929">
        <v>88391052.970000014</v>
      </c>
      <c r="O12" s="929">
        <v>89775494.450000018</v>
      </c>
      <c r="P12" s="926"/>
    </row>
    <row r="13" spans="1:16" ht="10.15" customHeight="1">
      <c r="A13" s="927"/>
      <c r="B13" s="928">
        <v>12</v>
      </c>
      <c r="C13" s="928" t="s">
        <v>2744</v>
      </c>
      <c r="D13" s="929">
        <v>84734254.480000034</v>
      </c>
      <c r="E13" s="929">
        <v>84718488.140000001</v>
      </c>
      <c r="F13" s="929">
        <v>84699088.810000002</v>
      </c>
      <c r="G13" s="929">
        <v>85722288.950000003</v>
      </c>
      <c r="H13" s="929">
        <v>86781789.830000013</v>
      </c>
      <c r="I13" s="929">
        <v>86879609.770000011</v>
      </c>
      <c r="J13" s="929">
        <v>87072764.800000027</v>
      </c>
      <c r="K13" s="929">
        <v>87242742.170000032</v>
      </c>
      <c r="L13" s="929">
        <v>87675950.920000032</v>
      </c>
      <c r="M13" s="929">
        <v>88082606.360000014</v>
      </c>
      <c r="N13" s="929">
        <v>88078285.170000017</v>
      </c>
      <c r="O13" s="929">
        <v>88762165.440000013</v>
      </c>
      <c r="P13" s="926"/>
    </row>
    <row r="14" spans="1:16" ht="10.15" customHeight="1">
      <c r="A14" s="927"/>
      <c r="B14" s="928">
        <v>16</v>
      </c>
      <c r="C14" s="928" t="s">
        <v>2745</v>
      </c>
      <c r="D14" s="929">
        <v>319926.61</v>
      </c>
      <c r="E14" s="929">
        <v>319919.12</v>
      </c>
      <c r="F14" s="929">
        <v>319880.81</v>
      </c>
      <c r="G14" s="929">
        <v>323748.94</v>
      </c>
      <c r="H14" s="929">
        <v>328115.64999999997</v>
      </c>
      <c r="I14" s="929">
        <v>328476.95</v>
      </c>
      <c r="J14" s="929">
        <v>329291.39999999997</v>
      </c>
      <c r="K14" s="929">
        <v>330068.57999999996</v>
      </c>
      <c r="L14" s="929">
        <v>331993</v>
      </c>
      <c r="M14" s="929">
        <v>333801.69</v>
      </c>
      <c r="N14" s="929">
        <v>333819.19999999995</v>
      </c>
      <c r="O14" s="929">
        <v>336951.49999999994</v>
      </c>
      <c r="P14" s="926"/>
    </row>
    <row r="15" spans="1:16" ht="10.15" customHeight="1">
      <c r="A15" s="927"/>
      <c r="B15" s="928">
        <v>20</v>
      </c>
      <c r="C15" s="928" t="s">
        <v>2746</v>
      </c>
      <c r="D15" s="929">
        <v>0</v>
      </c>
      <c r="E15" s="929">
        <v>0</v>
      </c>
      <c r="F15" s="929">
        <v>0</v>
      </c>
      <c r="G15" s="929">
        <v>0</v>
      </c>
      <c r="H15" s="929">
        <v>0</v>
      </c>
      <c r="I15" s="929">
        <v>0</v>
      </c>
      <c r="J15" s="929">
        <v>0</v>
      </c>
      <c r="K15" s="929">
        <v>0</v>
      </c>
      <c r="L15" s="929">
        <v>0</v>
      </c>
      <c r="M15" s="929">
        <v>0</v>
      </c>
      <c r="N15" s="929">
        <v>0</v>
      </c>
      <c r="O15" s="929">
        <v>0</v>
      </c>
      <c r="P15" s="926"/>
    </row>
    <row r="16" spans="1:16" ht="10.15" customHeight="1">
      <c r="A16" s="927"/>
      <c r="B16" s="928">
        <v>21</v>
      </c>
      <c r="C16" s="928" t="s">
        <v>2747</v>
      </c>
      <c r="D16" s="929">
        <v>0</v>
      </c>
      <c r="E16" s="929">
        <v>0</v>
      </c>
      <c r="F16" s="929">
        <v>0</v>
      </c>
      <c r="G16" s="929">
        <v>0</v>
      </c>
      <c r="H16" s="929">
        <v>0</v>
      </c>
      <c r="I16" s="929">
        <v>0</v>
      </c>
      <c r="J16" s="929"/>
      <c r="K16" s="929"/>
      <c r="L16" s="929"/>
      <c r="M16" s="929"/>
      <c r="N16" s="929"/>
      <c r="O16" s="929"/>
      <c r="P16" s="926"/>
    </row>
    <row r="17" spans="1:16" ht="10.15" customHeight="1">
      <c r="A17" s="927"/>
      <c r="B17" s="928">
        <v>22</v>
      </c>
      <c r="C17" s="928" t="s">
        <v>2748</v>
      </c>
      <c r="D17" s="929">
        <v>0</v>
      </c>
      <c r="E17" s="929">
        <v>0</v>
      </c>
      <c r="F17" s="929">
        <v>0</v>
      </c>
      <c r="G17" s="929">
        <v>0</v>
      </c>
      <c r="H17" s="929">
        <v>0</v>
      </c>
      <c r="I17" s="929">
        <v>0</v>
      </c>
      <c r="J17" s="929"/>
      <c r="K17" s="929"/>
      <c r="L17" s="929"/>
      <c r="M17" s="929"/>
      <c r="N17" s="929"/>
      <c r="O17" s="929"/>
      <c r="P17" s="926"/>
    </row>
    <row r="18" spans="1:16" ht="10.15" customHeight="1">
      <c r="A18" s="927"/>
      <c r="B18" s="928">
        <v>23</v>
      </c>
      <c r="C18" s="928" t="s">
        <v>2749</v>
      </c>
      <c r="D18" s="929">
        <v>0</v>
      </c>
      <c r="E18" s="929">
        <v>0</v>
      </c>
      <c r="F18" s="929">
        <v>0</v>
      </c>
      <c r="G18" s="929">
        <v>0</v>
      </c>
      <c r="H18" s="929">
        <v>0</v>
      </c>
      <c r="I18" s="929">
        <v>0</v>
      </c>
      <c r="J18" s="929"/>
      <c r="K18" s="929"/>
      <c r="L18" s="929"/>
      <c r="M18" s="929"/>
      <c r="N18" s="929"/>
      <c r="O18" s="929"/>
      <c r="P18" s="926"/>
    </row>
    <row r="19" spans="1:16" ht="10.15" customHeight="1">
      <c r="A19" s="927"/>
      <c r="B19" s="928">
        <v>24</v>
      </c>
      <c r="C19" s="928" t="s">
        <v>2750</v>
      </c>
      <c r="D19" s="929">
        <v>229363.07</v>
      </c>
      <c r="E19" s="929">
        <v>0</v>
      </c>
      <c r="F19" s="929">
        <v>0</v>
      </c>
      <c r="G19" s="929">
        <v>0</v>
      </c>
      <c r="H19" s="929">
        <v>0</v>
      </c>
      <c r="I19" s="929">
        <v>0</v>
      </c>
      <c r="J19" s="929"/>
      <c r="K19" s="929"/>
      <c r="L19" s="929"/>
      <c r="M19" s="929"/>
      <c r="N19" s="929"/>
      <c r="O19" s="929"/>
      <c r="P19" s="926"/>
    </row>
    <row r="20" spans="1:16" ht="10.15" customHeight="1">
      <c r="A20" s="927"/>
      <c r="B20" s="928">
        <v>25</v>
      </c>
      <c r="C20" s="928" t="s">
        <v>2751</v>
      </c>
      <c r="D20" s="929">
        <v>1305085.18</v>
      </c>
      <c r="E20" s="929">
        <v>0</v>
      </c>
      <c r="F20" s="929">
        <v>0</v>
      </c>
      <c r="G20" s="929">
        <v>0</v>
      </c>
      <c r="H20" s="929">
        <v>0</v>
      </c>
      <c r="I20" s="929">
        <v>0</v>
      </c>
      <c r="J20" s="929"/>
      <c r="K20" s="929"/>
      <c r="L20" s="929"/>
      <c r="M20" s="929"/>
      <c r="N20" s="929"/>
      <c r="O20" s="929"/>
      <c r="P20" s="926"/>
    </row>
    <row r="21" spans="1:16" ht="10.15" customHeight="1">
      <c r="A21" s="930"/>
      <c r="B21" s="931">
        <v>26</v>
      </c>
      <c r="C21" s="931" t="s">
        <v>2752</v>
      </c>
      <c r="D21" s="932">
        <v>3857362.75</v>
      </c>
      <c r="E21" s="932">
        <v>4177281.8700000006</v>
      </c>
      <c r="F21" s="932">
        <v>4497162.68</v>
      </c>
      <c r="G21" s="932">
        <v>4820911.62</v>
      </c>
      <c r="H21" s="932">
        <v>5149027.2700000005</v>
      </c>
      <c r="I21" s="932">
        <v>5477504.2199999997</v>
      </c>
      <c r="J21" s="932">
        <v>5806795.6200000001</v>
      </c>
      <c r="K21" s="932">
        <v>6136864.1999999993</v>
      </c>
      <c r="L21" s="932">
        <v>6468857.1999999993</v>
      </c>
      <c r="M21" s="932">
        <v>6802658.8900000015</v>
      </c>
      <c r="N21" s="932">
        <v>7136478.0900000017</v>
      </c>
      <c r="O21" s="932">
        <v>7473429.5899999971</v>
      </c>
      <c r="P21" s="926"/>
    </row>
    <row r="22" spans="1:16" ht="10.15" customHeight="1">
      <c r="A22" s="923" t="s">
        <v>2753</v>
      </c>
      <c r="B22" s="924">
        <v>4</v>
      </c>
      <c r="C22" s="924" t="s">
        <v>2737</v>
      </c>
      <c r="D22" s="925">
        <v>107676.7</v>
      </c>
      <c r="E22" s="925">
        <v>205333.40999999997</v>
      </c>
      <c r="F22" s="925">
        <v>313517.77999999997</v>
      </c>
      <c r="G22" s="925">
        <v>603911.05000000005</v>
      </c>
      <c r="H22" s="925">
        <v>842053.9</v>
      </c>
      <c r="I22" s="925">
        <v>688877.09</v>
      </c>
      <c r="J22" s="925">
        <v>1403890.3260000001</v>
      </c>
      <c r="K22" s="925">
        <v>1263048.5649999999</v>
      </c>
      <c r="L22" s="925">
        <v>1186280.7719999999</v>
      </c>
      <c r="M22" s="925">
        <v>886243.16</v>
      </c>
      <c r="N22" s="925">
        <v>1109305.034</v>
      </c>
      <c r="O22" s="925">
        <v>3588745.4419999998</v>
      </c>
      <c r="P22" s="926"/>
    </row>
    <row r="23" spans="1:16" ht="10.15" customHeight="1">
      <c r="A23" s="927"/>
      <c r="B23" s="928">
        <v>5</v>
      </c>
      <c r="C23" s="928" t="s">
        <v>2738</v>
      </c>
      <c r="D23" s="929">
        <v>7424764.79</v>
      </c>
      <c r="E23" s="929">
        <v>7630098.1999999993</v>
      </c>
      <c r="F23" s="929">
        <v>7943615.9799999995</v>
      </c>
      <c r="G23" s="929">
        <v>8547527.0300000012</v>
      </c>
      <c r="H23" s="929">
        <v>9389580.9299999978</v>
      </c>
      <c r="I23" s="929">
        <v>10078458.02</v>
      </c>
      <c r="J23" s="929">
        <v>11469354.105999999</v>
      </c>
      <c r="K23" s="929">
        <v>12732402.671</v>
      </c>
      <c r="L23" s="929">
        <v>13358138.793</v>
      </c>
      <c r="M23" s="929">
        <v>8878926.9930000007</v>
      </c>
      <c r="N23" s="929">
        <v>9988232.0270000007</v>
      </c>
      <c r="O23" s="929">
        <v>7223154.159</v>
      </c>
      <c r="P23" s="926"/>
    </row>
    <row r="24" spans="1:16" ht="10.15" customHeight="1">
      <c r="A24" s="927"/>
      <c r="B24" s="928">
        <v>6</v>
      </c>
      <c r="C24" s="928" t="s">
        <v>2739</v>
      </c>
      <c r="D24" s="929">
        <v>13534.97</v>
      </c>
      <c r="E24" s="929">
        <v>-1371.09</v>
      </c>
      <c r="F24" s="929">
        <v>47368.17</v>
      </c>
      <c r="G24" s="929">
        <v>221213.2</v>
      </c>
      <c r="H24" s="929">
        <v>-984165.52999999991</v>
      </c>
      <c r="I24" s="929">
        <v>1180285.6200000001</v>
      </c>
      <c r="J24" s="929">
        <v>12994.240000000002</v>
      </c>
      <c r="K24" s="929">
        <v>0</v>
      </c>
      <c r="L24" s="929">
        <v>560544.65</v>
      </c>
      <c r="M24" s="929">
        <v>5365454.959999999</v>
      </c>
      <c r="N24" s="929">
        <v>0</v>
      </c>
      <c r="O24" s="929">
        <v>6353823.3099999996</v>
      </c>
      <c r="P24" s="926"/>
    </row>
    <row r="25" spans="1:16" ht="10.15" customHeight="1">
      <c r="A25" s="927"/>
      <c r="B25" s="928">
        <v>7</v>
      </c>
      <c r="C25" s="928" t="s">
        <v>2740</v>
      </c>
      <c r="D25" s="929">
        <v>0</v>
      </c>
      <c r="E25" s="929">
        <v>0</v>
      </c>
      <c r="F25" s="929">
        <v>0</v>
      </c>
      <c r="G25" s="929">
        <v>0</v>
      </c>
      <c r="H25" s="929">
        <v>0</v>
      </c>
      <c r="I25" s="929">
        <v>0</v>
      </c>
      <c r="J25" s="929">
        <v>0</v>
      </c>
      <c r="K25" s="929">
        <v>0</v>
      </c>
      <c r="L25" s="929">
        <v>0</v>
      </c>
      <c r="M25" s="929">
        <v>0</v>
      </c>
      <c r="N25" s="929">
        <v>0</v>
      </c>
      <c r="O25" s="929">
        <v>0</v>
      </c>
      <c r="P25" s="926"/>
    </row>
    <row r="26" spans="1:16" ht="10.15" customHeight="1">
      <c r="A26" s="927"/>
      <c r="B26" s="928">
        <v>8</v>
      </c>
      <c r="C26" s="928" t="s">
        <v>2741</v>
      </c>
      <c r="D26" s="929">
        <v>0</v>
      </c>
      <c r="E26" s="929">
        <v>0</v>
      </c>
      <c r="F26" s="929">
        <v>0</v>
      </c>
      <c r="G26" s="929">
        <v>0</v>
      </c>
      <c r="H26" s="929">
        <v>0</v>
      </c>
      <c r="I26" s="929">
        <v>0</v>
      </c>
      <c r="J26" s="929"/>
      <c r="K26" s="929"/>
      <c r="L26" s="929"/>
      <c r="M26" s="929"/>
      <c r="N26" s="929"/>
      <c r="O26" s="929"/>
      <c r="P26" s="926"/>
    </row>
    <row r="27" spans="1:16" ht="10.15" customHeight="1">
      <c r="A27" s="927"/>
      <c r="B27" s="928">
        <v>10</v>
      </c>
      <c r="C27" s="928" t="s">
        <v>2742</v>
      </c>
      <c r="D27" s="929">
        <v>13534.97</v>
      </c>
      <c r="E27" s="929">
        <v>-1371.09</v>
      </c>
      <c r="F27" s="929">
        <v>47368.17</v>
      </c>
      <c r="G27" s="929">
        <v>221213.2</v>
      </c>
      <c r="H27" s="929">
        <v>-984165.52999999991</v>
      </c>
      <c r="I27" s="929">
        <v>1180285.6200000001</v>
      </c>
      <c r="J27" s="929">
        <v>12994.240000000002</v>
      </c>
      <c r="K27" s="929">
        <v>0</v>
      </c>
      <c r="L27" s="929">
        <v>560544.65</v>
      </c>
      <c r="M27" s="929">
        <v>5365454.959999999</v>
      </c>
      <c r="N27" s="929">
        <v>0</v>
      </c>
      <c r="O27" s="929">
        <v>6353823.3099999996</v>
      </c>
      <c r="P27" s="926"/>
    </row>
    <row r="28" spans="1:16" ht="10.15" customHeight="1">
      <c r="A28" s="927"/>
      <c r="B28" s="928">
        <v>11</v>
      </c>
      <c r="C28" s="928" t="s">
        <v>2743</v>
      </c>
      <c r="D28" s="929">
        <v>11700189.17</v>
      </c>
      <c r="E28" s="929">
        <v>11698818.08</v>
      </c>
      <c r="F28" s="929">
        <v>11746186.250000002</v>
      </c>
      <c r="G28" s="929">
        <v>11967399.450000001</v>
      </c>
      <c r="H28" s="929">
        <v>10983233.92</v>
      </c>
      <c r="I28" s="929">
        <v>12163519.540000001</v>
      </c>
      <c r="J28" s="929">
        <v>12176513.780000001</v>
      </c>
      <c r="K28" s="929">
        <v>12176513.780000001</v>
      </c>
      <c r="L28" s="929">
        <v>12737058.430000002</v>
      </c>
      <c r="M28" s="929">
        <v>18102513.389999997</v>
      </c>
      <c r="N28" s="929">
        <v>18102513.389999997</v>
      </c>
      <c r="O28" s="929">
        <v>24456336.699999999</v>
      </c>
      <c r="P28" s="926"/>
    </row>
    <row r="29" spans="1:16" ht="10.15" customHeight="1">
      <c r="A29" s="927"/>
      <c r="B29" s="928">
        <v>12</v>
      </c>
      <c r="C29" s="928" t="s">
        <v>2744</v>
      </c>
      <c r="D29" s="929">
        <v>11583690.220000001</v>
      </c>
      <c r="E29" s="929">
        <v>11581411.660000002</v>
      </c>
      <c r="F29" s="929">
        <v>11596049.700000001</v>
      </c>
      <c r="G29" s="929">
        <v>11721979.890000001</v>
      </c>
      <c r="H29" s="929">
        <v>11332143.220000001</v>
      </c>
      <c r="I29" s="929">
        <v>11421842.760000002</v>
      </c>
      <c r="J29" s="929">
        <v>12010122.190000001</v>
      </c>
      <c r="K29" s="929">
        <v>12008258.810000001</v>
      </c>
      <c r="L29" s="929">
        <v>12280170.640000002</v>
      </c>
      <c r="M29" s="929">
        <v>15234809.949999999</v>
      </c>
      <c r="N29" s="929">
        <v>17909176.919999998</v>
      </c>
      <c r="O29" s="929">
        <v>21077728.099999998</v>
      </c>
      <c r="P29" s="926"/>
    </row>
    <row r="30" spans="1:16" ht="10.15" customHeight="1">
      <c r="A30" s="927"/>
      <c r="B30" s="928">
        <v>16</v>
      </c>
      <c r="C30" s="928" t="s">
        <v>2745</v>
      </c>
      <c r="D30" s="929">
        <v>43826.240000000005</v>
      </c>
      <c r="E30" s="929">
        <v>43843.96</v>
      </c>
      <c r="F30" s="929">
        <v>43910.98000000001</v>
      </c>
      <c r="G30" s="929">
        <v>44271.490000000005</v>
      </c>
      <c r="H30" s="929">
        <v>43157.97</v>
      </c>
      <c r="I30" s="929">
        <v>43292.37</v>
      </c>
      <c r="J30" s="929">
        <v>44939.950000000004</v>
      </c>
      <c r="K30" s="929">
        <v>45048.23</v>
      </c>
      <c r="L30" s="929">
        <v>45779.28</v>
      </c>
      <c r="M30" s="929">
        <v>53708.530000000006</v>
      </c>
      <c r="N30" s="929">
        <v>60906.74</v>
      </c>
      <c r="O30" s="929">
        <v>91706.2</v>
      </c>
      <c r="P30" s="926"/>
    </row>
    <row r="31" spans="1:16" ht="10.15" customHeight="1">
      <c r="A31" s="927"/>
      <c r="B31" s="928">
        <v>20</v>
      </c>
      <c r="C31" s="928" t="s">
        <v>2746</v>
      </c>
      <c r="D31" s="929">
        <v>0</v>
      </c>
      <c r="E31" s="929">
        <v>0</v>
      </c>
      <c r="F31" s="929">
        <v>0</v>
      </c>
      <c r="G31" s="929">
        <v>0</v>
      </c>
      <c r="H31" s="929">
        <v>0</v>
      </c>
      <c r="I31" s="929">
        <v>0</v>
      </c>
      <c r="J31" s="929">
        <v>0</v>
      </c>
      <c r="K31" s="929">
        <v>0</v>
      </c>
      <c r="L31" s="929">
        <v>0</v>
      </c>
      <c r="M31" s="929">
        <v>0</v>
      </c>
      <c r="N31" s="929">
        <v>0</v>
      </c>
      <c r="O31" s="929">
        <v>0</v>
      </c>
      <c r="P31" s="926"/>
    </row>
    <row r="32" spans="1:16" ht="10.15" customHeight="1">
      <c r="A32" s="927"/>
      <c r="B32" s="928">
        <v>21</v>
      </c>
      <c r="C32" s="928" t="s">
        <v>2747</v>
      </c>
      <c r="D32" s="929">
        <v>0</v>
      </c>
      <c r="E32" s="929">
        <v>0</v>
      </c>
      <c r="F32" s="929">
        <v>0</v>
      </c>
      <c r="G32" s="929">
        <v>222668.13</v>
      </c>
      <c r="H32" s="929">
        <v>494.29</v>
      </c>
      <c r="I32" s="929">
        <v>0</v>
      </c>
      <c r="J32" s="929"/>
      <c r="K32" s="929"/>
      <c r="L32" s="929"/>
      <c r="M32" s="929"/>
      <c r="N32" s="929"/>
      <c r="O32" s="929"/>
      <c r="P32" s="926"/>
    </row>
    <row r="33" spans="1:16" ht="10.15" customHeight="1">
      <c r="A33" s="927"/>
      <c r="B33" s="928">
        <v>22</v>
      </c>
      <c r="C33" s="928" t="s">
        <v>2748</v>
      </c>
      <c r="D33" s="929">
        <v>0</v>
      </c>
      <c r="E33" s="929">
        <v>0</v>
      </c>
      <c r="F33" s="929">
        <v>0</v>
      </c>
      <c r="G33" s="929">
        <v>0</v>
      </c>
      <c r="H33" s="929">
        <v>0</v>
      </c>
      <c r="I33" s="929">
        <v>0</v>
      </c>
      <c r="J33" s="929"/>
      <c r="K33" s="929"/>
      <c r="L33" s="929"/>
      <c r="M33" s="929"/>
      <c r="N33" s="929"/>
      <c r="O33" s="929"/>
      <c r="P33" s="926"/>
    </row>
    <row r="34" spans="1:16" ht="10.15" customHeight="1">
      <c r="A34" s="927"/>
      <c r="B34" s="928">
        <v>23</v>
      </c>
      <c r="C34" s="928" t="s">
        <v>2749</v>
      </c>
      <c r="D34" s="929">
        <v>0</v>
      </c>
      <c r="E34" s="929">
        <v>0</v>
      </c>
      <c r="F34" s="929">
        <v>0</v>
      </c>
      <c r="G34" s="929">
        <v>0</v>
      </c>
      <c r="H34" s="929">
        <v>0</v>
      </c>
      <c r="I34" s="929">
        <v>0</v>
      </c>
      <c r="J34" s="929"/>
      <c r="K34" s="929"/>
      <c r="L34" s="929"/>
      <c r="M34" s="929"/>
      <c r="N34" s="929"/>
      <c r="O34" s="929"/>
      <c r="P34" s="926"/>
    </row>
    <row r="35" spans="1:16" ht="10.15" customHeight="1">
      <c r="A35" s="927"/>
      <c r="B35" s="928">
        <v>24</v>
      </c>
      <c r="C35" s="928" t="s">
        <v>2750</v>
      </c>
      <c r="D35" s="929">
        <v>0</v>
      </c>
      <c r="E35" s="929">
        <v>0</v>
      </c>
      <c r="F35" s="929">
        <v>0</v>
      </c>
      <c r="G35" s="929">
        <v>0</v>
      </c>
      <c r="H35" s="929">
        <v>0</v>
      </c>
      <c r="I35" s="929">
        <v>0</v>
      </c>
      <c r="J35" s="929"/>
      <c r="K35" s="929"/>
      <c r="L35" s="929"/>
      <c r="M35" s="929"/>
      <c r="N35" s="929"/>
      <c r="O35" s="929"/>
      <c r="P35" s="926"/>
    </row>
    <row r="36" spans="1:16" ht="10.15" customHeight="1">
      <c r="A36" s="927"/>
      <c r="B36" s="928">
        <v>25</v>
      </c>
      <c r="C36" s="928" t="s">
        <v>2751</v>
      </c>
      <c r="D36" s="929">
        <v>0</v>
      </c>
      <c r="E36" s="929">
        <v>0</v>
      </c>
      <c r="F36" s="929">
        <v>0</v>
      </c>
      <c r="G36" s="929">
        <v>0</v>
      </c>
      <c r="H36" s="929">
        <v>0</v>
      </c>
      <c r="I36" s="929">
        <v>0</v>
      </c>
      <c r="J36" s="929"/>
      <c r="K36" s="929"/>
      <c r="L36" s="929"/>
      <c r="M36" s="929"/>
      <c r="N36" s="929"/>
      <c r="O36" s="929"/>
      <c r="P36" s="926"/>
    </row>
    <row r="37" spans="1:16" ht="10.15" customHeight="1">
      <c r="A37" s="930"/>
      <c r="B37" s="931">
        <v>26</v>
      </c>
      <c r="C37" s="931" t="s">
        <v>2752</v>
      </c>
      <c r="D37" s="932">
        <v>407823.5</v>
      </c>
      <c r="E37" s="932">
        <v>451667.45999999996</v>
      </c>
      <c r="F37" s="932">
        <v>495578.44000000006</v>
      </c>
      <c r="G37" s="932">
        <v>762518.06</v>
      </c>
      <c r="H37" s="932">
        <v>806170.32</v>
      </c>
      <c r="I37" s="932">
        <v>849462.69000000006</v>
      </c>
      <c r="J37" s="932">
        <v>894402.6399999999</v>
      </c>
      <c r="K37" s="932">
        <v>939450.87000000023</v>
      </c>
      <c r="L37" s="932">
        <v>985230.14999999991</v>
      </c>
      <c r="M37" s="932">
        <v>1038938.68</v>
      </c>
      <c r="N37" s="932">
        <v>1099845.4200000002</v>
      </c>
      <c r="O37" s="932">
        <v>1191551.6200000001</v>
      </c>
      <c r="P37" s="926"/>
    </row>
    <row r="38" spans="1:16" ht="10.15" customHeight="1">
      <c r="A38" s="928"/>
      <c r="B38" s="928"/>
      <c r="C38" s="928"/>
      <c r="D38" s="929"/>
      <c r="E38" s="929"/>
      <c r="F38" s="929"/>
      <c r="G38" s="929"/>
      <c r="H38" s="929"/>
      <c r="I38" s="929"/>
      <c r="J38" s="929"/>
      <c r="K38" s="929"/>
      <c r="L38" s="929"/>
      <c r="M38" s="929"/>
      <c r="N38" s="929"/>
      <c r="O38" s="929"/>
      <c r="P38" s="926"/>
    </row>
    <row r="39" spans="1:16" ht="12.75" customHeight="1">
      <c r="C39" s="933"/>
      <c r="D39" s="934"/>
      <c r="E39" s="934"/>
      <c r="F39" s="934"/>
      <c r="G39" s="934"/>
      <c r="H39" s="934"/>
      <c r="I39" s="934"/>
      <c r="J39" s="934"/>
      <c r="K39" s="934"/>
      <c r="L39" s="934"/>
      <c r="M39" s="934"/>
      <c r="N39" s="934"/>
      <c r="O39" s="934"/>
      <c r="P39" s="926"/>
    </row>
    <row r="40" spans="1:16" ht="10.15" customHeight="1">
      <c r="A40" s="926"/>
      <c r="B40" s="926"/>
      <c r="C40" s="933"/>
      <c r="D40" s="934"/>
      <c r="E40" s="934"/>
      <c r="F40" s="934"/>
      <c r="G40" s="934"/>
      <c r="H40" s="934"/>
      <c r="I40" s="934"/>
      <c r="J40" s="934"/>
      <c r="K40" s="934"/>
      <c r="L40" s="934"/>
      <c r="M40" s="934"/>
      <c r="N40" s="934"/>
      <c r="O40" s="934"/>
      <c r="P40" s="926"/>
    </row>
    <row r="41" spans="1:16" ht="10.15" customHeight="1">
      <c r="A41" s="926"/>
      <c r="B41" s="926"/>
      <c r="C41" s="933"/>
      <c r="D41" s="935"/>
      <c r="E41" s="935"/>
      <c r="F41" s="935"/>
      <c r="G41" s="935"/>
      <c r="H41" s="935"/>
      <c r="I41" s="935"/>
      <c r="J41" s="935"/>
      <c r="K41" s="935"/>
      <c r="L41" s="935"/>
      <c r="M41" s="935"/>
      <c r="N41" s="935"/>
      <c r="O41" s="935"/>
      <c r="P41" s="926"/>
    </row>
    <row r="42" spans="1:16" ht="10.15" customHeight="1">
      <c r="A42" s="926"/>
      <c r="B42" s="926"/>
      <c r="C42" s="926"/>
      <c r="D42" s="926"/>
      <c r="E42" s="926"/>
      <c r="F42" s="926"/>
      <c r="G42" s="926"/>
      <c r="H42" s="926"/>
      <c r="I42" s="926"/>
      <c r="J42" s="926"/>
      <c r="K42" s="926"/>
      <c r="L42" s="926"/>
      <c r="M42" s="926"/>
      <c r="N42" s="926"/>
      <c r="O42" s="926"/>
      <c r="P42" s="926"/>
    </row>
    <row r="43" spans="1:16" ht="10.15" customHeight="1">
      <c r="A43" s="926"/>
      <c r="B43" s="926"/>
      <c r="C43" s="926"/>
      <c r="D43" s="926"/>
      <c r="E43" s="926"/>
      <c r="F43" s="926"/>
      <c r="G43" s="926"/>
      <c r="H43" s="926"/>
      <c r="I43" s="926"/>
      <c r="J43" s="926"/>
      <c r="K43" s="926"/>
      <c r="L43" s="926"/>
      <c r="M43" s="926"/>
      <c r="N43" s="926"/>
      <c r="O43" s="926"/>
      <c r="P43" s="926"/>
    </row>
    <row r="44" spans="1:16" ht="10.15" customHeight="1">
      <c r="A44" s="926"/>
      <c r="B44" s="926"/>
      <c r="C44" s="936"/>
      <c r="D44" s="937"/>
      <c r="E44" s="937"/>
      <c r="F44" s="937"/>
      <c r="G44" s="937"/>
      <c r="H44" s="937"/>
      <c r="I44" s="937"/>
      <c r="J44" s="937"/>
      <c r="K44" s="937"/>
      <c r="L44" s="937"/>
      <c r="M44" s="937"/>
      <c r="N44" s="937"/>
      <c r="O44" s="937"/>
      <c r="P44" s="926"/>
    </row>
    <row r="45" spans="1:16" ht="10.15" customHeight="1">
      <c r="A45" s="926"/>
      <c r="B45" s="926"/>
      <c r="C45" s="938"/>
      <c r="D45" s="939"/>
      <c r="E45" s="939"/>
      <c r="F45" s="939"/>
      <c r="G45" s="939"/>
      <c r="H45" s="939"/>
      <c r="I45" s="939"/>
      <c r="J45" s="939"/>
      <c r="K45" s="939"/>
      <c r="L45" s="939"/>
      <c r="M45" s="939"/>
      <c r="N45" s="939"/>
      <c r="O45" s="939"/>
      <c r="P45" s="926"/>
    </row>
    <row r="46" spans="1:16" ht="10.15" customHeight="1">
      <c r="A46" s="926"/>
      <c r="B46" s="926"/>
      <c r="C46" s="926"/>
      <c r="D46" s="926"/>
      <c r="E46" s="926"/>
      <c r="F46" s="926"/>
      <c r="G46" s="926"/>
      <c r="H46" s="926"/>
      <c r="I46" s="926"/>
      <c r="J46" s="926"/>
      <c r="K46" s="926"/>
      <c r="L46" s="926"/>
      <c r="M46" s="926"/>
      <c r="N46" s="926"/>
      <c r="O46" s="926"/>
      <c r="P46" s="926"/>
    </row>
    <row r="47" spans="1:16" ht="10.15" customHeight="1">
      <c r="A47" s="926"/>
      <c r="B47" s="926"/>
      <c r="C47" s="926"/>
      <c r="D47" s="926"/>
      <c r="E47" s="926"/>
      <c r="F47" s="926"/>
      <c r="G47" s="926"/>
      <c r="H47" s="926"/>
      <c r="I47" s="926"/>
      <c r="J47" s="926"/>
      <c r="K47" s="926"/>
      <c r="L47" s="926"/>
      <c r="M47" s="926"/>
      <c r="N47" s="926"/>
      <c r="O47" s="926"/>
    </row>
    <row r="48" spans="1:16" ht="10.15" customHeight="1">
      <c r="A48" s="926"/>
      <c r="B48" s="926"/>
      <c r="C48" s="926"/>
      <c r="D48" s="926"/>
      <c r="E48" s="926"/>
      <c r="F48" s="926"/>
      <c r="G48" s="926"/>
      <c r="H48" s="926"/>
      <c r="I48" s="926"/>
      <c r="J48" s="926"/>
      <c r="K48" s="926"/>
      <c r="L48" s="926"/>
      <c r="M48" s="926"/>
      <c r="N48" s="926"/>
      <c r="O48" s="926"/>
    </row>
    <row r="49" spans="1:15" ht="10.15" customHeight="1">
      <c r="A49" s="926"/>
      <c r="B49" s="926"/>
      <c r="C49" s="926"/>
      <c r="D49" s="926"/>
      <c r="E49" s="926"/>
      <c r="F49" s="926"/>
      <c r="G49" s="926"/>
      <c r="H49" s="926"/>
      <c r="I49" s="926"/>
      <c r="J49" s="926"/>
      <c r="K49" s="926"/>
      <c r="L49" s="926"/>
      <c r="M49" s="926"/>
      <c r="N49" s="926"/>
      <c r="O49" s="926"/>
    </row>
    <row r="50" spans="1:15" ht="10.15" customHeight="1">
      <c r="A50" s="926"/>
      <c r="B50" s="926"/>
      <c r="C50" s="926"/>
      <c r="D50" s="926"/>
      <c r="E50" s="926"/>
      <c r="F50" s="926"/>
      <c r="G50" s="926"/>
      <c r="H50" s="926"/>
      <c r="I50" s="926"/>
      <c r="J50" s="926"/>
      <c r="K50" s="926"/>
      <c r="L50" s="926"/>
      <c r="M50" s="926"/>
      <c r="N50" s="926"/>
      <c r="O50" s="926"/>
    </row>
    <row r="51" spans="1:15" ht="10.15" customHeight="1">
      <c r="A51" s="926"/>
      <c r="B51" s="926"/>
      <c r="C51" s="926"/>
      <c r="D51" s="926"/>
      <c r="E51" s="926"/>
      <c r="F51" s="926"/>
      <c r="G51" s="926"/>
      <c r="H51" s="926"/>
      <c r="I51" s="926"/>
      <c r="J51" s="926"/>
      <c r="K51" s="926"/>
      <c r="L51" s="926"/>
      <c r="M51" s="926"/>
      <c r="N51" s="926"/>
      <c r="O51" s="926"/>
    </row>
    <row r="52" spans="1:15" ht="10.15" customHeight="1">
      <c r="A52" s="926"/>
      <c r="B52" s="926"/>
      <c r="C52" s="926"/>
      <c r="D52" s="926"/>
      <c r="E52" s="926"/>
      <c r="F52" s="926"/>
      <c r="G52" s="926"/>
      <c r="H52" s="926"/>
      <c r="I52" s="926"/>
      <c r="J52" s="926"/>
      <c r="K52" s="926"/>
      <c r="L52" s="926"/>
      <c r="M52" s="926"/>
      <c r="N52" s="926"/>
      <c r="O52" s="926"/>
    </row>
    <row r="53" spans="1:15" ht="10.15" customHeight="1">
      <c r="A53" s="926"/>
      <c r="B53" s="926"/>
      <c r="C53" s="926"/>
      <c r="D53" s="926"/>
      <c r="E53" s="926"/>
      <c r="F53" s="926"/>
      <c r="G53" s="926"/>
      <c r="H53" s="926"/>
      <c r="I53" s="926"/>
      <c r="J53" s="926"/>
      <c r="K53" s="926"/>
      <c r="L53" s="926"/>
      <c r="M53" s="926"/>
      <c r="N53" s="926"/>
      <c r="O53" s="926"/>
    </row>
    <row r="54" spans="1:15" ht="10.15" customHeight="1">
      <c r="A54" s="926"/>
      <c r="B54" s="926"/>
      <c r="C54" s="926"/>
      <c r="D54" s="926"/>
      <c r="E54" s="926"/>
      <c r="F54" s="926"/>
      <c r="G54" s="926"/>
      <c r="H54" s="926"/>
      <c r="I54" s="926"/>
      <c r="J54" s="926"/>
      <c r="K54" s="926"/>
      <c r="L54" s="926"/>
      <c r="M54" s="926"/>
      <c r="N54" s="926"/>
      <c r="O54" s="926"/>
    </row>
    <row r="55" spans="1:15" ht="10.15" customHeight="1">
      <c r="A55" s="926"/>
      <c r="B55" s="926"/>
      <c r="C55" s="926"/>
      <c r="D55" s="926"/>
      <c r="E55" s="926"/>
      <c r="F55" s="926"/>
      <c r="G55" s="926"/>
      <c r="H55" s="926"/>
      <c r="I55" s="926"/>
      <c r="J55" s="926"/>
      <c r="K55" s="926"/>
      <c r="L55" s="926"/>
      <c r="M55" s="926"/>
      <c r="N55" s="926"/>
      <c r="O55" s="926"/>
    </row>
    <row r="56" spans="1:15" ht="10.15" customHeight="1">
      <c r="A56" s="926"/>
      <c r="B56" s="926"/>
      <c r="C56" s="926"/>
      <c r="D56" s="926"/>
      <c r="E56" s="926"/>
      <c r="F56" s="926"/>
      <c r="G56" s="926"/>
      <c r="H56" s="926"/>
      <c r="I56" s="926"/>
      <c r="J56" s="926"/>
      <c r="K56" s="926"/>
      <c r="L56" s="926"/>
      <c r="M56" s="926"/>
      <c r="N56" s="926"/>
      <c r="O56" s="926"/>
    </row>
    <row r="57" spans="1:15" ht="10.15" customHeight="1">
      <c r="A57" s="926"/>
      <c r="B57" s="926"/>
      <c r="C57" s="926"/>
      <c r="D57" s="926"/>
      <c r="E57" s="926"/>
      <c r="F57" s="926"/>
      <c r="G57" s="926"/>
      <c r="H57" s="926"/>
      <c r="I57" s="926"/>
      <c r="J57" s="926"/>
      <c r="K57" s="926"/>
      <c r="L57" s="926"/>
      <c r="M57" s="926"/>
      <c r="N57" s="926"/>
      <c r="O57" s="926"/>
    </row>
    <row r="58" spans="1:15" ht="10.15" customHeight="1">
      <c r="A58" s="926"/>
      <c r="B58" s="926"/>
      <c r="C58" s="926"/>
      <c r="D58" s="926"/>
      <c r="E58" s="926"/>
      <c r="F58" s="926"/>
      <c r="G58" s="926"/>
      <c r="H58" s="926"/>
      <c r="I58" s="926"/>
      <c r="J58" s="926"/>
      <c r="K58" s="926"/>
      <c r="L58" s="926"/>
      <c r="M58" s="926"/>
      <c r="N58" s="926"/>
      <c r="O58" s="926"/>
    </row>
    <row r="59" spans="1:15" ht="10.15" customHeight="1">
      <c r="A59" s="926"/>
      <c r="B59" s="926"/>
      <c r="C59" s="926"/>
      <c r="D59" s="926"/>
      <c r="E59" s="926"/>
      <c r="F59" s="926"/>
      <c r="G59" s="926"/>
      <c r="H59" s="926"/>
      <c r="I59" s="926"/>
      <c r="J59" s="926"/>
      <c r="K59" s="926"/>
      <c r="L59" s="926"/>
      <c r="M59" s="926"/>
      <c r="N59" s="926"/>
      <c r="O59" s="926"/>
    </row>
    <row r="60" spans="1:15" ht="10.15" customHeight="1">
      <c r="A60" s="926"/>
      <c r="B60" s="926"/>
      <c r="C60" s="926"/>
      <c r="D60" s="926"/>
      <c r="E60" s="926"/>
      <c r="F60" s="926"/>
      <c r="G60" s="926"/>
      <c r="H60" s="926"/>
      <c r="I60" s="926"/>
      <c r="J60" s="926"/>
      <c r="K60" s="926"/>
      <c r="L60" s="926"/>
      <c r="M60" s="926"/>
      <c r="N60" s="926"/>
      <c r="O60" s="926"/>
    </row>
    <row r="61" spans="1:15" ht="10.15" customHeight="1">
      <c r="A61" s="926"/>
      <c r="B61" s="926"/>
      <c r="C61" s="926"/>
      <c r="D61" s="926"/>
      <c r="E61" s="926"/>
      <c r="F61" s="926"/>
      <c r="G61" s="926"/>
      <c r="H61" s="926"/>
      <c r="I61" s="926"/>
      <c r="J61" s="926"/>
      <c r="K61" s="926"/>
      <c r="L61" s="926"/>
      <c r="M61" s="926"/>
      <c r="N61" s="926"/>
      <c r="O61" s="926"/>
    </row>
    <row r="62" spans="1:15" ht="10.15" customHeight="1">
      <c r="A62" s="926"/>
      <c r="B62" s="926"/>
      <c r="C62" s="926"/>
      <c r="D62" s="926"/>
      <c r="E62" s="926"/>
      <c r="F62" s="926"/>
      <c r="G62" s="926"/>
      <c r="H62" s="926"/>
      <c r="I62" s="926"/>
      <c r="J62" s="926"/>
      <c r="K62" s="926"/>
      <c r="L62" s="926"/>
      <c r="M62" s="926"/>
      <c r="N62" s="926"/>
      <c r="O62" s="926"/>
    </row>
    <row r="63" spans="1:15" ht="10.15" customHeight="1">
      <c r="A63" s="926"/>
      <c r="B63" s="926"/>
      <c r="C63" s="926"/>
      <c r="D63" s="926"/>
      <c r="E63" s="926"/>
      <c r="F63" s="926"/>
      <c r="G63" s="926"/>
      <c r="H63" s="926"/>
      <c r="I63" s="926"/>
      <c r="J63" s="926"/>
      <c r="K63" s="926"/>
      <c r="L63" s="926"/>
      <c r="M63" s="926"/>
      <c r="N63" s="926"/>
      <c r="O63" s="926"/>
    </row>
    <row r="64" spans="1:15" ht="10.15" customHeight="1">
      <c r="A64" s="926"/>
      <c r="B64" s="926"/>
      <c r="C64" s="926"/>
      <c r="D64" s="926"/>
      <c r="E64" s="926"/>
      <c r="F64" s="926"/>
      <c r="G64" s="926"/>
      <c r="H64" s="926"/>
      <c r="I64" s="926"/>
      <c r="J64" s="926"/>
      <c r="K64" s="926"/>
      <c r="L64" s="926"/>
      <c r="M64" s="926"/>
      <c r="N64" s="926"/>
      <c r="O64" s="926"/>
    </row>
    <row r="65" spans="1:15" ht="10.15" customHeight="1">
      <c r="A65" s="926"/>
      <c r="B65" s="926"/>
      <c r="C65" s="926"/>
      <c r="D65" s="926"/>
      <c r="E65" s="926"/>
      <c r="F65" s="926"/>
      <c r="G65" s="926"/>
      <c r="H65" s="926"/>
      <c r="I65" s="926"/>
      <c r="J65" s="926"/>
      <c r="K65" s="926"/>
      <c r="L65" s="926"/>
      <c r="M65" s="926"/>
      <c r="N65" s="926"/>
      <c r="O65" s="926"/>
    </row>
    <row r="66" spans="1:15" ht="10.15" customHeight="1">
      <c r="A66" s="926"/>
      <c r="B66" s="926"/>
      <c r="C66" s="926"/>
      <c r="D66" s="926"/>
      <c r="E66" s="926"/>
      <c r="F66" s="926"/>
      <c r="G66" s="926"/>
      <c r="H66" s="926"/>
      <c r="I66" s="926"/>
      <c r="J66" s="926"/>
      <c r="K66" s="926"/>
      <c r="L66" s="926"/>
      <c r="M66" s="926"/>
      <c r="N66" s="926"/>
      <c r="O66" s="926"/>
    </row>
    <row r="67" spans="1:15" ht="10.15" customHeight="1">
      <c r="A67" s="926"/>
      <c r="B67" s="926"/>
      <c r="C67" s="926"/>
      <c r="D67" s="926"/>
      <c r="E67" s="926"/>
      <c r="F67" s="926"/>
      <c r="G67" s="926"/>
      <c r="H67" s="926"/>
      <c r="I67" s="926"/>
      <c r="J67" s="926"/>
      <c r="K67" s="926"/>
      <c r="L67" s="926"/>
      <c r="M67" s="926"/>
      <c r="N67" s="926"/>
      <c r="O67" s="926"/>
    </row>
    <row r="68" spans="1:15" ht="10.15" customHeight="1">
      <c r="A68" s="926"/>
      <c r="B68" s="926"/>
      <c r="C68" s="926"/>
      <c r="D68" s="926"/>
      <c r="E68" s="926"/>
      <c r="F68" s="926"/>
      <c r="G68" s="926"/>
      <c r="H68" s="926"/>
      <c r="I68" s="926"/>
      <c r="J68" s="926"/>
      <c r="K68" s="926"/>
      <c r="L68" s="926"/>
      <c r="M68" s="926"/>
      <c r="N68" s="926"/>
      <c r="O68" s="926"/>
    </row>
    <row r="69" spans="1:15" ht="10.15" customHeight="1">
      <c r="A69" s="926"/>
      <c r="B69" s="926"/>
      <c r="C69" s="926"/>
      <c r="D69" s="926"/>
      <c r="E69" s="926"/>
      <c r="F69" s="926"/>
      <c r="G69" s="926"/>
      <c r="H69" s="926"/>
      <c r="I69" s="926"/>
      <c r="J69" s="926"/>
      <c r="K69" s="926"/>
      <c r="L69" s="926"/>
      <c r="M69" s="926"/>
      <c r="N69" s="926"/>
      <c r="O69" s="926"/>
    </row>
    <row r="70" spans="1:15" ht="10.15" customHeight="1">
      <c r="A70" s="926"/>
      <c r="B70" s="926"/>
      <c r="C70" s="926"/>
      <c r="D70" s="926"/>
      <c r="E70" s="926"/>
      <c r="F70" s="926"/>
      <c r="G70" s="926"/>
      <c r="H70" s="926"/>
      <c r="I70" s="926"/>
      <c r="J70" s="926"/>
      <c r="K70" s="926"/>
      <c r="L70" s="926"/>
      <c r="M70" s="926"/>
      <c r="N70" s="926"/>
      <c r="O70" s="926"/>
    </row>
    <row r="71" spans="1:15" ht="10.15" customHeight="1">
      <c r="A71" s="926"/>
      <c r="B71" s="926"/>
      <c r="C71" s="926"/>
      <c r="D71" s="926"/>
      <c r="E71" s="926"/>
      <c r="F71" s="926"/>
      <c r="G71" s="926"/>
      <c r="H71" s="926"/>
      <c r="I71" s="926"/>
      <c r="J71" s="926"/>
      <c r="K71" s="926"/>
      <c r="L71" s="926"/>
      <c r="M71" s="926"/>
      <c r="N71" s="926"/>
      <c r="O71" s="926"/>
    </row>
    <row r="72" spans="1:15" ht="10.15" customHeight="1">
      <c r="A72" s="926"/>
      <c r="B72" s="926"/>
      <c r="C72" s="926"/>
      <c r="D72" s="926"/>
      <c r="E72" s="926"/>
      <c r="F72" s="926"/>
      <c r="G72" s="926"/>
      <c r="H72" s="926"/>
      <c r="I72" s="926"/>
      <c r="J72" s="926"/>
      <c r="K72" s="926"/>
      <c r="L72" s="926"/>
      <c r="M72" s="926"/>
      <c r="N72" s="926"/>
      <c r="O72" s="926"/>
    </row>
    <row r="73" spans="1:15" ht="10.15" customHeight="1">
      <c r="A73" s="926"/>
      <c r="B73" s="926"/>
      <c r="C73" s="926"/>
      <c r="D73" s="926"/>
      <c r="E73" s="926"/>
      <c r="F73" s="926"/>
      <c r="G73" s="926"/>
      <c r="H73" s="926"/>
      <c r="I73" s="926"/>
      <c r="J73" s="926"/>
      <c r="K73" s="926"/>
      <c r="L73" s="926"/>
      <c r="M73" s="926"/>
      <c r="N73" s="926"/>
      <c r="O73" s="926"/>
    </row>
    <row r="74" spans="1:15" ht="10.15" customHeight="1">
      <c r="A74" s="926"/>
      <c r="B74" s="926"/>
      <c r="C74" s="926"/>
      <c r="D74" s="926"/>
      <c r="E74" s="926"/>
      <c r="F74" s="926"/>
      <c r="G74" s="926"/>
      <c r="H74" s="926"/>
      <c r="I74" s="926"/>
      <c r="J74" s="926"/>
      <c r="K74" s="926"/>
      <c r="L74" s="926"/>
      <c r="M74" s="926"/>
      <c r="N74" s="926"/>
      <c r="O74" s="926"/>
    </row>
    <row r="75" spans="1:15" ht="10.15" customHeight="1">
      <c r="A75" s="926"/>
      <c r="B75" s="926"/>
      <c r="C75" s="926"/>
      <c r="D75" s="926"/>
      <c r="E75" s="926"/>
      <c r="F75" s="926"/>
      <c r="G75" s="926"/>
      <c r="H75" s="926"/>
      <c r="I75" s="926"/>
      <c r="J75" s="926"/>
      <c r="K75" s="926"/>
      <c r="L75" s="926"/>
      <c r="M75" s="926"/>
      <c r="N75" s="926"/>
      <c r="O75" s="926"/>
    </row>
    <row r="76" spans="1:15" ht="10.15" customHeight="1">
      <c r="A76" s="926"/>
      <c r="B76" s="926"/>
      <c r="C76" s="926"/>
      <c r="D76" s="926"/>
      <c r="E76" s="926"/>
      <c r="F76" s="926"/>
      <c r="G76" s="926"/>
      <c r="H76" s="926"/>
      <c r="I76" s="926"/>
      <c r="J76" s="926"/>
      <c r="K76" s="926"/>
      <c r="L76" s="926"/>
      <c r="M76" s="926"/>
      <c r="N76" s="926"/>
      <c r="O76" s="926"/>
    </row>
    <row r="77" spans="1:15" ht="10.15" customHeight="1">
      <c r="A77" s="926"/>
      <c r="B77" s="926"/>
      <c r="C77" s="926"/>
      <c r="D77" s="926"/>
      <c r="E77" s="926"/>
      <c r="F77" s="926"/>
      <c r="G77" s="926"/>
      <c r="H77" s="926"/>
      <c r="I77" s="926"/>
      <c r="J77" s="926"/>
      <c r="K77" s="926"/>
      <c r="L77" s="926"/>
      <c r="M77" s="926"/>
      <c r="N77" s="926"/>
      <c r="O77" s="926"/>
    </row>
    <row r="78" spans="1:15" ht="10.15" customHeight="1">
      <c r="A78" s="926"/>
      <c r="B78" s="926"/>
      <c r="C78" s="926"/>
      <c r="D78" s="926"/>
      <c r="E78" s="926"/>
      <c r="F78" s="926"/>
      <c r="G78" s="926"/>
      <c r="H78" s="926"/>
      <c r="I78" s="926"/>
      <c r="J78" s="926"/>
      <c r="K78" s="926"/>
      <c r="L78" s="926"/>
      <c r="M78" s="926"/>
      <c r="N78" s="926"/>
      <c r="O78" s="926"/>
    </row>
    <row r="79" spans="1:15" ht="10.15" customHeight="1">
      <c r="A79" s="926"/>
      <c r="B79" s="926"/>
      <c r="C79" s="926"/>
      <c r="D79" s="926"/>
      <c r="E79" s="926"/>
      <c r="F79" s="926"/>
      <c r="G79" s="926"/>
      <c r="H79" s="926"/>
      <c r="I79" s="926"/>
      <c r="J79" s="926"/>
      <c r="K79" s="926"/>
      <c r="L79" s="926"/>
      <c r="M79" s="926"/>
      <c r="N79" s="926"/>
      <c r="O79" s="926"/>
    </row>
    <row r="80" spans="1:15" ht="10.15" customHeight="1">
      <c r="A80" s="926"/>
      <c r="B80" s="926"/>
      <c r="C80" s="926"/>
      <c r="D80" s="926"/>
      <c r="E80" s="926"/>
      <c r="F80" s="926"/>
      <c r="G80" s="926"/>
      <c r="H80" s="926"/>
      <c r="I80" s="926"/>
      <c r="J80" s="926"/>
      <c r="K80" s="926"/>
      <c r="L80" s="926"/>
      <c r="M80" s="926"/>
      <c r="N80" s="926"/>
      <c r="O80" s="926"/>
    </row>
    <row r="81" spans="1:15" ht="10.15" customHeight="1">
      <c r="A81" s="926"/>
      <c r="B81" s="926"/>
      <c r="C81" s="926"/>
      <c r="D81" s="926"/>
      <c r="E81" s="926"/>
      <c r="F81" s="926"/>
      <c r="G81" s="926"/>
      <c r="H81" s="926"/>
      <c r="I81" s="926"/>
      <c r="J81" s="926"/>
      <c r="K81" s="926"/>
      <c r="L81" s="926"/>
      <c r="M81" s="926"/>
      <c r="N81" s="926"/>
      <c r="O81" s="926"/>
    </row>
    <row r="82" spans="1:15" ht="10.15" customHeight="1">
      <c r="A82" s="926"/>
      <c r="B82" s="926"/>
      <c r="C82" s="926"/>
      <c r="D82" s="926"/>
      <c r="E82" s="926"/>
      <c r="F82" s="926"/>
      <c r="G82" s="926"/>
      <c r="H82" s="926"/>
      <c r="I82" s="926"/>
      <c r="J82" s="926"/>
      <c r="K82" s="926"/>
      <c r="L82" s="926"/>
      <c r="M82" s="926"/>
      <c r="N82" s="926"/>
      <c r="O82" s="926"/>
    </row>
    <row r="83" spans="1:15" ht="10.15" customHeight="1">
      <c r="A83" s="926"/>
      <c r="B83" s="926"/>
      <c r="C83" s="926"/>
      <c r="D83" s="926"/>
      <c r="E83" s="926"/>
      <c r="F83" s="926"/>
      <c r="G83" s="926"/>
      <c r="H83" s="926"/>
      <c r="I83" s="926"/>
      <c r="J83" s="926"/>
      <c r="K83" s="926"/>
      <c r="L83" s="926"/>
      <c r="M83" s="926"/>
      <c r="N83" s="926"/>
      <c r="O83" s="926"/>
    </row>
    <row r="84" spans="1:15" ht="10.15" customHeight="1">
      <c r="A84" s="926"/>
      <c r="B84" s="926"/>
      <c r="C84" s="926"/>
      <c r="D84" s="926"/>
      <c r="E84" s="926"/>
      <c r="F84" s="926"/>
      <c r="G84" s="926"/>
      <c r="H84" s="926"/>
      <c r="I84" s="926"/>
      <c r="J84" s="926"/>
      <c r="K84" s="926"/>
      <c r="L84" s="926"/>
      <c r="M84" s="926"/>
      <c r="N84" s="926"/>
      <c r="O84" s="926"/>
    </row>
    <row r="85" spans="1:15" ht="10.15" customHeight="1">
      <c r="A85" s="926"/>
      <c r="B85" s="926"/>
      <c r="C85" s="926"/>
      <c r="D85" s="926"/>
      <c r="E85" s="926"/>
      <c r="F85" s="926"/>
      <c r="G85" s="926"/>
      <c r="H85" s="926"/>
      <c r="I85" s="926"/>
      <c r="J85" s="926"/>
      <c r="K85" s="926"/>
      <c r="L85" s="926"/>
      <c r="M85" s="926"/>
      <c r="N85" s="926"/>
      <c r="O85" s="926"/>
    </row>
    <row r="86" spans="1:15" ht="10.15" customHeight="1">
      <c r="A86" s="926"/>
      <c r="B86" s="926"/>
      <c r="C86" s="926"/>
      <c r="D86" s="926"/>
      <c r="E86" s="926"/>
      <c r="F86" s="926"/>
      <c r="G86" s="926"/>
      <c r="H86" s="926"/>
      <c r="I86" s="926"/>
      <c r="J86" s="926"/>
      <c r="K86" s="926"/>
      <c r="L86" s="926"/>
      <c r="M86" s="926"/>
      <c r="N86" s="926"/>
      <c r="O86" s="926"/>
    </row>
    <row r="87" spans="1:15" ht="10.15" customHeight="1">
      <c r="A87" s="926"/>
      <c r="B87" s="926"/>
      <c r="C87" s="926"/>
      <c r="D87" s="926"/>
      <c r="E87" s="926"/>
      <c r="F87" s="926"/>
      <c r="G87" s="926"/>
      <c r="H87" s="926"/>
      <c r="I87" s="926"/>
      <c r="J87" s="926"/>
      <c r="K87" s="926"/>
      <c r="L87" s="926"/>
      <c r="M87" s="926"/>
      <c r="N87" s="926"/>
      <c r="O87" s="926"/>
    </row>
    <row r="88" spans="1:15" ht="10.15" customHeight="1">
      <c r="A88" s="926"/>
      <c r="B88" s="926"/>
      <c r="C88" s="926"/>
      <c r="D88" s="926"/>
      <c r="E88" s="926"/>
      <c r="F88" s="926"/>
      <c r="G88" s="926"/>
      <c r="H88" s="926"/>
      <c r="I88" s="926"/>
      <c r="J88" s="926"/>
      <c r="K88" s="926"/>
      <c r="L88" s="926"/>
      <c r="M88" s="926"/>
      <c r="N88" s="926"/>
      <c r="O88" s="926"/>
    </row>
    <row r="89" spans="1:15" ht="10.15" customHeight="1">
      <c r="A89" s="926"/>
      <c r="B89" s="926"/>
      <c r="C89" s="926"/>
      <c r="D89" s="926"/>
      <c r="E89" s="926"/>
      <c r="F89" s="926"/>
      <c r="G89" s="926"/>
      <c r="H89" s="926"/>
      <c r="I89" s="926"/>
      <c r="J89" s="926"/>
      <c r="K89" s="926"/>
      <c r="L89" s="926"/>
      <c r="M89" s="926"/>
      <c r="N89" s="926"/>
      <c r="O89" s="926"/>
    </row>
    <row r="90" spans="1:15" ht="10.15" customHeight="1">
      <c r="A90" s="926"/>
      <c r="B90" s="926"/>
      <c r="C90" s="926"/>
      <c r="D90" s="926"/>
      <c r="E90" s="926"/>
      <c r="F90" s="926"/>
      <c r="G90" s="926"/>
      <c r="H90" s="926"/>
      <c r="I90" s="926"/>
      <c r="J90" s="926"/>
      <c r="K90" s="926"/>
      <c r="L90" s="926"/>
      <c r="M90" s="926"/>
      <c r="N90" s="926"/>
      <c r="O90" s="926"/>
    </row>
    <row r="91" spans="1:15" ht="10.15" customHeight="1">
      <c r="A91" s="926"/>
      <c r="B91" s="926"/>
      <c r="C91" s="926"/>
      <c r="D91" s="926"/>
      <c r="E91" s="926"/>
      <c r="F91" s="926"/>
      <c r="G91" s="926"/>
      <c r="H91" s="926"/>
      <c r="I91" s="926"/>
      <c r="J91" s="926"/>
      <c r="K91" s="926"/>
      <c r="L91" s="926"/>
      <c r="M91" s="926"/>
      <c r="N91" s="926"/>
      <c r="O91" s="926"/>
    </row>
    <row r="92" spans="1:15" ht="10.15" customHeight="1">
      <c r="A92" s="926"/>
      <c r="B92" s="926"/>
      <c r="C92" s="926"/>
      <c r="D92" s="926"/>
      <c r="E92" s="926"/>
      <c r="F92" s="926"/>
      <c r="G92" s="926"/>
      <c r="H92" s="926"/>
      <c r="I92" s="926"/>
      <c r="J92" s="926"/>
      <c r="K92" s="926"/>
      <c r="L92" s="926"/>
      <c r="M92" s="926"/>
      <c r="N92" s="926"/>
      <c r="O92" s="926"/>
    </row>
    <row r="93" spans="1:15" ht="10.15" customHeight="1">
      <c r="A93" s="926"/>
      <c r="B93" s="926"/>
      <c r="C93" s="926"/>
      <c r="D93" s="926"/>
      <c r="E93" s="926"/>
      <c r="F93" s="926"/>
      <c r="G93" s="926"/>
      <c r="H93" s="926"/>
      <c r="I93" s="926"/>
      <c r="J93" s="926"/>
      <c r="K93" s="926"/>
      <c r="L93" s="926"/>
      <c r="M93" s="926"/>
      <c r="N93" s="926"/>
      <c r="O93" s="926"/>
    </row>
    <row r="94" spans="1:15" ht="10.15" customHeight="1">
      <c r="A94" s="926"/>
      <c r="B94" s="926"/>
      <c r="C94" s="926"/>
      <c r="D94" s="926"/>
      <c r="E94" s="926"/>
      <c r="F94" s="926"/>
      <c r="G94" s="926"/>
      <c r="H94" s="926"/>
      <c r="I94" s="926"/>
      <c r="J94" s="926"/>
      <c r="K94" s="926"/>
      <c r="L94" s="926"/>
      <c r="M94" s="926"/>
      <c r="N94" s="926"/>
      <c r="O94" s="926"/>
    </row>
    <row r="95" spans="1:15" ht="10.15" customHeight="1">
      <c r="A95" s="926"/>
      <c r="B95" s="926"/>
      <c r="C95" s="926"/>
      <c r="D95" s="926"/>
      <c r="E95" s="926"/>
      <c r="F95" s="926"/>
      <c r="G95" s="926"/>
      <c r="H95" s="926"/>
      <c r="I95" s="926"/>
      <c r="J95" s="926"/>
      <c r="K95" s="926"/>
      <c r="L95" s="926"/>
      <c r="M95" s="926"/>
      <c r="N95" s="926"/>
      <c r="O95" s="926"/>
    </row>
    <row r="96" spans="1:15" ht="10.15" customHeight="1">
      <c r="A96" s="926"/>
      <c r="B96" s="926"/>
      <c r="C96" s="926"/>
      <c r="D96" s="926"/>
      <c r="E96" s="926"/>
      <c r="F96" s="926"/>
      <c r="G96" s="926"/>
      <c r="H96" s="926"/>
      <c r="I96" s="926"/>
      <c r="J96" s="926"/>
      <c r="K96" s="926"/>
      <c r="L96" s="926"/>
      <c r="M96" s="926"/>
      <c r="N96" s="926"/>
      <c r="O96" s="926"/>
    </row>
    <row r="97" spans="1:15" ht="10.15" customHeight="1">
      <c r="A97" s="926"/>
      <c r="B97" s="926"/>
      <c r="C97" s="926"/>
      <c r="D97" s="926"/>
      <c r="E97" s="926"/>
      <c r="F97" s="926"/>
      <c r="G97" s="926"/>
      <c r="H97" s="926"/>
      <c r="I97" s="926"/>
      <c r="J97" s="926"/>
      <c r="K97" s="926"/>
      <c r="L97" s="926"/>
      <c r="M97" s="926"/>
      <c r="N97" s="926"/>
      <c r="O97" s="926"/>
    </row>
    <row r="98" spans="1:15" ht="10.15" customHeight="1">
      <c r="A98" s="926"/>
      <c r="B98" s="926"/>
      <c r="C98" s="926"/>
      <c r="D98" s="926"/>
      <c r="E98" s="926"/>
      <c r="F98" s="926"/>
      <c r="G98" s="926"/>
      <c r="H98" s="926"/>
      <c r="I98" s="926"/>
      <c r="J98" s="926"/>
      <c r="K98" s="926"/>
      <c r="L98" s="926"/>
      <c r="M98" s="926"/>
      <c r="N98" s="926"/>
      <c r="O98" s="926"/>
    </row>
    <row r="99" spans="1:15" ht="10.15" customHeight="1">
      <c r="A99" s="926"/>
      <c r="B99" s="926"/>
      <c r="C99" s="926"/>
      <c r="D99" s="926"/>
      <c r="E99" s="926"/>
      <c r="F99" s="926"/>
      <c r="G99" s="926"/>
      <c r="H99" s="926"/>
      <c r="I99" s="926"/>
      <c r="J99" s="926"/>
      <c r="K99" s="926"/>
      <c r="L99" s="926"/>
      <c r="M99" s="926"/>
      <c r="N99" s="926"/>
      <c r="O99" s="926"/>
    </row>
    <row r="100" spans="1:15" ht="10.15" customHeight="1">
      <c r="A100" s="926"/>
      <c r="B100" s="926"/>
      <c r="C100" s="926"/>
      <c r="D100" s="926"/>
      <c r="E100" s="926"/>
      <c r="F100" s="926"/>
      <c r="G100" s="926"/>
      <c r="H100" s="926"/>
      <c r="I100" s="926"/>
      <c r="J100" s="926"/>
      <c r="K100" s="926"/>
      <c r="L100" s="926"/>
      <c r="M100" s="926"/>
      <c r="N100" s="926"/>
      <c r="O100" s="926"/>
    </row>
    <row r="101" spans="1:15" ht="10.15" customHeight="1">
      <c r="A101" s="926"/>
      <c r="B101" s="926"/>
      <c r="C101" s="926"/>
      <c r="D101" s="926"/>
      <c r="E101" s="926"/>
      <c r="F101" s="926"/>
      <c r="G101" s="926"/>
      <c r="H101" s="926"/>
      <c r="I101" s="926"/>
      <c r="J101" s="926"/>
      <c r="K101" s="926"/>
      <c r="L101" s="926"/>
      <c r="M101" s="926"/>
      <c r="N101" s="926"/>
      <c r="O101" s="926"/>
    </row>
    <row r="102" spans="1:15" ht="10.15" customHeight="1">
      <c r="A102" s="926"/>
      <c r="B102" s="926"/>
      <c r="C102" s="926"/>
      <c r="D102" s="926"/>
      <c r="E102" s="926"/>
      <c r="F102" s="926"/>
      <c r="G102" s="926"/>
      <c r="H102" s="926"/>
      <c r="I102" s="926"/>
      <c r="J102" s="926"/>
      <c r="K102" s="926"/>
      <c r="L102" s="926"/>
      <c r="M102" s="926"/>
      <c r="N102" s="926"/>
      <c r="O102" s="926"/>
    </row>
    <row r="103" spans="1:15" ht="10.15" customHeight="1">
      <c r="A103" s="926"/>
      <c r="B103" s="926"/>
      <c r="C103" s="926"/>
      <c r="D103" s="926"/>
      <c r="E103" s="926"/>
      <c r="F103" s="926"/>
      <c r="G103" s="926"/>
      <c r="H103" s="926"/>
      <c r="I103" s="926"/>
      <c r="J103" s="926"/>
      <c r="K103" s="926"/>
      <c r="L103" s="926"/>
      <c r="M103" s="926"/>
      <c r="N103" s="926"/>
      <c r="O103" s="926"/>
    </row>
    <row r="104" spans="1:15" ht="10.15" customHeight="1">
      <c r="A104" s="926"/>
      <c r="B104" s="926"/>
      <c r="C104" s="926"/>
      <c r="D104" s="926"/>
      <c r="E104" s="926"/>
      <c r="F104" s="926"/>
      <c r="G104" s="926"/>
      <c r="H104" s="926"/>
      <c r="I104" s="926"/>
      <c r="J104" s="926"/>
      <c r="K104" s="926"/>
      <c r="L104" s="926"/>
      <c r="M104" s="926"/>
      <c r="N104" s="926"/>
      <c r="O104" s="926"/>
    </row>
    <row r="105" spans="1:15" ht="10.15" customHeight="1">
      <c r="A105" s="926"/>
      <c r="B105" s="926"/>
      <c r="C105" s="926"/>
      <c r="D105" s="926"/>
      <c r="E105" s="926"/>
      <c r="F105" s="926"/>
      <c r="G105" s="926"/>
      <c r="H105" s="926"/>
      <c r="I105" s="926"/>
      <c r="J105" s="926"/>
      <c r="K105" s="926"/>
      <c r="L105" s="926"/>
      <c r="M105" s="926"/>
      <c r="N105" s="926"/>
      <c r="O105" s="926"/>
    </row>
    <row r="106" spans="1:15" ht="10.15" customHeight="1">
      <c r="A106" s="926"/>
      <c r="B106" s="926"/>
      <c r="C106" s="926"/>
      <c r="D106" s="926"/>
      <c r="E106" s="926"/>
      <c r="F106" s="926"/>
      <c r="G106" s="926"/>
      <c r="H106" s="926"/>
      <c r="I106" s="926"/>
      <c r="J106" s="926"/>
      <c r="K106" s="926"/>
      <c r="L106" s="926"/>
      <c r="M106" s="926"/>
      <c r="N106" s="926"/>
      <c r="O106" s="926"/>
    </row>
    <row r="107" spans="1:15" ht="10.15" customHeight="1">
      <c r="A107" s="926"/>
      <c r="B107" s="926"/>
      <c r="C107" s="926"/>
      <c r="D107" s="926"/>
      <c r="E107" s="926"/>
      <c r="F107" s="926"/>
      <c r="G107" s="926"/>
      <c r="H107" s="926"/>
      <c r="I107" s="926"/>
      <c r="J107" s="926"/>
      <c r="K107" s="926"/>
      <c r="L107" s="926"/>
      <c r="M107" s="926"/>
      <c r="N107" s="926"/>
      <c r="O107" s="926"/>
    </row>
    <row r="108" spans="1:15" ht="10.15" customHeight="1">
      <c r="A108" s="926"/>
      <c r="B108" s="926"/>
      <c r="C108" s="926"/>
      <c r="D108" s="926"/>
      <c r="E108" s="926"/>
      <c r="F108" s="926"/>
      <c r="G108" s="926"/>
      <c r="H108" s="926"/>
      <c r="I108" s="926"/>
      <c r="J108" s="926"/>
      <c r="K108" s="926"/>
      <c r="L108" s="926"/>
      <c r="M108" s="926"/>
      <c r="N108" s="926"/>
      <c r="O108" s="926"/>
    </row>
    <row r="109" spans="1:15" ht="10.15" customHeight="1">
      <c r="A109" s="926"/>
      <c r="B109" s="926"/>
      <c r="C109" s="926"/>
      <c r="D109" s="926"/>
      <c r="E109" s="926"/>
      <c r="F109" s="926"/>
      <c r="G109" s="926"/>
      <c r="H109" s="926"/>
      <c r="I109" s="926"/>
      <c r="J109" s="926"/>
      <c r="K109" s="926"/>
      <c r="L109" s="926"/>
      <c r="M109" s="926"/>
      <c r="N109" s="926"/>
      <c r="O109" s="926"/>
    </row>
    <row r="110" spans="1:15" ht="10.15" customHeight="1">
      <c r="A110" s="926"/>
      <c r="B110" s="926"/>
      <c r="C110" s="926"/>
      <c r="D110" s="926"/>
      <c r="E110" s="926"/>
      <c r="F110" s="926"/>
      <c r="G110" s="926"/>
      <c r="H110" s="926"/>
      <c r="I110" s="926"/>
      <c r="J110" s="926"/>
      <c r="K110" s="926"/>
      <c r="L110" s="926"/>
      <c r="M110" s="926"/>
      <c r="N110" s="926"/>
      <c r="O110" s="926"/>
    </row>
    <row r="111" spans="1:15" ht="10.15" customHeight="1">
      <c r="A111" s="926"/>
      <c r="B111" s="926"/>
      <c r="C111" s="926"/>
      <c r="D111" s="926"/>
      <c r="E111" s="926"/>
      <c r="F111" s="926"/>
      <c r="G111" s="926"/>
      <c r="H111" s="926"/>
      <c r="I111" s="926"/>
      <c r="J111" s="926"/>
      <c r="K111" s="926"/>
      <c r="L111" s="926"/>
      <c r="M111" s="926"/>
      <c r="N111" s="926"/>
      <c r="O111" s="926"/>
    </row>
    <row r="112" spans="1:15" ht="10.15" customHeight="1">
      <c r="A112" s="926"/>
      <c r="B112" s="926"/>
      <c r="C112" s="926"/>
      <c r="D112" s="926"/>
      <c r="E112" s="926"/>
      <c r="F112" s="926"/>
      <c r="G112" s="926"/>
      <c r="H112" s="926"/>
      <c r="I112" s="926"/>
      <c r="J112" s="926"/>
      <c r="K112" s="926"/>
      <c r="L112" s="926"/>
      <c r="M112" s="926"/>
      <c r="N112" s="926"/>
      <c r="O112" s="926"/>
    </row>
    <row r="113" spans="1:15" ht="10.15" customHeight="1">
      <c r="A113" s="926"/>
      <c r="B113" s="926"/>
      <c r="C113" s="926"/>
      <c r="D113" s="926"/>
      <c r="E113" s="926"/>
      <c r="F113" s="926"/>
      <c r="G113" s="926"/>
      <c r="H113" s="926"/>
      <c r="I113" s="926"/>
      <c r="J113" s="926"/>
      <c r="K113" s="926"/>
      <c r="L113" s="926"/>
      <c r="M113" s="926"/>
      <c r="N113" s="926"/>
      <c r="O113" s="926"/>
    </row>
    <row r="114" spans="1:15" ht="10.15" customHeight="1">
      <c r="A114" s="926"/>
      <c r="B114" s="926"/>
      <c r="C114" s="926"/>
      <c r="D114" s="926"/>
      <c r="E114" s="926"/>
      <c r="F114" s="926"/>
      <c r="G114" s="926"/>
      <c r="H114" s="926"/>
      <c r="I114" s="926"/>
      <c r="J114" s="926"/>
      <c r="K114" s="926"/>
      <c r="L114" s="926"/>
      <c r="M114" s="926"/>
      <c r="N114" s="926"/>
      <c r="O114" s="926"/>
    </row>
    <row r="115" spans="1:15" ht="10.15" customHeight="1">
      <c r="A115" s="926"/>
      <c r="B115" s="926"/>
      <c r="C115" s="926"/>
      <c r="D115" s="926"/>
      <c r="E115" s="926"/>
      <c r="F115" s="926"/>
      <c r="G115" s="926"/>
      <c r="H115" s="926"/>
      <c r="I115" s="926"/>
      <c r="J115" s="926"/>
      <c r="K115" s="926"/>
      <c r="L115" s="926"/>
      <c r="M115" s="926"/>
      <c r="N115" s="926"/>
      <c r="O115" s="926"/>
    </row>
    <row r="116" spans="1:15" ht="10.15" customHeight="1">
      <c r="A116" s="926"/>
      <c r="B116" s="926"/>
      <c r="C116" s="926"/>
      <c r="D116" s="926"/>
      <c r="E116" s="926"/>
      <c r="F116" s="926"/>
      <c r="G116" s="926"/>
      <c r="H116" s="926"/>
      <c r="I116" s="926"/>
      <c r="J116" s="926"/>
      <c r="K116" s="926"/>
      <c r="L116" s="926"/>
      <c r="M116" s="926"/>
      <c r="N116" s="926"/>
      <c r="O116" s="926"/>
    </row>
    <row r="117" spans="1:15" ht="10.15" customHeight="1">
      <c r="A117" s="926"/>
      <c r="B117" s="926"/>
      <c r="C117" s="926"/>
      <c r="D117" s="926"/>
      <c r="E117" s="926"/>
      <c r="F117" s="926"/>
      <c r="G117" s="926"/>
      <c r="H117" s="926"/>
      <c r="I117" s="926"/>
      <c r="J117" s="926"/>
      <c r="K117" s="926"/>
      <c r="L117" s="926"/>
      <c r="M117" s="926"/>
      <c r="N117" s="926"/>
      <c r="O117" s="926"/>
    </row>
    <row r="118" spans="1:15" ht="10.15" customHeight="1">
      <c r="A118" s="926"/>
      <c r="B118" s="926"/>
      <c r="C118" s="926"/>
      <c r="D118" s="926"/>
      <c r="E118" s="926"/>
      <c r="F118" s="926"/>
      <c r="G118" s="926"/>
      <c r="H118" s="926"/>
      <c r="I118" s="926"/>
      <c r="J118" s="926"/>
      <c r="K118" s="926"/>
      <c r="L118" s="926"/>
      <c r="M118" s="926"/>
      <c r="N118" s="926"/>
      <c r="O118" s="926"/>
    </row>
    <row r="119" spans="1:15" ht="10.15" customHeight="1">
      <c r="A119" s="926"/>
      <c r="B119" s="926"/>
      <c r="C119" s="926"/>
      <c r="D119" s="926"/>
      <c r="E119" s="926"/>
      <c r="F119" s="926"/>
      <c r="G119" s="926"/>
      <c r="H119" s="926"/>
      <c r="I119" s="926"/>
      <c r="J119" s="926"/>
      <c r="K119" s="926"/>
      <c r="L119" s="926"/>
      <c r="M119" s="926"/>
      <c r="N119" s="926"/>
      <c r="O119" s="926"/>
    </row>
    <row r="120" spans="1:15" ht="10.15" customHeight="1">
      <c r="A120" s="926"/>
      <c r="B120" s="926"/>
      <c r="C120" s="926"/>
      <c r="D120" s="926"/>
      <c r="E120" s="926"/>
      <c r="F120" s="926"/>
      <c r="G120" s="926"/>
      <c r="H120" s="926"/>
      <c r="I120" s="926"/>
      <c r="J120" s="926"/>
      <c r="K120" s="926"/>
      <c r="L120" s="926"/>
      <c r="M120" s="926"/>
      <c r="N120" s="926"/>
      <c r="O120" s="926"/>
    </row>
    <row r="121" spans="1:15" ht="10.15" customHeight="1">
      <c r="A121" s="926"/>
      <c r="B121" s="926"/>
      <c r="C121" s="926"/>
      <c r="D121" s="926"/>
      <c r="E121" s="926"/>
      <c r="F121" s="926"/>
      <c r="G121" s="926"/>
      <c r="H121" s="926"/>
      <c r="I121" s="926"/>
      <c r="J121" s="926"/>
      <c r="K121" s="926"/>
      <c r="L121" s="926"/>
      <c r="M121" s="926"/>
      <c r="N121" s="926"/>
      <c r="O121" s="926"/>
    </row>
    <row r="122" spans="1:15" ht="10.15" customHeight="1">
      <c r="A122" s="926"/>
      <c r="B122" s="926"/>
      <c r="C122" s="926"/>
      <c r="D122" s="926"/>
      <c r="E122" s="926"/>
      <c r="F122" s="926"/>
      <c r="G122" s="926"/>
      <c r="H122" s="926"/>
      <c r="I122" s="926"/>
      <c r="J122" s="926"/>
      <c r="K122" s="926"/>
      <c r="L122" s="926"/>
      <c r="M122" s="926"/>
      <c r="N122" s="926"/>
      <c r="O122" s="926"/>
    </row>
    <row r="123" spans="1:15" ht="10.15" customHeight="1">
      <c r="A123" s="926"/>
      <c r="B123" s="926"/>
      <c r="C123" s="926"/>
      <c r="D123" s="926"/>
      <c r="E123" s="926"/>
      <c r="F123" s="926"/>
      <c r="G123" s="926"/>
      <c r="H123" s="926"/>
      <c r="I123" s="926"/>
      <c r="J123" s="926"/>
      <c r="K123" s="926"/>
      <c r="L123" s="926"/>
      <c r="M123" s="926"/>
      <c r="N123" s="926"/>
      <c r="O123" s="926"/>
    </row>
    <row r="124" spans="1:15" ht="10.15" customHeight="1">
      <c r="A124" s="926"/>
      <c r="B124" s="926"/>
      <c r="C124" s="926"/>
      <c r="D124" s="926"/>
      <c r="E124" s="926"/>
      <c r="F124" s="926"/>
      <c r="G124" s="926"/>
      <c r="H124" s="926"/>
      <c r="I124" s="926"/>
      <c r="J124" s="926"/>
      <c r="K124" s="926"/>
      <c r="L124" s="926"/>
      <c r="M124" s="926"/>
      <c r="N124" s="926"/>
      <c r="O124" s="926"/>
    </row>
    <row r="125" spans="1:15" ht="10.15" customHeight="1">
      <c r="A125" s="926"/>
      <c r="B125" s="926"/>
      <c r="C125" s="926"/>
      <c r="D125" s="926"/>
      <c r="E125" s="926"/>
      <c r="F125" s="926"/>
      <c r="G125" s="926"/>
      <c r="H125" s="926"/>
      <c r="I125" s="926"/>
      <c r="J125" s="926"/>
      <c r="K125" s="926"/>
      <c r="L125" s="926"/>
      <c r="M125" s="926"/>
      <c r="N125" s="926"/>
      <c r="O125" s="926"/>
    </row>
    <row r="126" spans="1:15" ht="10.15" customHeight="1">
      <c r="A126" s="926"/>
      <c r="B126" s="926"/>
      <c r="C126" s="926"/>
      <c r="D126" s="926"/>
      <c r="E126" s="926"/>
      <c r="F126" s="926"/>
      <c r="G126" s="926"/>
      <c r="H126" s="926"/>
      <c r="I126" s="926"/>
      <c r="J126" s="926"/>
      <c r="K126" s="926"/>
      <c r="L126" s="926"/>
      <c r="M126" s="926"/>
      <c r="N126" s="926"/>
      <c r="O126" s="926"/>
    </row>
    <row r="127" spans="1:15" ht="10.15" customHeight="1">
      <c r="A127" s="926"/>
      <c r="B127" s="926"/>
      <c r="C127" s="926"/>
      <c r="D127" s="926"/>
      <c r="E127" s="926"/>
      <c r="F127" s="926"/>
      <c r="G127" s="926"/>
      <c r="H127" s="926"/>
      <c r="I127" s="926"/>
      <c r="J127" s="926"/>
      <c r="K127" s="926"/>
      <c r="L127" s="926"/>
      <c r="M127" s="926"/>
      <c r="N127" s="926"/>
      <c r="O127" s="926"/>
    </row>
    <row r="128" spans="1:15" ht="10.15" customHeight="1">
      <c r="A128" s="926"/>
      <c r="B128" s="926"/>
      <c r="C128" s="926"/>
      <c r="D128" s="926"/>
      <c r="E128" s="926"/>
      <c r="F128" s="926"/>
      <c r="G128" s="926"/>
      <c r="H128" s="926"/>
      <c r="I128" s="926"/>
      <c r="J128" s="926"/>
      <c r="K128" s="926"/>
      <c r="L128" s="926"/>
      <c r="M128" s="926"/>
      <c r="N128" s="926"/>
      <c r="O128" s="926"/>
    </row>
    <row r="129" spans="1:15" ht="10.15" customHeight="1">
      <c r="A129" s="926"/>
      <c r="B129" s="926"/>
      <c r="C129" s="926"/>
      <c r="D129" s="926"/>
      <c r="E129" s="926"/>
      <c r="F129" s="926"/>
      <c r="G129" s="926"/>
      <c r="H129" s="926"/>
      <c r="I129" s="926"/>
      <c r="J129" s="926"/>
      <c r="K129" s="926"/>
      <c r="L129" s="926"/>
      <c r="M129" s="926"/>
      <c r="N129" s="926"/>
      <c r="O129" s="926"/>
    </row>
    <row r="130" spans="1:15" ht="10.15" customHeight="1">
      <c r="A130" s="926"/>
      <c r="B130" s="926"/>
      <c r="C130" s="926"/>
      <c r="D130" s="926"/>
      <c r="E130" s="926"/>
      <c r="F130" s="926"/>
      <c r="G130" s="926"/>
      <c r="H130" s="926"/>
      <c r="I130" s="926"/>
      <c r="J130" s="926"/>
      <c r="K130" s="926"/>
      <c r="L130" s="926"/>
      <c r="M130" s="926"/>
      <c r="N130" s="926"/>
      <c r="O130" s="926"/>
    </row>
    <row r="131" spans="1:15" ht="10.15" customHeight="1">
      <c r="A131" s="926"/>
      <c r="B131" s="926"/>
      <c r="C131" s="926"/>
      <c r="D131" s="926"/>
      <c r="E131" s="926"/>
      <c r="F131" s="926"/>
      <c r="G131" s="926"/>
      <c r="H131" s="926"/>
      <c r="I131" s="926"/>
      <c r="J131" s="926"/>
      <c r="K131" s="926"/>
      <c r="L131" s="926"/>
      <c r="M131" s="926"/>
      <c r="N131" s="926"/>
      <c r="O131" s="926"/>
    </row>
    <row r="132" spans="1:15" ht="10.15" customHeight="1">
      <c r="A132" s="926"/>
      <c r="B132" s="926"/>
      <c r="C132" s="926"/>
      <c r="D132" s="926"/>
      <c r="E132" s="926"/>
      <c r="F132" s="926"/>
      <c r="G132" s="926"/>
      <c r="H132" s="926"/>
      <c r="I132" s="926"/>
      <c r="J132" s="926"/>
      <c r="K132" s="926"/>
      <c r="L132" s="926"/>
      <c r="M132" s="926"/>
      <c r="N132" s="926"/>
      <c r="O132" s="926"/>
    </row>
    <row r="133" spans="1:15" ht="10.15" customHeight="1">
      <c r="A133" s="926"/>
      <c r="B133" s="926"/>
      <c r="C133" s="926"/>
      <c r="D133" s="926"/>
      <c r="E133" s="926"/>
      <c r="F133" s="926"/>
      <c r="G133" s="926"/>
      <c r="H133" s="926"/>
      <c r="I133" s="926"/>
      <c r="J133" s="926"/>
      <c r="K133" s="926"/>
      <c r="L133" s="926"/>
      <c r="M133" s="926"/>
      <c r="N133" s="926"/>
      <c r="O133" s="926"/>
    </row>
    <row r="134" spans="1:15" ht="10.15" customHeight="1">
      <c r="A134" s="926"/>
      <c r="B134" s="926"/>
      <c r="C134" s="926"/>
      <c r="D134" s="926"/>
      <c r="E134" s="926"/>
      <c r="F134" s="926"/>
      <c r="G134" s="926"/>
      <c r="H134" s="926"/>
      <c r="I134" s="926"/>
      <c r="J134" s="926"/>
      <c r="K134" s="926"/>
      <c r="L134" s="926"/>
      <c r="M134" s="926"/>
      <c r="N134" s="926"/>
      <c r="O134" s="926"/>
    </row>
    <row r="135" spans="1:15" ht="10.15" customHeight="1">
      <c r="A135" s="926"/>
      <c r="B135" s="926"/>
      <c r="C135" s="926"/>
      <c r="D135" s="926"/>
      <c r="E135" s="926"/>
      <c r="F135" s="926"/>
      <c r="G135" s="926"/>
      <c r="H135" s="926"/>
      <c r="I135" s="926"/>
      <c r="J135" s="926"/>
      <c r="K135" s="926"/>
      <c r="L135" s="926"/>
      <c r="M135" s="926"/>
      <c r="N135" s="926"/>
      <c r="O135" s="926"/>
    </row>
    <row r="136" spans="1:15" ht="10.15" customHeight="1">
      <c r="A136" s="926"/>
      <c r="B136" s="926"/>
      <c r="C136" s="926"/>
      <c r="D136" s="926"/>
      <c r="E136" s="926"/>
      <c r="F136" s="926"/>
      <c r="G136" s="926"/>
      <c r="H136" s="926"/>
      <c r="I136" s="926"/>
      <c r="J136" s="926"/>
      <c r="K136" s="926"/>
      <c r="L136" s="926"/>
      <c r="M136" s="926"/>
      <c r="N136" s="926"/>
      <c r="O136" s="926"/>
    </row>
    <row r="137" spans="1:15" ht="10.15" customHeight="1">
      <c r="A137" s="926"/>
      <c r="B137" s="926"/>
      <c r="C137" s="926"/>
      <c r="D137" s="926"/>
      <c r="E137" s="926"/>
      <c r="F137" s="926"/>
      <c r="G137" s="926"/>
      <c r="H137" s="926"/>
      <c r="I137" s="926"/>
      <c r="J137" s="926"/>
      <c r="K137" s="926"/>
      <c r="L137" s="926"/>
      <c r="M137" s="926"/>
      <c r="N137" s="926"/>
      <c r="O137" s="926"/>
    </row>
    <row r="138" spans="1:15" ht="10.15" customHeight="1">
      <c r="A138" s="926"/>
      <c r="B138" s="926"/>
      <c r="C138" s="926"/>
      <c r="D138" s="926"/>
      <c r="E138" s="926"/>
      <c r="F138" s="926"/>
      <c r="G138" s="926"/>
      <c r="H138" s="926"/>
      <c r="I138" s="926"/>
      <c r="J138" s="926"/>
      <c r="K138" s="926"/>
      <c r="L138" s="926"/>
      <c r="M138" s="926"/>
      <c r="N138" s="926"/>
      <c r="O138" s="926"/>
    </row>
    <row r="139" spans="1:15" ht="10.15" customHeight="1">
      <c r="A139" s="926"/>
      <c r="B139" s="926"/>
      <c r="C139" s="926"/>
      <c r="D139" s="926"/>
      <c r="E139" s="926"/>
      <c r="F139" s="926"/>
      <c r="G139" s="926"/>
      <c r="H139" s="926"/>
      <c r="I139" s="926"/>
      <c r="J139" s="926"/>
      <c r="K139" s="926"/>
      <c r="L139" s="926"/>
      <c r="M139" s="926"/>
      <c r="N139" s="926"/>
      <c r="O139" s="926"/>
    </row>
    <row r="140" spans="1:15" ht="10.15" customHeight="1">
      <c r="A140" s="926"/>
      <c r="B140" s="926"/>
      <c r="C140" s="926"/>
      <c r="D140" s="926"/>
      <c r="E140" s="926"/>
      <c r="F140" s="926"/>
      <c r="G140" s="926"/>
      <c r="H140" s="926"/>
      <c r="I140" s="926"/>
      <c r="J140" s="926"/>
      <c r="K140" s="926"/>
      <c r="L140" s="926"/>
      <c r="M140" s="926"/>
      <c r="N140" s="926"/>
      <c r="O140" s="926"/>
    </row>
    <row r="141" spans="1:15" ht="10.15" customHeight="1">
      <c r="A141" s="926"/>
      <c r="B141" s="926"/>
      <c r="C141" s="926"/>
      <c r="D141" s="926"/>
      <c r="E141" s="926"/>
      <c r="F141" s="926"/>
      <c r="G141" s="926"/>
      <c r="H141" s="926"/>
      <c r="I141" s="926"/>
      <c r="J141" s="926"/>
      <c r="K141" s="926"/>
      <c r="L141" s="926"/>
      <c r="M141" s="926"/>
      <c r="N141" s="926"/>
      <c r="O141" s="926"/>
    </row>
    <row r="142" spans="1:15" ht="10.15" customHeight="1">
      <c r="A142" s="926"/>
      <c r="B142" s="926"/>
      <c r="C142" s="926"/>
      <c r="D142" s="926"/>
      <c r="E142" s="926"/>
      <c r="F142" s="926"/>
      <c r="G142" s="926"/>
      <c r="H142" s="926"/>
      <c r="I142" s="926"/>
      <c r="J142" s="926"/>
      <c r="K142" s="926"/>
      <c r="L142" s="926"/>
      <c r="M142" s="926"/>
      <c r="N142" s="926"/>
      <c r="O142" s="926"/>
    </row>
    <row r="143" spans="1:15" ht="10.15" customHeight="1">
      <c r="A143" s="926"/>
      <c r="B143" s="926"/>
      <c r="C143" s="926"/>
      <c r="D143" s="926"/>
      <c r="E143" s="926"/>
      <c r="F143" s="926"/>
      <c r="G143" s="926"/>
      <c r="H143" s="926"/>
      <c r="I143" s="926"/>
      <c r="J143" s="926"/>
      <c r="K143" s="926"/>
      <c r="L143" s="926"/>
      <c r="M143" s="926"/>
      <c r="N143" s="926"/>
      <c r="O143" s="926"/>
    </row>
    <row r="144" spans="1:15" ht="10.15" customHeight="1">
      <c r="A144" s="926"/>
      <c r="B144" s="926"/>
      <c r="C144" s="926"/>
      <c r="D144" s="926"/>
      <c r="E144" s="926"/>
      <c r="F144" s="926"/>
      <c r="G144" s="926"/>
      <c r="H144" s="926"/>
      <c r="I144" s="926"/>
      <c r="J144" s="926"/>
      <c r="K144" s="926"/>
      <c r="L144" s="926"/>
      <c r="M144" s="926"/>
      <c r="N144" s="926"/>
      <c r="O144" s="926"/>
    </row>
    <row r="145" spans="1:15" ht="10.15" customHeight="1">
      <c r="A145" s="926"/>
      <c r="B145" s="926"/>
      <c r="C145" s="926"/>
      <c r="D145" s="926"/>
      <c r="E145" s="926"/>
      <c r="F145" s="926"/>
      <c r="G145" s="926"/>
      <c r="H145" s="926"/>
      <c r="I145" s="926"/>
      <c r="J145" s="926"/>
      <c r="K145" s="926"/>
      <c r="L145" s="926"/>
      <c r="M145" s="926"/>
      <c r="N145" s="926"/>
      <c r="O145" s="926"/>
    </row>
    <row r="146" spans="1:15" ht="10.15" customHeight="1">
      <c r="A146" s="926"/>
      <c r="B146" s="926"/>
      <c r="C146" s="926"/>
      <c r="D146" s="926"/>
      <c r="E146" s="926"/>
      <c r="F146" s="926"/>
      <c r="G146" s="926"/>
      <c r="H146" s="926"/>
      <c r="I146" s="926"/>
      <c r="J146" s="926"/>
      <c r="K146" s="926"/>
      <c r="L146" s="926"/>
      <c r="M146" s="926"/>
      <c r="N146" s="926"/>
      <c r="O146" s="926"/>
    </row>
    <row r="147" spans="1:15" ht="10.15" customHeight="1">
      <c r="A147" s="926"/>
      <c r="B147" s="926"/>
      <c r="C147" s="926"/>
      <c r="D147" s="926"/>
      <c r="E147" s="926"/>
      <c r="F147" s="926"/>
      <c r="G147" s="926"/>
      <c r="H147" s="926"/>
      <c r="I147" s="926"/>
      <c r="J147" s="926"/>
      <c r="K147" s="926"/>
      <c r="L147" s="926"/>
      <c r="M147" s="926"/>
      <c r="N147" s="926"/>
      <c r="O147" s="926"/>
    </row>
    <row r="148" spans="1:15" ht="10.15" customHeight="1">
      <c r="A148" s="926"/>
      <c r="B148" s="926"/>
      <c r="C148" s="926"/>
      <c r="D148" s="926"/>
      <c r="E148" s="926"/>
      <c r="F148" s="926"/>
      <c r="G148" s="926"/>
      <c r="H148" s="926"/>
      <c r="I148" s="926"/>
      <c r="J148" s="926"/>
      <c r="K148" s="926"/>
      <c r="L148" s="926"/>
      <c r="M148" s="926"/>
      <c r="N148" s="926"/>
      <c r="O148" s="926"/>
    </row>
    <row r="149" spans="1:15" ht="10.15" customHeight="1">
      <c r="A149" s="926"/>
      <c r="B149" s="926"/>
      <c r="C149" s="926"/>
      <c r="D149" s="926"/>
      <c r="E149" s="926"/>
      <c r="F149" s="926"/>
      <c r="G149" s="926"/>
      <c r="H149" s="926"/>
      <c r="I149" s="926"/>
      <c r="J149" s="926"/>
      <c r="K149" s="926"/>
      <c r="L149" s="926"/>
      <c r="M149" s="926"/>
      <c r="N149" s="926"/>
      <c r="O149" s="926"/>
    </row>
    <row r="150" spans="1:15" ht="10.15" customHeight="1">
      <c r="A150" s="926"/>
      <c r="B150" s="926"/>
      <c r="C150" s="926"/>
      <c r="D150" s="926"/>
      <c r="E150" s="926"/>
      <c r="F150" s="926"/>
      <c r="G150" s="926"/>
      <c r="H150" s="926"/>
      <c r="I150" s="926"/>
      <c r="J150" s="926"/>
      <c r="K150" s="926"/>
      <c r="L150" s="926"/>
      <c r="M150" s="926"/>
      <c r="N150" s="926"/>
      <c r="O150" s="926"/>
    </row>
    <row r="151" spans="1:15" ht="10.15" customHeight="1">
      <c r="A151" s="926"/>
      <c r="B151" s="926"/>
      <c r="C151" s="926"/>
      <c r="D151" s="926"/>
      <c r="E151" s="926"/>
      <c r="F151" s="926"/>
      <c r="G151" s="926"/>
      <c r="H151" s="926"/>
      <c r="I151" s="926"/>
      <c r="J151" s="926"/>
      <c r="K151" s="926"/>
      <c r="L151" s="926"/>
      <c r="M151" s="926"/>
      <c r="N151" s="926"/>
      <c r="O151" s="926"/>
    </row>
    <row r="152" spans="1:15" ht="10.15" customHeight="1">
      <c r="A152" s="926"/>
      <c r="B152" s="926"/>
      <c r="C152" s="926"/>
      <c r="D152" s="926"/>
      <c r="E152" s="926"/>
      <c r="F152" s="926"/>
      <c r="G152" s="926"/>
      <c r="H152" s="926"/>
      <c r="I152" s="926"/>
      <c r="J152" s="926"/>
      <c r="K152" s="926"/>
      <c r="L152" s="926"/>
      <c r="M152" s="926"/>
      <c r="N152" s="926"/>
      <c r="O152" s="926"/>
    </row>
    <row r="153" spans="1:15" ht="10.15" customHeight="1">
      <c r="A153" s="926"/>
      <c r="B153" s="926"/>
      <c r="C153" s="926"/>
      <c r="D153" s="926"/>
      <c r="E153" s="926"/>
      <c r="F153" s="926"/>
      <c r="G153" s="926"/>
      <c r="H153" s="926"/>
      <c r="I153" s="926"/>
      <c r="J153" s="926"/>
      <c r="K153" s="926"/>
      <c r="L153" s="926"/>
      <c r="M153" s="926"/>
      <c r="N153" s="926"/>
      <c r="O153" s="926"/>
    </row>
    <row r="154" spans="1:15" ht="10.15" customHeight="1">
      <c r="A154" s="926"/>
      <c r="B154" s="926"/>
      <c r="C154" s="926"/>
      <c r="D154" s="926"/>
      <c r="E154" s="926"/>
      <c r="F154" s="926"/>
      <c r="G154" s="926"/>
      <c r="H154" s="926"/>
      <c r="I154" s="926"/>
      <c r="J154" s="926"/>
      <c r="K154" s="926"/>
      <c r="L154" s="926"/>
      <c r="M154" s="926"/>
      <c r="N154" s="926"/>
      <c r="O154" s="926"/>
    </row>
    <row r="155" spans="1:15" ht="10.15" customHeight="1">
      <c r="A155" s="926"/>
      <c r="B155" s="926"/>
      <c r="C155" s="926"/>
      <c r="D155" s="926"/>
      <c r="E155" s="926"/>
      <c r="F155" s="926"/>
      <c r="G155" s="926"/>
      <c r="H155" s="926"/>
      <c r="I155" s="926"/>
      <c r="J155" s="926"/>
      <c r="K155" s="926"/>
      <c r="L155" s="926"/>
      <c r="M155" s="926"/>
      <c r="N155" s="926"/>
      <c r="O155" s="926"/>
    </row>
    <row r="156" spans="1:15" ht="10.15" customHeight="1">
      <c r="A156" s="926"/>
      <c r="B156" s="926"/>
      <c r="C156" s="926"/>
      <c r="D156" s="926"/>
      <c r="E156" s="926"/>
      <c r="F156" s="926"/>
      <c r="G156" s="926"/>
      <c r="H156" s="926"/>
      <c r="I156" s="926"/>
      <c r="J156" s="926"/>
      <c r="K156" s="926"/>
      <c r="L156" s="926"/>
      <c r="M156" s="926"/>
      <c r="N156" s="926"/>
      <c r="O156" s="926"/>
    </row>
    <row r="157" spans="1:15" ht="10.15" customHeight="1">
      <c r="A157" s="926"/>
      <c r="B157" s="926"/>
      <c r="C157" s="926"/>
      <c r="D157" s="926"/>
      <c r="E157" s="926"/>
      <c r="F157" s="926"/>
      <c r="G157" s="926"/>
      <c r="H157" s="926"/>
      <c r="I157" s="926"/>
      <c r="J157" s="926"/>
      <c r="K157" s="926"/>
      <c r="L157" s="926"/>
      <c r="M157" s="926"/>
      <c r="N157" s="926"/>
      <c r="O157" s="926"/>
    </row>
    <row r="158" spans="1:15" ht="10.15" customHeight="1">
      <c r="A158" s="926"/>
      <c r="B158" s="926"/>
      <c r="C158" s="926"/>
      <c r="D158" s="926"/>
      <c r="E158" s="926"/>
      <c r="F158" s="926"/>
      <c r="G158" s="926"/>
      <c r="H158" s="926"/>
      <c r="I158" s="926"/>
      <c r="J158" s="926"/>
      <c r="K158" s="926"/>
      <c r="L158" s="926"/>
      <c r="M158" s="926"/>
      <c r="N158" s="926"/>
      <c r="O158" s="926"/>
    </row>
    <row r="159" spans="1:15" ht="10.15" customHeight="1">
      <c r="A159" s="926"/>
      <c r="B159" s="926"/>
      <c r="C159" s="926"/>
      <c r="D159" s="926"/>
      <c r="E159" s="926"/>
      <c r="F159" s="926"/>
      <c r="G159" s="926"/>
      <c r="H159" s="926"/>
      <c r="I159" s="926"/>
      <c r="J159" s="926"/>
      <c r="K159" s="926"/>
      <c r="L159" s="926"/>
      <c r="M159" s="926"/>
      <c r="N159" s="926"/>
      <c r="O159" s="926"/>
    </row>
    <row r="160" spans="1:15" ht="10.15" customHeight="1">
      <c r="A160" s="926"/>
      <c r="B160" s="926"/>
      <c r="C160" s="926"/>
      <c r="D160" s="926"/>
      <c r="E160" s="926"/>
      <c r="F160" s="926"/>
      <c r="G160" s="926"/>
      <c r="H160" s="926"/>
      <c r="I160" s="926"/>
      <c r="J160" s="926"/>
      <c r="K160" s="926"/>
      <c r="L160" s="926"/>
      <c r="M160" s="926"/>
      <c r="N160" s="926"/>
      <c r="O160" s="926"/>
    </row>
    <row r="161" spans="1:15" ht="10.15" customHeight="1">
      <c r="A161" s="926"/>
      <c r="B161" s="926"/>
      <c r="C161" s="926"/>
      <c r="D161" s="926"/>
      <c r="E161" s="926"/>
      <c r="F161" s="926"/>
      <c r="G161" s="926"/>
      <c r="H161" s="926"/>
      <c r="I161" s="926"/>
      <c r="J161" s="926"/>
      <c r="K161" s="926"/>
      <c r="L161" s="926"/>
      <c r="M161" s="926"/>
      <c r="N161" s="926"/>
      <c r="O161" s="926"/>
    </row>
    <row r="162" spans="1:15" ht="10.15" customHeight="1">
      <c r="A162" s="926"/>
      <c r="B162" s="926"/>
      <c r="C162" s="926"/>
      <c r="D162" s="926"/>
      <c r="E162" s="926"/>
      <c r="F162" s="926"/>
      <c r="G162" s="926"/>
      <c r="H162" s="926"/>
      <c r="I162" s="926"/>
      <c r="J162" s="926"/>
      <c r="K162" s="926"/>
      <c r="L162" s="926"/>
      <c r="M162" s="926"/>
      <c r="N162" s="926"/>
      <c r="O162" s="926"/>
    </row>
    <row r="163" spans="1:15" ht="10.15" customHeight="1">
      <c r="A163" s="926"/>
      <c r="B163" s="926"/>
      <c r="C163" s="926"/>
      <c r="D163" s="926"/>
      <c r="E163" s="926"/>
      <c r="F163" s="926"/>
      <c r="G163" s="926"/>
      <c r="H163" s="926"/>
      <c r="I163" s="926"/>
      <c r="J163" s="926"/>
      <c r="K163" s="926"/>
      <c r="L163" s="926"/>
      <c r="M163" s="926"/>
      <c r="N163" s="926"/>
      <c r="O163" s="926"/>
    </row>
    <row r="164" spans="1:15" ht="10.15" customHeight="1">
      <c r="A164" s="926"/>
      <c r="B164" s="926"/>
      <c r="C164" s="926"/>
      <c r="D164" s="926"/>
      <c r="E164" s="926"/>
      <c r="F164" s="926"/>
      <c r="G164" s="926"/>
      <c r="H164" s="926"/>
      <c r="I164" s="926"/>
      <c r="J164" s="926"/>
      <c r="K164" s="926"/>
      <c r="L164" s="926"/>
      <c r="M164" s="926"/>
      <c r="N164" s="926"/>
      <c r="O164" s="926"/>
    </row>
    <row r="165" spans="1:15" ht="10.15" customHeight="1">
      <c r="A165" s="926"/>
      <c r="B165" s="926"/>
      <c r="C165" s="926"/>
      <c r="D165" s="926"/>
      <c r="E165" s="926"/>
      <c r="F165" s="926"/>
      <c r="G165" s="926"/>
      <c r="H165" s="926"/>
      <c r="I165" s="926"/>
      <c r="J165" s="926"/>
      <c r="K165" s="926"/>
      <c r="L165" s="926"/>
      <c r="M165" s="926"/>
      <c r="N165" s="926"/>
      <c r="O165" s="926"/>
    </row>
    <row r="166" spans="1:15" ht="10.15" customHeight="1">
      <c r="A166" s="926"/>
      <c r="B166" s="926"/>
      <c r="C166" s="926"/>
      <c r="D166" s="926"/>
      <c r="E166" s="926"/>
      <c r="F166" s="926"/>
      <c r="G166" s="926"/>
      <c r="H166" s="926"/>
      <c r="I166" s="926"/>
      <c r="J166" s="926"/>
      <c r="K166" s="926"/>
      <c r="L166" s="926"/>
      <c r="M166" s="926"/>
      <c r="N166" s="926"/>
      <c r="O166" s="926"/>
    </row>
    <row r="167" spans="1:15" ht="10.15" customHeight="1">
      <c r="A167" s="926"/>
      <c r="B167" s="926"/>
      <c r="C167" s="926"/>
      <c r="D167" s="926"/>
      <c r="E167" s="926"/>
      <c r="F167" s="926"/>
      <c r="G167" s="926"/>
      <c r="H167" s="926"/>
      <c r="I167" s="926"/>
      <c r="J167" s="926"/>
      <c r="K167" s="926"/>
      <c r="L167" s="926"/>
      <c r="M167" s="926"/>
      <c r="N167" s="926"/>
      <c r="O167" s="926"/>
    </row>
    <row r="168" spans="1:15" ht="10.15" customHeight="1">
      <c r="A168" s="926"/>
      <c r="B168" s="926"/>
      <c r="C168" s="926"/>
      <c r="D168" s="926"/>
      <c r="E168" s="926"/>
      <c r="F168" s="926"/>
      <c r="G168" s="926"/>
      <c r="H168" s="926"/>
      <c r="I168" s="926"/>
      <c r="J168" s="926"/>
      <c r="K168" s="926"/>
      <c r="L168" s="926"/>
      <c r="M168" s="926"/>
      <c r="N168" s="926"/>
      <c r="O168" s="926"/>
    </row>
    <row r="169" spans="1:15" ht="10.15" customHeight="1">
      <c r="A169" s="926"/>
      <c r="B169" s="926"/>
      <c r="C169" s="926"/>
      <c r="D169" s="926"/>
      <c r="E169" s="926"/>
      <c r="F169" s="926"/>
      <c r="G169" s="926"/>
      <c r="H169" s="926"/>
      <c r="I169" s="926"/>
      <c r="J169" s="926"/>
      <c r="K169" s="926"/>
      <c r="L169" s="926"/>
      <c r="M169" s="926"/>
      <c r="N169" s="926"/>
      <c r="O169" s="926"/>
    </row>
    <row r="170" spans="1:15" ht="10.15" customHeight="1">
      <c r="A170" s="926"/>
      <c r="B170" s="926"/>
      <c r="C170" s="926"/>
      <c r="D170" s="926"/>
      <c r="E170" s="926"/>
      <c r="F170" s="926"/>
      <c r="G170" s="926"/>
      <c r="H170" s="926"/>
      <c r="I170" s="926"/>
      <c r="J170" s="926"/>
      <c r="K170" s="926"/>
      <c r="L170" s="926"/>
      <c r="M170" s="926"/>
      <c r="N170" s="926"/>
      <c r="O170" s="926"/>
    </row>
    <row r="171" spans="1:15" ht="10.15" customHeight="1">
      <c r="A171" s="926"/>
      <c r="B171" s="926"/>
      <c r="C171" s="926"/>
      <c r="D171" s="926"/>
      <c r="E171" s="926"/>
      <c r="F171" s="926"/>
      <c r="G171" s="926"/>
      <c r="H171" s="926"/>
      <c r="I171" s="926"/>
      <c r="J171" s="926"/>
      <c r="K171" s="926"/>
      <c r="L171" s="926"/>
      <c r="M171" s="926"/>
      <c r="N171" s="926"/>
      <c r="O171" s="926"/>
    </row>
    <row r="172" spans="1:15" ht="10.15" customHeight="1">
      <c r="A172" s="926"/>
      <c r="B172" s="926"/>
      <c r="C172" s="926"/>
      <c r="D172" s="926"/>
      <c r="E172" s="926"/>
      <c r="F172" s="926"/>
      <c r="G172" s="926"/>
      <c r="H172" s="926"/>
      <c r="I172" s="926"/>
      <c r="J172" s="926"/>
      <c r="K172" s="926"/>
      <c r="L172" s="926"/>
      <c r="M172" s="926"/>
      <c r="N172" s="926"/>
      <c r="O172" s="926"/>
    </row>
    <row r="173" spans="1:15" ht="10.15" customHeight="1">
      <c r="A173" s="926"/>
      <c r="B173" s="926"/>
      <c r="C173" s="926"/>
      <c r="D173" s="926"/>
      <c r="E173" s="926"/>
      <c r="F173" s="926"/>
      <c r="G173" s="926"/>
      <c r="H173" s="926"/>
      <c r="I173" s="926"/>
      <c r="J173" s="926"/>
      <c r="K173" s="926"/>
      <c r="L173" s="926"/>
      <c r="M173" s="926"/>
      <c r="N173" s="926"/>
      <c r="O173" s="926"/>
    </row>
    <row r="174" spans="1:15" ht="10.15" customHeight="1">
      <c r="A174" s="926"/>
      <c r="B174" s="926"/>
      <c r="C174" s="926"/>
      <c r="D174" s="926"/>
      <c r="E174" s="926"/>
      <c r="F174" s="926"/>
      <c r="G174" s="926"/>
      <c r="H174" s="926"/>
      <c r="I174" s="926"/>
      <c r="J174" s="926"/>
      <c r="K174" s="926"/>
      <c r="L174" s="926"/>
      <c r="M174" s="926"/>
      <c r="N174" s="926"/>
      <c r="O174" s="926"/>
    </row>
    <row r="175" spans="1:15" ht="10.15" customHeight="1">
      <c r="A175" s="926"/>
      <c r="B175" s="926"/>
      <c r="C175" s="926"/>
      <c r="D175" s="926"/>
      <c r="E175" s="926"/>
      <c r="F175" s="926"/>
      <c r="G175" s="926"/>
      <c r="H175" s="926"/>
      <c r="I175" s="926"/>
      <c r="J175" s="926"/>
      <c r="K175" s="926"/>
      <c r="L175" s="926"/>
      <c r="M175" s="926"/>
      <c r="N175" s="926"/>
      <c r="O175" s="926"/>
    </row>
    <row r="176" spans="1:15" ht="10.15" customHeight="1">
      <c r="A176" s="926"/>
      <c r="B176" s="926"/>
      <c r="C176" s="926"/>
      <c r="D176" s="926"/>
      <c r="E176" s="926"/>
      <c r="F176" s="926"/>
      <c r="G176" s="926"/>
      <c r="H176" s="926"/>
      <c r="I176" s="926"/>
      <c r="J176" s="926"/>
      <c r="K176" s="926"/>
      <c r="L176" s="926"/>
      <c r="M176" s="926"/>
      <c r="N176" s="926"/>
      <c r="O176" s="926"/>
    </row>
    <row r="177" spans="1:15" ht="10.15" customHeight="1">
      <c r="A177" s="926"/>
      <c r="B177" s="926"/>
      <c r="C177" s="926"/>
      <c r="D177" s="926"/>
      <c r="E177" s="926"/>
      <c r="F177" s="926"/>
      <c r="G177" s="926"/>
      <c r="H177" s="926"/>
      <c r="I177" s="926"/>
      <c r="J177" s="926"/>
      <c r="K177" s="926"/>
      <c r="L177" s="926"/>
      <c r="M177" s="926"/>
      <c r="N177" s="926"/>
      <c r="O177" s="926"/>
    </row>
    <row r="178" spans="1:15" ht="10.15" customHeight="1">
      <c r="A178" s="926"/>
      <c r="B178" s="926"/>
      <c r="C178" s="926"/>
      <c r="D178" s="926"/>
      <c r="E178" s="926"/>
      <c r="F178" s="926"/>
      <c r="G178" s="926"/>
      <c r="H178" s="926"/>
      <c r="I178" s="926"/>
      <c r="J178" s="926"/>
      <c r="K178" s="926"/>
      <c r="L178" s="926"/>
      <c r="M178" s="926"/>
      <c r="N178" s="926"/>
      <c r="O178" s="926"/>
    </row>
    <row r="179" spans="1:15" ht="10.15" customHeight="1">
      <c r="A179" s="926"/>
      <c r="B179" s="926"/>
      <c r="C179" s="926"/>
      <c r="D179" s="926"/>
      <c r="E179" s="926"/>
      <c r="F179" s="926"/>
      <c r="G179" s="926"/>
      <c r="H179" s="926"/>
      <c r="I179" s="926"/>
      <c r="J179" s="926"/>
      <c r="K179" s="926"/>
      <c r="L179" s="926"/>
      <c r="M179" s="926"/>
      <c r="N179" s="926"/>
      <c r="O179" s="926"/>
    </row>
    <row r="180" spans="1:15" ht="10.15" customHeight="1">
      <c r="A180" s="926"/>
      <c r="B180" s="926"/>
      <c r="C180" s="926"/>
      <c r="D180" s="926"/>
      <c r="E180" s="926"/>
      <c r="F180" s="926"/>
      <c r="G180" s="926"/>
      <c r="H180" s="926"/>
      <c r="I180" s="926"/>
      <c r="J180" s="926"/>
      <c r="K180" s="926"/>
      <c r="L180" s="926"/>
      <c r="M180" s="926"/>
      <c r="N180" s="926"/>
      <c r="O180" s="926"/>
    </row>
    <row r="181" spans="1:15" ht="10.15" customHeight="1">
      <c r="A181" s="926"/>
      <c r="B181" s="926"/>
      <c r="C181" s="926"/>
      <c r="D181" s="926"/>
      <c r="E181" s="926"/>
      <c r="F181" s="926"/>
      <c r="G181" s="926"/>
      <c r="H181" s="926"/>
      <c r="I181" s="926"/>
      <c r="J181" s="926"/>
      <c r="K181" s="926"/>
      <c r="L181" s="926"/>
      <c r="M181" s="926"/>
      <c r="N181" s="926"/>
      <c r="O181" s="926"/>
    </row>
    <row r="182" spans="1:15" ht="10.15" customHeight="1">
      <c r="A182" s="926"/>
      <c r="B182" s="926"/>
      <c r="C182" s="926"/>
      <c r="D182" s="926"/>
      <c r="E182" s="926"/>
      <c r="F182" s="926"/>
      <c r="G182" s="926"/>
      <c r="H182" s="926"/>
      <c r="I182" s="926"/>
      <c r="J182" s="926"/>
      <c r="K182" s="926"/>
      <c r="L182" s="926"/>
      <c r="M182" s="926"/>
      <c r="N182" s="926"/>
      <c r="O182" s="926"/>
    </row>
    <row r="183" spans="1:15" ht="10.15" customHeight="1">
      <c r="A183" s="926"/>
      <c r="B183" s="926"/>
      <c r="C183" s="926"/>
      <c r="D183" s="926"/>
      <c r="E183" s="926"/>
      <c r="F183" s="926"/>
      <c r="G183" s="926"/>
      <c r="H183" s="926"/>
      <c r="I183" s="926"/>
      <c r="J183" s="926"/>
      <c r="K183" s="926"/>
      <c r="L183" s="926"/>
      <c r="M183" s="926"/>
      <c r="N183" s="926"/>
      <c r="O183" s="926"/>
    </row>
    <row r="184" spans="1:15" ht="10.15" customHeight="1">
      <c r="A184" s="926"/>
      <c r="B184" s="926"/>
      <c r="C184" s="926"/>
      <c r="D184" s="926"/>
      <c r="E184" s="926"/>
      <c r="F184" s="926"/>
      <c r="G184" s="926"/>
      <c r="H184" s="926"/>
      <c r="I184" s="926"/>
      <c r="J184" s="926"/>
      <c r="K184" s="926"/>
      <c r="L184" s="926"/>
      <c r="M184" s="926"/>
      <c r="N184" s="926"/>
      <c r="O184" s="926"/>
    </row>
    <row r="185" spans="1:15" ht="10.15" customHeight="1">
      <c r="A185" s="926"/>
      <c r="B185" s="926"/>
      <c r="C185" s="926"/>
      <c r="D185" s="926"/>
      <c r="E185" s="926"/>
      <c r="F185" s="926"/>
      <c r="G185" s="926"/>
      <c r="H185" s="926"/>
      <c r="I185" s="926"/>
      <c r="J185" s="926"/>
      <c r="K185" s="926"/>
      <c r="L185" s="926"/>
      <c r="M185" s="926"/>
      <c r="N185" s="926"/>
      <c r="O185" s="926"/>
    </row>
    <row r="186" spans="1:15" ht="10.15" customHeight="1">
      <c r="A186" s="926"/>
      <c r="B186" s="926"/>
      <c r="C186" s="926"/>
      <c r="D186" s="926"/>
      <c r="E186" s="926"/>
      <c r="F186" s="926"/>
      <c r="G186" s="926"/>
      <c r="H186" s="926"/>
      <c r="I186" s="926"/>
      <c r="J186" s="926"/>
      <c r="K186" s="926"/>
      <c r="L186" s="926"/>
      <c r="M186" s="926"/>
      <c r="N186" s="926"/>
      <c r="O186" s="926"/>
    </row>
    <row r="187" spans="1:15" ht="10.15" customHeight="1">
      <c r="A187" s="926"/>
      <c r="B187" s="926"/>
      <c r="C187" s="926"/>
      <c r="D187" s="926"/>
      <c r="E187" s="926"/>
      <c r="F187" s="926"/>
      <c r="G187" s="926"/>
      <c r="H187" s="926"/>
      <c r="I187" s="926"/>
      <c r="J187" s="926"/>
      <c r="K187" s="926"/>
      <c r="L187" s="926"/>
      <c r="M187" s="926"/>
      <c r="N187" s="926"/>
      <c r="O187" s="926"/>
    </row>
    <row r="188" spans="1:15" ht="10.15" customHeight="1">
      <c r="A188" s="926"/>
      <c r="B188" s="926"/>
      <c r="C188" s="926"/>
      <c r="D188" s="926"/>
      <c r="E188" s="926"/>
      <c r="F188" s="926"/>
      <c r="G188" s="926"/>
      <c r="H188" s="926"/>
      <c r="I188" s="926"/>
      <c r="J188" s="926"/>
      <c r="K188" s="926"/>
      <c r="L188" s="926"/>
      <c r="M188" s="926"/>
      <c r="N188" s="926"/>
      <c r="O188" s="926"/>
    </row>
    <row r="189" spans="1:15" ht="10.15" customHeight="1">
      <c r="A189" s="926"/>
      <c r="B189" s="926"/>
      <c r="C189" s="926"/>
      <c r="D189" s="926"/>
      <c r="E189" s="926"/>
      <c r="F189" s="926"/>
      <c r="G189" s="926"/>
      <c r="H189" s="926"/>
      <c r="I189" s="926"/>
      <c r="J189" s="926"/>
      <c r="K189" s="926"/>
      <c r="L189" s="926"/>
      <c r="M189" s="926"/>
      <c r="N189" s="926"/>
      <c r="O189" s="926"/>
    </row>
    <row r="190" spans="1:15" ht="10.15" customHeight="1">
      <c r="A190" s="926"/>
      <c r="B190" s="926"/>
      <c r="C190" s="926"/>
      <c r="D190" s="926"/>
      <c r="E190" s="926"/>
      <c r="F190" s="926"/>
      <c r="G190" s="926"/>
      <c r="H190" s="926"/>
      <c r="I190" s="926"/>
      <c r="J190" s="926"/>
      <c r="K190" s="926"/>
      <c r="L190" s="926"/>
      <c r="M190" s="926"/>
      <c r="N190" s="926"/>
      <c r="O190" s="926"/>
    </row>
    <row r="191" spans="1:15" ht="10.15" customHeight="1">
      <c r="A191" s="926"/>
      <c r="B191" s="926"/>
      <c r="C191" s="926"/>
      <c r="D191" s="926"/>
      <c r="E191" s="926"/>
      <c r="F191" s="926"/>
      <c r="G191" s="926"/>
      <c r="H191" s="926"/>
      <c r="I191" s="926"/>
      <c r="J191" s="926"/>
      <c r="K191" s="926"/>
      <c r="L191" s="926"/>
      <c r="M191" s="926"/>
      <c r="N191" s="926"/>
      <c r="O191" s="926"/>
    </row>
    <row r="192" spans="1:15" ht="10.15" customHeight="1">
      <c r="A192" s="926"/>
      <c r="B192" s="926"/>
      <c r="C192" s="926"/>
      <c r="D192" s="926"/>
      <c r="E192" s="926"/>
      <c r="F192" s="926"/>
      <c r="G192" s="926"/>
      <c r="H192" s="926"/>
      <c r="I192" s="926"/>
      <c r="J192" s="926"/>
      <c r="K192" s="926"/>
      <c r="L192" s="926"/>
      <c r="M192" s="926"/>
      <c r="N192" s="926"/>
      <c r="O192" s="926"/>
    </row>
    <row r="193" spans="1:15" ht="10.15" customHeight="1">
      <c r="A193" s="926"/>
      <c r="B193" s="926"/>
      <c r="C193" s="926"/>
      <c r="D193" s="926"/>
      <c r="E193" s="926"/>
      <c r="F193" s="926"/>
      <c r="G193" s="926"/>
      <c r="H193" s="926"/>
      <c r="I193" s="926"/>
      <c r="J193" s="926"/>
      <c r="K193" s="926"/>
      <c r="L193" s="926"/>
      <c r="M193" s="926"/>
      <c r="N193" s="926"/>
      <c r="O193" s="926"/>
    </row>
    <row r="194" spans="1:15" ht="10.15" customHeight="1">
      <c r="A194" s="926"/>
      <c r="B194" s="926"/>
      <c r="C194" s="926"/>
      <c r="D194" s="926"/>
      <c r="E194" s="926"/>
      <c r="F194" s="926"/>
      <c r="G194" s="926"/>
      <c r="H194" s="926"/>
      <c r="I194" s="926"/>
      <c r="J194" s="926"/>
      <c r="K194" s="926"/>
      <c r="L194" s="926"/>
      <c r="M194" s="926"/>
      <c r="N194" s="926"/>
      <c r="O194" s="926"/>
    </row>
    <row r="195" spans="1:15" ht="10.15" customHeight="1">
      <c r="A195" s="926"/>
      <c r="B195" s="926"/>
      <c r="C195" s="926"/>
      <c r="D195" s="926"/>
      <c r="E195" s="926"/>
      <c r="F195" s="926"/>
      <c r="G195" s="926"/>
      <c r="H195" s="926"/>
      <c r="I195" s="926"/>
      <c r="J195" s="926"/>
      <c r="K195" s="926"/>
      <c r="L195" s="926"/>
      <c r="M195" s="926"/>
      <c r="N195" s="926"/>
      <c r="O195" s="926"/>
    </row>
    <row r="196" spans="1:15" ht="10.15" customHeight="1">
      <c r="A196" s="926"/>
      <c r="B196" s="926"/>
      <c r="C196" s="926"/>
      <c r="D196" s="926"/>
      <c r="E196" s="926"/>
      <c r="F196" s="926"/>
      <c r="G196" s="926"/>
      <c r="H196" s="926"/>
      <c r="I196" s="926"/>
      <c r="J196" s="926"/>
      <c r="K196" s="926"/>
      <c r="L196" s="926"/>
      <c r="M196" s="926"/>
      <c r="N196" s="926"/>
      <c r="O196" s="926"/>
    </row>
    <row r="197" spans="1:15" ht="10.15" customHeight="1">
      <c r="A197" s="926"/>
      <c r="B197" s="926"/>
      <c r="C197" s="926"/>
      <c r="D197" s="926"/>
      <c r="E197" s="926"/>
      <c r="F197" s="926"/>
      <c r="G197" s="926"/>
      <c r="H197" s="926"/>
      <c r="I197" s="926"/>
      <c r="J197" s="926"/>
      <c r="K197" s="926"/>
      <c r="L197" s="926"/>
      <c r="M197" s="926"/>
      <c r="N197" s="926"/>
      <c r="O197" s="926"/>
    </row>
    <row r="198" spans="1:15" ht="10.15" customHeight="1">
      <c r="A198" s="926"/>
      <c r="B198" s="926"/>
      <c r="C198" s="926"/>
      <c r="D198" s="926"/>
      <c r="E198" s="926"/>
      <c r="F198" s="926"/>
      <c r="G198" s="926"/>
      <c r="H198" s="926"/>
      <c r="I198" s="926"/>
      <c r="J198" s="926"/>
      <c r="K198" s="926"/>
      <c r="L198" s="926"/>
      <c r="M198" s="926"/>
      <c r="N198" s="926"/>
      <c r="O198" s="926"/>
    </row>
    <row r="199" spans="1:15" ht="10.15" customHeight="1">
      <c r="A199" s="926"/>
      <c r="B199" s="926"/>
      <c r="C199" s="926"/>
      <c r="D199" s="926"/>
      <c r="E199" s="926"/>
      <c r="F199" s="926"/>
      <c r="G199" s="926"/>
      <c r="H199" s="926"/>
      <c r="I199" s="926"/>
      <c r="J199" s="926"/>
      <c r="K199" s="926"/>
      <c r="L199" s="926"/>
      <c r="M199" s="926"/>
      <c r="N199" s="926"/>
      <c r="O199" s="926"/>
    </row>
    <row r="200" spans="1:15" ht="10.15" customHeight="1">
      <c r="A200" s="926"/>
      <c r="B200" s="926"/>
      <c r="C200" s="926"/>
      <c r="D200" s="926"/>
      <c r="E200" s="926"/>
      <c r="F200" s="926"/>
      <c r="G200" s="926"/>
      <c r="H200" s="926"/>
      <c r="I200" s="926"/>
      <c r="J200" s="926"/>
      <c r="K200" s="926"/>
      <c r="L200" s="926"/>
      <c r="M200" s="926"/>
      <c r="N200" s="926"/>
      <c r="O200" s="926"/>
    </row>
    <row r="201" spans="1:15" ht="10.15" customHeight="1">
      <c r="A201" s="926"/>
      <c r="B201" s="926"/>
      <c r="C201" s="926"/>
      <c r="D201" s="926"/>
      <c r="E201" s="926"/>
      <c r="F201" s="926"/>
      <c r="G201" s="926"/>
      <c r="H201" s="926"/>
      <c r="I201" s="926"/>
      <c r="J201" s="926"/>
      <c r="K201" s="926"/>
      <c r="L201" s="926"/>
      <c r="M201" s="926"/>
      <c r="N201" s="926"/>
      <c r="O201" s="926"/>
    </row>
    <row r="202" spans="1:15" ht="10.15" customHeight="1">
      <c r="A202" s="926"/>
      <c r="B202" s="926"/>
      <c r="C202" s="926"/>
      <c r="D202" s="926"/>
      <c r="E202" s="926"/>
      <c r="F202" s="926"/>
      <c r="G202" s="926"/>
      <c r="H202" s="926"/>
      <c r="I202" s="926"/>
      <c r="J202" s="926"/>
      <c r="K202" s="926"/>
      <c r="L202" s="926"/>
      <c r="M202" s="926"/>
      <c r="N202" s="926"/>
      <c r="O202" s="926"/>
    </row>
    <row r="203" spans="1:15" ht="10.15" customHeight="1">
      <c r="A203" s="926"/>
      <c r="B203" s="926"/>
      <c r="C203" s="926"/>
      <c r="D203" s="926"/>
      <c r="E203" s="926"/>
      <c r="F203" s="926"/>
      <c r="G203" s="926"/>
      <c r="H203" s="926"/>
      <c r="I203" s="926"/>
      <c r="J203" s="926"/>
      <c r="K203" s="926"/>
      <c r="L203" s="926"/>
      <c r="M203" s="926"/>
      <c r="N203" s="926"/>
      <c r="O203" s="926"/>
    </row>
    <row r="204" spans="1:15" ht="10.15" customHeight="1">
      <c r="A204" s="926"/>
      <c r="B204" s="926"/>
      <c r="C204" s="926"/>
      <c r="D204" s="926"/>
      <c r="E204" s="926"/>
      <c r="F204" s="926"/>
      <c r="G204" s="926"/>
      <c r="H204" s="926"/>
      <c r="I204" s="926"/>
      <c r="J204" s="926"/>
      <c r="K204" s="926"/>
      <c r="L204" s="926"/>
      <c r="M204" s="926"/>
      <c r="N204" s="926"/>
      <c r="O204" s="926"/>
    </row>
    <row r="205" spans="1:15" ht="10.15" customHeight="1">
      <c r="A205" s="926"/>
      <c r="B205" s="926"/>
      <c r="C205" s="926"/>
      <c r="D205" s="926"/>
      <c r="E205" s="926"/>
      <c r="F205" s="926"/>
      <c r="G205" s="926"/>
      <c r="H205" s="926"/>
      <c r="I205" s="926"/>
      <c r="J205" s="926"/>
      <c r="K205" s="926"/>
      <c r="L205" s="926"/>
      <c r="M205" s="926"/>
      <c r="N205" s="926"/>
      <c r="O205" s="926"/>
    </row>
    <row r="206" spans="1:15" ht="10.15" customHeight="1">
      <c r="A206" s="926"/>
      <c r="B206" s="926"/>
      <c r="C206" s="926"/>
      <c r="D206" s="926"/>
      <c r="E206" s="926"/>
      <c r="F206" s="926"/>
      <c r="G206" s="926"/>
      <c r="H206" s="926"/>
      <c r="I206" s="926"/>
      <c r="J206" s="926"/>
      <c r="K206" s="926"/>
      <c r="L206" s="926"/>
      <c r="M206" s="926"/>
      <c r="N206" s="926"/>
      <c r="O206" s="926"/>
    </row>
    <row r="207" spans="1:15" ht="10.15" customHeight="1">
      <c r="A207" s="926"/>
      <c r="B207" s="926"/>
      <c r="C207" s="926"/>
      <c r="D207" s="926"/>
      <c r="E207" s="926"/>
      <c r="F207" s="926"/>
      <c r="G207" s="926"/>
      <c r="H207" s="926"/>
      <c r="I207" s="926"/>
      <c r="J207" s="926"/>
      <c r="K207" s="926"/>
      <c r="L207" s="926"/>
      <c r="M207" s="926"/>
      <c r="N207" s="926"/>
      <c r="O207" s="926"/>
    </row>
    <row r="208" spans="1:15" ht="10.15" customHeight="1">
      <c r="A208" s="926"/>
      <c r="B208" s="926"/>
      <c r="C208" s="926"/>
      <c r="D208" s="926"/>
      <c r="E208" s="926"/>
      <c r="F208" s="926"/>
      <c r="G208" s="926"/>
      <c r="H208" s="926"/>
      <c r="I208" s="926"/>
      <c r="J208" s="926"/>
      <c r="K208" s="926"/>
      <c r="L208" s="926"/>
      <c r="M208" s="926"/>
      <c r="N208" s="926"/>
      <c r="O208" s="926"/>
    </row>
    <row r="209" spans="1:15" ht="10.15" customHeight="1">
      <c r="A209" s="926"/>
      <c r="B209" s="926"/>
      <c r="C209" s="926"/>
      <c r="D209" s="926"/>
      <c r="E209" s="926"/>
      <c r="F209" s="926"/>
      <c r="G209" s="926"/>
      <c r="H209" s="926"/>
      <c r="I209" s="926"/>
      <c r="J209" s="926"/>
      <c r="K209" s="926"/>
      <c r="L209" s="926"/>
      <c r="M209" s="926"/>
      <c r="N209" s="926"/>
      <c r="O209" s="926"/>
    </row>
    <row r="210" spans="1:15" ht="10.15" customHeight="1">
      <c r="A210" s="926"/>
      <c r="B210" s="926"/>
      <c r="C210" s="926"/>
      <c r="D210" s="926"/>
      <c r="E210" s="926"/>
      <c r="F210" s="926"/>
      <c r="G210" s="926"/>
      <c r="H210" s="926"/>
      <c r="I210" s="926"/>
      <c r="J210" s="926"/>
      <c r="K210" s="926"/>
      <c r="L210" s="926"/>
      <c r="M210" s="926"/>
      <c r="N210" s="926"/>
      <c r="O210" s="926"/>
    </row>
    <row r="211" spans="1:15" ht="10.15" customHeight="1">
      <c r="A211" s="926"/>
      <c r="B211" s="926"/>
      <c r="C211" s="926"/>
      <c r="D211" s="926"/>
      <c r="E211" s="926"/>
      <c r="F211" s="926"/>
      <c r="G211" s="926"/>
      <c r="H211" s="926"/>
      <c r="I211" s="926"/>
      <c r="J211" s="926"/>
      <c r="K211" s="926"/>
      <c r="L211" s="926"/>
      <c r="M211" s="926"/>
      <c r="N211" s="926"/>
      <c r="O211" s="926"/>
    </row>
    <row r="212" spans="1:15" ht="10.15" customHeight="1">
      <c r="A212" s="926"/>
      <c r="B212" s="926"/>
      <c r="C212" s="926"/>
      <c r="D212" s="926"/>
      <c r="E212" s="926"/>
      <c r="F212" s="926"/>
      <c r="G212" s="926"/>
      <c r="H212" s="926"/>
      <c r="I212" s="926"/>
      <c r="J212" s="926"/>
      <c r="K212" s="926"/>
      <c r="L212" s="926"/>
      <c r="M212" s="926"/>
      <c r="N212" s="926"/>
      <c r="O212" s="926"/>
    </row>
    <row r="213" spans="1:15" ht="10.15" customHeight="1">
      <c r="A213" s="926"/>
      <c r="B213" s="926"/>
      <c r="C213" s="926"/>
      <c r="D213" s="926"/>
      <c r="E213" s="926"/>
      <c r="F213" s="926"/>
      <c r="G213" s="926"/>
      <c r="H213" s="926"/>
      <c r="I213" s="926"/>
      <c r="J213" s="926"/>
      <c r="K213" s="926"/>
      <c r="L213" s="926"/>
      <c r="M213" s="926"/>
      <c r="N213" s="926"/>
      <c r="O213" s="926"/>
    </row>
    <row r="214" spans="1:15" ht="10.15" customHeight="1">
      <c r="A214" s="926"/>
      <c r="B214" s="926"/>
      <c r="C214" s="926"/>
      <c r="D214" s="926"/>
      <c r="E214" s="926"/>
      <c r="F214" s="926"/>
      <c r="G214" s="926"/>
      <c r="H214" s="926"/>
      <c r="I214" s="926"/>
      <c r="J214" s="926"/>
      <c r="K214" s="926"/>
      <c r="L214" s="926"/>
      <c r="M214" s="926"/>
      <c r="N214" s="926"/>
      <c r="O214" s="926"/>
    </row>
    <row r="215" spans="1:15" ht="10.15" customHeight="1">
      <c r="A215" s="926"/>
      <c r="B215" s="926"/>
      <c r="C215" s="926"/>
      <c r="D215" s="926"/>
      <c r="E215" s="926"/>
      <c r="F215" s="926"/>
      <c r="G215" s="926"/>
      <c r="H215" s="926"/>
      <c r="I215" s="926"/>
      <c r="J215" s="926"/>
      <c r="K215" s="926"/>
      <c r="L215" s="926"/>
      <c r="M215" s="926"/>
      <c r="N215" s="926"/>
      <c r="O215" s="926"/>
    </row>
    <row r="216" spans="1:15" ht="10.15" customHeight="1">
      <c r="A216" s="926"/>
      <c r="B216" s="926"/>
      <c r="C216" s="926"/>
      <c r="D216" s="926"/>
      <c r="E216" s="926"/>
      <c r="F216" s="926"/>
      <c r="G216" s="926"/>
      <c r="H216" s="926"/>
      <c r="I216" s="926"/>
      <c r="J216" s="926"/>
      <c r="K216" s="926"/>
      <c r="L216" s="926"/>
      <c r="M216" s="926"/>
      <c r="N216" s="926"/>
      <c r="O216" s="926"/>
    </row>
    <row r="217" spans="1:15" ht="10.15" customHeight="1">
      <c r="A217" s="926"/>
      <c r="B217" s="926"/>
      <c r="C217" s="926"/>
      <c r="D217" s="926"/>
      <c r="E217" s="926"/>
      <c r="F217" s="926"/>
      <c r="G217" s="926"/>
      <c r="H217" s="926"/>
      <c r="I217" s="926"/>
      <c r="J217" s="926"/>
      <c r="K217" s="926"/>
      <c r="L217" s="926"/>
      <c r="M217" s="926"/>
      <c r="N217" s="926"/>
      <c r="O217" s="926"/>
    </row>
    <row r="218" spans="1:15" ht="10.15" customHeight="1">
      <c r="A218" s="926"/>
      <c r="B218" s="926"/>
      <c r="C218" s="926"/>
      <c r="D218" s="926"/>
      <c r="E218" s="926"/>
      <c r="F218" s="926"/>
      <c r="G218" s="926"/>
      <c r="H218" s="926"/>
      <c r="I218" s="926"/>
      <c r="J218" s="926"/>
      <c r="K218" s="926"/>
      <c r="L218" s="926"/>
      <c r="M218" s="926"/>
      <c r="N218" s="926"/>
      <c r="O218" s="926"/>
    </row>
    <row r="219" spans="1:15" ht="10.15" customHeight="1">
      <c r="A219" s="926"/>
      <c r="B219" s="926"/>
      <c r="C219" s="926"/>
      <c r="D219" s="926"/>
      <c r="E219" s="926"/>
      <c r="F219" s="926"/>
      <c r="G219" s="926"/>
      <c r="H219" s="926"/>
      <c r="I219" s="926"/>
      <c r="J219" s="926"/>
      <c r="K219" s="926"/>
      <c r="L219" s="926"/>
      <c r="M219" s="926"/>
      <c r="N219" s="926"/>
      <c r="O219" s="926"/>
    </row>
    <row r="220" spans="1:15" ht="10.15" customHeight="1">
      <c r="A220" s="926"/>
      <c r="B220" s="926"/>
      <c r="C220" s="926"/>
      <c r="D220" s="926"/>
      <c r="E220" s="926"/>
      <c r="F220" s="926"/>
      <c r="G220" s="926"/>
      <c r="H220" s="926"/>
      <c r="I220" s="926"/>
      <c r="J220" s="926"/>
      <c r="K220" s="926"/>
      <c r="L220" s="926"/>
      <c r="M220" s="926"/>
      <c r="N220" s="926"/>
      <c r="O220" s="926"/>
    </row>
    <row r="221" spans="1:15" ht="10.15" customHeight="1">
      <c r="A221" s="926"/>
      <c r="B221" s="926"/>
      <c r="C221" s="926"/>
      <c r="D221" s="926"/>
      <c r="E221" s="926"/>
      <c r="F221" s="926"/>
      <c r="G221" s="926"/>
      <c r="H221" s="926"/>
      <c r="I221" s="926"/>
      <c r="J221" s="926"/>
      <c r="K221" s="926"/>
      <c r="L221" s="926"/>
      <c r="M221" s="926"/>
      <c r="N221" s="926"/>
      <c r="O221" s="926"/>
    </row>
    <row r="222" spans="1:15" ht="10.15" customHeight="1">
      <c r="A222" s="926"/>
      <c r="B222" s="926"/>
      <c r="C222" s="926"/>
      <c r="D222" s="926"/>
      <c r="E222" s="926"/>
      <c r="F222" s="926"/>
      <c r="G222" s="926"/>
      <c r="H222" s="926"/>
      <c r="I222" s="926"/>
      <c r="J222" s="926"/>
      <c r="K222" s="926"/>
      <c r="L222" s="926"/>
      <c r="M222" s="926"/>
      <c r="N222" s="926"/>
      <c r="O222" s="926"/>
    </row>
    <row r="223" spans="1:15" ht="10.15" customHeight="1">
      <c r="A223" s="926"/>
      <c r="B223" s="926"/>
      <c r="C223" s="926"/>
      <c r="D223" s="926"/>
      <c r="E223" s="926"/>
      <c r="F223" s="926"/>
      <c r="G223" s="926"/>
      <c r="H223" s="926"/>
      <c r="I223" s="926"/>
      <c r="J223" s="926"/>
      <c r="K223" s="926"/>
      <c r="L223" s="926"/>
      <c r="M223" s="926"/>
      <c r="N223" s="926"/>
      <c r="O223" s="926"/>
    </row>
    <row r="224" spans="1:15" ht="10.15" customHeight="1">
      <c r="A224" s="926"/>
      <c r="B224" s="926"/>
      <c r="C224" s="926"/>
      <c r="D224" s="926"/>
      <c r="E224" s="926"/>
      <c r="F224" s="926"/>
      <c r="G224" s="926"/>
      <c r="H224" s="926"/>
      <c r="I224" s="926"/>
      <c r="J224" s="926"/>
      <c r="K224" s="926"/>
      <c r="L224" s="926"/>
      <c r="M224" s="926"/>
      <c r="N224" s="926"/>
      <c r="O224" s="926"/>
    </row>
    <row r="225" spans="1:15" ht="10.15" customHeight="1">
      <c r="A225" s="926"/>
      <c r="B225" s="926"/>
      <c r="C225" s="926"/>
      <c r="D225" s="926"/>
      <c r="E225" s="926"/>
      <c r="F225" s="926"/>
      <c r="G225" s="926"/>
      <c r="H225" s="926"/>
      <c r="I225" s="926"/>
      <c r="J225" s="926"/>
      <c r="K225" s="926"/>
      <c r="L225" s="926"/>
      <c r="M225" s="926"/>
      <c r="N225" s="926"/>
      <c r="O225" s="926"/>
    </row>
    <row r="226" spans="1:15" ht="10.15" customHeight="1">
      <c r="A226" s="926"/>
      <c r="B226" s="926"/>
      <c r="C226" s="926"/>
      <c r="D226" s="926"/>
      <c r="E226" s="926"/>
      <c r="F226" s="926"/>
      <c r="G226" s="926"/>
      <c r="H226" s="926"/>
      <c r="I226" s="926"/>
      <c r="J226" s="926"/>
      <c r="K226" s="926"/>
      <c r="L226" s="926"/>
      <c r="M226" s="926"/>
      <c r="N226" s="926"/>
      <c r="O226" s="926"/>
    </row>
    <row r="227" spans="1:15" ht="10.15" customHeight="1">
      <c r="A227" s="926"/>
      <c r="B227" s="926"/>
      <c r="C227" s="926"/>
      <c r="D227" s="926"/>
      <c r="E227" s="926"/>
      <c r="F227" s="926"/>
      <c r="G227" s="926"/>
      <c r="H227" s="926"/>
      <c r="I227" s="926"/>
      <c r="J227" s="926"/>
      <c r="K227" s="926"/>
      <c r="L227" s="926"/>
      <c r="M227" s="926"/>
      <c r="N227" s="926"/>
      <c r="O227" s="926"/>
    </row>
    <row r="228" spans="1:15" ht="10.15" customHeight="1">
      <c r="A228" s="926"/>
      <c r="B228" s="926"/>
      <c r="C228" s="926"/>
      <c r="D228" s="926"/>
      <c r="E228" s="926"/>
      <c r="F228" s="926"/>
      <c r="G228" s="926"/>
      <c r="H228" s="926"/>
      <c r="I228" s="926"/>
      <c r="J228" s="926"/>
      <c r="K228" s="926"/>
      <c r="L228" s="926"/>
      <c r="M228" s="926"/>
      <c r="N228" s="926"/>
      <c r="O228" s="926"/>
    </row>
    <row r="229" spans="1:15" ht="10.15" customHeight="1">
      <c r="A229" s="926"/>
      <c r="B229" s="926"/>
      <c r="C229" s="926"/>
      <c r="D229" s="926"/>
      <c r="E229" s="926"/>
      <c r="F229" s="926"/>
      <c r="G229" s="926"/>
      <c r="H229" s="926"/>
      <c r="I229" s="926"/>
      <c r="J229" s="926"/>
      <c r="K229" s="926"/>
      <c r="L229" s="926"/>
      <c r="M229" s="926"/>
      <c r="N229" s="926"/>
      <c r="O229" s="926"/>
    </row>
    <row r="230" spans="1:15" ht="10.15" customHeight="1">
      <c r="A230" s="926"/>
      <c r="B230" s="926"/>
      <c r="C230" s="926"/>
      <c r="D230" s="926"/>
      <c r="E230" s="926"/>
      <c r="F230" s="926"/>
      <c r="G230" s="926"/>
      <c r="H230" s="926"/>
      <c r="I230" s="926"/>
      <c r="J230" s="926"/>
      <c r="K230" s="926"/>
      <c r="L230" s="926"/>
      <c r="M230" s="926"/>
      <c r="N230" s="926"/>
      <c r="O230" s="926"/>
    </row>
    <row r="231" spans="1:15" ht="10.15" customHeight="1">
      <c r="A231" s="926"/>
      <c r="B231" s="926"/>
      <c r="C231" s="926"/>
      <c r="D231" s="926"/>
      <c r="E231" s="926"/>
      <c r="F231" s="926"/>
      <c r="G231" s="926"/>
      <c r="H231" s="926"/>
      <c r="I231" s="926"/>
      <c r="J231" s="926"/>
      <c r="K231" s="926"/>
      <c r="L231" s="926"/>
      <c r="M231" s="926"/>
      <c r="N231" s="926"/>
      <c r="O231" s="926"/>
    </row>
    <row r="232" spans="1:15" ht="10.15" customHeight="1">
      <c r="A232" s="926"/>
      <c r="B232" s="926"/>
      <c r="C232" s="926"/>
      <c r="D232" s="926"/>
      <c r="E232" s="926"/>
      <c r="F232" s="926"/>
      <c r="G232" s="926"/>
      <c r="H232" s="926"/>
      <c r="I232" s="926"/>
      <c r="J232" s="926"/>
      <c r="K232" s="926"/>
      <c r="L232" s="926"/>
      <c r="M232" s="926"/>
      <c r="N232" s="926"/>
      <c r="O232" s="926"/>
    </row>
    <row r="233" spans="1:15" ht="10.15" customHeight="1">
      <c r="A233" s="926"/>
      <c r="B233" s="926"/>
      <c r="C233" s="926"/>
      <c r="D233" s="926"/>
      <c r="E233" s="926"/>
      <c r="F233" s="926"/>
      <c r="G233" s="926"/>
      <c r="H233" s="926"/>
      <c r="I233" s="926"/>
      <c r="J233" s="926"/>
      <c r="K233" s="926"/>
      <c r="L233" s="926"/>
      <c r="M233" s="926"/>
      <c r="N233" s="926"/>
      <c r="O233" s="926"/>
    </row>
    <row r="234" spans="1:15" ht="10.15" customHeight="1">
      <c r="A234" s="926"/>
      <c r="B234" s="926"/>
      <c r="C234" s="926"/>
      <c r="D234" s="926"/>
      <c r="E234" s="926"/>
      <c r="F234" s="926"/>
      <c r="G234" s="926"/>
      <c r="H234" s="926"/>
      <c r="I234" s="926"/>
      <c r="J234" s="926"/>
      <c r="K234" s="926"/>
      <c r="L234" s="926"/>
      <c r="M234" s="926"/>
      <c r="N234" s="926"/>
      <c r="O234" s="926"/>
    </row>
    <row r="235" spans="1:15" ht="10.15" customHeight="1">
      <c r="A235" s="926"/>
      <c r="B235" s="926"/>
      <c r="C235" s="926"/>
      <c r="D235" s="926"/>
      <c r="E235" s="926"/>
      <c r="F235" s="926"/>
      <c r="G235" s="926"/>
      <c r="H235" s="926"/>
      <c r="I235" s="926"/>
      <c r="J235" s="926"/>
      <c r="K235" s="926"/>
      <c r="L235" s="926"/>
      <c r="M235" s="926"/>
      <c r="N235" s="926"/>
      <c r="O235" s="926"/>
    </row>
    <row r="236" spans="1:15" ht="10.15" customHeight="1">
      <c r="A236" s="926"/>
      <c r="B236" s="926"/>
      <c r="C236" s="926"/>
      <c r="D236" s="926"/>
      <c r="E236" s="926"/>
      <c r="F236" s="926"/>
      <c r="G236" s="926"/>
      <c r="H236" s="926"/>
      <c r="I236" s="926"/>
      <c r="J236" s="926"/>
      <c r="K236" s="926"/>
      <c r="L236" s="926"/>
      <c r="M236" s="926"/>
      <c r="N236" s="926"/>
      <c r="O236" s="926"/>
    </row>
    <row r="237" spans="1:15" ht="10.15" customHeight="1">
      <c r="A237" s="926"/>
      <c r="B237" s="926"/>
      <c r="C237" s="926"/>
      <c r="D237" s="926"/>
      <c r="E237" s="926"/>
      <c r="F237" s="926"/>
      <c r="G237" s="926"/>
      <c r="H237" s="926"/>
      <c r="I237" s="926"/>
      <c r="J237" s="926"/>
      <c r="K237" s="926"/>
      <c r="L237" s="926"/>
      <c r="M237" s="926"/>
      <c r="N237" s="926"/>
      <c r="O237" s="926"/>
    </row>
    <row r="238" spans="1:15" ht="10.15" customHeight="1">
      <c r="A238" s="926"/>
      <c r="B238" s="926"/>
      <c r="C238" s="926"/>
      <c r="D238" s="926"/>
      <c r="E238" s="926"/>
      <c r="F238" s="926"/>
      <c r="G238" s="926"/>
      <c r="H238" s="926"/>
      <c r="I238" s="926"/>
      <c r="J238" s="926"/>
      <c r="K238" s="926"/>
      <c r="L238" s="926"/>
      <c r="M238" s="926"/>
      <c r="N238" s="926"/>
      <c r="O238" s="926"/>
    </row>
    <row r="239" spans="1:15" ht="10.15" customHeight="1">
      <c r="A239" s="926"/>
      <c r="B239" s="926"/>
      <c r="C239" s="926"/>
      <c r="D239" s="926"/>
      <c r="E239" s="926"/>
      <c r="F239" s="926"/>
      <c r="G239" s="926"/>
      <c r="H239" s="926"/>
      <c r="I239" s="926"/>
      <c r="J239" s="926"/>
      <c r="K239" s="926"/>
      <c r="L239" s="926"/>
      <c r="M239" s="926"/>
      <c r="N239" s="926"/>
      <c r="O239" s="926"/>
    </row>
    <row r="240" spans="1:15" ht="10.15" customHeight="1">
      <c r="A240" s="926"/>
      <c r="B240" s="926"/>
      <c r="C240" s="926"/>
      <c r="D240" s="926"/>
      <c r="E240" s="926"/>
      <c r="F240" s="926"/>
      <c r="G240" s="926"/>
      <c r="H240" s="926"/>
      <c r="I240" s="926"/>
      <c r="J240" s="926"/>
      <c r="K240" s="926"/>
      <c r="L240" s="926"/>
      <c r="M240" s="926"/>
      <c r="N240" s="926"/>
      <c r="O240" s="926"/>
    </row>
    <row r="241" spans="1:15" ht="10.15" customHeight="1">
      <c r="A241" s="926"/>
      <c r="B241" s="926"/>
      <c r="C241" s="926"/>
      <c r="D241" s="926"/>
      <c r="E241" s="926"/>
      <c r="F241" s="926"/>
      <c r="G241" s="926"/>
      <c r="H241" s="926"/>
      <c r="I241" s="926"/>
      <c r="J241" s="926"/>
      <c r="K241" s="926"/>
      <c r="L241" s="926"/>
      <c r="M241" s="926"/>
      <c r="N241" s="926"/>
      <c r="O241" s="926"/>
    </row>
    <row r="242" spans="1:15" ht="10.15" customHeight="1">
      <c r="A242" s="926"/>
      <c r="B242" s="926"/>
      <c r="C242" s="926"/>
      <c r="D242" s="926"/>
      <c r="E242" s="926"/>
      <c r="F242" s="926"/>
      <c r="G242" s="926"/>
      <c r="H242" s="926"/>
      <c r="I242" s="926"/>
      <c r="J242" s="926"/>
      <c r="K242" s="926"/>
      <c r="L242" s="926"/>
      <c r="M242" s="926"/>
      <c r="N242" s="926"/>
      <c r="O242" s="926"/>
    </row>
    <row r="243" spans="1:15" ht="10.15" customHeight="1">
      <c r="A243" s="926"/>
      <c r="B243" s="926"/>
      <c r="C243" s="926"/>
      <c r="D243" s="926"/>
      <c r="E243" s="926"/>
      <c r="F243" s="926"/>
      <c r="G243" s="926"/>
      <c r="H243" s="926"/>
      <c r="I243" s="926"/>
      <c r="J243" s="926"/>
      <c r="K243" s="926"/>
      <c r="L243" s="926"/>
      <c r="M243" s="926"/>
      <c r="N243" s="926"/>
      <c r="O243" s="926"/>
    </row>
    <row r="244" spans="1:15" ht="10.15" customHeight="1">
      <c r="A244" s="926"/>
      <c r="B244" s="926"/>
      <c r="C244" s="926"/>
      <c r="D244" s="926"/>
      <c r="E244" s="926"/>
      <c r="F244" s="926"/>
      <c r="G244" s="926"/>
      <c r="H244" s="926"/>
      <c r="I244" s="926"/>
      <c r="J244" s="926"/>
      <c r="K244" s="926"/>
      <c r="L244" s="926"/>
      <c r="M244" s="926"/>
      <c r="N244" s="926"/>
      <c r="O244" s="926"/>
    </row>
    <row r="245" spans="1:15" ht="10.15" customHeight="1">
      <c r="A245" s="926"/>
      <c r="B245" s="926"/>
      <c r="C245" s="926"/>
      <c r="D245" s="926"/>
      <c r="E245" s="926"/>
      <c r="F245" s="926"/>
      <c r="G245" s="926"/>
      <c r="H245" s="926"/>
      <c r="I245" s="926"/>
      <c r="J245" s="926"/>
      <c r="K245" s="926"/>
      <c r="L245" s="926"/>
      <c r="M245" s="926"/>
      <c r="N245" s="926"/>
      <c r="O245" s="926"/>
    </row>
    <row r="246" spans="1:15" ht="10.15" customHeight="1">
      <c r="A246" s="926"/>
      <c r="B246" s="926"/>
      <c r="C246" s="926"/>
      <c r="D246" s="926"/>
      <c r="E246" s="926"/>
      <c r="F246" s="926"/>
      <c r="G246" s="926"/>
      <c r="H246" s="926"/>
      <c r="I246" s="926"/>
      <c r="J246" s="926"/>
      <c r="K246" s="926"/>
      <c r="L246" s="926"/>
      <c r="M246" s="926"/>
      <c r="N246" s="926"/>
      <c r="O246" s="926"/>
    </row>
    <row r="247" spans="1:15" ht="10.15" customHeight="1">
      <c r="A247" s="926"/>
      <c r="B247" s="926"/>
      <c r="C247" s="926"/>
      <c r="D247" s="926"/>
      <c r="E247" s="926"/>
      <c r="F247" s="926"/>
      <c r="G247" s="926"/>
      <c r="H247" s="926"/>
      <c r="I247" s="926"/>
      <c r="J247" s="926"/>
      <c r="K247" s="926"/>
      <c r="L247" s="926"/>
      <c r="M247" s="926"/>
      <c r="N247" s="926"/>
      <c r="O247" s="926"/>
    </row>
    <row r="248" spans="1:15" ht="10.15" customHeight="1">
      <c r="A248" s="926"/>
      <c r="B248" s="926"/>
      <c r="C248" s="926"/>
      <c r="D248" s="926"/>
      <c r="E248" s="926"/>
      <c r="F248" s="926"/>
      <c r="G248" s="926"/>
      <c r="H248" s="926"/>
      <c r="I248" s="926"/>
      <c r="J248" s="926"/>
      <c r="K248" s="926"/>
      <c r="L248" s="926"/>
      <c r="M248" s="926"/>
      <c r="N248" s="926"/>
      <c r="O248" s="926"/>
    </row>
    <row r="249" spans="1:15" ht="10.15" customHeight="1">
      <c r="A249" s="926"/>
      <c r="B249" s="926"/>
      <c r="C249" s="926"/>
      <c r="D249" s="926"/>
      <c r="E249" s="926"/>
      <c r="F249" s="926"/>
      <c r="G249" s="926"/>
      <c r="H249" s="926"/>
      <c r="I249" s="926"/>
      <c r="J249" s="926"/>
      <c r="K249" s="926"/>
      <c r="L249" s="926"/>
      <c r="M249" s="926"/>
      <c r="N249" s="926"/>
      <c r="O249" s="926"/>
    </row>
    <row r="250" spans="1:15" ht="10.15" customHeight="1">
      <c r="A250" s="926"/>
      <c r="B250" s="926"/>
      <c r="C250" s="926"/>
      <c r="D250" s="926"/>
      <c r="E250" s="926"/>
      <c r="F250" s="926"/>
      <c r="G250" s="926"/>
      <c r="H250" s="926"/>
      <c r="I250" s="926"/>
      <c r="J250" s="926"/>
      <c r="K250" s="926"/>
      <c r="L250" s="926"/>
      <c r="M250" s="926"/>
      <c r="N250" s="926"/>
      <c r="O250" s="926"/>
    </row>
    <row r="251" spans="1:15" ht="10.15" customHeight="1">
      <c r="A251" s="926"/>
      <c r="B251" s="926"/>
      <c r="C251" s="926"/>
      <c r="D251" s="926"/>
      <c r="E251" s="926"/>
      <c r="F251" s="926"/>
      <c r="G251" s="926"/>
      <c r="H251" s="926"/>
      <c r="I251" s="926"/>
      <c r="J251" s="926"/>
      <c r="K251" s="926"/>
      <c r="L251" s="926"/>
      <c r="M251" s="926"/>
      <c r="N251" s="926"/>
      <c r="O251" s="926"/>
    </row>
    <row r="252" spans="1:15" ht="10.15" customHeight="1">
      <c r="A252" s="926"/>
      <c r="B252" s="926"/>
      <c r="C252" s="926"/>
      <c r="D252" s="926"/>
      <c r="E252" s="926"/>
      <c r="F252" s="926"/>
      <c r="G252" s="926"/>
      <c r="H252" s="926"/>
      <c r="I252" s="926"/>
      <c r="J252" s="926"/>
      <c r="K252" s="926"/>
      <c r="L252" s="926"/>
      <c r="M252" s="926"/>
      <c r="N252" s="926"/>
      <c r="O252" s="926"/>
    </row>
    <row r="253" spans="1:15" ht="10.15" customHeight="1">
      <c r="A253" s="926"/>
      <c r="B253" s="926"/>
      <c r="C253" s="926"/>
      <c r="D253" s="926"/>
      <c r="E253" s="926"/>
      <c r="F253" s="926"/>
      <c r="G253" s="926"/>
      <c r="H253" s="926"/>
      <c r="I253" s="926"/>
      <c r="J253" s="926"/>
      <c r="K253" s="926"/>
      <c r="L253" s="926"/>
      <c r="M253" s="926"/>
      <c r="N253" s="926"/>
      <c r="O253" s="926"/>
    </row>
    <row r="254" spans="1:15" ht="10.15" customHeight="1">
      <c r="A254" s="926"/>
      <c r="B254" s="926"/>
      <c r="C254" s="926"/>
      <c r="D254" s="926"/>
      <c r="E254" s="926"/>
      <c r="F254" s="926"/>
      <c r="G254" s="926"/>
      <c r="H254" s="926"/>
      <c r="I254" s="926"/>
      <c r="J254" s="926"/>
      <c r="K254" s="926"/>
      <c r="L254" s="926"/>
      <c r="M254" s="926"/>
      <c r="N254" s="926"/>
      <c r="O254" s="926"/>
    </row>
    <row r="255" spans="1:15" ht="10.15" customHeight="1">
      <c r="A255" s="926"/>
      <c r="B255" s="926"/>
      <c r="C255" s="926"/>
      <c r="D255" s="926"/>
      <c r="E255" s="926"/>
      <c r="F255" s="926"/>
      <c r="G255" s="926"/>
      <c r="H255" s="926"/>
      <c r="I255" s="926"/>
      <c r="J255" s="926"/>
      <c r="K255" s="926"/>
      <c r="L255" s="926"/>
      <c r="M255" s="926"/>
      <c r="N255" s="926"/>
      <c r="O255" s="926"/>
    </row>
    <row r="256" spans="1:15" ht="10.15" customHeight="1">
      <c r="A256" s="926"/>
      <c r="B256" s="926"/>
      <c r="C256" s="926"/>
      <c r="D256" s="926"/>
      <c r="E256" s="926"/>
      <c r="F256" s="926"/>
      <c r="G256" s="926"/>
      <c r="H256" s="926"/>
      <c r="I256" s="926"/>
      <c r="J256" s="926"/>
      <c r="K256" s="926"/>
      <c r="L256" s="926"/>
      <c r="M256" s="926"/>
      <c r="N256" s="926"/>
      <c r="O256" s="926"/>
    </row>
    <row r="257" spans="1:15" ht="10.15" customHeight="1">
      <c r="A257" s="926"/>
      <c r="B257" s="926"/>
      <c r="C257" s="926"/>
      <c r="D257" s="926"/>
      <c r="E257" s="926"/>
      <c r="F257" s="926"/>
      <c r="G257" s="926"/>
      <c r="H257" s="926"/>
      <c r="I257" s="926"/>
      <c r="J257" s="926"/>
      <c r="K257" s="926"/>
      <c r="L257" s="926"/>
      <c r="M257" s="926"/>
      <c r="N257" s="926"/>
      <c r="O257" s="926"/>
    </row>
    <row r="258" spans="1:15" ht="10.15" customHeight="1">
      <c r="A258" s="926"/>
      <c r="B258" s="926"/>
      <c r="C258" s="926"/>
      <c r="D258" s="926"/>
      <c r="E258" s="926"/>
      <c r="F258" s="926"/>
      <c r="G258" s="926"/>
      <c r="H258" s="926"/>
      <c r="I258" s="926"/>
      <c r="J258" s="926"/>
      <c r="K258" s="926"/>
      <c r="L258" s="926"/>
      <c r="M258" s="926"/>
      <c r="N258" s="926"/>
      <c r="O258" s="926"/>
    </row>
    <row r="259" spans="1:15" ht="10.15" customHeight="1">
      <c r="A259" s="926"/>
      <c r="B259" s="926"/>
      <c r="C259" s="926"/>
      <c r="D259" s="926"/>
      <c r="E259" s="926"/>
      <c r="F259" s="926"/>
      <c r="G259" s="926"/>
      <c r="H259" s="926"/>
      <c r="I259" s="926"/>
      <c r="J259" s="926"/>
      <c r="K259" s="926"/>
      <c r="L259" s="926"/>
      <c r="M259" s="926"/>
      <c r="N259" s="926"/>
      <c r="O259" s="926"/>
    </row>
    <row r="260" spans="1:15" ht="10.15" customHeight="1">
      <c r="A260" s="926"/>
      <c r="B260" s="926"/>
      <c r="C260" s="926"/>
      <c r="D260" s="926"/>
      <c r="E260" s="926"/>
      <c r="F260" s="926"/>
      <c r="G260" s="926"/>
      <c r="H260" s="926"/>
      <c r="I260" s="926"/>
      <c r="J260" s="926"/>
      <c r="K260" s="926"/>
      <c r="L260" s="926"/>
      <c r="M260" s="926"/>
      <c r="N260" s="926"/>
      <c r="O260" s="926"/>
    </row>
    <row r="261" spans="1:15" ht="10.15" customHeight="1">
      <c r="A261" s="926"/>
      <c r="B261" s="926"/>
      <c r="C261" s="926"/>
      <c r="D261" s="926"/>
      <c r="E261" s="926"/>
      <c r="F261" s="926"/>
      <c r="G261" s="926"/>
      <c r="H261" s="926"/>
      <c r="I261" s="926"/>
      <c r="J261" s="926"/>
      <c r="K261" s="926"/>
      <c r="L261" s="926"/>
      <c r="M261" s="926"/>
      <c r="N261" s="926"/>
      <c r="O261" s="926"/>
    </row>
    <row r="262" spans="1:15" ht="10.15" customHeight="1">
      <c r="A262" s="926"/>
      <c r="B262" s="926"/>
      <c r="C262" s="926"/>
      <c r="D262" s="926"/>
      <c r="E262" s="926"/>
      <c r="F262" s="926"/>
      <c r="G262" s="926"/>
      <c r="H262" s="926"/>
      <c r="I262" s="926"/>
      <c r="J262" s="926"/>
      <c r="K262" s="926"/>
      <c r="L262" s="926"/>
      <c r="M262" s="926"/>
      <c r="N262" s="926"/>
      <c r="O262" s="926"/>
    </row>
    <row r="263" spans="1:15" ht="10.15" customHeight="1">
      <c r="A263" s="926"/>
      <c r="B263" s="926"/>
      <c r="C263" s="926"/>
      <c r="D263" s="926"/>
      <c r="E263" s="926"/>
      <c r="F263" s="926"/>
      <c r="G263" s="926"/>
      <c r="H263" s="926"/>
      <c r="I263" s="926"/>
      <c r="J263" s="926"/>
      <c r="K263" s="926"/>
      <c r="L263" s="926"/>
      <c r="M263" s="926"/>
      <c r="N263" s="926"/>
      <c r="O263" s="926"/>
    </row>
    <row r="264" spans="1:15" ht="10.15" customHeight="1">
      <c r="A264" s="926"/>
      <c r="B264" s="926"/>
      <c r="C264" s="926"/>
      <c r="D264" s="926"/>
      <c r="E264" s="926"/>
      <c r="F264" s="926"/>
      <c r="G264" s="926"/>
      <c r="H264" s="926"/>
      <c r="I264" s="926"/>
      <c r="J264" s="926"/>
      <c r="K264" s="926"/>
      <c r="L264" s="926"/>
      <c r="M264" s="926"/>
      <c r="N264" s="926"/>
      <c r="O264" s="926"/>
    </row>
    <row r="265" spans="1:15" ht="10.15" customHeight="1">
      <c r="A265" s="926"/>
      <c r="B265" s="926"/>
      <c r="C265" s="926"/>
      <c r="D265" s="926"/>
      <c r="E265" s="926"/>
      <c r="F265" s="926"/>
      <c r="G265" s="926"/>
      <c r="H265" s="926"/>
      <c r="I265" s="926"/>
      <c r="J265" s="926"/>
      <c r="K265" s="926"/>
      <c r="L265" s="926"/>
      <c r="M265" s="926"/>
      <c r="N265" s="926"/>
      <c r="O265" s="926"/>
    </row>
    <row r="266" spans="1:15" ht="10.15" customHeight="1">
      <c r="A266" s="926"/>
      <c r="B266" s="926"/>
      <c r="C266" s="926"/>
      <c r="D266" s="926"/>
      <c r="E266" s="926"/>
      <c r="F266" s="926"/>
      <c r="G266" s="926"/>
      <c r="H266" s="926"/>
      <c r="I266" s="926"/>
      <c r="J266" s="926"/>
      <c r="K266" s="926"/>
      <c r="L266" s="926"/>
      <c r="M266" s="926"/>
      <c r="N266" s="926"/>
      <c r="O266" s="926"/>
    </row>
    <row r="267" spans="1:15" ht="10.15" customHeight="1">
      <c r="A267" s="926"/>
      <c r="B267" s="926"/>
      <c r="C267" s="926"/>
      <c r="D267" s="926"/>
      <c r="E267" s="926"/>
      <c r="F267" s="926"/>
      <c r="G267" s="926"/>
      <c r="H267" s="926"/>
      <c r="I267" s="926"/>
      <c r="J267" s="926"/>
      <c r="K267" s="926"/>
      <c r="L267" s="926"/>
      <c r="M267" s="926"/>
      <c r="N267" s="926"/>
      <c r="O267" s="926"/>
    </row>
    <row r="268" spans="1:15" ht="10.15" customHeight="1">
      <c r="A268" s="926"/>
      <c r="B268" s="926"/>
      <c r="C268" s="926"/>
      <c r="D268" s="926"/>
      <c r="E268" s="926"/>
      <c r="F268" s="926"/>
      <c r="G268" s="926"/>
      <c r="H268" s="926"/>
      <c r="I268" s="926"/>
      <c r="J268" s="926"/>
      <c r="K268" s="926"/>
      <c r="L268" s="926"/>
      <c r="M268" s="926"/>
      <c r="N268" s="926"/>
      <c r="O268" s="926"/>
    </row>
    <row r="269" spans="1:15" ht="10.15" customHeight="1">
      <c r="A269" s="926"/>
      <c r="B269" s="926"/>
      <c r="C269" s="926"/>
      <c r="D269" s="926"/>
      <c r="E269" s="926"/>
      <c r="F269" s="926"/>
      <c r="G269" s="926"/>
      <c r="H269" s="926"/>
      <c r="I269" s="926"/>
      <c r="J269" s="926"/>
      <c r="K269" s="926"/>
      <c r="L269" s="926"/>
      <c r="M269" s="926"/>
      <c r="N269" s="926"/>
      <c r="O269" s="926"/>
    </row>
    <row r="270" spans="1:15" ht="10.15" customHeight="1">
      <c r="A270" s="926"/>
      <c r="B270" s="926"/>
      <c r="C270" s="926"/>
      <c r="D270" s="926"/>
      <c r="E270" s="926"/>
      <c r="F270" s="926"/>
      <c r="G270" s="926"/>
      <c r="H270" s="926"/>
      <c r="I270" s="926"/>
      <c r="J270" s="926"/>
      <c r="K270" s="926"/>
      <c r="L270" s="926"/>
      <c r="M270" s="926"/>
      <c r="N270" s="926"/>
      <c r="O270" s="926"/>
    </row>
    <row r="271" spans="1:15" ht="10.15" customHeight="1">
      <c r="A271" s="926"/>
      <c r="B271" s="926"/>
      <c r="C271" s="926"/>
      <c r="D271" s="926"/>
      <c r="E271" s="926"/>
      <c r="F271" s="926"/>
      <c r="G271" s="926"/>
      <c r="H271" s="926"/>
      <c r="I271" s="926"/>
      <c r="J271" s="926"/>
      <c r="K271" s="926"/>
      <c r="L271" s="926"/>
      <c r="M271" s="926"/>
      <c r="N271" s="926"/>
      <c r="O271" s="926"/>
    </row>
    <row r="272" spans="1:15" ht="10.15" customHeight="1">
      <c r="A272" s="926"/>
      <c r="B272" s="926"/>
      <c r="C272" s="926"/>
      <c r="D272" s="926"/>
      <c r="E272" s="926"/>
      <c r="F272" s="926"/>
      <c r="G272" s="926"/>
      <c r="H272" s="926"/>
      <c r="I272" s="926"/>
      <c r="J272" s="926"/>
      <c r="K272" s="926"/>
      <c r="L272" s="926"/>
      <c r="M272" s="926"/>
      <c r="N272" s="926"/>
      <c r="O272" s="926"/>
    </row>
    <row r="273" spans="1:15" ht="10.15" customHeight="1">
      <c r="A273" s="926"/>
      <c r="B273" s="926"/>
      <c r="C273" s="926"/>
      <c r="D273" s="926"/>
      <c r="E273" s="926"/>
      <c r="F273" s="926"/>
      <c r="G273" s="926"/>
      <c r="H273" s="926"/>
      <c r="I273" s="926"/>
      <c r="J273" s="926"/>
      <c r="K273" s="926"/>
      <c r="L273" s="926"/>
      <c r="M273" s="926"/>
      <c r="N273" s="926"/>
      <c r="O273" s="926"/>
    </row>
    <row r="274" spans="1:15" ht="10.15" customHeight="1">
      <c r="A274" s="926"/>
      <c r="B274" s="926"/>
      <c r="C274" s="926"/>
      <c r="D274" s="926"/>
      <c r="E274" s="926"/>
      <c r="F274" s="926"/>
      <c r="G274" s="926"/>
      <c r="H274" s="926"/>
      <c r="I274" s="926"/>
      <c r="J274" s="926"/>
      <c r="K274" s="926"/>
      <c r="L274" s="926"/>
      <c r="M274" s="926"/>
      <c r="N274" s="926"/>
      <c r="O274" s="926"/>
    </row>
    <row r="275" spans="1:15" ht="10.15" customHeight="1">
      <c r="A275" s="926"/>
      <c r="B275" s="926"/>
      <c r="C275" s="926"/>
      <c r="D275" s="926"/>
      <c r="E275" s="926"/>
      <c r="F275" s="926"/>
      <c r="G275" s="926"/>
      <c r="H275" s="926"/>
      <c r="I275" s="926"/>
      <c r="J275" s="926"/>
      <c r="K275" s="926"/>
      <c r="L275" s="926"/>
      <c r="M275" s="926"/>
      <c r="N275" s="926"/>
      <c r="O275" s="926"/>
    </row>
    <row r="276" spans="1:15" ht="10.15" customHeight="1">
      <c r="A276" s="926"/>
      <c r="B276" s="926"/>
      <c r="C276" s="926"/>
      <c r="D276" s="926"/>
      <c r="E276" s="926"/>
      <c r="F276" s="926"/>
      <c r="G276" s="926"/>
      <c r="H276" s="926"/>
      <c r="I276" s="926"/>
      <c r="J276" s="926"/>
      <c r="K276" s="926"/>
      <c r="L276" s="926"/>
      <c r="M276" s="926"/>
      <c r="N276" s="926"/>
      <c r="O276" s="926"/>
    </row>
    <row r="277" spans="1:15" ht="10.15" customHeight="1">
      <c r="A277" s="926"/>
      <c r="B277" s="926"/>
      <c r="C277" s="926"/>
      <c r="D277" s="926"/>
      <c r="E277" s="926"/>
      <c r="F277" s="926"/>
      <c r="G277" s="926"/>
      <c r="H277" s="926"/>
      <c r="I277" s="926"/>
      <c r="J277" s="926"/>
      <c r="K277" s="926"/>
      <c r="L277" s="926"/>
      <c r="M277" s="926"/>
      <c r="N277" s="926"/>
      <c r="O277" s="926"/>
    </row>
    <row r="278" spans="1:15" ht="10.15" customHeight="1">
      <c r="A278" s="926"/>
      <c r="B278" s="926"/>
      <c r="C278" s="926"/>
      <c r="D278" s="926"/>
      <c r="E278" s="926"/>
      <c r="F278" s="926"/>
      <c r="G278" s="926"/>
      <c r="H278" s="926"/>
      <c r="I278" s="926"/>
      <c r="J278" s="926"/>
      <c r="K278" s="926"/>
      <c r="L278" s="926"/>
      <c r="M278" s="926"/>
      <c r="N278" s="926"/>
      <c r="O278" s="926"/>
    </row>
    <row r="279" spans="1:15" ht="10.15" customHeight="1">
      <c r="A279" s="926"/>
      <c r="B279" s="926"/>
      <c r="C279" s="926"/>
      <c r="D279" s="926"/>
      <c r="E279" s="926"/>
      <c r="F279" s="926"/>
      <c r="G279" s="926"/>
      <c r="H279" s="926"/>
      <c r="I279" s="926"/>
      <c r="J279" s="926"/>
      <c r="K279" s="926"/>
      <c r="L279" s="926"/>
      <c r="M279" s="926"/>
      <c r="N279" s="926"/>
      <c r="O279" s="926"/>
    </row>
    <row r="280" spans="1:15" ht="10.15" customHeight="1">
      <c r="A280" s="926"/>
      <c r="B280" s="926"/>
      <c r="C280" s="926"/>
      <c r="D280" s="926"/>
      <c r="E280" s="926"/>
      <c r="F280" s="926"/>
      <c r="G280" s="926"/>
      <c r="H280" s="926"/>
      <c r="I280" s="926"/>
      <c r="J280" s="926"/>
      <c r="K280" s="926"/>
      <c r="L280" s="926"/>
      <c r="M280" s="926"/>
      <c r="N280" s="926"/>
      <c r="O280" s="926"/>
    </row>
    <row r="281" spans="1:15" ht="10.15" customHeight="1">
      <c r="A281" s="926"/>
      <c r="B281" s="926"/>
      <c r="C281" s="926"/>
      <c r="D281" s="926"/>
      <c r="E281" s="926"/>
      <c r="F281" s="926"/>
      <c r="G281" s="926"/>
      <c r="H281" s="926"/>
      <c r="I281" s="926"/>
      <c r="J281" s="926"/>
      <c r="K281" s="926"/>
      <c r="L281" s="926"/>
      <c r="M281" s="926"/>
      <c r="N281" s="926"/>
      <c r="O281" s="926"/>
    </row>
    <row r="282" spans="1:15" ht="10.15" customHeight="1">
      <c r="A282" s="926"/>
      <c r="B282" s="926"/>
      <c r="C282" s="926"/>
      <c r="D282" s="926"/>
      <c r="E282" s="926"/>
      <c r="F282" s="926"/>
      <c r="G282" s="926"/>
      <c r="H282" s="926"/>
      <c r="I282" s="926"/>
      <c r="J282" s="926"/>
      <c r="K282" s="926"/>
      <c r="L282" s="926"/>
      <c r="M282" s="926"/>
      <c r="N282" s="926"/>
      <c r="O282" s="926"/>
    </row>
    <row r="283" spans="1:15" ht="10.15" customHeight="1">
      <c r="A283" s="926"/>
      <c r="B283" s="926"/>
      <c r="C283" s="926"/>
      <c r="D283" s="926"/>
      <c r="E283" s="926"/>
      <c r="F283" s="926"/>
      <c r="G283" s="926"/>
      <c r="H283" s="926"/>
      <c r="I283" s="926"/>
      <c r="J283" s="926"/>
      <c r="K283" s="926"/>
      <c r="L283" s="926"/>
      <c r="M283" s="926"/>
      <c r="N283" s="926"/>
      <c r="O283" s="926"/>
    </row>
    <row r="284" spans="1:15" ht="10.15" customHeight="1">
      <c r="A284" s="926"/>
      <c r="B284" s="926"/>
      <c r="C284" s="926"/>
      <c r="D284" s="926"/>
      <c r="E284" s="926"/>
      <c r="F284" s="926"/>
      <c r="G284" s="926"/>
      <c r="H284" s="926"/>
      <c r="I284" s="926"/>
      <c r="J284" s="926"/>
      <c r="K284" s="926"/>
      <c r="L284" s="926"/>
      <c r="M284" s="926"/>
      <c r="N284" s="926"/>
      <c r="O284" s="926"/>
    </row>
    <row r="285" spans="1:15" ht="10.15" customHeight="1">
      <c r="A285" s="926"/>
      <c r="B285" s="926"/>
      <c r="C285" s="926"/>
      <c r="D285" s="926"/>
      <c r="E285" s="926"/>
      <c r="F285" s="926"/>
      <c r="G285" s="926"/>
      <c r="H285" s="926"/>
      <c r="I285" s="926"/>
      <c r="J285" s="926"/>
      <c r="K285" s="926"/>
      <c r="L285" s="926"/>
      <c r="M285" s="926"/>
      <c r="N285" s="926"/>
      <c r="O285" s="926"/>
    </row>
    <row r="286" spans="1:15" ht="10.15" customHeight="1">
      <c r="A286" s="926"/>
      <c r="B286" s="926"/>
      <c r="C286" s="926"/>
      <c r="D286" s="926"/>
      <c r="E286" s="926"/>
      <c r="F286" s="926"/>
      <c r="G286" s="926"/>
      <c r="H286" s="926"/>
      <c r="I286" s="926"/>
      <c r="J286" s="926"/>
      <c r="K286" s="926"/>
      <c r="L286" s="926"/>
      <c r="M286" s="926"/>
      <c r="N286" s="926"/>
      <c r="O286" s="926"/>
    </row>
    <row r="287" spans="1:15" ht="10.15" customHeight="1">
      <c r="A287" s="926"/>
      <c r="B287" s="926"/>
      <c r="C287" s="926"/>
      <c r="D287" s="926"/>
      <c r="E287" s="926"/>
      <c r="F287" s="926"/>
      <c r="G287" s="926"/>
      <c r="H287" s="926"/>
      <c r="I287" s="926"/>
      <c r="J287" s="926"/>
      <c r="K287" s="926"/>
      <c r="L287" s="926"/>
      <c r="M287" s="926"/>
      <c r="N287" s="926"/>
      <c r="O287" s="926"/>
    </row>
    <row r="288" spans="1:15" ht="10.15" customHeight="1">
      <c r="A288" s="926"/>
      <c r="B288" s="926"/>
      <c r="C288" s="926"/>
      <c r="D288" s="926"/>
      <c r="E288" s="926"/>
      <c r="F288" s="926"/>
      <c r="G288" s="926"/>
      <c r="H288" s="926"/>
      <c r="I288" s="926"/>
      <c r="J288" s="926"/>
      <c r="K288" s="926"/>
      <c r="L288" s="926"/>
      <c r="M288" s="926"/>
      <c r="N288" s="926"/>
      <c r="O288" s="926"/>
    </row>
    <row r="289" spans="1:15" ht="10.15" customHeight="1">
      <c r="A289" s="926"/>
      <c r="B289" s="926"/>
      <c r="C289" s="926"/>
      <c r="D289" s="926"/>
      <c r="E289" s="926"/>
      <c r="F289" s="926"/>
      <c r="G289" s="926"/>
      <c r="H289" s="926"/>
      <c r="I289" s="926"/>
      <c r="J289" s="926"/>
      <c r="K289" s="926"/>
      <c r="L289" s="926"/>
      <c r="M289" s="926"/>
      <c r="N289" s="926"/>
      <c r="O289" s="926"/>
    </row>
    <row r="290" spans="1:15" ht="10.15" customHeight="1">
      <c r="A290" s="926"/>
      <c r="B290" s="926"/>
      <c r="C290" s="926"/>
      <c r="D290" s="926"/>
      <c r="E290" s="926"/>
      <c r="F290" s="926"/>
      <c r="G290" s="926"/>
      <c r="H290" s="926"/>
      <c r="I290" s="926"/>
      <c r="J290" s="926"/>
      <c r="K290" s="926"/>
      <c r="L290" s="926"/>
      <c r="M290" s="926"/>
      <c r="N290" s="926"/>
      <c r="O290" s="926"/>
    </row>
    <row r="291" spans="1:15" ht="10.15" customHeight="1">
      <c r="A291" s="926"/>
      <c r="B291" s="926"/>
      <c r="C291" s="926"/>
      <c r="D291" s="926"/>
      <c r="E291" s="926"/>
      <c r="F291" s="926"/>
      <c r="G291" s="926"/>
      <c r="H291" s="926"/>
      <c r="I291" s="926"/>
      <c r="J291" s="926"/>
      <c r="K291" s="926"/>
      <c r="L291" s="926"/>
      <c r="M291" s="926"/>
      <c r="N291" s="926"/>
      <c r="O291" s="926"/>
    </row>
    <row r="292" spans="1:15" ht="10.15" customHeight="1">
      <c r="A292" s="926"/>
      <c r="B292" s="926"/>
      <c r="C292" s="926"/>
      <c r="D292" s="926"/>
      <c r="E292" s="926"/>
      <c r="F292" s="926"/>
      <c r="G292" s="926"/>
      <c r="H292" s="926"/>
      <c r="I292" s="926"/>
      <c r="J292" s="926"/>
      <c r="K292" s="926"/>
      <c r="L292" s="926"/>
      <c r="M292" s="926"/>
      <c r="N292" s="926"/>
      <c r="O292" s="926"/>
    </row>
    <row r="293" spans="1:15" ht="10.15" customHeight="1">
      <c r="A293" s="926"/>
      <c r="B293" s="926"/>
      <c r="C293" s="926"/>
      <c r="D293" s="926"/>
      <c r="E293" s="926"/>
      <c r="F293" s="926"/>
      <c r="G293" s="926"/>
      <c r="H293" s="926"/>
      <c r="I293" s="926"/>
      <c r="J293" s="926"/>
      <c r="K293" s="926"/>
      <c r="L293" s="926"/>
      <c r="M293" s="926"/>
      <c r="N293" s="926"/>
      <c r="O293" s="926"/>
    </row>
    <row r="294" spans="1:15" ht="10.15" customHeight="1">
      <c r="A294" s="926"/>
      <c r="B294" s="926"/>
      <c r="C294" s="926"/>
      <c r="D294" s="926"/>
      <c r="E294" s="926"/>
      <c r="F294" s="926"/>
      <c r="G294" s="926"/>
      <c r="H294" s="926"/>
      <c r="I294" s="926"/>
      <c r="J294" s="926"/>
      <c r="K294" s="926"/>
      <c r="L294" s="926"/>
      <c r="M294" s="926"/>
      <c r="N294" s="926"/>
      <c r="O294" s="926"/>
    </row>
    <row r="295" spans="1:15" ht="10.15" customHeight="1">
      <c r="A295" s="926"/>
      <c r="B295" s="926"/>
      <c r="C295" s="926"/>
      <c r="D295" s="926"/>
      <c r="E295" s="926"/>
      <c r="F295" s="926"/>
      <c r="G295" s="926"/>
      <c r="H295" s="926"/>
      <c r="I295" s="926"/>
      <c r="J295" s="926"/>
      <c r="K295" s="926"/>
      <c r="L295" s="926"/>
      <c r="M295" s="926"/>
      <c r="N295" s="926"/>
      <c r="O295" s="926"/>
    </row>
    <row r="296" spans="1:15" ht="10.15" customHeight="1">
      <c r="A296" s="926"/>
      <c r="B296" s="926"/>
      <c r="C296" s="926"/>
      <c r="D296" s="926"/>
      <c r="E296" s="926"/>
      <c r="F296" s="926"/>
      <c r="G296" s="926"/>
      <c r="H296" s="926"/>
      <c r="I296" s="926"/>
      <c r="J296" s="926"/>
      <c r="K296" s="926"/>
      <c r="L296" s="926"/>
      <c r="M296" s="926"/>
      <c r="N296" s="926"/>
      <c r="O296" s="926"/>
    </row>
    <row r="297" spans="1:15" ht="10.15" customHeight="1">
      <c r="A297" s="926"/>
      <c r="B297" s="926"/>
      <c r="C297" s="926"/>
      <c r="D297" s="926"/>
      <c r="E297" s="926"/>
      <c r="F297" s="926"/>
      <c r="G297" s="926"/>
      <c r="H297" s="926"/>
      <c r="I297" s="926"/>
      <c r="J297" s="926"/>
      <c r="K297" s="926"/>
      <c r="L297" s="926"/>
      <c r="M297" s="926"/>
      <c r="N297" s="926"/>
      <c r="O297" s="926"/>
    </row>
    <row r="298" spans="1:15" ht="10.15" customHeight="1">
      <c r="A298" s="926"/>
      <c r="B298" s="926"/>
      <c r="C298" s="926"/>
      <c r="D298" s="926"/>
      <c r="E298" s="926"/>
      <c r="F298" s="926"/>
      <c r="G298" s="926"/>
      <c r="H298" s="926"/>
      <c r="I298" s="926"/>
      <c r="J298" s="926"/>
      <c r="K298" s="926"/>
      <c r="L298" s="926"/>
      <c r="M298" s="926"/>
      <c r="N298" s="926"/>
      <c r="O298" s="926"/>
    </row>
    <row r="299" spans="1:15" ht="10.15" customHeight="1">
      <c r="A299" s="926"/>
      <c r="B299" s="926"/>
      <c r="C299" s="926"/>
      <c r="D299" s="926"/>
      <c r="E299" s="926"/>
      <c r="F299" s="926"/>
      <c r="G299" s="926"/>
      <c r="H299" s="926"/>
      <c r="I299" s="926"/>
      <c r="J299" s="926"/>
      <c r="K299" s="926"/>
      <c r="L299" s="926"/>
      <c r="M299" s="926"/>
      <c r="N299" s="926"/>
      <c r="O299" s="926"/>
    </row>
    <row r="300" spans="1:15" ht="10.15" customHeight="1">
      <c r="A300" s="926"/>
      <c r="B300" s="926"/>
      <c r="C300" s="926"/>
      <c r="D300" s="926"/>
      <c r="E300" s="926"/>
      <c r="F300" s="926"/>
      <c r="G300" s="926"/>
      <c r="H300" s="926"/>
      <c r="I300" s="926"/>
      <c r="J300" s="926"/>
      <c r="K300" s="926"/>
      <c r="L300" s="926"/>
      <c r="M300" s="926"/>
      <c r="N300" s="926"/>
      <c r="O300" s="926"/>
    </row>
    <row r="301" spans="1:15" ht="10.15" customHeight="1">
      <c r="A301" s="926"/>
      <c r="B301" s="926"/>
      <c r="C301" s="926"/>
      <c r="D301" s="926"/>
      <c r="E301" s="926"/>
      <c r="F301" s="926"/>
      <c r="G301" s="926"/>
      <c r="H301" s="926"/>
      <c r="I301" s="926"/>
      <c r="J301" s="926"/>
      <c r="K301" s="926"/>
      <c r="L301" s="926"/>
      <c r="M301" s="926"/>
      <c r="N301" s="926"/>
      <c r="O301" s="926"/>
    </row>
    <row r="302" spans="1:15" ht="10.15" customHeight="1">
      <c r="A302" s="926"/>
      <c r="B302" s="926"/>
      <c r="C302" s="926"/>
      <c r="D302" s="926"/>
      <c r="E302" s="926"/>
      <c r="F302" s="926"/>
      <c r="G302" s="926"/>
      <c r="H302" s="926"/>
      <c r="I302" s="926"/>
      <c r="J302" s="926"/>
      <c r="K302" s="926"/>
      <c r="L302" s="926"/>
      <c r="M302" s="926"/>
      <c r="N302" s="926"/>
      <c r="O302" s="926"/>
    </row>
    <row r="303" spans="1:15" ht="10.15" customHeight="1">
      <c r="A303" s="926"/>
      <c r="B303" s="926"/>
      <c r="C303" s="926"/>
      <c r="D303" s="926"/>
      <c r="E303" s="926"/>
      <c r="F303" s="926"/>
      <c r="G303" s="926"/>
      <c r="H303" s="926"/>
      <c r="I303" s="926"/>
      <c r="J303" s="926"/>
      <c r="K303" s="926"/>
      <c r="L303" s="926"/>
      <c r="M303" s="926"/>
      <c r="N303" s="926"/>
      <c r="O303" s="926"/>
    </row>
    <row r="304" spans="1:15" ht="10.15" customHeight="1">
      <c r="A304" s="926"/>
      <c r="B304" s="926"/>
      <c r="C304" s="926"/>
      <c r="D304" s="926"/>
      <c r="E304" s="926"/>
      <c r="F304" s="926"/>
      <c r="G304" s="926"/>
      <c r="H304" s="926"/>
      <c r="I304" s="926"/>
      <c r="J304" s="926"/>
      <c r="K304" s="926"/>
      <c r="L304" s="926"/>
      <c r="M304" s="926"/>
      <c r="N304" s="926"/>
      <c r="O304" s="926"/>
    </row>
    <row r="305" spans="1:15" ht="10.15" customHeight="1">
      <c r="A305" s="926"/>
      <c r="B305" s="926"/>
      <c r="C305" s="926"/>
      <c r="D305" s="926"/>
      <c r="E305" s="926"/>
      <c r="F305" s="926"/>
      <c r="G305" s="926"/>
      <c r="H305" s="926"/>
      <c r="I305" s="926"/>
      <c r="J305" s="926"/>
      <c r="K305" s="926"/>
      <c r="L305" s="926"/>
      <c r="M305" s="926"/>
      <c r="N305" s="926"/>
      <c r="O305" s="926"/>
    </row>
    <row r="306" spans="1:15" ht="10.15" customHeight="1">
      <c r="A306" s="926"/>
      <c r="B306" s="926"/>
      <c r="C306" s="926"/>
      <c r="D306" s="926"/>
      <c r="E306" s="926"/>
      <c r="F306" s="926"/>
      <c r="G306" s="926"/>
      <c r="H306" s="926"/>
      <c r="I306" s="926"/>
      <c r="J306" s="926"/>
      <c r="K306" s="926"/>
      <c r="L306" s="926"/>
      <c r="M306" s="926"/>
      <c r="N306" s="926"/>
      <c r="O306" s="926"/>
    </row>
    <row r="307" spans="1:15" ht="10.15" customHeight="1">
      <c r="A307" s="926"/>
      <c r="B307" s="926"/>
      <c r="C307" s="926"/>
      <c r="D307" s="926"/>
      <c r="E307" s="926"/>
      <c r="F307" s="926"/>
      <c r="G307" s="926"/>
      <c r="H307" s="926"/>
      <c r="I307" s="926"/>
      <c r="J307" s="926"/>
      <c r="K307" s="926"/>
      <c r="L307" s="926"/>
      <c r="M307" s="926"/>
      <c r="N307" s="926"/>
      <c r="O307" s="926"/>
    </row>
    <row r="308" spans="1:15" ht="10.15" customHeight="1">
      <c r="A308" s="926"/>
      <c r="B308" s="926"/>
      <c r="C308" s="926"/>
      <c r="D308" s="926"/>
      <c r="E308" s="926"/>
      <c r="F308" s="926"/>
      <c r="G308" s="926"/>
      <c r="H308" s="926"/>
      <c r="I308" s="926"/>
      <c r="J308" s="926"/>
      <c r="K308" s="926"/>
      <c r="L308" s="926"/>
      <c r="M308" s="926"/>
      <c r="N308" s="926"/>
      <c r="O308" s="926"/>
    </row>
    <row r="309" spans="1:15" ht="10.15" customHeight="1">
      <c r="A309" s="926"/>
      <c r="B309" s="926"/>
      <c r="C309" s="926"/>
      <c r="D309" s="926"/>
      <c r="E309" s="926"/>
      <c r="F309" s="926"/>
      <c r="G309" s="926"/>
      <c r="H309" s="926"/>
      <c r="I309" s="926"/>
      <c r="J309" s="926"/>
      <c r="K309" s="926"/>
      <c r="L309" s="926"/>
      <c r="M309" s="926"/>
      <c r="N309" s="926"/>
      <c r="O309" s="926"/>
    </row>
    <row r="310" spans="1:15" ht="10.15" customHeight="1">
      <c r="A310" s="926"/>
      <c r="B310" s="926"/>
      <c r="C310" s="926"/>
      <c r="D310" s="926"/>
      <c r="E310" s="926"/>
      <c r="F310" s="926"/>
      <c r="G310" s="926"/>
      <c r="H310" s="926"/>
      <c r="I310" s="926"/>
      <c r="J310" s="926"/>
      <c r="K310" s="926"/>
      <c r="L310" s="926"/>
      <c r="M310" s="926"/>
      <c r="N310" s="926"/>
      <c r="O310" s="926"/>
    </row>
    <row r="311" spans="1:15" ht="10.15" customHeight="1">
      <c r="A311" s="926"/>
      <c r="B311" s="926"/>
      <c r="C311" s="926"/>
      <c r="D311" s="926"/>
      <c r="E311" s="926"/>
      <c r="F311" s="926"/>
      <c r="G311" s="926"/>
      <c r="H311" s="926"/>
      <c r="I311" s="926"/>
      <c r="J311" s="926"/>
      <c r="K311" s="926"/>
      <c r="L311" s="926"/>
      <c r="M311" s="926"/>
      <c r="N311" s="926"/>
      <c r="O311" s="926"/>
    </row>
    <row r="312" spans="1:15" ht="10.15" customHeight="1">
      <c r="A312" s="926"/>
      <c r="B312" s="926"/>
      <c r="C312" s="926"/>
      <c r="D312" s="926"/>
      <c r="E312" s="926"/>
      <c r="F312" s="926"/>
      <c r="G312" s="926"/>
      <c r="H312" s="926"/>
      <c r="I312" s="926"/>
      <c r="J312" s="926"/>
      <c r="K312" s="926"/>
      <c r="L312" s="926"/>
      <c r="M312" s="926"/>
      <c r="N312" s="926"/>
      <c r="O312" s="926"/>
    </row>
    <row r="313" spans="1:15" ht="10.15" customHeight="1">
      <c r="A313" s="926"/>
      <c r="B313" s="926"/>
      <c r="C313" s="926"/>
      <c r="D313" s="926"/>
      <c r="E313" s="926"/>
      <c r="F313" s="926"/>
      <c r="G313" s="926"/>
      <c r="H313" s="926"/>
      <c r="I313" s="926"/>
      <c r="J313" s="926"/>
      <c r="K313" s="926"/>
      <c r="L313" s="926"/>
      <c r="M313" s="926"/>
      <c r="N313" s="926"/>
      <c r="O313" s="926"/>
    </row>
    <row r="314" spans="1:15" ht="10.15" customHeight="1">
      <c r="A314" s="926"/>
      <c r="B314" s="926"/>
      <c r="C314" s="926"/>
      <c r="D314" s="926"/>
      <c r="E314" s="926"/>
      <c r="F314" s="926"/>
      <c r="G314" s="926"/>
      <c r="H314" s="926"/>
      <c r="I314" s="926"/>
      <c r="J314" s="926"/>
      <c r="K314" s="926"/>
      <c r="L314" s="926"/>
      <c r="M314" s="926"/>
      <c r="N314" s="926"/>
      <c r="O314" s="926"/>
    </row>
    <row r="315" spans="1:15" ht="10.15" customHeight="1">
      <c r="A315" s="926"/>
      <c r="B315" s="926"/>
      <c r="C315" s="926"/>
      <c r="D315" s="926"/>
      <c r="E315" s="926"/>
      <c r="F315" s="926"/>
      <c r="G315" s="926"/>
      <c r="H315" s="926"/>
      <c r="I315" s="926"/>
      <c r="J315" s="926"/>
      <c r="K315" s="926"/>
      <c r="L315" s="926"/>
      <c r="M315" s="926"/>
      <c r="N315" s="926"/>
      <c r="O315" s="926"/>
    </row>
    <row r="316" spans="1:15" ht="10.15" customHeight="1">
      <c r="A316" s="926"/>
      <c r="B316" s="926"/>
      <c r="C316" s="926"/>
      <c r="D316" s="926"/>
      <c r="E316" s="926"/>
      <c r="F316" s="926"/>
      <c r="G316" s="926"/>
      <c r="H316" s="926"/>
      <c r="I316" s="926"/>
      <c r="J316" s="926"/>
      <c r="K316" s="926"/>
      <c r="L316" s="926"/>
      <c r="M316" s="926"/>
      <c r="N316" s="926"/>
      <c r="O316" s="926"/>
    </row>
    <row r="317" spans="1:15" ht="10.15" customHeight="1">
      <c r="A317" s="926"/>
      <c r="B317" s="926"/>
      <c r="C317" s="926"/>
      <c r="D317" s="926"/>
      <c r="E317" s="926"/>
      <c r="F317" s="926"/>
      <c r="G317" s="926"/>
      <c r="H317" s="926"/>
      <c r="I317" s="926"/>
      <c r="J317" s="926"/>
      <c r="K317" s="926"/>
      <c r="L317" s="926"/>
      <c r="M317" s="926"/>
      <c r="N317" s="926"/>
      <c r="O317" s="926"/>
    </row>
    <row r="318" spans="1:15" ht="10.15" customHeight="1">
      <c r="A318" s="926"/>
      <c r="B318" s="926"/>
      <c r="C318" s="926"/>
      <c r="D318" s="926"/>
      <c r="E318" s="926"/>
      <c r="F318" s="926"/>
      <c r="G318" s="926"/>
      <c r="H318" s="926"/>
      <c r="I318" s="926"/>
      <c r="J318" s="926"/>
      <c r="K318" s="926"/>
      <c r="L318" s="926"/>
      <c r="M318" s="926"/>
      <c r="N318" s="926"/>
      <c r="O318" s="926"/>
    </row>
    <row r="319" spans="1:15" ht="10.15" customHeight="1">
      <c r="A319" s="926"/>
      <c r="B319" s="926"/>
      <c r="C319" s="926"/>
      <c r="D319" s="926"/>
      <c r="E319" s="926"/>
      <c r="F319" s="926"/>
      <c r="G319" s="926"/>
      <c r="H319" s="926"/>
      <c r="I319" s="926"/>
      <c r="J319" s="926"/>
      <c r="K319" s="926"/>
      <c r="L319" s="926"/>
      <c r="M319" s="926"/>
      <c r="N319" s="926"/>
      <c r="O319" s="926"/>
    </row>
    <row r="320" spans="1:15" ht="10.15" customHeight="1">
      <c r="A320" s="926"/>
      <c r="B320" s="926"/>
      <c r="C320" s="926"/>
      <c r="D320" s="926"/>
      <c r="E320" s="926"/>
      <c r="F320" s="926"/>
      <c r="G320" s="926"/>
      <c r="H320" s="926"/>
      <c r="I320" s="926"/>
      <c r="J320" s="926"/>
      <c r="K320" s="926"/>
      <c r="L320" s="926"/>
      <c r="M320" s="926"/>
      <c r="N320" s="926"/>
      <c r="O320" s="926"/>
    </row>
    <row r="321" spans="1:15" ht="10.15" customHeight="1">
      <c r="A321" s="926"/>
      <c r="B321" s="926"/>
      <c r="C321" s="926"/>
      <c r="D321" s="926"/>
      <c r="E321" s="926"/>
      <c r="F321" s="926"/>
      <c r="G321" s="926"/>
      <c r="H321" s="926"/>
      <c r="I321" s="926"/>
      <c r="J321" s="926"/>
      <c r="K321" s="926"/>
      <c r="L321" s="926"/>
      <c r="M321" s="926"/>
      <c r="N321" s="926"/>
      <c r="O321" s="926"/>
    </row>
    <row r="322" spans="1:15" ht="10.15" customHeight="1">
      <c r="A322" s="926"/>
      <c r="B322" s="926"/>
      <c r="C322" s="926"/>
      <c r="D322" s="926"/>
      <c r="E322" s="926"/>
      <c r="F322" s="926"/>
      <c r="G322" s="926"/>
      <c r="H322" s="926"/>
      <c r="I322" s="926"/>
      <c r="J322" s="926"/>
      <c r="K322" s="926"/>
      <c r="L322" s="926"/>
      <c r="M322" s="926"/>
      <c r="N322" s="926"/>
      <c r="O322" s="926"/>
    </row>
    <row r="323" spans="1:15" ht="10.15" customHeight="1">
      <c r="A323" s="926"/>
      <c r="B323" s="926"/>
      <c r="C323" s="926"/>
      <c r="D323" s="926"/>
      <c r="E323" s="926"/>
      <c r="F323" s="926"/>
      <c r="G323" s="926"/>
      <c r="H323" s="926"/>
      <c r="I323" s="926"/>
      <c r="J323" s="926"/>
      <c r="K323" s="926"/>
      <c r="L323" s="926"/>
      <c r="M323" s="926"/>
      <c r="N323" s="926"/>
      <c r="O323" s="926"/>
    </row>
    <row r="324" spans="1:15" ht="10.15" customHeight="1">
      <c r="A324" s="926"/>
      <c r="B324" s="926"/>
      <c r="C324" s="926"/>
      <c r="D324" s="926"/>
      <c r="E324" s="926"/>
      <c r="F324" s="926"/>
      <c r="G324" s="926"/>
      <c r="H324" s="926"/>
      <c r="I324" s="926"/>
      <c r="J324" s="926"/>
      <c r="K324" s="926"/>
      <c r="L324" s="926"/>
      <c r="M324" s="926"/>
      <c r="N324" s="926"/>
      <c r="O324" s="926"/>
    </row>
    <row r="325" spans="1:15" ht="10.15" customHeight="1">
      <c r="A325" s="926"/>
      <c r="B325" s="926"/>
      <c r="C325" s="926"/>
      <c r="D325" s="926"/>
      <c r="E325" s="926"/>
      <c r="F325" s="926"/>
      <c r="G325" s="926"/>
      <c r="H325" s="926"/>
      <c r="I325" s="926"/>
      <c r="J325" s="926"/>
      <c r="K325" s="926"/>
      <c r="L325" s="926"/>
      <c r="M325" s="926"/>
      <c r="N325" s="926"/>
      <c r="O325" s="926"/>
    </row>
    <row r="326" spans="1:15" ht="10.15" customHeight="1">
      <c r="A326" s="926"/>
      <c r="B326" s="926"/>
      <c r="C326" s="926"/>
      <c r="D326" s="926"/>
      <c r="E326" s="926"/>
      <c r="F326" s="926"/>
      <c r="G326" s="926"/>
      <c r="H326" s="926"/>
      <c r="I326" s="926"/>
      <c r="J326" s="926"/>
      <c r="K326" s="926"/>
      <c r="L326" s="926"/>
      <c r="M326" s="926"/>
      <c r="N326" s="926"/>
      <c r="O326" s="926"/>
    </row>
    <row r="327" spans="1:15" ht="10.15" customHeight="1">
      <c r="A327" s="926"/>
      <c r="B327" s="926"/>
      <c r="C327" s="926"/>
      <c r="D327" s="926"/>
      <c r="E327" s="926"/>
      <c r="F327" s="926"/>
      <c r="G327" s="926"/>
      <c r="H327" s="926"/>
      <c r="I327" s="926"/>
      <c r="J327" s="926"/>
      <c r="K327" s="926"/>
      <c r="L327" s="926"/>
      <c r="M327" s="926"/>
      <c r="N327" s="926"/>
      <c r="O327" s="926"/>
    </row>
    <row r="328" spans="1:15" ht="10.15" customHeight="1">
      <c r="A328" s="926"/>
      <c r="B328" s="926"/>
      <c r="C328" s="926"/>
      <c r="D328" s="926"/>
      <c r="E328" s="926"/>
      <c r="F328" s="926"/>
      <c r="G328" s="926"/>
      <c r="H328" s="926"/>
      <c r="I328" s="926"/>
      <c r="J328" s="926"/>
      <c r="K328" s="926"/>
      <c r="L328" s="926"/>
      <c r="M328" s="926"/>
      <c r="N328" s="926"/>
      <c r="O328" s="926"/>
    </row>
    <row r="329" spans="1:15" ht="10.15" customHeight="1">
      <c r="A329" s="926"/>
      <c r="B329" s="926"/>
      <c r="C329" s="926"/>
      <c r="D329" s="926"/>
      <c r="E329" s="926"/>
      <c r="F329" s="926"/>
      <c r="G329" s="926"/>
      <c r="H329" s="926"/>
      <c r="I329" s="926"/>
      <c r="J329" s="926"/>
      <c r="K329" s="926"/>
      <c r="L329" s="926"/>
      <c r="M329" s="926"/>
      <c r="N329" s="926"/>
      <c r="O329" s="926"/>
    </row>
    <row r="330" spans="1:15" ht="10.15" customHeight="1">
      <c r="A330" s="926"/>
      <c r="B330" s="926"/>
      <c r="C330" s="926"/>
      <c r="D330" s="926"/>
      <c r="E330" s="926"/>
      <c r="F330" s="926"/>
      <c r="G330" s="926"/>
      <c r="H330" s="926"/>
      <c r="I330" s="926"/>
      <c r="J330" s="926"/>
      <c r="K330" s="926"/>
      <c r="L330" s="926"/>
      <c r="M330" s="926"/>
      <c r="N330" s="926"/>
      <c r="O330" s="926"/>
    </row>
    <row r="331" spans="1:15" ht="10.15" customHeight="1">
      <c r="A331" s="926"/>
      <c r="B331" s="926"/>
      <c r="C331" s="926"/>
      <c r="D331" s="926"/>
      <c r="E331" s="926"/>
      <c r="F331" s="926"/>
      <c r="G331" s="926"/>
      <c r="H331" s="926"/>
      <c r="I331" s="926"/>
      <c r="J331" s="926"/>
      <c r="K331" s="926"/>
      <c r="L331" s="926"/>
      <c r="M331" s="926"/>
      <c r="N331" s="926"/>
      <c r="O331" s="926"/>
    </row>
    <row r="332" spans="1:15" ht="10.15" customHeight="1">
      <c r="A332" s="926"/>
      <c r="B332" s="926"/>
      <c r="C332" s="926"/>
      <c r="D332" s="926"/>
      <c r="E332" s="926"/>
      <c r="F332" s="926"/>
      <c r="G332" s="926"/>
      <c r="H332" s="926"/>
      <c r="I332" s="926"/>
      <c r="J332" s="926"/>
      <c r="K332" s="926"/>
      <c r="L332" s="926"/>
      <c r="M332" s="926"/>
      <c r="N332" s="926"/>
      <c r="O332" s="926"/>
    </row>
    <row r="333" spans="1:15" ht="10.15" customHeight="1">
      <c r="A333" s="926"/>
      <c r="B333" s="926"/>
      <c r="C333" s="926"/>
      <c r="D333" s="926"/>
      <c r="E333" s="926"/>
      <c r="F333" s="926"/>
      <c r="G333" s="926"/>
      <c r="H333" s="926"/>
      <c r="I333" s="926"/>
      <c r="J333" s="926"/>
      <c r="K333" s="926"/>
      <c r="L333" s="926"/>
      <c r="M333" s="926"/>
      <c r="N333" s="926"/>
      <c r="O333" s="926"/>
    </row>
    <row r="334" spans="1:15" ht="10.15" customHeight="1">
      <c r="A334" s="926"/>
      <c r="B334" s="926"/>
      <c r="C334" s="926"/>
      <c r="D334" s="926"/>
      <c r="E334" s="926"/>
      <c r="F334" s="926"/>
      <c r="G334" s="926"/>
      <c r="H334" s="926"/>
      <c r="I334" s="926"/>
      <c r="J334" s="926"/>
      <c r="K334" s="926"/>
      <c r="L334" s="926"/>
      <c r="M334" s="926"/>
      <c r="N334" s="926"/>
      <c r="O334" s="926"/>
    </row>
    <row r="335" spans="1:15" ht="10.15" customHeight="1">
      <c r="A335" s="926"/>
      <c r="B335" s="926"/>
      <c r="C335" s="926"/>
      <c r="D335" s="926"/>
      <c r="E335" s="926"/>
      <c r="F335" s="926"/>
      <c r="G335" s="926"/>
      <c r="H335" s="926"/>
      <c r="I335" s="926"/>
      <c r="J335" s="926"/>
      <c r="K335" s="926"/>
      <c r="L335" s="926"/>
      <c r="M335" s="926"/>
      <c r="N335" s="926"/>
      <c r="O335" s="926"/>
    </row>
    <row r="336" spans="1:15" ht="10.15" customHeight="1">
      <c r="A336" s="926"/>
      <c r="B336" s="926"/>
      <c r="C336" s="926"/>
      <c r="D336" s="926"/>
      <c r="E336" s="926"/>
      <c r="F336" s="926"/>
      <c r="G336" s="926"/>
      <c r="H336" s="926"/>
      <c r="I336" s="926"/>
      <c r="J336" s="926"/>
      <c r="K336" s="926"/>
      <c r="L336" s="926"/>
      <c r="M336" s="926"/>
      <c r="N336" s="926"/>
      <c r="O336" s="926"/>
    </row>
    <row r="337" spans="1:15" ht="10.15" customHeight="1">
      <c r="A337" s="926"/>
      <c r="B337" s="926"/>
      <c r="C337" s="926"/>
      <c r="D337" s="926"/>
      <c r="E337" s="926"/>
      <c r="F337" s="926"/>
      <c r="G337" s="926"/>
      <c r="H337" s="926"/>
      <c r="I337" s="926"/>
      <c r="J337" s="926"/>
      <c r="K337" s="926"/>
      <c r="L337" s="926"/>
      <c r="M337" s="926"/>
      <c r="N337" s="926"/>
      <c r="O337" s="926"/>
    </row>
    <row r="338" spans="1:15" ht="10.15" customHeight="1">
      <c r="A338" s="926"/>
      <c r="B338" s="926"/>
      <c r="C338" s="926"/>
      <c r="D338" s="926"/>
      <c r="E338" s="926"/>
      <c r="F338" s="926"/>
      <c r="G338" s="926"/>
      <c r="H338" s="926"/>
      <c r="I338" s="926"/>
      <c r="J338" s="926"/>
      <c r="K338" s="926"/>
      <c r="L338" s="926"/>
      <c r="M338" s="926"/>
      <c r="N338" s="926"/>
      <c r="O338" s="926"/>
    </row>
    <row r="339" spans="1:15" ht="10.15" customHeight="1">
      <c r="A339" s="926"/>
      <c r="B339" s="926"/>
      <c r="C339" s="926"/>
      <c r="D339" s="926"/>
      <c r="E339" s="926"/>
      <c r="F339" s="926"/>
      <c r="G339" s="926"/>
      <c r="H339" s="926"/>
      <c r="I339" s="926"/>
      <c r="J339" s="926"/>
      <c r="K339" s="926"/>
      <c r="L339" s="926"/>
      <c r="M339" s="926"/>
      <c r="N339" s="926"/>
      <c r="O339" s="926"/>
    </row>
    <row r="340" spans="1:15" ht="10.15" customHeight="1">
      <c r="A340" s="926"/>
      <c r="B340" s="926"/>
      <c r="C340" s="926"/>
      <c r="D340" s="926"/>
      <c r="E340" s="926"/>
      <c r="F340" s="926"/>
      <c r="G340" s="926"/>
      <c r="H340" s="926"/>
      <c r="I340" s="926"/>
      <c r="J340" s="926"/>
      <c r="K340" s="926"/>
      <c r="L340" s="926"/>
      <c r="M340" s="926"/>
      <c r="N340" s="926"/>
      <c r="O340" s="926"/>
    </row>
    <row r="341" spans="1:15" ht="10.15" customHeight="1">
      <c r="A341" s="926"/>
      <c r="B341" s="926"/>
      <c r="C341" s="926"/>
      <c r="D341" s="926"/>
      <c r="E341" s="926"/>
      <c r="F341" s="926"/>
      <c r="G341" s="926"/>
      <c r="H341" s="926"/>
      <c r="I341" s="926"/>
      <c r="J341" s="926"/>
      <c r="K341" s="926"/>
      <c r="L341" s="926"/>
      <c r="M341" s="926"/>
      <c r="N341" s="926"/>
      <c r="O341" s="926"/>
    </row>
    <row r="342" spans="1:15" ht="10.15" customHeight="1">
      <c r="A342" s="926"/>
      <c r="B342" s="926"/>
      <c r="C342" s="926"/>
      <c r="D342" s="926"/>
      <c r="E342" s="926"/>
      <c r="F342" s="926"/>
      <c r="G342" s="926"/>
      <c r="H342" s="926"/>
      <c r="I342" s="926"/>
      <c r="J342" s="926"/>
      <c r="K342" s="926"/>
      <c r="L342" s="926"/>
      <c r="M342" s="926"/>
      <c r="N342" s="926"/>
      <c r="O342" s="926"/>
    </row>
    <row r="343" spans="1:15" ht="10.15" customHeight="1">
      <c r="A343" s="926"/>
      <c r="B343" s="926"/>
      <c r="C343" s="926"/>
      <c r="D343" s="926"/>
      <c r="E343" s="926"/>
      <c r="F343" s="926"/>
      <c r="G343" s="926"/>
      <c r="H343" s="926"/>
      <c r="I343" s="926"/>
      <c r="J343" s="926"/>
      <c r="K343" s="926"/>
      <c r="L343" s="926"/>
      <c r="M343" s="926"/>
      <c r="N343" s="926"/>
      <c r="O343" s="926"/>
    </row>
    <row r="344" spans="1:15" ht="10.15" customHeight="1">
      <c r="A344" s="926"/>
      <c r="B344" s="926"/>
      <c r="C344" s="926"/>
      <c r="D344" s="926"/>
      <c r="E344" s="926"/>
      <c r="F344" s="926"/>
      <c r="G344" s="926"/>
      <c r="H344" s="926"/>
      <c r="I344" s="926"/>
      <c r="J344" s="926"/>
      <c r="K344" s="926"/>
      <c r="L344" s="926"/>
      <c r="M344" s="926"/>
      <c r="N344" s="926"/>
      <c r="O344" s="926"/>
    </row>
    <row r="345" spans="1:15" ht="10.15" customHeight="1">
      <c r="A345" s="926"/>
      <c r="B345" s="926"/>
      <c r="C345" s="926"/>
      <c r="D345" s="926"/>
      <c r="E345" s="926"/>
      <c r="F345" s="926"/>
      <c r="G345" s="926"/>
      <c r="H345" s="926"/>
      <c r="I345" s="926"/>
      <c r="J345" s="926"/>
      <c r="K345" s="926"/>
      <c r="L345" s="926"/>
      <c r="M345" s="926"/>
      <c r="N345" s="926"/>
      <c r="O345" s="926"/>
    </row>
    <row r="346" spans="1:15" ht="10.15" customHeight="1">
      <c r="A346" s="926"/>
      <c r="B346" s="926"/>
      <c r="C346" s="926"/>
      <c r="D346" s="926"/>
      <c r="E346" s="926"/>
      <c r="F346" s="926"/>
      <c r="G346" s="926"/>
      <c r="H346" s="926"/>
      <c r="I346" s="926"/>
      <c r="J346" s="926"/>
      <c r="K346" s="926"/>
      <c r="L346" s="926"/>
      <c r="M346" s="926"/>
      <c r="N346" s="926"/>
      <c r="O346" s="926"/>
    </row>
    <row r="347" spans="1:15" ht="10.15" customHeight="1">
      <c r="A347" s="926"/>
      <c r="B347" s="926"/>
      <c r="C347" s="926"/>
      <c r="D347" s="926"/>
      <c r="E347" s="926"/>
      <c r="F347" s="926"/>
      <c r="G347" s="926"/>
      <c r="H347" s="926"/>
      <c r="I347" s="926"/>
      <c r="J347" s="926"/>
      <c r="K347" s="926"/>
      <c r="L347" s="926"/>
      <c r="M347" s="926"/>
      <c r="N347" s="926"/>
      <c r="O347" s="926"/>
    </row>
    <row r="348" spans="1:15" ht="10.15" customHeight="1">
      <c r="A348" s="926"/>
      <c r="B348" s="926"/>
      <c r="C348" s="926"/>
      <c r="D348" s="926"/>
      <c r="E348" s="926"/>
      <c r="F348" s="926"/>
      <c r="G348" s="926"/>
      <c r="H348" s="926"/>
      <c r="I348" s="926"/>
      <c r="J348" s="926"/>
      <c r="K348" s="926"/>
      <c r="L348" s="926"/>
      <c r="M348" s="926"/>
      <c r="N348" s="926"/>
      <c r="O348" s="926"/>
    </row>
    <row r="349" spans="1:15" ht="10.15" customHeight="1">
      <c r="A349" s="926"/>
      <c r="B349" s="926"/>
      <c r="C349" s="926"/>
      <c r="D349" s="926"/>
      <c r="E349" s="926"/>
      <c r="F349" s="926"/>
      <c r="G349" s="926"/>
      <c r="H349" s="926"/>
      <c r="I349" s="926"/>
      <c r="J349" s="926"/>
      <c r="K349" s="926"/>
      <c r="L349" s="926"/>
      <c r="M349" s="926"/>
      <c r="N349" s="926"/>
      <c r="O349" s="926"/>
    </row>
    <row r="350" spans="1:15" ht="10.15" customHeight="1">
      <c r="A350" s="926"/>
      <c r="B350" s="926"/>
      <c r="C350" s="926"/>
      <c r="D350" s="926"/>
      <c r="E350" s="926"/>
      <c r="F350" s="926"/>
      <c r="G350" s="926"/>
      <c r="H350" s="926"/>
      <c r="I350" s="926"/>
      <c r="J350" s="926"/>
      <c r="K350" s="926"/>
      <c r="L350" s="926"/>
      <c r="M350" s="926"/>
      <c r="N350" s="926"/>
      <c r="O350" s="926"/>
    </row>
    <row r="351" spans="1:15" ht="10.15" customHeight="1">
      <c r="A351" s="926"/>
      <c r="B351" s="926"/>
      <c r="C351" s="926"/>
      <c r="D351" s="926"/>
      <c r="E351" s="926"/>
      <c r="F351" s="926"/>
      <c r="G351" s="926"/>
      <c r="H351" s="926"/>
      <c r="I351" s="926"/>
      <c r="J351" s="926"/>
      <c r="K351" s="926"/>
      <c r="L351" s="926"/>
      <c r="M351" s="926"/>
      <c r="N351" s="926"/>
      <c r="O351" s="926"/>
    </row>
    <row r="352" spans="1:15" ht="10.15" customHeight="1">
      <c r="A352" s="926"/>
      <c r="B352" s="926"/>
      <c r="C352" s="926"/>
      <c r="D352" s="926"/>
      <c r="E352" s="926"/>
      <c r="F352" s="926"/>
      <c r="G352" s="926"/>
      <c r="H352" s="926"/>
      <c r="I352" s="926"/>
      <c r="J352" s="926"/>
      <c r="K352" s="926"/>
      <c r="L352" s="926"/>
      <c r="M352" s="926"/>
      <c r="N352" s="926"/>
      <c r="O352" s="926"/>
    </row>
    <row r="353" spans="1:15" ht="10.15" customHeight="1">
      <c r="A353" s="926"/>
      <c r="B353" s="926"/>
      <c r="C353" s="926"/>
      <c r="D353" s="926"/>
      <c r="E353" s="926"/>
      <c r="F353" s="926"/>
      <c r="G353" s="926"/>
      <c r="H353" s="926"/>
      <c r="I353" s="926"/>
      <c r="J353" s="926"/>
      <c r="K353" s="926"/>
      <c r="L353" s="926"/>
      <c r="M353" s="926"/>
      <c r="N353" s="926"/>
      <c r="O353" s="926"/>
    </row>
    <row r="354" spans="1:15" ht="10.15" customHeight="1">
      <c r="A354" s="926"/>
      <c r="B354" s="926"/>
      <c r="C354" s="926"/>
      <c r="D354" s="926"/>
      <c r="E354" s="926"/>
      <c r="F354" s="926"/>
      <c r="G354" s="926"/>
      <c r="H354" s="926"/>
      <c r="I354" s="926"/>
      <c r="J354" s="926"/>
      <c r="K354" s="926"/>
      <c r="L354" s="926"/>
      <c r="M354" s="926"/>
      <c r="N354" s="926"/>
      <c r="O354" s="926"/>
    </row>
    <row r="355" spans="1:15" ht="10.15" customHeight="1">
      <c r="A355" s="926"/>
      <c r="B355" s="926"/>
      <c r="C355" s="926"/>
      <c r="D355" s="926"/>
      <c r="E355" s="926"/>
      <c r="F355" s="926"/>
      <c r="G355" s="926"/>
      <c r="H355" s="926"/>
      <c r="I355" s="926"/>
      <c r="J355" s="926"/>
      <c r="K355" s="926"/>
      <c r="L355" s="926"/>
      <c r="M355" s="926"/>
      <c r="N355" s="926"/>
      <c r="O355" s="926"/>
    </row>
    <row r="356" spans="1:15" ht="10.15" customHeight="1">
      <c r="A356" s="926"/>
      <c r="B356" s="926"/>
      <c r="C356" s="926"/>
      <c r="D356" s="926"/>
      <c r="E356" s="926"/>
      <c r="F356" s="926"/>
      <c r="G356" s="926"/>
      <c r="H356" s="926"/>
      <c r="I356" s="926"/>
      <c r="J356" s="926"/>
      <c r="K356" s="926"/>
      <c r="L356" s="926"/>
      <c r="M356" s="926"/>
      <c r="N356" s="926"/>
      <c r="O356" s="926"/>
    </row>
    <row r="357" spans="1:15" ht="10.15" customHeight="1">
      <c r="A357" s="926"/>
      <c r="B357" s="926"/>
      <c r="C357" s="926"/>
      <c r="D357" s="926"/>
      <c r="E357" s="926"/>
      <c r="F357" s="926"/>
      <c r="G357" s="926"/>
      <c r="H357" s="926"/>
      <c r="I357" s="926"/>
      <c r="J357" s="926"/>
      <c r="K357" s="926"/>
      <c r="L357" s="926"/>
      <c r="M357" s="926"/>
      <c r="N357" s="926"/>
      <c r="O357" s="926"/>
    </row>
    <row r="358" spans="1:15" ht="10.15" customHeight="1">
      <c r="A358" s="926"/>
      <c r="B358" s="926"/>
      <c r="C358" s="926"/>
      <c r="D358" s="926"/>
      <c r="E358" s="926"/>
      <c r="F358" s="926"/>
      <c r="G358" s="926"/>
      <c r="H358" s="926"/>
      <c r="I358" s="926"/>
      <c r="J358" s="926"/>
      <c r="K358" s="926"/>
      <c r="L358" s="926"/>
      <c r="M358" s="926"/>
      <c r="N358" s="926"/>
      <c r="O358" s="926"/>
    </row>
    <row r="359" spans="1:15" ht="10.15" customHeight="1">
      <c r="A359" s="926"/>
      <c r="B359" s="926"/>
      <c r="C359" s="926"/>
      <c r="D359" s="926"/>
      <c r="E359" s="926"/>
      <c r="F359" s="926"/>
      <c r="G359" s="926"/>
      <c r="H359" s="926"/>
      <c r="I359" s="926"/>
      <c r="J359" s="926"/>
      <c r="K359" s="926"/>
      <c r="L359" s="926"/>
      <c r="M359" s="926"/>
      <c r="N359" s="926"/>
      <c r="O359" s="926"/>
    </row>
    <row r="360" spans="1:15" ht="10.15" customHeight="1">
      <c r="A360" s="926"/>
      <c r="B360" s="926"/>
      <c r="C360" s="926"/>
      <c r="D360" s="926"/>
      <c r="E360" s="926"/>
      <c r="F360" s="926"/>
      <c r="G360" s="926"/>
      <c r="H360" s="926"/>
      <c r="I360" s="926"/>
      <c r="J360" s="926"/>
      <c r="K360" s="926"/>
      <c r="L360" s="926"/>
      <c r="M360" s="926"/>
      <c r="N360" s="926"/>
      <c r="O360" s="926"/>
    </row>
    <row r="361" spans="1:15" ht="10.15" customHeight="1">
      <c r="A361" s="926"/>
      <c r="B361" s="926"/>
      <c r="C361" s="926"/>
      <c r="D361" s="926"/>
      <c r="E361" s="926"/>
      <c r="F361" s="926"/>
      <c r="G361" s="926"/>
      <c r="H361" s="926"/>
      <c r="I361" s="926"/>
      <c r="J361" s="926"/>
      <c r="K361" s="926"/>
      <c r="L361" s="926"/>
      <c r="M361" s="926"/>
      <c r="N361" s="926"/>
      <c r="O361" s="926"/>
    </row>
    <row r="362" spans="1:15" ht="10.15" customHeight="1">
      <c r="A362" s="926"/>
      <c r="B362" s="926"/>
      <c r="C362" s="926"/>
      <c r="D362" s="926"/>
      <c r="E362" s="926"/>
      <c r="F362" s="926"/>
      <c r="G362" s="926"/>
      <c r="H362" s="926"/>
      <c r="I362" s="926"/>
      <c r="J362" s="926"/>
      <c r="K362" s="926"/>
      <c r="L362" s="926"/>
      <c r="M362" s="926"/>
      <c r="N362" s="926"/>
      <c r="O362" s="926"/>
    </row>
    <row r="363" spans="1:15" ht="10.15" customHeight="1">
      <c r="A363" s="926"/>
      <c r="B363" s="926"/>
      <c r="C363" s="926"/>
      <c r="D363" s="926"/>
      <c r="E363" s="926"/>
      <c r="F363" s="926"/>
      <c r="G363" s="926"/>
      <c r="H363" s="926"/>
      <c r="I363" s="926"/>
      <c r="J363" s="926"/>
      <c r="K363" s="926"/>
      <c r="L363" s="926"/>
      <c r="M363" s="926"/>
      <c r="N363" s="926"/>
      <c r="O363" s="926"/>
    </row>
    <row r="364" spans="1:15" ht="10.15" customHeight="1">
      <c r="A364" s="926"/>
      <c r="B364" s="926"/>
      <c r="C364" s="926"/>
      <c r="D364" s="926"/>
      <c r="E364" s="926"/>
      <c r="F364" s="926"/>
      <c r="G364" s="926"/>
      <c r="H364" s="926"/>
      <c r="I364" s="926"/>
      <c r="J364" s="926"/>
      <c r="K364" s="926"/>
      <c r="L364" s="926"/>
      <c r="M364" s="926"/>
      <c r="N364" s="926"/>
      <c r="O364" s="926"/>
    </row>
    <row r="365" spans="1:15" ht="10.15" customHeight="1">
      <c r="A365" s="926"/>
      <c r="B365" s="926"/>
      <c r="C365" s="926"/>
      <c r="D365" s="926"/>
      <c r="E365" s="926"/>
      <c r="F365" s="926"/>
      <c r="G365" s="926"/>
      <c r="H365" s="926"/>
      <c r="I365" s="926"/>
      <c r="J365" s="926"/>
      <c r="K365" s="926"/>
      <c r="L365" s="926"/>
      <c r="M365" s="926"/>
      <c r="N365" s="926"/>
      <c r="O365" s="926"/>
    </row>
    <row r="366" spans="1:15" ht="10.15" customHeight="1">
      <c r="A366" s="926"/>
      <c r="B366" s="926"/>
      <c r="C366" s="926"/>
      <c r="D366" s="926"/>
      <c r="E366" s="926"/>
      <c r="F366" s="926"/>
      <c r="G366" s="926"/>
      <c r="H366" s="926"/>
      <c r="I366" s="926"/>
      <c r="J366" s="926"/>
      <c r="K366" s="926"/>
      <c r="L366" s="926"/>
      <c r="M366" s="926"/>
      <c r="N366" s="926"/>
      <c r="O366" s="926"/>
    </row>
    <row r="367" spans="1:15" ht="10.15" customHeight="1">
      <c r="A367" s="926"/>
      <c r="B367" s="926"/>
      <c r="C367" s="926"/>
      <c r="D367" s="926"/>
      <c r="E367" s="926"/>
      <c r="F367" s="926"/>
      <c r="G367" s="926"/>
      <c r="H367" s="926"/>
      <c r="I367" s="926"/>
      <c r="J367" s="926"/>
      <c r="K367" s="926"/>
      <c r="L367" s="926"/>
      <c r="M367" s="926"/>
      <c r="N367" s="926"/>
      <c r="O367" s="926"/>
    </row>
    <row r="368" spans="1:15" ht="10.15" customHeight="1">
      <c r="A368" s="926"/>
      <c r="B368" s="926"/>
      <c r="C368" s="926"/>
      <c r="D368" s="926"/>
      <c r="E368" s="926"/>
      <c r="F368" s="926"/>
      <c r="G368" s="926"/>
      <c r="H368" s="926"/>
      <c r="I368" s="926"/>
      <c r="J368" s="926"/>
      <c r="K368" s="926"/>
      <c r="L368" s="926"/>
      <c r="M368" s="926"/>
      <c r="N368" s="926"/>
      <c r="O368" s="926"/>
    </row>
    <row r="369" spans="1:15" ht="10.15" customHeight="1">
      <c r="A369" s="926"/>
      <c r="B369" s="926"/>
      <c r="C369" s="926"/>
      <c r="D369" s="926"/>
      <c r="E369" s="926"/>
      <c r="F369" s="926"/>
      <c r="G369" s="926"/>
      <c r="H369" s="926"/>
      <c r="I369" s="926"/>
      <c r="J369" s="926"/>
      <c r="K369" s="926"/>
      <c r="L369" s="926"/>
      <c r="M369" s="926"/>
      <c r="N369" s="926"/>
      <c r="O369" s="926"/>
    </row>
    <row r="370" spans="1:15" ht="10.15" customHeight="1">
      <c r="A370" s="926"/>
      <c r="B370" s="926"/>
      <c r="C370" s="926"/>
      <c r="D370" s="926"/>
      <c r="E370" s="926"/>
      <c r="F370" s="926"/>
      <c r="G370" s="926"/>
      <c r="H370" s="926"/>
      <c r="I370" s="926"/>
      <c r="J370" s="926"/>
      <c r="K370" s="926"/>
      <c r="L370" s="926"/>
      <c r="M370" s="926"/>
      <c r="N370" s="926"/>
      <c r="O370" s="926"/>
    </row>
    <row r="371" spans="1:15" ht="10.15" customHeight="1">
      <c r="A371" s="926"/>
      <c r="B371" s="926"/>
      <c r="C371" s="926"/>
      <c r="D371" s="926"/>
      <c r="E371" s="926"/>
      <c r="F371" s="926"/>
      <c r="G371" s="926"/>
      <c r="H371" s="926"/>
      <c r="I371" s="926"/>
      <c r="J371" s="926"/>
      <c r="K371" s="926"/>
      <c r="L371" s="926"/>
      <c r="M371" s="926"/>
      <c r="N371" s="926"/>
      <c r="O371" s="926"/>
    </row>
    <row r="372" spans="1:15" ht="10.15" customHeight="1">
      <c r="A372" s="926"/>
      <c r="B372" s="926"/>
      <c r="C372" s="926"/>
      <c r="D372" s="926"/>
      <c r="E372" s="926"/>
      <c r="F372" s="926"/>
      <c r="G372" s="926"/>
      <c r="H372" s="926"/>
      <c r="I372" s="926"/>
      <c r="J372" s="926"/>
      <c r="K372" s="926"/>
      <c r="L372" s="926"/>
      <c r="M372" s="926"/>
      <c r="N372" s="926"/>
      <c r="O372" s="926"/>
    </row>
    <row r="373" spans="1:15" ht="10.15" customHeight="1">
      <c r="A373" s="926"/>
      <c r="B373" s="926"/>
      <c r="C373" s="926"/>
      <c r="D373" s="926"/>
      <c r="E373" s="926"/>
      <c r="F373" s="926"/>
      <c r="G373" s="926"/>
      <c r="H373" s="926"/>
      <c r="I373" s="926"/>
      <c r="J373" s="926"/>
      <c r="K373" s="926"/>
      <c r="L373" s="926"/>
      <c r="M373" s="926"/>
      <c r="N373" s="926"/>
      <c r="O373" s="926"/>
    </row>
    <row r="374" spans="1:15" ht="10.15" customHeight="1">
      <c r="A374" s="926"/>
      <c r="B374" s="926"/>
      <c r="C374" s="926"/>
      <c r="D374" s="926"/>
      <c r="E374" s="926"/>
      <c r="F374" s="926"/>
      <c r="G374" s="926"/>
      <c r="H374" s="926"/>
      <c r="I374" s="926"/>
      <c r="J374" s="926"/>
      <c r="K374" s="926"/>
      <c r="L374" s="926"/>
      <c r="M374" s="926"/>
      <c r="N374" s="926"/>
      <c r="O374" s="926"/>
    </row>
    <row r="375" spans="1:15" ht="10.15" customHeight="1">
      <c r="A375" s="926"/>
      <c r="B375" s="926"/>
      <c r="C375" s="926"/>
      <c r="D375" s="926"/>
      <c r="E375" s="926"/>
      <c r="F375" s="926"/>
      <c r="G375" s="926"/>
      <c r="H375" s="926"/>
      <c r="I375" s="926"/>
      <c r="J375" s="926"/>
      <c r="K375" s="926"/>
      <c r="L375" s="926"/>
      <c r="M375" s="926"/>
      <c r="N375" s="926"/>
      <c r="O375" s="926"/>
    </row>
    <row r="376" spans="1:15" ht="10.15" customHeight="1">
      <c r="A376" s="926"/>
      <c r="B376" s="926"/>
      <c r="C376" s="926"/>
      <c r="D376" s="926"/>
      <c r="E376" s="926"/>
      <c r="F376" s="926"/>
      <c r="G376" s="926"/>
      <c r="H376" s="926"/>
      <c r="I376" s="926"/>
      <c r="J376" s="926"/>
      <c r="K376" s="926"/>
      <c r="L376" s="926"/>
      <c r="M376" s="926"/>
      <c r="N376" s="926"/>
      <c r="O376" s="926"/>
    </row>
    <row r="377" spans="1:15" ht="10.15" customHeight="1">
      <c r="A377" s="926"/>
      <c r="B377" s="926"/>
      <c r="C377" s="926"/>
      <c r="D377" s="926"/>
      <c r="E377" s="926"/>
      <c r="F377" s="926"/>
      <c r="G377" s="926"/>
      <c r="H377" s="926"/>
      <c r="I377" s="926"/>
      <c r="J377" s="926"/>
      <c r="K377" s="926"/>
      <c r="L377" s="926"/>
      <c r="M377" s="926"/>
      <c r="N377" s="926"/>
      <c r="O377" s="926"/>
    </row>
    <row r="378" spans="1:15" ht="10.15" customHeight="1">
      <c r="A378" s="926"/>
      <c r="B378" s="926"/>
      <c r="C378" s="926"/>
      <c r="D378" s="926"/>
      <c r="E378" s="926"/>
      <c r="F378" s="926"/>
      <c r="G378" s="926"/>
      <c r="H378" s="926"/>
      <c r="I378" s="926"/>
      <c r="J378" s="926"/>
      <c r="K378" s="926"/>
      <c r="L378" s="926"/>
      <c r="M378" s="926"/>
      <c r="N378" s="926"/>
      <c r="O378" s="926"/>
    </row>
    <row r="379" spans="1:15" ht="10.15" customHeight="1">
      <c r="A379" s="926"/>
      <c r="B379" s="926"/>
      <c r="C379" s="926"/>
      <c r="D379" s="926"/>
      <c r="E379" s="926"/>
      <c r="F379" s="926"/>
      <c r="G379" s="926"/>
      <c r="H379" s="926"/>
      <c r="I379" s="926"/>
      <c r="J379" s="926"/>
      <c r="K379" s="926"/>
      <c r="L379" s="926"/>
      <c r="M379" s="926"/>
      <c r="N379" s="926"/>
      <c r="O379" s="926"/>
    </row>
    <row r="380" spans="1:15" ht="10.15" customHeight="1">
      <c r="A380" s="926"/>
      <c r="B380" s="926"/>
      <c r="C380" s="926"/>
      <c r="D380" s="926"/>
      <c r="E380" s="926"/>
      <c r="F380" s="926"/>
      <c r="G380" s="926"/>
      <c r="H380" s="926"/>
      <c r="I380" s="926"/>
      <c r="J380" s="926"/>
      <c r="K380" s="926"/>
      <c r="L380" s="926"/>
      <c r="M380" s="926"/>
      <c r="N380" s="926"/>
      <c r="O380" s="926"/>
    </row>
    <row r="381" spans="1:15" ht="10.15" customHeight="1">
      <c r="A381" s="926"/>
      <c r="B381" s="926"/>
      <c r="C381" s="926"/>
      <c r="D381" s="926"/>
      <c r="E381" s="926"/>
      <c r="F381" s="926"/>
      <c r="G381" s="926"/>
      <c r="H381" s="926"/>
      <c r="I381" s="926"/>
      <c r="J381" s="926"/>
      <c r="K381" s="926"/>
      <c r="L381" s="926"/>
      <c r="M381" s="926"/>
      <c r="N381" s="926"/>
      <c r="O381" s="926"/>
    </row>
    <row r="382" spans="1:15" ht="10.15" customHeight="1">
      <c r="A382" s="926"/>
      <c r="B382" s="926"/>
      <c r="C382" s="926"/>
      <c r="D382" s="926"/>
      <c r="E382" s="926"/>
      <c r="F382" s="926"/>
      <c r="G382" s="926"/>
      <c r="H382" s="926"/>
      <c r="I382" s="926"/>
      <c r="J382" s="926"/>
      <c r="K382" s="926"/>
      <c r="L382" s="926"/>
      <c r="M382" s="926"/>
      <c r="N382" s="926"/>
      <c r="O382" s="926"/>
    </row>
    <row r="383" spans="1:15" ht="10.15" customHeight="1">
      <c r="A383" s="926"/>
      <c r="B383" s="926"/>
      <c r="C383" s="926"/>
      <c r="D383" s="926"/>
      <c r="E383" s="926"/>
      <c r="F383" s="926"/>
      <c r="G383" s="926"/>
      <c r="H383" s="926"/>
      <c r="I383" s="926"/>
      <c r="J383" s="926"/>
      <c r="K383" s="926"/>
      <c r="L383" s="926"/>
      <c r="M383" s="926"/>
      <c r="N383" s="926"/>
      <c r="O383" s="926"/>
    </row>
    <row r="384" spans="1:15" ht="10.15" customHeight="1">
      <c r="A384" s="926"/>
      <c r="B384" s="926"/>
      <c r="C384" s="926"/>
      <c r="D384" s="926"/>
      <c r="E384" s="926"/>
      <c r="F384" s="926"/>
      <c r="G384" s="926"/>
      <c r="H384" s="926"/>
      <c r="I384" s="926"/>
      <c r="J384" s="926"/>
      <c r="K384" s="926"/>
      <c r="L384" s="926"/>
      <c r="M384" s="926"/>
      <c r="N384" s="926"/>
      <c r="O384" s="926"/>
    </row>
    <row r="385" spans="1:15" ht="10.15" customHeight="1">
      <c r="A385" s="926"/>
      <c r="B385" s="926"/>
      <c r="C385" s="926"/>
      <c r="D385" s="926"/>
      <c r="E385" s="926"/>
      <c r="F385" s="926"/>
      <c r="G385" s="926"/>
      <c r="H385" s="926"/>
      <c r="I385" s="926"/>
      <c r="J385" s="926"/>
      <c r="K385" s="926"/>
      <c r="L385" s="926"/>
      <c r="M385" s="926"/>
      <c r="N385" s="926"/>
      <c r="O385" s="926"/>
    </row>
    <row r="386" spans="1:15" ht="10.15" customHeight="1">
      <c r="A386" s="926"/>
      <c r="B386" s="926"/>
      <c r="C386" s="926"/>
      <c r="D386" s="926"/>
      <c r="E386" s="926"/>
      <c r="F386" s="926"/>
      <c r="G386" s="926"/>
      <c r="H386" s="926"/>
      <c r="I386" s="926"/>
      <c r="J386" s="926"/>
      <c r="K386" s="926"/>
      <c r="L386" s="926"/>
      <c r="M386" s="926"/>
      <c r="N386" s="926"/>
      <c r="O386" s="926"/>
    </row>
    <row r="387" spans="1:15" ht="10.15" customHeight="1">
      <c r="A387" s="926"/>
      <c r="B387" s="926"/>
      <c r="C387" s="926"/>
      <c r="D387" s="926"/>
      <c r="E387" s="926"/>
      <c r="F387" s="926"/>
      <c r="G387" s="926"/>
      <c r="H387" s="926"/>
      <c r="I387" s="926"/>
      <c r="J387" s="926"/>
      <c r="K387" s="926"/>
      <c r="L387" s="926"/>
      <c r="M387" s="926"/>
      <c r="N387" s="926"/>
      <c r="O387" s="926"/>
    </row>
    <row r="388" spans="1:15" ht="10.15" customHeight="1">
      <c r="A388" s="926"/>
      <c r="B388" s="926"/>
      <c r="C388" s="926"/>
      <c r="D388" s="926"/>
      <c r="E388" s="926"/>
      <c r="F388" s="926"/>
      <c r="G388" s="926"/>
      <c r="H388" s="926"/>
      <c r="I388" s="926"/>
      <c r="J388" s="926"/>
      <c r="K388" s="926"/>
      <c r="L388" s="926"/>
      <c r="M388" s="926"/>
      <c r="N388" s="926"/>
      <c r="O388" s="926"/>
    </row>
    <row r="389" spans="1:15" ht="10.15" customHeight="1">
      <c r="A389" s="926"/>
      <c r="B389" s="926"/>
      <c r="C389" s="926"/>
      <c r="D389" s="926"/>
      <c r="E389" s="926"/>
      <c r="F389" s="926"/>
      <c r="G389" s="926"/>
      <c r="H389" s="926"/>
      <c r="I389" s="926"/>
      <c r="J389" s="926"/>
      <c r="K389" s="926"/>
      <c r="L389" s="926"/>
      <c r="M389" s="926"/>
      <c r="N389" s="926"/>
      <c r="O389" s="926"/>
    </row>
    <row r="390" spans="1:15" ht="10.15" customHeight="1">
      <c r="A390" s="926"/>
      <c r="B390" s="926"/>
      <c r="C390" s="926"/>
      <c r="D390" s="926"/>
      <c r="E390" s="926"/>
      <c r="F390" s="926"/>
      <c r="G390" s="926"/>
      <c r="H390" s="926"/>
      <c r="I390" s="926"/>
      <c r="J390" s="926"/>
      <c r="K390" s="926"/>
      <c r="L390" s="926"/>
      <c r="M390" s="926"/>
      <c r="N390" s="926"/>
      <c r="O390" s="926"/>
    </row>
    <row r="391" spans="1:15" ht="10.15" customHeight="1">
      <c r="A391" s="926"/>
      <c r="B391" s="926"/>
      <c r="C391" s="926"/>
      <c r="D391" s="926"/>
      <c r="E391" s="926"/>
      <c r="F391" s="926"/>
      <c r="G391" s="926"/>
      <c r="H391" s="926"/>
      <c r="I391" s="926"/>
      <c r="J391" s="926"/>
      <c r="K391" s="926"/>
      <c r="L391" s="926"/>
      <c r="M391" s="926"/>
      <c r="N391" s="926"/>
      <c r="O391" s="926"/>
    </row>
    <row r="392" spans="1:15" ht="10.15" customHeight="1">
      <c r="A392" s="926"/>
      <c r="B392" s="926"/>
      <c r="C392" s="926"/>
      <c r="D392" s="926"/>
      <c r="E392" s="926"/>
      <c r="F392" s="926"/>
      <c r="G392" s="926"/>
      <c r="H392" s="926"/>
      <c r="I392" s="926"/>
      <c r="J392" s="926"/>
      <c r="K392" s="926"/>
      <c r="L392" s="926"/>
      <c r="M392" s="926"/>
      <c r="N392" s="926"/>
      <c r="O392" s="926"/>
    </row>
    <row r="393" spans="1:15" ht="10.15" customHeight="1">
      <c r="A393" s="926"/>
      <c r="B393" s="926"/>
      <c r="C393" s="926"/>
      <c r="D393" s="926"/>
      <c r="E393" s="926"/>
      <c r="F393" s="926"/>
      <c r="G393" s="926"/>
      <c r="H393" s="926"/>
      <c r="I393" s="926"/>
      <c r="J393" s="926"/>
      <c r="K393" s="926"/>
      <c r="L393" s="926"/>
      <c r="M393" s="926"/>
      <c r="N393" s="926"/>
      <c r="O393" s="926"/>
    </row>
    <row r="394" spans="1:15" ht="10.15" customHeight="1">
      <c r="A394" s="926"/>
      <c r="B394" s="926"/>
      <c r="C394" s="926"/>
      <c r="D394" s="926"/>
      <c r="E394" s="926"/>
      <c r="F394" s="926"/>
      <c r="G394" s="926"/>
      <c r="H394" s="926"/>
      <c r="I394" s="926"/>
      <c r="J394" s="926"/>
      <c r="K394" s="926"/>
      <c r="L394" s="926"/>
      <c r="M394" s="926"/>
      <c r="N394" s="926"/>
      <c r="O394" s="926"/>
    </row>
    <row r="395" spans="1:15" ht="10.15" customHeight="1">
      <c r="A395" s="926"/>
      <c r="B395" s="926"/>
      <c r="C395" s="926"/>
      <c r="D395" s="926"/>
      <c r="E395" s="926"/>
      <c r="F395" s="926"/>
      <c r="G395" s="926"/>
      <c r="H395" s="926"/>
      <c r="I395" s="926"/>
      <c r="J395" s="926"/>
      <c r="K395" s="926"/>
      <c r="L395" s="926"/>
      <c r="M395" s="926"/>
      <c r="N395" s="926"/>
      <c r="O395" s="926"/>
    </row>
    <row r="396" spans="1:15" ht="10.15" customHeight="1">
      <c r="A396" s="926"/>
      <c r="B396" s="926"/>
      <c r="C396" s="926"/>
      <c r="D396" s="926"/>
      <c r="E396" s="926"/>
      <c r="F396" s="926"/>
      <c r="G396" s="926"/>
      <c r="H396" s="926"/>
      <c r="I396" s="926"/>
      <c r="J396" s="926"/>
      <c r="K396" s="926"/>
      <c r="L396" s="926"/>
      <c r="M396" s="926"/>
      <c r="N396" s="926"/>
      <c r="O396" s="926"/>
    </row>
    <row r="397" spans="1:15" ht="10.15" customHeight="1">
      <c r="A397" s="926"/>
      <c r="B397" s="926"/>
      <c r="C397" s="926"/>
      <c r="D397" s="926"/>
      <c r="E397" s="926"/>
      <c r="F397" s="926"/>
      <c r="G397" s="926"/>
      <c r="H397" s="926"/>
      <c r="I397" s="926"/>
      <c r="J397" s="926"/>
      <c r="K397" s="926"/>
      <c r="L397" s="926"/>
      <c r="M397" s="926"/>
      <c r="N397" s="926"/>
      <c r="O397" s="926"/>
    </row>
    <row r="398" spans="1:15" ht="10.15" customHeight="1">
      <c r="A398" s="926"/>
      <c r="B398" s="926"/>
      <c r="C398" s="926"/>
      <c r="D398" s="926"/>
      <c r="E398" s="926"/>
      <c r="F398" s="926"/>
      <c r="G398" s="926"/>
      <c r="H398" s="926"/>
      <c r="I398" s="926"/>
      <c r="J398" s="926"/>
      <c r="K398" s="926"/>
      <c r="L398" s="926"/>
      <c r="M398" s="926"/>
      <c r="N398" s="926"/>
      <c r="O398" s="926"/>
    </row>
    <row r="399" spans="1:15" ht="10.15" customHeight="1">
      <c r="A399" s="926"/>
      <c r="B399" s="926"/>
      <c r="C399" s="926"/>
      <c r="D399" s="926"/>
      <c r="E399" s="926"/>
      <c r="F399" s="926"/>
      <c r="G399" s="926"/>
      <c r="H399" s="926"/>
      <c r="I399" s="926"/>
      <c r="J399" s="926"/>
      <c r="K399" s="926"/>
      <c r="L399" s="926"/>
      <c r="M399" s="926"/>
      <c r="N399" s="926"/>
      <c r="O399" s="926"/>
    </row>
    <row r="400" spans="1:15" ht="10.15" customHeight="1">
      <c r="A400" s="926"/>
      <c r="B400" s="926"/>
      <c r="C400" s="926"/>
      <c r="D400" s="926"/>
      <c r="E400" s="926"/>
      <c r="F400" s="926"/>
      <c r="G400" s="926"/>
      <c r="H400" s="926"/>
      <c r="I400" s="926"/>
      <c r="J400" s="926"/>
      <c r="K400" s="926"/>
      <c r="L400" s="926"/>
      <c r="M400" s="926"/>
      <c r="N400" s="926"/>
      <c r="O400" s="926"/>
    </row>
    <row r="401" spans="1:15" ht="10.15" customHeight="1">
      <c r="A401" s="926"/>
      <c r="B401" s="926"/>
      <c r="C401" s="926"/>
      <c r="D401" s="926"/>
      <c r="E401" s="926"/>
      <c r="F401" s="926"/>
      <c r="G401" s="926"/>
      <c r="H401" s="926"/>
      <c r="I401" s="926"/>
      <c r="J401" s="926"/>
      <c r="K401" s="926"/>
      <c r="L401" s="926"/>
      <c r="M401" s="926"/>
      <c r="N401" s="926"/>
      <c r="O401" s="926"/>
    </row>
    <row r="402" spans="1:15" ht="10.15" customHeight="1">
      <c r="A402" s="926"/>
      <c r="B402" s="926"/>
      <c r="C402" s="926"/>
      <c r="D402" s="926"/>
      <c r="E402" s="926"/>
      <c r="F402" s="926"/>
      <c r="G402" s="926"/>
      <c r="H402" s="926"/>
      <c r="I402" s="926"/>
      <c r="J402" s="926"/>
      <c r="K402" s="926"/>
      <c r="L402" s="926"/>
      <c r="M402" s="926"/>
      <c r="N402" s="926"/>
      <c r="O402" s="926"/>
    </row>
    <row r="403" spans="1:15" s="940" customFormat="1" ht="10.15" customHeight="1">
      <c r="A403" s="926"/>
      <c r="B403" s="926"/>
      <c r="C403" s="926"/>
      <c r="D403" s="926"/>
      <c r="E403" s="926"/>
      <c r="F403" s="926"/>
      <c r="G403" s="926"/>
      <c r="H403" s="926"/>
      <c r="I403" s="926"/>
      <c r="J403" s="926"/>
      <c r="K403" s="926"/>
      <c r="L403" s="926"/>
      <c r="M403" s="926"/>
      <c r="N403" s="926"/>
      <c r="O403" s="926"/>
    </row>
    <row r="404" spans="1:15" ht="10.15" customHeight="1">
      <c r="A404" s="926"/>
      <c r="B404" s="926"/>
      <c r="C404" s="926"/>
      <c r="D404" s="926"/>
      <c r="E404" s="926"/>
      <c r="F404" s="926"/>
      <c r="G404" s="926"/>
      <c r="H404" s="926"/>
      <c r="I404" s="926"/>
      <c r="J404" s="926"/>
      <c r="K404" s="926"/>
      <c r="L404" s="926"/>
      <c r="M404" s="926"/>
      <c r="N404" s="926"/>
      <c r="O404" s="926"/>
    </row>
    <row r="405" spans="1:15" ht="10.15" customHeight="1">
      <c r="A405" s="926"/>
      <c r="B405" s="926"/>
      <c r="C405" s="926"/>
      <c r="D405" s="926"/>
      <c r="E405" s="926"/>
      <c r="F405" s="926"/>
      <c r="G405" s="926"/>
      <c r="H405" s="926"/>
      <c r="I405" s="926"/>
      <c r="J405" s="926"/>
      <c r="K405" s="926"/>
      <c r="L405" s="926"/>
      <c r="M405" s="926"/>
      <c r="N405" s="926"/>
      <c r="O405" s="926"/>
    </row>
    <row r="406" spans="1:15" ht="10.15" customHeight="1">
      <c r="A406" s="926"/>
      <c r="B406" s="926"/>
      <c r="C406" s="926"/>
      <c r="D406" s="926"/>
      <c r="E406" s="926"/>
      <c r="F406" s="926"/>
      <c r="G406" s="926"/>
      <c r="H406" s="926"/>
      <c r="I406" s="926"/>
      <c r="J406" s="926"/>
      <c r="K406" s="926"/>
      <c r="L406" s="926"/>
      <c r="M406" s="926"/>
      <c r="N406" s="926"/>
      <c r="O406" s="926"/>
    </row>
    <row r="407" spans="1:15" ht="10.15" customHeight="1">
      <c r="A407" s="926"/>
      <c r="B407" s="926"/>
      <c r="C407" s="926"/>
      <c r="D407" s="926"/>
      <c r="E407" s="926"/>
      <c r="F407" s="926"/>
      <c r="G407" s="926"/>
      <c r="H407" s="926"/>
      <c r="I407" s="926"/>
      <c r="J407" s="926"/>
      <c r="K407" s="926"/>
      <c r="L407" s="926"/>
      <c r="M407" s="926"/>
      <c r="N407" s="926"/>
      <c r="O407" s="926"/>
    </row>
    <row r="408" spans="1:15" ht="10.15" customHeight="1">
      <c r="A408" s="926"/>
      <c r="B408" s="926"/>
      <c r="C408" s="926"/>
      <c r="D408" s="926"/>
      <c r="E408" s="926"/>
      <c r="F408" s="926"/>
      <c r="G408" s="926"/>
      <c r="H408" s="926"/>
      <c r="I408" s="926"/>
      <c r="J408" s="926"/>
      <c r="K408" s="926"/>
      <c r="L408" s="926"/>
      <c r="M408" s="926"/>
      <c r="N408" s="926"/>
      <c r="O408" s="926"/>
    </row>
    <row r="409" spans="1:15" ht="10.15" customHeight="1">
      <c r="A409" s="926"/>
      <c r="B409" s="926"/>
      <c r="C409" s="926"/>
      <c r="D409" s="926"/>
      <c r="E409" s="926"/>
      <c r="F409" s="926"/>
      <c r="G409" s="926"/>
      <c r="H409" s="926"/>
      <c r="I409" s="926"/>
      <c r="J409" s="926"/>
      <c r="K409" s="926"/>
      <c r="L409" s="926"/>
      <c r="M409" s="926"/>
      <c r="N409" s="926"/>
      <c r="O409" s="926"/>
    </row>
    <row r="410" spans="1:15" ht="10.15" customHeight="1">
      <c r="A410" s="926"/>
      <c r="B410" s="926"/>
      <c r="C410" s="926"/>
      <c r="D410" s="926"/>
      <c r="E410" s="926"/>
      <c r="F410" s="926"/>
      <c r="G410" s="926"/>
      <c r="H410" s="926"/>
      <c r="I410" s="926"/>
      <c r="J410" s="926"/>
      <c r="K410" s="926"/>
      <c r="L410" s="926"/>
      <c r="M410" s="926"/>
      <c r="N410" s="926"/>
      <c r="O410" s="926"/>
    </row>
    <row r="411" spans="1:15" ht="10.15" customHeight="1">
      <c r="A411" s="926"/>
      <c r="B411" s="926"/>
      <c r="C411" s="926"/>
      <c r="D411" s="926"/>
      <c r="E411" s="926"/>
      <c r="F411" s="926"/>
      <c r="G411" s="926"/>
      <c r="H411" s="926"/>
      <c r="I411" s="926"/>
      <c r="J411" s="926"/>
      <c r="K411" s="926"/>
      <c r="L411" s="926"/>
      <c r="M411" s="926"/>
      <c r="N411" s="926"/>
      <c r="O411" s="926"/>
    </row>
    <row r="412" spans="1:15" ht="10.15" customHeight="1">
      <c r="A412" s="926"/>
      <c r="B412" s="926"/>
      <c r="C412" s="926"/>
      <c r="D412" s="926"/>
      <c r="E412" s="926"/>
      <c r="F412" s="926"/>
      <c r="G412" s="926"/>
      <c r="H412" s="926"/>
      <c r="I412" s="926"/>
      <c r="J412" s="926"/>
      <c r="K412" s="926"/>
      <c r="L412" s="926"/>
      <c r="M412" s="926"/>
      <c r="N412" s="926"/>
      <c r="O412" s="926"/>
    </row>
    <row r="413" spans="1:15" ht="10.15" customHeight="1">
      <c r="A413" s="926"/>
      <c r="B413" s="926"/>
      <c r="C413" s="926"/>
      <c r="D413" s="926"/>
      <c r="E413" s="926"/>
      <c r="F413" s="926"/>
      <c r="G413" s="926"/>
      <c r="H413" s="926"/>
      <c r="I413" s="926"/>
      <c r="J413" s="926"/>
      <c r="K413" s="926"/>
      <c r="L413" s="926"/>
      <c r="M413" s="926"/>
      <c r="N413" s="926"/>
      <c r="O413" s="926"/>
    </row>
    <row r="414" spans="1:15" ht="10.15" customHeight="1">
      <c r="A414" s="926"/>
      <c r="B414" s="926"/>
      <c r="C414" s="926"/>
      <c r="D414" s="926"/>
      <c r="E414" s="926"/>
      <c r="F414" s="926"/>
      <c r="G414" s="926"/>
      <c r="H414" s="926"/>
      <c r="I414" s="926"/>
      <c r="J414" s="926"/>
      <c r="K414" s="926"/>
      <c r="L414" s="926"/>
      <c r="M414" s="926"/>
      <c r="N414" s="926"/>
      <c r="O414" s="926"/>
    </row>
    <row r="415" spans="1:15" ht="10.15" customHeight="1">
      <c r="A415" s="926"/>
      <c r="B415" s="926"/>
      <c r="C415" s="926"/>
      <c r="D415" s="926"/>
      <c r="E415" s="926"/>
      <c r="F415" s="926"/>
      <c r="G415" s="926"/>
      <c r="H415" s="926"/>
      <c r="I415" s="926"/>
      <c r="J415" s="926"/>
      <c r="K415" s="926"/>
      <c r="L415" s="926"/>
      <c r="M415" s="926"/>
      <c r="N415" s="926"/>
      <c r="O415" s="926"/>
    </row>
    <row r="416" spans="1:15" ht="10.15" customHeight="1">
      <c r="A416" s="926"/>
      <c r="B416" s="926"/>
      <c r="C416" s="926"/>
      <c r="D416" s="926"/>
      <c r="E416" s="926"/>
      <c r="F416" s="926"/>
      <c r="G416" s="926"/>
      <c r="H416" s="926"/>
      <c r="I416" s="926"/>
      <c r="J416" s="926"/>
      <c r="K416" s="926"/>
      <c r="L416" s="926"/>
      <c r="M416" s="926"/>
      <c r="N416" s="926"/>
      <c r="O416" s="926"/>
    </row>
    <row r="417" spans="1:15" ht="10.15" customHeight="1">
      <c r="A417" s="926"/>
      <c r="B417" s="926"/>
      <c r="C417" s="926"/>
      <c r="D417" s="926"/>
      <c r="E417" s="926"/>
      <c r="F417" s="926"/>
      <c r="G417" s="926"/>
      <c r="H417" s="926"/>
      <c r="I417" s="926"/>
      <c r="J417" s="926"/>
      <c r="K417" s="926"/>
      <c r="L417" s="926"/>
      <c r="M417" s="926"/>
      <c r="N417" s="926"/>
      <c r="O417" s="926"/>
    </row>
    <row r="418" spans="1:15" ht="10.15" customHeight="1">
      <c r="A418" s="926"/>
      <c r="B418" s="926"/>
      <c r="C418" s="926"/>
      <c r="D418" s="926"/>
      <c r="E418" s="926"/>
      <c r="F418" s="926"/>
      <c r="G418" s="926"/>
      <c r="H418" s="926"/>
      <c r="I418" s="926"/>
      <c r="J418" s="926"/>
      <c r="K418" s="926"/>
      <c r="L418" s="926"/>
      <c r="M418" s="926"/>
      <c r="N418" s="926"/>
      <c r="O418" s="926"/>
    </row>
    <row r="419" spans="1:15" ht="10.15" customHeight="1">
      <c r="A419" s="926"/>
      <c r="B419" s="926"/>
      <c r="C419" s="926"/>
      <c r="D419" s="926"/>
      <c r="E419" s="926"/>
      <c r="F419" s="926"/>
      <c r="G419" s="926"/>
      <c r="H419" s="926"/>
      <c r="I419" s="926"/>
      <c r="J419" s="926"/>
      <c r="K419" s="926"/>
      <c r="L419" s="926"/>
      <c r="M419" s="926"/>
      <c r="N419" s="926"/>
      <c r="O419" s="926"/>
    </row>
    <row r="420" spans="1:15" ht="10.15" customHeight="1">
      <c r="A420" s="926"/>
      <c r="B420" s="926"/>
      <c r="C420" s="926"/>
      <c r="D420" s="926"/>
      <c r="E420" s="926"/>
      <c r="F420" s="926"/>
      <c r="G420" s="926"/>
      <c r="H420" s="926"/>
      <c r="I420" s="926"/>
      <c r="J420" s="926"/>
      <c r="K420" s="926"/>
      <c r="L420" s="926"/>
      <c r="M420" s="926"/>
      <c r="N420" s="926"/>
      <c r="O420" s="926"/>
    </row>
    <row r="421" spans="1:15" ht="10.15" customHeight="1">
      <c r="A421" s="926"/>
      <c r="B421" s="926"/>
      <c r="C421" s="926"/>
      <c r="D421" s="926"/>
      <c r="E421" s="926"/>
      <c r="F421" s="926"/>
      <c r="G421" s="926"/>
      <c r="H421" s="926"/>
      <c r="I421" s="926"/>
      <c r="J421" s="926"/>
      <c r="K421" s="926"/>
      <c r="L421" s="926"/>
      <c r="M421" s="926"/>
      <c r="N421" s="926"/>
      <c r="O421" s="926"/>
    </row>
    <row r="422" spans="1:15" ht="10.15" customHeight="1">
      <c r="A422" s="926"/>
      <c r="B422" s="926"/>
      <c r="C422" s="926"/>
      <c r="D422" s="926"/>
      <c r="E422" s="926"/>
      <c r="F422" s="926"/>
      <c r="G422" s="926"/>
      <c r="H422" s="926"/>
      <c r="I422" s="926"/>
      <c r="J422" s="926"/>
      <c r="K422" s="926"/>
      <c r="L422" s="926"/>
      <c r="M422" s="926"/>
      <c r="N422" s="926"/>
      <c r="O422" s="926"/>
    </row>
    <row r="423" spans="1:15" ht="10.15" customHeight="1">
      <c r="A423" s="926"/>
      <c r="B423" s="926"/>
      <c r="C423" s="926"/>
      <c r="D423" s="926"/>
      <c r="E423" s="926"/>
      <c r="F423" s="926"/>
      <c r="G423" s="926"/>
      <c r="H423" s="926"/>
      <c r="I423" s="926"/>
      <c r="J423" s="926"/>
      <c r="K423" s="926"/>
      <c r="L423" s="926"/>
      <c r="M423" s="926"/>
      <c r="N423" s="926"/>
      <c r="O423" s="926"/>
    </row>
    <row r="424" spans="1:15" ht="10.15" customHeight="1">
      <c r="A424" s="926"/>
      <c r="B424" s="926"/>
      <c r="C424" s="926"/>
      <c r="D424" s="926"/>
      <c r="E424" s="926"/>
      <c r="F424" s="926"/>
      <c r="G424" s="926"/>
      <c r="H424" s="926"/>
      <c r="I424" s="926"/>
      <c r="J424" s="926"/>
      <c r="K424" s="926"/>
      <c r="L424" s="926"/>
      <c r="M424" s="926"/>
      <c r="N424" s="926"/>
      <c r="O424" s="926"/>
    </row>
    <row r="425" spans="1:15" ht="10.15" customHeight="1">
      <c r="A425" s="926"/>
      <c r="B425" s="926"/>
      <c r="C425" s="926"/>
      <c r="D425" s="926"/>
      <c r="E425" s="926"/>
      <c r="F425" s="926"/>
      <c r="G425" s="926"/>
      <c r="H425" s="926"/>
      <c r="I425" s="926"/>
      <c r="J425" s="926"/>
      <c r="K425" s="926"/>
      <c r="L425" s="926"/>
      <c r="M425" s="926"/>
      <c r="N425" s="926"/>
      <c r="O425" s="926"/>
    </row>
    <row r="426" spans="1:15" ht="10.15" customHeight="1">
      <c r="A426" s="926"/>
      <c r="B426" s="926"/>
      <c r="C426" s="926"/>
      <c r="D426" s="926"/>
      <c r="E426" s="926"/>
      <c r="F426" s="926"/>
      <c r="G426" s="926"/>
      <c r="H426" s="926"/>
      <c r="I426" s="926"/>
      <c r="J426" s="926"/>
      <c r="K426" s="926"/>
      <c r="L426" s="926"/>
      <c r="M426" s="926"/>
      <c r="N426" s="926"/>
      <c r="O426" s="926"/>
    </row>
    <row r="427" spans="1:15" ht="10.15" customHeight="1">
      <c r="A427" s="926"/>
      <c r="B427" s="926"/>
      <c r="C427" s="926"/>
      <c r="D427" s="926"/>
      <c r="E427" s="926"/>
      <c r="F427" s="926"/>
      <c r="G427" s="926"/>
      <c r="H427" s="926"/>
      <c r="I427" s="926"/>
      <c r="J427" s="926"/>
      <c r="K427" s="926"/>
      <c r="L427" s="926"/>
      <c r="M427" s="926"/>
      <c r="N427" s="926"/>
      <c r="O427" s="926"/>
    </row>
    <row r="428" spans="1:15" ht="10.15" customHeight="1">
      <c r="A428" s="926"/>
      <c r="B428" s="926"/>
      <c r="C428" s="926"/>
      <c r="D428" s="926"/>
      <c r="E428" s="926"/>
      <c r="F428" s="926"/>
      <c r="G428" s="926"/>
      <c r="H428" s="926"/>
      <c r="I428" s="926"/>
      <c r="J428" s="926"/>
      <c r="K428" s="926"/>
      <c r="L428" s="926"/>
      <c r="M428" s="926"/>
      <c r="N428" s="926"/>
      <c r="O428" s="926"/>
    </row>
    <row r="429" spans="1:15" ht="10.15" customHeight="1">
      <c r="A429" s="926"/>
      <c r="B429" s="926"/>
      <c r="C429" s="926"/>
      <c r="D429" s="926"/>
      <c r="E429" s="926"/>
      <c r="F429" s="926"/>
      <c r="G429" s="926"/>
      <c r="H429" s="926"/>
      <c r="I429" s="926"/>
      <c r="J429" s="926"/>
      <c r="K429" s="926"/>
      <c r="L429" s="926"/>
      <c r="M429" s="926"/>
      <c r="N429" s="926"/>
      <c r="O429" s="926"/>
    </row>
    <row r="430" spans="1:15" ht="10.15" customHeight="1">
      <c r="A430" s="926"/>
      <c r="B430" s="926"/>
      <c r="C430" s="926"/>
      <c r="D430" s="926"/>
      <c r="E430" s="926"/>
      <c r="F430" s="926"/>
      <c r="G430" s="926"/>
      <c r="H430" s="926"/>
      <c r="I430" s="926"/>
      <c r="J430" s="926"/>
      <c r="K430" s="926"/>
      <c r="L430" s="926"/>
      <c r="M430" s="926"/>
      <c r="N430" s="926"/>
      <c r="O430" s="926"/>
    </row>
    <row r="431" spans="1:15" ht="10.15" customHeight="1">
      <c r="A431" s="926"/>
      <c r="B431" s="926"/>
      <c r="C431" s="926"/>
      <c r="D431" s="926"/>
      <c r="E431" s="926"/>
      <c r="F431" s="926"/>
      <c r="G431" s="926"/>
      <c r="H431" s="926"/>
      <c r="I431" s="926"/>
      <c r="J431" s="926"/>
      <c r="K431" s="926"/>
      <c r="L431" s="926"/>
      <c r="M431" s="926"/>
      <c r="N431" s="926"/>
      <c r="O431" s="926"/>
    </row>
    <row r="432" spans="1:15" ht="10.15" customHeight="1">
      <c r="A432" s="926"/>
      <c r="B432" s="926"/>
      <c r="C432" s="926"/>
      <c r="D432" s="926"/>
      <c r="E432" s="926"/>
      <c r="F432" s="926"/>
      <c r="G432" s="926"/>
      <c r="H432" s="926"/>
      <c r="I432" s="926"/>
      <c r="J432" s="926"/>
      <c r="K432" s="926"/>
      <c r="L432" s="926"/>
      <c r="M432" s="926"/>
      <c r="N432" s="926"/>
      <c r="O432" s="926"/>
    </row>
    <row r="433" spans="1:15" ht="10.15" customHeight="1">
      <c r="A433" s="926"/>
      <c r="B433" s="926"/>
      <c r="C433" s="926"/>
      <c r="D433" s="926"/>
      <c r="E433" s="926"/>
      <c r="F433" s="926"/>
      <c r="G433" s="926"/>
      <c r="H433" s="926"/>
      <c r="I433" s="926"/>
      <c r="J433" s="926"/>
      <c r="K433" s="926"/>
      <c r="L433" s="926"/>
      <c r="M433" s="926"/>
      <c r="N433" s="926"/>
      <c r="O433" s="926"/>
    </row>
    <row r="434" spans="1:15" ht="10.15" customHeight="1">
      <c r="A434" s="926"/>
      <c r="B434" s="926"/>
      <c r="C434" s="926"/>
      <c r="D434" s="926"/>
      <c r="E434" s="926"/>
      <c r="F434" s="926"/>
      <c r="G434" s="926"/>
      <c r="H434" s="926"/>
      <c r="I434" s="926"/>
      <c r="J434" s="926"/>
      <c r="K434" s="926"/>
      <c r="L434" s="926"/>
      <c r="M434" s="926"/>
      <c r="N434" s="926"/>
      <c r="O434" s="926"/>
    </row>
    <row r="435" spans="1:15" ht="10.15" customHeight="1">
      <c r="A435" s="926"/>
      <c r="B435" s="926"/>
      <c r="C435" s="926"/>
      <c r="D435" s="926"/>
      <c r="E435" s="926"/>
      <c r="F435" s="926"/>
      <c r="G435" s="926"/>
      <c r="H435" s="926"/>
      <c r="I435" s="926"/>
      <c r="J435" s="926"/>
      <c r="K435" s="926"/>
      <c r="L435" s="926"/>
      <c r="M435" s="926"/>
      <c r="N435" s="926"/>
      <c r="O435" s="926"/>
    </row>
    <row r="436" spans="1:15" ht="10.15" customHeight="1">
      <c r="A436" s="926"/>
      <c r="B436" s="926"/>
      <c r="C436" s="926"/>
      <c r="D436" s="926"/>
      <c r="E436" s="926"/>
      <c r="F436" s="926"/>
      <c r="G436" s="926"/>
      <c r="H436" s="926"/>
      <c r="I436" s="926"/>
      <c r="J436" s="926"/>
      <c r="K436" s="926"/>
      <c r="L436" s="926"/>
      <c r="M436" s="926"/>
      <c r="N436" s="926"/>
      <c r="O436" s="926"/>
    </row>
    <row r="437" spans="1:15" ht="10.15" customHeight="1">
      <c r="A437" s="926"/>
      <c r="B437" s="926"/>
      <c r="C437" s="926"/>
      <c r="D437" s="926"/>
      <c r="E437" s="926"/>
      <c r="F437" s="926"/>
      <c r="G437" s="926"/>
      <c r="H437" s="926"/>
      <c r="I437" s="926"/>
      <c r="J437" s="926"/>
      <c r="K437" s="926"/>
      <c r="L437" s="926"/>
      <c r="M437" s="926"/>
      <c r="N437" s="926"/>
      <c r="O437" s="926"/>
    </row>
    <row r="438" spans="1:15" ht="10.15" customHeight="1">
      <c r="A438" s="926"/>
      <c r="B438" s="926"/>
      <c r="C438" s="926"/>
      <c r="D438" s="926"/>
      <c r="E438" s="926"/>
      <c r="F438" s="926"/>
      <c r="G438" s="926"/>
      <c r="H438" s="926"/>
      <c r="I438" s="926"/>
      <c r="J438" s="926"/>
      <c r="K438" s="926"/>
      <c r="L438" s="926"/>
      <c r="M438" s="926"/>
      <c r="N438" s="926"/>
      <c r="O438" s="926"/>
    </row>
    <row r="439" spans="1:15" ht="10.15" customHeight="1">
      <c r="A439" s="926"/>
      <c r="B439" s="926"/>
      <c r="C439" s="926"/>
      <c r="D439" s="926"/>
      <c r="E439" s="926"/>
      <c r="F439" s="926"/>
      <c r="G439" s="926"/>
      <c r="H439" s="926"/>
      <c r="I439" s="926"/>
      <c r="J439" s="926"/>
      <c r="K439" s="926"/>
      <c r="L439" s="926"/>
      <c r="M439" s="926"/>
      <c r="N439" s="926"/>
      <c r="O439" s="926"/>
    </row>
    <row r="440" spans="1:15" ht="10.15" customHeight="1">
      <c r="A440" s="926"/>
      <c r="B440" s="926"/>
      <c r="C440" s="926"/>
      <c r="D440" s="926"/>
      <c r="E440" s="926"/>
      <c r="F440" s="926"/>
      <c r="G440" s="926"/>
      <c r="H440" s="926"/>
      <c r="I440" s="926"/>
      <c r="J440" s="926"/>
      <c r="K440" s="926"/>
      <c r="L440" s="926"/>
      <c r="M440" s="926"/>
      <c r="N440" s="926"/>
      <c r="O440" s="926"/>
    </row>
    <row r="441" spans="1:15" ht="10.15" customHeight="1">
      <c r="A441" s="926"/>
      <c r="B441" s="926"/>
      <c r="C441" s="926"/>
      <c r="D441" s="926"/>
      <c r="E441" s="926"/>
      <c r="F441" s="926"/>
      <c r="G441" s="926"/>
      <c r="H441" s="926"/>
      <c r="I441" s="926"/>
      <c r="J441" s="926"/>
      <c r="K441" s="926"/>
      <c r="L441" s="926"/>
      <c r="M441" s="926"/>
      <c r="N441" s="926"/>
      <c r="O441" s="926"/>
    </row>
    <row r="442" spans="1:15" ht="10.15" customHeight="1">
      <c r="A442" s="926"/>
      <c r="B442" s="926"/>
      <c r="C442" s="926"/>
      <c r="D442" s="926"/>
      <c r="E442" s="926"/>
      <c r="F442" s="926"/>
      <c r="G442" s="926"/>
      <c r="H442" s="926"/>
      <c r="I442" s="926"/>
      <c r="J442" s="926"/>
      <c r="K442" s="926"/>
      <c r="L442" s="926"/>
      <c r="M442" s="926"/>
      <c r="N442" s="926"/>
      <c r="O442" s="926"/>
    </row>
    <row r="443" spans="1:15" ht="10.15" customHeight="1">
      <c r="A443" s="926"/>
      <c r="B443" s="926"/>
      <c r="C443" s="926"/>
      <c r="D443" s="926"/>
      <c r="E443" s="926"/>
      <c r="F443" s="926"/>
      <c r="G443" s="926"/>
      <c r="H443" s="926"/>
      <c r="I443" s="926"/>
      <c r="J443" s="926"/>
      <c r="K443" s="926"/>
      <c r="L443" s="926"/>
      <c r="M443" s="926"/>
      <c r="N443" s="926"/>
      <c r="O443" s="926"/>
    </row>
    <row r="444" spans="1:15" ht="10.15" customHeight="1">
      <c r="A444" s="926"/>
      <c r="B444" s="926"/>
      <c r="C444" s="926"/>
      <c r="D444" s="926"/>
      <c r="E444" s="926"/>
      <c r="F444" s="926"/>
      <c r="G444" s="926"/>
      <c r="H444" s="926"/>
      <c r="I444" s="926"/>
      <c r="J444" s="926"/>
      <c r="K444" s="926"/>
      <c r="L444" s="926"/>
      <c r="M444" s="926"/>
      <c r="N444" s="926"/>
      <c r="O444" s="926"/>
    </row>
    <row r="445" spans="1:15" ht="10.15" customHeight="1">
      <c r="A445" s="926"/>
      <c r="B445" s="926"/>
      <c r="C445" s="926"/>
      <c r="D445" s="926"/>
      <c r="E445" s="926"/>
      <c r="F445" s="926"/>
      <c r="G445" s="926"/>
      <c r="H445" s="926"/>
      <c r="I445" s="926"/>
      <c r="J445" s="926"/>
      <c r="K445" s="926"/>
      <c r="L445" s="926"/>
      <c r="M445" s="926"/>
      <c r="N445" s="926"/>
      <c r="O445" s="926"/>
    </row>
    <row r="446" spans="1:15" ht="10.15" customHeight="1">
      <c r="A446" s="926"/>
      <c r="B446" s="926"/>
      <c r="C446" s="926"/>
      <c r="D446" s="926"/>
      <c r="E446" s="926"/>
      <c r="F446" s="926"/>
      <c r="G446" s="926"/>
      <c r="H446" s="926"/>
      <c r="I446" s="926"/>
      <c r="J446" s="926"/>
      <c r="K446" s="926"/>
      <c r="L446" s="926"/>
      <c r="M446" s="926"/>
      <c r="N446" s="926"/>
      <c r="O446" s="926"/>
    </row>
    <row r="447" spans="1:15" ht="10.15" customHeight="1">
      <c r="A447" s="926"/>
      <c r="B447" s="926"/>
      <c r="C447" s="926"/>
      <c r="D447" s="926"/>
      <c r="E447" s="926"/>
      <c r="F447" s="926"/>
      <c r="G447" s="926"/>
      <c r="H447" s="926"/>
      <c r="I447" s="926"/>
      <c r="J447" s="926"/>
      <c r="K447" s="926"/>
      <c r="L447" s="926"/>
      <c r="M447" s="926"/>
      <c r="N447" s="926"/>
      <c r="O447" s="926"/>
    </row>
    <row r="448" spans="1:15" ht="10.15" customHeight="1">
      <c r="A448" s="926"/>
      <c r="B448" s="926"/>
      <c r="C448" s="926"/>
      <c r="D448" s="926"/>
      <c r="E448" s="926"/>
      <c r="F448" s="926"/>
      <c r="G448" s="926"/>
      <c r="H448" s="926"/>
      <c r="I448" s="926"/>
      <c r="J448" s="926"/>
      <c r="K448" s="926"/>
      <c r="L448" s="926"/>
      <c r="M448" s="926"/>
      <c r="N448" s="926"/>
      <c r="O448" s="926"/>
    </row>
    <row r="449" spans="1:15" ht="10.15" customHeight="1">
      <c r="A449" s="926"/>
      <c r="B449" s="926"/>
      <c r="C449" s="926"/>
      <c r="D449" s="926"/>
      <c r="E449" s="926"/>
      <c r="F449" s="926"/>
      <c r="G449" s="926"/>
      <c r="H449" s="926"/>
      <c r="I449" s="926"/>
      <c r="J449" s="926"/>
      <c r="K449" s="926"/>
      <c r="L449" s="926"/>
      <c r="M449" s="926"/>
      <c r="N449" s="926"/>
      <c r="O449" s="926"/>
    </row>
    <row r="450" spans="1:15" ht="10.15" customHeight="1">
      <c r="A450" s="926"/>
      <c r="B450" s="926"/>
      <c r="C450" s="926"/>
      <c r="D450" s="926"/>
      <c r="E450" s="926"/>
      <c r="F450" s="926"/>
      <c r="G450" s="926"/>
      <c r="H450" s="926"/>
      <c r="I450" s="926"/>
      <c r="J450" s="926"/>
      <c r="K450" s="926"/>
      <c r="L450" s="926"/>
      <c r="M450" s="926"/>
      <c r="N450" s="926"/>
      <c r="O450" s="926"/>
    </row>
    <row r="451" spans="1:15" ht="10.15" customHeight="1">
      <c r="A451" s="926"/>
      <c r="B451" s="926"/>
      <c r="C451" s="926"/>
      <c r="D451" s="926"/>
      <c r="E451" s="926"/>
      <c r="F451" s="926"/>
      <c r="G451" s="926"/>
      <c r="H451" s="926"/>
      <c r="I451" s="926"/>
      <c r="J451" s="926"/>
      <c r="K451" s="926"/>
      <c r="L451" s="926"/>
      <c r="M451" s="926"/>
      <c r="N451" s="926"/>
      <c r="O451" s="926"/>
    </row>
    <row r="452" spans="1:15" ht="10.15" customHeight="1">
      <c r="A452" s="926"/>
      <c r="B452" s="926"/>
      <c r="C452" s="926"/>
      <c r="D452" s="926"/>
      <c r="E452" s="926"/>
      <c r="F452" s="926"/>
      <c r="G452" s="926"/>
      <c r="H452" s="926"/>
      <c r="I452" s="926"/>
      <c r="J452" s="926"/>
      <c r="K452" s="926"/>
      <c r="L452" s="926"/>
      <c r="M452" s="926"/>
      <c r="N452" s="926"/>
      <c r="O452" s="926"/>
    </row>
    <row r="453" spans="1:15" ht="10.15" customHeight="1">
      <c r="A453" s="926"/>
      <c r="B453" s="926"/>
      <c r="C453" s="926"/>
      <c r="D453" s="926"/>
      <c r="E453" s="926"/>
      <c r="F453" s="926"/>
      <c r="G453" s="926"/>
      <c r="H453" s="926"/>
      <c r="I453" s="926"/>
      <c r="J453" s="926"/>
      <c r="K453" s="926"/>
      <c r="L453" s="926"/>
      <c r="M453" s="926"/>
      <c r="N453" s="926"/>
      <c r="O453" s="926"/>
    </row>
    <row r="454" spans="1:15" ht="10.15" customHeight="1">
      <c r="A454" s="926"/>
      <c r="B454" s="926"/>
      <c r="C454" s="926"/>
      <c r="D454" s="926"/>
      <c r="E454" s="926"/>
      <c r="F454" s="926"/>
      <c r="G454" s="926"/>
      <c r="H454" s="926"/>
      <c r="I454" s="926"/>
      <c r="J454" s="926"/>
      <c r="K454" s="926"/>
      <c r="L454" s="926"/>
      <c r="M454" s="926"/>
      <c r="N454" s="926"/>
      <c r="O454" s="926"/>
    </row>
    <row r="455" spans="1:15" ht="10.15" customHeight="1">
      <c r="A455" s="926"/>
      <c r="B455" s="926"/>
      <c r="C455" s="926"/>
      <c r="D455" s="926"/>
      <c r="E455" s="926"/>
      <c r="F455" s="926"/>
      <c r="G455" s="926"/>
      <c r="H455" s="926"/>
      <c r="I455" s="926"/>
      <c r="J455" s="926"/>
      <c r="K455" s="926"/>
      <c r="L455" s="926"/>
      <c r="M455" s="926"/>
      <c r="N455" s="926"/>
      <c r="O455" s="926"/>
    </row>
    <row r="456" spans="1:15" ht="10.15" customHeight="1">
      <c r="A456" s="926"/>
      <c r="B456" s="926"/>
      <c r="C456" s="926"/>
      <c r="D456" s="926"/>
      <c r="E456" s="926"/>
      <c r="F456" s="926"/>
      <c r="G456" s="926"/>
      <c r="H456" s="926"/>
      <c r="I456" s="926"/>
      <c r="J456" s="926"/>
      <c r="K456" s="926"/>
      <c r="L456" s="926"/>
      <c r="M456" s="926"/>
      <c r="N456" s="926"/>
      <c r="O456" s="926"/>
    </row>
    <row r="457" spans="1:15" ht="10.15" customHeight="1">
      <c r="A457" s="926"/>
      <c r="B457" s="926"/>
      <c r="C457" s="926"/>
      <c r="D457" s="926"/>
      <c r="E457" s="926"/>
      <c r="F457" s="926"/>
      <c r="G457" s="926"/>
      <c r="H457" s="926"/>
      <c r="I457" s="926"/>
      <c r="J457" s="926"/>
      <c r="K457" s="926"/>
      <c r="L457" s="926"/>
      <c r="M457" s="926"/>
      <c r="N457" s="926"/>
      <c r="O457" s="926"/>
    </row>
    <row r="458" spans="1:15" ht="10.15" customHeight="1">
      <c r="A458" s="926"/>
      <c r="B458" s="926"/>
      <c r="C458" s="926"/>
      <c r="D458" s="926"/>
      <c r="E458" s="926"/>
      <c r="F458" s="926"/>
      <c r="G458" s="926"/>
      <c r="H458" s="926"/>
      <c r="I458" s="926"/>
      <c r="J458" s="926"/>
      <c r="K458" s="926"/>
      <c r="L458" s="926"/>
      <c r="M458" s="926"/>
      <c r="N458" s="926"/>
      <c r="O458" s="926"/>
    </row>
    <row r="459" spans="1:15" ht="10.15" customHeight="1">
      <c r="A459" s="926"/>
      <c r="B459" s="926"/>
      <c r="C459" s="926"/>
      <c r="D459" s="926"/>
      <c r="E459" s="926"/>
      <c r="F459" s="926"/>
      <c r="G459" s="926"/>
      <c r="H459" s="926"/>
      <c r="I459" s="926"/>
      <c r="J459" s="926"/>
      <c r="K459" s="926"/>
      <c r="L459" s="926"/>
      <c r="M459" s="926"/>
      <c r="N459" s="926"/>
      <c r="O459" s="926"/>
    </row>
    <row r="460" spans="1:15" ht="10.15" customHeight="1">
      <c r="A460" s="926"/>
      <c r="B460" s="926"/>
      <c r="C460" s="926"/>
      <c r="D460" s="926"/>
      <c r="E460" s="926"/>
      <c r="F460" s="926"/>
      <c r="G460" s="926"/>
      <c r="H460" s="926"/>
      <c r="I460" s="926"/>
      <c r="J460" s="926"/>
      <c r="K460" s="926"/>
      <c r="L460" s="926"/>
      <c r="M460" s="926"/>
      <c r="N460" s="926"/>
      <c r="O460" s="926"/>
    </row>
    <row r="461" spans="1:15" ht="10.15" customHeight="1">
      <c r="A461" s="926"/>
      <c r="B461" s="926"/>
      <c r="C461" s="926"/>
      <c r="D461" s="926"/>
      <c r="E461" s="926"/>
      <c r="F461" s="926"/>
      <c r="G461" s="926"/>
      <c r="H461" s="926"/>
      <c r="I461" s="926"/>
      <c r="J461" s="926"/>
      <c r="K461" s="926"/>
      <c r="L461" s="926"/>
      <c r="M461" s="926"/>
      <c r="N461" s="926"/>
      <c r="O461" s="926"/>
    </row>
    <row r="462" spans="1:15" ht="10.15" customHeight="1">
      <c r="A462" s="926"/>
      <c r="B462" s="926"/>
      <c r="C462" s="926"/>
      <c r="D462" s="926"/>
      <c r="E462" s="926"/>
      <c r="F462" s="926"/>
      <c r="G462" s="926"/>
      <c r="H462" s="926"/>
      <c r="I462" s="926"/>
      <c r="J462" s="926"/>
      <c r="K462" s="926"/>
      <c r="L462" s="926"/>
      <c r="M462" s="926"/>
      <c r="N462" s="926"/>
      <c r="O462" s="926"/>
    </row>
    <row r="463" spans="1:15" ht="10.15" customHeight="1">
      <c r="A463" s="926"/>
      <c r="B463" s="926"/>
      <c r="C463" s="926"/>
      <c r="D463" s="926"/>
      <c r="E463" s="926"/>
      <c r="F463" s="926"/>
      <c r="G463" s="926"/>
      <c r="H463" s="926"/>
      <c r="I463" s="926"/>
      <c r="J463" s="926"/>
      <c r="K463" s="926"/>
      <c r="L463" s="926"/>
      <c r="M463" s="926"/>
      <c r="N463" s="926"/>
      <c r="O463" s="926"/>
    </row>
    <row r="464" spans="1:15" ht="10.15" customHeight="1">
      <c r="A464" s="926"/>
      <c r="B464" s="926"/>
      <c r="C464" s="926"/>
      <c r="D464" s="926"/>
      <c r="E464" s="926"/>
      <c r="F464" s="926"/>
      <c r="G464" s="926"/>
      <c r="H464" s="926"/>
      <c r="I464" s="926"/>
      <c r="J464" s="926"/>
      <c r="K464" s="926"/>
      <c r="L464" s="926"/>
      <c r="M464" s="926"/>
      <c r="N464" s="926"/>
      <c r="O464" s="926"/>
    </row>
    <row r="465" spans="1:15" ht="10.15" customHeight="1">
      <c r="A465" s="926"/>
      <c r="B465" s="926"/>
      <c r="C465" s="926"/>
      <c r="D465" s="926"/>
      <c r="E465" s="926"/>
      <c r="F465" s="926"/>
      <c r="G465" s="926"/>
      <c r="H465" s="926"/>
      <c r="I465" s="926"/>
      <c r="J465" s="926"/>
      <c r="K465" s="926"/>
      <c r="L465" s="926"/>
      <c r="M465" s="926"/>
      <c r="N465" s="926"/>
      <c r="O465" s="926"/>
    </row>
    <row r="466" spans="1:15" ht="10.15" customHeight="1">
      <c r="A466" s="926"/>
      <c r="B466" s="926"/>
      <c r="C466" s="926"/>
      <c r="D466" s="926"/>
      <c r="E466" s="926"/>
      <c r="F466" s="926"/>
      <c r="G466" s="926"/>
      <c r="H466" s="926"/>
      <c r="I466" s="926"/>
      <c r="J466" s="926"/>
      <c r="K466" s="926"/>
      <c r="L466" s="926"/>
      <c r="M466" s="926"/>
      <c r="N466" s="926"/>
      <c r="O466" s="926"/>
    </row>
    <row r="467" spans="1:15" ht="10.15" customHeight="1">
      <c r="A467" s="926"/>
      <c r="B467" s="926"/>
      <c r="C467" s="926"/>
      <c r="D467" s="926"/>
      <c r="E467" s="926"/>
      <c r="F467" s="926"/>
      <c r="G467" s="926"/>
      <c r="H467" s="926"/>
      <c r="I467" s="926"/>
      <c r="J467" s="926"/>
      <c r="K467" s="926"/>
      <c r="L467" s="926"/>
      <c r="M467" s="926"/>
      <c r="N467" s="926"/>
      <c r="O467" s="926"/>
    </row>
    <row r="468" spans="1:15" ht="10.15" customHeight="1">
      <c r="A468" s="926"/>
      <c r="B468" s="926"/>
      <c r="C468" s="926"/>
      <c r="D468" s="926"/>
      <c r="E468" s="926"/>
      <c r="F468" s="926"/>
      <c r="G468" s="926"/>
      <c r="H468" s="926"/>
      <c r="I468" s="926"/>
      <c r="J468" s="926"/>
      <c r="K468" s="926"/>
      <c r="L468" s="926"/>
      <c r="M468" s="926"/>
      <c r="N468" s="926"/>
      <c r="O468" s="926"/>
    </row>
    <row r="469" spans="1:15" ht="10.15" customHeight="1">
      <c r="A469" s="926"/>
      <c r="B469" s="926"/>
      <c r="C469" s="926"/>
      <c r="D469" s="926"/>
      <c r="E469" s="926"/>
      <c r="F469" s="926"/>
      <c r="G469" s="926"/>
      <c r="H469" s="926"/>
      <c r="I469" s="926"/>
      <c r="J469" s="926"/>
      <c r="K469" s="926"/>
      <c r="L469" s="926"/>
      <c r="M469" s="926"/>
      <c r="N469" s="926"/>
      <c r="O469" s="926"/>
    </row>
    <row r="470" spans="1:15" ht="10.15" customHeight="1">
      <c r="A470" s="926"/>
      <c r="B470" s="926"/>
      <c r="C470" s="926"/>
      <c r="D470" s="926"/>
      <c r="E470" s="926"/>
      <c r="F470" s="926"/>
      <c r="G470" s="926"/>
      <c r="H470" s="926"/>
      <c r="I470" s="926"/>
      <c r="J470" s="926"/>
      <c r="K470" s="926"/>
      <c r="L470" s="926"/>
      <c r="M470" s="926"/>
      <c r="N470" s="926"/>
      <c r="O470" s="926"/>
    </row>
    <row r="471" spans="1:15" ht="10.15" customHeight="1">
      <c r="A471" s="926"/>
      <c r="B471" s="926"/>
      <c r="C471" s="926"/>
      <c r="D471" s="926"/>
      <c r="E471" s="926"/>
      <c r="F471" s="926"/>
      <c r="G471" s="926"/>
      <c r="H471" s="926"/>
      <c r="I471" s="926"/>
      <c r="J471" s="926"/>
      <c r="K471" s="926"/>
      <c r="L471" s="926"/>
      <c r="M471" s="926"/>
      <c r="N471" s="926"/>
      <c r="O471" s="926"/>
    </row>
    <row r="472" spans="1:15" ht="10.15" customHeight="1">
      <c r="A472" s="926"/>
      <c r="B472" s="926"/>
      <c r="C472" s="926"/>
      <c r="D472" s="926"/>
      <c r="E472" s="926"/>
      <c r="F472" s="926"/>
      <c r="G472" s="926"/>
      <c r="H472" s="926"/>
      <c r="I472" s="926"/>
      <c r="J472" s="926"/>
      <c r="K472" s="926"/>
      <c r="L472" s="926"/>
      <c r="M472" s="926"/>
      <c r="N472" s="926"/>
      <c r="O472" s="926"/>
    </row>
    <row r="473" spans="1:15" ht="10.15" customHeight="1">
      <c r="A473" s="926"/>
      <c r="B473" s="926"/>
      <c r="C473" s="926"/>
      <c r="D473" s="926"/>
      <c r="E473" s="926"/>
      <c r="F473" s="926"/>
      <c r="G473" s="926"/>
      <c r="H473" s="926"/>
      <c r="I473" s="926"/>
      <c r="J473" s="926"/>
      <c r="K473" s="926"/>
      <c r="L473" s="926"/>
      <c r="M473" s="926"/>
      <c r="N473" s="926"/>
      <c r="O473" s="926"/>
    </row>
    <row r="474" spans="1:15" ht="10.15" customHeight="1">
      <c r="A474" s="926"/>
      <c r="B474" s="926"/>
      <c r="C474" s="926"/>
      <c r="D474" s="926"/>
      <c r="E474" s="926"/>
      <c r="F474" s="926"/>
      <c r="G474" s="926"/>
      <c r="H474" s="926"/>
      <c r="I474" s="926"/>
      <c r="J474" s="926"/>
      <c r="K474" s="926"/>
      <c r="L474" s="926"/>
      <c r="M474" s="926"/>
      <c r="N474" s="926"/>
      <c r="O474" s="926"/>
    </row>
    <row r="475" spans="1:15" ht="10.15" customHeight="1">
      <c r="A475" s="926"/>
      <c r="B475" s="926"/>
      <c r="C475" s="926"/>
      <c r="D475" s="926"/>
      <c r="E475" s="926"/>
      <c r="F475" s="926"/>
      <c r="G475" s="926"/>
      <c r="H475" s="926"/>
      <c r="I475" s="926"/>
      <c r="J475" s="926"/>
      <c r="K475" s="926"/>
      <c r="L475" s="926"/>
      <c r="M475" s="926"/>
      <c r="N475" s="926"/>
      <c r="O475" s="926"/>
    </row>
    <row r="476" spans="1:15" ht="10.15" customHeight="1">
      <c r="A476" s="926"/>
      <c r="B476" s="926"/>
      <c r="C476" s="926"/>
      <c r="D476" s="926"/>
      <c r="E476" s="926"/>
      <c r="F476" s="926"/>
      <c r="G476" s="926"/>
      <c r="H476" s="926"/>
      <c r="I476" s="926"/>
      <c r="J476" s="926"/>
      <c r="K476" s="926"/>
      <c r="L476" s="926"/>
      <c r="M476" s="926"/>
      <c r="N476" s="926"/>
      <c r="O476" s="926"/>
    </row>
    <row r="477" spans="1:15" ht="10.15" customHeight="1">
      <c r="A477" s="926"/>
      <c r="B477" s="926"/>
      <c r="C477" s="926"/>
      <c r="D477" s="926"/>
      <c r="E477" s="926"/>
      <c r="F477" s="926"/>
      <c r="G477" s="926"/>
      <c r="H477" s="926"/>
      <c r="I477" s="926"/>
      <c r="J477" s="926"/>
      <c r="K477" s="926"/>
      <c r="L477" s="926"/>
      <c r="M477" s="926"/>
      <c r="N477" s="926"/>
      <c r="O477" s="926"/>
    </row>
    <row r="478" spans="1:15" ht="10.15" customHeight="1">
      <c r="A478" s="926"/>
      <c r="B478" s="926"/>
      <c r="C478" s="926"/>
      <c r="D478" s="926"/>
      <c r="E478" s="926"/>
      <c r="F478" s="926"/>
      <c r="G478" s="926"/>
      <c r="H478" s="926"/>
      <c r="I478" s="926"/>
      <c r="J478" s="926"/>
      <c r="K478" s="926"/>
      <c r="L478" s="926"/>
      <c r="M478" s="926"/>
      <c r="N478" s="926"/>
      <c r="O478" s="926"/>
    </row>
    <row r="479" spans="1:15" ht="10.15" customHeight="1">
      <c r="A479" s="926"/>
      <c r="B479" s="926"/>
      <c r="C479" s="926"/>
      <c r="D479" s="926"/>
      <c r="E479" s="926"/>
      <c r="F479" s="926"/>
      <c r="G479" s="926"/>
      <c r="H479" s="926"/>
      <c r="I479" s="926"/>
      <c r="J479" s="926"/>
      <c r="K479" s="926"/>
      <c r="L479" s="926"/>
      <c r="M479" s="926"/>
      <c r="N479" s="926"/>
      <c r="O479" s="926"/>
    </row>
    <row r="480" spans="1:15" ht="10.15" customHeight="1">
      <c r="A480" s="926"/>
      <c r="B480" s="926"/>
      <c r="C480" s="926"/>
      <c r="D480" s="926"/>
      <c r="E480" s="926"/>
      <c r="F480" s="926"/>
      <c r="G480" s="926"/>
      <c r="H480" s="926"/>
      <c r="I480" s="926"/>
      <c r="J480" s="926"/>
      <c r="K480" s="926"/>
      <c r="L480" s="926"/>
      <c r="M480" s="926"/>
      <c r="N480" s="926"/>
      <c r="O480" s="926"/>
    </row>
    <row r="481" spans="1:15" ht="10.15" customHeight="1">
      <c r="A481" s="926"/>
      <c r="B481" s="926"/>
      <c r="C481" s="926"/>
      <c r="D481" s="926"/>
      <c r="E481" s="926"/>
      <c r="F481" s="926"/>
      <c r="G481" s="926"/>
      <c r="H481" s="926"/>
      <c r="I481" s="926"/>
      <c r="J481" s="926"/>
      <c r="K481" s="926"/>
      <c r="L481" s="926"/>
      <c r="M481" s="926"/>
      <c r="N481" s="926"/>
      <c r="O481" s="926"/>
    </row>
    <row r="482" spans="1:15" ht="10.15" customHeight="1">
      <c r="A482" s="926"/>
      <c r="B482" s="926"/>
      <c r="C482" s="926"/>
      <c r="D482" s="926"/>
      <c r="E482" s="926"/>
      <c r="F482" s="926"/>
      <c r="G482" s="926"/>
      <c r="H482" s="926"/>
      <c r="I482" s="926"/>
      <c r="J482" s="926"/>
      <c r="K482" s="926"/>
      <c r="L482" s="926"/>
      <c r="M482" s="926"/>
      <c r="N482" s="926"/>
      <c r="O482" s="926"/>
    </row>
    <row r="483" spans="1:15" ht="10.15" customHeight="1">
      <c r="A483" s="926"/>
      <c r="B483" s="926"/>
      <c r="C483" s="926"/>
      <c r="D483" s="926"/>
      <c r="E483" s="926"/>
      <c r="F483" s="926"/>
      <c r="G483" s="926"/>
      <c r="H483" s="926"/>
      <c r="I483" s="926"/>
      <c r="J483" s="926"/>
      <c r="K483" s="926"/>
      <c r="L483" s="926"/>
      <c r="M483" s="926"/>
      <c r="N483" s="926"/>
      <c r="O483" s="926"/>
    </row>
    <row r="484" spans="1:15" ht="10.15" customHeight="1">
      <c r="A484" s="926"/>
      <c r="B484" s="926"/>
      <c r="C484" s="926"/>
      <c r="D484" s="926"/>
      <c r="E484" s="926"/>
      <c r="F484" s="926"/>
      <c r="G484" s="926"/>
      <c r="H484" s="926"/>
      <c r="I484" s="926"/>
      <c r="J484" s="926"/>
      <c r="K484" s="926"/>
      <c r="L484" s="926"/>
      <c r="M484" s="926"/>
      <c r="N484" s="926"/>
      <c r="O484" s="926"/>
    </row>
    <row r="485" spans="1:15" ht="10.15" customHeight="1">
      <c r="A485" s="926"/>
      <c r="B485" s="926"/>
      <c r="C485" s="926"/>
      <c r="D485" s="926"/>
      <c r="E485" s="926"/>
      <c r="F485" s="926"/>
      <c r="G485" s="926"/>
      <c r="H485" s="926"/>
      <c r="I485" s="926"/>
      <c r="J485" s="926"/>
      <c r="K485" s="926"/>
      <c r="L485" s="926"/>
      <c r="M485" s="926"/>
      <c r="N485" s="926"/>
      <c r="O485" s="926"/>
    </row>
    <row r="486" spans="1:15" ht="10.15" customHeight="1">
      <c r="A486" s="926"/>
      <c r="B486" s="926"/>
      <c r="C486" s="926"/>
      <c r="D486" s="926"/>
      <c r="E486" s="926"/>
      <c r="F486" s="926"/>
      <c r="G486" s="926"/>
      <c r="H486" s="926"/>
      <c r="I486" s="926"/>
      <c r="J486" s="926"/>
      <c r="K486" s="926"/>
      <c r="L486" s="926"/>
      <c r="M486" s="926"/>
      <c r="N486" s="926"/>
      <c r="O486" s="926"/>
    </row>
    <row r="487" spans="1:15" ht="10.15" customHeight="1">
      <c r="A487" s="926"/>
      <c r="B487" s="926"/>
      <c r="C487" s="926"/>
      <c r="D487" s="926"/>
      <c r="E487" s="926"/>
      <c r="F487" s="926"/>
      <c r="G487" s="926"/>
      <c r="H487" s="926"/>
      <c r="I487" s="926"/>
      <c r="J487" s="926"/>
      <c r="K487" s="926"/>
      <c r="L487" s="926"/>
      <c r="M487" s="926"/>
      <c r="N487" s="926"/>
      <c r="O487" s="926"/>
    </row>
    <row r="488" spans="1:15" ht="10.15" customHeight="1">
      <c r="A488" s="926"/>
      <c r="B488" s="926"/>
      <c r="C488" s="926"/>
      <c r="D488" s="926"/>
      <c r="E488" s="926"/>
      <c r="F488" s="926"/>
      <c r="G488" s="926"/>
      <c r="H488" s="926"/>
      <c r="I488" s="926"/>
      <c r="J488" s="926"/>
      <c r="K488" s="926"/>
      <c r="L488" s="926"/>
      <c r="M488" s="926"/>
      <c r="N488" s="926"/>
      <c r="O488" s="926"/>
    </row>
    <row r="489" spans="1:15" ht="10.15" customHeight="1">
      <c r="A489" s="926"/>
      <c r="B489" s="926"/>
      <c r="C489" s="926"/>
      <c r="D489" s="926"/>
      <c r="E489" s="926"/>
      <c r="F489" s="926"/>
      <c r="G489" s="926"/>
      <c r="H489" s="926"/>
      <c r="I489" s="926"/>
      <c r="J489" s="926"/>
      <c r="K489" s="926"/>
      <c r="L489" s="926"/>
      <c r="M489" s="926"/>
      <c r="N489" s="926"/>
      <c r="O489" s="926"/>
    </row>
    <row r="490" spans="1:15" ht="10.15" customHeight="1">
      <c r="A490" s="926"/>
      <c r="B490" s="926"/>
      <c r="C490" s="926"/>
      <c r="D490" s="926"/>
      <c r="E490" s="926"/>
      <c r="F490" s="926"/>
      <c r="G490" s="926"/>
      <c r="H490" s="926"/>
      <c r="I490" s="926"/>
      <c r="J490" s="926"/>
      <c r="K490" s="926"/>
      <c r="L490" s="926"/>
      <c r="M490" s="926"/>
      <c r="N490" s="926"/>
      <c r="O490" s="926"/>
    </row>
    <row r="491" spans="1:15" ht="10.15" customHeight="1">
      <c r="A491" s="926"/>
      <c r="B491" s="926"/>
      <c r="C491" s="926"/>
      <c r="D491" s="926"/>
      <c r="E491" s="926"/>
      <c r="F491" s="926"/>
      <c r="G491" s="926"/>
      <c r="H491" s="926"/>
      <c r="I491" s="926"/>
      <c r="J491" s="926"/>
      <c r="K491" s="926"/>
      <c r="L491" s="926"/>
      <c r="M491" s="926"/>
      <c r="N491" s="926"/>
      <c r="O491" s="926"/>
    </row>
    <row r="492" spans="1:15" ht="10.15" customHeight="1">
      <c r="A492" s="926"/>
      <c r="B492" s="926"/>
      <c r="C492" s="926"/>
      <c r="D492" s="926"/>
      <c r="E492" s="926"/>
      <c r="F492" s="926"/>
      <c r="G492" s="926"/>
      <c r="H492" s="926"/>
      <c r="I492" s="926"/>
      <c r="J492" s="926"/>
      <c r="K492" s="926"/>
      <c r="L492" s="926"/>
      <c r="M492" s="926"/>
      <c r="N492" s="926"/>
      <c r="O492" s="926"/>
    </row>
    <row r="493" spans="1:15" ht="10.15" customHeight="1">
      <c r="A493" s="926"/>
      <c r="B493" s="926"/>
      <c r="C493" s="926"/>
      <c r="D493" s="926"/>
      <c r="E493" s="926"/>
      <c r="F493" s="926"/>
      <c r="G493" s="926"/>
      <c r="H493" s="926"/>
      <c r="I493" s="926"/>
      <c r="J493" s="926"/>
      <c r="K493" s="926"/>
      <c r="L493" s="926"/>
      <c r="M493" s="926"/>
      <c r="N493" s="926"/>
      <c r="O493" s="926"/>
    </row>
    <row r="494" spans="1:15" ht="10.15" customHeight="1">
      <c r="A494" s="926"/>
      <c r="B494" s="926"/>
      <c r="C494" s="926"/>
      <c r="D494" s="926"/>
      <c r="E494" s="926"/>
      <c r="F494" s="926"/>
      <c r="G494" s="926"/>
      <c r="H494" s="926"/>
      <c r="I494" s="926"/>
      <c r="J494" s="926"/>
      <c r="K494" s="926"/>
      <c r="L494" s="926"/>
      <c r="M494" s="926"/>
      <c r="N494" s="926"/>
      <c r="O494" s="926"/>
    </row>
    <row r="495" spans="1:15" ht="10.15" customHeight="1">
      <c r="A495" s="926"/>
      <c r="B495" s="926"/>
      <c r="C495" s="926"/>
      <c r="D495" s="926"/>
      <c r="E495" s="926"/>
      <c r="F495" s="926"/>
      <c r="G495" s="926"/>
      <c r="H495" s="926"/>
      <c r="I495" s="926"/>
      <c r="J495" s="926"/>
      <c r="K495" s="926"/>
      <c r="L495" s="926"/>
      <c r="M495" s="926"/>
      <c r="N495" s="926"/>
      <c r="O495" s="926"/>
    </row>
    <row r="496" spans="1:15" ht="10.15" customHeight="1">
      <c r="A496" s="926"/>
      <c r="B496" s="926"/>
      <c r="C496" s="926"/>
      <c r="D496" s="926"/>
      <c r="E496" s="926"/>
      <c r="F496" s="926"/>
      <c r="G496" s="926"/>
      <c r="H496" s="926"/>
      <c r="I496" s="926"/>
      <c r="J496" s="926"/>
      <c r="K496" s="926"/>
      <c r="L496" s="926"/>
      <c r="M496" s="926"/>
      <c r="N496" s="926"/>
      <c r="O496" s="926"/>
    </row>
    <row r="497" spans="1:15" ht="10.15" customHeight="1">
      <c r="A497" s="926"/>
      <c r="B497" s="926"/>
      <c r="C497" s="926"/>
      <c r="D497" s="926"/>
      <c r="E497" s="926"/>
      <c r="F497" s="926"/>
      <c r="G497" s="926"/>
      <c r="H497" s="926"/>
      <c r="I497" s="926"/>
      <c r="J497" s="926"/>
      <c r="K497" s="926"/>
      <c r="L497" s="926"/>
      <c r="M497" s="926"/>
      <c r="N497" s="926"/>
      <c r="O497" s="926"/>
    </row>
    <row r="498" spans="1:15" ht="10.15" customHeight="1">
      <c r="A498" s="926"/>
      <c r="B498" s="926"/>
      <c r="C498" s="926"/>
      <c r="D498" s="926"/>
      <c r="E498" s="926"/>
      <c r="F498" s="926"/>
      <c r="G498" s="926"/>
      <c r="H498" s="926"/>
      <c r="I498" s="926"/>
      <c r="J498" s="926"/>
      <c r="K498" s="926"/>
      <c r="L498" s="926"/>
      <c r="M498" s="926"/>
      <c r="N498" s="926"/>
      <c r="O498" s="926"/>
    </row>
    <row r="499" spans="1:15" ht="10.15" customHeight="1">
      <c r="A499" s="926"/>
      <c r="B499" s="926"/>
      <c r="C499" s="926"/>
      <c r="D499" s="926"/>
      <c r="E499" s="926"/>
      <c r="F499" s="926"/>
      <c r="G499" s="926"/>
      <c r="H499" s="926"/>
      <c r="I499" s="926"/>
      <c r="J499" s="926"/>
      <c r="K499" s="926"/>
      <c r="L499" s="926"/>
      <c r="M499" s="926"/>
      <c r="N499" s="926"/>
      <c r="O499" s="926"/>
    </row>
    <row r="500" spans="1:15" ht="10.15" customHeight="1">
      <c r="A500" s="926"/>
      <c r="B500" s="926"/>
      <c r="C500" s="926"/>
      <c r="D500" s="926"/>
      <c r="E500" s="926"/>
      <c r="F500" s="926"/>
      <c r="G500" s="926"/>
      <c r="H500" s="926"/>
      <c r="I500" s="926"/>
      <c r="J500" s="926"/>
      <c r="K500" s="926"/>
      <c r="L500" s="926"/>
      <c r="M500" s="926"/>
      <c r="N500" s="926"/>
      <c r="O500" s="926"/>
    </row>
    <row r="501" spans="1:15" ht="10.15" customHeight="1">
      <c r="A501" s="926"/>
      <c r="B501" s="926"/>
      <c r="C501" s="926"/>
      <c r="D501" s="926"/>
      <c r="E501" s="926"/>
      <c r="F501" s="926"/>
      <c r="G501" s="926"/>
      <c r="H501" s="926"/>
      <c r="I501" s="926"/>
      <c r="J501" s="926"/>
      <c r="K501" s="926"/>
      <c r="L501" s="926"/>
      <c r="M501" s="926"/>
      <c r="N501" s="926"/>
      <c r="O501" s="926"/>
    </row>
    <row r="502" spans="1:15" ht="10.15" customHeight="1">
      <c r="A502" s="926"/>
      <c r="B502" s="926"/>
      <c r="C502" s="926"/>
      <c r="D502" s="926"/>
      <c r="E502" s="926"/>
      <c r="F502" s="926"/>
      <c r="G502" s="926"/>
      <c r="H502" s="926"/>
      <c r="I502" s="926"/>
      <c r="J502" s="926"/>
      <c r="K502" s="926"/>
      <c r="L502" s="926"/>
      <c r="M502" s="926"/>
      <c r="N502" s="926"/>
      <c r="O502" s="926"/>
    </row>
    <row r="503" spans="1:15" ht="10.15" customHeight="1">
      <c r="A503" s="926"/>
      <c r="B503" s="926"/>
      <c r="C503" s="926"/>
      <c r="D503" s="926"/>
      <c r="E503" s="926"/>
      <c r="F503" s="926"/>
      <c r="G503" s="926"/>
      <c r="H503" s="926"/>
      <c r="I503" s="926"/>
      <c r="J503" s="926"/>
      <c r="K503" s="926"/>
      <c r="L503" s="926"/>
      <c r="M503" s="926"/>
      <c r="N503" s="926"/>
      <c r="O503" s="926"/>
    </row>
    <row r="504" spans="1:15" ht="10.15" customHeight="1">
      <c r="A504" s="926"/>
      <c r="B504" s="926"/>
      <c r="C504" s="926"/>
      <c r="D504" s="926"/>
      <c r="E504" s="926"/>
      <c r="F504" s="926"/>
      <c r="G504" s="926"/>
      <c r="H504" s="926"/>
      <c r="I504" s="926"/>
      <c r="J504" s="926"/>
      <c r="K504" s="926"/>
      <c r="L504" s="926"/>
      <c r="M504" s="926"/>
      <c r="N504" s="926"/>
      <c r="O504" s="926"/>
    </row>
    <row r="505" spans="1:15" ht="10.15" customHeight="1">
      <c r="A505" s="926"/>
      <c r="B505" s="926"/>
      <c r="C505" s="926"/>
      <c r="D505" s="926"/>
      <c r="E505" s="926"/>
      <c r="F505" s="926"/>
      <c r="G505" s="926"/>
      <c r="H505" s="926"/>
      <c r="I505" s="926"/>
      <c r="J505" s="926"/>
      <c r="K505" s="926"/>
      <c r="L505" s="926"/>
      <c r="M505" s="926"/>
      <c r="N505" s="926"/>
      <c r="O505" s="926"/>
    </row>
    <row r="506" spans="1:15" ht="10.15" customHeight="1">
      <c r="A506" s="926"/>
      <c r="B506" s="926"/>
      <c r="C506" s="926"/>
      <c r="D506" s="926"/>
      <c r="E506" s="926"/>
      <c r="F506" s="926"/>
      <c r="G506" s="926"/>
      <c r="H506" s="926"/>
      <c r="I506" s="926"/>
      <c r="J506" s="926"/>
      <c r="K506" s="926"/>
      <c r="L506" s="926"/>
      <c r="M506" s="926"/>
      <c r="N506" s="926"/>
      <c r="O506" s="926"/>
    </row>
    <row r="507" spans="1:15" ht="10.15" customHeight="1">
      <c r="A507" s="926"/>
      <c r="B507" s="926"/>
      <c r="C507" s="926"/>
      <c r="D507" s="926"/>
      <c r="E507" s="926"/>
      <c r="F507" s="926"/>
      <c r="G507" s="926"/>
      <c r="H507" s="926"/>
      <c r="I507" s="926"/>
      <c r="J507" s="926"/>
      <c r="K507" s="926"/>
      <c r="L507" s="926"/>
      <c r="M507" s="926"/>
      <c r="N507" s="926"/>
      <c r="O507" s="926"/>
    </row>
    <row r="508" spans="1:15" ht="10.15" customHeight="1">
      <c r="A508" s="926"/>
      <c r="B508" s="926"/>
      <c r="C508" s="926"/>
      <c r="D508" s="926"/>
      <c r="E508" s="926"/>
      <c r="F508" s="926"/>
      <c r="G508" s="926"/>
      <c r="H508" s="926"/>
      <c r="I508" s="926"/>
      <c r="J508" s="926"/>
      <c r="K508" s="926"/>
      <c r="L508" s="926"/>
      <c r="M508" s="926"/>
      <c r="N508" s="926"/>
      <c r="O508" s="926"/>
    </row>
    <row r="509" spans="1:15" ht="10.15" customHeight="1">
      <c r="A509" s="926"/>
      <c r="B509" s="926"/>
      <c r="C509" s="926"/>
      <c r="D509" s="926"/>
      <c r="E509" s="926"/>
      <c r="F509" s="926"/>
      <c r="G509" s="926"/>
      <c r="H509" s="926"/>
      <c r="I509" s="926"/>
      <c r="J509" s="926"/>
      <c r="K509" s="926"/>
      <c r="L509" s="926"/>
      <c r="M509" s="926"/>
      <c r="N509" s="926"/>
      <c r="O509" s="926"/>
    </row>
    <row r="510" spans="1:15" ht="10.15" customHeight="1">
      <c r="A510" s="926"/>
      <c r="B510" s="926"/>
      <c r="C510" s="926"/>
      <c r="D510" s="926"/>
      <c r="E510" s="926"/>
      <c r="F510" s="926"/>
      <c r="G510" s="926"/>
      <c r="H510" s="926"/>
      <c r="I510" s="926"/>
      <c r="J510" s="926"/>
      <c r="K510" s="926"/>
      <c r="L510" s="926"/>
      <c r="M510" s="926"/>
      <c r="N510" s="926"/>
      <c r="O510" s="926"/>
    </row>
    <row r="511" spans="1:15" ht="10.15" customHeight="1">
      <c r="A511" s="926"/>
      <c r="B511" s="926"/>
      <c r="C511" s="926"/>
      <c r="D511" s="926"/>
      <c r="E511" s="926"/>
      <c r="F511" s="926"/>
      <c r="G511" s="926"/>
      <c r="H511" s="926"/>
      <c r="I511" s="926"/>
      <c r="J511" s="926"/>
      <c r="K511" s="926"/>
      <c r="L511" s="926"/>
      <c r="M511" s="926"/>
      <c r="N511" s="926"/>
      <c r="O511" s="926"/>
    </row>
    <row r="512" spans="1:15" ht="10.15" customHeight="1">
      <c r="A512" s="926"/>
      <c r="B512" s="926"/>
      <c r="C512" s="926"/>
      <c r="D512" s="926"/>
      <c r="E512" s="926"/>
      <c r="F512" s="926"/>
      <c r="G512" s="926"/>
      <c r="H512" s="926"/>
      <c r="I512" s="926"/>
      <c r="J512" s="926"/>
      <c r="K512" s="926"/>
      <c r="L512" s="926"/>
      <c r="M512" s="926"/>
      <c r="N512" s="926"/>
      <c r="O512" s="926"/>
    </row>
    <row r="513" spans="1:15" ht="10.15" customHeight="1">
      <c r="A513" s="926"/>
      <c r="B513" s="926"/>
      <c r="C513" s="926"/>
      <c r="D513" s="926"/>
      <c r="E513" s="926"/>
      <c r="F513" s="926"/>
      <c r="G513" s="926"/>
      <c r="H513" s="926"/>
      <c r="I513" s="926"/>
      <c r="J513" s="926"/>
      <c r="K513" s="926"/>
      <c r="L513" s="926"/>
      <c r="M513" s="926"/>
      <c r="N513" s="926"/>
      <c r="O513" s="926"/>
    </row>
    <row r="514" spans="1:15" ht="10.15" customHeight="1">
      <c r="A514" s="926"/>
      <c r="B514" s="926"/>
      <c r="C514" s="926"/>
      <c r="D514" s="926"/>
      <c r="E514" s="926"/>
      <c r="F514" s="926"/>
      <c r="G514" s="926"/>
      <c r="H514" s="926"/>
      <c r="I514" s="926"/>
      <c r="J514" s="926"/>
      <c r="K514" s="926"/>
      <c r="L514" s="926"/>
      <c r="M514" s="926"/>
      <c r="N514" s="926"/>
      <c r="O514" s="926"/>
    </row>
    <row r="515" spans="1:15" ht="10.15" customHeight="1">
      <c r="A515" s="926"/>
      <c r="B515" s="926"/>
      <c r="C515" s="926"/>
      <c r="D515" s="926"/>
      <c r="E515" s="926"/>
      <c r="F515" s="926"/>
      <c r="G515" s="926"/>
      <c r="H515" s="926"/>
      <c r="I515" s="926"/>
      <c r="J515" s="926"/>
      <c r="K515" s="926"/>
      <c r="L515" s="926"/>
      <c r="M515" s="926"/>
      <c r="N515" s="926"/>
      <c r="O515" s="926"/>
    </row>
    <row r="516" spans="1:15" ht="10.15" customHeight="1">
      <c r="A516" s="926"/>
      <c r="B516" s="926"/>
      <c r="C516" s="926"/>
      <c r="D516" s="926"/>
      <c r="E516" s="926"/>
      <c r="F516" s="926"/>
      <c r="G516" s="926"/>
      <c r="H516" s="926"/>
      <c r="I516" s="926"/>
      <c r="J516" s="926"/>
      <c r="K516" s="926"/>
      <c r="L516" s="926"/>
      <c r="M516" s="926"/>
      <c r="N516" s="926"/>
      <c r="O516" s="926"/>
    </row>
    <row r="517" spans="1:15" ht="10.15" customHeight="1">
      <c r="A517" s="926"/>
      <c r="B517" s="926"/>
      <c r="C517" s="926"/>
      <c r="D517" s="926"/>
      <c r="E517" s="926"/>
      <c r="F517" s="926"/>
      <c r="G517" s="926"/>
      <c r="H517" s="926"/>
      <c r="I517" s="926"/>
      <c r="J517" s="926"/>
      <c r="K517" s="926"/>
      <c r="L517" s="926"/>
      <c r="M517" s="926"/>
      <c r="N517" s="926"/>
      <c r="O517" s="926"/>
    </row>
    <row r="518" spans="1:15" ht="10.15" customHeight="1">
      <c r="A518" s="926"/>
      <c r="B518" s="926"/>
      <c r="C518" s="926"/>
      <c r="D518" s="926"/>
      <c r="E518" s="926"/>
      <c r="F518" s="926"/>
      <c r="G518" s="926"/>
      <c r="H518" s="926"/>
      <c r="I518" s="926"/>
      <c r="J518" s="926"/>
      <c r="K518" s="926"/>
      <c r="L518" s="926"/>
      <c r="M518" s="926"/>
      <c r="N518" s="926"/>
      <c r="O518" s="926"/>
    </row>
    <row r="519" spans="1:15" ht="10.15" customHeight="1">
      <c r="A519" s="926"/>
      <c r="B519" s="926"/>
      <c r="C519" s="926"/>
      <c r="D519" s="926"/>
      <c r="E519" s="926"/>
      <c r="F519" s="926"/>
      <c r="G519" s="926"/>
      <c r="H519" s="926"/>
      <c r="I519" s="926"/>
      <c r="J519" s="926"/>
      <c r="K519" s="926"/>
      <c r="L519" s="926"/>
      <c r="M519" s="926"/>
      <c r="N519" s="926"/>
      <c r="O519" s="926"/>
    </row>
    <row r="520" spans="1:15" ht="10.15" customHeight="1">
      <c r="A520" s="926"/>
      <c r="B520" s="926"/>
      <c r="C520" s="926"/>
      <c r="D520" s="926"/>
      <c r="E520" s="926"/>
      <c r="F520" s="926"/>
      <c r="G520" s="926"/>
      <c r="H520" s="926"/>
      <c r="I520" s="926"/>
      <c r="J520" s="926"/>
      <c r="K520" s="926"/>
      <c r="L520" s="926"/>
      <c r="M520" s="926"/>
      <c r="N520" s="926"/>
      <c r="O520" s="926"/>
    </row>
    <row r="521" spans="1:15" ht="10.15" customHeight="1">
      <c r="A521" s="926"/>
      <c r="B521" s="926"/>
      <c r="C521" s="926"/>
      <c r="D521" s="926"/>
      <c r="E521" s="926"/>
      <c r="F521" s="926"/>
      <c r="G521" s="926"/>
      <c r="H521" s="926"/>
      <c r="I521" s="926"/>
      <c r="J521" s="926"/>
      <c r="K521" s="926"/>
      <c r="L521" s="926"/>
      <c r="M521" s="926"/>
      <c r="N521" s="926"/>
      <c r="O521" s="926"/>
    </row>
    <row r="522" spans="1:15" ht="10.15" customHeight="1">
      <c r="A522" s="926"/>
      <c r="B522" s="926"/>
      <c r="C522" s="926"/>
      <c r="D522" s="926"/>
      <c r="E522" s="926"/>
      <c r="F522" s="926"/>
      <c r="G522" s="926"/>
      <c r="H522" s="926"/>
      <c r="I522" s="926"/>
      <c r="J522" s="926"/>
      <c r="K522" s="926"/>
      <c r="L522" s="926"/>
      <c r="M522" s="926"/>
      <c r="N522" s="926"/>
      <c r="O522" s="926"/>
    </row>
    <row r="523" spans="1:15" ht="10.15" customHeight="1">
      <c r="A523" s="926"/>
      <c r="B523" s="926"/>
      <c r="C523" s="926"/>
      <c r="D523" s="926"/>
      <c r="E523" s="926"/>
      <c r="F523" s="926"/>
      <c r="G523" s="926"/>
      <c r="H523" s="926"/>
      <c r="I523" s="926"/>
      <c r="J523" s="926"/>
      <c r="K523" s="926"/>
      <c r="L523" s="926"/>
      <c r="M523" s="926"/>
      <c r="N523" s="926"/>
      <c r="O523" s="926"/>
    </row>
    <row r="524" spans="1:15" ht="10.15" customHeight="1">
      <c r="A524" s="926"/>
      <c r="B524" s="926"/>
      <c r="C524" s="926"/>
      <c r="D524" s="926"/>
      <c r="E524" s="926"/>
      <c r="F524" s="926"/>
      <c r="G524" s="926"/>
      <c r="H524" s="926"/>
      <c r="I524" s="926"/>
      <c r="J524" s="926"/>
      <c r="K524" s="926"/>
      <c r="L524" s="926"/>
      <c r="M524" s="926"/>
      <c r="N524" s="926"/>
      <c r="O524" s="926"/>
    </row>
    <row r="525" spans="1:15" ht="10.15" customHeight="1">
      <c r="A525" s="926"/>
      <c r="B525" s="926"/>
      <c r="C525" s="926"/>
      <c r="D525" s="926"/>
      <c r="E525" s="926"/>
      <c r="F525" s="926"/>
      <c r="G525" s="926"/>
      <c r="H525" s="926"/>
      <c r="I525" s="926"/>
      <c r="J525" s="926"/>
      <c r="K525" s="926"/>
      <c r="L525" s="926"/>
      <c r="M525" s="926"/>
      <c r="N525" s="926"/>
      <c r="O525" s="926"/>
    </row>
    <row r="526" spans="1:15" ht="10.15" customHeight="1">
      <c r="A526" s="926"/>
      <c r="B526" s="926"/>
      <c r="C526" s="926"/>
      <c r="D526" s="926"/>
      <c r="E526" s="926"/>
      <c r="F526" s="926"/>
      <c r="G526" s="926"/>
      <c r="H526" s="926"/>
      <c r="I526" s="926"/>
      <c r="J526" s="926"/>
      <c r="K526" s="926"/>
      <c r="L526" s="926"/>
      <c r="M526" s="926"/>
      <c r="N526" s="926"/>
      <c r="O526" s="926"/>
    </row>
    <row r="527" spans="1:15" ht="10.15" customHeight="1">
      <c r="A527" s="926"/>
      <c r="B527" s="926"/>
      <c r="C527" s="926"/>
      <c r="D527" s="926"/>
      <c r="E527" s="926"/>
      <c r="F527" s="926"/>
      <c r="G527" s="926"/>
      <c r="H527" s="926"/>
      <c r="I527" s="926"/>
      <c r="J527" s="926"/>
      <c r="K527" s="926"/>
      <c r="L527" s="926"/>
      <c r="M527" s="926"/>
      <c r="N527" s="926"/>
      <c r="O527" s="926"/>
    </row>
    <row r="528" spans="1:15" ht="10.15" customHeight="1">
      <c r="A528" s="926"/>
      <c r="B528" s="926"/>
      <c r="C528" s="926"/>
      <c r="D528" s="926"/>
      <c r="E528" s="926"/>
      <c r="F528" s="926"/>
      <c r="G528" s="926"/>
      <c r="H528" s="926"/>
      <c r="I528" s="926"/>
      <c r="J528" s="926"/>
      <c r="K528" s="926"/>
      <c r="L528" s="926"/>
      <c r="M528" s="926"/>
      <c r="N528" s="926"/>
      <c r="O528" s="926"/>
    </row>
    <row r="529" spans="1:15" ht="10.15" customHeight="1">
      <c r="A529" s="926"/>
      <c r="B529" s="926"/>
      <c r="C529" s="926"/>
      <c r="D529" s="926"/>
      <c r="E529" s="926"/>
      <c r="F529" s="926"/>
      <c r="G529" s="926"/>
      <c r="H529" s="926"/>
      <c r="I529" s="926"/>
      <c r="J529" s="926"/>
      <c r="K529" s="926"/>
      <c r="L529" s="926"/>
      <c r="M529" s="926"/>
      <c r="N529" s="926"/>
      <c r="O529" s="926"/>
    </row>
    <row r="530" spans="1:15" ht="10.15" customHeight="1">
      <c r="A530" s="926"/>
      <c r="B530" s="926"/>
      <c r="C530" s="926"/>
      <c r="D530" s="926"/>
      <c r="E530" s="926"/>
      <c r="F530" s="926"/>
      <c r="G530" s="926"/>
      <c r="H530" s="926"/>
      <c r="I530" s="926"/>
      <c r="J530" s="926"/>
      <c r="K530" s="926"/>
      <c r="L530" s="926"/>
      <c r="M530" s="926"/>
      <c r="N530" s="926"/>
      <c r="O530" s="926"/>
    </row>
    <row r="531" spans="1:15" ht="10.15" customHeight="1">
      <c r="A531" s="926"/>
      <c r="B531" s="926"/>
      <c r="C531" s="926"/>
      <c r="D531" s="926"/>
      <c r="E531" s="926"/>
      <c r="F531" s="926"/>
      <c r="G531" s="926"/>
      <c r="H531" s="926"/>
      <c r="I531" s="926"/>
      <c r="J531" s="926"/>
      <c r="K531" s="926"/>
      <c r="L531" s="926"/>
      <c r="M531" s="926"/>
      <c r="N531" s="926"/>
      <c r="O531" s="926"/>
    </row>
    <row r="532" spans="1:15" ht="10.15" customHeight="1">
      <c r="A532" s="926"/>
      <c r="B532" s="926"/>
      <c r="C532" s="926"/>
      <c r="D532" s="926"/>
      <c r="E532" s="926"/>
      <c r="F532" s="926"/>
      <c r="G532" s="926"/>
      <c r="H532" s="926"/>
      <c r="I532" s="926"/>
      <c r="J532" s="926"/>
      <c r="K532" s="926"/>
      <c r="L532" s="926"/>
      <c r="M532" s="926"/>
      <c r="N532" s="926"/>
      <c r="O532" s="926"/>
    </row>
    <row r="533" spans="1:15" ht="10.15" customHeight="1">
      <c r="A533" s="926"/>
      <c r="B533" s="926"/>
      <c r="C533" s="926"/>
      <c r="D533" s="926"/>
      <c r="E533" s="926"/>
      <c r="F533" s="926"/>
      <c r="G533" s="926"/>
      <c r="H533" s="926"/>
      <c r="I533" s="926"/>
      <c r="J533" s="926"/>
      <c r="K533" s="926"/>
      <c r="L533" s="926"/>
      <c r="M533" s="926"/>
      <c r="N533" s="926"/>
      <c r="O533" s="926"/>
    </row>
    <row r="534" spans="1:15" ht="10.15" customHeight="1">
      <c r="A534" s="926"/>
      <c r="B534" s="926"/>
      <c r="C534" s="926"/>
      <c r="D534" s="926"/>
      <c r="E534" s="926"/>
      <c r="F534" s="926"/>
      <c r="G534" s="926"/>
      <c r="H534" s="926"/>
      <c r="I534" s="926"/>
      <c r="J534" s="926"/>
      <c r="K534" s="926"/>
      <c r="L534" s="926"/>
      <c r="M534" s="926"/>
      <c r="N534" s="926"/>
      <c r="O534" s="926"/>
    </row>
    <row r="535" spans="1:15" ht="10.15" customHeight="1">
      <c r="A535" s="926"/>
      <c r="B535" s="926"/>
      <c r="C535" s="926"/>
      <c r="D535" s="926"/>
      <c r="E535" s="926"/>
      <c r="F535" s="926"/>
      <c r="G535" s="926"/>
      <c r="H535" s="926"/>
      <c r="I535" s="926"/>
      <c r="J535" s="926"/>
      <c r="K535" s="926"/>
      <c r="L535" s="926"/>
      <c r="M535" s="926"/>
      <c r="N535" s="926"/>
      <c r="O535" s="926"/>
    </row>
    <row r="536" spans="1:15" ht="10.15" customHeight="1">
      <c r="A536" s="926"/>
      <c r="B536" s="926"/>
      <c r="C536" s="926"/>
      <c r="D536" s="926"/>
      <c r="E536" s="926"/>
      <c r="F536" s="926"/>
      <c r="G536" s="926"/>
      <c r="H536" s="926"/>
      <c r="I536" s="926"/>
      <c r="J536" s="926"/>
      <c r="K536" s="926"/>
      <c r="L536" s="926"/>
      <c r="M536" s="926"/>
      <c r="N536" s="926"/>
      <c r="O536" s="926"/>
    </row>
    <row r="537" spans="1:15" ht="10.15" customHeight="1">
      <c r="A537" s="926"/>
      <c r="B537" s="926"/>
      <c r="C537" s="926"/>
      <c r="D537" s="926"/>
      <c r="E537" s="926"/>
      <c r="F537" s="926"/>
      <c r="G537" s="926"/>
      <c r="H537" s="926"/>
      <c r="I537" s="926"/>
      <c r="J537" s="926"/>
      <c r="K537" s="926"/>
      <c r="L537" s="926"/>
      <c r="M537" s="926"/>
      <c r="N537" s="926"/>
      <c r="O537" s="926"/>
    </row>
    <row r="538" spans="1:15" ht="10.15" customHeight="1">
      <c r="A538" s="926"/>
      <c r="B538" s="926"/>
      <c r="C538" s="926"/>
      <c r="D538" s="926"/>
      <c r="E538" s="926"/>
      <c r="F538" s="926"/>
      <c r="G538" s="926"/>
      <c r="H538" s="926"/>
      <c r="I538" s="926"/>
      <c r="J538" s="926"/>
      <c r="K538" s="926"/>
      <c r="L538" s="926"/>
      <c r="M538" s="926"/>
      <c r="N538" s="926"/>
      <c r="O538" s="926"/>
    </row>
    <row r="539" spans="1:15" ht="10.15" customHeight="1">
      <c r="A539" s="926"/>
      <c r="B539" s="926"/>
      <c r="C539" s="926"/>
      <c r="D539" s="926"/>
      <c r="E539" s="926"/>
      <c r="F539" s="926"/>
      <c r="G539" s="926"/>
      <c r="H539" s="926"/>
      <c r="I539" s="926"/>
      <c r="J539" s="926"/>
      <c r="K539" s="926"/>
      <c r="L539" s="926"/>
      <c r="M539" s="926"/>
      <c r="N539" s="926"/>
      <c r="O539" s="926"/>
    </row>
    <row r="540" spans="1:15" ht="10.15" customHeight="1">
      <c r="A540" s="926"/>
      <c r="B540" s="926"/>
      <c r="C540" s="926"/>
      <c r="D540" s="926"/>
      <c r="E540" s="926"/>
      <c r="F540" s="926"/>
      <c r="G540" s="926"/>
      <c r="H540" s="926"/>
      <c r="I540" s="926"/>
      <c r="J540" s="926"/>
      <c r="K540" s="926"/>
      <c r="L540" s="926"/>
      <c r="M540" s="926"/>
      <c r="N540" s="926"/>
      <c r="O540" s="926"/>
    </row>
    <row r="541" spans="1:15" ht="10.15" customHeight="1">
      <c r="A541" s="926"/>
      <c r="B541" s="926"/>
      <c r="C541" s="926"/>
      <c r="D541" s="926"/>
      <c r="E541" s="926"/>
      <c r="F541" s="926"/>
      <c r="G541" s="926"/>
      <c r="H541" s="926"/>
      <c r="I541" s="926"/>
      <c r="J541" s="926"/>
      <c r="K541" s="926"/>
      <c r="L541" s="926"/>
      <c r="M541" s="926"/>
      <c r="N541" s="926"/>
      <c r="O541" s="926"/>
    </row>
    <row r="542" spans="1:15" ht="10.15" customHeight="1">
      <c r="A542" s="926"/>
      <c r="B542" s="926"/>
      <c r="C542" s="926"/>
      <c r="D542" s="926"/>
      <c r="E542" s="926"/>
      <c r="F542" s="926"/>
      <c r="G542" s="926"/>
      <c r="H542" s="926"/>
      <c r="I542" s="926"/>
      <c r="J542" s="926"/>
      <c r="K542" s="926"/>
      <c r="L542" s="926"/>
      <c r="M542" s="926"/>
      <c r="N542" s="926"/>
      <c r="O542" s="926"/>
    </row>
    <row r="543" spans="1:15" ht="10.15" customHeight="1">
      <c r="A543" s="926"/>
      <c r="B543" s="926"/>
      <c r="C543" s="926"/>
      <c r="D543" s="926"/>
      <c r="E543" s="926"/>
      <c r="F543" s="926"/>
      <c r="G543" s="926"/>
      <c r="H543" s="926"/>
      <c r="I543" s="926"/>
      <c r="J543" s="926"/>
      <c r="K543" s="926"/>
      <c r="L543" s="926"/>
      <c r="M543" s="926"/>
      <c r="N543" s="926"/>
      <c r="O543" s="926"/>
    </row>
    <row r="544" spans="1:15" ht="10.15" customHeight="1">
      <c r="A544" s="926"/>
      <c r="B544" s="926"/>
      <c r="C544" s="926"/>
      <c r="D544" s="926"/>
      <c r="E544" s="926"/>
      <c r="F544" s="926"/>
      <c r="G544" s="926"/>
      <c r="H544" s="926"/>
      <c r="I544" s="926"/>
      <c r="J544" s="926"/>
      <c r="K544" s="926"/>
      <c r="L544" s="926"/>
      <c r="M544" s="926"/>
      <c r="N544" s="926"/>
      <c r="O544" s="926"/>
    </row>
    <row r="545" spans="1:15" ht="10.15" customHeight="1">
      <c r="A545" s="926"/>
      <c r="B545" s="926"/>
      <c r="C545" s="926"/>
      <c r="D545" s="926"/>
      <c r="E545" s="926"/>
      <c r="F545" s="926"/>
      <c r="G545" s="926"/>
      <c r="H545" s="926"/>
      <c r="I545" s="926"/>
      <c r="J545" s="926"/>
      <c r="K545" s="926"/>
      <c r="L545" s="926"/>
      <c r="M545" s="926"/>
      <c r="N545" s="926"/>
      <c r="O545" s="926"/>
    </row>
    <row r="546" spans="1:15" ht="10.15" customHeight="1">
      <c r="A546" s="926"/>
      <c r="B546" s="926"/>
      <c r="C546" s="926"/>
      <c r="D546" s="926"/>
      <c r="E546" s="926"/>
      <c r="F546" s="926"/>
      <c r="G546" s="926"/>
      <c r="H546" s="926"/>
      <c r="I546" s="926"/>
      <c r="J546" s="926"/>
      <c r="K546" s="926"/>
      <c r="L546" s="926"/>
      <c r="M546" s="926"/>
      <c r="N546" s="926"/>
      <c r="O546" s="926"/>
    </row>
    <row r="547" spans="1:15" ht="10.15" customHeight="1">
      <c r="A547" s="926"/>
      <c r="B547" s="926"/>
      <c r="C547" s="926"/>
      <c r="D547" s="926"/>
      <c r="E547" s="926"/>
      <c r="F547" s="926"/>
      <c r="G547" s="926"/>
      <c r="H547" s="926"/>
      <c r="I547" s="926"/>
      <c r="J547" s="926"/>
      <c r="K547" s="926"/>
      <c r="L547" s="926"/>
      <c r="M547" s="926"/>
      <c r="N547" s="926"/>
      <c r="O547" s="926"/>
    </row>
    <row r="548" spans="1:15" ht="10.15" customHeight="1">
      <c r="A548" s="926"/>
      <c r="B548" s="926"/>
      <c r="C548" s="926"/>
      <c r="D548" s="926"/>
      <c r="E548" s="926"/>
      <c r="F548" s="926"/>
      <c r="G548" s="926"/>
      <c r="H548" s="926"/>
      <c r="I548" s="926"/>
      <c r="J548" s="926"/>
      <c r="K548" s="926"/>
      <c r="L548" s="926"/>
      <c r="M548" s="926"/>
      <c r="N548" s="926"/>
      <c r="O548" s="926"/>
    </row>
    <row r="549" spans="1:15" ht="10.15" customHeight="1">
      <c r="A549" s="926"/>
      <c r="B549" s="926"/>
      <c r="C549" s="926"/>
      <c r="D549" s="926"/>
      <c r="E549" s="926"/>
      <c r="F549" s="926"/>
      <c r="G549" s="926"/>
      <c r="H549" s="926"/>
      <c r="I549" s="926"/>
      <c r="J549" s="926"/>
      <c r="K549" s="926"/>
      <c r="L549" s="926"/>
      <c r="M549" s="926"/>
      <c r="N549" s="926"/>
      <c r="O549" s="926"/>
    </row>
    <row r="550" spans="1:15" ht="10.15" customHeight="1">
      <c r="A550" s="926"/>
      <c r="B550" s="926"/>
      <c r="C550" s="926"/>
      <c r="D550" s="926"/>
      <c r="E550" s="926"/>
      <c r="F550" s="926"/>
      <c r="G550" s="926"/>
      <c r="H550" s="926"/>
      <c r="I550" s="926"/>
      <c r="J550" s="926"/>
      <c r="K550" s="926"/>
      <c r="L550" s="926"/>
      <c r="M550" s="926"/>
      <c r="N550" s="926"/>
      <c r="O550" s="926"/>
    </row>
    <row r="551" spans="1:15" ht="10.15" customHeight="1">
      <c r="A551" s="926"/>
      <c r="B551" s="926"/>
      <c r="C551" s="926"/>
      <c r="D551" s="926"/>
      <c r="E551" s="926"/>
      <c r="F551" s="926"/>
      <c r="G551" s="926"/>
      <c r="H551" s="926"/>
      <c r="I551" s="926"/>
      <c r="J551" s="926"/>
      <c r="K551" s="926"/>
      <c r="L551" s="926"/>
      <c r="M551" s="926"/>
      <c r="N551" s="926"/>
      <c r="O551" s="926"/>
    </row>
    <row r="552" spans="1:15" ht="10.15" customHeight="1">
      <c r="A552" s="926"/>
      <c r="B552" s="926"/>
      <c r="C552" s="926"/>
      <c r="D552" s="926"/>
      <c r="E552" s="926"/>
      <c r="F552" s="926"/>
      <c r="G552" s="926"/>
      <c r="H552" s="926"/>
      <c r="I552" s="926"/>
      <c r="J552" s="926"/>
      <c r="K552" s="926"/>
      <c r="L552" s="926"/>
      <c r="M552" s="926"/>
      <c r="N552" s="926"/>
      <c r="O552" s="926"/>
    </row>
    <row r="553" spans="1:15" ht="10.15" customHeight="1">
      <c r="A553" s="926"/>
      <c r="B553" s="926"/>
      <c r="C553" s="926"/>
      <c r="D553" s="926"/>
      <c r="E553" s="926"/>
      <c r="F553" s="926"/>
      <c r="G553" s="926"/>
      <c r="H553" s="926"/>
      <c r="I553" s="926"/>
      <c r="J553" s="926"/>
      <c r="K553" s="926"/>
      <c r="L553" s="926"/>
      <c r="M553" s="926"/>
      <c r="N553" s="926"/>
      <c r="O553" s="926"/>
    </row>
    <row r="554" spans="1:15" ht="10.15" customHeight="1">
      <c r="A554" s="926"/>
      <c r="B554" s="926"/>
      <c r="C554" s="926"/>
      <c r="D554" s="926"/>
      <c r="E554" s="926"/>
      <c r="F554" s="926"/>
      <c r="G554" s="926"/>
      <c r="H554" s="926"/>
      <c r="I554" s="926"/>
      <c r="J554" s="926"/>
      <c r="K554" s="926"/>
      <c r="L554" s="926"/>
      <c r="M554" s="926"/>
      <c r="N554" s="926"/>
      <c r="O554" s="926"/>
    </row>
    <row r="555" spans="1:15" ht="10.15" customHeight="1">
      <c r="A555" s="926"/>
      <c r="B555" s="926"/>
      <c r="C555" s="926"/>
      <c r="D555" s="926"/>
      <c r="E555" s="926"/>
      <c r="F555" s="926"/>
      <c r="G555" s="926"/>
      <c r="H555" s="926"/>
      <c r="I555" s="926"/>
      <c r="J555" s="926"/>
      <c r="K555" s="926"/>
      <c r="L555" s="926"/>
      <c r="M555" s="926"/>
      <c r="N555" s="926"/>
      <c r="O555" s="926"/>
    </row>
    <row r="556" spans="1:15" ht="10.15" customHeight="1">
      <c r="A556" s="926"/>
      <c r="B556" s="926"/>
      <c r="C556" s="926"/>
      <c r="D556" s="926"/>
      <c r="E556" s="926"/>
      <c r="F556" s="926"/>
      <c r="G556" s="926"/>
      <c r="H556" s="926"/>
      <c r="I556" s="926"/>
      <c r="J556" s="926"/>
      <c r="K556" s="926"/>
      <c r="L556" s="926"/>
      <c r="M556" s="926"/>
      <c r="N556" s="926"/>
      <c r="O556" s="926"/>
    </row>
    <row r="557" spans="1:15" ht="10.15" customHeight="1">
      <c r="A557" s="926"/>
      <c r="B557" s="926"/>
      <c r="C557" s="926"/>
      <c r="D557" s="926"/>
      <c r="E557" s="926"/>
      <c r="F557" s="926"/>
      <c r="G557" s="926"/>
      <c r="H557" s="926"/>
      <c r="I557" s="926"/>
      <c r="J557" s="926"/>
      <c r="K557" s="926"/>
      <c r="L557" s="926"/>
      <c r="M557" s="926"/>
      <c r="N557" s="926"/>
      <c r="O557" s="926"/>
    </row>
    <row r="558" spans="1:15" ht="10.15" customHeight="1">
      <c r="A558" s="926"/>
      <c r="B558" s="926"/>
      <c r="C558" s="926"/>
      <c r="D558" s="926"/>
      <c r="E558" s="926"/>
      <c r="F558" s="926"/>
      <c r="G558" s="926"/>
      <c r="H558" s="926"/>
      <c r="I558" s="926"/>
      <c r="J558" s="926"/>
      <c r="K558" s="926"/>
      <c r="L558" s="926"/>
      <c r="M558" s="926"/>
      <c r="N558" s="926"/>
      <c r="O558" s="926"/>
    </row>
    <row r="559" spans="1:15" ht="10.15" customHeight="1">
      <c r="A559" s="926"/>
      <c r="B559" s="926"/>
      <c r="C559" s="926"/>
      <c r="D559" s="926"/>
      <c r="E559" s="926"/>
      <c r="F559" s="926"/>
      <c r="G559" s="926"/>
      <c r="H559" s="926"/>
      <c r="I559" s="926"/>
      <c r="J559" s="926"/>
      <c r="K559" s="926"/>
      <c r="L559" s="926"/>
      <c r="M559" s="926"/>
      <c r="N559" s="926"/>
      <c r="O559" s="926"/>
    </row>
    <row r="560" spans="1:15" ht="10.15" customHeight="1">
      <c r="A560" s="926"/>
      <c r="B560" s="926"/>
      <c r="C560" s="926"/>
      <c r="D560" s="926"/>
      <c r="E560" s="926"/>
      <c r="F560" s="926"/>
      <c r="G560" s="926"/>
      <c r="H560" s="926"/>
      <c r="I560" s="926"/>
      <c r="J560" s="926"/>
      <c r="K560" s="926"/>
      <c r="L560" s="926"/>
      <c r="M560" s="926"/>
      <c r="N560" s="926"/>
      <c r="O560" s="926"/>
    </row>
    <row r="561" spans="1:15" ht="10.15" customHeight="1">
      <c r="A561" s="926"/>
      <c r="B561" s="926"/>
      <c r="C561" s="926"/>
      <c r="D561" s="926"/>
      <c r="E561" s="926"/>
      <c r="F561" s="926"/>
      <c r="G561" s="926"/>
      <c r="H561" s="926"/>
      <c r="I561" s="926"/>
      <c r="J561" s="926"/>
      <c r="K561" s="926"/>
      <c r="L561" s="926"/>
      <c r="M561" s="926"/>
      <c r="N561" s="926"/>
      <c r="O561" s="926"/>
    </row>
    <row r="562" spans="1:15" ht="10.15" customHeight="1">
      <c r="A562" s="926"/>
      <c r="B562" s="926"/>
      <c r="C562" s="926"/>
      <c r="D562" s="926"/>
      <c r="E562" s="926"/>
      <c r="F562" s="926"/>
      <c r="G562" s="926"/>
      <c r="H562" s="926"/>
      <c r="I562" s="926"/>
      <c r="J562" s="926"/>
      <c r="K562" s="926"/>
      <c r="L562" s="926"/>
      <c r="M562" s="926"/>
      <c r="N562" s="926"/>
      <c r="O562" s="926"/>
    </row>
    <row r="563" spans="1:15" ht="10.15" customHeight="1">
      <c r="A563" s="926"/>
      <c r="B563" s="926"/>
      <c r="C563" s="926"/>
      <c r="D563" s="926"/>
      <c r="E563" s="926"/>
      <c r="F563" s="926"/>
      <c r="G563" s="926"/>
      <c r="H563" s="926"/>
      <c r="I563" s="926"/>
      <c r="J563" s="926"/>
      <c r="K563" s="926"/>
      <c r="L563" s="926"/>
      <c r="M563" s="926"/>
      <c r="N563" s="926"/>
      <c r="O563" s="926"/>
    </row>
    <row r="564" spans="1:15" ht="10.15" customHeight="1">
      <c r="A564" s="926"/>
      <c r="B564" s="926"/>
      <c r="C564" s="926"/>
      <c r="D564" s="926"/>
      <c r="E564" s="926"/>
      <c r="F564" s="926"/>
      <c r="G564" s="926"/>
      <c r="H564" s="926"/>
      <c r="I564" s="926"/>
      <c r="J564" s="926"/>
      <c r="K564" s="926"/>
      <c r="L564" s="926"/>
      <c r="M564" s="926"/>
      <c r="N564" s="926"/>
      <c r="O564" s="926"/>
    </row>
    <row r="565" spans="1:15" ht="10.15" customHeight="1">
      <c r="A565" s="926"/>
      <c r="B565" s="926"/>
      <c r="C565" s="926"/>
      <c r="D565" s="926"/>
      <c r="E565" s="926"/>
      <c r="F565" s="926"/>
      <c r="G565" s="926"/>
      <c r="H565" s="926"/>
      <c r="I565" s="926"/>
      <c r="J565" s="926"/>
      <c r="K565" s="926"/>
      <c r="L565" s="926"/>
      <c r="M565" s="926"/>
      <c r="N565" s="926"/>
      <c r="O565" s="926"/>
    </row>
    <row r="566" spans="1:15" ht="10.15" customHeight="1">
      <c r="A566" s="926"/>
      <c r="B566" s="926"/>
      <c r="C566" s="926"/>
      <c r="D566" s="926"/>
      <c r="E566" s="926"/>
      <c r="F566" s="926"/>
      <c r="G566" s="926"/>
      <c r="H566" s="926"/>
      <c r="I566" s="926"/>
      <c r="J566" s="926"/>
      <c r="K566" s="926"/>
      <c r="L566" s="926"/>
      <c r="M566" s="926"/>
      <c r="N566" s="926"/>
      <c r="O566" s="926"/>
    </row>
    <row r="567" spans="1:15" ht="10.15" customHeight="1">
      <c r="A567" s="926"/>
      <c r="B567" s="926"/>
      <c r="C567" s="926"/>
      <c r="D567" s="926"/>
      <c r="E567" s="926"/>
      <c r="F567" s="926"/>
      <c r="G567" s="926"/>
      <c r="H567" s="926"/>
      <c r="I567" s="926"/>
      <c r="J567" s="926"/>
      <c r="K567" s="926"/>
      <c r="L567" s="926"/>
      <c r="M567" s="926"/>
      <c r="N567" s="926"/>
      <c r="O567" s="926"/>
    </row>
    <row r="568" spans="1:15" ht="10.15" customHeight="1">
      <c r="A568" s="926"/>
      <c r="B568" s="926"/>
      <c r="C568" s="926"/>
      <c r="D568" s="926"/>
      <c r="E568" s="926"/>
      <c r="F568" s="926"/>
      <c r="G568" s="926"/>
      <c r="H568" s="926"/>
      <c r="I568" s="926"/>
      <c r="J568" s="926"/>
      <c r="K568" s="926"/>
      <c r="L568" s="926"/>
      <c r="M568" s="926"/>
      <c r="N568" s="926"/>
      <c r="O568" s="926"/>
    </row>
    <row r="569" spans="1:15" ht="10.15" customHeight="1">
      <c r="A569" s="926"/>
      <c r="B569" s="926"/>
      <c r="C569" s="926"/>
      <c r="D569" s="926"/>
      <c r="E569" s="926"/>
      <c r="F569" s="926"/>
      <c r="G569" s="926"/>
      <c r="H569" s="926"/>
      <c r="I569" s="926"/>
      <c r="J569" s="926"/>
      <c r="K569" s="926"/>
      <c r="L569" s="926"/>
      <c r="M569" s="926"/>
      <c r="N569" s="926"/>
      <c r="O569" s="926"/>
    </row>
    <row r="570" spans="1:15" ht="10.15" customHeight="1">
      <c r="A570" s="926"/>
      <c r="B570" s="926"/>
      <c r="C570" s="926"/>
      <c r="D570" s="926"/>
      <c r="E570" s="926"/>
      <c r="F570" s="926"/>
      <c r="G570" s="926"/>
      <c r="H570" s="926"/>
      <c r="I570" s="926"/>
      <c r="J570" s="926"/>
      <c r="K570" s="926"/>
      <c r="L570" s="926"/>
      <c r="M570" s="926"/>
      <c r="N570" s="926"/>
      <c r="O570" s="926"/>
    </row>
    <row r="571" spans="1:15" ht="10.15" customHeight="1">
      <c r="A571" s="926"/>
      <c r="B571" s="926"/>
      <c r="C571" s="926"/>
      <c r="D571" s="926"/>
      <c r="E571" s="926"/>
      <c r="F571" s="926"/>
      <c r="G571" s="926"/>
      <c r="H571" s="926"/>
      <c r="I571" s="926"/>
      <c r="J571" s="926"/>
      <c r="K571" s="926"/>
      <c r="L571" s="926"/>
      <c r="M571" s="926"/>
      <c r="N571" s="926"/>
      <c r="O571" s="926"/>
    </row>
    <row r="572" spans="1:15" ht="10.15" customHeight="1">
      <c r="A572" s="926"/>
      <c r="B572" s="926"/>
      <c r="C572" s="926"/>
      <c r="D572" s="926"/>
      <c r="E572" s="926"/>
      <c r="F572" s="926"/>
      <c r="G572" s="926"/>
      <c r="H572" s="926"/>
      <c r="I572" s="926"/>
      <c r="J572" s="926"/>
      <c r="K572" s="926"/>
      <c r="L572" s="926"/>
      <c r="M572" s="926"/>
      <c r="N572" s="926"/>
      <c r="O572" s="926"/>
    </row>
    <row r="573" spans="1:15" ht="10.15" customHeight="1">
      <c r="A573" s="926"/>
      <c r="B573" s="926"/>
      <c r="C573" s="926"/>
      <c r="D573" s="926"/>
      <c r="E573" s="926"/>
      <c r="F573" s="926"/>
      <c r="G573" s="926"/>
      <c r="H573" s="926"/>
      <c r="I573" s="926"/>
      <c r="J573" s="926"/>
      <c r="K573" s="926"/>
      <c r="L573" s="926"/>
      <c r="M573" s="926"/>
      <c r="N573" s="926"/>
      <c r="O573" s="926"/>
    </row>
    <row r="574" spans="1:15" ht="10.15" customHeight="1">
      <c r="A574" s="926"/>
      <c r="B574" s="926"/>
      <c r="C574" s="926"/>
      <c r="D574" s="926"/>
      <c r="E574" s="926"/>
      <c r="F574" s="926"/>
      <c r="G574" s="926"/>
      <c r="H574" s="926"/>
      <c r="I574" s="926"/>
      <c r="J574" s="926"/>
      <c r="K574" s="926"/>
      <c r="L574" s="926"/>
      <c r="M574" s="926"/>
      <c r="N574" s="926"/>
      <c r="O574" s="926"/>
    </row>
    <row r="575" spans="1:15" ht="10.15" customHeight="1">
      <c r="A575" s="926"/>
      <c r="B575" s="926"/>
      <c r="C575" s="926"/>
      <c r="D575" s="926"/>
      <c r="E575" s="926"/>
      <c r="F575" s="926"/>
      <c r="G575" s="926"/>
      <c r="H575" s="926"/>
      <c r="I575" s="926"/>
      <c r="J575" s="926"/>
      <c r="K575" s="926"/>
      <c r="L575" s="926"/>
      <c r="M575" s="926"/>
      <c r="N575" s="926"/>
      <c r="O575" s="926"/>
    </row>
    <row r="576" spans="1:15" ht="10.15" customHeight="1">
      <c r="A576" s="926"/>
      <c r="B576" s="926"/>
      <c r="C576" s="926"/>
      <c r="D576" s="926"/>
      <c r="E576" s="926"/>
      <c r="F576" s="926"/>
      <c r="G576" s="926"/>
      <c r="H576" s="926"/>
      <c r="I576" s="926"/>
      <c r="J576" s="926"/>
      <c r="K576" s="926"/>
      <c r="L576" s="926"/>
      <c r="M576" s="926"/>
      <c r="N576" s="926"/>
      <c r="O576" s="926"/>
    </row>
    <row r="577" spans="1:15" ht="10.15" customHeight="1">
      <c r="A577" s="926"/>
      <c r="B577" s="926"/>
      <c r="C577" s="926"/>
      <c r="D577" s="926"/>
      <c r="E577" s="926"/>
      <c r="F577" s="926"/>
      <c r="G577" s="926"/>
      <c r="H577" s="926"/>
      <c r="I577" s="926"/>
      <c r="J577" s="926"/>
      <c r="K577" s="926"/>
      <c r="L577" s="926"/>
      <c r="M577" s="926"/>
      <c r="N577" s="926"/>
      <c r="O577" s="926"/>
    </row>
    <row r="578" spans="1:15" ht="10.15" customHeight="1">
      <c r="A578" s="926"/>
      <c r="B578" s="926"/>
      <c r="C578" s="926"/>
      <c r="D578" s="926"/>
      <c r="E578" s="926"/>
      <c r="F578" s="926"/>
      <c r="G578" s="926"/>
      <c r="H578" s="926"/>
      <c r="I578" s="926"/>
      <c r="J578" s="926"/>
      <c r="K578" s="926"/>
      <c r="L578" s="926"/>
      <c r="M578" s="926"/>
      <c r="N578" s="926"/>
      <c r="O578" s="926"/>
    </row>
    <row r="579" spans="1:15" ht="10.15" customHeight="1">
      <c r="A579" s="926"/>
      <c r="B579" s="926"/>
      <c r="C579" s="926"/>
      <c r="D579" s="926"/>
      <c r="E579" s="926"/>
      <c r="F579" s="926"/>
      <c r="G579" s="926"/>
      <c r="H579" s="926"/>
      <c r="I579" s="926"/>
      <c r="J579" s="926"/>
      <c r="K579" s="926"/>
      <c r="L579" s="926"/>
      <c r="M579" s="926"/>
      <c r="N579" s="926"/>
      <c r="O579" s="926"/>
    </row>
    <row r="580" spans="1:15" ht="10.15" customHeight="1">
      <c r="A580" s="926"/>
      <c r="B580" s="926"/>
      <c r="C580" s="926"/>
      <c r="D580" s="926"/>
      <c r="E580" s="926"/>
      <c r="F580" s="926"/>
      <c r="G580" s="926"/>
      <c r="H580" s="926"/>
      <c r="I580" s="926"/>
      <c r="J580" s="926"/>
      <c r="K580" s="926"/>
      <c r="L580" s="926"/>
      <c r="M580" s="926"/>
      <c r="N580" s="926"/>
      <c r="O580" s="926"/>
    </row>
    <row r="581" spans="1:15" ht="10.15" customHeight="1">
      <c r="A581" s="926"/>
      <c r="B581" s="926"/>
      <c r="C581" s="926"/>
      <c r="D581" s="926"/>
      <c r="E581" s="926"/>
      <c r="F581" s="926"/>
      <c r="G581" s="926"/>
      <c r="H581" s="926"/>
      <c r="I581" s="926"/>
      <c r="J581" s="926"/>
      <c r="K581" s="926"/>
      <c r="L581" s="926"/>
      <c r="M581" s="926"/>
      <c r="N581" s="926"/>
      <c r="O581" s="926"/>
    </row>
    <row r="582" spans="1:15" ht="10.15" customHeight="1">
      <c r="A582" s="926"/>
      <c r="B582" s="926"/>
      <c r="C582" s="926"/>
      <c r="D582" s="926"/>
      <c r="E582" s="926"/>
      <c r="F582" s="926"/>
      <c r="G582" s="926"/>
      <c r="H582" s="926"/>
      <c r="I582" s="926"/>
      <c r="J582" s="926"/>
      <c r="K582" s="926"/>
      <c r="L582" s="926"/>
      <c r="M582" s="926"/>
      <c r="N582" s="926"/>
      <c r="O582" s="926"/>
    </row>
    <row r="583" spans="1:15" ht="10.15" customHeight="1">
      <c r="A583" s="926"/>
      <c r="B583" s="926"/>
      <c r="C583" s="926"/>
      <c r="D583" s="926"/>
      <c r="E583" s="926"/>
      <c r="F583" s="926"/>
      <c r="G583" s="926"/>
      <c r="H583" s="926"/>
      <c r="I583" s="926"/>
      <c r="J583" s="926"/>
      <c r="K583" s="926"/>
      <c r="L583" s="926"/>
      <c r="M583" s="926"/>
      <c r="N583" s="926"/>
      <c r="O583" s="926"/>
    </row>
    <row r="584" spans="1:15" ht="10.15" customHeight="1">
      <c r="A584" s="926"/>
      <c r="B584" s="926"/>
      <c r="C584" s="926"/>
      <c r="D584" s="926"/>
      <c r="E584" s="926"/>
      <c r="F584" s="926"/>
      <c r="G584" s="926"/>
      <c r="H584" s="926"/>
      <c r="I584" s="926"/>
      <c r="J584" s="926"/>
      <c r="K584" s="926"/>
      <c r="L584" s="926"/>
      <c r="M584" s="926"/>
      <c r="N584" s="926"/>
      <c r="O584" s="926"/>
    </row>
    <row r="585" spans="1:15" ht="10.15" customHeight="1">
      <c r="A585" s="926"/>
      <c r="B585" s="926"/>
      <c r="C585" s="926"/>
      <c r="D585" s="926"/>
      <c r="E585" s="926"/>
      <c r="F585" s="926"/>
      <c r="G585" s="926"/>
      <c r="H585" s="926"/>
      <c r="I585" s="926"/>
      <c r="J585" s="926"/>
      <c r="K585" s="926"/>
      <c r="L585" s="926"/>
      <c r="M585" s="926"/>
      <c r="N585" s="926"/>
      <c r="O585" s="926"/>
    </row>
    <row r="586" spans="1:15" ht="10.15" customHeight="1">
      <c r="A586" s="926"/>
      <c r="B586" s="926"/>
      <c r="C586" s="926"/>
      <c r="D586" s="926"/>
      <c r="E586" s="926"/>
      <c r="F586" s="926"/>
      <c r="G586" s="926"/>
      <c r="H586" s="926"/>
      <c r="I586" s="926"/>
      <c r="J586" s="926"/>
      <c r="K586" s="926"/>
      <c r="L586" s="926"/>
      <c r="M586" s="926"/>
      <c r="N586" s="926"/>
      <c r="O586" s="926"/>
    </row>
    <row r="587" spans="1:15" ht="10.15" customHeight="1">
      <c r="A587" s="926"/>
      <c r="B587" s="926"/>
      <c r="C587" s="926"/>
      <c r="D587" s="926"/>
      <c r="E587" s="926"/>
      <c r="F587" s="926"/>
      <c r="G587" s="926"/>
      <c r="H587" s="926"/>
      <c r="I587" s="926"/>
      <c r="J587" s="926"/>
      <c r="K587" s="926"/>
      <c r="L587" s="926"/>
      <c r="M587" s="926"/>
      <c r="N587" s="926"/>
      <c r="O587" s="926"/>
    </row>
    <row r="588" spans="1:15" ht="10.15" customHeight="1">
      <c r="A588" s="926"/>
      <c r="B588" s="926"/>
      <c r="C588" s="926"/>
      <c r="D588" s="926"/>
      <c r="E588" s="926"/>
      <c r="F588" s="926"/>
      <c r="G588" s="926"/>
      <c r="H588" s="926"/>
      <c r="I588" s="926"/>
      <c r="J588" s="926"/>
      <c r="K588" s="926"/>
      <c r="L588" s="926"/>
      <c r="M588" s="926"/>
      <c r="N588" s="926"/>
      <c r="O588" s="926"/>
    </row>
    <row r="589" spans="1:15" ht="10.15" customHeight="1">
      <c r="A589" s="926"/>
      <c r="B589" s="926"/>
      <c r="C589" s="926"/>
      <c r="D589" s="926"/>
      <c r="E589" s="926"/>
      <c r="F589" s="926"/>
      <c r="G589" s="926"/>
      <c r="H589" s="926"/>
      <c r="I589" s="926"/>
      <c r="J589" s="926"/>
      <c r="K589" s="926"/>
      <c r="L589" s="926"/>
      <c r="M589" s="926"/>
      <c r="N589" s="926"/>
      <c r="O589" s="926"/>
    </row>
    <row r="590" spans="1:15" ht="10.15" customHeight="1">
      <c r="A590" s="926"/>
      <c r="B590" s="926"/>
      <c r="C590" s="926"/>
      <c r="D590" s="926"/>
      <c r="E590" s="926"/>
      <c r="F590" s="926"/>
      <c r="G590" s="926"/>
      <c r="H590" s="926"/>
      <c r="I590" s="926"/>
      <c r="J590" s="926"/>
      <c r="K590" s="926"/>
      <c r="L590" s="926"/>
      <c r="M590" s="926"/>
      <c r="N590" s="926"/>
      <c r="O590" s="926"/>
    </row>
    <row r="591" spans="1:15" ht="10.15" customHeight="1">
      <c r="A591" s="926"/>
      <c r="B591" s="926"/>
      <c r="C591" s="926"/>
      <c r="D591" s="926"/>
      <c r="E591" s="926"/>
      <c r="F591" s="926"/>
      <c r="G591" s="926"/>
      <c r="H591" s="926"/>
      <c r="I591" s="926"/>
      <c r="J591" s="926"/>
      <c r="K591" s="926"/>
      <c r="L591" s="926"/>
      <c r="M591" s="926"/>
      <c r="N591" s="926"/>
      <c r="O591" s="926"/>
    </row>
    <row r="592" spans="1:15" ht="10.15" customHeight="1">
      <c r="A592" s="926"/>
      <c r="B592" s="926"/>
      <c r="C592" s="926"/>
      <c r="D592" s="926"/>
      <c r="E592" s="926"/>
      <c r="F592" s="926"/>
      <c r="G592" s="926"/>
      <c r="H592" s="926"/>
      <c r="I592" s="926"/>
      <c r="J592" s="926"/>
      <c r="K592" s="926"/>
      <c r="L592" s="926"/>
      <c r="M592" s="926"/>
      <c r="N592" s="926"/>
      <c r="O592" s="926"/>
    </row>
    <row r="593" spans="1:15" ht="10.15" customHeight="1">
      <c r="A593" s="926"/>
      <c r="B593" s="926"/>
      <c r="C593" s="926"/>
      <c r="D593" s="926"/>
      <c r="E593" s="926"/>
      <c r="F593" s="926"/>
      <c r="G593" s="926"/>
      <c r="H593" s="926"/>
      <c r="I593" s="926"/>
      <c r="J593" s="926"/>
      <c r="K593" s="926"/>
      <c r="L593" s="926"/>
      <c r="M593" s="926"/>
      <c r="N593" s="926"/>
      <c r="O593" s="926"/>
    </row>
    <row r="594" spans="1:15" ht="10.15" customHeight="1">
      <c r="A594" s="926"/>
      <c r="B594" s="926"/>
      <c r="C594" s="926"/>
      <c r="D594" s="926"/>
      <c r="E594" s="926"/>
      <c r="F594" s="926"/>
      <c r="G594" s="926"/>
      <c r="H594" s="926"/>
      <c r="I594" s="926"/>
      <c r="J594" s="926"/>
      <c r="K594" s="926"/>
      <c r="L594" s="926"/>
      <c r="M594" s="926"/>
      <c r="N594" s="926"/>
      <c r="O594" s="926"/>
    </row>
    <row r="595" spans="1:15" ht="10.15" customHeight="1">
      <c r="A595" s="926"/>
      <c r="B595" s="926"/>
      <c r="C595" s="926"/>
      <c r="D595" s="926"/>
      <c r="E595" s="926"/>
      <c r="F595" s="926"/>
      <c r="G595" s="926"/>
      <c r="H595" s="926"/>
      <c r="I595" s="926"/>
      <c r="J595" s="926"/>
      <c r="K595" s="926"/>
      <c r="L595" s="926"/>
      <c r="M595" s="926"/>
      <c r="N595" s="926"/>
      <c r="O595" s="926"/>
    </row>
    <row r="596" spans="1:15" ht="10.15" customHeight="1">
      <c r="A596" s="926"/>
      <c r="B596" s="926"/>
      <c r="C596" s="926"/>
      <c r="D596" s="926"/>
      <c r="E596" s="926"/>
      <c r="F596" s="926"/>
      <c r="G596" s="926"/>
      <c r="H596" s="926"/>
      <c r="I596" s="926"/>
      <c r="J596" s="926"/>
      <c r="K596" s="926"/>
      <c r="L596" s="926"/>
      <c r="M596" s="926"/>
      <c r="N596" s="926"/>
      <c r="O596" s="926"/>
    </row>
    <row r="597" spans="1:15" ht="10.15" customHeight="1">
      <c r="A597" s="926"/>
      <c r="B597" s="926"/>
      <c r="C597" s="926"/>
      <c r="D597" s="926"/>
      <c r="E597" s="926"/>
      <c r="F597" s="926"/>
      <c r="G597" s="926"/>
      <c r="H597" s="926"/>
      <c r="I597" s="926"/>
      <c r="J597" s="926"/>
      <c r="K597" s="926"/>
      <c r="L597" s="926"/>
      <c r="M597" s="926"/>
      <c r="N597" s="926"/>
      <c r="O597" s="926"/>
    </row>
    <row r="598" spans="1:15" ht="10.15" customHeight="1">
      <c r="A598" s="926"/>
      <c r="B598" s="926"/>
      <c r="C598" s="926"/>
      <c r="D598" s="926"/>
      <c r="E598" s="926"/>
      <c r="F598" s="926"/>
      <c r="G598" s="926"/>
      <c r="H598" s="926"/>
      <c r="I598" s="926"/>
      <c r="J598" s="926"/>
      <c r="K598" s="926"/>
      <c r="L598" s="926"/>
      <c r="M598" s="926"/>
      <c r="N598" s="926"/>
      <c r="O598" s="926"/>
    </row>
    <row r="599" spans="1:15" ht="10.15" customHeight="1">
      <c r="A599" s="926"/>
      <c r="B599" s="926"/>
      <c r="C599" s="926"/>
      <c r="D599" s="926"/>
      <c r="E599" s="926"/>
      <c r="F599" s="926"/>
      <c r="G599" s="926"/>
      <c r="H599" s="926"/>
      <c r="I599" s="926"/>
      <c r="J599" s="926"/>
      <c r="K599" s="926"/>
      <c r="L599" s="926"/>
      <c r="M599" s="926"/>
      <c r="N599" s="926"/>
      <c r="O599" s="926"/>
    </row>
    <row r="600" spans="1:15" ht="10.15" customHeight="1">
      <c r="A600" s="926"/>
      <c r="B600" s="926"/>
      <c r="C600" s="926"/>
      <c r="D600" s="926"/>
      <c r="E600" s="926"/>
      <c r="F600" s="926"/>
      <c r="G600" s="926"/>
      <c r="H600" s="926"/>
      <c r="I600" s="926"/>
      <c r="J600" s="926"/>
      <c r="K600" s="926"/>
      <c r="L600" s="926"/>
      <c r="M600" s="926"/>
      <c r="N600" s="926"/>
      <c r="O600" s="926"/>
    </row>
    <row r="601" spans="1:15" ht="10.15" customHeight="1">
      <c r="A601" s="926"/>
      <c r="B601" s="926"/>
      <c r="C601" s="926"/>
      <c r="D601" s="926"/>
      <c r="E601" s="926"/>
      <c r="F601" s="926"/>
      <c r="G601" s="926"/>
      <c r="H601" s="926"/>
      <c r="I601" s="926"/>
      <c r="J601" s="926"/>
      <c r="K601" s="926"/>
      <c r="L601" s="926"/>
      <c r="M601" s="926"/>
      <c r="N601" s="926"/>
      <c r="O601" s="926"/>
    </row>
    <row r="602" spans="1:15" ht="10.15" customHeight="1">
      <c r="A602" s="926"/>
      <c r="B602" s="926"/>
      <c r="C602" s="926"/>
      <c r="D602" s="926"/>
      <c r="E602" s="926"/>
      <c r="F602" s="926"/>
      <c r="G602" s="926"/>
      <c r="H602" s="926"/>
      <c r="I602" s="926"/>
      <c r="J602" s="926"/>
      <c r="K602" s="926"/>
      <c r="L602" s="926"/>
      <c r="M602" s="926"/>
      <c r="N602" s="926"/>
      <c r="O602" s="926"/>
    </row>
    <row r="603" spans="1:15" ht="10.15" customHeight="1">
      <c r="A603" s="926"/>
      <c r="B603" s="926"/>
      <c r="C603" s="926"/>
      <c r="D603" s="926"/>
      <c r="E603" s="926"/>
      <c r="F603" s="926"/>
      <c r="G603" s="926"/>
      <c r="H603" s="926"/>
      <c r="I603" s="926"/>
      <c r="J603" s="926"/>
      <c r="K603" s="926"/>
      <c r="L603" s="926"/>
      <c r="M603" s="926"/>
      <c r="N603" s="926"/>
      <c r="O603" s="926"/>
    </row>
    <row r="604" spans="1:15" ht="10.15" customHeight="1">
      <c r="A604" s="926"/>
      <c r="B604" s="926"/>
      <c r="C604" s="926"/>
      <c r="D604" s="926"/>
      <c r="E604" s="926"/>
      <c r="F604" s="926"/>
      <c r="G604" s="926"/>
      <c r="H604" s="926"/>
      <c r="I604" s="926"/>
      <c r="J604" s="926"/>
      <c r="K604" s="926"/>
      <c r="L604" s="926"/>
      <c r="M604" s="926"/>
      <c r="N604" s="926"/>
      <c r="O604" s="926"/>
    </row>
    <row r="605" spans="1:15" ht="10.15" customHeight="1">
      <c r="A605" s="926"/>
      <c r="B605" s="926"/>
      <c r="C605" s="926"/>
      <c r="D605" s="926"/>
      <c r="E605" s="926"/>
      <c r="F605" s="926"/>
      <c r="G605" s="926"/>
      <c r="H605" s="926"/>
      <c r="I605" s="926"/>
      <c r="J605" s="926"/>
      <c r="K605" s="926"/>
      <c r="L605" s="926"/>
      <c r="M605" s="926"/>
      <c r="N605" s="926"/>
      <c r="O605" s="926"/>
    </row>
    <row r="606" spans="1:15" ht="10.15" customHeight="1">
      <c r="A606" s="926"/>
      <c r="B606" s="926"/>
      <c r="C606" s="926"/>
      <c r="D606" s="926"/>
      <c r="E606" s="926"/>
      <c r="F606" s="926"/>
      <c r="G606" s="926"/>
      <c r="H606" s="926"/>
      <c r="I606" s="926"/>
      <c r="J606" s="926"/>
      <c r="K606" s="926"/>
      <c r="L606" s="926"/>
      <c r="M606" s="926"/>
      <c r="N606" s="926"/>
      <c r="O606" s="926"/>
    </row>
    <row r="607" spans="1:15" ht="10.15" customHeight="1">
      <c r="A607" s="926"/>
      <c r="B607" s="926"/>
      <c r="C607" s="926"/>
      <c r="D607" s="926"/>
      <c r="E607" s="926"/>
      <c r="F607" s="926"/>
      <c r="G607" s="926"/>
      <c r="H607" s="926"/>
      <c r="I607" s="926"/>
      <c r="J607" s="926"/>
      <c r="K607" s="926"/>
      <c r="L607" s="926"/>
      <c r="M607" s="926"/>
      <c r="N607" s="926"/>
      <c r="O607" s="926"/>
    </row>
    <row r="608" spans="1:15" ht="10.15" customHeight="1">
      <c r="A608" s="926"/>
      <c r="B608" s="926"/>
      <c r="C608" s="926"/>
      <c r="D608" s="926"/>
      <c r="E608" s="926"/>
      <c r="F608" s="926"/>
      <c r="G608" s="926"/>
      <c r="H608" s="926"/>
      <c r="I608" s="926"/>
      <c r="J608" s="926"/>
      <c r="K608" s="926"/>
      <c r="L608" s="926"/>
      <c r="M608" s="926"/>
      <c r="N608" s="926"/>
      <c r="O608" s="926"/>
    </row>
    <row r="609" spans="1:15" ht="10.15" customHeight="1">
      <c r="A609" s="926"/>
      <c r="B609" s="926"/>
      <c r="C609" s="926"/>
      <c r="D609" s="926"/>
      <c r="E609" s="926"/>
      <c r="F609" s="926"/>
      <c r="G609" s="926"/>
      <c r="H609" s="926"/>
      <c r="I609" s="926"/>
      <c r="J609" s="926"/>
      <c r="K609" s="926"/>
      <c r="L609" s="926"/>
      <c r="M609" s="926"/>
      <c r="N609" s="926"/>
      <c r="O609" s="926"/>
    </row>
    <row r="610" spans="1:15" ht="10.15" customHeight="1">
      <c r="A610" s="926"/>
      <c r="B610" s="926"/>
      <c r="C610" s="926"/>
      <c r="D610" s="926"/>
      <c r="E610" s="926"/>
      <c r="F610" s="926"/>
      <c r="G610" s="926"/>
      <c r="H610" s="926"/>
      <c r="I610" s="926"/>
      <c r="J610" s="926"/>
      <c r="K610" s="926"/>
      <c r="L610" s="926"/>
      <c r="M610" s="926"/>
      <c r="N610" s="926"/>
      <c r="O610" s="926"/>
    </row>
    <row r="611" spans="1:15" ht="10.15" customHeight="1">
      <c r="A611" s="926"/>
      <c r="B611" s="926"/>
      <c r="C611" s="926"/>
      <c r="D611" s="926"/>
      <c r="E611" s="926"/>
      <c r="F611" s="926"/>
      <c r="G611" s="926"/>
      <c r="H611" s="926"/>
      <c r="I611" s="926"/>
      <c r="J611" s="926"/>
      <c r="K611" s="926"/>
      <c r="L611" s="926"/>
      <c r="M611" s="926"/>
      <c r="N611" s="926"/>
      <c r="O611" s="926"/>
    </row>
    <row r="612" spans="1:15" ht="10.15" customHeight="1">
      <c r="A612" s="926"/>
      <c r="B612" s="926"/>
      <c r="C612" s="926"/>
      <c r="D612" s="926"/>
      <c r="E612" s="926"/>
      <c r="F612" s="926"/>
      <c r="G612" s="926"/>
      <c r="H612" s="926"/>
      <c r="I612" s="926"/>
      <c r="J612" s="926"/>
      <c r="K612" s="926"/>
      <c r="L612" s="926"/>
      <c r="M612" s="926"/>
      <c r="N612" s="926"/>
      <c r="O612" s="926"/>
    </row>
    <row r="613" spans="1:15" ht="10.15" customHeight="1">
      <c r="A613" s="926"/>
      <c r="B613" s="926"/>
      <c r="C613" s="926"/>
      <c r="D613" s="926"/>
      <c r="E613" s="926"/>
      <c r="F613" s="926"/>
      <c r="G613" s="926"/>
      <c r="H613" s="926"/>
      <c r="I613" s="926"/>
      <c r="J613" s="926"/>
      <c r="K613" s="926"/>
      <c r="L613" s="926"/>
      <c r="M613" s="926"/>
      <c r="N613" s="926"/>
      <c r="O613" s="926"/>
    </row>
    <row r="614" spans="1:15" ht="10.15" customHeight="1">
      <c r="A614" s="926"/>
      <c r="B614" s="926"/>
      <c r="C614" s="926"/>
      <c r="D614" s="926"/>
      <c r="E614" s="926"/>
      <c r="F614" s="926"/>
      <c r="G614" s="926"/>
      <c r="H614" s="926"/>
      <c r="I614" s="926"/>
      <c r="J614" s="926"/>
      <c r="K614" s="926"/>
      <c r="L614" s="926"/>
      <c r="M614" s="926"/>
      <c r="N614" s="926"/>
      <c r="O614" s="926"/>
    </row>
    <row r="615" spans="1:15" ht="10.15" customHeight="1">
      <c r="A615" s="926"/>
      <c r="B615" s="926"/>
      <c r="C615" s="926"/>
      <c r="D615" s="926"/>
      <c r="E615" s="926"/>
      <c r="F615" s="926"/>
      <c r="G615" s="926"/>
      <c r="H615" s="926"/>
      <c r="I615" s="926"/>
      <c r="J615" s="926"/>
      <c r="K615" s="926"/>
      <c r="L615" s="926"/>
      <c r="M615" s="926"/>
      <c r="N615" s="926"/>
      <c r="O615" s="926"/>
    </row>
    <row r="616" spans="1:15" ht="10.15" customHeight="1">
      <c r="A616" s="926"/>
      <c r="B616" s="926"/>
      <c r="C616" s="926"/>
      <c r="D616" s="926"/>
      <c r="E616" s="926"/>
      <c r="F616" s="926"/>
      <c r="G616" s="926"/>
      <c r="H616" s="926"/>
      <c r="I616" s="926"/>
      <c r="J616" s="926"/>
      <c r="K616" s="926"/>
      <c r="L616" s="926"/>
      <c r="M616" s="926"/>
      <c r="N616" s="926"/>
      <c r="O616" s="926"/>
    </row>
    <row r="617" spans="1:15" ht="10.15" customHeight="1">
      <c r="A617" s="926"/>
      <c r="B617" s="926"/>
      <c r="C617" s="926"/>
      <c r="D617" s="926"/>
      <c r="E617" s="926"/>
      <c r="F617" s="926"/>
      <c r="G617" s="926"/>
      <c r="H617" s="926"/>
      <c r="I617" s="926"/>
      <c r="J617" s="926"/>
      <c r="K617" s="926"/>
      <c r="L617" s="926"/>
      <c r="M617" s="926"/>
      <c r="N617" s="926"/>
      <c r="O617" s="926"/>
    </row>
    <row r="618" spans="1:15" ht="10.15" customHeight="1">
      <c r="A618" s="926"/>
      <c r="B618" s="926"/>
      <c r="C618" s="926"/>
      <c r="D618" s="926"/>
      <c r="E618" s="926"/>
      <c r="F618" s="926"/>
      <c r="G618" s="926"/>
      <c r="H618" s="926"/>
      <c r="I618" s="926"/>
      <c r="J618" s="926"/>
      <c r="K618" s="926"/>
      <c r="L618" s="926"/>
      <c r="M618" s="926"/>
      <c r="N618" s="926"/>
      <c r="O618" s="926"/>
    </row>
    <row r="619" spans="1:15" ht="10.15" customHeight="1">
      <c r="A619" s="926"/>
      <c r="B619" s="926"/>
      <c r="C619" s="926"/>
      <c r="D619" s="926"/>
      <c r="E619" s="926"/>
      <c r="F619" s="926"/>
      <c r="G619" s="926"/>
      <c r="H619" s="926"/>
      <c r="I619" s="926"/>
      <c r="J619" s="926"/>
      <c r="K619" s="926"/>
      <c r="L619" s="926"/>
      <c r="M619" s="926"/>
      <c r="N619" s="926"/>
      <c r="O619" s="926"/>
    </row>
    <row r="620" spans="1:15" ht="10.15" customHeight="1">
      <c r="A620" s="926"/>
      <c r="B620" s="926"/>
      <c r="C620" s="926"/>
      <c r="D620" s="926"/>
      <c r="E620" s="926"/>
      <c r="F620" s="926"/>
      <c r="G620" s="926"/>
      <c r="H620" s="926"/>
      <c r="I620" s="926"/>
      <c r="J620" s="926"/>
      <c r="K620" s="926"/>
      <c r="L620" s="926"/>
      <c r="M620" s="926"/>
      <c r="N620" s="926"/>
      <c r="O620" s="926"/>
    </row>
    <row r="621" spans="1:15" ht="10.15" customHeight="1">
      <c r="A621" s="926"/>
      <c r="B621" s="926"/>
      <c r="C621" s="926"/>
      <c r="D621" s="926"/>
      <c r="E621" s="926"/>
      <c r="F621" s="926"/>
      <c r="G621" s="926"/>
      <c r="H621" s="926"/>
      <c r="I621" s="926"/>
      <c r="J621" s="926"/>
      <c r="K621" s="926"/>
      <c r="L621" s="926"/>
      <c r="M621" s="926"/>
      <c r="N621" s="926"/>
      <c r="O621" s="926"/>
    </row>
    <row r="622" spans="1:15" ht="10.15" customHeight="1">
      <c r="A622" s="926"/>
      <c r="B622" s="926"/>
      <c r="C622" s="926"/>
      <c r="D622" s="926"/>
      <c r="E622" s="926"/>
      <c r="F622" s="926"/>
      <c r="G622" s="926"/>
      <c r="H622" s="926"/>
      <c r="I622" s="926"/>
      <c r="J622" s="926"/>
      <c r="K622" s="926"/>
      <c r="L622" s="926"/>
      <c r="M622" s="926"/>
      <c r="N622" s="926"/>
      <c r="O622" s="926"/>
    </row>
    <row r="623" spans="1:15" ht="10.15" customHeight="1">
      <c r="A623" s="926"/>
      <c r="B623" s="926"/>
      <c r="C623" s="926"/>
      <c r="D623" s="926"/>
      <c r="E623" s="926"/>
      <c r="F623" s="926"/>
      <c r="G623" s="926"/>
      <c r="H623" s="926"/>
      <c r="I623" s="926"/>
      <c r="J623" s="926"/>
      <c r="K623" s="926"/>
      <c r="L623" s="926"/>
      <c r="M623" s="926"/>
      <c r="N623" s="926"/>
      <c r="O623" s="926"/>
    </row>
    <row r="624" spans="1:15" ht="10.15" customHeight="1">
      <c r="A624" s="926"/>
      <c r="B624" s="926"/>
      <c r="C624" s="926"/>
      <c r="D624" s="926"/>
      <c r="E624" s="926"/>
      <c r="F624" s="926"/>
      <c r="G624" s="926"/>
      <c r="H624" s="926"/>
      <c r="I624" s="926"/>
      <c r="J624" s="926"/>
      <c r="K624" s="926"/>
      <c r="L624" s="926"/>
      <c r="M624" s="926"/>
      <c r="N624" s="926"/>
      <c r="O624" s="926"/>
    </row>
    <row r="625" spans="1:15" ht="10.15" customHeight="1">
      <c r="A625" s="926"/>
      <c r="B625" s="926"/>
      <c r="C625" s="926"/>
      <c r="D625" s="926"/>
      <c r="E625" s="926"/>
      <c r="F625" s="926"/>
      <c r="G625" s="926"/>
      <c r="H625" s="926"/>
      <c r="I625" s="926"/>
      <c r="J625" s="926"/>
      <c r="K625" s="926"/>
      <c r="L625" s="926"/>
      <c r="M625" s="926"/>
      <c r="N625" s="926"/>
      <c r="O625" s="926"/>
    </row>
    <row r="626" spans="1:15" ht="10.15" customHeight="1">
      <c r="A626" s="926"/>
      <c r="B626" s="926"/>
      <c r="C626" s="926"/>
      <c r="D626" s="926"/>
      <c r="E626" s="926"/>
      <c r="F626" s="926"/>
      <c r="G626" s="926"/>
      <c r="H626" s="926"/>
      <c r="I626" s="926"/>
      <c r="J626" s="926"/>
      <c r="K626" s="926"/>
      <c r="L626" s="926"/>
      <c r="M626" s="926"/>
      <c r="N626" s="926"/>
      <c r="O626" s="926"/>
    </row>
    <row r="627" spans="1:15" ht="10.15" customHeight="1">
      <c r="A627" s="926"/>
      <c r="B627" s="926"/>
      <c r="C627" s="926"/>
      <c r="D627" s="926"/>
      <c r="E627" s="926"/>
      <c r="F627" s="926"/>
      <c r="G627" s="926"/>
      <c r="H627" s="926"/>
      <c r="I627" s="926"/>
      <c r="J627" s="926"/>
      <c r="K627" s="926"/>
      <c r="L627" s="926"/>
      <c r="M627" s="926"/>
      <c r="N627" s="926"/>
      <c r="O627" s="926"/>
    </row>
    <row r="628" spans="1:15" ht="10.15" customHeight="1">
      <c r="A628" s="926"/>
      <c r="B628" s="926"/>
      <c r="C628" s="926"/>
      <c r="D628" s="926"/>
      <c r="E628" s="926"/>
      <c r="F628" s="926"/>
      <c r="G628" s="926"/>
      <c r="H628" s="926"/>
      <c r="I628" s="926"/>
      <c r="J628" s="926"/>
      <c r="K628" s="926"/>
      <c r="L628" s="926"/>
      <c r="M628" s="926"/>
      <c r="N628" s="926"/>
      <c r="O628" s="926"/>
    </row>
    <row r="629" spans="1:15" ht="10.15" customHeight="1">
      <c r="A629" s="926"/>
      <c r="B629" s="926"/>
      <c r="C629" s="926"/>
      <c r="D629" s="926"/>
      <c r="E629" s="926"/>
      <c r="F629" s="926"/>
      <c r="G629" s="926"/>
      <c r="H629" s="926"/>
      <c r="I629" s="926"/>
      <c r="J629" s="926"/>
      <c r="K629" s="926"/>
      <c r="L629" s="926"/>
      <c r="M629" s="926"/>
      <c r="N629" s="926"/>
      <c r="O629" s="926"/>
    </row>
    <row r="630" spans="1:15" ht="10.15" customHeight="1">
      <c r="A630" s="926"/>
      <c r="B630" s="926"/>
      <c r="C630" s="926"/>
      <c r="D630" s="926"/>
      <c r="E630" s="926"/>
      <c r="F630" s="926"/>
      <c r="G630" s="926"/>
      <c r="H630" s="926"/>
      <c r="I630" s="926"/>
      <c r="J630" s="926"/>
      <c r="K630" s="926"/>
      <c r="L630" s="926"/>
      <c r="M630" s="926"/>
      <c r="N630" s="926"/>
      <c r="O630" s="926"/>
    </row>
    <row r="631" spans="1:15" ht="10.15" customHeight="1">
      <c r="A631" s="926"/>
      <c r="B631" s="926"/>
      <c r="C631" s="926"/>
      <c r="D631" s="926"/>
      <c r="E631" s="926"/>
      <c r="F631" s="926"/>
      <c r="G631" s="926"/>
      <c r="H631" s="926"/>
      <c r="I631" s="926"/>
      <c r="J631" s="926"/>
      <c r="K631" s="926"/>
      <c r="L631" s="926"/>
      <c r="M631" s="926"/>
      <c r="N631" s="926"/>
      <c r="O631" s="926"/>
    </row>
    <row r="632" spans="1:15" ht="10.15" customHeight="1">
      <c r="A632" s="926"/>
      <c r="B632" s="926"/>
      <c r="C632" s="926"/>
      <c r="D632" s="926"/>
      <c r="E632" s="926"/>
      <c r="F632" s="926"/>
      <c r="G632" s="926"/>
      <c r="H632" s="926"/>
      <c r="I632" s="926"/>
      <c r="J632" s="926"/>
      <c r="K632" s="926"/>
      <c r="L632" s="926"/>
      <c r="M632" s="926"/>
      <c r="N632" s="926"/>
      <c r="O632" s="926"/>
    </row>
    <row r="633" spans="1:15" ht="10.15" customHeight="1">
      <c r="A633" s="926"/>
      <c r="B633" s="926"/>
      <c r="C633" s="926"/>
      <c r="D633" s="926"/>
      <c r="E633" s="926"/>
      <c r="F633" s="926"/>
      <c r="G633" s="926"/>
      <c r="H633" s="926"/>
      <c r="I633" s="926"/>
      <c r="J633" s="926"/>
      <c r="K633" s="926"/>
      <c r="L633" s="926"/>
      <c r="M633" s="926"/>
      <c r="N633" s="926"/>
      <c r="O633" s="926"/>
    </row>
    <row r="634" spans="1:15" ht="10.15" customHeight="1">
      <c r="A634" s="926"/>
      <c r="B634" s="926"/>
      <c r="C634" s="926"/>
      <c r="D634" s="926"/>
      <c r="E634" s="926"/>
      <c r="F634" s="926"/>
      <c r="G634" s="926"/>
      <c r="H634" s="926"/>
      <c r="I634" s="926"/>
      <c r="J634" s="926"/>
      <c r="K634" s="926"/>
      <c r="L634" s="926"/>
      <c r="M634" s="926"/>
      <c r="N634" s="926"/>
      <c r="O634" s="926"/>
    </row>
    <row r="635" spans="1:15" ht="10.15" customHeight="1">
      <c r="A635" s="926"/>
      <c r="B635" s="926"/>
      <c r="C635" s="926"/>
      <c r="D635" s="926"/>
      <c r="E635" s="926"/>
      <c r="F635" s="926"/>
      <c r="G635" s="926"/>
      <c r="H635" s="926"/>
      <c r="I635" s="926"/>
      <c r="J635" s="926"/>
      <c r="K635" s="926"/>
      <c r="L635" s="926"/>
      <c r="M635" s="926"/>
      <c r="N635" s="926"/>
      <c r="O635" s="926"/>
    </row>
    <row r="636" spans="1:15" ht="10.15" customHeight="1">
      <c r="A636" s="926"/>
      <c r="B636" s="926"/>
      <c r="C636" s="926"/>
      <c r="D636" s="926"/>
      <c r="E636" s="926"/>
      <c r="F636" s="926"/>
      <c r="G636" s="926"/>
      <c r="H636" s="926"/>
      <c r="I636" s="926"/>
      <c r="J636" s="926"/>
      <c r="K636" s="926"/>
      <c r="L636" s="926"/>
      <c r="M636" s="926"/>
      <c r="N636" s="926"/>
      <c r="O636" s="926"/>
    </row>
    <row r="637" spans="1:15" ht="10.15" customHeight="1">
      <c r="A637" s="926"/>
      <c r="B637" s="926"/>
      <c r="C637" s="926"/>
      <c r="D637" s="926"/>
      <c r="E637" s="926"/>
      <c r="F637" s="926"/>
      <c r="G637" s="926"/>
      <c r="H637" s="926"/>
      <c r="I637" s="926"/>
      <c r="J637" s="926"/>
      <c r="K637" s="926"/>
      <c r="L637" s="926"/>
      <c r="M637" s="926"/>
      <c r="N637" s="926"/>
      <c r="O637" s="926"/>
    </row>
    <row r="638" spans="1:15" ht="10.15" customHeight="1">
      <c r="A638" s="926"/>
      <c r="B638" s="926"/>
      <c r="C638" s="926"/>
      <c r="D638" s="926"/>
      <c r="E638" s="926"/>
      <c r="F638" s="926"/>
      <c r="G638" s="926"/>
      <c r="H638" s="926"/>
      <c r="I638" s="926"/>
      <c r="J638" s="926"/>
      <c r="K638" s="926"/>
      <c r="L638" s="926"/>
      <c r="M638" s="926"/>
      <c r="N638" s="926"/>
      <c r="O638" s="926"/>
    </row>
    <row r="639" spans="1:15" ht="10.15" customHeight="1">
      <c r="A639" s="926"/>
      <c r="B639" s="926"/>
      <c r="C639" s="926"/>
      <c r="D639" s="926"/>
      <c r="E639" s="926"/>
      <c r="F639" s="926"/>
      <c r="G639" s="926"/>
      <c r="H639" s="926"/>
      <c r="I639" s="926"/>
      <c r="J639" s="926"/>
      <c r="K639" s="926"/>
      <c r="L639" s="926"/>
      <c r="M639" s="926"/>
      <c r="N639" s="926"/>
      <c r="O639" s="926"/>
    </row>
    <row r="640" spans="1:15" ht="10.15" customHeight="1">
      <c r="A640" s="926"/>
      <c r="B640" s="926"/>
      <c r="C640" s="926"/>
      <c r="D640" s="926"/>
      <c r="E640" s="926"/>
      <c r="F640" s="926"/>
      <c r="G640" s="926"/>
      <c r="H640" s="926"/>
      <c r="I640" s="926"/>
      <c r="J640" s="926"/>
      <c r="K640" s="926"/>
      <c r="L640" s="926"/>
      <c r="M640" s="926"/>
      <c r="N640" s="926"/>
      <c r="O640" s="926"/>
    </row>
    <row r="641" spans="1:15" ht="10.15" customHeight="1">
      <c r="A641" s="926"/>
      <c r="B641" s="926"/>
      <c r="C641" s="926"/>
      <c r="D641" s="926"/>
      <c r="E641" s="926"/>
      <c r="F641" s="926"/>
      <c r="G641" s="926"/>
      <c r="H641" s="926"/>
      <c r="I641" s="926"/>
      <c r="J641" s="926"/>
      <c r="K641" s="926"/>
      <c r="L641" s="926"/>
      <c r="M641" s="926"/>
      <c r="N641" s="926"/>
      <c r="O641" s="926"/>
    </row>
    <row r="642" spans="1:15" ht="10.15" customHeight="1">
      <c r="A642" s="926"/>
      <c r="B642" s="926"/>
      <c r="C642" s="926"/>
      <c r="D642" s="926"/>
      <c r="E642" s="926"/>
      <c r="F642" s="926"/>
      <c r="G642" s="926"/>
      <c r="H642" s="926"/>
      <c r="I642" s="926"/>
      <c r="J642" s="926"/>
      <c r="K642" s="926"/>
      <c r="L642" s="926"/>
      <c r="M642" s="926"/>
      <c r="N642" s="926"/>
      <c r="O642" s="926"/>
    </row>
    <row r="643" spans="1:15" ht="10.15" customHeight="1">
      <c r="A643" s="926"/>
      <c r="B643" s="926"/>
      <c r="C643" s="926"/>
      <c r="D643" s="926"/>
      <c r="E643" s="926"/>
      <c r="F643" s="926"/>
      <c r="G643" s="926"/>
      <c r="H643" s="926"/>
      <c r="I643" s="926"/>
      <c r="J643" s="926"/>
      <c r="K643" s="926"/>
      <c r="L643" s="926"/>
      <c r="M643" s="926"/>
      <c r="N643" s="926"/>
      <c r="O643" s="926"/>
    </row>
    <row r="644" spans="1:15" ht="10.15" customHeight="1">
      <c r="A644" s="926"/>
      <c r="B644" s="926"/>
      <c r="C644" s="926"/>
      <c r="D644" s="926"/>
      <c r="E644" s="926"/>
      <c r="F644" s="926"/>
      <c r="G644" s="926"/>
      <c r="H644" s="926"/>
      <c r="I644" s="926"/>
      <c r="J644" s="926"/>
      <c r="K644" s="926"/>
      <c r="L644" s="926"/>
      <c r="M644" s="926"/>
      <c r="N644" s="926"/>
      <c r="O644" s="926"/>
    </row>
    <row r="645" spans="1:15" ht="10.15" customHeight="1">
      <c r="A645" s="926"/>
      <c r="B645" s="926"/>
      <c r="C645" s="926"/>
      <c r="D645" s="926"/>
      <c r="E645" s="926"/>
      <c r="F645" s="926"/>
      <c r="G645" s="926"/>
      <c r="H645" s="926"/>
      <c r="I645" s="926"/>
      <c r="J645" s="926"/>
      <c r="K645" s="926"/>
      <c r="L645" s="926"/>
      <c r="M645" s="926"/>
      <c r="N645" s="926"/>
      <c r="O645" s="926"/>
    </row>
    <row r="646" spans="1:15" ht="10.15" customHeight="1">
      <c r="A646" s="926"/>
      <c r="B646" s="926"/>
      <c r="C646" s="926"/>
      <c r="D646" s="926"/>
      <c r="E646" s="926"/>
      <c r="F646" s="926"/>
      <c r="G646" s="926"/>
      <c r="H646" s="926"/>
      <c r="I646" s="926"/>
      <c r="J646" s="926"/>
      <c r="K646" s="926"/>
      <c r="L646" s="926"/>
      <c r="M646" s="926"/>
      <c r="N646" s="926"/>
      <c r="O646" s="926"/>
    </row>
    <row r="647" spans="1:15" ht="10.15" customHeight="1">
      <c r="A647" s="926"/>
      <c r="B647" s="926"/>
      <c r="C647" s="926"/>
      <c r="D647" s="926"/>
      <c r="E647" s="926"/>
      <c r="F647" s="926"/>
      <c r="G647" s="926"/>
      <c r="H647" s="926"/>
      <c r="I647" s="926"/>
      <c r="J647" s="926"/>
      <c r="K647" s="926"/>
      <c r="L647" s="926"/>
      <c r="M647" s="926"/>
      <c r="N647" s="926"/>
      <c r="O647" s="926"/>
    </row>
    <row r="648" spans="1:15" ht="10.15" customHeight="1">
      <c r="A648" s="926"/>
      <c r="B648" s="926"/>
      <c r="C648" s="926"/>
      <c r="D648" s="926"/>
      <c r="E648" s="926"/>
      <c r="F648" s="926"/>
      <c r="G648" s="926"/>
      <c r="H648" s="926"/>
      <c r="I648" s="926"/>
      <c r="J648" s="926"/>
      <c r="K648" s="926"/>
      <c r="L648" s="926"/>
      <c r="M648" s="926"/>
      <c r="N648" s="926"/>
      <c r="O648" s="926"/>
    </row>
    <row r="649" spans="1:15" ht="10.15" customHeight="1">
      <c r="A649" s="926"/>
      <c r="B649" s="926"/>
      <c r="C649" s="926"/>
      <c r="D649" s="926"/>
      <c r="E649" s="926"/>
      <c r="F649" s="926"/>
      <c r="G649" s="926"/>
      <c r="H649" s="926"/>
      <c r="I649" s="926"/>
      <c r="J649" s="926"/>
      <c r="K649" s="926"/>
      <c r="L649" s="926"/>
      <c r="M649" s="926"/>
      <c r="N649" s="926"/>
      <c r="O649" s="926"/>
    </row>
    <row r="650" spans="1:15" ht="10.15" customHeight="1">
      <c r="A650" s="926"/>
      <c r="B650" s="926"/>
      <c r="C650" s="926"/>
      <c r="D650" s="926"/>
      <c r="E650" s="926"/>
      <c r="F650" s="926"/>
      <c r="G650" s="926"/>
      <c r="H650" s="926"/>
      <c r="I650" s="926"/>
      <c r="J650" s="926"/>
      <c r="K650" s="926"/>
      <c r="L650" s="926"/>
      <c r="M650" s="926"/>
      <c r="N650" s="926"/>
      <c r="O650" s="926"/>
    </row>
    <row r="651" spans="1:15" ht="10.15" customHeight="1">
      <c r="A651" s="926"/>
      <c r="B651" s="926"/>
      <c r="C651" s="926"/>
      <c r="D651" s="926"/>
      <c r="E651" s="926"/>
      <c r="F651" s="926"/>
      <c r="G651" s="926"/>
      <c r="H651" s="926"/>
      <c r="I651" s="926"/>
      <c r="J651" s="926"/>
      <c r="K651" s="926"/>
      <c r="L651" s="926"/>
      <c r="M651" s="926"/>
      <c r="N651" s="926"/>
      <c r="O651" s="926"/>
    </row>
    <row r="652" spans="1:15" ht="10.15" customHeight="1">
      <c r="A652" s="926"/>
      <c r="B652" s="926"/>
      <c r="C652" s="926"/>
      <c r="D652" s="926"/>
      <c r="E652" s="926"/>
      <c r="F652" s="926"/>
      <c r="G652" s="926"/>
      <c r="H652" s="926"/>
      <c r="I652" s="926"/>
      <c r="J652" s="926"/>
      <c r="K652" s="926"/>
      <c r="L652" s="926"/>
      <c r="M652" s="926"/>
      <c r="N652" s="926"/>
      <c r="O652" s="926"/>
    </row>
    <row r="653" spans="1:15" ht="10.15" customHeight="1">
      <c r="A653" s="926"/>
      <c r="B653" s="926"/>
      <c r="C653" s="926"/>
      <c r="D653" s="926"/>
      <c r="E653" s="926"/>
      <c r="F653" s="926"/>
      <c r="G653" s="926"/>
      <c r="H653" s="926"/>
      <c r="I653" s="926"/>
      <c r="J653" s="926"/>
      <c r="K653" s="926"/>
      <c r="L653" s="926"/>
      <c r="M653" s="926"/>
      <c r="N653" s="926"/>
      <c r="O653" s="926"/>
    </row>
    <row r="654" spans="1:15" ht="10.15" customHeight="1">
      <c r="A654" s="926"/>
      <c r="B654" s="926"/>
      <c r="C654" s="926"/>
      <c r="D654" s="926"/>
      <c r="E654" s="926"/>
      <c r="F654" s="926"/>
      <c r="G654" s="926"/>
      <c r="H654" s="926"/>
      <c r="I654" s="926"/>
      <c r="J654" s="926"/>
      <c r="K654" s="926"/>
      <c r="L654" s="926"/>
      <c r="M654" s="926"/>
      <c r="N654" s="926"/>
      <c r="O654" s="926"/>
    </row>
    <row r="655" spans="1:15" ht="10.15" customHeight="1">
      <c r="A655" s="926"/>
      <c r="B655" s="926"/>
      <c r="C655" s="926"/>
      <c r="D655" s="926"/>
      <c r="E655" s="926"/>
      <c r="F655" s="926"/>
      <c r="G655" s="926"/>
      <c r="H655" s="926"/>
      <c r="I655" s="926"/>
      <c r="J655" s="926"/>
      <c r="K655" s="926"/>
      <c r="L655" s="926"/>
      <c r="M655" s="926"/>
      <c r="N655" s="926"/>
      <c r="O655" s="926"/>
    </row>
    <row r="656" spans="1:15" ht="10.15" customHeight="1">
      <c r="A656" s="926"/>
      <c r="B656" s="926"/>
      <c r="C656" s="926"/>
      <c r="D656" s="926"/>
      <c r="E656" s="926"/>
      <c r="F656" s="926"/>
      <c r="G656" s="926"/>
      <c r="H656" s="926"/>
      <c r="I656" s="926"/>
      <c r="J656" s="926"/>
      <c r="K656" s="926"/>
      <c r="L656" s="926"/>
      <c r="M656" s="926"/>
      <c r="N656" s="926"/>
      <c r="O656" s="926"/>
    </row>
    <row r="657" spans="1:15" ht="10.15" customHeight="1">
      <c r="A657" s="926"/>
      <c r="B657" s="926"/>
      <c r="C657" s="926"/>
      <c r="D657" s="926"/>
      <c r="E657" s="926"/>
      <c r="F657" s="926"/>
      <c r="G657" s="926"/>
      <c r="H657" s="926"/>
      <c r="I657" s="926"/>
      <c r="J657" s="926"/>
      <c r="K657" s="926"/>
      <c r="L657" s="926"/>
      <c r="M657" s="926"/>
      <c r="N657" s="926"/>
      <c r="O657" s="926"/>
    </row>
    <row r="658" spans="1:15" ht="10.15" customHeight="1">
      <c r="A658" s="926"/>
      <c r="B658" s="926"/>
      <c r="C658" s="926"/>
      <c r="D658" s="926"/>
      <c r="E658" s="926"/>
      <c r="F658" s="926"/>
      <c r="G658" s="926"/>
      <c r="H658" s="926"/>
      <c r="I658" s="926"/>
      <c r="J658" s="926"/>
      <c r="K658" s="926"/>
      <c r="L658" s="926"/>
      <c r="M658" s="926"/>
      <c r="N658" s="926"/>
      <c r="O658" s="926"/>
    </row>
    <row r="659" spans="1:15" ht="10.15" customHeight="1">
      <c r="A659" s="926"/>
      <c r="B659" s="926"/>
      <c r="C659" s="926"/>
      <c r="D659" s="926"/>
      <c r="E659" s="926"/>
      <c r="F659" s="926"/>
      <c r="G659" s="926"/>
      <c r="H659" s="926"/>
      <c r="I659" s="926"/>
      <c r="J659" s="926"/>
      <c r="K659" s="926"/>
      <c r="L659" s="926"/>
      <c r="M659" s="926"/>
      <c r="N659" s="926"/>
      <c r="O659" s="926"/>
    </row>
    <row r="660" spans="1:15" ht="10.15" customHeight="1">
      <c r="A660" s="926"/>
      <c r="B660" s="926"/>
      <c r="C660" s="926"/>
      <c r="D660" s="926"/>
      <c r="E660" s="926"/>
      <c r="F660" s="926"/>
      <c r="G660" s="926"/>
      <c r="H660" s="926"/>
      <c r="I660" s="926"/>
      <c r="J660" s="926"/>
      <c r="K660" s="926"/>
      <c r="L660" s="926"/>
      <c r="M660" s="926"/>
      <c r="N660" s="926"/>
      <c r="O660" s="926"/>
    </row>
    <row r="661" spans="1:15" ht="10.15" customHeight="1">
      <c r="A661" s="926"/>
      <c r="B661" s="926"/>
      <c r="C661" s="926"/>
      <c r="D661" s="926"/>
      <c r="E661" s="926"/>
      <c r="F661" s="926"/>
      <c r="G661" s="926"/>
      <c r="H661" s="926"/>
      <c r="I661" s="926"/>
      <c r="J661" s="926"/>
      <c r="K661" s="926"/>
      <c r="L661" s="926"/>
      <c r="M661" s="926"/>
      <c r="N661" s="926"/>
      <c r="O661" s="926"/>
    </row>
    <row r="662" spans="1:15" ht="10.15" customHeight="1">
      <c r="A662" s="926"/>
      <c r="B662" s="926"/>
      <c r="C662" s="926"/>
      <c r="D662" s="926"/>
      <c r="E662" s="926"/>
      <c r="F662" s="926"/>
      <c r="G662" s="926"/>
      <c r="H662" s="926"/>
      <c r="I662" s="926"/>
      <c r="J662" s="926"/>
      <c r="K662" s="926"/>
      <c r="L662" s="926"/>
      <c r="M662" s="926"/>
      <c r="N662" s="926"/>
      <c r="O662" s="926"/>
    </row>
    <row r="663" spans="1:15" ht="10.15" customHeight="1">
      <c r="A663" s="926"/>
      <c r="B663" s="926"/>
      <c r="C663" s="926"/>
      <c r="D663" s="926"/>
      <c r="E663" s="926"/>
      <c r="F663" s="926"/>
      <c r="G663" s="926"/>
      <c r="H663" s="926"/>
      <c r="I663" s="926"/>
      <c r="J663" s="926"/>
      <c r="K663" s="926"/>
      <c r="L663" s="926"/>
      <c r="M663" s="926"/>
      <c r="N663" s="926"/>
      <c r="O663" s="926"/>
    </row>
    <row r="664" spans="1:15" ht="10.15" customHeight="1">
      <c r="A664" s="926"/>
      <c r="B664" s="926"/>
      <c r="C664" s="926"/>
      <c r="D664" s="926"/>
      <c r="E664" s="926"/>
      <c r="F664" s="926"/>
      <c r="G664" s="926"/>
      <c r="H664" s="926"/>
      <c r="I664" s="926"/>
      <c r="J664" s="926"/>
      <c r="K664" s="926"/>
      <c r="L664" s="926"/>
      <c r="M664" s="926"/>
      <c r="N664" s="926"/>
      <c r="O664" s="926"/>
    </row>
    <row r="665" spans="1:15" ht="10.15" customHeight="1">
      <c r="A665" s="926"/>
      <c r="B665" s="926"/>
      <c r="C665" s="926"/>
      <c r="D665" s="926"/>
      <c r="E665" s="926"/>
      <c r="F665" s="926"/>
      <c r="G665" s="926"/>
      <c r="H665" s="926"/>
      <c r="I665" s="926"/>
      <c r="J665" s="926"/>
      <c r="K665" s="926"/>
      <c r="L665" s="926"/>
      <c r="M665" s="926"/>
      <c r="N665" s="926"/>
      <c r="O665" s="926"/>
    </row>
    <row r="666" spans="1:15" ht="10.15" customHeight="1">
      <c r="A666" s="926"/>
      <c r="B666" s="926"/>
      <c r="C666" s="926"/>
      <c r="D666" s="926"/>
      <c r="E666" s="926"/>
      <c r="F666" s="926"/>
      <c r="G666" s="926"/>
      <c r="H666" s="926"/>
      <c r="I666" s="926"/>
      <c r="J666" s="926"/>
      <c r="K666" s="926"/>
      <c r="L666" s="926"/>
      <c r="M666" s="926"/>
      <c r="N666" s="926"/>
      <c r="O666" s="926"/>
    </row>
    <row r="667" spans="1:15" ht="10.15" customHeight="1">
      <c r="A667" s="926"/>
      <c r="B667" s="926"/>
      <c r="C667" s="926"/>
      <c r="D667" s="926"/>
      <c r="E667" s="926"/>
      <c r="F667" s="926"/>
      <c r="G667" s="926"/>
      <c r="H667" s="926"/>
      <c r="I667" s="926"/>
      <c r="J667" s="926"/>
      <c r="K667" s="926"/>
      <c r="L667" s="926"/>
      <c r="M667" s="926"/>
      <c r="N667" s="926"/>
      <c r="O667" s="926"/>
    </row>
    <row r="668" spans="1:15" ht="10.15" customHeight="1">
      <c r="A668" s="926"/>
      <c r="B668" s="926"/>
      <c r="C668" s="926"/>
      <c r="D668" s="926"/>
      <c r="E668" s="926"/>
      <c r="F668" s="926"/>
      <c r="G668" s="926"/>
      <c r="H668" s="926"/>
      <c r="I668" s="926"/>
      <c r="J668" s="926"/>
      <c r="K668" s="926"/>
      <c r="L668" s="926"/>
      <c r="M668" s="926"/>
      <c r="N668" s="926"/>
      <c r="O668" s="926"/>
    </row>
    <row r="669" spans="1:15" ht="10.15" customHeight="1">
      <c r="A669" s="926"/>
      <c r="B669" s="926"/>
      <c r="C669" s="926"/>
      <c r="D669" s="926"/>
      <c r="E669" s="926"/>
      <c r="F669" s="926"/>
      <c r="G669" s="926"/>
      <c r="H669" s="926"/>
      <c r="I669" s="926"/>
      <c r="J669" s="926"/>
      <c r="K669" s="926"/>
      <c r="L669" s="926"/>
      <c r="M669" s="926"/>
      <c r="N669" s="926"/>
      <c r="O669" s="926"/>
    </row>
    <row r="670" spans="1:15" ht="10.15" customHeight="1">
      <c r="A670" s="926"/>
      <c r="B670" s="926"/>
      <c r="C670" s="926"/>
      <c r="D670" s="926"/>
      <c r="E670" s="926"/>
      <c r="F670" s="926"/>
      <c r="G670" s="926"/>
      <c r="H670" s="926"/>
      <c r="I670" s="926"/>
      <c r="J670" s="926"/>
      <c r="K670" s="926"/>
      <c r="L670" s="926"/>
      <c r="M670" s="926"/>
      <c r="N670" s="926"/>
      <c r="O670" s="926"/>
    </row>
    <row r="671" spans="1:15" ht="10.15" customHeight="1">
      <c r="A671" s="926"/>
      <c r="B671" s="926"/>
      <c r="C671" s="926"/>
      <c r="D671" s="926"/>
      <c r="E671" s="926"/>
      <c r="F671" s="926"/>
      <c r="G671" s="926"/>
      <c r="H671" s="926"/>
      <c r="I671" s="926"/>
      <c r="J671" s="926"/>
      <c r="K671" s="926"/>
      <c r="L671" s="926"/>
      <c r="M671" s="926"/>
      <c r="N671" s="926"/>
      <c r="O671" s="926"/>
    </row>
    <row r="672" spans="1:15" ht="10.15" customHeight="1">
      <c r="A672" s="926"/>
      <c r="B672" s="926"/>
      <c r="C672" s="926"/>
      <c r="D672" s="926"/>
      <c r="E672" s="926"/>
      <c r="F672" s="926"/>
      <c r="G672" s="926"/>
      <c r="H672" s="926"/>
      <c r="I672" s="926"/>
      <c r="J672" s="926"/>
      <c r="K672" s="926"/>
      <c r="L672" s="926"/>
      <c r="M672" s="926"/>
      <c r="N672" s="926"/>
      <c r="O672" s="926"/>
    </row>
    <row r="673" spans="1:15" ht="10.15" customHeight="1">
      <c r="A673" s="926"/>
      <c r="B673" s="926"/>
      <c r="C673" s="926"/>
      <c r="D673" s="926"/>
      <c r="E673" s="926"/>
      <c r="F673" s="926"/>
      <c r="G673" s="926"/>
      <c r="H673" s="926"/>
      <c r="I673" s="926"/>
      <c r="J673" s="926"/>
      <c r="K673" s="926"/>
      <c r="L673" s="926"/>
      <c r="M673" s="926"/>
      <c r="N673" s="926"/>
      <c r="O673" s="926"/>
    </row>
    <row r="674" spans="1:15" ht="10.15" customHeight="1">
      <c r="A674" s="926"/>
      <c r="B674" s="926"/>
      <c r="C674" s="926"/>
      <c r="D674" s="926"/>
      <c r="E674" s="926"/>
      <c r="F674" s="926"/>
      <c r="G674" s="926"/>
      <c r="H674" s="926"/>
      <c r="I674" s="926"/>
      <c r="J674" s="926"/>
      <c r="K674" s="926"/>
      <c r="L674" s="926"/>
      <c r="M674" s="926"/>
      <c r="N674" s="926"/>
      <c r="O674" s="926"/>
    </row>
    <row r="675" spans="1:15" ht="10.15" customHeight="1">
      <c r="A675" s="926"/>
      <c r="B675" s="926"/>
      <c r="C675" s="926"/>
      <c r="D675" s="926"/>
      <c r="E675" s="926"/>
      <c r="F675" s="926"/>
      <c r="G675" s="926"/>
      <c r="H675" s="926"/>
      <c r="I675" s="926"/>
      <c r="J675" s="926"/>
      <c r="K675" s="926"/>
      <c r="L675" s="926"/>
      <c r="M675" s="926"/>
      <c r="N675" s="926"/>
      <c r="O675" s="926"/>
    </row>
    <row r="676" spans="1:15" ht="10.15" customHeight="1">
      <c r="A676" s="926"/>
      <c r="B676" s="926"/>
      <c r="C676" s="926"/>
      <c r="D676" s="926"/>
      <c r="E676" s="926"/>
      <c r="F676" s="926"/>
      <c r="G676" s="926"/>
      <c r="H676" s="926"/>
      <c r="I676" s="926"/>
      <c r="J676" s="926"/>
      <c r="K676" s="926"/>
      <c r="L676" s="926"/>
      <c r="M676" s="926"/>
      <c r="N676" s="926"/>
      <c r="O676" s="926"/>
    </row>
    <row r="677" spans="1:15" ht="10.15" customHeight="1">
      <c r="A677" s="926"/>
      <c r="B677" s="926"/>
      <c r="C677" s="926"/>
      <c r="D677" s="926"/>
      <c r="E677" s="926"/>
      <c r="F677" s="926"/>
      <c r="G677" s="926"/>
      <c r="H677" s="926"/>
      <c r="I677" s="926"/>
      <c r="J677" s="926"/>
      <c r="K677" s="926"/>
      <c r="L677" s="926"/>
      <c r="M677" s="926"/>
      <c r="N677" s="926"/>
      <c r="O677" s="926"/>
    </row>
    <row r="678" spans="1:15" ht="10.15" customHeight="1">
      <c r="A678" s="926"/>
      <c r="B678" s="926"/>
      <c r="C678" s="926"/>
      <c r="D678" s="926"/>
      <c r="E678" s="926"/>
      <c r="F678" s="926"/>
      <c r="G678" s="926"/>
      <c r="H678" s="926"/>
      <c r="I678" s="926"/>
      <c r="J678" s="926"/>
      <c r="K678" s="926"/>
      <c r="L678" s="926"/>
      <c r="M678" s="926"/>
      <c r="N678" s="926"/>
      <c r="O678" s="926"/>
    </row>
    <row r="679" spans="1:15" ht="10.15" customHeight="1">
      <c r="A679" s="926"/>
      <c r="B679" s="926"/>
      <c r="C679" s="926"/>
      <c r="D679" s="926"/>
      <c r="E679" s="926"/>
      <c r="F679" s="926"/>
      <c r="G679" s="926"/>
      <c r="H679" s="926"/>
      <c r="I679" s="926"/>
      <c r="J679" s="926"/>
      <c r="K679" s="926"/>
      <c r="L679" s="926"/>
      <c r="M679" s="926"/>
      <c r="N679" s="926"/>
      <c r="O679" s="926"/>
    </row>
    <row r="680" spans="1:15" ht="10.15" customHeight="1">
      <c r="A680" s="926"/>
      <c r="B680" s="926"/>
      <c r="C680" s="926"/>
      <c r="D680" s="926"/>
      <c r="E680" s="926"/>
      <c r="F680" s="926"/>
      <c r="G680" s="926"/>
      <c r="H680" s="926"/>
      <c r="I680" s="926"/>
      <c r="J680" s="926"/>
      <c r="K680" s="926"/>
      <c r="L680" s="926"/>
      <c r="M680" s="926"/>
      <c r="N680" s="926"/>
      <c r="O680" s="926"/>
    </row>
    <row r="681" spans="1:15" ht="10.15" customHeight="1">
      <c r="A681" s="926"/>
      <c r="B681" s="926"/>
      <c r="C681" s="926"/>
      <c r="D681" s="926"/>
      <c r="E681" s="926"/>
      <c r="F681" s="926"/>
      <c r="G681" s="926"/>
      <c r="H681" s="926"/>
      <c r="I681" s="926"/>
      <c r="J681" s="926"/>
      <c r="K681" s="926"/>
      <c r="L681" s="926"/>
      <c r="M681" s="926"/>
      <c r="N681" s="926"/>
      <c r="O681" s="926"/>
    </row>
    <row r="682" spans="1:15" ht="10.15" customHeight="1">
      <c r="A682" s="926"/>
      <c r="B682" s="926"/>
      <c r="C682" s="926"/>
      <c r="D682" s="926"/>
      <c r="E682" s="926"/>
      <c r="F682" s="926"/>
      <c r="G682" s="926"/>
      <c r="H682" s="926"/>
      <c r="I682" s="926"/>
      <c r="J682" s="926"/>
      <c r="K682" s="926"/>
      <c r="L682" s="926"/>
      <c r="M682" s="926"/>
      <c r="N682" s="926"/>
      <c r="O682" s="926"/>
    </row>
    <row r="683" spans="1:15" ht="10.15" customHeight="1">
      <c r="A683" s="926"/>
      <c r="B683" s="926"/>
      <c r="C683" s="926"/>
      <c r="D683" s="926"/>
      <c r="E683" s="926"/>
      <c r="F683" s="926"/>
      <c r="G683" s="926"/>
      <c r="H683" s="926"/>
      <c r="I683" s="926"/>
      <c r="J683" s="926"/>
      <c r="K683" s="926"/>
      <c r="L683" s="926"/>
      <c r="M683" s="926"/>
      <c r="N683" s="926"/>
      <c r="O683" s="926"/>
    </row>
    <row r="684" spans="1:15" ht="10.15" customHeight="1">
      <c r="A684" s="926"/>
      <c r="B684" s="926"/>
      <c r="C684" s="926"/>
      <c r="D684" s="926"/>
      <c r="E684" s="926"/>
      <c r="F684" s="926"/>
      <c r="G684" s="926"/>
      <c r="H684" s="926"/>
      <c r="I684" s="926"/>
      <c r="J684" s="926"/>
      <c r="K684" s="926"/>
      <c r="L684" s="926"/>
      <c r="M684" s="926"/>
      <c r="N684" s="926"/>
      <c r="O684" s="926"/>
    </row>
    <row r="685" spans="1:15" ht="10.15" customHeight="1">
      <c r="A685" s="926"/>
      <c r="B685" s="926"/>
      <c r="C685" s="926"/>
      <c r="D685" s="926"/>
      <c r="E685" s="926"/>
      <c r="F685" s="926"/>
      <c r="G685" s="926"/>
      <c r="H685" s="926"/>
      <c r="I685" s="926"/>
      <c r="J685" s="926"/>
      <c r="K685" s="926"/>
      <c r="L685" s="926"/>
      <c r="M685" s="926"/>
      <c r="N685" s="926"/>
      <c r="O685" s="926"/>
    </row>
    <row r="686" spans="1:15" ht="10.15" customHeight="1">
      <c r="A686" s="926"/>
      <c r="B686" s="926"/>
      <c r="C686" s="926"/>
      <c r="D686" s="926"/>
      <c r="E686" s="926"/>
      <c r="F686" s="926"/>
      <c r="G686" s="926"/>
      <c r="H686" s="926"/>
      <c r="I686" s="926"/>
      <c r="J686" s="926"/>
      <c r="K686" s="926"/>
      <c r="L686" s="926"/>
      <c r="M686" s="926"/>
      <c r="N686" s="926"/>
      <c r="O686" s="926"/>
    </row>
    <row r="687" spans="1:15" ht="10.15" customHeight="1">
      <c r="A687" s="926"/>
      <c r="B687" s="926"/>
      <c r="C687" s="926"/>
      <c r="D687" s="926"/>
      <c r="E687" s="926"/>
      <c r="F687" s="926"/>
      <c r="G687" s="926"/>
      <c r="H687" s="926"/>
      <c r="I687" s="926"/>
      <c r="J687" s="926"/>
      <c r="K687" s="926"/>
      <c r="L687" s="926"/>
      <c r="M687" s="926"/>
      <c r="N687" s="926"/>
      <c r="O687" s="926"/>
    </row>
    <row r="688" spans="1:15" ht="10.15" customHeight="1">
      <c r="A688" s="926"/>
      <c r="B688" s="926"/>
      <c r="C688" s="926"/>
      <c r="D688" s="926"/>
      <c r="E688" s="926"/>
      <c r="F688" s="926"/>
      <c r="G688" s="926"/>
      <c r="H688" s="926"/>
      <c r="I688" s="926"/>
      <c r="J688" s="926"/>
      <c r="K688" s="926"/>
      <c r="L688" s="926"/>
      <c r="M688" s="926"/>
      <c r="N688" s="926"/>
      <c r="O688" s="926"/>
    </row>
    <row r="689" spans="1:15" ht="10.15" customHeight="1">
      <c r="A689" s="926"/>
      <c r="B689" s="926"/>
      <c r="C689" s="926"/>
      <c r="D689" s="926"/>
      <c r="E689" s="926"/>
      <c r="F689" s="926"/>
      <c r="G689" s="926"/>
      <c r="H689" s="926"/>
      <c r="I689" s="926"/>
      <c r="J689" s="926"/>
      <c r="K689" s="926"/>
      <c r="L689" s="926"/>
      <c r="M689" s="926"/>
      <c r="N689" s="926"/>
      <c r="O689" s="926"/>
    </row>
    <row r="690" spans="1:15" ht="10.15" customHeight="1">
      <c r="A690" s="926"/>
      <c r="B690" s="926"/>
      <c r="C690" s="926"/>
      <c r="D690" s="926"/>
      <c r="E690" s="926"/>
      <c r="F690" s="926"/>
      <c r="G690" s="926"/>
      <c r="H690" s="926"/>
      <c r="I690" s="926"/>
      <c r="J690" s="926"/>
      <c r="K690" s="926"/>
      <c r="L690" s="926"/>
      <c r="M690" s="926"/>
      <c r="N690" s="926"/>
      <c r="O690" s="926"/>
    </row>
    <row r="691" spans="1:15" ht="10.15" customHeight="1">
      <c r="A691" s="926"/>
      <c r="B691" s="926"/>
      <c r="C691" s="926"/>
      <c r="D691" s="926"/>
      <c r="E691" s="926"/>
      <c r="F691" s="926"/>
      <c r="G691" s="926"/>
      <c r="H691" s="926"/>
      <c r="I691" s="926"/>
      <c r="J691" s="926"/>
      <c r="K691" s="926"/>
      <c r="L691" s="926"/>
      <c r="M691" s="926"/>
      <c r="N691" s="926"/>
      <c r="O691" s="926"/>
    </row>
    <row r="692" spans="1:15" ht="10.15" customHeight="1">
      <c r="A692" s="926"/>
      <c r="B692" s="926"/>
      <c r="C692" s="926"/>
      <c r="D692" s="926"/>
      <c r="E692" s="926"/>
      <c r="F692" s="926"/>
      <c r="G692" s="926"/>
      <c r="H692" s="926"/>
      <c r="I692" s="926"/>
      <c r="J692" s="926"/>
      <c r="K692" s="926"/>
      <c r="L692" s="926"/>
      <c r="M692" s="926"/>
      <c r="N692" s="926"/>
      <c r="O692" s="926"/>
    </row>
    <row r="693" spans="1:15" ht="10.15" customHeight="1">
      <c r="A693" s="926"/>
      <c r="B693" s="926"/>
      <c r="C693" s="926"/>
      <c r="D693" s="926"/>
      <c r="E693" s="926"/>
      <c r="F693" s="926"/>
      <c r="G693" s="926"/>
      <c r="H693" s="926"/>
      <c r="I693" s="926"/>
      <c r="J693" s="926"/>
      <c r="K693" s="926"/>
      <c r="L693" s="926"/>
      <c r="M693" s="926"/>
      <c r="N693" s="926"/>
      <c r="O693" s="926"/>
    </row>
    <row r="694" spans="1:15" ht="10.15" customHeight="1">
      <c r="A694" s="926"/>
      <c r="B694" s="926"/>
      <c r="C694" s="926"/>
      <c r="D694" s="926"/>
      <c r="E694" s="926"/>
      <c r="F694" s="926"/>
      <c r="G694" s="926"/>
      <c r="H694" s="926"/>
      <c r="I694" s="926"/>
      <c r="J694" s="926"/>
      <c r="K694" s="926"/>
      <c r="L694" s="926"/>
      <c r="M694" s="926"/>
      <c r="N694" s="926"/>
      <c r="O694" s="926"/>
    </row>
    <row r="695" spans="1:15" ht="10.15" customHeight="1">
      <c r="A695" s="926"/>
      <c r="B695" s="926"/>
      <c r="C695" s="926"/>
      <c r="D695" s="926"/>
      <c r="E695" s="926"/>
      <c r="F695" s="926"/>
      <c r="G695" s="926"/>
      <c r="H695" s="926"/>
      <c r="I695" s="926"/>
      <c r="J695" s="926"/>
      <c r="K695" s="926"/>
      <c r="L695" s="926"/>
      <c r="M695" s="926"/>
      <c r="N695" s="926"/>
      <c r="O695" s="926"/>
    </row>
    <row r="696" spans="1:15" ht="10.15" customHeight="1">
      <c r="A696" s="926"/>
      <c r="B696" s="926"/>
      <c r="C696" s="926"/>
      <c r="D696" s="926"/>
      <c r="E696" s="926"/>
      <c r="F696" s="926"/>
      <c r="G696" s="926"/>
      <c r="H696" s="926"/>
      <c r="I696" s="926"/>
      <c r="J696" s="926"/>
      <c r="K696" s="926"/>
      <c r="L696" s="926"/>
      <c r="M696" s="926"/>
      <c r="N696" s="926"/>
      <c r="O696" s="926"/>
    </row>
    <row r="697" spans="1:15" ht="10.15" customHeight="1">
      <c r="A697" s="926"/>
      <c r="B697" s="926"/>
      <c r="C697" s="926"/>
      <c r="D697" s="926"/>
      <c r="E697" s="926"/>
      <c r="F697" s="926"/>
      <c r="G697" s="926"/>
      <c r="H697" s="926"/>
      <c r="I697" s="926"/>
      <c r="J697" s="926"/>
      <c r="K697" s="926"/>
      <c r="L697" s="926"/>
      <c r="M697" s="926"/>
      <c r="N697" s="926"/>
      <c r="O697" s="926"/>
    </row>
    <row r="698" spans="1:15" ht="10.15" customHeight="1">
      <c r="A698" s="926"/>
      <c r="B698" s="926"/>
      <c r="C698" s="926"/>
      <c r="D698" s="926"/>
      <c r="E698" s="926"/>
      <c r="F698" s="926"/>
      <c r="G698" s="926"/>
      <c r="H698" s="926"/>
      <c r="I698" s="926"/>
      <c r="J698" s="926"/>
      <c r="K698" s="926"/>
      <c r="L698" s="926"/>
      <c r="M698" s="926"/>
      <c r="N698" s="926"/>
      <c r="O698" s="926"/>
    </row>
    <row r="699" spans="1:15" ht="10.15" customHeight="1">
      <c r="A699" s="926"/>
      <c r="B699" s="926"/>
      <c r="C699" s="926"/>
      <c r="D699" s="926"/>
      <c r="E699" s="926"/>
      <c r="F699" s="926"/>
      <c r="G699" s="926"/>
      <c r="H699" s="926"/>
      <c r="I699" s="926"/>
      <c r="J699" s="926"/>
      <c r="K699" s="926"/>
      <c r="L699" s="926"/>
      <c r="M699" s="926"/>
      <c r="N699" s="926"/>
      <c r="O699" s="926"/>
    </row>
    <row r="700" spans="1:15" ht="10.15" customHeight="1">
      <c r="A700" s="926"/>
      <c r="B700" s="926"/>
      <c r="C700" s="926"/>
      <c r="D700" s="926"/>
      <c r="E700" s="926"/>
      <c r="F700" s="926"/>
      <c r="G700" s="926"/>
      <c r="H700" s="926"/>
      <c r="I700" s="926"/>
      <c r="J700" s="926"/>
      <c r="K700" s="926"/>
      <c r="L700" s="926"/>
      <c r="M700" s="926"/>
      <c r="N700" s="926"/>
      <c r="O700" s="926"/>
    </row>
    <row r="701" spans="1:15" ht="10.15" customHeight="1">
      <c r="A701" s="926"/>
      <c r="B701" s="926"/>
      <c r="C701" s="926"/>
      <c r="D701" s="926"/>
      <c r="E701" s="926"/>
      <c r="F701" s="926"/>
      <c r="G701" s="926"/>
      <c r="H701" s="926"/>
      <c r="I701" s="926"/>
      <c r="J701" s="926"/>
      <c r="K701" s="926"/>
      <c r="L701" s="926"/>
      <c r="M701" s="926"/>
      <c r="N701" s="926"/>
      <c r="O701" s="926"/>
    </row>
    <row r="702" spans="1:15" ht="10.15" customHeight="1">
      <c r="A702" s="926"/>
      <c r="B702" s="926"/>
      <c r="C702" s="926"/>
      <c r="D702" s="926"/>
      <c r="E702" s="926"/>
      <c r="F702" s="926"/>
      <c r="G702" s="926"/>
      <c r="H702" s="926"/>
      <c r="I702" s="926"/>
      <c r="J702" s="926"/>
      <c r="K702" s="926"/>
      <c r="L702" s="926"/>
      <c r="M702" s="926"/>
      <c r="N702" s="926"/>
      <c r="O702" s="926"/>
    </row>
    <row r="703" spans="1:15" ht="10.15" customHeight="1">
      <c r="A703" s="926"/>
      <c r="B703" s="926"/>
      <c r="C703" s="926"/>
      <c r="D703" s="926"/>
      <c r="E703" s="926"/>
      <c r="F703" s="926"/>
      <c r="G703" s="926"/>
      <c r="H703" s="926"/>
      <c r="I703" s="926"/>
      <c r="J703" s="926"/>
      <c r="K703" s="926"/>
      <c r="L703" s="926"/>
      <c r="M703" s="926"/>
      <c r="N703" s="926"/>
      <c r="O703" s="926"/>
    </row>
    <row r="704" spans="1:15" ht="10.15" customHeight="1">
      <c r="A704" s="926"/>
      <c r="B704" s="926"/>
      <c r="C704" s="926"/>
      <c r="D704" s="926"/>
      <c r="E704" s="926"/>
      <c r="F704" s="926"/>
      <c r="G704" s="926"/>
      <c r="H704" s="926"/>
      <c r="I704" s="926"/>
      <c r="J704" s="926"/>
      <c r="K704" s="926"/>
      <c r="L704" s="926"/>
      <c r="M704" s="926"/>
      <c r="N704" s="926"/>
      <c r="O704" s="926"/>
    </row>
    <row r="705" spans="1:15" ht="10.15" customHeight="1">
      <c r="A705" s="926"/>
      <c r="B705" s="926"/>
      <c r="C705" s="926"/>
      <c r="D705" s="926"/>
      <c r="E705" s="926"/>
      <c r="F705" s="926"/>
      <c r="G705" s="926"/>
      <c r="H705" s="926"/>
      <c r="I705" s="926"/>
      <c r="J705" s="926"/>
      <c r="K705" s="926"/>
      <c r="L705" s="926"/>
      <c r="M705" s="926"/>
      <c r="N705" s="926"/>
      <c r="O705" s="926"/>
    </row>
    <row r="706" spans="1:15" ht="10.15" customHeight="1">
      <c r="A706" s="926"/>
      <c r="B706" s="926"/>
      <c r="C706" s="926"/>
      <c r="D706" s="926"/>
      <c r="E706" s="926"/>
      <c r="F706" s="926"/>
      <c r="G706" s="926"/>
      <c r="H706" s="926"/>
      <c r="I706" s="926"/>
      <c r="J706" s="926"/>
      <c r="K706" s="926"/>
      <c r="L706" s="926"/>
      <c r="M706" s="926"/>
      <c r="N706" s="926"/>
      <c r="O706" s="926"/>
    </row>
    <row r="707" spans="1:15" ht="10.15" customHeight="1">
      <c r="A707" s="926"/>
      <c r="B707" s="926"/>
      <c r="C707" s="926"/>
      <c r="D707" s="926"/>
      <c r="E707" s="926"/>
      <c r="F707" s="926"/>
      <c r="G707" s="926"/>
      <c r="H707" s="926"/>
      <c r="I707" s="926"/>
      <c r="J707" s="926"/>
      <c r="K707" s="926"/>
      <c r="L707" s="926"/>
      <c r="M707" s="926"/>
      <c r="N707" s="926"/>
      <c r="O707" s="926"/>
    </row>
    <row r="708" spans="1:15" ht="10.15" customHeight="1">
      <c r="A708" s="926"/>
      <c r="B708" s="926"/>
      <c r="C708" s="926"/>
      <c r="D708" s="926"/>
      <c r="E708" s="926"/>
      <c r="F708" s="926"/>
      <c r="G708" s="926"/>
      <c r="H708" s="926"/>
      <c r="I708" s="926"/>
      <c r="J708" s="926"/>
      <c r="K708" s="926"/>
      <c r="L708" s="926"/>
      <c r="M708" s="926"/>
      <c r="N708" s="926"/>
      <c r="O708" s="926"/>
    </row>
    <row r="709" spans="1:15" ht="10.15" customHeight="1">
      <c r="A709" s="926"/>
      <c r="B709" s="926"/>
      <c r="C709" s="926"/>
      <c r="D709" s="926"/>
      <c r="E709" s="926"/>
      <c r="F709" s="926"/>
      <c r="G709" s="926"/>
      <c r="H709" s="926"/>
      <c r="I709" s="926"/>
      <c r="J709" s="926"/>
      <c r="K709" s="926"/>
      <c r="L709" s="926"/>
      <c r="M709" s="926"/>
      <c r="N709" s="926"/>
      <c r="O709" s="926"/>
    </row>
    <row r="710" spans="1:15" ht="10.15" customHeight="1">
      <c r="A710" s="926"/>
      <c r="B710" s="926"/>
      <c r="C710" s="926"/>
      <c r="D710" s="926"/>
      <c r="E710" s="926"/>
      <c r="F710" s="926"/>
      <c r="G710" s="926"/>
      <c r="H710" s="926"/>
      <c r="I710" s="926"/>
      <c r="J710" s="926"/>
      <c r="K710" s="926"/>
      <c r="L710" s="926"/>
      <c r="M710" s="926"/>
      <c r="N710" s="926"/>
      <c r="O710" s="926"/>
    </row>
    <row r="711" spans="1:15" ht="10.15" customHeight="1">
      <c r="A711" s="926"/>
      <c r="B711" s="926"/>
      <c r="C711" s="926"/>
      <c r="D711" s="926"/>
      <c r="E711" s="926"/>
      <c r="F711" s="926"/>
      <c r="G711" s="926"/>
      <c r="H711" s="926"/>
      <c r="I711" s="926"/>
      <c r="J711" s="926"/>
      <c r="K711" s="926"/>
      <c r="L711" s="926"/>
      <c r="M711" s="926"/>
      <c r="N711" s="926"/>
      <c r="O711" s="926"/>
    </row>
    <row r="712" spans="1:15" ht="10.15" customHeight="1">
      <c r="A712" s="926"/>
      <c r="B712" s="926"/>
      <c r="C712" s="926"/>
      <c r="D712" s="926"/>
      <c r="E712" s="926"/>
      <c r="F712" s="926"/>
      <c r="G712" s="926"/>
      <c r="H712" s="926"/>
      <c r="I712" s="926"/>
      <c r="J712" s="926"/>
      <c r="K712" s="926"/>
      <c r="L712" s="926"/>
      <c r="M712" s="926"/>
      <c r="N712" s="926"/>
      <c r="O712" s="926"/>
    </row>
    <row r="713" spans="1:15" ht="10.15" customHeight="1">
      <c r="A713" s="926"/>
      <c r="B713" s="926"/>
      <c r="C713" s="926"/>
      <c r="D713" s="926"/>
      <c r="E713" s="926"/>
      <c r="F713" s="926"/>
      <c r="G713" s="926"/>
      <c r="H713" s="926"/>
      <c r="I713" s="926"/>
      <c r="J713" s="926"/>
      <c r="K713" s="926"/>
      <c r="L713" s="926"/>
      <c r="M713" s="926"/>
      <c r="N713" s="926"/>
      <c r="O713" s="926"/>
    </row>
    <row r="714" spans="1:15" ht="10.15" customHeight="1">
      <c r="A714" s="926"/>
      <c r="B714" s="926"/>
      <c r="C714" s="926"/>
      <c r="D714" s="926"/>
      <c r="E714" s="926"/>
      <c r="F714" s="926"/>
      <c r="G714" s="926"/>
      <c r="H714" s="926"/>
      <c r="I714" s="926"/>
      <c r="J714" s="926"/>
      <c r="K714" s="926"/>
      <c r="L714" s="926"/>
      <c r="M714" s="926"/>
      <c r="N714" s="926"/>
      <c r="O714" s="926"/>
    </row>
    <row r="715" spans="1:15" ht="10.15" customHeight="1">
      <c r="A715" s="926"/>
      <c r="B715" s="926"/>
      <c r="C715" s="926"/>
      <c r="D715" s="926"/>
      <c r="E715" s="926"/>
      <c r="F715" s="926"/>
      <c r="G715" s="926"/>
      <c r="H715" s="926"/>
      <c r="I715" s="926"/>
      <c r="J715" s="926"/>
      <c r="K715" s="926"/>
      <c r="L715" s="926"/>
      <c r="M715" s="926"/>
      <c r="N715" s="926"/>
      <c r="O715" s="926"/>
    </row>
    <row r="716" spans="1:15" ht="10.15" customHeight="1">
      <c r="A716" s="926"/>
      <c r="B716" s="926"/>
      <c r="C716" s="926"/>
      <c r="D716" s="926"/>
      <c r="E716" s="926"/>
      <c r="F716" s="926"/>
      <c r="G716" s="926"/>
      <c r="H716" s="926"/>
      <c r="I716" s="926"/>
      <c r="J716" s="926"/>
      <c r="K716" s="926"/>
      <c r="L716" s="926"/>
      <c r="M716" s="926"/>
      <c r="N716" s="926"/>
      <c r="O716" s="926"/>
    </row>
    <row r="717" spans="1:15" ht="10.15" customHeight="1">
      <c r="A717" s="926"/>
      <c r="B717" s="926"/>
      <c r="C717" s="926"/>
      <c r="D717" s="926"/>
      <c r="E717" s="926"/>
      <c r="F717" s="926"/>
      <c r="G717" s="926"/>
      <c r="H717" s="926"/>
      <c r="I717" s="926"/>
      <c r="J717" s="926"/>
      <c r="K717" s="926"/>
      <c r="L717" s="926"/>
      <c r="M717" s="926"/>
      <c r="N717" s="926"/>
      <c r="O717" s="926"/>
    </row>
    <row r="718" spans="1:15" ht="10.15" customHeight="1">
      <c r="A718" s="926"/>
      <c r="B718" s="926"/>
      <c r="C718" s="926"/>
      <c r="D718" s="926"/>
      <c r="E718" s="926"/>
      <c r="F718" s="926"/>
      <c r="G718" s="926"/>
      <c r="H718" s="926"/>
      <c r="I718" s="926"/>
      <c r="J718" s="926"/>
      <c r="K718" s="926"/>
      <c r="L718" s="926"/>
      <c r="M718" s="926"/>
      <c r="N718" s="926"/>
      <c r="O718" s="926"/>
    </row>
    <row r="719" spans="1:15" ht="10.15" customHeight="1">
      <c r="A719" s="926"/>
      <c r="B719" s="926"/>
      <c r="C719" s="926"/>
      <c r="D719" s="926"/>
      <c r="E719" s="926"/>
      <c r="F719" s="926"/>
      <c r="G719" s="926"/>
      <c r="H719" s="926"/>
      <c r="I719" s="926"/>
      <c r="J719" s="926"/>
      <c r="K719" s="926"/>
      <c r="L719" s="926"/>
      <c r="M719" s="926"/>
      <c r="N719" s="926"/>
      <c r="O719" s="926"/>
    </row>
    <row r="720" spans="1:15" ht="10.15" customHeight="1">
      <c r="A720" s="926"/>
      <c r="B720" s="926"/>
      <c r="C720" s="926"/>
      <c r="D720" s="926"/>
      <c r="E720" s="926"/>
      <c r="F720" s="926"/>
      <c r="G720" s="926"/>
      <c r="H720" s="926"/>
      <c r="I720" s="926"/>
      <c r="J720" s="926"/>
      <c r="K720" s="926"/>
      <c r="L720" s="926"/>
      <c r="M720" s="926"/>
      <c r="N720" s="926"/>
      <c r="O720" s="926"/>
    </row>
    <row r="721" spans="1:15" ht="10.15" customHeight="1">
      <c r="A721" s="926"/>
      <c r="B721" s="926"/>
      <c r="C721" s="926"/>
      <c r="D721" s="926"/>
      <c r="E721" s="926"/>
      <c r="F721" s="926"/>
      <c r="G721" s="926"/>
      <c r="H721" s="926"/>
      <c r="I721" s="926"/>
      <c r="J721" s="926"/>
      <c r="K721" s="926"/>
      <c r="L721" s="926"/>
      <c r="M721" s="926"/>
      <c r="N721" s="926"/>
      <c r="O721" s="926"/>
    </row>
    <row r="722" spans="1:15" ht="10.15" customHeight="1">
      <c r="A722" s="926"/>
      <c r="B722" s="926"/>
      <c r="C722" s="926"/>
      <c r="D722" s="926"/>
      <c r="E722" s="926"/>
      <c r="F722" s="926"/>
      <c r="G722" s="926"/>
      <c r="H722" s="926"/>
      <c r="I722" s="926"/>
      <c r="J722" s="926"/>
      <c r="K722" s="926"/>
      <c r="L722" s="926"/>
      <c r="M722" s="926"/>
      <c r="N722" s="926"/>
      <c r="O722" s="926"/>
    </row>
    <row r="723" spans="1:15" ht="10.15" customHeight="1">
      <c r="A723" s="926"/>
      <c r="B723" s="926"/>
      <c r="C723" s="926"/>
      <c r="D723" s="926"/>
      <c r="E723" s="926"/>
      <c r="F723" s="926"/>
      <c r="G723" s="926"/>
      <c r="H723" s="926"/>
      <c r="I723" s="926"/>
      <c r="J723" s="926"/>
      <c r="K723" s="926"/>
      <c r="L723" s="926"/>
      <c r="M723" s="926"/>
      <c r="N723" s="926"/>
      <c r="O723" s="926"/>
    </row>
    <row r="724" spans="1:15" ht="10.15" customHeight="1">
      <c r="A724" s="926"/>
      <c r="B724" s="926"/>
      <c r="C724" s="926"/>
      <c r="D724" s="926"/>
      <c r="E724" s="926"/>
      <c r="F724" s="926"/>
      <c r="G724" s="926"/>
      <c r="H724" s="926"/>
      <c r="I724" s="926"/>
      <c r="J724" s="926"/>
      <c r="K724" s="926"/>
      <c r="L724" s="926"/>
      <c r="M724" s="926"/>
      <c r="N724" s="926"/>
      <c r="O724" s="926"/>
    </row>
    <row r="725" spans="1:15" ht="10.15" customHeight="1">
      <c r="A725" s="926"/>
      <c r="B725" s="926"/>
      <c r="C725" s="926"/>
      <c r="D725" s="926"/>
      <c r="E725" s="926"/>
      <c r="F725" s="926"/>
      <c r="G725" s="926"/>
      <c r="H725" s="926"/>
      <c r="I725" s="926"/>
      <c r="J725" s="926"/>
      <c r="K725" s="926"/>
      <c r="L725" s="926"/>
      <c r="M725" s="926"/>
      <c r="N725" s="926"/>
      <c r="O725" s="926"/>
    </row>
    <row r="726" spans="1:15" ht="10.15" customHeight="1">
      <c r="A726" s="926"/>
      <c r="B726" s="926"/>
      <c r="C726" s="926"/>
      <c r="D726" s="926"/>
      <c r="E726" s="926"/>
      <c r="F726" s="926"/>
      <c r="G726" s="926"/>
      <c r="H726" s="926"/>
      <c r="I726" s="926"/>
      <c r="J726" s="926"/>
      <c r="K726" s="926"/>
      <c r="L726" s="926"/>
      <c r="M726" s="926"/>
      <c r="N726" s="926"/>
      <c r="O726" s="926"/>
    </row>
    <row r="727" spans="1:15" ht="10.15" customHeight="1">
      <c r="A727" s="926"/>
      <c r="B727" s="926"/>
      <c r="C727" s="926"/>
      <c r="D727" s="926"/>
      <c r="E727" s="926"/>
      <c r="F727" s="926"/>
      <c r="G727" s="926"/>
      <c r="H727" s="926"/>
      <c r="I727" s="926"/>
      <c r="J727" s="926"/>
      <c r="K727" s="926"/>
      <c r="L727" s="926"/>
      <c r="M727" s="926"/>
      <c r="N727" s="926"/>
      <c r="O727" s="926"/>
    </row>
    <row r="728" spans="1:15" ht="10.15" customHeight="1">
      <c r="A728" s="926"/>
      <c r="B728" s="926"/>
      <c r="C728" s="926"/>
      <c r="D728" s="926"/>
      <c r="E728" s="926"/>
      <c r="F728" s="926"/>
      <c r="G728" s="926"/>
      <c r="H728" s="926"/>
      <c r="I728" s="926"/>
      <c r="J728" s="926"/>
      <c r="K728" s="926"/>
      <c r="L728" s="926"/>
      <c r="M728" s="926"/>
      <c r="N728" s="926"/>
      <c r="O728" s="926"/>
    </row>
    <row r="729" spans="1:15" ht="10.15" customHeight="1">
      <c r="A729" s="926"/>
      <c r="B729" s="926"/>
      <c r="C729" s="926"/>
      <c r="D729" s="926"/>
      <c r="E729" s="926"/>
      <c r="F729" s="926"/>
      <c r="G729" s="926"/>
      <c r="H729" s="926"/>
      <c r="I729" s="926"/>
      <c r="J729" s="926"/>
      <c r="K729" s="926"/>
      <c r="L729" s="926"/>
      <c r="M729" s="926"/>
      <c r="N729" s="926"/>
      <c r="O729" s="926"/>
    </row>
    <row r="730" spans="1:15" ht="10.15" customHeight="1">
      <c r="A730" s="926"/>
      <c r="B730" s="926"/>
      <c r="C730" s="926"/>
      <c r="D730" s="926"/>
      <c r="E730" s="926"/>
      <c r="F730" s="926"/>
      <c r="G730" s="926"/>
      <c r="H730" s="926"/>
      <c r="I730" s="926"/>
      <c r="J730" s="926"/>
      <c r="K730" s="926"/>
      <c r="L730" s="926"/>
      <c r="M730" s="926"/>
      <c r="N730" s="926"/>
      <c r="O730" s="926"/>
    </row>
    <row r="731" spans="1:15" ht="10.15" customHeight="1">
      <c r="A731" s="926"/>
      <c r="B731" s="926"/>
      <c r="C731" s="926"/>
      <c r="D731" s="926"/>
      <c r="E731" s="926"/>
      <c r="F731" s="926"/>
      <c r="G731" s="926"/>
      <c r="H731" s="926"/>
      <c r="I731" s="926"/>
      <c r="J731" s="926"/>
      <c r="K731" s="926"/>
      <c r="L731" s="926"/>
      <c r="M731" s="926"/>
      <c r="N731" s="926"/>
      <c r="O731" s="926"/>
    </row>
    <row r="732" spans="1:15" ht="10.15" customHeight="1">
      <c r="A732" s="926"/>
      <c r="B732" s="926"/>
      <c r="C732" s="926"/>
      <c r="D732" s="926"/>
      <c r="E732" s="926"/>
      <c r="F732" s="926"/>
      <c r="G732" s="926"/>
      <c r="H732" s="926"/>
      <c r="I732" s="926"/>
      <c r="J732" s="926"/>
      <c r="K732" s="926"/>
      <c r="L732" s="926"/>
      <c r="M732" s="926"/>
      <c r="N732" s="926"/>
      <c r="O732" s="926"/>
    </row>
    <row r="733" spans="1:15" ht="10.15" customHeight="1">
      <c r="A733" s="926"/>
      <c r="B733" s="926"/>
      <c r="C733" s="926"/>
      <c r="D733" s="926"/>
      <c r="E733" s="926"/>
      <c r="F733" s="926"/>
      <c r="G733" s="926"/>
      <c r="H733" s="926"/>
      <c r="I733" s="926"/>
      <c r="J733" s="926"/>
      <c r="K733" s="926"/>
      <c r="L733" s="926"/>
      <c r="M733" s="926"/>
      <c r="N733" s="926"/>
      <c r="O733" s="926"/>
    </row>
    <row r="734" spans="1:15" ht="10.15" customHeight="1">
      <c r="A734" s="926"/>
      <c r="B734" s="926"/>
      <c r="C734" s="926"/>
      <c r="D734" s="926"/>
      <c r="E734" s="926"/>
      <c r="F734" s="926"/>
      <c r="G734" s="926"/>
      <c r="H734" s="926"/>
      <c r="I734" s="926"/>
      <c r="J734" s="926"/>
      <c r="K734" s="926"/>
      <c r="L734" s="926"/>
      <c r="M734" s="926"/>
      <c r="N734" s="926"/>
      <c r="O734" s="926"/>
    </row>
    <row r="735" spans="1:15" ht="10.15" customHeight="1">
      <c r="A735" s="926"/>
      <c r="B735" s="926"/>
      <c r="C735" s="926"/>
      <c r="D735" s="926"/>
      <c r="E735" s="926"/>
      <c r="F735" s="926"/>
      <c r="G735" s="926"/>
      <c r="H735" s="926"/>
      <c r="I735" s="926"/>
      <c r="J735" s="926"/>
      <c r="K735" s="926"/>
      <c r="L735" s="926"/>
      <c r="M735" s="926"/>
      <c r="N735" s="926"/>
      <c r="O735" s="926"/>
    </row>
    <row r="736" spans="1:15" ht="10.15" customHeight="1">
      <c r="A736" s="926"/>
      <c r="B736" s="926"/>
      <c r="C736" s="926"/>
      <c r="D736" s="926"/>
      <c r="E736" s="926"/>
      <c r="F736" s="926"/>
      <c r="G736" s="926"/>
      <c r="H736" s="926"/>
      <c r="I736" s="926"/>
      <c r="J736" s="926"/>
      <c r="K736" s="926"/>
      <c r="L736" s="926"/>
      <c r="M736" s="926"/>
      <c r="N736" s="926"/>
      <c r="O736" s="926"/>
    </row>
    <row r="737" spans="1:15" ht="10.15" customHeight="1">
      <c r="A737" s="926"/>
      <c r="B737" s="926"/>
      <c r="C737" s="926"/>
      <c r="D737" s="926"/>
      <c r="E737" s="926"/>
      <c r="F737" s="926"/>
      <c r="G737" s="926"/>
      <c r="H737" s="926"/>
      <c r="I737" s="926"/>
      <c r="J737" s="926"/>
      <c r="K737" s="926"/>
      <c r="L737" s="926"/>
      <c r="M737" s="926"/>
      <c r="N737" s="926"/>
      <c r="O737" s="926"/>
    </row>
    <row r="738" spans="1:15" ht="10.15" customHeight="1">
      <c r="A738" s="926"/>
      <c r="B738" s="926"/>
      <c r="C738" s="926"/>
      <c r="D738" s="926"/>
      <c r="E738" s="926"/>
      <c r="F738" s="926"/>
      <c r="G738" s="926"/>
      <c r="H738" s="926"/>
      <c r="I738" s="926"/>
      <c r="J738" s="926"/>
      <c r="K738" s="926"/>
      <c r="L738" s="926"/>
      <c r="M738" s="926"/>
      <c r="N738" s="926"/>
      <c r="O738" s="926"/>
    </row>
    <row r="739" spans="1:15" ht="10.15" customHeight="1">
      <c r="A739" s="926"/>
      <c r="B739" s="926"/>
      <c r="C739" s="926"/>
      <c r="D739" s="926"/>
      <c r="E739" s="926"/>
      <c r="F739" s="926"/>
      <c r="G739" s="926"/>
      <c r="H739" s="926"/>
      <c r="I739" s="926"/>
      <c r="J739" s="926"/>
      <c r="K739" s="926"/>
      <c r="L739" s="926"/>
      <c r="M739" s="926"/>
      <c r="N739" s="926"/>
      <c r="O739" s="926"/>
    </row>
    <row r="740" spans="1:15" ht="10.15" customHeight="1">
      <c r="A740" s="926"/>
      <c r="B740" s="926"/>
      <c r="C740" s="926"/>
      <c r="D740" s="926"/>
      <c r="E740" s="926"/>
      <c r="F740" s="926"/>
      <c r="G740" s="926"/>
      <c r="H740" s="926"/>
      <c r="I740" s="926"/>
      <c r="J740" s="926"/>
      <c r="K740" s="926"/>
      <c r="L740" s="926"/>
      <c r="M740" s="926"/>
      <c r="N740" s="926"/>
      <c r="O740" s="926"/>
    </row>
    <row r="741" spans="1:15" ht="10.15" customHeight="1">
      <c r="A741" s="926"/>
      <c r="B741" s="926"/>
      <c r="C741" s="926"/>
      <c r="D741" s="926"/>
      <c r="E741" s="926"/>
      <c r="F741" s="926"/>
      <c r="G741" s="926"/>
      <c r="H741" s="926"/>
      <c r="I741" s="926"/>
      <c r="J741" s="926"/>
      <c r="K741" s="926"/>
      <c r="L741" s="926"/>
      <c r="M741" s="926"/>
      <c r="N741" s="926"/>
      <c r="O741" s="926"/>
    </row>
    <row r="742" spans="1:15" ht="10.15" customHeight="1">
      <c r="A742" s="926"/>
      <c r="B742" s="926"/>
      <c r="C742" s="926"/>
      <c r="D742" s="926"/>
      <c r="E742" s="926"/>
      <c r="F742" s="926"/>
      <c r="G742" s="926"/>
      <c r="H742" s="926"/>
      <c r="I742" s="926"/>
      <c r="J742" s="926"/>
      <c r="K742" s="926"/>
      <c r="L742" s="926"/>
      <c r="M742" s="926"/>
      <c r="N742" s="926"/>
      <c r="O742" s="926"/>
    </row>
    <row r="743" spans="1:15" ht="10.15" customHeight="1">
      <c r="A743" s="926"/>
      <c r="B743" s="926"/>
      <c r="C743" s="926"/>
      <c r="D743" s="926"/>
      <c r="E743" s="926"/>
      <c r="F743" s="926"/>
      <c r="G743" s="926"/>
      <c r="H743" s="926"/>
      <c r="I743" s="926"/>
      <c r="J743" s="926"/>
      <c r="K743" s="926"/>
      <c r="L743" s="926"/>
      <c r="M743" s="926"/>
      <c r="N743" s="926"/>
      <c r="O743" s="926"/>
    </row>
    <row r="744" spans="1:15" ht="10.15" customHeight="1">
      <c r="A744" s="926"/>
      <c r="B744" s="926"/>
      <c r="C744" s="926"/>
      <c r="D744" s="926"/>
      <c r="E744" s="926"/>
      <c r="F744" s="926"/>
      <c r="G744" s="926"/>
      <c r="H744" s="926"/>
      <c r="I744" s="926"/>
      <c r="J744" s="926"/>
      <c r="K744" s="926"/>
      <c r="L744" s="926"/>
      <c r="M744" s="926"/>
      <c r="N744" s="926"/>
      <c r="O744" s="926"/>
    </row>
    <row r="745" spans="1:15" ht="10.15" customHeight="1">
      <c r="A745" s="926"/>
      <c r="B745" s="926"/>
      <c r="C745" s="926"/>
      <c r="D745" s="926"/>
      <c r="E745" s="926"/>
      <c r="F745" s="926"/>
      <c r="G745" s="926"/>
      <c r="H745" s="926"/>
      <c r="I745" s="926"/>
      <c r="J745" s="926"/>
      <c r="K745" s="926"/>
      <c r="L745" s="926"/>
      <c r="M745" s="926"/>
      <c r="N745" s="926"/>
      <c r="O745" s="926"/>
    </row>
    <row r="746" spans="1:15" ht="10.15" customHeight="1">
      <c r="A746" s="926"/>
      <c r="B746" s="926"/>
      <c r="C746" s="926"/>
      <c r="D746" s="926"/>
      <c r="E746" s="926"/>
      <c r="F746" s="926"/>
      <c r="G746" s="926"/>
      <c r="H746" s="926"/>
      <c r="I746" s="926"/>
      <c r="J746" s="926"/>
      <c r="K746" s="926"/>
      <c r="L746" s="926"/>
      <c r="M746" s="926"/>
      <c r="N746" s="926"/>
      <c r="O746" s="926"/>
    </row>
    <row r="747" spans="1:15" ht="10.15" customHeight="1">
      <c r="A747" s="926"/>
      <c r="B747" s="926"/>
      <c r="C747" s="926"/>
      <c r="D747" s="926"/>
      <c r="E747" s="926"/>
      <c r="F747" s="926"/>
      <c r="G747" s="926"/>
      <c r="H747" s="926"/>
      <c r="I747" s="926"/>
      <c r="J747" s="926"/>
      <c r="K747" s="926"/>
      <c r="L747" s="926"/>
      <c r="M747" s="926"/>
      <c r="N747" s="926"/>
      <c r="O747" s="926"/>
    </row>
    <row r="748" spans="1:15" ht="10.15" customHeight="1">
      <c r="A748" s="926"/>
      <c r="B748" s="926"/>
      <c r="C748" s="926"/>
      <c r="D748" s="926"/>
      <c r="E748" s="926"/>
      <c r="F748" s="926"/>
      <c r="G748" s="926"/>
      <c r="H748" s="926"/>
      <c r="I748" s="926"/>
      <c r="J748" s="926"/>
      <c r="K748" s="926"/>
      <c r="L748" s="926"/>
      <c r="M748" s="926"/>
      <c r="N748" s="926"/>
      <c r="O748" s="926"/>
    </row>
    <row r="749" spans="1:15" ht="10.15" customHeight="1">
      <c r="A749" s="926"/>
      <c r="B749" s="926"/>
      <c r="C749" s="926"/>
      <c r="D749" s="926"/>
      <c r="E749" s="926"/>
      <c r="F749" s="926"/>
      <c r="G749" s="926"/>
      <c r="H749" s="926"/>
      <c r="I749" s="926"/>
      <c r="J749" s="926"/>
      <c r="K749" s="926"/>
      <c r="L749" s="926"/>
      <c r="M749" s="926"/>
      <c r="N749" s="926"/>
      <c r="O749" s="926"/>
    </row>
    <row r="750" spans="1:15" ht="10.15" customHeight="1">
      <c r="A750" s="926"/>
      <c r="B750" s="926"/>
      <c r="C750" s="926"/>
      <c r="D750" s="926"/>
      <c r="E750" s="926"/>
      <c r="F750" s="926"/>
      <c r="G750" s="926"/>
      <c r="H750" s="926"/>
      <c r="I750" s="926"/>
      <c r="J750" s="926"/>
      <c r="K750" s="926"/>
      <c r="L750" s="926"/>
      <c r="M750" s="926"/>
      <c r="N750" s="926"/>
      <c r="O750" s="926"/>
    </row>
    <row r="751" spans="1:15" ht="10.15" customHeight="1">
      <c r="A751" s="926"/>
      <c r="B751" s="926"/>
      <c r="C751" s="926"/>
      <c r="D751" s="926"/>
      <c r="E751" s="926"/>
      <c r="F751" s="926"/>
      <c r="G751" s="926"/>
      <c r="H751" s="926"/>
      <c r="I751" s="926"/>
      <c r="J751" s="926"/>
      <c r="K751" s="926"/>
      <c r="L751" s="926"/>
      <c r="M751" s="926"/>
      <c r="N751" s="926"/>
      <c r="O751" s="926"/>
    </row>
    <row r="752" spans="1:15" ht="10.15" customHeight="1">
      <c r="A752" s="926"/>
      <c r="B752" s="926"/>
      <c r="C752" s="926"/>
      <c r="D752" s="926"/>
      <c r="E752" s="926"/>
      <c r="F752" s="926"/>
      <c r="G752" s="926"/>
      <c r="H752" s="926"/>
      <c r="I752" s="926"/>
      <c r="J752" s="926"/>
      <c r="K752" s="926"/>
      <c r="L752" s="926"/>
      <c r="M752" s="926"/>
      <c r="N752" s="926"/>
      <c r="O752" s="926"/>
    </row>
    <row r="753" spans="1:15" ht="10.15" customHeight="1">
      <c r="A753" s="926"/>
      <c r="B753" s="926"/>
      <c r="C753" s="926"/>
      <c r="D753" s="926"/>
      <c r="E753" s="926"/>
      <c r="F753" s="926"/>
      <c r="G753" s="926"/>
      <c r="H753" s="926"/>
      <c r="I753" s="926"/>
      <c r="J753" s="926"/>
      <c r="K753" s="926"/>
      <c r="L753" s="926"/>
      <c r="M753" s="926"/>
      <c r="N753" s="926"/>
      <c r="O753" s="926"/>
    </row>
    <row r="754" spans="1:15" ht="10.15" customHeight="1">
      <c r="A754" s="926"/>
      <c r="B754" s="926"/>
      <c r="C754" s="926"/>
      <c r="D754" s="926"/>
      <c r="E754" s="926"/>
      <c r="F754" s="926"/>
      <c r="G754" s="926"/>
      <c r="H754" s="926"/>
      <c r="I754" s="926"/>
      <c r="J754" s="926"/>
      <c r="K754" s="926"/>
      <c r="L754" s="926"/>
      <c r="M754" s="926"/>
      <c r="N754" s="926"/>
      <c r="O754" s="926"/>
    </row>
    <row r="755" spans="1:15" ht="10.15" customHeight="1">
      <c r="A755" s="926"/>
      <c r="B755" s="926"/>
      <c r="C755" s="926"/>
      <c r="D755" s="926"/>
      <c r="E755" s="926"/>
      <c r="F755" s="926"/>
      <c r="G755" s="926"/>
      <c r="H755" s="926"/>
      <c r="I755" s="926"/>
      <c r="J755" s="926"/>
      <c r="K755" s="926"/>
      <c r="L755" s="926"/>
      <c r="M755" s="926"/>
      <c r="N755" s="926"/>
      <c r="O755" s="926"/>
    </row>
    <row r="756" spans="1:15" ht="10.15" customHeight="1">
      <c r="A756" s="926"/>
      <c r="B756" s="926"/>
      <c r="C756" s="926"/>
      <c r="D756" s="926"/>
      <c r="E756" s="926"/>
      <c r="F756" s="926"/>
      <c r="G756" s="926"/>
      <c r="H756" s="926"/>
      <c r="I756" s="926"/>
      <c r="J756" s="926"/>
      <c r="K756" s="926"/>
      <c r="L756" s="926"/>
      <c r="M756" s="926"/>
      <c r="N756" s="926"/>
      <c r="O756" s="926"/>
    </row>
    <row r="757" spans="1:15" ht="10.15" customHeight="1">
      <c r="A757" s="926"/>
      <c r="B757" s="926"/>
      <c r="C757" s="926"/>
      <c r="D757" s="926"/>
      <c r="E757" s="926"/>
      <c r="F757" s="926"/>
      <c r="G757" s="926"/>
      <c r="H757" s="926"/>
      <c r="I757" s="926"/>
      <c r="J757" s="926"/>
      <c r="K757" s="926"/>
      <c r="L757" s="926"/>
      <c r="M757" s="926"/>
      <c r="N757" s="926"/>
      <c r="O757" s="926"/>
    </row>
    <row r="758" spans="1:15" ht="10.15" customHeight="1">
      <c r="A758" s="926"/>
      <c r="B758" s="926"/>
      <c r="C758" s="926"/>
      <c r="D758" s="926"/>
      <c r="E758" s="926"/>
      <c r="F758" s="926"/>
      <c r="G758" s="926"/>
      <c r="H758" s="926"/>
      <c r="I758" s="926"/>
      <c r="J758" s="926"/>
      <c r="K758" s="926"/>
      <c r="L758" s="926"/>
      <c r="M758" s="926"/>
      <c r="N758" s="926"/>
      <c r="O758" s="926"/>
    </row>
    <row r="759" spans="1:15" ht="10.15" customHeight="1">
      <c r="A759" s="926"/>
      <c r="B759" s="926"/>
      <c r="C759" s="926"/>
      <c r="D759" s="926"/>
      <c r="E759" s="926"/>
      <c r="F759" s="926"/>
      <c r="G759" s="926"/>
      <c r="H759" s="926"/>
      <c r="I759" s="926"/>
      <c r="J759" s="926"/>
      <c r="K759" s="926"/>
      <c r="L759" s="926"/>
      <c r="M759" s="926"/>
      <c r="N759" s="926"/>
      <c r="O759" s="926"/>
    </row>
    <row r="760" spans="1:15" ht="10.15" customHeight="1">
      <c r="A760" s="926"/>
      <c r="B760" s="926"/>
      <c r="C760" s="926"/>
      <c r="D760" s="926"/>
      <c r="E760" s="926"/>
      <c r="F760" s="926"/>
      <c r="G760" s="926"/>
      <c r="H760" s="926"/>
      <c r="I760" s="926"/>
      <c r="J760" s="926"/>
      <c r="K760" s="926"/>
      <c r="L760" s="926"/>
      <c r="M760" s="926"/>
      <c r="N760" s="926"/>
      <c r="O760" s="926"/>
    </row>
    <row r="761" spans="1:15" ht="10.15" customHeight="1">
      <c r="A761" s="926"/>
      <c r="B761" s="926"/>
      <c r="C761" s="926"/>
      <c r="D761" s="926"/>
      <c r="E761" s="926"/>
      <c r="F761" s="926"/>
      <c r="G761" s="926"/>
      <c r="H761" s="926"/>
      <c r="I761" s="926"/>
      <c r="J761" s="926"/>
      <c r="K761" s="926"/>
      <c r="L761" s="926"/>
      <c r="M761" s="926"/>
      <c r="N761" s="926"/>
      <c r="O761" s="926"/>
    </row>
    <row r="762" spans="1:15" ht="10.15" customHeight="1">
      <c r="A762" s="926"/>
      <c r="B762" s="926"/>
      <c r="C762" s="926"/>
      <c r="D762" s="926"/>
      <c r="E762" s="926"/>
      <c r="F762" s="926"/>
      <c r="G762" s="926"/>
      <c r="H762" s="926"/>
      <c r="I762" s="926"/>
      <c r="J762" s="926"/>
      <c r="K762" s="926"/>
      <c r="L762" s="926"/>
      <c r="M762" s="926"/>
      <c r="N762" s="926"/>
      <c r="O762" s="926"/>
    </row>
    <row r="763" spans="1:15" ht="10.15" customHeight="1">
      <c r="A763" s="926"/>
      <c r="B763" s="926"/>
      <c r="C763" s="926"/>
      <c r="D763" s="926"/>
      <c r="E763" s="926"/>
      <c r="F763" s="926"/>
      <c r="G763" s="926"/>
      <c r="H763" s="926"/>
      <c r="I763" s="926"/>
      <c r="J763" s="926"/>
      <c r="K763" s="926"/>
      <c r="L763" s="926"/>
      <c r="M763" s="926"/>
      <c r="N763" s="926"/>
      <c r="O763" s="926"/>
    </row>
    <row r="764" spans="1:15" ht="10.15" customHeight="1">
      <c r="A764" s="926"/>
      <c r="B764" s="926"/>
      <c r="C764" s="926"/>
      <c r="D764" s="926"/>
      <c r="E764" s="926"/>
      <c r="F764" s="926"/>
      <c r="G764" s="926"/>
      <c r="H764" s="926"/>
      <c r="I764" s="926"/>
      <c r="J764" s="926"/>
      <c r="K764" s="926"/>
      <c r="L764" s="926"/>
      <c r="M764" s="926"/>
      <c r="N764" s="926"/>
      <c r="O764" s="926"/>
    </row>
    <row r="765" spans="1:15" ht="10.15" customHeight="1">
      <c r="A765" s="926"/>
      <c r="B765" s="926"/>
      <c r="C765" s="926"/>
      <c r="D765" s="926"/>
      <c r="E765" s="926"/>
      <c r="F765" s="926"/>
      <c r="G765" s="926"/>
      <c r="H765" s="926"/>
      <c r="I765" s="926"/>
      <c r="J765" s="926"/>
      <c r="K765" s="926"/>
      <c r="L765" s="926"/>
      <c r="M765" s="926"/>
      <c r="N765" s="926"/>
      <c r="O765" s="926"/>
    </row>
    <row r="766" spans="1:15" ht="10.15" customHeight="1">
      <c r="A766" s="926"/>
      <c r="B766" s="926"/>
      <c r="C766" s="926"/>
      <c r="D766" s="926"/>
      <c r="E766" s="926"/>
      <c r="F766" s="926"/>
      <c r="G766" s="926"/>
      <c r="H766" s="926"/>
      <c r="I766" s="926"/>
      <c r="J766" s="926"/>
      <c r="K766" s="926"/>
      <c r="L766" s="926"/>
      <c r="M766" s="926"/>
      <c r="N766" s="926"/>
      <c r="O766" s="926"/>
    </row>
    <row r="767" spans="1:15" ht="10.15" customHeight="1">
      <c r="A767" s="926"/>
      <c r="B767" s="926"/>
      <c r="C767" s="926"/>
      <c r="D767" s="926"/>
      <c r="E767" s="926"/>
      <c r="F767" s="926"/>
      <c r="G767" s="926"/>
      <c r="H767" s="926"/>
      <c r="I767" s="926"/>
      <c r="J767" s="926"/>
      <c r="K767" s="926"/>
      <c r="L767" s="926"/>
      <c r="M767" s="926"/>
      <c r="N767" s="926"/>
      <c r="O767" s="926"/>
    </row>
    <row r="768" spans="1:15" ht="10.15" customHeight="1">
      <c r="A768" s="926"/>
      <c r="B768" s="926"/>
      <c r="C768" s="926"/>
      <c r="D768" s="926"/>
      <c r="E768" s="926"/>
      <c r="F768" s="926"/>
      <c r="G768" s="926"/>
      <c r="H768" s="926"/>
      <c r="I768" s="926"/>
      <c r="J768" s="926"/>
      <c r="K768" s="926"/>
      <c r="L768" s="926"/>
      <c r="M768" s="926"/>
      <c r="N768" s="926"/>
      <c r="O768" s="926"/>
    </row>
    <row r="769" spans="1:15" ht="10.15" customHeight="1">
      <c r="A769" s="926"/>
      <c r="B769" s="926"/>
      <c r="C769" s="926"/>
      <c r="D769" s="926"/>
      <c r="E769" s="926"/>
      <c r="F769" s="926"/>
      <c r="G769" s="926"/>
      <c r="H769" s="926"/>
      <c r="I769" s="926"/>
      <c r="J769" s="926"/>
      <c r="K769" s="926"/>
      <c r="L769" s="926"/>
      <c r="M769" s="926"/>
      <c r="N769" s="926"/>
      <c r="O769" s="926"/>
    </row>
    <row r="770" spans="1:15" ht="10.15" customHeight="1">
      <c r="A770" s="926"/>
      <c r="B770" s="926"/>
      <c r="C770" s="926"/>
      <c r="D770" s="926"/>
      <c r="E770" s="926"/>
      <c r="F770" s="926"/>
      <c r="G770" s="926"/>
      <c r="H770" s="926"/>
      <c r="I770" s="926"/>
      <c r="J770" s="926"/>
      <c r="K770" s="926"/>
      <c r="L770" s="926"/>
      <c r="M770" s="926"/>
      <c r="N770" s="926"/>
      <c r="O770" s="926"/>
    </row>
    <row r="771" spans="1:15" ht="10.15" customHeight="1">
      <c r="A771" s="926"/>
      <c r="B771" s="926"/>
      <c r="C771" s="926"/>
      <c r="D771" s="926"/>
      <c r="E771" s="926"/>
      <c r="F771" s="926"/>
      <c r="G771" s="926"/>
      <c r="H771" s="926"/>
      <c r="I771" s="926"/>
      <c r="J771" s="926"/>
      <c r="K771" s="926"/>
      <c r="L771" s="926"/>
      <c r="M771" s="926"/>
      <c r="N771" s="926"/>
      <c r="O771" s="926"/>
    </row>
    <row r="772" spans="1:15" ht="10.15" customHeight="1">
      <c r="A772" s="926"/>
      <c r="B772" s="926"/>
      <c r="C772" s="926"/>
      <c r="D772" s="926"/>
      <c r="E772" s="926"/>
      <c r="F772" s="926"/>
      <c r="G772" s="926"/>
      <c r="H772" s="926"/>
      <c r="I772" s="926"/>
      <c r="J772" s="926"/>
      <c r="K772" s="926"/>
      <c r="L772" s="926"/>
      <c r="M772" s="926"/>
      <c r="N772" s="926"/>
      <c r="O772" s="926"/>
    </row>
    <row r="773" spans="1:15" ht="10.15" customHeight="1">
      <c r="A773" s="926"/>
      <c r="B773" s="926"/>
      <c r="C773" s="926"/>
      <c r="D773" s="926"/>
      <c r="E773" s="926"/>
      <c r="F773" s="926"/>
      <c r="G773" s="926"/>
      <c r="H773" s="926"/>
      <c r="I773" s="926"/>
      <c r="J773" s="926"/>
      <c r="K773" s="926"/>
      <c r="L773" s="926"/>
      <c r="M773" s="926"/>
      <c r="N773" s="926"/>
      <c r="O773" s="926"/>
    </row>
    <row r="774" spans="1:15" ht="10.15" customHeight="1">
      <c r="A774" s="926"/>
      <c r="B774" s="926"/>
      <c r="C774" s="926"/>
      <c r="D774" s="926"/>
      <c r="E774" s="926"/>
      <c r="F774" s="926"/>
      <c r="G774" s="926"/>
      <c r="H774" s="926"/>
      <c r="I774" s="926"/>
      <c r="J774" s="926"/>
      <c r="K774" s="926"/>
      <c r="L774" s="926"/>
      <c r="M774" s="926"/>
      <c r="N774" s="926"/>
      <c r="O774" s="926"/>
    </row>
    <row r="775" spans="1:15" ht="10.15" customHeight="1">
      <c r="A775" s="926"/>
      <c r="B775" s="926"/>
      <c r="C775" s="926"/>
      <c r="D775" s="926"/>
      <c r="E775" s="926"/>
      <c r="F775" s="926"/>
      <c r="G775" s="926"/>
      <c r="H775" s="926"/>
      <c r="I775" s="926"/>
      <c r="J775" s="926"/>
      <c r="K775" s="926"/>
      <c r="L775" s="926"/>
      <c r="M775" s="926"/>
      <c r="N775" s="926"/>
      <c r="O775" s="926"/>
    </row>
    <row r="776" spans="1:15" ht="10.15" customHeight="1">
      <c r="A776" s="926"/>
      <c r="B776" s="926"/>
      <c r="C776" s="926"/>
      <c r="D776" s="926"/>
      <c r="E776" s="926"/>
      <c r="F776" s="926"/>
      <c r="G776" s="926"/>
      <c r="H776" s="926"/>
      <c r="I776" s="926"/>
      <c r="J776" s="926"/>
      <c r="K776" s="926"/>
      <c r="L776" s="926"/>
      <c r="M776" s="926"/>
      <c r="N776" s="926"/>
      <c r="O776" s="926"/>
    </row>
    <row r="777" spans="1:15" ht="10.15" customHeight="1">
      <c r="A777" s="926"/>
      <c r="B777" s="926"/>
      <c r="C777" s="926"/>
      <c r="D777" s="926"/>
      <c r="E777" s="926"/>
      <c r="F777" s="926"/>
      <c r="G777" s="926"/>
      <c r="H777" s="926"/>
      <c r="I777" s="926"/>
      <c r="J777" s="926"/>
      <c r="K777" s="926"/>
      <c r="L777" s="926"/>
      <c r="M777" s="926"/>
      <c r="N777" s="926"/>
      <c r="O777" s="926"/>
    </row>
    <row r="778" spans="1:15" ht="10.15" customHeight="1">
      <c r="A778" s="926"/>
      <c r="B778" s="926"/>
      <c r="C778" s="926"/>
      <c r="D778" s="926"/>
      <c r="E778" s="926"/>
      <c r="F778" s="926"/>
      <c r="G778" s="926"/>
      <c r="H778" s="926"/>
      <c r="I778" s="926"/>
      <c r="J778" s="926"/>
      <c r="K778" s="926"/>
      <c r="L778" s="926"/>
      <c r="M778" s="926"/>
      <c r="N778" s="926"/>
      <c r="O778" s="926"/>
    </row>
    <row r="779" spans="1:15" ht="10.15" customHeight="1">
      <c r="A779" s="926"/>
      <c r="B779" s="926"/>
      <c r="C779" s="926"/>
      <c r="D779" s="926"/>
      <c r="E779" s="926"/>
      <c r="F779" s="926"/>
      <c r="G779" s="926"/>
      <c r="H779" s="926"/>
      <c r="I779" s="926"/>
      <c r="J779" s="926"/>
      <c r="K779" s="926"/>
      <c r="L779" s="926"/>
      <c r="M779" s="926"/>
      <c r="N779" s="926"/>
      <c r="O779" s="926"/>
    </row>
    <row r="780" spans="1:15" ht="10.15" customHeight="1">
      <c r="A780" s="926"/>
      <c r="B780" s="926"/>
      <c r="C780" s="926"/>
      <c r="D780" s="926"/>
      <c r="E780" s="926"/>
      <c r="F780" s="926"/>
      <c r="G780" s="926"/>
      <c r="H780" s="926"/>
      <c r="I780" s="926"/>
      <c r="J780" s="926"/>
      <c r="K780" s="926"/>
      <c r="L780" s="926"/>
      <c r="M780" s="926"/>
      <c r="N780" s="926"/>
      <c r="O780" s="926"/>
    </row>
    <row r="781" spans="1:15" ht="10.15" customHeight="1">
      <c r="A781" s="926"/>
      <c r="B781" s="926"/>
      <c r="C781" s="926"/>
      <c r="D781" s="926"/>
      <c r="E781" s="926"/>
      <c r="F781" s="926"/>
      <c r="G781" s="926"/>
      <c r="H781" s="926"/>
      <c r="I781" s="926"/>
      <c r="J781" s="926"/>
      <c r="K781" s="926"/>
      <c r="L781" s="926"/>
      <c r="M781" s="926"/>
      <c r="N781" s="926"/>
      <c r="O781" s="926"/>
    </row>
    <row r="782" spans="1:15" ht="10.15" customHeight="1">
      <c r="A782" s="926"/>
      <c r="B782" s="926"/>
      <c r="C782" s="926"/>
      <c r="D782" s="926"/>
      <c r="E782" s="926"/>
      <c r="F782" s="926"/>
      <c r="G782" s="926"/>
      <c r="H782" s="926"/>
      <c r="I782" s="926"/>
      <c r="J782" s="926"/>
      <c r="K782" s="926"/>
      <c r="L782" s="926"/>
      <c r="M782" s="926"/>
      <c r="N782" s="926"/>
      <c r="O782" s="926"/>
    </row>
    <row r="783" spans="1:15" ht="10.15" customHeight="1">
      <c r="A783" s="926"/>
      <c r="B783" s="926"/>
      <c r="C783" s="926"/>
      <c r="D783" s="926"/>
      <c r="E783" s="926"/>
      <c r="F783" s="926"/>
      <c r="G783" s="926"/>
      <c r="H783" s="926"/>
      <c r="I783" s="926"/>
      <c r="J783" s="926"/>
      <c r="K783" s="926"/>
      <c r="L783" s="926"/>
      <c r="M783" s="926"/>
      <c r="N783" s="926"/>
      <c r="O783" s="926"/>
    </row>
    <row r="784" spans="1:15" ht="10.15" customHeight="1">
      <c r="A784" s="926"/>
      <c r="B784" s="926"/>
      <c r="C784" s="926"/>
      <c r="D784" s="926"/>
      <c r="E784" s="926"/>
      <c r="F784" s="926"/>
      <c r="G784" s="926"/>
      <c r="H784" s="926"/>
      <c r="I784" s="926"/>
      <c r="J784" s="926"/>
      <c r="K784" s="926"/>
      <c r="L784" s="926"/>
      <c r="M784" s="926"/>
      <c r="N784" s="926"/>
      <c r="O784" s="926"/>
    </row>
    <row r="785" spans="1:15" ht="10.15" customHeight="1">
      <c r="A785" s="926"/>
      <c r="B785" s="926"/>
      <c r="C785" s="926"/>
      <c r="D785" s="926"/>
      <c r="E785" s="926"/>
      <c r="F785" s="926"/>
      <c r="G785" s="926"/>
      <c r="H785" s="926"/>
      <c r="I785" s="926"/>
      <c r="J785" s="926"/>
      <c r="K785" s="926"/>
      <c r="L785" s="926"/>
      <c r="M785" s="926"/>
      <c r="N785" s="926"/>
      <c r="O785" s="926"/>
    </row>
    <row r="786" spans="1:15" ht="10.15" customHeight="1">
      <c r="A786" s="926"/>
      <c r="B786" s="926"/>
      <c r="C786" s="926"/>
      <c r="D786" s="926"/>
      <c r="E786" s="926"/>
      <c r="F786" s="926"/>
      <c r="G786" s="926"/>
      <c r="H786" s="926"/>
      <c r="I786" s="926"/>
      <c r="J786" s="926"/>
      <c r="K786" s="926"/>
      <c r="L786" s="926"/>
      <c r="M786" s="926"/>
      <c r="N786" s="926"/>
      <c r="O786" s="926"/>
    </row>
    <row r="787" spans="1:15" ht="10.15" customHeight="1">
      <c r="A787" s="926"/>
      <c r="B787" s="926"/>
      <c r="C787" s="926"/>
      <c r="D787" s="926"/>
      <c r="E787" s="926"/>
      <c r="F787" s="926"/>
      <c r="G787" s="926"/>
      <c r="H787" s="926"/>
      <c r="I787" s="926"/>
      <c r="J787" s="926"/>
      <c r="K787" s="926"/>
      <c r="L787" s="926"/>
      <c r="M787" s="926"/>
      <c r="N787" s="926"/>
      <c r="O787" s="926"/>
    </row>
    <row r="788" spans="1:15" ht="10.15" customHeight="1">
      <c r="A788" s="926"/>
      <c r="B788" s="926"/>
      <c r="C788" s="926"/>
      <c r="D788" s="926"/>
      <c r="E788" s="926"/>
      <c r="F788" s="926"/>
      <c r="G788" s="926"/>
      <c r="H788" s="926"/>
      <c r="I788" s="926"/>
      <c r="J788" s="926"/>
      <c r="K788" s="926"/>
      <c r="L788" s="926"/>
      <c r="M788" s="926"/>
      <c r="N788" s="926"/>
      <c r="O788" s="926"/>
    </row>
    <row r="789" spans="1:15" ht="10.15" customHeight="1">
      <c r="A789" s="926"/>
      <c r="B789" s="926"/>
      <c r="C789" s="926"/>
      <c r="D789" s="926"/>
      <c r="E789" s="926"/>
      <c r="F789" s="926"/>
      <c r="G789" s="926"/>
      <c r="H789" s="926"/>
      <c r="I789" s="926"/>
      <c r="J789" s="926"/>
      <c r="K789" s="926"/>
      <c r="L789" s="926"/>
      <c r="M789" s="926"/>
      <c r="N789" s="926"/>
      <c r="O789" s="926"/>
    </row>
    <row r="790" spans="1:15" ht="10.15" customHeight="1">
      <c r="A790" s="926"/>
      <c r="B790" s="926"/>
      <c r="C790" s="926"/>
      <c r="D790" s="926"/>
      <c r="E790" s="926"/>
      <c r="F790" s="926"/>
      <c r="G790" s="926"/>
      <c r="H790" s="926"/>
      <c r="I790" s="926"/>
      <c r="J790" s="926"/>
      <c r="K790" s="926"/>
      <c r="L790" s="926"/>
      <c r="M790" s="926"/>
      <c r="N790" s="926"/>
      <c r="O790" s="926"/>
    </row>
    <row r="791" spans="1:15" ht="10.15" customHeight="1">
      <c r="A791" s="926"/>
      <c r="B791" s="926"/>
      <c r="C791" s="926"/>
      <c r="D791" s="926"/>
      <c r="E791" s="926"/>
      <c r="F791" s="926"/>
      <c r="G791" s="926"/>
      <c r="H791" s="926"/>
      <c r="I791" s="926"/>
      <c r="J791" s="926"/>
      <c r="K791" s="926"/>
      <c r="L791" s="926"/>
      <c r="M791" s="926"/>
      <c r="N791" s="926"/>
      <c r="O791" s="926"/>
    </row>
    <row r="792" spans="1:15" ht="10.15" customHeight="1">
      <c r="A792" s="926"/>
      <c r="B792" s="926"/>
      <c r="C792" s="926"/>
      <c r="D792" s="926"/>
      <c r="E792" s="926"/>
      <c r="F792" s="926"/>
      <c r="G792" s="926"/>
      <c r="H792" s="926"/>
      <c r="I792" s="926"/>
      <c r="J792" s="926"/>
      <c r="K792" s="926"/>
      <c r="L792" s="926"/>
      <c r="M792" s="926"/>
      <c r="N792" s="926"/>
      <c r="O792" s="926"/>
    </row>
    <row r="793" spans="1:15" ht="10.15" customHeight="1">
      <c r="A793" s="926"/>
      <c r="B793" s="926"/>
      <c r="C793" s="926"/>
      <c r="D793" s="926"/>
      <c r="E793" s="926"/>
      <c r="F793" s="926"/>
      <c r="G793" s="926"/>
      <c r="H793" s="926"/>
      <c r="I793" s="926"/>
      <c r="J793" s="926"/>
      <c r="K793" s="926"/>
      <c r="L793" s="926"/>
      <c r="M793" s="926"/>
      <c r="N793" s="926"/>
      <c r="O793" s="926"/>
    </row>
    <row r="794" spans="1:15" ht="10.15" customHeight="1">
      <c r="A794" s="926"/>
      <c r="B794" s="926"/>
      <c r="C794" s="926"/>
      <c r="D794" s="926"/>
      <c r="E794" s="926"/>
      <c r="F794" s="926"/>
      <c r="G794" s="926"/>
      <c r="H794" s="926"/>
      <c r="I794" s="926"/>
      <c r="J794" s="926"/>
      <c r="K794" s="926"/>
      <c r="L794" s="926"/>
      <c r="M794" s="926"/>
      <c r="N794" s="926"/>
      <c r="O794" s="926"/>
    </row>
    <row r="795" spans="1:15" ht="10.15" customHeight="1">
      <c r="A795" s="926"/>
      <c r="B795" s="926"/>
      <c r="C795" s="926"/>
      <c r="D795" s="926"/>
      <c r="E795" s="926"/>
      <c r="F795" s="926"/>
      <c r="G795" s="926"/>
      <c r="H795" s="926"/>
      <c r="I795" s="926"/>
      <c r="J795" s="926"/>
      <c r="K795" s="926"/>
      <c r="L795" s="926"/>
      <c r="M795" s="926"/>
      <c r="N795" s="926"/>
      <c r="O795" s="926"/>
    </row>
    <row r="796" spans="1:15" ht="10.15" customHeight="1">
      <c r="A796" s="926"/>
      <c r="B796" s="926"/>
      <c r="C796" s="926"/>
      <c r="D796" s="926"/>
      <c r="E796" s="926"/>
      <c r="F796" s="926"/>
      <c r="G796" s="926"/>
      <c r="H796" s="926"/>
      <c r="I796" s="926"/>
      <c r="J796" s="926"/>
      <c r="K796" s="926"/>
      <c r="L796" s="926"/>
      <c r="M796" s="926"/>
      <c r="N796" s="926"/>
      <c r="O796" s="926"/>
    </row>
    <row r="797" spans="1:15" ht="10.15" customHeight="1">
      <c r="A797" s="926"/>
      <c r="B797" s="926"/>
      <c r="C797" s="926"/>
      <c r="D797" s="926"/>
      <c r="E797" s="926"/>
      <c r="F797" s="926"/>
      <c r="G797" s="926"/>
      <c r="H797" s="926"/>
      <c r="I797" s="926"/>
      <c r="J797" s="926"/>
      <c r="K797" s="926"/>
      <c r="L797" s="926"/>
      <c r="M797" s="926"/>
      <c r="N797" s="926"/>
      <c r="O797" s="926"/>
    </row>
    <row r="798" spans="1:15" ht="10.15" customHeight="1">
      <c r="A798" s="926"/>
      <c r="B798" s="926"/>
      <c r="C798" s="926"/>
      <c r="D798" s="926"/>
      <c r="E798" s="926"/>
      <c r="F798" s="926"/>
      <c r="G798" s="926"/>
      <c r="H798" s="926"/>
      <c r="I798" s="926"/>
      <c r="J798" s="926"/>
      <c r="K798" s="926"/>
      <c r="L798" s="926"/>
      <c r="M798" s="926"/>
      <c r="N798" s="926"/>
      <c r="O798" s="926"/>
    </row>
    <row r="799" spans="1:15" ht="10.15" customHeight="1">
      <c r="A799" s="926"/>
      <c r="B799" s="926"/>
      <c r="C799" s="926"/>
      <c r="D799" s="926"/>
      <c r="E799" s="926"/>
      <c r="F799" s="926"/>
      <c r="G799" s="926"/>
      <c r="H799" s="926"/>
      <c r="I799" s="926"/>
      <c r="J799" s="926"/>
      <c r="K799" s="926"/>
      <c r="L799" s="926"/>
      <c r="M799" s="926"/>
      <c r="N799" s="926"/>
      <c r="O799" s="926"/>
    </row>
    <row r="800" spans="1:15" ht="10.15" customHeight="1">
      <c r="A800" s="926"/>
      <c r="B800" s="926"/>
      <c r="C800" s="926"/>
      <c r="D800" s="926"/>
      <c r="E800" s="926"/>
      <c r="F800" s="926"/>
      <c r="G800" s="926"/>
      <c r="H800" s="926"/>
      <c r="I800" s="926"/>
      <c r="J800" s="926"/>
      <c r="K800" s="926"/>
      <c r="L800" s="926"/>
      <c r="M800" s="926"/>
      <c r="N800" s="926"/>
      <c r="O800" s="926"/>
    </row>
    <row r="801" spans="1:15" ht="10.15" customHeight="1">
      <c r="A801" s="926"/>
      <c r="B801" s="926"/>
      <c r="C801" s="926"/>
      <c r="D801" s="926"/>
      <c r="E801" s="926"/>
      <c r="F801" s="926"/>
      <c r="G801" s="926"/>
      <c r="H801" s="926"/>
      <c r="I801" s="926"/>
      <c r="J801" s="926"/>
      <c r="K801" s="926"/>
      <c r="L801" s="926"/>
      <c r="M801" s="926"/>
      <c r="N801" s="926"/>
      <c r="O801" s="926"/>
    </row>
    <row r="802" spans="1:15" ht="10.15" customHeight="1">
      <c r="A802" s="926"/>
      <c r="B802" s="926"/>
      <c r="C802" s="926"/>
      <c r="D802" s="926"/>
      <c r="E802" s="926"/>
      <c r="F802" s="926"/>
      <c r="G802" s="926"/>
      <c r="H802" s="926"/>
      <c r="I802" s="926"/>
      <c r="J802" s="926"/>
      <c r="K802" s="926"/>
      <c r="L802" s="926"/>
      <c r="M802" s="926"/>
      <c r="N802" s="926"/>
      <c r="O802" s="926"/>
    </row>
    <row r="803" spans="1:15" ht="10.15" customHeight="1">
      <c r="A803" s="926"/>
      <c r="B803" s="926"/>
      <c r="C803" s="926"/>
      <c r="D803" s="926"/>
      <c r="E803" s="926"/>
      <c r="F803" s="926"/>
      <c r="G803" s="926"/>
      <c r="H803" s="926"/>
      <c r="I803" s="926"/>
      <c r="J803" s="926"/>
      <c r="K803" s="926"/>
      <c r="L803" s="926"/>
      <c r="M803" s="926"/>
      <c r="N803" s="926"/>
      <c r="O803" s="926"/>
    </row>
    <row r="804" spans="1:15" ht="10.15" customHeight="1">
      <c r="A804" s="926"/>
      <c r="B804" s="926"/>
      <c r="C804" s="926"/>
      <c r="D804" s="926"/>
      <c r="E804" s="926"/>
      <c r="F804" s="926"/>
      <c r="G804" s="926"/>
      <c r="H804" s="926"/>
      <c r="I804" s="926"/>
      <c r="J804" s="926"/>
      <c r="K804" s="926"/>
      <c r="L804" s="926"/>
      <c r="M804" s="926"/>
      <c r="N804" s="926"/>
      <c r="O804" s="926"/>
    </row>
    <row r="805" spans="1:15" ht="10.15" customHeight="1">
      <c r="A805" s="926"/>
      <c r="B805" s="926"/>
      <c r="C805" s="926"/>
      <c r="D805" s="926"/>
      <c r="E805" s="926"/>
      <c r="F805" s="926"/>
      <c r="G805" s="926"/>
      <c r="H805" s="926"/>
      <c r="I805" s="926"/>
      <c r="J805" s="926"/>
      <c r="K805" s="926"/>
      <c r="L805" s="926"/>
      <c r="M805" s="926"/>
      <c r="N805" s="926"/>
      <c r="O805" s="926"/>
    </row>
    <row r="806" spans="1:15" ht="10.15" customHeight="1">
      <c r="A806" s="926"/>
      <c r="B806" s="926"/>
      <c r="C806" s="926"/>
      <c r="D806" s="926"/>
      <c r="E806" s="926"/>
      <c r="F806" s="926"/>
      <c r="G806" s="926"/>
      <c r="H806" s="926"/>
      <c r="I806" s="926"/>
      <c r="J806" s="926"/>
      <c r="K806" s="926"/>
      <c r="L806" s="926"/>
      <c r="M806" s="926"/>
      <c r="N806" s="926"/>
      <c r="O806" s="926"/>
    </row>
    <row r="807" spans="1:15" ht="10.15" customHeight="1">
      <c r="A807" s="926"/>
      <c r="B807" s="926"/>
      <c r="C807" s="926"/>
      <c r="D807" s="926"/>
      <c r="E807" s="926"/>
      <c r="F807" s="926"/>
      <c r="G807" s="926"/>
      <c r="H807" s="926"/>
      <c r="I807" s="926"/>
      <c r="J807" s="926"/>
      <c r="K807" s="926"/>
      <c r="L807" s="926"/>
      <c r="M807" s="926"/>
      <c r="N807" s="926"/>
      <c r="O807" s="926"/>
    </row>
    <row r="808" spans="1:15" ht="10.15" customHeight="1">
      <c r="A808" s="926"/>
      <c r="B808" s="926"/>
      <c r="C808" s="926"/>
      <c r="D808" s="926"/>
      <c r="E808" s="926"/>
      <c r="F808" s="926"/>
      <c r="G808" s="926"/>
      <c r="H808" s="926"/>
      <c r="I808" s="926"/>
      <c r="J808" s="926"/>
      <c r="K808" s="926"/>
      <c r="L808" s="926"/>
      <c r="M808" s="926"/>
      <c r="N808" s="926"/>
      <c r="O808" s="926"/>
    </row>
    <row r="809" spans="1:15" ht="10.15" customHeight="1">
      <c r="A809" s="926"/>
      <c r="B809" s="926"/>
      <c r="C809" s="926"/>
      <c r="D809" s="926"/>
      <c r="E809" s="926"/>
      <c r="F809" s="926"/>
      <c r="G809" s="926"/>
      <c r="H809" s="926"/>
      <c r="I809" s="926"/>
      <c r="J809" s="926"/>
      <c r="K809" s="926"/>
      <c r="L809" s="926"/>
      <c r="M809" s="926"/>
      <c r="N809" s="926"/>
      <c r="O809" s="926"/>
    </row>
    <row r="810" spans="1:15" ht="10.15" customHeight="1">
      <c r="A810" s="926"/>
      <c r="B810" s="926"/>
      <c r="C810" s="926"/>
      <c r="D810" s="926"/>
      <c r="E810" s="926"/>
      <c r="F810" s="926"/>
      <c r="G810" s="926"/>
      <c r="H810" s="926"/>
      <c r="I810" s="926"/>
      <c r="J810" s="926"/>
      <c r="K810" s="926"/>
      <c r="L810" s="926"/>
      <c r="M810" s="926"/>
      <c r="N810" s="926"/>
      <c r="O810" s="926"/>
    </row>
    <row r="811" spans="1:15" ht="10.15" customHeight="1">
      <c r="A811" s="926"/>
      <c r="B811" s="926"/>
      <c r="C811" s="926"/>
      <c r="D811" s="926"/>
      <c r="E811" s="926"/>
      <c r="F811" s="926"/>
      <c r="G811" s="926"/>
      <c r="H811" s="926"/>
      <c r="I811" s="926"/>
      <c r="J811" s="926"/>
      <c r="K811" s="926"/>
      <c r="L811" s="926"/>
      <c r="M811" s="926"/>
      <c r="N811" s="926"/>
      <c r="O811" s="926"/>
    </row>
    <row r="812" spans="1:15" ht="10.15" customHeight="1">
      <c r="A812" s="926"/>
      <c r="B812" s="926"/>
      <c r="C812" s="926"/>
      <c r="D812" s="926"/>
      <c r="E812" s="926"/>
      <c r="F812" s="926"/>
      <c r="G812" s="926"/>
      <c r="H812" s="926"/>
      <c r="I812" s="926"/>
      <c r="J812" s="926"/>
      <c r="K812" s="926"/>
      <c r="L812" s="926"/>
      <c r="M812" s="926"/>
      <c r="N812" s="926"/>
      <c r="O812" s="926"/>
    </row>
    <row r="813" spans="1:15" ht="10.15" customHeight="1">
      <c r="A813" s="926"/>
      <c r="B813" s="926"/>
      <c r="C813" s="926"/>
      <c r="D813" s="926"/>
      <c r="E813" s="926"/>
      <c r="F813" s="926"/>
      <c r="G813" s="926"/>
      <c r="H813" s="926"/>
      <c r="I813" s="926"/>
      <c r="J813" s="926"/>
      <c r="K813" s="926"/>
      <c r="L813" s="926"/>
      <c r="M813" s="926"/>
      <c r="N813" s="926"/>
      <c r="O813" s="926"/>
    </row>
    <row r="814" spans="1:15" ht="10.15" customHeight="1">
      <c r="A814" s="926"/>
      <c r="B814" s="926"/>
      <c r="C814" s="926"/>
      <c r="D814" s="926"/>
      <c r="E814" s="926"/>
      <c r="F814" s="926"/>
      <c r="G814" s="926"/>
      <c r="H814" s="926"/>
      <c r="I814" s="926"/>
      <c r="J814" s="926"/>
      <c r="K814" s="926"/>
      <c r="L814" s="926"/>
      <c r="M814" s="926"/>
      <c r="N814" s="926"/>
      <c r="O814" s="926"/>
    </row>
    <row r="815" spans="1:15" ht="10.15" customHeight="1">
      <c r="A815" s="926"/>
      <c r="B815" s="926"/>
      <c r="C815" s="926"/>
      <c r="D815" s="926"/>
      <c r="E815" s="926"/>
      <c r="F815" s="926"/>
      <c r="G815" s="926"/>
      <c r="H815" s="926"/>
      <c r="I815" s="926"/>
      <c r="J815" s="926"/>
      <c r="K815" s="926"/>
      <c r="L815" s="926"/>
      <c r="M815" s="926"/>
      <c r="N815" s="926"/>
      <c r="O815" s="926"/>
    </row>
    <row r="816" spans="1:15" ht="10.15" customHeight="1">
      <c r="A816" s="926"/>
      <c r="B816" s="926"/>
      <c r="C816" s="926"/>
      <c r="D816" s="926"/>
      <c r="E816" s="926"/>
      <c r="F816" s="926"/>
      <c r="G816" s="926"/>
      <c r="H816" s="926"/>
      <c r="I816" s="926"/>
      <c r="J816" s="926"/>
      <c r="K816" s="926"/>
      <c r="L816" s="926"/>
      <c r="M816" s="926"/>
      <c r="N816" s="926"/>
      <c r="O816" s="926"/>
    </row>
    <row r="817" spans="1:15" ht="10.15" customHeight="1">
      <c r="A817" s="926"/>
      <c r="B817" s="926"/>
      <c r="C817" s="926"/>
      <c r="D817" s="926"/>
      <c r="E817" s="926"/>
      <c r="F817" s="926"/>
      <c r="G817" s="926"/>
      <c r="H817" s="926"/>
      <c r="I817" s="926"/>
      <c r="J817" s="926"/>
      <c r="K817" s="926"/>
      <c r="L817" s="926"/>
      <c r="M817" s="926"/>
      <c r="N817" s="926"/>
      <c r="O817" s="926"/>
    </row>
    <row r="818" spans="1:15" ht="10.15" customHeight="1">
      <c r="A818" s="926"/>
      <c r="B818" s="926"/>
      <c r="C818" s="926"/>
      <c r="D818" s="926"/>
      <c r="E818" s="926"/>
      <c r="F818" s="926"/>
      <c r="G818" s="926"/>
      <c r="H818" s="926"/>
      <c r="I818" s="926"/>
      <c r="J818" s="926"/>
      <c r="K818" s="926"/>
      <c r="L818" s="926"/>
      <c r="M818" s="926"/>
      <c r="N818" s="926"/>
      <c r="O818" s="926"/>
    </row>
    <row r="819" spans="1:15" ht="10.15" customHeight="1">
      <c r="A819" s="926"/>
      <c r="B819" s="926"/>
      <c r="C819" s="926"/>
      <c r="D819" s="926"/>
      <c r="E819" s="926"/>
      <c r="F819" s="926"/>
      <c r="G819" s="926"/>
      <c r="H819" s="926"/>
      <c r="I819" s="926"/>
      <c r="J819" s="926"/>
      <c r="K819" s="926"/>
      <c r="L819" s="926"/>
      <c r="M819" s="926"/>
      <c r="N819" s="926"/>
      <c r="O819" s="926"/>
    </row>
    <row r="820" spans="1:15" ht="10.15" customHeight="1">
      <c r="A820" s="926"/>
      <c r="B820" s="926"/>
      <c r="C820" s="926"/>
      <c r="D820" s="926"/>
      <c r="E820" s="926"/>
      <c r="F820" s="926"/>
      <c r="G820" s="926"/>
      <c r="H820" s="926"/>
      <c r="I820" s="926"/>
      <c r="J820" s="926"/>
      <c r="K820" s="926"/>
      <c r="L820" s="926"/>
      <c r="M820" s="926"/>
      <c r="N820" s="926"/>
      <c r="O820" s="926"/>
    </row>
    <row r="821" spans="1:15" ht="10.15" customHeight="1">
      <c r="A821" s="926"/>
      <c r="B821" s="926"/>
      <c r="C821" s="926"/>
      <c r="D821" s="926"/>
      <c r="E821" s="926"/>
      <c r="F821" s="926"/>
      <c r="G821" s="926"/>
      <c r="H821" s="926"/>
      <c r="I821" s="926"/>
      <c r="J821" s="926"/>
      <c r="K821" s="926"/>
      <c r="L821" s="926"/>
      <c r="M821" s="926"/>
      <c r="N821" s="926"/>
      <c r="O821" s="926"/>
    </row>
    <row r="822" spans="1:15" ht="10.15" customHeight="1">
      <c r="A822" s="926"/>
      <c r="B822" s="926"/>
      <c r="C822" s="926"/>
      <c r="D822" s="926"/>
      <c r="E822" s="926"/>
      <c r="F822" s="926"/>
      <c r="G822" s="926"/>
      <c r="H822" s="926"/>
      <c r="I822" s="926"/>
      <c r="J822" s="926"/>
      <c r="K822" s="926"/>
      <c r="L822" s="926"/>
      <c r="M822" s="926"/>
      <c r="N822" s="926"/>
      <c r="O822" s="926"/>
    </row>
    <row r="823" spans="1:15" ht="10.15" customHeight="1">
      <c r="A823" s="926"/>
      <c r="B823" s="926"/>
      <c r="C823" s="926"/>
      <c r="D823" s="926"/>
      <c r="E823" s="926"/>
      <c r="F823" s="926"/>
      <c r="G823" s="926"/>
      <c r="H823" s="926"/>
      <c r="I823" s="926"/>
      <c r="J823" s="926"/>
      <c r="K823" s="926"/>
      <c r="L823" s="926"/>
      <c r="M823" s="926"/>
      <c r="N823" s="926"/>
      <c r="O823" s="926"/>
    </row>
    <row r="824" spans="1:15" ht="10.15" customHeight="1">
      <c r="A824" s="926"/>
      <c r="B824" s="926"/>
      <c r="C824" s="926"/>
      <c r="D824" s="926"/>
      <c r="E824" s="926"/>
      <c r="F824" s="926"/>
      <c r="G824" s="926"/>
      <c r="H824" s="926"/>
      <c r="I824" s="926"/>
      <c r="J824" s="926"/>
      <c r="K824" s="926"/>
      <c r="L824" s="926"/>
      <c r="M824" s="926"/>
      <c r="N824" s="926"/>
      <c r="O824" s="926"/>
    </row>
    <row r="825" spans="1:15" ht="10.15" customHeight="1">
      <c r="A825" s="926"/>
      <c r="B825" s="926"/>
      <c r="C825" s="926"/>
      <c r="D825" s="926"/>
      <c r="E825" s="926"/>
      <c r="F825" s="926"/>
      <c r="G825" s="926"/>
      <c r="H825" s="926"/>
      <c r="I825" s="926"/>
      <c r="J825" s="926"/>
      <c r="K825" s="926"/>
      <c r="L825" s="926"/>
      <c r="M825" s="926"/>
      <c r="N825" s="926"/>
      <c r="O825" s="926"/>
    </row>
    <row r="826" spans="1:15" ht="10.15" customHeight="1">
      <c r="A826" s="926"/>
      <c r="B826" s="926"/>
      <c r="C826" s="926"/>
      <c r="D826" s="926"/>
      <c r="E826" s="926"/>
      <c r="F826" s="926"/>
      <c r="G826" s="926"/>
      <c r="H826" s="926"/>
      <c r="I826" s="926"/>
      <c r="J826" s="926"/>
      <c r="K826" s="926"/>
      <c r="L826" s="926"/>
      <c r="M826" s="926"/>
      <c r="N826" s="926"/>
      <c r="O826" s="926"/>
    </row>
    <row r="827" spans="1:15" ht="10.15" customHeight="1">
      <c r="A827" s="926"/>
      <c r="B827" s="926"/>
      <c r="C827" s="926"/>
      <c r="D827" s="926"/>
      <c r="E827" s="926"/>
      <c r="F827" s="926"/>
      <c r="G827" s="926"/>
      <c r="H827" s="926"/>
      <c r="I827" s="926"/>
      <c r="J827" s="926"/>
      <c r="K827" s="926"/>
      <c r="L827" s="926"/>
      <c r="M827" s="926"/>
      <c r="N827" s="926"/>
      <c r="O827" s="926"/>
    </row>
    <row r="828" spans="1:15" ht="10.15" customHeight="1">
      <c r="A828" s="926"/>
      <c r="B828" s="926"/>
      <c r="C828" s="926"/>
      <c r="D828" s="926"/>
      <c r="E828" s="926"/>
      <c r="F828" s="926"/>
      <c r="G828" s="926"/>
      <c r="H828" s="926"/>
      <c r="I828" s="926"/>
      <c r="J828" s="926"/>
      <c r="K828" s="926"/>
      <c r="L828" s="926"/>
      <c r="M828" s="926"/>
      <c r="N828" s="926"/>
      <c r="O828" s="926"/>
    </row>
    <row r="829" spans="1:15" ht="10.15" customHeight="1">
      <c r="A829" s="926"/>
      <c r="B829" s="926"/>
      <c r="C829" s="926"/>
      <c r="D829" s="926"/>
      <c r="E829" s="926"/>
      <c r="F829" s="926"/>
      <c r="G829" s="926"/>
      <c r="H829" s="926"/>
      <c r="I829" s="926"/>
      <c r="J829" s="926"/>
      <c r="K829" s="926"/>
      <c r="L829" s="926"/>
      <c r="M829" s="926"/>
      <c r="N829" s="926"/>
      <c r="O829" s="926"/>
    </row>
    <row r="830" spans="1:15" ht="10.15" customHeight="1">
      <c r="A830" s="926"/>
      <c r="B830" s="926"/>
      <c r="C830" s="926"/>
      <c r="D830" s="926"/>
      <c r="E830" s="926"/>
      <c r="F830" s="926"/>
      <c r="G830" s="926"/>
      <c r="H830" s="926"/>
      <c r="I830" s="926"/>
      <c r="J830" s="926"/>
      <c r="K830" s="926"/>
      <c r="L830" s="926"/>
      <c r="M830" s="926"/>
      <c r="N830" s="926"/>
      <c r="O830" s="926"/>
    </row>
    <row r="831" spans="1:15" ht="10.15" customHeight="1">
      <c r="A831" s="926"/>
      <c r="B831" s="926"/>
      <c r="C831" s="926"/>
      <c r="D831" s="926"/>
      <c r="E831" s="926"/>
      <c r="F831" s="926"/>
      <c r="G831" s="926"/>
      <c r="H831" s="926"/>
      <c r="I831" s="926"/>
      <c r="J831" s="926"/>
      <c r="K831" s="926"/>
      <c r="L831" s="926"/>
      <c r="M831" s="926"/>
      <c r="N831" s="926"/>
      <c r="O831" s="926"/>
    </row>
    <row r="832" spans="1:15" ht="10.15" customHeight="1">
      <c r="A832" s="926"/>
      <c r="B832" s="926"/>
      <c r="C832" s="926"/>
      <c r="D832" s="926"/>
      <c r="E832" s="926"/>
      <c r="F832" s="926"/>
      <c r="G832" s="926"/>
      <c r="H832" s="926"/>
      <c r="I832" s="926"/>
      <c r="J832" s="926"/>
      <c r="K832" s="926"/>
      <c r="L832" s="926"/>
      <c r="M832" s="926"/>
      <c r="N832" s="926"/>
      <c r="O832" s="926"/>
    </row>
    <row r="833" spans="1:15" ht="10.15" customHeight="1">
      <c r="A833" s="926"/>
      <c r="B833" s="926"/>
      <c r="C833" s="926"/>
      <c r="D833" s="926"/>
      <c r="E833" s="926"/>
      <c r="F833" s="926"/>
      <c r="G833" s="926"/>
      <c r="H833" s="926"/>
      <c r="I833" s="926"/>
      <c r="J833" s="926"/>
      <c r="K833" s="926"/>
      <c r="L833" s="926"/>
      <c r="M833" s="926"/>
      <c r="N833" s="926"/>
      <c r="O833" s="926"/>
    </row>
    <row r="834" spans="1:15" ht="10.15" customHeight="1">
      <c r="A834" s="926"/>
      <c r="B834" s="926"/>
      <c r="C834" s="926"/>
      <c r="D834" s="926"/>
      <c r="E834" s="926"/>
      <c r="F834" s="926"/>
      <c r="G834" s="926"/>
      <c r="H834" s="926"/>
      <c r="I834" s="926"/>
      <c r="J834" s="926"/>
      <c r="K834" s="926"/>
      <c r="L834" s="926"/>
      <c r="M834" s="926"/>
      <c r="N834" s="926"/>
      <c r="O834" s="926"/>
    </row>
    <row r="835" spans="1:15" ht="10.15" customHeight="1">
      <c r="A835" s="926"/>
      <c r="B835" s="926"/>
      <c r="C835" s="926"/>
      <c r="D835" s="926"/>
      <c r="E835" s="926"/>
      <c r="F835" s="926"/>
      <c r="G835" s="926"/>
      <c r="H835" s="926"/>
      <c r="I835" s="926"/>
      <c r="J835" s="926"/>
      <c r="K835" s="926"/>
      <c r="L835" s="926"/>
      <c r="M835" s="926"/>
      <c r="N835" s="926"/>
      <c r="O835" s="926"/>
    </row>
    <row r="836" spans="1:15" ht="10.15" customHeight="1">
      <c r="A836" s="926"/>
      <c r="B836" s="926"/>
      <c r="C836" s="926"/>
      <c r="D836" s="926"/>
      <c r="E836" s="926"/>
      <c r="F836" s="926"/>
      <c r="G836" s="926"/>
      <c r="H836" s="926"/>
      <c r="I836" s="926"/>
      <c r="J836" s="926"/>
      <c r="K836" s="926"/>
      <c r="L836" s="926"/>
      <c r="M836" s="926"/>
      <c r="N836" s="926"/>
      <c r="O836" s="926"/>
    </row>
    <row r="837" spans="1:15" ht="10.15" customHeight="1">
      <c r="A837" s="926"/>
      <c r="B837" s="926"/>
      <c r="C837" s="926"/>
      <c r="D837" s="926"/>
      <c r="E837" s="926"/>
      <c r="F837" s="926"/>
      <c r="G837" s="926"/>
      <c r="H837" s="926"/>
      <c r="I837" s="926"/>
      <c r="J837" s="926"/>
      <c r="K837" s="926"/>
      <c r="L837" s="926"/>
      <c r="M837" s="926"/>
      <c r="N837" s="926"/>
      <c r="O837" s="926"/>
    </row>
    <row r="838" spans="1:15" ht="10.15" customHeight="1">
      <c r="A838" s="926"/>
      <c r="B838" s="926"/>
      <c r="C838" s="926"/>
      <c r="D838" s="926"/>
      <c r="E838" s="926"/>
      <c r="F838" s="926"/>
      <c r="G838" s="926"/>
      <c r="H838" s="926"/>
      <c r="I838" s="926"/>
      <c r="J838" s="926"/>
      <c r="K838" s="926"/>
      <c r="L838" s="926"/>
      <c r="M838" s="926"/>
      <c r="N838" s="926"/>
      <c r="O838" s="926"/>
    </row>
    <row r="839" spans="1:15" ht="10.15" customHeight="1">
      <c r="A839" s="926"/>
      <c r="B839" s="926"/>
      <c r="C839" s="926"/>
      <c r="D839" s="926"/>
      <c r="E839" s="926"/>
      <c r="F839" s="926"/>
      <c r="G839" s="926"/>
      <c r="H839" s="926"/>
      <c r="I839" s="926"/>
      <c r="J839" s="926"/>
      <c r="K839" s="926"/>
      <c r="L839" s="926"/>
      <c r="M839" s="926"/>
      <c r="N839" s="926"/>
      <c r="O839" s="926"/>
    </row>
    <row r="840" spans="1:15" ht="10.15" customHeight="1">
      <c r="A840" s="926"/>
      <c r="B840" s="926"/>
      <c r="C840" s="926"/>
      <c r="D840" s="926"/>
      <c r="E840" s="926"/>
      <c r="F840" s="926"/>
      <c r="G840" s="926"/>
      <c r="H840" s="926"/>
      <c r="I840" s="926"/>
      <c r="J840" s="926"/>
      <c r="K840" s="926"/>
      <c r="L840" s="926"/>
      <c r="M840" s="926"/>
      <c r="N840" s="926"/>
      <c r="O840" s="926"/>
    </row>
    <row r="841" spans="1:15" ht="10.15" customHeight="1">
      <c r="A841" s="926"/>
      <c r="B841" s="926"/>
      <c r="C841" s="926"/>
      <c r="D841" s="926"/>
      <c r="E841" s="926"/>
      <c r="F841" s="926"/>
      <c r="G841" s="926"/>
      <c r="H841" s="926"/>
      <c r="I841" s="926"/>
      <c r="J841" s="926"/>
      <c r="K841" s="926"/>
      <c r="L841" s="926"/>
      <c r="M841" s="926"/>
      <c r="N841" s="926"/>
      <c r="O841" s="926"/>
    </row>
    <row r="842" spans="1:15" ht="10.15" customHeight="1">
      <c r="A842" s="926"/>
      <c r="B842" s="926"/>
      <c r="C842" s="926"/>
      <c r="D842" s="926"/>
      <c r="E842" s="926"/>
      <c r="F842" s="926"/>
      <c r="G842" s="926"/>
      <c r="H842" s="926"/>
      <c r="I842" s="926"/>
      <c r="J842" s="926"/>
      <c r="K842" s="926"/>
      <c r="L842" s="926"/>
      <c r="M842" s="926"/>
      <c r="N842" s="926"/>
      <c r="O842" s="926"/>
    </row>
    <row r="843" spans="1:15" ht="10.15" customHeight="1">
      <c r="A843" s="926"/>
      <c r="B843" s="926"/>
      <c r="C843" s="926"/>
      <c r="D843" s="926"/>
      <c r="E843" s="926"/>
      <c r="F843" s="926"/>
      <c r="G843" s="926"/>
      <c r="H843" s="926"/>
      <c r="I843" s="926"/>
      <c r="J843" s="926"/>
      <c r="K843" s="926"/>
      <c r="L843" s="926"/>
      <c r="M843" s="926"/>
      <c r="N843" s="926"/>
      <c r="O843" s="926"/>
    </row>
    <row r="844" spans="1:15" ht="10.15" customHeight="1">
      <c r="A844" s="926"/>
      <c r="B844" s="926"/>
      <c r="C844" s="926"/>
      <c r="D844" s="926"/>
      <c r="E844" s="926"/>
      <c r="F844" s="926"/>
      <c r="G844" s="926"/>
      <c r="H844" s="926"/>
      <c r="I844" s="926"/>
      <c r="J844" s="926"/>
      <c r="K844" s="926"/>
      <c r="L844" s="926"/>
      <c r="M844" s="926"/>
      <c r="N844" s="926"/>
      <c r="O844" s="926"/>
    </row>
    <row r="845" spans="1:15" ht="10.15" customHeight="1">
      <c r="A845" s="926"/>
      <c r="B845" s="926"/>
      <c r="C845" s="926"/>
      <c r="D845" s="926"/>
      <c r="E845" s="926"/>
      <c r="F845" s="926"/>
      <c r="G845" s="926"/>
      <c r="H845" s="926"/>
      <c r="I845" s="926"/>
      <c r="J845" s="926"/>
      <c r="K845" s="926"/>
      <c r="L845" s="926"/>
      <c r="M845" s="926"/>
      <c r="N845" s="926"/>
      <c r="O845" s="926"/>
    </row>
    <row r="846" spans="1:15" ht="10.15" customHeight="1">
      <c r="A846" s="926"/>
      <c r="B846" s="926"/>
      <c r="C846" s="926"/>
      <c r="D846" s="926"/>
      <c r="E846" s="926"/>
      <c r="F846" s="926"/>
      <c r="G846" s="926"/>
      <c r="H846" s="926"/>
      <c r="I846" s="926"/>
      <c r="J846" s="926"/>
      <c r="K846" s="926"/>
      <c r="L846" s="926"/>
      <c r="M846" s="926"/>
      <c r="N846" s="926"/>
      <c r="O846" s="926"/>
    </row>
    <row r="847" spans="1:15" ht="10.15" customHeight="1">
      <c r="A847" s="926"/>
      <c r="B847" s="926"/>
      <c r="C847" s="926"/>
      <c r="D847" s="926"/>
      <c r="E847" s="926"/>
      <c r="F847" s="926"/>
      <c r="G847" s="926"/>
      <c r="H847" s="926"/>
      <c r="I847" s="926"/>
      <c r="J847" s="926"/>
      <c r="K847" s="926"/>
      <c r="L847" s="926"/>
      <c r="M847" s="926"/>
      <c r="N847" s="926"/>
      <c r="O847" s="926"/>
    </row>
    <row r="848" spans="1:15" ht="10.15" customHeight="1">
      <c r="A848" s="926"/>
      <c r="B848" s="926"/>
      <c r="C848" s="926"/>
      <c r="D848" s="926"/>
      <c r="E848" s="926"/>
      <c r="F848" s="926"/>
      <c r="G848" s="926"/>
      <c r="H848" s="926"/>
      <c r="I848" s="926"/>
      <c r="J848" s="926"/>
      <c r="K848" s="926"/>
      <c r="L848" s="926"/>
      <c r="M848" s="926"/>
      <c r="N848" s="926"/>
      <c r="O848" s="926"/>
    </row>
    <row r="849" spans="1:15" ht="10.15" customHeight="1">
      <c r="A849" s="926"/>
      <c r="B849" s="926"/>
      <c r="C849" s="926"/>
      <c r="D849" s="926"/>
      <c r="E849" s="926"/>
      <c r="F849" s="926"/>
      <c r="G849" s="926"/>
      <c r="H849" s="926"/>
      <c r="I849" s="926"/>
      <c r="J849" s="926"/>
      <c r="K849" s="926"/>
      <c r="L849" s="926"/>
      <c r="M849" s="926"/>
      <c r="N849" s="926"/>
      <c r="O849" s="926"/>
    </row>
    <row r="850" spans="1:15" ht="10.15" customHeight="1">
      <c r="A850" s="926"/>
      <c r="B850" s="926"/>
      <c r="C850" s="926"/>
      <c r="D850" s="926"/>
      <c r="E850" s="926"/>
      <c r="F850" s="926"/>
      <c r="G850" s="926"/>
      <c r="H850" s="926"/>
      <c r="I850" s="926"/>
      <c r="J850" s="926"/>
      <c r="K850" s="926"/>
      <c r="L850" s="926"/>
      <c r="M850" s="926"/>
      <c r="N850" s="926"/>
      <c r="O850" s="926"/>
    </row>
    <row r="851" spans="1:15" ht="10.15" customHeight="1">
      <c r="A851" s="926"/>
      <c r="B851" s="926"/>
      <c r="C851" s="926"/>
      <c r="D851" s="926"/>
      <c r="E851" s="926"/>
      <c r="F851" s="926"/>
      <c r="G851" s="926"/>
      <c r="H851" s="926"/>
      <c r="I851" s="926"/>
      <c r="J851" s="926"/>
      <c r="K851" s="926"/>
      <c r="L851" s="926"/>
      <c r="M851" s="926"/>
      <c r="N851" s="926"/>
      <c r="O851" s="926"/>
    </row>
    <row r="852" spans="1:15" ht="10.15" customHeight="1">
      <c r="A852" s="926"/>
      <c r="B852" s="926"/>
      <c r="C852" s="926"/>
      <c r="D852" s="926"/>
      <c r="E852" s="926"/>
      <c r="F852" s="926"/>
      <c r="G852" s="926"/>
      <c r="H852" s="926"/>
      <c r="I852" s="926"/>
      <c r="J852" s="926"/>
      <c r="K852" s="926"/>
      <c r="L852" s="926"/>
      <c r="M852" s="926"/>
      <c r="N852" s="926"/>
      <c r="O852" s="926"/>
    </row>
    <row r="853" spans="1:15" ht="10.15" customHeight="1">
      <c r="A853" s="926"/>
      <c r="B853" s="926"/>
      <c r="C853" s="926"/>
      <c r="D853" s="926"/>
      <c r="E853" s="926"/>
      <c r="F853" s="926"/>
      <c r="G853" s="926"/>
      <c r="H853" s="926"/>
      <c r="I853" s="926"/>
      <c r="J853" s="926"/>
      <c r="K853" s="926"/>
      <c r="L853" s="926"/>
      <c r="M853" s="926"/>
      <c r="N853" s="926"/>
      <c r="O853" s="926"/>
    </row>
    <row r="854" spans="1:15" ht="10.15" customHeight="1">
      <c r="A854" s="926"/>
      <c r="B854" s="926"/>
      <c r="C854" s="926"/>
      <c r="D854" s="926"/>
      <c r="E854" s="926"/>
      <c r="F854" s="926"/>
      <c r="G854" s="926"/>
      <c r="H854" s="926"/>
      <c r="I854" s="926"/>
      <c r="J854" s="926"/>
      <c r="K854" s="926"/>
      <c r="L854" s="926"/>
      <c r="M854" s="926"/>
      <c r="N854" s="926"/>
      <c r="O854" s="926"/>
    </row>
    <row r="855" spans="1:15" ht="10.15" customHeight="1">
      <c r="A855" s="926"/>
      <c r="B855" s="926"/>
      <c r="C855" s="926"/>
      <c r="D855" s="926"/>
      <c r="E855" s="926"/>
      <c r="F855" s="926"/>
      <c r="G855" s="926"/>
      <c r="H855" s="926"/>
      <c r="I855" s="926"/>
      <c r="J855" s="926"/>
      <c r="K855" s="926"/>
      <c r="L855" s="926"/>
      <c r="M855" s="926"/>
      <c r="N855" s="926"/>
      <c r="O855" s="926"/>
    </row>
    <row r="856" spans="1:15" ht="10.15" customHeight="1">
      <c r="A856" s="926"/>
      <c r="B856" s="926"/>
      <c r="C856" s="926"/>
      <c r="D856" s="926"/>
      <c r="E856" s="926"/>
      <c r="F856" s="926"/>
      <c r="G856" s="926"/>
      <c r="H856" s="926"/>
      <c r="I856" s="926"/>
      <c r="J856" s="926"/>
      <c r="K856" s="926"/>
      <c r="L856" s="926"/>
      <c r="M856" s="926"/>
      <c r="N856" s="926"/>
      <c r="O856" s="926"/>
    </row>
    <row r="857" spans="1:15" ht="10.15" customHeight="1">
      <c r="A857" s="926"/>
      <c r="B857" s="926"/>
      <c r="C857" s="926"/>
      <c r="D857" s="926"/>
      <c r="E857" s="926"/>
      <c r="F857" s="926"/>
      <c r="G857" s="926"/>
      <c r="H857" s="926"/>
      <c r="I857" s="926"/>
      <c r="J857" s="926"/>
      <c r="K857" s="926"/>
      <c r="L857" s="926"/>
      <c r="M857" s="926"/>
      <c r="N857" s="926"/>
      <c r="O857" s="926"/>
    </row>
    <row r="858" spans="1:15" ht="10.15" customHeight="1">
      <c r="A858" s="926"/>
      <c r="B858" s="926"/>
      <c r="C858" s="926"/>
      <c r="D858" s="926"/>
      <c r="E858" s="926"/>
      <c r="F858" s="926"/>
      <c r="G858" s="926"/>
      <c r="H858" s="926"/>
      <c r="I858" s="926"/>
      <c r="J858" s="926"/>
      <c r="K858" s="926"/>
      <c r="L858" s="926"/>
      <c r="M858" s="926"/>
      <c r="N858" s="926"/>
      <c r="O858" s="926"/>
    </row>
    <row r="859" spans="1:15" ht="10.15" customHeight="1">
      <c r="A859" s="926"/>
      <c r="B859" s="926"/>
      <c r="C859" s="926"/>
      <c r="D859" s="926"/>
      <c r="E859" s="926"/>
      <c r="F859" s="926"/>
      <c r="G859" s="926"/>
      <c r="H859" s="926"/>
      <c r="I859" s="926"/>
      <c r="J859" s="926"/>
      <c r="K859" s="926"/>
      <c r="L859" s="926"/>
      <c r="M859" s="926"/>
      <c r="N859" s="926"/>
      <c r="O859" s="926"/>
    </row>
    <row r="860" spans="1:15" ht="10.15" customHeight="1">
      <c r="A860" s="926"/>
      <c r="B860" s="926"/>
      <c r="C860" s="926"/>
      <c r="D860" s="926"/>
      <c r="E860" s="926"/>
      <c r="F860" s="926"/>
      <c r="G860" s="926"/>
      <c r="H860" s="926"/>
      <c r="I860" s="926"/>
      <c r="J860" s="926"/>
      <c r="K860" s="926"/>
      <c r="L860" s="926"/>
      <c r="M860" s="926"/>
      <c r="N860" s="926"/>
      <c r="O860" s="926"/>
    </row>
    <row r="861" spans="1:15" ht="10.15" customHeight="1">
      <c r="A861" s="926"/>
      <c r="B861" s="926"/>
      <c r="C861" s="926"/>
      <c r="D861" s="926"/>
      <c r="E861" s="926"/>
      <c r="F861" s="926"/>
      <c r="G861" s="926"/>
      <c r="H861" s="926"/>
      <c r="I861" s="926"/>
      <c r="J861" s="926"/>
      <c r="K861" s="926"/>
      <c r="L861" s="926"/>
      <c r="M861" s="926"/>
      <c r="N861" s="926"/>
      <c r="O861" s="926"/>
    </row>
    <row r="862" spans="1:15" ht="10.15" customHeight="1">
      <c r="A862" s="926"/>
      <c r="B862" s="926"/>
      <c r="C862" s="926"/>
      <c r="D862" s="926"/>
      <c r="E862" s="926"/>
      <c r="F862" s="926"/>
      <c r="G862" s="926"/>
      <c r="H862" s="926"/>
      <c r="I862" s="926"/>
      <c r="J862" s="926"/>
      <c r="K862" s="926"/>
      <c r="L862" s="926"/>
      <c r="M862" s="926"/>
      <c r="N862" s="926"/>
      <c r="O862" s="926"/>
    </row>
    <row r="863" spans="1:15" ht="10.15" customHeight="1">
      <c r="A863" s="926"/>
      <c r="B863" s="926"/>
      <c r="C863" s="926"/>
      <c r="D863" s="926"/>
      <c r="E863" s="926"/>
      <c r="F863" s="926"/>
      <c r="G863" s="926"/>
      <c r="H863" s="926"/>
      <c r="I863" s="926"/>
      <c r="J863" s="926"/>
      <c r="K863" s="926"/>
      <c r="L863" s="926"/>
      <c r="M863" s="926"/>
      <c r="N863" s="926"/>
      <c r="O863" s="926"/>
    </row>
    <row r="864" spans="1:15" ht="10.15" customHeight="1">
      <c r="A864" s="926"/>
      <c r="B864" s="926"/>
      <c r="C864" s="926"/>
      <c r="D864" s="926"/>
      <c r="E864" s="926"/>
      <c r="F864" s="926"/>
      <c r="G864" s="926"/>
      <c r="H864" s="926"/>
      <c r="I864" s="926"/>
      <c r="J864" s="926"/>
      <c r="K864" s="926"/>
      <c r="L864" s="926"/>
      <c r="M864" s="926"/>
      <c r="N864" s="926"/>
      <c r="O864" s="926"/>
    </row>
    <row r="865" spans="1:15" ht="10.15" customHeight="1">
      <c r="A865" s="926"/>
      <c r="B865" s="926"/>
      <c r="C865" s="926"/>
      <c r="D865" s="926"/>
      <c r="E865" s="926"/>
      <c r="F865" s="926"/>
      <c r="G865" s="926"/>
      <c r="H865" s="926"/>
      <c r="I865" s="926"/>
      <c r="J865" s="926"/>
      <c r="K865" s="926"/>
      <c r="L865" s="926"/>
      <c r="M865" s="926"/>
      <c r="N865" s="926"/>
      <c r="O865" s="926"/>
    </row>
    <row r="866" spans="1:15" ht="10.15" customHeight="1">
      <c r="A866" s="926"/>
      <c r="B866" s="926"/>
      <c r="C866" s="926"/>
      <c r="D866" s="926"/>
      <c r="E866" s="926"/>
      <c r="F866" s="926"/>
      <c r="G866" s="926"/>
      <c r="H866" s="926"/>
      <c r="I866" s="926"/>
      <c r="J866" s="926"/>
      <c r="K866" s="926"/>
      <c r="L866" s="926"/>
      <c r="M866" s="926"/>
      <c r="N866" s="926"/>
      <c r="O866" s="926"/>
    </row>
    <row r="867" spans="1:15" ht="10.15" customHeight="1">
      <c r="A867" s="926"/>
      <c r="B867" s="926"/>
      <c r="C867" s="926"/>
      <c r="D867" s="926"/>
      <c r="E867" s="926"/>
      <c r="F867" s="926"/>
      <c r="G867" s="926"/>
      <c r="H867" s="926"/>
      <c r="I867" s="926"/>
      <c r="J867" s="926"/>
      <c r="K867" s="926"/>
      <c r="L867" s="926"/>
      <c r="M867" s="926"/>
      <c r="N867" s="926"/>
      <c r="O867" s="926"/>
    </row>
    <row r="868" spans="1:15" ht="10.15" customHeight="1">
      <c r="A868" s="926"/>
      <c r="B868" s="926"/>
      <c r="C868" s="926"/>
      <c r="D868" s="926"/>
      <c r="E868" s="926"/>
      <c r="F868" s="926"/>
      <c r="G868" s="926"/>
      <c r="H868" s="926"/>
      <c r="I868" s="926"/>
      <c r="J868" s="926"/>
      <c r="K868" s="926"/>
      <c r="L868" s="926"/>
      <c r="M868" s="926"/>
      <c r="N868" s="926"/>
      <c r="O868" s="926"/>
    </row>
    <row r="869" spans="1:15" ht="10.15" customHeight="1">
      <c r="A869" s="926"/>
      <c r="B869" s="926"/>
      <c r="C869" s="926"/>
      <c r="D869" s="926"/>
      <c r="E869" s="926"/>
      <c r="F869" s="926"/>
      <c r="G869" s="926"/>
      <c r="H869" s="926"/>
      <c r="I869" s="926"/>
      <c r="J869" s="926"/>
      <c r="K869" s="926"/>
      <c r="L869" s="926"/>
      <c r="M869" s="926"/>
      <c r="N869" s="926"/>
      <c r="O869" s="926"/>
    </row>
    <row r="870" spans="1:15" ht="10.15" customHeight="1">
      <c r="A870" s="926"/>
      <c r="B870" s="926"/>
      <c r="C870" s="926"/>
      <c r="D870" s="926"/>
      <c r="E870" s="926"/>
      <c r="F870" s="926"/>
      <c r="G870" s="926"/>
      <c r="H870" s="926"/>
      <c r="I870" s="926"/>
      <c r="J870" s="926"/>
      <c r="K870" s="926"/>
      <c r="L870" s="926"/>
      <c r="M870" s="926"/>
      <c r="N870" s="926"/>
      <c r="O870" s="926"/>
    </row>
    <row r="871" spans="1:15" ht="10.15" customHeight="1">
      <c r="A871" s="926"/>
      <c r="B871" s="926"/>
      <c r="C871" s="926"/>
      <c r="D871" s="926"/>
      <c r="E871" s="926"/>
      <c r="F871" s="926"/>
      <c r="G871" s="926"/>
      <c r="H871" s="926"/>
      <c r="I871" s="926"/>
      <c r="J871" s="926"/>
      <c r="K871" s="926"/>
      <c r="L871" s="926"/>
      <c r="M871" s="926"/>
      <c r="N871" s="926"/>
      <c r="O871" s="926"/>
    </row>
    <row r="872" spans="1:15" ht="10.15" customHeight="1">
      <c r="A872" s="926"/>
      <c r="B872" s="926"/>
      <c r="C872" s="926"/>
      <c r="D872" s="926"/>
      <c r="E872" s="926"/>
      <c r="F872" s="926"/>
      <c r="G872" s="926"/>
      <c r="H872" s="926"/>
      <c r="I872" s="926"/>
      <c r="J872" s="926"/>
      <c r="K872" s="926"/>
      <c r="L872" s="926"/>
      <c r="M872" s="926"/>
      <c r="N872" s="926"/>
      <c r="O872" s="926"/>
    </row>
    <row r="873" spans="1:15" ht="10.15" customHeight="1">
      <c r="A873" s="926"/>
      <c r="B873" s="926"/>
      <c r="C873" s="926"/>
      <c r="D873" s="926"/>
      <c r="E873" s="926"/>
      <c r="F873" s="926"/>
      <c r="G873" s="926"/>
      <c r="H873" s="926"/>
      <c r="I873" s="926"/>
      <c r="J873" s="926"/>
      <c r="K873" s="926"/>
      <c r="L873" s="926"/>
      <c r="M873" s="926"/>
      <c r="N873" s="926"/>
      <c r="O873" s="926"/>
    </row>
    <row r="874" spans="1:15" ht="10.15" customHeight="1">
      <c r="A874" s="926"/>
      <c r="B874" s="926"/>
      <c r="C874" s="926"/>
      <c r="D874" s="926"/>
      <c r="E874" s="926"/>
      <c r="F874" s="926"/>
      <c r="G874" s="926"/>
      <c r="H874" s="926"/>
      <c r="I874" s="926"/>
      <c r="J874" s="926"/>
      <c r="K874" s="926"/>
      <c r="L874" s="926"/>
      <c r="M874" s="926"/>
      <c r="N874" s="926"/>
      <c r="O874" s="926"/>
    </row>
    <row r="875" spans="1:15" ht="10.15" customHeight="1">
      <c r="A875" s="926"/>
      <c r="B875" s="926"/>
      <c r="C875" s="926"/>
      <c r="D875" s="926"/>
      <c r="E875" s="926"/>
      <c r="F875" s="926"/>
      <c r="G875" s="926"/>
      <c r="H875" s="926"/>
      <c r="I875" s="926"/>
      <c r="J875" s="926"/>
      <c r="K875" s="926"/>
      <c r="L875" s="926"/>
      <c r="M875" s="926"/>
      <c r="N875" s="926"/>
      <c r="O875" s="926"/>
    </row>
    <row r="876" spans="1:15" ht="10.15" customHeight="1">
      <c r="A876" s="926"/>
      <c r="B876" s="926"/>
      <c r="C876" s="926"/>
      <c r="D876" s="926"/>
      <c r="E876" s="926"/>
      <c r="F876" s="926"/>
      <c r="G876" s="926"/>
      <c r="H876" s="926"/>
      <c r="I876" s="926"/>
      <c r="J876" s="926"/>
      <c r="K876" s="926"/>
      <c r="L876" s="926"/>
      <c r="M876" s="926"/>
      <c r="N876" s="926"/>
      <c r="O876" s="926"/>
    </row>
    <row r="877" spans="1:15" ht="10.15" customHeight="1">
      <c r="A877" s="926"/>
      <c r="B877" s="926"/>
      <c r="C877" s="926"/>
      <c r="D877" s="926"/>
      <c r="E877" s="926"/>
      <c r="F877" s="926"/>
      <c r="G877" s="926"/>
      <c r="H877" s="926"/>
      <c r="I877" s="926"/>
      <c r="J877" s="926"/>
      <c r="K877" s="926"/>
      <c r="L877" s="926"/>
      <c r="M877" s="926"/>
      <c r="N877" s="926"/>
      <c r="O877" s="926"/>
    </row>
    <row r="878" spans="1:15" ht="10.15" customHeight="1">
      <c r="A878" s="926"/>
      <c r="B878" s="926"/>
      <c r="C878" s="926"/>
      <c r="D878" s="926"/>
      <c r="E878" s="926"/>
      <c r="F878" s="926"/>
      <c r="G878" s="926"/>
      <c r="H878" s="926"/>
      <c r="I878" s="926"/>
      <c r="J878" s="926"/>
      <c r="K878" s="926"/>
      <c r="L878" s="926"/>
      <c r="M878" s="926"/>
      <c r="N878" s="926"/>
      <c r="O878" s="926"/>
    </row>
    <row r="879" spans="1:15" ht="10.15" customHeight="1">
      <c r="A879" s="926"/>
      <c r="B879" s="926"/>
      <c r="C879" s="926"/>
      <c r="D879" s="926"/>
      <c r="E879" s="926"/>
      <c r="F879" s="926"/>
      <c r="G879" s="926"/>
      <c r="H879" s="926"/>
      <c r="I879" s="926"/>
      <c r="J879" s="926"/>
      <c r="K879" s="926"/>
      <c r="L879" s="926"/>
      <c r="M879" s="926"/>
      <c r="N879" s="926"/>
      <c r="O879" s="926"/>
    </row>
    <row r="880" spans="1:15" ht="10.15" customHeight="1">
      <c r="A880" s="926"/>
      <c r="B880" s="926"/>
      <c r="C880" s="926"/>
      <c r="D880" s="926"/>
      <c r="E880" s="926"/>
      <c r="F880" s="926"/>
      <c r="G880" s="926"/>
      <c r="H880" s="926"/>
      <c r="I880" s="926"/>
      <c r="J880" s="926"/>
      <c r="K880" s="926"/>
      <c r="L880" s="926"/>
      <c r="M880" s="926"/>
      <c r="N880" s="926"/>
      <c r="O880" s="926"/>
    </row>
    <row r="881" spans="1:15" ht="10.15" customHeight="1">
      <c r="A881" s="926"/>
      <c r="B881" s="926"/>
      <c r="C881" s="926"/>
      <c r="D881" s="926"/>
      <c r="E881" s="926"/>
      <c r="F881" s="926"/>
      <c r="G881" s="926"/>
      <c r="H881" s="926"/>
      <c r="I881" s="926"/>
      <c r="J881" s="926"/>
      <c r="K881" s="926"/>
      <c r="L881" s="926"/>
      <c r="M881" s="926"/>
      <c r="N881" s="926"/>
      <c r="O881" s="926"/>
    </row>
    <row r="882" spans="1:15" ht="10.15" customHeight="1">
      <c r="A882" s="926"/>
      <c r="B882" s="926"/>
      <c r="C882" s="926"/>
      <c r="D882" s="926"/>
      <c r="E882" s="926"/>
      <c r="F882" s="926"/>
      <c r="G882" s="926"/>
      <c r="H882" s="926"/>
      <c r="I882" s="926"/>
      <c r="J882" s="926"/>
      <c r="K882" s="926"/>
      <c r="L882" s="926"/>
      <c r="M882" s="926"/>
      <c r="N882" s="926"/>
      <c r="O882" s="926"/>
    </row>
    <row r="883" spans="1:15" ht="10.15" customHeight="1">
      <c r="A883" s="926"/>
      <c r="B883" s="926"/>
      <c r="C883" s="926"/>
      <c r="D883" s="926"/>
      <c r="E883" s="926"/>
      <c r="F883" s="926"/>
      <c r="G883" s="926"/>
      <c r="H883" s="926"/>
      <c r="I883" s="926"/>
      <c r="J883" s="926"/>
      <c r="K883" s="926"/>
      <c r="L883" s="926"/>
      <c r="M883" s="926"/>
      <c r="N883" s="926"/>
      <c r="O883" s="926"/>
    </row>
    <row r="884" spans="1:15" ht="10.15" customHeight="1">
      <c r="A884" s="926"/>
      <c r="B884" s="926"/>
      <c r="C884" s="926"/>
      <c r="D884" s="926"/>
      <c r="E884" s="926"/>
      <c r="F884" s="926"/>
      <c r="G884" s="926"/>
      <c r="H884" s="926"/>
      <c r="I884" s="926"/>
      <c r="J884" s="926"/>
      <c r="K884" s="926"/>
      <c r="L884" s="926"/>
      <c r="M884" s="926"/>
      <c r="N884" s="926"/>
      <c r="O884" s="926"/>
    </row>
    <row r="885" spans="1:15" ht="10.15" customHeight="1">
      <c r="A885" s="926"/>
      <c r="B885" s="926"/>
      <c r="C885" s="926"/>
      <c r="D885" s="926"/>
      <c r="E885" s="926"/>
      <c r="F885" s="926"/>
      <c r="G885" s="926"/>
      <c r="H885" s="926"/>
      <c r="I885" s="926"/>
      <c r="J885" s="926"/>
      <c r="K885" s="926"/>
      <c r="L885" s="926"/>
      <c r="M885" s="926"/>
      <c r="N885" s="926"/>
      <c r="O885" s="926"/>
    </row>
    <row r="886" spans="1:15" ht="10.15" customHeight="1">
      <c r="A886" s="926"/>
      <c r="B886" s="926"/>
      <c r="C886" s="926"/>
      <c r="D886" s="926"/>
      <c r="E886" s="926"/>
      <c r="F886" s="926"/>
      <c r="G886" s="926"/>
      <c r="H886" s="926"/>
      <c r="I886" s="926"/>
      <c r="J886" s="926"/>
      <c r="K886" s="926"/>
      <c r="L886" s="926"/>
      <c r="M886" s="926"/>
      <c r="N886" s="926"/>
      <c r="O886" s="926"/>
    </row>
    <row r="887" spans="1:15" ht="10.15" customHeight="1">
      <c r="A887" s="926"/>
      <c r="B887" s="926"/>
      <c r="C887" s="926"/>
      <c r="D887" s="926"/>
      <c r="E887" s="926"/>
      <c r="F887" s="926"/>
      <c r="G887" s="926"/>
      <c r="H887" s="926"/>
      <c r="I887" s="926"/>
      <c r="J887" s="926"/>
      <c r="K887" s="926"/>
      <c r="L887" s="926"/>
      <c r="M887" s="926"/>
      <c r="N887" s="926"/>
      <c r="O887" s="926"/>
    </row>
    <row r="888" spans="1:15" ht="10.15" customHeight="1">
      <c r="A888" s="926"/>
      <c r="B888" s="926"/>
      <c r="C888" s="926"/>
      <c r="D888" s="926"/>
      <c r="E888" s="926"/>
      <c r="F888" s="926"/>
      <c r="G888" s="926"/>
      <c r="H888" s="926"/>
      <c r="I888" s="926"/>
      <c r="J888" s="926"/>
      <c r="K888" s="926"/>
      <c r="L888" s="926"/>
      <c r="M888" s="926"/>
      <c r="N888" s="926"/>
      <c r="O888" s="926"/>
    </row>
    <row r="889" spans="1:15" ht="10.15" customHeight="1">
      <c r="A889" s="926"/>
      <c r="B889" s="926"/>
      <c r="C889" s="926"/>
      <c r="D889" s="926"/>
      <c r="E889" s="926"/>
      <c r="F889" s="926"/>
      <c r="G889" s="926"/>
      <c r="H889" s="926"/>
      <c r="I889" s="926"/>
      <c r="J889" s="926"/>
      <c r="K889" s="926"/>
      <c r="L889" s="926"/>
      <c r="M889" s="926"/>
      <c r="N889" s="926"/>
      <c r="O889" s="926"/>
    </row>
    <row r="890" spans="1:15" ht="10.15" customHeight="1">
      <c r="A890" s="926"/>
      <c r="B890" s="926"/>
      <c r="C890" s="926"/>
      <c r="D890" s="926"/>
      <c r="E890" s="926"/>
      <c r="F890" s="926"/>
      <c r="G890" s="926"/>
      <c r="H890" s="926"/>
      <c r="I890" s="926"/>
      <c r="J890" s="926"/>
      <c r="K890" s="926"/>
      <c r="L890" s="926"/>
      <c r="M890" s="926"/>
      <c r="N890" s="926"/>
      <c r="O890" s="926"/>
    </row>
    <row r="891" spans="1:15" ht="10.15" customHeight="1">
      <c r="A891" s="926"/>
      <c r="B891" s="926"/>
      <c r="C891" s="926"/>
      <c r="D891" s="926"/>
      <c r="E891" s="926"/>
      <c r="F891" s="926"/>
      <c r="G891" s="926"/>
      <c r="H891" s="926"/>
      <c r="I891" s="926"/>
      <c r="J891" s="926"/>
      <c r="K891" s="926"/>
      <c r="L891" s="926"/>
      <c r="M891" s="926"/>
      <c r="N891" s="926"/>
      <c r="O891" s="926"/>
    </row>
    <row r="892" spans="1:15" ht="10.15" customHeight="1">
      <c r="A892" s="926"/>
      <c r="B892" s="926"/>
      <c r="C892" s="926"/>
      <c r="D892" s="926"/>
      <c r="E892" s="926"/>
      <c r="F892" s="926"/>
      <c r="G892" s="926"/>
      <c r="H892" s="926"/>
      <c r="I892" s="926"/>
      <c r="J892" s="926"/>
      <c r="K892" s="926"/>
      <c r="L892" s="926"/>
      <c r="M892" s="926"/>
      <c r="N892" s="926"/>
      <c r="O892" s="926"/>
    </row>
    <row r="893" spans="1:15" ht="10.15" customHeight="1">
      <c r="A893" s="926"/>
      <c r="B893" s="926"/>
      <c r="C893" s="926"/>
      <c r="D893" s="926"/>
      <c r="E893" s="926"/>
      <c r="F893" s="926"/>
      <c r="G893" s="926"/>
      <c r="H893" s="926"/>
      <c r="I893" s="926"/>
      <c r="J893" s="926"/>
      <c r="K893" s="926"/>
      <c r="L893" s="926"/>
      <c r="M893" s="926"/>
      <c r="N893" s="926"/>
      <c r="O893" s="926"/>
    </row>
    <row r="894" spans="1:15" ht="10.15" customHeight="1">
      <c r="A894" s="926"/>
      <c r="B894" s="926"/>
      <c r="C894" s="926"/>
      <c r="D894" s="926"/>
      <c r="E894" s="926"/>
      <c r="F894" s="926"/>
      <c r="G894" s="926"/>
      <c r="H894" s="926"/>
      <c r="I894" s="926"/>
      <c r="J894" s="926"/>
      <c r="K894" s="926"/>
      <c r="L894" s="926"/>
      <c r="M894" s="926"/>
      <c r="N894" s="926"/>
      <c r="O894" s="926"/>
    </row>
    <row r="895" spans="1:15" ht="10.15" customHeight="1">
      <c r="A895" s="926"/>
      <c r="B895" s="926"/>
      <c r="C895" s="926"/>
      <c r="D895" s="926"/>
      <c r="E895" s="926"/>
      <c r="F895" s="926"/>
      <c r="G895" s="926"/>
      <c r="H895" s="926"/>
      <c r="I895" s="926"/>
      <c r="J895" s="926"/>
      <c r="K895" s="926"/>
      <c r="L895" s="926"/>
      <c r="M895" s="926"/>
      <c r="N895" s="926"/>
      <c r="O895" s="926"/>
    </row>
    <row r="896" spans="1:15" ht="10.15" customHeight="1">
      <c r="A896" s="926"/>
      <c r="B896" s="926"/>
      <c r="C896" s="926"/>
      <c r="D896" s="926"/>
      <c r="E896" s="926"/>
      <c r="F896" s="926"/>
      <c r="G896" s="926"/>
      <c r="H896" s="926"/>
      <c r="I896" s="926"/>
      <c r="J896" s="926"/>
      <c r="K896" s="926"/>
      <c r="L896" s="926"/>
      <c r="M896" s="926"/>
      <c r="N896" s="926"/>
      <c r="O896" s="926"/>
    </row>
    <row r="897" spans="1:15" ht="10.15" customHeight="1">
      <c r="A897" s="926"/>
      <c r="B897" s="926"/>
      <c r="C897" s="926"/>
      <c r="D897" s="926"/>
      <c r="E897" s="926"/>
      <c r="F897" s="926"/>
      <c r="G897" s="926"/>
      <c r="H897" s="926"/>
      <c r="I897" s="926"/>
      <c r="J897" s="926"/>
      <c r="K897" s="926"/>
      <c r="L897" s="926"/>
      <c r="M897" s="926"/>
      <c r="N897" s="926"/>
      <c r="O897" s="926"/>
    </row>
    <row r="898" spans="1:15" ht="10.15" customHeight="1">
      <c r="A898" s="926"/>
      <c r="B898" s="926"/>
      <c r="C898" s="926"/>
      <c r="D898" s="926"/>
      <c r="E898" s="926"/>
      <c r="F898" s="926"/>
      <c r="G898" s="926"/>
      <c r="H898" s="926"/>
      <c r="I898" s="926"/>
      <c r="J898" s="926"/>
      <c r="K898" s="926"/>
      <c r="L898" s="926"/>
      <c r="M898" s="926"/>
      <c r="N898" s="926"/>
      <c r="O898" s="926"/>
    </row>
    <row r="899" spans="1:15" ht="10.15" customHeight="1">
      <c r="A899" s="926"/>
      <c r="B899" s="926"/>
      <c r="C899" s="926"/>
      <c r="D899" s="926"/>
      <c r="E899" s="926"/>
      <c r="F899" s="926"/>
      <c r="G899" s="926"/>
      <c r="H899" s="926"/>
      <c r="I899" s="926"/>
      <c r="J899" s="926"/>
      <c r="K899" s="926"/>
      <c r="L899" s="926"/>
      <c r="M899" s="926"/>
      <c r="N899" s="926"/>
      <c r="O899" s="926"/>
    </row>
    <row r="900" spans="1:15" ht="10.15" customHeight="1">
      <c r="A900" s="926"/>
      <c r="B900" s="926"/>
      <c r="C900" s="926"/>
      <c r="D900" s="926"/>
      <c r="E900" s="926"/>
      <c r="F900" s="926"/>
      <c r="G900" s="926"/>
      <c r="H900" s="926"/>
      <c r="I900" s="926"/>
      <c r="J900" s="926"/>
      <c r="K900" s="926"/>
      <c r="L900" s="926"/>
      <c r="M900" s="926"/>
      <c r="N900" s="926"/>
      <c r="O900" s="926"/>
    </row>
    <row r="901" spans="1:15" ht="10.15" customHeight="1">
      <c r="A901" s="926"/>
      <c r="B901" s="926"/>
      <c r="C901" s="926"/>
      <c r="D901" s="926"/>
      <c r="E901" s="926"/>
      <c r="F901" s="926"/>
      <c r="G901" s="926"/>
      <c r="H901" s="926"/>
      <c r="I901" s="926"/>
      <c r="J901" s="926"/>
      <c r="K901" s="926"/>
      <c r="L901" s="926"/>
      <c r="M901" s="926"/>
      <c r="N901" s="926"/>
      <c r="O901" s="926"/>
    </row>
    <row r="902" spans="1:15" ht="10.15" customHeight="1">
      <c r="A902" s="926"/>
      <c r="B902" s="926"/>
      <c r="C902" s="926"/>
      <c r="D902" s="926"/>
      <c r="E902" s="926"/>
      <c r="F902" s="926"/>
      <c r="G902" s="926"/>
      <c r="H902" s="926"/>
      <c r="I902" s="926"/>
      <c r="J902" s="926"/>
      <c r="K902" s="926"/>
      <c r="L902" s="926"/>
      <c r="M902" s="926"/>
      <c r="N902" s="926"/>
      <c r="O902" s="926"/>
    </row>
    <row r="903" spans="1:15" ht="10.15" customHeight="1">
      <c r="A903" s="926"/>
      <c r="B903" s="926"/>
      <c r="C903" s="926"/>
      <c r="D903" s="926"/>
      <c r="E903" s="926"/>
      <c r="F903" s="926"/>
      <c r="G903" s="926"/>
      <c r="H903" s="926"/>
      <c r="I903" s="926"/>
      <c r="J903" s="926"/>
      <c r="K903" s="926"/>
      <c r="L903" s="926"/>
      <c r="M903" s="926"/>
      <c r="N903" s="926"/>
      <c r="O903" s="926"/>
    </row>
    <row r="904" spans="1:15" ht="10.15" customHeight="1">
      <c r="A904" s="926"/>
      <c r="B904" s="926"/>
      <c r="C904" s="926"/>
      <c r="D904" s="926"/>
      <c r="E904" s="926"/>
      <c r="F904" s="926"/>
      <c r="G904" s="926"/>
      <c r="H904" s="926"/>
      <c r="I904" s="926"/>
      <c r="J904" s="926"/>
      <c r="K904" s="926"/>
      <c r="L904" s="926"/>
      <c r="M904" s="926"/>
      <c r="N904" s="926"/>
      <c r="O904" s="926"/>
    </row>
    <row r="905" spans="1:15" ht="10.15" customHeight="1">
      <c r="A905" s="926"/>
      <c r="B905" s="926"/>
      <c r="C905" s="926"/>
      <c r="D905" s="926"/>
      <c r="E905" s="926"/>
      <c r="F905" s="926"/>
      <c r="G905" s="926"/>
      <c r="H905" s="926"/>
      <c r="I905" s="926"/>
      <c r="J905" s="926"/>
      <c r="K905" s="926"/>
      <c r="L905" s="926"/>
      <c r="M905" s="926"/>
      <c r="N905" s="926"/>
      <c r="O905" s="926"/>
    </row>
    <row r="906" spans="1:15" ht="10.15" customHeight="1">
      <c r="A906" s="926"/>
      <c r="B906" s="926"/>
      <c r="C906" s="926"/>
      <c r="D906" s="926"/>
      <c r="E906" s="926"/>
      <c r="F906" s="926"/>
      <c r="G906" s="926"/>
      <c r="H906" s="926"/>
      <c r="I906" s="926"/>
      <c r="J906" s="926"/>
      <c r="K906" s="926"/>
      <c r="L906" s="926"/>
      <c r="M906" s="926"/>
      <c r="N906" s="926"/>
      <c r="O906" s="926"/>
    </row>
    <row r="907" spans="1:15" ht="10.15" customHeight="1">
      <c r="A907" s="926"/>
      <c r="B907" s="926"/>
      <c r="C907" s="926"/>
      <c r="D907" s="926"/>
      <c r="E907" s="926"/>
      <c r="F907" s="926"/>
      <c r="G907" s="926"/>
      <c r="H907" s="926"/>
      <c r="I907" s="926"/>
      <c r="J907" s="926"/>
      <c r="K907" s="926"/>
      <c r="L907" s="926"/>
      <c r="M907" s="926"/>
      <c r="N907" s="926"/>
      <c r="O907" s="926"/>
    </row>
    <row r="908" spans="1:15" ht="10.15" customHeight="1">
      <c r="A908" s="926"/>
      <c r="B908" s="926"/>
      <c r="C908" s="926"/>
      <c r="D908" s="926"/>
      <c r="E908" s="926"/>
      <c r="F908" s="926"/>
      <c r="G908" s="926"/>
      <c r="H908" s="926"/>
      <c r="I908" s="926"/>
      <c r="J908" s="926"/>
      <c r="K908" s="926"/>
      <c r="L908" s="926"/>
      <c r="M908" s="926"/>
      <c r="N908" s="926"/>
      <c r="O908" s="926"/>
    </row>
    <row r="909" spans="1:15" ht="10.15" customHeight="1">
      <c r="A909" s="926"/>
      <c r="B909" s="926"/>
      <c r="C909" s="926"/>
      <c r="D909" s="926"/>
      <c r="E909" s="926"/>
      <c r="F909" s="926"/>
      <c r="G909" s="926"/>
      <c r="H909" s="926"/>
      <c r="I909" s="926"/>
      <c r="J909" s="926"/>
      <c r="K909" s="926"/>
      <c r="L909" s="926"/>
      <c r="M909" s="926"/>
      <c r="N909" s="926"/>
      <c r="O909" s="926"/>
    </row>
    <row r="910" spans="1:15" ht="10.15" customHeight="1">
      <c r="A910" s="926"/>
      <c r="B910" s="926"/>
      <c r="C910" s="926"/>
      <c r="D910" s="926"/>
      <c r="E910" s="926"/>
      <c r="F910" s="926"/>
      <c r="G910" s="926"/>
      <c r="H910" s="926"/>
      <c r="I910" s="926"/>
      <c r="J910" s="926"/>
      <c r="K910" s="926"/>
      <c r="L910" s="926"/>
      <c r="M910" s="926"/>
      <c r="N910" s="926"/>
      <c r="O910" s="926"/>
    </row>
    <row r="911" spans="1:15" ht="10.15" customHeight="1">
      <c r="A911" s="926"/>
      <c r="B911" s="926"/>
      <c r="C911" s="926"/>
      <c r="D911" s="926"/>
      <c r="E911" s="926"/>
      <c r="F911" s="926"/>
      <c r="G911" s="926"/>
      <c r="H911" s="926"/>
      <c r="I911" s="926"/>
      <c r="J911" s="926"/>
      <c r="K911" s="926"/>
      <c r="L911" s="926"/>
      <c r="M911" s="926"/>
      <c r="N911" s="926"/>
      <c r="O911" s="926"/>
    </row>
    <row r="912" spans="1:15" ht="10.15" customHeight="1">
      <c r="A912" s="926"/>
      <c r="B912" s="926"/>
      <c r="C912" s="926"/>
      <c r="D912" s="926"/>
      <c r="E912" s="926"/>
      <c r="F912" s="926"/>
      <c r="G912" s="926"/>
      <c r="H912" s="926"/>
      <c r="I912" s="926"/>
      <c r="J912" s="926"/>
      <c r="K912" s="926"/>
      <c r="L912" s="926"/>
      <c r="M912" s="926"/>
      <c r="N912" s="926"/>
      <c r="O912" s="926"/>
    </row>
    <row r="913" spans="1:15" ht="10.15" customHeight="1">
      <c r="A913" s="926"/>
      <c r="B913" s="926"/>
      <c r="C913" s="926"/>
      <c r="D913" s="926"/>
      <c r="E913" s="926"/>
      <c r="F913" s="926"/>
      <c r="G913" s="926"/>
      <c r="H913" s="926"/>
      <c r="I913" s="926"/>
      <c r="J913" s="926"/>
      <c r="K913" s="926"/>
      <c r="L913" s="926"/>
      <c r="M913" s="926"/>
      <c r="N913" s="926"/>
      <c r="O913" s="926"/>
    </row>
    <row r="914" spans="1:15" ht="10.15" customHeight="1">
      <c r="A914" s="926"/>
      <c r="B914" s="926"/>
      <c r="C914" s="926"/>
      <c r="D914" s="926"/>
      <c r="E914" s="926"/>
      <c r="F914" s="926"/>
      <c r="G914" s="926"/>
      <c r="H914" s="926"/>
      <c r="I914" s="926"/>
      <c r="J914" s="926"/>
      <c r="K914" s="926"/>
      <c r="L914" s="926"/>
      <c r="M914" s="926"/>
      <c r="N914" s="926"/>
      <c r="O914" s="926"/>
    </row>
    <row r="915" spans="1:15" ht="10.15" customHeight="1">
      <c r="A915" s="926"/>
      <c r="B915" s="926"/>
      <c r="C915" s="926"/>
      <c r="D915" s="926"/>
      <c r="E915" s="926"/>
      <c r="F915" s="926"/>
      <c r="G915" s="926"/>
      <c r="H915" s="926"/>
      <c r="I915" s="926"/>
      <c r="J915" s="926"/>
      <c r="K915" s="926"/>
      <c r="L915" s="926"/>
      <c r="M915" s="926"/>
      <c r="N915" s="926"/>
      <c r="O915" s="926"/>
    </row>
    <row r="916" spans="1:15" ht="10.15" customHeight="1">
      <c r="A916" s="926"/>
      <c r="B916" s="926"/>
      <c r="C916" s="926"/>
      <c r="D916" s="926"/>
      <c r="E916" s="926"/>
      <c r="F916" s="926"/>
      <c r="G916" s="926"/>
      <c r="H916" s="926"/>
      <c r="I916" s="926"/>
      <c r="J916" s="926"/>
      <c r="K916" s="926"/>
      <c r="L916" s="926"/>
      <c r="M916" s="926"/>
      <c r="N916" s="926"/>
      <c r="O916" s="926"/>
    </row>
    <row r="917" spans="1:15" ht="10.15" customHeight="1">
      <c r="A917" s="926"/>
      <c r="B917" s="926"/>
      <c r="C917" s="926"/>
      <c r="D917" s="926"/>
      <c r="E917" s="926"/>
      <c r="F917" s="926"/>
      <c r="G917" s="926"/>
      <c r="H917" s="926"/>
      <c r="I917" s="926"/>
      <c r="J917" s="926"/>
      <c r="K917" s="926"/>
      <c r="L917" s="926"/>
      <c r="M917" s="926"/>
      <c r="N917" s="926"/>
      <c r="O917" s="926"/>
    </row>
    <row r="918" spans="1:15" ht="10.15" customHeight="1">
      <c r="A918" s="926"/>
      <c r="B918" s="926"/>
      <c r="C918" s="926"/>
      <c r="D918" s="926"/>
      <c r="E918" s="926"/>
      <c r="F918" s="926"/>
      <c r="G918" s="926"/>
      <c r="H918" s="926"/>
      <c r="I918" s="926"/>
      <c r="J918" s="926"/>
      <c r="K918" s="926"/>
      <c r="L918" s="926"/>
      <c r="M918" s="926"/>
      <c r="N918" s="926"/>
      <c r="O918" s="926"/>
    </row>
    <row r="919" spans="1:15" ht="10.15" customHeight="1">
      <c r="A919" s="926"/>
      <c r="B919" s="926"/>
      <c r="C919" s="926"/>
      <c r="D919" s="926"/>
      <c r="E919" s="926"/>
      <c r="F919" s="926"/>
      <c r="G919" s="926"/>
      <c r="H919" s="926"/>
      <c r="I919" s="926"/>
      <c r="J919" s="926"/>
      <c r="K919" s="926"/>
      <c r="L919" s="926"/>
      <c r="M919" s="926"/>
      <c r="N919" s="926"/>
      <c r="O919" s="926"/>
    </row>
    <row r="920" spans="1:15" ht="10.15" customHeight="1">
      <c r="A920" s="926"/>
      <c r="B920" s="926"/>
      <c r="C920" s="926"/>
      <c r="D920" s="926"/>
      <c r="E920" s="926"/>
      <c r="F920" s="926"/>
      <c r="G920" s="926"/>
      <c r="H920" s="926"/>
      <c r="I920" s="926"/>
      <c r="J920" s="926"/>
      <c r="K920" s="926"/>
      <c r="L920" s="926"/>
      <c r="M920" s="926"/>
      <c r="N920" s="926"/>
      <c r="O920" s="926"/>
    </row>
    <row r="921" spans="1:15" ht="10.15" customHeight="1">
      <c r="A921" s="926"/>
      <c r="B921" s="926"/>
      <c r="C921" s="926"/>
      <c r="D921" s="926"/>
      <c r="E921" s="926"/>
      <c r="F921" s="926"/>
      <c r="G921" s="926"/>
      <c r="H921" s="926"/>
      <c r="I921" s="926"/>
      <c r="J921" s="926"/>
      <c r="K921" s="926"/>
      <c r="L921" s="926"/>
      <c r="M921" s="926"/>
      <c r="N921" s="926"/>
      <c r="O921" s="926"/>
    </row>
    <row r="922" spans="1:15" ht="10.15" customHeight="1">
      <c r="A922" s="926"/>
      <c r="B922" s="926"/>
      <c r="C922" s="926"/>
      <c r="D922" s="926"/>
      <c r="E922" s="926"/>
      <c r="F922" s="926"/>
      <c r="G922" s="926"/>
      <c r="H922" s="926"/>
      <c r="I922" s="926"/>
      <c r="J922" s="926"/>
      <c r="K922" s="926"/>
      <c r="L922" s="926"/>
      <c r="M922" s="926"/>
      <c r="N922" s="926"/>
      <c r="O922" s="926"/>
    </row>
    <row r="923" spans="1:15" ht="10.15" customHeight="1">
      <c r="A923" s="926"/>
      <c r="B923" s="926"/>
      <c r="C923" s="926"/>
      <c r="D923" s="926"/>
      <c r="E923" s="926"/>
      <c r="F923" s="926"/>
      <c r="G923" s="926"/>
      <c r="H923" s="926"/>
      <c r="I923" s="926"/>
      <c r="J923" s="926"/>
      <c r="K923" s="926"/>
      <c r="L923" s="926"/>
      <c r="M923" s="926"/>
      <c r="N923" s="926"/>
      <c r="O923" s="926"/>
    </row>
    <row r="924" spans="1:15" ht="10.15" customHeight="1">
      <c r="A924" s="926"/>
      <c r="B924" s="926"/>
      <c r="C924" s="926"/>
      <c r="D924" s="926"/>
      <c r="E924" s="926"/>
      <c r="F924" s="926"/>
      <c r="G924" s="926"/>
      <c r="H924" s="926"/>
      <c r="I924" s="926"/>
      <c r="J924" s="926"/>
      <c r="K924" s="926"/>
      <c r="L924" s="926"/>
      <c r="M924" s="926"/>
      <c r="N924" s="926"/>
      <c r="O924" s="926"/>
    </row>
    <row r="925" spans="1:15" ht="10.15" customHeight="1">
      <c r="A925" s="926"/>
      <c r="B925" s="926"/>
      <c r="C925" s="926"/>
      <c r="D925" s="926"/>
      <c r="E925" s="926"/>
      <c r="F925" s="926"/>
      <c r="G925" s="926"/>
      <c r="H925" s="926"/>
      <c r="I925" s="926"/>
      <c r="J925" s="926"/>
      <c r="K925" s="926"/>
      <c r="L925" s="926"/>
      <c r="M925" s="926"/>
      <c r="N925" s="926"/>
      <c r="O925" s="926"/>
    </row>
    <row r="926" spans="1:15" ht="10.15" customHeight="1">
      <c r="A926" s="926"/>
      <c r="B926" s="926"/>
      <c r="C926" s="926"/>
      <c r="D926" s="926"/>
      <c r="E926" s="926"/>
      <c r="F926" s="926"/>
      <c r="G926" s="926"/>
      <c r="H926" s="926"/>
      <c r="I926" s="926"/>
      <c r="J926" s="926"/>
      <c r="K926" s="926"/>
      <c r="L926" s="926"/>
      <c r="M926" s="926"/>
      <c r="N926" s="926"/>
      <c r="O926" s="926"/>
    </row>
    <row r="927" spans="1:15" ht="10.15" customHeight="1">
      <c r="A927" s="926"/>
      <c r="B927" s="926"/>
      <c r="C927" s="926"/>
      <c r="D927" s="926"/>
      <c r="E927" s="926"/>
      <c r="F927" s="926"/>
      <c r="G927" s="926"/>
      <c r="H927" s="926"/>
      <c r="I927" s="926"/>
      <c r="J927" s="926"/>
      <c r="K927" s="926"/>
      <c r="L927" s="926"/>
      <c r="M927" s="926"/>
      <c r="N927" s="926"/>
      <c r="O927" s="926"/>
    </row>
    <row r="928" spans="1:15" ht="10.15" customHeight="1">
      <c r="A928" s="926"/>
      <c r="B928" s="926"/>
      <c r="C928" s="926"/>
      <c r="D928" s="926"/>
      <c r="E928" s="926"/>
      <c r="F928" s="926"/>
      <c r="G928" s="926"/>
      <c r="H928" s="926"/>
      <c r="I928" s="926"/>
      <c r="J928" s="926"/>
      <c r="K928" s="926"/>
      <c r="L928" s="926"/>
      <c r="M928" s="926"/>
      <c r="N928" s="926"/>
      <c r="O928" s="926"/>
    </row>
    <row r="929" spans="1:15" ht="10.15" customHeight="1">
      <c r="A929" s="926"/>
      <c r="B929" s="926"/>
      <c r="C929" s="926"/>
      <c r="D929" s="926"/>
      <c r="E929" s="926"/>
      <c r="F929" s="926"/>
      <c r="G929" s="926"/>
      <c r="H929" s="926"/>
      <c r="I929" s="926"/>
      <c r="J929" s="926"/>
      <c r="K929" s="926"/>
      <c r="L929" s="926"/>
      <c r="M929" s="926"/>
      <c r="N929" s="926"/>
      <c r="O929" s="926"/>
    </row>
    <row r="930" spans="1:15" ht="10.15" customHeight="1">
      <c r="A930" s="926"/>
      <c r="B930" s="926"/>
      <c r="C930" s="926"/>
      <c r="D930" s="926"/>
      <c r="E930" s="926"/>
      <c r="F930" s="926"/>
      <c r="G930" s="926"/>
      <c r="H930" s="926"/>
      <c r="I930" s="926"/>
      <c r="J930" s="926"/>
      <c r="K930" s="926"/>
      <c r="L930" s="926"/>
      <c r="M930" s="926"/>
      <c r="N930" s="926"/>
      <c r="O930" s="926"/>
    </row>
    <row r="931" spans="1:15" ht="10.15" customHeight="1">
      <c r="A931" s="926"/>
      <c r="B931" s="926"/>
      <c r="C931" s="926"/>
      <c r="D931" s="926"/>
      <c r="E931" s="926"/>
      <c r="F931" s="926"/>
      <c r="G931" s="926"/>
      <c r="H931" s="926"/>
      <c r="I931" s="926"/>
      <c r="J931" s="926"/>
      <c r="K931" s="926"/>
      <c r="L931" s="926"/>
      <c r="M931" s="926"/>
      <c r="N931" s="926"/>
      <c r="O931" s="926"/>
    </row>
    <row r="932" spans="1:15" ht="10.15" customHeight="1">
      <c r="A932" s="926"/>
      <c r="B932" s="926"/>
      <c r="C932" s="926"/>
      <c r="D932" s="926"/>
      <c r="E932" s="926"/>
      <c r="F932" s="926"/>
      <c r="G932" s="926"/>
      <c r="H932" s="926"/>
      <c r="I932" s="926"/>
      <c r="J932" s="926"/>
      <c r="K932" s="926"/>
      <c r="L932" s="926"/>
      <c r="M932" s="926"/>
      <c r="N932" s="926"/>
      <c r="O932" s="926"/>
    </row>
    <row r="933" spans="1:15" ht="10.15" customHeight="1">
      <c r="A933" s="926"/>
      <c r="B933" s="926"/>
      <c r="C933" s="926"/>
      <c r="D933" s="926"/>
      <c r="E933" s="926"/>
      <c r="F933" s="926"/>
      <c r="G933" s="926"/>
      <c r="H933" s="926"/>
      <c r="I933" s="926"/>
      <c r="J933" s="926"/>
      <c r="K933" s="926"/>
      <c r="L933" s="926"/>
      <c r="M933" s="926"/>
      <c r="N933" s="926"/>
      <c r="O933" s="926"/>
    </row>
    <row r="934" spans="1:15" ht="10.15" customHeight="1">
      <c r="A934" s="926"/>
      <c r="B934" s="926"/>
      <c r="C934" s="926"/>
      <c r="D934" s="926"/>
      <c r="E934" s="926"/>
      <c r="F934" s="926"/>
      <c r="G934" s="926"/>
      <c r="H934" s="926"/>
      <c r="I934" s="926"/>
      <c r="J934" s="926"/>
      <c r="K934" s="926"/>
      <c r="L934" s="926"/>
      <c r="M934" s="926"/>
      <c r="N934" s="926"/>
      <c r="O934" s="926"/>
    </row>
    <row r="935" spans="1:15" ht="10.15" customHeight="1">
      <c r="A935" s="926"/>
      <c r="B935" s="926"/>
      <c r="C935" s="926"/>
      <c r="D935" s="926"/>
      <c r="E935" s="926"/>
      <c r="F935" s="926"/>
      <c r="G935" s="926"/>
      <c r="H935" s="926"/>
      <c r="I935" s="926"/>
      <c r="J935" s="926"/>
      <c r="K935" s="926"/>
      <c r="L935" s="926"/>
      <c r="M935" s="926"/>
      <c r="N935" s="926"/>
      <c r="O935" s="926"/>
    </row>
    <row r="936" spans="1:15" ht="10.15" customHeight="1">
      <c r="A936" s="926"/>
      <c r="B936" s="926"/>
      <c r="C936" s="926"/>
      <c r="D936" s="926"/>
      <c r="E936" s="926"/>
      <c r="F936" s="926"/>
      <c r="G936" s="926"/>
      <c r="H936" s="926"/>
      <c r="I936" s="926"/>
      <c r="J936" s="926"/>
      <c r="K936" s="926"/>
      <c r="L936" s="926"/>
      <c r="M936" s="926"/>
      <c r="N936" s="926"/>
      <c r="O936" s="926"/>
    </row>
    <row r="937" spans="1:15" ht="10.15" customHeight="1">
      <c r="A937" s="926"/>
      <c r="B937" s="926"/>
      <c r="C937" s="926"/>
      <c r="D937" s="926"/>
      <c r="E937" s="926"/>
      <c r="F937" s="926"/>
      <c r="G937" s="926"/>
      <c r="H937" s="926"/>
      <c r="I937" s="926"/>
      <c r="J937" s="926"/>
      <c r="K937" s="926"/>
      <c r="L937" s="926"/>
      <c r="M937" s="926"/>
      <c r="N937" s="926"/>
      <c r="O937" s="926"/>
    </row>
    <row r="938" spans="1:15" ht="10.15" customHeight="1">
      <c r="A938" s="926"/>
      <c r="B938" s="926"/>
      <c r="C938" s="926"/>
      <c r="D938" s="926"/>
      <c r="E938" s="926"/>
      <c r="F938" s="926"/>
      <c r="G938" s="926"/>
      <c r="H938" s="926"/>
      <c r="I938" s="926"/>
      <c r="J938" s="926"/>
      <c r="K938" s="926"/>
      <c r="L938" s="926"/>
      <c r="M938" s="926"/>
      <c r="N938" s="926"/>
      <c r="O938" s="926"/>
    </row>
    <row r="939" spans="1:15" ht="10.15" customHeight="1">
      <c r="A939" s="926"/>
      <c r="B939" s="926"/>
      <c r="C939" s="926"/>
      <c r="D939" s="926"/>
      <c r="E939" s="926"/>
      <c r="F939" s="926"/>
      <c r="G939" s="926"/>
      <c r="H939" s="926"/>
      <c r="I939" s="926"/>
      <c r="J939" s="926"/>
      <c r="K939" s="926"/>
      <c r="L939" s="926"/>
      <c r="M939" s="926"/>
      <c r="N939" s="926"/>
      <c r="O939" s="926"/>
    </row>
    <row r="940" spans="1:15" ht="10.15" customHeight="1">
      <c r="A940" s="926"/>
      <c r="B940" s="926"/>
      <c r="C940" s="926"/>
      <c r="D940" s="926"/>
      <c r="E940" s="926"/>
      <c r="F940" s="926"/>
      <c r="G940" s="926"/>
      <c r="H940" s="926"/>
      <c r="I940" s="926"/>
      <c r="J940" s="926"/>
      <c r="K940" s="926"/>
      <c r="L940" s="926"/>
      <c r="M940" s="926"/>
      <c r="N940" s="926"/>
      <c r="O940" s="926"/>
    </row>
    <row r="941" spans="1:15" ht="10.15" customHeight="1">
      <c r="A941" s="926"/>
      <c r="B941" s="926"/>
      <c r="C941" s="926"/>
      <c r="D941" s="926"/>
      <c r="E941" s="926"/>
      <c r="F941" s="926"/>
      <c r="G941" s="926"/>
      <c r="H941" s="926"/>
      <c r="I941" s="926"/>
      <c r="J941" s="926"/>
      <c r="K941" s="926"/>
      <c r="L941" s="926"/>
      <c r="M941" s="926"/>
      <c r="N941" s="926"/>
      <c r="O941" s="926"/>
    </row>
    <row r="942" spans="1:15" ht="10.15" customHeight="1">
      <c r="A942" s="926"/>
      <c r="B942" s="926"/>
      <c r="C942" s="926"/>
      <c r="D942" s="926"/>
      <c r="E942" s="926"/>
      <c r="F942" s="926"/>
      <c r="G942" s="926"/>
      <c r="H942" s="926"/>
      <c r="I942" s="926"/>
      <c r="J942" s="926"/>
      <c r="K942" s="926"/>
      <c r="L942" s="926"/>
      <c r="M942" s="926"/>
      <c r="N942" s="926"/>
      <c r="O942" s="926"/>
    </row>
    <row r="943" spans="1:15" ht="10.15" customHeight="1">
      <c r="A943" s="926"/>
      <c r="B943" s="926"/>
      <c r="C943" s="926"/>
      <c r="D943" s="926"/>
      <c r="E943" s="926"/>
      <c r="F943" s="926"/>
      <c r="G943" s="926"/>
      <c r="H943" s="926"/>
      <c r="I943" s="926"/>
      <c r="J943" s="926"/>
      <c r="K943" s="926"/>
      <c r="L943" s="926"/>
      <c r="M943" s="926"/>
      <c r="N943" s="926"/>
      <c r="O943" s="926"/>
    </row>
    <row r="944" spans="1:15" ht="10.15" customHeight="1">
      <c r="A944" s="926"/>
      <c r="B944" s="926"/>
      <c r="C944" s="926"/>
      <c r="D944" s="926"/>
      <c r="E944" s="926"/>
      <c r="F944" s="926"/>
      <c r="G944" s="926"/>
      <c r="H944" s="926"/>
      <c r="I944" s="926"/>
      <c r="J944" s="926"/>
      <c r="K944" s="926"/>
      <c r="L944" s="926"/>
      <c r="M944" s="926"/>
      <c r="N944" s="926"/>
      <c r="O944" s="926"/>
    </row>
    <row r="945" spans="1:15" ht="10.15" customHeight="1">
      <c r="A945" s="926"/>
      <c r="B945" s="926"/>
      <c r="C945" s="926"/>
      <c r="D945" s="926"/>
      <c r="E945" s="926"/>
      <c r="F945" s="926"/>
      <c r="G945" s="926"/>
      <c r="H945" s="926"/>
      <c r="I945" s="926"/>
      <c r="J945" s="926"/>
      <c r="K945" s="926"/>
      <c r="L945" s="926"/>
      <c r="M945" s="926"/>
      <c r="N945" s="926"/>
      <c r="O945" s="926"/>
    </row>
    <row r="946" spans="1:15" ht="10.15" customHeight="1">
      <c r="A946" s="926"/>
      <c r="B946" s="926"/>
      <c r="C946" s="926"/>
      <c r="D946" s="926"/>
      <c r="E946" s="926"/>
      <c r="F946" s="926"/>
      <c r="G946" s="926"/>
      <c r="H946" s="926"/>
      <c r="I946" s="926"/>
      <c r="J946" s="926"/>
      <c r="K946" s="926"/>
      <c r="L946" s="926"/>
      <c r="M946" s="926"/>
      <c r="N946" s="926"/>
      <c r="O946" s="926"/>
    </row>
    <row r="947" spans="1:15" ht="10.15" customHeight="1">
      <c r="A947" s="926"/>
      <c r="B947" s="926"/>
      <c r="C947" s="926"/>
      <c r="D947" s="926"/>
      <c r="E947" s="926"/>
      <c r="F947" s="926"/>
      <c r="G947" s="926"/>
      <c r="H947" s="926"/>
      <c r="I947" s="926"/>
      <c r="J947" s="926"/>
      <c r="K947" s="926"/>
      <c r="L947" s="926"/>
      <c r="M947" s="926"/>
      <c r="N947" s="926"/>
      <c r="O947" s="926"/>
    </row>
    <row r="948" spans="1:15" ht="10.15" customHeight="1">
      <c r="A948" s="926"/>
      <c r="B948" s="926"/>
      <c r="C948" s="926"/>
      <c r="D948" s="926"/>
      <c r="E948" s="926"/>
      <c r="F948" s="926"/>
      <c r="G948" s="926"/>
      <c r="H948" s="926"/>
      <c r="I948" s="926"/>
      <c r="J948" s="926"/>
      <c r="K948" s="926"/>
      <c r="L948" s="926"/>
      <c r="M948" s="926"/>
      <c r="N948" s="926"/>
      <c r="O948" s="926"/>
    </row>
    <row r="949" spans="1:15" ht="10.15" customHeight="1">
      <c r="A949" s="926"/>
      <c r="B949" s="926"/>
      <c r="C949" s="926"/>
      <c r="D949" s="926"/>
      <c r="E949" s="926"/>
      <c r="F949" s="926"/>
      <c r="G949" s="926"/>
      <c r="H949" s="926"/>
      <c r="I949" s="926"/>
      <c r="J949" s="926"/>
      <c r="K949" s="926"/>
      <c r="L949" s="926"/>
      <c r="M949" s="926"/>
      <c r="N949" s="926"/>
      <c r="O949" s="926"/>
    </row>
    <row r="950" spans="1:15" ht="10.15" customHeight="1">
      <c r="A950" s="926"/>
      <c r="B950" s="926"/>
      <c r="C950" s="926"/>
      <c r="D950" s="926"/>
      <c r="E950" s="926"/>
      <c r="F950" s="926"/>
      <c r="G950" s="926"/>
      <c r="H950" s="926"/>
      <c r="I950" s="926"/>
      <c r="J950" s="926"/>
      <c r="K950" s="926"/>
      <c r="L950" s="926"/>
      <c r="M950" s="926"/>
      <c r="N950" s="926"/>
      <c r="O950" s="926"/>
    </row>
    <row r="951" spans="1:15" ht="10.15" customHeight="1">
      <c r="A951" s="926"/>
      <c r="B951" s="926"/>
      <c r="C951" s="926"/>
      <c r="D951" s="926"/>
      <c r="E951" s="926"/>
      <c r="F951" s="926"/>
      <c r="G951" s="926"/>
      <c r="H951" s="926"/>
      <c r="I951" s="926"/>
      <c r="J951" s="926"/>
      <c r="K951" s="926"/>
      <c r="L951" s="926"/>
      <c r="M951" s="926"/>
      <c r="N951" s="926"/>
      <c r="O951" s="926"/>
    </row>
    <row r="952" spans="1:15" ht="10.15" customHeight="1">
      <c r="A952" s="926"/>
      <c r="B952" s="926"/>
      <c r="C952" s="926"/>
      <c r="D952" s="926"/>
      <c r="E952" s="926"/>
      <c r="F952" s="926"/>
      <c r="G952" s="926"/>
      <c r="H952" s="926"/>
      <c r="I952" s="926"/>
      <c r="J952" s="926"/>
      <c r="K952" s="926"/>
      <c r="L952" s="926"/>
      <c r="M952" s="926"/>
      <c r="N952" s="926"/>
      <c r="O952" s="926"/>
    </row>
    <row r="953" spans="1:15" ht="10.15" customHeight="1">
      <c r="A953" s="926"/>
      <c r="B953" s="926"/>
      <c r="C953" s="926"/>
      <c r="D953" s="926"/>
      <c r="E953" s="926"/>
      <c r="F953" s="926"/>
      <c r="G953" s="926"/>
      <c r="H953" s="926"/>
      <c r="I953" s="926"/>
      <c r="J953" s="926"/>
      <c r="K953" s="926"/>
      <c r="L953" s="926"/>
      <c r="M953" s="926"/>
      <c r="N953" s="926"/>
      <c r="O953" s="926"/>
    </row>
    <row r="954" spans="1:15" ht="10.15" customHeight="1">
      <c r="A954" s="926"/>
      <c r="B954" s="926"/>
      <c r="C954" s="926"/>
      <c r="D954" s="926"/>
      <c r="E954" s="926"/>
      <c r="F954" s="926"/>
      <c r="G954" s="926"/>
      <c r="H954" s="926"/>
      <c r="I954" s="926"/>
      <c r="J954" s="926"/>
      <c r="K954" s="926"/>
      <c r="L954" s="926"/>
      <c r="M954" s="926"/>
      <c r="N954" s="926"/>
      <c r="O954" s="926"/>
    </row>
    <row r="955" spans="1:15" ht="10.15" customHeight="1">
      <c r="A955" s="926"/>
      <c r="B955" s="926"/>
      <c r="C955" s="926"/>
      <c r="D955" s="926"/>
      <c r="E955" s="926"/>
      <c r="F955" s="926"/>
      <c r="G955" s="926"/>
      <c r="H955" s="926"/>
      <c r="I955" s="926"/>
      <c r="J955" s="926"/>
      <c r="K955" s="926"/>
      <c r="L955" s="926"/>
      <c r="M955" s="926"/>
      <c r="N955" s="926"/>
      <c r="O955" s="926"/>
    </row>
    <row r="956" spans="1:15" ht="10.15" customHeight="1">
      <c r="A956" s="926"/>
      <c r="B956" s="926"/>
      <c r="C956" s="926"/>
      <c r="D956" s="926"/>
      <c r="E956" s="926"/>
      <c r="F956" s="926"/>
      <c r="G956" s="926"/>
      <c r="H956" s="926"/>
      <c r="I956" s="926"/>
      <c r="J956" s="926"/>
      <c r="K956" s="926"/>
      <c r="L956" s="926"/>
      <c r="M956" s="926"/>
      <c r="N956" s="926"/>
      <c r="O956" s="926"/>
    </row>
    <row r="957" spans="1:15" ht="10.15" customHeight="1">
      <c r="A957" s="926"/>
      <c r="B957" s="926"/>
      <c r="C957" s="926"/>
      <c r="D957" s="926"/>
      <c r="E957" s="926"/>
      <c r="F957" s="926"/>
      <c r="G957" s="926"/>
      <c r="H957" s="926"/>
      <c r="I957" s="926"/>
      <c r="J957" s="926"/>
      <c r="K957" s="926"/>
      <c r="L957" s="926"/>
      <c r="M957" s="926"/>
      <c r="N957" s="926"/>
      <c r="O957" s="926"/>
    </row>
    <row r="958" spans="1:15" ht="10.15" customHeight="1">
      <c r="A958" s="926"/>
      <c r="B958" s="926"/>
      <c r="C958" s="926"/>
      <c r="D958" s="926"/>
      <c r="E958" s="926"/>
      <c r="F958" s="926"/>
      <c r="G958" s="926"/>
      <c r="H958" s="926"/>
      <c r="I958" s="926"/>
      <c r="J958" s="926"/>
      <c r="K958" s="926"/>
      <c r="L958" s="926"/>
      <c r="M958" s="926"/>
      <c r="N958" s="926"/>
      <c r="O958" s="926"/>
    </row>
    <row r="959" spans="1:15" ht="10.15" customHeight="1">
      <c r="A959" s="926"/>
      <c r="B959" s="926"/>
      <c r="C959" s="926"/>
      <c r="D959" s="926"/>
      <c r="E959" s="926"/>
      <c r="F959" s="926"/>
      <c r="G959" s="926"/>
      <c r="H959" s="926"/>
      <c r="I959" s="926"/>
      <c r="J959" s="926"/>
      <c r="K959" s="926"/>
      <c r="L959" s="926"/>
      <c r="M959" s="926"/>
      <c r="N959" s="926"/>
      <c r="O959" s="926"/>
    </row>
    <row r="960" spans="1:15" ht="10.15" customHeight="1">
      <c r="A960" s="926"/>
      <c r="B960" s="926"/>
      <c r="C960" s="926"/>
      <c r="D960" s="926"/>
      <c r="E960" s="926"/>
      <c r="F960" s="926"/>
      <c r="G960" s="926"/>
      <c r="H960" s="926"/>
      <c r="I960" s="926"/>
      <c r="J960" s="926"/>
      <c r="K960" s="926"/>
      <c r="L960" s="926"/>
      <c r="M960" s="926"/>
      <c r="N960" s="926"/>
      <c r="O960" s="926"/>
    </row>
    <row r="961" spans="1:15" ht="10.15" customHeight="1">
      <c r="A961" s="926"/>
      <c r="B961" s="926"/>
      <c r="C961" s="926"/>
      <c r="D961" s="926"/>
      <c r="E961" s="926"/>
      <c r="F961" s="926"/>
      <c r="G961" s="926"/>
      <c r="H961" s="926"/>
      <c r="I961" s="926"/>
      <c r="J961" s="926"/>
      <c r="K961" s="926"/>
      <c r="L961" s="926"/>
      <c r="M961" s="926"/>
      <c r="N961" s="926"/>
      <c r="O961" s="926"/>
    </row>
    <row r="962" spans="1:15" ht="10.15" customHeight="1">
      <c r="A962" s="926"/>
      <c r="B962" s="926"/>
      <c r="C962" s="926"/>
      <c r="D962" s="926"/>
      <c r="E962" s="926"/>
      <c r="F962" s="926"/>
      <c r="G962" s="926"/>
      <c r="H962" s="926"/>
      <c r="I962" s="926"/>
      <c r="J962" s="926"/>
      <c r="K962" s="926"/>
      <c r="L962" s="926"/>
      <c r="M962" s="926"/>
      <c r="N962" s="926"/>
      <c r="O962" s="926"/>
    </row>
    <row r="963" spans="1:15" ht="10.15" customHeight="1">
      <c r="A963" s="926"/>
      <c r="B963" s="926"/>
      <c r="C963" s="926"/>
      <c r="D963" s="926"/>
      <c r="E963" s="926"/>
      <c r="F963" s="926"/>
      <c r="G963" s="926"/>
      <c r="H963" s="926"/>
      <c r="I963" s="926"/>
      <c r="J963" s="926"/>
      <c r="K963" s="926"/>
      <c r="L963" s="926"/>
      <c r="M963" s="926"/>
      <c r="N963" s="926"/>
      <c r="O963" s="926"/>
    </row>
    <row r="964" spans="1:15" ht="10.15" customHeight="1">
      <c r="A964" s="926"/>
      <c r="B964" s="926"/>
      <c r="C964" s="926"/>
      <c r="D964" s="926"/>
      <c r="E964" s="926"/>
      <c r="F964" s="926"/>
      <c r="G964" s="926"/>
      <c r="H964" s="926"/>
      <c r="I964" s="926"/>
      <c r="J964" s="926"/>
      <c r="K964" s="926"/>
      <c r="L964" s="926"/>
      <c r="M964" s="926"/>
      <c r="N964" s="926"/>
      <c r="O964" s="926"/>
    </row>
    <row r="965" spans="1:15" ht="10.15" customHeight="1">
      <c r="A965" s="926"/>
      <c r="B965" s="926"/>
      <c r="C965" s="926"/>
      <c r="D965" s="926"/>
      <c r="E965" s="926"/>
      <c r="F965" s="926"/>
      <c r="G965" s="926"/>
      <c r="H965" s="926"/>
      <c r="I965" s="926"/>
      <c r="J965" s="926"/>
      <c r="K965" s="926"/>
      <c r="L965" s="926"/>
      <c r="M965" s="926"/>
      <c r="N965" s="926"/>
      <c r="O965" s="926"/>
    </row>
    <row r="966" spans="1:15" ht="10.15" customHeight="1">
      <c r="A966" s="926"/>
      <c r="B966" s="926"/>
      <c r="C966" s="926"/>
      <c r="D966" s="926"/>
      <c r="E966" s="926"/>
      <c r="F966" s="926"/>
      <c r="G966" s="926"/>
      <c r="H966" s="926"/>
      <c r="I966" s="926"/>
      <c r="J966" s="926"/>
      <c r="K966" s="926"/>
      <c r="L966" s="926"/>
      <c r="M966" s="926"/>
      <c r="N966" s="926"/>
      <c r="O966" s="926"/>
    </row>
    <row r="967" spans="1:15" ht="10.15" customHeight="1">
      <c r="A967" s="926"/>
      <c r="B967" s="926"/>
      <c r="C967" s="926"/>
      <c r="D967" s="926"/>
      <c r="E967" s="926"/>
      <c r="F967" s="926"/>
      <c r="G967" s="926"/>
      <c r="H967" s="926"/>
      <c r="I967" s="926"/>
      <c r="J967" s="926"/>
      <c r="K967" s="926"/>
      <c r="L967" s="926"/>
      <c r="M967" s="926"/>
      <c r="N967" s="926"/>
      <c r="O967" s="926"/>
    </row>
    <row r="968" spans="1:15" ht="10.15" customHeight="1">
      <c r="A968" s="926"/>
      <c r="B968" s="926"/>
      <c r="C968" s="926"/>
      <c r="D968" s="926"/>
      <c r="E968" s="926"/>
      <c r="F968" s="926"/>
      <c r="G968" s="926"/>
      <c r="H968" s="926"/>
      <c r="I968" s="926"/>
      <c r="J968" s="926"/>
      <c r="K968" s="926"/>
      <c r="L968" s="926"/>
      <c r="M968" s="926"/>
      <c r="N968" s="926"/>
      <c r="O968" s="926"/>
    </row>
    <row r="969" spans="1:15" ht="10.15" customHeight="1">
      <c r="A969" s="926"/>
      <c r="B969" s="926"/>
      <c r="C969" s="926"/>
      <c r="D969" s="926"/>
      <c r="E969" s="926"/>
      <c r="F969" s="926"/>
      <c r="G969" s="926"/>
      <c r="H969" s="926"/>
      <c r="I969" s="926"/>
      <c r="J969" s="926"/>
      <c r="K969" s="926"/>
      <c r="L969" s="926"/>
      <c r="M969" s="926"/>
      <c r="N969" s="926"/>
      <c r="O969" s="926"/>
    </row>
    <row r="970" spans="1:15" ht="10.15" customHeight="1">
      <c r="A970" s="926"/>
      <c r="B970" s="926"/>
      <c r="C970" s="926"/>
      <c r="D970" s="926"/>
      <c r="E970" s="926"/>
      <c r="F970" s="926"/>
      <c r="G970" s="926"/>
      <c r="H970" s="926"/>
      <c r="I970" s="926"/>
      <c r="J970" s="926"/>
      <c r="K970" s="926"/>
      <c r="L970" s="926"/>
      <c r="M970" s="926"/>
      <c r="N970" s="926"/>
      <c r="O970" s="926"/>
    </row>
    <row r="971" spans="1:15" ht="10.15" customHeight="1">
      <c r="A971" s="926"/>
      <c r="B971" s="926"/>
      <c r="C971" s="926"/>
      <c r="D971" s="926"/>
      <c r="E971" s="926"/>
      <c r="F971" s="926"/>
      <c r="G971" s="926"/>
      <c r="H971" s="926"/>
      <c r="I971" s="926"/>
      <c r="J971" s="926"/>
      <c r="K971" s="926"/>
      <c r="L971" s="926"/>
      <c r="M971" s="926"/>
      <c r="N971" s="926"/>
      <c r="O971" s="926"/>
    </row>
    <row r="972" spans="1:15" ht="10.15" customHeight="1">
      <c r="A972" s="926"/>
      <c r="B972" s="926"/>
      <c r="C972" s="926"/>
      <c r="D972" s="926"/>
      <c r="E972" s="926"/>
      <c r="F972" s="926"/>
      <c r="G972" s="926"/>
      <c r="H972" s="926"/>
      <c r="I972" s="926"/>
      <c r="J972" s="926"/>
      <c r="K972" s="926"/>
      <c r="L972" s="926"/>
      <c r="M972" s="926"/>
      <c r="N972" s="926"/>
      <c r="O972" s="926"/>
    </row>
    <row r="973" spans="1:15" ht="10.15" customHeight="1">
      <c r="A973" s="926"/>
      <c r="B973" s="926"/>
      <c r="C973" s="926"/>
      <c r="D973" s="926"/>
      <c r="E973" s="926"/>
      <c r="F973" s="926"/>
      <c r="G973" s="926"/>
      <c r="H973" s="926"/>
      <c r="I973" s="926"/>
      <c r="J973" s="926"/>
      <c r="K973" s="926"/>
      <c r="L973" s="926"/>
      <c r="M973" s="926"/>
      <c r="N973" s="926"/>
      <c r="O973" s="926"/>
    </row>
    <row r="974" spans="1:15" ht="10.15" customHeight="1">
      <c r="A974" s="926"/>
      <c r="B974" s="926"/>
      <c r="C974" s="926"/>
      <c r="D974" s="926"/>
      <c r="E974" s="926"/>
      <c r="F974" s="926"/>
      <c r="G974" s="926"/>
      <c r="H974" s="926"/>
      <c r="I974" s="926"/>
      <c r="J974" s="926"/>
      <c r="K974" s="926"/>
      <c r="L974" s="926"/>
      <c r="M974" s="926"/>
      <c r="N974" s="926"/>
      <c r="O974" s="926"/>
    </row>
    <row r="975" spans="1:15" ht="10.15" customHeight="1">
      <c r="A975" s="926"/>
      <c r="B975" s="926"/>
      <c r="C975" s="926"/>
      <c r="D975" s="926"/>
      <c r="E975" s="926"/>
      <c r="F975" s="926"/>
      <c r="G975" s="926"/>
      <c r="H975" s="926"/>
      <c r="I975" s="926"/>
      <c r="J975" s="926"/>
      <c r="K975" s="926"/>
      <c r="L975" s="926"/>
      <c r="M975" s="926"/>
      <c r="N975" s="926"/>
      <c r="O975" s="926"/>
    </row>
    <row r="976" spans="1:15" ht="10.15" customHeight="1">
      <c r="A976" s="926"/>
      <c r="B976" s="926"/>
      <c r="C976" s="926"/>
      <c r="D976" s="926"/>
      <c r="E976" s="926"/>
      <c r="F976" s="926"/>
      <c r="G976" s="926"/>
      <c r="H976" s="926"/>
      <c r="I976" s="926"/>
      <c r="J976" s="926"/>
      <c r="K976" s="926"/>
      <c r="L976" s="926"/>
      <c r="M976" s="926"/>
      <c r="N976" s="926"/>
      <c r="O976" s="926"/>
    </row>
    <row r="977" spans="1:15" ht="10.15" customHeight="1">
      <c r="A977" s="926"/>
      <c r="B977" s="926"/>
      <c r="C977" s="926"/>
      <c r="D977" s="926"/>
      <c r="E977" s="926"/>
      <c r="F977" s="926"/>
      <c r="G977" s="926"/>
      <c r="H977" s="926"/>
      <c r="I977" s="926"/>
      <c r="J977" s="926"/>
      <c r="K977" s="926"/>
      <c r="L977" s="926"/>
      <c r="M977" s="926"/>
      <c r="N977" s="926"/>
      <c r="O977" s="926"/>
    </row>
    <row r="978" spans="1:15" ht="10.15" customHeight="1">
      <c r="A978" s="926"/>
      <c r="B978" s="926"/>
      <c r="C978" s="926"/>
      <c r="D978" s="926"/>
      <c r="E978" s="926"/>
      <c r="F978" s="926"/>
      <c r="G978" s="926"/>
      <c r="H978" s="926"/>
      <c r="I978" s="926"/>
      <c r="J978" s="926"/>
      <c r="K978" s="926"/>
      <c r="L978" s="926"/>
      <c r="M978" s="926"/>
      <c r="N978" s="926"/>
      <c r="O978" s="926"/>
    </row>
    <row r="979" spans="1:15" ht="10.15" customHeight="1">
      <c r="A979" s="926"/>
      <c r="B979" s="926"/>
      <c r="C979" s="926"/>
      <c r="D979" s="926"/>
      <c r="E979" s="926"/>
      <c r="F979" s="926"/>
      <c r="G979" s="926"/>
      <c r="H979" s="926"/>
      <c r="I979" s="926"/>
      <c r="J979" s="926"/>
      <c r="K979" s="926"/>
      <c r="L979" s="926"/>
      <c r="M979" s="926"/>
      <c r="N979" s="926"/>
      <c r="O979" s="926"/>
    </row>
    <row r="980" spans="1:15" ht="10.15" customHeight="1">
      <c r="A980" s="926"/>
      <c r="B980" s="926"/>
      <c r="C980" s="926"/>
      <c r="D980" s="926"/>
      <c r="E980" s="926"/>
      <c r="F980" s="926"/>
      <c r="G980" s="926"/>
      <c r="H980" s="926"/>
      <c r="I980" s="926"/>
      <c r="J980" s="926"/>
      <c r="K980" s="926"/>
      <c r="L980" s="926"/>
      <c r="M980" s="926"/>
      <c r="N980" s="926"/>
      <c r="O980" s="926"/>
    </row>
    <row r="981" spans="1:15" ht="10.15" customHeight="1">
      <c r="A981" s="926"/>
      <c r="B981" s="926"/>
      <c r="C981" s="926"/>
      <c r="D981" s="926"/>
      <c r="E981" s="926"/>
      <c r="F981" s="926"/>
      <c r="G981" s="926"/>
      <c r="H981" s="926"/>
      <c r="I981" s="926"/>
      <c r="J981" s="926"/>
      <c r="K981" s="926"/>
      <c r="L981" s="926"/>
      <c r="M981" s="926"/>
      <c r="N981" s="926"/>
      <c r="O981" s="926"/>
    </row>
    <row r="982" spans="1:15" ht="10.15" customHeight="1">
      <c r="A982" s="926"/>
      <c r="B982" s="926"/>
      <c r="C982" s="926"/>
      <c r="D982" s="926"/>
      <c r="E982" s="926"/>
      <c r="F982" s="926"/>
      <c r="G982" s="926"/>
      <c r="H982" s="926"/>
      <c r="I982" s="926"/>
      <c r="J982" s="926"/>
      <c r="K982" s="926"/>
      <c r="L982" s="926"/>
      <c r="M982" s="926"/>
      <c r="N982" s="926"/>
      <c r="O982" s="926"/>
    </row>
    <row r="983" spans="1:15" ht="10.15" customHeight="1">
      <c r="A983" s="926"/>
      <c r="B983" s="926"/>
      <c r="C983" s="926"/>
      <c r="D983" s="926"/>
      <c r="E983" s="926"/>
      <c r="F983" s="926"/>
      <c r="G983" s="926"/>
      <c r="H983" s="926"/>
      <c r="I983" s="926"/>
      <c r="J983" s="926"/>
      <c r="K983" s="926"/>
      <c r="L983" s="926"/>
      <c r="M983" s="926"/>
      <c r="N983" s="926"/>
      <c r="O983" s="926"/>
    </row>
    <row r="984" spans="1:15" ht="10.15" customHeight="1">
      <c r="A984" s="926"/>
      <c r="B984" s="926"/>
      <c r="C984" s="926"/>
      <c r="D984" s="926"/>
      <c r="E984" s="926"/>
      <c r="F984" s="926"/>
      <c r="G984" s="926"/>
      <c r="H984" s="926"/>
      <c r="I984" s="926"/>
      <c r="J984" s="926"/>
      <c r="K984" s="926"/>
      <c r="L984" s="926"/>
      <c r="M984" s="926"/>
      <c r="N984" s="926"/>
      <c r="O984" s="926"/>
    </row>
    <row r="985" spans="1:15" ht="10.15" customHeight="1">
      <c r="A985" s="926"/>
      <c r="B985" s="926"/>
      <c r="C985" s="926"/>
      <c r="D985" s="926"/>
      <c r="E985" s="926"/>
      <c r="F985" s="926"/>
      <c r="G985" s="926"/>
      <c r="H985" s="926"/>
      <c r="I985" s="926"/>
      <c r="J985" s="926"/>
      <c r="K985" s="926"/>
      <c r="L985" s="926"/>
      <c r="M985" s="926"/>
      <c r="N985" s="926"/>
      <c r="O985" s="926"/>
    </row>
    <row r="986" spans="1:15" ht="10.15" customHeight="1">
      <c r="A986" s="926"/>
      <c r="B986" s="926"/>
      <c r="C986" s="926"/>
      <c r="D986" s="926"/>
      <c r="E986" s="926"/>
      <c r="F986" s="926"/>
      <c r="G986" s="926"/>
      <c r="H986" s="926"/>
      <c r="I986" s="926"/>
      <c r="J986" s="926"/>
      <c r="K986" s="926"/>
      <c r="L986" s="926"/>
      <c r="M986" s="926"/>
      <c r="N986" s="926"/>
      <c r="O986" s="926"/>
    </row>
    <row r="987" spans="1:15" ht="10.15" customHeight="1">
      <c r="A987" s="926"/>
      <c r="B987" s="926"/>
      <c r="C987" s="926"/>
      <c r="D987" s="926"/>
      <c r="E987" s="926"/>
      <c r="F987" s="926"/>
      <c r="G987" s="926"/>
      <c r="H987" s="926"/>
      <c r="I987" s="926"/>
      <c r="J987" s="926"/>
      <c r="K987" s="926"/>
      <c r="L987" s="926"/>
      <c r="M987" s="926"/>
      <c r="N987" s="926"/>
      <c r="O987" s="926"/>
    </row>
    <row r="988" spans="1:15" ht="10.15" customHeight="1">
      <c r="A988" s="926"/>
      <c r="B988" s="926"/>
      <c r="C988" s="926"/>
      <c r="D988" s="926"/>
      <c r="E988" s="926"/>
      <c r="F988" s="926"/>
      <c r="G988" s="926"/>
      <c r="H988" s="926"/>
      <c r="I988" s="926"/>
      <c r="J988" s="926"/>
      <c r="K988" s="926"/>
      <c r="L988" s="926"/>
      <c r="M988" s="926"/>
      <c r="N988" s="926"/>
      <c r="O988" s="926"/>
    </row>
    <row r="989" spans="1:15" ht="10.15" customHeight="1">
      <c r="A989" s="926"/>
      <c r="B989" s="926"/>
      <c r="C989" s="926"/>
      <c r="D989" s="926"/>
      <c r="E989" s="926"/>
      <c r="F989" s="926"/>
      <c r="G989" s="926"/>
      <c r="H989" s="926"/>
      <c r="I989" s="926"/>
      <c r="J989" s="926"/>
      <c r="K989" s="926"/>
      <c r="L989" s="926"/>
      <c r="M989" s="926"/>
      <c r="N989" s="926"/>
      <c r="O989" s="926"/>
    </row>
    <row r="990" spans="1:15" ht="10.15" customHeight="1">
      <c r="A990" s="926"/>
      <c r="B990" s="926"/>
      <c r="C990" s="926"/>
      <c r="D990" s="926"/>
      <c r="E990" s="926"/>
      <c r="F990" s="926"/>
      <c r="G990" s="926"/>
      <c r="H990" s="926"/>
      <c r="I990" s="926"/>
      <c r="J990" s="926"/>
      <c r="K990" s="926"/>
      <c r="L990" s="926"/>
      <c r="M990" s="926"/>
      <c r="N990" s="926"/>
      <c r="O990" s="926"/>
    </row>
    <row r="991" spans="1:15" ht="10.15" customHeight="1">
      <c r="A991" s="926"/>
      <c r="B991" s="926"/>
      <c r="C991" s="926"/>
      <c r="D991" s="926"/>
      <c r="E991" s="926"/>
      <c r="F991" s="926"/>
      <c r="G991" s="926"/>
      <c r="H991" s="926"/>
      <c r="I991" s="926"/>
      <c r="J991" s="926"/>
      <c r="K991" s="926"/>
      <c r="L991" s="926"/>
      <c r="M991" s="926"/>
      <c r="N991" s="926"/>
      <c r="O991" s="926"/>
    </row>
    <row r="992" spans="1:15" ht="10.15" customHeight="1">
      <c r="A992" s="926"/>
      <c r="B992" s="926"/>
      <c r="C992" s="926"/>
      <c r="D992" s="926"/>
      <c r="E992" s="926"/>
      <c r="F992" s="926"/>
      <c r="G992" s="926"/>
      <c r="H992" s="926"/>
      <c r="I992" s="926"/>
      <c r="J992" s="926"/>
      <c r="K992" s="926"/>
      <c r="L992" s="926"/>
      <c r="M992" s="926"/>
      <c r="N992" s="926"/>
      <c r="O992" s="926"/>
    </row>
    <row r="993" spans="1:15" ht="10.15" customHeight="1">
      <c r="A993" s="926"/>
      <c r="B993" s="926"/>
      <c r="C993" s="926"/>
      <c r="D993" s="926"/>
      <c r="E993" s="926"/>
      <c r="F993" s="926"/>
      <c r="G993" s="926"/>
      <c r="H993" s="926"/>
      <c r="I993" s="926"/>
      <c r="J993" s="926"/>
      <c r="K993" s="926"/>
      <c r="L993" s="926"/>
      <c r="M993" s="926"/>
      <c r="N993" s="926"/>
      <c r="O993" s="926"/>
    </row>
    <row r="994" spans="1:15" ht="10.15" customHeight="1">
      <c r="A994" s="926"/>
      <c r="B994" s="926"/>
      <c r="C994" s="926"/>
      <c r="D994" s="926"/>
      <c r="E994" s="926"/>
      <c r="F994" s="926"/>
      <c r="G994" s="926"/>
      <c r="H994" s="926"/>
      <c r="I994" s="926"/>
      <c r="J994" s="926"/>
      <c r="K994" s="926"/>
      <c r="L994" s="926"/>
      <c r="M994" s="926"/>
      <c r="N994" s="926"/>
      <c r="O994" s="926"/>
    </row>
    <row r="995" spans="1:15" ht="10.15" customHeight="1">
      <c r="A995" s="926"/>
      <c r="B995" s="926"/>
      <c r="C995" s="926"/>
      <c r="D995" s="926"/>
      <c r="E995" s="926"/>
      <c r="F995" s="926"/>
      <c r="G995" s="926"/>
      <c r="H995" s="926"/>
      <c r="I995" s="926"/>
      <c r="J995" s="926"/>
      <c r="K995" s="926"/>
      <c r="L995" s="926"/>
      <c r="M995" s="926"/>
      <c r="N995" s="926"/>
      <c r="O995" s="926"/>
    </row>
    <row r="996" spans="1:15" ht="10.15" customHeight="1">
      <c r="A996" s="926"/>
      <c r="B996" s="926"/>
      <c r="C996" s="926"/>
      <c r="D996" s="926"/>
      <c r="E996" s="926"/>
      <c r="F996" s="926"/>
      <c r="G996" s="926"/>
      <c r="H996" s="926"/>
      <c r="I996" s="926"/>
      <c r="J996" s="926"/>
      <c r="K996" s="926"/>
      <c r="L996" s="926"/>
      <c r="M996" s="926"/>
      <c r="N996" s="926"/>
      <c r="O996" s="926"/>
    </row>
    <row r="997" spans="1:15" ht="10.15" customHeight="1">
      <c r="A997" s="926"/>
      <c r="B997" s="926"/>
      <c r="C997" s="926"/>
      <c r="D997" s="926"/>
      <c r="E997" s="926"/>
      <c r="F997" s="926"/>
      <c r="G997" s="926"/>
      <c r="H997" s="926"/>
      <c r="I997" s="926"/>
      <c r="J997" s="926"/>
      <c r="K997" s="926"/>
      <c r="L997" s="926"/>
      <c r="M997" s="926"/>
      <c r="N997" s="926"/>
      <c r="O997" s="926"/>
    </row>
    <row r="998" spans="1:15" ht="10.15" customHeight="1">
      <c r="A998" s="926"/>
      <c r="B998" s="926"/>
      <c r="C998" s="926"/>
      <c r="D998" s="926"/>
      <c r="E998" s="926"/>
      <c r="F998" s="926"/>
      <c r="G998" s="926"/>
      <c r="H998" s="926"/>
      <c r="I998" s="926"/>
      <c r="J998" s="926"/>
      <c r="K998" s="926"/>
      <c r="L998" s="926"/>
      <c r="M998" s="926"/>
      <c r="N998" s="926"/>
      <c r="O998" s="926"/>
    </row>
    <row r="999" spans="1:15" ht="10.15" customHeight="1">
      <c r="A999" s="926"/>
      <c r="B999" s="926"/>
      <c r="C999" s="926"/>
      <c r="D999" s="926"/>
      <c r="E999" s="926"/>
      <c r="F999" s="926"/>
      <c r="G999" s="926"/>
      <c r="H999" s="926"/>
      <c r="I999" s="926"/>
      <c r="J999" s="926"/>
      <c r="K999" s="926"/>
      <c r="L999" s="926"/>
      <c r="M999" s="926"/>
      <c r="N999" s="926"/>
      <c r="O999" s="926"/>
    </row>
    <row r="1000" spans="1:15" ht="10.15" customHeight="1">
      <c r="A1000" s="926"/>
      <c r="B1000" s="926"/>
      <c r="C1000" s="926"/>
      <c r="D1000" s="926"/>
      <c r="E1000" s="926"/>
      <c r="F1000" s="926"/>
      <c r="G1000" s="926"/>
      <c r="H1000" s="926"/>
      <c r="I1000" s="926"/>
      <c r="J1000" s="926"/>
      <c r="K1000" s="926"/>
      <c r="L1000" s="926"/>
      <c r="M1000" s="926"/>
      <c r="N1000" s="926"/>
      <c r="O1000" s="926"/>
    </row>
    <row r="1001" spans="1:15" ht="10.15" customHeight="1">
      <c r="A1001" s="926"/>
      <c r="B1001" s="926"/>
      <c r="C1001" s="926"/>
      <c r="D1001" s="926"/>
      <c r="E1001" s="926"/>
      <c r="F1001" s="926"/>
      <c r="G1001" s="926"/>
      <c r="H1001" s="926"/>
      <c r="I1001" s="926"/>
      <c r="J1001" s="926"/>
      <c r="K1001" s="926"/>
      <c r="L1001" s="926"/>
      <c r="M1001" s="926"/>
      <c r="N1001" s="926"/>
      <c r="O1001" s="926"/>
    </row>
    <row r="1002" spans="1:15" ht="10.15" customHeight="1">
      <c r="A1002" s="926"/>
      <c r="B1002" s="926"/>
      <c r="C1002" s="926"/>
      <c r="D1002" s="926"/>
      <c r="E1002" s="926"/>
      <c r="F1002" s="926"/>
      <c r="G1002" s="926"/>
      <c r="H1002" s="926"/>
      <c r="I1002" s="926"/>
      <c r="J1002" s="926"/>
      <c r="K1002" s="926"/>
      <c r="L1002" s="926"/>
      <c r="M1002" s="926"/>
      <c r="N1002" s="926"/>
      <c r="O1002" s="926"/>
    </row>
    <row r="1003" spans="1:15" ht="10.15" customHeight="1">
      <c r="A1003" s="926"/>
      <c r="B1003" s="926"/>
      <c r="C1003" s="926"/>
      <c r="D1003" s="926"/>
      <c r="E1003" s="926"/>
      <c r="F1003" s="926"/>
      <c r="G1003" s="926"/>
      <c r="H1003" s="926"/>
      <c r="I1003" s="926"/>
      <c r="J1003" s="926"/>
      <c r="K1003" s="926"/>
      <c r="L1003" s="926"/>
      <c r="M1003" s="926"/>
      <c r="N1003" s="926"/>
      <c r="O1003" s="926"/>
    </row>
    <row r="1004" spans="1:15" ht="10.15" customHeight="1">
      <c r="A1004" s="926"/>
      <c r="B1004" s="926"/>
      <c r="C1004" s="926"/>
      <c r="D1004" s="926"/>
      <c r="E1004" s="926"/>
      <c r="F1004" s="926"/>
      <c r="G1004" s="926"/>
      <c r="H1004" s="926"/>
      <c r="I1004" s="926"/>
      <c r="J1004" s="926"/>
      <c r="K1004" s="926"/>
      <c r="L1004" s="926"/>
      <c r="M1004" s="926"/>
      <c r="N1004" s="926"/>
      <c r="O1004" s="926"/>
    </row>
    <row r="1005" spans="1:15" ht="10.15" customHeight="1">
      <c r="A1005" s="926"/>
      <c r="B1005" s="926"/>
      <c r="C1005" s="926"/>
      <c r="D1005" s="926"/>
      <c r="E1005" s="926"/>
      <c r="F1005" s="926"/>
      <c r="G1005" s="926"/>
      <c r="H1005" s="926"/>
      <c r="I1005" s="926"/>
      <c r="J1005" s="926"/>
      <c r="K1005" s="926"/>
      <c r="L1005" s="926"/>
      <c r="M1005" s="926"/>
      <c r="N1005" s="926"/>
      <c r="O1005" s="926"/>
    </row>
    <row r="1006" spans="1:15" ht="10.15" customHeight="1">
      <c r="A1006" s="926"/>
      <c r="B1006" s="926"/>
      <c r="C1006" s="926"/>
      <c r="D1006" s="926"/>
      <c r="E1006" s="926"/>
      <c r="F1006" s="926"/>
      <c r="G1006" s="926"/>
      <c r="H1006" s="926"/>
      <c r="I1006" s="926"/>
      <c r="J1006" s="926"/>
      <c r="K1006" s="926"/>
      <c r="L1006" s="926"/>
      <c r="M1006" s="926"/>
      <c r="N1006" s="926"/>
      <c r="O1006" s="926"/>
    </row>
    <row r="1007" spans="1:15" ht="10.15" customHeight="1">
      <c r="A1007" s="926"/>
      <c r="B1007" s="926"/>
      <c r="C1007" s="926"/>
      <c r="D1007" s="926"/>
      <c r="E1007" s="926"/>
      <c r="F1007" s="926"/>
      <c r="G1007" s="926"/>
      <c r="H1007" s="926"/>
      <c r="I1007" s="926"/>
      <c r="J1007" s="926"/>
      <c r="K1007" s="926"/>
      <c r="L1007" s="926"/>
      <c r="M1007" s="926"/>
      <c r="N1007" s="926"/>
      <c r="O1007" s="926"/>
    </row>
    <row r="1008" spans="1:15" ht="10.15" customHeight="1">
      <c r="A1008" s="926"/>
      <c r="B1008" s="926"/>
      <c r="C1008" s="926"/>
      <c r="D1008" s="926"/>
      <c r="E1008" s="926"/>
      <c r="F1008" s="926"/>
      <c r="G1008" s="926"/>
      <c r="H1008" s="926"/>
      <c r="I1008" s="926"/>
      <c r="J1008" s="926"/>
      <c r="K1008" s="926"/>
      <c r="L1008" s="926"/>
      <c r="M1008" s="926"/>
      <c r="N1008" s="926"/>
      <c r="O1008" s="926"/>
    </row>
    <row r="1009" spans="1:15" ht="10.15" customHeight="1">
      <c r="A1009" s="926"/>
      <c r="B1009" s="926"/>
      <c r="C1009" s="926"/>
      <c r="D1009" s="926"/>
      <c r="E1009" s="926"/>
      <c r="F1009" s="926"/>
      <c r="G1009" s="926"/>
      <c r="H1009" s="926"/>
      <c r="I1009" s="926"/>
      <c r="J1009" s="926"/>
      <c r="K1009" s="926"/>
      <c r="L1009" s="926"/>
      <c r="M1009" s="926"/>
      <c r="N1009" s="926"/>
      <c r="O1009" s="926"/>
    </row>
    <row r="1010" spans="1:15" ht="10.15" customHeight="1">
      <c r="A1010" s="926"/>
      <c r="B1010" s="926"/>
      <c r="C1010" s="926"/>
      <c r="D1010" s="926"/>
      <c r="E1010" s="926"/>
      <c r="F1010" s="926"/>
      <c r="G1010" s="926"/>
      <c r="H1010" s="926"/>
      <c r="I1010" s="926"/>
      <c r="J1010" s="926"/>
      <c r="K1010" s="926"/>
      <c r="L1010" s="926"/>
      <c r="M1010" s="926"/>
      <c r="N1010" s="926"/>
      <c r="O1010" s="926"/>
    </row>
    <row r="1011" spans="1:15" ht="10.15" customHeight="1">
      <c r="A1011" s="926"/>
      <c r="B1011" s="926"/>
      <c r="C1011" s="926"/>
      <c r="D1011" s="926"/>
      <c r="E1011" s="926"/>
      <c r="F1011" s="926"/>
      <c r="G1011" s="926"/>
      <c r="H1011" s="926"/>
      <c r="I1011" s="926"/>
      <c r="J1011" s="926"/>
      <c r="K1011" s="926"/>
      <c r="L1011" s="926"/>
      <c r="M1011" s="926"/>
      <c r="N1011" s="926"/>
      <c r="O1011" s="926"/>
    </row>
    <row r="1012" spans="1:15" ht="10.15" customHeight="1">
      <c r="A1012" s="926"/>
      <c r="B1012" s="926"/>
      <c r="C1012" s="926"/>
      <c r="D1012" s="926"/>
      <c r="E1012" s="926"/>
      <c r="F1012" s="926"/>
      <c r="G1012" s="926"/>
      <c r="H1012" s="926"/>
      <c r="I1012" s="926"/>
      <c r="J1012" s="926"/>
      <c r="K1012" s="926"/>
      <c r="L1012" s="926"/>
      <c r="M1012" s="926"/>
      <c r="N1012" s="926"/>
      <c r="O1012" s="926"/>
    </row>
    <row r="1013" spans="1:15" ht="10.15" customHeight="1">
      <c r="A1013" s="926"/>
      <c r="B1013" s="926"/>
      <c r="C1013" s="926"/>
      <c r="D1013" s="926"/>
      <c r="E1013" s="926"/>
      <c r="F1013" s="926"/>
      <c r="G1013" s="926"/>
      <c r="H1013" s="926"/>
      <c r="I1013" s="926"/>
      <c r="J1013" s="926"/>
      <c r="K1013" s="926"/>
      <c r="L1013" s="926"/>
      <c r="M1013" s="926"/>
      <c r="N1013" s="926"/>
      <c r="O1013" s="926"/>
    </row>
    <row r="1014" spans="1:15" ht="10.15" customHeight="1">
      <c r="A1014" s="926"/>
      <c r="B1014" s="926"/>
      <c r="C1014" s="926"/>
      <c r="D1014" s="926"/>
      <c r="E1014" s="926"/>
      <c r="F1014" s="926"/>
      <c r="G1014" s="926"/>
      <c r="H1014" s="926"/>
      <c r="I1014" s="926"/>
      <c r="J1014" s="926"/>
      <c r="K1014" s="926"/>
      <c r="L1014" s="926"/>
      <c r="M1014" s="926"/>
      <c r="N1014" s="926"/>
      <c r="O1014" s="926"/>
    </row>
    <row r="1015" spans="1:15" ht="10.15" customHeight="1">
      <c r="A1015" s="926"/>
      <c r="B1015" s="926"/>
      <c r="C1015" s="926"/>
      <c r="D1015" s="926"/>
      <c r="E1015" s="926"/>
      <c r="F1015" s="926"/>
      <c r="G1015" s="926"/>
      <c r="H1015" s="926"/>
      <c r="I1015" s="926"/>
      <c r="J1015" s="926"/>
      <c r="K1015" s="926"/>
      <c r="L1015" s="926"/>
      <c r="M1015" s="926"/>
      <c r="N1015" s="926"/>
      <c r="O1015" s="926"/>
    </row>
    <row r="1016" spans="1:15" ht="10.15" customHeight="1">
      <c r="A1016" s="926"/>
      <c r="B1016" s="926"/>
      <c r="C1016" s="926"/>
      <c r="D1016" s="926"/>
      <c r="E1016" s="926"/>
      <c r="F1016" s="926"/>
      <c r="G1016" s="926"/>
      <c r="H1016" s="926"/>
      <c r="I1016" s="926"/>
      <c r="J1016" s="926"/>
      <c r="K1016" s="926"/>
      <c r="L1016" s="926"/>
      <c r="M1016" s="926"/>
      <c r="N1016" s="926"/>
      <c r="O1016" s="926"/>
    </row>
    <row r="1017" spans="1:15" ht="10.15" customHeight="1">
      <c r="A1017" s="926"/>
      <c r="B1017" s="926"/>
      <c r="C1017" s="926"/>
      <c r="D1017" s="926"/>
      <c r="E1017" s="926"/>
      <c r="F1017" s="926"/>
      <c r="G1017" s="926"/>
      <c r="H1017" s="926"/>
      <c r="I1017" s="926"/>
      <c r="J1017" s="926"/>
      <c r="K1017" s="926"/>
      <c r="L1017" s="926"/>
      <c r="M1017" s="926"/>
      <c r="N1017" s="926"/>
      <c r="O1017" s="926"/>
    </row>
    <row r="1018" spans="1:15" ht="10.15" customHeight="1">
      <c r="A1018" s="926"/>
      <c r="B1018" s="926"/>
      <c r="C1018" s="926"/>
      <c r="D1018" s="926"/>
      <c r="E1018" s="926"/>
      <c r="F1018" s="926"/>
      <c r="G1018" s="926"/>
      <c r="H1018" s="926"/>
      <c r="I1018" s="926"/>
      <c r="J1018" s="926"/>
      <c r="K1018" s="926"/>
      <c r="L1018" s="926"/>
      <c r="M1018" s="926"/>
      <c r="N1018" s="926"/>
      <c r="O1018" s="926"/>
    </row>
    <row r="1019" spans="1:15" ht="10.15" customHeight="1">
      <c r="A1019" s="926"/>
      <c r="B1019" s="926"/>
      <c r="C1019" s="926"/>
      <c r="D1019" s="926"/>
      <c r="E1019" s="926"/>
      <c r="F1019" s="926"/>
      <c r="G1019" s="926"/>
      <c r="H1019" s="926"/>
      <c r="I1019" s="926"/>
      <c r="J1019" s="926"/>
      <c r="K1019" s="926"/>
      <c r="L1019" s="926"/>
      <c r="M1019" s="926"/>
      <c r="N1019" s="926"/>
      <c r="O1019" s="926"/>
    </row>
    <row r="1020" spans="1:15" ht="10.15" customHeight="1">
      <c r="A1020" s="926"/>
      <c r="B1020" s="926"/>
      <c r="C1020" s="926"/>
      <c r="D1020" s="926"/>
      <c r="E1020" s="926"/>
      <c r="F1020" s="926"/>
      <c r="G1020" s="926"/>
      <c r="H1020" s="926"/>
      <c r="I1020" s="926"/>
      <c r="J1020" s="926"/>
      <c r="K1020" s="926"/>
      <c r="L1020" s="926"/>
      <c r="M1020" s="926"/>
      <c r="N1020" s="926"/>
      <c r="O1020" s="926"/>
    </row>
    <row r="1021" spans="1:15" ht="10.15" customHeight="1">
      <c r="A1021" s="926"/>
      <c r="B1021" s="926"/>
      <c r="C1021" s="926"/>
      <c r="D1021" s="926"/>
      <c r="E1021" s="926"/>
      <c r="F1021" s="926"/>
      <c r="G1021" s="926"/>
      <c r="H1021" s="926"/>
      <c r="I1021" s="926"/>
      <c r="J1021" s="926"/>
      <c r="K1021" s="926"/>
      <c r="L1021" s="926"/>
      <c r="M1021" s="926"/>
      <c r="N1021" s="926"/>
      <c r="O1021" s="926"/>
    </row>
    <row r="1022" spans="1:15" ht="10.15" customHeight="1">
      <c r="A1022" s="926"/>
      <c r="B1022" s="926"/>
      <c r="C1022" s="926"/>
      <c r="D1022" s="926"/>
      <c r="E1022" s="926"/>
      <c r="F1022" s="926"/>
      <c r="G1022" s="926"/>
      <c r="H1022" s="926"/>
      <c r="I1022" s="926"/>
      <c r="J1022" s="926"/>
      <c r="K1022" s="926"/>
      <c r="L1022" s="926"/>
      <c r="M1022" s="926"/>
      <c r="N1022" s="926"/>
      <c r="O1022" s="926"/>
    </row>
    <row r="1023" spans="1:15" ht="10.15" customHeight="1">
      <c r="A1023" s="926"/>
      <c r="B1023" s="926"/>
      <c r="C1023" s="926"/>
      <c r="D1023" s="926"/>
      <c r="E1023" s="926"/>
      <c r="F1023" s="926"/>
      <c r="G1023" s="926"/>
      <c r="H1023" s="926"/>
      <c r="I1023" s="926"/>
      <c r="J1023" s="926"/>
      <c r="K1023" s="926"/>
      <c r="L1023" s="926"/>
      <c r="M1023" s="926"/>
      <c r="N1023" s="926"/>
      <c r="O1023" s="926"/>
    </row>
    <row r="1024" spans="1:15" ht="10.15" customHeight="1">
      <c r="A1024" s="926"/>
      <c r="B1024" s="926"/>
      <c r="C1024" s="926"/>
      <c r="D1024" s="926"/>
      <c r="E1024" s="926"/>
      <c r="F1024" s="926"/>
      <c r="G1024" s="926"/>
      <c r="H1024" s="926"/>
      <c r="I1024" s="926"/>
      <c r="J1024" s="926"/>
      <c r="K1024" s="926"/>
      <c r="L1024" s="926"/>
      <c r="M1024" s="926"/>
      <c r="N1024" s="926"/>
      <c r="O1024" s="926"/>
    </row>
    <row r="1025" spans="1:15" ht="10.15" customHeight="1">
      <c r="A1025" s="926"/>
      <c r="B1025" s="926"/>
      <c r="C1025" s="926"/>
      <c r="D1025" s="926"/>
      <c r="E1025" s="926"/>
      <c r="F1025" s="926"/>
      <c r="G1025" s="926"/>
      <c r="H1025" s="926"/>
      <c r="I1025" s="926"/>
      <c r="J1025" s="926"/>
      <c r="K1025" s="926"/>
      <c r="L1025" s="926"/>
      <c r="M1025" s="926"/>
      <c r="N1025" s="926"/>
      <c r="O1025" s="926"/>
    </row>
    <row r="1026" spans="1:15" ht="10.15" customHeight="1">
      <c r="A1026" s="926"/>
      <c r="B1026" s="926"/>
      <c r="C1026" s="926"/>
      <c r="D1026" s="926"/>
      <c r="E1026" s="926"/>
      <c r="F1026" s="926"/>
      <c r="G1026" s="926"/>
      <c r="H1026" s="926"/>
      <c r="I1026" s="926"/>
      <c r="J1026" s="926"/>
      <c r="K1026" s="926"/>
      <c r="L1026" s="926"/>
      <c r="M1026" s="926"/>
      <c r="N1026" s="926"/>
      <c r="O1026" s="926"/>
    </row>
    <row r="1027" spans="1:15" ht="10.15" customHeight="1">
      <c r="A1027" s="926"/>
      <c r="B1027" s="926"/>
      <c r="C1027" s="926"/>
      <c r="D1027" s="926"/>
      <c r="E1027" s="926"/>
      <c r="F1027" s="926"/>
      <c r="G1027" s="926"/>
      <c r="H1027" s="926"/>
      <c r="I1027" s="926"/>
      <c r="J1027" s="926"/>
      <c r="K1027" s="926"/>
      <c r="L1027" s="926"/>
      <c r="M1027" s="926"/>
      <c r="N1027" s="926"/>
      <c r="O1027" s="926"/>
    </row>
    <row r="1028" spans="1:15" ht="10.15" customHeight="1">
      <c r="A1028" s="926"/>
      <c r="B1028" s="926"/>
      <c r="C1028" s="926"/>
      <c r="D1028" s="926"/>
      <c r="E1028" s="926"/>
      <c r="F1028" s="926"/>
      <c r="G1028" s="926"/>
      <c r="H1028" s="926"/>
      <c r="I1028" s="926"/>
      <c r="J1028" s="926"/>
      <c r="K1028" s="926"/>
      <c r="L1028" s="926"/>
      <c r="M1028" s="926"/>
      <c r="N1028" s="926"/>
      <c r="O1028" s="926"/>
    </row>
    <row r="1029" spans="1:15" ht="10.15" customHeight="1">
      <c r="A1029" s="926"/>
      <c r="B1029" s="926"/>
      <c r="C1029" s="926"/>
      <c r="D1029" s="926"/>
      <c r="E1029" s="926"/>
      <c r="F1029" s="926"/>
      <c r="G1029" s="926"/>
      <c r="H1029" s="926"/>
      <c r="I1029" s="926"/>
      <c r="J1029" s="926"/>
      <c r="K1029" s="926"/>
      <c r="L1029" s="926"/>
      <c r="M1029" s="926"/>
      <c r="N1029" s="926"/>
      <c r="O1029" s="926"/>
    </row>
    <row r="1030" spans="1:15" ht="10.15" customHeight="1">
      <c r="A1030" s="926"/>
      <c r="B1030" s="926"/>
      <c r="C1030" s="926"/>
      <c r="D1030" s="926"/>
      <c r="E1030" s="926"/>
      <c r="F1030" s="926"/>
      <c r="G1030" s="926"/>
      <c r="H1030" s="926"/>
      <c r="I1030" s="926"/>
      <c r="J1030" s="926"/>
      <c r="K1030" s="926"/>
      <c r="L1030" s="926"/>
      <c r="M1030" s="926"/>
      <c r="N1030" s="926"/>
      <c r="O1030" s="926"/>
    </row>
    <row r="1031" spans="1:15" ht="10.15" customHeight="1">
      <c r="A1031" s="926"/>
      <c r="B1031" s="926"/>
      <c r="C1031" s="926"/>
      <c r="D1031" s="926"/>
      <c r="E1031" s="926"/>
      <c r="F1031" s="926"/>
      <c r="G1031" s="926"/>
      <c r="H1031" s="926"/>
      <c r="I1031" s="926"/>
      <c r="J1031" s="926"/>
      <c r="K1031" s="926"/>
      <c r="L1031" s="926"/>
      <c r="M1031" s="926"/>
      <c r="N1031" s="926"/>
      <c r="O1031" s="926"/>
    </row>
    <row r="1032" spans="1:15" ht="10.15" customHeight="1">
      <c r="A1032" s="926"/>
      <c r="B1032" s="926"/>
      <c r="C1032" s="926"/>
      <c r="D1032" s="926"/>
      <c r="E1032" s="926"/>
      <c r="F1032" s="926"/>
      <c r="G1032" s="926"/>
      <c r="H1032" s="926"/>
      <c r="I1032" s="926"/>
      <c r="J1032" s="926"/>
      <c r="K1032" s="926"/>
      <c r="L1032" s="926"/>
      <c r="M1032" s="926"/>
      <c r="N1032" s="926"/>
      <c r="O1032" s="926"/>
    </row>
    <row r="1033" spans="1:15" ht="10.15" customHeight="1">
      <c r="A1033" s="926"/>
      <c r="B1033" s="926"/>
      <c r="C1033" s="926"/>
      <c r="D1033" s="926"/>
      <c r="E1033" s="926"/>
      <c r="F1033" s="926"/>
      <c r="G1033" s="926"/>
      <c r="H1033" s="926"/>
      <c r="I1033" s="926"/>
      <c r="J1033" s="926"/>
      <c r="K1033" s="926"/>
      <c r="L1033" s="926"/>
      <c r="M1033" s="926"/>
      <c r="N1033" s="926"/>
      <c r="O1033" s="926"/>
    </row>
    <row r="1034" spans="1:15" ht="10.15" customHeight="1">
      <c r="A1034" s="926"/>
      <c r="B1034" s="926"/>
      <c r="C1034" s="926"/>
      <c r="D1034" s="926"/>
      <c r="E1034" s="926"/>
      <c r="F1034" s="926"/>
      <c r="G1034" s="926"/>
      <c r="H1034" s="926"/>
      <c r="I1034" s="926"/>
      <c r="J1034" s="926"/>
      <c r="K1034" s="926"/>
      <c r="L1034" s="926"/>
      <c r="M1034" s="926"/>
      <c r="N1034" s="926"/>
      <c r="O1034" s="926"/>
    </row>
    <row r="1035" spans="1:15" ht="10.15" customHeight="1">
      <c r="A1035" s="926"/>
      <c r="B1035" s="926"/>
      <c r="C1035" s="926"/>
      <c r="D1035" s="926"/>
      <c r="E1035" s="926"/>
      <c r="F1035" s="926"/>
      <c r="G1035" s="926"/>
      <c r="H1035" s="926"/>
      <c r="I1035" s="926"/>
      <c r="J1035" s="926"/>
      <c r="K1035" s="926"/>
      <c r="L1035" s="926"/>
      <c r="M1035" s="926"/>
      <c r="N1035" s="926"/>
      <c r="O1035" s="926"/>
    </row>
    <row r="1036" spans="1:15" ht="10.15" customHeight="1">
      <c r="A1036" s="926"/>
      <c r="B1036" s="926"/>
      <c r="C1036" s="926"/>
      <c r="D1036" s="926"/>
      <c r="E1036" s="926"/>
      <c r="F1036" s="926"/>
      <c r="G1036" s="926"/>
      <c r="H1036" s="926"/>
      <c r="I1036" s="926"/>
      <c r="J1036" s="926"/>
      <c r="K1036" s="926"/>
      <c r="L1036" s="926"/>
      <c r="M1036" s="926"/>
      <c r="N1036" s="926"/>
      <c r="O1036" s="926"/>
    </row>
    <row r="1037" spans="1:15" ht="10.15" customHeight="1">
      <c r="A1037" s="926"/>
      <c r="B1037" s="926"/>
      <c r="C1037" s="926"/>
      <c r="D1037" s="926"/>
      <c r="E1037" s="926"/>
      <c r="F1037" s="926"/>
      <c r="G1037" s="926"/>
      <c r="H1037" s="926"/>
      <c r="I1037" s="926"/>
      <c r="J1037" s="926"/>
      <c r="K1037" s="926"/>
      <c r="L1037" s="926"/>
      <c r="M1037" s="926"/>
      <c r="N1037" s="926"/>
      <c r="O1037" s="926"/>
    </row>
    <row r="1038" spans="1:15" ht="10.15" customHeight="1">
      <c r="A1038" s="926"/>
      <c r="B1038" s="926"/>
      <c r="C1038" s="926"/>
      <c r="D1038" s="926"/>
      <c r="E1038" s="926"/>
      <c r="F1038" s="926"/>
      <c r="G1038" s="926"/>
      <c r="H1038" s="926"/>
      <c r="I1038" s="926"/>
      <c r="J1038" s="926"/>
      <c r="K1038" s="926"/>
      <c r="L1038" s="926"/>
      <c r="M1038" s="926"/>
      <c r="N1038" s="926"/>
      <c r="O1038" s="926"/>
    </row>
    <row r="1039" spans="1:15" ht="10.15" customHeight="1">
      <c r="A1039" s="926"/>
      <c r="B1039" s="926"/>
      <c r="C1039" s="926"/>
      <c r="D1039" s="926"/>
      <c r="E1039" s="926"/>
      <c r="F1039" s="926"/>
      <c r="G1039" s="926"/>
      <c r="H1039" s="926"/>
      <c r="I1039" s="926"/>
      <c r="J1039" s="926"/>
      <c r="K1039" s="926"/>
      <c r="L1039" s="926"/>
      <c r="M1039" s="926"/>
      <c r="N1039" s="926"/>
      <c r="O1039" s="926"/>
    </row>
    <row r="1040" spans="1:15" ht="10.15" customHeight="1">
      <c r="A1040" s="926"/>
      <c r="B1040" s="926"/>
      <c r="C1040" s="926"/>
      <c r="D1040" s="926"/>
      <c r="E1040" s="926"/>
      <c r="F1040" s="926"/>
      <c r="G1040" s="926"/>
      <c r="H1040" s="926"/>
      <c r="I1040" s="926"/>
      <c r="J1040" s="926"/>
      <c r="K1040" s="926"/>
      <c r="L1040" s="926"/>
      <c r="M1040" s="926"/>
      <c r="N1040" s="926"/>
      <c r="O1040" s="926"/>
    </row>
    <row r="1041" spans="1:15" ht="10.15" customHeight="1">
      <c r="A1041" s="926"/>
      <c r="B1041" s="926"/>
      <c r="C1041" s="926"/>
      <c r="D1041" s="926"/>
      <c r="E1041" s="926"/>
      <c r="F1041" s="926"/>
      <c r="G1041" s="926"/>
      <c r="H1041" s="926"/>
      <c r="I1041" s="926"/>
      <c r="J1041" s="926"/>
      <c r="K1041" s="926"/>
      <c r="L1041" s="926"/>
      <c r="M1041" s="926"/>
      <c r="N1041" s="926"/>
      <c r="O1041" s="926"/>
    </row>
    <row r="1042" spans="1:15" ht="10.15" customHeight="1">
      <c r="A1042" s="926"/>
      <c r="B1042" s="926"/>
      <c r="C1042" s="926"/>
      <c r="D1042" s="926"/>
      <c r="E1042" s="926"/>
      <c r="F1042" s="926"/>
      <c r="G1042" s="926"/>
      <c r="H1042" s="926"/>
      <c r="I1042" s="926"/>
      <c r="J1042" s="926"/>
      <c r="K1042" s="926"/>
      <c r="L1042" s="926"/>
      <c r="M1042" s="926"/>
      <c r="N1042" s="926"/>
      <c r="O1042" s="926"/>
    </row>
    <row r="1043" spans="1:15" ht="10.15" customHeight="1">
      <c r="A1043" s="926"/>
      <c r="B1043" s="926"/>
      <c r="C1043" s="926"/>
      <c r="D1043" s="926"/>
      <c r="E1043" s="926"/>
      <c r="F1043" s="926"/>
      <c r="G1043" s="926"/>
      <c r="H1043" s="926"/>
      <c r="I1043" s="926"/>
      <c r="J1043" s="926"/>
      <c r="K1043" s="926"/>
      <c r="L1043" s="926"/>
      <c r="M1043" s="926"/>
      <c r="N1043" s="926"/>
      <c r="O1043" s="926"/>
    </row>
    <row r="1044" spans="1:15" ht="10.15" customHeight="1">
      <c r="A1044" s="926"/>
      <c r="B1044" s="926"/>
      <c r="C1044" s="926"/>
      <c r="D1044" s="926"/>
      <c r="E1044" s="926"/>
      <c r="F1044" s="926"/>
      <c r="G1044" s="926"/>
      <c r="H1044" s="926"/>
      <c r="I1044" s="926"/>
      <c r="J1044" s="926"/>
      <c r="K1044" s="926"/>
      <c r="L1044" s="926"/>
      <c r="M1044" s="926"/>
      <c r="N1044" s="926"/>
      <c r="O1044" s="926"/>
    </row>
    <row r="1045" spans="1:15" ht="10.15" customHeight="1">
      <c r="A1045" s="926"/>
      <c r="B1045" s="926"/>
      <c r="C1045" s="926"/>
      <c r="D1045" s="926"/>
      <c r="E1045" s="926"/>
      <c r="F1045" s="926"/>
      <c r="G1045" s="926"/>
      <c r="H1045" s="926"/>
      <c r="I1045" s="926"/>
      <c r="J1045" s="926"/>
      <c r="K1045" s="926"/>
      <c r="L1045" s="926"/>
      <c r="M1045" s="926"/>
      <c r="N1045" s="926"/>
      <c r="O1045" s="926"/>
    </row>
    <row r="1046" spans="1:15" ht="10.15" customHeight="1">
      <c r="A1046" s="926"/>
      <c r="B1046" s="926"/>
      <c r="C1046" s="926"/>
      <c r="D1046" s="926"/>
      <c r="E1046" s="926"/>
      <c r="F1046" s="926"/>
      <c r="G1046" s="926"/>
      <c r="H1046" s="926"/>
      <c r="I1046" s="926"/>
      <c r="J1046" s="926"/>
      <c r="K1046" s="926"/>
      <c r="L1046" s="926"/>
      <c r="M1046" s="926"/>
      <c r="N1046" s="926"/>
      <c r="O1046" s="926"/>
    </row>
    <row r="1047" spans="1:15" ht="10.15" customHeight="1">
      <c r="A1047" s="926"/>
      <c r="B1047" s="926"/>
      <c r="C1047" s="926"/>
      <c r="D1047" s="926"/>
      <c r="E1047" s="926"/>
      <c r="F1047" s="926"/>
      <c r="G1047" s="926"/>
      <c r="H1047" s="926"/>
      <c r="I1047" s="926"/>
      <c r="J1047" s="926"/>
      <c r="K1047" s="926"/>
      <c r="L1047" s="926"/>
      <c r="M1047" s="926"/>
      <c r="N1047" s="926"/>
      <c r="O1047" s="926"/>
    </row>
    <row r="1048" spans="1:15" ht="10.15" customHeight="1">
      <c r="A1048" s="926"/>
      <c r="B1048" s="926"/>
      <c r="C1048" s="926"/>
      <c r="D1048" s="926"/>
      <c r="E1048" s="926"/>
      <c r="F1048" s="926"/>
      <c r="G1048" s="926"/>
      <c r="H1048" s="926"/>
      <c r="I1048" s="926"/>
      <c r="J1048" s="926"/>
      <c r="K1048" s="926"/>
      <c r="L1048" s="926"/>
      <c r="M1048" s="926"/>
      <c r="N1048" s="926"/>
      <c r="O1048" s="926"/>
    </row>
    <row r="1049" spans="1:15" ht="10.15" customHeight="1">
      <c r="A1049" s="926"/>
      <c r="B1049" s="926"/>
      <c r="C1049" s="926"/>
      <c r="D1049" s="926"/>
      <c r="E1049" s="926"/>
      <c r="F1049" s="926"/>
      <c r="G1049" s="926"/>
      <c r="H1049" s="926"/>
      <c r="I1049" s="926"/>
      <c r="J1049" s="926"/>
      <c r="K1049" s="926"/>
      <c r="L1049" s="926"/>
      <c r="M1049" s="926"/>
      <c r="N1049" s="926"/>
      <c r="O1049" s="926"/>
    </row>
    <row r="1050" spans="1:15" ht="10.15" customHeight="1">
      <c r="A1050" s="926"/>
      <c r="B1050" s="926"/>
      <c r="C1050" s="926"/>
      <c r="D1050" s="926"/>
      <c r="E1050" s="926"/>
      <c r="F1050" s="926"/>
      <c r="G1050" s="926"/>
      <c r="H1050" s="926"/>
      <c r="I1050" s="926"/>
      <c r="J1050" s="926"/>
      <c r="K1050" s="926"/>
      <c r="L1050" s="926"/>
      <c r="M1050" s="926"/>
      <c r="N1050" s="926"/>
      <c r="O1050" s="926"/>
    </row>
    <row r="1051" spans="1:15" ht="10.15" customHeight="1">
      <c r="A1051" s="926"/>
      <c r="B1051" s="926"/>
      <c r="C1051" s="926"/>
      <c r="D1051" s="926"/>
      <c r="E1051" s="926"/>
      <c r="F1051" s="926"/>
      <c r="G1051" s="926"/>
      <c r="H1051" s="926"/>
      <c r="I1051" s="926"/>
      <c r="J1051" s="926"/>
      <c r="K1051" s="926"/>
      <c r="L1051" s="926"/>
      <c r="M1051" s="926"/>
      <c r="N1051" s="926"/>
      <c r="O1051" s="926"/>
    </row>
    <row r="1052" spans="1:15" ht="10.15" customHeight="1">
      <c r="A1052" s="926"/>
      <c r="B1052" s="926"/>
      <c r="C1052" s="926"/>
      <c r="D1052" s="926"/>
      <c r="E1052" s="926"/>
      <c r="F1052" s="926"/>
      <c r="G1052" s="926"/>
      <c r="H1052" s="926"/>
      <c r="I1052" s="926"/>
      <c r="J1052" s="926"/>
      <c r="K1052" s="926"/>
      <c r="L1052" s="926"/>
      <c r="M1052" s="926"/>
      <c r="N1052" s="926"/>
      <c r="O1052" s="926"/>
    </row>
    <row r="1053" spans="1:15" ht="10.15" customHeight="1">
      <c r="A1053" s="926"/>
      <c r="B1053" s="926"/>
      <c r="C1053" s="926"/>
      <c r="D1053" s="926"/>
      <c r="E1053" s="926"/>
      <c r="F1053" s="926"/>
      <c r="G1053" s="926"/>
      <c r="H1053" s="926"/>
      <c r="I1053" s="926"/>
      <c r="J1053" s="926"/>
      <c r="K1053" s="926"/>
      <c r="L1053" s="926"/>
      <c r="M1053" s="926"/>
      <c r="N1053" s="926"/>
      <c r="O1053" s="926"/>
    </row>
    <row r="1054" spans="1:15" ht="10.15" customHeight="1">
      <c r="A1054" s="926"/>
      <c r="B1054" s="926"/>
      <c r="C1054" s="926"/>
      <c r="D1054" s="926"/>
      <c r="E1054" s="926"/>
      <c r="F1054" s="926"/>
      <c r="G1054" s="926"/>
      <c r="H1054" s="926"/>
      <c r="I1054" s="926"/>
      <c r="J1054" s="926"/>
      <c r="K1054" s="926"/>
      <c r="L1054" s="926"/>
      <c r="M1054" s="926"/>
      <c r="N1054" s="926"/>
      <c r="O1054" s="926"/>
    </row>
    <row r="1055" spans="1:15" ht="10.15" customHeight="1">
      <c r="A1055" s="926"/>
      <c r="B1055" s="926"/>
      <c r="C1055" s="926"/>
      <c r="D1055" s="926"/>
      <c r="E1055" s="926"/>
      <c r="F1055" s="926"/>
      <c r="G1055" s="926"/>
      <c r="H1055" s="926"/>
      <c r="I1055" s="926"/>
      <c r="J1055" s="926"/>
      <c r="K1055" s="926"/>
      <c r="L1055" s="926"/>
      <c r="M1055" s="926"/>
      <c r="N1055" s="926"/>
      <c r="O1055" s="926"/>
    </row>
    <row r="1056" spans="1:15" ht="10.15" customHeight="1">
      <c r="A1056" s="926"/>
      <c r="B1056" s="926"/>
      <c r="C1056" s="926"/>
      <c r="D1056" s="926"/>
      <c r="E1056" s="926"/>
      <c r="F1056" s="926"/>
      <c r="G1056" s="926"/>
      <c r="H1056" s="926"/>
      <c r="I1056" s="926"/>
      <c r="J1056" s="926"/>
      <c r="K1056" s="926"/>
      <c r="L1056" s="926"/>
      <c r="M1056" s="926"/>
      <c r="N1056" s="926"/>
      <c r="O1056" s="926"/>
    </row>
    <row r="1057" spans="1:15" ht="10.15" customHeight="1">
      <c r="A1057" s="926"/>
      <c r="B1057" s="926"/>
      <c r="C1057" s="926"/>
      <c r="D1057" s="926"/>
      <c r="E1057" s="926"/>
      <c r="F1057" s="926"/>
      <c r="G1057" s="926"/>
      <c r="H1057" s="926"/>
      <c r="I1057" s="926"/>
      <c r="J1057" s="926"/>
      <c r="K1057" s="926"/>
      <c r="L1057" s="926"/>
      <c r="M1057" s="926"/>
      <c r="N1057" s="926"/>
      <c r="O1057" s="926"/>
    </row>
    <row r="1058" spans="1:15" ht="10.15" customHeight="1">
      <c r="A1058" s="926"/>
      <c r="B1058" s="926"/>
      <c r="C1058" s="926"/>
      <c r="D1058" s="926"/>
      <c r="E1058" s="926"/>
      <c r="F1058" s="926"/>
      <c r="G1058" s="926"/>
      <c r="H1058" s="926"/>
      <c r="I1058" s="926"/>
      <c r="J1058" s="926"/>
      <c r="K1058" s="926"/>
      <c r="L1058" s="926"/>
      <c r="M1058" s="926"/>
      <c r="N1058" s="926"/>
      <c r="O1058" s="926"/>
    </row>
    <row r="1059" spans="1:15" ht="10.15" customHeight="1">
      <c r="A1059" s="926"/>
      <c r="B1059" s="926"/>
      <c r="C1059" s="926"/>
      <c r="D1059" s="926"/>
      <c r="E1059" s="926"/>
      <c r="F1059" s="926"/>
      <c r="G1059" s="926"/>
      <c r="H1059" s="926"/>
      <c r="I1059" s="926"/>
      <c r="J1059" s="926"/>
      <c r="K1059" s="926"/>
      <c r="L1059" s="926"/>
      <c r="M1059" s="926"/>
      <c r="N1059" s="926"/>
      <c r="O1059" s="926"/>
    </row>
    <row r="1060" spans="1:15" ht="10.15" customHeight="1">
      <c r="A1060" s="926"/>
      <c r="B1060" s="926"/>
      <c r="C1060" s="926"/>
      <c r="D1060" s="926"/>
      <c r="E1060" s="926"/>
      <c r="F1060" s="926"/>
      <c r="G1060" s="926"/>
      <c r="H1060" s="926"/>
      <c r="I1060" s="926"/>
      <c r="J1060" s="926"/>
      <c r="K1060" s="926"/>
      <c r="L1060" s="926"/>
      <c r="M1060" s="926"/>
      <c r="N1060" s="926"/>
      <c r="O1060" s="926"/>
    </row>
    <row r="1061" spans="1:15" ht="10.15" customHeight="1">
      <c r="A1061" s="926"/>
      <c r="B1061" s="926"/>
      <c r="C1061" s="926"/>
      <c r="D1061" s="926"/>
      <c r="E1061" s="926"/>
      <c r="F1061" s="926"/>
      <c r="G1061" s="926"/>
      <c r="H1061" s="926"/>
      <c r="I1061" s="926"/>
      <c r="J1061" s="926"/>
      <c r="K1061" s="926"/>
      <c r="L1061" s="926"/>
      <c r="M1061" s="926"/>
      <c r="N1061" s="926"/>
      <c r="O1061" s="926"/>
    </row>
    <row r="1062" spans="1:15" ht="10.15" customHeight="1">
      <c r="A1062" s="926"/>
      <c r="B1062" s="926"/>
      <c r="C1062" s="926"/>
      <c r="D1062" s="926"/>
      <c r="E1062" s="926"/>
      <c r="F1062" s="926"/>
      <c r="G1062" s="926"/>
      <c r="H1062" s="926"/>
      <c r="I1062" s="926"/>
      <c r="J1062" s="926"/>
      <c r="K1062" s="926"/>
      <c r="L1062" s="926"/>
      <c r="M1062" s="926"/>
      <c r="N1062" s="926"/>
      <c r="O1062" s="926"/>
    </row>
    <row r="1063" spans="1:15" ht="10.15" customHeight="1">
      <c r="A1063" s="926"/>
      <c r="B1063" s="926"/>
      <c r="C1063" s="926"/>
      <c r="D1063" s="926"/>
      <c r="E1063" s="926"/>
      <c r="F1063" s="926"/>
      <c r="G1063" s="926"/>
      <c r="H1063" s="926"/>
      <c r="I1063" s="926"/>
      <c r="J1063" s="926"/>
      <c r="K1063" s="926"/>
      <c r="L1063" s="926"/>
      <c r="M1063" s="926"/>
      <c r="N1063" s="926"/>
      <c r="O1063" s="926"/>
    </row>
    <row r="1064" spans="1:15" ht="10.15" customHeight="1">
      <c r="A1064" s="926"/>
      <c r="B1064" s="926"/>
      <c r="C1064" s="926"/>
      <c r="D1064" s="926"/>
      <c r="E1064" s="926"/>
      <c r="F1064" s="926"/>
      <c r="G1064" s="926"/>
      <c r="H1064" s="926"/>
      <c r="I1064" s="926"/>
      <c r="J1064" s="926"/>
      <c r="K1064" s="926"/>
      <c r="L1064" s="926"/>
      <c r="M1064" s="926"/>
      <c r="N1064" s="926"/>
      <c r="O1064" s="926"/>
    </row>
    <row r="1065" spans="1:15" ht="10.15" customHeight="1">
      <c r="A1065" s="926"/>
      <c r="B1065" s="926"/>
      <c r="C1065" s="926"/>
      <c r="D1065" s="926"/>
      <c r="E1065" s="926"/>
      <c r="F1065" s="926"/>
      <c r="G1065" s="926"/>
      <c r="H1065" s="926"/>
      <c r="I1065" s="926"/>
      <c r="J1065" s="926"/>
      <c r="K1065" s="926"/>
      <c r="L1065" s="926"/>
      <c r="M1065" s="926"/>
      <c r="N1065" s="926"/>
      <c r="O1065" s="926"/>
    </row>
    <row r="1066" spans="1:15" ht="10.15" customHeight="1">
      <c r="A1066" s="926"/>
      <c r="B1066" s="926"/>
      <c r="C1066" s="926"/>
      <c r="D1066" s="926"/>
      <c r="E1066" s="926"/>
      <c r="F1066" s="926"/>
      <c r="G1066" s="926"/>
      <c r="H1066" s="926"/>
      <c r="I1066" s="926"/>
      <c r="J1066" s="926"/>
      <c r="K1066" s="926"/>
      <c r="L1066" s="926"/>
      <c r="M1066" s="926"/>
      <c r="N1066" s="926"/>
      <c r="O1066" s="926"/>
    </row>
    <row r="1067" spans="1:15" ht="10.15" customHeight="1">
      <c r="A1067" s="926"/>
      <c r="B1067" s="926"/>
      <c r="C1067" s="926"/>
      <c r="D1067" s="926"/>
      <c r="E1067" s="926"/>
      <c r="F1067" s="926"/>
      <c r="G1067" s="926"/>
      <c r="H1067" s="926"/>
      <c r="I1067" s="926"/>
      <c r="J1067" s="926"/>
      <c r="K1067" s="926"/>
      <c r="L1067" s="926"/>
      <c r="M1067" s="926"/>
      <c r="N1067" s="926"/>
      <c r="O1067" s="926"/>
    </row>
    <row r="1068" spans="1:15" ht="10.15" customHeight="1">
      <c r="A1068" s="926"/>
      <c r="B1068" s="926"/>
      <c r="C1068" s="926"/>
      <c r="D1068" s="926"/>
      <c r="E1068" s="926"/>
      <c r="F1068" s="926"/>
      <c r="G1068" s="926"/>
      <c r="H1068" s="926"/>
      <c r="I1068" s="926"/>
      <c r="J1068" s="926"/>
      <c r="K1068" s="926"/>
      <c r="L1068" s="926"/>
      <c r="M1068" s="926"/>
      <c r="N1068" s="926"/>
      <c r="O1068" s="926"/>
    </row>
    <row r="1069" spans="1:15" ht="10.15" customHeight="1">
      <c r="A1069" s="926"/>
      <c r="B1069" s="926"/>
      <c r="C1069" s="926"/>
      <c r="D1069" s="926"/>
      <c r="E1069" s="926"/>
      <c r="F1069" s="926"/>
      <c r="G1069" s="926"/>
      <c r="H1069" s="926"/>
      <c r="I1069" s="926"/>
      <c r="J1069" s="926"/>
      <c r="K1069" s="926"/>
      <c r="L1069" s="926"/>
      <c r="M1069" s="926"/>
      <c r="N1069" s="926"/>
      <c r="O1069" s="926"/>
    </row>
    <row r="1070" spans="1:15" ht="10.15" customHeight="1">
      <c r="A1070" s="926"/>
      <c r="B1070" s="926"/>
      <c r="C1070" s="926"/>
      <c r="D1070" s="926"/>
      <c r="E1070" s="926"/>
      <c r="F1070" s="926"/>
      <c r="G1070" s="926"/>
      <c r="H1070" s="926"/>
      <c r="I1070" s="926"/>
      <c r="J1070" s="926"/>
      <c r="K1070" s="926"/>
      <c r="L1070" s="926"/>
      <c r="M1070" s="926"/>
      <c r="N1070" s="926"/>
      <c r="O1070" s="926"/>
    </row>
    <row r="1071" spans="1:15" ht="10.15" customHeight="1">
      <c r="A1071" s="926"/>
      <c r="B1071" s="926"/>
      <c r="C1071" s="926"/>
      <c r="D1071" s="926"/>
      <c r="E1071" s="926"/>
      <c r="F1071" s="926"/>
      <c r="G1071" s="926"/>
      <c r="H1071" s="926"/>
      <c r="I1071" s="926"/>
      <c r="J1071" s="926"/>
      <c r="K1071" s="926"/>
      <c r="L1071" s="926"/>
      <c r="M1071" s="926"/>
      <c r="N1071" s="926"/>
      <c r="O1071" s="926"/>
    </row>
    <row r="1072" spans="1:15" ht="10.15" customHeight="1">
      <c r="A1072" s="926"/>
      <c r="B1072" s="926"/>
      <c r="C1072" s="926"/>
      <c r="D1072" s="926"/>
      <c r="E1072" s="926"/>
      <c r="F1072" s="926"/>
      <c r="G1072" s="926"/>
      <c r="H1072" s="926"/>
      <c r="I1072" s="926"/>
      <c r="J1072" s="926"/>
      <c r="K1072" s="926"/>
      <c r="L1072" s="926"/>
      <c r="M1072" s="926"/>
      <c r="N1072" s="926"/>
      <c r="O1072" s="926"/>
    </row>
    <row r="1073" spans="1:15" ht="10.15" customHeight="1">
      <c r="A1073" s="926"/>
      <c r="B1073" s="926"/>
      <c r="C1073" s="926"/>
      <c r="D1073" s="926"/>
      <c r="E1073" s="926"/>
      <c r="F1073" s="926"/>
      <c r="G1073" s="926"/>
      <c r="H1073" s="926"/>
      <c r="I1073" s="926"/>
      <c r="J1073" s="926"/>
      <c r="K1073" s="926"/>
      <c r="L1073" s="926"/>
      <c r="M1073" s="926"/>
      <c r="N1073" s="926"/>
      <c r="O1073" s="926"/>
    </row>
    <row r="1074" spans="1:15" ht="10.15" customHeight="1">
      <c r="A1074" s="926"/>
      <c r="B1074" s="926"/>
      <c r="C1074" s="926"/>
      <c r="D1074" s="926"/>
      <c r="E1074" s="926"/>
      <c r="F1074" s="926"/>
      <c r="G1074" s="926"/>
      <c r="H1074" s="926"/>
      <c r="I1074" s="926"/>
      <c r="J1074" s="926"/>
      <c r="K1074" s="926"/>
      <c r="L1074" s="926"/>
      <c r="M1074" s="926"/>
      <c r="N1074" s="926"/>
      <c r="O1074" s="926"/>
    </row>
    <row r="1075" spans="1:15" ht="10.15" customHeight="1">
      <c r="A1075" s="926"/>
      <c r="B1075" s="926"/>
      <c r="C1075" s="926"/>
      <c r="D1075" s="926"/>
      <c r="E1075" s="926"/>
      <c r="F1075" s="926"/>
      <c r="G1075" s="926"/>
      <c r="H1075" s="926"/>
      <c r="I1075" s="926"/>
      <c r="J1075" s="926"/>
      <c r="K1075" s="926"/>
      <c r="L1075" s="926"/>
      <c r="M1075" s="926"/>
      <c r="N1075" s="926"/>
      <c r="O1075" s="926"/>
    </row>
    <row r="1076" spans="1:15" ht="10.15" customHeight="1">
      <c r="A1076" s="926"/>
      <c r="B1076" s="926"/>
      <c r="C1076" s="926"/>
      <c r="D1076" s="926"/>
      <c r="E1076" s="926"/>
      <c r="F1076" s="926"/>
      <c r="G1076" s="926"/>
      <c r="H1076" s="926"/>
      <c r="I1076" s="926"/>
      <c r="J1076" s="926"/>
      <c r="K1076" s="926"/>
      <c r="L1076" s="926"/>
      <c r="M1076" s="926"/>
      <c r="N1076" s="926"/>
      <c r="O1076" s="926"/>
    </row>
    <row r="1077" spans="1:15" ht="10.15" customHeight="1">
      <c r="A1077" s="926"/>
      <c r="B1077" s="926"/>
      <c r="C1077" s="926"/>
      <c r="D1077" s="926"/>
      <c r="E1077" s="926"/>
      <c r="F1077" s="926"/>
      <c r="G1077" s="926"/>
      <c r="H1077" s="926"/>
      <c r="I1077" s="926"/>
      <c r="J1077" s="926"/>
      <c r="K1077" s="926"/>
      <c r="L1077" s="926"/>
      <c r="M1077" s="926"/>
      <c r="N1077" s="926"/>
      <c r="O1077" s="926"/>
    </row>
    <row r="1078" spans="1:15" ht="10.15" customHeight="1">
      <c r="A1078" s="926"/>
      <c r="B1078" s="926"/>
      <c r="C1078" s="926"/>
      <c r="D1078" s="926"/>
      <c r="E1078" s="926"/>
      <c r="F1078" s="926"/>
      <c r="G1078" s="926"/>
      <c r="H1078" s="926"/>
      <c r="I1078" s="926"/>
      <c r="J1078" s="926"/>
      <c r="K1078" s="926"/>
      <c r="L1078" s="926"/>
      <c r="M1078" s="926"/>
      <c r="N1078" s="926"/>
      <c r="O1078" s="926"/>
    </row>
    <row r="1079" spans="1:15" ht="10.15" customHeight="1">
      <c r="A1079" s="926"/>
      <c r="B1079" s="926"/>
      <c r="C1079" s="926"/>
      <c r="D1079" s="926"/>
      <c r="E1079" s="926"/>
      <c r="F1079" s="926"/>
      <c r="G1079" s="926"/>
      <c r="H1079" s="926"/>
      <c r="I1079" s="926"/>
      <c r="J1079" s="926"/>
      <c r="K1079" s="926"/>
      <c r="L1079" s="926"/>
      <c r="M1079" s="926"/>
      <c r="N1079" s="926"/>
      <c r="O1079" s="926"/>
    </row>
    <row r="1080" spans="1:15" ht="10.15" customHeight="1">
      <c r="A1080" s="926"/>
      <c r="B1080" s="926"/>
      <c r="C1080" s="926"/>
      <c r="D1080" s="926"/>
      <c r="E1080" s="926"/>
      <c r="F1080" s="926"/>
      <c r="G1080" s="926"/>
      <c r="H1080" s="926"/>
      <c r="I1080" s="926"/>
      <c r="J1080" s="926"/>
      <c r="K1080" s="926"/>
      <c r="L1080" s="926"/>
      <c r="M1080" s="926"/>
      <c r="N1080" s="926"/>
      <c r="O1080" s="926"/>
    </row>
    <row r="1081" spans="1:15" ht="10.15" customHeight="1">
      <c r="A1081" s="926"/>
      <c r="B1081" s="926"/>
      <c r="C1081" s="926"/>
      <c r="D1081" s="926"/>
      <c r="E1081" s="926"/>
      <c r="F1081" s="926"/>
      <c r="G1081" s="926"/>
      <c r="H1081" s="926"/>
      <c r="I1081" s="926"/>
      <c r="J1081" s="926"/>
      <c r="K1081" s="926"/>
      <c r="L1081" s="926"/>
      <c r="M1081" s="926"/>
      <c r="N1081" s="926"/>
      <c r="O1081" s="926"/>
    </row>
    <row r="1082" spans="1:15" ht="10.15" customHeight="1">
      <c r="A1082" s="926"/>
      <c r="B1082" s="926"/>
      <c r="C1082" s="926"/>
      <c r="D1082" s="926"/>
      <c r="E1082" s="926"/>
      <c r="F1082" s="926"/>
      <c r="G1082" s="926"/>
      <c r="H1082" s="926"/>
      <c r="I1082" s="926"/>
      <c r="J1082" s="926"/>
      <c r="K1082" s="926"/>
      <c r="L1082" s="926"/>
      <c r="M1082" s="926"/>
      <c r="N1082" s="926"/>
      <c r="O1082" s="926"/>
    </row>
    <row r="1083" spans="1:15" ht="10.15" customHeight="1">
      <c r="A1083" s="926"/>
      <c r="B1083" s="926"/>
      <c r="C1083" s="926"/>
      <c r="D1083" s="926"/>
      <c r="E1083" s="926"/>
      <c r="F1083" s="926"/>
      <c r="G1083" s="926"/>
      <c r="H1083" s="926"/>
      <c r="I1083" s="926"/>
      <c r="J1083" s="926"/>
      <c r="K1083" s="926"/>
      <c r="L1083" s="926"/>
      <c r="M1083" s="926"/>
      <c r="N1083" s="926"/>
      <c r="O1083" s="926"/>
    </row>
    <row r="1084" spans="1:15" ht="10.15" customHeight="1">
      <c r="A1084" s="926"/>
      <c r="B1084" s="926"/>
      <c r="C1084" s="926"/>
      <c r="D1084" s="926"/>
      <c r="E1084" s="926"/>
      <c r="F1084" s="926"/>
      <c r="G1084" s="926"/>
      <c r="H1084" s="926"/>
      <c r="I1084" s="926"/>
      <c r="J1084" s="926"/>
      <c r="K1084" s="926"/>
      <c r="L1084" s="926"/>
      <c r="M1084" s="926"/>
      <c r="N1084" s="926"/>
      <c r="O1084" s="926"/>
    </row>
    <row r="1085" spans="1:15" ht="10.15" customHeight="1">
      <c r="A1085" s="926"/>
      <c r="B1085" s="926"/>
      <c r="C1085" s="926"/>
      <c r="D1085" s="926"/>
      <c r="E1085" s="926"/>
      <c r="F1085" s="926"/>
      <c r="G1085" s="926"/>
      <c r="H1085" s="926"/>
      <c r="I1085" s="926"/>
      <c r="J1085" s="926"/>
      <c r="K1085" s="926"/>
      <c r="L1085" s="926"/>
      <c r="M1085" s="926"/>
      <c r="N1085" s="926"/>
      <c r="O1085" s="926"/>
    </row>
    <row r="1086" spans="1:15" ht="10.15" customHeight="1">
      <c r="A1086" s="926"/>
      <c r="B1086" s="926"/>
      <c r="C1086" s="926"/>
      <c r="D1086" s="926"/>
      <c r="E1086" s="926"/>
      <c r="F1086" s="926"/>
      <c r="G1086" s="926"/>
      <c r="H1086" s="926"/>
      <c r="I1086" s="926"/>
      <c r="J1086" s="926"/>
      <c r="K1086" s="926"/>
      <c r="L1086" s="926"/>
      <c r="M1086" s="926"/>
      <c r="N1086" s="926"/>
      <c r="O1086" s="926"/>
    </row>
    <row r="1087" spans="1:15" ht="10.15" customHeight="1">
      <c r="A1087" s="926"/>
      <c r="B1087" s="926"/>
      <c r="C1087" s="926"/>
      <c r="D1087" s="926"/>
      <c r="E1087" s="926"/>
      <c r="F1087" s="926"/>
      <c r="G1087" s="926"/>
      <c r="H1087" s="926"/>
      <c r="I1087" s="926"/>
      <c r="J1087" s="926"/>
      <c r="K1087" s="926"/>
      <c r="L1087" s="926"/>
      <c r="M1087" s="926"/>
      <c r="N1087" s="926"/>
      <c r="O1087" s="926"/>
    </row>
    <row r="1088" spans="1:15" ht="10.15" customHeight="1">
      <c r="A1088" s="926"/>
      <c r="B1088" s="926"/>
      <c r="C1088" s="926"/>
      <c r="D1088" s="926"/>
      <c r="E1088" s="926"/>
      <c r="F1088" s="926"/>
      <c r="G1088" s="926"/>
      <c r="H1088" s="926"/>
      <c r="I1088" s="926"/>
      <c r="J1088" s="926"/>
      <c r="K1088" s="926"/>
      <c r="L1088" s="926"/>
      <c r="M1088" s="926"/>
      <c r="N1088" s="926"/>
      <c r="O1088" s="926"/>
    </row>
    <row r="1089" spans="1:15" ht="10.15" customHeight="1">
      <c r="A1089" s="926"/>
      <c r="B1089" s="926"/>
      <c r="C1089" s="926"/>
      <c r="D1089" s="926"/>
      <c r="E1089" s="926"/>
      <c r="F1089" s="926"/>
      <c r="G1089" s="926"/>
      <c r="H1089" s="926"/>
      <c r="I1089" s="926"/>
      <c r="J1089" s="926"/>
      <c r="K1089" s="926"/>
      <c r="L1089" s="926"/>
      <c r="M1089" s="926"/>
      <c r="N1089" s="926"/>
      <c r="O1089" s="926"/>
    </row>
    <row r="1090" spans="1:15" ht="10.15" customHeight="1">
      <c r="A1090" s="926"/>
      <c r="B1090" s="926"/>
      <c r="C1090" s="926"/>
      <c r="D1090" s="926"/>
      <c r="E1090" s="926"/>
      <c r="F1090" s="926"/>
      <c r="G1090" s="926"/>
      <c r="H1090" s="926"/>
      <c r="I1090" s="926"/>
      <c r="J1090" s="926"/>
      <c r="K1090" s="926"/>
      <c r="L1090" s="926"/>
      <c r="M1090" s="926"/>
      <c r="N1090" s="926"/>
      <c r="O1090" s="926"/>
    </row>
    <row r="1091" spans="1:15" ht="10.15" customHeight="1">
      <c r="A1091" s="926"/>
      <c r="B1091" s="926"/>
      <c r="C1091" s="926"/>
      <c r="D1091" s="926"/>
      <c r="E1091" s="926"/>
      <c r="F1091" s="926"/>
      <c r="G1091" s="926"/>
      <c r="H1091" s="926"/>
      <c r="I1091" s="926"/>
      <c r="J1091" s="926"/>
      <c r="K1091" s="926"/>
      <c r="L1091" s="926"/>
      <c r="M1091" s="926"/>
      <c r="N1091" s="926"/>
      <c r="O1091" s="926"/>
    </row>
    <row r="1092" spans="1:15" ht="10.15" customHeight="1">
      <c r="A1092" s="926"/>
      <c r="B1092" s="926"/>
      <c r="C1092" s="926"/>
      <c r="D1092" s="926"/>
      <c r="E1092" s="926"/>
      <c r="F1092" s="926"/>
      <c r="G1092" s="926"/>
      <c r="H1092" s="926"/>
      <c r="I1092" s="926"/>
      <c r="J1092" s="926"/>
      <c r="K1092" s="926"/>
      <c r="L1092" s="926"/>
      <c r="M1092" s="926"/>
      <c r="N1092" s="926"/>
      <c r="O1092" s="926"/>
    </row>
    <row r="1093" spans="1:15" ht="10.15" customHeight="1">
      <c r="A1093" s="926"/>
      <c r="B1093" s="926"/>
      <c r="C1093" s="926"/>
      <c r="D1093" s="926"/>
      <c r="E1093" s="926"/>
      <c r="F1093" s="926"/>
      <c r="G1093" s="926"/>
      <c r="H1093" s="926"/>
      <c r="I1093" s="926"/>
      <c r="J1093" s="926"/>
      <c r="K1093" s="926"/>
      <c r="L1093" s="926"/>
      <c r="M1093" s="926"/>
      <c r="N1093" s="926"/>
      <c r="O1093" s="926"/>
    </row>
    <row r="1094" spans="1:15" ht="10.15" customHeight="1">
      <c r="A1094" s="926"/>
      <c r="B1094" s="926"/>
      <c r="C1094" s="926"/>
      <c r="D1094" s="926"/>
      <c r="E1094" s="926"/>
      <c r="F1094" s="926"/>
      <c r="G1094" s="926"/>
      <c r="H1094" s="926"/>
      <c r="I1094" s="926"/>
      <c r="J1094" s="926"/>
      <c r="K1094" s="926"/>
      <c r="L1094" s="926"/>
      <c r="M1094" s="926"/>
      <c r="N1094" s="926"/>
      <c r="O1094" s="926"/>
    </row>
    <row r="1095" spans="1:15" ht="10.15" customHeight="1">
      <c r="A1095" s="926"/>
      <c r="B1095" s="926"/>
      <c r="C1095" s="926"/>
      <c r="D1095" s="926"/>
      <c r="E1095" s="926"/>
      <c r="F1095" s="926"/>
      <c r="G1095" s="926"/>
      <c r="H1095" s="926"/>
      <c r="I1095" s="926"/>
      <c r="J1095" s="926"/>
      <c r="K1095" s="926"/>
      <c r="L1095" s="926"/>
      <c r="M1095" s="926"/>
      <c r="N1095" s="926"/>
      <c r="O1095" s="926"/>
    </row>
    <row r="1096" spans="1:15" ht="10.15" customHeight="1">
      <c r="A1096" s="926"/>
      <c r="B1096" s="926"/>
      <c r="C1096" s="926"/>
      <c r="D1096" s="926"/>
      <c r="E1096" s="926"/>
      <c r="F1096" s="926"/>
      <c r="G1096" s="926"/>
      <c r="H1096" s="926"/>
      <c r="I1096" s="926"/>
      <c r="J1096" s="926"/>
      <c r="K1096" s="926"/>
      <c r="L1096" s="926"/>
      <c r="M1096" s="926"/>
      <c r="N1096" s="926"/>
      <c r="O1096" s="926"/>
    </row>
    <row r="1097" spans="1:15" ht="10.15" customHeight="1">
      <c r="A1097" s="926"/>
      <c r="B1097" s="926"/>
      <c r="C1097" s="926"/>
      <c r="D1097" s="926"/>
      <c r="E1097" s="926"/>
      <c r="F1097" s="926"/>
      <c r="G1097" s="926"/>
      <c r="H1097" s="926"/>
      <c r="I1097" s="926"/>
      <c r="J1097" s="926"/>
      <c r="K1097" s="926"/>
      <c r="L1097" s="926"/>
      <c r="M1097" s="926"/>
      <c r="N1097" s="926"/>
      <c r="O1097" s="926"/>
    </row>
    <row r="1098" spans="1:15" ht="10.15" customHeight="1">
      <c r="A1098" s="926"/>
      <c r="B1098" s="926"/>
      <c r="C1098" s="926"/>
      <c r="D1098" s="926"/>
      <c r="E1098" s="926"/>
      <c r="F1098" s="926"/>
      <c r="G1098" s="926"/>
      <c r="H1098" s="926"/>
      <c r="I1098" s="926"/>
      <c r="J1098" s="926"/>
      <c r="K1098" s="926"/>
      <c r="L1098" s="926"/>
      <c r="M1098" s="926"/>
      <c r="N1098" s="926"/>
      <c r="O1098" s="926"/>
    </row>
    <row r="1099" spans="1:15" ht="10.15" customHeight="1">
      <c r="A1099" s="926"/>
      <c r="B1099" s="926"/>
      <c r="C1099" s="926"/>
      <c r="D1099" s="926"/>
      <c r="E1099" s="926"/>
      <c r="F1099" s="926"/>
      <c r="G1099" s="926"/>
      <c r="H1099" s="926"/>
      <c r="I1099" s="926"/>
      <c r="J1099" s="926"/>
      <c r="K1099" s="926"/>
      <c r="L1099" s="926"/>
      <c r="M1099" s="926"/>
      <c r="N1099" s="926"/>
      <c r="O1099" s="926"/>
    </row>
    <row r="1100" spans="1:15" ht="10.15" customHeight="1">
      <c r="A1100" s="926"/>
      <c r="B1100" s="926"/>
      <c r="C1100" s="926"/>
      <c r="D1100" s="926"/>
      <c r="E1100" s="926"/>
      <c r="F1100" s="926"/>
      <c r="G1100" s="926"/>
      <c r="H1100" s="926"/>
      <c r="I1100" s="926"/>
      <c r="J1100" s="926"/>
      <c r="K1100" s="926"/>
      <c r="L1100" s="926"/>
      <c r="M1100" s="926"/>
      <c r="N1100" s="926"/>
      <c r="O1100" s="926"/>
    </row>
    <row r="1101" spans="1:15" ht="10.15" customHeight="1">
      <c r="A1101" s="926"/>
      <c r="B1101" s="926"/>
      <c r="C1101" s="926"/>
      <c r="D1101" s="926"/>
      <c r="E1101" s="926"/>
      <c r="F1101" s="926"/>
      <c r="G1101" s="926"/>
      <c r="H1101" s="926"/>
      <c r="I1101" s="926"/>
      <c r="J1101" s="926"/>
      <c r="K1101" s="926"/>
      <c r="L1101" s="926"/>
      <c r="M1101" s="926"/>
      <c r="N1101" s="926"/>
      <c r="O1101" s="926"/>
    </row>
    <row r="1102" spans="1:15" ht="10.15" customHeight="1">
      <c r="A1102" s="926"/>
      <c r="B1102" s="926"/>
      <c r="C1102" s="926"/>
      <c r="D1102" s="926"/>
      <c r="E1102" s="926"/>
      <c r="F1102" s="926"/>
      <c r="G1102" s="926"/>
      <c r="H1102" s="926"/>
      <c r="I1102" s="926"/>
      <c r="J1102" s="926"/>
      <c r="K1102" s="926"/>
      <c r="L1102" s="926"/>
      <c r="M1102" s="926"/>
      <c r="N1102" s="926"/>
      <c r="O1102" s="926"/>
    </row>
    <row r="1103" spans="1:15" ht="10.15" customHeight="1">
      <c r="A1103" s="926"/>
      <c r="B1103" s="926"/>
      <c r="C1103" s="926"/>
      <c r="D1103" s="926"/>
      <c r="E1103" s="926"/>
      <c r="F1103" s="926"/>
      <c r="G1103" s="926"/>
      <c r="H1103" s="926"/>
      <c r="I1103" s="926"/>
      <c r="J1103" s="926"/>
      <c r="K1103" s="926"/>
      <c r="L1103" s="926"/>
      <c r="M1103" s="926"/>
      <c r="N1103" s="926"/>
      <c r="O1103" s="926"/>
    </row>
    <row r="1104" spans="1:15" ht="10.15" customHeight="1">
      <c r="A1104" s="926"/>
      <c r="B1104" s="926"/>
      <c r="C1104" s="926"/>
      <c r="D1104" s="926"/>
      <c r="E1104" s="926"/>
      <c r="F1104" s="926"/>
      <c r="G1104" s="926"/>
      <c r="H1104" s="926"/>
      <c r="I1104" s="926"/>
      <c r="J1104" s="926"/>
      <c r="K1104" s="926"/>
      <c r="L1104" s="926"/>
      <c r="M1104" s="926"/>
      <c r="N1104" s="926"/>
      <c r="O1104" s="926"/>
    </row>
    <row r="1105" spans="1:15" ht="10.15" customHeight="1">
      <c r="A1105" s="926"/>
      <c r="B1105" s="926"/>
      <c r="C1105" s="926"/>
      <c r="D1105" s="926"/>
      <c r="E1105" s="926"/>
      <c r="F1105" s="926"/>
      <c r="G1105" s="926"/>
      <c r="H1105" s="926"/>
      <c r="I1105" s="926"/>
      <c r="J1105" s="926"/>
      <c r="K1105" s="926"/>
      <c r="L1105" s="926"/>
      <c r="M1105" s="926"/>
      <c r="N1105" s="926"/>
      <c r="O1105" s="926"/>
    </row>
    <row r="1106" spans="1:15" ht="10.15" customHeight="1">
      <c r="A1106" s="926"/>
      <c r="B1106" s="926"/>
      <c r="C1106" s="926"/>
      <c r="D1106" s="926"/>
      <c r="E1106" s="926"/>
      <c r="F1106" s="926"/>
      <c r="G1106" s="926"/>
      <c r="H1106" s="926"/>
      <c r="I1106" s="926"/>
      <c r="J1106" s="926"/>
      <c r="K1106" s="926"/>
      <c r="L1106" s="926"/>
      <c r="M1106" s="926"/>
      <c r="N1106" s="926"/>
      <c r="O1106" s="926"/>
    </row>
    <row r="1107" spans="1:15" ht="10.15" customHeight="1">
      <c r="A1107" s="926"/>
      <c r="B1107" s="926"/>
      <c r="C1107" s="926"/>
      <c r="D1107" s="926"/>
      <c r="E1107" s="926"/>
      <c r="F1107" s="926"/>
      <c r="G1107" s="926"/>
      <c r="H1107" s="926"/>
      <c r="I1107" s="926"/>
      <c r="J1107" s="926"/>
      <c r="K1107" s="926"/>
      <c r="L1107" s="926"/>
      <c r="M1107" s="926"/>
      <c r="N1107" s="926"/>
      <c r="O1107" s="926"/>
    </row>
    <row r="1108" spans="1:15" ht="10.15" customHeight="1">
      <c r="A1108" s="926"/>
      <c r="B1108" s="926"/>
      <c r="C1108" s="926"/>
      <c r="D1108" s="926"/>
      <c r="E1108" s="926"/>
      <c r="F1108" s="926"/>
      <c r="G1108" s="926"/>
      <c r="H1108" s="926"/>
      <c r="I1108" s="926"/>
      <c r="J1108" s="926"/>
      <c r="K1108" s="926"/>
      <c r="L1108" s="926"/>
      <c r="M1108" s="926"/>
      <c r="N1108" s="926"/>
      <c r="O1108" s="926"/>
    </row>
    <row r="1109" spans="1:15" ht="10.15" customHeight="1">
      <c r="A1109" s="926"/>
      <c r="B1109" s="926"/>
      <c r="C1109" s="926"/>
      <c r="D1109" s="926"/>
      <c r="E1109" s="926"/>
      <c r="F1109" s="926"/>
      <c r="G1109" s="926"/>
      <c r="H1109" s="926"/>
      <c r="I1109" s="926"/>
      <c r="J1109" s="926"/>
      <c r="K1109" s="926"/>
      <c r="L1109" s="926"/>
      <c r="M1109" s="926"/>
      <c r="N1109" s="926"/>
      <c r="O1109" s="926"/>
    </row>
    <row r="1110" spans="1:15" ht="10.15" customHeight="1">
      <c r="A1110" s="926"/>
      <c r="B1110" s="926"/>
      <c r="C1110" s="926"/>
      <c r="D1110" s="926"/>
      <c r="E1110" s="926"/>
      <c r="F1110" s="926"/>
      <c r="G1110" s="926"/>
      <c r="H1110" s="926"/>
      <c r="I1110" s="926"/>
      <c r="J1110" s="926"/>
      <c r="K1110" s="926"/>
      <c r="L1110" s="926"/>
      <c r="M1110" s="926"/>
      <c r="N1110" s="926"/>
      <c r="O1110" s="926"/>
    </row>
    <row r="1111" spans="1:15" ht="10.15" customHeight="1">
      <c r="A1111" s="926"/>
      <c r="B1111" s="926"/>
      <c r="C1111" s="926"/>
      <c r="D1111" s="926"/>
      <c r="E1111" s="926"/>
      <c r="F1111" s="926"/>
      <c r="G1111" s="926"/>
      <c r="H1111" s="926"/>
      <c r="I1111" s="926"/>
      <c r="J1111" s="926"/>
      <c r="K1111" s="926"/>
      <c r="L1111" s="926"/>
      <c r="M1111" s="926"/>
      <c r="N1111" s="926"/>
      <c r="O1111" s="926"/>
    </row>
    <row r="1112" spans="1:15" ht="10.15" customHeight="1">
      <c r="A1112" s="926"/>
      <c r="B1112" s="926"/>
      <c r="C1112" s="926"/>
      <c r="D1112" s="926"/>
      <c r="E1112" s="926"/>
      <c r="F1112" s="926"/>
      <c r="G1112" s="926"/>
      <c r="H1112" s="926"/>
      <c r="I1112" s="926"/>
      <c r="J1112" s="926"/>
      <c r="K1112" s="926"/>
      <c r="L1112" s="926"/>
      <c r="M1112" s="926"/>
      <c r="N1112" s="926"/>
      <c r="O1112" s="926"/>
    </row>
    <row r="1113" spans="1:15" ht="10.15" customHeight="1">
      <c r="A1113" s="926"/>
      <c r="B1113" s="926"/>
      <c r="C1113" s="926"/>
      <c r="D1113" s="926"/>
      <c r="E1113" s="926"/>
      <c r="F1113" s="926"/>
      <c r="G1113" s="926"/>
      <c r="H1113" s="926"/>
      <c r="I1113" s="926"/>
      <c r="J1113" s="926"/>
      <c r="K1113" s="926"/>
      <c r="L1113" s="926"/>
      <c r="M1113" s="926"/>
      <c r="N1113" s="926"/>
      <c r="O1113" s="926"/>
    </row>
    <row r="1114" spans="1:15" ht="10.15" customHeight="1">
      <c r="A1114" s="926"/>
      <c r="B1114" s="926"/>
      <c r="C1114" s="926"/>
      <c r="D1114" s="926"/>
      <c r="E1114" s="926"/>
      <c r="F1114" s="926"/>
      <c r="G1114" s="926"/>
      <c r="H1114" s="926"/>
      <c r="I1114" s="926"/>
      <c r="J1114" s="926"/>
      <c r="K1114" s="926"/>
      <c r="L1114" s="926"/>
      <c r="M1114" s="926"/>
      <c r="N1114" s="926"/>
      <c r="O1114" s="926"/>
    </row>
    <row r="1115" spans="1:15" ht="10.15" customHeight="1">
      <c r="A1115" s="926"/>
      <c r="B1115" s="926"/>
      <c r="C1115" s="926"/>
      <c r="D1115" s="926"/>
      <c r="E1115" s="926"/>
      <c r="F1115" s="926"/>
      <c r="G1115" s="926"/>
      <c r="H1115" s="926"/>
      <c r="I1115" s="926"/>
      <c r="J1115" s="926"/>
      <c r="K1115" s="926"/>
      <c r="L1115" s="926"/>
      <c r="M1115" s="926"/>
      <c r="N1115" s="926"/>
      <c r="O1115" s="926"/>
    </row>
    <row r="1116" spans="1:15" ht="10.15" customHeight="1">
      <c r="A1116" s="926"/>
      <c r="B1116" s="926"/>
      <c r="C1116" s="926"/>
      <c r="D1116" s="926"/>
      <c r="E1116" s="926"/>
      <c r="F1116" s="926"/>
      <c r="G1116" s="926"/>
      <c r="H1116" s="926"/>
      <c r="I1116" s="926"/>
      <c r="J1116" s="926"/>
      <c r="K1116" s="926"/>
      <c r="L1116" s="926"/>
      <c r="M1116" s="926"/>
      <c r="N1116" s="926"/>
      <c r="O1116" s="926"/>
    </row>
    <row r="1117" spans="1:15" ht="10.15" customHeight="1">
      <c r="A1117" s="926"/>
      <c r="B1117" s="926"/>
      <c r="C1117" s="926"/>
      <c r="D1117" s="926"/>
      <c r="E1117" s="926"/>
      <c r="F1117" s="926"/>
      <c r="G1117" s="926"/>
      <c r="H1117" s="926"/>
      <c r="I1117" s="926"/>
      <c r="J1117" s="926"/>
      <c r="K1117" s="926"/>
      <c r="L1117" s="926"/>
      <c r="M1117" s="926"/>
      <c r="N1117" s="926"/>
      <c r="O1117" s="926"/>
    </row>
    <row r="1118" spans="1:15" ht="10.15" customHeight="1">
      <c r="A1118" s="926"/>
      <c r="B1118" s="926"/>
      <c r="C1118" s="926"/>
      <c r="D1118" s="926"/>
      <c r="E1118" s="926"/>
      <c r="F1118" s="926"/>
      <c r="G1118" s="926"/>
      <c r="H1118" s="926"/>
      <c r="I1118" s="926"/>
      <c r="J1118" s="926"/>
      <c r="K1118" s="926"/>
      <c r="L1118" s="926"/>
      <c r="M1118" s="926"/>
      <c r="N1118" s="926"/>
      <c r="O1118" s="926"/>
    </row>
    <row r="1119" spans="1:15" ht="10.15" customHeight="1">
      <c r="A1119" s="926"/>
      <c r="B1119" s="926"/>
      <c r="C1119" s="926"/>
      <c r="D1119" s="926"/>
      <c r="E1119" s="926"/>
      <c r="F1119" s="926"/>
      <c r="G1119" s="926"/>
      <c r="H1119" s="926"/>
      <c r="I1119" s="926"/>
      <c r="J1119" s="926"/>
      <c r="K1119" s="926"/>
      <c r="L1119" s="926"/>
      <c r="M1119" s="926"/>
      <c r="N1119" s="926"/>
      <c r="O1119" s="926"/>
    </row>
    <row r="1120" spans="1:15" ht="10.15" customHeight="1">
      <c r="A1120" s="926"/>
      <c r="B1120" s="926"/>
      <c r="C1120" s="926"/>
      <c r="D1120" s="926"/>
      <c r="E1120" s="926"/>
      <c r="F1120" s="926"/>
      <c r="G1120" s="926"/>
      <c r="H1120" s="926"/>
      <c r="I1120" s="926"/>
      <c r="J1120" s="926"/>
      <c r="K1120" s="926"/>
      <c r="L1120" s="926"/>
      <c r="M1120" s="926"/>
      <c r="N1120" s="926"/>
      <c r="O1120" s="926"/>
    </row>
    <row r="1121" spans="1:15" ht="10.15" customHeight="1">
      <c r="A1121" s="926"/>
      <c r="B1121" s="926"/>
      <c r="C1121" s="926"/>
      <c r="D1121" s="926"/>
      <c r="E1121" s="926"/>
      <c r="F1121" s="926"/>
      <c r="G1121" s="926"/>
      <c r="H1121" s="926"/>
      <c r="I1121" s="926"/>
      <c r="J1121" s="926"/>
      <c r="K1121" s="926"/>
      <c r="L1121" s="926"/>
      <c r="M1121" s="926"/>
      <c r="N1121" s="926"/>
      <c r="O1121" s="926"/>
    </row>
    <row r="1122" spans="1:15" ht="10.15" customHeight="1">
      <c r="A1122" s="926"/>
      <c r="B1122" s="926"/>
      <c r="C1122" s="926"/>
      <c r="D1122" s="926"/>
      <c r="E1122" s="926"/>
      <c r="F1122" s="926"/>
      <c r="G1122" s="926"/>
      <c r="H1122" s="926"/>
      <c r="I1122" s="926"/>
      <c r="J1122" s="926"/>
      <c r="K1122" s="926"/>
      <c r="L1122" s="926"/>
      <c r="M1122" s="926"/>
      <c r="N1122" s="926"/>
      <c r="O1122" s="926"/>
    </row>
    <row r="1123" spans="1:15" ht="10.15" customHeight="1">
      <c r="A1123" s="926"/>
      <c r="B1123" s="926"/>
      <c r="C1123" s="926"/>
      <c r="D1123" s="926"/>
      <c r="E1123" s="926"/>
      <c r="F1123" s="926"/>
      <c r="G1123" s="926"/>
      <c r="H1123" s="926"/>
      <c r="I1123" s="926"/>
      <c r="J1123" s="926"/>
      <c r="K1123" s="926"/>
      <c r="L1123" s="926"/>
      <c r="M1123" s="926"/>
      <c r="N1123" s="926"/>
      <c r="O1123" s="926"/>
    </row>
    <row r="1124" spans="1:15" ht="10.15" customHeight="1">
      <c r="A1124" s="926"/>
      <c r="B1124" s="926"/>
      <c r="C1124" s="926"/>
      <c r="D1124" s="926"/>
      <c r="E1124" s="926"/>
      <c r="F1124" s="926"/>
      <c r="G1124" s="926"/>
      <c r="H1124" s="926"/>
      <c r="I1124" s="926"/>
      <c r="J1124" s="926"/>
      <c r="K1124" s="926"/>
      <c r="L1124" s="926"/>
      <c r="M1124" s="926"/>
      <c r="N1124" s="926"/>
      <c r="O1124" s="926"/>
    </row>
    <row r="1125" spans="1:15" ht="10.15" customHeight="1">
      <c r="A1125" s="926"/>
      <c r="B1125" s="926"/>
      <c r="C1125" s="926"/>
      <c r="D1125" s="926"/>
      <c r="E1125" s="926"/>
      <c r="F1125" s="926"/>
      <c r="G1125" s="926"/>
      <c r="H1125" s="926"/>
      <c r="I1125" s="926"/>
      <c r="J1125" s="926"/>
      <c r="K1125" s="926"/>
      <c r="L1125" s="926"/>
      <c r="M1125" s="926"/>
      <c r="N1125" s="926"/>
      <c r="O1125" s="926"/>
    </row>
    <row r="1126" spans="1:15" ht="10.15" customHeight="1">
      <c r="A1126" s="926"/>
      <c r="B1126" s="926"/>
      <c r="C1126" s="926"/>
      <c r="D1126" s="926"/>
      <c r="E1126" s="926"/>
      <c r="F1126" s="926"/>
      <c r="G1126" s="926"/>
      <c r="H1126" s="926"/>
      <c r="I1126" s="926"/>
      <c r="J1126" s="926"/>
      <c r="K1126" s="926"/>
      <c r="L1126" s="926"/>
      <c r="M1126" s="926"/>
      <c r="N1126" s="926"/>
      <c r="O1126" s="926"/>
    </row>
    <row r="1127" spans="1:15" ht="10.15" customHeight="1">
      <c r="A1127" s="926"/>
      <c r="B1127" s="926"/>
      <c r="C1127" s="926"/>
      <c r="D1127" s="926"/>
      <c r="E1127" s="926"/>
      <c r="F1127" s="926"/>
      <c r="G1127" s="926"/>
      <c r="H1127" s="926"/>
      <c r="I1127" s="926"/>
      <c r="J1127" s="926"/>
      <c r="K1127" s="926"/>
      <c r="L1127" s="926"/>
      <c r="M1127" s="926"/>
      <c r="N1127" s="926"/>
      <c r="O1127" s="926"/>
    </row>
    <row r="1128" spans="1:15" ht="10.15" customHeight="1">
      <c r="A1128" s="926"/>
      <c r="B1128" s="926"/>
      <c r="C1128" s="926"/>
      <c r="D1128" s="926"/>
      <c r="E1128" s="926"/>
      <c r="F1128" s="926"/>
      <c r="G1128" s="926"/>
      <c r="H1128" s="926"/>
      <c r="I1128" s="926"/>
      <c r="J1128" s="926"/>
      <c r="K1128" s="926"/>
      <c r="L1128" s="926"/>
      <c r="M1128" s="926"/>
      <c r="N1128" s="926"/>
      <c r="O1128" s="926"/>
    </row>
    <row r="1129" spans="1:15" ht="10.15" customHeight="1">
      <c r="A1129" s="926"/>
      <c r="B1129" s="926"/>
      <c r="C1129" s="926"/>
      <c r="D1129" s="926"/>
      <c r="E1129" s="926"/>
      <c r="F1129" s="926"/>
      <c r="G1129" s="926"/>
      <c r="H1129" s="926"/>
      <c r="I1129" s="926"/>
      <c r="J1129" s="926"/>
      <c r="K1129" s="926"/>
      <c r="L1129" s="926"/>
      <c r="M1129" s="926"/>
      <c r="N1129" s="926"/>
      <c r="O1129" s="926"/>
    </row>
    <row r="1130" spans="1:15" ht="10.15" customHeight="1">
      <c r="A1130" s="926"/>
      <c r="B1130" s="926"/>
      <c r="C1130" s="926"/>
      <c r="D1130" s="926"/>
      <c r="E1130" s="926"/>
      <c r="F1130" s="926"/>
      <c r="G1130" s="926"/>
      <c r="H1130" s="926"/>
      <c r="I1130" s="926"/>
      <c r="J1130" s="926"/>
      <c r="K1130" s="926"/>
      <c r="L1130" s="926"/>
      <c r="M1130" s="926"/>
      <c r="N1130" s="926"/>
      <c r="O1130" s="926"/>
    </row>
    <row r="1131" spans="1:15" ht="10.15" customHeight="1">
      <c r="A1131" s="926"/>
      <c r="B1131" s="926"/>
      <c r="C1131" s="926"/>
      <c r="D1131" s="926"/>
      <c r="E1131" s="926"/>
      <c r="F1131" s="926"/>
      <c r="G1131" s="926"/>
      <c r="H1131" s="926"/>
      <c r="I1131" s="926"/>
      <c r="J1131" s="926"/>
      <c r="K1131" s="926"/>
      <c r="L1131" s="926"/>
      <c r="M1131" s="926"/>
      <c r="N1131" s="926"/>
      <c r="O1131" s="926"/>
    </row>
    <row r="1132" spans="1:15" ht="10.15" customHeight="1">
      <c r="A1132" s="926"/>
      <c r="B1132" s="926"/>
      <c r="C1132" s="926"/>
      <c r="D1132" s="926"/>
      <c r="E1132" s="926"/>
      <c r="F1132" s="926"/>
      <c r="G1132" s="926"/>
      <c r="H1132" s="926"/>
      <c r="I1132" s="926"/>
      <c r="J1132" s="926"/>
      <c r="K1132" s="926"/>
      <c r="L1132" s="926"/>
      <c r="M1132" s="926"/>
      <c r="N1132" s="926"/>
      <c r="O1132" s="926"/>
    </row>
    <row r="1133" spans="1:15" ht="10.15" customHeight="1">
      <c r="A1133" s="926"/>
      <c r="B1133" s="926"/>
      <c r="C1133" s="926"/>
      <c r="D1133" s="926"/>
      <c r="E1133" s="926"/>
      <c r="F1133" s="926"/>
      <c r="G1133" s="926"/>
      <c r="H1133" s="926"/>
      <c r="I1133" s="926"/>
      <c r="J1133" s="926"/>
      <c r="K1133" s="926"/>
      <c r="L1133" s="926"/>
      <c r="M1133" s="926"/>
      <c r="N1133" s="926"/>
      <c r="O1133" s="926"/>
    </row>
    <row r="1134" spans="1:15" ht="10.15" customHeight="1">
      <c r="A1134" s="926"/>
      <c r="B1134" s="926"/>
      <c r="C1134" s="926"/>
      <c r="D1134" s="926"/>
      <c r="E1134" s="926"/>
      <c r="F1134" s="926"/>
      <c r="G1134" s="926"/>
      <c r="H1134" s="926"/>
      <c r="I1134" s="926"/>
      <c r="J1134" s="926"/>
      <c r="K1134" s="926"/>
      <c r="L1134" s="926"/>
      <c r="M1134" s="926"/>
      <c r="N1134" s="926"/>
      <c r="O1134" s="926"/>
    </row>
    <row r="1135" spans="1:15" ht="10.15" customHeight="1">
      <c r="A1135" s="926"/>
      <c r="B1135" s="926"/>
      <c r="C1135" s="926"/>
      <c r="D1135" s="926"/>
      <c r="E1135" s="926"/>
      <c r="F1135" s="926"/>
      <c r="G1135" s="926"/>
      <c r="H1135" s="926"/>
      <c r="I1135" s="926"/>
      <c r="J1135" s="926"/>
      <c r="K1135" s="926"/>
      <c r="L1135" s="926"/>
      <c r="M1135" s="926"/>
      <c r="N1135" s="926"/>
      <c r="O1135" s="926"/>
    </row>
    <row r="1136" spans="1:15" ht="10.15" customHeight="1">
      <c r="A1136" s="926"/>
      <c r="B1136" s="926"/>
      <c r="C1136" s="926"/>
      <c r="D1136" s="926"/>
      <c r="E1136" s="926"/>
      <c r="F1136" s="926"/>
      <c r="G1136" s="926"/>
      <c r="H1136" s="926"/>
      <c r="I1136" s="926"/>
      <c r="J1136" s="926"/>
      <c r="K1136" s="926"/>
      <c r="L1136" s="926"/>
      <c r="M1136" s="926"/>
      <c r="N1136" s="926"/>
      <c r="O1136" s="926"/>
    </row>
    <row r="1137" spans="1:15" ht="10.15" customHeight="1">
      <c r="A1137" s="926"/>
      <c r="B1137" s="926"/>
      <c r="C1137" s="926"/>
      <c r="D1137" s="926"/>
      <c r="E1137" s="926"/>
      <c r="F1137" s="926"/>
      <c r="G1137" s="926"/>
      <c r="H1137" s="926"/>
      <c r="I1137" s="926"/>
      <c r="J1137" s="926"/>
      <c r="K1137" s="926"/>
      <c r="L1137" s="926"/>
      <c r="M1137" s="926"/>
      <c r="N1137" s="926"/>
      <c r="O1137" s="926"/>
    </row>
    <row r="1138" spans="1:15" ht="10.15" customHeight="1">
      <c r="A1138" s="926"/>
      <c r="B1138" s="926"/>
      <c r="C1138" s="926"/>
      <c r="D1138" s="926"/>
      <c r="E1138" s="926"/>
      <c r="F1138" s="926"/>
      <c r="G1138" s="926"/>
      <c r="H1138" s="926"/>
      <c r="I1138" s="926"/>
      <c r="J1138" s="926"/>
      <c r="K1138" s="926"/>
      <c r="L1138" s="926"/>
      <c r="M1138" s="926"/>
      <c r="N1138" s="926"/>
      <c r="O1138" s="926"/>
    </row>
    <row r="1139" spans="1:15" ht="10.15" customHeight="1">
      <c r="A1139" s="926"/>
      <c r="B1139" s="926"/>
      <c r="C1139" s="926"/>
      <c r="D1139" s="926"/>
      <c r="E1139" s="926"/>
      <c r="F1139" s="926"/>
      <c r="G1139" s="926"/>
      <c r="H1139" s="926"/>
      <c r="I1139" s="926"/>
      <c r="J1139" s="926"/>
      <c r="K1139" s="926"/>
      <c r="L1139" s="926"/>
      <c r="M1139" s="926"/>
      <c r="N1139" s="926"/>
      <c r="O1139" s="926"/>
    </row>
    <row r="1140" spans="1:15" ht="10.15" customHeight="1">
      <c r="A1140" s="926"/>
      <c r="B1140" s="926"/>
      <c r="C1140" s="926"/>
      <c r="D1140" s="926"/>
      <c r="E1140" s="926"/>
      <c r="F1140" s="926"/>
      <c r="G1140" s="926"/>
      <c r="H1140" s="926"/>
      <c r="I1140" s="926"/>
      <c r="J1140" s="926"/>
      <c r="K1140" s="926"/>
      <c r="L1140" s="926"/>
      <c r="M1140" s="926"/>
      <c r="N1140" s="926"/>
      <c r="O1140" s="926"/>
    </row>
    <row r="1141" spans="1:15" ht="10.15" customHeight="1">
      <c r="A1141" s="926"/>
      <c r="B1141" s="926"/>
      <c r="C1141" s="926"/>
      <c r="D1141" s="926"/>
      <c r="E1141" s="926"/>
      <c r="F1141" s="926"/>
      <c r="G1141" s="926"/>
      <c r="H1141" s="926"/>
      <c r="I1141" s="926"/>
      <c r="J1141" s="926"/>
      <c r="K1141" s="926"/>
      <c r="L1141" s="926"/>
      <c r="M1141" s="926"/>
      <c r="N1141" s="926"/>
      <c r="O1141" s="926"/>
    </row>
    <row r="1142" spans="1:15" ht="10.15" customHeight="1">
      <c r="A1142" s="926"/>
      <c r="B1142" s="926"/>
      <c r="C1142" s="926"/>
      <c r="D1142" s="926"/>
      <c r="E1142" s="926"/>
      <c r="F1142" s="926"/>
      <c r="G1142" s="926"/>
      <c r="H1142" s="926"/>
      <c r="I1142" s="926"/>
      <c r="J1142" s="926"/>
      <c r="K1142" s="926"/>
      <c r="L1142" s="926"/>
      <c r="M1142" s="926"/>
      <c r="N1142" s="926"/>
      <c r="O1142" s="926"/>
    </row>
    <row r="1143" spans="1:15" ht="10.15" customHeight="1">
      <c r="A1143" s="926"/>
      <c r="B1143" s="926"/>
      <c r="C1143" s="926"/>
      <c r="D1143" s="926"/>
      <c r="E1143" s="926"/>
      <c r="F1143" s="926"/>
      <c r="G1143" s="926"/>
      <c r="H1143" s="926"/>
      <c r="I1143" s="926"/>
      <c r="J1143" s="926"/>
      <c r="K1143" s="926"/>
      <c r="L1143" s="926"/>
      <c r="M1143" s="926"/>
      <c r="N1143" s="926"/>
      <c r="O1143" s="926"/>
    </row>
    <row r="1144" spans="1:15" ht="10.15" customHeight="1">
      <c r="A1144" s="926"/>
      <c r="B1144" s="926"/>
      <c r="C1144" s="926"/>
      <c r="D1144" s="926"/>
      <c r="E1144" s="926"/>
      <c r="F1144" s="926"/>
      <c r="G1144" s="926"/>
      <c r="H1144" s="926"/>
      <c r="I1144" s="926"/>
      <c r="J1144" s="926"/>
      <c r="K1144" s="926"/>
      <c r="L1144" s="926"/>
      <c r="M1144" s="926"/>
      <c r="N1144" s="926"/>
      <c r="O1144" s="926"/>
    </row>
    <row r="1145" spans="1:15" ht="10.15" customHeight="1">
      <c r="A1145" s="926"/>
      <c r="B1145" s="926"/>
      <c r="C1145" s="926"/>
      <c r="D1145" s="926"/>
      <c r="E1145" s="926"/>
      <c r="F1145" s="926"/>
      <c r="G1145" s="926"/>
      <c r="H1145" s="926"/>
      <c r="I1145" s="926"/>
      <c r="J1145" s="926"/>
      <c r="K1145" s="926"/>
      <c r="L1145" s="926"/>
      <c r="M1145" s="926"/>
      <c r="N1145" s="926"/>
      <c r="O1145" s="926"/>
    </row>
    <row r="1146" spans="1:15" ht="10.15" customHeight="1">
      <c r="A1146" s="926"/>
      <c r="B1146" s="926"/>
      <c r="C1146" s="926"/>
      <c r="D1146" s="926"/>
      <c r="E1146" s="926"/>
      <c r="F1146" s="926"/>
      <c r="G1146" s="926"/>
      <c r="H1146" s="926"/>
      <c r="I1146" s="926"/>
      <c r="J1146" s="926"/>
      <c r="K1146" s="926"/>
      <c r="L1146" s="926"/>
      <c r="M1146" s="926"/>
      <c r="N1146" s="926"/>
      <c r="O1146" s="926"/>
    </row>
    <row r="1147" spans="1:15" ht="10.15" customHeight="1">
      <c r="A1147" s="926"/>
      <c r="B1147" s="926"/>
      <c r="C1147" s="926"/>
      <c r="D1147" s="926"/>
      <c r="E1147" s="926"/>
      <c r="F1147" s="926"/>
      <c r="G1147" s="926"/>
      <c r="H1147" s="926"/>
      <c r="I1147" s="926"/>
      <c r="J1147" s="926"/>
      <c r="K1147" s="926"/>
      <c r="L1147" s="926"/>
      <c r="M1147" s="926"/>
      <c r="N1147" s="926"/>
      <c r="O1147" s="926"/>
    </row>
    <row r="1148" spans="1:15" ht="10.15" customHeight="1">
      <c r="A1148" s="926"/>
      <c r="B1148" s="926"/>
      <c r="C1148" s="926"/>
      <c r="D1148" s="926"/>
      <c r="E1148" s="926"/>
      <c r="F1148" s="926"/>
      <c r="G1148" s="926"/>
      <c r="H1148" s="926"/>
      <c r="I1148" s="926"/>
      <c r="J1148" s="926"/>
      <c r="K1148" s="926"/>
      <c r="L1148" s="926"/>
      <c r="M1148" s="926"/>
      <c r="N1148" s="926"/>
      <c r="O1148" s="926"/>
    </row>
    <row r="1149" spans="1:15" ht="10.15" customHeight="1">
      <c r="A1149" s="926"/>
      <c r="B1149" s="926"/>
      <c r="C1149" s="926"/>
      <c r="D1149" s="926"/>
      <c r="E1149" s="926"/>
      <c r="F1149" s="926"/>
      <c r="G1149" s="926"/>
      <c r="H1149" s="926"/>
      <c r="I1149" s="926"/>
      <c r="J1149" s="926"/>
      <c r="K1149" s="926"/>
      <c r="L1149" s="926"/>
      <c r="M1149" s="926"/>
      <c r="N1149" s="926"/>
      <c r="O1149" s="926"/>
    </row>
    <row r="1150" spans="1:15" ht="10.15" customHeight="1">
      <c r="A1150" s="926"/>
      <c r="B1150" s="926"/>
      <c r="C1150" s="926"/>
      <c r="D1150" s="926"/>
      <c r="E1150" s="926"/>
      <c r="F1150" s="926"/>
      <c r="G1150" s="926"/>
      <c r="H1150" s="926"/>
      <c r="I1150" s="926"/>
      <c r="J1150" s="926"/>
      <c r="K1150" s="926"/>
      <c r="L1150" s="926"/>
      <c r="M1150" s="926"/>
      <c r="N1150" s="926"/>
      <c r="O1150" s="926"/>
    </row>
    <row r="1151" spans="1:15" ht="10.15" customHeight="1">
      <c r="A1151" s="926"/>
      <c r="B1151" s="926"/>
      <c r="C1151" s="926"/>
      <c r="D1151" s="926"/>
      <c r="E1151" s="926"/>
      <c r="F1151" s="926"/>
      <c r="G1151" s="926"/>
      <c r="H1151" s="926"/>
      <c r="I1151" s="926"/>
      <c r="J1151" s="926"/>
      <c r="K1151" s="926"/>
      <c r="L1151" s="926"/>
      <c r="M1151" s="926"/>
      <c r="N1151" s="926"/>
      <c r="O1151" s="926"/>
    </row>
    <row r="1152" spans="1:15" ht="10.15" customHeight="1">
      <c r="A1152" s="926"/>
      <c r="B1152" s="926"/>
      <c r="C1152" s="926"/>
      <c r="D1152" s="926"/>
      <c r="E1152" s="926"/>
      <c r="F1152" s="926"/>
      <c r="G1152" s="926"/>
      <c r="H1152" s="926"/>
      <c r="I1152" s="926"/>
      <c r="J1152" s="926"/>
      <c r="K1152" s="926"/>
      <c r="L1152" s="926"/>
      <c r="M1152" s="926"/>
      <c r="N1152" s="926"/>
      <c r="O1152" s="926"/>
    </row>
    <row r="1153" spans="1:15" ht="10.15" customHeight="1">
      <c r="A1153" s="926"/>
      <c r="B1153" s="926"/>
      <c r="C1153" s="926"/>
      <c r="D1153" s="926"/>
      <c r="E1153" s="926"/>
      <c r="F1153" s="926"/>
      <c r="G1153" s="926"/>
      <c r="H1153" s="926"/>
      <c r="I1153" s="926"/>
      <c r="J1153" s="926"/>
      <c r="K1153" s="926"/>
      <c r="L1153" s="926"/>
      <c r="M1153" s="926"/>
      <c r="N1153" s="926"/>
      <c r="O1153" s="926"/>
    </row>
    <row r="1154" spans="1:15" ht="10.15" customHeight="1">
      <c r="A1154" s="926"/>
      <c r="B1154" s="926"/>
      <c r="C1154" s="926"/>
      <c r="D1154" s="926"/>
      <c r="E1154" s="926"/>
      <c r="F1154" s="926"/>
      <c r="G1154" s="926"/>
      <c r="H1154" s="926"/>
      <c r="I1154" s="926"/>
      <c r="J1154" s="926"/>
      <c r="K1154" s="926"/>
      <c r="L1154" s="926"/>
      <c r="M1154" s="926"/>
      <c r="N1154" s="926"/>
      <c r="O1154" s="926"/>
    </row>
    <row r="1155" spans="1:15" ht="10.15" customHeight="1">
      <c r="A1155" s="926"/>
      <c r="B1155" s="926"/>
      <c r="C1155" s="926"/>
      <c r="D1155" s="926"/>
      <c r="E1155" s="926"/>
      <c r="F1155" s="926"/>
      <c r="G1155" s="926"/>
      <c r="H1155" s="926"/>
      <c r="I1155" s="926"/>
      <c r="J1155" s="926"/>
      <c r="K1155" s="926"/>
      <c r="L1155" s="926"/>
      <c r="M1155" s="926"/>
      <c r="N1155" s="926"/>
      <c r="O1155" s="926"/>
    </row>
    <row r="1156" spans="1:15" ht="10.15" customHeight="1">
      <c r="A1156" s="926"/>
      <c r="B1156" s="926"/>
      <c r="C1156" s="926"/>
      <c r="D1156" s="926"/>
      <c r="E1156" s="926"/>
      <c r="F1156" s="926"/>
      <c r="G1156" s="926"/>
      <c r="H1156" s="926"/>
      <c r="I1156" s="926"/>
      <c r="J1156" s="926"/>
      <c r="K1156" s="926"/>
      <c r="L1156" s="926"/>
      <c r="M1156" s="926"/>
      <c r="N1156" s="926"/>
      <c r="O1156" s="926"/>
    </row>
    <row r="1157" spans="1:15" ht="10.15" customHeight="1">
      <c r="A1157" s="926"/>
      <c r="B1157" s="926"/>
      <c r="C1157" s="926"/>
      <c r="D1157" s="926"/>
      <c r="E1157" s="926"/>
      <c r="F1157" s="926"/>
      <c r="G1157" s="926"/>
      <c r="H1157" s="926"/>
      <c r="I1157" s="926"/>
      <c r="J1157" s="926"/>
      <c r="K1157" s="926"/>
      <c r="L1157" s="926"/>
      <c r="M1157" s="926"/>
      <c r="N1157" s="926"/>
      <c r="O1157" s="926"/>
    </row>
    <row r="1158" spans="1:15" ht="10.15" customHeight="1">
      <c r="A1158" s="926"/>
      <c r="B1158" s="926"/>
      <c r="C1158" s="926"/>
      <c r="D1158" s="926"/>
      <c r="E1158" s="926"/>
      <c r="F1158" s="926"/>
      <c r="G1158" s="926"/>
      <c r="H1158" s="926"/>
      <c r="I1158" s="926"/>
      <c r="J1158" s="926"/>
      <c r="K1158" s="926"/>
      <c r="L1158" s="926"/>
      <c r="M1158" s="926"/>
      <c r="N1158" s="926"/>
      <c r="O1158" s="926"/>
    </row>
    <row r="1159" spans="1:15" ht="10.15" customHeight="1">
      <c r="A1159" s="926"/>
      <c r="B1159" s="926"/>
      <c r="C1159" s="926"/>
      <c r="D1159" s="926"/>
      <c r="E1159" s="926"/>
      <c r="F1159" s="926"/>
      <c r="G1159" s="926"/>
      <c r="H1159" s="926"/>
      <c r="I1159" s="926"/>
      <c r="J1159" s="926"/>
      <c r="K1159" s="926"/>
      <c r="L1159" s="926"/>
      <c r="M1159" s="926"/>
      <c r="N1159" s="926"/>
      <c r="O1159" s="926"/>
    </row>
    <row r="1160" spans="1:15" ht="10.15" customHeight="1">
      <c r="A1160" s="926"/>
      <c r="B1160" s="926"/>
      <c r="C1160" s="926"/>
      <c r="D1160" s="926"/>
      <c r="E1160" s="926"/>
      <c r="F1160" s="926"/>
      <c r="G1160" s="926"/>
      <c r="H1160" s="926"/>
      <c r="I1160" s="926"/>
      <c r="J1160" s="926"/>
      <c r="K1160" s="926"/>
      <c r="L1160" s="926"/>
      <c r="M1160" s="926"/>
      <c r="N1160" s="926"/>
      <c r="O1160" s="926"/>
    </row>
    <row r="1161" spans="1:15" ht="10.15" customHeight="1">
      <c r="A1161" s="926"/>
      <c r="B1161" s="926"/>
      <c r="C1161" s="926"/>
      <c r="D1161" s="926"/>
      <c r="E1161" s="926"/>
      <c r="F1161" s="926"/>
      <c r="G1161" s="926"/>
      <c r="H1161" s="926"/>
      <c r="I1161" s="926"/>
      <c r="J1161" s="926"/>
      <c r="K1161" s="926"/>
      <c r="L1161" s="926"/>
      <c r="M1161" s="926"/>
      <c r="N1161" s="926"/>
      <c r="O1161" s="926"/>
    </row>
    <row r="1162" spans="1:15" ht="10.15" customHeight="1">
      <c r="A1162" s="926"/>
      <c r="B1162" s="926"/>
      <c r="C1162" s="926"/>
      <c r="D1162" s="926"/>
      <c r="E1162" s="926"/>
      <c r="F1162" s="926"/>
      <c r="G1162" s="926"/>
      <c r="H1162" s="926"/>
      <c r="I1162" s="926"/>
      <c r="J1162" s="926"/>
      <c r="K1162" s="926"/>
      <c r="L1162" s="926"/>
      <c r="M1162" s="926"/>
      <c r="N1162" s="926"/>
      <c r="O1162" s="926"/>
    </row>
    <row r="1163" spans="1:15" ht="10.15" customHeight="1">
      <c r="A1163" s="926"/>
      <c r="B1163" s="926"/>
      <c r="C1163" s="926"/>
      <c r="D1163" s="926"/>
      <c r="E1163" s="926"/>
      <c r="F1163" s="926"/>
      <c r="G1163" s="926"/>
      <c r="H1163" s="926"/>
      <c r="I1163" s="926"/>
      <c r="J1163" s="926"/>
      <c r="K1163" s="926"/>
      <c r="L1163" s="926"/>
      <c r="M1163" s="926"/>
      <c r="N1163" s="926"/>
      <c r="O1163" s="926"/>
    </row>
    <row r="1164" spans="1:15" ht="10.15" customHeight="1">
      <c r="A1164" s="926"/>
      <c r="B1164" s="926"/>
      <c r="C1164" s="926"/>
      <c r="D1164" s="926"/>
      <c r="E1164" s="926"/>
      <c r="F1164" s="926"/>
      <c r="G1164" s="926"/>
      <c r="H1164" s="926"/>
      <c r="I1164" s="926"/>
      <c r="J1164" s="926"/>
      <c r="K1164" s="926"/>
      <c r="L1164" s="926"/>
      <c r="M1164" s="926"/>
      <c r="N1164" s="926"/>
      <c r="O1164" s="926"/>
    </row>
    <row r="1165" spans="1:15" ht="10.15" customHeight="1">
      <c r="A1165" s="926"/>
      <c r="B1165" s="926"/>
      <c r="C1165" s="926"/>
      <c r="D1165" s="926"/>
      <c r="E1165" s="926"/>
      <c r="F1165" s="926"/>
      <c r="G1165" s="926"/>
      <c r="H1165" s="926"/>
      <c r="I1165" s="926"/>
      <c r="J1165" s="926"/>
      <c r="K1165" s="926"/>
      <c r="L1165" s="926"/>
      <c r="M1165" s="926"/>
      <c r="N1165" s="926"/>
      <c r="O1165" s="926"/>
    </row>
    <row r="1166" spans="1:15" ht="10.15" customHeight="1">
      <c r="A1166" s="926"/>
      <c r="B1166" s="926"/>
      <c r="C1166" s="926"/>
      <c r="D1166" s="926"/>
      <c r="E1166" s="926"/>
      <c r="F1166" s="926"/>
      <c r="G1166" s="926"/>
      <c r="H1166" s="926"/>
      <c r="I1166" s="926"/>
      <c r="J1166" s="926"/>
      <c r="K1166" s="926"/>
      <c r="L1166" s="926"/>
      <c r="M1166" s="926"/>
      <c r="N1166" s="926"/>
      <c r="O1166" s="926"/>
    </row>
    <row r="1167" spans="1:15" ht="10.15" customHeight="1">
      <c r="A1167" s="926"/>
      <c r="B1167" s="926"/>
      <c r="C1167" s="926"/>
      <c r="D1167" s="926"/>
      <c r="E1167" s="926"/>
      <c r="F1167" s="926"/>
      <c r="G1167" s="926"/>
      <c r="H1167" s="926"/>
      <c r="I1167" s="926"/>
      <c r="J1167" s="926"/>
      <c r="K1167" s="926"/>
      <c r="L1167" s="926"/>
      <c r="M1167" s="926"/>
      <c r="N1167" s="926"/>
      <c r="O1167" s="926"/>
    </row>
    <row r="1168" spans="1:15" ht="10.15" customHeight="1">
      <c r="A1168" s="926"/>
      <c r="B1168" s="926"/>
      <c r="C1168" s="926"/>
      <c r="D1168" s="926"/>
      <c r="E1168" s="926"/>
      <c r="F1168" s="926"/>
      <c r="G1168" s="926"/>
      <c r="H1168" s="926"/>
      <c r="I1168" s="926"/>
      <c r="J1168" s="926"/>
      <c r="K1168" s="926"/>
      <c r="L1168" s="926"/>
      <c r="M1168" s="926"/>
      <c r="N1168" s="926"/>
      <c r="O1168" s="926"/>
    </row>
    <row r="1169" spans="1:15" ht="10.15" customHeight="1">
      <c r="A1169" s="926"/>
      <c r="B1169" s="926"/>
      <c r="C1169" s="926"/>
      <c r="D1169" s="926"/>
      <c r="E1169" s="926"/>
      <c r="F1169" s="926"/>
      <c r="G1169" s="926"/>
      <c r="H1169" s="926"/>
      <c r="I1169" s="926"/>
      <c r="J1169" s="926"/>
      <c r="K1169" s="926"/>
      <c r="L1169" s="926"/>
      <c r="M1169" s="926"/>
      <c r="N1169" s="926"/>
      <c r="O1169" s="926"/>
    </row>
    <row r="1170" spans="1:15" ht="10.15" customHeight="1">
      <c r="A1170" s="926"/>
      <c r="B1170" s="926"/>
      <c r="C1170" s="926"/>
      <c r="D1170" s="926"/>
      <c r="E1170" s="926"/>
      <c r="F1170" s="926"/>
      <c r="G1170" s="926"/>
      <c r="H1170" s="926"/>
      <c r="I1170" s="926"/>
      <c r="J1170" s="926"/>
      <c r="K1170" s="926"/>
      <c r="L1170" s="926"/>
      <c r="M1170" s="926"/>
      <c r="N1170" s="926"/>
      <c r="O1170" s="926"/>
    </row>
    <row r="1171" spans="1:15" ht="10.15" customHeight="1">
      <c r="A1171" s="926"/>
      <c r="B1171" s="926"/>
      <c r="C1171" s="926"/>
      <c r="D1171" s="926"/>
      <c r="E1171" s="926"/>
      <c r="F1171" s="926"/>
      <c r="G1171" s="926"/>
      <c r="H1171" s="926"/>
      <c r="I1171" s="926"/>
      <c r="J1171" s="926"/>
      <c r="K1171" s="926"/>
      <c r="L1171" s="926"/>
      <c r="M1171" s="926"/>
      <c r="N1171" s="926"/>
      <c r="O1171" s="926"/>
    </row>
    <row r="1172" spans="1:15" ht="10.15" customHeight="1">
      <c r="A1172" s="926"/>
      <c r="B1172" s="926"/>
      <c r="C1172" s="926"/>
      <c r="D1172" s="926"/>
      <c r="E1172" s="926"/>
      <c r="F1172" s="926"/>
      <c r="G1172" s="926"/>
      <c r="H1172" s="926"/>
      <c r="I1172" s="926"/>
      <c r="J1172" s="926"/>
      <c r="K1172" s="926"/>
      <c r="L1172" s="926"/>
      <c r="M1172" s="926"/>
      <c r="N1172" s="926"/>
      <c r="O1172" s="926"/>
    </row>
    <row r="1173" spans="1:15" ht="10.15" customHeight="1">
      <c r="A1173" s="926"/>
      <c r="B1173" s="926"/>
      <c r="C1173" s="926"/>
      <c r="D1173" s="926"/>
      <c r="E1173" s="926"/>
      <c r="F1173" s="926"/>
      <c r="G1173" s="926"/>
      <c r="H1173" s="926"/>
      <c r="I1173" s="926"/>
      <c r="J1173" s="926"/>
      <c r="K1173" s="926"/>
      <c r="L1173" s="926"/>
      <c r="M1173" s="926"/>
      <c r="N1173" s="926"/>
      <c r="O1173" s="926"/>
    </row>
    <row r="1174" spans="1:15" ht="10.15" customHeight="1">
      <c r="A1174" s="926"/>
      <c r="B1174" s="926"/>
      <c r="C1174" s="926"/>
      <c r="D1174" s="926"/>
      <c r="E1174" s="926"/>
      <c r="F1174" s="926"/>
      <c r="G1174" s="926"/>
      <c r="H1174" s="926"/>
      <c r="I1174" s="926"/>
      <c r="J1174" s="926"/>
      <c r="K1174" s="926"/>
      <c r="L1174" s="926"/>
      <c r="M1174" s="926"/>
      <c r="N1174" s="926"/>
      <c r="O1174" s="926"/>
    </row>
    <row r="1175" spans="1:15" ht="10.15" customHeight="1">
      <c r="A1175" s="926"/>
      <c r="B1175" s="926"/>
      <c r="C1175" s="926"/>
      <c r="D1175" s="926"/>
      <c r="E1175" s="926"/>
      <c r="F1175" s="926"/>
      <c r="G1175" s="926"/>
      <c r="H1175" s="926"/>
      <c r="I1175" s="926"/>
      <c r="J1175" s="926"/>
      <c r="K1175" s="926"/>
      <c r="L1175" s="926"/>
      <c r="M1175" s="926"/>
      <c r="N1175" s="926"/>
      <c r="O1175" s="926"/>
    </row>
    <row r="1176" spans="1:15" ht="10.15" customHeight="1">
      <c r="A1176" s="926"/>
      <c r="B1176" s="926"/>
      <c r="C1176" s="926"/>
      <c r="D1176" s="926"/>
      <c r="E1176" s="926"/>
      <c r="F1176" s="926"/>
      <c r="G1176" s="926"/>
      <c r="H1176" s="926"/>
      <c r="I1176" s="926"/>
      <c r="J1176" s="926"/>
      <c r="K1176" s="926"/>
      <c r="L1176" s="926"/>
      <c r="M1176" s="926"/>
      <c r="N1176" s="926"/>
      <c r="O1176" s="926"/>
    </row>
    <row r="1177" spans="1:15" ht="10.15" customHeight="1">
      <c r="A1177" s="926"/>
      <c r="B1177" s="926"/>
      <c r="C1177" s="926"/>
      <c r="D1177" s="926"/>
      <c r="E1177" s="926"/>
      <c r="F1177" s="926"/>
      <c r="G1177" s="926"/>
      <c r="H1177" s="926"/>
      <c r="I1177" s="926"/>
      <c r="J1177" s="926"/>
      <c r="K1177" s="926"/>
      <c r="L1177" s="926"/>
      <c r="M1177" s="926"/>
      <c r="N1177" s="926"/>
      <c r="O1177" s="926"/>
    </row>
    <row r="1178" spans="1:15" ht="10.15" customHeight="1">
      <c r="A1178" s="926"/>
      <c r="B1178" s="926"/>
      <c r="C1178" s="926"/>
      <c r="D1178" s="926"/>
      <c r="E1178" s="926"/>
      <c r="F1178" s="926"/>
      <c r="G1178" s="926"/>
      <c r="H1178" s="926"/>
      <c r="I1178" s="926"/>
      <c r="J1178" s="926"/>
      <c r="K1178" s="926"/>
      <c r="L1178" s="926"/>
      <c r="M1178" s="926"/>
      <c r="N1178" s="926"/>
      <c r="O1178" s="926"/>
    </row>
    <row r="1179" spans="1:15" ht="10.15" customHeight="1">
      <c r="A1179" s="926"/>
      <c r="B1179" s="926"/>
      <c r="C1179" s="926"/>
      <c r="D1179" s="926"/>
      <c r="E1179" s="926"/>
      <c r="F1179" s="926"/>
      <c r="G1179" s="926"/>
      <c r="H1179" s="926"/>
      <c r="I1179" s="926"/>
      <c r="J1179" s="926"/>
      <c r="K1179" s="926"/>
      <c r="L1179" s="926"/>
      <c r="M1179" s="926"/>
      <c r="N1179" s="926"/>
      <c r="O1179" s="926"/>
    </row>
    <row r="1180" spans="1:15" ht="10.15" customHeight="1">
      <c r="A1180" s="926"/>
      <c r="B1180" s="926"/>
      <c r="C1180" s="926"/>
      <c r="D1180" s="926"/>
      <c r="E1180" s="926"/>
      <c r="F1180" s="926"/>
      <c r="G1180" s="926"/>
      <c r="H1180" s="926"/>
      <c r="I1180" s="926"/>
      <c r="J1180" s="926"/>
      <c r="K1180" s="926"/>
      <c r="L1180" s="926"/>
      <c r="M1180" s="926"/>
      <c r="N1180" s="926"/>
      <c r="O1180" s="926"/>
    </row>
    <row r="1181" spans="1:15" ht="10.15" customHeight="1">
      <c r="A1181" s="926"/>
      <c r="B1181" s="926"/>
      <c r="C1181" s="926"/>
      <c r="D1181" s="926"/>
      <c r="E1181" s="926"/>
      <c r="F1181" s="926"/>
      <c r="G1181" s="926"/>
      <c r="H1181" s="926"/>
      <c r="I1181" s="926"/>
      <c r="J1181" s="926"/>
      <c r="K1181" s="926"/>
      <c r="L1181" s="926"/>
      <c r="M1181" s="926"/>
      <c r="N1181" s="926"/>
      <c r="O1181" s="926"/>
    </row>
    <row r="1182" spans="1:15" ht="10.15" customHeight="1">
      <c r="A1182" s="926"/>
      <c r="B1182" s="926"/>
      <c r="C1182" s="926"/>
      <c r="D1182" s="926"/>
      <c r="E1182" s="926"/>
      <c r="F1182" s="926"/>
      <c r="G1182" s="926"/>
      <c r="H1182" s="926"/>
      <c r="I1182" s="926"/>
      <c r="J1182" s="926"/>
      <c r="K1182" s="926"/>
      <c r="L1182" s="926"/>
      <c r="M1182" s="926"/>
      <c r="N1182" s="926"/>
      <c r="O1182" s="926"/>
    </row>
    <row r="1183" spans="1:15" ht="10.15" customHeight="1">
      <c r="A1183" s="926"/>
      <c r="B1183" s="926"/>
      <c r="C1183" s="926"/>
      <c r="D1183" s="926"/>
      <c r="E1183" s="926"/>
      <c r="F1183" s="926"/>
      <c r="G1183" s="926"/>
      <c r="H1183" s="926"/>
      <c r="I1183" s="926"/>
      <c r="J1183" s="926"/>
      <c r="K1183" s="926"/>
      <c r="L1183" s="926"/>
      <c r="M1183" s="926"/>
      <c r="N1183" s="926"/>
      <c r="O1183" s="926"/>
    </row>
    <row r="1184" spans="1:15" ht="10.15" customHeight="1">
      <c r="A1184" s="926"/>
      <c r="B1184" s="926"/>
      <c r="C1184" s="926"/>
      <c r="D1184" s="926"/>
      <c r="E1184" s="926"/>
      <c r="F1184" s="926"/>
      <c r="G1184" s="926"/>
      <c r="H1184" s="926"/>
      <c r="I1184" s="926"/>
      <c r="J1184" s="926"/>
      <c r="K1184" s="926"/>
      <c r="L1184" s="926"/>
      <c r="M1184" s="926"/>
      <c r="N1184" s="926"/>
      <c r="O1184" s="926"/>
    </row>
    <row r="1185" spans="1:15" ht="10.15" customHeight="1">
      <c r="A1185" s="926"/>
      <c r="B1185" s="926"/>
      <c r="C1185" s="926"/>
      <c r="D1185" s="926"/>
      <c r="E1185" s="926"/>
      <c r="F1185" s="926"/>
      <c r="G1185" s="926"/>
      <c r="H1185" s="926"/>
      <c r="I1185" s="926"/>
      <c r="J1185" s="926"/>
      <c r="K1185" s="926"/>
      <c r="L1185" s="926"/>
      <c r="M1185" s="926"/>
      <c r="N1185" s="926"/>
      <c r="O1185" s="926"/>
    </row>
    <row r="1186" spans="1:15" ht="10.15" customHeight="1">
      <c r="A1186" s="926"/>
      <c r="B1186" s="926"/>
      <c r="C1186" s="926"/>
      <c r="D1186" s="926"/>
      <c r="E1186" s="926"/>
      <c r="F1186" s="926"/>
      <c r="G1186" s="926"/>
      <c r="H1186" s="926"/>
      <c r="I1186" s="926"/>
      <c r="J1186" s="926"/>
      <c r="K1186" s="926"/>
      <c r="L1186" s="926"/>
      <c r="M1186" s="926"/>
      <c r="N1186" s="926"/>
      <c r="O1186" s="926"/>
    </row>
    <row r="1187" spans="1:15" ht="10.15" customHeight="1">
      <c r="A1187" s="926"/>
      <c r="B1187" s="926"/>
      <c r="C1187" s="926"/>
      <c r="D1187" s="926"/>
      <c r="E1187" s="926"/>
      <c r="F1187" s="926"/>
      <c r="G1187" s="926"/>
      <c r="H1187" s="926"/>
      <c r="I1187" s="926"/>
      <c r="J1187" s="926"/>
      <c r="K1187" s="926"/>
      <c r="L1187" s="926"/>
      <c r="M1187" s="926"/>
      <c r="N1187" s="926"/>
      <c r="O1187" s="926"/>
    </row>
    <row r="1188" spans="1:15" ht="10.15" customHeight="1">
      <c r="A1188" s="926"/>
      <c r="B1188" s="926"/>
      <c r="C1188" s="926"/>
      <c r="D1188" s="926"/>
      <c r="E1188" s="926"/>
      <c r="F1188" s="926"/>
      <c r="G1188" s="926"/>
      <c r="H1188" s="926"/>
      <c r="I1188" s="926"/>
      <c r="J1188" s="926"/>
      <c r="K1188" s="926"/>
      <c r="L1188" s="926"/>
      <c r="M1188" s="926"/>
      <c r="N1188" s="926"/>
      <c r="O1188" s="926"/>
    </row>
    <row r="1189" spans="1:15" ht="10.15" customHeight="1">
      <c r="A1189" s="926"/>
      <c r="B1189" s="926"/>
      <c r="C1189" s="926"/>
      <c r="D1189" s="926"/>
      <c r="E1189" s="926"/>
      <c r="F1189" s="926"/>
      <c r="G1189" s="926"/>
      <c r="H1189" s="926"/>
      <c r="I1189" s="926"/>
      <c r="J1189" s="926"/>
      <c r="K1189" s="926"/>
      <c r="L1189" s="926"/>
      <c r="M1189" s="926"/>
      <c r="N1189" s="926"/>
      <c r="O1189" s="926"/>
    </row>
    <row r="1190" spans="1:15" ht="10.15" customHeight="1">
      <c r="A1190" s="926"/>
      <c r="B1190" s="926"/>
      <c r="C1190" s="926"/>
      <c r="D1190" s="926"/>
      <c r="E1190" s="926"/>
      <c r="F1190" s="926"/>
      <c r="G1190" s="926"/>
      <c r="H1190" s="926"/>
      <c r="I1190" s="926"/>
      <c r="J1190" s="926"/>
      <c r="K1190" s="926"/>
      <c r="L1190" s="926"/>
      <c r="M1190" s="926"/>
      <c r="N1190" s="926"/>
      <c r="O1190" s="926"/>
    </row>
    <row r="1191" spans="1:15" ht="10.15" customHeight="1">
      <c r="A1191" s="926"/>
      <c r="B1191" s="926"/>
      <c r="C1191" s="926"/>
      <c r="D1191" s="926"/>
      <c r="E1191" s="926"/>
      <c r="F1191" s="926"/>
      <c r="G1191" s="926"/>
      <c r="H1191" s="926"/>
      <c r="I1191" s="926"/>
      <c r="J1191" s="926"/>
      <c r="K1191" s="926"/>
      <c r="L1191" s="926"/>
      <c r="M1191" s="926"/>
      <c r="N1191" s="926"/>
      <c r="O1191" s="926"/>
    </row>
    <row r="1192" spans="1:15" ht="10.15" customHeight="1">
      <c r="A1192" s="926"/>
      <c r="B1192" s="926"/>
      <c r="C1192" s="926"/>
      <c r="D1192" s="926"/>
      <c r="E1192" s="926"/>
      <c r="F1192" s="926"/>
      <c r="G1192" s="926"/>
      <c r="H1192" s="926"/>
      <c r="I1192" s="926"/>
      <c r="J1192" s="926"/>
      <c r="K1192" s="926"/>
      <c r="L1192" s="926"/>
      <c r="M1192" s="926"/>
      <c r="N1192" s="926"/>
      <c r="O1192" s="926"/>
    </row>
    <row r="1193" spans="1:15" ht="10.15" customHeight="1">
      <c r="A1193" s="926"/>
      <c r="B1193" s="926"/>
      <c r="C1193" s="926"/>
      <c r="D1193" s="926"/>
      <c r="E1193" s="926"/>
      <c r="F1193" s="926"/>
      <c r="G1193" s="926"/>
      <c r="H1193" s="926"/>
      <c r="I1193" s="926"/>
      <c r="J1193" s="926"/>
      <c r="K1193" s="926"/>
      <c r="L1193" s="926"/>
      <c r="M1193" s="926"/>
      <c r="N1193" s="926"/>
      <c r="O1193" s="926"/>
    </row>
    <row r="1194" spans="1:15" ht="10.15" customHeight="1">
      <c r="A1194" s="926"/>
      <c r="B1194" s="926"/>
      <c r="C1194" s="926"/>
      <c r="D1194" s="926"/>
      <c r="E1194" s="926"/>
      <c r="F1194" s="926"/>
      <c r="G1194" s="926"/>
      <c r="H1194" s="926"/>
      <c r="I1194" s="926"/>
      <c r="J1194" s="926"/>
      <c r="K1194" s="926"/>
      <c r="L1194" s="926"/>
      <c r="M1194" s="926"/>
      <c r="N1194" s="926"/>
      <c r="O1194" s="926"/>
    </row>
    <row r="1195" spans="1:15" ht="10.15" customHeight="1">
      <c r="A1195" s="926"/>
      <c r="B1195" s="926"/>
      <c r="C1195" s="926"/>
      <c r="D1195" s="926"/>
      <c r="E1195" s="926"/>
      <c r="F1195" s="926"/>
      <c r="G1195" s="926"/>
      <c r="H1195" s="926"/>
      <c r="I1195" s="926"/>
      <c r="J1195" s="926"/>
      <c r="K1195" s="926"/>
      <c r="L1195" s="926"/>
      <c r="M1195" s="926"/>
      <c r="N1195" s="926"/>
      <c r="O1195" s="926"/>
    </row>
    <row r="1196" spans="1:15" ht="10.15" customHeight="1">
      <c r="A1196" s="926"/>
      <c r="B1196" s="926"/>
      <c r="C1196" s="926"/>
      <c r="D1196" s="926"/>
      <c r="E1196" s="926"/>
      <c r="F1196" s="926"/>
      <c r="G1196" s="926"/>
      <c r="H1196" s="926"/>
      <c r="I1196" s="926"/>
      <c r="J1196" s="926"/>
      <c r="K1196" s="926"/>
      <c r="L1196" s="926"/>
      <c r="M1196" s="926"/>
      <c r="N1196" s="926"/>
      <c r="O1196" s="926"/>
    </row>
    <row r="1197" spans="1:15" ht="10.15" customHeight="1">
      <c r="A1197" s="926"/>
      <c r="B1197" s="926"/>
      <c r="C1197" s="926"/>
      <c r="D1197" s="926"/>
      <c r="E1197" s="926"/>
      <c r="F1197" s="926"/>
      <c r="G1197" s="926"/>
      <c r="H1197" s="926"/>
      <c r="I1197" s="926"/>
      <c r="J1197" s="926"/>
      <c r="K1197" s="926"/>
      <c r="L1197" s="926"/>
      <c r="M1197" s="926"/>
      <c r="N1197" s="926"/>
      <c r="O1197" s="926"/>
    </row>
    <row r="1198" spans="1:15" ht="10.15" customHeight="1">
      <c r="A1198" s="926"/>
      <c r="B1198" s="926"/>
      <c r="C1198" s="926"/>
      <c r="D1198" s="926"/>
      <c r="E1198" s="926"/>
      <c r="F1198" s="926"/>
      <c r="G1198" s="926"/>
      <c r="H1198" s="926"/>
      <c r="I1198" s="926"/>
      <c r="J1198" s="926"/>
      <c r="K1198" s="926"/>
      <c r="L1198" s="926"/>
      <c r="M1198" s="926"/>
      <c r="N1198" s="926"/>
      <c r="O1198" s="926"/>
    </row>
    <row r="1199" spans="1:15" ht="10.15" customHeight="1">
      <c r="A1199" s="926"/>
      <c r="B1199" s="926"/>
      <c r="C1199" s="926"/>
      <c r="D1199" s="926"/>
      <c r="E1199" s="926"/>
      <c r="F1199" s="926"/>
      <c r="G1199" s="926"/>
      <c r="H1199" s="926"/>
      <c r="I1199" s="926"/>
      <c r="J1199" s="926"/>
      <c r="K1199" s="926"/>
      <c r="L1199" s="926"/>
      <c r="M1199" s="926"/>
      <c r="N1199" s="926"/>
      <c r="O1199" s="926"/>
    </row>
    <row r="1200" spans="1:15" ht="10.15" customHeight="1">
      <c r="A1200" s="926"/>
      <c r="B1200" s="926"/>
      <c r="C1200" s="926"/>
      <c r="D1200" s="926"/>
      <c r="E1200" s="926"/>
      <c r="F1200" s="926"/>
      <c r="G1200" s="926"/>
      <c r="H1200" s="926"/>
      <c r="I1200" s="926"/>
      <c r="J1200" s="926"/>
      <c r="K1200" s="926"/>
      <c r="L1200" s="926"/>
      <c r="M1200" s="926"/>
      <c r="N1200" s="926"/>
      <c r="O1200" s="926"/>
    </row>
    <row r="1201" spans="1:15" ht="10.15" customHeight="1">
      <c r="A1201" s="926"/>
      <c r="B1201" s="926"/>
      <c r="C1201" s="926"/>
      <c r="D1201" s="926"/>
      <c r="E1201" s="926"/>
      <c r="F1201" s="926"/>
      <c r="G1201" s="926"/>
      <c r="H1201" s="926"/>
      <c r="I1201" s="926"/>
      <c r="J1201" s="926"/>
      <c r="K1201" s="926"/>
      <c r="L1201" s="926"/>
      <c r="M1201" s="926"/>
      <c r="N1201" s="926"/>
      <c r="O1201" s="926"/>
    </row>
    <row r="1202" spans="1:15" ht="10.15" customHeight="1">
      <c r="A1202" s="926"/>
      <c r="B1202" s="926"/>
      <c r="C1202" s="926"/>
      <c r="D1202" s="926"/>
      <c r="E1202" s="926"/>
      <c r="F1202" s="926"/>
      <c r="G1202" s="926"/>
      <c r="H1202" s="926"/>
      <c r="I1202" s="926"/>
      <c r="J1202" s="926"/>
      <c r="K1202" s="926"/>
      <c r="L1202" s="926"/>
      <c r="M1202" s="926"/>
      <c r="N1202" s="926"/>
      <c r="O1202" s="926"/>
    </row>
    <row r="1203" spans="1:15" ht="10.15" customHeight="1">
      <c r="A1203" s="926"/>
      <c r="B1203" s="926"/>
      <c r="C1203" s="926"/>
      <c r="D1203" s="926"/>
      <c r="E1203" s="926"/>
      <c r="F1203" s="926"/>
      <c r="G1203" s="926"/>
      <c r="H1203" s="926"/>
      <c r="I1203" s="926"/>
      <c r="J1203" s="926"/>
      <c r="K1203" s="926"/>
      <c r="L1203" s="926"/>
      <c r="M1203" s="926"/>
      <c r="N1203" s="926"/>
      <c r="O1203" s="926"/>
    </row>
    <row r="1204" spans="1:15" ht="10.15" customHeight="1">
      <c r="A1204" s="926"/>
      <c r="B1204" s="926"/>
      <c r="C1204" s="926"/>
      <c r="D1204" s="926"/>
      <c r="E1204" s="926"/>
      <c r="F1204" s="926"/>
      <c r="G1204" s="926"/>
      <c r="H1204" s="926"/>
      <c r="I1204" s="926"/>
      <c r="J1204" s="926"/>
      <c r="K1204" s="926"/>
      <c r="L1204" s="926"/>
      <c r="M1204" s="926"/>
      <c r="N1204" s="926"/>
      <c r="O1204" s="926"/>
    </row>
    <row r="1205" spans="1:15" ht="10.15" customHeight="1">
      <c r="A1205" s="926"/>
      <c r="B1205" s="926"/>
      <c r="C1205" s="926"/>
      <c r="D1205" s="926"/>
      <c r="E1205" s="926"/>
      <c r="F1205" s="926"/>
      <c r="G1205" s="926"/>
      <c r="H1205" s="926"/>
      <c r="I1205" s="926"/>
      <c r="J1205" s="926"/>
      <c r="K1205" s="926"/>
      <c r="L1205" s="926"/>
      <c r="M1205" s="926"/>
      <c r="N1205" s="926"/>
      <c r="O1205" s="926"/>
    </row>
    <row r="1206" spans="1:15" ht="10.15" customHeight="1">
      <c r="A1206" s="926"/>
      <c r="B1206" s="926"/>
      <c r="C1206" s="926"/>
      <c r="D1206" s="926"/>
      <c r="E1206" s="926"/>
      <c r="F1206" s="926"/>
      <c r="G1206" s="926"/>
      <c r="H1206" s="926"/>
      <c r="I1206" s="926"/>
      <c r="J1206" s="926"/>
      <c r="K1206" s="926"/>
      <c r="L1206" s="926"/>
      <c r="M1206" s="926"/>
      <c r="N1206" s="926"/>
      <c r="O1206" s="926"/>
    </row>
    <row r="1207" spans="1:15" ht="10.15" customHeight="1">
      <c r="A1207" s="926"/>
      <c r="B1207" s="926"/>
      <c r="C1207" s="926"/>
      <c r="D1207" s="926"/>
      <c r="E1207" s="926"/>
      <c r="F1207" s="926"/>
      <c r="G1207" s="926"/>
      <c r="H1207" s="926"/>
      <c r="I1207" s="926"/>
      <c r="J1207" s="926"/>
      <c r="K1207" s="926"/>
      <c r="L1207" s="926"/>
      <c r="M1207" s="926"/>
      <c r="N1207" s="926"/>
      <c r="O1207" s="926"/>
    </row>
    <row r="1208" spans="1:15" ht="10.15" customHeight="1">
      <c r="A1208" s="926"/>
      <c r="B1208" s="926"/>
      <c r="C1208" s="926"/>
      <c r="D1208" s="926"/>
      <c r="E1208" s="926"/>
      <c r="F1208" s="926"/>
      <c r="G1208" s="926"/>
      <c r="H1208" s="926"/>
      <c r="I1208" s="926"/>
      <c r="J1208" s="926"/>
      <c r="K1208" s="926"/>
      <c r="L1208" s="926"/>
      <c r="M1208" s="926"/>
      <c r="N1208" s="926"/>
      <c r="O1208" s="926"/>
    </row>
    <row r="1209" spans="1:15" ht="10.15" customHeight="1">
      <c r="A1209" s="926"/>
      <c r="B1209" s="926"/>
      <c r="C1209" s="926"/>
      <c r="D1209" s="926"/>
      <c r="E1209" s="926"/>
      <c r="F1209" s="926"/>
      <c r="G1209" s="926"/>
      <c r="H1209" s="926"/>
      <c r="I1209" s="926"/>
      <c r="J1209" s="926"/>
      <c r="K1209" s="926"/>
      <c r="L1209" s="926"/>
      <c r="M1209" s="926"/>
      <c r="N1209" s="926"/>
      <c r="O1209" s="926"/>
    </row>
    <row r="1210" spans="1:15" ht="10.15" customHeight="1">
      <c r="A1210" s="926"/>
      <c r="B1210" s="926"/>
      <c r="C1210" s="926"/>
      <c r="D1210" s="926"/>
      <c r="E1210" s="926"/>
      <c r="F1210" s="926"/>
      <c r="G1210" s="926"/>
      <c r="H1210" s="926"/>
      <c r="I1210" s="926"/>
      <c r="J1210" s="926"/>
      <c r="K1210" s="926"/>
      <c r="L1210" s="926"/>
      <c r="M1210" s="926"/>
      <c r="N1210" s="926"/>
      <c r="O1210" s="926"/>
    </row>
    <row r="1211" spans="1:15" ht="10.15" customHeight="1">
      <c r="A1211" s="926"/>
      <c r="B1211" s="926"/>
      <c r="C1211" s="926"/>
      <c r="D1211" s="926"/>
      <c r="E1211" s="926"/>
      <c r="F1211" s="926"/>
      <c r="G1211" s="926"/>
      <c r="H1211" s="926"/>
      <c r="I1211" s="926"/>
      <c r="J1211" s="926"/>
      <c r="K1211" s="926"/>
      <c r="L1211" s="926"/>
      <c r="M1211" s="926"/>
      <c r="N1211" s="926"/>
      <c r="O1211" s="926"/>
    </row>
    <row r="1212" spans="1:15" ht="10.15" customHeight="1">
      <c r="A1212" s="926"/>
      <c r="B1212" s="926"/>
      <c r="C1212" s="926"/>
      <c r="D1212" s="926"/>
      <c r="E1212" s="926"/>
      <c r="F1212" s="926"/>
      <c r="G1212" s="926"/>
      <c r="H1212" s="926"/>
      <c r="I1212" s="926"/>
      <c r="J1212" s="926"/>
      <c r="K1212" s="926"/>
      <c r="L1212" s="926"/>
      <c r="M1212" s="926"/>
      <c r="N1212" s="926"/>
      <c r="O1212" s="926"/>
    </row>
    <row r="1213" spans="1:15" ht="10.15" customHeight="1">
      <c r="A1213" s="926"/>
      <c r="B1213" s="926"/>
      <c r="C1213" s="926"/>
      <c r="D1213" s="926"/>
      <c r="E1213" s="926"/>
      <c r="F1213" s="926"/>
      <c r="G1213" s="926"/>
      <c r="H1213" s="926"/>
      <c r="I1213" s="926"/>
      <c r="J1213" s="926"/>
      <c r="K1213" s="926"/>
      <c r="L1213" s="926"/>
      <c r="M1213" s="926"/>
      <c r="N1213" s="926"/>
      <c r="O1213" s="926"/>
    </row>
    <row r="1214" spans="1:15" ht="10.15" customHeight="1">
      <c r="A1214" s="926"/>
      <c r="B1214" s="926"/>
      <c r="C1214" s="926"/>
      <c r="D1214" s="926"/>
      <c r="E1214" s="926"/>
      <c r="F1214" s="926"/>
      <c r="G1214" s="926"/>
      <c r="H1214" s="926"/>
      <c r="I1214" s="926"/>
      <c r="J1214" s="926"/>
      <c r="K1214" s="926"/>
      <c r="L1214" s="926"/>
      <c r="M1214" s="926"/>
      <c r="N1214" s="926"/>
      <c r="O1214" s="926"/>
    </row>
    <row r="1215" spans="1:15" ht="10.15" customHeight="1">
      <c r="A1215" s="926"/>
      <c r="B1215" s="926"/>
      <c r="C1215" s="926"/>
      <c r="D1215" s="926"/>
      <c r="E1215" s="926"/>
      <c r="F1215" s="926"/>
      <c r="G1215" s="926"/>
      <c r="H1215" s="926"/>
      <c r="I1215" s="926"/>
      <c r="J1215" s="926"/>
      <c r="K1215" s="926"/>
      <c r="L1215" s="926"/>
      <c r="M1215" s="926"/>
      <c r="N1215" s="926"/>
      <c r="O1215" s="926"/>
    </row>
    <row r="1216" spans="1:15" ht="10.15" customHeight="1">
      <c r="A1216" s="926"/>
      <c r="B1216" s="926"/>
      <c r="C1216" s="926"/>
      <c r="D1216" s="926"/>
      <c r="E1216" s="926"/>
      <c r="F1216" s="926"/>
      <c r="G1216" s="926"/>
      <c r="H1216" s="926"/>
      <c r="I1216" s="926"/>
      <c r="J1216" s="926"/>
      <c r="K1216" s="926"/>
      <c r="L1216" s="926"/>
      <c r="M1216" s="926"/>
      <c r="N1216" s="926"/>
      <c r="O1216" s="926"/>
    </row>
    <row r="1217" spans="1:15" ht="10.15" customHeight="1">
      <c r="A1217" s="926"/>
      <c r="B1217" s="926"/>
      <c r="C1217" s="926"/>
      <c r="D1217" s="926"/>
      <c r="E1217" s="926"/>
      <c r="F1217" s="926"/>
      <c r="G1217" s="926"/>
      <c r="H1217" s="926"/>
      <c r="I1217" s="926"/>
      <c r="J1217" s="926"/>
      <c r="K1217" s="926"/>
      <c r="L1217" s="926"/>
      <c r="M1217" s="926"/>
      <c r="N1217" s="926"/>
      <c r="O1217" s="926"/>
    </row>
    <row r="1218" spans="1:15" ht="10.15" customHeight="1">
      <c r="A1218" s="926"/>
      <c r="B1218" s="926"/>
      <c r="C1218" s="926"/>
      <c r="D1218" s="926"/>
      <c r="E1218" s="926"/>
      <c r="F1218" s="926"/>
      <c r="G1218" s="926"/>
      <c r="H1218" s="926"/>
      <c r="I1218" s="926"/>
      <c r="J1218" s="926"/>
      <c r="K1218" s="926"/>
      <c r="L1218" s="926"/>
      <c r="M1218" s="926"/>
      <c r="N1218" s="926"/>
      <c r="O1218" s="926"/>
    </row>
    <row r="1219" spans="1:15" ht="10.15" customHeight="1">
      <c r="A1219" s="926"/>
      <c r="B1219" s="926"/>
      <c r="C1219" s="926"/>
      <c r="D1219" s="926"/>
      <c r="E1219" s="926"/>
      <c r="F1219" s="926"/>
      <c r="G1219" s="926"/>
      <c r="H1219" s="926"/>
      <c r="I1219" s="926"/>
      <c r="J1219" s="926"/>
      <c r="K1219" s="926"/>
      <c r="L1219" s="926"/>
      <c r="M1219" s="926"/>
      <c r="N1219" s="926"/>
      <c r="O1219" s="926"/>
    </row>
    <row r="1220" spans="1:15" ht="10.15" customHeight="1">
      <c r="A1220" s="926"/>
      <c r="B1220" s="926"/>
      <c r="C1220" s="926"/>
      <c r="D1220" s="926"/>
      <c r="E1220" s="926"/>
      <c r="F1220" s="926"/>
      <c r="G1220" s="926"/>
      <c r="H1220" s="926"/>
      <c r="I1220" s="926"/>
      <c r="J1220" s="926"/>
      <c r="K1220" s="926"/>
      <c r="L1220" s="926"/>
      <c r="M1220" s="926"/>
      <c r="N1220" s="926"/>
      <c r="O1220" s="926"/>
    </row>
    <row r="1221" spans="1:15" ht="10.15" customHeight="1">
      <c r="A1221" s="926"/>
      <c r="B1221" s="926"/>
      <c r="C1221" s="926"/>
      <c r="D1221" s="926"/>
      <c r="E1221" s="926"/>
      <c r="F1221" s="926"/>
      <c r="G1221" s="926"/>
      <c r="H1221" s="926"/>
      <c r="I1221" s="926"/>
      <c r="J1221" s="926"/>
      <c r="K1221" s="926"/>
      <c r="L1221" s="926"/>
      <c r="M1221" s="926"/>
      <c r="N1221" s="926"/>
      <c r="O1221" s="926"/>
    </row>
    <row r="1222" spans="1:15" ht="10.15" customHeight="1">
      <c r="A1222" s="926"/>
      <c r="B1222" s="926"/>
      <c r="C1222" s="926"/>
      <c r="D1222" s="926"/>
      <c r="E1222" s="926"/>
      <c r="F1222" s="926"/>
      <c r="G1222" s="926"/>
      <c r="H1222" s="926"/>
      <c r="I1222" s="926"/>
      <c r="J1222" s="926"/>
      <c r="K1222" s="926"/>
      <c r="L1222" s="926"/>
      <c r="M1222" s="926"/>
      <c r="N1222" s="926"/>
      <c r="O1222" s="926"/>
    </row>
    <row r="1223" spans="1:15" ht="10.15" customHeight="1">
      <c r="A1223" s="926"/>
      <c r="B1223" s="926"/>
      <c r="C1223" s="926"/>
      <c r="D1223" s="926"/>
      <c r="E1223" s="926"/>
      <c r="F1223" s="926"/>
      <c r="G1223" s="926"/>
      <c r="H1223" s="926"/>
      <c r="I1223" s="926"/>
      <c r="J1223" s="926"/>
      <c r="K1223" s="926"/>
      <c r="L1223" s="926"/>
      <c r="M1223" s="926"/>
      <c r="N1223" s="926"/>
      <c r="O1223" s="926"/>
    </row>
    <row r="1224" spans="1:15" ht="10.15" customHeight="1">
      <c r="A1224" s="926"/>
      <c r="B1224" s="926"/>
      <c r="C1224" s="926"/>
      <c r="D1224" s="926"/>
      <c r="E1224" s="926"/>
      <c r="F1224" s="926"/>
      <c r="G1224" s="926"/>
      <c r="H1224" s="926"/>
      <c r="I1224" s="926"/>
      <c r="J1224" s="926"/>
      <c r="K1224" s="926"/>
      <c r="L1224" s="926"/>
      <c r="M1224" s="926"/>
      <c r="N1224" s="926"/>
      <c r="O1224" s="926"/>
    </row>
    <row r="1225" spans="1:15" ht="10.15" customHeight="1">
      <c r="A1225" s="926"/>
      <c r="B1225" s="926"/>
      <c r="C1225" s="926"/>
      <c r="D1225" s="926"/>
      <c r="E1225" s="926"/>
      <c r="F1225" s="926"/>
      <c r="G1225" s="926"/>
      <c r="H1225" s="926"/>
      <c r="I1225" s="926"/>
      <c r="J1225" s="926"/>
      <c r="K1225" s="926"/>
      <c r="L1225" s="926"/>
      <c r="M1225" s="926"/>
      <c r="N1225" s="926"/>
      <c r="O1225" s="926"/>
    </row>
    <row r="1226" spans="1:15" ht="10.15" customHeight="1">
      <c r="A1226" s="926"/>
      <c r="B1226" s="926"/>
      <c r="C1226" s="926"/>
      <c r="D1226" s="926"/>
      <c r="E1226" s="926"/>
      <c r="F1226" s="926"/>
      <c r="G1226" s="926"/>
      <c r="H1226" s="926"/>
      <c r="I1226" s="926"/>
      <c r="J1226" s="926"/>
      <c r="K1226" s="926"/>
      <c r="L1226" s="926"/>
      <c r="M1226" s="926"/>
      <c r="N1226" s="926"/>
      <c r="O1226" s="926"/>
    </row>
    <row r="1227" spans="1:15" ht="10.15" customHeight="1">
      <c r="A1227" s="926"/>
      <c r="B1227" s="926"/>
      <c r="C1227" s="926"/>
      <c r="D1227" s="926"/>
      <c r="E1227" s="926"/>
      <c r="F1227" s="926"/>
      <c r="G1227" s="926"/>
      <c r="H1227" s="926"/>
      <c r="I1227" s="926"/>
      <c r="J1227" s="926"/>
      <c r="K1227" s="926"/>
      <c r="L1227" s="926"/>
      <c r="M1227" s="926"/>
      <c r="N1227" s="926"/>
      <c r="O1227" s="926"/>
    </row>
    <row r="1228" spans="1:15" ht="10.15" customHeight="1">
      <c r="A1228" s="926"/>
      <c r="B1228" s="926"/>
      <c r="C1228" s="926"/>
      <c r="D1228" s="926"/>
      <c r="E1228" s="926"/>
      <c r="F1228" s="926"/>
      <c r="G1228" s="926"/>
      <c r="H1228" s="926"/>
      <c r="I1228" s="926"/>
      <c r="J1228" s="926"/>
      <c r="K1228" s="926"/>
      <c r="L1228" s="926"/>
      <c r="M1228" s="926"/>
      <c r="N1228" s="926"/>
      <c r="O1228" s="926"/>
    </row>
    <row r="1229" spans="1:15" ht="10.15" customHeight="1">
      <c r="A1229" s="926"/>
      <c r="B1229" s="926"/>
      <c r="C1229" s="926"/>
      <c r="D1229" s="926"/>
      <c r="E1229" s="926"/>
      <c r="F1229" s="926"/>
      <c r="G1229" s="926"/>
      <c r="H1229" s="926"/>
      <c r="I1229" s="926"/>
      <c r="J1229" s="926"/>
      <c r="K1229" s="926"/>
      <c r="L1229" s="926"/>
      <c r="M1229" s="926"/>
      <c r="N1229" s="926"/>
      <c r="O1229" s="926"/>
    </row>
    <row r="1230" spans="1:15" ht="10.15" customHeight="1">
      <c r="A1230" s="926"/>
      <c r="B1230" s="926"/>
      <c r="C1230" s="926"/>
      <c r="D1230" s="926"/>
      <c r="E1230" s="926"/>
      <c r="F1230" s="926"/>
      <c r="G1230" s="926"/>
      <c r="H1230" s="926"/>
      <c r="I1230" s="926"/>
      <c r="J1230" s="926"/>
      <c r="K1230" s="926"/>
      <c r="L1230" s="926"/>
      <c r="M1230" s="926"/>
      <c r="N1230" s="926"/>
      <c r="O1230" s="926"/>
    </row>
    <row r="1231" spans="1:15" ht="10.15" customHeight="1">
      <c r="A1231" s="926"/>
      <c r="B1231" s="926"/>
      <c r="C1231" s="926"/>
      <c r="D1231" s="926"/>
      <c r="E1231" s="926"/>
      <c r="F1231" s="926"/>
      <c r="G1231" s="926"/>
      <c r="H1231" s="926"/>
      <c r="I1231" s="926"/>
      <c r="J1231" s="926"/>
      <c r="K1231" s="926"/>
      <c r="L1231" s="926"/>
      <c r="M1231" s="926"/>
      <c r="N1231" s="926"/>
      <c r="O1231" s="926"/>
    </row>
    <row r="1232" spans="1:15" ht="10.15" customHeight="1">
      <c r="A1232" s="926"/>
      <c r="B1232" s="926"/>
      <c r="C1232" s="926"/>
      <c r="D1232" s="926"/>
      <c r="E1232" s="926"/>
      <c r="F1232" s="926"/>
      <c r="G1232" s="926"/>
      <c r="H1232" s="926"/>
      <c r="I1232" s="926"/>
      <c r="J1232" s="926"/>
      <c r="K1232" s="926"/>
      <c r="L1232" s="926"/>
      <c r="M1232" s="926"/>
      <c r="N1232" s="926"/>
      <c r="O1232" s="926"/>
    </row>
    <row r="1233" spans="1:15" ht="10.15" customHeight="1">
      <c r="A1233" s="926"/>
      <c r="B1233" s="926"/>
      <c r="C1233" s="926"/>
      <c r="D1233" s="926"/>
      <c r="E1233" s="926"/>
      <c r="F1233" s="926"/>
      <c r="G1233" s="926"/>
      <c r="H1233" s="926"/>
      <c r="I1233" s="926"/>
      <c r="J1233" s="926"/>
      <c r="K1233" s="926"/>
      <c r="L1233" s="926"/>
      <c r="M1233" s="926"/>
      <c r="N1233" s="926"/>
      <c r="O1233" s="926"/>
    </row>
    <row r="1234" spans="1:15" ht="10.15" customHeight="1">
      <c r="A1234" s="926"/>
      <c r="B1234" s="926"/>
      <c r="C1234" s="926"/>
      <c r="D1234" s="926"/>
      <c r="E1234" s="926"/>
      <c r="F1234" s="926"/>
      <c r="G1234" s="926"/>
      <c r="H1234" s="926"/>
      <c r="I1234" s="926"/>
      <c r="J1234" s="926"/>
      <c r="K1234" s="926"/>
      <c r="L1234" s="926"/>
      <c r="M1234" s="926"/>
      <c r="N1234" s="926"/>
      <c r="O1234" s="926"/>
    </row>
    <row r="1235" spans="1:15" ht="10.15" customHeight="1">
      <c r="A1235" s="926"/>
      <c r="B1235" s="926"/>
      <c r="C1235" s="926"/>
      <c r="D1235" s="926"/>
      <c r="E1235" s="926"/>
      <c r="F1235" s="926"/>
      <c r="G1235" s="926"/>
      <c r="H1235" s="926"/>
      <c r="I1235" s="926"/>
      <c r="J1235" s="926"/>
      <c r="K1235" s="926"/>
      <c r="L1235" s="926"/>
      <c r="M1235" s="926"/>
      <c r="N1235" s="926"/>
      <c r="O1235" s="926"/>
    </row>
    <row r="1236" spans="1:15" ht="10.15" customHeight="1">
      <c r="A1236" s="926"/>
      <c r="B1236" s="926"/>
      <c r="C1236" s="926"/>
      <c r="D1236" s="926"/>
      <c r="E1236" s="926"/>
      <c r="F1236" s="926"/>
      <c r="G1236" s="926"/>
      <c r="H1236" s="926"/>
      <c r="I1236" s="926"/>
      <c r="J1236" s="926"/>
      <c r="K1236" s="926"/>
      <c r="L1236" s="926"/>
      <c r="M1236" s="926"/>
      <c r="N1236" s="926"/>
      <c r="O1236" s="926"/>
    </row>
    <row r="1237" spans="1:15" ht="10.15" customHeight="1">
      <c r="A1237" s="926"/>
      <c r="B1237" s="926"/>
      <c r="C1237" s="926"/>
      <c r="D1237" s="926"/>
      <c r="E1237" s="926"/>
      <c r="F1237" s="926"/>
      <c r="G1237" s="926"/>
      <c r="H1237" s="926"/>
      <c r="I1237" s="926"/>
      <c r="J1237" s="926"/>
      <c r="K1237" s="926"/>
      <c r="L1237" s="926"/>
      <c r="M1237" s="926"/>
      <c r="N1237" s="926"/>
      <c r="O1237" s="926"/>
    </row>
    <row r="1238" spans="1:15" ht="10.15" customHeight="1">
      <c r="A1238" s="926"/>
      <c r="B1238" s="926"/>
      <c r="C1238" s="926"/>
      <c r="D1238" s="926"/>
      <c r="E1238" s="926"/>
      <c r="F1238" s="926"/>
      <c r="G1238" s="926"/>
      <c r="H1238" s="926"/>
      <c r="I1238" s="926"/>
      <c r="J1238" s="926"/>
      <c r="K1238" s="926"/>
      <c r="L1238" s="926"/>
      <c r="M1238" s="926"/>
      <c r="N1238" s="926"/>
      <c r="O1238" s="926"/>
    </row>
    <row r="1239" spans="1:15" ht="10.15" customHeight="1">
      <c r="A1239" s="926"/>
      <c r="B1239" s="926"/>
      <c r="C1239" s="926"/>
      <c r="D1239" s="926"/>
      <c r="E1239" s="926"/>
      <c r="F1239" s="926"/>
      <c r="G1239" s="926"/>
      <c r="H1239" s="926"/>
      <c r="I1239" s="926"/>
      <c r="J1239" s="926"/>
      <c r="K1239" s="926"/>
      <c r="L1239" s="926"/>
      <c r="M1239" s="926"/>
      <c r="N1239" s="926"/>
      <c r="O1239" s="926"/>
    </row>
    <row r="1240" spans="1:15" ht="10.15" customHeight="1">
      <c r="A1240" s="926"/>
      <c r="B1240" s="926"/>
      <c r="C1240" s="926"/>
      <c r="D1240" s="926"/>
      <c r="E1240" s="926"/>
      <c r="F1240" s="926"/>
      <c r="G1240" s="926"/>
      <c r="H1240" s="926"/>
      <c r="I1240" s="926"/>
      <c r="J1240" s="926"/>
      <c r="K1240" s="926"/>
      <c r="L1240" s="926"/>
      <c r="M1240" s="926"/>
      <c r="N1240" s="926"/>
      <c r="O1240" s="926"/>
    </row>
    <row r="1241" spans="1:15" ht="10.15" customHeight="1">
      <c r="A1241" s="926"/>
      <c r="B1241" s="926"/>
      <c r="C1241" s="926"/>
      <c r="D1241" s="926"/>
      <c r="E1241" s="926"/>
      <c r="F1241" s="926"/>
      <c r="G1241" s="926"/>
      <c r="H1241" s="926"/>
      <c r="I1241" s="926"/>
      <c r="J1241" s="926"/>
      <c r="K1241" s="926"/>
      <c r="L1241" s="926"/>
      <c r="M1241" s="926"/>
      <c r="N1241" s="926"/>
      <c r="O1241" s="926"/>
    </row>
    <row r="1242" spans="1:15" ht="10.15" customHeight="1">
      <c r="A1242" s="926"/>
      <c r="B1242" s="926"/>
      <c r="C1242" s="926"/>
      <c r="D1242" s="926"/>
      <c r="E1242" s="926"/>
      <c r="F1242" s="926"/>
      <c r="G1242" s="926"/>
      <c r="H1242" s="926"/>
      <c r="I1242" s="926"/>
      <c r="J1242" s="926"/>
      <c r="K1242" s="926"/>
      <c r="L1242" s="926"/>
      <c r="M1242" s="926"/>
      <c r="N1242" s="926"/>
      <c r="O1242" s="926"/>
    </row>
    <row r="1243" spans="1:15" ht="10.15" customHeight="1">
      <c r="A1243" s="926"/>
      <c r="B1243" s="926"/>
      <c r="C1243" s="926"/>
      <c r="D1243" s="926"/>
      <c r="E1243" s="926"/>
      <c r="F1243" s="926"/>
      <c r="G1243" s="926"/>
      <c r="H1243" s="926"/>
      <c r="I1243" s="926"/>
      <c r="J1243" s="926"/>
      <c r="K1243" s="926"/>
      <c r="L1243" s="926"/>
      <c r="M1243" s="926"/>
      <c r="N1243" s="926"/>
      <c r="O1243" s="926"/>
    </row>
    <row r="1244" spans="1:15" ht="10.15" customHeight="1">
      <c r="A1244" s="926"/>
      <c r="B1244" s="926"/>
      <c r="C1244" s="926"/>
      <c r="D1244" s="926"/>
      <c r="E1244" s="926"/>
      <c r="F1244" s="926"/>
      <c r="G1244" s="926"/>
      <c r="H1244" s="926"/>
      <c r="I1244" s="926"/>
      <c r="J1244" s="926"/>
      <c r="K1244" s="926"/>
      <c r="L1244" s="926"/>
      <c r="M1244" s="926"/>
      <c r="N1244" s="926"/>
      <c r="O1244" s="926"/>
    </row>
    <row r="1245" spans="1:15" ht="10.15" customHeight="1">
      <c r="A1245" s="926"/>
      <c r="B1245" s="926"/>
      <c r="C1245" s="926"/>
      <c r="D1245" s="926"/>
      <c r="E1245" s="926"/>
      <c r="F1245" s="926"/>
      <c r="G1245" s="926"/>
      <c r="H1245" s="926"/>
      <c r="I1245" s="926"/>
      <c r="J1245" s="926"/>
      <c r="K1245" s="926"/>
      <c r="L1245" s="926"/>
      <c r="M1245" s="926"/>
      <c r="N1245" s="926"/>
      <c r="O1245" s="926"/>
    </row>
    <row r="1246" spans="1:15" ht="10.15" customHeight="1">
      <c r="A1246" s="926"/>
      <c r="B1246" s="926"/>
      <c r="C1246" s="926"/>
      <c r="D1246" s="926"/>
      <c r="E1246" s="926"/>
      <c r="F1246" s="926"/>
      <c r="G1246" s="926"/>
      <c r="H1246" s="926"/>
      <c r="I1246" s="926"/>
      <c r="J1246" s="926"/>
      <c r="K1246" s="926"/>
      <c r="L1246" s="926"/>
      <c r="M1246" s="926"/>
      <c r="N1246" s="926"/>
      <c r="O1246" s="926"/>
    </row>
    <row r="1247" spans="1:15" ht="10.15" customHeight="1">
      <c r="A1247" s="926"/>
      <c r="B1247" s="926"/>
      <c r="C1247" s="926"/>
      <c r="D1247" s="926"/>
      <c r="E1247" s="926"/>
      <c r="F1247" s="926"/>
      <c r="G1247" s="926"/>
      <c r="H1247" s="926"/>
      <c r="I1247" s="926"/>
      <c r="J1247" s="926"/>
      <c r="K1247" s="926"/>
      <c r="L1247" s="926"/>
      <c r="M1247" s="926"/>
      <c r="N1247" s="926"/>
      <c r="O1247" s="926"/>
    </row>
    <row r="1248" spans="1:15" ht="10.15" customHeight="1">
      <c r="A1248" s="926"/>
      <c r="B1248" s="926"/>
      <c r="C1248" s="926"/>
      <c r="D1248" s="926"/>
      <c r="E1248" s="926"/>
      <c r="F1248" s="926"/>
      <c r="G1248" s="926"/>
      <c r="H1248" s="926"/>
      <c r="I1248" s="926"/>
      <c r="J1248" s="926"/>
      <c r="K1248" s="926"/>
      <c r="L1248" s="926"/>
      <c r="M1248" s="926"/>
      <c r="N1248" s="926"/>
      <c r="O1248" s="926"/>
    </row>
    <row r="1249" spans="1:15" ht="10.15" customHeight="1">
      <c r="A1249" s="926"/>
      <c r="B1249" s="926"/>
      <c r="C1249" s="926"/>
      <c r="D1249" s="926"/>
      <c r="E1249" s="926"/>
      <c r="F1249" s="926"/>
      <c r="G1249" s="926"/>
      <c r="H1249" s="926"/>
      <c r="I1249" s="926"/>
      <c r="J1249" s="926"/>
      <c r="K1249" s="926"/>
      <c r="L1249" s="926"/>
      <c r="M1249" s="926"/>
      <c r="N1249" s="926"/>
      <c r="O1249" s="926"/>
    </row>
    <row r="1250" spans="1:15" ht="10.15" customHeight="1">
      <c r="A1250" s="926"/>
      <c r="B1250" s="926"/>
      <c r="C1250" s="926"/>
      <c r="D1250" s="926"/>
      <c r="E1250" s="926"/>
      <c r="F1250" s="926"/>
      <c r="G1250" s="926"/>
      <c r="H1250" s="926"/>
      <c r="I1250" s="926"/>
      <c r="J1250" s="926"/>
      <c r="K1250" s="926"/>
      <c r="L1250" s="926"/>
      <c r="M1250" s="926"/>
      <c r="N1250" s="926"/>
      <c r="O1250" s="926"/>
    </row>
    <row r="1251" spans="1:15" ht="10.15" customHeight="1">
      <c r="A1251" s="926"/>
      <c r="B1251" s="926"/>
      <c r="C1251" s="926"/>
      <c r="D1251" s="926"/>
      <c r="E1251" s="926"/>
      <c r="F1251" s="926"/>
      <c r="G1251" s="926"/>
      <c r="H1251" s="926"/>
      <c r="I1251" s="926"/>
      <c r="J1251" s="926"/>
      <c r="K1251" s="926"/>
      <c r="L1251" s="926"/>
      <c r="M1251" s="926"/>
      <c r="N1251" s="926"/>
      <c r="O1251" s="926"/>
    </row>
    <row r="1252" spans="1:15" ht="10.15" customHeight="1">
      <c r="A1252" s="926"/>
      <c r="B1252" s="926"/>
      <c r="C1252" s="926"/>
      <c r="D1252" s="926"/>
      <c r="E1252" s="926"/>
      <c r="F1252" s="926"/>
      <c r="G1252" s="926"/>
      <c r="H1252" s="926"/>
      <c r="I1252" s="926"/>
      <c r="J1252" s="926"/>
      <c r="K1252" s="926"/>
      <c r="L1252" s="926"/>
      <c r="M1252" s="926"/>
      <c r="N1252" s="926"/>
      <c r="O1252" s="926"/>
    </row>
    <row r="1253" spans="1:15" ht="10.15" customHeight="1">
      <c r="A1253" s="926"/>
      <c r="B1253" s="926"/>
      <c r="C1253" s="926"/>
      <c r="D1253" s="926"/>
      <c r="E1253" s="926"/>
      <c r="F1253" s="926"/>
      <c r="G1253" s="926"/>
      <c r="H1253" s="926"/>
      <c r="I1253" s="926"/>
      <c r="J1253" s="926"/>
      <c r="K1253" s="926"/>
      <c r="L1253" s="926"/>
      <c r="M1253" s="926"/>
      <c r="N1253" s="926"/>
      <c r="O1253" s="926"/>
    </row>
    <row r="1254" spans="1:15" ht="10.15" customHeight="1">
      <c r="A1254" s="926"/>
      <c r="B1254" s="926"/>
      <c r="C1254" s="926"/>
      <c r="D1254" s="926"/>
      <c r="E1254" s="926"/>
      <c r="F1254" s="926"/>
      <c r="G1254" s="926"/>
      <c r="H1254" s="926"/>
      <c r="I1254" s="926"/>
      <c r="J1254" s="926"/>
      <c r="K1254" s="926"/>
      <c r="L1254" s="926"/>
      <c r="M1254" s="926"/>
      <c r="N1254" s="926"/>
      <c r="O1254" s="926"/>
    </row>
    <row r="1255" spans="1:15" ht="10.15" customHeight="1">
      <c r="A1255" s="926"/>
      <c r="B1255" s="926"/>
      <c r="C1255" s="926"/>
      <c r="D1255" s="926"/>
      <c r="E1255" s="926"/>
      <c r="F1255" s="926"/>
      <c r="G1255" s="926"/>
      <c r="H1255" s="926"/>
      <c r="I1255" s="926"/>
      <c r="J1255" s="926"/>
      <c r="K1255" s="926"/>
      <c r="L1255" s="926"/>
      <c r="M1255" s="926"/>
      <c r="N1255" s="926"/>
      <c r="O1255" s="926"/>
    </row>
    <row r="1256" spans="1:15" ht="10.15" customHeight="1">
      <c r="A1256" s="926"/>
      <c r="B1256" s="926"/>
      <c r="C1256" s="926"/>
      <c r="D1256" s="926"/>
      <c r="E1256" s="926"/>
      <c r="F1256" s="926"/>
      <c r="G1256" s="926"/>
      <c r="H1256" s="926"/>
      <c r="I1256" s="926"/>
      <c r="J1256" s="926"/>
      <c r="K1256" s="926"/>
      <c r="L1256" s="926"/>
      <c r="M1256" s="926"/>
      <c r="N1256" s="926"/>
      <c r="O1256" s="926"/>
    </row>
    <row r="1257" spans="1:15" ht="10.15" customHeight="1">
      <c r="A1257" s="926"/>
      <c r="B1257" s="926"/>
      <c r="C1257" s="926"/>
      <c r="D1257" s="926"/>
      <c r="E1257" s="926"/>
      <c r="F1257" s="926"/>
      <c r="G1257" s="926"/>
      <c r="H1257" s="926"/>
      <c r="I1257" s="926"/>
      <c r="J1257" s="926"/>
      <c r="K1257" s="926"/>
      <c r="L1257" s="926"/>
      <c r="M1257" s="926"/>
      <c r="N1257" s="926"/>
      <c r="O1257" s="926"/>
    </row>
    <row r="1258" spans="1:15" ht="10.15" customHeight="1">
      <c r="A1258" s="926"/>
      <c r="B1258" s="926"/>
      <c r="C1258" s="926"/>
      <c r="D1258" s="926"/>
      <c r="E1258" s="926"/>
      <c r="F1258" s="926"/>
      <c r="G1258" s="926"/>
      <c r="H1258" s="926"/>
      <c r="I1258" s="926"/>
      <c r="J1258" s="926"/>
      <c r="K1258" s="926"/>
      <c r="L1258" s="926"/>
      <c r="M1258" s="926"/>
      <c r="N1258" s="926"/>
      <c r="O1258" s="926"/>
    </row>
    <row r="1259" spans="1:15" ht="10.15" customHeight="1">
      <c r="A1259" s="926"/>
      <c r="B1259" s="926"/>
      <c r="C1259" s="926"/>
      <c r="D1259" s="926"/>
      <c r="E1259" s="926"/>
      <c r="F1259" s="926"/>
      <c r="G1259" s="926"/>
      <c r="H1259" s="926"/>
      <c r="I1259" s="926"/>
      <c r="J1259" s="926"/>
      <c r="K1259" s="926"/>
      <c r="L1259" s="926"/>
      <c r="M1259" s="926"/>
      <c r="N1259" s="926"/>
      <c r="O1259" s="926"/>
    </row>
    <row r="1260" spans="1:15" ht="10.15" customHeight="1">
      <c r="A1260" s="926"/>
      <c r="B1260" s="926"/>
      <c r="C1260" s="926"/>
      <c r="D1260" s="926"/>
      <c r="E1260" s="926"/>
      <c r="F1260" s="926"/>
      <c r="G1260" s="926"/>
      <c r="H1260" s="926"/>
      <c r="I1260" s="926"/>
      <c r="J1260" s="926"/>
      <c r="K1260" s="926"/>
      <c r="L1260" s="926"/>
      <c r="M1260" s="926"/>
      <c r="N1260" s="926"/>
      <c r="O1260" s="926"/>
    </row>
    <row r="1261" spans="1:15" ht="10.15" customHeight="1">
      <c r="A1261" s="926"/>
      <c r="B1261" s="926"/>
      <c r="C1261" s="926"/>
      <c r="D1261" s="926"/>
      <c r="E1261" s="926"/>
      <c r="F1261" s="926"/>
      <c r="G1261" s="926"/>
      <c r="H1261" s="926"/>
      <c r="I1261" s="926"/>
      <c r="J1261" s="926"/>
      <c r="K1261" s="926"/>
      <c r="L1261" s="926"/>
      <c r="M1261" s="926"/>
      <c r="N1261" s="926"/>
      <c r="O1261" s="926"/>
    </row>
    <row r="1262" spans="1:15" ht="10.15" customHeight="1">
      <c r="A1262" s="926"/>
      <c r="B1262" s="926"/>
      <c r="C1262" s="926"/>
      <c r="D1262" s="926"/>
      <c r="E1262" s="926"/>
      <c r="F1262" s="926"/>
      <c r="G1262" s="926"/>
      <c r="H1262" s="926"/>
      <c r="I1262" s="926"/>
      <c r="J1262" s="926"/>
      <c r="K1262" s="926"/>
      <c r="L1262" s="926"/>
      <c r="M1262" s="926"/>
      <c r="N1262" s="926"/>
      <c r="O1262" s="926"/>
    </row>
    <row r="1263" spans="1:15" ht="10.15" customHeight="1">
      <c r="A1263" s="926"/>
      <c r="B1263" s="926"/>
      <c r="C1263" s="926"/>
      <c r="D1263" s="926"/>
      <c r="E1263" s="926"/>
      <c r="F1263" s="926"/>
      <c r="G1263" s="926"/>
      <c r="H1263" s="926"/>
      <c r="I1263" s="926"/>
      <c r="J1263" s="926"/>
      <c r="K1263" s="926"/>
      <c r="L1263" s="926"/>
      <c r="M1263" s="926"/>
      <c r="N1263" s="926"/>
      <c r="O1263" s="926"/>
    </row>
    <row r="1264" spans="1:15" ht="10.15" customHeight="1">
      <c r="A1264" s="926"/>
      <c r="B1264" s="926"/>
      <c r="C1264" s="926"/>
      <c r="D1264" s="926"/>
      <c r="E1264" s="926"/>
      <c r="F1264" s="926"/>
      <c r="G1264" s="926"/>
      <c r="H1264" s="926"/>
      <c r="I1264" s="926"/>
      <c r="J1264" s="926"/>
      <c r="K1264" s="926"/>
      <c r="L1264" s="926"/>
      <c r="M1264" s="926"/>
      <c r="N1264" s="926"/>
      <c r="O1264" s="926"/>
    </row>
    <row r="1265" spans="1:15" ht="10.15" customHeight="1">
      <c r="A1265" s="926"/>
      <c r="B1265" s="926"/>
      <c r="C1265" s="926"/>
      <c r="D1265" s="926"/>
      <c r="E1265" s="926"/>
      <c r="F1265" s="926"/>
      <c r="G1265" s="926"/>
      <c r="H1265" s="926"/>
      <c r="I1265" s="926"/>
      <c r="J1265" s="926"/>
      <c r="K1265" s="926"/>
      <c r="L1265" s="926"/>
      <c r="M1265" s="926"/>
      <c r="N1265" s="926"/>
      <c r="O1265" s="926"/>
    </row>
    <row r="1266" spans="1:15" ht="10.15" customHeight="1">
      <c r="A1266" s="926"/>
      <c r="B1266" s="926"/>
      <c r="C1266" s="926"/>
      <c r="D1266" s="926"/>
      <c r="E1266" s="926"/>
      <c r="F1266" s="926"/>
      <c r="G1266" s="926"/>
      <c r="H1266" s="926"/>
      <c r="I1266" s="926"/>
      <c r="J1266" s="926"/>
      <c r="K1266" s="926"/>
      <c r="L1266" s="926"/>
      <c r="M1266" s="926"/>
      <c r="N1266" s="926"/>
      <c r="O1266" s="926"/>
    </row>
    <row r="1267" spans="1:15" ht="10.15" customHeight="1">
      <c r="A1267" s="926"/>
      <c r="B1267" s="926"/>
      <c r="C1267" s="926"/>
      <c r="D1267" s="926"/>
      <c r="E1267" s="926"/>
      <c r="F1267" s="926"/>
      <c r="G1267" s="926"/>
      <c r="H1267" s="926"/>
      <c r="I1267" s="926"/>
      <c r="J1267" s="926"/>
      <c r="K1267" s="926"/>
      <c r="L1267" s="926"/>
      <c r="M1267" s="926"/>
      <c r="N1267" s="926"/>
      <c r="O1267" s="926"/>
    </row>
    <row r="1268" spans="1:15" ht="10.15" customHeight="1">
      <c r="A1268" s="926"/>
      <c r="B1268" s="926"/>
      <c r="C1268" s="926"/>
      <c r="D1268" s="926"/>
      <c r="E1268" s="926"/>
      <c r="F1268" s="926"/>
      <c r="G1268" s="926"/>
      <c r="H1268" s="926"/>
      <c r="I1268" s="926"/>
      <c r="J1268" s="926"/>
      <c r="K1268" s="926"/>
      <c r="L1268" s="926"/>
      <c r="M1268" s="926"/>
      <c r="N1268" s="926"/>
      <c r="O1268" s="926"/>
    </row>
    <row r="1269" spans="1:15" ht="10.15" customHeight="1">
      <c r="A1269" s="926"/>
      <c r="B1269" s="926"/>
      <c r="C1269" s="926"/>
      <c r="D1269" s="926"/>
      <c r="E1269" s="926"/>
      <c r="F1269" s="926"/>
      <c r="G1269" s="926"/>
      <c r="H1269" s="926"/>
      <c r="I1269" s="926"/>
      <c r="J1269" s="926"/>
      <c r="K1269" s="926"/>
      <c r="L1269" s="926"/>
      <c r="M1269" s="926"/>
      <c r="N1269" s="926"/>
      <c r="O1269" s="926"/>
    </row>
    <row r="1270" spans="1:15" ht="10.15" customHeight="1">
      <c r="A1270" s="926"/>
      <c r="B1270" s="926"/>
      <c r="C1270" s="926"/>
      <c r="D1270" s="926"/>
      <c r="E1270" s="926"/>
      <c r="F1270" s="926"/>
      <c r="G1270" s="926"/>
      <c r="H1270" s="926"/>
      <c r="I1270" s="926"/>
      <c r="J1270" s="926"/>
      <c r="K1270" s="926"/>
      <c r="L1270" s="926"/>
      <c r="M1270" s="926"/>
      <c r="N1270" s="926"/>
      <c r="O1270" s="926"/>
    </row>
    <row r="1271" spans="1:15" ht="10.15" customHeight="1">
      <c r="A1271" s="926"/>
      <c r="B1271" s="926"/>
      <c r="C1271" s="926"/>
      <c r="D1271" s="926"/>
      <c r="E1271" s="926"/>
      <c r="F1271" s="926"/>
      <c r="G1271" s="926"/>
      <c r="H1271" s="926"/>
      <c r="I1271" s="926"/>
      <c r="J1271" s="926"/>
      <c r="K1271" s="926"/>
      <c r="L1271" s="926"/>
      <c r="M1271" s="926"/>
      <c r="N1271" s="926"/>
      <c r="O1271" s="926"/>
    </row>
    <row r="1272" spans="1:15" ht="10.15" customHeight="1">
      <c r="A1272" s="926"/>
      <c r="B1272" s="926"/>
      <c r="C1272" s="926"/>
      <c r="D1272" s="926"/>
      <c r="E1272" s="926"/>
      <c r="F1272" s="926"/>
      <c r="G1272" s="926"/>
      <c r="H1272" s="926"/>
      <c r="I1272" s="926"/>
      <c r="J1272" s="926"/>
      <c r="K1272" s="926"/>
      <c r="L1272" s="926"/>
      <c r="M1272" s="926"/>
      <c r="N1272" s="926"/>
      <c r="O1272" s="926"/>
    </row>
    <row r="1273" spans="1:15" ht="10.15" customHeight="1">
      <c r="A1273" s="926"/>
      <c r="B1273" s="926"/>
      <c r="C1273" s="926"/>
      <c r="D1273" s="926"/>
      <c r="E1273" s="926"/>
      <c r="F1273" s="926"/>
      <c r="G1273" s="926"/>
      <c r="H1273" s="926"/>
      <c r="I1273" s="926"/>
      <c r="J1273" s="926"/>
      <c r="K1273" s="926"/>
      <c r="L1273" s="926"/>
      <c r="M1273" s="926"/>
      <c r="N1273" s="926"/>
      <c r="O1273" s="926"/>
    </row>
    <row r="1274" spans="1:15" ht="10.15" customHeight="1">
      <c r="A1274" s="926"/>
      <c r="B1274" s="926"/>
      <c r="C1274" s="926"/>
      <c r="D1274" s="926"/>
      <c r="E1274" s="926"/>
      <c r="F1274" s="926"/>
      <c r="G1274" s="926"/>
      <c r="H1274" s="926"/>
      <c r="I1274" s="926"/>
      <c r="J1274" s="926"/>
      <c r="K1274" s="926"/>
      <c r="L1274" s="926"/>
      <c r="M1274" s="926"/>
      <c r="N1274" s="926"/>
      <c r="O1274" s="926"/>
    </row>
    <row r="1275" spans="1:15" ht="10.15" customHeight="1">
      <c r="A1275" s="926"/>
      <c r="B1275" s="926"/>
      <c r="C1275" s="926"/>
      <c r="D1275" s="926"/>
      <c r="E1275" s="926"/>
      <c r="F1275" s="926"/>
      <c r="G1275" s="926"/>
      <c r="H1275" s="926"/>
      <c r="I1275" s="926"/>
      <c r="J1275" s="926"/>
      <c r="K1275" s="926"/>
      <c r="L1275" s="926"/>
      <c r="M1275" s="926"/>
      <c r="N1275" s="926"/>
      <c r="O1275" s="926"/>
    </row>
    <row r="1276" spans="1:15" ht="10.15" customHeight="1">
      <c r="A1276" s="926"/>
      <c r="B1276" s="926"/>
      <c r="C1276" s="926"/>
      <c r="D1276" s="926"/>
      <c r="E1276" s="926"/>
      <c r="F1276" s="926"/>
      <c r="G1276" s="926"/>
      <c r="H1276" s="926"/>
      <c r="I1276" s="926"/>
      <c r="J1276" s="926"/>
      <c r="K1276" s="926"/>
      <c r="L1276" s="926"/>
      <c r="M1276" s="926"/>
      <c r="N1276" s="926"/>
      <c r="O1276" s="926"/>
    </row>
    <row r="1277" spans="1:15" ht="10.15" customHeight="1">
      <c r="A1277" s="926"/>
      <c r="B1277" s="926"/>
      <c r="C1277" s="926"/>
      <c r="D1277" s="926"/>
      <c r="E1277" s="926"/>
      <c r="F1277" s="926"/>
      <c r="G1277" s="926"/>
      <c r="H1277" s="926"/>
      <c r="I1277" s="926"/>
      <c r="J1277" s="926"/>
      <c r="K1277" s="926"/>
      <c r="L1277" s="926"/>
      <c r="M1277" s="926"/>
      <c r="N1277" s="926"/>
      <c r="O1277" s="926"/>
    </row>
    <row r="1278" spans="1:15" ht="10.15" customHeight="1">
      <c r="A1278" s="926"/>
      <c r="B1278" s="926"/>
      <c r="C1278" s="926"/>
      <c r="D1278" s="926"/>
      <c r="E1278" s="926"/>
      <c r="F1278" s="926"/>
      <c r="G1278" s="926"/>
      <c r="H1278" s="926"/>
      <c r="I1278" s="926"/>
      <c r="J1278" s="926"/>
      <c r="K1278" s="926"/>
      <c r="L1278" s="926"/>
      <c r="M1278" s="926"/>
      <c r="N1278" s="926"/>
      <c r="O1278" s="926"/>
    </row>
    <row r="1279" spans="1:15" ht="10.15" customHeight="1">
      <c r="A1279" s="926"/>
      <c r="B1279" s="926"/>
      <c r="C1279" s="926"/>
      <c r="D1279" s="926"/>
      <c r="E1279" s="926"/>
      <c r="F1279" s="926"/>
      <c r="G1279" s="926"/>
      <c r="H1279" s="926"/>
      <c r="I1279" s="926"/>
      <c r="J1279" s="926"/>
      <c r="K1279" s="926"/>
      <c r="L1279" s="926"/>
      <c r="M1279" s="926"/>
      <c r="N1279" s="926"/>
      <c r="O1279" s="926"/>
    </row>
    <row r="1280" spans="1:15" ht="10.15" customHeight="1">
      <c r="A1280" s="926"/>
      <c r="B1280" s="926"/>
      <c r="C1280" s="926"/>
      <c r="D1280" s="926"/>
      <c r="E1280" s="926"/>
      <c r="F1280" s="926"/>
      <c r="G1280" s="926"/>
      <c r="H1280" s="926"/>
      <c r="I1280" s="926"/>
      <c r="J1280" s="926"/>
      <c r="K1280" s="926"/>
      <c r="L1280" s="926"/>
      <c r="M1280" s="926"/>
      <c r="N1280" s="926"/>
      <c r="O1280" s="926"/>
    </row>
    <row r="1281" spans="1:15" ht="10.15" customHeight="1">
      <c r="A1281" s="926"/>
      <c r="B1281" s="926"/>
      <c r="C1281" s="926"/>
      <c r="D1281" s="926"/>
      <c r="E1281" s="926"/>
      <c r="F1281" s="926"/>
      <c r="G1281" s="926"/>
      <c r="H1281" s="926"/>
      <c r="I1281" s="926"/>
      <c r="J1281" s="926"/>
      <c r="K1281" s="926"/>
      <c r="L1281" s="926"/>
      <c r="M1281" s="926"/>
      <c r="N1281" s="926"/>
      <c r="O1281" s="926"/>
    </row>
    <row r="1282" spans="1:15" ht="10.15" customHeight="1">
      <c r="A1282" s="926"/>
      <c r="B1282" s="926"/>
      <c r="C1282" s="926"/>
      <c r="D1282" s="926"/>
      <c r="E1282" s="926"/>
      <c r="F1282" s="926"/>
      <c r="G1282" s="926"/>
      <c r="H1282" s="926"/>
      <c r="I1282" s="926"/>
      <c r="J1282" s="926"/>
      <c r="K1282" s="926"/>
      <c r="L1282" s="926"/>
      <c r="M1282" s="926"/>
      <c r="N1282" s="926"/>
      <c r="O1282" s="926"/>
    </row>
    <row r="1283" spans="1:15" ht="10.15" customHeight="1">
      <c r="A1283" s="926"/>
      <c r="B1283" s="926"/>
      <c r="C1283" s="926"/>
      <c r="D1283" s="926"/>
      <c r="E1283" s="926"/>
      <c r="F1283" s="926"/>
      <c r="G1283" s="926"/>
      <c r="H1283" s="926"/>
      <c r="I1283" s="926"/>
      <c r="J1283" s="926"/>
      <c r="K1283" s="926"/>
      <c r="L1283" s="926"/>
      <c r="M1283" s="926"/>
      <c r="N1283" s="926"/>
      <c r="O1283" s="926"/>
    </row>
    <row r="1284" spans="1:15" ht="10.15" customHeight="1">
      <c r="A1284" s="926"/>
      <c r="B1284" s="926"/>
      <c r="C1284" s="926"/>
      <c r="D1284" s="926"/>
      <c r="E1284" s="926"/>
      <c r="F1284" s="926"/>
      <c r="G1284" s="926"/>
      <c r="H1284" s="926"/>
      <c r="I1284" s="926"/>
      <c r="J1284" s="926"/>
      <c r="K1284" s="926"/>
      <c r="L1284" s="926"/>
      <c r="M1284" s="926"/>
      <c r="N1284" s="926"/>
      <c r="O1284" s="926"/>
    </row>
    <row r="1285" spans="1:15" ht="10.15" customHeight="1">
      <c r="A1285" s="926"/>
      <c r="B1285" s="926"/>
      <c r="C1285" s="926"/>
      <c r="D1285" s="926"/>
      <c r="E1285" s="926"/>
      <c r="F1285" s="926"/>
      <c r="G1285" s="926"/>
      <c r="H1285" s="926"/>
      <c r="I1285" s="926"/>
      <c r="J1285" s="926"/>
      <c r="K1285" s="926"/>
      <c r="L1285" s="926"/>
      <c r="M1285" s="926"/>
      <c r="N1285" s="926"/>
      <c r="O1285" s="926"/>
    </row>
    <row r="1286" spans="1:15" ht="10.15" customHeight="1">
      <c r="A1286" s="926"/>
      <c r="B1286" s="926"/>
      <c r="C1286" s="926"/>
      <c r="D1286" s="926"/>
      <c r="E1286" s="926"/>
      <c r="F1286" s="926"/>
      <c r="G1286" s="926"/>
      <c r="H1286" s="926"/>
      <c r="I1286" s="926"/>
      <c r="J1286" s="926"/>
      <c r="K1286" s="926"/>
      <c r="L1286" s="926"/>
      <c r="M1286" s="926"/>
      <c r="N1286" s="926"/>
      <c r="O1286" s="926"/>
    </row>
    <row r="1287" spans="1:15" ht="10.15" customHeight="1">
      <c r="A1287" s="926"/>
      <c r="B1287" s="926"/>
      <c r="C1287" s="926"/>
      <c r="D1287" s="926"/>
      <c r="E1287" s="926"/>
      <c r="F1287" s="926"/>
      <c r="G1287" s="926"/>
      <c r="H1287" s="926"/>
      <c r="I1287" s="926"/>
      <c r="J1287" s="926"/>
      <c r="K1287" s="926"/>
      <c r="L1287" s="926"/>
      <c r="M1287" s="926"/>
      <c r="N1287" s="926"/>
      <c r="O1287" s="926"/>
    </row>
    <row r="1288" spans="1:15" ht="10.15" customHeight="1">
      <c r="A1288" s="926"/>
      <c r="B1288" s="926"/>
      <c r="C1288" s="926"/>
      <c r="D1288" s="926"/>
      <c r="E1288" s="926"/>
      <c r="F1288" s="926"/>
      <c r="G1288" s="926"/>
      <c r="H1288" s="926"/>
      <c r="I1288" s="926"/>
      <c r="J1288" s="926"/>
      <c r="K1288" s="926"/>
      <c r="L1288" s="926"/>
      <c r="M1288" s="926"/>
      <c r="N1288" s="926"/>
      <c r="O1288" s="926"/>
    </row>
    <row r="1289" spans="1:15" ht="10.15" customHeight="1">
      <c r="A1289" s="926"/>
      <c r="B1289" s="926"/>
      <c r="C1289" s="926"/>
      <c r="D1289" s="926"/>
      <c r="E1289" s="926"/>
      <c r="F1289" s="926"/>
      <c r="G1289" s="926"/>
      <c r="H1289" s="926"/>
      <c r="I1289" s="926"/>
      <c r="J1289" s="926"/>
      <c r="K1289" s="926"/>
      <c r="L1289" s="926"/>
      <c r="M1289" s="926"/>
      <c r="N1289" s="926"/>
      <c r="O1289" s="926"/>
    </row>
    <row r="1290" spans="1:15" ht="10.15" customHeight="1">
      <c r="A1290" s="926"/>
      <c r="B1290" s="926"/>
      <c r="C1290" s="926"/>
      <c r="D1290" s="926"/>
      <c r="E1290" s="926"/>
      <c r="F1290" s="926"/>
      <c r="G1290" s="926"/>
      <c r="H1290" s="926"/>
      <c r="I1290" s="926"/>
      <c r="J1290" s="926"/>
      <c r="K1290" s="926"/>
      <c r="L1290" s="926"/>
      <c r="M1290" s="926"/>
      <c r="N1290" s="926"/>
      <c r="O1290" s="926"/>
    </row>
    <row r="1291" spans="1:15" ht="10.15" customHeight="1">
      <c r="A1291" s="926"/>
      <c r="B1291" s="926"/>
      <c r="C1291" s="926"/>
      <c r="D1291" s="926"/>
      <c r="E1291" s="926"/>
      <c r="F1291" s="926"/>
      <c r="G1291" s="926"/>
      <c r="H1291" s="926"/>
      <c r="I1291" s="926"/>
      <c r="J1291" s="926"/>
      <c r="K1291" s="926"/>
      <c r="L1291" s="926"/>
      <c r="M1291" s="926"/>
      <c r="N1291" s="926"/>
      <c r="O1291" s="926"/>
    </row>
    <row r="1292" spans="1:15" ht="10.15" customHeight="1">
      <c r="A1292" s="926"/>
      <c r="B1292" s="926"/>
      <c r="C1292" s="926"/>
      <c r="D1292" s="926"/>
      <c r="E1292" s="926"/>
      <c r="F1292" s="926"/>
      <c r="G1292" s="926"/>
      <c r="H1292" s="926"/>
      <c r="I1292" s="926"/>
      <c r="J1292" s="926"/>
      <c r="K1292" s="926"/>
      <c r="L1292" s="926"/>
      <c r="M1292" s="926"/>
      <c r="N1292" s="926"/>
      <c r="O1292" s="926"/>
    </row>
    <row r="1293" spans="1:15" ht="10.15" customHeight="1">
      <c r="A1293" s="926"/>
      <c r="B1293" s="926"/>
      <c r="C1293" s="926"/>
      <c r="D1293" s="926"/>
      <c r="E1293" s="926"/>
      <c r="F1293" s="926"/>
      <c r="G1293" s="926"/>
      <c r="H1293" s="926"/>
      <c r="I1293" s="926"/>
      <c r="J1293" s="926"/>
      <c r="K1293" s="926"/>
      <c r="L1293" s="926"/>
      <c r="M1293" s="926"/>
      <c r="N1293" s="926"/>
      <c r="O1293" s="926"/>
    </row>
    <row r="1294" spans="1:15" ht="10.15" customHeight="1">
      <c r="A1294" s="926"/>
      <c r="B1294" s="926"/>
      <c r="C1294" s="926"/>
      <c r="D1294" s="926"/>
      <c r="E1294" s="926"/>
      <c r="F1294" s="926"/>
      <c r="G1294" s="926"/>
      <c r="H1294" s="926"/>
      <c r="I1294" s="926"/>
      <c r="J1294" s="926"/>
      <c r="K1294" s="926"/>
      <c r="L1294" s="926"/>
      <c r="M1294" s="926"/>
      <c r="N1294" s="926"/>
      <c r="O1294" s="926"/>
    </row>
    <row r="1295" spans="1:15" ht="10.15" customHeight="1">
      <c r="A1295" s="926"/>
      <c r="B1295" s="926"/>
      <c r="C1295" s="926"/>
      <c r="D1295" s="926"/>
      <c r="E1295" s="926"/>
      <c r="F1295" s="926"/>
      <c r="G1295" s="926"/>
      <c r="H1295" s="926"/>
      <c r="I1295" s="926"/>
      <c r="J1295" s="926"/>
      <c r="K1295" s="926"/>
      <c r="L1295" s="926"/>
      <c r="M1295" s="926"/>
      <c r="N1295" s="926"/>
      <c r="O1295" s="926"/>
    </row>
    <row r="1296" spans="1:15" ht="10.15" customHeight="1">
      <c r="A1296" s="926"/>
      <c r="B1296" s="926"/>
      <c r="C1296" s="926"/>
      <c r="D1296" s="926"/>
      <c r="E1296" s="926"/>
      <c r="F1296" s="926"/>
      <c r="G1296" s="926"/>
      <c r="H1296" s="926"/>
      <c r="I1296" s="926"/>
      <c r="J1296" s="926"/>
      <c r="K1296" s="926"/>
      <c r="L1296" s="926"/>
      <c r="M1296" s="926"/>
      <c r="N1296" s="926"/>
      <c r="O1296" s="926"/>
    </row>
    <row r="1297" spans="1:15" ht="10.15" customHeight="1">
      <c r="A1297" s="926"/>
      <c r="B1297" s="926"/>
      <c r="C1297" s="926"/>
      <c r="D1297" s="926"/>
      <c r="E1297" s="926"/>
      <c r="F1297" s="926"/>
      <c r="G1297" s="926"/>
      <c r="H1297" s="926"/>
      <c r="I1297" s="926"/>
      <c r="J1297" s="926"/>
      <c r="K1297" s="926"/>
      <c r="L1297" s="926"/>
      <c r="M1297" s="926"/>
      <c r="N1297" s="926"/>
      <c r="O1297" s="926"/>
    </row>
    <row r="1298" spans="1:15" ht="10.15" customHeight="1">
      <c r="A1298" s="926"/>
      <c r="B1298" s="926"/>
      <c r="C1298" s="926"/>
      <c r="D1298" s="926"/>
      <c r="E1298" s="926"/>
      <c r="F1298" s="926"/>
      <c r="G1298" s="926"/>
      <c r="H1298" s="926"/>
      <c r="I1298" s="926"/>
      <c r="J1298" s="926"/>
      <c r="K1298" s="926"/>
      <c r="L1298" s="926"/>
      <c r="M1298" s="926"/>
      <c r="N1298" s="926"/>
      <c r="O1298" s="926"/>
    </row>
    <row r="1299" spans="1:15" ht="10.15" customHeight="1">
      <c r="A1299" s="926"/>
      <c r="B1299" s="926"/>
      <c r="C1299" s="926"/>
      <c r="D1299" s="926"/>
      <c r="E1299" s="926"/>
      <c r="F1299" s="926"/>
      <c r="G1299" s="926"/>
      <c r="H1299" s="926"/>
      <c r="I1299" s="926"/>
      <c r="J1299" s="926"/>
      <c r="K1299" s="926"/>
      <c r="L1299" s="926"/>
      <c r="M1299" s="926"/>
      <c r="N1299" s="926"/>
      <c r="O1299" s="926"/>
    </row>
    <row r="1300" spans="1:15" ht="10.15" customHeight="1">
      <c r="A1300" s="926"/>
      <c r="B1300" s="926"/>
      <c r="C1300" s="926"/>
      <c r="D1300" s="926"/>
      <c r="E1300" s="926"/>
      <c r="F1300" s="926"/>
      <c r="G1300" s="926"/>
      <c r="H1300" s="926"/>
      <c r="I1300" s="926"/>
      <c r="J1300" s="926"/>
      <c r="K1300" s="926"/>
      <c r="L1300" s="926"/>
      <c r="M1300" s="926"/>
      <c r="N1300" s="926"/>
      <c r="O1300" s="926"/>
    </row>
    <row r="1301" spans="1:15" ht="10.15" customHeight="1">
      <c r="A1301" s="926"/>
      <c r="B1301" s="926"/>
      <c r="C1301" s="926"/>
      <c r="D1301" s="926"/>
      <c r="E1301" s="926"/>
      <c r="F1301" s="926"/>
      <c r="G1301" s="926"/>
      <c r="H1301" s="926"/>
      <c r="I1301" s="926"/>
      <c r="J1301" s="926"/>
      <c r="K1301" s="926"/>
      <c r="L1301" s="926"/>
      <c r="M1301" s="926"/>
      <c r="N1301" s="926"/>
      <c r="O1301" s="926"/>
    </row>
    <row r="1302" spans="1:15" ht="10.15" customHeight="1">
      <c r="A1302" s="926"/>
      <c r="B1302" s="926"/>
      <c r="C1302" s="926"/>
      <c r="D1302" s="926"/>
      <c r="E1302" s="926"/>
      <c r="F1302" s="926"/>
      <c r="G1302" s="926"/>
      <c r="H1302" s="926"/>
      <c r="I1302" s="926"/>
      <c r="J1302" s="926"/>
      <c r="K1302" s="926"/>
      <c r="L1302" s="926"/>
      <c r="M1302" s="926"/>
      <c r="N1302" s="926"/>
      <c r="O1302" s="926"/>
    </row>
    <row r="1303" spans="1:15" ht="10.15" customHeight="1">
      <c r="A1303" s="926"/>
      <c r="B1303" s="926"/>
      <c r="C1303" s="926"/>
      <c r="D1303" s="926"/>
      <c r="E1303" s="926"/>
      <c r="F1303" s="926"/>
      <c r="G1303" s="926"/>
      <c r="H1303" s="926"/>
      <c r="I1303" s="926"/>
      <c r="J1303" s="926"/>
      <c r="K1303" s="926"/>
      <c r="L1303" s="926"/>
      <c r="M1303" s="926"/>
      <c r="N1303" s="926"/>
      <c r="O1303" s="926"/>
    </row>
    <row r="1304" spans="1:15" ht="10.15" customHeight="1">
      <c r="A1304" s="926"/>
      <c r="B1304" s="926"/>
      <c r="C1304" s="926"/>
      <c r="D1304" s="926"/>
      <c r="E1304" s="926"/>
      <c r="F1304" s="926"/>
      <c r="G1304" s="926"/>
      <c r="H1304" s="926"/>
      <c r="I1304" s="926"/>
      <c r="J1304" s="926"/>
      <c r="K1304" s="926"/>
      <c r="L1304" s="926"/>
      <c r="M1304" s="926"/>
      <c r="N1304" s="926"/>
      <c r="O1304" s="926"/>
    </row>
    <row r="1305" spans="1:15" ht="10.15" customHeight="1">
      <c r="A1305" s="926"/>
      <c r="B1305" s="926"/>
      <c r="C1305" s="926"/>
      <c r="D1305" s="926"/>
      <c r="E1305" s="926"/>
      <c r="F1305" s="926"/>
      <c r="G1305" s="926"/>
      <c r="H1305" s="926"/>
      <c r="I1305" s="926"/>
      <c r="J1305" s="926"/>
      <c r="K1305" s="926"/>
      <c r="L1305" s="926"/>
      <c r="M1305" s="926"/>
      <c r="N1305" s="926"/>
      <c r="O1305" s="926"/>
    </row>
    <row r="1306" spans="1:15" ht="10.15" customHeight="1">
      <c r="A1306" s="926"/>
      <c r="B1306" s="926"/>
      <c r="C1306" s="926"/>
      <c r="D1306" s="926"/>
      <c r="E1306" s="926"/>
      <c r="F1306" s="926"/>
      <c r="G1306" s="926"/>
      <c r="H1306" s="926"/>
      <c r="I1306" s="926"/>
      <c r="J1306" s="926"/>
      <c r="K1306" s="926"/>
      <c r="L1306" s="926"/>
      <c r="M1306" s="926"/>
      <c r="N1306" s="926"/>
      <c r="O1306" s="926"/>
    </row>
    <row r="1307" spans="1:15" ht="10.15" customHeight="1">
      <c r="A1307" s="926"/>
      <c r="B1307" s="926"/>
      <c r="C1307" s="926"/>
      <c r="D1307" s="926"/>
      <c r="E1307" s="926"/>
      <c r="F1307" s="926"/>
      <c r="G1307" s="926"/>
      <c r="H1307" s="926"/>
      <c r="I1307" s="926"/>
      <c r="J1307" s="926"/>
      <c r="K1307" s="926"/>
      <c r="L1307" s="926"/>
      <c r="M1307" s="926"/>
      <c r="N1307" s="926"/>
      <c r="O1307" s="926"/>
    </row>
    <row r="1308" spans="1:15" ht="10.15" customHeight="1">
      <c r="A1308" s="926"/>
      <c r="B1308" s="926"/>
      <c r="C1308" s="926"/>
      <c r="D1308" s="926"/>
      <c r="E1308" s="926"/>
      <c r="F1308" s="926"/>
      <c r="G1308" s="926"/>
      <c r="H1308" s="926"/>
      <c r="I1308" s="926"/>
      <c r="J1308" s="926"/>
      <c r="K1308" s="926"/>
      <c r="L1308" s="926"/>
      <c r="M1308" s="926"/>
      <c r="N1308" s="926"/>
      <c r="O1308" s="926"/>
    </row>
    <row r="1309" spans="1:15" ht="10.15" customHeight="1">
      <c r="A1309" s="926"/>
      <c r="B1309" s="926"/>
      <c r="C1309" s="926"/>
      <c r="D1309" s="926"/>
      <c r="E1309" s="926"/>
      <c r="F1309" s="926"/>
      <c r="G1309" s="926"/>
      <c r="H1309" s="926"/>
      <c r="I1309" s="926"/>
      <c r="J1309" s="926"/>
      <c r="K1309" s="926"/>
      <c r="L1309" s="926"/>
      <c r="M1309" s="926"/>
      <c r="N1309" s="926"/>
      <c r="O1309" s="926"/>
    </row>
    <row r="1310" spans="1:15" ht="10.15" customHeight="1">
      <c r="A1310" s="926"/>
      <c r="B1310" s="926"/>
      <c r="C1310" s="926"/>
      <c r="D1310" s="926"/>
      <c r="E1310" s="926"/>
      <c r="F1310" s="926"/>
      <c r="G1310" s="926"/>
      <c r="H1310" s="926"/>
      <c r="I1310" s="926"/>
      <c r="J1310" s="926"/>
      <c r="K1310" s="926"/>
      <c r="L1310" s="926"/>
      <c r="M1310" s="926"/>
      <c r="N1310" s="926"/>
      <c r="O1310" s="926"/>
    </row>
    <row r="1311" spans="1:15" ht="10.15" customHeight="1">
      <c r="A1311" s="926"/>
      <c r="B1311" s="926"/>
      <c r="C1311" s="926"/>
      <c r="D1311" s="926"/>
      <c r="E1311" s="926"/>
      <c r="F1311" s="926"/>
      <c r="G1311" s="926"/>
      <c r="H1311" s="926"/>
      <c r="I1311" s="926"/>
      <c r="J1311" s="926"/>
      <c r="K1311" s="926"/>
      <c r="L1311" s="926"/>
      <c r="M1311" s="926"/>
      <c r="N1311" s="926"/>
      <c r="O1311" s="926"/>
    </row>
    <row r="1312" spans="1:15" ht="10.15" customHeight="1">
      <c r="A1312" s="926"/>
      <c r="B1312" s="926"/>
      <c r="C1312" s="926"/>
      <c r="D1312" s="926"/>
      <c r="E1312" s="926"/>
      <c r="F1312" s="926"/>
      <c r="G1312" s="926"/>
      <c r="H1312" s="926"/>
      <c r="I1312" s="926"/>
      <c r="J1312" s="926"/>
      <c r="K1312" s="926"/>
      <c r="L1312" s="926"/>
      <c r="M1312" s="926"/>
      <c r="N1312" s="926"/>
      <c r="O1312" s="926"/>
    </row>
    <row r="1313" spans="1:15" ht="10.15" customHeight="1">
      <c r="A1313" s="926"/>
      <c r="B1313" s="926"/>
      <c r="C1313" s="926"/>
      <c r="D1313" s="926"/>
      <c r="E1313" s="926"/>
      <c r="F1313" s="926"/>
      <c r="G1313" s="926"/>
      <c r="H1313" s="926"/>
      <c r="I1313" s="926"/>
      <c r="J1313" s="926"/>
      <c r="K1313" s="926"/>
      <c r="L1313" s="926"/>
      <c r="M1313" s="926"/>
      <c r="N1313" s="926"/>
      <c r="O1313" s="926"/>
    </row>
    <row r="1314" spans="1:15" ht="10.15" customHeight="1">
      <c r="A1314" s="926"/>
      <c r="B1314" s="926"/>
      <c r="C1314" s="926"/>
      <c r="D1314" s="926"/>
      <c r="E1314" s="926"/>
      <c r="F1314" s="926"/>
      <c r="G1314" s="926"/>
      <c r="H1314" s="926"/>
      <c r="I1314" s="926"/>
      <c r="J1314" s="926"/>
      <c r="K1314" s="926"/>
      <c r="L1314" s="926"/>
      <c r="M1314" s="926"/>
      <c r="N1314" s="926"/>
      <c r="O1314" s="926"/>
    </row>
    <row r="1315" spans="1:15" ht="10.15" customHeight="1">
      <c r="A1315" s="926"/>
      <c r="B1315" s="926"/>
      <c r="C1315" s="926"/>
      <c r="D1315" s="926"/>
      <c r="E1315" s="926"/>
      <c r="F1315" s="926"/>
      <c r="G1315" s="926"/>
      <c r="H1315" s="926"/>
      <c r="I1315" s="926"/>
      <c r="J1315" s="926"/>
      <c r="K1315" s="926"/>
      <c r="L1315" s="926"/>
      <c r="M1315" s="926"/>
      <c r="N1315" s="926"/>
      <c r="O1315" s="926"/>
    </row>
    <row r="1316" spans="1:15" ht="10.15" customHeight="1">
      <c r="A1316" s="926"/>
      <c r="B1316" s="926"/>
      <c r="C1316" s="926"/>
      <c r="D1316" s="926"/>
      <c r="E1316" s="926"/>
      <c r="F1316" s="926"/>
      <c r="G1316" s="926"/>
      <c r="H1316" s="926"/>
      <c r="I1316" s="926"/>
      <c r="J1316" s="926"/>
      <c r="K1316" s="926"/>
      <c r="L1316" s="926"/>
      <c r="M1316" s="926"/>
      <c r="N1316" s="926"/>
      <c r="O1316" s="926"/>
    </row>
    <row r="1317" spans="1:15" ht="10.15" customHeight="1">
      <c r="A1317" s="926"/>
      <c r="B1317" s="926"/>
      <c r="C1317" s="926"/>
      <c r="D1317" s="926"/>
      <c r="E1317" s="926"/>
      <c r="F1317" s="926"/>
      <c r="G1317" s="926"/>
      <c r="H1317" s="926"/>
      <c r="I1317" s="926"/>
      <c r="J1317" s="926"/>
      <c r="K1317" s="926"/>
      <c r="L1317" s="926"/>
      <c r="M1317" s="926"/>
      <c r="N1317" s="926"/>
      <c r="O1317" s="926"/>
    </row>
    <row r="1318" spans="1:15" ht="10.15" customHeight="1">
      <c r="A1318" s="926"/>
      <c r="B1318" s="926"/>
      <c r="C1318" s="926"/>
      <c r="D1318" s="926"/>
      <c r="E1318" s="926"/>
      <c r="F1318" s="926"/>
      <c r="G1318" s="926"/>
      <c r="H1318" s="926"/>
      <c r="I1318" s="926"/>
      <c r="J1318" s="926"/>
      <c r="K1318" s="926"/>
      <c r="L1318" s="926"/>
      <c r="M1318" s="926"/>
      <c r="N1318" s="926"/>
      <c r="O1318" s="926"/>
    </row>
    <row r="1319" spans="1:15" ht="10.15" customHeight="1">
      <c r="A1319" s="926"/>
      <c r="B1319" s="926"/>
      <c r="C1319" s="926"/>
      <c r="D1319" s="926"/>
      <c r="E1319" s="926"/>
      <c r="F1319" s="926"/>
      <c r="G1319" s="926"/>
      <c r="H1319" s="926"/>
      <c r="I1319" s="926"/>
      <c r="J1319" s="926"/>
      <c r="K1319" s="926"/>
      <c r="L1319" s="926"/>
      <c r="M1319" s="926"/>
      <c r="N1319" s="926"/>
      <c r="O1319" s="926"/>
    </row>
    <row r="1320" spans="1:15" ht="10.15" customHeight="1">
      <c r="A1320" s="926"/>
      <c r="B1320" s="926"/>
      <c r="C1320" s="926"/>
      <c r="D1320" s="926"/>
      <c r="E1320" s="926"/>
      <c r="F1320" s="926"/>
      <c r="G1320" s="926"/>
      <c r="H1320" s="926"/>
      <c r="I1320" s="926"/>
      <c r="J1320" s="926"/>
      <c r="K1320" s="926"/>
      <c r="L1320" s="926"/>
      <c r="M1320" s="926"/>
      <c r="N1320" s="926"/>
      <c r="O1320" s="926"/>
    </row>
    <row r="1321" spans="1:15" ht="10.15" customHeight="1">
      <c r="A1321" s="926"/>
      <c r="B1321" s="926"/>
      <c r="C1321" s="926"/>
      <c r="D1321" s="926"/>
      <c r="E1321" s="926"/>
      <c r="F1321" s="926"/>
      <c r="G1321" s="926"/>
      <c r="H1321" s="926"/>
      <c r="I1321" s="926"/>
      <c r="J1321" s="926"/>
      <c r="K1321" s="926"/>
      <c r="L1321" s="926"/>
      <c r="M1321" s="926"/>
      <c r="N1321" s="926"/>
      <c r="O1321" s="926"/>
    </row>
    <row r="1322" spans="1:15" ht="10.15" customHeight="1">
      <c r="A1322" s="926"/>
      <c r="B1322" s="926"/>
      <c r="C1322" s="926"/>
      <c r="D1322" s="926"/>
      <c r="E1322" s="926"/>
      <c r="F1322" s="926"/>
      <c r="G1322" s="926"/>
      <c r="H1322" s="926"/>
      <c r="I1322" s="926"/>
      <c r="J1322" s="926"/>
      <c r="K1322" s="926"/>
      <c r="L1322" s="926"/>
      <c r="M1322" s="926"/>
      <c r="N1322" s="926"/>
      <c r="O1322" s="926"/>
    </row>
    <row r="1323" spans="1:15" ht="10.15" customHeight="1">
      <c r="A1323" s="926"/>
      <c r="B1323" s="926"/>
      <c r="C1323" s="926"/>
      <c r="D1323" s="926"/>
      <c r="E1323" s="926"/>
      <c r="F1323" s="926"/>
      <c r="G1323" s="926"/>
      <c r="H1323" s="926"/>
      <c r="I1323" s="926"/>
      <c r="J1323" s="926"/>
      <c r="K1323" s="926"/>
      <c r="L1323" s="926"/>
      <c r="M1323" s="926"/>
      <c r="N1323" s="926"/>
      <c r="O1323" s="926"/>
    </row>
    <row r="1324" spans="1:15" ht="10.15" customHeight="1">
      <c r="A1324" s="926"/>
      <c r="B1324" s="926"/>
      <c r="C1324" s="926"/>
      <c r="D1324" s="926"/>
      <c r="E1324" s="926"/>
      <c r="F1324" s="926"/>
      <c r="G1324" s="926"/>
      <c r="H1324" s="926"/>
      <c r="I1324" s="926"/>
      <c r="J1324" s="926"/>
      <c r="K1324" s="926"/>
      <c r="L1324" s="926"/>
      <c r="M1324" s="926"/>
      <c r="N1324" s="926"/>
      <c r="O1324" s="926"/>
    </row>
    <row r="1325" spans="1:15" ht="10.15" customHeight="1">
      <c r="A1325" s="926"/>
      <c r="B1325" s="926"/>
      <c r="C1325" s="926"/>
      <c r="D1325" s="926"/>
      <c r="E1325" s="926"/>
      <c r="F1325" s="926"/>
      <c r="G1325" s="926"/>
      <c r="H1325" s="926"/>
      <c r="I1325" s="926"/>
      <c r="J1325" s="926"/>
      <c r="K1325" s="926"/>
      <c r="L1325" s="926"/>
      <c r="M1325" s="926"/>
      <c r="N1325" s="926"/>
      <c r="O1325" s="926"/>
    </row>
    <row r="1326" spans="1:15" ht="10.15" customHeight="1">
      <c r="A1326" s="926"/>
      <c r="B1326" s="926"/>
      <c r="C1326" s="926"/>
      <c r="D1326" s="926"/>
      <c r="E1326" s="926"/>
      <c r="F1326" s="926"/>
      <c r="G1326" s="926"/>
      <c r="H1326" s="926"/>
      <c r="I1326" s="926"/>
      <c r="J1326" s="926"/>
      <c r="K1326" s="926"/>
      <c r="L1326" s="926"/>
      <c r="M1326" s="926"/>
      <c r="N1326" s="926"/>
      <c r="O1326" s="926"/>
    </row>
    <row r="1327" spans="1:15" ht="10.15" customHeight="1">
      <c r="A1327" s="926"/>
      <c r="B1327" s="926"/>
      <c r="C1327" s="926"/>
      <c r="D1327" s="926"/>
      <c r="E1327" s="926"/>
      <c r="F1327" s="926"/>
      <c r="G1327" s="926"/>
      <c r="H1327" s="926"/>
      <c r="I1327" s="926"/>
      <c r="J1327" s="926"/>
      <c r="K1327" s="926"/>
      <c r="L1327" s="926"/>
      <c r="M1327" s="926"/>
      <c r="N1327" s="926"/>
      <c r="O1327" s="926"/>
    </row>
    <row r="1328" spans="1:15" ht="10.15" customHeight="1">
      <c r="A1328" s="926"/>
      <c r="B1328" s="926"/>
      <c r="C1328" s="926"/>
      <c r="D1328" s="926"/>
      <c r="E1328" s="926"/>
      <c r="F1328" s="926"/>
      <c r="G1328" s="926"/>
      <c r="H1328" s="926"/>
      <c r="I1328" s="926"/>
      <c r="J1328" s="926"/>
      <c r="K1328" s="926"/>
      <c r="L1328" s="926"/>
      <c r="M1328" s="926"/>
      <c r="N1328" s="926"/>
      <c r="O1328" s="926"/>
    </row>
    <row r="1329" spans="1:15" ht="10.15" customHeight="1">
      <c r="A1329" s="926"/>
      <c r="B1329" s="926"/>
      <c r="C1329" s="926"/>
      <c r="D1329" s="926"/>
      <c r="E1329" s="926"/>
      <c r="F1329" s="926"/>
      <c r="G1329" s="926"/>
      <c r="H1329" s="926"/>
      <c r="I1329" s="926"/>
      <c r="J1329" s="926"/>
      <c r="K1329" s="926"/>
      <c r="L1329" s="926"/>
      <c r="M1329" s="926"/>
      <c r="N1329" s="926"/>
      <c r="O1329" s="926"/>
    </row>
    <row r="1330" spans="1:15" ht="10.15" customHeight="1">
      <c r="A1330" s="926"/>
      <c r="B1330" s="926"/>
      <c r="C1330" s="926"/>
      <c r="D1330" s="926"/>
      <c r="E1330" s="926"/>
      <c r="F1330" s="926"/>
      <c r="G1330" s="926"/>
      <c r="H1330" s="926"/>
      <c r="I1330" s="926"/>
      <c r="J1330" s="926"/>
      <c r="K1330" s="926"/>
      <c r="L1330" s="926"/>
      <c r="M1330" s="926"/>
      <c r="N1330" s="926"/>
      <c r="O1330" s="926"/>
    </row>
    <row r="1331" spans="1:15" ht="10.15" customHeight="1">
      <c r="A1331" s="926"/>
      <c r="B1331" s="926"/>
      <c r="C1331" s="926"/>
      <c r="D1331" s="926"/>
      <c r="E1331" s="926"/>
      <c r="F1331" s="926"/>
      <c r="G1331" s="926"/>
      <c r="H1331" s="926"/>
      <c r="I1331" s="926"/>
      <c r="J1331" s="926"/>
      <c r="K1331" s="926"/>
      <c r="L1331" s="926"/>
      <c r="M1331" s="926"/>
      <c r="N1331" s="926"/>
      <c r="O1331" s="926"/>
    </row>
    <row r="1332" spans="1:15" ht="10.15" customHeight="1">
      <c r="A1332" s="926"/>
      <c r="B1332" s="926"/>
      <c r="C1332" s="926"/>
      <c r="D1332" s="926"/>
      <c r="E1332" s="926"/>
      <c r="F1332" s="926"/>
      <c r="G1332" s="926"/>
      <c r="H1332" s="926"/>
      <c r="I1332" s="926"/>
      <c r="J1332" s="926"/>
      <c r="K1332" s="926"/>
      <c r="L1332" s="926"/>
      <c r="M1332" s="926"/>
      <c r="N1332" s="926"/>
      <c r="O1332" s="926"/>
    </row>
    <row r="1333" spans="1:15" ht="10.15" customHeight="1">
      <c r="A1333" s="926"/>
      <c r="B1333" s="926"/>
      <c r="C1333" s="926"/>
      <c r="D1333" s="926"/>
      <c r="E1333" s="926"/>
      <c r="F1333" s="926"/>
      <c r="G1333" s="926"/>
      <c r="H1333" s="926"/>
      <c r="I1333" s="926"/>
      <c r="J1333" s="926"/>
      <c r="K1333" s="926"/>
      <c r="L1333" s="926"/>
      <c r="M1333" s="926"/>
      <c r="N1333" s="926"/>
      <c r="O1333" s="926"/>
    </row>
    <row r="1334" spans="1:15" ht="10.15" customHeight="1">
      <c r="A1334" s="926"/>
      <c r="B1334" s="926"/>
      <c r="C1334" s="926"/>
      <c r="D1334" s="926"/>
      <c r="E1334" s="926"/>
      <c r="F1334" s="926"/>
      <c r="G1334" s="926"/>
      <c r="H1334" s="926"/>
      <c r="I1334" s="926"/>
      <c r="J1334" s="926"/>
      <c r="K1334" s="926"/>
      <c r="L1334" s="926"/>
      <c r="M1334" s="926"/>
      <c r="N1334" s="926"/>
      <c r="O1334" s="926"/>
    </row>
    <row r="1335" spans="1:15" ht="10.15" customHeight="1">
      <c r="A1335" s="926"/>
      <c r="B1335" s="926"/>
      <c r="C1335" s="926"/>
      <c r="D1335" s="926"/>
      <c r="E1335" s="926"/>
      <c r="F1335" s="926"/>
      <c r="G1335" s="926"/>
      <c r="H1335" s="926"/>
      <c r="I1335" s="926"/>
      <c r="J1335" s="926"/>
      <c r="K1335" s="926"/>
      <c r="L1335" s="926"/>
      <c r="M1335" s="926"/>
      <c r="N1335" s="926"/>
      <c r="O1335" s="926"/>
    </row>
    <row r="1336" spans="1:15" ht="10.15" customHeight="1">
      <c r="A1336" s="926"/>
      <c r="B1336" s="926"/>
      <c r="C1336" s="926"/>
      <c r="D1336" s="926"/>
      <c r="E1336" s="926"/>
      <c r="F1336" s="926"/>
      <c r="G1336" s="926"/>
      <c r="H1336" s="926"/>
      <c r="I1336" s="926"/>
      <c r="J1336" s="926"/>
      <c r="K1336" s="926"/>
      <c r="L1336" s="926"/>
      <c r="M1336" s="926"/>
      <c r="N1336" s="926"/>
      <c r="O1336" s="926"/>
    </row>
    <row r="1337" spans="1:15" ht="10.15" customHeight="1">
      <c r="A1337" s="926"/>
      <c r="B1337" s="926"/>
      <c r="C1337" s="926"/>
      <c r="D1337" s="926"/>
      <c r="E1337" s="926"/>
      <c r="F1337" s="926"/>
      <c r="G1337" s="926"/>
      <c r="H1337" s="926"/>
      <c r="I1337" s="926"/>
      <c r="J1337" s="926"/>
      <c r="K1337" s="926"/>
      <c r="L1337" s="926"/>
      <c r="M1337" s="926"/>
      <c r="N1337" s="926"/>
      <c r="O1337" s="926"/>
    </row>
    <row r="1338" spans="1:15" ht="10.15" customHeight="1">
      <c r="A1338" s="926"/>
      <c r="B1338" s="926"/>
      <c r="C1338" s="926"/>
      <c r="D1338" s="926"/>
      <c r="E1338" s="926"/>
      <c r="F1338" s="926"/>
      <c r="G1338" s="926"/>
      <c r="H1338" s="926"/>
      <c r="I1338" s="926"/>
      <c r="J1338" s="926"/>
      <c r="K1338" s="926"/>
      <c r="L1338" s="926"/>
      <c r="M1338" s="926"/>
      <c r="N1338" s="926"/>
      <c r="O1338" s="926"/>
    </row>
    <row r="1339" spans="1:15" ht="10.15" customHeight="1">
      <c r="A1339" s="926"/>
      <c r="B1339" s="926"/>
      <c r="C1339" s="926"/>
      <c r="D1339" s="926"/>
      <c r="E1339" s="926"/>
      <c r="F1339" s="926"/>
      <c r="G1339" s="926"/>
      <c r="H1339" s="926"/>
      <c r="I1339" s="926"/>
      <c r="J1339" s="926"/>
      <c r="K1339" s="926"/>
      <c r="L1339" s="926"/>
      <c r="M1339" s="926"/>
      <c r="N1339" s="926"/>
      <c r="O1339" s="926"/>
    </row>
    <row r="1340" spans="1:15" ht="10.15" customHeight="1">
      <c r="A1340" s="926"/>
      <c r="B1340" s="926"/>
      <c r="C1340" s="926"/>
      <c r="D1340" s="926"/>
      <c r="E1340" s="926"/>
      <c r="F1340" s="926"/>
      <c r="G1340" s="926"/>
      <c r="H1340" s="926"/>
      <c r="I1340" s="926"/>
      <c r="J1340" s="926"/>
      <c r="K1340" s="926"/>
      <c r="L1340" s="926"/>
      <c r="M1340" s="926"/>
      <c r="N1340" s="926"/>
      <c r="O1340" s="926"/>
    </row>
    <row r="1341" spans="1:15" ht="10.15" customHeight="1">
      <c r="A1341" s="926"/>
      <c r="B1341" s="926"/>
      <c r="C1341" s="926"/>
      <c r="D1341" s="926"/>
      <c r="E1341" s="926"/>
      <c r="F1341" s="926"/>
      <c r="G1341" s="926"/>
      <c r="H1341" s="926"/>
      <c r="I1341" s="926"/>
      <c r="J1341" s="926"/>
      <c r="K1341" s="926"/>
      <c r="L1341" s="926"/>
      <c r="M1341" s="926"/>
      <c r="N1341" s="926"/>
      <c r="O1341" s="926"/>
    </row>
    <row r="1342" spans="1:15" ht="10.15" customHeight="1">
      <c r="A1342" s="926"/>
      <c r="B1342" s="926"/>
      <c r="C1342" s="926"/>
      <c r="D1342" s="926"/>
      <c r="E1342" s="926"/>
      <c r="F1342" s="926"/>
      <c r="G1342" s="926"/>
      <c r="H1342" s="926"/>
      <c r="I1342" s="926"/>
      <c r="J1342" s="926"/>
      <c r="K1342" s="926"/>
      <c r="L1342" s="926"/>
      <c r="M1342" s="926"/>
      <c r="N1342" s="926"/>
      <c r="O1342" s="926"/>
    </row>
    <row r="1343" spans="1:15" ht="10.15" customHeight="1">
      <c r="A1343" s="926"/>
      <c r="B1343" s="926"/>
      <c r="C1343" s="926"/>
      <c r="D1343" s="926"/>
      <c r="E1343" s="926"/>
      <c r="F1343" s="926"/>
      <c r="G1343" s="926"/>
      <c r="H1343" s="926"/>
      <c r="I1343" s="926"/>
      <c r="J1343" s="926"/>
      <c r="K1343" s="926"/>
      <c r="L1343" s="926"/>
      <c r="M1343" s="926"/>
      <c r="N1343" s="926"/>
      <c r="O1343" s="926"/>
    </row>
    <row r="1344" spans="1:15" ht="10.15" customHeight="1">
      <c r="A1344" s="926"/>
      <c r="B1344" s="926"/>
      <c r="C1344" s="926"/>
      <c r="D1344" s="926"/>
      <c r="E1344" s="926"/>
      <c r="F1344" s="926"/>
      <c r="G1344" s="926"/>
      <c r="H1344" s="926"/>
      <c r="I1344" s="926"/>
      <c r="J1344" s="926"/>
      <c r="K1344" s="926"/>
      <c r="L1344" s="926"/>
      <c r="M1344" s="926"/>
      <c r="N1344" s="926"/>
      <c r="O1344" s="926"/>
    </row>
    <row r="1345" spans="1:15" ht="10.15" customHeight="1">
      <c r="A1345" s="926"/>
      <c r="B1345" s="926"/>
      <c r="C1345" s="926"/>
      <c r="D1345" s="926"/>
      <c r="E1345" s="926"/>
      <c r="F1345" s="926"/>
      <c r="G1345" s="926"/>
      <c r="H1345" s="926"/>
      <c r="I1345" s="926"/>
      <c r="J1345" s="926"/>
      <c r="K1345" s="926"/>
      <c r="L1345" s="926"/>
      <c r="M1345" s="926"/>
      <c r="N1345" s="926"/>
      <c r="O1345" s="926"/>
    </row>
    <row r="1346" spans="1:15" ht="10.15" customHeight="1">
      <c r="A1346" s="926"/>
      <c r="B1346" s="926"/>
      <c r="C1346" s="926"/>
      <c r="D1346" s="926"/>
      <c r="E1346" s="926"/>
      <c r="F1346" s="926"/>
      <c r="G1346" s="926"/>
      <c r="H1346" s="926"/>
      <c r="I1346" s="926"/>
      <c r="J1346" s="926"/>
      <c r="K1346" s="926"/>
      <c r="L1346" s="926"/>
      <c r="M1346" s="926"/>
      <c r="N1346" s="926"/>
      <c r="O1346" s="926"/>
    </row>
    <row r="1347" spans="1:15" ht="10.15" customHeight="1">
      <c r="A1347" s="926"/>
      <c r="B1347" s="926"/>
      <c r="C1347" s="926"/>
      <c r="D1347" s="926"/>
      <c r="E1347" s="926"/>
      <c r="F1347" s="926"/>
      <c r="G1347" s="926"/>
      <c r="H1347" s="926"/>
      <c r="I1347" s="926"/>
      <c r="J1347" s="926"/>
      <c r="K1347" s="926"/>
      <c r="L1347" s="926"/>
      <c r="M1347" s="926"/>
      <c r="N1347" s="926"/>
      <c r="O1347" s="926"/>
    </row>
    <row r="1348" spans="1:15" ht="10.15" customHeight="1">
      <c r="A1348" s="926"/>
      <c r="B1348" s="926"/>
      <c r="C1348" s="926"/>
      <c r="D1348" s="926"/>
      <c r="E1348" s="926"/>
      <c r="F1348" s="926"/>
      <c r="G1348" s="926"/>
      <c r="H1348" s="926"/>
      <c r="I1348" s="926"/>
      <c r="J1348" s="926"/>
      <c r="K1348" s="926"/>
      <c r="L1348" s="926"/>
      <c r="M1348" s="926"/>
      <c r="N1348" s="926"/>
      <c r="O1348" s="926"/>
    </row>
    <row r="1349" spans="1:15" ht="10.15" customHeight="1">
      <c r="A1349" s="926"/>
      <c r="B1349" s="926"/>
      <c r="C1349" s="926"/>
      <c r="D1349" s="926"/>
      <c r="E1349" s="926"/>
      <c r="F1349" s="926"/>
      <c r="G1349" s="926"/>
      <c r="H1349" s="926"/>
      <c r="I1349" s="926"/>
      <c r="J1349" s="926"/>
      <c r="K1349" s="926"/>
      <c r="L1349" s="926"/>
      <c r="M1349" s="926"/>
      <c r="N1349" s="926"/>
      <c r="O1349" s="926"/>
    </row>
    <row r="1350" spans="1:15" ht="10.15" customHeight="1">
      <c r="A1350" s="926"/>
      <c r="B1350" s="926"/>
      <c r="C1350" s="926"/>
      <c r="D1350" s="926"/>
      <c r="E1350" s="926"/>
      <c r="F1350" s="926"/>
      <c r="G1350" s="926"/>
      <c r="H1350" s="926"/>
      <c r="I1350" s="926"/>
      <c r="J1350" s="926"/>
      <c r="K1350" s="926"/>
      <c r="L1350" s="926"/>
      <c r="M1350" s="926"/>
      <c r="N1350" s="926"/>
      <c r="O1350" s="926"/>
    </row>
    <row r="1351" spans="1:15" ht="10.15" customHeight="1">
      <c r="A1351" s="926"/>
      <c r="B1351" s="926"/>
      <c r="C1351" s="926"/>
      <c r="D1351" s="926"/>
      <c r="E1351" s="926"/>
      <c r="F1351" s="926"/>
      <c r="G1351" s="926"/>
      <c r="H1351" s="926"/>
      <c r="I1351" s="926"/>
      <c r="J1351" s="926"/>
      <c r="K1351" s="926"/>
      <c r="L1351" s="926"/>
      <c r="M1351" s="926"/>
      <c r="N1351" s="926"/>
      <c r="O1351" s="926"/>
    </row>
    <row r="1352" spans="1:15" ht="10.15" customHeight="1">
      <c r="A1352" s="926"/>
      <c r="B1352" s="926"/>
      <c r="C1352" s="926"/>
      <c r="D1352" s="926"/>
      <c r="E1352" s="926"/>
      <c r="F1352" s="926"/>
      <c r="G1352" s="926"/>
      <c r="H1352" s="926"/>
      <c r="I1352" s="926"/>
      <c r="J1352" s="926"/>
      <c r="K1352" s="926"/>
      <c r="L1352" s="926"/>
      <c r="M1352" s="926"/>
      <c r="N1352" s="926"/>
      <c r="O1352" s="926"/>
    </row>
    <row r="1353" spans="1:15" ht="10.15" customHeight="1">
      <c r="A1353" s="926"/>
      <c r="B1353" s="926"/>
      <c r="C1353" s="926"/>
      <c r="D1353" s="926"/>
      <c r="E1353" s="926"/>
      <c r="F1353" s="926"/>
      <c r="G1353" s="926"/>
      <c r="H1353" s="926"/>
      <c r="I1353" s="926"/>
      <c r="J1353" s="926"/>
      <c r="K1353" s="926"/>
      <c r="L1353" s="926"/>
      <c r="M1353" s="926"/>
      <c r="N1353" s="926"/>
      <c r="O1353" s="926"/>
    </row>
    <row r="1354" spans="1:15" ht="10.15" customHeight="1">
      <c r="A1354" s="926"/>
      <c r="B1354" s="926"/>
      <c r="C1354" s="926"/>
      <c r="D1354" s="926"/>
      <c r="E1354" s="926"/>
      <c r="F1354" s="926"/>
      <c r="G1354" s="926"/>
      <c r="H1354" s="926"/>
      <c r="I1354" s="926"/>
      <c r="J1354" s="926"/>
      <c r="K1354" s="926"/>
      <c r="L1354" s="926"/>
      <c r="M1354" s="926"/>
      <c r="N1354" s="926"/>
      <c r="O1354" s="926"/>
    </row>
    <row r="1355" spans="1:15" ht="10.15" customHeight="1">
      <c r="A1355" s="926"/>
      <c r="B1355" s="926"/>
      <c r="C1355" s="926"/>
      <c r="D1355" s="926"/>
      <c r="E1355" s="926"/>
      <c r="F1355" s="926"/>
      <c r="G1355" s="926"/>
      <c r="H1355" s="926"/>
      <c r="I1355" s="926"/>
      <c r="J1355" s="926"/>
      <c r="K1355" s="926"/>
      <c r="L1355" s="926"/>
      <c r="M1355" s="926"/>
      <c r="N1355" s="926"/>
      <c r="O1355" s="926"/>
    </row>
    <row r="1356" spans="1:15" ht="10.15" customHeight="1">
      <c r="A1356" s="926"/>
      <c r="B1356" s="926"/>
      <c r="C1356" s="926"/>
      <c r="D1356" s="926"/>
      <c r="E1356" s="926"/>
      <c r="F1356" s="926"/>
      <c r="G1356" s="926"/>
      <c r="H1356" s="926"/>
      <c r="I1356" s="926"/>
      <c r="J1356" s="926"/>
      <c r="K1356" s="926"/>
      <c r="L1356" s="926"/>
      <c r="M1356" s="926"/>
      <c r="N1356" s="926"/>
      <c r="O1356" s="926"/>
    </row>
    <row r="1357" spans="1:15" ht="10.15" customHeight="1">
      <c r="A1357" s="926"/>
      <c r="B1357" s="926"/>
      <c r="C1357" s="926"/>
      <c r="D1357" s="926"/>
      <c r="E1357" s="926"/>
      <c r="F1357" s="926"/>
      <c r="G1357" s="926"/>
      <c r="H1357" s="926"/>
      <c r="I1357" s="926"/>
      <c r="J1357" s="926"/>
      <c r="K1357" s="926"/>
      <c r="L1357" s="926"/>
      <c r="M1357" s="926"/>
      <c r="N1357" s="926"/>
      <c r="O1357" s="926"/>
    </row>
    <row r="1358" spans="1:15" ht="10.15" customHeight="1">
      <c r="A1358" s="926"/>
      <c r="B1358" s="926"/>
      <c r="C1358" s="926"/>
      <c r="D1358" s="926"/>
      <c r="E1358" s="926"/>
      <c r="F1358" s="926"/>
      <c r="G1358" s="926"/>
      <c r="H1358" s="926"/>
      <c r="I1358" s="926"/>
      <c r="J1358" s="926"/>
      <c r="K1358" s="926"/>
      <c r="L1358" s="926"/>
      <c r="M1358" s="926"/>
      <c r="N1358" s="926"/>
      <c r="O1358" s="926"/>
    </row>
    <row r="1359" spans="1:15" ht="10.15" customHeight="1">
      <c r="A1359" s="926"/>
      <c r="B1359" s="926"/>
      <c r="C1359" s="926"/>
      <c r="D1359" s="926"/>
      <c r="E1359" s="926"/>
      <c r="F1359" s="926"/>
      <c r="G1359" s="926"/>
      <c r="H1359" s="926"/>
      <c r="I1359" s="926"/>
      <c r="J1359" s="926"/>
      <c r="K1359" s="926"/>
      <c r="L1359" s="926"/>
      <c r="M1359" s="926"/>
      <c r="N1359" s="926"/>
      <c r="O1359" s="926"/>
    </row>
    <row r="1360" spans="1:15" ht="10.15" customHeight="1">
      <c r="A1360" s="926"/>
      <c r="B1360" s="926"/>
      <c r="C1360" s="926"/>
      <c r="D1360" s="926"/>
      <c r="E1360" s="926"/>
      <c r="F1360" s="926"/>
      <c r="G1360" s="926"/>
      <c r="H1360" s="926"/>
      <c r="I1360" s="926"/>
      <c r="J1360" s="926"/>
      <c r="K1360" s="926"/>
      <c r="L1360" s="926"/>
      <c r="M1360" s="926"/>
      <c r="N1360" s="926"/>
      <c r="O1360" s="926"/>
    </row>
    <row r="1361" spans="1:15" ht="10.15" customHeight="1">
      <c r="A1361" s="926"/>
      <c r="B1361" s="926"/>
      <c r="C1361" s="926"/>
      <c r="D1361" s="926"/>
      <c r="E1361" s="926"/>
      <c r="F1361" s="926"/>
      <c r="G1361" s="926"/>
      <c r="H1361" s="926"/>
      <c r="I1361" s="926"/>
      <c r="J1361" s="926"/>
      <c r="K1361" s="926"/>
      <c r="L1361" s="926"/>
      <c r="M1361" s="926"/>
      <c r="N1361" s="926"/>
      <c r="O1361" s="926"/>
    </row>
    <row r="1362" spans="1:15" ht="10.15" customHeight="1">
      <c r="A1362" s="926"/>
      <c r="B1362" s="926"/>
      <c r="C1362" s="926"/>
      <c r="D1362" s="926"/>
      <c r="E1362" s="926"/>
      <c r="F1362" s="926"/>
      <c r="G1362" s="926"/>
      <c r="H1362" s="926"/>
      <c r="I1362" s="926"/>
      <c r="J1362" s="926"/>
      <c r="K1362" s="926"/>
      <c r="L1362" s="926"/>
      <c r="M1362" s="926"/>
      <c r="N1362" s="926"/>
      <c r="O1362" s="926"/>
    </row>
    <row r="1363" spans="1:15" ht="10.15" customHeight="1">
      <c r="A1363" s="926"/>
      <c r="B1363" s="926"/>
      <c r="C1363" s="926"/>
      <c r="D1363" s="926"/>
      <c r="E1363" s="926"/>
      <c r="F1363" s="926"/>
      <c r="G1363" s="926"/>
      <c r="H1363" s="926"/>
      <c r="I1363" s="926"/>
      <c r="J1363" s="926"/>
      <c r="K1363" s="926"/>
      <c r="L1363" s="926"/>
      <c r="M1363" s="926"/>
      <c r="N1363" s="926"/>
      <c r="O1363" s="926"/>
    </row>
    <row r="1364" spans="1:15" ht="10.15" customHeight="1">
      <c r="A1364" s="926"/>
      <c r="B1364" s="926"/>
      <c r="C1364" s="926"/>
      <c r="D1364" s="926"/>
      <c r="E1364" s="926"/>
      <c r="F1364" s="926"/>
      <c r="G1364" s="926"/>
      <c r="H1364" s="926"/>
      <c r="I1364" s="926"/>
      <c r="J1364" s="926"/>
      <c r="K1364" s="926"/>
      <c r="L1364" s="926"/>
      <c r="M1364" s="926"/>
      <c r="N1364" s="926"/>
      <c r="O1364" s="926"/>
    </row>
    <row r="1365" spans="1:15" ht="10.15" customHeight="1">
      <c r="A1365" s="926"/>
      <c r="B1365" s="926"/>
      <c r="C1365" s="926"/>
      <c r="D1365" s="926"/>
      <c r="E1365" s="926"/>
      <c r="F1365" s="926"/>
      <c r="G1365" s="926"/>
      <c r="H1365" s="926"/>
      <c r="I1365" s="926"/>
      <c r="J1365" s="926"/>
      <c r="K1365" s="926"/>
      <c r="L1365" s="926"/>
      <c r="M1365" s="926"/>
      <c r="N1365" s="926"/>
      <c r="O1365" s="926"/>
    </row>
    <row r="1366" spans="1:15" ht="10.15" customHeight="1">
      <c r="A1366" s="926"/>
      <c r="B1366" s="926"/>
      <c r="C1366" s="926"/>
      <c r="D1366" s="926"/>
      <c r="E1366" s="926"/>
      <c r="F1366" s="926"/>
      <c r="G1366" s="926"/>
      <c r="H1366" s="926"/>
      <c r="I1366" s="926"/>
      <c r="J1366" s="926"/>
      <c r="K1366" s="926"/>
      <c r="L1366" s="926"/>
      <c r="M1366" s="926"/>
      <c r="N1366" s="926"/>
      <c r="O1366" s="926"/>
    </row>
    <row r="1367" spans="1:15" ht="10.15" customHeight="1">
      <c r="A1367" s="926"/>
      <c r="B1367" s="926"/>
      <c r="C1367" s="926"/>
      <c r="D1367" s="926"/>
      <c r="E1367" s="926"/>
      <c r="F1367" s="926"/>
      <c r="G1367" s="926"/>
      <c r="H1367" s="926"/>
      <c r="I1367" s="926"/>
      <c r="J1367" s="926"/>
      <c r="K1367" s="926"/>
      <c r="L1367" s="926"/>
      <c r="M1367" s="926"/>
      <c r="N1367" s="926"/>
      <c r="O1367" s="926"/>
    </row>
    <row r="1368" spans="1:15" ht="10.15" customHeight="1">
      <c r="A1368" s="926"/>
      <c r="B1368" s="926"/>
      <c r="C1368" s="926"/>
      <c r="D1368" s="926"/>
      <c r="E1368" s="926"/>
      <c r="F1368" s="926"/>
      <c r="G1368" s="926"/>
      <c r="H1368" s="926"/>
      <c r="I1368" s="926"/>
      <c r="J1368" s="926"/>
      <c r="K1368" s="926"/>
      <c r="L1368" s="926"/>
      <c r="M1368" s="926"/>
      <c r="N1368" s="926"/>
      <c r="O1368" s="926"/>
    </row>
    <row r="1369" spans="1:15" ht="10.15" customHeight="1">
      <c r="A1369" s="926"/>
      <c r="B1369" s="926"/>
      <c r="C1369" s="926"/>
      <c r="D1369" s="926"/>
      <c r="E1369" s="926"/>
      <c r="F1369" s="926"/>
      <c r="G1369" s="926"/>
      <c r="H1369" s="926"/>
      <c r="I1369" s="926"/>
      <c r="J1369" s="926"/>
      <c r="K1369" s="926"/>
      <c r="L1369" s="926"/>
      <c r="M1369" s="926"/>
      <c r="N1369" s="926"/>
      <c r="O1369" s="926"/>
    </row>
    <row r="1370" spans="1:15" ht="10.15" customHeight="1">
      <c r="A1370" s="926"/>
      <c r="B1370" s="926"/>
      <c r="C1370" s="926"/>
      <c r="D1370" s="926"/>
      <c r="E1370" s="926"/>
      <c r="F1370" s="926"/>
      <c r="G1370" s="926"/>
      <c r="H1370" s="926"/>
      <c r="I1370" s="926"/>
      <c r="J1370" s="926"/>
      <c r="K1370" s="926"/>
      <c r="L1370" s="926"/>
      <c r="M1370" s="926"/>
      <c r="N1370" s="926"/>
      <c r="O1370" s="926"/>
    </row>
    <row r="1371" spans="1:15" ht="10.15" customHeight="1">
      <c r="A1371" s="926"/>
      <c r="B1371" s="926"/>
      <c r="C1371" s="926"/>
      <c r="D1371" s="926"/>
      <c r="E1371" s="926"/>
      <c r="F1371" s="926"/>
      <c r="G1371" s="926"/>
      <c r="H1371" s="926"/>
      <c r="I1371" s="926"/>
      <c r="J1371" s="926"/>
      <c r="K1371" s="926"/>
      <c r="L1371" s="926"/>
      <c r="M1371" s="926"/>
      <c r="N1371" s="926"/>
      <c r="O1371" s="926"/>
    </row>
    <row r="1372" spans="1:15" ht="10.15" customHeight="1">
      <c r="A1372" s="926"/>
      <c r="B1372" s="926"/>
      <c r="C1372" s="926"/>
      <c r="D1372" s="926"/>
      <c r="E1372" s="926"/>
      <c r="F1372" s="926"/>
      <c r="G1372" s="926"/>
      <c r="H1372" s="926"/>
      <c r="I1372" s="926"/>
      <c r="J1372" s="926"/>
      <c r="K1372" s="926"/>
      <c r="L1372" s="926"/>
      <c r="M1372" s="926"/>
      <c r="N1372" s="926"/>
      <c r="O1372" s="926"/>
    </row>
    <row r="1373" spans="1:15" ht="10.15" customHeight="1">
      <c r="A1373" s="926"/>
      <c r="B1373" s="926"/>
      <c r="C1373" s="926"/>
      <c r="D1373" s="926"/>
      <c r="E1373" s="926"/>
      <c r="F1373" s="926"/>
      <c r="G1373" s="926"/>
      <c r="H1373" s="926"/>
      <c r="I1373" s="926"/>
      <c r="J1373" s="926"/>
      <c r="K1373" s="926"/>
      <c r="L1373" s="926"/>
      <c r="M1373" s="926"/>
      <c r="N1373" s="926"/>
      <c r="O1373" s="926"/>
    </row>
    <row r="1374" spans="1:15" ht="10.15" customHeight="1">
      <c r="A1374" s="926"/>
      <c r="B1374" s="926"/>
      <c r="C1374" s="926"/>
      <c r="D1374" s="926"/>
      <c r="E1374" s="926"/>
      <c r="F1374" s="926"/>
      <c r="G1374" s="926"/>
      <c r="H1374" s="926"/>
      <c r="I1374" s="926"/>
      <c r="J1374" s="926"/>
      <c r="K1374" s="926"/>
      <c r="L1374" s="926"/>
      <c r="M1374" s="926"/>
      <c r="N1374" s="926"/>
      <c r="O1374" s="926"/>
    </row>
    <row r="1375" spans="1:15" ht="10.15" customHeight="1">
      <c r="A1375" s="926"/>
      <c r="B1375" s="926"/>
      <c r="C1375" s="926"/>
      <c r="D1375" s="926"/>
      <c r="E1375" s="926"/>
      <c r="F1375" s="926"/>
      <c r="G1375" s="926"/>
      <c r="H1375" s="926"/>
      <c r="I1375" s="926"/>
      <c r="J1375" s="926"/>
      <c r="K1375" s="926"/>
      <c r="L1375" s="926"/>
      <c r="M1375" s="926"/>
      <c r="N1375" s="926"/>
      <c r="O1375" s="926"/>
    </row>
    <row r="1376" spans="1:15" ht="10.15" customHeight="1">
      <c r="A1376" s="926"/>
      <c r="B1376" s="926"/>
      <c r="C1376" s="926"/>
      <c r="D1376" s="926"/>
      <c r="E1376" s="926"/>
      <c r="F1376" s="926"/>
      <c r="G1376" s="926"/>
      <c r="H1376" s="926"/>
      <c r="I1376" s="926"/>
      <c r="J1376" s="926"/>
      <c r="K1376" s="926"/>
      <c r="L1376" s="926"/>
      <c r="M1376" s="926"/>
      <c r="N1376" s="926"/>
      <c r="O1376" s="926"/>
    </row>
    <row r="1377" spans="1:15" ht="10.15" customHeight="1">
      <c r="A1377" s="926"/>
      <c r="B1377" s="926"/>
      <c r="C1377" s="926"/>
      <c r="D1377" s="926"/>
      <c r="E1377" s="926"/>
      <c r="F1377" s="926"/>
      <c r="G1377" s="926"/>
      <c r="H1377" s="926"/>
      <c r="I1377" s="926"/>
      <c r="J1377" s="926"/>
      <c r="K1377" s="926"/>
      <c r="L1377" s="926"/>
      <c r="M1377" s="926"/>
      <c r="N1377" s="926"/>
      <c r="O1377" s="926"/>
    </row>
    <row r="1378" spans="1:15" ht="10.15" customHeight="1">
      <c r="A1378" s="926"/>
      <c r="B1378" s="926"/>
      <c r="C1378" s="926"/>
      <c r="D1378" s="926"/>
      <c r="E1378" s="926"/>
      <c r="F1378" s="926"/>
      <c r="G1378" s="926"/>
      <c r="H1378" s="926"/>
      <c r="I1378" s="926"/>
      <c r="J1378" s="926"/>
      <c r="K1378" s="926"/>
      <c r="L1378" s="926"/>
      <c r="M1378" s="926"/>
      <c r="N1378" s="926"/>
      <c r="O1378" s="926"/>
    </row>
    <row r="1379" spans="1:15" ht="10.15" customHeight="1">
      <c r="A1379" s="926"/>
      <c r="B1379" s="926"/>
      <c r="C1379" s="926"/>
      <c r="D1379" s="926"/>
      <c r="E1379" s="926"/>
      <c r="F1379" s="926"/>
      <c r="G1379" s="926"/>
      <c r="H1379" s="926"/>
      <c r="I1379" s="926"/>
      <c r="J1379" s="926"/>
      <c r="K1379" s="926"/>
      <c r="L1379" s="926"/>
      <c r="M1379" s="926"/>
      <c r="N1379" s="926"/>
      <c r="O1379" s="926"/>
    </row>
    <row r="1380" spans="1:15" ht="10.15" customHeight="1">
      <c r="A1380" s="926"/>
      <c r="B1380" s="926"/>
      <c r="C1380" s="926"/>
      <c r="D1380" s="926"/>
      <c r="E1380" s="926"/>
      <c r="F1380" s="926"/>
      <c r="G1380" s="926"/>
      <c r="H1380" s="926"/>
      <c r="I1380" s="926"/>
      <c r="J1380" s="926"/>
      <c r="K1380" s="926"/>
      <c r="L1380" s="926"/>
      <c r="M1380" s="926"/>
      <c r="N1380" s="926"/>
      <c r="O1380" s="926"/>
    </row>
    <row r="1381" spans="1:15" ht="10.15" customHeight="1">
      <c r="A1381" s="926"/>
      <c r="B1381" s="926"/>
      <c r="C1381" s="926"/>
      <c r="D1381" s="926"/>
      <c r="E1381" s="926"/>
      <c r="F1381" s="926"/>
      <c r="G1381" s="926"/>
      <c r="H1381" s="926"/>
      <c r="I1381" s="926"/>
      <c r="J1381" s="926"/>
      <c r="K1381" s="926"/>
      <c r="L1381" s="926"/>
      <c r="M1381" s="926"/>
      <c r="N1381" s="926"/>
      <c r="O1381" s="926"/>
    </row>
    <row r="1382" spans="1:15" ht="10.15" customHeight="1">
      <c r="A1382" s="926"/>
      <c r="B1382" s="926"/>
      <c r="C1382" s="926"/>
      <c r="D1382" s="926"/>
      <c r="E1382" s="926"/>
      <c r="F1382" s="926"/>
      <c r="G1382" s="926"/>
      <c r="H1382" s="926"/>
      <c r="I1382" s="926"/>
      <c r="J1382" s="926"/>
      <c r="K1382" s="926"/>
      <c r="L1382" s="926"/>
      <c r="M1382" s="926"/>
      <c r="N1382" s="926"/>
      <c r="O1382" s="926"/>
    </row>
    <row r="1383" spans="1:15" ht="10.15" customHeight="1">
      <c r="A1383" s="926"/>
      <c r="B1383" s="926"/>
      <c r="C1383" s="926"/>
      <c r="D1383" s="926"/>
      <c r="E1383" s="926"/>
      <c r="F1383" s="926"/>
      <c r="G1383" s="926"/>
      <c r="H1383" s="926"/>
      <c r="I1383" s="926"/>
      <c r="J1383" s="926"/>
      <c r="K1383" s="926"/>
      <c r="L1383" s="926"/>
      <c r="M1383" s="926"/>
      <c r="N1383" s="926"/>
      <c r="O1383" s="926"/>
    </row>
    <row r="1384" spans="1:15" ht="10.15" customHeight="1">
      <c r="A1384" s="926"/>
      <c r="B1384" s="926"/>
      <c r="C1384" s="926"/>
      <c r="D1384" s="926"/>
      <c r="E1384" s="926"/>
      <c r="F1384" s="926"/>
      <c r="G1384" s="926"/>
      <c r="H1384" s="926"/>
      <c r="I1384" s="926"/>
      <c r="J1384" s="926"/>
      <c r="K1384" s="926"/>
      <c r="L1384" s="926"/>
      <c r="M1384" s="926"/>
      <c r="N1384" s="926"/>
      <c r="O1384" s="926"/>
    </row>
    <row r="1385" spans="1:15" ht="10.15" customHeight="1">
      <c r="A1385" s="926"/>
      <c r="B1385" s="926"/>
      <c r="C1385" s="926"/>
      <c r="D1385" s="926"/>
      <c r="E1385" s="926"/>
      <c r="F1385" s="926"/>
      <c r="G1385" s="926"/>
      <c r="H1385" s="926"/>
      <c r="I1385" s="926"/>
      <c r="J1385" s="926"/>
      <c r="K1385" s="926"/>
      <c r="L1385" s="926"/>
      <c r="M1385" s="926"/>
      <c r="N1385" s="926"/>
      <c r="O1385" s="926"/>
    </row>
    <row r="1386" spans="1:15" ht="10.15" customHeight="1">
      <c r="A1386" s="926"/>
      <c r="B1386" s="926"/>
      <c r="C1386" s="926"/>
      <c r="D1386" s="926"/>
      <c r="E1386" s="926"/>
      <c r="F1386" s="926"/>
      <c r="G1386" s="926"/>
      <c r="H1386" s="926"/>
      <c r="I1386" s="926"/>
      <c r="J1386" s="926"/>
      <c r="K1386" s="926"/>
      <c r="L1386" s="926"/>
      <c r="M1386" s="926"/>
      <c r="N1386" s="926"/>
      <c r="O1386" s="926"/>
    </row>
    <row r="1387" spans="1:15" ht="10.15" customHeight="1">
      <c r="A1387" s="926"/>
      <c r="B1387" s="926"/>
      <c r="C1387" s="926"/>
      <c r="D1387" s="926"/>
      <c r="E1387" s="926"/>
      <c r="F1387" s="926"/>
      <c r="G1387" s="926"/>
      <c r="H1387" s="926"/>
      <c r="I1387" s="926"/>
      <c r="J1387" s="926"/>
      <c r="K1387" s="926"/>
      <c r="L1387" s="926"/>
      <c r="M1387" s="926"/>
      <c r="N1387" s="926"/>
      <c r="O1387" s="926"/>
    </row>
    <row r="1388" spans="1:15" ht="10.15" customHeight="1">
      <c r="A1388" s="926"/>
      <c r="B1388" s="926"/>
      <c r="C1388" s="926"/>
      <c r="D1388" s="926"/>
      <c r="E1388" s="926"/>
      <c r="F1388" s="926"/>
      <c r="G1388" s="926"/>
      <c r="H1388" s="926"/>
      <c r="I1388" s="926"/>
      <c r="J1388" s="926"/>
      <c r="K1388" s="926"/>
      <c r="L1388" s="926"/>
      <c r="M1388" s="926"/>
      <c r="N1388" s="926"/>
      <c r="O1388" s="926"/>
    </row>
    <row r="1389" spans="1:15" ht="10.15" customHeight="1">
      <c r="A1389" s="926"/>
      <c r="B1389" s="926"/>
      <c r="C1389" s="926"/>
      <c r="D1389" s="926"/>
      <c r="E1389" s="926"/>
      <c r="F1389" s="926"/>
      <c r="G1389" s="926"/>
      <c r="H1389" s="926"/>
      <c r="I1389" s="926"/>
      <c r="J1389" s="926"/>
      <c r="K1389" s="926"/>
      <c r="L1389" s="926"/>
      <c r="M1389" s="926"/>
      <c r="N1389" s="926"/>
      <c r="O1389" s="926"/>
    </row>
    <row r="1390" spans="1:15" ht="10.15" customHeight="1">
      <c r="A1390" s="926"/>
      <c r="B1390" s="926"/>
      <c r="C1390" s="926"/>
      <c r="D1390" s="926"/>
      <c r="E1390" s="926"/>
      <c r="F1390" s="926"/>
      <c r="G1390" s="926"/>
      <c r="H1390" s="926"/>
      <c r="I1390" s="926"/>
      <c r="J1390" s="926"/>
      <c r="K1390" s="926"/>
      <c r="L1390" s="926"/>
      <c r="M1390" s="926"/>
      <c r="N1390" s="926"/>
      <c r="O1390" s="926"/>
    </row>
    <row r="1391" spans="1:15" ht="10.15" customHeight="1">
      <c r="A1391" s="926"/>
      <c r="B1391" s="926"/>
      <c r="C1391" s="926"/>
      <c r="D1391" s="926"/>
      <c r="E1391" s="926"/>
      <c r="F1391" s="926"/>
      <c r="G1391" s="926"/>
      <c r="H1391" s="926"/>
      <c r="I1391" s="926"/>
      <c r="J1391" s="926"/>
      <c r="K1391" s="926"/>
      <c r="L1391" s="926"/>
      <c r="M1391" s="926"/>
      <c r="N1391" s="926"/>
      <c r="O1391" s="926"/>
    </row>
    <row r="1392" spans="1:15" ht="10.15" customHeight="1">
      <c r="A1392" s="926"/>
      <c r="B1392" s="926"/>
      <c r="C1392" s="926"/>
      <c r="D1392" s="926"/>
      <c r="E1392" s="926"/>
      <c r="F1392" s="926"/>
      <c r="G1392" s="926"/>
      <c r="H1392" s="926"/>
      <c r="I1392" s="926"/>
      <c r="J1392" s="926"/>
      <c r="K1392" s="926"/>
      <c r="L1392" s="926"/>
      <c r="M1392" s="926"/>
      <c r="N1392" s="926"/>
      <c r="O1392" s="926"/>
    </row>
    <row r="1393" spans="1:15" ht="10.15" customHeight="1">
      <c r="A1393" s="926"/>
      <c r="B1393" s="926"/>
      <c r="C1393" s="926"/>
      <c r="D1393" s="926"/>
      <c r="E1393" s="926"/>
      <c r="F1393" s="926"/>
      <c r="G1393" s="926"/>
      <c r="H1393" s="926"/>
      <c r="I1393" s="926"/>
      <c r="J1393" s="926"/>
      <c r="K1393" s="926"/>
      <c r="L1393" s="926"/>
      <c r="M1393" s="926"/>
      <c r="N1393" s="926"/>
      <c r="O1393" s="926"/>
    </row>
    <row r="1394" spans="1:15" ht="10.15" customHeight="1">
      <c r="A1394" s="926"/>
      <c r="B1394" s="926"/>
      <c r="C1394" s="926"/>
      <c r="D1394" s="926"/>
      <c r="E1394" s="926"/>
      <c r="F1394" s="926"/>
      <c r="G1394" s="926"/>
      <c r="H1394" s="926"/>
      <c r="I1394" s="926"/>
      <c r="J1394" s="926"/>
      <c r="K1394" s="926"/>
      <c r="L1394" s="926"/>
      <c r="M1394" s="926"/>
      <c r="N1394" s="926"/>
      <c r="O1394" s="926"/>
    </row>
    <row r="1395" spans="1:15" ht="10.15" customHeight="1">
      <c r="A1395" s="926"/>
      <c r="B1395" s="926"/>
      <c r="C1395" s="926"/>
      <c r="D1395" s="926"/>
      <c r="E1395" s="926"/>
      <c r="F1395" s="926"/>
      <c r="G1395" s="926"/>
      <c r="H1395" s="926"/>
      <c r="I1395" s="926"/>
      <c r="J1395" s="926"/>
      <c r="K1395" s="926"/>
      <c r="L1395" s="926"/>
      <c r="M1395" s="926"/>
      <c r="N1395" s="926"/>
      <c r="O1395" s="926"/>
    </row>
    <row r="1396" spans="1:15" ht="10.15" customHeight="1">
      <c r="A1396" s="926"/>
      <c r="B1396" s="926"/>
      <c r="C1396" s="926"/>
      <c r="D1396" s="926"/>
      <c r="E1396" s="926"/>
      <c r="F1396" s="926"/>
      <c r="G1396" s="926"/>
      <c r="H1396" s="926"/>
      <c r="I1396" s="926"/>
      <c r="J1396" s="926"/>
      <c r="K1396" s="926"/>
      <c r="L1396" s="926"/>
      <c r="M1396" s="926"/>
      <c r="N1396" s="926"/>
      <c r="O1396" s="926"/>
    </row>
    <row r="1397" spans="1:15" ht="10.15" customHeight="1">
      <c r="A1397" s="926"/>
      <c r="B1397" s="926"/>
      <c r="C1397" s="926"/>
      <c r="D1397" s="926"/>
      <c r="E1397" s="926"/>
      <c r="F1397" s="926"/>
      <c r="G1397" s="926"/>
      <c r="H1397" s="926"/>
      <c r="I1397" s="926"/>
      <c r="J1397" s="926"/>
      <c r="K1397" s="926"/>
      <c r="L1397" s="926"/>
      <c r="M1397" s="926"/>
      <c r="N1397" s="926"/>
      <c r="O1397" s="926"/>
    </row>
    <row r="1398" spans="1:15" ht="10.15" customHeight="1">
      <c r="A1398" s="926"/>
      <c r="B1398" s="926"/>
      <c r="C1398" s="926"/>
      <c r="D1398" s="926"/>
      <c r="E1398" s="926"/>
      <c r="F1398" s="926"/>
      <c r="G1398" s="926"/>
      <c r="H1398" s="926"/>
      <c r="I1398" s="926"/>
      <c r="J1398" s="926"/>
      <c r="K1398" s="926"/>
      <c r="L1398" s="926"/>
      <c r="M1398" s="926"/>
      <c r="N1398" s="926"/>
      <c r="O1398" s="926"/>
    </row>
    <row r="1399" spans="1:15" ht="10.15" customHeight="1">
      <c r="A1399" s="926"/>
      <c r="B1399" s="926"/>
      <c r="C1399" s="926"/>
      <c r="D1399" s="926"/>
      <c r="E1399" s="926"/>
      <c r="F1399" s="926"/>
      <c r="G1399" s="926"/>
      <c r="H1399" s="926"/>
      <c r="I1399" s="926"/>
      <c r="J1399" s="926"/>
      <c r="K1399" s="926"/>
      <c r="L1399" s="926"/>
      <c r="M1399" s="926"/>
      <c r="N1399" s="926"/>
      <c r="O1399" s="926"/>
    </row>
    <row r="1400" spans="1:15" ht="10.15" customHeight="1">
      <c r="A1400" s="926"/>
      <c r="B1400" s="926"/>
      <c r="C1400" s="926"/>
      <c r="D1400" s="926"/>
      <c r="E1400" s="926"/>
      <c r="F1400" s="926"/>
      <c r="G1400" s="926"/>
      <c r="H1400" s="926"/>
      <c r="I1400" s="926"/>
      <c r="J1400" s="926"/>
      <c r="K1400" s="926"/>
      <c r="L1400" s="926"/>
      <c r="M1400" s="926"/>
      <c r="N1400" s="926"/>
      <c r="O1400" s="926"/>
    </row>
    <row r="1401" spans="1:15" ht="10.15" customHeight="1">
      <c r="A1401" s="926"/>
      <c r="B1401" s="926"/>
      <c r="C1401" s="926"/>
      <c r="D1401" s="926"/>
      <c r="E1401" s="926"/>
      <c r="F1401" s="926"/>
      <c r="G1401" s="926"/>
      <c r="H1401" s="926"/>
      <c r="I1401" s="926"/>
      <c r="J1401" s="926"/>
      <c r="K1401" s="926"/>
      <c r="L1401" s="926"/>
      <c r="M1401" s="926"/>
      <c r="N1401" s="926"/>
      <c r="O1401" s="926"/>
    </row>
    <row r="1402" spans="1:15" ht="10.15" customHeight="1">
      <c r="A1402" s="926"/>
      <c r="B1402" s="926"/>
      <c r="C1402" s="926"/>
      <c r="D1402" s="926"/>
      <c r="E1402" s="926"/>
      <c r="F1402" s="926"/>
      <c r="G1402" s="926"/>
      <c r="H1402" s="926"/>
      <c r="I1402" s="926"/>
      <c r="J1402" s="926"/>
      <c r="K1402" s="926"/>
      <c r="L1402" s="926"/>
      <c r="M1402" s="926"/>
      <c r="N1402" s="926"/>
      <c r="O1402" s="926"/>
    </row>
    <row r="1403" spans="1:15" ht="10.15" customHeight="1">
      <c r="A1403" s="926"/>
      <c r="B1403" s="926"/>
      <c r="C1403" s="926"/>
      <c r="D1403" s="926"/>
      <c r="E1403" s="926"/>
      <c r="F1403" s="926"/>
      <c r="G1403" s="926"/>
      <c r="H1403" s="926"/>
      <c r="I1403" s="926"/>
      <c r="J1403" s="926"/>
      <c r="K1403" s="926"/>
      <c r="L1403" s="926"/>
      <c r="M1403" s="926"/>
      <c r="N1403" s="926"/>
      <c r="O1403" s="926"/>
    </row>
    <row r="1404" spans="1:15" ht="10.15" customHeight="1">
      <c r="A1404" s="926"/>
      <c r="B1404" s="926"/>
      <c r="C1404" s="926"/>
      <c r="D1404" s="926"/>
      <c r="E1404" s="926"/>
      <c r="F1404" s="926"/>
      <c r="G1404" s="926"/>
      <c r="H1404" s="926"/>
      <c r="I1404" s="926"/>
      <c r="J1404" s="926"/>
      <c r="K1404" s="926"/>
      <c r="L1404" s="926"/>
      <c r="M1404" s="926"/>
      <c r="N1404" s="926"/>
      <c r="O1404" s="926"/>
    </row>
    <row r="1405" spans="1:15" ht="10.15" customHeight="1">
      <c r="A1405" s="926"/>
      <c r="B1405" s="926"/>
      <c r="C1405" s="926"/>
      <c r="D1405" s="926"/>
      <c r="E1405" s="926"/>
      <c r="F1405" s="926"/>
      <c r="G1405" s="926"/>
      <c r="H1405" s="926"/>
      <c r="I1405" s="926"/>
      <c r="J1405" s="926"/>
      <c r="K1405" s="926"/>
      <c r="L1405" s="926"/>
      <c r="M1405" s="926"/>
      <c r="N1405" s="926"/>
      <c r="O1405" s="926"/>
    </row>
    <row r="1406" spans="1:15" ht="10.15" customHeight="1">
      <c r="A1406" s="926"/>
      <c r="B1406" s="926"/>
      <c r="C1406" s="926"/>
      <c r="D1406" s="926"/>
      <c r="E1406" s="926"/>
      <c r="F1406" s="926"/>
      <c r="G1406" s="926"/>
      <c r="H1406" s="926"/>
      <c r="I1406" s="926"/>
      <c r="J1406" s="926"/>
      <c r="K1406" s="926"/>
      <c r="L1406" s="926"/>
      <c r="M1406" s="926"/>
      <c r="N1406" s="926"/>
      <c r="O1406" s="926"/>
    </row>
    <row r="1407" spans="1:15" ht="10.15" customHeight="1">
      <c r="A1407" s="926"/>
      <c r="B1407" s="926"/>
      <c r="C1407" s="926"/>
      <c r="D1407" s="926"/>
      <c r="E1407" s="926"/>
      <c r="F1407" s="926"/>
      <c r="G1407" s="926"/>
      <c r="H1407" s="926"/>
      <c r="I1407" s="926"/>
      <c r="J1407" s="926"/>
      <c r="K1407" s="926"/>
      <c r="L1407" s="926"/>
      <c r="M1407" s="926"/>
      <c r="N1407" s="926"/>
      <c r="O1407" s="926"/>
    </row>
    <row r="1408" spans="1:15" ht="10.15" customHeight="1">
      <c r="A1408" s="926"/>
      <c r="B1408" s="926"/>
      <c r="C1408" s="926"/>
      <c r="D1408" s="926"/>
      <c r="E1408" s="926"/>
      <c r="F1408" s="926"/>
      <c r="G1408" s="926"/>
      <c r="H1408" s="926"/>
      <c r="I1408" s="926"/>
      <c r="J1408" s="926"/>
      <c r="K1408" s="926"/>
      <c r="L1408" s="926"/>
      <c r="M1408" s="926"/>
      <c r="N1408" s="926"/>
      <c r="O1408" s="926"/>
    </row>
    <row r="1409" spans="1:15" ht="10.15" customHeight="1">
      <c r="A1409" s="926"/>
      <c r="B1409" s="926"/>
      <c r="C1409" s="926"/>
      <c r="D1409" s="926"/>
      <c r="E1409" s="926"/>
      <c r="F1409" s="926"/>
      <c r="G1409" s="926"/>
      <c r="H1409" s="926"/>
      <c r="I1409" s="926"/>
      <c r="J1409" s="926"/>
      <c r="K1409" s="926"/>
      <c r="L1409" s="926"/>
      <c r="M1409" s="926"/>
      <c r="N1409" s="926"/>
      <c r="O1409" s="926"/>
    </row>
    <row r="1410" spans="1:15" ht="10.15" customHeight="1">
      <c r="A1410" s="926"/>
      <c r="B1410" s="926"/>
      <c r="C1410" s="926"/>
      <c r="D1410" s="926"/>
      <c r="E1410" s="926"/>
      <c r="F1410" s="926"/>
      <c r="G1410" s="926"/>
      <c r="H1410" s="926"/>
      <c r="I1410" s="926"/>
      <c r="J1410" s="926"/>
      <c r="K1410" s="926"/>
      <c r="L1410" s="926"/>
      <c r="M1410" s="926"/>
      <c r="N1410" s="926"/>
      <c r="O1410" s="926"/>
    </row>
    <row r="1411" spans="1:15" ht="10.15" customHeight="1">
      <c r="A1411" s="926"/>
      <c r="B1411" s="926"/>
      <c r="C1411" s="926"/>
      <c r="D1411" s="926"/>
      <c r="E1411" s="926"/>
      <c r="F1411" s="926"/>
      <c r="G1411" s="926"/>
      <c r="H1411" s="926"/>
      <c r="I1411" s="926"/>
      <c r="J1411" s="926"/>
      <c r="K1411" s="926"/>
      <c r="L1411" s="926"/>
      <c r="M1411" s="926"/>
      <c r="N1411" s="926"/>
      <c r="O1411" s="926"/>
    </row>
    <row r="1412" spans="1:15" ht="10.15" customHeight="1">
      <c r="A1412" s="926"/>
      <c r="B1412" s="926"/>
      <c r="C1412" s="926"/>
      <c r="D1412" s="926"/>
      <c r="E1412" s="926"/>
      <c r="F1412" s="926"/>
      <c r="G1412" s="926"/>
      <c r="H1412" s="926"/>
      <c r="I1412" s="926"/>
      <c r="J1412" s="926"/>
      <c r="K1412" s="926"/>
      <c r="L1412" s="926"/>
      <c r="M1412" s="926"/>
      <c r="N1412" s="926"/>
      <c r="O1412" s="926"/>
    </row>
    <row r="1413" spans="1:15" ht="10.15" customHeight="1">
      <c r="A1413" s="926"/>
      <c r="B1413" s="926"/>
      <c r="C1413" s="926"/>
      <c r="D1413" s="926"/>
      <c r="E1413" s="926"/>
      <c r="F1413" s="926"/>
      <c r="G1413" s="926"/>
      <c r="H1413" s="926"/>
      <c r="I1413" s="926"/>
      <c r="J1413" s="926"/>
      <c r="K1413" s="926"/>
      <c r="L1413" s="926"/>
      <c r="M1413" s="926"/>
      <c r="N1413" s="926"/>
      <c r="O1413" s="926"/>
    </row>
    <row r="1414" spans="1:15" ht="10.15" customHeight="1">
      <c r="A1414" s="926"/>
      <c r="B1414" s="926"/>
      <c r="C1414" s="926"/>
      <c r="D1414" s="926"/>
      <c r="E1414" s="926"/>
      <c r="F1414" s="926"/>
      <c r="G1414" s="926"/>
      <c r="H1414" s="926"/>
      <c r="I1414" s="926"/>
      <c r="J1414" s="926"/>
      <c r="K1414" s="926"/>
      <c r="L1414" s="926"/>
      <c r="M1414" s="926"/>
      <c r="N1414" s="926"/>
      <c r="O1414" s="926"/>
    </row>
    <row r="1415" spans="1:15" ht="10.15" customHeight="1">
      <c r="A1415" s="926"/>
      <c r="B1415" s="926"/>
      <c r="C1415" s="926"/>
      <c r="D1415" s="926"/>
      <c r="E1415" s="926"/>
      <c r="F1415" s="926"/>
      <c r="G1415" s="926"/>
      <c r="H1415" s="926"/>
      <c r="I1415" s="926"/>
      <c r="J1415" s="926"/>
      <c r="K1415" s="926"/>
      <c r="L1415" s="926"/>
      <c r="M1415" s="926"/>
      <c r="N1415" s="926"/>
      <c r="O1415" s="926"/>
    </row>
    <row r="1416" spans="1:15" ht="10.15" customHeight="1">
      <c r="A1416" s="926"/>
      <c r="B1416" s="926"/>
      <c r="C1416" s="926"/>
      <c r="D1416" s="926"/>
      <c r="E1416" s="926"/>
      <c r="F1416" s="926"/>
      <c r="G1416" s="926"/>
      <c r="H1416" s="926"/>
      <c r="I1416" s="926"/>
      <c r="J1416" s="926"/>
      <c r="K1416" s="926"/>
      <c r="L1416" s="926"/>
      <c r="M1416" s="926"/>
      <c r="N1416" s="926"/>
      <c r="O1416" s="926"/>
    </row>
    <row r="1417" spans="1:15" ht="10.15" customHeight="1">
      <c r="A1417" s="926"/>
      <c r="B1417" s="926"/>
      <c r="C1417" s="926"/>
      <c r="D1417" s="926"/>
      <c r="E1417" s="926"/>
      <c r="F1417" s="926"/>
      <c r="G1417" s="926"/>
      <c r="H1417" s="926"/>
      <c r="I1417" s="926"/>
      <c r="J1417" s="926"/>
      <c r="K1417" s="926"/>
      <c r="L1417" s="926"/>
      <c r="M1417" s="926"/>
      <c r="N1417" s="926"/>
      <c r="O1417" s="926"/>
    </row>
    <row r="1418" spans="1:15" ht="10.15" customHeight="1">
      <c r="A1418" s="926"/>
      <c r="B1418" s="926"/>
      <c r="C1418" s="926"/>
      <c r="D1418" s="926"/>
      <c r="E1418" s="926"/>
      <c r="F1418" s="926"/>
      <c r="G1418" s="926"/>
      <c r="H1418" s="926"/>
      <c r="I1418" s="926"/>
      <c r="J1418" s="926"/>
      <c r="K1418" s="926"/>
      <c r="L1418" s="926"/>
      <c r="M1418" s="926"/>
      <c r="N1418" s="926"/>
      <c r="O1418" s="926"/>
    </row>
    <row r="1419" spans="1:15" ht="10.15" customHeight="1">
      <c r="A1419" s="926"/>
      <c r="B1419" s="926"/>
      <c r="C1419" s="926"/>
      <c r="D1419" s="926"/>
      <c r="E1419" s="926"/>
      <c r="F1419" s="926"/>
      <c r="G1419" s="926"/>
      <c r="H1419" s="926"/>
      <c r="I1419" s="926"/>
      <c r="J1419" s="926"/>
      <c r="K1419" s="926"/>
      <c r="L1419" s="926"/>
      <c r="M1419" s="926"/>
      <c r="N1419" s="926"/>
      <c r="O1419" s="926"/>
    </row>
    <row r="1420" spans="1:15" ht="10.15" customHeight="1">
      <c r="A1420" s="926"/>
      <c r="B1420" s="926"/>
      <c r="C1420" s="926"/>
      <c r="D1420" s="926"/>
      <c r="E1420" s="926"/>
      <c r="F1420" s="926"/>
      <c r="G1420" s="926"/>
      <c r="H1420" s="926"/>
      <c r="I1420" s="926"/>
      <c r="J1420" s="926"/>
      <c r="K1420" s="926"/>
      <c r="L1420" s="926"/>
      <c r="M1420" s="926"/>
      <c r="N1420" s="926"/>
      <c r="O1420" s="926"/>
    </row>
    <row r="1421" spans="1:15" ht="10.15" customHeight="1">
      <c r="A1421" s="926"/>
      <c r="B1421" s="926"/>
      <c r="C1421" s="926"/>
      <c r="D1421" s="926"/>
      <c r="E1421" s="926"/>
      <c r="F1421" s="926"/>
      <c r="G1421" s="926"/>
      <c r="H1421" s="926"/>
      <c r="I1421" s="926"/>
      <c r="J1421" s="926"/>
      <c r="K1421" s="926"/>
      <c r="L1421" s="926"/>
      <c r="M1421" s="926"/>
      <c r="N1421" s="926"/>
      <c r="O1421" s="926"/>
    </row>
    <row r="1422" spans="1:15" ht="10.15" customHeight="1">
      <c r="A1422" s="926"/>
      <c r="B1422" s="926"/>
      <c r="C1422" s="926"/>
      <c r="D1422" s="926"/>
      <c r="E1422" s="926"/>
      <c r="F1422" s="926"/>
      <c r="G1422" s="926"/>
      <c r="H1422" s="926"/>
      <c r="I1422" s="926"/>
      <c r="J1422" s="926"/>
      <c r="K1422" s="926"/>
      <c r="L1422" s="926"/>
      <c r="M1422" s="926"/>
      <c r="N1422" s="926"/>
      <c r="O1422" s="926"/>
    </row>
    <row r="1423" spans="1:15" ht="10.15" customHeight="1">
      <c r="A1423" s="926"/>
      <c r="B1423" s="926"/>
      <c r="C1423" s="926"/>
      <c r="D1423" s="926"/>
      <c r="E1423" s="926"/>
      <c r="F1423" s="926"/>
      <c r="G1423" s="926"/>
      <c r="H1423" s="926"/>
      <c r="I1423" s="926"/>
      <c r="J1423" s="926"/>
      <c r="K1423" s="926"/>
      <c r="L1423" s="926"/>
      <c r="M1423" s="926"/>
      <c r="N1423" s="926"/>
      <c r="O1423" s="926"/>
    </row>
    <row r="1424" spans="1:15" ht="10.15" customHeight="1">
      <c r="A1424" s="926"/>
      <c r="B1424" s="926"/>
      <c r="C1424" s="926"/>
      <c r="D1424" s="926"/>
      <c r="E1424" s="926"/>
      <c r="F1424" s="926"/>
      <c r="G1424" s="926"/>
      <c r="H1424" s="926"/>
      <c r="I1424" s="926"/>
      <c r="J1424" s="926"/>
      <c r="K1424" s="926"/>
      <c r="L1424" s="926"/>
      <c r="M1424" s="926"/>
      <c r="N1424" s="926"/>
      <c r="O1424" s="926"/>
    </row>
    <row r="1425" spans="1:15" ht="10.15" customHeight="1">
      <c r="A1425" s="926"/>
      <c r="B1425" s="926"/>
      <c r="C1425" s="926"/>
      <c r="D1425" s="926"/>
      <c r="E1425" s="926"/>
      <c r="F1425" s="926"/>
      <c r="G1425" s="926"/>
      <c r="H1425" s="926"/>
      <c r="I1425" s="926"/>
      <c r="J1425" s="926"/>
      <c r="K1425" s="926"/>
      <c r="L1425" s="926"/>
      <c r="M1425" s="926"/>
      <c r="N1425" s="926"/>
      <c r="O1425" s="926"/>
    </row>
    <row r="1426" spans="1:15" ht="10.15" customHeight="1">
      <c r="A1426" s="926"/>
      <c r="B1426" s="926"/>
      <c r="C1426" s="926"/>
      <c r="D1426" s="926"/>
      <c r="E1426" s="926"/>
      <c r="F1426" s="926"/>
      <c r="G1426" s="926"/>
      <c r="H1426" s="926"/>
      <c r="I1426" s="926"/>
      <c r="J1426" s="926"/>
      <c r="K1426" s="926"/>
      <c r="L1426" s="926"/>
      <c r="M1426" s="926"/>
      <c r="N1426" s="926"/>
      <c r="O1426" s="926"/>
    </row>
    <row r="1427" spans="1:15" ht="10.15" customHeight="1">
      <c r="A1427" s="926"/>
      <c r="B1427" s="926"/>
      <c r="C1427" s="926"/>
      <c r="D1427" s="926"/>
      <c r="E1427" s="926"/>
      <c r="F1427" s="926"/>
      <c r="G1427" s="926"/>
      <c r="H1427" s="926"/>
      <c r="I1427" s="926"/>
      <c r="J1427" s="926"/>
      <c r="K1427" s="926"/>
      <c r="L1427" s="926"/>
      <c r="M1427" s="926"/>
      <c r="N1427" s="926"/>
      <c r="O1427" s="926"/>
    </row>
    <row r="1428" spans="1:15" ht="10.15" customHeight="1">
      <c r="A1428" s="926"/>
      <c r="B1428" s="926"/>
      <c r="C1428" s="926"/>
      <c r="D1428" s="926"/>
      <c r="E1428" s="926"/>
      <c r="F1428" s="926"/>
      <c r="G1428" s="926"/>
      <c r="H1428" s="926"/>
      <c r="I1428" s="926"/>
      <c r="J1428" s="926"/>
      <c r="K1428" s="926"/>
      <c r="L1428" s="926"/>
      <c r="M1428" s="926"/>
      <c r="N1428" s="926"/>
      <c r="O1428" s="926"/>
    </row>
    <row r="1429" spans="1:15" ht="10.15" customHeight="1">
      <c r="A1429" s="926"/>
      <c r="B1429" s="926"/>
      <c r="C1429" s="926"/>
      <c r="D1429" s="926"/>
      <c r="E1429" s="926"/>
      <c r="F1429" s="926"/>
      <c r="G1429" s="926"/>
      <c r="H1429" s="926"/>
      <c r="I1429" s="926"/>
      <c r="J1429" s="926"/>
      <c r="K1429" s="926"/>
      <c r="L1429" s="926"/>
      <c r="M1429" s="926"/>
      <c r="N1429" s="926"/>
      <c r="O1429" s="926"/>
    </row>
    <row r="1430" spans="1:15" ht="10.15" customHeight="1">
      <c r="A1430" s="926"/>
      <c r="B1430" s="926"/>
      <c r="C1430" s="926"/>
      <c r="D1430" s="926"/>
      <c r="E1430" s="926"/>
      <c r="F1430" s="926"/>
      <c r="G1430" s="926"/>
      <c r="H1430" s="926"/>
      <c r="I1430" s="926"/>
      <c r="J1430" s="926"/>
      <c r="K1430" s="926"/>
      <c r="L1430" s="926"/>
      <c r="M1430" s="926"/>
      <c r="N1430" s="926"/>
      <c r="O1430" s="926"/>
    </row>
    <row r="1431" spans="1:15" ht="10.15" customHeight="1">
      <c r="A1431" s="926"/>
      <c r="B1431" s="926"/>
      <c r="C1431" s="926"/>
      <c r="D1431" s="926"/>
      <c r="E1431" s="926"/>
      <c r="F1431" s="926"/>
      <c r="G1431" s="926"/>
      <c r="H1431" s="926"/>
      <c r="I1431" s="926"/>
      <c r="J1431" s="926"/>
      <c r="K1431" s="926"/>
      <c r="L1431" s="926"/>
      <c r="M1431" s="926"/>
      <c r="N1431" s="926"/>
      <c r="O1431" s="926"/>
    </row>
    <row r="1432" spans="1:15" ht="10.15" customHeight="1">
      <c r="A1432" s="926"/>
      <c r="B1432" s="926"/>
      <c r="C1432" s="926"/>
      <c r="D1432" s="926"/>
      <c r="E1432" s="926"/>
      <c r="F1432" s="926"/>
      <c r="G1432" s="926"/>
      <c r="H1432" s="926"/>
      <c r="I1432" s="926"/>
      <c r="J1432" s="926"/>
      <c r="K1432" s="926"/>
      <c r="L1432" s="926"/>
      <c r="M1432" s="926"/>
      <c r="N1432" s="926"/>
      <c r="O1432" s="926"/>
    </row>
    <row r="1433" spans="1:15" ht="10.15" customHeight="1">
      <c r="A1433" s="926"/>
      <c r="B1433" s="926"/>
      <c r="C1433" s="926"/>
      <c r="D1433" s="926"/>
      <c r="E1433" s="926"/>
      <c r="F1433" s="926"/>
      <c r="G1433" s="926"/>
      <c r="H1433" s="926"/>
      <c r="I1433" s="926"/>
      <c r="J1433" s="926"/>
      <c r="K1433" s="926"/>
      <c r="L1433" s="926"/>
      <c r="M1433" s="926"/>
      <c r="N1433" s="926"/>
      <c r="O1433" s="926"/>
    </row>
    <row r="1434" spans="1:15" ht="10.15" customHeight="1">
      <c r="A1434" s="926"/>
      <c r="B1434" s="926"/>
      <c r="C1434" s="926"/>
      <c r="D1434" s="926"/>
      <c r="E1434" s="926"/>
      <c r="F1434" s="926"/>
      <c r="G1434" s="926"/>
      <c r="H1434" s="926"/>
      <c r="I1434" s="926"/>
      <c r="J1434" s="926"/>
      <c r="K1434" s="926"/>
      <c r="L1434" s="926"/>
      <c r="M1434" s="926"/>
      <c r="N1434" s="926"/>
      <c r="O1434" s="926"/>
    </row>
    <row r="1435" spans="1:15" ht="10.15" customHeight="1">
      <c r="A1435" s="926"/>
      <c r="B1435" s="926"/>
      <c r="C1435" s="926"/>
      <c r="D1435" s="926"/>
      <c r="E1435" s="926"/>
      <c r="F1435" s="926"/>
      <c r="G1435" s="926"/>
      <c r="H1435" s="926"/>
      <c r="I1435" s="926"/>
      <c r="J1435" s="926"/>
      <c r="K1435" s="926"/>
      <c r="L1435" s="926"/>
      <c r="M1435" s="926"/>
      <c r="N1435" s="926"/>
      <c r="O1435" s="926"/>
    </row>
    <row r="1436" spans="1:15" ht="10.15" customHeight="1">
      <c r="A1436" s="926"/>
      <c r="B1436" s="926"/>
      <c r="C1436" s="926"/>
      <c r="D1436" s="926"/>
      <c r="E1436" s="926"/>
      <c r="F1436" s="926"/>
      <c r="G1436" s="926"/>
      <c r="H1436" s="926"/>
      <c r="I1436" s="926"/>
      <c r="J1436" s="926"/>
      <c r="K1436" s="926"/>
      <c r="L1436" s="926"/>
      <c r="M1436" s="926"/>
      <c r="N1436" s="926"/>
      <c r="O1436" s="926"/>
    </row>
    <row r="1437" spans="1:15" ht="10.15" customHeight="1">
      <c r="A1437" s="926"/>
      <c r="B1437" s="926"/>
      <c r="C1437" s="926"/>
      <c r="D1437" s="926"/>
      <c r="E1437" s="926"/>
      <c r="F1437" s="926"/>
      <c r="G1437" s="926"/>
      <c r="H1437" s="926"/>
      <c r="I1437" s="926"/>
      <c r="J1437" s="926"/>
      <c r="K1437" s="926"/>
      <c r="L1437" s="926"/>
      <c r="M1437" s="926"/>
      <c r="N1437" s="926"/>
      <c r="O1437" s="926"/>
    </row>
    <row r="1438" spans="1:15" ht="10.15" customHeight="1">
      <c r="A1438" s="926"/>
      <c r="B1438" s="926"/>
      <c r="C1438" s="926"/>
      <c r="D1438" s="926"/>
      <c r="E1438" s="926"/>
      <c r="F1438" s="926"/>
      <c r="G1438" s="926"/>
      <c r="H1438" s="926"/>
      <c r="I1438" s="926"/>
      <c r="J1438" s="926"/>
      <c r="K1438" s="926"/>
      <c r="L1438" s="926"/>
      <c r="M1438" s="926"/>
      <c r="N1438" s="926"/>
      <c r="O1438" s="926"/>
    </row>
    <row r="1439" spans="1:15" ht="10.15" customHeight="1">
      <c r="A1439" s="926"/>
      <c r="B1439" s="926"/>
      <c r="C1439" s="926"/>
      <c r="D1439" s="926"/>
      <c r="E1439" s="926"/>
      <c r="F1439" s="926"/>
      <c r="G1439" s="926"/>
      <c r="H1439" s="926"/>
      <c r="I1439" s="926"/>
      <c r="J1439" s="926"/>
      <c r="K1439" s="926"/>
      <c r="L1439" s="926"/>
      <c r="M1439" s="926"/>
      <c r="N1439" s="926"/>
      <c r="O1439" s="926"/>
    </row>
    <row r="1440" spans="1:15" ht="10.15" customHeight="1">
      <c r="A1440" s="926"/>
      <c r="B1440" s="926"/>
      <c r="C1440" s="926"/>
      <c r="D1440" s="926"/>
      <c r="E1440" s="926"/>
      <c r="F1440" s="926"/>
      <c r="G1440" s="926"/>
      <c r="H1440" s="926"/>
      <c r="I1440" s="926"/>
      <c r="J1440" s="926"/>
      <c r="K1440" s="926"/>
      <c r="L1440" s="926"/>
      <c r="M1440" s="926"/>
      <c r="N1440" s="926"/>
      <c r="O1440" s="926"/>
    </row>
    <row r="1441" spans="1:15" ht="10.15" customHeight="1">
      <c r="A1441" s="926"/>
      <c r="B1441" s="926"/>
      <c r="C1441" s="926"/>
      <c r="D1441" s="926"/>
      <c r="E1441" s="926"/>
      <c r="F1441" s="926"/>
      <c r="G1441" s="926"/>
      <c r="H1441" s="926"/>
      <c r="I1441" s="926"/>
      <c r="J1441" s="926"/>
      <c r="K1441" s="926"/>
      <c r="L1441" s="926"/>
      <c r="M1441" s="926"/>
      <c r="N1441" s="926"/>
      <c r="O1441" s="926"/>
    </row>
    <row r="1442" spans="1:15" ht="10.15" customHeight="1">
      <c r="A1442" s="926"/>
      <c r="B1442" s="926"/>
      <c r="C1442" s="926"/>
      <c r="D1442" s="926"/>
      <c r="E1442" s="926"/>
      <c r="F1442" s="926"/>
      <c r="G1442" s="926"/>
      <c r="H1442" s="926"/>
      <c r="I1442" s="926"/>
      <c r="J1442" s="926"/>
      <c r="K1442" s="926"/>
      <c r="L1442" s="926"/>
      <c r="M1442" s="926"/>
      <c r="N1442" s="926"/>
      <c r="O1442" s="926"/>
    </row>
    <row r="1443" spans="1:15" ht="10.15" customHeight="1">
      <c r="A1443" s="926"/>
      <c r="B1443" s="926"/>
      <c r="C1443" s="926"/>
      <c r="D1443" s="926"/>
      <c r="E1443" s="926"/>
      <c r="F1443" s="926"/>
      <c r="G1443" s="926"/>
      <c r="H1443" s="926"/>
      <c r="I1443" s="926"/>
      <c r="J1443" s="926"/>
      <c r="K1443" s="926"/>
      <c r="L1443" s="926"/>
      <c r="M1443" s="926"/>
      <c r="N1443" s="926"/>
      <c r="O1443" s="926"/>
    </row>
    <row r="1444" spans="1:15" ht="10.15" customHeight="1">
      <c r="A1444" s="926"/>
      <c r="B1444" s="926"/>
      <c r="C1444" s="926"/>
      <c r="D1444" s="926"/>
      <c r="E1444" s="926"/>
      <c r="F1444" s="926"/>
      <c r="G1444" s="926"/>
      <c r="H1444" s="926"/>
      <c r="I1444" s="926"/>
      <c r="J1444" s="926"/>
      <c r="K1444" s="926"/>
      <c r="L1444" s="926"/>
      <c r="M1444" s="926"/>
      <c r="N1444" s="926"/>
      <c r="O1444" s="926"/>
    </row>
    <row r="1445" spans="1:15" ht="10.15" customHeight="1">
      <c r="A1445" s="926"/>
      <c r="B1445" s="926"/>
      <c r="C1445" s="926"/>
      <c r="D1445" s="926"/>
      <c r="E1445" s="926"/>
      <c r="F1445" s="926"/>
      <c r="G1445" s="926"/>
      <c r="H1445" s="926"/>
      <c r="I1445" s="926"/>
      <c r="J1445" s="926"/>
      <c r="K1445" s="926"/>
      <c r="L1445" s="926"/>
      <c r="M1445" s="926"/>
      <c r="N1445" s="926"/>
      <c r="O1445" s="926"/>
    </row>
    <row r="1446" spans="1:15" ht="10.15" customHeight="1">
      <c r="A1446" s="926"/>
      <c r="B1446" s="926"/>
      <c r="C1446" s="926"/>
      <c r="D1446" s="926"/>
      <c r="E1446" s="926"/>
      <c r="F1446" s="926"/>
      <c r="G1446" s="926"/>
      <c r="H1446" s="926"/>
      <c r="I1446" s="926"/>
      <c r="J1446" s="926"/>
      <c r="K1446" s="926"/>
      <c r="L1446" s="926"/>
      <c r="M1446" s="926"/>
      <c r="N1446" s="926"/>
      <c r="O1446" s="926"/>
    </row>
    <row r="1447" spans="1:15" ht="10.15" customHeight="1">
      <c r="A1447" s="926"/>
      <c r="B1447" s="926"/>
      <c r="C1447" s="926"/>
      <c r="D1447" s="926"/>
      <c r="E1447" s="926"/>
      <c r="F1447" s="926"/>
      <c r="G1447" s="926"/>
      <c r="H1447" s="926"/>
      <c r="I1447" s="926"/>
      <c r="J1447" s="926"/>
      <c r="K1447" s="926"/>
      <c r="L1447" s="926"/>
      <c r="M1447" s="926"/>
      <c r="N1447" s="926"/>
      <c r="O1447" s="926"/>
    </row>
    <row r="1448" spans="1:15" ht="10.15" customHeight="1">
      <c r="A1448" s="926"/>
      <c r="B1448" s="926"/>
      <c r="C1448" s="926"/>
      <c r="D1448" s="926"/>
      <c r="E1448" s="926"/>
      <c r="F1448" s="926"/>
      <c r="G1448" s="926"/>
      <c r="H1448" s="926"/>
      <c r="I1448" s="926"/>
      <c r="J1448" s="926"/>
      <c r="K1448" s="926"/>
      <c r="L1448" s="926"/>
      <c r="M1448" s="926"/>
      <c r="N1448" s="926"/>
      <c r="O1448" s="926"/>
    </row>
    <row r="1449" spans="1:15" ht="10.15" customHeight="1">
      <c r="A1449" s="926"/>
      <c r="B1449" s="926"/>
      <c r="C1449" s="926"/>
      <c r="D1449" s="926"/>
      <c r="E1449" s="926"/>
      <c r="F1449" s="926"/>
      <c r="G1449" s="926"/>
      <c r="H1449" s="926"/>
      <c r="I1449" s="926"/>
      <c r="J1449" s="926"/>
      <c r="K1449" s="926"/>
      <c r="L1449" s="926"/>
      <c r="M1449" s="926"/>
      <c r="N1449" s="926"/>
      <c r="O1449" s="926"/>
    </row>
    <row r="1450" spans="1:15" ht="10.15" customHeight="1">
      <c r="A1450" s="926"/>
      <c r="B1450" s="926"/>
      <c r="C1450" s="926"/>
      <c r="D1450" s="926"/>
      <c r="E1450" s="926"/>
      <c r="F1450" s="926"/>
      <c r="G1450" s="926"/>
      <c r="H1450" s="926"/>
      <c r="I1450" s="926"/>
      <c r="J1450" s="926"/>
      <c r="K1450" s="926"/>
      <c r="L1450" s="926"/>
      <c r="M1450" s="926"/>
      <c r="N1450" s="926"/>
      <c r="O1450" s="926"/>
    </row>
    <row r="1451" spans="1:15" ht="10.15" customHeight="1">
      <c r="A1451" s="926"/>
      <c r="B1451" s="926"/>
      <c r="C1451" s="926"/>
      <c r="D1451" s="926"/>
      <c r="E1451" s="926"/>
      <c r="F1451" s="926"/>
      <c r="G1451" s="926"/>
      <c r="H1451" s="926"/>
      <c r="I1451" s="926"/>
      <c r="J1451" s="926"/>
      <c r="K1451" s="926"/>
      <c r="L1451" s="926"/>
      <c r="M1451" s="926"/>
      <c r="N1451" s="926"/>
      <c r="O1451" s="926"/>
    </row>
    <row r="1452" spans="1:15" ht="10.15" customHeight="1">
      <c r="A1452" s="926"/>
      <c r="B1452" s="926"/>
      <c r="C1452" s="926"/>
      <c r="D1452" s="926"/>
      <c r="E1452" s="926"/>
      <c r="F1452" s="926"/>
      <c r="G1452" s="926"/>
      <c r="H1452" s="926"/>
      <c r="I1452" s="926"/>
      <c r="J1452" s="926"/>
      <c r="K1452" s="926"/>
      <c r="L1452" s="926"/>
      <c r="M1452" s="926"/>
      <c r="N1452" s="926"/>
      <c r="O1452" s="926"/>
    </row>
    <row r="1453" spans="1:15" ht="10.15" customHeight="1">
      <c r="A1453" s="926"/>
      <c r="B1453" s="926"/>
      <c r="C1453" s="926"/>
      <c r="D1453" s="926"/>
      <c r="E1453" s="926"/>
      <c r="F1453" s="926"/>
      <c r="G1453" s="926"/>
      <c r="H1453" s="926"/>
      <c r="I1453" s="926"/>
      <c r="J1453" s="926"/>
      <c r="K1453" s="926"/>
      <c r="L1453" s="926"/>
      <c r="M1453" s="926"/>
      <c r="N1453" s="926"/>
      <c r="O1453" s="926"/>
    </row>
    <row r="1454" spans="1:15" ht="10.15" customHeight="1">
      <c r="A1454" s="926"/>
      <c r="B1454" s="926"/>
      <c r="C1454" s="926"/>
      <c r="D1454" s="926"/>
      <c r="E1454" s="926"/>
      <c r="F1454" s="926"/>
      <c r="G1454" s="926"/>
      <c r="H1454" s="926"/>
      <c r="I1454" s="926"/>
      <c r="J1454" s="926"/>
      <c r="K1454" s="926"/>
      <c r="L1454" s="926"/>
      <c r="M1454" s="926"/>
      <c r="N1454" s="926"/>
      <c r="O1454" s="926"/>
    </row>
    <row r="1455" spans="1:15" ht="10.15" customHeight="1">
      <c r="A1455" s="926"/>
      <c r="B1455" s="926"/>
      <c r="C1455" s="926"/>
      <c r="D1455" s="926"/>
      <c r="E1455" s="926"/>
      <c r="F1455" s="926"/>
      <c r="G1455" s="926"/>
      <c r="H1455" s="926"/>
      <c r="I1455" s="926"/>
      <c r="J1455" s="926"/>
      <c r="K1455" s="926"/>
      <c r="L1455" s="926"/>
      <c r="M1455" s="926"/>
      <c r="N1455" s="926"/>
      <c r="O1455" s="926"/>
    </row>
    <row r="1456" spans="1:15" ht="10.15" customHeight="1">
      <c r="A1456" s="926"/>
      <c r="B1456" s="926"/>
      <c r="C1456" s="926"/>
      <c r="D1456" s="926"/>
      <c r="E1456" s="926"/>
      <c r="F1456" s="926"/>
      <c r="G1456" s="926"/>
      <c r="H1456" s="926"/>
      <c r="I1456" s="926"/>
      <c r="J1456" s="926"/>
      <c r="K1456" s="926"/>
      <c r="L1456" s="926"/>
      <c r="M1456" s="926"/>
      <c r="N1456" s="926"/>
      <c r="O1456" s="926"/>
    </row>
    <row r="1457" spans="1:15" ht="10.15" customHeight="1">
      <c r="A1457" s="926"/>
      <c r="B1457" s="926"/>
      <c r="C1457" s="926"/>
      <c r="D1457" s="926"/>
      <c r="E1457" s="926"/>
      <c r="F1457" s="926"/>
      <c r="G1457" s="926"/>
      <c r="H1457" s="926"/>
      <c r="I1457" s="926"/>
      <c r="J1457" s="926"/>
      <c r="K1457" s="926"/>
      <c r="L1457" s="926"/>
      <c r="M1457" s="926"/>
      <c r="N1457" s="926"/>
      <c r="O1457" s="926"/>
    </row>
    <row r="1458" spans="1:15" ht="10.15" customHeight="1">
      <c r="A1458" s="926"/>
      <c r="B1458" s="926"/>
      <c r="C1458" s="926"/>
      <c r="D1458" s="926"/>
      <c r="E1458" s="926"/>
      <c r="F1458" s="926"/>
      <c r="G1458" s="926"/>
      <c r="H1458" s="926"/>
      <c r="I1458" s="926"/>
      <c r="J1458" s="926"/>
      <c r="K1458" s="926"/>
      <c r="L1458" s="926"/>
      <c r="M1458" s="926"/>
      <c r="N1458" s="926"/>
      <c r="O1458" s="926"/>
    </row>
    <row r="1459" spans="1:15" ht="10.15" customHeight="1">
      <c r="A1459" s="926"/>
      <c r="B1459" s="926"/>
      <c r="C1459" s="926"/>
      <c r="D1459" s="926"/>
      <c r="E1459" s="926"/>
      <c r="F1459" s="926"/>
      <c r="G1459" s="926"/>
      <c r="H1459" s="926"/>
      <c r="I1459" s="926"/>
      <c r="J1459" s="926"/>
      <c r="K1459" s="926"/>
      <c r="L1459" s="926"/>
      <c r="M1459" s="926"/>
      <c r="N1459" s="926"/>
      <c r="O1459" s="926"/>
    </row>
    <row r="1460" spans="1:15" ht="10.15" customHeight="1">
      <c r="A1460" s="926"/>
      <c r="B1460" s="926"/>
      <c r="C1460" s="926"/>
      <c r="D1460" s="926"/>
      <c r="E1460" s="926"/>
      <c r="F1460" s="926"/>
      <c r="G1460" s="926"/>
      <c r="H1460" s="926"/>
      <c r="I1460" s="926"/>
      <c r="J1460" s="926"/>
      <c r="K1460" s="926"/>
      <c r="L1460" s="926"/>
      <c r="M1460" s="926"/>
      <c r="N1460" s="926"/>
      <c r="O1460" s="926"/>
    </row>
    <row r="1461" spans="1:15" ht="10.15" customHeight="1">
      <c r="A1461" s="926"/>
      <c r="B1461" s="926"/>
      <c r="C1461" s="926"/>
      <c r="D1461" s="926"/>
      <c r="E1461" s="926"/>
      <c r="F1461" s="926"/>
      <c r="G1461" s="926"/>
      <c r="H1461" s="926"/>
      <c r="I1461" s="926"/>
      <c r="J1461" s="926"/>
      <c r="K1461" s="926"/>
      <c r="L1461" s="926"/>
      <c r="M1461" s="926"/>
      <c r="N1461" s="926"/>
      <c r="O1461" s="926"/>
    </row>
    <row r="1462" spans="1:15" ht="10.15" customHeight="1">
      <c r="A1462" s="926"/>
      <c r="B1462" s="926"/>
      <c r="C1462" s="926"/>
      <c r="D1462" s="926"/>
      <c r="E1462" s="926"/>
      <c r="F1462" s="926"/>
      <c r="G1462" s="926"/>
      <c r="H1462" s="926"/>
      <c r="I1462" s="926"/>
      <c r="J1462" s="926"/>
      <c r="K1462" s="926"/>
      <c r="L1462" s="926"/>
      <c r="M1462" s="926"/>
      <c r="N1462" s="926"/>
      <c r="O1462" s="926"/>
    </row>
    <row r="1463" spans="1:15" ht="10.15" customHeight="1">
      <c r="A1463" s="926"/>
      <c r="B1463" s="926"/>
      <c r="C1463" s="926"/>
      <c r="D1463" s="926"/>
      <c r="E1463" s="926"/>
      <c r="F1463" s="926"/>
      <c r="G1463" s="926"/>
      <c r="H1463" s="926"/>
      <c r="I1463" s="926"/>
      <c r="J1463" s="926"/>
      <c r="K1463" s="926"/>
      <c r="L1463" s="926"/>
      <c r="M1463" s="926"/>
      <c r="N1463" s="926"/>
      <c r="O1463" s="926"/>
    </row>
    <row r="1464" spans="1:15" ht="10.15" customHeight="1">
      <c r="A1464" s="926"/>
      <c r="B1464" s="926"/>
      <c r="C1464" s="926"/>
      <c r="D1464" s="926"/>
      <c r="E1464" s="926"/>
      <c r="F1464" s="926"/>
      <c r="G1464" s="926"/>
      <c r="H1464" s="926"/>
      <c r="I1464" s="926"/>
      <c r="J1464" s="926"/>
      <c r="K1464" s="926"/>
      <c r="L1464" s="926"/>
      <c r="M1464" s="926"/>
      <c r="N1464" s="926"/>
      <c r="O1464" s="926"/>
    </row>
    <row r="1465" spans="1:15" ht="10.15" customHeight="1">
      <c r="A1465" s="926"/>
      <c r="B1465" s="926"/>
      <c r="C1465" s="926"/>
      <c r="D1465" s="926"/>
      <c r="E1465" s="926"/>
      <c r="F1465" s="926"/>
      <c r="G1465" s="926"/>
      <c r="H1465" s="926"/>
      <c r="I1465" s="926"/>
      <c r="J1465" s="926"/>
      <c r="K1465" s="926"/>
      <c r="L1465" s="926"/>
      <c r="M1465" s="926"/>
      <c r="N1465" s="926"/>
      <c r="O1465" s="926"/>
    </row>
    <row r="1466" spans="1:15" ht="10.15" customHeight="1">
      <c r="A1466" s="926"/>
      <c r="B1466" s="926"/>
      <c r="C1466" s="926"/>
      <c r="D1466" s="926"/>
      <c r="E1466" s="926"/>
      <c r="F1466" s="926"/>
      <c r="G1466" s="926"/>
      <c r="H1466" s="926"/>
      <c r="I1466" s="926"/>
      <c r="J1466" s="926"/>
      <c r="K1466" s="926"/>
      <c r="L1466" s="926"/>
      <c r="M1466" s="926"/>
      <c r="N1466" s="926"/>
      <c r="O1466" s="926"/>
    </row>
    <row r="1467" spans="1:15" ht="10.15" customHeight="1">
      <c r="A1467" s="926"/>
      <c r="B1467" s="926"/>
      <c r="C1467" s="926"/>
      <c r="D1467" s="926"/>
      <c r="E1467" s="926"/>
      <c r="F1467" s="926"/>
      <c r="G1467" s="926"/>
      <c r="H1467" s="926"/>
      <c r="I1467" s="926"/>
      <c r="J1467" s="926"/>
      <c r="K1467" s="926"/>
      <c r="L1467" s="926"/>
      <c r="M1467" s="926"/>
      <c r="N1467" s="926"/>
      <c r="O1467" s="926"/>
    </row>
    <row r="1468" spans="1:15" ht="10.15" customHeight="1">
      <c r="A1468" s="926"/>
      <c r="B1468" s="926"/>
      <c r="C1468" s="926"/>
      <c r="D1468" s="926"/>
      <c r="E1468" s="926"/>
      <c r="F1468" s="926"/>
      <c r="G1468" s="926"/>
      <c r="H1468" s="926"/>
      <c r="I1468" s="926"/>
      <c r="J1468" s="926"/>
      <c r="K1468" s="926"/>
      <c r="L1468" s="926"/>
      <c r="M1468" s="926"/>
      <c r="N1468" s="926"/>
      <c r="O1468" s="926"/>
    </row>
    <row r="1469" spans="1:15" ht="10.15" customHeight="1">
      <c r="A1469" s="926"/>
      <c r="B1469" s="926"/>
      <c r="C1469" s="926"/>
      <c r="D1469" s="926"/>
      <c r="E1469" s="926"/>
      <c r="F1469" s="926"/>
      <c r="G1469" s="926"/>
      <c r="H1469" s="926"/>
      <c r="I1469" s="926"/>
      <c r="J1469" s="926"/>
      <c r="K1469" s="926"/>
      <c r="L1469" s="926"/>
      <c r="M1469" s="926"/>
      <c r="N1469" s="926"/>
      <c r="O1469" s="926"/>
    </row>
    <row r="1470" spans="1:15" ht="10.15" customHeight="1">
      <c r="A1470" s="926"/>
      <c r="B1470" s="926"/>
      <c r="C1470" s="926"/>
      <c r="D1470" s="926"/>
      <c r="E1470" s="926"/>
      <c r="F1470" s="926"/>
      <c r="G1470" s="926"/>
      <c r="H1470" s="926"/>
      <c r="I1470" s="926"/>
      <c r="J1470" s="926"/>
      <c r="K1470" s="926"/>
      <c r="L1470" s="926"/>
      <c r="M1470" s="926"/>
      <c r="N1470" s="926"/>
      <c r="O1470" s="926"/>
    </row>
    <row r="1471" spans="1:15" ht="10.15" customHeight="1">
      <c r="A1471" s="926"/>
      <c r="B1471" s="926"/>
      <c r="C1471" s="926"/>
      <c r="D1471" s="926"/>
      <c r="E1471" s="926"/>
      <c r="F1471" s="926"/>
      <c r="G1471" s="926"/>
      <c r="H1471" s="926"/>
      <c r="I1471" s="926"/>
      <c r="J1471" s="926"/>
      <c r="K1471" s="926"/>
      <c r="L1471" s="926"/>
      <c r="M1471" s="926"/>
      <c r="N1471" s="926"/>
      <c r="O1471" s="926"/>
    </row>
    <row r="1472" spans="1:15" ht="10.15" customHeight="1">
      <c r="A1472" s="926"/>
      <c r="B1472" s="926"/>
      <c r="C1472" s="926"/>
      <c r="D1472" s="926"/>
      <c r="E1472" s="926"/>
      <c r="F1472" s="926"/>
      <c r="G1472" s="926"/>
      <c r="H1472" s="926"/>
      <c r="I1472" s="926"/>
      <c r="J1472" s="926"/>
      <c r="K1472" s="926"/>
      <c r="L1472" s="926"/>
      <c r="M1472" s="926"/>
      <c r="N1472" s="926"/>
      <c r="O1472" s="926"/>
    </row>
    <row r="1473" spans="1:15" ht="10.15" customHeight="1">
      <c r="A1473" s="926"/>
      <c r="B1473" s="926"/>
      <c r="C1473" s="926"/>
      <c r="D1473" s="926"/>
      <c r="E1473" s="926"/>
      <c r="F1473" s="926"/>
      <c r="G1473" s="926"/>
      <c r="H1473" s="926"/>
      <c r="I1473" s="926"/>
      <c r="J1473" s="926"/>
      <c r="K1473" s="926"/>
      <c r="L1473" s="926"/>
      <c r="M1473" s="926"/>
      <c r="N1473" s="926"/>
      <c r="O1473" s="926"/>
    </row>
    <row r="1474" spans="1:15" ht="10.15" customHeight="1">
      <c r="A1474" s="926"/>
      <c r="B1474" s="926"/>
      <c r="C1474" s="926"/>
      <c r="D1474" s="926"/>
      <c r="E1474" s="926"/>
      <c r="F1474" s="926"/>
      <c r="G1474" s="926"/>
      <c r="H1474" s="926"/>
      <c r="I1474" s="926"/>
      <c r="J1474" s="926"/>
      <c r="K1474" s="926"/>
      <c r="L1474" s="926"/>
      <c r="M1474" s="926"/>
      <c r="N1474" s="926"/>
      <c r="O1474" s="926"/>
    </row>
    <row r="1475" spans="1:15" ht="10.15" customHeight="1">
      <c r="A1475" s="926"/>
      <c r="B1475" s="926"/>
      <c r="C1475" s="926"/>
      <c r="D1475" s="926"/>
      <c r="E1475" s="926"/>
      <c r="F1475" s="926"/>
      <c r="G1475" s="926"/>
      <c r="H1475" s="926"/>
      <c r="I1475" s="926"/>
      <c r="J1475" s="926"/>
      <c r="K1475" s="926"/>
      <c r="L1475" s="926"/>
      <c r="M1475" s="926"/>
      <c r="N1475" s="926"/>
      <c r="O1475" s="926"/>
    </row>
    <row r="1476" spans="1:15" ht="10.15" customHeight="1">
      <c r="A1476" s="926"/>
      <c r="B1476" s="926"/>
      <c r="C1476" s="926"/>
      <c r="D1476" s="926"/>
      <c r="E1476" s="926"/>
      <c r="F1476" s="926"/>
      <c r="G1476" s="926"/>
      <c r="H1476" s="926"/>
      <c r="I1476" s="926"/>
      <c r="J1476" s="926"/>
      <c r="K1476" s="926"/>
      <c r="L1476" s="926"/>
      <c r="M1476" s="926"/>
      <c r="N1476" s="926"/>
      <c r="O1476" s="926"/>
    </row>
    <row r="1477" spans="1:15" ht="10.15" customHeight="1">
      <c r="A1477" s="926"/>
      <c r="B1477" s="926"/>
      <c r="C1477" s="926"/>
      <c r="D1477" s="926"/>
      <c r="E1477" s="926"/>
      <c r="F1477" s="926"/>
      <c r="G1477" s="926"/>
      <c r="H1477" s="926"/>
      <c r="I1477" s="926"/>
      <c r="J1477" s="926"/>
      <c r="K1477" s="926"/>
      <c r="L1477" s="926"/>
      <c r="M1477" s="926"/>
      <c r="N1477" s="926"/>
      <c r="O1477" s="926"/>
    </row>
    <row r="1478" spans="1:15" ht="10.15" customHeight="1">
      <c r="A1478" s="926"/>
      <c r="B1478" s="926"/>
      <c r="C1478" s="926"/>
      <c r="D1478" s="926"/>
      <c r="E1478" s="926"/>
      <c r="F1478" s="926"/>
      <c r="G1478" s="926"/>
      <c r="H1478" s="926"/>
      <c r="I1478" s="926"/>
      <c r="J1478" s="926"/>
      <c r="K1478" s="926"/>
      <c r="L1478" s="926"/>
      <c r="M1478" s="926"/>
      <c r="N1478" s="926"/>
      <c r="O1478" s="926"/>
    </row>
    <row r="1479" spans="1:15" ht="10.15" customHeight="1">
      <c r="A1479" s="926"/>
      <c r="B1479" s="926"/>
      <c r="C1479" s="926"/>
      <c r="D1479" s="926"/>
      <c r="E1479" s="926"/>
      <c r="F1479" s="926"/>
      <c r="G1479" s="926"/>
      <c r="H1479" s="926"/>
      <c r="I1479" s="926"/>
      <c r="J1479" s="926"/>
      <c r="K1479" s="926"/>
      <c r="L1479" s="926"/>
      <c r="M1479" s="926"/>
      <c r="N1479" s="926"/>
      <c r="O1479" s="926"/>
    </row>
    <row r="1480" spans="1:15" ht="10.15" customHeight="1">
      <c r="A1480" s="926"/>
      <c r="B1480" s="926"/>
      <c r="C1480" s="926"/>
      <c r="D1480" s="926"/>
      <c r="E1480" s="926"/>
      <c r="F1480" s="926"/>
      <c r="G1480" s="926"/>
      <c r="H1480" s="926"/>
      <c r="I1480" s="926"/>
      <c r="J1480" s="926"/>
      <c r="K1480" s="926"/>
      <c r="L1480" s="926"/>
      <c r="M1480" s="926"/>
      <c r="N1480" s="926"/>
      <c r="O1480" s="926"/>
    </row>
    <row r="1481" spans="1:15" ht="10.15" customHeight="1">
      <c r="A1481" s="926"/>
      <c r="B1481" s="926"/>
      <c r="C1481" s="926"/>
      <c r="D1481" s="926"/>
      <c r="E1481" s="926"/>
      <c r="F1481" s="926"/>
      <c r="G1481" s="926"/>
      <c r="H1481" s="926"/>
      <c r="I1481" s="926"/>
      <c r="J1481" s="926"/>
      <c r="K1481" s="926"/>
      <c r="L1481" s="926"/>
      <c r="M1481" s="926"/>
      <c r="N1481" s="926"/>
      <c r="O1481" s="926"/>
    </row>
    <row r="1482" spans="1:15" ht="10.15" customHeight="1">
      <c r="A1482" s="926"/>
      <c r="B1482" s="926"/>
      <c r="C1482" s="926"/>
      <c r="D1482" s="926"/>
      <c r="E1482" s="926"/>
      <c r="F1482" s="926"/>
      <c r="G1482" s="926"/>
      <c r="H1482" s="926"/>
      <c r="I1482" s="926"/>
      <c r="J1482" s="926"/>
      <c r="K1482" s="926"/>
      <c r="L1482" s="926"/>
      <c r="M1482" s="926"/>
      <c r="N1482" s="926"/>
      <c r="O1482" s="926"/>
    </row>
    <row r="1483" spans="1:15" ht="10.15" customHeight="1">
      <c r="A1483" s="926"/>
      <c r="B1483" s="926"/>
      <c r="C1483" s="926"/>
      <c r="D1483" s="926"/>
      <c r="E1483" s="926"/>
      <c r="F1483" s="926"/>
      <c r="G1483" s="926"/>
      <c r="H1483" s="926"/>
      <c r="I1483" s="926"/>
      <c r="J1483" s="926"/>
      <c r="K1483" s="926"/>
      <c r="L1483" s="926"/>
      <c r="M1483" s="926"/>
      <c r="N1483" s="926"/>
      <c r="O1483" s="926"/>
    </row>
    <row r="1484" spans="1:15" ht="10.15" customHeight="1">
      <c r="A1484" s="926"/>
      <c r="B1484" s="926"/>
      <c r="C1484" s="926"/>
      <c r="D1484" s="926"/>
      <c r="E1484" s="926"/>
      <c r="F1484" s="926"/>
      <c r="G1484" s="926"/>
      <c r="H1484" s="926"/>
      <c r="I1484" s="926"/>
      <c r="J1484" s="926"/>
      <c r="K1484" s="926"/>
      <c r="L1484" s="926"/>
      <c r="M1484" s="926"/>
      <c r="N1484" s="926"/>
      <c r="O1484" s="926"/>
    </row>
    <row r="1485" spans="1:15" ht="10.15" customHeight="1">
      <c r="A1485" s="926"/>
      <c r="B1485" s="926"/>
      <c r="C1485" s="926"/>
      <c r="D1485" s="926"/>
      <c r="E1485" s="926"/>
      <c r="F1485" s="926"/>
      <c r="G1485" s="926"/>
      <c r="H1485" s="926"/>
      <c r="I1485" s="926"/>
      <c r="J1485" s="926"/>
      <c r="K1485" s="926"/>
      <c r="L1485" s="926"/>
      <c r="M1485" s="926"/>
      <c r="N1485" s="926"/>
      <c r="O1485" s="926"/>
    </row>
    <row r="1486" spans="1:15" ht="10.15" customHeight="1">
      <c r="A1486" s="926"/>
      <c r="B1486" s="926"/>
      <c r="C1486" s="926"/>
      <c r="D1486" s="926"/>
      <c r="E1486" s="926"/>
      <c r="F1486" s="926"/>
      <c r="G1486" s="926"/>
      <c r="H1486" s="926"/>
      <c r="I1486" s="926"/>
      <c r="J1486" s="926"/>
      <c r="K1486" s="926"/>
      <c r="L1486" s="926"/>
      <c r="M1486" s="926"/>
      <c r="N1486" s="926"/>
      <c r="O1486" s="926"/>
    </row>
    <row r="1487" spans="1:15" ht="10.15" customHeight="1">
      <c r="A1487" s="926"/>
      <c r="B1487" s="926"/>
      <c r="C1487" s="926"/>
      <c r="D1487" s="926"/>
      <c r="E1487" s="926"/>
      <c r="F1487" s="926"/>
      <c r="G1487" s="926"/>
      <c r="H1487" s="926"/>
      <c r="I1487" s="926"/>
      <c r="J1487" s="926"/>
      <c r="K1487" s="926"/>
      <c r="L1487" s="926"/>
      <c r="M1487" s="926"/>
      <c r="N1487" s="926"/>
      <c r="O1487" s="926"/>
    </row>
    <row r="1488" spans="1:15" ht="10.15" customHeight="1">
      <c r="A1488" s="926"/>
      <c r="B1488" s="926"/>
      <c r="C1488" s="926"/>
      <c r="D1488" s="926"/>
      <c r="E1488" s="926"/>
      <c r="F1488" s="926"/>
      <c r="G1488" s="926"/>
      <c r="H1488" s="926"/>
      <c r="I1488" s="926"/>
      <c r="J1488" s="926"/>
      <c r="K1488" s="926"/>
      <c r="L1488" s="926"/>
      <c r="M1488" s="926"/>
      <c r="N1488" s="926"/>
      <c r="O1488" s="926"/>
    </row>
    <row r="1489" spans="1:15" ht="10.15" customHeight="1">
      <c r="A1489" s="926"/>
      <c r="B1489" s="926"/>
      <c r="C1489" s="926"/>
      <c r="D1489" s="926"/>
      <c r="E1489" s="926"/>
      <c r="F1489" s="926"/>
      <c r="G1489" s="926"/>
      <c r="H1489" s="926"/>
      <c r="I1489" s="926"/>
      <c r="J1489" s="926"/>
      <c r="K1489" s="926"/>
      <c r="L1489" s="926"/>
      <c r="M1489" s="926"/>
      <c r="N1489" s="926"/>
      <c r="O1489" s="926"/>
    </row>
    <row r="1490" spans="1:15" ht="10.15" customHeight="1">
      <c r="A1490" s="926"/>
      <c r="B1490" s="926"/>
      <c r="C1490" s="926"/>
      <c r="D1490" s="926"/>
      <c r="E1490" s="926"/>
      <c r="F1490" s="926"/>
      <c r="G1490" s="926"/>
      <c r="H1490" s="926"/>
      <c r="I1490" s="926"/>
      <c r="J1490" s="926"/>
      <c r="K1490" s="926"/>
      <c r="L1490" s="926"/>
      <c r="M1490" s="926"/>
      <c r="N1490" s="926"/>
      <c r="O1490" s="926"/>
    </row>
    <row r="1491" spans="1:15" ht="10.15" customHeight="1">
      <c r="A1491" s="926"/>
      <c r="B1491" s="926"/>
      <c r="C1491" s="926"/>
      <c r="D1491" s="926"/>
      <c r="E1491" s="926"/>
      <c r="F1491" s="926"/>
      <c r="G1491" s="926"/>
      <c r="H1491" s="926"/>
      <c r="I1491" s="926"/>
      <c r="J1491" s="926"/>
      <c r="K1491" s="926"/>
      <c r="L1491" s="926"/>
      <c r="M1491" s="926"/>
      <c r="N1491" s="926"/>
      <c r="O1491" s="926"/>
    </row>
    <row r="1492" spans="1:15" ht="10.15" customHeight="1">
      <c r="A1492" s="926"/>
      <c r="B1492" s="926"/>
      <c r="C1492" s="926"/>
      <c r="D1492" s="926"/>
      <c r="E1492" s="926"/>
      <c r="F1492" s="926"/>
      <c r="G1492" s="926"/>
      <c r="H1492" s="926"/>
      <c r="I1492" s="926"/>
      <c r="J1492" s="926"/>
      <c r="K1492" s="926"/>
      <c r="L1492" s="926"/>
      <c r="M1492" s="926"/>
      <c r="N1492" s="926"/>
      <c r="O1492" s="926"/>
    </row>
    <row r="1493" spans="1:15" ht="10.15" customHeight="1">
      <c r="A1493" s="926"/>
      <c r="B1493" s="926"/>
      <c r="C1493" s="926"/>
      <c r="D1493" s="926"/>
      <c r="E1493" s="926"/>
      <c r="F1493" s="926"/>
      <c r="G1493" s="926"/>
      <c r="H1493" s="926"/>
      <c r="I1493" s="926"/>
      <c r="J1493" s="926"/>
      <c r="K1493" s="926"/>
      <c r="L1493" s="926"/>
      <c r="M1493" s="926"/>
      <c r="N1493" s="926"/>
      <c r="O1493" s="926"/>
    </row>
    <row r="1494" spans="1:15" ht="10.15" customHeight="1">
      <c r="A1494" s="926"/>
      <c r="B1494" s="926"/>
      <c r="C1494" s="926"/>
      <c r="D1494" s="926"/>
      <c r="E1494" s="926"/>
      <c r="F1494" s="926"/>
      <c r="G1494" s="926"/>
      <c r="H1494" s="926"/>
      <c r="I1494" s="926"/>
      <c r="J1494" s="926"/>
      <c r="K1494" s="926"/>
      <c r="L1494" s="926"/>
      <c r="M1494" s="926"/>
      <c r="N1494" s="926"/>
      <c r="O1494" s="926"/>
    </row>
    <row r="1495" spans="1:15" ht="10.15" customHeight="1">
      <c r="A1495" s="926"/>
      <c r="B1495" s="926"/>
      <c r="C1495" s="926"/>
      <c r="D1495" s="926"/>
      <c r="E1495" s="926"/>
      <c r="F1495" s="926"/>
      <c r="G1495" s="926"/>
      <c r="H1495" s="926"/>
      <c r="I1495" s="926"/>
      <c r="J1495" s="926"/>
      <c r="K1495" s="926"/>
      <c r="L1495" s="926"/>
      <c r="M1495" s="926"/>
      <c r="N1495" s="926"/>
      <c r="O1495" s="926"/>
    </row>
    <row r="1496" spans="1:15" ht="10.15" customHeight="1">
      <c r="A1496" s="926"/>
      <c r="B1496" s="926"/>
      <c r="C1496" s="926"/>
      <c r="D1496" s="926"/>
      <c r="E1496" s="926"/>
      <c r="F1496" s="926"/>
      <c r="G1496" s="926"/>
      <c r="H1496" s="926"/>
      <c r="I1496" s="926"/>
      <c r="J1496" s="926"/>
      <c r="K1496" s="926"/>
      <c r="L1496" s="926"/>
      <c r="M1496" s="926"/>
      <c r="N1496" s="926"/>
      <c r="O1496" s="926"/>
    </row>
    <row r="1497" spans="1:15" ht="10.15" customHeight="1">
      <c r="A1497" s="926"/>
      <c r="B1497" s="926"/>
      <c r="C1497" s="926"/>
      <c r="D1497" s="926"/>
      <c r="E1497" s="926"/>
      <c r="F1497" s="926"/>
      <c r="G1497" s="926"/>
      <c r="H1497" s="926"/>
      <c r="I1497" s="926"/>
      <c r="J1497" s="926"/>
      <c r="K1497" s="926"/>
      <c r="L1497" s="926"/>
      <c r="M1497" s="926"/>
      <c r="N1497" s="926"/>
      <c r="O1497" s="926"/>
    </row>
    <row r="1498" spans="1:15" ht="10.15" customHeight="1">
      <c r="A1498" s="926"/>
      <c r="B1498" s="926"/>
      <c r="C1498" s="926"/>
      <c r="D1498" s="926"/>
      <c r="E1498" s="926"/>
      <c r="F1498" s="926"/>
      <c r="G1498" s="926"/>
      <c r="H1498" s="926"/>
      <c r="I1498" s="926"/>
      <c r="J1498" s="926"/>
      <c r="K1498" s="926"/>
      <c r="L1498" s="926"/>
      <c r="M1498" s="926"/>
      <c r="N1498" s="926"/>
      <c r="O1498" s="926"/>
    </row>
    <row r="1499" spans="1:15" ht="10.15" customHeight="1">
      <c r="A1499" s="926"/>
      <c r="B1499" s="926"/>
      <c r="C1499" s="926"/>
      <c r="D1499" s="926"/>
      <c r="E1499" s="926"/>
      <c r="F1499" s="926"/>
      <c r="G1499" s="926"/>
      <c r="H1499" s="926"/>
      <c r="I1499" s="926"/>
      <c r="J1499" s="926"/>
      <c r="K1499" s="926"/>
      <c r="L1499" s="926"/>
      <c r="M1499" s="926"/>
      <c r="N1499" s="926"/>
      <c r="O1499" s="926"/>
    </row>
    <row r="1500" spans="1:15" ht="10.15" customHeight="1">
      <c r="A1500" s="926"/>
      <c r="B1500" s="926"/>
      <c r="C1500" s="926"/>
      <c r="D1500" s="926"/>
      <c r="E1500" s="926"/>
      <c r="F1500" s="926"/>
      <c r="G1500" s="926"/>
      <c r="H1500" s="926"/>
      <c r="I1500" s="926"/>
      <c r="J1500" s="926"/>
      <c r="K1500" s="926"/>
      <c r="L1500" s="926"/>
      <c r="M1500" s="926"/>
      <c r="N1500" s="926"/>
      <c r="O1500" s="926"/>
    </row>
    <row r="1501" spans="1:15" ht="10.15" customHeight="1">
      <c r="A1501" s="926"/>
      <c r="B1501" s="926"/>
      <c r="C1501" s="926"/>
      <c r="D1501" s="926"/>
      <c r="E1501" s="926"/>
      <c r="F1501" s="926"/>
      <c r="G1501" s="926"/>
      <c r="H1501" s="926"/>
      <c r="I1501" s="926"/>
      <c r="J1501" s="926"/>
      <c r="K1501" s="926"/>
      <c r="L1501" s="926"/>
      <c r="M1501" s="926"/>
      <c r="N1501" s="926"/>
      <c r="O1501" s="926"/>
    </row>
    <row r="1502" spans="1:15" ht="10.15" customHeight="1">
      <c r="A1502" s="926"/>
      <c r="B1502" s="926"/>
      <c r="C1502" s="926"/>
      <c r="D1502" s="926"/>
      <c r="E1502" s="926"/>
      <c r="F1502" s="926"/>
      <c r="G1502" s="926"/>
      <c r="H1502" s="926"/>
      <c r="I1502" s="926"/>
      <c r="J1502" s="926"/>
      <c r="K1502" s="926"/>
      <c r="L1502" s="926"/>
      <c r="M1502" s="926"/>
      <c r="N1502" s="926"/>
      <c r="O1502" s="926"/>
    </row>
    <row r="1503" spans="1:15" ht="10.15" customHeight="1">
      <c r="A1503" s="926"/>
      <c r="B1503" s="926"/>
      <c r="C1503" s="926"/>
      <c r="D1503" s="926"/>
      <c r="E1503" s="926"/>
      <c r="F1503" s="926"/>
      <c r="G1503" s="926"/>
      <c r="H1503" s="926"/>
      <c r="I1503" s="926"/>
      <c r="J1503" s="926"/>
      <c r="K1503" s="926"/>
      <c r="L1503" s="926"/>
      <c r="M1503" s="926"/>
      <c r="N1503" s="926"/>
      <c r="O1503" s="926"/>
    </row>
    <row r="1504" spans="1:15" ht="10.15" customHeight="1">
      <c r="A1504" s="926"/>
      <c r="B1504" s="926"/>
      <c r="C1504" s="926"/>
      <c r="D1504" s="926"/>
      <c r="E1504" s="926"/>
      <c r="F1504" s="926"/>
      <c r="G1504" s="926"/>
      <c r="H1504" s="926"/>
      <c r="I1504" s="926"/>
      <c r="J1504" s="926"/>
      <c r="K1504" s="926"/>
      <c r="L1504" s="926"/>
      <c r="M1504" s="926"/>
      <c r="N1504" s="926"/>
      <c r="O1504" s="926"/>
    </row>
    <row r="1505" spans="1:15" ht="10.15" customHeight="1">
      <c r="A1505" s="926"/>
      <c r="B1505" s="926"/>
      <c r="C1505" s="926"/>
      <c r="D1505" s="926"/>
      <c r="E1505" s="926"/>
      <c r="F1505" s="926"/>
      <c r="G1505" s="926"/>
      <c r="H1505" s="926"/>
      <c r="I1505" s="926"/>
      <c r="J1505" s="926"/>
      <c r="K1505" s="926"/>
      <c r="L1505" s="926"/>
      <c r="M1505" s="926"/>
      <c r="N1505" s="926"/>
      <c r="O1505" s="926"/>
    </row>
    <row r="1506" spans="1:15" ht="10.15" customHeight="1">
      <c r="A1506" s="926"/>
      <c r="B1506" s="926"/>
      <c r="C1506" s="926"/>
      <c r="D1506" s="926"/>
      <c r="E1506" s="926"/>
      <c r="F1506" s="926"/>
      <c r="G1506" s="926"/>
      <c r="H1506" s="926"/>
      <c r="I1506" s="926"/>
      <c r="J1506" s="926"/>
      <c r="K1506" s="926"/>
      <c r="L1506" s="926"/>
      <c r="M1506" s="926"/>
      <c r="N1506" s="926"/>
      <c r="O1506" s="926"/>
    </row>
    <row r="1507" spans="1:15" ht="10.15" customHeight="1">
      <c r="A1507" s="926"/>
      <c r="B1507" s="926"/>
      <c r="C1507" s="926"/>
      <c r="D1507" s="926"/>
      <c r="E1507" s="926"/>
      <c r="F1507" s="926"/>
      <c r="G1507" s="926"/>
      <c r="H1507" s="926"/>
      <c r="I1507" s="926"/>
      <c r="J1507" s="926"/>
      <c r="K1507" s="926"/>
      <c r="L1507" s="926"/>
      <c r="M1507" s="926"/>
      <c r="N1507" s="926"/>
      <c r="O1507" s="926"/>
    </row>
    <row r="1508" spans="1:15" ht="10.15" customHeight="1">
      <c r="A1508" s="926"/>
      <c r="B1508" s="926"/>
      <c r="C1508" s="926"/>
      <c r="D1508" s="926"/>
      <c r="E1508" s="926"/>
      <c r="F1508" s="926"/>
      <c r="G1508" s="926"/>
      <c r="H1508" s="926"/>
      <c r="I1508" s="926"/>
      <c r="J1508" s="926"/>
      <c r="K1508" s="926"/>
      <c r="L1508" s="926"/>
      <c r="M1508" s="926"/>
      <c r="N1508" s="926"/>
      <c r="O1508" s="926"/>
    </row>
    <row r="1509" spans="1:15" ht="10.15" customHeight="1">
      <c r="A1509" s="926"/>
      <c r="B1509" s="926"/>
      <c r="C1509" s="926"/>
      <c r="D1509" s="926"/>
      <c r="E1509" s="926"/>
      <c r="F1509" s="926"/>
      <c r="G1509" s="926"/>
      <c r="H1509" s="926"/>
      <c r="I1509" s="926"/>
      <c r="J1509" s="926"/>
      <c r="K1509" s="926"/>
      <c r="L1509" s="926"/>
      <c r="M1509" s="926"/>
      <c r="N1509" s="926"/>
      <c r="O1509" s="926"/>
    </row>
    <row r="1510" spans="1:15" ht="10.15" customHeight="1">
      <c r="A1510" s="926"/>
      <c r="B1510" s="926"/>
      <c r="C1510" s="926"/>
      <c r="D1510" s="926"/>
      <c r="E1510" s="926"/>
      <c r="F1510" s="926"/>
      <c r="G1510" s="926"/>
      <c r="H1510" s="926"/>
      <c r="I1510" s="926"/>
      <c r="J1510" s="926"/>
      <c r="K1510" s="926"/>
      <c r="L1510" s="926"/>
      <c r="M1510" s="926"/>
      <c r="N1510" s="926"/>
      <c r="O1510" s="926"/>
    </row>
    <row r="1511" spans="1:15" ht="10.15" customHeight="1">
      <c r="A1511" s="926"/>
      <c r="B1511" s="926"/>
      <c r="C1511" s="926"/>
      <c r="D1511" s="926"/>
      <c r="E1511" s="926"/>
      <c r="F1511" s="926"/>
      <c r="G1511" s="926"/>
      <c r="H1511" s="926"/>
      <c r="I1511" s="926"/>
      <c r="J1511" s="926"/>
      <c r="K1511" s="926"/>
      <c r="L1511" s="926"/>
      <c r="M1511" s="926"/>
      <c r="N1511" s="926"/>
      <c r="O1511" s="926"/>
    </row>
    <row r="1512" spans="1:15" ht="10.15" customHeight="1">
      <c r="A1512" s="926"/>
      <c r="B1512" s="926"/>
      <c r="C1512" s="926"/>
      <c r="D1512" s="926"/>
      <c r="E1512" s="926"/>
      <c r="F1512" s="926"/>
      <c r="G1512" s="926"/>
      <c r="H1512" s="926"/>
      <c r="I1512" s="926"/>
      <c r="J1512" s="926"/>
      <c r="K1512" s="926"/>
      <c r="L1512" s="926"/>
      <c r="M1512" s="926"/>
      <c r="N1512" s="926"/>
      <c r="O1512" s="926"/>
    </row>
    <row r="1513" spans="1:15" ht="10.15" customHeight="1">
      <c r="A1513" s="926"/>
      <c r="B1513" s="926"/>
      <c r="C1513" s="926"/>
      <c r="D1513" s="926"/>
      <c r="E1513" s="926"/>
      <c r="F1513" s="926"/>
      <c r="G1513" s="926"/>
      <c r="H1513" s="926"/>
      <c r="I1513" s="926"/>
      <c r="J1513" s="926"/>
      <c r="K1513" s="926"/>
      <c r="L1513" s="926"/>
      <c r="M1513" s="926"/>
      <c r="N1513" s="926"/>
      <c r="O1513" s="926"/>
    </row>
    <row r="1514" spans="1:15" ht="10.15" customHeight="1">
      <c r="A1514" s="926"/>
      <c r="B1514" s="926"/>
      <c r="C1514" s="926"/>
      <c r="D1514" s="926"/>
      <c r="E1514" s="926"/>
      <c r="F1514" s="926"/>
      <c r="G1514" s="926"/>
      <c r="H1514" s="926"/>
      <c r="I1514" s="926"/>
      <c r="J1514" s="926"/>
      <c r="K1514" s="926"/>
      <c r="L1514" s="926"/>
      <c r="M1514" s="926"/>
      <c r="N1514" s="926"/>
      <c r="O1514" s="926"/>
    </row>
    <row r="1515" spans="1:15" ht="10.15" customHeight="1">
      <c r="A1515" s="926"/>
      <c r="B1515" s="926"/>
      <c r="C1515" s="926"/>
      <c r="D1515" s="926"/>
      <c r="E1515" s="926"/>
      <c r="F1515" s="926"/>
      <c r="G1515" s="926"/>
      <c r="H1515" s="926"/>
      <c r="I1515" s="926"/>
      <c r="J1515" s="926"/>
      <c r="K1515" s="926"/>
      <c r="L1515" s="926"/>
      <c r="M1515" s="926"/>
      <c r="N1515" s="926"/>
      <c r="O1515" s="926"/>
    </row>
    <row r="1516" spans="1:15" ht="10.15" customHeight="1">
      <c r="A1516" s="926"/>
      <c r="B1516" s="926"/>
      <c r="C1516" s="926"/>
      <c r="D1516" s="926"/>
      <c r="E1516" s="926"/>
      <c r="F1516" s="926"/>
      <c r="G1516" s="926"/>
      <c r="H1516" s="926"/>
      <c r="I1516" s="926"/>
      <c r="J1516" s="926"/>
      <c r="K1516" s="926"/>
      <c r="L1516" s="926"/>
      <c r="M1516" s="926"/>
      <c r="N1516" s="926"/>
      <c r="O1516" s="926"/>
    </row>
    <row r="1517" spans="1:15" ht="10.15" customHeight="1">
      <c r="A1517" s="926"/>
      <c r="B1517" s="926"/>
      <c r="C1517" s="926"/>
      <c r="D1517" s="926"/>
      <c r="E1517" s="926"/>
      <c r="F1517" s="926"/>
      <c r="G1517" s="926"/>
      <c r="H1517" s="926"/>
      <c r="I1517" s="926"/>
      <c r="J1517" s="926"/>
      <c r="K1517" s="926"/>
      <c r="L1517" s="926"/>
      <c r="M1517" s="926"/>
      <c r="N1517" s="926"/>
      <c r="O1517" s="926"/>
    </row>
    <row r="1518" spans="1:15" ht="10.15" customHeight="1">
      <c r="A1518" s="926"/>
      <c r="B1518" s="926"/>
      <c r="C1518" s="926"/>
      <c r="D1518" s="926"/>
      <c r="E1518" s="926"/>
      <c r="F1518" s="926"/>
      <c r="G1518" s="926"/>
      <c r="H1518" s="926"/>
      <c r="I1518" s="926"/>
      <c r="J1518" s="926"/>
      <c r="K1518" s="926"/>
      <c r="L1518" s="926"/>
      <c r="M1518" s="926"/>
      <c r="N1518" s="926"/>
      <c r="O1518" s="926"/>
    </row>
    <row r="1519" spans="1:15" ht="10.15" customHeight="1">
      <c r="A1519" s="926"/>
      <c r="B1519" s="926"/>
      <c r="C1519" s="926"/>
      <c r="D1519" s="926"/>
      <c r="E1519" s="926"/>
      <c r="F1519" s="926"/>
      <c r="G1519" s="926"/>
      <c r="H1519" s="926"/>
      <c r="I1519" s="926"/>
      <c r="J1519" s="926"/>
      <c r="K1519" s="926"/>
      <c r="L1519" s="926"/>
      <c r="M1519" s="926"/>
      <c r="N1519" s="926"/>
      <c r="O1519" s="926"/>
    </row>
    <row r="1520" spans="1:15" ht="10.15" customHeight="1">
      <c r="A1520" s="926"/>
      <c r="B1520" s="926"/>
      <c r="C1520" s="926"/>
      <c r="D1520" s="926"/>
      <c r="E1520" s="926"/>
      <c r="F1520" s="926"/>
      <c r="G1520" s="926"/>
      <c r="H1520" s="926"/>
      <c r="I1520" s="926"/>
      <c r="J1520" s="926"/>
      <c r="K1520" s="926"/>
      <c r="L1520" s="926"/>
      <c r="M1520" s="926"/>
      <c r="N1520" s="926"/>
      <c r="O1520" s="926"/>
    </row>
    <row r="1521" spans="1:15" ht="10.15" customHeight="1">
      <c r="A1521" s="926"/>
      <c r="B1521" s="926"/>
      <c r="C1521" s="926"/>
      <c r="D1521" s="926"/>
      <c r="E1521" s="926"/>
      <c r="F1521" s="926"/>
      <c r="G1521" s="926"/>
      <c r="H1521" s="926"/>
      <c r="I1521" s="926"/>
      <c r="J1521" s="926"/>
      <c r="K1521" s="926"/>
      <c r="L1521" s="926"/>
      <c r="M1521" s="926"/>
      <c r="N1521" s="926"/>
      <c r="O1521" s="926"/>
    </row>
    <row r="1522" spans="1:15" ht="10.15" customHeight="1">
      <c r="A1522" s="926"/>
      <c r="B1522" s="926"/>
      <c r="C1522" s="926"/>
      <c r="D1522" s="926"/>
      <c r="E1522" s="926"/>
      <c r="F1522" s="926"/>
      <c r="G1522" s="926"/>
      <c r="H1522" s="926"/>
      <c r="I1522" s="926"/>
      <c r="J1522" s="926"/>
      <c r="K1522" s="926"/>
      <c r="L1522" s="926"/>
      <c r="M1522" s="926"/>
      <c r="N1522" s="926"/>
      <c r="O1522" s="926"/>
    </row>
    <row r="1523" spans="1:15" ht="10.15" customHeight="1">
      <c r="A1523" s="926"/>
      <c r="B1523" s="926"/>
      <c r="C1523" s="926"/>
      <c r="D1523" s="926"/>
      <c r="E1523" s="926"/>
      <c r="F1523" s="926"/>
      <c r="G1523" s="926"/>
      <c r="H1523" s="926"/>
      <c r="I1523" s="926"/>
      <c r="J1523" s="926"/>
      <c r="K1523" s="926"/>
      <c r="L1523" s="926"/>
      <c r="M1523" s="926"/>
      <c r="N1523" s="926"/>
      <c r="O1523" s="926"/>
    </row>
    <row r="1524" spans="1:15" ht="10.15" customHeight="1">
      <c r="A1524" s="926"/>
      <c r="B1524" s="926"/>
      <c r="C1524" s="926"/>
      <c r="D1524" s="926"/>
      <c r="E1524" s="926"/>
      <c r="F1524" s="926"/>
      <c r="G1524" s="926"/>
      <c r="H1524" s="926"/>
      <c r="I1524" s="926"/>
      <c r="J1524" s="926"/>
      <c r="K1524" s="926"/>
      <c r="L1524" s="926"/>
      <c r="M1524" s="926"/>
      <c r="N1524" s="926"/>
      <c r="O1524" s="926"/>
    </row>
    <row r="1525" spans="1:15" ht="10.15" customHeight="1">
      <c r="A1525" s="926"/>
      <c r="B1525" s="926"/>
      <c r="C1525" s="926"/>
      <c r="D1525" s="926"/>
      <c r="E1525" s="926"/>
      <c r="F1525" s="926"/>
      <c r="G1525" s="926"/>
      <c r="H1525" s="926"/>
      <c r="I1525" s="926"/>
      <c r="J1525" s="926"/>
      <c r="K1525" s="926"/>
      <c r="L1525" s="926"/>
      <c r="M1525" s="926"/>
      <c r="N1525" s="926"/>
      <c r="O1525" s="926"/>
    </row>
    <row r="1526" spans="1:15" ht="10.15" customHeight="1">
      <c r="A1526" s="926"/>
      <c r="B1526" s="926"/>
      <c r="C1526" s="926"/>
      <c r="D1526" s="926"/>
      <c r="E1526" s="926"/>
      <c r="F1526" s="926"/>
      <c r="G1526" s="926"/>
      <c r="H1526" s="926"/>
      <c r="I1526" s="926"/>
      <c r="J1526" s="926"/>
      <c r="K1526" s="926"/>
      <c r="L1526" s="926"/>
      <c r="M1526" s="926"/>
      <c r="N1526" s="926"/>
      <c r="O1526" s="926"/>
    </row>
    <row r="1527" spans="1:15" ht="10.15" customHeight="1">
      <c r="A1527" s="926"/>
      <c r="B1527" s="926"/>
      <c r="C1527" s="926"/>
      <c r="D1527" s="926"/>
      <c r="E1527" s="926"/>
      <c r="F1527" s="926"/>
      <c r="G1527" s="926"/>
      <c r="H1527" s="926"/>
      <c r="I1527" s="926"/>
      <c r="J1527" s="926"/>
      <c r="K1527" s="926"/>
      <c r="L1527" s="926"/>
      <c r="M1527" s="926"/>
      <c r="N1527" s="926"/>
      <c r="O1527" s="926"/>
    </row>
    <row r="1528" spans="1:15" ht="10.15" customHeight="1">
      <c r="A1528" s="926"/>
      <c r="B1528" s="926"/>
      <c r="C1528" s="926"/>
      <c r="D1528" s="926"/>
      <c r="E1528" s="926"/>
      <c r="F1528" s="926"/>
      <c r="G1528" s="926"/>
      <c r="H1528" s="926"/>
      <c r="I1528" s="926"/>
      <c r="J1528" s="926"/>
      <c r="K1528" s="926"/>
      <c r="L1528" s="926"/>
      <c r="M1528" s="926"/>
      <c r="N1528" s="926"/>
      <c r="O1528" s="926"/>
    </row>
    <row r="1529" spans="1:15" ht="10.15" customHeight="1">
      <c r="A1529" s="926"/>
      <c r="B1529" s="926"/>
      <c r="C1529" s="926"/>
      <c r="D1529" s="926"/>
      <c r="E1529" s="926"/>
      <c r="F1529" s="926"/>
      <c r="G1529" s="926"/>
      <c r="H1529" s="926"/>
      <c r="I1529" s="926"/>
      <c r="J1529" s="926"/>
      <c r="K1529" s="926"/>
      <c r="L1529" s="926"/>
      <c r="M1529" s="926"/>
      <c r="N1529" s="926"/>
      <c r="O1529" s="926"/>
    </row>
    <row r="1530" spans="1:15" ht="10.15" customHeight="1">
      <c r="A1530" s="926"/>
      <c r="B1530" s="926"/>
      <c r="C1530" s="926"/>
      <c r="D1530" s="926"/>
      <c r="E1530" s="926"/>
      <c r="F1530" s="926"/>
      <c r="G1530" s="926"/>
      <c r="H1530" s="926"/>
      <c r="I1530" s="926"/>
      <c r="J1530" s="926"/>
      <c r="K1530" s="926"/>
      <c r="L1530" s="926"/>
      <c r="M1530" s="926"/>
      <c r="N1530" s="926"/>
      <c r="O1530" s="926"/>
    </row>
    <row r="1531" spans="1:15" ht="10.15" customHeight="1">
      <c r="A1531" s="926"/>
      <c r="B1531" s="926"/>
      <c r="C1531" s="926"/>
      <c r="D1531" s="926"/>
      <c r="E1531" s="926"/>
      <c r="F1531" s="926"/>
      <c r="G1531" s="926"/>
      <c r="H1531" s="926"/>
      <c r="I1531" s="926"/>
      <c r="J1531" s="926"/>
      <c r="K1531" s="926"/>
      <c r="L1531" s="926"/>
      <c r="M1531" s="926"/>
      <c r="N1531" s="926"/>
      <c r="O1531" s="926"/>
    </row>
    <row r="1532" spans="1:15" ht="10.15" customHeight="1">
      <c r="A1532" s="926"/>
      <c r="B1532" s="926"/>
      <c r="C1532" s="926"/>
      <c r="D1532" s="926"/>
      <c r="E1532" s="926"/>
      <c r="F1532" s="926"/>
      <c r="G1532" s="926"/>
      <c r="H1532" s="926"/>
      <c r="I1532" s="926"/>
      <c r="J1532" s="926"/>
      <c r="K1532" s="926"/>
      <c r="L1532" s="926"/>
      <c r="M1532" s="926"/>
      <c r="N1532" s="926"/>
      <c r="O1532" s="926"/>
    </row>
    <row r="1533" spans="1:15" ht="10.15" customHeight="1">
      <c r="A1533" s="926"/>
      <c r="B1533" s="926"/>
      <c r="C1533" s="926"/>
      <c r="D1533" s="926"/>
      <c r="E1533" s="926"/>
      <c r="F1533" s="926"/>
      <c r="G1533" s="926"/>
      <c r="H1533" s="926"/>
      <c r="I1533" s="926"/>
      <c r="J1533" s="926"/>
      <c r="K1533" s="926"/>
      <c r="L1533" s="926"/>
      <c r="M1533" s="926"/>
      <c r="N1533" s="926"/>
      <c r="O1533" s="926"/>
    </row>
    <row r="1534" spans="1:15" ht="10.15" customHeight="1">
      <c r="A1534" s="926"/>
      <c r="B1534" s="926"/>
      <c r="C1534" s="926"/>
      <c r="D1534" s="926"/>
      <c r="E1534" s="926"/>
      <c r="F1534" s="926"/>
      <c r="G1534" s="926"/>
      <c r="H1534" s="926"/>
      <c r="I1534" s="926"/>
      <c r="J1534" s="926"/>
      <c r="K1534" s="926"/>
      <c r="L1534" s="926"/>
      <c r="M1534" s="926"/>
      <c r="N1534" s="926"/>
      <c r="O1534" s="926"/>
    </row>
    <row r="1535" spans="1:15" ht="10.15" customHeight="1">
      <c r="A1535" s="926"/>
      <c r="B1535" s="926"/>
      <c r="C1535" s="926"/>
      <c r="D1535" s="926"/>
      <c r="E1535" s="926"/>
      <c r="F1535" s="926"/>
      <c r="G1535" s="926"/>
      <c r="H1535" s="926"/>
      <c r="I1535" s="926"/>
      <c r="J1535" s="926"/>
      <c r="K1535" s="926"/>
      <c r="L1535" s="926"/>
      <c r="M1535" s="926"/>
      <c r="N1535" s="926"/>
      <c r="O1535" s="926"/>
    </row>
    <row r="1536" spans="1:15" ht="10.15" customHeight="1">
      <c r="A1536" s="926"/>
      <c r="B1536" s="926"/>
      <c r="C1536" s="926"/>
      <c r="D1536" s="926"/>
      <c r="E1536" s="926"/>
      <c r="F1536" s="926"/>
      <c r="G1536" s="926"/>
      <c r="H1536" s="926"/>
      <c r="I1536" s="926"/>
      <c r="J1536" s="926"/>
      <c r="K1536" s="926"/>
      <c r="L1536" s="926"/>
      <c r="M1536" s="926"/>
      <c r="N1536" s="926"/>
      <c r="O1536" s="926"/>
    </row>
    <row r="1537" spans="1:15" ht="10.15" customHeight="1">
      <c r="A1537" s="926"/>
      <c r="B1537" s="926"/>
      <c r="C1537" s="926"/>
      <c r="D1537" s="926"/>
      <c r="E1537" s="926"/>
      <c r="F1537" s="926"/>
      <c r="G1537" s="926"/>
      <c r="H1537" s="926"/>
      <c r="I1537" s="926"/>
      <c r="J1537" s="926"/>
      <c r="K1537" s="926"/>
      <c r="L1537" s="926"/>
      <c r="M1537" s="926"/>
      <c r="N1537" s="926"/>
      <c r="O1537" s="926"/>
    </row>
    <row r="1538" spans="1:15" ht="10.15" customHeight="1">
      <c r="A1538" s="926"/>
      <c r="B1538" s="926"/>
      <c r="C1538" s="926"/>
      <c r="D1538" s="926"/>
      <c r="E1538" s="926"/>
      <c r="F1538" s="926"/>
      <c r="G1538" s="926"/>
      <c r="H1538" s="926"/>
      <c r="I1538" s="926"/>
      <c r="J1538" s="926"/>
      <c r="K1538" s="926"/>
      <c r="L1538" s="926"/>
      <c r="M1538" s="926"/>
      <c r="N1538" s="926"/>
      <c r="O1538" s="926"/>
    </row>
    <row r="1539" spans="1:15" ht="10.15" customHeight="1">
      <c r="A1539" s="926"/>
      <c r="B1539" s="926"/>
      <c r="C1539" s="926"/>
      <c r="D1539" s="926"/>
      <c r="E1539" s="926"/>
      <c r="F1539" s="926"/>
      <c r="G1539" s="926"/>
      <c r="H1539" s="926"/>
      <c r="I1539" s="926"/>
      <c r="J1539" s="926"/>
      <c r="K1539" s="926"/>
      <c r="L1539" s="926"/>
      <c r="M1539" s="926"/>
      <c r="N1539" s="926"/>
      <c r="O1539" s="926"/>
    </row>
    <row r="1540" spans="1:15" ht="10.15" customHeight="1">
      <c r="A1540" s="926"/>
      <c r="B1540" s="926"/>
      <c r="C1540" s="926"/>
      <c r="D1540" s="926"/>
      <c r="E1540" s="926"/>
      <c r="F1540" s="926"/>
      <c r="G1540" s="926"/>
      <c r="H1540" s="926"/>
      <c r="I1540" s="926"/>
      <c r="J1540" s="926"/>
      <c r="K1540" s="926"/>
      <c r="L1540" s="926"/>
      <c r="M1540" s="926"/>
      <c r="N1540" s="926"/>
      <c r="O1540" s="926"/>
    </row>
    <row r="1541" spans="1:15" ht="10.15" customHeight="1">
      <c r="A1541" s="926"/>
      <c r="B1541" s="926"/>
      <c r="C1541" s="926"/>
      <c r="D1541" s="926"/>
      <c r="E1541" s="926"/>
      <c r="F1541" s="926"/>
      <c r="G1541" s="926"/>
      <c r="H1541" s="926"/>
      <c r="I1541" s="926"/>
      <c r="J1541" s="926"/>
      <c r="K1541" s="926"/>
      <c r="L1541" s="926"/>
      <c r="M1541" s="926"/>
      <c r="N1541" s="926"/>
      <c r="O1541" s="926"/>
    </row>
    <row r="1542" spans="1:15" ht="10.15" customHeight="1">
      <c r="A1542" s="926"/>
      <c r="B1542" s="926"/>
      <c r="C1542" s="926"/>
      <c r="D1542" s="926"/>
      <c r="E1542" s="926"/>
      <c r="F1542" s="926"/>
      <c r="G1542" s="926"/>
      <c r="H1542" s="926"/>
      <c r="I1542" s="926"/>
      <c r="J1542" s="926"/>
      <c r="K1542" s="926"/>
      <c r="L1542" s="926"/>
      <c r="M1542" s="926"/>
      <c r="N1542" s="926"/>
      <c r="O1542" s="926"/>
    </row>
    <row r="1543" spans="1:15" ht="10.15" customHeight="1">
      <c r="A1543" s="926"/>
      <c r="B1543" s="926"/>
      <c r="C1543" s="926"/>
      <c r="D1543" s="926"/>
      <c r="E1543" s="926"/>
      <c r="F1543" s="926"/>
      <c r="G1543" s="926"/>
      <c r="H1543" s="926"/>
      <c r="I1543" s="926"/>
      <c r="J1543" s="926"/>
      <c r="K1543" s="926"/>
      <c r="L1543" s="926"/>
      <c r="M1543" s="926"/>
      <c r="N1543" s="926"/>
      <c r="O1543" s="926"/>
    </row>
    <row r="1544" spans="1:15" ht="10.15" customHeight="1">
      <c r="A1544" s="926"/>
      <c r="B1544" s="926"/>
      <c r="C1544" s="926"/>
      <c r="D1544" s="926"/>
      <c r="E1544" s="926"/>
      <c r="F1544" s="926"/>
      <c r="G1544" s="926"/>
      <c r="H1544" s="926"/>
      <c r="I1544" s="926"/>
      <c r="J1544" s="926"/>
      <c r="K1544" s="926"/>
      <c r="L1544" s="926"/>
      <c r="M1544" s="926"/>
      <c r="N1544" s="926"/>
      <c r="O1544" s="926"/>
    </row>
    <row r="1545" spans="1:15" ht="10.15" customHeight="1">
      <c r="A1545" s="926"/>
      <c r="B1545" s="926"/>
      <c r="C1545" s="926"/>
      <c r="D1545" s="926"/>
      <c r="E1545" s="926"/>
      <c r="F1545" s="926"/>
      <c r="G1545" s="926"/>
      <c r="H1545" s="926"/>
      <c r="I1545" s="926"/>
      <c r="J1545" s="926"/>
      <c r="K1545" s="926"/>
      <c r="L1545" s="926"/>
      <c r="M1545" s="926"/>
      <c r="N1545" s="926"/>
      <c r="O1545" s="926"/>
    </row>
    <row r="1546" spans="1:15" ht="10.15" customHeight="1">
      <c r="A1546" s="926"/>
      <c r="B1546" s="926"/>
      <c r="C1546" s="926"/>
      <c r="D1546" s="926"/>
      <c r="E1546" s="926"/>
      <c r="F1546" s="926"/>
      <c r="G1546" s="926"/>
      <c r="H1546" s="926"/>
      <c r="I1546" s="926"/>
      <c r="J1546" s="926"/>
      <c r="K1546" s="926"/>
      <c r="L1546" s="926"/>
      <c r="M1546" s="926"/>
      <c r="N1546" s="926"/>
      <c r="O1546" s="926"/>
    </row>
    <row r="1547" spans="1:15" ht="10.15" customHeight="1">
      <c r="A1547" s="926"/>
      <c r="B1547" s="926"/>
      <c r="C1547" s="926"/>
      <c r="D1547" s="926"/>
      <c r="E1547" s="926"/>
      <c r="F1547" s="926"/>
      <c r="G1547" s="926"/>
      <c r="H1547" s="926"/>
      <c r="I1547" s="926"/>
      <c r="J1547" s="926"/>
      <c r="K1547" s="926"/>
      <c r="L1547" s="926"/>
      <c r="M1547" s="926"/>
      <c r="N1547" s="926"/>
      <c r="O1547" s="926"/>
    </row>
    <row r="1548" spans="1:15" ht="10.15" customHeight="1">
      <c r="A1548" s="926"/>
      <c r="B1548" s="926"/>
      <c r="C1548" s="926"/>
      <c r="D1548" s="926"/>
      <c r="E1548" s="926"/>
      <c r="F1548" s="926"/>
      <c r="G1548" s="926"/>
      <c r="H1548" s="926"/>
      <c r="I1548" s="926"/>
      <c r="J1548" s="926"/>
      <c r="K1548" s="926"/>
      <c r="L1548" s="926"/>
      <c r="M1548" s="926"/>
      <c r="N1548" s="926"/>
      <c r="O1548" s="926"/>
    </row>
    <row r="1549" spans="1:15" ht="10.15" customHeight="1">
      <c r="A1549" s="926"/>
      <c r="B1549" s="926"/>
      <c r="C1549" s="926"/>
      <c r="D1549" s="926"/>
      <c r="E1549" s="926"/>
      <c r="F1549" s="926"/>
      <c r="G1549" s="926"/>
      <c r="H1549" s="926"/>
      <c r="I1549" s="926"/>
      <c r="J1549" s="926"/>
      <c r="K1549" s="926"/>
      <c r="L1549" s="926"/>
      <c r="M1549" s="926"/>
      <c r="N1549" s="926"/>
      <c r="O1549" s="926"/>
    </row>
    <row r="1550" spans="1:15" ht="10.15" customHeight="1">
      <c r="A1550" s="926"/>
      <c r="B1550" s="926"/>
      <c r="C1550" s="926"/>
      <c r="D1550" s="926"/>
      <c r="E1550" s="926"/>
      <c r="F1550" s="926"/>
      <c r="G1550" s="926"/>
      <c r="H1550" s="926"/>
      <c r="I1550" s="926"/>
      <c r="J1550" s="926"/>
      <c r="K1550" s="926"/>
      <c r="L1550" s="926"/>
      <c r="M1550" s="926"/>
      <c r="N1550" s="926"/>
      <c r="O1550" s="926"/>
    </row>
    <row r="1551" spans="1:15" ht="10.15" customHeight="1">
      <c r="A1551" s="926"/>
      <c r="B1551" s="926"/>
      <c r="C1551" s="926"/>
      <c r="D1551" s="926"/>
      <c r="E1551" s="926"/>
      <c r="F1551" s="926"/>
      <c r="G1551" s="926"/>
      <c r="H1551" s="926"/>
      <c r="I1551" s="926"/>
      <c r="J1551" s="926"/>
      <c r="K1551" s="926"/>
      <c r="L1551" s="926"/>
      <c r="M1551" s="926"/>
      <c r="N1551" s="926"/>
      <c r="O1551" s="926"/>
    </row>
    <row r="1552" spans="1:15" ht="10.15" customHeight="1">
      <c r="A1552" s="926"/>
      <c r="B1552" s="926"/>
      <c r="C1552" s="926"/>
      <c r="D1552" s="926"/>
      <c r="E1552" s="926"/>
      <c r="F1552" s="926"/>
      <c r="G1552" s="926"/>
      <c r="H1552" s="926"/>
      <c r="I1552" s="926"/>
      <c r="J1552" s="926"/>
      <c r="K1552" s="926"/>
      <c r="L1552" s="926"/>
      <c r="M1552" s="926"/>
      <c r="N1552" s="926"/>
      <c r="O1552" s="926"/>
    </row>
    <row r="1553" spans="1:15" ht="10.15" customHeight="1">
      <c r="A1553" s="926"/>
      <c r="B1553" s="926"/>
      <c r="C1553" s="926"/>
      <c r="D1553" s="926"/>
      <c r="E1553" s="926"/>
      <c r="F1553" s="926"/>
      <c r="G1553" s="926"/>
      <c r="H1553" s="926"/>
      <c r="I1553" s="926"/>
      <c r="J1553" s="926"/>
      <c r="K1553" s="926"/>
      <c r="L1553" s="926"/>
      <c r="M1553" s="926"/>
      <c r="N1553" s="926"/>
      <c r="O1553" s="926"/>
    </row>
    <row r="1554" spans="1:15" ht="10.15" customHeight="1">
      <c r="A1554" s="926"/>
      <c r="B1554" s="926"/>
      <c r="C1554" s="926"/>
      <c r="D1554" s="926"/>
      <c r="E1554" s="926"/>
      <c r="F1554" s="926"/>
      <c r="G1554" s="926"/>
      <c r="H1554" s="926"/>
      <c r="I1554" s="926"/>
      <c r="J1554" s="926"/>
      <c r="K1554" s="926"/>
      <c r="L1554" s="926"/>
      <c r="M1554" s="926"/>
      <c r="N1554" s="926"/>
      <c r="O1554" s="926"/>
    </row>
    <row r="1555" spans="1:15" ht="10.15" customHeight="1">
      <c r="A1555" s="926"/>
      <c r="B1555" s="926"/>
      <c r="C1555" s="926"/>
      <c r="D1555" s="926"/>
      <c r="E1555" s="926"/>
      <c r="F1555" s="926"/>
      <c r="G1555" s="926"/>
      <c r="H1555" s="926"/>
      <c r="I1555" s="926"/>
      <c r="J1555" s="926"/>
      <c r="K1555" s="926"/>
      <c r="L1555" s="926"/>
      <c r="M1555" s="926"/>
      <c r="N1555" s="926"/>
      <c r="O1555" s="926"/>
    </row>
    <row r="1556" spans="1:15" ht="10.15" customHeight="1">
      <c r="A1556" s="926"/>
      <c r="B1556" s="926"/>
      <c r="C1556" s="926"/>
      <c r="D1556" s="926"/>
      <c r="E1556" s="926"/>
      <c r="F1556" s="926"/>
      <c r="G1556" s="926"/>
      <c r="H1556" s="926"/>
      <c r="I1556" s="926"/>
      <c r="J1556" s="926"/>
      <c r="K1556" s="926"/>
      <c r="L1556" s="926"/>
      <c r="M1556" s="926"/>
      <c r="N1556" s="926"/>
      <c r="O1556" s="926"/>
    </row>
    <row r="1557" spans="1:15" ht="10.15" customHeight="1">
      <c r="A1557" s="926"/>
      <c r="B1557" s="926"/>
      <c r="C1557" s="926"/>
      <c r="D1557" s="926"/>
      <c r="E1557" s="926"/>
      <c r="F1557" s="926"/>
      <c r="G1557" s="926"/>
      <c r="H1557" s="926"/>
      <c r="I1557" s="926"/>
      <c r="J1557" s="926"/>
      <c r="K1557" s="926"/>
      <c r="L1557" s="926"/>
      <c r="M1557" s="926"/>
      <c r="N1557" s="926"/>
      <c r="O1557" s="926"/>
    </row>
    <row r="1558" spans="1:15" ht="10.15" customHeight="1">
      <c r="A1558" s="926"/>
      <c r="B1558" s="926"/>
      <c r="C1558" s="926"/>
      <c r="D1558" s="926"/>
      <c r="E1558" s="926"/>
      <c r="F1558" s="926"/>
      <c r="G1558" s="926"/>
      <c r="H1558" s="926"/>
      <c r="I1558" s="926"/>
      <c r="J1558" s="926"/>
      <c r="K1558" s="926"/>
      <c r="L1558" s="926"/>
      <c r="M1558" s="926"/>
      <c r="N1558" s="926"/>
      <c r="O1558" s="926"/>
    </row>
    <row r="1559" spans="1:15" ht="10.15" customHeight="1">
      <c r="A1559" s="926"/>
      <c r="B1559" s="926"/>
      <c r="C1559" s="926"/>
      <c r="D1559" s="926"/>
      <c r="E1559" s="926"/>
      <c r="F1559" s="926"/>
      <c r="G1559" s="926"/>
      <c r="H1559" s="926"/>
      <c r="I1559" s="926"/>
      <c r="J1559" s="926"/>
      <c r="K1559" s="926"/>
      <c r="L1559" s="926"/>
      <c r="M1559" s="926"/>
      <c r="N1559" s="926"/>
      <c r="O1559" s="926"/>
    </row>
    <row r="1560" spans="1:15" ht="10.15" customHeight="1">
      <c r="A1560" s="926"/>
      <c r="B1560" s="926"/>
      <c r="C1560" s="926"/>
      <c r="D1560" s="926"/>
      <c r="E1560" s="926"/>
      <c r="F1560" s="926"/>
      <c r="G1560" s="926"/>
      <c r="H1560" s="926"/>
      <c r="I1560" s="926"/>
      <c r="J1560" s="926"/>
      <c r="K1560" s="926"/>
      <c r="L1560" s="926"/>
      <c r="M1560" s="926"/>
      <c r="N1560" s="926"/>
      <c r="O1560" s="926"/>
    </row>
    <row r="1561" spans="1:15" ht="10.15" customHeight="1">
      <c r="A1561" s="926"/>
      <c r="B1561" s="926"/>
      <c r="C1561" s="926"/>
      <c r="D1561" s="926"/>
      <c r="E1561" s="926"/>
      <c r="F1561" s="926"/>
      <c r="G1561" s="926"/>
      <c r="H1561" s="926"/>
      <c r="I1561" s="926"/>
      <c r="J1561" s="926"/>
      <c r="K1561" s="926"/>
      <c r="L1561" s="926"/>
      <c r="M1561" s="926"/>
      <c r="N1561" s="926"/>
      <c r="O1561" s="926"/>
    </row>
    <row r="1562" spans="1:15" ht="10.15" customHeight="1">
      <c r="A1562" s="926"/>
      <c r="B1562" s="926"/>
      <c r="C1562" s="926"/>
      <c r="D1562" s="926"/>
      <c r="E1562" s="926"/>
      <c r="F1562" s="926"/>
      <c r="G1562" s="926"/>
      <c r="H1562" s="926"/>
      <c r="I1562" s="926"/>
      <c r="J1562" s="926"/>
      <c r="K1562" s="926"/>
      <c r="L1562" s="926"/>
      <c r="M1562" s="926"/>
      <c r="N1562" s="926"/>
      <c r="O1562" s="926"/>
    </row>
    <row r="1563" spans="1:15" ht="10.15" customHeight="1">
      <c r="A1563" s="926"/>
      <c r="B1563" s="926"/>
      <c r="C1563" s="926"/>
      <c r="D1563" s="926"/>
      <c r="E1563" s="926"/>
      <c r="F1563" s="926"/>
      <c r="G1563" s="926"/>
      <c r="H1563" s="926"/>
      <c r="I1563" s="926"/>
      <c r="J1563" s="926"/>
      <c r="K1563" s="926"/>
      <c r="L1563" s="926"/>
      <c r="M1563" s="926"/>
      <c r="N1563" s="926"/>
      <c r="O1563" s="926"/>
    </row>
    <row r="1564" spans="1:15" ht="10.15" customHeight="1">
      <c r="A1564" s="926"/>
      <c r="B1564" s="926"/>
      <c r="C1564" s="926"/>
      <c r="D1564" s="926"/>
      <c r="E1564" s="926"/>
      <c r="F1564" s="926"/>
      <c r="G1564" s="926"/>
      <c r="H1564" s="926"/>
      <c r="I1564" s="926"/>
      <c r="J1564" s="926"/>
      <c r="K1564" s="926"/>
      <c r="L1564" s="926"/>
      <c r="M1564" s="926"/>
      <c r="N1564" s="926"/>
      <c r="O1564" s="926"/>
    </row>
    <row r="1565" spans="1:15" ht="10.15" customHeight="1">
      <c r="A1565" s="926"/>
      <c r="B1565" s="926"/>
      <c r="C1565" s="926"/>
      <c r="D1565" s="926"/>
      <c r="E1565" s="926"/>
      <c r="F1565" s="926"/>
      <c r="G1565" s="926"/>
      <c r="H1565" s="926"/>
      <c r="I1565" s="926"/>
      <c r="J1565" s="926"/>
      <c r="K1565" s="926"/>
      <c r="L1565" s="926"/>
      <c r="M1565" s="926"/>
      <c r="N1565" s="926"/>
      <c r="O1565" s="926"/>
    </row>
    <row r="1566" spans="1:15" ht="10.15" customHeight="1">
      <c r="A1566" s="926"/>
      <c r="B1566" s="926"/>
      <c r="C1566" s="926"/>
      <c r="D1566" s="926"/>
      <c r="E1566" s="926"/>
      <c r="F1566" s="926"/>
      <c r="G1566" s="926"/>
      <c r="H1566" s="926"/>
      <c r="I1566" s="926"/>
      <c r="J1566" s="926"/>
      <c r="K1566" s="926"/>
      <c r="L1566" s="926"/>
      <c r="M1566" s="926"/>
      <c r="N1566" s="926"/>
      <c r="O1566" s="926"/>
    </row>
    <row r="1567" spans="1:15" ht="10.15" customHeight="1">
      <c r="A1567" s="926"/>
      <c r="B1567" s="926"/>
      <c r="C1567" s="926"/>
      <c r="D1567" s="926"/>
      <c r="E1567" s="926"/>
      <c r="F1567" s="926"/>
      <c r="G1567" s="926"/>
      <c r="H1567" s="926"/>
      <c r="I1567" s="926"/>
      <c r="J1567" s="926"/>
      <c r="K1567" s="926"/>
      <c r="L1567" s="926"/>
      <c r="M1567" s="926"/>
      <c r="N1567" s="926"/>
      <c r="O1567" s="926"/>
    </row>
    <row r="1568" spans="1:15" ht="10.15" customHeight="1">
      <c r="A1568" s="926"/>
      <c r="B1568" s="926"/>
      <c r="C1568" s="926"/>
      <c r="D1568" s="926"/>
      <c r="E1568" s="926"/>
      <c r="F1568" s="926"/>
      <c r="G1568" s="926"/>
      <c r="H1568" s="926"/>
      <c r="I1568" s="926"/>
      <c r="J1568" s="926"/>
      <c r="K1568" s="926"/>
      <c r="L1568" s="926"/>
      <c r="M1568" s="926"/>
      <c r="N1568" s="926"/>
      <c r="O1568" s="926"/>
    </row>
    <row r="1569" spans="1:15" ht="10.15" customHeight="1">
      <c r="A1569" s="926"/>
      <c r="B1569" s="926"/>
      <c r="C1569" s="926"/>
      <c r="D1569" s="926"/>
      <c r="E1569" s="926"/>
      <c r="F1569" s="926"/>
      <c r="G1569" s="926"/>
      <c r="H1569" s="926"/>
      <c r="I1569" s="926"/>
      <c r="J1569" s="926"/>
      <c r="K1569" s="926"/>
      <c r="L1569" s="926"/>
      <c r="M1569" s="926"/>
      <c r="N1569" s="926"/>
      <c r="O1569" s="926"/>
    </row>
    <row r="1570" spans="1:15" ht="10.15" customHeight="1">
      <c r="A1570" s="926"/>
      <c r="B1570" s="926"/>
      <c r="C1570" s="926"/>
      <c r="D1570" s="926"/>
      <c r="E1570" s="926"/>
      <c r="F1570" s="926"/>
      <c r="G1570" s="926"/>
      <c r="H1570" s="926"/>
      <c r="I1570" s="926"/>
      <c r="J1570" s="926"/>
      <c r="K1570" s="926"/>
      <c r="L1570" s="926"/>
      <c r="M1570" s="926"/>
      <c r="N1570" s="926"/>
      <c r="O1570" s="926"/>
    </row>
    <row r="1571" spans="1:15" ht="10.15" customHeight="1">
      <c r="A1571" s="926"/>
      <c r="B1571" s="926"/>
      <c r="C1571" s="926"/>
      <c r="D1571" s="926"/>
      <c r="E1571" s="926"/>
      <c r="F1571" s="926"/>
      <c r="G1571" s="926"/>
      <c r="H1571" s="926"/>
      <c r="I1571" s="926"/>
      <c r="J1571" s="926"/>
      <c r="K1571" s="926"/>
      <c r="L1571" s="926"/>
      <c r="M1571" s="926"/>
      <c r="N1571" s="926"/>
      <c r="O1571" s="926"/>
    </row>
    <row r="1572" spans="1:15" ht="10.15" customHeight="1">
      <c r="A1572" s="926"/>
      <c r="B1572" s="926"/>
      <c r="C1572" s="926"/>
      <c r="D1572" s="926"/>
      <c r="E1572" s="926"/>
      <c r="F1572" s="926"/>
      <c r="G1572" s="926"/>
      <c r="H1572" s="926"/>
      <c r="I1572" s="926"/>
      <c r="J1572" s="926"/>
      <c r="K1572" s="926"/>
      <c r="L1572" s="926"/>
      <c r="M1572" s="926"/>
      <c r="N1572" s="926"/>
      <c r="O1572" s="926"/>
    </row>
    <row r="1573" spans="1:15" ht="10.15" customHeight="1">
      <c r="A1573" s="926"/>
      <c r="B1573" s="926"/>
      <c r="C1573" s="926"/>
      <c r="D1573" s="926"/>
      <c r="E1573" s="926"/>
      <c r="F1573" s="926"/>
      <c r="G1573" s="926"/>
      <c r="H1573" s="926"/>
      <c r="I1573" s="926"/>
      <c r="J1573" s="926"/>
      <c r="K1573" s="926"/>
      <c r="L1573" s="926"/>
      <c r="M1573" s="926"/>
      <c r="N1573" s="926"/>
      <c r="O1573" s="926"/>
    </row>
    <row r="1574" spans="1:15" ht="10.15" customHeight="1">
      <c r="A1574" s="926"/>
      <c r="B1574" s="926"/>
      <c r="C1574" s="926"/>
      <c r="D1574" s="926"/>
      <c r="E1574" s="926"/>
      <c r="F1574" s="926"/>
      <c r="G1574" s="926"/>
      <c r="H1574" s="926"/>
      <c r="I1574" s="926"/>
      <c r="J1574" s="926"/>
      <c r="K1574" s="926"/>
      <c r="L1574" s="926"/>
      <c r="M1574" s="926"/>
      <c r="N1574" s="926"/>
      <c r="O1574" s="926"/>
    </row>
    <row r="1575" spans="1:15" ht="10.15" customHeight="1">
      <c r="A1575" s="926"/>
      <c r="B1575" s="926"/>
      <c r="C1575" s="926"/>
      <c r="D1575" s="926"/>
      <c r="E1575" s="926"/>
      <c r="F1575" s="926"/>
      <c r="G1575" s="926"/>
      <c r="H1575" s="926"/>
      <c r="I1575" s="926"/>
      <c r="J1575" s="926"/>
      <c r="K1575" s="926"/>
      <c r="L1575" s="926"/>
      <c r="M1575" s="926"/>
      <c r="N1575" s="926"/>
      <c r="O1575" s="926"/>
    </row>
    <row r="1576" spans="1:15" ht="10.15" customHeight="1">
      <c r="A1576" s="926"/>
      <c r="B1576" s="926"/>
      <c r="C1576" s="926"/>
      <c r="D1576" s="926"/>
      <c r="E1576" s="926"/>
      <c r="F1576" s="926"/>
      <c r="G1576" s="926"/>
      <c r="H1576" s="926"/>
      <c r="I1576" s="926"/>
      <c r="J1576" s="926"/>
      <c r="K1576" s="926"/>
      <c r="L1576" s="926"/>
      <c r="M1576" s="926"/>
      <c r="N1576" s="926"/>
      <c r="O1576" s="926"/>
    </row>
    <row r="1577" spans="1:15" ht="10.15" customHeight="1">
      <c r="A1577" s="926"/>
      <c r="B1577" s="926"/>
      <c r="C1577" s="926"/>
      <c r="D1577" s="926"/>
      <c r="E1577" s="926"/>
      <c r="F1577" s="926"/>
      <c r="G1577" s="926"/>
      <c r="H1577" s="926"/>
      <c r="I1577" s="926"/>
      <c r="J1577" s="926"/>
      <c r="K1577" s="926"/>
      <c r="L1577" s="926"/>
      <c r="M1577" s="926"/>
      <c r="N1577" s="926"/>
      <c r="O1577" s="926"/>
    </row>
    <row r="1578" spans="1:15" ht="10.15" customHeight="1">
      <c r="A1578" s="926"/>
      <c r="B1578" s="926"/>
      <c r="C1578" s="926"/>
      <c r="D1578" s="926"/>
      <c r="E1578" s="926"/>
      <c r="F1578" s="926"/>
      <c r="G1578" s="926"/>
      <c r="H1578" s="926"/>
      <c r="I1578" s="926"/>
      <c r="J1578" s="926"/>
      <c r="K1578" s="926"/>
      <c r="L1578" s="926"/>
      <c r="M1578" s="926"/>
      <c r="N1578" s="926"/>
      <c r="O1578" s="926"/>
    </row>
    <row r="1579" spans="1:15" ht="10.15" customHeight="1">
      <c r="A1579" s="926"/>
      <c r="B1579" s="926"/>
      <c r="C1579" s="926"/>
      <c r="D1579" s="926"/>
      <c r="E1579" s="926"/>
      <c r="F1579" s="926"/>
      <c r="G1579" s="926"/>
      <c r="H1579" s="926"/>
      <c r="I1579" s="926"/>
      <c r="J1579" s="926"/>
      <c r="K1579" s="926"/>
      <c r="L1579" s="926"/>
      <c r="M1579" s="926"/>
      <c r="N1579" s="926"/>
      <c r="O1579" s="926"/>
    </row>
    <row r="1580" spans="1:15" ht="10.15" customHeight="1">
      <c r="A1580" s="926"/>
      <c r="B1580" s="926"/>
      <c r="C1580" s="926"/>
      <c r="D1580" s="926"/>
      <c r="E1580" s="926"/>
      <c r="F1580" s="926"/>
      <c r="G1580" s="926"/>
      <c r="H1580" s="926"/>
      <c r="I1580" s="926"/>
      <c r="J1580" s="926"/>
      <c r="K1580" s="926"/>
      <c r="L1580" s="926"/>
      <c r="M1580" s="926"/>
      <c r="N1580" s="926"/>
      <c r="O1580" s="926"/>
    </row>
    <row r="1581" spans="1:15" ht="10.15" customHeight="1">
      <c r="A1581" s="926"/>
      <c r="B1581" s="926"/>
      <c r="C1581" s="926"/>
      <c r="D1581" s="926"/>
      <c r="E1581" s="926"/>
      <c r="F1581" s="926"/>
      <c r="G1581" s="926"/>
      <c r="H1581" s="926"/>
      <c r="I1581" s="926"/>
      <c r="J1581" s="926"/>
      <c r="K1581" s="926"/>
      <c r="L1581" s="926"/>
      <c r="M1581" s="926"/>
      <c r="N1581" s="926"/>
      <c r="O1581" s="926"/>
    </row>
    <row r="1582" spans="1:15" ht="10.15" customHeight="1">
      <c r="A1582" s="926"/>
      <c r="B1582" s="926"/>
      <c r="C1582" s="926"/>
      <c r="D1582" s="926"/>
      <c r="E1582" s="926"/>
      <c r="F1582" s="926"/>
      <c r="G1582" s="926"/>
      <c r="H1582" s="926"/>
      <c r="I1582" s="926"/>
      <c r="J1582" s="926"/>
      <c r="K1582" s="926"/>
      <c r="L1582" s="926"/>
      <c r="M1582" s="926"/>
      <c r="N1582" s="926"/>
      <c r="O1582" s="926"/>
    </row>
    <row r="1583" spans="1:15" ht="10.15" customHeight="1">
      <c r="A1583" s="926"/>
      <c r="B1583" s="926"/>
      <c r="C1583" s="926"/>
      <c r="D1583" s="926"/>
      <c r="E1583" s="926"/>
      <c r="F1583" s="926"/>
      <c r="G1583" s="926"/>
      <c r="H1583" s="926"/>
      <c r="I1583" s="926"/>
      <c r="J1583" s="926"/>
      <c r="K1583" s="926"/>
      <c r="L1583" s="926"/>
      <c r="M1583" s="926"/>
      <c r="N1583" s="926"/>
      <c r="O1583" s="926"/>
    </row>
    <row r="1584" spans="1:15" ht="10.15" customHeight="1">
      <c r="A1584" s="926"/>
      <c r="B1584" s="926"/>
      <c r="C1584" s="926"/>
      <c r="D1584" s="926"/>
      <c r="E1584" s="926"/>
      <c r="F1584" s="926"/>
      <c r="G1584" s="926"/>
      <c r="H1584" s="926"/>
      <c r="I1584" s="926"/>
      <c r="J1584" s="926"/>
      <c r="K1584" s="926"/>
      <c r="L1584" s="926"/>
      <c r="M1584" s="926"/>
      <c r="N1584" s="926"/>
      <c r="O1584" s="926"/>
    </row>
    <row r="1585" spans="1:15" ht="10.15" customHeight="1">
      <c r="A1585" s="926"/>
      <c r="B1585" s="926"/>
      <c r="C1585" s="926"/>
      <c r="D1585" s="926"/>
      <c r="E1585" s="926"/>
      <c r="F1585" s="926"/>
      <c r="G1585" s="926"/>
      <c r="H1585" s="926"/>
      <c r="I1585" s="926"/>
      <c r="J1585" s="926"/>
      <c r="K1585" s="926"/>
      <c r="L1585" s="926"/>
      <c r="M1585" s="926"/>
      <c r="N1585" s="926"/>
      <c r="O1585" s="926"/>
    </row>
    <row r="1586" spans="1:15" ht="10.15" customHeight="1">
      <c r="A1586" s="926"/>
      <c r="B1586" s="926"/>
      <c r="C1586" s="926"/>
      <c r="D1586" s="926"/>
      <c r="E1586" s="926"/>
      <c r="F1586" s="926"/>
      <c r="G1586" s="926"/>
      <c r="H1586" s="926"/>
      <c r="I1586" s="926"/>
      <c r="J1586" s="926"/>
      <c r="K1586" s="926"/>
      <c r="L1586" s="926"/>
      <c r="M1586" s="926"/>
      <c r="N1586" s="926"/>
      <c r="O1586" s="926"/>
    </row>
    <row r="1587" spans="1:15" ht="10.15" customHeight="1">
      <c r="A1587" s="926"/>
      <c r="B1587" s="926"/>
      <c r="C1587" s="926"/>
      <c r="D1587" s="926"/>
      <c r="E1587" s="926"/>
      <c r="F1587" s="926"/>
      <c r="G1587" s="926"/>
      <c r="H1587" s="926"/>
      <c r="I1587" s="926"/>
      <c r="J1587" s="926"/>
      <c r="K1587" s="926"/>
      <c r="L1587" s="926"/>
      <c r="M1587" s="926"/>
      <c r="N1587" s="926"/>
      <c r="O1587" s="926"/>
    </row>
    <row r="1588" spans="1:15" ht="10.15" customHeight="1">
      <c r="A1588" s="926"/>
      <c r="B1588" s="926"/>
      <c r="C1588" s="926"/>
      <c r="D1588" s="926"/>
      <c r="E1588" s="926"/>
      <c r="F1588" s="926"/>
      <c r="G1588" s="926"/>
      <c r="H1588" s="926"/>
      <c r="I1588" s="926"/>
      <c r="J1588" s="926"/>
      <c r="K1588" s="926"/>
      <c r="L1588" s="926"/>
      <c r="M1588" s="926"/>
      <c r="N1588" s="926"/>
      <c r="O1588" s="926"/>
    </row>
    <row r="1589" spans="1:15" ht="10.15" customHeight="1">
      <c r="A1589" s="926"/>
      <c r="B1589" s="926"/>
      <c r="C1589" s="926"/>
      <c r="D1589" s="926"/>
      <c r="E1589" s="926"/>
      <c r="F1589" s="926"/>
      <c r="G1589" s="926"/>
      <c r="H1589" s="926"/>
      <c r="I1589" s="926"/>
      <c r="J1589" s="926"/>
      <c r="K1589" s="926"/>
      <c r="L1589" s="926"/>
      <c r="M1589" s="926"/>
      <c r="N1589" s="926"/>
      <c r="O1589" s="926"/>
    </row>
    <row r="1590" spans="1:15" ht="10.15" customHeight="1">
      <c r="A1590" s="926"/>
      <c r="B1590" s="926"/>
      <c r="C1590" s="926"/>
      <c r="D1590" s="926"/>
      <c r="E1590" s="926"/>
      <c r="F1590" s="926"/>
      <c r="G1590" s="926"/>
      <c r="H1590" s="926"/>
      <c r="I1590" s="926"/>
      <c r="J1590" s="926"/>
      <c r="K1590" s="926"/>
      <c r="L1590" s="926"/>
      <c r="M1590" s="926"/>
      <c r="N1590" s="926"/>
      <c r="O1590" s="926"/>
    </row>
    <row r="1591" spans="1:15" ht="10.15" customHeight="1">
      <c r="A1591" s="926"/>
      <c r="B1591" s="926"/>
      <c r="C1591" s="926"/>
      <c r="D1591" s="926"/>
      <c r="E1591" s="926"/>
      <c r="F1591" s="926"/>
      <c r="G1591" s="926"/>
      <c r="H1591" s="926"/>
      <c r="I1591" s="926"/>
      <c r="J1591" s="926"/>
      <c r="K1591" s="926"/>
      <c r="L1591" s="926"/>
      <c r="M1591" s="926"/>
      <c r="N1591" s="926"/>
      <c r="O1591" s="926"/>
    </row>
    <row r="1592" spans="1:15" ht="10.15" customHeight="1">
      <c r="A1592" s="926"/>
      <c r="B1592" s="926"/>
      <c r="C1592" s="926"/>
      <c r="D1592" s="926"/>
      <c r="E1592" s="926"/>
      <c r="F1592" s="926"/>
      <c r="G1592" s="926"/>
      <c r="H1592" s="926"/>
      <c r="I1592" s="926"/>
      <c r="J1592" s="926"/>
      <c r="K1592" s="926"/>
      <c r="L1592" s="926"/>
      <c r="M1592" s="926"/>
      <c r="N1592" s="926"/>
      <c r="O1592" s="926"/>
    </row>
    <row r="1593" spans="1:15" ht="10.15" customHeight="1">
      <c r="A1593" s="926"/>
      <c r="B1593" s="926"/>
      <c r="C1593" s="926"/>
      <c r="D1593" s="926"/>
      <c r="E1593" s="926"/>
      <c r="F1593" s="926"/>
      <c r="G1593" s="926"/>
      <c r="H1593" s="926"/>
      <c r="I1593" s="926"/>
      <c r="J1593" s="926"/>
      <c r="K1593" s="926"/>
      <c r="L1593" s="926"/>
      <c r="M1593" s="926"/>
      <c r="N1593" s="926"/>
      <c r="O1593" s="926"/>
    </row>
    <row r="1594" spans="1:15" ht="10.15" customHeight="1">
      <c r="A1594" s="926"/>
      <c r="B1594" s="926"/>
      <c r="C1594" s="926"/>
      <c r="D1594" s="926"/>
      <c r="E1594" s="926"/>
      <c r="F1594" s="926"/>
      <c r="G1594" s="926"/>
      <c r="H1594" s="926"/>
      <c r="I1594" s="926"/>
      <c r="J1594" s="926"/>
      <c r="K1594" s="926"/>
      <c r="L1594" s="926"/>
      <c r="M1594" s="926"/>
      <c r="N1594" s="926"/>
      <c r="O1594" s="926"/>
    </row>
    <row r="1595" spans="1:15" ht="10.15" customHeight="1">
      <c r="A1595" s="926"/>
      <c r="B1595" s="926"/>
      <c r="C1595" s="926"/>
      <c r="D1595" s="926"/>
      <c r="E1595" s="926"/>
      <c r="F1595" s="926"/>
      <c r="G1595" s="926"/>
      <c r="H1595" s="926"/>
      <c r="I1595" s="926"/>
      <c r="J1595" s="926"/>
      <c r="K1595" s="926"/>
      <c r="L1595" s="926"/>
      <c r="M1595" s="926"/>
      <c r="N1595" s="926"/>
      <c r="O1595" s="926"/>
    </row>
    <row r="1596" spans="1:15" ht="10.15" customHeight="1">
      <c r="A1596" s="926"/>
      <c r="B1596" s="926"/>
      <c r="C1596" s="926"/>
      <c r="D1596" s="926"/>
      <c r="E1596" s="926"/>
      <c r="F1596" s="926"/>
      <c r="G1596" s="926"/>
      <c r="H1596" s="926"/>
      <c r="I1596" s="926"/>
      <c r="J1596" s="926"/>
      <c r="K1596" s="926"/>
      <c r="L1596" s="926"/>
      <c r="M1596" s="926"/>
      <c r="N1596" s="926"/>
      <c r="O1596" s="926"/>
    </row>
    <row r="1597" spans="1:15" ht="10.15" customHeight="1">
      <c r="A1597" s="926"/>
      <c r="B1597" s="926"/>
      <c r="C1597" s="926"/>
      <c r="D1597" s="926"/>
      <c r="E1597" s="926"/>
      <c r="F1597" s="926"/>
      <c r="G1597" s="926"/>
      <c r="H1597" s="926"/>
      <c r="I1597" s="926"/>
      <c r="J1597" s="926"/>
      <c r="K1597" s="926"/>
      <c r="L1597" s="926"/>
      <c r="M1597" s="926"/>
      <c r="N1597" s="926"/>
      <c r="O1597" s="926"/>
    </row>
    <row r="1598" spans="1:15" ht="10.15" customHeight="1">
      <c r="A1598" s="926"/>
      <c r="B1598" s="926"/>
      <c r="C1598" s="926"/>
      <c r="D1598" s="926"/>
      <c r="E1598" s="926"/>
      <c r="F1598" s="926"/>
      <c r="G1598" s="926"/>
      <c r="H1598" s="926"/>
      <c r="I1598" s="926"/>
      <c r="J1598" s="926"/>
      <c r="K1598" s="926"/>
      <c r="L1598" s="926"/>
      <c r="M1598" s="926"/>
      <c r="N1598" s="926"/>
      <c r="O1598" s="926"/>
    </row>
    <row r="1599" spans="1:15" ht="10.15" customHeight="1">
      <c r="A1599" s="926"/>
      <c r="B1599" s="926"/>
      <c r="C1599" s="926"/>
      <c r="D1599" s="926"/>
      <c r="E1599" s="926"/>
      <c r="F1599" s="926"/>
      <c r="G1599" s="926"/>
      <c r="H1599" s="926"/>
      <c r="I1599" s="926"/>
      <c r="J1599" s="926"/>
      <c r="K1599" s="926"/>
      <c r="L1599" s="926"/>
      <c r="M1599" s="926"/>
      <c r="N1599" s="926"/>
      <c r="O1599" s="926"/>
    </row>
    <row r="1600" spans="1:15" ht="10.15" customHeight="1">
      <c r="A1600" s="926"/>
      <c r="B1600" s="926"/>
      <c r="C1600" s="926"/>
      <c r="D1600" s="926"/>
      <c r="E1600" s="926"/>
      <c r="F1600" s="926"/>
      <c r="G1600" s="926"/>
      <c r="H1600" s="926"/>
      <c r="I1600" s="926"/>
      <c r="J1600" s="926"/>
      <c r="K1600" s="926"/>
      <c r="L1600" s="926"/>
      <c r="M1600" s="926"/>
      <c r="N1600" s="926"/>
      <c r="O1600" s="926"/>
    </row>
    <row r="1601" spans="1:15" ht="10.15" customHeight="1">
      <c r="A1601" s="926"/>
      <c r="B1601" s="926"/>
      <c r="C1601" s="926"/>
      <c r="D1601" s="926"/>
      <c r="E1601" s="926"/>
      <c r="F1601" s="926"/>
      <c r="G1601" s="926"/>
      <c r="H1601" s="926"/>
      <c r="I1601" s="926"/>
      <c r="J1601" s="926"/>
      <c r="K1601" s="926"/>
      <c r="L1601" s="926"/>
      <c r="M1601" s="926"/>
      <c r="N1601" s="926"/>
      <c r="O1601" s="926"/>
    </row>
    <row r="1602" spans="1:15" ht="10.15" customHeight="1">
      <c r="A1602" s="926"/>
      <c r="B1602" s="926"/>
      <c r="C1602" s="926"/>
      <c r="D1602" s="926"/>
      <c r="E1602" s="926"/>
      <c r="F1602" s="926"/>
      <c r="G1602" s="926"/>
      <c r="H1602" s="926"/>
      <c r="I1602" s="926"/>
      <c r="J1602" s="926"/>
      <c r="K1602" s="926"/>
      <c r="L1602" s="926"/>
      <c r="M1602" s="926"/>
      <c r="N1602" s="926"/>
      <c r="O1602" s="926"/>
    </row>
    <row r="1603" spans="1:15" ht="10.15" customHeight="1">
      <c r="A1603" s="926"/>
      <c r="B1603" s="926"/>
      <c r="C1603" s="926"/>
      <c r="D1603" s="926"/>
      <c r="E1603" s="926"/>
      <c r="F1603" s="926"/>
      <c r="G1603" s="926"/>
      <c r="H1603" s="926"/>
      <c r="I1603" s="926"/>
      <c r="J1603" s="926"/>
      <c r="K1603" s="926"/>
      <c r="L1603" s="926"/>
      <c r="M1603" s="926"/>
      <c r="N1603" s="926"/>
      <c r="O1603" s="926"/>
    </row>
    <row r="1604" spans="1:15" ht="10.15" customHeight="1">
      <c r="A1604" s="926"/>
      <c r="B1604" s="926"/>
      <c r="C1604" s="926"/>
      <c r="D1604" s="926"/>
      <c r="E1604" s="926"/>
      <c r="F1604" s="926"/>
      <c r="G1604" s="926"/>
      <c r="H1604" s="926"/>
      <c r="I1604" s="926"/>
      <c r="J1604" s="926"/>
      <c r="K1604" s="926"/>
      <c r="L1604" s="926"/>
      <c r="M1604" s="926"/>
      <c r="N1604" s="926"/>
      <c r="O1604" s="926"/>
    </row>
    <row r="1605" spans="1:15" ht="10.15" customHeight="1">
      <c r="A1605" s="926"/>
      <c r="B1605" s="926"/>
      <c r="C1605" s="926"/>
      <c r="D1605" s="926"/>
      <c r="E1605" s="926"/>
      <c r="F1605" s="926"/>
      <c r="G1605" s="926"/>
      <c r="H1605" s="926"/>
      <c r="I1605" s="926"/>
      <c r="J1605" s="926"/>
      <c r="K1605" s="926"/>
      <c r="L1605" s="926"/>
      <c r="M1605" s="926"/>
      <c r="N1605" s="926"/>
      <c r="O1605" s="926"/>
    </row>
    <row r="1606" spans="1:15" ht="10.15" customHeight="1">
      <c r="A1606" s="926"/>
      <c r="B1606" s="926"/>
      <c r="C1606" s="926"/>
      <c r="D1606" s="926"/>
      <c r="E1606" s="926"/>
      <c r="F1606" s="926"/>
      <c r="G1606" s="926"/>
      <c r="H1606" s="926"/>
      <c r="I1606" s="926"/>
      <c r="J1606" s="926"/>
      <c r="K1606" s="926"/>
      <c r="L1606" s="926"/>
      <c r="M1606" s="926"/>
      <c r="N1606" s="926"/>
      <c r="O1606" s="926"/>
    </row>
    <row r="1607" spans="1:15" ht="10.15" customHeight="1">
      <c r="A1607" s="926"/>
      <c r="B1607" s="926"/>
      <c r="C1607" s="926"/>
      <c r="D1607" s="926"/>
      <c r="E1607" s="926"/>
      <c r="F1607" s="926"/>
      <c r="G1607" s="926"/>
      <c r="H1607" s="926"/>
      <c r="I1607" s="926"/>
      <c r="J1607" s="926"/>
      <c r="K1607" s="926"/>
      <c r="L1607" s="926"/>
      <c r="M1607" s="926"/>
      <c r="N1607" s="926"/>
      <c r="O1607" s="926"/>
    </row>
    <row r="1608" spans="1:15" ht="10.15" customHeight="1">
      <c r="A1608" s="926"/>
      <c r="B1608" s="926"/>
      <c r="C1608" s="926"/>
      <c r="D1608" s="926"/>
      <c r="E1608" s="926"/>
      <c r="F1608" s="926"/>
      <c r="G1608" s="926"/>
      <c r="H1608" s="926"/>
      <c r="I1608" s="926"/>
      <c r="J1608" s="926"/>
      <c r="K1608" s="926"/>
      <c r="L1608" s="926"/>
      <c r="M1608" s="926"/>
      <c r="N1608" s="926"/>
      <c r="O1608" s="926"/>
    </row>
    <row r="1609" spans="1:15" ht="10.15" customHeight="1">
      <c r="A1609" s="926"/>
      <c r="B1609" s="926"/>
      <c r="C1609" s="926"/>
      <c r="D1609" s="926"/>
      <c r="E1609" s="926"/>
      <c r="F1609" s="926"/>
      <c r="G1609" s="926"/>
      <c r="H1609" s="926"/>
      <c r="I1609" s="926"/>
      <c r="J1609" s="926"/>
      <c r="K1609" s="926"/>
      <c r="L1609" s="926"/>
      <c r="M1609" s="926"/>
      <c r="N1609" s="926"/>
      <c r="O1609" s="926"/>
    </row>
    <row r="1610" spans="1:15" ht="10.15" customHeight="1">
      <c r="A1610" s="926"/>
      <c r="B1610" s="926"/>
      <c r="C1610" s="926"/>
      <c r="D1610" s="926"/>
      <c r="E1610" s="926"/>
      <c r="F1610" s="926"/>
      <c r="G1610" s="926"/>
      <c r="H1610" s="926"/>
      <c r="I1610" s="926"/>
      <c r="J1610" s="926"/>
      <c r="K1610" s="926"/>
      <c r="L1610" s="926"/>
      <c r="M1610" s="926"/>
      <c r="N1610" s="926"/>
      <c r="O1610" s="926"/>
    </row>
    <row r="1611" spans="1:15" ht="10.15" customHeight="1">
      <c r="A1611" s="926"/>
      <c r="B1611" s="926"/>
      <c r="C1611" s="926"/>
      <c r="D1611" s="926"/>
      <c r="E1611" s="926"/>
      <c r="F1611" s="926"/>
      <c r="G1611" s="926"/>
      <c r="H1611" s="926"/>
      <c r="I1611" s="926"/>
      <c r="J1611" s="926"/>
      <c r="K1611" s="926"/>
      <c r="L1611" s="926"/>
      <c r="M1611" s="926"/>
      <c r="N1611" s="926"/>
      <c r="O1611" s="926"/>
    </row>
    <row r="1612" spans="1:15" ht="10.15" customHeight="1">
      <c r="A1612" s="926"/>
      <c r="B1612" s="926"/>
      <c r="C1612" s="926"/>
      <c r="D1612" s="926"/>
      <c r="E1612" s="926"/>
      <c r="F1612" s="926"/>
      <c r="G1612" s="926"/>
      <c r="H1612" s="926"/>
      <c r="I1612" s="926"/>
      <c r="J1612" s="926"/>
      <c r="K1612" s="926"/>
      <c r="L1612" s="926"/>
      <c r="M1612" s="926"/>
      <c r="N1612" s="926"/>
      <c r="O1612" s="926"/>
    </row>
    <row r="1613" spans="1:15" ht="10.15" customHeight="1">
      <c r="A1613" s="926"/>
      <c r="B1613" s="926"/>
      <c r="C1613" s="926"/>
      <c r="D1613" s="926"/>
      <c r="E1613" s="926"/>
      <c r="F1613" s="926"/>
      <c r="G1613" s="926"/>
      <c r="H1613" s="926"/>
      <c r="I1613" s="926"/>
      <c r="J1613" s="926"/>
      <c r="K1613" s="926"/>
      <c r="L1613" s="926"/>
      <c r="M1613" s="926"/>
      <c r="N1613" s="926"/>
      <c r="O1613" s="926"/>
    </row>
    <row r="1614" spans="1:15" ht="10.15" customHeight="1">
      <c r="A1614" s="926"/>
      <c r="B1614" s="926"/>
      <c r="C1614" s="926"/>
      <c r="D1614" s="926"/>
      <c r="E1614" s="926"/>
      <c r="F1614" s="926"/>
      <c r="G1614" s="926"/>
      <c r="H1614" s="926"/>
      <c r="I1614" s="926"/>
      <c r="J1614" s="926"/>
      <c r="K1614" s="926"/>
      <c r="L1614" s="926"/>
      <c r="M1614" s="926"/>
      <c r="N1614" s="926"/>
      <c r="O1614" s="926"/>
    </row>
    <row r="1615" spans="1:15" ht="10.15" customHeight="1">
      <c r="A1615" s="926"/>
      <c r="B1615" s="926"/>
      <c r="C1615" s="926"/>
      <c r="D1615" s="926"/>
      <c r="E1615" s="926"/>
      <c r="F1615" s="926"/>
      <c r="G1615" s="926"/>
      <c r="H1615" s="926"/>
      <c r="I1615" s="926"/>
      <c r="J1615" s="926"/>
      <c r="K1615" s="926"/>
      <c r="L1615" s="926"/>
      <c r="M1615" s="926"/>
      <c r="N1615" s="926"/>
      <c r="O1615" s="926"/>
    </row>
    <row r="1616" spans="1:15" ht="10.15" customHeight="1">
      <c r="A1616" s="926"/>
      <c r="B1616" s="926"/>
      <c r="C1616" s="926"/>
      <c r="D1616" s="926"/>
      <c r="E1616" s="926"/>
      <c r="F1616" s="926"/>
      <c r="G1616" s="926"/>
      <c r="H1616" s="926"/>
      <c r="I1616" s="926"/>
      <c r="J1616" s="926"/>
      <c r="K1616" s="926"/>
      <c r="L1616" s="926"/>
      <c r="M1616" s="926"/>
      <c r="N1616" s="926"/>
      <c r="O1616" s="926"/>
    </row>
    <row r="1617" spans="1:15" ht="10.15" customHeight="1">
      <c r="A1617" s="926"/>
      <c r="B1617" s="926"/>
      <c r="C1617" s="926"/>
      <c r="D1617" s="926"/>
      <c r="E1617" s="926"/>
      <c r="F1617" s="926"/>
      <c r="G1617" s="926"/>
      <c r="H1617" s="926"/>
      <c r="I1617" s="926"/>
      <c r="J1617" s="926"/>
      <c r="K1617" s="926"/>
      <c r="L1617" s="926"/>
      <c r="M1617" s="926"/>
      <c r="N1617" s="926"/>
      <c r="O1617" s="926"/>
    </row>
    <row r="1618" spans="1:15" ht="10.15" customHeight="1">
      <c r="A1618" s="926"/>
      <c r="B1618" s="926"/>
      <c r="C1618" s="926"/>
      <c r="D1618" s="926"/>
      <c r="E1618" s="926"/>
      <c r="F1618" s="926"/>
      <c r="G1618" s="926"/>
      <c r="H1618" s="926"/>
      <c r="I1618" s="926"/>
      <c r="J1618" s="926"/>
      <c r="K1618" s="926"/>
      <c r="L1618" s="926"/>
      <c r="M1618" s="926"/>
      <c r="N1618" s="926"/>
      <c r="O1618" s="926"/>
    </row>
    <row r="1619" spans="1:15" ht="10.15" customHeight="1">
      <c r="A1619" s="926"/>
      <c r="B1619" s="926"/>
      <c r="C1619" s="926"/>
      <c r="D1619" s="926"/>
      <c r="E1619" s="926"/>
      <c r="F1619" s="926"/>
      <c r="G1619" s="926"/>
      <c r="H1619" s="926"/>
      <c r="I1619" s="926"/>
      <c r="J1619" s="926"/>
      <c r="K1619" s="926"/>
      <c r="L1619" s="926"/>
      <c r="M1619" s="926"/>
      <c r="N1619" s="926"/>
      <c r="O1619" s="926"/>
    </row>
    <row r="1620" spans="1:15" ht="10.15" customHeight="1">
      <c r="A1620" s="926"/>
      <c r="B1620" s="926"/>
      <c r="C1620" s="926"/>
      <c r="D1620" s="926"/>
      <c r="E1620" s="926"/>
      <c r="F1620" s="926"/>
      <c r="G1620" s="926"/>
      <c r="H1620" s="926"/>
      <c r="I1620" s="926"/>
      <c r="J1620" s="926"/>
      <c r="K1620" s="926"/>
      <c r="L1620" s="926"/>
      <c r="M1620" s="926"/>
      <c r="N1620" s="926"/>
      <c r="O1620" s="926"/>
    </row>
    <row r="1621" spans="1:15" ht="10.15" customHeight="1">
      <c r="A1621" s="926"/>
      <c r="B1621" s="926"/>
      <c r="C1621" s="926"/>
      <c r="D1621" s="926"/>
      <c r="E1621" s="926"/>
      <c r="F1621" s="926"/>
      <c r="G1621" s="926"/>
      <c r="H1621" s="926"/>
      <c r="I1621" s="926"/>
      <c r="J1621" s="926"/>
      <c r="K1621" s="926"/>
      <c r="L1621" s="926"/>
      <c r="M1621" s="926"/>
      <c r="N1621" s="926"/>
      <c r="O1621" s="926"/>
    </row>
    <row r="1622" spans="1:15" ht="10.15" customHeight="1">
      <c r="A1622" s="926"/>
      <c r="B1622" s="926"/>
      <c r="C1622" s="926"/>
      <c r="D1622" s="926"/>
      <c r="E1622" s="926"/>
      <c r="F1622" s="926"/>
      <c r="G1622" s="926"/>
      <c r="H1622" s="926"/>
      <c r="I1622" s="926"/>
      <c r="J1622" s="926"/>
      <c r="K1622" s="926"/>
      <c r="L1622" s="926"/>
      <c r="M1622" s="926"/>
      <c r="N1622" s="926"/>
      <c r="O1622" s="926"/>
    </row>
    <row r="1623" spans="1:15" ht="10.15" customHeight="1">
      <c r="A1623" s="926"/>
      <c r="B1623" s="926"/>
      <c r="C1623" s="926"/>
      <c r="D1623" s="926"/>
      <c r="E1623" s="926"/>
      <c r="F1623" s="926"/>
      <c r="G1623" s="926"/>
      <c r="H1623" s="926"/>
      <c r="I1623" s="926"/>
      <c r="J1623" s="926"/>
      <c r="K1623" s="926"/>
      <c r="L1623" s="926"/>
      <c r="M1623" s="926"/>
      <c r="N1623" s="926"/>
      <c r="O1623" s="926"/>
    </row>
    <row r="1624" spans="1:15" ht="10.15" customHeight="1">
      <c r="A1624" s="926"/>
      <c r="B1624" s="926"/>
      <c r="C1624" s="926"/>
      <c r="D1624" s="926"/>
      <c r="E1624" s="926"/>
      <c r="F1624" s="926"/>
      <c r="G1624" s="926"/>
      <c r="H1624" s="926"/>
      <c r="I1624" s="926"/>
      <c r="J1624" s="926"/>
      <c r="K1624" s="926"/>
      <c r="L1624" s="926"/>
      <c r="M1624" s="926"/>
      <c r="N1624" s="926"/>
      <c r="O1624" s="926"/>
    </row>
    <row r="1625" spans="1:15" ht="10.15" customHeight="1">
      <c r="A1625" s="926"/>
      <c r="B1625" s="926"/>
      <c r="C1625" s="926"/>
      <c r="D1625" s="926"/>
      <c r="E1625" s="926"/>
      <c r="F1625" s="926"/>
      <c r="G1625" s="926"/>
      <c r="H1625" s="926"/>
      <c r="I1625" s="926"/>
      <c r="J1625" s="926"/>
      <c r="K1625" s="926"/>
      <c r="L1625" s="926"/>
      <c r="M1625" s="926"/>
      <c r="N1625" s="926"/>
      <c r="O1625" s="926"/>
    </row>
    <row r="1626" spans="1:15" ht="10.15" customHeight="1">
      <c r="A1626" s="926"/>
      <c r="B1626" s="926"/>
      <c r="C1626" s="926"/>
      <c r="D1626" s="926"/>
      <c r="E1626" s="926"/>
      <c r="F1626" s="926"/>
      <c r="G1626" s="926"/>
      <c r="H1626" s="926"/>
      <c r="I1626" s="926"/>
      <c r="J1626" s="926"/>
      <c r="K1626" s="926"/>
      <c r="L1626" s="926"/>
      <c r="M1626" s="926"/>
      <c r="N1626" s="926"/>
      <c r="O1626" s="926"/>
    </row>
    <row r="1627" spans="1:15" ht="10.15" customHeight="1">
      <c r="A1627" s="926"/>
      <c r="B1627" s="926"/>
      <c r="C1627" s="926"/>
      <c r="D1627" s="926"/>
      <c r="E1627" s="926"/>
      <c r="F1627" s="926"/>
      <c r="G1627" s="926"/>
      <c r="H1627" s="926"/>
      <c r="I1627" s="926"/>
      <c r="J1627" s="926"/>
      <c r="K1627" s="926"/>
      <c r="L1627" s="926"/>
      <c r="M1627" s="926"/>
      <c r="N1627" s="926"/>
      <c r="O1627" s="926"/>
    </row>
    <row r="1628" spans="1:15" ht="10.15" customHeight="1">
      <c r="A1628" s="926"/>
      <c r="B1628" s="926"/>
      <c r="C1628" s="926"/>
      <c r="D1628" s="926"/>
      <c r="E1628" s="926"/>
      <c r="F1628" s="926"/>
      <c r="G1628" s="926"/>
      <c r="H1628" s="926"/>
      <c r="I1628" s="926"/>
      <c r="J1628" s="926"/>
      <c r="K1628" s="926"/>
      <c r="L1628" s="926"/>
      <c r="M1628" s="926"/>
      <c r="N1628" s="926"/>
      <c r="O1628" s="926"/>
    </row>
    <row r="1629" spans="1:15" ht="10.15" customHeight="1">
      <c r="A1629" s="926"/>
      <c r="B1629" s="926"/>
      <c r="C1629" s="926"/>
      <c r="D1629" s="926"/>
      <c r="E1629" s="926"/>
      <c r="F1629" s="926"/>
      <c r="G1629" s="926"/>
      <c r="H1629" s="926"/>
      <c r="I1629" s="926"/>
      <c r="J1629" s="926"/>
      <c r="K1629" s="926"/>
      <c r="L1629" s="926"/>
      <c r="M1629" s="926"/>
      <c r="N1629" s="926"/>
      <c r="O1629" s="926"/>
    </row>
    <row r="1630" spans="1:15" ht="10.15" customHeight="1">
      <c r="A1630" s="926"/>
      <c r="B1630" s="926"/>
      <c r="C1630" s="926"/>
      <c r="D1630" s="926"/>
      <c r="E1630" s="926"/>
      <c r="F1630" s="926"/>
      <c r="G1630" s="926"/>
      <c r="H1630" s="926"/>
      <c r="I1630" s="926"/>
      <c r="J1630" s="926"/>
      <c r="K1630" s="926"/>
      <c r="L1630" s="926"/>
      <c r="M1630" s="926"/>
      <c r="N1630" s="926"/>
      <c r="O1630" s="926"/>
    </row>
    <row r="1631" spans="1:15" ht="10.15" customHeight="1">
      <c r="A1631" s="926"/>
      <c r="B1631" s="926"/>
      <c r="C1631" s="926"/>
      <c r="D1631" s="926"/>
      <c r="E1631" s="926"/>
      <c r="F1631" s="926"/>
      <c r="G1631" s="926"/>
      <c r="H1631" s="926"/>
      <c r="I1631" s="926"/>
      <c r="J1631" s="926"/>
      <c r="K1631" s="926"/>
      <c r="L1631" s="926"/>
      <c r="M1631" s="926"/>
      <c r="N1631" s="926"/>
      <c r="O1631" s="926"/>
    </row>
    <row r="1632" spans="1:15" ht="10.15" customHeight="1">
      <c r="A1632" s="926"/>
      <c r="B1632" s="926"/>
      <c r="C1632" s="926"/>
      <c r="D1632" s="926"/>
      <c r="E1632" s="926"/>
      <c r="F1632" s="926"/>
      <c r="G1632" s="926"/>
      <c r="H1632" s="926"/>
      <c r="I1632" s="926"/>
      <c r="J1632" s="926"/>
      <c r="K1632" s="926"/>
      <c r="L1632" s="926"/>
      <c r="M1632" s="926"/>
      <c r="N1632" s="926"/>
      <c r="O1632" s="926"/>
    </row>
    <row r="1633" spans="1:15" ht="10.15" customHeight="1">
      <c r="A1633" s="926"/>
      <c r="B1633" s="926"/>
      <c r="C1633" s="926"/>
      <c r="D1633" s="926"/>
      <c r="E1633" s="926"/>
      <c r="F1633" s="926"/>
      <c r="G1633" s="926"/>
      <c r="H1633" s="926"/>
      <c r="I1633" s="926"/>
      <c r="J1633" s="926"/>
      <c r="K1633" s="926"/>
      <c r="L1633" s="926"/>
      <c r="M1633" s="926"/>
      <c r="N1633" s="926"/>
      <c r="O1633" s="926"/>
    </row>
    <row r="1634" spans="1:15" ht="10.15" customHeight="1">
      <c r="A1634" s="926"/>
      <c r="B1634" s="926"/>
      <c r="C1634" s="926"/>
      <c r="D1634" s="926"/>
      <c r="E1634" s="926"/>
      <c r="F1634" s="926"/>
      <c r="G1634" s="926"/>
      <c r="H1634" s="926"/>
      <c r="I1634" s="926"/>
      <c r="J1634" s="926"/>
      <c r="K1634" s="926"/>
      <c r="L1634" s="926"/>
      <c r="M1634" s="926"/>
      <c r="N1634" s="926"/>
      <c r="O1634" s="926"/>
    </row>
    <row r="1635" spans="1:15" ht="10.15" customHeight="1">
      <c r="A1635" s="926"/>
      <c r="B1635" s="926"/>
      <c r="C1635" s="926"/>
      <c r="D1635" s="926"/>
      <c r="E1635" s="926"/>
      <c r="F1635" s="926"/>
      <c r="G1635" s="926"/>
      <c r="H1635" s="926"/>
      <c r="I1635" s="926"/>
      <c r="J1635" s="926"/>
      <c r="K1635" s="926"/>
      <c r="L1635" s="926"/>
      <c r="M1635" s="926"/>
      <c r="N1635" s="926"/>
      <c r="O1635" s="926"/>
    </row>
    <row r="1636" spans="1:15" ht="10.15" customHeight="1">
      <c r="A1636" s="926"/>
      <c r="B1636" s="926"/>
      <c r="C1636" s="926"/>
      <c r="D1636" s="926"/>
      <c r="E1636" s="926"/>
      <c r="F1636" s="926"/>
      <c r="G1636" s="926"/>
      <c r="H1636" s="926"/>
      <c r="I1636" s="926"/>
      <c r="J1636" s="926"/>
      <c r="K1636" s="926"/>
      <c r="L1636" s="926"/>
      <c r="M1636" s="926"/>
      <c r="N1636" s="926"/>
      <c r="O1636" s="926"/>
    </row>
    <row r="1637" spans="1:15" ht="10.15" customHeight="1">
      <c r="A1637" s="926"/>
      <c r="B1637" s="926"/>
      <c r="C1637" s="926"/>
      <c r="D1637" s="926"/>
      <c r="E1637" s="926"/>
      <c r="F1637" s="926"/>
      <c r="G1637" s="926"/>
      <c r="H1637" s="926"/>
      <c r="I1637" s="926"/>
      <c r="J1637" s="926"/>
      <c r="K1637" s="926"/>
      <c r="L1637" s="926"/>
      <c r="M1637" s="926"/>
      <c r="N1637" s="926"/>
      <c r="O1637" s="926"/>
    </row>
    <row r="1638" spans="1:15" ht="10.15" customHeight="1">
      <c r="A1638" s="926"/>
      <c r="B1638" s="926"/>
      <c r="C1638" s="926"/>
      <c r="D1638" s="926"/>
      <c r="E1638" s="926"/>
      <c r="F1638" s="926"/>
      <c r="G1638" s="926"/>
      <c r="H1638" s="926"/>
      <c r="I1638" s="926"/>
      <c r="J1638" s="926"/>
      <c r="K1638" s="926"/>
      <c r="L1638" s="926"/>
      <c r="M1638" s="926"/>
      <c r="N1638" s="926"/>
      <c r="O1638" s="926"/>
    </row>
    <row r="1639" spans="1:15" ht="10.15" customHeight="1">
      <c r="A1639" s="926"/>
      <c r="B1639" s="926"/>
      <c r="C1639" s="926"/>
      <c r="D1639" s="926"/>
      <c r="E1639" s="926"/>
      <c r="F1639" s="926"/>
      <c r="G1639" s="926"/>
      <c r="H1639" s="926"/>
      <c r="I1639" s="926"/>
      <c r="J1639" s="926"/>
      <c r="K1639" s="926"/>
      <c r="L1639" s="926"/>
      <c r="M1639" s="926"/>
      <c r="N1639" s="926"/>
      <c r="O1639" s="926"/>
    </row>
    <row r="1640" spans="1:15" ht="10.15" customHeight="1">
      <c r="A1640" s="926"/>
      <c r="B1640" s="926"/>
      <c r="C1640" s="926"/>
      <c r="D1640" s="926"/>
      <c r="E1640" s="926"/>
      <c r="F1640" s="926"/>
      <c r="G1640" s="926"/>
      <c r="H1640" s="926"/>
      <c r="I1640" s="926"/>
      <c r="J1640" s="926"/>
      <c r="K1640" s="926"/>
      <c r="L1640" s="926"/>
      <c r="M1640" s="926"/>
      <c r="N1640" s="926"/>
      <c r="O1640" s="926"/>
    </row>
    <row r="1641" spans="1:15" ht="10.15" customHeight="1">
      <c r="A1641" s="926"/>
      <c r="B1641" s="926"/>
      <c r="C1641" s="926"/>
      <c r="D1641" s="926"/>
      <c r="E1641" s="926"/>
      <c r="F1641" s="926"/>
      <c r="G1641" s="926"/>
      <c r="H1641" s="926"/>
      <c r="I1641" s="926"/>
      <c r="J1641" s="926"/>
      <c r="K1641" s="926"/>
      <c r="L1641" s="926"/>
      <c r="M1641" s="926"/>
      <c r="N1641" s="926"/>
      <c r="O1641" s="926"/>
    </row>
    <row r="1642" spans="1:15" ht="10.15" customHeight="1">
      <c r="A1642" s="926"/>
      <c r="B1642" s="926"/>
      <c r="C1642" s="926"/>
      <c r="D1642" s="926"/>
      <c r="E1642" s="926"/>
      <c r="F1642" s="926"/>
      <c r="G1642" s="926"/>
      <c r="H1642" s="926"/>
      <c r="I1642" s="926"/>
      <c r="J1642" s="926"/>
      <c r="K1642" s="926"/>
      <c r="L1642" s="926"/>
      <c r="M1642" s="926"/>
      <c r="N1642" s="926"/>
      <c r="O1642" s="926"/>
    </row>
    <row r="1643" spans="1:15" ht="10.15" customHeight="1">
      <c r="A1643" s="926"/>
      <c r="B1643" s="926"/>
      <c r="C1643" s="926"/>
      <c r="D1643" s="926"/>
      <c r="E1643" s="926"/>
      <c r="F1643" s="926"/>
      <c r="G1643" s="926"/>
      <c r="H1643" s="926"/>
      <c r="I1643" s="926"/>
      <c r="J1643" s="926"/>
      <c r="K1643" s="926"/>
      <c r="L1643" s="926"/>
      <c r="M1643" s="926"/>
      <c r="N1643" s="926"/>
      <c r="O1643" s="926"/>
    </row>
    <row r="1644" spans="1:15" ht="10.15" customHeight="1">
      <c r="A1644" s="926"/>
      <c r="B1644" s="926"/>
      <c r="C1644" s="926"/>
      <c r="D1644" s="926"/>
      <c r="E1644" s="926"/>
      <c r="F1644" s="926"/>
      <c r="G1644" s="926"/>
      <c r="H1644" s="926"/>
      <c r="I1644" s="926"/>
      <c r="J1644" s="926"/>
      <c r="K1644" s="926"/>
      <c r="L1644" s="926"/>
      <c r="M1644" s="926"/>
      <c r="N1644" s="926"/>
      <c r="O1644" s="926"/>
    </row>
    <row r="1645" spans="1:15" ht="10.15" customHeight="1">
      <c r="A1645" s="926"/>
      <c r="B1645" s="926"/>
      <c r="C1645" s="926"/>
      <c r="D1645" s="926"/>
      <c r="E1645" s="926"/>
      <c r="F1645" s="926"/>
      <c r="G1645" s="926"/>
      <c r="H1645" s="926"/>
      <c r="I1645" s="926"/>
      <c r="J1645" s="926"/>
      <c r="K1645" s="926"/>
      <c r="L1645" s="926"/>
      <c r="M1645" s="926"/>
      <c r="N1645" s="926"/>
      <c r="O1645" s="926"/>
    </row>
    <row r="1646" spans="1:15" ht="10.15" customHeight="1">
      <c r="A1646" s="926"/>
      <c r="B1646" s="926"/>
      <c r="C1646" s="926"/>
      <c r="D1646" s="926"/>
      <c r="E1646" s="926"/>
      <c r="F1646" s="926"/>
      <c r="G1646" s="926"/>
      <c r="H1646" s="926"/>
      <c r="I1646" s="926"/>
      <c r="J1646" s="926"/>
      <c r="K1646" s="926"/>
      <c r="L1646" s="926"/>
      <c r="M1646" s="926"/>
      <c r="N1646" s="926"/>
      <c r="O1646" s="926"/>
    </row>
    <row r="1647" spans="1:15" ht="10.15" customHeight="1">
      <c r="A1647" s="926"/>
      <c r="B1647" s="926"/>
      <c r="C1647" s="926"/>
      <c r="D1647" s="926"/>
      <c r="E1647" s="926"/>
      <c r="F1647" s="926"/>
      <c r="G1647" s="926"/>
      <c r="H1647" s="926"/>
      <c r="I1647" s="926"/>
      <c r="J1647" s="926"/>
      <c r="K1647" s="926"/>
      <c r="L1647" s="926"/>
      <c r="M1647" s="926"/>
      <c r="N1647" s="926"/>
      <c r="O1647" s="926"/>
    </row>
    <row r="1648" spans="1:15" ht="10.15" customHeight="1">
      <c r="A1648" s="926"/>
      <c r="B1648" s="926"/>
      <c r="C1648" s="926"/>
      <c r="D1648" s="926"/>
      <c r="E1648" s="926"/>
      <c r="F1648" s="926"/>
      <c r="G1648" s="926"/>
      <c r="H1648" s="926"/>
      <c r="I1648" s="926"/>
      <c r="J1648" s="926"/>
      <c r="K1648" s="926"/>
      <c r="L1648" s="926"/>
      <c r="M1648" s="926"/>
      <c r="N1648" s="926"/>
      <c r="O1648" s="926"/>
    </row>
    <row r="1649" spans="1:15" ht="10.15" customHeight="1">
      <c r="A1649" s="926"/>
      <c r="B1649" s="926"/>
      <c r="C1649" s="926"/>
      <c r="D1649" s="926"/>
      <c r="E1649" s="926"/>
      <c r="F1649" s="926"/>
      <c r="G1649" s="926"/>
      <c r="H1649" s="926"/>
      <c r="I1649" s="926"/>
      <c r="J1649" s="926"/>
      <c r="K1649" s="926"/>
      <c r="L1649" s="926"/>
      <c r="M1649" s="926"/>
      <c r="N1649" s="926"/>
      <c r="O1649" s="926"/>
    </row>
    <row r="1650" spans="1:15" ht="10.15" customHeight="1">
      <c r="A1650" s="926"/>
      <c r="B1650" s="926"/>
      <c r="C1650" s="926"/>
      <c r="D1650" s="926"/>
      <c r="E1650" s="926"/>
      <c r="F1650" s="926"/>
      <c r="G1650" s="926"/>
      <c r="H1650" s="926"/>
      <c r="I1650" s="926"/>
      <c r="J1650" s="926"/>
      <c r="K1650" s="926"/>
      <c r="L1650" s="926"/>
      <c r="M1650" s="926"/>
      <c r="N1650" s="926"/>
      <c r="O1650" s="926"/>
    </row>
    <row r="1651" spans="1:15" ht="10.15" customHeight="1">
      <c r="A1651" s="926"/>
      <c r="B1651" s="926"/>
      <c r="C1651" s="926"/>
      <c r="D1651" s="926"/>
      <c r="E1651" s="926"/>
      <c r="F1651" s="926"/>
      <c r="G1651" s="926"/>
      <c r="H1651" s="926"/>
      <c r="I1651" s="926"/>
      <c r="J1651" s="926"/>
      <c r="K1651" s="926"/>
      <c r="L1651" s="926"/>
      <c r="M1651" s="926"/>
      <c r="N1651" s="926"/>
      <c r="O1651" s="926"/>
    </row>
    <row r="1652" spans="1:15" ht="10.15" customHeight="1">
      <c r="A1652" s="926"/>
      <c r="B1652" s="926"/>
      <c r="C1652" s="926"/>
      <c r="D1652" s="926"/>
      <c r="E1652" s="926"/>
      <c r="F1652" s="926"/>
      <c r="G1652" s="926"/>
      <c r="H1652" s="926"/>
      <c r="I1652" s="926"/>
      <c r="J1652" s="926"/>
      <c r="K1652" s="926"/>
      <c r="L1652" s="926"/>
      <c r="M1652" s="926"/>
      <c r="N1652" s="926"/>
      <c r="O1652" s="926"/>
    </row>
    <row r="1653" spans="1:15" ht="10.15" customHeight="1">
      <c r="A1653" s="926"/>
      <c r="B1653" s="926"/>
      <c r="C1653" s="926"/>
      <c r="D1653" s="926"/>
      <c r="E1653" s="926"/>
      <c r="F1653" s="926"/>
      <c r="G1653" s="926"/>
      <c r="H1653" s="926"/>
      <c r="I1653" s="926"/>
      <c r="J1653" s="926"/>
      <c r="K1653" s="926"/>
      <c r="L1653" s="926"/>
      <c r="M1653" s="926"/>
      <c r="N1653" s="926"/>
      <c r="O1653" s="926"/>
    </row>
    <row r="1654" spans="1:15" ht="10.15" customHeight="1">
      <c r="A1654" s="926"/>
      <c r="B1654" s="926"/>
      <c r="C1654" s="926"/>
      <c r="D1654" s="926"/>
      <c r="E1654" s="926"/>
      <c r="F1654" s="926"/>
      <c r="G1654" s="926"/>
      <c r="H1654" s="926"/>
      <c r="I1654" s="926"/>
      <c r="J1654" s="926"/>
      <c r="K1654" s="926"/>
      <c r="L1654" s="926"/>
      <c r="M1654" s="926"/>
      <c r="N1654" s="926"/>
      <c r="O1654" s="926"/>
    </row>
    <row r="1655" spans="1:15" ht="10.15" customHeight="1">
      <c r="A1655" s="926"/>
      <c r="B1655" s="926"/>
      <c r="C1655" s="926"/>
      <c r="D1655" s="926"/>
      <c r="E1655" s="926"/>
      <c r="F1655" s="926"/>
      <c r="G1655" s="926"/>
      <c r="H1655" s="926"/>
      <c r="I1655" s="926"/>
      <c r="J1655" s="926"/>
      <c r="K1655" s="926"/>
      <c r="L1655" s="926"/>
      <c r="M1655" s="926"/>
      <c r="N1655" s="926"/>
      <c r="O1655" s="926"/>
    </row>
    <row r="1656" spans="1:15" ht="10.15" customHeight="1">
      <c r="A1656" s="926"/>
      <c r="B1656" s="926"/>
      <c r="C1656" s="926"/>
      <c r="D1656" s="926"/>
      <c r="E1656" s="926"/>
      <c r="F1656" s="926"/>
      <c r="G1656" s="926"/>
      <c r="H1656" s="926"/>
      <c r="I1656" s="926"/>
      <c r="J1656" s="926"/>
      <c r="K1656" s="926"/>
      <c r="L1656" s="926"/>
      <c r="M1656" s="926"/>
      <c r="N1656" s="926"/>
      <c r="O1656" s="926"/>
    </row>
    <row r="1657" spans="1:15" ht="10.15" customHeight="1">
      <c r="A1657" s="926"/>
      <c r="B1657" s="926"/>
      <c r="C1657" s="926"/>
      <c r="D1657" s="926"/>
      <c r="E1657" s="926"/>
      <c r="F1657" s="926"/>
      <c r="G1657" s="926"/>
      <c r="H1657" s="926"/>
      <c r="I1657" s="926"/>
      <c r="J1657" s="926"/>
      <c r="K1657" s="926"/>
      <c r="L1657" s="926"/>
      <c r="M1657" s="926"/>
      <c r="N1657" s="926"/>
      <c r="O1657" s="926"/>
    </row>
    <row r="1658" spans="1:15" ht="10.15" customHeight="1">
      <c r="A1658" s="926"/>
      <c r="B1658" s="926"/>
      <c r="C1658" s="926"/>
      <c r="D1658" s="926"/>
      <c r="E1658" s="926"/>
      <c r="F1658" s="926"/>
      <c r="G1658" s="926"/>
      <c r="H1658" s="926"/>
      <c r="I1658" s="926"/>
      <c r="J1658" s="926"/>
      <c r="K1658" s="926"/>
      <c r="L1658" s="926"/>
      <c r="M1658" s="926"/>
      <c r="N1658" s="926"/>
      <c r="O1658" s="926"/>
    </row>
    <row r="1659" spans="1:15" ht="10.15" customHeight="1">
      <c r="A1659" s="926"/>
      <c r="B1659" s="926"/>
      <c r="C1659" s="926"/>
      <c r="D1659" s="926"/>
      <c r="E1659" s="926"/>
      <c r="F1659" s="926"/>
      <c r="G1659" s="926"/>
      <c r="H1659" s="926"/>
      <c r="I1659" s="926"/>
      <c r="J1659" s="926"/>
      <c r="K1659" s="926"/>
      <c r="L1659" s="926"/>
      <c r="M1659" s="926"/>
      <c r="N1659" s="926"/>
      <c r="O1659" s="926"/>
    </row>
    <row r="1660" spans="1:15" ht="10.15" customHeight="1">
      <c r="A1660" s="926"/>
      <c r="B1660" s="926"/>
      <c r="C1660" s="926"/>
      <c r="D1660" s="926"/>
      <c r="E1660" s="926"/>
      <c r="F1660" s="926"/>
      <c r="G1660" s="926"/>
      <c r="H1660" s="926"/>
      <c r="I1660" s="926"/>
      <c r="J1660" s="926"/>
      <c r="K1660" s="926"/>
      <c r="L1660" s="926"/>
      <c r="M1660" s="926"/>
      <c r="N1660" s="926"/>
      <c r="O1660" s="926"/>
    </row>
    <row r="1661" spans="1:15" ht="10.15" customHeight="1">
      <c r="A1661" s="926"/>
      <c r="B1661" s="926"/>
      <c r="C1661" s="926"/>
      <c r="D1661" s="926"/>
      <c r="E1661" s="926"/>
      <c r="F1661" s="926"/>
      <c r="G1661" s="926"/>
      <c r="H1661" s="926"/>
      <c r="I1661" s="926"/>
      <c r="J1661" s="926"/>
      <c r="K1661" s="926"/>
      <c r="L1661" s="926"/>
      <c r="M1661" s="926"/>
      <c r="N1661" s="926"/>
      <c r="O1661" s="926"/>
    </row>
    <row r="1662" spans="1:15" ht="10.15" customHeight="1">
      <c r="A1662" s="926"/>
      <c r="B1662" s="926"/>
      <c r="C1662" s="926"/>
      <c r="D1662" s="926"/>
      <c r="E1662" s="926"/>
      <c r="F1662" s="926"/>
      <c r="G1662" s="926"/>
      <c r="H1662" s="926"/>
      <c r="I1662" s="926"/>
      <c r="J1662" s="926"/>
      <c r="K1662" s="926"/>
      <c r="L1662" s="926"/>
      <c r="M1662" s="926"/>
      <c r="N1662" s="926"/>
      <c r="O1662" s="926"/>
    </row>
    <row r="1663" spans="1:15" ht="10.15" customHeight="1">
      <c r="A1663" s="926"/>
      <c r="B1663" s="926"/>
      <c r="C1663" s="926"/>
      <c r="D1663" s="926"/>
      <c r="E1663" s="926"/>
      <c r="F1663" s="926"/>
      <c r="G1663" s="926"/>
      <c r="H1663" s="926"/>
      <c r="I1663" s="926"/>
      <c r="J1663" s="926"/>
      <c r="K1663" s="926"/>
      <c r="L1663" s="926"/>
      <c r="M1663" s="926"/>
      <c r="N1663" s="926"/>
      <c r="O1663" s="926"/>
    </row>
    <row r="1664" spans="1:15" ht="10.15" customHeight="1">
      <c r="A1664" s="926"/>
      <c r="B1664" s="926"/>
      <c r="C1664" s="926"/>
      <c r="D1664" s="926"/>
      <c r="E1664" s="926"/>
      <c r="F1664" s="926"/>
      <c r="G1664" s="926"/>
      <c r="H1664" s="926"/>
      <c r="I1664" s="926"/>
      <c r="J1664" s="926"/>
      <c r="K1664" s="926"/>
      <c r="L1664" s="926"/>
      <c r="M1664" s="926"/>
      <c r="N1664" s="926"/>
      <c r="O1664" s="926"/>
    </row>
    <row r="1665" spans="1:15" ht="10.15" customHeight="1">
      <c r="A1665" s="926"/>
      <c r="B1665" s="926"/>
      <c r="C1665" s="926"/>
      <c r="D1665" s="926"/>
      <c r="E1665" s="926"/>
      <c r="F1665" s="926"/>
      <c r="G1665" s="926"/>
      <c r="H1665" s="926"/>
      <c r="I1665" s="926"/>
      <c r="J1665" s="926"/>
      <c r="K1665" s="926"/>
      <c r="L1665" s="926"/>
      <c r="M1665" s="926"/>
      <c r="N1665" s="926"/>
      <c r="O1665" s="926"/>
    </row>
    <row r="1666" spans="1:15" ht="10.15" customHeight="1">
      <c r="A1666" s="926"/>
      <c r="B1666" s="926"/>
      <c r="C1666" s="926"/>
      <c r="D1666" s="926"/>
      <c r="E1666" s="926"/>
      <c r="F1666" s="926"/>
      <c r="G1666" s="926"/>
      <c r="H1666" s="926"/>
      <c r="I1666" s="926"/>
      <c r="J1666" s="926"/>
      <c r="K1666" s="926"/>
      <c r="L1666" s="926"/>
      <c r="M1666" s="926"/>
      <c r="N1666" s="926"/>
      <c r="O1666" s="926"/>
    </row>
    <row r="1667" spans="1:15" ht="10.15" customHeight="1">
      <c r="A1667" s="926"/>
      <c r="B1667" s="926"/>
      <c r="C1667" s="926"/>
      <c r="D1667" s="926"/>
      <c r="E1667" s="926"/>
      <c r="F1667" s="926"/>
      <c r="G1667" s="926"/>
      <c r="H1667" s="926"/>
      <c r="I1667" s="926"/>
      <c r="J1667" s="926"/>
      <c r="K1667" s="926"/>
      <c r="L1667" s="926"/>
      <c r="M1667" s="926"/>
      <c r="N1667" s="926"/>
      <c r="O1667" s="926"/>
    </row>
    <row r="1668" spans="1:15" ht="10.15" customHeight="1">
      <c r="A1668" s="926"/>
      <c r="B1668" s="926"/>
      <c r="C1668" s="926"/>
      <c r="D1668" s="926"/>
      <c r="E1668" s="926"/>
      <c r="F1668" s="926"/>
      <c r="G1668" s="926"/>
      <c r="H1668" s="926"/>
      <c r="I1668" s="926"/>
      <c r="J1668" s="926"/>
      <c r="K1668" s="926"/>
      <c r="L1668" s="926"/>
      <c r="M1668" s="926"/>
      <c r="N1668" s="926"/>
      <c r="O1668" s="926"/>
    </row>
    <row r="1669" spans="1:15" ht="10.15" customHeight="1">
      <c r="A1669" s="926"/>
      <c r="B1669" s="926"/>
      <c r="C1669" s="926"/>
      <c r="D1669" s="926"/>
      <c r="E1669" s="926"/>
      <c r="F1669" s="926"/>
      <c r="G1669" s="926"/>
      <c r="H1669" s="926"/>
      <c r="I1669" s="926"/>
      <c r="J1669" s="926"/>
      <c r="K1669" s="926"/>
      <c r="L1669" s="926"/>
      <c r="M1669" s="926"/>
      <c r="N1669" s="926"/>
      <c r="O1669" s="926"/>
    </row>
    <row r="1670" spans="1:15" ht="10.15" customHeight="1">
      <c r="A1670" s="926"/>
      <c r="B1670" s="926"/>
      <c r="C1670" s="926"/>
      <c r="D1670" s="926"/>
      <c r="E1670" s="926"/>
      <c r="F1670" s="926"/>
      <c r="G1670" s="926"/>
      <c r="H1670" s="926"/>
      <c r="I1670" s="926"/>
      <c r="J1670" s="926"/>
      <c r="K1670" s="926"/>
      <c r="L1670" s="926"/>
      <c r="M1670" s="926"/>
      <c r="N1670" s="926"/>
      <c r="O1670" s="926"/>
    </row>
    <row r="1671" spans="1:15" ht="10.15" customHeight="1">
      <c r="A1671" s="926"/>
      <c r="B1671" s="926"/>
      <c r="C1671" s="926"/>
      <c r="D1671" s="926"/>
      <c r="E1671" s="926"/>
      <c r="F1671" s="926"/>
      <c r="G1671" s="926"/>
      <c r="H1671" s="926"/>
      <c r="I1671" s="926"/>
      <c r="J1671" s="926"/>
      <c r="K1671" s="926"/>
      <c r="L1671" s="926"/>
      <c r="M1671" s="926"/>
      <c r="N1671" s="926"/>
      <c r="O1671" s="926"/>
    </row>
    <row r="1672" spans="1:15" ht="10.15" customHeight="1">
      <c r="A1672" s="926"/>
      <c r="B1672" s="926"/>
      <c r="C1672" s="926"/>
      <c r="D1672" s="926"/>
      <c r="E1672" s="926"/>
      <c r="F1672" s="926"/>
      <c r="G1672" s="926"/>
      <c r="H1672" s="926"/>
      <c r="I1672" s="926"/>
      <c r="J1672" s="926"/>
      <c r="K1672" s="926"/>
      <c r="L1672" s="926"/>
      <c r="M1672" s="926"/>
      <c r="N1672" s="926"/>
      <c r="O1672" s="926"/>
    </row>
    <row r="1673" spans="1:15" ht="10.15" customHeight="1">
      <c r="A1673" s="926"/>
      <c r="B1673" s="926"/>
      <c r="C1673" s="926"/>
      <c r="D1673" s="926"/>
      <c r="E1673" s="926"/>
      <c r="F1673" s="926"/>
      <c r="G1673" s="926"/>
      <c r="H1673" s="926"/>
      <c r="I1673" s="926"/>
      <c r="J1673" s="926"/>
      <c r="K1673" s="926"/>
      <c r="L1673" s="926"/>
      <c r="M1673" s="926"/>
      <c r="N1673" s="926"/>
      <c r="O1673" s="926"/>
    </row>
    <row r="1674" spans="1:15" ht="10.15" customHeight="1">
      <c r="A1674" s="926"/>
      <c r="B1674" s="926"/>
      <c r="C1674" s="926"/>
      <c r="D1674" s="926"/>
      <c r="E1674" s="926"/>
      <c r="F1674" s="926"/>
      <c r="G1674" s="926"/>
      <c r="H1674" s="926"/>
      <c r="I1674" s="926"/>
      <c r="J1674" s="926"/>
      <c r="K1674" s="926"/>
      <c r="L1674" s="926"/>
      <c r="M1674" s="926"/>
      <c r="N1674" s="926"/>
      <c r="O1674" s="926"/>
    </row>
    <row r="1675" spans="1:15" ht="10.15" customHeight="1">
      <c r="A1675" s="926"/>
      <c r="B1675" s="926"/>
      <c r="C1675" s="926"/>
      <c r="D1675" s="926"/>
      <c r="E1675" s="926"/>
      <c r="F1675" s="926"/>
      <c r="G1675" s="926"/>
      <c r="H1675" s="926"/>
      <c r="I1675" s="926"/>
      <c r="J1675" s="926"/>
      <c r="K1675" s="926"/>
      <c r="L1675" s="926"/>
      <c r="M1675" s="926"/>
      <c r="N1675" s="926"/>
      <c r="O1675" s="926"/>
    </row>
    <row r="1676" spans="1:15" ht="10.15" customHeight="1">
      <c r="A1676" s="926"/>
      <c r="B1676" s="926"/>
      <c r="C1676" s="926"/>
      <c r="D1676" s="926"/>
      <c r="E1676" s="926"/>
      <c r="F1676" s="926"/>
      <c r="G1676" s="926"/>
      <c r="H1676" s="926"/>
      <c r="I1676" s="926"/>
      <c r="J1676" s="926"/>
      <c r="K1676" s="926"/>
      <c r="L1676" s="926"/>
      <c r="M1676" s="926"/>
      <c r="N1676" s="926"/>
      <c r="O1676" s="926"/>
    </row>
    <row r="1677" spans="1:15" ht="10.15" customHeight="1">
      <c r="A1677" s="926"/>
      <c r="B1677" s="926"/>
      <c r="C1677" s="926"/>
      <c r="D1677" s="926"/>
      <c r="E1677" s="926"/>
      <c r="F1677" s="926"/>
      <c r="G1677" s="926"/>
      <c r="H1677" s="926"/>
      <c r="I1677" s="926"/>
      <c r="J1677" s="926"/>
      <c r="K1677" s="926"/>
      <c r="L1677" s="926"/>
      <c r="M1677" s="926"/>
      <c r="N1677" s="926"/>
      <c r="O1677" s="926"/>
    </row>
    <row r="1678" spans="1:15" ht="10.15" customHeight="1">
      <c r="A1678" s="926"/>
      <c r="B1678" s="926"/>
      <c r="C1678" s="926"/>
      <c r="D1678" s="926"/>
      <c r="E1678" s="926"/>
      <c r="F1678" s="926"/>
      <c r="G1678" s="926"/>
      <c r="H1678" s="926"/>
      <c r="I1678" s="926"/>
      <c r="J1678" s="926"/>
      <c r="K1678" s="926"/>
      <c r="L1678" s="926"/>
      <c r="M1678" s="926"/>
      <c r="N1678" s="926"/>
      <c r="O1678" s="926"/>
    </row>
    <row r="1679" spans="1:15" ht="10.15" customHeight="1">
      <c r="A1679" s="926"/>
      <c r="B1679" s="926"/>
      <c r="C1679" s="926"/>
      <c r="D1679" s="926"/>
      <c r="E1679" s="926"/>
      <c r="F1679" s="926"/>
      <c r="G1679" s="926"/>
      <c r="H1679" s="926"/>
      <c r="I1679" s="926"/>
      <c r="J1679" s="926"/>
      <c r="K1679" s="926"/>
      <c r="L1679" s="926"/>
      <c r="M1679" s="926"/>
      <c r="N1679" s="926"/>
      <c r="O1679" s="926"/>
    </row>
    <row r="1680" spans="1:15" ht="10.15" customHeight="1">
      <c r="A1680" s="926"/>
      <c r="B1680" s="926"/>
      <c r="C1680" s="926"/>
      <c r="D1680" s="926"/>
      <c r="E1680" s="926"/>
      <c r="F1680" s="926"/>
      <c r="G1680" s="926"/>
      <c r="H1680" s="926"/>
      <c r="I1680" s="926"/>
      <c r="J1680" s="926"/>
      <c r="K1680" s="926"/>
      <c r="L1680" s="926"/>
      <c r="M1680" s="926"/>
      <c r="N1680" s="926"/>
      <c r="O1680" s="926"/>
    </row>
    <row r="1681" spans="1:15" ht="10.15" customHeight="1">
      <c r="A1681" s="926"/>
      <c r="B1681" s="926"/>
      <c r="C1681" s="926"/>
      <c r="D1681" s="926"/>
      <c r="E1681" s="926"/>
      <c r="F1681" s="926"/>
      <c r="G1681" s="926"/>
      <c r="H1681" s="926"/>
      <c r="I1681" s="926"/>
      <c r="J1681" s="926"/>
      <c r="K1681" s="926"/>
      <c r="L1681" s="926"/>
      <c r="M1681" s="926"/>
      <c r="N1681" s="926"/>
      <c r="O1681" s="926"/>
    </row>
    <row r="1682" spans="1:15" ht="10.15" customHeight="1">
      <c r="A1682" s="926"/>
      <c r="B1682" s="926"/>
      <c r="C1682" s="926"/>
      <c r="D1682" s="926"/>
      <c r="E1682" s="926"/>
      <c r="F1682" s="926"/>
      <c r="G1682" s="926"/>
      <c r="H1682" s="926"/>
      <c r="I1682" s="926"/>
      <c r="J1682" s="926"/>
      <c r="K1682" s="926"/>
      <c r="L1682" s="926"/>
      <c r="M1682" s="926"/>
      <c r="N1682" s="926"/>
      <c r="O1682" s="926"/>
    </row>
    <row r="1683" spans="1:15" ht="10.15" customHeight="1">
      <c r="A1683" s="926"/>
      <c r="B1683" s="926"/>
      <c r="C1683" s="926"/>
      <c r="D1683" s="926"/>
      <c r="E1683" s="926"/>
      <c r="F1683" s="926"/>
      <c r="G1683" s="926"/>
      <c r="H1683" s="926"/>
      <c r="I1683" s="926"/>
      <c r="J1683" s="926"/>
      <c r="K1683" s="926"/>
      <c r="L1683" s="926"/>
      <c r="M1683" s="926"/>
      <c r="N1683" s="926"/>
      <c r="O1683" s="926"/>
    </row>
    <row r="1684" spans="1:15" ht="10.15" customHeight="1">
      <c r="A1684" s="926"/>
      <c r="B1684" s="926"/>
      <c r="C1684" s="926"/>
      <c r="D1684" s="926"/>
      <c r="E1684" s="926"/>
      <c r="F1684" s="926"/>
      <c r="G1684" s="926"/>
      <c r="H1684" s="926"/>
      <c r="I1684" s="926"/>
      <c r="J1684" s="926"/>
      <c r="K1684" s="926"/>
      <c r="L1684" s="926"/>
      <c r="M1684" s="926"/>
      <c r="N1684" s="926"/>
      <c r="O1684" s="926"/>
    </row>
    <row r="1685" spans="1:15" ht="10.15" customHeight="1">
      <c r="A1685" s="926"/>
      <c r="B1685" s="926"/>
      <c r="C1685" s="926"/>
      <c r="D1685" s="926"/>
      <c r="E1685" s="926"/>
      <c r="F1685" s="926"/>
      <c r="G1685" s="926"/>
      <c r="H1685" s="926"/>
      <c r="I1685" s="926"/>
      <c r="J1685" s="926"/>
      <c r="K1685" s="926"/>
      <c r="L1685" s="926"/>
      <c r="M1685" s="926"/>
      <c r="N1685" s="926"/>
      <c r="O1685" s="926"/>
    </row>
    <row r="1686" spans="1:15" ht="10.15" customHeight="1">
      <c r="A1686" s="926"/>
      <c r="B1686" s="926"/>
      <c r="C1686" s="926"/>
      <c r="D1686" s="926"/>
      <c r="E1686" s="926"/>
      <c r="F1686" s="926"/>
      <c r="G1686" s="926"/>
      <c r="H1686" s="926"/>
      <c r="I1686" s="926"/>
      <c r="J1686" s="926"/>
      <c r="K1686" s="926"/>
      <c r="L1686" s="926"/>
      <c r="M1686" s="926"/>
      <c r="N1686" s="926"/>
      <c r="O1686" s="926"/>
    </row>
    <row r="1687" spans="1:15" ht="10.15" customHeight="1">
      <c r="A1687" s="926"/>
      <c r="B1687" s="926"/>
      <c r="C1687" s="926"/>
      <c r="D1687" s="926"/>
      <c r="E1687" s="926"/>
      <c r="F1687" s="926"/>
      <c r="G1687" s="926"/>
      <c r="H1687" s="926"/>
      <c r="I1687" s="926"/>
      <c r="J1687" s="926"/>
      <c r="K1687" s="926"/>
      <c r="L1687" s="926"/>
      <c r="M1687" s="926"/>
      <c r="N1687" s="926"/>
      <c r="O1687" s="926"/>
    </row>
    <row r="1688" spans="1:15" ht="10.15" customHeight="1">
      <c r="A1688" s="926"/>
      <c r="B1688" s="926"/>
      <c r="C1688" s="926"/>
      <c r="D1688" s="926"/>
      <c r="E1688" s="926"/>
      <c r="F1688" s="926"/>
      <c r="G1688" s="926"/>
      <c r="H1688" s="926"/>
      <c r="I1688" s="926"/>
      <c r="J1688" s="926"/>
      <c r="K1688" s="926"/>
      <c r="L1688" s="926"/>
      <c r="M1688" s="926"/>
      <c r="N1688" s="926"/>
      <c r="O1688" s="926"/>
    </row>
    <row r="1689" spans="1:15" ht="10.15" customHeight="1">
      <c r="A1689" s="926"/>
      <c r="B1689" s="926"/>
      <c r="C1689" s="926"/>
      <c r="D1689" s="926"/>
      <c r="E1689" s="926"/>
      <c r="F1689" s="926"/>
      <c r="G1689" s="926"/>
      <c r="H1689" s="926"/>
      <c r="I1689" s="926"/>
      <c r="J1689" s="926"/>
      <c r="K1689" s="926"/>
      <c r="L1689" s="926"/>
      <c r="M1689" s="926"/>
      <c r="N1689" s="926"/>
      <c r="O1689" s="926"/>
    </row>
    <row r="1690" spans="1:15" ht="10.15" customHeight="1">
      <c r="A1690" s="926"/>
      <c r="B1690" s="926"/>
      <c r="C1690" s="926"/>
      <c r="D1690" s="926"/>
      <c r="E1690" s="926"/>
      <c r="F1690" s="926"/>
      <c r="G1690" s="926"/>
      <c r="H1690" s="926"/>
      <c r="I1690" s="926"/>
      <c r="J1690" s="926"/>
      <c r="K1690" s="926"/>
      <c r="L1690" s="926"/>
      <c r="M1690" s="926"/>
      <c r="N1690" s="926"/>
      <c r="O1690" s="926"/>
    </row>
    <row r="1691" spans="1:15" ht="10.15" customHeight="1">
      <c r="A1691" s="926"/>
      <c r="B1691" s="926"/>
      <c r="C1691" s="926"/>
      <c r="D1691" s="926"/>
      <c r="E1691" s="926"/>
      <c r="F1691" s="926"/>
      <c r="G1691" s="926"/>
      <c r="H1691" s="926"/>
      <c r="I1691" s="926"/>
      <c r="J1691" s="926"/>
      <c r="K1691" s="926"/>
      <c r="L1691" s="926"/>
      <c r="M1691" s="926"/>
      <c r="N1691" s="926"/>
      <c r="O1691" s="926"/>
    </row>
    <row r="1692" spans="1:15" ht="10.15" customHeight="1">
      <c r="A1692" s="926"/>
      <c r="B1692" s="926"/>
      <c r="C1692" s="926"/>
      <c r="D1692" s="926"/>
      <c r="E1692" s="926"/>
      <c r="F1692" s="926"/>
      <c r="G1692" s="926"/>
      <c r="H1692" s="926"/>
      <c r="I1692" s="926"/>
      <c r="J1692" s="926"/>
      <c r="K1692" s="926"/>
      <c r="L1692" s="926"/>
      <c r="M1692" s="926"/>
      <c r="N1692" s="926"/>
      <c r="O1692" s="926"/>
    </row>
    <row r="1693" spans="1:15" ht="10.15" customHeight="1">
      <c r="A1693" s="926"/>
      <c r="B1693" s="926"/>
      <c r="C1693" s="926"/>
      <c r="D1693" s="926"/>
      <c r="E1693" s="926"/>
      <c r="F1693" s="926"/>
      <c r="G1693" s="926"/>
      <c r="H1693" s="926"/>
      <c r="I1693" s="926"/>
      <c r="J1693" s="926"/>
      <c r="K1693" s="926"/>
      <c r="L1693" s="926"/>
      <c r="M1693" s="926"/>
      <c r="N1693" s="926"/>
      <c r="O1693" s="926"/>
    </row>
    <row r="1694" spans="1:15" ht="10.15" customHeight="1">
      <c r="A1694" s="926"/>
      <c r="B1694" s="926"/>
      <c r="C1694" s="926"/>
      <c r="D1694" s="926"/>
      <c r="E1694" s="926"/>
      <c r="F1694" s="926"/>
      <c r="G1694" s="926"/>
      <c r="H1694" s="926"/>
      <c r="I1694" s="926"/>
      <c r="J1694" s="926"/>
      <c r="K1694" s="926"/>
      <c r="L1694" s="926"/>
      <c r="M1694" s="926"/>
      <c r="N1694" s="926"/>
      <c r="O1694" s="926"/>
    </row>
    <row r="1695" spans="1:15" ht="10.15" customHeight="1">
      <c r="A1695" s="926"/>
      <c r="B1695" s="926"/>
      <c r="C1695" s="926"/>
      <c r="D1695" s="926"/>
      <c r="E1695" s="926"/>
      <c r="F1695" s="926"/>
      <c r="G1695" s="926"/>
      <c r="H1695" s="926"/>
      <c r="I1695" s="926"/>
      <c r="J1695" s="926"/>
      <c r="K1695" s="926"/>
      <c r="L1695" s="926"/>
      <c r="M1695" s="926"/>
      <c r="N1695" s="926"/>
      <c r="O1695" s="926"/>
    </row>
    <row r="1696" spans="1:15" ht="10.15" customHeight="1">
      <c r="A1696" s="926"/>
      <c r="B1696" s="926"/>
      <c r="C1696" s="926"/>
      <c r="D1696" s="926"/>
      <c r="E1696" s="926"/>
      <c r="F1696" s="926"/>
      <c r="G1696" s="926"/>
      <c r="H1696" s="926"/>
      <c r="I1696" s="926"/>
      <c r="J1696" s="926"/>
      <c r="K1696" s="926"/>
      <c r="L1696" s="926"/>
      <c r="M1696" s="926"/>
      <c r="N1696" s="926"/>
      <c r="O1696" s="926"/>
    </row>
    <row r="1697" spans="1:15" ht="10.15" customHeight="1">
      <c r="A1697" s="926"/>
      <c r="B1697" s="926"/>
      <c r="C1697" s="926"/>
      <c r="D1697" s="926"/>
      <c r="E1697" s="926"/>
      <c r="F1697" s="926"/>
      <c r="G1697" s="926"/>
      <c r="H1697" s="926"/>
      <c r="I1697" s="926"/>
      <c r="J1697" s="926"/>
      <c r="K1697" s="926"/>
      <c r="L1697" s="926"/>
      <c r="M1697" s="926"/>
      <c r="N1697" s="926"/>
      <c r="O1697" s="926"/>
    </row>
    <row r="1698" spans="1:15" ht="10.15" customHeight="1">
      <c r="A1698" s="926"/>
      <c r="B1698" s="926"/>
      <c r="C1698" s="926"/>
      <c r="D1698" s="926"/>
      <c r="E1698" s="926"/>
      <c r="F1698" s="926"/>
      <c r="G1698" s="926"/>
      <c r="H1698" s="926"/>
      <c r="I1698" s="926"/>
      <c r="J1698" s="926"/>
      <c r="K1698" s="926"/>
      <c r="L1698" s="926"/>
      <c r="M1698" s="926"/>
      <c r="N1698" s="926"/>
      <c r="O1698" s="926"/>
    </row>
    <row r="1699" spans="1:15" ht="10.15" customHeight="1">
      <c r="A1699" s="926"/>
      <c r="B1699" s="926"/>
      <c r="C1699" s="926"/>
      <c r="D1699" s="926"/>
      <c r="E1699" s="926"/>
      <c r="F1699" s="926"/>
      <c r="G1699" s="926"/>
      <c r="H1699" s="926"/>
      <c r="I1699" s="926"/>
      <c r="J1699" s="926"/>
      <c r="K1699" s="926"/>
      <c r="L1699" s="926"/>
      <c r="M1699" s="926"/>
      <c r="N1699" s="926"/>
      <c r="O1699" s="926"/>
    </row>
    <row r="1700" spans="1:15" ht="10.15" customHeight="1">
      <c r="A1700" s="926"/>
      <c r="B1700" s="926"/>
      <c r="C1700" s="926"/>
      <c r="D1700" s="926"/>
      <c r="E1700" s="926"/>
      <c r="F1700" s="926"/>
      <c r="G1700" s="926"/>
      <c r="H1700" s="926"/>
      <c r="I1700" s="926"/>
      <c r="J1700" s="926"/>
      <c r="K1700" s="926"/>
      <c r="L1700" s="926"/>
      <c r="M1700" s="926"/>
      <c r="N1700" s="926"/>
      <c r="O1700" s="926"/>
    </row>
    <row r="1701" spans="1:15" ht="10.15" customHeight="1">
      <c r="A1701" s="926"/>
      <c r="B1701" s="926"/>
      <c r="C1701" s="926"/>
      <c r="D1701" s="926"/>
      <c r="E1701" s="926"/>
      <c r="F1701" s="926"/>
      <c r="G1701" s="926"/>
      <c r="H1701" s="926"/>
      <c r="I1701" s="926"/>
      <c r="J1701" s="926"/>
      <c r="K1701" s="926"/>
      <c r="L1701" s="926"/>
      <c r="M1701" s="926"/>
      <c r="N1701" s="926"/>
      <c r="O1701" s="926"/>
    </row>
    <row r="1702" spans="1:15" ht="10.15" customHeight="1">
      <c r="A1702" s="926"/>
      <c r="B1702" s="926"/>
      <c r="C1702" s="926"/>
      <c r="D1702" s="926"/>
      <c r="E1702" s="926"/>
      <c r="F1702" s="926"/>
      <c r="G1702" s="926"/>
      <c r="H1702" s="926"/>
      <c r="I1702" s="926"/>
      <c r="J1702" s="926"/>
      <c r="K1702" s="926"/>
      <c r="L1702" s="926"/>
      <c r="M1702" s="926"/>
      <c r="N1702" s="926"/>
      <c r="O1702" s="926"/>
    </row>
    <row r="1703" spans="1:15" ht="10.15" customHeight="1">
      <c r="A1703" s="926"/>
      <c r="B1703" s="926"/>
      <c r="C1703" s="926"/>
      <c r="D1703" s="926"/>
      <c r="E1703" s="926"/>
      <c r="F1703" s="926"/>
      <c r="G1703" s="926"/>
      <c r="H1703" s="926"/>
      <c r="I1703" s="926"/>
      <c r="J1703" s="926"/>
      <c r="K1703" s="926"/>
      <c r="L1703" s="926"/>
      <c r="M1703" s="926"/>
      <c r="N1703" s="926"/>
      <c r="O1703" s="926"/>
    </row>
    <row r="1704" spans="1:15" ht="10.15" customHeight="1">
      <c r="A1704" s="926"/>
      <c r="B1704" s="926"/>
      <c r="C1704" s="926"/>
      <c r="D1704" s="926"/>
      <c r="E1704" s="926"/>
      <c r="F1704" s="926"/>
      <c r="G1704" s="926"/>
      <c r="H1704" s="926"/>
      <c r="I1704" s="926"/>
      <c r="J1704" s="926"/>
      <c r="K1704" s="926"/>
      <c r="L1704" s="926"/>
      <c r="M1704" s="926"/>
      <c r="N1704" s="926"/>
      <c r="O1704" s="926"/>
    </row>
    <row r="1705" spans="1:15" ht="10.15" customHeight="1">
      <c r="A1705" s="926"/>
      <c r="B1705" s="926"/>
      <c r="C1705" s="926"/>
      <c r="D1705" s="926"/>
      <c r="E1705" s="926"/>
      <c r="F1705" s="926"/>
      <c r="G1705" s="926"/>
      <c r="H1705" s="926"/>
      <c r="I1705" s="926"/>
      <c r="J1705" s="926"/>
      <c r="K1705" s="926"/>
      <c r="L1705" s="926"/>
      <c r="M1705" s="926"/>
      <c r="N1705" s="926"/>
      <c r="O1705" s="926"/>
    </row>
    <row r="1706" spans="1:15" ht="10.15" customHeight="1">
      <c r="A1706" s="926"/>
      <c r="B1706" s="926"/>
      <c r="C1706" s="926"/>
      <c r="D1706" s="926"/>
      <c r="E1706" s="926"/>
      <c r="F1706" s="926"/>
      <c r="G1706" s="926"/>
      <c r="H1706" s="926"/>
      <c r="I1706" s="926"/>
      <c r="J1706" s="926"/>
      <c r="K1706" s="926"/>
      <c r="L1706" s="926"/>
      <c r="M1706" s="926"/>
      <c r="N1706" s="926"/>
      <c r="O1706" s="926"/>
    </row>
    <row r="1707" spans="1:15" ht="10.15" customHeight="1">
      <c r="A1707" s="926"/>
      <c r="B1707" s="926"/>
      <c r="C1707" s="926"/>
      <c r="D1707" s="926"/>
      <c r="E1707" s="926"/>
      <c r="F1707" s="926"/>
      <c r="G1707" s="926"/>
      <c r="H1707" s="926"/>
      <c r="I1707" s="926"/>
      <c r="J1707" s="926"/>
      <c r="K1707" s="926"/>
      <c r="L1707" s="926"/>
      <c r="M1707" s="926"/>
      <c r="N1707" s="926"/>
      <c r="O1707" s="926"/>
    </row>
    <row r="1708" spans="1:15" ht="10.15" customHeight="1">
      <c r="A1708" s="926"/>
      <c r="B1708" s="926"/>
      <c r="C1708" s="926"/>
      <c r="D1708" s="926"/>
      <c r="E1708" s="926"/>
      <c r="F1708" s="926"/>
      <c r="G1708" s="926"/>
      <c r="H1708" s="926"/>
      <c r="I1708" s="926"/>
      <c r="J1708" s="926"/>
      <c r="K1708" s="926"/>
      <c r="L1708" s="926"/>
      <c r="M1708" s="926"/>
      <c r="N1708" s="926"/>
      <c r="O1708" s="926"/>
    </row>
    <row r="1709" spans="1:15" ht="10.15" customHeight="1">
      <c r="A1709" s="926"/>
      <c r="B1709" s="926"/>
      <c r="C1709" s="926"/>
      <c r="D1709" s="926"/>
      <c r="E1709" s="926"/>
      <c r="F1709" s="926"/>
      <c r="G1709" s="926"/>
      <c r="H1709" s="926"/>
      <c r="I1709" s="926"/>
      <c r="J1709" s="926"/>
      <c r="K1709" s="926"/>
      <c r="L1709" s="926"/>
      <c r="M1709" s="926"/>
      <c r="N1709" s="926"/>
      <c r="O1709" s="926"/>
    </row>
    <row r="1710" spans="1:15" ht="10.15" customHeight="1">
      <c r="A1710" s="926"/>
      <c r="B1710" s="926"/>
      <c r="C1710" s="926"/>
      <c r="D1710" s="926"/>
      <c r="E1710" s="926"/>
      <c r="F1710" s="926"/>
      <c r="G1710" s="926"/>
      <c r="H1710" s="926"/>
      <c r="I1710" s="926"/>
      <c r="J1710" s="926"/>
      <c r="K1710" s="926"/>
      <c r="L1710" s="926"/>
      <c r="M1710" s="926"/>
      <c r="N1710" s="926"/>
      <c r="O1710" s="926"/>
    </row>
    <row r="1711" spans="1:15" ht="10.15" customHeight="1">
      <c r="A1711" s="926"/>
      <c r="B1711" s="926"/>
      <c r="C1711" s="926"/>
      <c r="D1711" s="926"/>
      <c r="E1711" s="926"/>
      <c r="F1711" s="926"/>
      <c r="G1711" s="926"/>
      <c r="H1711" s="926"/>
      <c r="I1711" s="926"/>
      <c r="J1711" s="926"/>
      <c r="K1711" s="926"/>
      <c r="L1711" s="926"/>
      <c r="M1711" s="926"/>
      <c r="N1711" s="926"/>
      <c r="O1711" s="926"/>
    </row>
    <row r="1712" spans="1:15" ht="10.15" customHeight="1">
      <c r="A1712" s="926"/>
      <c r="B1712" s="926"/>
      <c r="C1712" s="926"/>
      <c r="D1712" s="926"/>
      <c r="E1712" s="926"/>
      <c r="F1712" s="926"/>
      <c r="G1712" s="926"/>
      <c r="H1712" s="926"/>
      <c r="I1712" s="926"/>
      <c r="J1712" s="926"/>
      <c r="K1712" s="926"/>
      <c r="L1712" s="926"/>
      <c r="M1712" s="926"/>
      <c r="N1712" s="926"/>
      <c r="O1712" s="926"/>
    </row>
    <row r="1713" spans="1:15" ht="10.15" customHeight="1">
      <c r="A1713" s="926"/>
      <c r="B1713" s="926"/>
      <c r="C1713" s="926"/>
      <c r="D1713" s="926"/>
      <c r="E1713" s="926"/>
      <c r="F1713" s="926"/>
      <c r="G1713" s="926"/>
      <c r="H1713" s="926"/>
      <c r="I1713" s="926"/>
      <c r="J1713" s="926"/>
      <c r="K1713" s="926"/>
      <c r="L1713" s="926"/>
      <c r="M1713" s="926"/>
      <c r="N1713" s="926"/>
      <c r="O1713" s="926"/>
    </row>
    <row r="1714" spans="1:15" ht="10.15" customHeight="1">
      <c r="A1714" s="926"/>
      <c r="B1714" s="926"/>
      <c r="C1714" s="926"/>
      <c r="D1714" s="926"/>
      <c r="E1714" s="926"/>
      <c r="F1714" s="926"/>
      <c r="G1714" s="926"/>
      <c r="H1714" s="926"/>
      <c r="I1714" s="926"/>
      <c r="J1714" s="926"/>
      <c r="K1714" s="926"/>
      <c r="L1714" s="926"/>
      <c r="M1714" s="926"/>
      <c r="N1714" s="926"/>
      <c r="O1714" s="926"/>
    </row>
    <row r="1715" spans="1:15" ht="10.15" customHeight="1">
      <c r="A1715" s="926"/>
      <c r="B1715" s="926"/>
      <c r="C1715" s="926"/>
      <c r="D1715" s="926"/>
      <c r="E1715" s="926"/>
      <c r="F1715" s="926"/>
      <c r="G1715" s="926"/>
      <c r="H1715" s="926"/>
      <c r="I1715" s="926"/>
      <c r="J1715" s="926"/>
      <c r="K1715" s="926"/>
      <c r="L1715" s="926"/>
      <c r="M1715" s="926"/>
      <c r="N1715" s="926"/>
      <c r="O1715" s="926"/>
    </row>
    <row r="1716" spans="1:15" ht="10.15" customHeight="1">
      <c r="A1716" s="926"/>
      <c r="B1716" s="926"/>
      <c r="C1716" s="926"/>
      <c r="D1716" s="926"/>
      <c r="E1716" s="926"/>
      <c r="F1716" s="926"/>
      <c r="G1716" s="926"/>
      <c r="H1716" s="926"/>
      <c r="I1716" s="926"/>
      <c r="J1716" s="926"/>
      <c r="K1716" s="926"/>
      <c r="L1716" s="926"/>
      <c r="M1716" s="926"/>
      <c r="N1716" s="926"/>
      <c r="O1716" s="926"/>
    </row>
    <row r="1717" spans="1:15" ht="10.15" customHeight="1">
      <c r="A1717" s="926"/>
      <c r="B1717" s="926"/>
      <c r="C1717" s="926"/>
      <c r="D1717" s="926"/>
      <c r="E1717" s="926"/>
      <c r="F1717" s="926"/>
      <c r="G1717" s="926"/>
      <c r="H1717" s="926"/>
      <c r="I1717" s="926"/>
      <c r="J1717" s="926"/>
      <c r="K1717" s="926"/>
      <c r="L1717" s="926"/>
      <c r="M1717" s="926"/>
      <c r="N1717" s="926"/>
      <c r="O1717" s="926"/>
    </row>
    <row r="1718" spans="1:15" ht="10.15" customHeight="1">
      <c r="A1718" s="926"/>
      <c r="B1718" s="926"/>
      <c r="C1718" s="926"/>
      <c r="D1718" s="926"/>
      <c r="E1718" s="926"/>
      <c r="F1718" s="926"/>
      <c r="G1718" s="926"/>
      <c r="H1718" s="926"/>
      <c r="I1718" s="926"/>
      <c r="J1718" s="926"/>
      <c r="K1718" s="926"/>
      <c r="L1718" s="926"/>
      <c r="M1718" s="926"/>
      <c r="N1718" s="926"/>
      <c r="O1718" s="926"/>
    </row>
    <row r="1719" spans="1:15" ht="10.15" customHeight="1">
      <c r="A1719" s="926"/>
      <c r="B1719" s="926"/>
      <c r="C1719" s="926"/>
      <c r="D1719" s="926"/>
      <c r="E1719" s="926"/>
      <c r="F1719" s="926"/>
      <c r="G1719" s="926"/>
      <c r="H1719" s="926"/>
      <c r="I1719" s="926"/>
      <c r="J1719" s="926"/>
      <c r="K1719" s="926"/>
      <c r="L1719" s="926"/>
      <c r="M1719" s="926"/>
      <c r="N1719" s="926"/>
      <c r="O1719" s="926"/>
    </row>
    <row r="1720" spans="1:15" ht="10.15" customHeight="1">
      <c r="A1720" s="926"/>
      <c r="B1720" s="926"/>
      <c r="C1720" s="926"/>
      <c r="D1720" s="926"/>
      <c r="E1720" s="926"/>
      <c r="F1720" s="926"/>
      <c r="G1720" s="926"/>
      <c r="H1720" s="926"/>
      <c r="I1720" s="926"/>
      <c r="J1720" s="926"/>
      <c r="K1720" s="926"/>
      <c r="L1720" s="926"/>
      <c r="M1720" s="926"/>
      <c r="N1720" s="926"/>
      <c r="O1720" s="926"/>
    </row>
    <row r="1721" spans="1:15" ht="10.15" customHeight="1">
      <c r="A1721" s="926"/>
      <c r="B1721" s="926"/>
      <c r="C1721" s="926"/>
      <c r="D1721" s="926"/>
      <c r="E1721" s="926"/>
      <c r="F1721" s="926"/>
      <c r="G1721" s="926"/>
      <c r="H1721" s="926"/>
      <c r="I1721" s="926"/>
      <c r="J1721" s="926"/>
      <c r="K1721" s="926"/>
      <c r="L1721" s="926"/>
      <c r="M1721" s="926"/>
      <c r="N1721" s="926"/>
      <c r="O1721" s="926"/>
    </row>
    <row r="1722" spans="1:15" ht="10.15" customHeight="1">
      <c r="A1722" s="926"/>
      <c r="B1722" s="926"/>
      <c r="C1722" s="926"/>
      <c r="D1722" s="926"/>
      <c r="E1722" s="926"/>
      <c r="F1722" s="926"/>
      <c r="G1722" s="926"/>
      <c r="H1722" s="926"/>
      <c r="I1722" s="926"/>
      <c r="J1722" s="926"/>
      <c r="K1722" s="926"/>
      <c r="L1722" s="926"/>
      <c r="M1722" s="926"/>
      <c r="N1722" s="926"/>
      <c r="O1722" s="926"/>
    </row>
    <row r="1723" spans="1:15" ht="10.15" customHeight="1">
      <c r="A1723" s="926"/>
      <c r="B1723" s="926"/>
      <c r="C1723" s="926"/>
      <c r="D1723" s="926"/>
      <c r="E1723" s="926"/>
      <c r="F1723" s="926"/>
      <c r="G1723" s="926"/>
      <c r="H1723" s="926"/>
      <c r="I1723" s="926"/>
      <c r="J1723" s="926"/>
      <c r="K1723" s="926"/>
      <c r="L1723" s="926"/>
      <c r="M1723" s="926"/>
      <c r="N1723" s="926"/>
      <c r="O1723" s="926"/>
    </row>
    <row r="1724" spans="1:15" ht="10.15" customHeight="1">
      <c r="A1724" s="926"/>
      <c r="B1724" s="926"/>
      <c r="C1724" s="926"/>
      <c r="D1724" s="926"/>
      <c r="E1724" s="926"/>
      <c r="F1724" s="926"/>
      <c r="G1724" s="926"/>
      <c r="H1724" s="926"/>
      <c r="I1724" s="926"/>
      <c r="J1724" s="926"/>
      <c r="K1724" s="926"/>
      <c r="L1724" s="926"/>
      <c r="M1724" s="926"/>
      <c r="N1724" s="926"/>
      <c r="O1724" s="926"/>
    </row>
    <row r="1725" spans="1:15" ht="10.15" customHeight="1">
      <c r="A1725" s="926"/>
      <c r="B1725" s="926"/>
      <c r="C1725" s="926"/>
      <c r="D1725" s="926"/>
      <c r="E1725" s="926"/>
      <c r="F1725" s="926"/>
      <c r="G1725" s="926"/>
      <c r="H1725" s="926"/>
      <c r="I1725" s="926"/>
      <c r="J1725" s="926"/>
      <c r="K1725" s="926"/>
      <c r="L1725" s="926"/>
      <c r="M1725" s="926"/>
      <c r="N1725" s="926"/>
      <c r="O1725" s="926"/>
    </row>
    <row r="1726" spans="1:15" ht="10.15" customHeight="1">
      <c r="A1726" s="926"/>
      <c r="B1726" s="926"/>
      <c r="C1726" s="926"/>
      <c r="D1726" s="926"/>
      <c r="E1726" s="926"/>
      <c r="F1726" s="926"/>
      <c r="G1726" s="926"/>
      <c r="H1726" s="926"/>
      <c r="I1726" s="926"/>
      <c r="J1726" s="926"/>
      <c r="K1726" s="926"/>
      <c r="L1726" s="926"/>
      <c r="M1726" s="926"/>
      <c r="N1726" s="926"/>
      <c r="O1726" s="926"/>
    </row>
    <row r="1727" spans="1:15" ht="10.15" customHeight="1">
      <c r="A1727" s="926"/>
      <c r="B1727" s="926"/>
      <c r="C1727" s="926"/>
      <c r="D1727" s="926"/>
      <c r="E1727" s="926"/>
      <c r="F1727" s="926"/>
      <c r="G1727" s="926"/>
      <c r="H1727" s="926"/>
      <c r="I1727" s="926"/>
      <c r="J1727" s="926"/>
      <c r="K1727" s="926"/>
      <c r="L1727" s="926"/>
      <c r="M1727" s="926"/>
      <c r="N1727" s="926"/>
      <c r="O1727" s="926"/>
    </row>
    <row r="1728" spans="1:15" ht="10.15" customHeight="1">
      <c r="A1728" s="926"/>
      <c r="B1728" s="926"/>
      <c r="C1728" s="926"/>
      <c r="D1728" s="926"/>
      <c r="E1728" s="926"/>
      <c r="F1728" s="926"/>
      <c r="G1728" s="926"/>
      <c r="H1728" s="926"/>
      <c r="I1728" s="926"/>
      <c r="J1728" s="926"/>
      <c r="K1728" s="926"/>
      <c r="L1728" s="926"/>
      <c r="M1728" s="926"/>
      <c r="N1728" s="926"/>
      <c r="O1728" s="926"/>
    </row>
    <row r="1729" spans="1:15" ht="10.15" customHeight="1">
      <c r="A1729" s="926"/>
      <c r="B1729" s="926"/>
      <c r="C1729" s="926"/>
      <c r="D1729" s="926"/>
      <c r="E1729" s="926"/>
      <c r="F1729" s="926"/>
      <c r="G1729" s="926"/>
      <c r="H1729" s="926"/>
      <c r="I1729" s="926"/>
      <c r="J1729" s="926"/>
      <c r="K1729" s="926"/>
      <c r="L1729" s="926"/>
      <c r="M1729" s="926"/>
      <c r="N1729" s="926"/>
      <c r="O1729" s="926"/>
    </row>
    <row r="1730" spans="1:15" ht="10.15" customHeight="1">
      <c r="A1730" s="926"/>
      <c r="B1730" s="926"/>
      <c r="C1730" s="926"/>
      <c r="D1730" s="926"/>
      <c r="E1730" s="926"/>
      <c r="F1730" s="926"/>
      <c r="G1730" s="926"/>
      <c r="H1730" s="926"/>
      <c r="I1730" s="926"/>
      <c r="J1730" s="926"/>
      <c r="K1730" s="926"/>
      <c r="L1730" s="926"/>
      <c r="M1730" s="926"/>
      <c r="N1730" s="926"/>
      <c r="O1730" s="926"/>
    </row>
    <row r="1731" spans="1:15" ht="10.15" customHeight="1">
      <c r="A1731" s="926"/>
      <c r="B1731" s="926"/>
      <c r="C1731" s="926"/>
      <c r="D1731" s="926"/>
      <c r="E1731" s="926"/>
      <c r="F1731" s="926"/>
      <c r="G1731" s="926"/>
      <c r="H1731" s="926"/>
      <c r="I1731" s="926"/>
      <c r="J1731" s="926"/>
      <c r="K1731" s="926"/>
      <c r="L1731" s="926"/>
      <c r="M1731" s="926"/>
      <c r="N1731" s="926"/>
      <c r="O1731" s="926"/>
    </row>
    <row r="1732" spans="1:15" ht="10.15" customHeight="1">
      <c r="A1732" s="926"/>
      <c r="B1732" s="926"/>
      <c r="C1732" s="926"/>
      <c r="D1732" s="926"/>
      <c r="E1732" s="926"/>
      <c r="F1732" s="926"/>
      <c r="G1732" s="926"/>
      <c r="H1732" s="926"/>
      <c r="I1732" s="926"/>
      <c r="J1732" s="926"/>
      <c r="K1732" s="926"/>
      <c r="L1732" s="926"/>
      <c r="M1732" s="926"/>
      <c r="N1732" s="926"/>
      <c r="O1732" s="926"/>
    </row>
    <row r="1733" spans="1:15" ht="10.15" customHeight="1">
      <c r="A1733" s="926"/>
      <c r="B1733" s="926"/>
      <c r="C1733" s="926"/>
      <c r="D1733" s="926"/>
      <c r="E1733" s="926"/>
      <c r="F1733" s="926"/>
      <c r="G1733" s="926"/>
      <c r="H1733" s="926"/>
      <c r="I1733" s="926"/>
      <c r="J1733" s="926"/>
      <c r="K1733" s="926"/>
      <c r="L1733" s="926"/>
      <c r="M1733" s="926"/>
      <c r="N1733" s="926"/>
      <c r="O1733" s="926"/>
    </row>
    <row r="1734" spans="1:15" ht="10.15" customHeight="1">
      <c r="A1734" s="926"/>
      <c r="B1734" s="926"/>
      <c r="C1734" s="926"/>
      <c r="D1734" s="926"/>
      <c r="E1734" s="926"/>
      <c r="F1734" s="926"/>
      <c r="G1734" s="926"/>
      <c r="H1734" s="926"/>
      <c r="I1734" s="926"/>
      <c r="J1734" s="926"/>
      <c r="K1734" s="926"/>
      <c r="L1734" s="926"/>
      <c r="M1734" s="926"/>
      <c r="N1734" s="926"/>
      <c r="O1734" s="926"/>
    </row>
    <row r="1735" spans="1:15" ht="10.15" customHeight="1">
      <c r="A1735" s="926"/>
      <c r="B1735" s="926"/>
      <c r="C1735" s="926"/>
      <c r="D1735" s="926"/>
      <c r="E1735" s="926"/>
      <c r="F1735" s="926"/>
      <c r="G1735" s="926"/>
      <c r="H1735" s="926"/>
      <c r="I1735" s="926"/>
      <c r="J1735" s="926"/>
      <c r="K1735" s="926"/>
      <c r="L1735" s="926"/>
      <c r="M1735" s="926"/>
      <c r="N1735" s="926"/>
      <c r="O1735" s="926"/>
    </row>
    <row r="1736" spans="1:15" ht="10.15" customHeight="1">
      <c r="A1736" s="926"/>
      <c r="B1736" s="926"/>
      <c r="C1736" s="926"/>
      <c r="D1736" s="926"/>
      <c r="E1736" s="926"/>
      <c r="F1736" s="926"/>
      <c r="G1736" s="926"/>
      <c r="H1736" s="926"/>
      <c r="I1736" s="926"/>
      <c r="J1736" s="926"/>
      <c r="K1736" s="926"/>
      <c r="L1736" s="926"/>
      <c r="M1736" s="926"/>
      <c r="N1736" s="926"/>
      <c r="O1736" s="926"/>
    </row>
    <row r="1737" spans="1:15" ht="10.15" customHeight="1">
      <c r="A1737" s="926"/>
      <c r="B1737" s="926"/>
      <c r="C1737" s="926"/>
      <c r="D1737" s="926"/>
      <c r="E1737" s="926"/>
      <c r="F1737" s="926"/>
      <c r="G1737" s="926"/>
      <c r="H1737" s="926"/>
      <c r="I1737" s="926"/>
      <c r="J1737" s="926"/>
      <c r="K1737" s="926"/>
      <c r="L1737" s="926"/>
      <c r="M1737" s="926"/>
      <c r="N1737" s="926"/>
      <c r="O1737" s="926"/>
    </row>
    <row r="1738" spans="1:15" ht="10.15" customHeight="1">
      <c r="A1738" s="926"/>
      <c r="B1738" s="926"/>
      <c r="C1738" s="926"/>
      <c r="D1738" s="926"/>
      <c r="E1738" s="926"/>
      <c r="F1738" s="926"/>
      <c r="G1738" s="926"/>
      <c r="H1738" s="926"/>
      <c r="I1738" s="926"/>
      <c r="J1738" s="926"/>
      <c r="K1738" s="926"/>
      <c r="L1738" s="926"/>
      <c r="M1738" s="926"/>
      <c r="N1738" s="926"/>
      <c r="O1738" s="926"/>
    </row>
    <row r="1739" spans="1:15" ht="10.15" customHeight="1">
      <c r="A1739" s="926"/>
      <c r="B1739" s="926"/>
      <c r="C1739" s="926"/>
      <c r="D1739" s="926"/>
      <c r="E1739" s="926"/>
      <c r="F1739" s="926"/>
      <c r="G1739" s="926"/>
      <c r="H1739" s="926"/>
      <c r="I1739" s="926"/>
      <c r="J1739" s="926"/>
      <c r="K1739" s="926"/>
      <c r="L1739" s="926"/>
      <c r="M1739" s="926"/>
      <c r="N1739" s="926"/>
      <c r="O1739" s="926"/>
    </row>
    <row r="1740" spans="1:15" ht="10.15" customHeight="1">
      <c r="A1740" s="926"/>
      <c r="B1740" s="926"/>
      <c r="C1740" s="926"/>
      <c r="D1740" s="926"/>
      <c r="E1740" s="926"/>
      <c r="F1740" s="926"/>
      <c r="G1740" s="926"/>
      <c r="H1740" s="926"/>
      <c r="I1740" s="926"/>
      <c r="J1740" s="926"/>
      <c r="K1740" s="926"/>
      <c r="L1740" s="926"/>
      <c r="M1740" s="926"/>
      <c r="N1740" s="926"/>
      <c r="O1740" s="926"/>
    </row>
    <row r="1741" spans="1:15" ht="10.15" customHeight="1">
      <c r="A1741" s="926"/>
      <c r="B1741" s="926"/>
      <c r="C1741" s="926"/>
      <c r="D1741" s="926"/>
      <c r="E1741" s="926"/>
      <c r="F1741" s="926"/>
      <c r="G1741" s="926"/>
      <c r="H1741" s="926"/>
      <c r="I1741" s="926"/>
      <c r="J1741" s="926"/>
      <c r="K1741" s="926"/>
      <c r="L1741" s="926"/>
      <c r="M1741" s="926"/>
      <c r="N1741" s="926"/>
      <c r="O1741" s="926"/>
    </row>
    <row r="1742" spans="1:15" ht="10.15" customHeight="1">
      <c r="A1742" s="926"/>
      <c r="B1742" s="926"/>
      <c r="C1742" s="926"/>
      <c r="D1742" s="926"/>
      <c r="E1742" s="926"/>
      <c r="F1742" s="926"/>
      <c r="G1742" s="926"/>
      <c r="H1742" s="926"/>
      <c r="I1742" s="926"/>
      <c r="J1742" s="926"/>
      <c r="K1742" s="926"/>
      <c r="L1742" s="926"/>
      <c r="M1742" s="926"/>
      <c r="N1742" s="926"/>
      <c r="O1742" s="926"/>
    </row>
    <row r="1743" spans="1:15" ht="10.15" customHeight="1">
      <c r="A1743" s="926"/>
      <c r="B1743" s="926"/>
      <c r="C1743" s="926"/>
      <c r="D1743" s="926"/>
      <c r="E1743" s="926"/>
      <c r="F1743" s="926"/>
      <c r="G1743" s="926"/>
      <c r="H1743" s="926"/>
      <c r="I1743" s="926"/>
      <c r="J1743" s="926"/>
      <c r="K1743" s="926"/>
      <c r="L1743" s="926"/>
      <c r="M1743" s="926"/>
      <c r="N1743" s="926"/>
      <c r="O1743" s="926"/>
    </row>
    <row r="1744" spans="1:15" ht="10.15" customHeight="1">
      <c r="A1744" s="926"/>
      <c r="B1744" s="926"/>
      <c r="C1744" s="926"/>
      <c r="D1744" s="926"/>
      <c r="E1744" s="926"/>
      <c r="F1744" s="926"/>
      <c r="G1744" s="926"/>
      <c r="H1744" s="926"/>
      <c r="I1744" s="926"/>
      <c r="J1744" s="926"/>
      <c r="K1744" s="926"/>
      <c r="L1744" s="926"/>
      <c r="M1744" s="926"/>
      <c r="N1744" s="926"/>
      <c r="O1744" s="926"/>
    </row>
    <row r="1745" spans="1:15" ht="10.15" customHeight="1">
      <c r="A1745" s="926"/>
      <c r="B1745" s="926"/>
      <c r="C1745" s="926"/>
      <c r="D1745" s="926"/>
      <c r="E1745" s="926"/>
      <c r="F1745" s="926"/>
      <c r="G1745" s="926"/>
      <c r="H1745" s="926"/>
      <c r="I1745" s="926"/>
      <c r="J1745" s="926"/>
      <c r="K1745" s="926"/>
      <c r="L1745" s="926"/>
      <c r="M1745" s="926"/>
      <c r="N1745" s="926"/>
      <c r="O1745" s="926"/>
    </row>
    <row r="1746" spans="1:15" ht="10.15" customHeight="1">
      <c r="A1746" s="926"/>
      <c r="B1746" s="926"/>
      <c r="C1746" s="926"/>
      <c r="D1746" s="926"/>
      <c r="E1746" s="926"/>
      <c r="F1746" s="926"/>
      <c r="G1746" s="926"/>
      <c r="H1746" s="926"/>
      <c r="I1746" s="926"/>
      <c r="J1746" s="926"/>
      <c r="K1746" s="926"/>
      <c r="L1746" s="926"/>
      <c r="M1746" s="926"/>
      <c r="N1746" s="926"/>
      <c r="O1746" s="926"/>
    </row>
    <row r="1747" spans="1:15" ht="10.15" customHeight="1">
      <c r="A1747" s="926"/>
      <c r="B1747" s="926"/>
      <c r="C1747" s="926"/>
      <c r="D1747" s="926"/>
      <c r="E1747" s="926"/>
      <c r="F1747" s="926"/>
      <c r="G1747" s="926"/>
      <c r="H1747" s="926"/>
      <c r="I1747" s="926"/>
      <c r="J1747" s="926"/>
      <c r="K1747" s="926"/>
      <c r="L1747" s="926"/>
      <c r="M1747" s="926"/>
      <c r="N1747" s="926"/>
      <c r="O1747" s="926"/>
    </row>
    <row r="1748" spans="1:15" ht="10.15" customHeight="1">
      <c r="A1748" s="926"/>
      <c r="B1748" s="926"/>
      <c r="C1748" s="926"/>
      <c r="D1748" s="926"/>
      <c r="E1748" s="926"/>
      <c r="F1748" s="926"/>
      <c r="G1748" s="926"/>
      <c r="H1748" s="926"/>
      <c r="I1748" s="926"/>
      <c r="J1748" s="926"/>
      <c r="K1748" s="926"/>
      <c r="L1748" s="926"/>
      <c r="M1748" s="926"/>
      <c r="N1748" s="926"/>
      <c r="O1748" s="926"/>
    </row>
    <row r="1749" spans="1:15" ht="10.15" customHeight="1">
      <c r="A1749" s="926"/>
      <c r="B1749" s="926"/>
      <c r="C1749" s="926"/>
      <c r="D1749" s="926"/>
      <c r="E1749" s="926"/>
      <c r="F1749" s="926"/>
      <c r="G1749" s="926"/>
      <c r="H1749" s="926"/>
      <c r="I1749" s="926"/>
      <c r="J1749" s="926"/>
      <c r="K1749" s="926"/>
      <c r="L1749" s="926"/>
      <c r="M1749" s="926"/>
      <c r="N1749" s="926"/>
      <c r="O1749" s="926"/>
    </row>
    <row r="1750" spans="1:15" ht="10.15" customHeight="1">
      <c r="A1750" s="926"/>
      <c r="B1750" s="926"/>
      <c r="C1750" s="926"/>
      <c r="D1750" s="926"/>
      <c r="E1750" s="926"/>
      <c r="F1750" s="926"/>
      <c r="G1750" s="926"/>
      <c r="H1750" s="926"/>
      <c r="I1750" s="926"/>
      <c r="J1750" s="926"/>
      <c r="K1750" s="926"/>
      <c r="L1750" s="926"/>
      <c r="M1750" s="926"/>
      <c r="N1750" s="926"/>
      <c r="O1750" s="926"/>
    </row>
    <row r="1751" spans="1:15" ht="10.15" customHeight="1">
      <c r="A1751" s="926"/>
      <c r="B1751" s="926"/>
      <c r="C1751" s="926"/>
      <c r="D1751" s="926"/>
      <c r="E1751" s="926"/>
      <c r="F1751" s="926"/>
      <c r="G1751" s="926"/>
      <c r="H1751" s="926"/>
      <c r="I1751" s="926"/>
      <c r="J1751" s="926"/>
      <c r="K1751" s="926"/>
      <c r="L1751" s="926"/>
      <c r="M1751" s="926"/>
      <c r="N1751" s="926"/>
      <c r="O1751" s="926"/>
    </row>
    <row r="1752" spans="1:15" ht="10.15" customHeight="1">
      <c r="A1752" s="926"/>
      <c r="B1752" s="926"/>
      <c r="C1752" s="926"/>
      <c r="D1752" s="926"/>
      <c r="E1752" s="926"/>
      <c r="F1752" s="926"/>
      <c r="G1752" s="926"/>
      <c r="H1752" s="926"/>
      <c r="I1752" s="926"/>
      <c r="J1752" s="926"/>
      <c r="K1752" s="926"/>
      <c r="L1752" s="926"/>
      <c r="M1752" s="926"/>
      <c r="N1752" s="926"/>
      <c r="O1752" s="926"/>
    </row>
    <row r="1753" spans="1:15" ht="10.15" customHeight="1">
      <c r="A1753" s="926"/>
      <c r="B1753" s="926"/>
      <c r="C1753" s="926"/>
      <c r="D1753" s="926"/>
      <c r="E1753" s="926"/>
      <c r="F1753" s="926"/>
      <c r="G1753" s="926"/>
      <c r="H1753" s="926"/>
      <c r="I1753" s="926"/>
      <c r="J1753" s="926"/>
      <c r="K1753" s="926"/>
      <c r="L1753" s="926"/>
      <c r="M1753" s="926"/>
      <c r="N1753" s="926"/>
      <c r="O1753" s="926"/>
    </row>
    <row r="1754" spans="1:15" ht="10.15" customHeight="1">
      <c r="A1754" s="926"/>
      <c r="B1754" s="926"/>
      <c r="C1754" s="926"/>
      <c r="D1754" s="926"/>
      <c r="E1754" s="926"/>
      <c r="F1754" s="926"/>
      <c r="G1754" s="926"/>
      <c r="H1754" s="926"/>
      <c r="I1754" s="926"/>
      <c r="J1754" s="926"/>
      <c r="K1754" s="926"/>
      <c r="L1754" s="926"/>
      <c r="M1754" s="926"/>
      <c r="N1754" s="926"/>
      <c r="O1754" s="926"/>
    </row>
    <row r="1755" spans="1:15" ht="10.15" customHeight="1">
      <c r="A1755" s="926"/>
      <c r="B1755" s="926"/>
      <c r="C1755" s="926"/>
      <c r="D1755" s="926"/>
      <c r="E1755" s="926"/>
      <c r="F1755" s="926"/>
      <c r="G1755" s="926"/>
      <c r="H1755" s="926"/>
      <c r="I1755" s="926"/>
      <c r="J1755" s="926"/>
      <c r="K1755" s="926"/>
      <c r="L1755" s="926"/>
      <c r="M1755" s="926"/>
      <c r="N1755" s="926"/>
      <c r="O1755" s="926"/>
    </row>
    <row r="1756" spans="1:15" ht="10.15" customHeight="1">
      <c r="A1756" s="926"/>
      <c r="B1756" s="926"/>
      <c r="C1756" s="926"/>
      <c r="D1756" s="926"/>
      <c r="E1756" s="926"/>
      <c r="F1756" s="926"/>
      <c r="G1756" s="926"/>
      <c r="H1756" s="926"/>
      <c r="I1756" s="926"/>
      <c r="J1756" s="926"/>
      <c r="K1756" s="926"/>
      <c r="L1756" s="926"/>
      <c r="M1756" s="926"/>
      <c r="N1756" s="926"/>
      <c r="O1756" s="926"/>
    </row>
    <row r="1757" spans="1:15" ht="10.15" customHeight="1">
      <c r="A1757" s="926"/>
      <c r="B1757" s="926"/>
      <c r="C1757" s="926"/>
      <c r="D1757" s="926"/>
      <c r="E1757" s="926"/>
      <c r="F1757" s="926"/>
      <c r="G1757" s="926"/>
      <c r="H1757" s="926"/>
      <c r="I1757" s="926"/>
      <c r="J1757" s="926"/>
      <c r="K1757" s="926"/>
      <c r="L1757" s="926"/>
      <c r="M1757" s="926"/>
      <c r="N1757" s="926"/>
      <c r="O1757" s="926"/>
    </row>
    <row r="1758" spans="1:15" ht="10.15" customHeight="1">
      <c r="A1758" s="926"/>
      <c r="B1758" s="926"/>
      <c r="C1758" s="926"/>
      <c r="D1758" s="926"/>
      <c r="E1758" s="926"/>
      <c r="F1758" s="926"/>
      <c r="G1758" s="926"/>
      <c r="H1758" s="926"/>
      <c r="I1758" s="926"/>
      <c r="J1758" s="926"/>
      <c r="K1758" s="926"/>
      <c r="L1758" s="926"/>
      <c r="M1758" s="926"/>
      <c r="N1758" s="926"/>
      <c r="O1758" s="926"/>
    </row>
    <row r="1759" spans="1:15" ht="10.15" customHeight="1">
      <c r="A1759" s="926"/>
      <c r="B1759" s="926"/>
      <c r="C1759" s="926"/>
      <c r="D1759" s="926"/>
      <c r="E1759" s="926"/>
      <c r="F1759" s="926"/>
      <c r="G1759" s="926"/>
      <c r="H1759" s="926"/>
      <c r="I1759" s="926"/>
      <c r="J1759" s="926"/>
      <c r="K1759" s="926"/>
      <c r="L1759" s="926"/>
      <c r="M1759" s="926"/>
      <c r="N1759" s="926"/>
      <c r="O1759" s="926"/>
    </row>
    <row r="1760" spans="1:15" ht="10.15" customHeight="1">
      <c r="A1760" s="926"/>
      <c r="B1760" s="926"/>
      <c r="C1760" s="926"/>
      <c r="D1760" s="926"/>
      <c r="E1760" s="926"/>
      <c r="F1760" s="926"/>
      <c r="G1760" s="926"/>
      <c r="H1760" s="926"/>
      <c r="I1760" s="926"/>
      <c r="J1760" s="926"/>
      <c r="K1760" s="926"/>
      <c r="L1760" s="926"/>
      <c r="M1760" s="926"/>
      <c r="N1760" s="926"/>
      <c r="O1760" s="926"/>
    </row>
    <row r="1761" spans="1:15" ht="10.15" customHeight="1">
      <c r="A1761" s="926"/>
      <c r="B1761" s="926"/>
      <c r="C1761" s="926"/>
      <c r="D1761" s="926"/>
      <c r="E1761" s="926"/>
      <c r="F1761" s="926"/>
      <c r="G1761" s="926"/>
      <c r="H1761" s="926"/>
      <c r="I1761" s="926"/>
      <c r="J1761" s="926"/>
      <c r="K1761" s="926"/>
      <c r="L1761" s="926"/>
      <c r="M1761" s="926"/>
      <c r="N1761" s="926"/>
      <c r="O1761" s="926"/>
    </row>
    <row r="1762" spans="1:15" ht="10.15" customHeight="1">
      <c r="A1762" s="926"/>
      <c r="B1762" s="926"/>
      <c r="C1762" s="926"/>
      <c r="D1762" s="926"/>
      <c r="E1762" s="926"/>
      <c r="F1762" s="926"/>
      <c r="G1762" s="926"/>
      <c r="H1762" s="926"/>
      <c r="I1762" s="926"/>
      <c r="J1762" s="926"/>
      <c r="K1762" s="926"/>
      <c r="L1762" s="926"/>
      <c r="M1762" s="926"/>
      <c r="N1762" s="926"/>
      <c r="O1762" s="926"/>
    </row>
    <row r="1763" spans="1:15" ht="10.15" customHeight="1">
      <c r="A1763" s="926"/>
      <c r="B1763" s="926"/>
      <c r="C1763" s="926"/>
      <c r="D1763" s="926"/>
      <c r="E1763" s="926"/>
      <c r="F1763" s="926"/>
      <c r="G1763" s="926"/>
      <c r="H1763" s="926"/>
      <c r="I1763" s="926"/>
      <c r="J1763" s="926"/>
      <c r="K1763" s="926"/>
      <c r="L1763" s="926"/>
      <c r="M1763" s="926"/>
      <c r="N1763" s="926"/>
      <c r="O1763" s="926"/>
    </row>
    <row r="1764" spans="1:15" ht="10.15" customHeight="1">
      <c r="A1764" s="926"/>
      <c r="B1764" s="926"/>
      <c r="C1764" s="926"/>
      <c r="D1764" s="926"/>
      <c r="E1764" s="926"/>
      <c r="F1764" s="926"/>
      <c r="G1764" s="926"/>
      <c r="H1764" s="926"/>
      <c r="I1764" s="926"/>
      <c r="J1764" s="926"/>
      <c r="K1764" s="926"/>
      <c r="L1764" s="926"/>
      <c r="M1764" s="926"/>
      <c r="N1764" s="926"/>
      <c r="O1764" s="926"/>
    </row>
    <row r="1765" spans="1:15" ht="10.15" customHeight="1">
      <c r="A1765" s="926"/>
      <c r="B1765" s="926"/>
      <c r="C1765" s="926"/>
      <c r="D1765" s="926"/>
      <c r="E1765" s="926"/>
      <c r="F1765" s="926"/>
      <c r="G1765" s="926"/>
      <c r="H1765" s="926"/>
      <c r="I1765" s="926"/>
      <c r="J1765" s="926"/>
      <c r="K1765" s="926"/>
      <c r="L1765" s="926"/>
      <c r="M1765" s="926"/>
      <c r="N1765" s="926"/>
      <c r="O1765" s="926"/>
    </row>
    <row r="1766" spans="1:15" ht="10.15" customHeight="1">
      <c r="A1766" s="926"/>
      <c r="B1766" s="926"/>
      <c r="C1766" s="926"/>
      <c r="D1766" s="926"/>
      <c r="E1766" s="926"/>
      <c r="F1766" s="926"/>
      <c r="G1766" s="926"/>
      <c r="H1766" s="926"/>
      <c r="I1766" s="926"/>
      <c r="J1766" s="926"/>
      <c r="K1766" s="926"/>
      <c r="L1766" s="926"/>
      <c r="M1766" s="926"/>
      <c r="N1766" s="926"/>
      <c r="O1766" s="926"/>
    </row>
    <row r="1767" spans="1:15" ht="10.15" customHeight="1">
      <c r="A1767" s="926"/>
      <c r="B1767" s="926"/>
      <c r="C1767" s="926"/>
      <c r="D1767" s="926"/>
      <c r="E1767" s="926"/>
      <c r="F1767" s="926"/>
      <c r="G1767" s="926"/>
      <c r="H1767" s="926"/>
      <c r="I1767" s="926"/>
      <c r="J1767" s="926"/>
      <c r="K1767" s="926"/>
      <c r="L1767" s="926"/>
      <c r="M1767" s="926"/>
      <c r="N1767" s="926"/>
      <c r="O1767" s="926"/>
    </row>
    <row r="1768" spans="1:15" ht="10.15" customHeight="1">
      <c r="A1768" s="926"/>
      <c r="B1768" s="926"/>
      <c r="C1768" s="926"/>
      <c r="D1768" s="926"/>
      <c r="E1768" s="926"/>
      <c r="F1768" s="926"/>
      <c r="G1768" s="926"/>
      <c r="H1768" s="926"/>
      <c r="I1768" s="926"/>
      <c r="J1768" s="926"/>
      <c r="K1768" s="926"/>
      <c r="L1768" s="926"/>
      <c r="M1768" s="926"/>
      <c r="N1768" s="926"/>
      <c r="O1768" s="926"/>
    </row>
    <row r="1769" spans="1:15" ht="10.15" customHeight="1">
      <c r="A1769" s="926"/>
      <c r="B1769" s="926"/>
      <c r="C1769" s="926"/>
      <c r="D1769" s="926"/>
      <c r="E1769" s="926"/>
      <c r="F1769" s="926"/>
      <c r="G1769" s="926"/>
      <c r="H1769" s="926"/>
      <c r="I1769" s="926"/>
      <c r="J1769" s="926"/>
      <c r="K1769" s="926"/>
      <c r="L1769" s="926"/>
      <c r="M1769" s="926"/>
      <c r="N1769" s="926"/>
      <c r="O1769" s="926"/>
    </row>
    <row r="1770" spans="1:15" ht="10.15" customHeight="1">
      <c r="A1770" s="926"/>
      <c r="B1770" s="926"/>
      <c r="C1770" s="926"/>
      <c r="D1770" s="926"/>
      <c r="E1770" s="926"/>
      <c r="F1770" s="926"/>
      <c r="G1770" s="926"/>
      <c r="H1770" s="926"/>
      <c r="I1770" s="926"/>
      <c r="J1770" s="926"/>
      <c r="K1770" s="926"/>
      <c r="L1770" s="926"/>
      <c r="M1770" s="926"/>
      <c r="N1770" s="926"/>
      <c r="O1770" s="926"/>
    </row>
    <row r="1771" spans="1:15" ht="10.15" customHeight="1">
      <c r="A1771" s="926"/>
      <c r="B1771" s="926"/>
      <c r="C1771" s="926"/>
      <c r="D1771" s="926"/>
      <c r="E1771" s="926"/>
      <c r="F1771" s="926"/>
      <c r="G1771" s="926"/>
      <c r="H1771" s="926"/>
      <c r="I1771" s="926"/>
      <c r="J1771" s="926"/>
      <c r="K1771" s="926"/>
      <c r="L1771" s="926"/>
      <c r="M1771" s="926"/>
      <c r="N1771" s="926"/>
      <c r="O1771" s="926"/>
    </row>
    <row r="1772" spans="1:15" ht="10.15" customHeight="1">
      <c r="A1772" s="926"/>
      <c r="B1772" s="926"/>
      <c r="C1772" s="926"/>
      <c r="D1772" s="926"/>
      <c r="E1772" s="926"/>
      <c r="F1772" s="926"/>
      <c r="G1772" s="926"/>
      <c r="H1772" s="926"/>
      <c r="I1772" s="926"/>
      <c r="J1772" s="926"/>
      <c r="K1772" s="926"/>
      <c r="L1772" s="926"/>
      <c r="M1772" s="926"/>
      <c r="N1772" s="926"/>
      <c r="O1772" s="926"/>
    </row>
    <row r="1773" spans="1:15" ht="10.15" customHeight="1">
      <c r="A1773" s="926"/>
      <c r="B1773" s="926"/>
      <c r="C1773" s="926"/>
      <c r="D1773" s="926"/>
      <c r="E1773" s="926"/>
      <c r="F1773" s="926"/>
      <c r="G1773" s="926"/>
      <c r="H1773" s="926"/>
      <c r="I1773" s="926"/>
      <c r="J1773" s="926"/>
      <c r="K1773" s="926"/>
      <c r="L1773" s="926"/>
      <c r="M1773" s="926"/>
      <c r="N1773" s="926"/>
      <c r="O1773" s="926"/>
    </row>
    <row r="1774" spans="1:15" ht="10.15" customHeight="1">
      <c r="A1774" s="926"/>
      <c r="B1774" s="926"/>
      <c r="C1774" s="926"/>
      <c r="D1774" s="926"/>
      <c r="E1774" s="926"/>
      <c r="F1774" s="926"/>
      <c r="G1774" s="926"/>
      <c r="H1774" s="926"/>
      <c r="I1774" s="926"/>
      <c r="J1774" s="926"/>
      <c r="K1774" s="926"/>
      <c r="L1774" s="926"/>
      <c r="M1774" s="926"/>
      <c r="N1774" s="926"/>
      <c r="O1774" s="926"/>
    </row>
    <row r="1775" spans="1:15" ht="10.15" customHeight="1">
      <c r="A1775" s="926"/>
      <c r="B1775" s="926"/>
      <c r="C1775" s="926"/>
      <c r="D1775" s="926"/>
      <c r="E1775" s="926"/>
      <c r="F1775" s="926"/>
      <c r="G1775" s="926"/>
      <c r="H1775" s="926"/>
      <c r="I1775" s="926"/>
      <c r="J1775" s="926"/>
      <c r="K1775" s="926"/>
      <c r="L1775" s="926"/>
      <c r="M1775" s="926"/>
      <c r="N1775" s="926"/>
      <c r="O1775" s="926"/>
    </row>
    <row r="1776" spans="1:15" ht="10.15" customHeight="1">
      <c r="A1776" s="926"/>
      <c r="B1776" s="926"/>
      <c r="C1776" s="926"/>
      <c r="D1776" s="926"/>
      <c r="E1776" s="926"/>
      <c r="F1776" s="926"/>
      <c r="G1776" s="926"/>
      <c r="H1776" s="926"/>
      <c r="I1776" s="926"/>
      <c r="J1776" s="926"/>
      <c r="K1776" s="926"/>
      <c r="L1776" s="926"/>
      <c r="M1776" s="926"/>
      <c r="N1776" s="926"/>
      <c r="O1776" s="926"/>
    </row>
    <row r="1777" spans="1:15" ht="10.15" customHeight="1">
      <c r="A1777" s="926"/>
      <c r="B1777" s="926"/>
      <c r="C1777" s="926"/>
      <c r="D1777" s="926"/>
      <c r="E1777" s="926"/>
      <c r="F1777" s="926"/>
      <c r="G1777" s="926"/>
      <c r="H1777" s="926"/>
      <c r="I1777" s="926"/>
      <c r="J1777" s="926"/>
      <c r="K1777" s="926"/>
      <c r="L1777" s="926"/>
      <c r="M1777" s="926"/>
      <c r="N1777" s="926"/>
      <c r="O1777" s="926"/>
    </row>
    <row r="1778" spans="1:15" ht="10.15" customHeight="1">
      <c r="A1778" s="926"/>
      <c r="B1778" s="926"/>
      <c r="C1778" s="926"/>
      <c r="D1778" s="926"/>
      <c r="E1778" s="926"/>
      <c r="F1778" s="926"/>
      <c r="G1778" s="926"/>
      <c r="H1778" s="926"/>
      <c r="I1778" s="926"/>
      <c r="J1778" s="926"/>
      <c r="K1778" s="926"/>
      <c r="L1778" s="926"/>
      <c r="M1778" s="926"/>
      <c r="N1778" s="926"/>
      <c r="O1778" s="926"/>
    </row>
    <row r="1779" spans="1:15" ht="10.15" customHeight="1">
      <c r="A1779" s="926"/>
      <c r="B1779" s="926"/>
      <c r="C1779" s="926"/>
      <c r="D1779" s="926"/>
      <c r="E1779" s="926"/>
      <c r="F1779" s="926"/>
      <c r="G1779" s="926"/>
      <c r="H1779" s="926"/>
      <c r="I1779" s="926"/>
      <c r="J1779" s="926"/>
      <c r="K1779" s="926"/>
      <c r="L1779" s="926"/>
      <c r="M1779" s="926"/>
      <c r="N1779" s="926"/>
      <c r="O1779" s="926"/>
    </row>
    <row r="1780" spans="1:15" ht="10.15" customHeight="1">
      <c r="A1780" s="926"/>
      <c r="B1780" s="926"/>
      <c r="C1780" s="926"/>
      <c r="D1780" s="926"/>
      <c r="E1780" s="926"/>
      <c r="F1780" s="926"/>
      <c r="G1780" s="926"/>
      <c r="H1780" s="926"/>
      <c r="I1780" s="926"/>
      <c r="J1780" s="926"/>
      <c r="K1780" s="926"/>
      <c r="L1780" s="926"/>
      <c r="M1780" s="926"/>
      <c r="N1780" s="926"/>
      <c r="O1780" s="926"/>
    </row>
    <row r="1781" spans="1:15" ht="10.15" customHeight="1">
      <c r="A1781" s="926"/>
      <c r="B1781" s="926"/>
      <c r="C1781" s="926"/>
      <c r="D1781" s="926"/>
      <c r="E1781" s="926"/>
      <c r="F1781" s="926"/>
      <c r="G1781" s="926"/>
      <c r="H1781" s="926"/>
      <c r="I1781" s="926"/>
      <c r="J1781" s="926"/>
      <c r="K1781" s="926"/>
      <c r="L1781" s="926"/>
      <c r="M1781" s="926"/>
      <c r="N1781" s="926"/>
      <c r="O1781" s="926"/>
    </row>
    <row r="1782" spans="1:15" ht="10.15" customHeight="1">
      <c r="A1782" s="926"/>
      <c r="B1782" s="926"/>
      <c r="C1782" s="926"/>
      <c r="D1782" s="926"/>
      <c r="E1782" s="926"/>
      <c r="F1782" s="926"/>
      <c r="G1782" s="926"/>
      <c r="H1782" s="926"/>
      <c r="I1782" s="926"/>
      <c r="J1782" s="926"/>
      <c r="K1782" s="926"/>
      <c r="L1782" s="926"/>
      <c r="M1782" s="926"/>
      <c r="N1782" s="926"/>
      <c r="O1782" s="926"/>
    </row>
    <row r="1783" spans="1:15" ht="10.15" customHeight="1">
      <c r="A1783" s="926"/>
      <c r="B1783" s="926"/>
      <c r="C1783" s="926"/>
      <c r="D1783" s="926"/>
      <c r="E1783" s="926"/>
      <c r="F1783" s="926"/>
      <c r="G1783" s="926"/>
      <c r="H1783" s="926"/>
      <c r="I1783" s="926"/>
      <c r="J1783" s="926"/>
      <c r="K1783" s="926"/>
      <c r="L1783" s="926"/>
      <c r="M1783" s="926"/>
      <c r="N1783" s="926"/>
      <c r="O1783" s="926"/>
    </row>
    <row r="1784" spans="1:15" ht="10.15" customHeight="1">
      <c r="A1784" s="926"/>
      <c r="B1784" s="926"/>
      <c r="C1784" s="926"/>
      <c r="D1784" s="926"/>
      <c r="E1784" s="926"/>
      <c r="F1784" s="926"/>
      <c r="G1784" s="926"/>
      <c r="H1784" s="926"/>
      <c r="I1784" s="926"/>
      <c r="J1784" s="926"/>
      <c r="K1784" s="926"/>
      <c r="L1784" s="926"/>
      <c r="M1784" s="926"/>
      <c r="N1784" s="926"/>
      <c r="O1784" s="926"/>
    </row>
    <row r="1785" spans="1:15" ht="10.15" customHeight="1">
      <c r="A1785" s="926"/>
      <c r="B1785" s="926"/>
      <c r="C1785" s="926"/>
      <c r="D1785" s="926"/>
      <c r="E1785" s="926"/>
      <c r="F1785" s="926"/>
      <c r="G1785" s="926"/>
      <c r="H1785" s="926"/>
      <c r="I1785" s="926"/>
      <c r="J1785" s="926"/>
      <c r="K1785" s="926"/>
      <c r="L1785" s="926"/>
      <c r="M1785" s="926"/>
      <c r="N1785" s="926"/>
      <c r="O1785" s="926"/>
    </row>
    <row r="1786" spans="1:15" ht="10.15" customHeight="1">
      <c r="A1786" s="926"/>
      <c r="B1786" s="926"/>
      <c r="C1786" s="926"/>
      <c r="D1786" s="926"/>
      <c r="E1786" s="926"/>
      <c r="F1786" s="926"/>
      <c r="G1786" s="926"/>
      <c r="H1786" s="926"/>
      <c r="I1786" s="926"/>
      <c r="J1786" s="926"/>
      <c r="K1786" s="926"/>
      <c r="L1786" s="926"/>
      <c r="M1786" s="926"/>
      <c r="N1786" s="926"/>
      <c r="O1786" s="926"/>
    </row>
    <row r="1787" spans="1:15" ht="10.15" customHeight="1">
      <c r="A1787" s="926"/>
      <c r="B1787" s="926"/>
      <c r="C1787" s="926"/>
      <c r="D1787" s="926"/>
      <c r="E1787" s="926"/>
      <c r="F1787" s="926"/>
      <c r="G1787" s="926"/>
      <c r="H1787" s="926"/>
      <c r="I1787" s="926"/>
      <c r="J1787" s="926"/>
      <c r="K1787" s="926"/>
      <c r="L1787" s="926"/>
      <c r="M1787" s="926"/>
      <c r="N1787" s="926"/>
      <c r="O1787" s="926"/>
    </row>
    <row r="1788" spans="1:15" ht="10.15" customHeight="1">
      <c r="A1788" s="926"/>
      <c r="B1788" s="926"/>
      <c r="C1788" s="926"/>
      <c r="D1788" s="926"/>
      <c r="E1788" s="926"/>
      <c r="F1788" s="926"/>
      <c r="G1788" s="926"/>
      <c r="H1788" s="926"/>
      <c r="I1788" s="926"/>
      <c r="J1788" s="926"/>
      <c r="K1788" s="926"/>
      <c r="L1788" s="926"/>
      <c r="M1788" s="926"/>
      <c r="N1788" s="926"/>
      <c r="O1788" s="926"/>
    </row>
    <row r="1789" spans="1:15" ht="10.15" customHeight="1">
      <c r="A1789" s="926"/>
      <c r="B1789" s="926"/>
      <c r="C1789" s="926"/>
      <c r="D1789" s="926"/>
      <c r="E1789" s="926"/>
      <c r="F1789" s="926"/>
      <c r="G1789" s="926"/>
      <c r="H1789" s="926"/>
      <c r="I1789" s="926"/>
      <c r="J1789" s="926"/>
      <c r="K1789" s="926"/>
      <c r="L1789" s="926"/>
      <c r="M1789" s="926"/>
      <c r="N1789" s="926"/>
      <c r="O1789" s="926"/>
    </row>
    <row r="1790" spans="1:15" ht="10.15" customHeight="1">
      <c r="A1790" s="926"/>
      <c r="B1790" s="926"/>
      <c r="C1790" s="926"/>
      <c r="D1790" s="926"/>
      <c r="E1790" s="926"/>
      <c r="F1790" s="926"/>
      <c r="G1790" s="926"/>
      <c r="H1790" s="926"/>
      <c r="I1790" s="926"/>
      <c r="J1790" s="926"/>
      <c r="K1790" s="926"/>
      <c r="L1790" s="926"/>
      <c r="M1790" s="926"/>
      <c r="N1790" s="926"/>
      <c r="O1790" s="926"/>
    </row>
    <row r="1791" spans="1:15" ht="10.15" customHeight="1">
      <c r="A1791" s="926"/>
      <c r="B1791" s="926"/>
      <c r="C1791" s="926"/>
      <c r="D1791" s="926"/>
      <c r="E1791" s="926"/>
      <c r="F1791" s="926"/>
      <c r="G1791" s="926"/>
      <c r="H1791" s="926"/>
      <c r="I1791" s="926"/>
      <c r="J1791" s="926"/>
      <c r="K1791" s="926"/>
      <c r="L1791" s="926"/>
      <c r="M1791" s="926"/>
      <c r="N1791" s="926"/>
      <c r="O1791" s="926"/>
    </row>
    <row r="1792" spans="1:15" ht="10.15" customHeight="1">
      <c r="A1792" s="926"/>
      <c r="B1792" s="926"/>
      <c r="C1792" s="926"/>
      <c r="D1792" s="926"/>
      <c r="E1792" s="926"/>
      <c r="F1792" s="926"/>
      <c r="G1792" s="926"/>
      <c r="H1792" s="926"/>
      <c r="I1792" s="926"/>
      <c r="J1792" s="926"/>
      <c r="K1792" s="926"/>
      <c r="L1792" s="926"/>
      <c r="M1792" s="926"/>
      <c r="N1792" s="926"/>
      <c r="O1792" s="926"/>
    </row>
    <row r="1793" spans="1:15" ht="10.15" customHeight="1">
      <c r="A1793" s="926"/>
      <c r="B1793" s="926"/>
      <c r="C1793" s="926"/>
      <c r="D1793" s="926"/>
      <c r="E1793" s="926"/>
      <c r="F1793" s="926"/>
      <c r="G1793" s="926"/>
      <c r="H1793" s="926"/>
      <c r="I1793" s="926"/>
      <c r="J1793" s="926"/>
      <c r="K1793" s="926"/>
      <c r="L1793" s="926"/>
      <c r="M1793" s="926"/>
      <c r="N1793" s="926"/>
      <c r="O1793" s="926"/>
    </row>
    <row r="1794" spans="1:15" ht="10.15" customHeight="1">
      <c r="A1794" s="926"/>
      <c r="B1794" s="926"/>
      <c r="C1794" s="926"/>
      <c r="D1794" s="926"/>
      <c r="E1794" s="926"/>
      <c r="F1794" s="926"/>
      <c r="G1794" s="926"/>
      <c r="H1794" s="926"/>
      <c r="I1794" s="926"/>
      <c r="J1794" s="926"/>
      <c r="K1794" s="926"/>
      <c r="L1794" s="926"/>
      <c r="M1794" s="926"/>
      <c r="N1794" s="926"/>
      <c r="O1794" s="926"/>
    </row>
    <row r="1795" spans="1:15" ht="10.15" customHeight="1">
      <c r="A1795" s="926"/>
      <c r="B1795" s="926"/>
      <c r="C1795" s="926"/>
      <c r="D1795" s="926"/>
      <c r="E1795" s="926"/>
      <c r="F1795" s="926"/>
      <c r="G1795" s="926"/>
      <c r="H1795" s="926"/>
      <c r="I1795" s="926"/>
      <c r="J1795" s="926"/>
      <c r="K1795" s="926"/>
      <c r="L1795" s="926"/>
      <c r="M1795" s="926"/>
      <c r="N1795" s="926"/>
      <c r="O1795" s="926"/>
    </row>
    <row r="1796" spans="1:15" ht="10.15" customHeight="1">
      <c r="A1796" s="926"/>
      <c r="B1796" s="926"/>
      <c r="C1796" s="926"/>
      <c r="D1796" s="926"/>
      <c r="E1796" s="926"/>
      <c r="F1796" s="926"/>
      <c r="G1796" s="926"/>
      <c r="H1796" s="926"/>
      <c r="I1796" s="926"/>
      <c r="J1796" s="926"/>
      <c r="K1796" s="926"/>
      <c r="L1796" s="926"/>
      <c r="M1796" s="926"/>
      <c r="N1796" s="926"/>
      <c r="O1796" s="926"/>
    </row>
    <row r="1797" spans="1:15" ht="10.15" customHeight="1">
      <c r="A1797" s="926"/>
      <c r="B1797" s="926"/>
      <c r="C1797" s="926"/>
      <c r="D1797" s="926"/>
      <c r="E1797" s="926"/>
      <c r="F1797" s="926"/>
      <c r="G1797" s="926"/>
      <c r="H1797" s="926"/>
      <c r="I1797" s="926"/>
      <c r="J1797" s="926"/>
      <c r="K1797" s="926"/>
      <c r="L1797" s="926"/>
      <c r="M1797" s="926"/>
      <c r="N1797" s="926"/>
      <c r="O1797" s="926"/>
    </row>
    <row r="1798" spans="1:15" ht="10.15" customHeight="1">
      <c r="A1798" s="926"/>
      <c r="B1798" s="926"/>
      <c r="C1798" s="926"/>
      <c r="D1798" s="926"/>
      <c r="E1798" s="926"/>
      <c r="F1798" s="926"/>
      <c r="G1798" s="926"/>
      <c r="H1798" s="926"/>
      <c r="I1798" s="926"/>
      <c r="J1798" s="926"/>
      <c r="K1798" s="926"/>
      <c r="L1798" s="926"/>
      <c r="M1798" s="926"/>
      <c r="N1798" s="926"/>
      <c r="O1798" s="926"/>
    </row>
    <row r="1799" spans="1:15" ht="10.15" customHeight="1">
      <c r="A1799" s="926"/>
      <c r="B1799" s="926"/>
      <c r="C1799" s="926"/>
      <c r="D1799" s="926"/>
      <c r="E1799" s="926"/>
      <c r="F1799" s="926"/>
      <c r="G1799" s="926"/>
      <c r="H1799" s="926"/>
      <c r="I1799" s="926"/>
      <c r="J1799" s="926"/>
      <c r="K1799" s="926"/>
      <c r="L1799" s="926"/>
      <c r="M1799" s="926"/>
      <c r="N1799" s="926"/>
      <c r="O1799" s="926"/>
    </row>
    <row r="1800" spans="1:15" ht="10.15" customHeight="1">
      <c r="A1800" s="926"/>
      <c r="B1800" s="926"/>
      <c r="C1800" s="926"/>
      <c r="D1800" s="926"/>
      <c r="E1800" s="926"/>
      <c r="F1800" s="926"/>
      <c r="G1800" s="926"/>
      <c r="H1800" s="926"/>
      <c r="I1800" s="926"/>
      <c r="J1800" s="926"/>
      <c r="K1800" s="926"/>
      <c r="L1800" s="926"/>
      <c r="M1800" s="926"/>
      <c r="N1800" s="926"/>
      <c r="O1800" s="926"/>
    </row>
    <row r="1801" spans="1:15" ht="10.15" customHeight="1">
      <c r="A1801" s="926"/>
      <c r="B1801" s="926"/>
      <c r="C1801" s="926"/>
      <c r="D1801" s="926"/>
      <c r="E1801" s="926"/>
      <c r="F1801" s="926"/>
      <c r="G1801" s="926"/>
      <c r="H1801" s="926"/>
      <c r="I1801" s="926"/>
      <c r="J1801" s="926"/>
      <c r="K1801" s="926"/>
      <c r="L1801" s="926"/>
      <c r="M1801" s="926"/>
      <c r="N1801" s="926"/>
      <c r="O1801" s="926"/>
    </row>
    <row r="1802" spans="1:15" ht="10.15" customHeight="1">
      <c r="A1802" s="926"/>
      <c r="B1802" s="926"/>
      <c r="C1802" s="926"/>
      <c r="D1802" s="926"/>
      <c r="E1802" s="926"/>
      <c r="F1802" s="926"/>
      <c r="G1802" s="926"/>
      <c r="H1802" s="926"/>
      <c r="I1802" s="926"/>
      <c r="J1802" s="926"/>
      <c r="K1802" s="926"/>
      <c r="L1802" s="926"/>
      <c r="M1802" s="926"/>
      <c r="N1802" s="926"/>
      <c r="O1802" s="926"/>
    </row>
    <row r="1803" spans="1:15" ht="10.15" customHeight="1">
      <c r="A1803" s="926"/>
      <c r="B1803" s="926"/>
      <c r="C1803" s="926"/>
      <c r="D1803" s="926"/>
      <c r="E1803" s="926"/>
      <c r="F1803" s="926"/>
      <c r="G1803" s="926"/>
      <c r="H1803" s="926"/>
      <c r="I1803" s="926"/>
      <c r="J1803" s="926"/>
      <c r="K1803" s="926"/>
      <c r="L1803" s="926"/>
      <c r="M1803" s="926"/>
      <c r="N1803" s="926"/>
      <c r="O1803" s="926"/>
    </row>
    <row r="1804" spans="1:15" ht="10.15" customHeight="1">
      <c r="A1804" s="926"/>
      <c r="B1804" s="926"/>
      <c r="C1804" s="926"/>
      <c r="D1804" s="926"/>
      <c r="E1804" s="926"/>
      <c r="F1804" s="926"/>
      <c r="G1804" s="926"/>
      <c r="H1804" s="926"/>
      <c r="I1804" s="926"/>
      <c r="J1804" s="926"/>
      <c r="K1804" s="926"/>
      <c r="L1804" s="926"/>
      <c r="M1804" s="926"/>
      <c r="N1804" s="926"/>
      <c r="O1804" s="926"/>
    </row>
    <row r="1805" spans="1:15" ht="10.15" customHeight="1">
      <c r="A1805" s="926"/>
      <c r="B1805" s="926"/>
      <c r="C1805" s="926"/>
      <c r="D1805" s="926"/>
      <c r="E1805" s="926"/>
      <c r="F1805" s="926"/>
      <c r="G1805" s="926"/>
      <c r="H1805" s="926"/>
      <c r="I1805" s="926"/>
      <c r="J1805" s="926"/>
      <c r="K1805" s="926"/>
      <c r="L1805" s="926"/>
      <c r="M1805" s="926"/>
      <c r="N1805" s="926"/>
      <c r="O1805" s="926"/>
    </row>
    <row r="1806" spans="1:15" ht="10.15" customHeight="1">
      <c r="A1806" s="926"/>
      <c r="B1806" s="926"/>
      <c r="C1806" s="926"/>
      <c r="D1806" s="926"/>
      <c r="E1806" s="926"/>
      <c r="F1806" s="926"/>
      <c r="G1806" s="926"/>
      <c r="H1806" s="926"/>
      <c r="I1806" s="926"/>
      <c r="J1806" s="926"/>
      <c r="K1806" s="926"/>
      <c r="L1806" s="926"/>
      <c r="M1806" s="926"/>
      <c r="N1806" s="926"/>
      <c r="O1806" s="926"/>
    </row>
    <row r="1807" spans="1:15" ht="10.15" customHeight="1">
      <c r="A1807" s="926"/>
      <c r="B1807" s="926"/>
      <c r="C1807" s="926"/>
      <c r="D1807" s="926"/>
      <c r="E1807" s="926"/>
      <c r="F1807" s="926"/>
      <c r="G1807" s="926"/>
      <c r="H1807" s="926"/>
      <c r="I1807" s="926"/>
      <c r="J1807" s="926"/>
      <c r="K1807" s="926"/>
      <c r="L1807" s="926"/>
      <c r="M1807" s="926"/>
      <c r="N1807" s="926"/>
      <c r="O1807" s="926"/>
    </row>
    <row r="1808" spans="1:15" ht="10.15" customHeight="1">
      <c r="A1808" s="926"/>
      <c r="B1808" s="926"/>
      <c r="C1808" s="926"/>
      <c r="D1808" s="926"/>
      <c r="E1808" s="926"/>
      <c r="F1808" s="926"/>
      <c r="G1808" s="926"/>
      <c r="H1808" s="926"/>
      <c r="I1808" s="926"/>
      <c r="J1808" s="926"/>
      <c r="K1808" s="926"/>
      <c r="L1808" s="926"/>
      <c r="M1808" s="926"/>
      <c r="N1808" s="926"/>
      <c r="O1808" s="926"/>
    </row>
    <row r="1809" spans="1:15" ht="10.15" customHeight="1">
      <c r="A1809" s="926"/>
      <c r="B1809" s="926"/>
      <c r="C1809" s="926"/>
      <c r="D1809" s="926"/>
      <c r="E1809" s="926"/>
      <c r="F1809" s="926"/>
      <c r="G1809" s="926"/>
      <c r="H1809" s="926"/>
      <c r="I1809" s="926"/>
      <c r="J1809" s="926"/>
      <c r="K1809" s="926"/>
      <c r="L1809" s="926"/>
      <c r="M1809" s="926"/>
      <c r="N1809" s="926"/>
      <c r="O1809" s="926"/>
    </row>
    <row r="1810" spans="1:15" ht="10.15" customHeight="1">
      <c r="A1810" s="926"/>
      <c r="B1810" s="926"/>
      <c r="C1810" s="926"/>
      <c r="D1810" s="926"/>
      <c r="E1810" s="926"/>
      <c r="F1810" s="926"/>
      <c r="G1810" s="926"/>
      <c r="H1810" s="926"/>
      <c r="I1810" s="926"/>
      <c r="J1810" s="926"/>
      <c r="K1810" s="926"/>
      <c r="L1810" s="926"/>
      <c r="M1810" s="926"/>
      <c r="N1810" s="926"/>
      <c r="O1810" s="926"/>
    </row>
    <row r="1811" spans="1:15" ht="10.15" customHeight="1">
      <c r="A1811" s="926"/>
      <c r="B1811" s="926"/>
      <c r="C1811" s="926"/>
      <c r="D1811" s="926"/>
      <c r="E1811" s="926"/>
      <c r="F1811" s="926"/>
      <c r="G1811" s="926"/>
      <c r="H1811" s="926"/>
      <c r="I1811" s="926"/>
      <c r="J1811" s="926"/>
      <c r="K1811" s="926"/>
      <c r="L1811" s="926"/>
      <c r="M1811" s="926"/>
      <c r="N1811" s="926"/>
      <c r="O1811" s="926"/>
    </row>
    <row r="1812" spans="1:15" ht="10.15" customHeight="1">
      <c r="A1812" s="926"/>
      <c r="B1812" s="926"/>
      <c r="C1812" s="926"/>
      <c r="D1812" s="926"/>
      <c r="E1812" s="926"/>
      <c r="F1812" s="926"/>
      <c r="G1812" s="926"/>
      <c r="H1812" s="926"/>
      <c r="I1812" s="926"/>
      <c r="J1812" s="926"/>
      <c r="K1812" s="926"/>
      <c r="L1812" s="926"/>
      <c r="M1812" s="926"/>
      <c r="N1812" s="926"/>
      <c r="O1812" s="926"/>
    </row>
    <row r="1813" spans="1:15" ht="10.15" customHeight="1">
      <c r="A1813" s="926"/>
      <c r="B1813" s="926"/>
      <c r="C1813" s="926"/>
      <c r="D1813" s="926"/>
      <c r="E1813" s="926"/>
      <c r="F1813" s="926"/>
      <c r="G1813" s="926"/>
      <c r="H1813" s="926"/>
      <c r="I1813" s="926"/>
      <c r="J1813" s="926"/>
      <c r="K1813" s="926"/>
      <c r="L1813" s="926"/>
      <c r="M1813" s="926"/>
      <c r="N1813" s="926"/>
      <c r="O1813" s="926"/>
    </row>
    <row r="1814" spans="1:15" ht="10.15" customHeight="1">
      <c r="A1814" s="926"/>
      <c r="B1814" s="926"/>
      <c r="C1814" s="926"/>
      <c r="D1814" s="926"/>
      <c r="E1814" s="926"/>
      <c r="F1814" s="926"/>
      <c r="G1814" s="926"/>
      <c r="H1814" s="926"/>
      <c r="I1814" s="926"/>
      <c r="J1814" s="926"/>
      <c r="K1814" s="926"/>
      <c r="L1814" s="926"/>
      <c r="M1814" s="926"/>
      <c r="N1814" s="926"/>
      <c r="O1814" s="926"/>
    </row>
    <row r="1815" spans="1:15" ht="10.15" customHeight="1">
      <c r="A1815" s="926"/>
      <c r="B1815" s="926"/>
      <c r="C1815" s="926"/>
      <c r="D1815" s="926"/>
      <c r="E1815" s="926"/>
      <c r="F1815" s="926"/>
      <c r="G1815" s="926"/>
      <c r="H1815" s="926"/>
      <c r="I1815" s="926"/>
      <c r="J1815" s="926"/>
      <c r="K1815" s="926"/>
      <c r="L1815" s="926"/>
      <c r="M1815" s="926"/>
      <c r="N1815" s="926"/>
      <c r="O1815" s="926"/>
    </row>
    <row r="1816" spans="1:15" ht="10.15" customHeight="1">
      <c r="A1816" s="926"/>
      <c r="B1816" s="926"/>
      <c r="C1816" s="926"/>
      <c r="D1816" s="926"/>
      <c r="E1816" s="926"/>
      <c r="F1816" s="926"/>
      <c r="G1816" s="926"/>
      <c r="H1816" s="926"/>
      <c r="I1816" s="926"/>
      <c r="J1816" s="926"/>
      <c r="K1816" s="926"/>
      <c r="L1816" s="926"/>
      <c r="M1816" s="926"/>
      <c r="N1816" s="926"/>
      <c r="O1816" s="926"/>
    </row>
    <row r="1817" spans="1:15" ht="10.15" customHeight="1">
      <c r="A1817" s="926"/>
      <c r="B1817" s="926"/>
      <c r="C1817" s="926"/>
      <c r="D1817" s="926"/>
      <c r="E1817" s="926"/>
      <c r="F1817" s="926"/>
      <c r="G1817" s="926"/>
      <c r="H1817" s="926"/>
      <c r="I1817" s="926"/>
      <c r="J1817" s="926"/>
      <c r="K1817" s="926"/>
      <c r="L1817" s="926"/>
      <c r="M1817" s="926"/>
      <c r="N1817" s="926"/>
      <c r="O1817" s="926"/>
    </row>
    <row r="1818" spans="1:15" ht="10.15" customHeight="1">
      <c r="A1818" s="926"/>
      <c r="B1818" s="926"/>
      <c r="C1818" s="926"/>
      <c r="D1818" s="926"/>
      <c r="E1818" s="926"/>
      <c r="F1818" s="926"/>
      <c r="G1818" s="926"/>
      <c r="H1818" s="926"/>
      <c r="I1818" s="926"/>
      <c r="J1818" s="926"/>
      <c r="K1818" s="926"/>
      <c r="L1818" s="926"/>
      <c r="M1818" s="926"/>
      <c r="N1818" s="926"/>
      <c r="O1818" s="926"/>
    </row>
    <row r="1819" spans="1:15" ht="10.15" customHeight="1">
      <c r="A1819" s="926"/>
      <c r="B1819" s="926"/>
      <c r="C1819" s="926"/>
      <c r="D1819" s="926"/>
      <c r="E1819" s="926"/>
      <c r="F1819" s="926"/>
      <c r="G1819" s="926"/>
      <c r="H1819" s="926"/>
      <c r="I1819" s="926"/>
      <c r="J1819" s="926"/>
      <c r="K1819" s="926"/>
      <c r="L1819" s="926"/>
      <c r="M1819" s="926"/>
      <c r="N1819" s="926"/>
      <c r="O1819" s="926"/>
    </row>
    <row r="1820" spans="1:15" ht="10.15" customHeight="1">
      <c r="A1820" s="926"/>
      <c r="B1820" s="926"/>
      <c r="C1820" s="926"/>
      <c r="D1820" s="926"/>
      <c r="E1820" s="926"/>
      <c r="F1820" s="926"/>
      <c r="G1820" s="926"/>
      <c r="H1820" s="926"/>
      <c r="I1820" s="926"/>
      <c r="J1820" s="926"/>
      <c r="K1820" s="926"/>
      <c r="L1820" s="926"/>
      <c r="M1820" s="926"/>
      <c r="N1820" s="926"/>
      <c r="O1820" s="926"/>
    </row>
    <row r="1821" spans="1:15" ht="10.15" customHeight="1">
      <c r="A1821" s="926"/>
      <c r="B1821" s="926"/>
      <c r="C1821" s="926"/>
      <c r="D1821" s="926"/>
      <c r="E1821" s="926"/>
      <c r="F1821" s="926"/>
      <c r="G1821" s="926"/>
      <c r="H1821" s="926"/>
      <c r="I1821" s="926"/>
      <c r="J1821" s="926"/>
      <c r="K1821" s="926"/>
      <c r="L1821" s="926"/>
      <c r="M1821" s="926"/>
      <c r="N1821" s="926"/>
      <c r="O1821" s="926"/>
    </row>
    <row r="1822" spans="1:15" ht="10.15" customHeight="1">
      <c r="A1822" s="926"/>
      <c r="B1822" s="926"/>
      <c r="C1822" s="926"/>
      <c r="D1822" s="926"/>
      <c r="E1822" s="926"/>
      <c r="F1822" s="926"/>
      <c r="G1822" s="926"/>
      <c r="H1822" s="926"/>
      <c r="I1822" s="926"/>
      <c r="J1822" s="926"/>
      <c r="K1822" s="926"/>
      <c r="L1822" s="926"/>
      <c r="M1822" s="926"/>
      <c r="N1822" s="926"/>
      <c r="O1822" s="926"/>
    </row>
    <row r="1823" spans="1:15" ht="10.15" customHeight="1">
      <c r="A1823" s="926"/>
      <c r="B1823" s="926"/>
      <c r="C1823" s="926"/>
      <c r="D1823" s="926"/>
      <c r="E1823" s="926"/>
      <c r="F1823" s="926"/>
      <c r="G1823" s="926"/>
      <c r="H1823" s="926"/>
      <c r="I1823" s="926"/>
      <c r="J1823" s="926"/>
      <c r="K1823" s="926"/>
      <c r="L1823" s="926"/>
      <c r="M1823" s="926"/>
      <c r="N1823" s="926"/>
      <c r="O1823" s="926"/>
    </row>
    <row r="1824" spans="1:15" ht="10.15" customHeight="1">
      <c r="A1824" s="926"/>
      <c r="B1824" s="926"/>
      <c r="C1824" s="926"/>
      <c r="D1824" s="926"/>
      <c r="E1824" s="926"/>
      <c r="F1824" s="926"/>
      <c r="G1824" s="926"/>
      <c r="H1824" s="926"/>
      <c r="I1824" s="926"/>
      <c r="J1824" s="926"/>
      <c r="K1824" s="926"/>
      <c r="L1824" s="926"/>
      <c r="M1824" s="926"/>
      <c r="N1824" s="926"/>
      <c r="O1824" s="926"/>
    </row>
    <row r="1825" spans="1:15" ht="10.15" customHeight="1">
      <c r="A1825" s="926"/>
      <c r="B1825" s="926"/>
      <c r="C1825" s="926"/>
      <c r="D1825" s="926"/>
      <c r="E1825" s="926"/>
      <c r="F1825" s="926"/>
      <c r="G1825" s="926"/>
      <c r="H1825" s="926"/>
      <c r="I1825" s="926"/>
      <c r="J1825" s="926"/>
      <c r="K1825" s="926"/>
      <c r="L1825" s="926"/>
      <c r="M1825" s="926"/>
      <c r="N1825" s="926"/>
      <c r="O1825" s="926"/>
    </row>
    <row r="1826" spans="1:15" ht="10.15" customHeight="1">
      <c r="A1826" s="926"/>
      <c r="B1826" s="926"/>
      <c r="C1826" s="926"/>
      <c r="D1826" s="926"/>
      <c r="E1826" s="926"/>
      <c r="F1826" s="926"/>
      <c r="G1826" s="926"/>
      <c r="H1826" s="926"/>
      <c r="I1826" s="926"/>
      <c r="J1826" s="926"/>
      <c r="K1826" s="926"/>
      <c r="L1826" s="926"/>
      <c r="M1826" s="926"/>
      <c r="N1826" s="926"/>
      <c r="O1826" s="926"/>
    </row>
    <row r="1827" spans="1:15" ht="10.15" customHeight="1">
      <c r="A1827" s="926"/>
      <c r="B1827" s="926"/>
      <c r="C1827" s="926"/>
      <c r="D1827" s="926"/>
      <c r="E1827" s="926"/>
      <c r="F1827" s="926"/>
      <c r="G1827" s="926"/>
      <c r="H1827" s="926"/>
      <c r="I1827" s="926"/>
      <c r="J1827" s="926"/>
      <c r="K1827" s="926"/>
      <c r="L1827" s="926"/>
      <c r="M1827" s="926"/>
      <c r="N1827" s="926"/>
      <c r="O1827" s="926"/>
    </row>
    <row r="1828" spans="1:15" ht="10.15" customHeight="1">
      <c r="A1828" s="926"/>
      <c r="B1828" s="926"/>
      <c r="C1828" s="926"/>
      <c r="D1828" s="926"/>
      <c r="E1828" s="926"/>
      <c r="F1828" s="926"/>
      <c r="G1828" s="926"/>
      <c r="H1828" s="926"/>
      <c r="I1828" s="926"/>
      <c r="J1828" s="926"/>
      <c r="K1828" s="926"/>
      <c r="L1828" s="926"/>
      <c r="M1828" s="926"/>
      <c r="N1828" s="926"/>
      <c r="O1828" s="926"/>
    </row>
    <row r="1829" spans="1:15" ht="10.15" customHeight="1">
      <c r="A1829" s="926"/>
      <c r="B1829" s="926"/>
      <c r="C1829" s="926"/>
      <c r="D1829" s="926"/>
      <c r="E1829" s="926"/>
      <c r="F1829" s="926"/>
      <c r="G1829" s="926"/>
      <c r="H1829" s="926"/>
      <c r="I1829" s="926"/>
      <c r="J1829" s="926"/>
      <c r="K1829" s="926"/>
      <c r="L1829" s="926"/>
      <c r="M1829" s="926"/>
      <c r="N1829" s="926"/>
      <c r="O1829" s="926"/>
    </row>
    <row r="1830" spans="1:15" ht="10.15" customHeight="1">
      <c r="A1830" s="926"/>
      <c r="B1830" s="926"/>
      <c r="C1830" s="926"/>
      <c r="D1830" s="926"/>
      <c r="E1830" s="926"/>
      <c r="F1830" s="926"/>
      <c r="G1830" s="926"/>
      <c r="H1830" s="926"/>
      <c r="I1830" s="926"/>
      <c r="J1830" s="926"/>
      <c r="K1830" s="926"/>
      <c r="L1830" s="926"/>
      <c r="M1830" s="926"/>
      <c r="N1830" s="926"/>
      <c r="O1830" s="926"/>
    </row>
    <row r="1831" spans="1:15" ht="10.15" customHeight="1">
      <c r="A1831" s="926"/>
      <c r="B1831" s="926"/>
      <c r="C1831" s="926"/>
      <c r="D1831" s="926"/>
      <c r="E1831" s="926"/>
      <c r="F1831" s="926"/>
      <c r="G1831" s="926"/>
      <c r="H1831" s="926"/>
      <c r="I1831" s="926"/>
      <c r="J1831" s="926"/>
      <c r="K1831" s="926"/>
      <c r="L1831" s="926"/>
      <c r="M1831" s="926"/>
      <c r="N1831" s="926"/>
      <c r="O1831" s="926"/>
    </row>
    <row r="1832" spans="1:15" ht="10.15" customHeight="1">
      <c r="A1832" s="926"/>
      <c r="B1832" s="926"/>
      <c r="C1832" s="926"/>
      <c r="D1832" s="926"/>
      <c r="E1832" s="926"/>
      <c r="F1832" s="926"/>
      <c r="G1832" s="926"/>
      <c r="H1832" s="926"/>
      <c r="I1832" s="926"/>
      <c r="J1832" s="926"/>
      <c r="K1832" s="926"/>
      <c r="L1832" s="926"/>
      <c r="M1832" s="926"/>
      <c r="N1832" s="926"/>
      <c r="O1832" s="926"/>
    </row>
    <row r="1833" spans="1:15" ht="10.15" customHeight="1">
      <c r="A1833" s="926"/>
      <c r="B1833" s="926"/>
      <c r="C1833" s="926"/>
      <c r="D1833" s="926"/>
      <c r="E1833" s="926"/>
      <c r="F1833" s="926"/>
      <c r="G1833" s="926"/>
      <c r="H1833" s="926"/>
      <c r="I1833" s="926"/>
      <c r="J1833" s="926"/>
      <c r="K1833" s="926"/>
      <c r="L1833" s="926"/>
      <c r="M1833" s="926"/>
      <c r="N1833" s="926"/>
      <c r="O1833" s="926"/>
    </row>
    <row r="1834" spans="1:15" ht="10.15" customHeight="1">
      <c r="A1834" s="926"/>
      <c r="B1834" s="926"/>
      <c r="C1834" s="926"/>
      <c r="D1834" s="926"/>
      <c r="E1834" s="926"/>
      <c r="F1834" s="926"/>
      <c r="G1834" s="926"/>
      <c r="H1834" s="926"/>
      <c r="I1834" s="926"/>
      <c r="J1834" s="926"/>
      <c r="K1834" s="926"/>
      <c r="L1834" s="926"/>
      <c r="M1834" s="926"/>
      <c r="N1834" s="926"/>
      <c r="O1834" s="926"/>
    </row>
    <row r="1835" spans="1:15" ht="10.15" customHeight="1">
      <c r="A1835" s="926"/>
      <c r="B1835" s="926"/>
      <c r="C1835" s="926"/>
      <c r="D1835" s="926"/>
      <c r="E1835" s="926"/>
      <c r="F1835" s="926"/>
      <c r="G1835" s="926"/>
      <c r="H1835" s="926"/>
      <c r="I1835" s="926"/>
      <c r="J1835" s="926"/>
      <c r="K1835" s="926"/>
      <c r="L1835" s="926"/>
      <c r="M1835" s="926"/>
      <c r="N1835" s="926"/>
      <c r="O1835" s="926"/>
    </row>
    <row r="1836" spans="1:15" ht="10.15" customHeight="1">
      <c r="A1836" s="926"/>
      <c r="B1836" s="926"/>
      <c r="C1836" s="926"/>
      <c r="D1836" s="926"/>
      <c r="E1836" s="926"/>
      <c r="F1836" s="926"/>
      <c r="G1836" s="926"/>
      <c r="H1836" s="926"/>
      <c r="I1836" s="926"/>
      <c r="J1836" s="926"/>
      <c r="K1836" s="926"/>
      <c r="L1836" s="926"/>
      <c r="M1836" s="926"/>
      <c r="N1836" s="926"/>
      <c r="O1836" s="926"/>
    </row>
    <row r="1837" spans="1:15" ht="10.15" customHeight="1">
      <c r="A1837" s="926"/>
      <c r="B1837" s="926"/>
      <c r="C1837" s="926"/>
      <c r="D1837" s="926"/>
      <c r="E1837" s="926"/>
      <c r="F1837" s="926"/>
      <c r="G1837" s="926"/>
      <c r="H1837" s="926"/>
      <c r="I1837" s="926"/>
      <c r="J1837" s="926"/>
      <c r="K1837" s="926"/>
      <c r="L1837" s="926"/>
      <c r="M1837" s="926"/>
      <c r="N1837" s="926"/>
      <c r="O1837" s="926"/>
    </row>
    <row r="1838" spans="1:15" ht="10.15" customHeight="1">
      <c r="A1838" s="926"/>
      <c r="B1838" s="926"/>
      <c r="C1838" s="926"/>
      <c r="D1838" s="926"/>
      <c r="E1838" s="926"/>
      <c r="F1838" s="926"/>
      <c r="G1838" s="926"/>
      <c r="H1838" s="926"/>
      <c r="I1838" s="926"/>
      <c r="J1838" s="926"/>
      <c r="K1838" s="926"/>
      <c r="L1838" s="926"/>
      <c r="M1838" s="926"/>
      <c r="N1838" s="926"/>
      <c r="O1838" s="926"/>
    </row>
    <row r="1839" spans="1:15" ht="10.15" customHeight="1">
      <c r="A1839" s="926"/>
      <c r="B1839" s="926"/>
      <c r="C1839" s="926"/>
      <c r="D1839" s="926"/>
      <c r="E1839" s="926"/>
      <c r="F1839" s="926"/>
      <c r="G1839" s="926"/>
      <c r="H1839" s="926"/>
      <c r="I1839" s="926"/>
      <c r="J1839" s="926"/>
      <c r="K1839" s="926"/>
      <c r="L1839" s="926"/>
      <c r="M1839" s="926"/>
      <c r="N1839" s="926"/>
      <c r="O1839" s="926"/>
    </row>
    <row r="1840" spans="1:15" ht="10.15" customHeight="1">
      <c r="A1840" s="926"/>
      <c r="B1840" s="926"/>
      <c r="C1840" s="926"/>
      <c r="D1840" s="926"/>
      <c r="E1840" s="926"/>
      <c r="F1840" s="926"/>
      <c r="G1840" s="926"/>
      <c r="H1840" s="926"/>
      <c r="I1840" s="926"/>
      <c r="J1840" s="926"/>
      <c r="K1840" s="926"/>
      <c r="L1840" s="926"/>
      <c r="M1840" s="926"/>
      <c r="N1840" s="926"/>
      <c r="O1840" s="926"/>
    </row>
    <row r="1841" spans="1:15" ht="10.15" customHeight="1">
      <c r="A1841" s="926"/>
      <c r="B1841" s="926"/>
      <c r="C1841" s="926"/>
      <c r="D1841" s="926"/>
      <c r="E1841" s="926"/>
      <c r="F1841" s="926"/>
      <c r="G1841" s="926"/>
      <c r="H1841" s="926"/>
      <c r="I1841" s="926"/>
      <c r="J1841" s="926"/>
      <c r="K1841" s="926"/>
      <c r="L1841" s="926"/>
      <c r="M1841" s="926"/>
      <c r="N1841" s="926"/>
      <c r="O1841" s="926"/>
    </row>
    <row r="1842" spans="1:15" ht="10.15" customHeight="1">
      <c r="A1842" s="926"/>
      <c r="B1842" s="926"/>
      <c r="C1842" s="926"/>
      <c r="D1842" s="926"/>
      <c r="E1842" s="926"/>
      <c r="F1842" s="926"/>
      <c r="G1842" s="926"/>
      <c r="H1842" s="926"/>
      <c r="I1842" s="926"/>
      <c r="J1842" s="926"/>
      <c r="K1842" s="926"/>
      <c r="L1842" s="926"/>
      <c r="M1842" s="926"/>
      <c r="N1842" s="926"/>
      <c r="O1842" s="926"/>
    </row>
    <row r="1843" spans="1:15" ht="10.15" customHeight="1">
      <c r="A1843" s="926"/>
      <c r="B1843" s="926"/>
      <c r="C1843" s="926"/>
      <c r="D1843" s="926"/>
      <c r="E1843" s="926"/>
      <c r="F1843" s="926"/>
      <c r="G1843" s="926"/>
      <c r="H1843" s="926"/>
      <c r="I1843" s="926"/>
      <c r="J1843" s="926"/>
      <c r="K1843" s="926"/>
      <c r="L1843" s="926"/>
      <c r="M1843" s="926"/>
      <c r="N1843" s="926"/>
      <c r="O1843" s="926"/>
    </row>
    <row r="1844" spans="1:15" ht="10.15" customHeight="1">
      <c r="A1844" s="926"/>
      <c r="B1844" s="926"/>
      <c r="C1844" s="926"/>
      <c r="D1844" s="926"/>
      <c r="E1844" s="926"/>
      <c r="F1844" s="926"/>
      <c r="G1844" s="926"/>
      <c r="H1844" s="926"/>
      <c r="I1844" s="926"/>
      <c r="J1844" s="926"/>
      <c r="K1844" s="926"/>
      <c r="L1844" s="926"/>
      <c r="M1844" s="926"/>
      <c r="N1844" s="926"/>
      <c r="O1844" s="926"/>
    </row>
    <row r="1845" spans="1:15" ht="10.15" customHeight="1">
      <c r="A1845" s="926"/>
      <c r="B1845" s="926"/>
      <c r="C1845" s="926"/>
      <c r="D1845" s="926"/>
      <c r="E1845" s="926"/>
      <c r="F1845" s="926"/>
      <c r="G1845" s="926"/>
      <c r="H1845" s="926"/>
      <c r="I1845" s="926"/>
      <c r="J1845" s="926"/>
      <c r="K1845" s="926"/>
      <c r="L1845" s="926"/>
      <c r="M1845" s="926"/>
      <c r="N1845" s="926"/>
      <c r="O1845" s="926"/>
    </row>
    <row r="1846" spans="1:15" ht="10.15" customHeight="1">
      <c r="A1846" s="926"/>
      <c r="B1846" s="926"/>
      <c r="C1846" s="926"/>
      <c r="D1846" s="926"/>
      <c r="E1846" s="926"/>
      <c r="F1846" s="926"/>
      <c r="G1846" s="926"/>
      <c r="H1846" s="926"/>
      <c r="I1846" s="926"/>
      <c r="J1846" s="926"/>
      <c r="K1846" s="926"/>
      <c r="L1846" s="926"/>
      <c r="M1846" s="926"/>
      <c r="N1846" s="926"/>
      <c r="O1846" s="926"/>
    </row>
    <row r="1847" spans="1:15" ht="10.15" customHeight="1">
      <c r="A1847" s="926"/>
      <c r="B1847" s="926"/>
      <c r="C1847" s="926"/>
      <c r="D1847" s="926"/>
      <c r="E1847" s="926"/>
      <c r="F1847" s="926"/>
      <c r="G1847" s="926"/>
      <c r="H1847" s="926"/>
      <c r="I1847" s="926"/>
      <c r="J1847" s="926"/>
      <c r="K1847" s="926"/>
      <c r="L1847" s="926"/>
      <c r="M1847" s="926"/>
      <c r="N1847" s="926"/>
      <c r="O1847" s="926"/>
    </row>
    <row r="1848" spans="1:15" ht="10.15" customHeight="1">
      <c r="A1848" s="926"/>
      <c r="B1848" s="926"/>
      <c r="C1848" s="926"/>
      <c r="D1848" s="926"/>
      <c r="E1848" s="926"/>
      <c r="F1848" s="926"/>
      <c r="G1848" s="926"/>
      <c r="H1848" s="926"/>
      <c r="I1848" s="926"/>
      <c r="J1848" s="926"/>
      <c r="K1848" s="926"/>
      <c r="L1848" s="926"/>
      <c r="M1848" s="926"/>
      <c r="N1848" s="926"/>
      <c r="O1848" s="926"/>
    </row>
    <row r="1849" spans="1:15" ht="10.15" customHeight="1">
      <c r="A1849" s="926"/>
      <c r="B1849" s="926"/>
      <c r="C1849" s="926"/>
      <c r="D1849" s="926"/>
      <c r="E1849" s="926"/>
      <c r="F1849" s="926"/>
      <c r="G1849" s="926"/>
      <c r="H1849" s="926"/>
      <c r="I1849" s="926"/>
      <c r="J1849" s="926"/>
      <c r="K1849" s="926"/>
      <c r="L1849" s="926"/>
      <c r="M1849" s="926"/>
      <c r="N1849" s="926"/>
      <c r="O1849" s="926"/>
    </row>
    <row r="1850" spans="1:15" ht="10.15" customHeight="1">
      <c r="A1850" s="926"/>
      <c r="B1850" s="926"/>
      <c r="C1850" s="926"/>
      <c r="D1850" s="926"/>
      <c r="E1850" s="926"/>
      <c r="F1850" s="926"/>
      <c r="G1850" s="926"/>
      <c r="H1850" s="926"/>
      <c r="I1850" s="926"/>
      <c r="J1850" s="926"/>
      <c r="K1850" s="926"/>
      <c r="L1850" s="926"/>
      <c r="M1850" s="926"/>
      <c r="N1850" s="926"/>
      <c r="O1850" s="926"/>
    </row>
    <row r="1851" spans="1:15" ht="10.15" customHeight="1">
      <c r="A1851" s="926"/>
      <c r="B1851" s="926"/>
      <c r="C1851" s="926"/>
      <c r="D1851" s="926"/>
      <c r="E1851" s="926"/>
      <c r="F1851" s="926"/>
      <c r="G1851" s="926"/>
      <c r="H1851" s="926"/>
      <c r="I1851" s="926"/>
      <c r="J1851" s="926"/>
      <c r="K1851" s="926"/>
      <c r="L1851" s="926"/>
      <c r="M1851" s="926"/>
      <c r="N1851" s="926"/>
      <c r="O1851" s="926"/>
    </row>
    <row r="1852" spans="1:15" ht="10.15" customHeight="1">
      <c r="A1852" s="926"/>
      <c r="B1852" s="926"/>
      <c r="C1852" s="926"/>
      <c r="D1852" s="926"/>
      <c r="E1852" s="926"/>
      <c r="F1852" s="926"/>
      <c r="G1852" s="926"/>
      <c r="H1852" s="926"/>
      <c r="I1852" s="926"/>
      <c r="J1852" s="926"/>
      <c r="K1852" s="926"/>
      <c r="L1852" s="926"/>
      <c r="M1852" s="926"/>
      <c r="N1852" s="926"/>
      <c r="O1852" s="926"/>
    </row>
    <row r="1853" spans="1:15" ht="10.15" customHeight="1">
      <c r="A1853" s="926"/>
      <c r="B1853" s="926"/>
      <c r="C1853" s="926"/>
      <c r="D1853" s="926"/>
      <c r="E1853" s="926"/>
      <c r="F1853" s="926"/>
      <c r="G1853" s="926"/>
      <c r="H1853" s="926"/>
      <c r="I1853" s="926"/>
      <c r="J1853" s="926"/>
      <c r="K1853" s="926"/>
      <c r="L1853" s="926"/>
      <c r="M1853" s="926"/>
      <c r="N1853" s="926"/>
      <c r="O1853" s="926"/>
    </row>
    <row r="1854" spans="1:15" ht="10.15" customHeight="1">
      <c r="A1854" s="926"/>
      <c r="B1854" s="926"/>
      <c r="C1854" s="926"/>
      <c r="D1854" s="926"/>
      <c r="E1854" s="926"/>
      <c r="F1854" s="926"/>
      <c r="G1854" s="926"/>
      <c r="H1854" s="926"/>
      <c r="I1854" s="926"/>
      <c r="J1854" s="926"/>
      <c r="K1854" s="926"/>
      <c r="L1854" s="926"/>
      <c r="M1854" s="926"/>
      <c r="N1854" s="926"/>
      <c r="O1854" s="926"/>
    </row>
    <row r="1855" spans="1:15" ht="10.15" customHeight="1">
      <c r="A1855" s="926"/>
      <c r="B1855" s="926"/>
      <c r="C1855" s="926"/>
      <c r="D1855" s="926"/>
      <c r="E1855" s="926"/>
      <c r="F1855" s="926"/>
      <c r="G1855" s="926"/>
      <c r="H1855" s="926"/>
      <c r="I1855" s="926"/>
      <c r="J1855" s="926"/>
      <c r="K1855" s="926"/>
      <c r="L1855" s="926"/>
      <c r="M1855" s="926"/>
      <c r="N1855" s="926"/>
      <c r="O1855" s="926"/>
    </row>
    <row r="1856" spans="1:15" ht="10.15" customHeight="1">
      <c r="A1856" s="926"/>
      <c r="B1856" s="926"/>
      <c r="C1856" s="926"/>
      <c r="D1856" s="926"/>
      <c r="E1856" s="926"/>
      <c r="F1856" s="926"/>
      <c r="G1856" s="926"/>
      <c r="H1856" s="926"/>
      <c r="I1856" s="926"/>
      <c r="J1856" s="926"/>
      <c r="K1856" s="926"/>
      <c r="L1856" s="926"/>
      <c r="M1856" s="926"/>
      <c r="N1856" s="926"/>
      <c r="O1856" s="926"/>
    </row>
    <row r="1857" spans="1:15" ht="10.15" customHeight="1">
      <c r="A1857" s="926"/>
      <c r="B1857" s="926"/>
      <c r="C1857" s="926"/>
      <c r="D1857" s="926"/>
      <c r="E1857" s="926"/>
      <c r="F1857" s="926"/>
      <c r="G1857" s="926"/>
      <c r="H1857" s="926"/>
      <c r="I1857" s="926"/>
      <c r="J1857" s="926"/>
      <c r="K1857" s="926"/>
      <c r="L1857" s="926"/>
      <c r="M1857" s="926"/>
      <c r="N1857" s="926"/>
      <c r="O1857" s="926"/>
    </row>
    <row r="1858" spans="1:15" ht="10.15" customHeight="1">
      <c r="A1858" s="926"/>
      <c r="B1858" s="926"/>
      <c r="C1858" s="926"/>
      <c r="D1858" s="926"/>
      <c r="E1858" s="926"/>
      <c r="F1858" s="926"/>
      <c r="G1858" s="926"/>
      <c r="H1858" s="926"/>
      <c r="I1858" s="926"/>
      <c r="J1858" s="926"/>
      <c r="K1858" s="926"/>
      <c r="L1858" s="926"/>
      <c r="M1858" s="926"/>
      <c r="N1858" s="926"/>
      <c r="O1858" s="926"/>
    </row>
    <row r="1859" spans="1:15" ht="10.15" customHeight="1">
      <c r="A1859" s="926"/>
      <c r="B1859" s="926"/>
      <c r="C1859" s="926"/>
      <c r="D1859" s="926"/>
      <c r="E1859" s="926"/>
      <c r="F1859" s="926"/>
      <c r="G1859" s="926"/>
      <c r="H1859" s="926"/>
      <c r="I1859" s="926"/>
      <c r="J1859" s="926"/>
      <c r="K1859" s="926"/>
      <c r="L1859" s="926"/>
      <c r="M1859" s="926"/>
      <c r="N1859" s="926"/>
      <c r="O1859" s="926"/>
    </row>
    <row r="1860" spans="1:15" ht="10.15" customHeight="1">
      <c r="A1860" s="926"/>
      <c r="B1860" s="926"/>
      <c r="C1860" s="926"/>
      <c r="D1860" s="926"/>
      <c r="E1860" s="926"/>
      <c r="F1860" s="926"/>
      <c r="G1860" s="926"/>
      <c r="H1860" s="926"/>
      <c r="I1860" s="926"/>
      <c r="J1860" s="926"/>
      <c r="K1860" s="926"/>
      <c r="L1860" s="926"/>
      <c r="M1860" s="926"/>
      <c r="N1860" s="926"/>
      <c r="O1860" s="926"/>
    </row>
    <row r="1861" spans="1:15" ht="10.15" customHeight="1">
      <c r="A1861" s="926"/>
      <c r="B1861" s="926"/>
      <c r="C1861" s="926"/>
      <c r="D1861" s="926"/>
      <c r="E1861" s="926"/>
      <c r="F1861" s="926"/>
      <c r="G1861" s="926"/>
      <c r="H1861" s="926"/>
      <c r="I1861" s="926"/>
      <c r="J1861" s="926"/>
      <c r="K1861" s="926"/>
      <c r="L1861" s="926"/>
      <c r="M1861" s="926"/>
      <c r="N1861" s="926"/>
      <c r="O1861" s="926"/>
    </row>
    <row r="1862" spans="1:15" ht="10.15" customHeight="1">
      <c r="A1862" s="926"/>
      <c r="B1862" s="926"/>
      <c r="C1862" s="926"/>
      <c r="D1862" s="926"/>
      <c r="E1862" s="926"/>
      <c r="F1862" s="926"/>
      <c r="G1862" s="926"/>
      <c r="H1862" s="926"/>
      <c r="I1862" s="926"/>
      <c r="J1862" s="926"/>
      <c r="K1862" s="926"/>
      <c r="L1862" s="926"/>
      <c r="M1862" s="926"/>
      <c r="N1862" s="926"/>
      <c r="O1862" s="926"/>
    </row>
    <row r="1863" spans="1:15" ht="10.15" customHeight="1">
      <c r="A1863" s="926"/>
      <c r="B1863" s="926"/>
      <c r="C1863" s="926"/>
      <c r="D1863" s="926"/>
      <c r="E1863" s="926"/>
      <c r="F1863" s="926"/>
      <c r="G1863" s="926"/>
      <c r="H1863" s="926"/>
      <c r="I1863" s="926"/>
      <c r="J1863" s="926"/>
      <c r="K1863" s="926"/>
      <c r="L1863" s="926"/>
      <c r="M1863" s="926"/>
      <c r="N1863" s="926"/>
      <c r="O1863" s="926"/>
    </row>
    <row r="1864" spans="1:15" ht="10.15" customHeight="1">
      <c r="A1864" s="926"/>
      <c r="B1864" s="926"/>
      <c r="C1864" s="926"/>
      <c r="D1864" s="926"/>
      <c r="E1864" s="926"/>
      <c r="F1864" s="926"/>
      <c r="G1864" s="926"/>
      <c r="H1864" s="926"/>
      <c r="I1864" s="926"/>
      <c r="J1864" s="926"/>
      <c r="K1864" s="926"/>
      <c r="L1864" s="926"/>
      <c r="M1864" s="926"/>
      <c r="N1864" s="926"/>
      <c r="O1864" s="926"/>
    </row>
    <row r="1865" spans="1:15" ht="10.15" customHeight="1">
      <c r="A1865" s="926"/>
      <c r="B1865" s="926"/>
      <c r="C1865" s="926"/>
      <c r="D1865" s="926"/>
      <c r="E1865" s="926"/>
      <c r="F1865" s="926"/>
      <c r="G1865" s="926"/>
      <c r="H1865" s="926"/>
      <c r="I1865" s="926"/>
      <c r="J1865" s="926"/>
      <c r="K1865" s="926"/>
      <c r="L1865" s="926"/>
      <c r="M1865" s="926"/>
      <c r="N1865" s="926"/>
      <c r="O1865" s="926"/>
    </row>
    <row r="1866" spans="1:15" ht="10.15" customHeight="1">
      <c r="A1866" s="926"/>
      <c r="B1866" s="926"/>
      <c r="C1866" s="926"/>
      <c r="D1866" s="926"/>
      <c r="E1866" s="926"/>
      <c r="F1866" s="926"/>
      <c r="G1866" s="926"/>
      <c r="H1866" s="926"/>
      <c r="I1866" s="926"/>
      <c r="J1866" s="926"/>
      <c r="K1866" s="926"/>
      <c r="L1866" s="926"/>
      <c r="M1866" s="926"/>
      <c r="N1866" s="926"/>
      <c r="O1866" s="926"/>
    </row>
    <row r="1867" spans="1:15" ht="10.15" customHeight="1">
      <c r="A1867" s="926"/>
      <c r="B1867" s="926"/>
      <c r="C1867" s="926"/>
      <c r="D1867" s="926"/>
      <c r="E1867" s="926"/>
      <c r="F1867" s="926"/>
      <c r="G1867" s="926"/>
      <c r="H1867" s="926"/>
      <c r="I1867" s="926"/>
      <c r="J1867" s="926"/>
      <c r="K1867" s="926"/>
      <c r="L1867" s="926"/>
      <c r="M1867" s="926"/>
      <c r="N1867" s="926"/>
      <c r="O1867" s="926"/>
    </row>
    <row r="1868" spans="1:15" ht="10.15" customHeight="1">
      <c r="A1868" s="926"/>
      <c r="B1868" s="926"/>
      <c r="C1868" s="926"/>
      <c r="D1868" s="926"/>
      <c r="E1868" s="926"/>
      <c r="F1868" s="926"/>
      <c r="G1868" s="926"/>
      <c r="H1868" s="926"/>
      <c r="I1868" s="926"/>
      <c r="J1868" s="926"/>
      <c r="K1868" s="926"/>
      <c r="L1868" s="926"/>
      <c r="M1868" s="926"/>
      <c r="N1868" s="926"/>
      <c r="O1868" s="926"/>
    </row>
    <row r="1869" spans="1:15" ht="10.15" customHeight="1">
      <c r="A1869" s="926"/>
      <c r="B1869" s="926"/>
      <c r="C1869" s="926"/>
      <c r="D1869" s="926"/>
      <c r="E1869" s="926"/>
      <c r="F1869" s="926"/>
      <c r="G1869" s="926"/>
      <c r="H1869" s="926"/>
      <c r="I1869" s="926"/>
      <c r="J1869" s="926"/>
      <c r="K1869" s="926"/>
      <c r="L1869" s="926"/>
      <c r="M1869" s="926"/>
      <c r="N1869" s="926"/>
      <c r="O1869" s="926"/>
    </row>
    <row r="1870" spans="1:15" ht="10.15" customHeight="1">
      <c r="A1870" s="926"/>
      <c r="B1870" s="926"/>
      <c r="C1870" s="926"/>
      <c r="D1870" s="926"/>
      <c r="E1870" s="926"/>
      <c r="F1870" s="926"/>
      <c r="G1870" s="926"/>
      <c r="H1870" s="926"/>
      <c r="I1870" s="926"/>
      <c r="J1870" s="926"/>
      <c r="K1870" s="926"/>
      <c r="L1870" s="926"/>
      <c r="M1870" s="926"/>
      <c r="N1870" s="926"/>
      <c r="O1870" s="926"/>
    </row>
    <row r="1871" spans="1:15" ht="10.15" customHeight="1">
      <c r="A1871" s="926"/>
      <c r="B1871" s="926"/>
      <c r="C1871" s="926"/>
      <c r="D1871" s="926"/>
      <c r="E1871" s="926"/>
      <c r="F1871" s="926"/>
      <c r="G1871" s="926"/>
      <c r="H1871" s="926"/>
      <c r="I1871" s="926"/>
      <c r="J1871" s="926"/>
      <c r="K1871" s="926"/>
      <c r="L1871" s="926"/>
      <c r="M1871" s="926"/>
      <c r="N1871" s="926"/>
      <c r="O1871" s="926"/>
    </row>
    <row r="1872" spans="1:15" ht="10.15" customHeight="1">
      <c r="A1872" s="926"/>
      <c r="B1872" s="926"/>
      <c r="C1872" s="926"/>
      <c r="D1872" s="926"/>
      <c r="E1872" s="926"/>
      <c r="F1872" s="926"/>
      <c r="G1872" s="926"/>
      <c r="H1872" s="926"/>
      <c r="I1872" s="926"/>
      <c r="J1872" s="926"/>
      <c r="K1872" s="926"/>
      <c r="L1872" s="926"/>
      <c r="M1872" s="926"/>
      <c r="N1872" s="926"/>
      <c r="O1872" s="926"/>
    </row>
    <row r="1873" spans="1:15" ht="10.15" customHeight="1">
      <c r="A1873" s="926"/>
      <c r="B1873" s="926"/>
      <c r="C1873" s="926"/>
      <c r="D1873" s="926"/>
      <c r="E1873" s="926"/>
      <c r="F1873" s="926"/>
      <c r="G1873" s="926"/>
      <c r="H1873" s="926"/>
      <c r="I1873" s="926"/>
      <c r="J1873" s="926"/>
      <c r="K1873" s="926"/>
      <c r="L1873" s="926"/>
      <c r="M1873" s="926"/>
      <c r="N1873" s="926"/>
      <c r="O1873" s="926"/>
    </row>
    <row r="1874" spans="1:15" ht="10.15" customHeight="1">
      <c r="A1874" s="926"/>
      <c r="B1874" s="926"/>
      <c r="C1874" s="926"/>
      <c r="D1874" s="926"/>
      <c r="E1874" s="926"/>
      <c r="F1874" s="926"/>
      <c r="G1874" s="926"/>
      <c r="H1874" s="926"/>
      <c r="I1874" s="926"/>
      <c r="J1874" s="926"/>
      <c r="K1874" s="926"/>
      <c r="L1874" s="926"/>
      <c r="M1874" s="926"/>
      <c r="N1874" s="926"/>
      <c r="O1874" s="926"/>
    </row>
    <row r="1875" spans="1:15" ht="10.15" customHeight="1">
      <c r="A1875" s="926"/>
      <c r="B1875" s="926"/>
      <c r="C1875" s="926"/>
      <c r="D1875" s="926"/>
      <c r="E1875" s="926"/>
      <c r="F1875" s="926"/>
      <c r="G1875" s="926"/>
      <c r="H1875" s="926"/>
      <c r="I1875" s="926"/>
      <c r="J1875" s="926"/>
      <c r="K1875" s="926"/>
      <c r="L1875" s="926"/>
      <c r="M1875" s="926"/>
      <c r="N1875" s="926"/>
      <c r="O1875" s="926"/>
    </row>
    <row r="1876" spans="1:15" ht="10.15" customHeight="1">
      <c r="A1876" s="926"/>
      <c r="B1876" s="926"/>
      <c r="C1876" s="926"/>
      <c r="D1876" s="926"/>
      <c r="E1876" s="926"/>
      <c r="F1876" s="926"/>
      <c r="G1876" s="926"/>
      <c r="H1876" s="926"/>
      <c r="I1876" s="926"/>
      <c r="J1876" s="926"/>
      <c r="K1876" s="926"/>
      <c r="L1876" s="926"/>
      <c r="M1876" s="926"/>
      <c r="N1876" s="926"/>
      <c r="O1876" s="926"/>
    </row>
    <row r="1877" spans="1:15" ht="10.15" customHeight="1">
      <c r="A1877" s="926"/>
      <c r="B1877" s="926"/>
      <c r="C1877" s="926"/>
      <c r="D1877" s="926"/>
      <c r="E1877" s="926"/>
      <c r="F1877" s="926"/>
      <c r="G1877" s="926"/>
      <c r="H1877" s="926"/>
      <c r="I1877" s="926"/>
      <c r="J1877" s="926"/>
      <c r="K1877" s="926"/>
      <c r="L1877" s="926"/>
      <c r="M1877" s="926"/>
      <c r="N1877" s="926"/>
      <c r="O1877" s="926"/>
    </row>
    <row r="1878" spans="1:15" ht="10.15" customHeight="1">
      <c r="A1878" s="926"/>
      <c r="B1878" s="926"/>
      <c r="C1878" s="926"/>
      <c r="D1878" s="926"/>
      <c r="E1878" s="926"/>
      <c r="F1878" s="926"/>
      <c r="G1878" s="926"/>
      <c r="H1878" s="926"/>
      <c r="I1878" s="926"/>
      <c r="J1878" s="926"/>
      <c r="K1878" s="926"/>
      <c r="L1878" s="926"/>
      <c r="M1878" s="926"/>
      <c r="N1878" s="926"/>
      <c r="O1878" s="926"/>
    </row>
    <row r="1879" spans="1:15" ht="10.15" customHeight="1">
      <c r="A1879" s="926"/>
      <c r="B1879" s="926"/>
      <c r="C1879" s="926"/>
      <c r="D1879" s="926"/>
      <c r="E1879" s="926"/>
      <c r="F1879" s="926"/>
      <c r="G1879" s="926"/>
      <c r="H1879" s="926"/>
      <c r="I1879" s="926"/>
      <c r="J1879" s="926"/>
      <c r="K1879" s="926"/>
      <c r="L1879" s="926"/>
      <c r="M1879" s="926"/>
      <c r="N1879" s="926"/>
      <c r="O1879" s="926"/>
    </row>
    <row r="1880" spans="1:15" ht="10.15" customHeight="1">
      <c r="A1880" s="926"/>
      <c r="B1880" s="926"/>
      <c r="C1880" s="926"/>
      <c r="D1880" s="926"/>
      <c r="E1880" s="926"/>
      <c r="F1880" s="926"/>
      <c r="G1880" s="926"/>
      <c r="H1880" s="926"/>
      <c r="I1880" s="926"/>
      <c r="J1880" s="926"/>
      <c r="K1880" s="926"/>
      <c r="L1880" s="926"/>
      <c r="M1880" s="926"/>
      <c r="N1880" s="926"/>
      <c r="O1880" s="926"/>
    </row>
    <row r="1881" spans="1:15" ht="10.15" customHeight="1">
      <c r="A1881" s="926"/>
      <c r="B1881" s="926"/>
      <c r="C1881" s="926"/>
      <c r="D1881" s="926"/>
      <c r="E1881" s="926"/>
      <c r="F1881" s="926"/>
      <c r="G1881" s="926"/>
      <c r="H1881" s="926"/>
      <c r="I1881" s="926"/>
      <c r="J1881" s="926"/>
      <c r="K1881" s="926"/>
      <c r="L1881" s="926"/>
      <c r="M1881" s="926"/>
      <c r="N1881" s="926"/>
      <c r="O1881" s="926"/>
    </row>
    <row r="1882" spans="1:15" ht="10.15" customHeight="1">
      <c r="A1882" s="926"/>
      <c r="B1882" s="926"/>
      <c r="C1882" s="926"/>
      <c r="D1882" s="926"/>
      <c r="E1882" s="926"/>
      <c r="F1882" s="926"/>
      <c r="G1882" s="926"/>
      <c r="H1882" s="926"/>
      <c r="I1882" s="926"/>
      <c r="J1882" s="926"/>
      <c r="K1882" s="926"/>
      <c r="L1882" s="926"/>
      <c r="M1882" s="926"/>
      <c r="N1882" s="926"/>
      <c r="O1882" s="926"/>
    </row>
    <row r="1883" spans="1:15" ht="10.15" customHeight="1">
      <c r="A1883" s="926"/>
      <c r="B1883" s="926"/>
      <c r="C1883" s="926"/>
      <c r="D1883" s="926"/>
      <c r="E1883" s="926"/>
      <c r="F1883" s="926"/>
      <c r="G1883" s="926"/>
      <c r="H1883" s="926"/>
      <c r="I1883" s="926"/>
      <c r="J1883" s="926"/>
      <c r="K1883" s="926"/>
      <c r="L1883" s="926"/>
      <c r="M1883" s="926"/>
      <c r="N1883" s="926"/>
      <c r="O1883" s="926"/>
    </row>
    <row r="1884" spans="1:15" ht="10.15" customHeight="1">
      <c r="A1884" s="926"/>
      <c r="B1884" s="926"/>
      <c r="C1884" s="926"/>
      <c r="D1884" s="926"/>
      <c r="E1884" s="926"/>
      <c r="F1884" s="926"/>
      <c r="G1884" s="926"/>
      <c r="H1884" s="926"/>
      <c r="I1884" s="926"/>
      <c r="J1884" s="926"/>
      <c r="K1884" s="926"/>
      <c r="L1884" s="926"/>
      <c r="M1884" s="926"/>
      <c r="N1884" s="926"/>
      <c r="O1884" s="926"/>
    </row>
    <row r="1885" spans="1:15" ht="10.15" customHeight="1">
      <c r="A1885" s="926"/>
      <c r="B1885" s="926"/>
      <c r="C1885" s="926"/>
      <c r="D1885" s="926"/>
      <c r="E1885" s="926"/>
      <c r="F1885" s="926"/>
      <c r="G1885" s="926"/>
      <c r="H1885" s="926"/>
      <c r="I1885" s="926"/>
      <c r="J1885" s="926"/>
      <c r="K1885" s="926"/>
      <c r="L1885" s="926"/>
      <c r="M1885" s="926"/>
      <c r="N1885" s="926"/>
      <c r="O1885" s="926"/>
    </row>
    <row r="1886" spans="1:15" ht="10.15" customHeight="1">
      <c r="A1886" s="926"/>
      <c r="B1886" s="926"/>
      <c r="C1886" s="926"/>
      <c r="D1886" s="926"/>
      <c r="E1886" s="926"/>
      <c r="F1886" s="926"/>
      <c r="G1886" s="926"/>
      <c r="H1886" s="926"/>
      <c r="I1886" s="926"/>
      <c r="J1886" s="926"/>
      <c r="K1886" s="926"/>
      <c r="L1886" s="926"/>
      <c r="M1886" s="926"/>
      <c r="N1886" s="926"/>
      <c r="O1886" s="926"/>
    </row>
    <row r="1887" spans="1:15" ht="10.15" customHeight="1">
      <c r="A1887" s="926"/>
      <c r="B1887" s="926"/>
      <c r="C1887" s="926"/>
      <c r="D1887" s="926"/>
      <c r="E1887" s="926"/>
      <c r="F1887" s="926"/>
      <c r="G1887" s="926"/>
      <c r="H1887" s="926"/>
      <c r="I1887" s="926"/>
      <c r="J1887" s="926"/>
      <c r="K1887" s="926"/>
      <c r="L1887" s="926"/>
      <c r="M1887" s="926"/>
      <c r="N1887" s="926"/>
      <c r="O1887" s="926"/>
    </row>
    <row r="1888" spans="1:15" ht="10.15" customHeight="1">
      <c r="A1888" s="926"/>
      <c r="B1888" s="926"/>
      <c r="C1888" s="926"/>
      <c r="D1888" s="926"/>
      <c r="E1888" s="926"/>
      <c r="F1888" s="926"/>
      <c r="G1888" s="926"/>
      <c r="H1888" s="926"/>
      <c r="I1888" s="926"/>
      <c r="J1888" s="926"/>
      <c r="K1888" s="926"/>
      <c r="L1888" s="926"/>
      <c r="M1888" s="926"/>
      <c r="N1888" s="926"/>
      <c r="O1888" s="926"/>
    </row>
    <row r="1889" spans="1:15" ht="10.15" customHeight="1">
      <c r="A1889" s="926"/>
      <c r="B1889" s="926"/>
      <c r="C1889" s="926"/>
      <c r="D1889" s="926"/>
      <c r="E1889" s="926"/>
      <c r="F1889" s="926"/>
      <c r="G1889" s="926"/>
      <c r="H1889" s="926"/>
      <c r="I1889" s="926"/>
      <c r="J1889" s="926"/>
      <c r="K1889" s="926"/>
      <c r="L1889" s="926"/>
      <c r="M1889" s="926"/>
      <c r="N1889" s="926"/>
      <c r="O1889" s="926"/>
    </row>
    <row r="1890" spans="1:15" ht="10.15" customHeight="1">
      <c r="A1890" s="926"/>
      <c r="B1890" s="926"/>
      <c r="C1890" s="926"/>
      <c r="D1890" s="926"/>
      <c r="E1890" s="926"/>
      <c r="F1890" s="926"/>
      <c r="G1890" s="926"/>
      <c r="H1890" s="926"/>
      <c r="I1890" s="926"/>
      <c r="J1890" s="926"/>
      <c r="K1890" s="926"/>
      <c r="L1890" s="926"/>
      <c r="M1890" s="926"/>
      <c r="N1890" s="926"/>
      <c r="O1890" s="926"/>
    </row>
    <row r="1891" spans="1:15" ht="10.15" customHeight="1">
      <c r="A1891" s="926"/>
      <c r="B1891" s="926"/>
      <c r="C1891" s="926"/>
      <c r="D1891" s="926"/>
      <c r="E1891" s="926"/>
      <c r="F1891" s="926"/>
      <c r="G1891" s="926"/>
      <c r="H1891" s="926"/>
      <c r="I1891" s="926"/>
      <c r="J1891" s="926"/>
      <c r="K1891" s="926"/>
      <c r="L1891" s="926"/>
      <c r="M1891" s="926"/>
      <c r="N1891" s="926"/>
      <c r="O1891" s="926"/>
    </row>
    <row r="1892" spans="1:15" ht="10.15" customHeight="1">
      <c r="A1892" s="926"/>
      <c r="B1892" s="926"/>
      <c r="C1892" s="926"/>
      <c r="D1892" s="926"/>
      <c r="E1892" s="926"/>
      <c r="F1892" s="926"/>
      <c r="G1892" s="926"/>
      <c r="H1892" s="926"/>
      <c r="I1892" s="926"/>
      <c r="J1892" s="926"/>
      <c r="K1892" s="926"/>
      <c r="L1892" s="926"/>
      <c r="M1892" s="926"/>
      <c r="N1892" s="926"/>
      <c r="O1892" s="926"/>
    </row>
    <row r="1893" spans="1:15" ht="10.15" customHeight="1">
      <c r="A1893" s="926"/>
      <c r="B1893" s="926"/>
      <c r="C1893" s="926"/>
      <c r="D1893" s="926"/>
      <c r="E1893" s="926"/>
      <c r="F1893" s="926"/>
      <c r="G1893" s="926"/>
      <c r="H1893" s="926"/>
      <c r="I1893" s="926"/>
      <c r="J1893" s="926"/>
      <c r="K1893" s="926"/>
      <c r="L1893" s="926"/>
      <c r="M1893" s="926"/>
      <c r="N1893" s="926"/>
      <c r="O1893" s="926"/>
    </row>
    <row r="1894" spans="1:15" ht="10.15" customHeight="1">
      <c r="A1894" s="926"/>
      <c r="B1894" s="926"/>
      <c r="C1894" s="926"/>
      <c r="D1894" s="926"/>
      <c r="E1894" s="926"/>
      <c r="F1894" s="926"/>
      <c r="G1894" s="926"/>
      <c r="H1894" s="926"/>
      <c r="I1894" s="926"/>
      <c r="J1894" s="926"/>
      <c r="K1894" s="926"/>
      <c r="L1894" s="926"/>
      <c r="M1894" s="926"/>
      <c r="N1894" s="926"/>
      <c r="O1894" s="926"/>
    </row>
    <row r="1895" spans="1:15" ht="10.15" customHeight="1">
      <c r="A1895" s="926"/>
      <c r="B1895" s="926"/>
      <c r="C1895" s="926"/>
      <c r="D1895" s="926"/>
      <c r="E1895" s="926"/>
      <c r="F1895" s="926"/>
      <c r="G1895" s="926"/>
      <c r="H1895" s="926"/>
      <c r="I1895" s="926"/>
      <c r="J1895" s="926"/>
      <c r="K1895" s="926"/>
      <c r="L1895" s="926"/>
      <c r="M1895" s="926"/>
      <c r="N1895" s="926"/>
      <c r="O1895" s="926"/>
    </row>
    <row r="1896" spans="1:15" ht="10.15" customHeight="1">
      <c r="A1896" s="926"/>
      <c r="B1896" s="926"/>
      <c r="C1896" s="926"/>
      <c r="D1896" s="926"/>
      <c r="E1896" s="926"/>
      <c r="F1896" s="926"/>
      <c r="G1896" s="926"/>
      <c r="H1896" s="926"/>
      <c r="I1896" s="926"/>
      <c r="J1896" s="926"/>
      <c r="K1896" s="926"/>
      <c r="L1896" s="926"/>
      <c r="M1896" s="926"/>
      <c r="N1896" s="926"/>
      <c r="O1896" s="926"/>
    </row>
    <row r="1897" spans="1:15" ht="10.15" customHeight="1">
      <c r="A1897" s="926"/>
      <c r="B1897" s="926"/>
      <c r="C1897" s="926"/>
      <c r="D1897" s="926"/>
      <c r="E1897" s="926"/>
      <c r="F1897" s="926"/>
      <c r="G1897" s="926"/>
      <c r="H1897" s="926"/>
      <c r="I1897" s="926"/>
      <c r="J1897" s="926"/>
      <c r="K1897" s="926"/>
      <c r="L1897" s="926"/>
      <c r="M1897" s="926"/>
      <c r="N1897" s="926"/>
      <c r="O1897" s="926"/>
    </row>
    <row r="1898" spans="1:15" ht="10.15" customHeight="1">
      <c r="A1898" s="926"/>
      <c r="B1898" s="926"/>
      <c r="C1898" s="926"/>
      <c r="D1898" s="926"/>
      <c r="E1898" s="926"/>
      <c r="F1898" s="926"/>
      <c r="G1898" s="926"/>
      <c r="H1898" s="926"/>
      <c r="I1898" s="926"/>
      <c r="J1898" s="926"/>
      <c r="K1898" s="926"/>
      <c r="L1898" s="926"/>
      <c r="M1898" s="926"/>
      <c r="N1898" s="926"/>
      <c r="O1898" s="926"/>
    </row>
    <row r="1899" spans="1:15" ht="10.15" customHeight="1">
      <c r="A1899" s="926"/>
      <c r="B1899" s="926"/>
      <c r="C1899" s="926"/>
      <c r="D1899" s="926"/>
      <c r="E1899" s="926"/>
      <c r="F1899" s="926"/>
      <c r="G1899" s="926"/>
      <c r="H1899" s="926"/>
      <c r="I1899" s="926"/>
      <c r="J1899" s="926"/>
      <c r="K1899" s="926"/>
      <c r="L1899" s="926"/>
      <c r="M1899" s="926"/>
      <c r="N1899" s="926"/>
      <c r="O1899" s="926"/>
    </row>
    <row r="1900" spans="1:15" ht="10.15" customHeight="1">
      <c r="A1900" s="926"/>
      <c r="B1900" s="926"/>
      <c r="C1900" s="926"/>
      <c r="D1900" s="926"/>
      <c r="E1900" s="926"/>
      <c r="F1900" s="926"/>
      <c r="G1900" s="926"/>
      <c r="H1900" s="926"/>
      <c r="I1900" s="926"/>
      <c r="J1900" s="926"/>
      <c r="K1900" s="926"/>
      <c r="L1900" s="926"/>
      <c r="M1900" s="926"/>
      <c r="N1900" s="926"/>
      <c r="O1900" s="926"/>
    </row>
    <row r="1901" spans="1:15" ht="10.15" customHeight="1">
      <c r="A1901" s="926"/>
      <c r="B1901" s="926"/>
      <c r="C1901" s="926"/>
      <c r="D1901" s="926"/>
      <c r="E1901" s="926"/>
      <c r="F1901" s="926"/>
      <c r="G1901" s="926"/>
      <c r="H1901" s="926"/>
      <c r="I1901" s="926"/>
      <c r="J1901" s="926"/>
      <c r="K1901" s="926"/>
      <c r="L1901" s="926"/>
      <c r="M1901" s="926"/>
      <c r="N1901" s="926"/>
      <c r="O1901" s="926"/>
    </row>
    <row r="1902" spans="1:15" ht="10.15" customHeight="1">
      <c r="A1902" s="926"/>
      <c r="B1902" s="926"/>
      <c r="C1902" s="926"/>
      <c r="D1902" s="926"/>
      <c r="E1902" s="926"/>
      <c r="F1902" s="926"/>
      <c r="G1902" s="926"/>
      <c r="H1902" s="926"/>
      <c r="I1902" s="926"/>
      <c r="J1902" s="926"/>
      <c r="K1902" s="926"/>
      <c r="L1902" s="926"/>
      <c r="M1902" s="926"/>
      <c r="N1902" s="926"/>
      <c r="O1902" s="926"/>
    </row>
    <row r="1903" spans="1:15" ht="10.15" customHeight="1">
      <c r="A1903" s="926"/>
      <c r="B1903" s="926"/>
      <c r="C1903" s="926"/>
      <c r="D1903" s="926"/>
      <c r="E1903" s="926"/>
      <c r="F1903" s="926"/>
      <c r="G1903" s="926"/>
      <c r="H1903" s="926"/>
      <c r="I1903" s="926"/>
      <c r="J1903" s="926"/>
      <c r="K1903" s="926"/>
      <c r="L1903" s="926"/>
      <c r="M1903" s="926"/>
      <c r="N1903" s="926"/>
      <c r="O1903" s="926"/>
    </row>
    <row r="1904" spans="1:15" ht="10.15" customHeight="1">
      <c r="A1904" s="926"/>
      <c r="B1904" s="926"/>
      <c r="C1904" s="926"/>
      <c r="D1904" s="926"/>
      <c r="E1904" s="926"/>
      <c r="F1904" s="926"/>
      <c r="G1904" s="926"/>
      <c r="H1904" s="926"/>
      <c r="I1904" s="926"/>
      <c r="J1904" s="926"/>
      <c r="K1904" s="926"/>
      <c r="L1904" s="926"/>
      <c r="M1904" s="926"/>
      <c r="N1904" s="926"/>
      <c r="O1904" s="926"/>
    </row>
    <row r="1905" spans="1:15" ht="10.15" customHeight="1">
      <c r="A1905" s="926"/>
      <c r="B1905" s="926"/>
      <c r="C1905" s="926"/>
      <c r="D1905" s="926"/>
      <c r="E1905" s="926"/>
      <c r="F1905" s="926"/>
      <c r="G1905" s="926"/>
      <c r="H1905" s="926"/>
      <c r="I1905" s="926"/>
      <c r="J1905" s="926"/>
      <c r="K1905" s="926"/>
      <c r="L1905" s="926"/>
      <c r="M1905" s="926"/>
      <c r="N1905" s="926"/>
      <c r="O1905" s="926"/>
    </row>
    <row r="1906" spans="1:15" ht="10.15" customHeight="1">
      <c r="A1906" s="926"/>
      <c r="B1906" s="926"/>
      <c r="C1906" s="926"/>
      <c r="D1906" s="926"/>
      <c r="E1906" s="926"/>
      <c r="F1906" s="926"/>
      <c r="G1906" s="926"/>
      <c r="H1906" s="926"/>
      <c r="I1906" s="926"/>
      <c r="J1906" s="926"/>
      <c r="K1906" s="926"/>
      <c r="L1906" s="926"/>
      <c r="M1906" s="926"/>
      <c r="N1906" s="926"/>
      <c r="O1906" s="926"/>
    </row>
    <row r="1907" spans="1:15" ht="10.15" customHeight="1">
      <c r="A1907" s="926"/>
      <c r="B1907" s="926"/>
      <c r="C1907" s="926"/>
      <c r="D1907" s="926"/>
      <c r="E1907" s="926"/>
      <c r="F1907" s="926"/>
      <c r="G1907" s="926"/>
      <c r="H1907" s="926"/>
      <c r="I1907" s="926"/>
      <c r="J1907" s="926"/>
      <c r="K1907" s="926"/>
      <c r="L1907" s="926"/>
      <c r="M1907" s="926"/>
      <c r="N1907" s="926"/>
      <c r="O1907" s="926"/>
    </row>
    <row r="1908" spans="1:15" ht="10.15" customHeight="1">
      <c r="A1908" s="926"/>
      <c r="B1908" s="926"/>
      <c r="C1908" s="926"/>
      <c r="D1908" s="926"/>
      <c r="E1908" s="926"/>
      <c r="F1908" s="926"/>
      <c r="G1908" s="926"/>
      <c r="H1908" s="926"/>
      <c r="I1908" s="926"/>
      <c r="J1908" s="926"/>
      <c r="K1908" s="926"/>
      <c r="L1908" s="926"/>
      <c r="M1908" s="926"/>
      <c r="N1908" s="926"/>
      <c r="O1908" s="926"/>
    </row>
    <row r="1909" spans="1:15" ht="10.15" customHeight="1">
      <c r="A1909" s="926"/>
      <c r="B1909" s="926"/>
      <c r="C1909" s="926"/>
      <c r="D1909" s="926"/>
      <c r="E1909" s="926"/>
      <c r="F1909" s="926"/>
      <c r="G1909" s="926"/>
      <c r="H1909" s="926"/>
      <c r="I1909" s="926"/>
      <c r="J1909" s="926"/>
      <c r="K1909" s="926"/>
      <c r="L1909" s="926"/>
      <c r="M1909" s="926"/>
      <c r="N1909" s="926"/>
      <c r="O1909" s="926"/>
    </row>
    <row r="1910" spans="1:15" ht="10.15" customHeight="1">
      <c r="A1910" s="926"/>
      <c r="B1910" s="926"/>
      <c r="C1910" s="926"/>
      <c r="D1910" s="926"/>
      <c r="E1910" s="926"/>
      <c r="F1910" s="926"/>
      <c r="G1910" s="926"/>
      <c r="H1910" s="926"/>
      <c r="I1910" s="926"/>
      <c r="J1910" s="926"/>
      <c r="K1910" s="926"/>
      <c r="L1910" s="926"/>
      <c r="M1910" s="926"/>
      <c r="N1910" s="926"/>
      <c r="O1910" s="926"/>
    </row>
    <row r="1911" spans="1:15" ht="10.15" customHeight="1">
      <c r="A1911" s="926"/>
      <c r="B1911" s="926"/>
      <c r="C1911" s="926"/>
      <c r="D1911" s="926"/>
      <c r="E1911" s="926"/>
      <c r="F1911" s="926"/>
      <c r="G1911" s="926"/>
      <c r="H1911" s="926"/>
      <c r="I1911" s="926"/>
      <c r="J1911" s="926"/>
      <c r="K1911" s="926"/>
      <c r="L1911" s="926"/>
      <c r="M1911" s="926"/>
      <c r="N1911" s="926"/>
      <c r="O1911" s="926"/>
    </row>
    <row r="1912" spans="1:15" ht="10.15" customHeight="1">
      <c r="A1912" s="926"/>
      <c r="B1912" s="926"/>
      <c r="C1912" s="926"/>
      <c r="D1912" s="926"/>
      <c r="E1912" s="926"/>
      <c r="F1912" s="926"/>
      <c r="G1912" s="926"/>
      <c r="H1912" s="926"/>
      <c r="I1912" s="926"/>
      <c r="J1912" s="926"/>
      <c r="K1912" s="926"/>
      <c r="L1912" s="926"/>
      <c r="M1912" s="926"/>
      <c r="N1912" s="926"/>
      <c r="O1912" s="926"/>
    </row>
    <row r="1913" spans="1:15" ht="10.15" customHeight="1">
      <c r="A1913" s="926"/>
      <c r="B1913" s="926"/>
      <c r="C1913" s="926"/>
      <c r="D1913" s="926"/>
      <c r="E1913" s="926"/>
      <c r="F1913" s="926"/>
      <c r="G1913" s="926"/>
      <c r="H1913" s="926"/>
      <c r="I1913" s="926"/>
      <c r="J1913" s="926"/>
      <c r="K1913" s="926"/>
      <c r="L1913" s="926"/>
      <c r="M1913" s="926"/>
      <c r="N1913" s="926"/>
      <c r="O1913" s="926"/>
    </row>
    <row r="1914" spans="1:15" ht="10.15" customHeight="1">
      <c r="A1914" s="926"/>
      <c r="B1914" s="926"/>
      <c r="C1914" s="926"/>
      <c r="D1914" s="926"/>
      <c r="E1914" s="926"/>
      <c r="F1914" s="926"/>
      <c r="G1914" s="926"/>
      <c r="H1914" s="926"/>
      <c r="I1914" s="926"/>
      <c r="J1914" s="926"/>
      <c r="K1914" s="926"/>
      <c r="L1914" s="926"/>
      <c r="M1914" s="926"/>
      <c r="N1914" s="926"/>
      <c r="O1914" s="926"/>
    </row>
    <row r="1915" spans="1:15" ht="10.15" customHeight="1">
      <c r="A1915" s="926"/>
      <c r="B1915" s="926"/>
      <c r="C1915" s="926"/>
      <c r="D1915" s="926"/>
      <c r="E1915" s="926"/>
      <c r="F1915" s="926"/>
      <c r="G1915" s="926"/>
      <c r="H1915" s="926"/>
      <c r="I1915" s="926"/>
      <c r="J1915" s="926"/>
      <c r="K1915" s="926"/>
      <c r="L1915" s="926"/>
      <c r="M1915" s="926"/>
      <c r="N1915" s="926"/>
      <c r="O1915" s="926"/>
    </row>
    <row r="1916" spans="1:15" ht="10.15" customHeight="1">
      <c r="A1916" s="926"/>
      <c r="B1916" s="926"/>
      <c r="C1916" s="926"/>
      <c r="D1916" s="926"/>
      <c r="E1916" s="926"/>
      <c r="F1916" s="926"/>
      <c r="G1916" s="926"/>
      <c r="H1916" s="926"/>
      <c r="I1916" s="926"/>
      <c r="J1916" s="926"/>
      <c r="K1916" s="926"/>
      <c r="L1916" s="926"/>
      <c r="M1916" s="926"/>
      <c r="N1916" s="926"/>
      <c r="O1916" s="926"/>
    </row>
    <row r="1917" spans="1:15" ht="10.15" customHeight="1">
      <c r="A1917" s="926"/>
      <c r="B1917" s="926"/>
      <c r="C1917" s="926"/>
      <c r="D1917" s="926"/>
      <c r="E1917" s="926"/>
      <c r="F1917" s="926"/>
      <c r="G1917" s="926"/>
      <c r="H1917" s="926"/>
      <c r="I1917" s="926"/>
      <c r="J1917" s="926"/>
      <c r="K1917" s="926"/>
      <c r="L1917" s="926"/>
      <c r="M1917" s="926"/>
      <c r="N1917" s="926"/>
      <c r="O1917" s="926"/>
    </row>
    <row r="1918" spans="1:15" ht="10.15" customHeight="1">
      <c r="A1918" s="926"/>
      <c r="B1918" s="926"/>
      <c r="C1918" s="926"/>
      <c r="D1918" s="926"/>
      <c r="E1918" s="926"/>
      <c r="F1918" s="926"/>
      <c r="G1918" s="926"/>
      <c r="H1918" s="926"/>
      <c r="I1918" s="926"/>
      <c r="J1918" s="926"/>
      <c r="K1918" s="926"/>
      <c r="L1918" s="926"/>
      <c r="M1918" s="926"/>
      <c r="N1918" s="926"/>
      <c r="O1918" s="926"/>
    </row>
    <row r="1919" spans="1:15" ht="10.15" customHeight="1">
      <c r="A1919" s="926"/>
      <c r="B1919" s="926"/>
      <c r="C1919" s="926"/>
      <c r="D1919" s="926"/>
      <c r="E1919" s="926"/>
      <c r="F1919" s="926"/>
      <c r="G1919" s="926"/>
      <c r="H1919" s="926"/>
      <c r="I1919" s="926"/>
      <c r="J1919" s="926"/>
      <c r="K1919" s="926"/>
      <c r="L1919" s="926"/>
      <c r="M1919" s="926"/>
      <c r="N1919" s="926"/>
      <c r="O1919" s="926"/>
    </row>
    <row r="1920" spans="1:15" ht="10.15" customHeight="1">
      <c r="A1920" s="926"/>
      <c r="B1920" s="926"/>
      <c r="C1920" s="926"/>
      <c r="D1920" s="926"/>
      <c r="E1920" s="926"/>
      <c r="F1920" s="926"/>
      <c r="G1920" s="926"/>
      <c r="H1920" s="926"/>
      <c r="I1920" s="926"/>
      <c r="J1920" s="926"/>
      <c r="K1920" s="926"/>
      <c r="L1920" s="926"/>
      <c r="M1920" s="926"/>
      <c r="N1920" s="926"/>
      <c r="O1920" s="926"/>
    </row>
    <row r="1921" spans="1:15" ht="10.15" customHeight="1">
      <c r="A1921" s="926"/>
      <c r="B1921" s="926"/>
      <c r="C1921" s="926"/>
      <c r="D1921" s="926"/>
      <c r="E1921" s="926"/>
      <c r="F1921" s="926"/>
      <c r="G1921" s="926"/>
      <c r="H1921" s="926"/>
      <c r="I1921" s="926"/>
      <c r="J1921" s="926"/>
      <c r="K1921" s="926"/>
      <c r="L1921" s="926"/>
      <c r="M1921" s="926"/>
      <c r="N1921" s="926"/>
      <c r="O1921" s="926"/>
    </row>
    <row r="1922" spans="1:15" ht="10.15" customHeight="1">
      <c r="A1922" s="926"/>
      <c r="B1922" s="926"/>
      <c r="C1922" s="926"/>
      <c r="D1922" s="926"/>
      <c r="E1922" s="926"/>
      <c r="F1922" s="926"/>
      <c r="G1922" s="926"/>
      <c r="H1922" s="926"/>
      <c r="I1922" s="926"/>
      <c r="J1922" s="926"/>
      <c r="K1922" s="926"/>
      <c r="L1922" s="926"/>
      <c r="M1922" s="926"/>
      <c r="N1922" s="926"/>
      <c r="O1922" s="926"/>
    </row>
    <row r="1923" spans="1:15" ht="10.15" customHeight="1">
      <c r="A1923" s="926"/>
      <c r="B1923" s="926"/>
      <c r="C1923" s="926"/>
      <c r="D1923" s="926"/>
      <c r="E1923" s="926"/>
      <c r="F1923" s="926"/>
      <c r="G1923" s="926"/>
      <c r="H1923" s="926"/>
      <c r="I1923" s="926"/>
      <c r="J1923" s="926"/>
      <c r="K1923" s="926"/>
      <c r="L1923" s="926"/>
      <c r="M1923" s="926"/>
      <c r="N1923" s="926"/>
      <c r="O1923" s="926"/>
    </row>
    <row r="1924" spans="1:15" ht="10.15" customHeight="1">
      <c r="A1924" s="926"/>
      <c r="B1924" s="926"/>
      <c r="C1924" s="926"/>
      <c r="D1924" s="926"/>
      <c r="E1924" s="926"/>
      <c r="F1924" s="926"/>
      <c r="G1924" s="926"/>
      <c r="H1924" s="926"/>
      <c r="I1924" s="926"/>
      <c r="J1924" s="926"/>
      <c r="K1924" s="926"/>
      <c r="L1924" s="926"/>
      <c r="M1924" s="926"/>
      <c r="N1924" s="926"/>
      <c r="O1924" s="926"/>
    </row>
    <row r="1925" spans="1:15" ht="10.15" customHeight="1">
      <c r="A1925" s="926"/>
      <c r="B1925" s="926"/>
      <c r="C1925" s="926"/>
      <c r="D1925" s="926"/>
      <c r="E1925" s="926"/>
      <c r="F1925" s="926"/>
      <c r="G1925" s="926"/>
      <c r="H1925" s="926"/>
      <c r="I1925" s="926"/>
      <c r="J1925" s="926"/>
      <c r="K1925" s="926"/>
      <c r="L1925" s="926"/>
      <c r="M1925" s="926"/>
      <c r="N1925" s="926"/>
      <c r="O1925" s="926"/>
    </row>
    <row r="1926" spans="1:15" ht="10.15" customHeight="1">
      <c r="A1926" s="926"/>
      <c r="B1926" s="926"/>
      <c r="C1926" s="926"/>
      <c r="D1926" s="926"/>
      <c r="E1926" s="926"/>
      <c r="F1926" s="926"/>
      <c r="G1926" s="926"/>
      <c r="H1926" s="926"/>
      <c r="I1926" s="926"/>
      <c r="J1926" s="926"/>
      <c r="K1926" s="926"/>
      <c r="L1926" s="926"/>
      <c r="M1926" s="926"/>
      <c r="N1926" s="926"/>
      <c r="O1926" s="926"/>
    </row>
    <row r="1927" spans="1:15" ht="10.15" customHeight="1">
      <c r="A1927" s="926"/>
      <c r="B1927" s="926"/>
      <c r="C1927" s="926"/>
      <c r="D1927" s="926"/>
      <c r="E1927" s="926"/>
      <c r="F1927" s="926"/>
      <c r="G1927" s="926"/>
      <c r="H1927" s="926"/>
      <c r="I1927" s="926"/>
      <c r="J1927" s="926"/>
      <c r="K1927" s="926"/>
      <c r="L1927" s="926"/>
      <c r="M1927" s="926"/>
      <c r="N1927" s="926"/>
      <c r="O1927" s="926"/>
    </row>
    <row r="1928" spans="1:15" ht="10.15" customHeight="1">
      <c r="A1928" s="926"/>
      <c r="B1928" s="926"/>
      <c r="C1928" s="926"/>
      <c r="D1928" s="926"/>
      <c r="E1928" s="926"/>
      <c r="F1928" s="926"/>
      <c r="G1928" s="926"/>
      <c r="H1928" s="926"/>
      <c r="I1928" s="926"/>
      <c r="J1928" s="926"/>
      <c r="K1928" s="926"/>
      <c r="L1928" s="926"/>
      <c r="M1928" s="926"/>
      <c r="N1928" s="926"/>
      <c r="O1928" s="926"/>
    </row>
    <row r="1929" spans="1:15" ht="10.15" customHeight="1">
      <c r="A1929" s="926"/>
      <c r="B1929" s="926"/>
      <c r="C1929" s="926"/>
      <c r="D1929" s="926"/>
      <c r="E1929" s="926"/>
      <c r="F1929" s="926"/>
      <c r="G1929" s="926"/>
      <c r="H1929" s="926"/>
      <c r="I1929" s="926"/>
      <c r="J1929" s="926"/>
      <c r="K1929" s="926"/>
      <c r="L1929" s="926"/>
      <c r="M1929" s="926"/>
      <c r="N1929" s="926"/>
      <c r="O1929" s="926"/>
    </row>
    <row r="1930" spans="1:15" ht="10.15" customHeight="1">
      <c r="A1930" s="926"/>
      <c r="B1930" s="926"/>
      <c r="C1930" s="926"/>
      <c r="D1930" s="926"/>
      <c r="E1930" s="926"/>
      <c r="F1930" s="926"/>
      <c r="G1930" s="926"/>
      <c r="H1930" s="926"/>
      <c r="I1930" s="926"/>
      <c r="J1930" s="926"/>
      <c r="K1930" s="926"/>
      <c r="L1930" s="926"/>
      <c r="M1930" s="926"/>
      <c r="N1930" s="926"/>
      <c r="O1930" s="926"/>
    </row>
    <row r="1931" spans="1:15" ht="10.15" customHeight="1">
      <c r="A1931" s="926"/>
      <c r="B1931" s="926"/>
      <c r="C1931" s="926"/>
      <c r="D1931" s="926"/>
      <c r="E1931" s="926"/>
      <c r="F1931" s="926"/>
      <c r="G1931" s="926"/>
      <c r="H1931" s="926"/>
      <c r="I1931" s="926"/>
      <c r="J1931" s="926"/>
      <c r="K1931" s="926"/>
      <c r="L1931" s="926"/>
      <c r="M1931" s="926"/>
      <c r="N1931" s="926"/>
      <c r="O1931" s="926"/>
    </row>
    <row r="1932" spans="1:15" ht="10.15" customHeight="1">
      <c r="A1932" s="926"/>
      <c r="B1932" s="926"/>
      <c r="C1932" s="926"/>
      <c r="D1932" s="926"/>
      <c r="E1932" s="926"/>
      <c r="F1932" s="926"/>
      <c r="G1932" s="926"/>
      <c r="H1932" s="926"/>
      <c r="I1932" s="926"/>
      <c r="J1932" s="926"/>
      <c r="K1932" s="926"/>
      <c r="L1932" s="926"/>
      <c r="M1932" s="926"/>
      <c r="N1932" s="926"/>
      <c r="O1932" s="926"/>
    </row>
    <row r="1933" spans="1:15" ht="10.15" customHeight="1">
      <c r="A1933" s="926"/>
      <c r="B1933" s="926"/>
      <c r="C1933" s="926"/>
      <c r="D1933" s="926"/>
      <c r="E1933" s="926"/>
      <c r="F1933" s="926"/>
      <c r="G1933" s="926"/>
      <c r="H1933" s="926"/>
      <c r="I1933" s="926"/>
      <c r="J1933" s="926"/>
      <c r="K1933" s="926"/>
      <c r="L1933" s="926"/>
      <c r="M1933" s="926"/>
      <c r="N1933" s="926"/>
      <c r="O1933" s="926"/>
    </row>
    <row r="1934" spans="1:15" ht="10.15" customHeight="1">
      <c r="A1934" s="926"/>
      <c r="B1934" s="926"/>
      <c r="C1934" s="926"/>
      <c r="D1934" s="926"/>
      <c r="E1934" s="926"/>
      <c r="F1934" s="926"/>
      <c r="G1934" s="926"/>
      <c r="H1934" s="926"/>
      <c r="I1934" s="926"/>
      <c r="J1934" s="926"/>
      <c r="K1934" s="926"/>
      <c r="L1934" s="926"/>
      <c r="M1934" s="926"/>
      <c r="N1934" s="926"/>
      <c r="O1934" s="926"/>
    </row>
    <row r="1935" spans="1:15" ht="10.15" customHeight="1">
      <c r="A1935" s="926"/>
      <c r="B1935" s="926"/>
      <c r="C1935" s="926"/>
      <c r="D1935" s="926"/>
      <c r="E1935" s="926"/>
      <c r="F1935" s="926"/>
      <c r="G1935" s="926"/>
      <c r="H1935" s="926"/>
      <c r="I1935" s="926"/>
      <c r="J1935" s="926"/>
      <c r="K1935" s="926"/>
      <c r="L1935" s="926"/>
      <c r="M1935" s="926"/>
      <c r="N1935" s="926"/>
      <c r="O1935" s="926"/>
    </row>
    <row r="1936" spans="1:15" ht="10.15" customHeight="1">
      <c r="A1936" s="926"/>
      <c r="B1936" s="926"/>
      <c r="C1936" s="926"/>
      <c r="D1936" s="926"/>
      <c r="E1936" s="926"/>
      <c r="F1936" s="926"/>
      <c r="G1936" s="926"/>
      <c r="H1936" s="926"/>
      <c r="I1936" s="926"/>
      <c r="J1936" s="926"/>
      <c r="K1936" s="926"/>
      <c r="L1936" s="926"/>
      <c r="M1936" s="926"/>
      <c r="N1936" s="926"/>
      <c r="O1936" s="926"/>
    </row>
    <row r="1937" spans="1:15" ht="10.15" customHeight="1">
      <c r="A1937" s="926"/>
      <c r="B1937" s="926"/>
      <c r="C1937" s="926"/>
      <c r="D1937" s="926"/>
      <c r="E1937" s="926"/>
      <c r="F1937" s="926"/>
      <c r="G1937" s="926"/>
      <c r="H1937" s="926"/>
      <c r="I1937" s="926"/>
      <c r="J1937" s="926"/>
      <c r="K1937" s="926"/>
      <c r="L1937" s="926"/>
      <c r="M1937" s="926"/>
      <c r="N1937" s="926"/>
      <c r="O1937" s="926"/>
    </row>
    <row r="1938" spans="1:15" ht="10.15" customHeight="1">
      <c r="A1938" s="926"/>
      <c r="B1938" s="926"/>
      <c r="C1938" s="926"/>
      <c r="D1938" s="926"/>
      <c r="E1938" s="926"/>
      <c r="F1938" s="926"/>
      <c r="G1938" s="926"/>
      <c r="H1938" s="926"/>
      <c r="I1938" s="926"/>
      <c r="J1938" s="926"/>
      <c r="K1938" s="926"/>
      <c r="L1938" s="926"/>
      <c r="M1938" s="926"/>
      <c r="N1938" s="926"/>
      <c r="O1938" s="926"/>
    </row>
    <row r="1939" spans="1:15" ht="10.15" customHeight="1">
      <c r="A1939" s="926"/>
      <c r="B1939" s="926"/>
      <c r="C1939" s="926"/>
      <c r="D1939" s="926"/>
      <c r="E1939" s="926"/>
      <c r="F1939" s="926"/>
      <c r="G1939" s="926"/>
      <c r="H1939" s="926"/>
      <c r="I1939" s="926"/>
      <c r="J1939" s="926"/>
      <c r="K1939" s="926"/>
      <c r="L1939" s="926"/>
      <c r="M1939" s="926"/>
      <c r="N1939" s="926"/>
      <c r="O1939" s="926"/>
    </row>
    <row r="1940" spans="1:15" ht="10.15" customHeight="1">
      <c r="A1940" s="926"/>
      <c r="B1940" s="926"/>
      <c r="C1940" s="926"/>
      <c r="D1940" s="926"/>
      <c r="E1940" s="926"/>
      <c r="F1940" s="926"/>
      <c r="G1940" s="926"/>
      <c r="H1940" s="926"/>
      <c r="I1940" s="926"/>
      <c r="J1940" s="926"/>
      <c r="K1940" s="926"/>
      <c r="L1940" s="926"/>
      <c r="M1940" s="926"/>
      <c r="N1940" s="926"/>
      <c r="O1940" s="926"/>
    </row>
    <row r="1941" spans="1:15" ht="10.15" customHeight="1">
      <c r="A1941" s="926"/>
      <c r="B1941" s="926"/>
      <c r="C1941" s="926"/>
      <c r="D1941" s="926"/>
      <c r="E1941" s="926"/>
      <c r="F1941" s="926"/>
      <c r="G1941" s="926"/>
      <c r="H1941" s="926"/>
      <c r="I1941" s="926"/>
      <c r="J1941" s="926"/>
      <c r="K1941" s="926"/>
      <c r="L1941" s="926"/>
      <c r="M1941" s="926"/>
      <c r="N1941" s="926"/>
      <c r="O1941" s="926"/>
    </row>
    <row r="1942" spans="1:15" ht="10.15" customHeight="1">
      <c r="A1942" s="926"/>
      <c r="B1942" s="926"/>
      <c r="C1942" s="926"/>
      <c r="D1942" s="926"/>
      <c r="E1942" s="926"/>
      <c r="F1942" s="926"/>
      <c r="G1942" s="926"/>
      <c r="H1942" s="926"/>
      <c r="I1942" s="926"/>
      <c r="J1942" s="926"/>
      <c r="K1942" s="926"/>
      <c r="L1942" s="926"/>
      <c r="M1942" s="926"/>
      <c r="N1942" s="926"/>
      <c r="O1942" s="926"/>
    </row>
    <row r="1943" spans="1:15" ht="10.15" customHeight="1">
      <c r="A1943" s="926"/>
      <c r="B1943" s="926"/>
      <c r="C1943" s="926"/>
      <c r="D1943" s="926"/>
      <c r="E1943" s="926"/>
      <c r="F1943" s="926"/>
      <c r="G1943" s="926"/>
      <c r="H1943" s="926"/>
      <c r="I1943" s="926"/>
      <c r="J1943" s="926"/>
      <c r="K1943" s="926"/>
      <c r="L1943" s="926"/>
      <c r="M1943" s="926"/>
      <c r="N1943" s="926"/>
      <c r="O1943" s="926"/>
    </row>
    <row r="1944" spans="1:15" ht="10.15" customHeight="1">
      <c r="A1944" s="926"/>
      <c r="B1944" s="926"/>
      <c r="C1944" s="926"/>
      <c r="D1944" s="926"/>
      <c r="E1944" s="926"/>
      <c r="F1944" s="926"/>
      <c r="G1944" s="926"/>
      <c r="H1944" s="926"/>
      <c r="I1944" s="926"/>
      <c r="J1944" s="926"/>
      <c r="K1944" s="926"/>
      <c r="L1944" s="926"/>
      <c r="M1944" s="926"/>
      <c r="N1944" s="926"/>
      <c r="O1944" s="926"/>
    </row>
    <row r="1945" spans="1:15" ht="10.15" customHeight="1">
      <c r="A1945" s="926"/>
      <c r="B1945" s="926"/>
      <c r="C1945" s="926"/>
      <c r="D1945" s="926"/>
      <c r="E1945" s="926"/>
      <c r="F1945" s="926"/>
      <c r="G1945" s="926"/>
      <c r="H1945" s="926"/>
      <c r="I1945" s="926"/>
      <c r="J1945" s="926"/>
      <c r="K1945" s="926"/>
      <c r="L1945" s="926"/>
      <c r="M1945" s="926"/>
      <c r="N1945" s="926"/>
      <c r="O1945" s="926"/>
    </row>
    <row r="1946" spans="1:15" ht="10.15" customHeight="1">
      <c r="A1946" s="926"/>
      <c r="B1946" s="926"/>
      <c r="C1946" s="926"/>
      <c r="D1946" s="926"/>
      <c r="E1946" s="926"/>
      <c r="F1946" s="926"/>
      <c r="G1946" s="926"/>
      <c r="H1946" s="926"/>
      <c r="I1946" s="926"/>
      <c r="J1946" s="926"/>
      <c r="K1946" s="926"/>
      <c r="L1946" s="926"/>
      <c r="M1946" s="926"/>
      <c r="N1946" s="926"/>
      <c r="O1946" s="926"/>
    </row>
    <row r="1947" spans="1:15" ht="10.15" customHeight="1">
      <c r="A1947" s="926"/>
      <c r="B1947" s="926"/>
      <c r="C1947" s="926"/>
      <c r="D1947" s="926"/>
      <c r="E1947" s="926"/>
      <c r="F1947" s="926"/>
      <c r="G1947" s="926"/>
      <c r="H1947" s="926"/>
      <c r="I1947" s="926"/>
      <c r="J1947" s="926"/>
      <c r="K1947" s="926"/>
      <c r="L1947" s="926"/>
      <c r="M1947" s="926"/>
      <c r="N1947" s="926"/>
      <c r="O1947" s="926"/>
    </row>
    <row r="1948" spans="1:15" ht="10.15" customHeight="1">
      <c r="A1948" s="926"/>
      <c r="B1948" s="926"/>
      <c r="C1948" s="926"/>
      <c r="D1948" s="926"/>
      <c r="E1948" s="926"/>
      <c r="F1948" s="926"/>
      <c r="G1948" s="926"/>
      <c r="H1948" s="926"/>
      <c r="I1948" s="926"/>
      <c r="J1948" s="926"/>
      <c r="K1948" s="926"/>
      <c r="L1948" s="926"/>
      <c r="M1948" s="926"/>
      <c r="N1948" s="926"/>
      <c r="O1948" s="926"/>
    </row>
    <row r="1949" spans="1:15" ht="10.15" customHeight="1">
      <c r="A1949" s="926"/>
      <c r="B1949" s="926"/>
      <c r="C1949" s="926"/>
      <c r="D1949" s="926"/>
      <c r="E1949" s="926"/>
      <c r="F1949" s="926"/>
      <c r="G1949" s="926"/>
      <c r="H1949" s="926"/>
      <c r="I1949" s="926"/>
      <c r="J1949" s="926"/>
      <c r="K1949" s="926"/>
      <c r="L1949" s="926"/>
      <c r="M1949" s="926"/>
      <c r="N1949" s="926"/>
      <c r="O1949" s="926"/>
    </row>
    <row r="1950" spans="1:15" ht="10.15" customHeight="1">
      <c r="A1950" s="926"/>
      <c r="B1950" s="926"/>
      <c r="C1950" s="926"/>
      <c r="D1950" s="926"/>
      <c r="E1950" s="926"/>
      <c r="F1950" s="926"/>
      <c r="G1950" s="926"/>
      <c r="H1950" s="926"/>
      <c r="I1950" s="926"/>
      <c r="J1950" s="926"/>
      <c r="K1950" s="926"/>
      <c r="L1950" s="926"/>
      <c r="M1950" s="926"/>
      <c r="N1950" s="926"/>
      <c r="O1950" s="926"/>
    </row>
    <row r="1951" spans="1:15" ht="10.15" customHeight="1">
      <c r="A1951" s="926"/>
      <c r="B1951" s="926"/>
      <c r="C1951" s="926"/>
      <c r="D1951" s="926"/>
      <c r="E1951" s="926"/>
      <c r="F1951" s="926"/>
      <c r="G1951" s="926"/>
      <c r="H1951" s="926"/>
      <c r="I1951" s="926"/>
      <c r="J1951" s="926"/>
      <c r="K1951" s="926"/>
      <c r="L1951" s="926"/>
      <c r="M1951" s="926"/>
      <c r="N1951" s="926"/>
      <c r="O1951" s="926"/>
    </row>
    <row r="1952" spans="1:15" ht="10.15" customHeight="1">
      <c r="A1952" s="926"/>
      <c r="B1952" s="926"/>
      <c r="C1952" s="926"/>
      <c r="D1952" s="926"/>
      <c r="E1952" s="926"/>
      <c r="F1952" s="926"/>
      <c r="G1952" s="926"/>
      <c r="H1952" s="926"/>
      <c r="I1952" s="926"/>
      <c r="J1952" s="926"/>
      <c r="K1952" s="926"/>
      <c r="L1952" s="926"/>
      <c r="M1952" s="926"/>
      <c r="N1952" s="926"/>
      <c r="O1952" s="926"/>
    </row>
    <row r="1953" spans="1:15" ht="10.15" customHeight="1">
      <c r="A1953" s="926"/>
      <c r="B1953" s="926"/>
      <c r="C1953" s="926"/>
      <c r="D1953" s="926"/>
      <c r="E1953" s="926"/>
      <c r="F1953" s="926"/>
      <c r="G1953" s="926"/>
      <c r="H1953" s="926"/>
      <c r="I1953" s="926"/>
      <c r="J1953" s="926"/>
      <c r="K1953" s="926"/>
      <c r="L1953" s="926"/>
      <c r="M1953" s="926"/>
      <c r="N1953" s="926"/>
      <c r="O1953" s="926"/>
    </row>
    <row r="1954" spans="1:15" ht="10.15" customHeight="1">
      <c r="A1954" s="926"/>
      <c r="B1954" s="926"/>
      <c r="C1954" s="926"/>
      <c r="D1954" s="926"/>
      <c r="E1954" s="926"/>
      <c r="F1954" s="926"/>
      <c r="G1954" s="926"/>
      <c r="H1954" s="926"/>
      <c r="I1954" s="926"/>
      <c r="J1954" s="926"/>
      <c r="K1954" s="926"/>
      <c r="L1954" s="926"/>
      <c r="M1954" s="926"/>
      <c r="N1954" s="926"/>
      <c r="O1954" s="926"/>
    </row>
    <row r="1955" spans="1:15" ht="10.15" customHeight="1">
      <c r="A1955" s="926"/>
      <c r="B1955" s="926"/>
      <c r="C1955" s="926"/>
      <c r="D1955" s="926"/>
      <c r="E1955" s="926"/>
      <c r="F1955" s="926"/>
      <c r="G1955" s="926"/>
      <c r="H1955" s="926"/>
      <c r="I1955" s="926"/>
      <c r="J1955" s="926"/>
      <c r="K1955" s="926"/>
      <c r="L1955" s="926"/>
      <c r="M1955" s="926"/>
      <c r="N1955" s="926"/>
      <c r="O1955" s="926"/>
    </row>
    <row r="1956" spans="1:15" ht="10.15" customHeight="1">
      <c r="A1956" s="926"/>
      <c r="B1956" s="926"/>
      <c r="C1956" s="926"/>
      <c r="D1956" s="926"/>
      <c r="E1956" s="926"/>
      <c r="F1956" s="926"/>
      <c r="G1956" s="926"/>
      <c r="H1956" s="926"/>
      <c r="I1956" s="926"/>
      <c r="J1956" s="926"/>
      <c r="K1956" s="926"/>
      <c r="L1956" s="926"/>
      <c r="M1956" s="926"/>
      <c r="N1956" s="926"/>
      <c r="O1956" s="926"/>
    </row>
    <row r="1957" spans="1:15" ht="10.15" customHeight="1">
      <c r="A1957" s="926"/>
      <c r="B1957" s="926"/>
      <c r="C1957" s="926"/>
      <c r="D1957" s="926"/>
      <c r="E1957" s="926"/>
      <c r="F1957" s="926"/>
      <c r="G1957" s="926"/>
      <c r="H1957" s="926"/>
      <c r="I1957" s="926"/>
      <c r="J1957" s="926"/>
      <c r="K1957" s="926"/>
      <c r="L1957" s="926"/>
      <c r="M1957" s="926"/>
      <c r="N1957" s="926"/>
      <c r="O1957" s="926"/>
    </row>
    <row r="1958" spans="1:15" ht="10.15" customHeight="1">
      <c r="A1958" s="926"/>
      <c r="B1958" s="926"/>
      <c r="C1958" s="926"/>
      <c r="D1958" s="926"/>
      <c r="E1958" s="926"/>
      <c r="F1958" s="926"/>
      <c r="G1958" s="926"/>
      <c r="H1958" s="926"/>
      <c r="I1958" s="926"/>
      <c r="J1958" s="926"/>
      <c r="K1958" s="926"/>
      <c r="L1958" s="926"/>
      <c r="M1958" s="926"/>
      <c r="N1958" s="926"/>
      <c r="O1958" s="926"/>
    </row>
    <row r="1959" spans="1:15" ht="10.15" customHeight="1">
      <c r="A1959" s="926"/>
      <c r="B1959" s="926"/>
      <c r="C1959" s="926"/>
      <c r="D1959" s="926"/>
      <c r="E1959" s="926"/>
      <c r="F1959" s="926"/>
      <c r="G1959" s="926"/>
      <c r="H1959" s="926"/>
      <c r="I1959" s="926"/>
      <c r="J1959" s="926"/>
      <c r="K1959" s="926"/>
      <c r="L1959" s="926"/>
      <c r="M1959" s="926"/>
      <c r="N1959" s="926"/>
      <c r="O1959" s="926"/>
    </row>
    <row r="1960" spans="1:15" ht="10.15" customHeight="1">
      <c r="A1960" s="926"/>
      <c r="B1960" s="926"/>
      <c r="C1960" s="926"/>
      <c r="D1960" s="926"/>
      <c r="E1960" s="926"/>
      <c r="F1960" s="926"/>
      <c r="G1960" s="926"/>
      <c r="H1960" s="926"/>
      <c r="I1960" s="926"/>
      <c r="J1960" s="926"/>
      <c r="K1960" s="926"/>
      <c r="L1960" s="926"/>
      <c r="M1960" s="926"/>
      <c r="N1960" s="926"/>
      <c r="O1960" s="926"/>
    </row>
    <row r="1961" spans="1:15" ht="10.15" customHeight="1">
      <c r="A1961" s="926"/>
      <c r="B1961" s="926"/>
      <c r="C1961" s="926"/>
      <c r="D1961" s="926"/>
      <c r="E1961" s="926"/>
      <c r="F1961" s="926"/>
      <c r="G1961" s="926"/>
      <c r="H1961" s="926"/>
      <c r="I1961" s="926"/>
      <c r="J1961" s="926"/>
      <c r="K1961" s="926"/>
      <c r="L1961" s="926"/>
      <c r="M1961" s="926"/>
      <c r="N1961" s="926"/>
      <c r="O1961" s="926"/>
    </row>
    <row r="1962" spans="1:15" ht="10.15" customHeight="1">
      <c r="A1962" s="926"/>
      <c r="B1962" s="926"/>
      <c r="C1962" s="926"/>
      <c r="D1962" s="926"/>
      <c r="E1962" s="926"/>
      <c r="F1962" s="926"/>
      <c r="G1962" s="926"/>
      <c r="H1962" s="926"/>
      <c r="I1962" s="926"/>
      <c r="J1962" s="926"/>
      <c r="K1962" s="926"/>
      <c r="L1962" s="926"/>
      <c r="M1962" s="926"/>
      <c r="N1962" s="926"/>
      <c r="O1962" s="926"/>
    </row>
    <row r="1963" spans="1:15" ht="10.15" customHeight="1">
      <c r="A1963" s="926"/>
      <c r="B1963" s="926"/>
      <c r="C1963" s="926"/>
      <c r="D1963" s="926"/>
      <c r="E1963" s="926"/>
      <c r="F1963" s="926"/>
      <c r="G1963" s="926"/>
      <c r="H1963" s="926"/>
      <c r="I1963" s="926"/>
      <c r="J1963" s="926"/>
      <c r="K1963" s="926"/>
      <c r="L1963" s="926"/>
      <c r="M1963" s="926"/>
      <c r="N1963" s="926"/>
      <c r="O1963" s="926"/>
    </row>
    <row r="1964" spans="1:15" ht="10.15" customHeight="1">
      <c r="A1964" s="926"/>
      <c r="B1964" s="926"/>
      <c r="C1964" s="926"/>
      <c r="D1964" s="926"/>
      <c r="E1964" s="926"/>
      <c r="F1964" s="926"/>
      <c r="G1964" s="926"/>
      <c r="H1964" s="926"/>
      <c r="I1964" s="926"/>
      <c r="J1964" s="926"/>
      <c r="K1964" s="926"/>
      <c r="L1964" s="926"/>
      <c r="M1964" s="926"/>
      <c r="N1964" s="926"/>
      <c r="O1964" s="926"/>
    </row>
  </sheetData>
  <pageMargins left="0.7" right="0.7" top="0.75" bottom="0.7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A1:XFD326"/>
  <sheetViews>
    <sheetView topLeftCell="D278" zoomScaleNormal="100" workbookViewId="0">
      <selection activeCell="P52" sqref="P52"/>
    </sheetView>
  </sheetViews>
  <sheetFormatPr defaultColWidth="9.33203125" defaultRowHeight="12.75"/>
  <cols>
    <col min="1" max="1" width="17.33203125" style="5" customWidth="1"/>
    <col min="2" max="2" width="26" style="400" customWidth="1"/>
    <col min="3" max="3" width="40.6640625" style="5" customWidth="1"/>
    <col min="4" max="4" width="8.5" style="5" customWidth="1"/>
    <col min="5" max="6" width="10.33203125" style="5" hidden="1" customWidth="1"/>
    <col min="7" max="7" width="18.83203125" style="5" customWidth="1"/>
    <col min="8" max="12" width="20.1640625" style="5" customWidth="1"/>
    <col min="13" max="13" width="20.1640625" style="400" customWidth="1"/>
    <col min="14" max="14" width="20.1640625" style="5" customWidth="1"/>
    <col min="15" max="15" width="20.1640625" style="400" customWidth="1"/>
    <col min="16" max="16" width="20.1640625" style="399" customWidth="1"/>
    <col min="17" max="18" width="20.1640625" style="5" customWidth="1"/>
    <col min="19" max="19" width="19.83203125" style="5" bestFit="1" customWidth="1"/>
    <col min="20" max="20" width="17.33203125" style="5" customWidth="1"/>
    <col min="21" max="21" width="9.83203125" style="5" bestFit="1" customWidth="1"/>
    <col min="22" max="22" width="9.6640625" style="5" customWidth="1"/>
    <col min="23" max="23" width="20.5" style="5" hidden="1" customWidth="1"/>
    <col min="24" max="24" width="13.33203125" style="5" hidden="1" customWidth="1"/>
    <col min="25" max="25" width="14.83203125" style="5" hidden="1" customWidth="1"/>
    <col min="26" max="26" width="13.33203125" style="5" hidden="1" customWidth="1"/>
    <col min="27" max="27" width="15.83203125" style="5" hidden="1" customWidth="1"/>
    <col min="28" max="30" width="15.83203125" style="5" bestFit="1" customWidth="1"/>
    <col min="31" max="31" width="9.33203125" style="5" customWidth="1"/>
    <col min="32" max="32" width="17" style="5" bestFit="1" customWidth="1"/>
    <col min="33" max="33" width="4.83203125" style="5" customWidth="1"/>
    <col min="34" max="37" width="18.5" style="400" bestFit="1" customWidth="1"/>
    <col min="38" max="16384" width="9.33203125" style="5"/>
  </cols>
  <sheetData>
    <row r="1" spans="1:37">
      <c r="A1" s="6" t="s">
        <v>72</v>
      </c>
      <c r="B1" s="853"/>
      <c r="C1" s="1"/>
      <c r="D1" s="1"/>
      <c r="E1" s="1"/>
      <c r="F1" s="1"/>
      <c r="G1" s="1"/>
      <c r="H1" s="1"/>
      <c r="I1" s="2"/>
      <c r="J1" s="1"/>
      <c r="K1" s="1"/>
      <c r="L1" s="1"/>
      <c r="M1" s="47"/>
      <c r="N1" s="3"/>
      <c r="O1" s="47"/>
      <c r="P1" s="3"/>
      <c r="Q1" s="3"/>
      <c r="R1" s="3"/>
      <c r="S1" s="3"/>
      <c r="T1" s="3"/>
      <c r="U1" s="4"/>
      <c r="AF1" s="398" t="s">
        <v>364</v>
      </c>
    </row>
    <row r="3" spans="1:37">
      <c r="A3" s="6" t="s">
        <v>89</v>
      </c>
      <c r="B3" s="853"/>
      <c r="C3" s="1"/>
      <c r="D3" s="1"/>
      <c r="E3" s="1"/>
      <c r="F3" s="1"/>
      <c r="G3" s="1"/>
      <c r="H3" s="2"/>
      <c r="I3" s="1"/>
      <c r="J3" s="1"/>
      <c r="K3" s="1"/>
      <c r="L3" s="1"/>
      <c r="M3" s="47"/>
      <c r="N3" s="3"/>
      <c r="O3" s="47"/>
      <c r="P3" s="3"/>
      <c r="Q3" s="3"/>
      <c r="R3" s="3"/>
      <c r="S3" s="3"/>
      <c r="T3" s="3"/>
      <c r="U3" s="4"/>
    </row>
    <row r="4" spans="1:37">
      <c r="A4" s="6" t="str">
        <f>"FOR THE PERIOD JANUARY THROUGH  DECEMBER "&amp; MAX(s_year)</f>
        <v>FOR THE PERIOD JANUARY THROUGH  DECEMBER 2017</v>
      </c>
      <c r="B4" s="853"/>
      <c r="C4" s="1"/>
      <c r="D4" s="1"/>
      <c r="E4" s="1"/>
      <c r="F4" s="1"/>
      <c r="G4" s="1"/>
      <c r="H4" s="2"/>
      <c r="I4" s="1"/>
      <c r="J4" s="1"/>
      <c r="K4" s="1"/>
      <c r="L4" s="1"/>
      <c r="M4" s="47"/>
      <c r="N4" s="3"/>
      <c r="O4" s="47"/>
      <c r="P4" s="3"/>
      <c r="Q4" s="3"/>
      <c r="R4" s="3"/>
      <c r="S4" s="3"/>
      <c r="T4" s="3"/>
      <c r="U4" s="4"/>
    </row>
    <row r="5" spans="1:37">
      <c r="A5" s="7"/>
      <c r="C5" s="3"/>
      <c r="D5" s="3"/>
      <c r="E5" s="3"/>
      <c r="F5" s="3"/>
      <c r="G5" s="3"/>
      <c r="H5" s="8"/>
      <c r="I5" s="3"/>
      <c r="J5" s="3"/>
      <c r="K5" s="3"/>
      <c r="L5" s="3"/>
      <c r="M5" s="47"/>
      <c r="N5" s="3"/>
      <c r="O5" s="47"/>
      <c r="P5" s="3"/>
      <c r="Q5" s="3"/>
      <c r="R5" s="3"/>
      <c r="S5" s="3"/>
      <c r="T5" s="3"/>
      <c r="X5" s="321" t="s">
        <v>122</v>
      </c>
      <c r="Y5" s="321" t="s">
        <v>122</v>
      </c>
      <c r="Z5" s="321" t="s">
        <v>122</v>
      </c>
      <c r="AA5" s="321" t="s">
        <v>122</v>
      </c>
      <c r="AB5" s="321" t="s">
        <v>122</v>
      </c>
      <c r="AC5" s="321" t="s">
        <v>122</v>
      </c>
      <c r="AD5" s="321" t="s">
        <v>122</v>
      </c>
      <c r="AH5" s="401" t="s">
        <v>122</v>
      </c>
      <c r="AI5" s="401" t="s">
        <v>122</v>
      </c>
      <c r="AJ5" s="401" t="s">
        <v>122</v>
      </c>
      <c r="AK5" s="401" t="s">
        <v>122</v>
      </c>
    </row>
    <row r="6" spans="1:37">
      <c r="A6" s="9"/>
      <c r="B6" s="64"/>
      <c r="C6" s="10"/>
      <c r="D6" s="10"/>
      <c r="E6" s="10"/>
      <c r="F6" s="10"/>
      <c r="G6" s="10"/>
      <c r="H6" s="11" t="s">
        <v>90</v>
      </c>
      <c r="I6" s="11" t="s">
        <v>91</v>
      </c>
      <c r="J6" s="11" t="s">
        <v>92</v>
      </c>
      <c r="K6" s="11" t="s">
        <v>93</v>
      </c>
      <c r="L6" s="11" t="s">
        <v>94</v>
      </c>
      <c r="M6" s="48" t="s">
        <v>95</v>
      </c>
      <c r="N6" s="11" t="s">
        <v>96</v>
      </c>
      <c r="O6" s="48" t="s">
        <v>130</v>
      </c>
      <c r="P6" s="754" t="s">
        <v>131</v>
      </c>
      <c r="Q6" s="11" t="s">
        <v>132</v>
      </c>
      <c r="R6" s="11" t="s">
        <v>136</v>
      </c>
      <c r="S6" s="11" t="s">
        <v>137</v>
      </c>
      <c r="T6" s="11" t="s">
        <v>138</v>
      </c>
      <c r="U6" s="9"/>
      <c r="W6" s="323" t="s">
        <v>137</v>
      </c>
      <c r="X6" s="320"/>
      <c r="Y6" s="320"/>
      <c r="Z6" s="320"/>
      <c r="AA6" s="320"/>
      <c r="AB6" s="320"/>
      <c r="AC6" s="320"/>
      <c r="AD6" s="320"/>
      <c r="AH6" s="402"/>
      <c r="AI6" s="402"/>
      <c r="AJ6" s="402"/>
      <c r="AK6" s="402"/>
    </row>
    <row r="7" spans="1:37">
      <c r="A7" s="7" t="s">
        <v>97</v>
      </c>
      <c r="B7" s="64"/>
      <c r="C7" s="10"/>
      <c r="D7" s="10"/>
      <c r="E7" s="10"/>
      <c r="F7" s="10"/>
      <c r="G7" s="10"/>
      <c r="H7" s="12" t="s">
        <v>133</v>
      </c>
      <c r="I7" s="12" t="s">
        <v>134</v>
      </c>
      <c r="J7" s="12" t="s">
        <v>135</v>
      </c>
      <c r="K7" s="12" t="s">
        <v>73</v>
      </c>
      <c r="L7" s="12" t="s">
        <v>74</v>
      </c>
      <c r="M7" s="49" t="s">
        <v>75</v>
      </c>
      <c r="N7" s="12" t="s">
        <v>76</v>
      </c>
      <c r="O7" s="49" t="s">
        <v>77</v>
      </c>
      <c r="P7" s="12" t="s">
        <v>78</v>
      </c>
      <c r="Q7" s="12" t="s">
        <v>127</v>
      </c>
      <c r="R7" s="12" t="s">
        <v>128</v>
      </c>
      <c r="S7" s="12" t="s">
        <v>129</v>
      </c>
      <c r="T7" s="13"/>
      <c r="U7" s="7" t="str">
        <f>A7</f>
        <v>LINE</v>
      </c>
      <c r="W7" s="323" t="s">
        <v>129</v>
      </c>
    </row>
    <row r="8" spans="1:37">
      <c r="A8" s="7" t="s">
        <v>98</v>
      </c>
      <c r="B8" s="64"/>
      <c r="C8" s="10"/>
      <c r="D8" s="10"/>
      <c r="E8" s="10"/>
      <c r="F8" s="10"/>
      <c r="G8" s="10"/>
      <c r="H8" s="201">
        <f>MAX(s_year)</f>
        <v>2017</v>
      </c>
      <c r="I8" s="201">
        <f t="shared" ref="I8:S8" si="0">MAX(s_year)</f>
        <v>2017</v>
      </c>
      <c r="J8" s="201">
        <f t="shared" si="0"/>
        <v>2017</v>
      </c>
      <c r="K8" s="201">
        <f t="shared" si="0"/>
        <v>2017</v>
      </c>
      <c r="L8" s="201">
        <f t="shared" si="0"/>
        <v>2017</v>
      </c>
      <c r="M8" s="525">
        <f t="shared" si="0"/>
        <v>2017</v>
      </c>
      <c r="N8" s="201">
        <f t="shared" si="0"/>
        <v>2017</v>
      </c>
      <c r="O8" s="525">
        <f t="shared" si="0"/>
        <v>2017</v>
      </c>
      <c r="P8" s="201">
        <f t="shared" si="0"/>
        <v>2017</v>
      </c>
      <c r="Q8" s="201">
        <f t="shared" si="0"/>
        <v>2017</v>
      </c>
      <c r="R8" s="201">
        <f t="shared" si="0"/>
        <v>2017</v>
      </c>
      <c r="S8" s="201">
        <f t="shared" si="0"/>
        <v>2017</v>
      </c>
      <c r="T8" s="13" t="s">
        <v>88</v>
      </c>
      <c r="U8" s="7" t="str">
        <f>A8</f>
        <v>NO.</v>
      </c>
      <c r="W8" s="323">
        <v>2011</v>
      </c>
      <c r="X8" s="321" t="s">
        <v>360</v>
      </c>
      <c r="Y8" s="321" t="s">
        <v>365</v>
      </c>
      <c r="Z8" s="321" t="s">
        <v>366</v>
      </c>
      <c r="AA8" s="321" t="s">
        <v>367</v>
      </c>
      <c r="AB8" s="410" t="s">
        <v>370</v>
      </c>
      <c r="AC8" s="410" t="s">
        <v>372</v>
      </c>
      <c r="AD8" s="410" t="s">
        <v>456</v>
      </c>
      <c r="AH8" s="401" t="s">
        <v>368</v>
      </c>
      <c r="AI8" s="401" t="s">
        <v>371</v>
      </c>
      <c r="AJ8" s="401" t="s">
        <v>457</v>
      </c>
      <c r="AK8" s="401" t="s">
        <v>458</v>
      </c>
    </row>
    <row r="9" spans="1:37">
      <c r="A9" s="10"/>
      <c r="B9" s="64"/>
      <c r="C9" s="10"/>
      <c r="D9" s="10"/>
      <c r="E9" s="10"/>
      <c r="F9" s="10"/>
      <c r="G9" s="10"/>
      <c r="H9" s="7"/>
      <c r="I9" s="7"/>
      <c r="J9" s="7"/>
      <c r="K9" s="7"/>
      <c r="L9" s="7"/>
      <c r="M9" s="50"/>
      <c r="N9" s="7"/>
      <c r="O9" s="50"/>
      <c r="P9" s="7"/>
      <c r="Q9" s="7"/>
      <c r="R9" s="7"/>
      <c r="S9" s="7"/>
      <c r="T9" s="7"/>
      <c r="U9" s="10"/>
    </row>
    <row r="10" spans="1:37">
      <c r="A10" s="14" t="s">
        <v>79</v>
      </c>
      <c r="B10" s="854" t="s">
        <v>341</v>
      </c>
      <c r="C10" s="10"/>
      <c r="D10" s="10"/>
      <c r="E10" s="10"/>
      <c r="F10" s="10"/>
      <c r="G10" s="10"/>
      <c r="H10" s="526">
        <f>H133+H137</f>
        <v>5766500.8700000001</v>
      </c>
      <c r="I10" s="526">
        <f t="shared" ref="I10:S10" si="1">I133+I137</f>
        <v>6108331.1600000001</v>
      </c>
      <c r="J10" s="526">
        <f t="shared" si="1"/>
        <v>7331332.7599999998</v>
      </c>
      <c r="K10" s="526">
        <f t="shared" si="1"/>
        <v>6885778.7199999997</v>
      </c>
      <c r="L10" s="526">
        <f t="shared" si="1"/>
        <v>7218840.0999999996</v>
      </c>
      <c r="M10" s="526">
        <f t="shared" si="1"/>
        <v>5809218.3399999999</v>
      </c>
      <c r="N10" s="526">
        <f t="shared" si="1"/>
        <v>0</v>
      </c>
      <c r="O10" s="526">
        <f t="shared" si="1"/>
        <v>0</v>
      </c>
      <c r="P10" s="526">
        <f t="shared" si="1"/>
        <v>0</v>
      </c>
      <c r="Q10" s="526">
        <f t="shared" si="1"/>
        <v>0</v>
      </c>
      <c r="R10" s="526">
        <f t="shared" si="1"/>
        <v>0</v>
      </c>
      <c r="S10" s="526">
        <f t="shared" si="1"/>
        <v>0</v>
      </c>
      <c r="T10" s="40">
        <f>SUM(H10:S10)</f>
        <v>39120001.950000003</v>
      </c>
      <c r="U10" s="622" t="str">
        <f>A10</f>
        <v>1.</v>
      </c>
      <c r="W10" s="309">
        <v>16995585.920000002</v>
      </c>
      <c r="X10" s="37"/>
      <c r="Y10" s="37"/>
      <c r="Z10" s="37"/>
      <c r="AA10" s="37"/>
      <c r="AB10" s="37"/>
      <c r="AC10" s="37"/>
      <c r="AD10" s="37"/>
      <c r="AH10" s="403"/>
      <c r="AI10" s="403"/>
      <c r="AJ10" s="403"/>
      <c r="AK10" s="403"/>
    </row>
    <row r="11" spans="1:37">
      <c r="A11" s="15"/>
      <c r="B11" s="855"/>
      <c r="C11" s="10"/>
      <c r="D11" s="10"/>
      <c r="E11" s="10"/>
      <c r="F11" s="10"/>
      <c r="G11" s="10"/>
      <c r="H11" s="38"/>
      <c r="I11" s="38"/>
      <c r="J11" s="16"/>
      <c r="K11" s="38"/>
      <c r="L11" s="16"/>
      <c r="M11" s="38"/>
      <c r="N11" s="16"/>
      <c r="O11" s="38"/>
      <c r="P11" s="16"/>
      <c r="Q11" s="16"/>
      <c r="R11" s="16"/>
      <c r="S11" s="16"/>
      <c r="T11" s="16"/>
      <c r="U11" s="622"/>
      <c r="W11" s="309"/>
    </row>
    <row r="12" spans="1:37">
      <c r="A12" s="310" t="s">
        <v>80</v>
      </c>
      <c r="B12" s="854" t="s">
        <v>342</v>
      </c>
      <c r="C12" s="10"/>
      <c r="D12" s="10"/>
      <c r="E12" s="10"/>
      <c r="F12" s="10"/>
      <c r="G12" s="10"/>
      <c r="H12" s="526">
        <f>H141</f>
        <v>1331162.6200000001</v>
      </c>
      <c r="I12" s="526">
        <f t="shared" ref="I12:S12" si="2">I141</f>
        <v>100995.02000000048</v>
      </c>
      <c r="J12" s="526">
        <f t="shared" si="2"/>
        <v>110082.3900000006</v>
      </c>
      <c r="K12" s="526">
        <f t="shared" si="2"/>
        <v>110600</v>
      </c>
      <c r="L12" s="526">
        <f t="shared" si="2"/>
        <v>110600</v>
      </c>
      <c r="M12" s="526">
        <f t="shared" si="2"/>
        <v>110600</v>
      </c>
      <c r="N12" s="526">
        <f t="shared" si="2"/>
        <v>0</v>
      </c>
      <c r="O12" s="526">
        <f t="shared" si="2"/>
        <v>0</v>
      </c>
      <c r="P12" s="526">
        <f t="shared" si="2"/>
        <v>0</v>
      </c>
      <c r="Q12" s="526">
        <f t="shared" si="2"/>
        <v>0</v>
      </c>
      <c r="R12" s="526">
        <f t="shared" si="2"/>
        <v>0</v>
      </c>
      <c r="S12" s="526">
        <f t="shared" si="2"/>
        <v>0</v>
      </c>
      <c r="T12" s="24">
        <f>SUM(H12:S12)</f>
        <v>1874040.0300000012</v>
      </c>
      <c r="U12" s="623" t="str">
        <f>A12</f>
        <v>2.</v>
      </c>
      <c r="W12" s="309">
        <v>23454441.09</v>
      </c>
    </row>
    <row r="13" spans="1:37">
      <c r="A13" s="15"/>
      <c r="B13" s="855"/>
      <c r="C13" s="10"/>
      <c r="D13" s="10"/>
      <c r="E13" s="10"/>
      <c r="F13" s="10"/>
      <c r="G13" s="10"/>
      <c r="H13" s="526"/>
      <c r="I13" s="526"/>
      <c r="J13" s="526"/>
      <c r="K13" s="526"/>
      <c r="L13" s="526"/>
      <c r="M13" s="526"/>
      <c r="N13" s="526"/>
      <c r="O13" s="526"/>
      <c r="P13" s="526"/>
      <c r="Q13" s="526"/>
      <c r="R13" s="526"/>
      <c r="S13" s="526"/>
      <c r="T13" s="24"/>
      <c r="U13" s="622"/>
      <c r="W13" s="309"/>
    </row>
    <row r="14" spans="1:37">
      <c r="A14" s="310" t="s">
        <v>81</v>
      </c>
      <c r="B14" s="854" t="s">
        <v>730</v>
      </c>
      <c r="C14" s="10"/>
      <c r="D14" s="10"/>
      <c r="E14" s="10"/>
      <c r="F14" s="10"/>
      <c r="G14" s="10"/>
      <c r="H14" s="526" t="e">
        <f>#REF!</f>
        <v>#REF!</v>
      </c>
      <c r="I14" s="526" t="e">
        <f>#REF!</f>
        <v>#REF!</v>
      </c>
      <c r="J14" s="526" t="e">
        <f>#REF!</f>
        <v>#REF!</v>
      </c>
      <c r="K14" s="526" t="e">
        <f>#REF!</f>
        <v>#REF!</v>
      </c>
      <c r="L14" s="526" t="e">
        <f>#REF!</f>
        <v>#REF!</v>
      </c>
      <c r="M14" s="526" t="e">
        <f>#REF!</f>
        <v>#REF!</v>
      </c>
      <c r="N14" s="526" t="e">
        <f>#REF!</f>
        <v>#REF!</v>
      </c>
      <c r="O14" s="526" t="e">
        <f>#REF!</f>
        <v>#REF!</v>
      </c>
      <c r="P14" s="526" t="e">
        <f>#REF!</f>
        <v>#REF!</v>
      </c>
      <c r="Q14" s="526" t="e">
        <f>#REF!</f>
        <v>#REF!</v>
      </c>
      <c r="R14" s="526" t="e">
        <f>#REF!</f>
        <v>#REF!</v>
      </c>
      <c r="S14" s="526" t="e">
        <f>#REF!</f>
        <v>#REF!</v>
      </c>
      <c r="T14" s="24" t="e">
        <f>SUM(H14:S14)</f>
        <v>#REF!</v>
      </c>
      <c r="U14" s="622" t="str">
        <f>A14</f>
        <v>3.</v>
      </c>
      <c r="W14" s="309"/>
    </row>
    <row r="15" spans="1:37">
      <c r="A15" s="14"/>
      <c r="B15" s="854"/>
      <c r="C15" s="10"/>
      <c r="D15" s="10"/>
      <c r="E15" s="10"/>
      <c r="F15" s="10"/>
      <c r="G15" s="10"/>
      <c r="H15" s="526"/>
      <c r="I15" s="526"/>
      <c r="J15" s="526"/>
      <c r="K15" s="526"/>
      <c r="L15" s="526"/>
      <c r="M15" s="526"/>
      <c r="N15" s="526"/>
      <c r="O15" s="526"/>
      <c r="P15" s="526"/>
      <c r="Q15" s="526"/>
      <c r="R15" s="526"/>
      <c r="S15" s="526"/>
      <c r="T15" s="24"/>
      <c r="U15" s="622"/>
      <c r="W15" s="309"/>
    </row>
    <row r="16" spans="1:37">
      <c r="A16" s="310" t="s">
        <v>82</v>
      </c>
      <c r="B16" s="854" t="s">
        <v>731</v>
      </c>
      <c r="C16" s="10"/>
      <c r="D16" s="10"/>
      <c r="E16" s="10"/>
      <c r="F16" s="10"/>
      <c r="G16" s="10"/>
      <c r="H16" s="526" t="e">
        <f>#REF!</f>
        <v>#REF!</v>
      </c>
      <c r="I16" s="526" t="e">
        <f>#REF!</f>
        <v>#REF!</v>
      </c>
      <c r="J16" s="526" t="e">
        <f>#REF!</f>
        <v>#REF!</v>
      </c>
      <c r="K16" s="526" t="e">
        <f>#REF!</f>
        <v>#REF!</v>
      </c>
      <c r="L16" s="526" t="e">
        <f>#REF!</f>
        <v>#REF!</v>
      </c>
      <c r="M16" s="526" t="e">
        <f>#REF!</f>
        <v>#REF!</v>
      </c>
      <c r="N16" s="526" t="e">
        <f>#REF!</f>
        <v>#REF!</v>
      </c>
      <c r="O16" s="526" t="e">
        <f>#REF!</f>
        <v>#REF!</v>
      </c>
      <c r="P16" s="526" t="e">
        <f>#REF!</f>
        <v>#REF!</v>
      </c>
      <c r="Q16" s="526" t="e">
        <f>#REF!</f>
        <v>#REF!</v>
      </c>
      <c r="R16" s="526" t="e">
        <f>#REF!</f>
        <v>#REF!</v>
      </c>
      <c r="S16" s="526" t="e">
        <f>#REF!</f>
        <v>#REF!</v>
      </c>
      <c r="T16" s="24" t="e">
        <f>SUM(H16:S16)</f>
        <v>#REF!</v>
      </c>
      <c r="U16" s="622" t="str">
        <f>A16</f>
        <v>4.</v>
      </c>
      <c r="W16" s="309"/>
    </row>
    <row r="17" spans="1:23">
      <c r="A17" s="15"/>
      <c r="B17" s="855"/>
      <c r="C17" s="10"/>
      <c r="D17" s="10"/>
      <c r="E17" s="10"/>
      <c r="F17" s="10"/>
      <c r="G17" s="10"/>
      <c r="H17" s="526"/>
      <c r="I17" s="526"/>
      <c r="J17" s="526"/>
      <c r="K17" s="526"/>
      <c r="L17" s="526"/>
      <c r="M17" s="526"/>
      <c r="N17" s="526"/>
      <c r="O17" s="526"/>
      <c r="P17" s="526"/>
      <c r="Q17" s="526"/>
      <c r="R17" s="526"/>
      <c r="S17" s="526"/>
      <c r="T17" s="24"/>
      <c r="U17" s="622"/>
      <c r="W17" s="309"/>
    </row>
    <row r="18" spans="1:23">
      <c r="A18" s="310" t="s">
        <v>83</v>
      </c>
      <c r="B18" s="896" t="s">
        <v>792</v>
      </c>
      <c r="C18" s="10"/>
      <c r="D18" s="10"/>
      <c r="E18" s="10"/>
      <c r="F18" s="10"/>
      <c r="G18" s="10"/>
      <c r="H18" s="526" t="e">
        <f>+#REF!</f>
        <v>#REF!</v>
      </c>
      <c r="I18" s="526" t="e">
        <f>+#REF!</f>
        <v>#REF!</v>
      </c>
      <c r="J18" s="526" t="e">
        <f>+#REF!</f>
        <v>#REF!</v>
      </c>
      <c r="K18" s="526" t="e">
        <f>+#REF!</f>
        <v>#REF!</v>
      </c>
      <c r="L18" s="526" t="e">
        <f>+#REF!</f>
        <v>#REF!</v>
      </c>
      <c r="M18" s="526" t="e">
        <f>+#REF!</f>
        <v>#REF!</v>
      </c>
      <c r="N18" s="526" t="e">
        <f>+#REF!</f>
        <v>#REF!</v>
      </c>
      <c r="O18" s="526" t="e">
        <f>+#REF!</f>
        <v>#REF!</v>
      </c>
      <c r="P18" s="526" t="e">
        <f>+#REF!</f>
        <v>#REF!</v>
      </c>
      <c r="Q18" s="526" t="e">
        <f>+#REF!</f>
        <v>#REF!</v>
      </c>
      <c r="R18" s="526" t="e">
        <f>+#REF!</f>
        <v>#REF!</v>
      </c>
      <c r="S18" s="526" t="e">
        <f>+#REF!</f>
        <v>#REF!</v>
      </c>
      <c r="T18" s="24" t="e">
        <f>SUM(H18:S18)</f>
        <v>#REF!</v>
      </c>
      <c r="U18" s="622"/>
      <c r="W18" s="309"/>
    </row>
    <row r="19" spans="1:23">
      <c r="A19" s="15"/>
      <c r="B19" s="855"/>
      <c r="C19" s="10"/>
      <c r="D19" s="10"/>
      <c r="E19" s="10"/>
      <c r="F19" s="10"/>
      <c r="G19" s="10"/>
      <c r="H19" s="526"/>
      <c r="I19" s="526"/>
      <c r="J19" s="526"/>
      <c r="K19" s="526"/>
      <c r="L19" s="526"/>
      <c r="M19" s="526"/>
      <c r="N19" s="526"/>
      <c r="O19" s="526"/>
      <c r="P19" s="526"/>
      <c r="Q19" s="526"/>
      <c r="R19" s="526"/>
      <c r="S19" s="526"/>
      <c r="T19" s="24"/>
      <c r="U19" s="622"/>
      <c r="W19" s="309"/>
    </row>
    <row r="20" spans="1:23">
      <c r="A20" s="310" t="s">
        <v>84</v>
      </c>
      <c r="B20" s="856" t="s">
        <v>99</v>
      </c>
      <c r="C20" s="10"/>
      <c r="D20" s="10"/>
      <c r="E20" s="10"/>
      <c r="F20" s="10"/>
      <c r="G20" s="10"/>
      <c r="H20" s="526" t="e">
        <f>#REF!*(-1)+H279</f>
        <v>#REF!</v>
      </c>
      <c r="I20" s="526" t="e">
        <f>#REF!*(-1)+I279</f>
        <v>#REF!</v>
      </c>
      <c r="J20" s="526" t="e">
        <f>#REF!*(-1)+J279</f>
        <v>#REF!</v>
      </c>
      <c r="K20" s="526" t="e">
        <f>#REF!*(-1)+K279</f>
        <v>#REF!</v>
      </c>
      <c r="L20" s="526" t="e">
        <f>#REF!*(-1)+L279</f>
        <v>#REF!</v>
      </c>
      <c r="M20" s="526" t="e">
        <f>#REF!*(-1)+M279</f>
        <v>#REF!</v>
      </c>
      <c r="N20" s="526" t="e">
        <f>#REF!*(-1)+N279</f>
        <v>#REF!</v>
      </c>
      <c r="O20" s="526" t="e">
        <f>#REF!*(-1)+O279</f>
        <v>#REF!</v>
      </c>
      <c r="P20" s="526" t="e">
        <f>#REF!*(-1)+P279</f>
        <v>#REF!</v>
      </c>
      <c r="Q20" s="526" t="e">
        <f>#REF!*(-1)+Q279</f>
        <v>#REF!</v>
      </c>
      <c r="R20" s="526" t="e">
        <f>#REF!*(-1)+R279</f>
        <v>#REF!</v>
      </c>
      <c r="S20" s="526" t="e">
        <f>#REF!*(-1)+S279</f>
        <v>#REF!</v>
      </c>
      <c r="T20" s="24" t="e">
        <f>SUM(H20:S20)</f>
        <v>#REF!</v>
      </c>
      <c r="U20" s="624" t="str">
        <f t="shared" ref="U20:U55" si="3">A20</f>
        <v>6.</v>
      </c>
      <c r="W20" s="309">
        <v>136425</v>
      </c>
    </row>
    <row r="21" spans="1:23">
      <c r="B21" s="856"/>
      <c r="C21" s="10"/>
      <c r="D21" s="10"/>
      <c r="E21" s="10"/>
      <c r="F21" s="10"/>
      <c r="G21" s="10"/>
      <c r="H21" s="526"/>
      <c r="I21" s="526"/>
      <c r="J21" s="526"/>
      <c r="K21" s="526"/>
      <c r="L21" s="526"/>
      <c r="M21" s="526"/>
      <c r="N21" s="526"/>
      <c r="O21" s="526"/>
      <c r="P21" s="526"/>
      <c r="Q21" s="526"/>
      <c r="R21" s="526"/>
      <c r="S21" s="526"/>
      <c r="T21" s="24"/>
      <c r="U21" s="622"/>
      <c r="W21" s="309"/>
    </row>
    <row r="22" spans="1:23">
      <c r="A22" s="11" t="s">
        <v>83</v>
      </c>
      <c r="B22" s="856" t="s">
        <v>139</v>
      </c>
      <c r="C22" s="10"/>
      <c r="D22" s="10"/>
      <c r="E22" s="10"/>
      <c r="F22" s="10"/>
      <c r="G22" s="10"/>
      <c r="H22" s="526" t="e">
        <f>#REF!</f>
        <v>#REF!</v>
      </c>
      <c r="I22" s="526" t="e">
        <f>#REF!</f>
        <v>#REF!</v>
      </c>
      <c r="J22" s="526" t="e">
        <f>#REF!</f>
        <v>#REF!</v>
      </c>
      <c r="K22" s="526" t="e">
        <f>#REF!</f>
        <v>#REF!</v>
      </c>
      <c r="L22" s="526" t="e">
        <f>#REF!</f>
        <v>#REF!</v>
      </c>
      <c r="M22" s="526" t="e">
        <f>#REF!</f>
        <v>#REF!</v>
      </c>
      <c r="N22" s="526" t="e">
        <f>#REF!</f>
        <v>#REF!</v>
      </c>
      <c r="O22" s="526" t="e">
        <f>#REF!</f>
        <v>#REF!</v>
      </c>
      <c r="P22" s="526" t="e">
        <f>#REF!</f>
        <v>#REF!</v>
      </c>
      <c r="Q22" s="526" t="e">
        <f>#REF!</f>
        <v>#REF!</v>
      </c>
      <c r="R22" s="526" t="e">
        <f>#REF!</f>
        <v>#REF!</v>
      </c>
      <c r="S22" s="526" t="e">
        <f>#REF!</f>
        <v>#REF!</v>
      </c>
      <c r="T22" s="24" t="e">
        <f>SUM(H22:S22)</f>
        <v>#REF!</v>
      </c>
      <c r="U22" s="624" t="str">
        <f t="shared" si="3"/>
        <v>5.</v>
      </c>
      <c r="W22" s="309">
        <v>-443322.57350913482</v>
      </c>
    </row>
    <row r="23" spans="1:23">
      <c r="A23" s="15"/>
      <c r="B23" s="855"/>
      <c r="C23" s="10"/>
      <c r="D23" s="10"/>
      <c r="E23" s="10"/>
      <c r="F23" s="10"/>
      <c r="G23" s="10"/>
      <c r="H23" s="526"/>
      <c r="I23" s="526"/>
      <c r="J23" s="526"/>
      <c r="K23" s="526"/>
      <c r="L23" s="526"/>
      <c r="M23" s="526"/>
      <c r="N23" s="526"/>
      <c r="O23" s="526"/>
      <c r="P23" s="526"/>
      <c r="Q23" s="526"/>
      <c r="R23" s="526"/>
      <c r="S23" s="526"/>
      <c r="T23" s="24"/>
      <c r="U23" s="623"/>
      <c r="W23" s="309"/>
    </row>
    <row r="24" spans="1:23" hidden="1">
      <c r="A24" s="310" t="s">
        <v>85</v>
      </c>
      <c r="B24" s="857" t="s">
        <v>125</v>
      </c>
      <c r="C24" s="10"/>
      <c r="D24" s="10"/>
      <c r="E24" s="10"/>
      <c r="F24" s="10"/>
      <c r="G24" s="10"/>
      <c r="H24" s="526"/>
      <c r="I24" s="526"/>
      <c r="J24" s="526"/>
      <c r="K24" s="526"/>
      <c r="L24" s="526"/>
      <c r="M24" s="526"/>
      <c r="N24" s="526"/>
      <c r="O24" s="526"/>
      <c r="P24" s="526"/>
      <c r="Q24" s="526"/>
      <c r="R24" s="526"/>
      <c r="S24" s="526"/>
      <c r="U24" s="623" t="str">
        <f t="shared" si="3"/>
        <v>7.</v>
      </c>
      <c r="W24" s="309"/>
    </row>
    <row r="25" spans="1:23" hidden="1">
      <c r="A25" s="17"/>
      <c r="B25" s="856"/>
      <c r="C25" s="10"/>
      <c r="D25" s="10"/>
      <c r="E25" s="10"/>
      <c r="F25" s="10"/>
      <c r="G25" s="10"/>
      <c r="H25" s="526"/>
      <c r="I25" s="526"/>
      <c r="J25" s="526"/>
      <c r="K25" s="526"/>
      <c r="L25" s="526"/>
      <c r="M25" s="526"/>
      <c r="N25" s="526"/>
      <c r="O25" s="526"/>
      <c r="P25" s="526"/>
      <c r="Q25" s="526"/>
      <c r="R25" s="526"/>
      <c r="S25" s="526"/>
      <c r="T25" s="24"/>
      <c r="U25" s="623">
        <f t="shared" si="3"/>
        <v>0</v>
      </c>
      <c r="W25" s="309"/>
    </row>
    <row r="26" spans="1:23">
      <c r="A26" s="310" t="s">
        <v>86</v>
      </c>
      <c r="B26" s="854" t="s">
        <v>659</v>
      </c>
      <c r="C26" s="10"/>
      <c r="D26" s="10"/>
      <c r="E26" s="10"/>
      <c r="F26" s="10"/>
      <c r="G26" s="10"/>
      <c r="H26" s="526">
        <f>H241</f>
        <v>3121416.1632063999</v>
      </c>
      <c r="I26" s="526">
        <f t="shared" ref="I26:S26" si="4">I241</f>
        <v>3091838.7058074763</v>
      </c>
      <c r="J26" s="526">
        <f t="shared" si="4"/>
        <v>3244067.5225216136</v>
      </c>
      <c r="K26" s="526">
        <f t="shared" si="4"/>
        <v>3417605.2837829255</v>
      </c>
      <c r="L26" s="526">
        <f t="shared" si="4"/>
        <v>3198170.6750442367</v>
      </c>
      <c r="M26" s="526">
        <f t="shared" si="4"/>
        <v>2579431.5137040373</v>
      </c>
      <c r="N26" s="526">
        <f t="shared" si="4"/>
        <v>296902.5771282987</v>
      </c>
      <c r="O26" s="526">
        <f t="shared" si="4"/>
        <v>299845.97791853145</v>
      </c>
      <c r="P26" s="526">
        <f t="shared" si="4"/>
        <v>302789.37870876415</v>
      </c>
      <c r="Q26" s="526">
        <f t="shared" si="4"/>
        <v>305732.77949899685</v>
      </c>
      <c r="R26" s="526">
        <f t="shared" si="4"/>
        <v>308676.18028597767</v>
      </c>
      <c r="S26" s="526">
        <f t="shared" si="4"/>
        <v>327992.69612139976</v>
      </c>
      <c r="T26" s="24">
        <f>SUM(H26:S26)</f>
        <v>20494469.453728661</v>
      </c>
      <c r="U26" s="624" t="str">
        <f t="shared" si="3"/>
        <v>8.</v>
      </c>
      <c r="W26" s="309">
        <v>3855939.3000000007</v>
      </c>
    </row>
    <row r="27" spans="1:23">
      <c r="A27" s="17"/>
      <c r="B27" s="856"/>
      <c r="C27" s="10"/>
      <c r="D27" s="10"/>
      <c r="E27" s="10"/>
      <c r="F27" s="10"/>
      <c r="G27" s="10"/>
      <c r="H27" s="526"/>
      <c r="I27" s="526"/>
      <c r="J27" s="526"/>
      <c r="K27" s="526"/>
      <c r="L27" s="526"/>
      <c r="M27" s="526"/>
      <c r="N27" s="526"/>
      <c r="O27" s="526"/>
      <c r="P27" s="526"/>
      <c r="Q27" s="526"/>
      <c r="R27" s="526"/>
      <c r="S27" s="526"/>
      <c r="T27" s="24"/>
      <c r="U27" s="624"/>
      <c r="W27" s="309"/>
    </row>
    <row r="28" spans="1:23">
      <c r="A28" s="310" t="s">
        <v>87</v>
      </c>
      <c r="B28" s="854" t="s">
        <v>591</v>
      </c>
      <c r="C28" s="10"/>
      <c r="D28" s="10"/>
      <c r="E28" s="10"/>
      <c r="F28" s="10"/>
      <c r="G28" s="10"/>
      <c r="H28" s="526">
        <f t="shared" ref="H28:S28" si="5">H264</f>
        <v>33581.660000000003</v>
      </c>
      <c r="I28" s="526">
        <f t="shared" si="5"/>
        <v>62928.979999999989</v>
      </c>
      <c r="J28" s="526">
        <f t="shared" si="5"/>
        <v>70127.63</v>
      </c>
      <c r="K28" s="526">
        <f t="shared" si="5"/>
        <v>68320.3</v>
      </c>
      <c r="L28" s="526">
        <f t="shared" si="5"/>
        <v>140764.49</v>
      </c>
      <c r="M28" s="526">
        <f t="shared" si="5"/>
        <v>139240.42000000001</v>
      </c>
      <c r="N28" s="526">
        <f t="shared" si="5"/>
        <v>0</v>
      </c>
      <c r="O28" s="526">
        <f t="shared" si="5"/>
        <v>0</v>
      </c>
      <c r="P28" s="526">
        <f t="shared" si="5"/>
        <v>0</v>
      </c>
      <c r="Q28" s="526">
        <f t="shared" si="5"/>
        <v>0</v>
      </c>
      <c r="R28" s="526">
        <f t="shared" si="5"/>
        <v>0</v>
      </c>
      <c r="S28" s="526">
        <f t="shared" si="5"/>
        <v>0</v>
      </c>
      <c r="T28" s="24">
        <f>SUM(H28:S28)</f>
        <v>514963.48</v>
      </c>
      <c r="U28" s="624" t="str">
        <f t="shared" si="3"/>
        <v>9.</v>
      </c>
      <c r="W28" s="309"/>
    </row>
    <row r="29" spans="1:23">
      <c r="A29" s="17"/>
      <c r="B29" s="856"/>
      <c r="C29" s="10"/>
      <c r="D29" s="10"/>
      <c r="E29" s="10"/>
      <c r="F29" s="10"/>
      <c r="G29" s="10"/>
      <c r="H29" s="526"/>
      <c r="I29" s="526"/>
      <c r="J29" s="526"/>
      <c r="K29" s="526"/>
      <c r="L29" s="526"/>
      <c r="M29" s="526"/>
      <c r="N29" s="526"/>
      <c r="O29" s="526"/>
      <c r="P29" s="526"/>
      <c r="Q29" s="526"/>
      <c r="R29" s="526"/>
      <c r="S29" s="526"/>
      <c r="T29" s="41"/>
      <c r="U29" s="624"/>
      <c r="W29" s="309"/>
    </row>
    <row r="30" spans="1:23">
      <c r="A30" s="310" t="s">
        <v>100</v>
      </c>
      <c r="B30" s="854" t="s">
        <v>592</v>
      </c>
      <c r="C30" s="10"/>
      <c r="D30" s="10"/>
      <c r="E30" s="10"/>
      <c r="F30" s="10"/>
      <c r="G30" s="10"/>
      <c r="H30" s="526">
        <f t="shared" ref="H30:S30" si="6">H269</f>
        <v>882635.56550806551</v>
      </c>
      <c r="I30" s="526">
        <f t="shared" si="6"/>
        <v>880423.74692357425</v>
      </c>
      <c r="J30" s="526">
        <f t="shared" si="6"/>
        <v>878211.90833908296</v>
      </c>
      <c r="K30" s="526">
        <f t="shared" si="6"/>
        <v>876000.0897545917</v>
      </c>
      <c r="L30" s="526">
        <f t="shared" si="6"/>
        <v>873788.25117010041</v>
      </c>
      <c r="M30" s="526">
        <f t="shared" si="6"/>
        <v>871576.43258560938</v>
      </c>
      <c r="N30" s="526">
        <f t="shared" si="6"/>
        <v>869364.59400111809</v>
      </c>
      <c r="O30" s="526">
        <f t="shared" si="6"/>
        <v>867152.77541662683</v>
      </c>
      <c r="P30" s="526">
        <f t="shared" si="6"/>
        <v>864940.93683213554</v>
      </c>
      <c r="Q30" s="526">
        <f t="shared" si="6"/>
        <v>862729.11824764439</v>
      </c>
      <c r="R30" s="526">
        <f t="shared" si="6"/>
        <v>860517.27966315299</v>
      </c>
      <c r="S30" s="526">
        <f t="shared" si="6"/>
        <v>860214.46296569868</v>
      </c>
      <c r="T30" s="41">
        <f>SUM(H30:S30)</f>
        <v>10447555.1614074</v>
      </c>
      <c r="U30" s="624" t="str">
        <f t="shared" si="3"/>
        <v>10.</v>
      </c>
      <c r="W30" s="309"/>
    </row>
    <row r="31" spans="1:23">
      <c r="A31" s="15"/>
      <c r="B31" s="856"/>
      <c r="C31" s="10"/>
      <c r="D31" s="10"/>
      <c r="E31" s="10"/>
      <c r="F31" s="10"/>
      <c r="G31" s="10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24"/>
      <c r="U31" s="624"/>
      <c r="W31" s="309"/>
    </row>
    <row r="32" spans="1:23">
      <c r="A32" s="310" t="s">
        <v>610</v>
      </c>
      <c r="B32" s="856" t="s">
        <v>141</v>
      </c>
      <c r="C32" s="10"/>
      <c r="D32" s="10"/>
      <c r="E32" s="10"/>
      <c r="F32" s="10"/>
      <c r="G32" s="10"/>
      <c r="H32" s="526">
        <f>H244</f>
        <v>1866.44</v>
      </c>
      <c r="I32" s="526">
        <f t="shared" ref="I32:S32" si="7">I244</f>
        <v>6199.03</v>
      </c>
      <c r="J32" s="526">
        <f t="shared" si="7"/>
        <v>35500.82</v>
      </c>
      <c r="K32" s="526">
        <f t="shared" si="7"/>
        <v>233.66</v>
      </c>
      <c r="L32" s="526">
        <f t="shared" si="7"/>
        <v>-346.63</v>
      </c>
      <c r="M32" s="526">
        <f t="shared" si="7"/>
        <v>886609.49</v>
      </c>
      <c r="N32" s="526">
        <f t="shared" si="7"/>
        <v>0</v>
      </c>
      <c r="O32" s="526">
        <f t="shared" si="7"/>
        <v>0</v>
      </c>
      <c r="P32" s="526">
        <f t="shared" si="7"/>
        <v>0</v>
      </c>
      <c r="Q32" s="526">
        <f t="shared" si="7"/>
        <v>0</v>
      </c>
      <c r="R32" s="526">
        <f t="shared" si="7"/>
        <v>0</v>
      </c>
      <c r="S32" s="526">
        <f t="shared" si="7"/>
        <v>0</v>
      </c>
      <c r="T32" s="24">
        <f>SUM(H32:S32)</f>
        <v>930062.81</v>
      </c>
      <c r="U32" s="624" t="str">
        <f t="shared" si="3"/>
        <v>11.</v>
      </c>
      <c r="W32" s="309">
        <v>2091583.41</v>
      </c>
    </row>
    <row r="33" spans="1:37">
      <c r="A33" s="15"/>
      <c r="B33" s="855"/>
      <c r="C33" s="10"/>
      <c r="D33" s="10"/>
      <c r="E33" s="10"/>
      <c r="F33" s="10"/>
      <c r="G33" s="10"/>
      <c r="H33" s="526"/>
      <c r="I33" s="526"/>
      <c r="J33" s="526"/>
      <c r="K33" s="526"/>
      <c r="L33" s="526"/>
      <c r="M33" s="526"/>
      <c r="N33" s="526"/>
      <c r="O33" s="526"/>
      <c r="P33" s="526"/>
      <c r="Q33" s="526"/>
      <c r="R33" s="526"/>
      <c r="S33" s="526"/>
      <c r="T33" s="24"/>
      <c r="U33" s="624"/>
      <c r="W33" s="309"/>
    </row>
    <row r="34" spans="1:37">
      <c r="A34" s="310" t="s">
        <v>611</v>
      </c>
      <c r="B34" s="856" t="s">
        <v>142</v>
      </c>
      <c r="C34" s="10"/>
      <c r="D34" s="10"/>
      <c r="E34" s="10"/>
      <c r="F34" s="10"/>
      <c r="G34" s="10"/>
      <c r="H34" s="526">
        <f>H252</f>
        <v>-1174833.04</v>
      </c>
      <c r="I34" s="526">
        <f t="shared" ref="I34:S34" si="8">I252</f>
        <v>-1041797.3999999999</v>
      </c>
      <c r="J34" s="526">
        <f t="shared" si="8"/>
        <v>-756536.86999999988</v>
      </c>
      <c r="K34" s="526">
        <f t="shared" si="8"/>
        <v>-404918.83999999997</v>
      </c>
      <c r="L34" s="526">
        <f t="shared" si="8"/>
        <v>-568743.23</v>
      </c>
      <c r="M34" s="526">
        <f t="shared" si="8"/>
        <v>-535398.9</v>
      </c>
      <c r="N34" s="526">
        <f t="shared" si="8"/>
        <v>0</v>
      </c>
      <c r="O34" s="526">
        <f t="shared" si="8"/>
        <v>0</v>
      </c>
      <c r="P34" s="526">
        <f t="shared" si="8"/>
        <v>0</v>
      </c>
      <c r="Q34" s="526">
        <f t="shared" si="8"/>
        <v>0</v>
      </c>
      <c r="R34" s="526">
        <f t="shared" si="8"/>
        <v>0</v>
      </c>
      <c r="S34" s="526">
        <f t="shared" si="8"/>
        <v>0</v>
      </c>
      <c r="T34" s="24">
        <f>SUM(H34:S34)</f>
        <v>-4482228.2799999993</v>
      </c>
      <c r="U34" s="624" t="str">
        <f t="shared" si="3"/>
        <v>12.</v>
      </c>
      <c r="W34" s="309">
        <v>-176592.50999999998</v>
      </c>
    </row>
    <row r="35" spans="1:37">
      <c r="A35" s="310"/>
      <c r="B35" s="856"/>
      <c r="C35" s="10"/>
      <c r="D35" s="10"/>
      <c r="E35" s="10"/>
      <c r="F35" s="10"/>
      <c r="G35" s="10"/>
      <c r="H35" s="24"/>
      <c r="I35" s="24"/>
      <c r="J35" s="24"/>
      <c r="K35" s="24"/>
      <c r="L35" s="24"/>
      <c r="M35" s="41"/>
      <c r="N35" s="24"/>
      <c r="O35" s="41"/>
      <c r="P35" s="24"/>
      <c r="Q35" s="24"/>
      <c r="R35" s="24"/>
      <c r="S35" s="24"/>
      <c r="T35" s="24"/>
      <c r="U35" s="624"/>
      <c r="W35" s="309"/>
    </row>
    <row r="36" spans="1:37">
      <c r="A36" s="310"/>
      <c r="B36" s="856"/>
      <c r="C36" s="10"/>
      <c r="D36" s="10"/>
      <c r="E36" s="10"/>
      <c r="F36" s="10"/>
      <c r="G36" s="10"/>
      <c r="H36" s="24"/>
      <c r="I36" s="24"/>
      <c r="J36" s="24"/>
      <c r="K36" s="24"/>
      <c r="L36" s="24"/>
      <c r="M36" s="41"/>
      <c r="N36" s="24"/>
      <c r="O36" s="41"/>
      <c r="P36" s="24"/>
      <c r="Q36" s="24"/>
      <c r="R36" s="24"/>
      <c r="S36" s="24"/>
      <c r="T36" s="24"/>
      <c r="U36" s="624"/>
      <c r="W36" s="309"/>
    </row>
    <row r="37" spans="1:37">
      <c r="A37" s="10"/>
      <c r="B37" s="64"/>
      <c r="C37" s="10"/>
      <c r="D37" s="10"/>
      <c r="E37" s="10"/>
      <c r="F37" s="10"/>
      <c r="G37" s="10"/>
      <c r="H37" s="16"/>
      <c r="I37" s="16"/>
      <c r="J37" s="16"/>
      <c r="K37" s="16"/>
      <c r="L37" s="16"/>
      <c r="M37" s="38"/>
      <c r="N37" s="16"/>
      <c r="O37" s="38"/>
      <c r="P37" s="16"/>
      <c r="Q37" s="16"/>
      <c r="R37" s="16"/>
      <c r="S37" s="16"/>
      <c r="T37" s="16"/>
      <c r="U37" s="624"/>
      <c r="W37" s="309"/>
    </row>
    <row r="38" spans="1:37">
      <c r="A38" s="310" t="s">
        <v>612</v>
      </c>
      <c r="B38" s="858" t="s">
        <v>606</v>
      </c>
      <c r="C38" s="10"/>
      <c r="D38" s="10"/>
      <c r="E38" s="10"/>
      <c r="F38" s="10"/>
      <c r="G38" s="10"/>
      <c r="H38" s="42" t="e">
        <f>SUM(H10:H36)</f>
        <v>#REF!</v>
      </c>
      <c r="I38" s="42" t="e">
        <f t="shared" ref="I38:S38" si="9">SUM(I10:I36)</f>
        <v>#REF!</v>
      </c>
      <c r="J38" s="42" t="e">
        <f t="shared" si="9"/>
        <v>#REF!</v>
      </c>
      <c r="K38" s="42" t="e">
        <f t="shared" si="9"/>
        <v>#REF!</v>
      </c>
      <c r="L38" s="42" t="e">
        <f t="shared" si="9"/>
        <v>#REF!</v>
      </c>
      <c r="M38" s="42" t="e">
        <f t="shared" si="9"/>
        <v>#REF!</v>
      </c>
      <c r="N38" s="42" t="e">
        <f t="shared" si="9"/>
        <v>#REF!</v>
      </c>
      <c r="O38" s="42" t="e">
        <f t="shared" si="9"/>
        <v>#REF!</v>
      </c>
      <c r="P38" s="42" t="e">
        <f t="shared" si="9"/>
        <v>#REF!</v>
      </c>
      <c r="Q38" s="42" t="e">
        <f t="shared" si="9"/>
        <v>#REF!</v>
      </c>
      <c r="R38" s="42" t="e">
        <f t="shared" si="9"/>
        <v>#REF!</v>
      </c>
      <c r="S38" s="42" t="e">
        <f t="shared" si="9"/>
        <v>#REF!</v>
      </c>
      <c r="T38" s="42" t="e">
        <f>SUM(H38:S38)</f>
        <v>#REF!</v>
      </c>
      <c r="U38" s="624" t="str">
        <f t="shared" si="3"/>
        <v>13.</v>
      </c>
      <c r="W38" s="309">
        <v>45914059.636490874</v>
      </c>
    </row>
    <row r="39" spans="1:37">
      <c r="A39" s="10"/>
      <c r="B39" s="64"/>
      <c r="C39" s="10"/>
      <c r="D39" s="10"/>
      <c r="E39" s="10"/>
      <c r="F39" s="10"/>
      <c r="G39" s="10"/>
      <c r="H39" s="16"/>
      <c r="I39" s="16"/>
      <c r="J39" s="16"/>
      <c r="K39" s="16"/>
      <c r="L39" s="16"/>
      <c r="M39" s="38"/>
      <c r="N39" s="16"/>
      <c r="O39" s="38"/>
      <c r="P39" s="16"/>
      <c r="Q39" s="16"/>
      <c r="R39" s="16"/>
      <c r="S39" s="16"/>
      <c r="T39" s="16"/>
      <c r="U39" s="624"/>
      <c r="W39" s="309"/>
    </row>
    <row r="40" spans="1:37">
      <c r="A40" s="310" t="s">
        <v>617</v>
      </c>
      <c r="B40" s="63" t="s">
        <v>101</v>
      </c>
      <c r="C40" s="10"/>
      <c r="D40" s="10"/>
      <c r="E40" s="10"/>
      <c r="F40" s="10"/>
      <c r="G40" s="10"/>
      <c r="H40" s="97">
        <f t="shared" ref="H40:R40" si="10">H305</f>
        <v>0.95046580000000003</v>
      </c>
      <c r="I40" s="97">
        <f t="shared" si="10"/>
        <v>0.95046580000000003</v>
      </c>
      <c r="J40" s="97">
        <f t="shared" si="10"/>
        <v>0.95046580000000003</v>
      </c>
      <c r="K40" s="97">
        <f t="shared" si="10"/>
        <v>0.95046580000000003</v>
      </c>
      <c r="L40" s="97">
        <f t="shared" si="10"/>
        <v>0.95046580000000003</v>
      </c>
      <c r="M40" s="390">
        <f t="shared" si="10"/>
        <v>0.95046580000000003</v>
      </c>
      <c r="N40" s="97">
        <f t="shared" si="10"/>
        <v>0</v>
      </c>
      <c r="O40" s="390">
        <f t="shared" si="10"/>
        <v>0</v>
      </c>
      <c r="P40" s="390">
        <f t="shared" si="10"/>
        <v>0</v>
      </c>
      <c r="Q40" s="97">
        <f t="shared" si="10"/>
        <v>0</v>
      </c>
      <c r="R40" s="97">
        <f t="shared" si="10"/>
        <v>0</v>
      </c>
      <c r="S40" s="97">
        <f>S305</f>
        <v>0</v>
      </c>
      <c r="T40" s="18" t="s">
        <v>102</v>
      </c>
      <c r="U40" s="624" t="str">
        <f t="shared" si="3"/>
        <v>14.</v>
      </c>
      <c r="W40" s="309">
        <v>0.98031049999999997</v>
      </c>
    </row>
    <row r="41" spans="1:37">
      <c r="A41" s="9"/>
      <c r="B41" s="64"/>
      <c r="C41" s="10"/>
      <c r="D41" s="10"/>
      <c r="E41" s="10"/>
      <c r="F41" s="10"/>
      <c r="G41" s="10"/>
      <c r="H41" s="16"/>
      <c r="I41" s="16"/>
      <c r="J41" s="16"/>
      <c r="K41" s="16"/>
      <c r="L41" s="16"/>
      <c r="M41" s="38"/>
      <c r="N41" s="16"/>
      <c r="O41" s="38"/>
      <c r="P41" s="16"/>
      <c r="Q41" s="16"/>
      <c r="R41" s="16"/>
      <c r="S41" s="16"/>
      <c r="T41" s="16"/>
      <c r="U41" s="624"/>
      <c r="W41" s="309"/>
    </row>
    <row r="42" spans="1:37">
      <c r="A42" s="310" t="s">
        <v>618</v>
      </c>
      <c r="B42" s="63" t="s">
        <v>103</v>
      </c>
      <c r="C42" s="10"/>
      <c r="D42" s="10"/>
      <c r="E42" s="10"/>
      <c r="F42" s="10"/>
      <c r="G42" s="10"/>
      <c r="H42" s="24" t="e">
        <f t="shared" ref="H42:R42" si="11">H38*H40</f>
        <v>#REF!</v>
      </c>
      <c r="I42" s="24" t="e">
        <f t="shared" si="11"/>
        <v>#REF!</v>
      </c>
      <c r="J42" s="24" t="e">
        <f>J38*J40</f>
        <v>#REF!</v>
      </c>
      <c r="K42" s="24" t="e">
        <f t="shared" si="11"/>
        <v>#REF!</v>
      </c>
      <c r="L42" s="24" t="e">
        <f t="shared" si="11"/>
        <v>#REF!</v>
      </c>
      <c r="M42" s="41" t="e">
        <f t="shared" si="11"/>
        <v>#REF!</v>
      </c>
      <c r="N42" s="24" t="e">
        <f t="shared" si="11"/>
        <v>#REF!</v>
      </c>
      <c r="O42" s="41" t="e">
        <f t="shared" si="11"/>
        <v>#REF!</v>
      </c>
      <c r="P42" s="24" t="e">
        <f t="shared" si="11"/>
        <v>#REF!</v>
      </c>
      <c r="Q42" s="24" t="e">
        <f>Q38*Q40</f>
        <v>#REF!</v>
      </c>
      <c r="R42" s="24" t="e">
        <f t="shared" si="11"/>
        <v>#REF!</v>
      </c>
      <c r="S42" s="24" t="e">
        <f>S38*S40</f>
        <v>#REF!</v>
      </c>
      <c r="T42" s="24" t="e">
        <f>SUM(H42:S42)</f>
        <v>#REF!</v>
      </c>
      <c r="U42" s="624" t="str">
        <f t="shared" si="3"/>
        <v>15.</v>
      </c>
      <c r="W42" s="309">
        <v>45010034.759278186</v>
      </c>
    </row>
    <row r="43" spans="1:37">
      <c r="A43" s="17"/>
      <c r="B43" s="63"/>
      <c r="C43" s="10"/>
      <c r="D43" s="10"/>
      <c r="E43" s="10"/>
      <c r="F43" s="10"/>
      <c r="G43" s="10"/>
      <c r="H43" s="24"/>
      <c r="I43" s="24"/>
      <c r="J43" s="24"/>
      <c r="K43" s="24"/>
      <c r="L43" s="24"/>
      <c r="M43" s="41"/>
      <c r="N43" s="24"/>
      <c r="O43" s="41"/>
      <c r="P43" s="24"/>
      <c r="Q43" s="24"/>
      <c r="R43" s="24"/>
      <c r="S43" s="24"/>
      <c r="T43" s="24"/>
      <c r="U43" s="624"/>
      <c r="W43" s="309"/>
    </row>
    <row r="44" spans="1:37">
      <c r="A44" s="310" t="s">
        <v>619</v>
      </c>
      <c r="B44" s="63" t="s">
        <v>126</v>
      </c>
      <c r="C44" s="10"/>
      <c r="D44" s="10"/>
      <c r="E44" s="10"/>
      <c r="F44" s="10"/>
      <c r="G44" s="10"/>
      <c r="H44" s="24">
        <f>H275</f>
        <v>0</v>
      </c>
      <c r="I44" s="24">
        <f t="shared" ref="I44:R44" si="12">I275</f>
        <v>0</v>
      </c>
      <c r="J44" s="24">
        <v>0</v>
      </c>
      <c r="K44" s="24">
        <f t="shared" si="12"/>
        <v>0</v>
      </c>
      <c r="L44" s="24">
        <f t="shared" si="12"/>
        <v>0</v>
      </c>
      <c r="M44" s="41">
        <f t="shared" si="12"/>
        <v>0</v>
      </c>
      <c r="N44" s="24">
        <f t="shared" si="12"/>
        <v>0</v>
      </c>
      <c r="O44" s="41">
        <f t="shared" si="12"/>
        <v>0</v>
      </c>
      <c r="P44" s="24">
        <f t="shared" si="12"/>
        <v>0</v>
      </c>
      <c r="Q44" s="24">
        <f t="shared" si="12"/>
        <v>0</v>
      </c>
      <c r="R44" s="24">
        <f t="shared" si="12"/>
        <v>0</v>
      </c>
      <c r="S44" s="24">
        <f>S275</f>
        <v>0</v>
      </c>
      <c r="T44" s="24">
        <f>SUM(H44:S44)</f>
        <v>0</v>
      </c>
      <c r="U44" s="624" t="str">
        <f t="shared" si="3"/>
        <v>16.</v>
      </c>
      <c r="W44" s="309">
        <v>5256248.84</v>
      </c>
    </row>
    <row r="45" spans="1:37">
      <c r="A45" s="17"/>
      <c r="B45" s="64"/>
      <c r="C45" s="10"/>
      <c r="D45" s="10"/>
      <c r="E45" s="10"/>
      <c r="F45" s="10"/>
      <c r="G45" s="10"/>
      <c r="H45" s="24"/>
      <c r="I45" s="24"/>
      <c r="J45" s="24"/>
      <c r="K45" s="24"/>
      <c r="L45" s="24"/>
      <c r="M45" s="41"/>
      <c r="N45" s="24"/>
      <c r="O45" s="41"/>
      <c r="P45" s="24"/>
      <c r="Q45" s="24"/>
      <c r="R45" s="24"/>
      <c r="S45" s="24"/>
      <c r="T45" s="24"/>
      <c r="U45" s="624"/>
      <c r="W45" s="309"/>
    </row>
    <row r="46" spans="1:37" ht="12.75" customHeight="1">
      <c r="B46" s="64"/>
      <c r="C46" s="10"/>
      <c r="D46" s="10"/>
      <c r="E46" s="10"/>
      <c r="F46" s="10"/>
      <c r="G46" s="10"/>
      <c r="H46" s="19"/>
      <c r="I46" s="19"/>
      <c r="J46" s="19"/>
      <c r="K46" s="19"/>
      <c r="L46" s="19"/>
      <c r="M46" s="51"/>
      <c r="N46" s="19"/>
      <c r="O46" s="51"/>
      <c r="P46" s="771"/>
      <c r="Q46" s="19"/>
      <c r="R46" s="19"/>
      <c r="S46" s="19"/>
      <c r="T46" s="19"/>
      <c r="U46" s="624"/>
      <c r="W46" s="309"/>
    </row>
    <row r="47" spans="1:37" ht="13.5" thickBot="1">
      <c r="A47" s="310" t="s">
        <v>732</v>
      </c>
      <c r="B47" s="63" t="s">
        <v>104</v>
      </c>
      <c r="C47" s="10"/>
      <c r="D47" s="10"/>
      <c r="E47" s="10"/>
      <c r="F47" s="10"/>
      <c r="G47" s="10"/>
      <c r="H47" s="43" t="e">
        <f t="shared" ref="H47:T47" si="13">SUM(H42:H46)</f>
        <v>#REF!</v>
      </c>
      <c r="I47" s="43" t="e">
        <f t="shared" si="13"/>
        <v>#REF!</v>
      </c>
      <c r="J47" s="43" t="e">
        <f t="shared" si="13"/>
        <v>#REF!</v>
      </c>
      <c r="K47" s="43" t="e">
        <f t="shared" si="13"/>
        <v>#REF!</v>
      </c>
      <c r="L47" s="43" t="e">
        <f t="shared" si="13"/>
        <v>#REF!</v>
      </c>
      <c r="M47" s="405" t="e">
        <f t="shared" si="13"/>
        <v>#REF!</v>
      </c>
      <c r="N47" s="43" t="e">
        <f t="shared" si="13"/>
        <v>#REF!</v>
      </c>
      <c r="O47" s="405" t="e">
        <f t="shared" si="13"/>
        <v>#REF!</v>
      </c>
      <c r="P47" s="772" t="e">
        <f t="shared" si="13"/>
        <v>#REF!</v>
      </c>
      <c r="Q47" s="43" t="e">
        <f t="shared" si="13"/>
        <v>#REF!</v>
      </c>
      <c r="R47" s="43" t="e">
        <f t="shared" si="13"/>
        <v>#REF!</v>
      </c>
      <c r="S47" s="43" t="e">
        <f t="shared" si="13"/>
        <v>#REF!</v>
      </c>
      <c r="T47" s="43" t="e">
        <f t="shared" si="13"/>
        <v>#REF!</v>
      </c>
      <c r="U47" s="624" t="str">
        <f t="shared" si="3"/>
        <v>17</v>
      </c>
      <c r="V47" s="321" t="s">
        <v>353</v>
      </c>
      <c r="W47" s="309">
        <v>50266283.599278182</v>
      </c>
      <c r="X47" s="288" t="e">
        <f>H47-W47</f>
        <v>#REF!</v>
      </c>
      <c r="Y47" s="288" t="e">
        <f>I47-H47</f>
        <v>#REF!</v>
      </c>
      <c r="Z47" s="288" t="e">
        <f t="shared" ref="Z47" si="14">J47-I47</f>
        <v>#REF!</v>
      </c>
      <c r="AA47" s="288" t="e">
        <f>K47-J47</f>
        <v>#REF!</v>
      </c>
      <c r="AB47" s="288" t="e">
        <f>L47-K47</f>
        <v>#REF!</v>
      </c>
      <c r="AC47" s="288" t="e">
        <f>M47-L47</f>
        <v>#REF!</v>
      </c>
      <c r="AD47" s="288" t="e">
        <f>N47-M47</f>
        <v>#REF!</v>
      </c>
      <c r="AF47" s="288" t="e">
        <f>SUM(H47:J47)</f>
        <v>#REF!</v>
      </c>
      <c r="AH47" s="404" t="e">
        <f>K47-$W47</f>
        <v>#REF!</v>
      </c>
      <c r="AI47" s="404" t="e">
        <f>L47-$W47</f>
        <v>#REF!</v>
      </c>
      <c r="AJ47" s="404" t="e">
        <f>M47-$W47</f>
        <v>#REF!</v>
      </c>
      <c r="AK47" s="404" t="e">
        <f>N47-$W47</f>
        <v>#REF!</v>
      </c>
    </row>
    <row r="48" spans="1:37" ht="13.5" thickTop="1">
      <c r="A48" s="10"/>
      <c r="B48" s="64"/>
      <c r="C48" s="10"/>
      <c r="D48" s="10"/>
      <c r="E48" s="10"/>
      <c r="F48" s="10"/>
      <c r="G48" s="10"/>
      <c r="H48" s="44"/>
      <c r="I48" s="44"/>
      <c r="J48" s="44"/>
      <c r="K48" s="44"/>
      <c r="L48" s="44"/>
      <c r="M48" s="52"/>
      <c r="N48" s="44"/>
      <c r="O48" s="52"/>
      <c r="P48" s="24"/>
      <c r="Q48" s="44"/>
      <c r="R48" s="44"/>
      <c r="S48" s="44"/>
      <c r="T48" s="44"/>
      <c r="U48" s="624"/>
      <c r="V48" s="323"/>
      <c r="W48" s="309"/>
    </row>
    <row r="49" spans="1:37">
      <c r="A49" s="310" t="s">
        <v>621</v>
      </c>
      <c r="B49" s="63" t="s">
        <v>105</v>
      </c>
      <c r="C49" s="64"/>
      <c r="D49" s="64"/>
      <c r="E49" s="64"/>
      <c r="F49" s="64"/>
      <c r="G49" s="64"/>
      <c r="H49" s="53">
        <f>H289</f>
        <v>21596164.248223197</v>
      </c>
      <c r="I49" s="53">
        <f t="shared" ref="I49:R49" si="15">I289</f>
        <v>19083527.839926399</v>
      </c>
      <c r="J49" s="53">
        <f t="shared" si="15"/>
        <v>19898751.306114398</v>
      </c>
      <c r="K49" s="53">
        <f t="shared" si="15"/>
        <v>21654415.886824001</v>
      </c>
      <c r="L49" s="53">
        <f t="shared" si="15"/>
        <v>24189773.56402</v>
      </c>
      <c r="M49" s="53">
        <f t="shared" si="15"/>
        <v>26435698.123211198</v>
      </c>
      <c r="N49" s="53">
        <f t="shared" si="15"/>
        <v>0</v>
      </c>
      <c r="O49" s="53">
        <f t="shared" si="15"/>
        <v>0</v>
      </c>
      <c r="P49" s="773">
        <f t="shared" si="15"/>
        <v>0</v>
      </c>
      <c r="Q49" s="53">
        <f t="shared" si="15"/>
        <v>0</v>
      </c>
      <c r="R49" s="53">
        <f t="shared" si="15"/>
        <v>0</v>
      </c>
      <c r="S49" s="53">
        <f>S289</f>
        <v>0</v>
      </c>
      <c r="T49" s="45">
        <f>SUM(H49:S49)</f>
        <v>132858330.96831921</v>
      </c>
      <c r="U49" s="624" t="str">
        <f t="shared" si="3"/>
        <v>18.</v>
      </c>
      <c r="V49" s="323"/>
      <c r="W49" s="309">
        <v>44521434.240805604</v>
      </c>
    </row>
    <row r="50" spans="1:37">
      <c r="A50" s="10"/>
      <c r="B50" s="63" t="s">
        <v>106</v>
      </c>
      <c r="C50" s="10"/>
      <c r="D50" s="10"/>
      <c r="E50" s="10"/>
      <c r="F50" s="10"/>
      <c r="G50" s="10"/>
      <c r="H50" s="16"/>
      <c r="I50" s="16"/>
      <c r="J50" s="16"/>
      <c r="K50" s="16"/>
      <c r="L50" s="16"/>
      <c r="M50" s="38"/>
      <c r="N50" s="16"/>
      <c r="O50" s="38"/>
      <c r="P50" s="24"/>
      <c r="Q50" s="16"/>
      <c r="R50" s="16"/>
      <c r="S50" s="16"/>
      <c r="T50" s="16"/>
      <c r="U50" s="624"/>
      <c r="V50" s="323"/>
      <c r="W50" s="309"/>
    </row>
    <row r="51" spans="1:37">
      <c r="B51" s="64"/>
      <c r="C51" s="10"/>
      <c r="D51" s="10"/>
      <c r="E51" s="10"/>
      <c r="F51" s="10"/>
      <c r="G51" s="10"/>
      <c r="H51" s="16"/>
      <c r="I51" s="16"/>
      <c r="J51" s="16"/>
      <c r="K51" s="16"/>
      <c r="L51" s="16"/>
      <c r="M51" s="38"/>
      <c r="N51" s="16"/>
      <c r="O51" s="38"/>
      <c r="P51" s="24"/>
      <c r="Q51" s="16"/>
      <c r="R51" s="16"/>
      <c r="S51" s="16"/>
      <c r="T51" s="16"/>
      <c r="U51" s="624"/>
      <c r="V51" s="323"/>
      <c r="W51" s="309"/>
    </row>
    <row r="52" spans="1:37">
      <c r="A52" s="622" t="s">
        <v>622</v>
      </c>
      <c r="B52" s="63" t="s">
        <v>107</v>
      </c>
      <c r="C52" s="10"/>
      <c r="D52" s="10"/>
      <c r="E52" s="10"/>
      <c r="F52" s="10"/>
      <c r="G52" s="10"/>
      <c r="H52" s="24">
        <f>H293/12</f>
        <v>1298227.75</v>
      </c>
      <c r="I52" s="24">
        <f t="shared" ref="I52:S52" si="16">I293/12</f>
        <v>1298227.75</v>
      </c>
      <c r="J52" s="24">
        <f t="shared" si="16"/>
        <v>1298227.75</v>
      </c>
      <c r="K52" s="24">
        <f t="shared" si="16"/>
        <v>1298227.75</v>
      </c>
      <c r="L52" s="24">
        <f t="shared" si="16"/>
        <v>1298227.75</v>
      </c>
      <c r="M52" s="41">
        <f t="shared" si="16"/>
        <v>1298227.75</v>
      </c>
      <c r="N52" s="24">
        <f t="shared" si="16"/>
        <v>0</v>
      </c>
      <c r="O52" s="41">
        <f t="shared" si="16"/>
        <v>0</v>
      </c>
      <c r="P52" s="24">
        <f t="shared" si="16"/>
        <v>0</v>
      </c>
      <c r="Q52" s="24">
        <f t="shared" si="16"/>
        <v>0</v>
      </c>
      <c r="R52" s="24">
        <f t="shared" si="16"/>
        <v>0</v>
      </c>
      <c r="S52" s="24">
        <f t="shared" si="16"/>
        <v>0</v>
      </c>
      <c r="T52" s="24">
        <f>SUM(H52:S52)</f>
        <v>7789366.5</v>
      </c>
      <c r="U52" s="624" t="str">
        <f t="shared" si="3"/>
        <v>19.</v>
      </c>
      <c r="V52" s="323"/>
      <c r="W52" s="309">
        <v>-5420191.833333333</v>
      </c>
    </row>
    <row r="53" spans="1:37">
      <c r="A53" s="7"/>
      <c r="B53" s="63"/>
      <c r="C53" s="10"/>
      <c r="D53" s="10"/>
      <c r="E53" s="10"/>
      <c r="F53" s="10"/>
      <c r="G53" s="10"/>
      <c r="H53" s="24"/>
      <c r="I53" s="24"/>
      <c r="J53" s="24"/>
      <c r="K53" s="24"/>
      <c r="L53" s="24"/>
      <c r="M53" s="41"/>
      <c r="N53" s="24"/>
      <c r="O53" s="41"/>
      <c r="P53" s="16"/>
      <c r="Q53" s="24"/>
      <c r="R53" s="24"/>
      <c r="S53" s="24"/>
      <c r="T53" s="24"/>
      <c r="U53" s="624"/>
      <c r="V53" s="323"/>
      <c r="W53" s="309"/>
    </row>
    <row r="54" spans="1:37">
      <c r="A54" s="310" t="s">
        <v>623</v>
      </c>
      <c r="B54" s="895" t="s">
        <v>2702</v>
      </c>
      <c r="C54" s="64"/>
      <c r="D54" s="64"/>
      <c r="E54" s="10"/>
      <c r="F54" s="10"/>
      <c r="G54" s="10"/>
      <c r="H54" s="24">
        <f>H300/12</f>
        <v>157544</v>
      </c>
      <c r="I54" s="24">
        <f t="shared" ref="I54:S54" si="17">I300/12</f>
        <v>157544</v>
      </c>
      <c r="J54" s="24">
        <f t="shared" si="17"/>
        <v>157544</v>
      </c>
      <c r="K54" s="24">
        <f t="shared" si="17"/>
        <v>157544</v>
      </c>
      <c r="L54" s="24">
        <f t="shared" si="17"/>
        <v>157544</v>
      </c>
      <c r="M54" s="41">
        <f t="shared" si="17"/>
        <v>157544</v>
      </c>
      <c r="N54" s="24">
        <f t="shared" si="17"/>
        <v>0</v>
      </c>
      <c r="O54" s="41">
        <f t="shared" si="17"/>
        <v>0</v>
      </c>
      <c r="P54" s="24">
        <f t="shared" si="17"/>
        <v>0</v>
      </c>
      <c r="Q54" s="24">
        <f t="shared" si="17"/>
        <v>0</v>
      </c>
      <c r="R54" s="24">
        <f t="shared" si="17"/>
        <v>0</v>
      </c>
      <c r="S54" s="24">
        <f t="shared" si="17"/>
        <v>0</v>
      </c>
      <c r="T54" s="24">
        <f>SUM(H54:S54)</f>
        <v>945264</v>
      </c>
      <c r="U54" s="624" t="str">
        <f t="shared" si="3"/>
        <v>20.</v>
      </c>
      <c r="V54" s="323"/>
      <c r="W54" s="309">
        <v>0</v>
      </c>
    </row>
    <row r="55" spans="1:37">
      <c r="B55" s="64"/>
      <c r="C55" s="10"/>
      <c r="D55" s="10"/>
      <c r="E55" s="10"/>
      <c r="F55" s="10"/>
      <c r="G55" s="10"/>
      <c r="H55" s="19"/>
      <c r="I55" s="19"/>
      <c r="J55" s="19"/>
      <c r="K55" s="19"/>
      <c r="L55" s="19"/>
      <c r="M55" s="51"/>
      <c r="N55" s="19"/>
      <c r="O55" s="51"/>
      <c r="P55" s="19"/>
      <c r="Q55" s="19"/>
      <c r="R55" s="19"/>
      <c r="S55" s="19"/>
      <c r="T55" s="19"/>
      <c r="U55" s="624">
        <f t="shared" si="3"/>
        <v>0</v>
      </c>
      <c r="V55" s="323"/>
      <c r="W55" s="309"/>
    </row>
    <row r="56" spans="1:37">
      <c r="A56" s="450" t="s">
        <v>624</v>
      </c>
      <c r="B56" s="63" t="s">
        <v>108</v>
      </c>
      <c r="C56" s="10"/>
      <c r="D56" s="10"/>
      <c r="E56" s="10"/>
      <c r="F56" s="10"/>
      <c r="G56" s="10"/>
      <c r="H56" s="16"/>
      <c r="I56" s="16"/>
      <c r="J56" s="16"/>
      <c r="K56" s="16"/>
      <c r="L56" s="16"/>
      <c r="M56" s="38"/>
      <c r="N56" s="16"/>
      <c r="O56" s="38"/>
      <c r="P56" s="16"/>
      <c r="Q56" s="16"/>
      <c r="R56" s="16"/>
      <c r="S56" s="16"/>
      <c r="T56" s="16"/>
      <c r="U56" s="624" t="e">
        <f>#REF!</f>
        <v>#REF!</v>
      </c>
      <c r="V56" s="323"/>
      <c r="W56" s="309"/>
    </row>
    <row r="57" spans="1:37" ht="13.5" thickBot="1">
      <c r="A57" s="10"/>
      <c r="B57" s="63" t="s">
        <v>109</v>
      </c>
      <c r="C57" s="10"/>
      <c r="D57" s="10"/>
      <c r="E57" s="10"/>
      <c r="F57" s="10"/>
      <c r="G57" s="10"/>
      <c r="H57" s="43">
        <f>SUM(H49:H55)</f>
        <v>23051935.998223197</v>
      </c>
      <c r="I57" s="43">
        <f t="shared" ref="I57:T57" si="18">SUM(I49:I55)</f>
        <v>20539299.589926399</v>
      </c>
      <c r="J57" s="43">
        <f t="shared" si="18"/>
        <v>21354523.056114398</v>
      </c>
      <c r="K57" s="43">
        <f t="shared" si="18"/>
        <v>23110187.636824001</v>
      </c>
      <c r="L57" s="43">
        <f t="shared" si="18"/>
        <v>25645545.31402</v>
      </c>
      <c r="M57" s="405">
        <f t="shared" si="18"/>
        <v>27891469.873211198</v>
      </c>
      <c r="N57" s="43">
        <f t="shared" si="18"/>
        <v>0</v>
      </c>
      <c r="O57" s="405">
        <f t="shared" si="18"/>
        <v>0</v>
      </c>
      <c r="P57" s="772">
        <f t="shared" si="18"/>
        <v>0</v>
      </c>
      <c r="Q57" s="43">
        <f t="shared" si="18"/>
        <v>0</v>
      </c>
      <c r="R57" s="43">
        <f t="shared" si="18"/>
        <v>0</v>
      </c>
      <c r="S57" s="43">
        <f t="shared" si="18"/>
        <v>0</v>
      </c>
      <c r="T57" s="43">
        <f t="shared" si="18"/>
        <v>141592961.46831921</v>
      </c>
      <c r="U57" s="624"/>
      <c r="V57" s="321" t="s">
        <v>354</v>
      </c>
      <c r="W57" s="309">
        <v>39101242.407472268</v>
      </c>
      <c r="X57" s="288">
        <f>H57-W57</f>
        <v>-16049306.409249071</v>
      </c>
      <c r="Y57" s="288">
        <f>I57-H57</f>
        <v>-2512636.4082967974</v>
      </c>
      <c r="Z57" s="288">
        <f t="shared" ref="Z57" si="19">J57-I57</f>
        <v>815223.46618799865</v>
      </c>
      <c r="AA57" s="288">
        <f t="shared" ref="AA57:AD57" si="20">K57-J57</f>
        <v>1755664.5807096027</v>
      </c>
      <c r="AB57" s="288">
        <f t="shared" si="20"/>
        <v>2535357.6771959998</v>
      </c>
      <c r="AC57" s="288">
        <f t="shared" si="20"/>
        <v>2245924.5591911972</v>
      </c>
      <c r="AD57" s="288">
        <f t="shared" si="20"/>
        <v>-27891469.873211198</v>
      </c>
      <c r="AF57" s="288">
        <f>SUM(H57:J57)</f>
        <v>64945758.64426399</v>
      </c>
      <c r="AH57" s="404">
        <f>K57-$W57</f>
        <v>-15991054.770648267</v>
      </c>
      <c r="AI57" s="404">
        <f>L57-$W57</f>
        <v>-13455697.093452267</v>
      </c>
      <c r="AJ57" s="404">
        <f>M57-$W57</f>
        <v>-11209772.53426107</v>
      </c>
      <c r="AK57" s="404">
        <f>N57-$W57</f>
        <v>-39101242.407472268</v>
      </c>
    </row>
    <row r="58" spans="1:37" ht="13.5" thickTop="1">
      <c r="A58" s="10"/>
      <c r="B58" s="64"/>
      <c r="C58" s="10"/>
      <c r="D58" s="10"/>
      <c r="E58" s="10"/>
      <c r="F58" s="10"/>
      <c r="G58" s="10"/>
      <c r="H58" s="16"/>
      <c r="I58" s="16"/>
      <c r="J58" s="16"/>
      <c r="K58" s="16"/>
      <c r="L58" s="16"/>
      <c r="M58" s="38"/>
      <c r="N58" s="16"/>
      <c r="O58" s="38"/>
      <c r="P58" s="24"/>
      <c r="Q58" s="16"/>
      <c r="R58" s="16"/>
      <c r="S58" s="16"/>
      <c r="T58" s="16"/>
      <c r="U58" s="624"/>
      <c r="V58" s="323"/>
      <c r="W58" s="309"/>
    </row>
    <row r="59" spans="1:37">
      <c r="A59" s="450" t="s">
        <v>625</v>
      </c>
      <c r="B59" s="63" t="s">
        <v>110</v>
      </c>
      <c r="C59" s="10"/>
      <c r="D59" s="10"/>
      <c r="E59" s="10"/>
      <c r="F59" s="10"/>
      <c r="G59" s="10"/>
      <c r="H59" s="16"/>
      <c r="I59" s="16"/>
      <c r="J59" s="16"/>
      <c r="K59" s="16"/>
      <c r="L59" s="16"/>
      <c r="M59" s="38"/>
      <c r="N59" s="16"/>
      <c r="O59" s="38"/>
      <c r="P59" s="24"/>
      <c r="Q59" s="16"/>
      <c r="R59" s="16"/>
      <c r="S59" s="16"/>
      <c r="T59" s="16"/>
      <c r="U59" s="624" t="str">
        <f>A56</f>
        <v>21.</v>
      </c>
      <c r="V59" s="323"/>
      <c r="W59" s="309"/>
    </row>
    <row r="60" spans="1:37">
      <c r="A60" s="10"/>
      <c r="B60" s="858" t="s">
        <v>788</v>
      </c>
      <c r="C60" s="10"/>
      <c r="D60" s="10"/>
      <c r="E60" s="10"/>
      <c r="F60" s="10"/>
      <c r="G60" s="10"/>
      <c r="H60" s="24" t="e">
        <f>H57-H47</f>
        <v>#REF!</v>
      </c>
      <c r="I60" s="24" t="e">
        <f t="shared" ref="I60:T60" si="21">I57-I47</f>
        <v>#REF!</v>
      </c>
      <c r="J60" s="24" t="e">
        <f t="shared" si="21"/>
        <v>#REF!</v>
      </c>
      <c r="K60" s="24" t="e">
        <f t="shared" si="21"/>
        <v>#REF!</v>
      </c>
      <c r="L60" s="24" t="e">
        <f t="shared" si="21"/>
        <v>#REF!</v>
      </c>
      <c r="M60" s="41" t="e">
        <f t="shared" si="21"/>
        <v>#REF!</v>
      </c>
      <c r="N60" s="24" t="e">
        <f t="shared" si="21"/>
        <v>#REF!</v>
      </c>
      <c r="O60" s="41" t="e">
        <f t="shared" si="21"/>
        <v>#REF!</v>
      </c>
      <c r="P60" s="24" t="e">
        <f t="shared" si="21"/>
        <v>#REF!</v>
      </c>
      <c r="Q60" s="24" t="e">
        <f t="shared" si="21"/>
        <v>#REF!</v>
      </c>
      <c r="R60" s="24" t="e">
        <f t="shared" si="21"/>
        <v>#REF!</v>
      </c>
      <c r="S60" s="24" t="e">
        <f t="shared" si="21"/>
        <v>#REF!</v>
      </c>
      <c r="T60" s="24" t="e">
        <f t="shared" si="21"/>
        <v>#REF!</v>
      </c>
      <c r="U60" s="624"/>
      <c r="V60" s="321" t="s">
        <v>355</v>
      </c>
      <c r="W60" s="309">
        <v>-11165041.191805914</v>
      </c>
      <c r="X60" s="288" t="e">
        <f>X57-X47</f>
        <v>#REF!</v>
      </c>
      <c r="Y60" s="288" t="e">
        <f>Y57+Y47</f>
        <v>#REF!</v>
      </c>
      <c r="Z60" s="288" t="e">
        <f t="shared" ref="Z60" si="22">Z57-Z47</f>
        <v>#REF!</v>
      </c>
      <c r="AA60" s="288" t="e">
        <f>AA57-AA47</f>
        <v>#REF!</v>
      </c>
      <c r="AB60" s="288" t="e">
        <f>AB57-AB47</f>
        <v>#REF!</v>
      </c>
      <c r="AC60" s="288" t="e">
        <f>AC57-AC47</f>
        <v>#REF!</v>
      </c>
      <c r="AD60" s="288" t="e">
        <f>AD57-AD47</f>
        <v>#REF!</v>
      </c>
      <c r="AF60" s="288" t="e">
        <f>AF57-AF47</f>
        <v>#REF!</v>
      </c>
      <c r="AH60" s="404" t="e">
        <f>AH57-AH47</f>
        <v>#REF!</v>
      </c>
      <c r="AI60" s="404" t="e">
        <f>AI57-AI47</f>
        <v>#REF!</v>
      </c>
      <c r="AJ60" s="404" t="e">
        <f>AJ57-AJ47</f>
        <v>#REF!</v>
      </c>
      <c r="AK60" s="404" t="e">
        <f>AK57-AK47</f>
        <v>#REF!</v>
      </c>
    </row>
    <row r="61" spans="1:37">
      <c r="A61" s="10"/>
      <c r="B61" s="64"/>
      <c r="C61" s="10"/>
      <c r="D61" s="10"/>
      <c r="E61" s="10"/>
      <c r="F61" s="10"/>
      <c r="G61" s="10"/>
      <c r="H61" s="24"/>
      <c r="I61" s="24"/>
      <c r="J61" s="24"/>
      <c r="K61" s="24"/>
      <c r="L61" s="24"/>
      <c r="M61" s="41"/>
      <c r="N61" s="24"/>
      <c r="O61" s="41"/>
      <c r="P61" s="24"/>
      <c r="Q61" s="24"/>
      <c r="R61" s="24"/>
      <c r="S61" s="24"/>
      <c r="T61" s="24"/>
      <c r="U61" s="624"/>
      <c r="V61" s="323"/>
      <c r="W61" s="309"/>
    </row>
    <row r="62" spans="1:37">
      <c r="A62" s="450" t="s">
        <v>626</v>
      </c>
      <c r="B62" s="63" t="s">
        <v>111</v>
      </c>
      <c r="C62" s="10"/>
      <c r="D62" s="10"/>
      <c r="E62" s="10"/>
      <c r="F62" s="10"/>
      <c r="G62" s="10"/>
      <c r="H62" s="24" t="e">
        <f t="shared" ref="H62:S62" si="23">H121</f>
        <v>#REF!</v>
      </c>
      <c r="I62" s="24" t="e">
        <f>I121</f>
        <v>#REF!</v>
      </c>
      <c r="J62" s="24" t="e">
        <f t="shared" si="23"/>
        <v>#REF!</v>
      </c>
      <c r="K62" s="24" t="e">
        <f t="shared" si="23"/>
        <v>#REF!</v>
      </c>
      <c r="L62" s="24" t="e">
        <f t="shared" si="23"/>
        <v>#REF!</v>
      </c>
      <c r="M62" s="41" t="e">
        <f t="shared" si="23"/>
        <v>#REF!</v>
      </c>
      <c r="N62" s="24" t="e">
        <f t="shared" si="23"/>
        <v>#REF!</v>
      </c>
      <c r="O62" s="41" t="e">
        <f t="shared" si="23"/>
        <v>#REF!</v>
      </c>
      <c r="P62" s="24" t="e">
        <f t="shared" si="23"/>
        <v>#REF!</v>
      </c>
      <c r="Q62" s="24" t="e">
        <f t="shared" si="23"/>
        <v>#REF!</v>
      </c>
      <c r="R62" s="24" t="e">
        <f t="shared" si="23"/>
        <v>#REF!</v>
      </c>
      <c r="S62" s="24" t="e">
        <f t="shared" si="23"/>
        <v>#REF!</v>
      </c>
      <c r="T62" s="24" t="e">
        <f>SUM(H62:S62)</f>
        <v>#REF!</v>
      </c>
      <c r="U62" s="624" t="str">
        <f>A59</f>
        <v>22.</v>
      </c>
      <c r="V62" s="321" t="s">
        <v>158</v>
      </c>
      <c r="W62" s="309">
        <v>-605.62587857531537</v>
      </c>
      <c r="X62" s="288" t="e">
        <f>H62-W62</f>
        <v>#REF!</v>
      </c>
      <c r="Y62" s="288" t="e">
        <f>I62-H62</f>
        <v>#REF!</v>
      </c>
      <c r="Z62" s="288" t="e">
        <f t="shared" ref="Z62" si="24">J62-I62</f>
        <v>#REF!</v>
      </c>
      <c r="AA62" s="288" t="e">
        <f>K62-J62</f>
        <v>#REF!</v>
      </c>
      <c r="AB62" s="288" t="e">
        <f>L62-K62</f>
        <v>#REF!</v>
      </c>
      <c r="AC62" s="288" t="e">
        <f>M62-L62</f>
        <v>#REF!</v>
      </c>
      <c r="AD62" s="288" t="e">
        <f>N62-M62</f>
        <v>#REF!</v>
      </c>
      <c r="AF62" s="288" t="e">
        <f>SUM(H62:J62)</f>
        <v>#REF!</v>
      </c>
      <c r="AH62" s="404" t="e">
        <f>K62-$W62</f>
        <v>#REF!</v>
      </c>
      <c r="AI62" s="404" t="e">
        <f>L62-$W62</f>
        <v>#REF!</v>
      </c>
      <c r="AJ62" s="404" t="e">
        <f>M62-$W62</f>
        <v>#REF!</v>
      </c>
      <c r="AK62" s="404" t="e">
        <f>N62-$W62</f>
        <v>#REF!</v>
      </c>
    </row>
    <row r="63" spans="1:37">
      <c r="A63" s="7"/>
      <c r="B63" s="64"/>
      <c r="C63" s="10"/>
      <c r="D63" s="10"/>
      <c r="E63" s="10"/>
      <c r="F63" s="10"/>
      <c r="G63" s="10"/>
      <c r="H63" s="24"/>
      <c r="I63" s="24"/>
      <c r="J63" s="24"/>
      <c r="K63" s="24"/>
      <c r="L63" s="24"/>
      <c r="M63" s="41"/>
      <c r="N63" s="24"/>
      <c r="O63" s="41"/>
      <c r="P63" s="24"/>
      <c r="Q63" s="24"/>
      <c r="R63" s="24"/>
      <c r="S63" s="24"/>
      <c r="T63" s="24"/>
      <c r="U63" s="624"/>
      <c r="V63" s="323"/>
      <c r="W63" s="309"/>
    </row>
    <row r="64" spans="1:37">
      <c r="A64" s="624" t="s">
        <v>733</v>
      </c>
      <c r="B64" s="63" t="s">
        <v>112</v>
      </c>
      <c r="C64" s="10"/>
      <c r="D64" s="10"/>
      <c r="E64" s="10"/>
      <c r="F64" s="10"/>
      <c r="G64" s="10"/>
      <c r="H64" s="71">
        <f>H293+H300</f>
        <v>17469261</v>
      </c>
      <c r="I64" s="71" t="e">
        <f>H64+H60+H62+H72+H69</f>
        <v>#REF!</v>
      </c>
      <c r="J64" s="71" t="e">
        <f>I64+I60+I62+I72+I69</f>
        <v>#REF!</v>
      </c>
      <c r="K64" s="71" t="e">
        <f t="shared" ref="K64:S64" si="25">J64+J60+J62+J72+J69</f>
        <v>#REF!</v>
      </c>
      <c r="L64" s="71" t="e">
        <f t="shared" si="25"/>
        <v>#REF!</v>
      </c>
      <c r="M64" s="71" t="e">
        <f t="shared" si="25"/>
        <v>#REF!</v>
      </c>
      <c r="N64" s="71" t="e">
        <f t="shared" si="25"/>
        <v>#REF!</v>
      </c>
      <c r="O64" s="71" t="e">
        <f t="shared" si="25"/>
        <v>#REF!</v>
      </c>
      <c r="P64" s="71" t="e">
        <f t="shared" si="25"/>
        <v>#REF!</v>
      </c>
      <c r="Q64" s="71" t="e">
        <f t="shared" si="25"/>
        <v>#REF!</v>
      </c>
      <c r="R64" s="71" t="e">
        <f t="shared" si="25"/>
        <v>#REF!</v>
      </c>
      <c r="S64" s="71" t="e">
        <f t="shared" si="25"/>
        <v>#REF!</v>
      </c>
      <c r="T64" s="24">
        <f>H64</f>
        <v>17469261</v>
      </c>
      <c r="U64" s="624" t="str">
        <f>A62</f>
        <v>23.</v>
      </c>
      <c r="V64" s="321" t="s">
        <v>356</v>
      </c>
      <c r="W64" s="309">
        <v>-13715518</v>
      </c>
      <c r="X64" s="288">
        <f t="shared" ref="X64:Z64" si="26">H64-G64</f>
        <v>17469261</v>
      </c>
      <c r="Y64" s="288" t="e">
        <f t="shared" si="26"/>
        <v>#REF!</v>
      </c>
      <c r="Z64" s="288" t="e">
        <f t="shared" si="26"/>
        <v>#REF!</v>
      </c>
      <c r="AA64" s="288" t="e">
        <f>K64-J64</f>
        <v>#REF!</v>
      </c>
      <c r="AB64" s="288" t="e">
        <f>L64-K64</f>
        <v>#REF!</v>
      </c>
      <c r="AC64" s="288" t="e">
        <f>M64-L64</f>
        <v>#REF!</v>
      </c>
      <c r="AD64" s="288" t="e">
        <f>N64-M64</f>
        <v>#REF!</v>
      </c>
      <c r="AF64" s="288"/>
      <c r="AH64" s="404" t="e">
        <f>K64-$W64</f>
        <v>#REF!</v>
      </c>
      <c r="AI64" s="404" t="e">
        <f>L64-$W64</f>
        <v>#REF!</v>
      </c>
      <c r="AJ64" s="404" t="e">
        <f>M64-$W64</f>
        <v>#REF!</v>
      </c>
      <c r="AK64" s="404" t="e">
        <f>N64-$W64</f>
        <v>#REF!</v>
      </c>
    </row>
    <row r="65" spans="1:37">
      <c r="A65" s="10"/>
      <c r="B65" s="63" t="s">
        <v>113</v>
      </c>
      <c r="C65" s="10"/>
      <c r="D65" s="10"/>
      <c r="E65" s="10"/>
      <c r="F65" s="10"/>
      <c r="G65" s="10"/>
      <c r="H65" s="46" t="s">
        <v>114</v>
      </c>
      <c r="I65" s="24"/>
      <c r="J65" s="24"/>
      <c r="K65" s="24"/>
      <c r="L65" s="24"/>
      <c r="M65" s="41"/>
      <c r="N65" s="24"/>
      <c r="O65" s="41"/>
      <c r="P65" s="24"/>
      <c r="Q65" s="24"/>
      <c r="R65" s="24"/>
      <c r="S65" s="24"/>
      <c r="T65" s="24"/>
      <c r="U65" s="624"/>
      <c r="V65" s="323"/>
      <c r="W65" s="309"/>
    </row>
    <row r="66" spans="1:37">
      <c r="A66" s="10"/>
      <c r="B66" s="64"/>
      <c r="C66" s="10"/>
      <c r="D66" s="10"/>
      <c r="E66" s="10"/>
      <c r="F66" s="10"/>
      <c r="G66" s="10"/>
      <c r="H66" s="46"/>
      <c r="I66" s="24"/>
      <c r="J66" s="24"/>
      <c r="K66" s="24"/>
      <c r="L66" s="24"/>
      <c r="M66" s="41"/>
      <c r="N66" s="24"/>
      <c r="O66" s="41"/>
      <c r="P66" s="24"/>
      <c r="Q66" s="24"/>
      <c r="R66" s="24"/>
      <c r="S66" s="24"/>
      <c r="T66" s="24"/>
      <c r="U66" s="624"/>
      <c r="V66" s="323"/>
      <c r="W66" s="309"/>
    </row>
    <row r="67" spans="1:37">
      <c r="A67" s="450" t="s">
        <v>734</v>
      </c>
      <c r="B67" s="63" t="s">
        <v>115</v>
      </c>
      <c r="C67" s="10"/>
      <c r="D67" s="10"/>
      <c r="E67" s="10"/>
      <c r="F67" s="10"/>
      <c r="G67" s="10"/>
      <c r="H67" s="71">
        <f>H295</f>
        <v>7586581</v>
      </c>
      <c r="I67" s="71">
        <f t="shared" ref="I67:S67" si="27">I295</f>
        <v>7586581</v>
      </c>
      <c r="J67" s="71">
        <f t="shared" si="27"/>
        <v>7586581</v>
      </c>
      <c r="K67" s="71">
        <f t="shared" si="27"/>
        <v>7586581</v>
      </c>
      <c r="L67" s="71">
        <f t="shared" si="27"/>
        <v>7586581</v>
      </c>
      <c r="M67" s="71">
        <f t="shared" si="27"/>
        <v>7586581</v>
      </c>
      <c r="N67" s="71">
        <f t="shared" si="27"/>
        <v>0</v>
      </c>
      <c r="O67" s="71">
        <f t="shared" si="27"/>
        <v>0</v>
      </c>
      <c r="P67" s="71">
        <f t="shared" si="27"/>
        <v>0</v>
      </c>
      <c r="Q67" s="71">
        <f t="shared" si="27"/>
        <v>0</v>
      </c>
      <c r="R67" s="71">
        <f t="shared" si="27"/>
        <v>0</v>
      </c>
      <c r="S67" s="71">
        <f t="shared" si="27"/>
        <v>0</v>
      </c>
      <c r="T67" s="24">
        <f>H67</f>
        <v>7586581</v>
      </c>
      <c r="U67" s="624" t="str">
        <f>A64</f>
        <v>24.</v>
      </c>
      <c r="V67" s="321" t="s">
        <v>361</v>
      </c>
      <c r="W67" s="309">
        <v>3364670</v>
      </c>
      <c r="X67" s="288">
        <f>H67-W67</f>
        <v>4221911</v>
      </c>
      <c r="Y67" s="288">
        <f>I67-H67</f>
        <v>0</v>
      </c>
      <c r="Z67" s="288">
        <f t="shared" ref="Z67:AD67" si="28">J67-I67</f>
        <v>0</v>
      </c>
      <c r="AA67" s="288">
        <f t="shared" si="28"/>
        <v>0</v>
      </c>
      <c r="AB67" s="288">
        <f t="shared" si="28"/>
        <v>0</v>
      </c>
      <c r="AC67" s="288">
        <f t="shared" si="28"/>
        <v>0</v>
      </c>
      <c r="AD67" s="288">
        <f t="shared" si="28"/>
        <v>-7586581</v>
      </c>
      <c r="AH67" s="404">
        <f>K67-$W67</f>
        <v>4221911</v>
      </c>
      <c r="AI67" s="404">
        <f>L67-$W67</f>
        <v>4221911</v>
      </c>
      <c r="AJ67" s="404">
        <f>M67-$W67</f>
        <v>4221911</v>
      </c>
      <c r="AK67" s="404">
        <f>N67-$W67</f>
        <v>-3364670</v>
      </c>
    </row>
    <row r="68" spans="1:37">
      <c r="A68" s="7"/>
      <c r="B68" s="63"/>
      <c r="C68" s="10"/>
      <c r="D68" s="10"/>
      <c r="E68" s="10"/>
      <c r="F68" s="10"/>
      <c r="G68" s="10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24"/>
      <c r="U68" s="624"/>
      <c r="V68" s="323"/>
      <c r="W68" s="309"/>
    </row>
    <row r="69" spans="1:37">
      <c r="A69" s="450" t="s">
        <v>785</v>
      </c>
      <c r="B69" s="895" t="s">
        <v>2703</v>
      </c>
      <c r="C69" s="389"/>
      <c r="D69" s="10"/>
      <c r="E69" s="10"/>
      <c r="F69" s="10"/>
      <c r="G69" s="10"/>
      <c r="H69" s="71">
        <f>+H54*-1</f>
        <v>-157544</v>
      </c>
      <c r="I69" s="71">
        <f t="shared" ref="I69:S69" si="29">+I54*-1</f>
        <v>-157544</v>
      </c>
      <c r="J69" s="71">
        <f t="shared" si="29"/>
        <v>-157544</v>
      </c>
      <c r="K69" s="71">
        <f t="shared" si="29"/>
        <v>-157544</v>
      </c>
      <c r="L69" s="71">
        <f t="shared" si="29"/>
        <v>-157544</v>
      </c>
      <c r="M69" s="71">
        <f t="shared" si="29"/>
        <v>-157544</v>
      </c>
      <c r="N69" s="71">
        <f t="shared" si="29"/>
        <v>0</v>
      </c>
      <c r="O69" s="71">
        <f t="shared" si="29"/>
        <v>0</v>
      </c>
      <c r="P69" s="71">
        <f t="shared" si="29"/>
        <v>0</v>
      </c>
      <c r="Q69" s="71">
        <f t="shared" si="29"/>
        <v>0</v>
      </c>
      <c r="R69" s="71">
        <f t="shared" si="29"/>
        <v>0</v>
      </c>
      <c r="S69" s="71">
        <f t="shared" si="29"/>
        <v>0</v>
      </c>
      <c r="T69" s="24">
        <f>SUM(H69:S69)</f>
        <v>-945264</v>
      </c>
      <c r="U69" s="624"/>
      <c r="V69" s="323"/>
      <c r="W69" s="309"/>
    </row>
    <row r="70" spans="1:37">
      <c r="A70" s="7"/>
      <c r="B70" s="63"/>
      <c r="C70" s="10"/>
      <c r="D70" s="10"/>
      <c r="E70" s="10"/>
      <c r="F70" s="10"/>
      <c r="G70" s="10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24"/>
      <c r="U70" s="624"/>
      <c r="V70" s="323"/>
      <c r="W70" s="309"/>
    </row>
    <row r="71" spans="1:37">
      <c r="A71" s="450" t="s">
        <v>786</v>
      </c>
      <c r="B71" s="63" t="s">
        <v>107</v>
      </c>
      <c r="C71" s="10"/>
      <c r="D71" s="10"/>
      <c r="E71" s="10"/>
      <c r="F71" s="10"/>
      <c r="G71" s="10"/>
      <c r="H71" s="24" t="s">
        <v>114</v>
      </c>
      <c r="I71" s="24"/>
      <c r="J71" s="24"/>
      <c r="K71" s="24"/>
      <c r="L71" s="24"/>
      <c r="M71" s="41"/>
      <c r="N71" s="24"/>
      <c r="O71" s="41"/>
      <c r="P71" s="24"/>
      <c r="Q71" s="24"/>
      <c r="R71" s="24"/>
      <c r="S71" s="24"/>
      <c r="T71" s="24"/>
      <c r="U71" s="624" t="str">
        <f>A69</f>
        <v>26.</v>
      </c>
      <c r="V71" s="323"/>
      <c r="W71" s="309"/>
    </row>
    <row r="72" spans="1:37">
      <c r="A72" s="10"/>
      <c r="B72" s="63" t="s">
        <v>116</v>
      </c>
      <c r="C72" s="10"/>
      <c r="D72" s="10"/>
      <c r="E72" s="10"/>
      <c r="F72" s="10"/>
      <c r="G72" s="10"/>
      <c r="H72" s="24">
        <f>H52*(-1)</f>
        <v>-1298227.75</v>
      </c>
      <c r="I72" s="24">
        <f t="shared" ref="I72:R72" si="30">I52*(-1)</f>
        <v>-1298227.75</v>
      </c>
      <c r="J72" s="24">
        <f t="shared" si="30"/>
        <v>-1298227.75</v>
      </c>
      <c r="K72" s="24">
        <f t="shared" si="30"/>
        <v>-1298227.75</v>
      </c>
      <c r="L72" s="24">
        <f t="shared" si="30"/>
        <v>-1298227.75</v>
      </c>
      <c r="M72" s="41">
        <f t="shared" si="30"/>
        <v>-1298227.75</v>
      </c>
      <c r="N72" s="24">
        <f t="shared" si="30"/>
        <v>0</v>
      </c>
      <c r="O72" s="41">
        <f t="shared" si="30"/>
        <v>0</v>
      </c>
      <c r="P72" s="24">
        <f t="shared" si="30"/>
        <v>0</v>
      </c>
      <c r="Q72" s="24">
        <f t="shared" si="30"/>
        <v>0</v>
      </c>
      <c r="R72" s="24">
        <f t="shared" si="30"/>
        <v>0</v>
      </c>
      <c r="S72" s="24">
        <f>S52*(-1)</f>
        <v>0</v>
      </c>
      <c r="T72" s="24">
        <f>SUM(H72:S72)</f>
        <v>-7789366.5</v>
      </c>
      <c r="U72" s="624"/>
      <c r="V72" s="321" t="s">
        <v>356</v>
      </c>
      <c r="W72" s="309">
        <v>5420191.833333333</v>
      </c>
      <c r="X72" s="288">
        <f>H72-W72</f>
        <v>-6718419.583333333</v>
      </c>
      <c r="Y72" s="288">
        <f>I72-H72</f>
        <v>0</v>
      </c>
      <c r="Z72" s="288">
        <f t="shared" ref="Z72" si="31">J72-I72</f>
        <v>0</v>
      </c>
      <c r="AA72" s="288">
        <f t="shared" ref="AA72:AD72" si="32">K72-J72</f>
        <v>0</v>
      </c>
      <c r="AB72" s="288">
        <f t="shared" si="32"/>
        <v>0</v>
      </c>
      <c r="AC72" s="288">
        <f t="shared" si="32"/>
        <v>0</v>
      </c>
      <c r="AD72" s="288">
        <f t="shared" si="32"/>
        <v>1298227.75</v>
      </c>
      <c r="AF72" s="288">
        <f>SUM(H72:J72)</f>
        <v>-3894683.25</v>
      </c>
      <c r="AH72" s="404">
        <f>K72-$W72</f>
        <v>-6718419.583333333</v>
      </c>
      <c r="AI72" s="404">
        <f>L72-$W72</f>
        <v>-6718419.583333333</v>
      </c>
      <c r="AJ72" s="404">
        <f>M72-$W72</f>
        <v>-6718419.583333333</v>
      </c>
      <c r="AK72" s="404">
        <f>N72-$W72</f>
        <v>-5420191.833333333</v>
      </c>
    </row>
    <row r="73" spans="1:37">
      <c r="A73" s="10"/>
      <c r="B73" s="64"/>
      <c r="C73" s="10"/>
      <c r="D73" s="10"/>
      <c r="E73" s="10"/>
      <c r="F73" s="10"/>
      <c r="G73" s="10"/>
      <c r="H73" s="284"/>
      <c r="I73" s="284"/>
      <c r="J73" s="284"/>
      <c r="K73" s="284"/>
      <c r="L73" s="284"/>
      <c r="M73" s="527"/>
      <c r="N73" s="284"/>
      <c r="O73" s="527"/>
      <c r="P73" s="284"/>
      <c r="Q73" s="284"/>
      <c r="R73" s="284"/>
      <c r="S73" s="284"/>
      <c r="T73" s="284"/>
      <c r="U73" s="624"/>
      <c r="V73" s="323"/>
      <c r="W73" s="309"/>
    </row>
    <row r="74" spans="1:37">
      <c r="A74" s="450" t="s">
        <v>793</v>
      </c>
      <c r="B74" s="63" t="s">
        <v>117</v>
      </c>
      <c r="C74" s="10"/>
      <c r="D74" s="10"/>
      <c r="E74" s="10"/>
      <c r="F74" s="10"/>
      <c r="G74" s="10"/>
      <c r="H74" s="285"/>
      <c r="I74" s="285"/>
      <c r="J74" s="285"/>
      <c r="K74" s="285"/>
      <c r="L74" s="285"/>
      <c r="M74" s="286"/>
      <c r="N74" s="285"/>
      <c r="O74" s="286"/>
      <c r="P74" s="285"/>
      <c r="Q74" s="285"/>
      <c r="R74" s="285"/>
      <c r="S74" s="285"/>
      <c r="T74" s="285"/>
      <c r="U74" s="624" t="str">
        <f>A71</f>
        <v>27.</v>
      </c>
      <c r="V74" s="323"/>
      <c r="W74" s="309"/>
    </row>
    <row r="75" spans="1:37" ht="13.5" thickBot="1">
      <c r="A75" s="10"/>
      <c r="B75" s="858" t="s">
        <v>787</v>
      </c>
      <c r="C75" s="10"/>
      <c r="D75" s="10"/>
      <c r="E75" s="10"/>
      <c r="F75" s="10"/>
      <c r="G75" s="10"/>
      <c r="H75" s="43" t="e">
        <f t="shared" ref="H75:T75" si="33">SUM(H60:H73)</f>
        <v>#REF!</v>
      </c>
      <c r="I75" s="743" t="e">
        <f t="shared" si="33"/>
        <v>#REF!</v>
      </c>
      <c r="J75" s="43" t="e">
        <f>SUM(J60:J73)</f>
        <v>#REF!</v>
      </c>
      <c r="K75" s="43" t="e">
        <f t="shared" si="33"/>
        <v>#REF!</v>
      </c>
      <c r="L75" s="43" t="e">
        <f>SUM(L60:L73)</f>
        <v>#REF!</v>
      </c>
      <c r="M75" s="405" t="e">
        <f t="shared" si="33"/>
        <v>#REF!</v>
      </c>
      <c r="N75" s="43" t="e">
        <f t="shared" si="33"/>
        <v>#REF!</v>
      </c>
      <c r="O75" s="743" t="e">
        <f t="shared" si="33"/>
        <v>#REF!</v>
      </c>
      <c r="P75" s="755" t="e">
        <f t="shared" si="33"/>
        <v>#REF!</v>
      </c>
      <c r="Q75" s="852" t="e">
        <f t="shared" si="33"/>
        <v>#REF!</v>
      </c>
      <c r="R75" s="743" t="e">
        <f t="shared" si="33"/>
        <v>#REF!</v>
      </c>
      <c r="S75" s="743" t="e">
        <f t="shared" si="33"/>
        <v>#REF!</v>
      </c>
      <c r="T75" s="43" t="e">
        <f t="shared" si="33"/>
        <v>#REF!</v>
      </c>
      <c r="U75" s="622"/>
      <c r="V75" s="323"/>
      <c r="W75" s="43"/>
      <c r="X75" s="43"/>
      <c r="Y75" s="43"/>
      <c r="Z75" s="43"/>
      <c r="AA75" s="43"/>
      <c r="AB75" s="43"/>
      <c r="AC75" s="43"/>
      <c r="AD75" s="43"/>
      <c r="AH75" s="405"/>
      <c r="AI75" s="405"/>
      <c r="AJ75" s="405"/>
      <c r="AK75" s="405"/>
    </row>
    <row r="76" spans="1:37" ht="13.5" thickTop="1">
      <c r="A76" s="10"/>
      <c r="B76" s="64"/>
      <c r="C76" s="10"/>
      <c r="D76" s="10"/>
      <c r="E76" s="10"/>
      <c r="F76" s="10"/>
      <c r="G76" s="10"/>
      <c r="H76" s="16" t="e">
        <f>H75-G311</f>
        <v>#REF!</v>
      </c>
      <c r="I76" s="38" t="e">
        <f>+I75-H75</f>
        <v>#REF!</v>
      </c>
      <c r="J76" s="16" t="e">
        <f t="shared" ref="J76:S76" si="34">+J75-I75</f>
        <v>#REF!</v>
      </c>
      <c r="K76" s="16" t="e">
        <f>+K75-J75</f>
        <v>#REF!</v>
      </c>
      <c r="L76" s="16" t="e">
        <f>+L75-K75</f>
        <v>#REF!</v>
      </c>
      <c r="M76" s="38" t="e">
        <f>+M75-L75</f>
        <v>#REF!</v>
      </c>
      <c r="N76" s="16" t="e">
        <f t="shared" si="34"/>
        <v>#REF!</v>
      </c>
      <c r="O76" s="38" t="e">
        <f t="shared" si="34"/>
        <v>#REF!</v>
      </c>
      <c r="P76" s="16" t="e">
        <f t="shared" si="34"/>
        <v>#REF!</v>
      </c>
      <c r="Q76" s="16" t="e">
        <f t="shared" si="34"/>
        <v>#REF!</v>
      </c>
      <c r="R76" s="16" t="e">
        <f t="shared" si="34"/>
        <v>#REF!</v>
      </c>
      <c r="S76" s="16" t="e">
        <f t="shared" si="34"/>
        <v>#REF!</v>
      </c>
      <c r="T76" s="16"/>
      <c r="U76" s="9"/>
      <c r="V76" s="324" t="s">
        <v>357</v>
      </c>
      <c r="W76" s="309">
        <v>-5745454.9843511581</v>
      </c>
      <c r="X76" s="288" t="e">
        <f>SUM(X60:X72)</f>
        <v>#REF!</v>
      </c>
      <c r="Y76" s="288" t="e">
        <f t="shared" ref="Y76:AA76" si="35">SUM(Y60:Y72)</f>
        <v>#REF!</v>
      </c>
      <c r="Z76" s="288" t="e">
        <f t="shared" si="35"/>
        <v>#REF!</v>
      </c>
      <c r="AA76" s="288" t="e">
        <f t="shared" si="35"/>
        <v>#REF!</v>
      </c>
      <c r="AB76" s="288" t="e">
        <f t="shared" ref="AB76:AC76" si="36">SUM(AB60:AB72)</f>
        <v>#REF!</v>
      </c>
      <c r="AC76" s="288" t="e">
        <f t="shared" si="36"/>
        <v>#REF!</v>
      </c>
      <c r="AD76" s="288" t="e">
        <f t="shared" ref="AD76" si="37">SUM(AD60:AD72)</f>
        <v>#REF!</v>
      </c>
      <c r="AF76" s="288" t="e">
        <f>SUM(AF60:AF72)</f>
        <v>#REF!</v>
      </c>
      <c r="AH76" s="404" t="e">
        <f t="shared" ref="AH76:AI76" si="38">SUM(AH60:AH72)</f>
        <v>#REF!</v>
      </c>
      <c r="AI76" s="404" t="e">
        <f t="shared" si="38"/>
        <v>#REF!</v>
      </c>
      <c r="AJ76" s="404" t="e">
        <f t="shared" ref="AJ76:AK76" si="39">SUM(AJ60:AJ72)</f>
        <v>#REF!</v>
      </c>
      <c r="AK76" s="404" t="e">
        <f t="shared" si="39"/>
        <v>#REF!</v>
      </c>
    </row>
    <row r="77" spans="1:37">
      <c r="A77" s="10"/>
      <c r="B77" s="38"/>
      <c r="C77" s="10"/>
      <c r="D77" s="10"/>
      <c r="E77" s="10"/>
      <c r="F77" s="10"/>
      <c r="G77" s="10"/>
      <c r="H77" s="16"/>
      <c r="I77" s="38"/>
      <c r="J77" s="16"/>
      <c r="K77" s="39"/>
      <c r="L77"/>
      <c r="M77" s="38"/>
      <c r="N77" s="16"/>
      <c r="O77" s="38"/>
      <c r="P77" s="16"/>
      <c r="Q77" s="16"/>
      <c r="R77" s="16"/>
      <c r="S77" s="16"/>
      <c r="T77" s="16"/>
      <c r="U77" s="9"/>
      <c r="W77" s="309"/>
    </row>
    <row r="78" spans="1:37">
      <c r="A78" s="10"/>
      <c r="B78" s="741" t="s">
        <v>660</v>
      </c>
      <c r="C78" s="10"/>
      <c r="D78" s="10"/>
      <c r="E78" s="10"/>
      <c r="F78" s="10"/>
      <c r="G78" s="10"/>
      <c r="H78" s="756" t="e">
        <f>IF(H75&lt;0,"0",H76*0.00072)</f>
        <v>#REF!</v>
      </c>
      <c r="I78" s="912" t="e">
        <f t="shared" ref="I78:S78" si="40">IF(I75&lt;0,"0",I76*0.00072)</f>
        <v>#REF!</v>
      </c>
      <c r="J78" s="756" t="e">
        <f t="shared" si="40"/>
        <v>#REF!</v>
      </c>
      <c r="K78" s="756" t="e">
        <f t="shared" si="40"/>
        <v>#REF!</v>
      </c>
      <c r="L78" s="756" t="e">
        <f>-K79</f>
        <v>#REF!</v>
      </c>
      <c r="M78" s="756" t="e">
        <f>IF(M75&lt;0,"0",M75*0.00072)</f>
        <v>#REF!</v>
      </c>
      <c r="N78" s="756" t="e">
        <f>IF(N75&lt;0,"0",N75*0.00072)</f>
        <v>#REF!</v>
      </c>
      <c r="O78" s="756" t="e">
        <f t="shared" si="40"/>
        <v>#REF!</v>
      </c>
      <c r="P78" s="756" t="e">
        <f t="shared" si="40"/>
        <v>#REF!</v>
      </c>
      <c r="Q78" s="756" t="e">
        <f t="shared" si="40"/>
        <v>#REF!</v>
      </c>
      <c r="R78" s="756" t="e">
        <f t="shared" si="40"/>
        <v>#REF!</v>
      </c>
      <c r="S78" s="756" t="e">
        <f t="shared" si="40"/>
        <v>#REF!</v>
      </c>
      <c r="T78" s="16"/>
      <c r="U78" s="9"/>
      <c r="W78" s="309"/>
    </row>
    <row r="79" spans="1:37">
      <c r="A79" s="10"/>
      <c r="B79" s="859" t="s">
        <v>661</v>
      </c>
      <c r="C79" s="10"/>
      <c r="D79" s="10"/>
      <c r="E79" s="10"/>
      <c r="F79" s="10"/>
      <c r="G79" s="367">
        <v>16679.03</v>
      </c>
      <c r="H79" s="742" t="e">
        <f>+G79+H78</f>
        <v>#REF!</v>
      </c>
      <c r="I79" s="913" t="e">
        <f t="shared" ref="I79:S79" si="41">+H79+I78</f>
        <v>#REF!</v>
      </c>
      <c r="J79" s="742" t="e">
        <f t="shared" si="41"/>
        <v>#REF!</v>
      </c>
      <c r="K79" s="742" t="e">
        <f t="shared" si="41"/>
        <v>#REF!</v>
      </c>
      <c r="L79" s="742" t="e">
        <f t="shared" si="41"/>
        <v>#REF!</v>
      </c>
      <c r="M79" s="742" t="e">
        <f t="shared" si="41"/>
        <v>#REF!</v>
      </c>
      <c r="N79" s="742" t="e">
        <f t="shared" si="41"/>
        <v>#REF!</v>
      </c>
      <c r="O79" s="742" t="e">
        <f t="shared" si="41"/>
        <v>#REF!</v>
      </c>
      <c r="P79" s="742" t="e">
        <f t="shared" si="41"/>
        <v>#REF!</v>
      </c>
      <c r="Q79" s="742" t="e">
        <f t="shared" si="41"/>
        <v>#REF!</v>
      </c>
      <c r="R79" s="742" t="e">
        <f t="shared" si="41"/>
        <v>#REF!</v>
      </c>
      <c r="S79" s="742" t="e">
        <f t="shared" si="41"/>
        <v>#REF!</v>
      </c>
      <c r="T79" s="16"/>
      <c r="U79" s="9"/>
      <c r="W79" s="309"/>
    </row>
    <row r="80" spans="1:37">
      <c r="A80" s="10"/>
      <c r="B80" s="859"/>
      <c r="C80" s="10"/>
      <c r="D80" s="10"/>
      <c r="E80" s="10"/>
      <c r="F80" s="10"/>
      <c r="G80" s="10"/>
      <c r="H80" s="742"/>
      <c r="I80" s="742"/>
      <c r="J80" s="742"/>
      <c r="K80" s="742"/>
      <c r="L80" s="742"/>
      <c r="M80" s="742"/>
      <c r="N80" s="742"/>
      <c r="O80" s="742"/>
      <c r="P80" s="757"/>
      <c r="Q80" s="742"/>
      <c r="R80" s="742"/>
      <c r="S80" s="742"/>
      <c r="T80" s="16"/>
      <c r="U80" s="9"/>
      <c r="W80" s="309"/>
    </row>
    <row r="81" spans="1:37">
      <c r="A81" s="10"/>
      <c r="B81" s="859"/>
      <c r="C81" s="10"/>
      <c r="D81" s="10"/>
      <c r="E81" s="10"/>
      <c r="F81" s="10"/>
      <c r="G81" s="10"/>
      <c r="H81" s="742"/>
      <c r="I81" s="742"/>
      <c r="J81" s="742"/>
      <c r="K81" s="742"/>
      <c r="L81" s="742"/>
      <c r="M81" s="742"/>
      <c r="N81" s="742"/>
      <c r="O81" s="742"/>
      <c r="P81" s="757"/>
      <c r="Q81" s="742"/>
      <c r="R81" s="742"/>
      <c r="S81" s="742"/>
      <c r="T81" s="16"/>
      <c r="U81" s="9"/>
      <c r="W81" s="309"/>
    </row>
    <row r="82" spans="1:37">
      <c r="A82" s="20" t="s">
        <v>118</v>
      </c>
      <c r="B82" s="860" t="s">
        <v>802</v>
      </c>
      <c r="D82" s="9"/>
      <c r="E82" s="9"/>
      <c r="F82" s="9"/>
      <c r="G82" s="9"/>
      <c r="H82" s="9"/>
      <c r="I82" s="7"/>
      <c r="J82" s="7"/>
      <c r="K82" s="7"/>
      <c r="L82" s="7"/>
      <c r="M82" s="50"/>
      <c r="N82" s="7"/>
      <c r="O82" s="50"/>
      <c r="P82" s="7"/>
      <c r="Q82" s="7"/>
      <c r="R82" s="7"/>
      <c r="S82" s="7"/>
      <c r="T82" s="7"/>
      <c r="U82" s="9"/>
      <c r="V82" s="321" t="s">
        <v>369</v>
      </c>
      <c r="W82" s="309">
        <f>SUM(W60:W72)</f>
        <v>-16096302.984351158</v>
      </c>
      <c r="Y82" s="399"/>
      <c r="AA82" s="399"/>
      <c r="AB82" s="399"/>
      <c r="AC82" s="399"/>
      <c r="AD82" s="399"/>
      <c r="AH82" s="406" t="e">
        <f>SUM(AH60:AH72)</f>
        <v>#REF!</v>
      </c>
      <c r="AI82" s="406" t="e">
        <f>SUM(AI60:AI72)</f>
        <v>#REF!</v>
      </c>
      <c r="AJ82" s="406" t="e">
        <f>SUM(AJ60:AJ72)</f>
        <v>#REF!</v>
      </c>
      <c r="AK82" s="406" t="e">
        <f>SUM(AK60:AK72)</f>
        <v>#REF!</v>
      </c>
    </row>
    <row r="83" spans="1:37">
      <c r="A83" s="10"/>
      <c r="C83" s="21"/>
      <c r="D83" s="22"/>
      <c r="E83" s="22"/>
      <c r="F83" s="22"/>
      <c r="G83" s="22"/>
      <c r="H83" s="9"/>
      <c r="I83" s="7"/>
      <c r="J83" s="7"/>
      <c r="K83" s="7"/>
      <c r="L83" s="7"/>
      <c r="M83" s="50"/>
      <c r="N83" s="7"/>
      <c r="O83" s="50"/>
      <c r="P83" s="7"/>
      <c r="Q83" s="7"/>
      <c r="R83" s="7"/>
      <c r="S83" s="7"/>
      <c r="T83" s="7"/>
      <c r="U83" s="9"/>
      <c r="W83" s="309"/>
      <c r="Y83" s="37"/>
      <c r="AA83" s="37"/>
      <c r="AB83" s="37"/>
      <c r="AC83" s="37"/>
      <c r="AD83" s="37"/>
      <c r="AH83" s="403"/>
      <c r="AI83" s="403"/>
      <c r="AJ83" s="403"/>
      <c r="AK83" s="403"/>
    </row>
    <row r="84" spans="1:37" ht="25.7" customHeight="1">
      <c r="A84" s="10"/>
      <c r="C84" s="1015"/>
      <c r="D84" s="1015"/>
      <c r="E84" s="1015"/>
      <c r="F84" s="1015"/>
      <c r="G84" s="1015"/>
      <c r="H84" s="1015"/>
      <c r="I84" s="1015"/>
      <c r="J84" s="1015"/>
      <c r="K84" s="1015"/>
      <c r="L84" s="7"/>
      <c r="M84" s="50"/>
      <c r="N84" s="7"/>
      <c r="O84" s="50"/>
      <c r="P84" s="7"/>
      <c r="Q84" s="7"/>
      <c r="R84" s="7"/>
      <c r="S84" s="7"/>
      <c r="T84" s="7"/>
      <c r="U84" s="9"/>
      <c r="W84" s="309"/>
    </row>
    <row r="85" spans="1:37">
      <c r="A85" s="15"/>
      <c r="C85" s="15"/>
      <c r="D85" s="15"/>
      <c r="E85" s="15"/>
      <c r="F85" s="15"/>
      <c r="G85" s="15"/>
      <c r="H85" s="14"/>
      <c r="I85" s="14"/>
      <c r="J85" s="14"/>
      <c r="K85" s="14"/>
      <c r="L85" s="14"/>
      <c r="M85" s="54"/>
      <c r="N85" s="14"/>
      <c r="O85" s="54"/>
      <c r="P85" s="7"/>
      <c r="Q85" s="14"/>
      <c r="R85" s="14"/>
      <c r="S85" s="14"/>
      <c r="T85" s="14"/>
      <c r="U85" s="9"/>
      <c r="W85" s="309"/>
    </row>
    <row r="86" spans="1:37">
      <c r="A86" s="6" t="str">
        <f>A1</f>
        <v>CAPACITY COST RECOVERY CLAUSE</v>
      </c>
      <c r="B86" s="853"/>
      <c r="C86" s="1"/>
      <c r="D86" s="1"/>
      <c r="E86" s="1"/>
      <c r="F86" s="1"/>
      <c r="G86" s="1"/>
      <c r="H86" s="1"/>
      <c r="I86" s="2"/>
      <c r="J86" s="1"/>
      <c r="K86" s="1"/>
      <c r="L86" s="1"/>
      <c r="M86" s="47"/>
      <c r="N86" s="3"/>
      <c r="O86" s="47"/>
      <c r="P86" s="3"/>
      <c r="Q86" s="3"/>
      <c r="R86" s="3"/>
      <c r="S86" s="3"/>
      <c r="T86" s="3"/>
      <c r="U86" s="4"/>
      <c r="W86" s="309"/>
    </row>
    <row r="87" spans="1:37">
      <c r="A87" s="6" t="str">
        <f>A3</f>
        <v>CALCULATION OF FINAL TRUE-UP AMOUNT</v>
      </c>
      <c r="B87" s="853"/>
      <c r="C87" s="1"/>
      <c r="D87" s="1"/>
      <c r="E87" s="1"/>
      <c r="F87" s="1"/>
      <c r="G87" s="1"/>
      <c r="H87" s="2"/>
      <c r="I87" s="1"/>
      <c r="J87" s="1"/>
      <c r="K87" s="1"/>
      <c r="L87" s="1"/>
      <c r="M87" s="47"/>
      <c r="N87" s="3"/>
      <c r="O87" s="47"/>
      <c r="P87" s="3"/>
      <c r="Q87" s="3"/>
      <c r="R87" s="3"/>
      <c r="S87" s="3"/>
      <c r="T87" s="3"/>
      <c r="U87" s="4"/>
      <c r="W87" s="309"/>
    </row>
    <row r="88" spans="1:37">
      <c r="A88" s="6" t="str">
        <f>A4</f>
        <v>FOR THE PERIOD JANUARY THROUGH  DECEMBER 2017</v>
      </c>
      <c r="B88" s="853"/>
      <c r="C88" s="1"/>
      <c r="D88" s="1"/>
      <c r="E88" s="1"/>
      <c r="F88" s="1"/>
      <c r="G88" s="1"/>
      <c r="H88" s="2"/>
      <c r="I88" s="1"/>
      <c r="J88" s="1"/>
      <c r="K88" s="1"/>
      <c r="L88" s="1"/>
      <c r="M88" s="47"/>
      <c r="N88" s="3"/>
      <c r="O88" s="47"/>
      <c r="P88" s="3"/>
      <c r="Q88" s="3"/>
      <c r="R88" s="3"/>
      <c r="S88" s="3"/>
      <c r="T88" s="3"/>
      <c r="U88" s="4"/>
      <c r="W88" s="309"/>
    </row>
    <row r="89" spans="1:37">
      <c r="A89" s="7"/>
      <c r="C89" s="3"/>
      <c r="D89" s="3"/>
      <c r="E89" s="3"/>
      <c r="F89" s="3"/>
      <c r="G89" s="3"/>
      <c r="H89" s="8"/>
      <c r="I89" s="3"/>
      <c r="J89" s="3"/>
      <c r="K89" s="3"/>
      <c r="L89" s="3"/>
      <c r="M89" s="47"/>
      <c r="N89" s="3"/>
      <c r="O89" s="47"/>
      <c r="P89" s="3"/>
      <c r="Q89" s="3"/>
      <c r="R89" s="3"/>
      <c r="S89" s="3"/>
      <c r="T89" s="3"/>
      <c r="W89" s="309"/>
    </row>
    <row r="90" spans="1:37">
      <c r="A90" s="15"/>
      <c r="B90" s="855"/>
      <c r="C90" s="15"/>
      <c r="D90" s="15"/>
      <c r="E90" s="15"/>
      <c r="F90" s="15"/>
      <c r="G90" s="15"/>
      <c r="H90" s="13" t="str">
        <f t="shared" ref="H90:T90" si="42">H6</f>
        <v>(1)</v>
      </c>
      <c r="I90" s="13" t="str">
        <f t="shared" si="42"/>
        <v>(2)</v>
      </c>
      <c r="J90" s="13" t="str">
        <f t="shared" si="42"/>
        <v>(3)</v>
      </c>
      <c r="K90" s="13" t="str">
        <f t="shared" si="42"/>
        <v>(4)</v>
      </c>
      <c r="L90" s="13" t="str">
        <f t="shared" si="42"/>
        <v>(5)</v>
      </c>
      <c r="M90" s="528" t="str">
        <f t="shared" si="42"/>
        <v>(6)</v>
      </c>
      <c r="N90" s="13" t="str">
        <f t="shared" si="42"/>
        <v>(7)</v>
      </c>
      <c r="O90" s="528" t="str">
        <f t="shared" si="42"/>
        <v>(8)</v>
      </c>
      <c r="P90" s="13" t="str">
        <f t="shared" si="42"/>
        <v>(9)</v>
      </c>
      <c r="Q90" s="13" t="str">
        <f t="shared" si="42"/>
        <v>(10)</v>
      </c>
      <c r="R90" s="13" t="str">
        <f t="shared" si="42"/>
        <v>(11)</v>
      </c>
      <c r="S90" s="13" t="str">
        <f t="shared" si="42"/>
        <v>(12)</v>
      </c>
      <c r="T90" s="13" t="str">
        <f t="shared" si="42"/>
        <v>(13)</v>
      </c>
      <c r="U90" s="9"/>
      <c r="W90" s="309" t="s">
        <v>137</v>
      </c>
    </row>
    <row r="91" spans="1:37">
      <c r="A91" s="6" t="str">
        <f>A7</f>
        <v>LINE</v>
      </c>
      <c r="B91" s="855"/>
      <c r="C91" s="15"/>
      <c r="D91" s="15"/>
      <c r="E91" s="15"/>
      <c r="F91" s="15"/>
      <c r="G91" s="15"/>
      <c r="H91" s="13" t="str">
        <f t="shared" ref="H91:S91" si="43">H7</f>
        <v>JAN</v>
      </c>
      <c r="I91" s="13" t="str">
        <f t="shared" si="43"/>
        <v>FEB</v>
      </c>
      <c r="J91" s="13" t="str">
        <f t="shared" si="43"/>
        <v>MAR</v>
      </c>
      <c r="K91" s="13" t="str">
        <f t="shared" si="43"/>
        <v>APR</v>
      </c>
      <c r="L91" s="13" t="str">
        <f t="shared" si="43"/>
        <v>MAY</v>
      </c>
      <c r="M91" s="528" t="str">
        <f t="shared" si="43"/>
        <v>JUN</v>
      </c>
      <c r="N91" s="13" t="str">
        <f t="shared" si="43"/>
        <v>JUL</v>
      </c>
      <c r="O91" s="528" t="str">
        <f t="shared" si="43"/>
        <v>AUG</v>
      </c>
      <c r="P91" s="13" t="str">
        <f t="shared" si="43"/>
        <v>SEP</v>
      </c>
      <c r="Q91" s="13" t="str">
        <f t="shared" si="43"/>
        <v>OCT</v>
      </c>
      <c r="R91" s="13" t="str">
        <f t="shared" si="43"/>
        <v>NOV</v>
      </c>
      <c r="S91" s="13" t="str">
        <f t="shared" si="43"/>
        <v>DEC</v>
      </c>
      <c r="T91" s="13"/>
      <c r="U91" s="7" t="str">
        <f>A91</f>
        <v>LINE</v>
      </c>
      <c r="W91" s="309" t="s">
        <v>129</v>
      </c>
    </row>
    <row r="92" spans="1:37">
      <c r="A92" s="6" t="str">
        <f>A8</f>
        <v>NO.</v>
      </c>
      <c r="B92" s="855"/>
      <c r="C92" s="15"/>
      <c r="D92" s="15"/>
      <c r="E92" s="15"/>
      <c r="F92" s="15"/>
      <c r="G92" s="15"/>
      <c r="H92" s="201">
        <f t="shared" ref="H92:O92" si="44">H8</f>
        <v>2017</v>
      </c>
      <c r="I92" s="201">
        <f t="shared" si="44"/>
        <v>2017</v>
      </c>
      <c r="J92" s="201">
        <f t="shared" si="44"/>
        <v>2017</v>
      </c>
      <c r="K92" s="201">
        <f t="shared" si="44"/>
        <v>2017</v>
      </c>
      <c r="L92" s="201">
        <f t="shared" si="44"/>
        <v>2017</v>
      </c>
      <c r="M92" s="525">
        <f t="shared" si="44"/>
        <v>2017</v>
      </c>
      <c r="N92" s="201">
        <f t="shared" si="44"/>
        <v>2017</v>
      </c>
      <c r="O92" s="525">
        <f t="shared" si="44"/>
        <v>2017</v>
      </c>
      <c r="P92" s="525">
        <v>2014</v>
      </c>
      <c r="Q92" s="201">
        <f>Q8</f>
        <v>2017</v>
      </c>
      <c r="R92" s="201">
        <f>R8</f>
        <v>2017</v>
      </c>
      <c r="S92" s="201">
        <f>S8</f>
        <v>2017</v>
      </c>
      <c r="T92" s="13" t="str">
        <f>T8</f>
        <v>TOTAL</v>
      </c>
      <c r="U92" s="7" t="str">
        <f>A92</f>
        <v>NO.</v>
      </c>
      <c r="W92" s="309">
        <v>2011</v>
      </c>
    </row>
    <row r="93" spans="1:37">
      <c r="A93" s="15"/>
      <c r="B93" s="855"/>
      <c r="C93" s="15"/>
      <c r="D93" s="15"/>
      <c r="E93" s="15"/>
      <c r="F93" s="15"/>
      <c r="G93" s="15"/>
      <c r="H93" s="23"/>
      <c r="I93" s="23"/>
      <c r="J93" s="23"/>
      <c r="K93" s="23"/>
      <c r="L93" s="23"/>
      <c r="M93" s="55"/>
      <c r="N93" s="23"/>
      <c r="O93" s="55"/>
      <c r="P93" s="7"/>
      <c r="Q93" s="23"/>
      <c r="R93" s="23"/>
      <c r="S93" s="23"/>
      <c r="T93" s="23"/>
      <c r="U93" s="15"/>
      <c r="W93" s="309"/>
    </row>
    <row r="94" spans="1:37">
      <c r="A94" s="14" t="s">
        <v>79</v>
      </c>
      <c r="B94" s="857" t="s">
        <v>119</v>
      </c>
      <c r="C94" s="15"/>
      <c r="D94" s="15"/>
      <c r="E94" s="15"/>
      <c r="F94" s="15"/>
      <c r="G94" s="15"/>
      <c r="H94" s="99">
        <f>H296+H303</f>
        <v>25055842</v>
      </c>
      <c r="I94" s="44" t="e">
        <f t="shared" ref="I94:S94" si="45">H75</f>
        <v>#REF!</v>
      </c>
      <c r="J94" s="44" t="e">
        <f t="shared" si="45"/>
        <v>#REF!</v>
      </c>
      <c r="K94" s="44" t="e">
        <f t="shared" si="45"/>
        <v>#REF!</v>
      </c>
      <c r="L94" s="44" t="e">
        <f t="shared" si="45"/>
        <v>#REF!</v>
      </c>
      <c r="M94" s="52" t="e">
        <f t="shared" si="45"/>
        <v>#REF!</v>
      </c>
      <c r="N94" s="44" t="e">
        <f t="shared" si="45"/>
        <v>#REF!</v>
      </c>
      <c r="O94" s="52" t="e">
        <f t="shared" si="45"/>
        <v>#REF!</v>
      </c>
      <c r="P94" s="52" t="e">
        <f t="shared" si="45"/>
        <v>#REF!</v>
      </c>
      <c r="Q94" s="44" t="e">
        <f t="shared" si="45"/>
        <v>#REF!</v>
      </c>
      <c r="R94" s="44" t="e">
        <f t="shared" si="45"/>
        <v>#REF!</v>
      </c>
      <c r="S94" s="44" t="e">
        <f t="shared" si="45"/>
        <v>#REF!</v>
      </c>
      <c r="T94" s="12" t="s">
        <v>102</v>
      </c>
      <c r="U94" s="7" t="str">
        <f>A94</f>
        <v>1.</v>
      </c>
      <c r="W94" s="309">
        <v>-10350847.778740026</v>
      </c>
    </row>
    <row r="95" spans="1:37">
      <c r="A95" s="15"/>
      <c r="B95" s="855"/>
      <c r="C95" s="15"/>
      <c r="D95" s="15"/>
      <c r="E95" s="15"/>
      <c r="F95" s="15"/>
      <c r="G95" s="15"/>
      <c r="H95" s="25"/>
      <c r="I95" s="25"/>
      <c r="J95" s="25"/>
      <c r="K95" s="25"/>
      <c r="L95" s="25"/>
      <c r="M95" s="56"/>
      <c r="N95" s="25"/>
      <c r="O95" s="56"/>
      <c r="P95" s="16"/>
      <c r="Q95" s="25"/>
      <c r="R95" s="25"/>
      <c r="S95" s="25"/>
      <c r="T95" s="33"/>
      <c r="U95" s="15"/>
      <c r="W95" s="309"/>
    </row>
    <row r="96" spans="1:37">
      <c r="A96" s="14" t="s">
        <v>80</v>
      </c>
      <c r="B96" s="857" t="s">
        <v>120</v>
      </c>
      <c r="C96" s="15"/>
      <c r="D96" s="15"/>
      <c r="E96" s="15"/>
      <c r="F96" s="15"/>
      <c r="G96" s="15"/>
      <c r="H96" s="24"/>
      <c r="I96" s="24"/>
      <c r="J96" s="24"/>
      <c r="K96" s="24"/>
      <c r="L96" s="24"/>
      <c r="M96" s="41"/>
      <c r="N96" s="24"/>
      <c r="O96" s="41"/>
      <c r="P96" s="16"/>
      <c r="Q96" s="24"/>
      <c r="R96" s="24"/>
      <c r="S96" s="24"/>
      <c r="T96" s="34"/>
      <c r="W96" s="309"/>
    </row>
    <row r="97" spans="1:23">
      <c r="A97" s="15"/>
      <c r="B97" s="857" t="s">
        <v>121</v>
      </c>
      <c r="C97" s="15"/>
      <c r="D97" s="15"/>
      <c r="E97" s="15"/>
      <c r="F97" s="15"/>
      <c r="G97" s="15"/>
      <c r="H97" s="24" t="e">
        <f t="shared" ref="H97:S97" si="46">H60+SUM(H64:H73)</f>
        <v>#REF!</v>
      </c>
      <c r="I97" s="24" t="e">
        <f t="shared" si="46"/>
        <v>#REF!</v>
      </c>
      <c r="J97" s="24" t="e">
        <f t="shared" si="46"/>
        <v>#REF!</v>
      </c>
      <c r="K97" s="24" t="e">
        <f t="shared" si="46"/>
        <v>#REF!</v>
      </c>
      <c r="L97" s="24" t="e">
        <f t="shared" si="46"/>
        <v>#REF!</v>
      </c>
      <c r="M97" s="41" t="e">
        <f t="shared" si="46"/>
        <v>#REF!</v>
      </c>
      <c r="N97" s="24" t="e">
        <f t="shared" si="46"/>
        <v>#REF!</v>
      </c>
      <c r="O97" s="41" t="e">
        <f t="shared" si="46"/>
        <v>#REF!</v>
      </c>
      <c r="P97" s="16" t="e">
        <f t="shared" si="46"/>
        <v>#REF!</v>
      </c>
      <c r="Q97" s="24" t="e">
        <f t="shared" si="46"/>
        <v>#REF!</v>
      </c>
      <c r="R97" s="24" t="e">
        <f t="shared" si="46"/>
        <v>#REF!</v>
      </c>
      <c r="S97" s="24" t="e">
        <f t="shared" si="46"/>
        <v>#REF!</v>
      </c>
      <c r="T97" s="12" t="s">
        <v>102</v>
      </c>
      <c r="U97" s="7" t="str">
        <f>A96</f>
        <v>2.</v>
      </c>
      <c r="W97" s="309">
        <v>-16095697.137212608</v>
      </c>
    </row>
    <row r="98" spans="1:23">
      <c r="A98" s="15"/>
      <c r="B98" s="855"/>
      <c r="C98" s="15"/>
      <c r="D98" s="15"/>
      <c r="E98" s="15"/>
      <c r="F98" s="15"/>
      <c r="G98" s="15"/>
      <c r="H98" s="26"/>
      <c r="I98" s="26"/>
      <c r="J98" s="26"/>
      <c r="K98" s="26"/>
      <c r="L98" s="26"/>
      <c r="M98" s="57"/>
      <c r="N98" s="26"/>
      <c r="O98" s="57"/>
      <c r="P98" s="19"/>
      <c r="Q98" s="26"/>
      <c r="R98" s="26"/>
      <c r="S98" s="26"/>
      <c r="T98" s="33"/>
      <c r="U98" s="15"/>
      <c r="W98" s="309"/>
    </row>
    <row r="99" spans="1:23">
      <c r="A99" s="14" t="s">
        <v>81</v>
      </c>
      <c r="B99" s="857" t="s">
        <v>188</v>
      </c>
      <c r="C99" s="15"/>
      <c r="D99" s="15"/>
      <c r="E99" s="15"/>
      <c r="F99" s="15"/>
      <c r="G99" s="15"/>
      <c r="H99" s="24"/>
      <c r="I99" s="24"/>
      <c r="J99" s="24"/>
      <c r="K99" s="24"/>
      <c r="L99" s="24"/>
      <c r="M99" s="41"/>
      <c r="N99" s="24"/>
      <c r="O99" s="41"/>
      <c r="P99" s="16"/>
      <c r="Q99" s="24"/>
      <c r="R99" s="24"/>
      <c r="S99" s="24"/>
      <c r="T99" s="34"/>
      <c r="W99" s="309"/>
    </row>
    <row r="100" spans="1:23">
      <c r="A100" s="15"/>
      <c r="B100" s="857" t="s">
        <v>189</v>
      </c>
      <c r="C100" s="15"/>
      <c r="D100" s="15"/>
      <c r="E100" s="15"/>
      <c r="F100" s="15"/>
      <c r="G100" s="15"/>
      <c r="H100" s="24" t="e">
        <f t="shared" ref="H100:S100" si="47">H94+H97</f>
        <v>#REF!</v>
      </c>
      <c r="I100" s="24" t="e">
        <f t="shared" si="47"/>
        <v>#REF!</v>
      </c>
      <c r="J100" s="24" t="e">
        <f t="shared" si="47"/>
        <v>#REF!</v>
      </c>
      <c r="K100" s="24" t="e">
        <f t="shared" si="47"/>
        <v>#REF!</v>
      </c>
      <c r="L100" s="24" t="e">
        <f t="shared" si="47"/>
        <v>#REF!</v>
      </c>
      <c r="M100" s="41" t="e">
        <f t="shared" si="47"/>
        <v>#REF!</v>
      </c>
      <c r="N100" s="24" t="e">
        <f t="shared" si="47"/>
        <v>#REF!</v>
      </c>
      <c r="O100" s="41" t="e">
        <f t="shared" si="47"/>
        <v>#REF!</v>
      </c>
      <c r="P100" s="16" t="e">
        <f t="shared" si="47"/>
        <v>#REF!</v>
      </c>
      <c r="Q100" s="24" t="e">
        <f t="shared" si="47"/>
        <v>#REF!</v>
      </c>
      <c r="R100" s="24" t="e">
        <f t="shared" si="47"/>
        <v>#REF!</v>
      </c>
      <c r="S100" s="24" t="e">
        <f t="shared" si="47"/>
        <v>#REF!</v>
      </c>
      <c r="T100" s="12" t="s">
        <v>102</v>
      </c>
      <c r="U100" s="7" t="str">
        <f>A99</f>
        <v>3.</v>
      </c>
      <c r="W100" s="309">
        <v>-26446544.915952634</v>
      </c>
    </row>
    <row r="101" spans="1:23">
      <c r="A101" s="15"/>
      <c r="B101" s="855"/>
      <c r="C101" s="15"/>
      <c r="D101" s="15"/>
      <c r="E101" s="15"/>
      <c r="F101" s="15"/>
      <c r="G101" s="15"/>
      <c r="H101" s="26"/>
      <c r="I101" s="26"/>
      <c r="J101" s="26"/>
      <c r="K101" s="26"/>
      <c r="L101" s="26"/>
      <c r="M101" s="57"/>
      <c r="N101" s="26"/>
      <c r="O101" s="57"/>
      <c r="P101" s="19"/>
      <c r="Q101" s="26"/>
      <c r="R101" s="26"/>
      <c r="S101" s="26"/>
      <c r="T101" s="33"/>
      <c r="U101" s="15"/>
      <c r="W101" s="309"/>
    </row>
    <row r="102" spans="1:23">
      <c r="A102" s="14" t="s">
        <v>82</v>
      </c>
      <c r="B102" s="857" t="s">
        <v>190</v>
      </c>
      <c r="C102" s="15"/>
      <c r="D102" s="15"/>
      <c r="E102" s="15"/>
      <c r="F102" s="15"/>
      <c r="G102" s="15"/>
      <c r="H102" s="27"/>
      <c r="I102" s="28"/>
      <c r="J102" s="28"/>
      <c r="K102" s="28"/>
      <c r="L102" s="28"/>
      <c r="M102" s="58"/>
      <c r="N102" s="28"/>
      <c r="O102" s="58"/>
      <c r="P102" s="16"/>
      <c r="Q102" s="28"/>
      <c r="R102" s="28"/>
      <c r="S102" s="28"/>
      <c r="T102" s="33"/>
      <c r="W102" s="309"/>
    </row>
    <row r="103" spans="1:23" ht="13.5" thickBot="1">
      <c r="A103" s="15"/>
      <c r="B103" s="857" t="s">
        <v>191</v>
      </c>
      <c r="C103" s="15"/>
      <c r="D103" s="15"/>
      <c r="E103" s="15"/>
      <c r="F103" s="15"/>
      <c r="G103" s="15"/>
      <c r="H103" s="29" t="e">
        <f t="shared" ref="H103:S103" si="48">H100/2</f>
        <v>#REF!</v>
      </c>
      <c r="I103" s="29" t="e">
        <f t="shared" si="48"/>
        <v>#REF!</v>
      </c>
      <c r="J103" s="29" t="e">
        <f t="shared" si="48"/>
        <v>#REF!</v>
      </c>
      <c r="K103" s="29" t="e">
        <f t="shared" si="48"/>
        <v>#REF!</v>
      </c>
      <c r="L103" s="29" t="e">
        <f t="shared" si="48"/>
        <v>#REF!</v>
      </c>
      <c r="M103" s="59" t="e">
        <f t="shared" si="48"/>
        <v>#REF!</v>
      </c>
      <c r="N103" s="29" t="e">
        <f t="shared" si="48"/>
        <v>#REF!</v>
      </c>
      <c r="O103" s="59" t="e">
        <f t="shared" si="48"/>
        <v>#REF!</v>
      </c>
      <c r="P103" s="758" t="e">
        <f t="shared" si="48"/>
        <v>#REF!</v>
      </c>
      <c r="Q103" s="29" t="e">
        <f t="shared" si="48"/>
        <v>#REF!</v>
      </c>
      <c r="R103" s="29" t="e">
        <f t="shared" si="48"/>
        <v>#REF!</v>
      </c>
      <c r="S103" s="29" t="e">
        <f t="shared" si="48"/>
        <v>#REF!</v>
      </c>
      <c r="T103" s="12" t="s">
        <v>102</v>
      </c>
      <c r="U103" s="7" t="str">
        <f>A102</f>
        <v>4.</v>
      </c>
      <c r="W103" s="309">
        <v>-13223272.457976317</v>
      </c>
    </row>
    <row r="104" spans="1:23" ht="13.5" thickTop="1">
      <c r="A104" s="15"/>
      <c r="B104" s="855"/>
      <c r="C104" s="15"/>
      <c r="D104" s="15"/>
      <c r="E104" s="15"/>
      <c r="F104" s="15"/>
      <c r="G104" s="15"/>
      <c r="H104" s="27"/>
      <c r="I104" s="28"/>
      <c r="J104" s="28"/>
      <c r="K104" s="28"/>
      <c r="L104" s="28"/>
      <c r="M104" s="58"/>
      <c r="N104" s="28"/>
      <c r="O104" s="58"/>
      <c r="P104" s="16"/>
      <c r="Q104" s="28"/>
      <c r="R104" s="28"/>
      <c r="S104" s="28"/>
      <c r="T104" s="33"/>
      <c r="U104" s="15"/>
      <c r="W104" s="309"/>
    </row>
    <row r="105" spans="1:23">
      <c r="A105" s="14" t="s">
        <v>83</v>
      </c>
      <c r="B105" s="857" t="s">
        <v>192</v>
      </c>
      <c r="C105" s="15"/>
      <c r="D105" s="15"/>
      <c r="E105" s="15"/>
      <c r="F105" s="15"/>
      <c r="G105" s="15"/>
      <c r="H105" s="27"/>
      <c r="I105" s="27"/>
      <c r="J105" s="27"/>
      <c r="K105" s="27"/>
      <c r="L105" s="27"/>
      <c r="M105" s="60"/>
      <c r="N105" s="27"/>
      <c r="O105" s="60"/>
      <c r="P105" s="759"/>
      <c r="Q105" s="27"/>
      <c r="R105" s="27"/>
      <c r="S105" s="27"/>
      <c r="T105" s="33"/>
      <c r="W105" s="309"/>
    </row>
    <row r="106" spans="1:23">
      <c r="A106" s="15"/>
      <c r="B106" s="857" t="s">
        <v>193</v>
      </c>
      <c r="C106" s="15"/>
      <c r="D106" s="15"/>
      <c r="E106" s="15"/>
      <c r="F106" s="15"/>
      <c r="G106" s="15"/>
      <c r="H106" s="98">
        <f>G306</f>
        <v>7.1999999999999998E-3</v>
      </c>
      <c r="I106" s="30">
        <f t="shared" ref="I106:S106" si="49">H109</f>
        <v>7.4000000000000003E-3</v>
      </c>
      <c r="J106" s="30">
        <f t="shared" si="49"/>
        <v>6.4000000000000003E-3</v>
      </c>
      <c r="K106" s="30">
        <f t="shared" si="49"/>
        <v>9.4000000000000004E-3</v>
      </c>
      <c r="L106" s="30">
        <f t="shared" si="49"/>
        <v>8.6E-3</v>
      </c>
      <c r="M106" s="61">
        <f t="shared" si="49"/>
        <v>9.4999999999999998E-3</v>
      </c>
      <c r="N106" s="30">
        <f t="shared" si="49"/>
        <v>1.0800000000000001E-2</v>
      </c>
      <c r="O106" s="61">
        <f t="shared" si="49"/>
        <v>0</v>
      </c>
      <c r="P106" s="30">
        <f t="shared" si="49"/>
        <v>0</v>
      </c>
      <c r="Q106" s="30">
        <f t="shared" si="49"/>
        <v>0</v>
      </c>
      <c r="R106" s="30">
        <f t="shared" si="49"/>
        <v>0</v>
      </c>
      <c r="S106" s="30">
        <f t="shared" si="49"/>
        <v>0</v>
      </c>
      <c r="T106" s="12" t="s">
        <v>102</v>
      </c>
      <c r="U106" s="7" t="str">
        <f>A105</f>
        <v>5.</v>
      </c>
      <c r="W106" s="309">
        <v>8.0000000000000004E-4</v>
      </c>
    </row>
    <row r="107" spans="1:23">
      <c r="A107" s="15"/>
      <c r="B107" s="855"/>
      <c r="C107" s="15"/>
      <c r="D107" s="15"/>
      <c r="E107" s="15"/>
      <c r="F107" s="15"/>
      <c r="G107" s="15"/>
      <c r="H107" s="31"/>
      <c r="I107" s="30"/>
      <c r="J107" s="30"/>
      <c r="K107" s="30"/>
      <c r="L107" s="30"/>
      <c r="M107" s="61"/>
      <c r="N107" s="30"/>
      <c r="O107" s="61"/>
      <c r="P107" s="30"/>
      <c r="Q107" s="30"/>
      <c r="R107" s="30"/>
      <c r="S107" s="30"/>
      <c r="T107" s="33"/>
      <c r="U107" s="15"/>
      <c r="W107" s="309"/>
    </row>
    <row r="108" spans="1:23">
      <c r="A108" s="14" t="s">
        <v>84</v>
      </c>
      <c r="B108" s="857" t="s">
        <v>192</v>
      </c>
      <c r="C108" s="15"/>
      <c r="D108" s="15"/>
      <c r="E108" s="15"/>
      <c r="F108" s="15"/>
      <c r="G108" s="15"/>
      <c r="H108" s="31"/>
      <c r="I108" s="30"/>
      <c r="J108" s="30"/>
      <c r="K108" s="30"/>
      <c r="L108" s="30"/>
      <c r="M108" s="61"/>
      <c r="N108" s="30"/>
      <c r="O108" s="61"/>
      <c r="P108" s="30"/>
      <c r="Q108" s="30"/>
      <c r="R108" s="30"/>
      <c r="S108" s="30"/>
      <c r="T108" s="33"/>
      <c r="W108" s="309"/>
    </row>
    <row r="109" spans="1:23">
      <c r="A109" s="15"/>
      <c r="B109" s="857" t="s">
        <v>194</v>
      </c>
      <c r="C109" s="15"/>
      <c r="D109" s="15"/>
      <c r="E109" s="15"/>
      <c r="F109" s="15"/>
      <c r="G109" s="15"/>
      <c r="H109" s="98">
        <f>H306</f>
        <v>7.4000000000000003E-3</v>
      </c>
      <c r="I109" s="98">
        <f>I306</f>
        <v>6.4000000000000003E-3</v>
      </c>
      <c r="J109" s="98">
        <f>J306</f>
        <v>9.4000000000000004E-3</v>
      </c>
      <c r="K109" s="98">
        <f t="shared" ref="K109:R109" si="50">K306</f>
        <v>8.6E-3</v>
      </c>
      <c r="L109" s="98">
        <f t="shared" si="50"/>
        <v>9.4999999999999998E-3</v>
      </c>
      <c r="M109" s="345">
        <f t="shared" si="50"/>
        <v>1.0800000000000001E-2</v>
      </c>
      <c r="N109" s="98">
        <f t="shared" si="50"/>
        <v>0</v>
      </c>
      <c r="O109" s="345">
        <f t="shared" si="50"/>
        <v>0</v>
      </c>
      <c r="P109" s="98">
        <f t="shared" si="50"/>
        <v>0</v>
      </c>
      <c r="Q109" s="98">
        <f t="shared" si="50"/>
        <v>0</v>
      </c>
      <c r="R109" s="98">
        <f t="shared" si="50"/>
        <v>0</v>
      </c>
      <c r="S109" s="98">
        <f>S306</f>
        <v>0</v>
      </c>
      <c r="T109" s="12" t="s">
        <v>102</v>
      </c>
      <c r="U109" s="7" t="str">
        <f>A108</f>
        <v>6.</v>
      </c>
      <c r="W109" s="309">
        <v>2.9999999999999997E-4</v>
      </c>
    </row>
    <row r="110" spans="1:23">
      <c r="A110" s="15"/>
      <c r="B110" s="855"/>
      <c r="C110" s="15"/>
      <c r="D110" s="15"/>
      <c r="E110" s="15"/>
      <c r="F110" s="15"/>
      <c r="G110" s="15"/>
      <c r="H110" s="30"/>
      <c r="I110" s="30"/>
      <c r="J110" s="30"/>
      <c r="K110" s="30"/>
      <c r="L110" s="30"/>
      <c r="M110" s="61"/>
      <c r="N110" s="30"/>
      <c r="O110" s="61"/>
      <c r="P110" s="30"/>
      <c r="Q110" s="30"/>
      <c r="R110" s="30"/>
      <c r="S110" s="30"/>
      <c r="T110" s="33"/>
      <c r="U110" s="15"/>
      <c r="W110" s="309"/>
    </row>
    <row r="111" spans="1:23">
      <c r="A111" s="14" t="s">
        <v>85</v>
      </c>
      <c r="B111" s="857" t="s">
        <v>195</v>
      </c>
      <c r="C111" s="15"/>
      <c r="D111" s="15"/>
      <c r="E111" s="15"/>
      <c r="F111" s="15"/>
      <c r="G111" s="15"/>
      <c r="H111" s="30"/>
      <c r="I111" s="30"/>
      <c r="J111" s="30"/>
      <c r="K111" s="30"/>
      <c r="L111" s="30"/>
      <c r="M111" s="61"/>
      <c r="N111" s="30"/>
      <c r="O111" s="61"/>
      <c r="P111" s="30"/>
      <c r="Q111" s="30"/>
      <c r="R111" s="30"/>
      <c r="S111" s="30"/>
      <c r="T111" s="33"/>
      <c r="W111" s="309"/>
    </row>
    <row r="112" spans="1:23">
      <c r="A112" s="15"/>
      <c r="B112" s="857" t="s">
        <v>196</v>
      </c>
      <c r="C112" s="15"/>
      <c r="D112" s="15"/>
      <c r="E112" s="15"/>
      <c r="F112" s="15"/>
      <c r="G112" s="15"/>
      <c r="H112" s="30">
        <f t="shared" ref="H112:S112" si="51">H109+H106</f>
        <v>1.46E-2</v>
      </c>
      <c r="I112" s="30">
        <f t="shared" si="51"/>
        <v>1.38E-2</v>
      </c>
      <c r="J112" s="30">
        <f t="shared" si="51"/>
        <v>1.5800000000000002E-2</v>
      </c>
      <c r="K112" s="30">
        <f t="shared" si="51"/>
        <v>1.8000000000000002E-2</v>
      </c>
      <c r="L112" s="30">
        <f t="shared" si="51"/>
        <v>1.8099999999999998E-2</v>
      </c>
      <c r="M112" s="61">
        <f t="shared" si="51"/>
        <v>2.0299999999999999E-2</v>
      </c>
      <c r="N112" s="30">
        <f t="shared" si="51"/>
        <v>1.0800000000000001E-2</v>
      </c>
      <c r="O112" s="61">
        <f t="shared" si="51"/>
        <v>0</v>
      </c>
      <c r="P112" s="30">
        <f t="shared" si="51"/>
        <v>0</v>
      </c>
      <c r="Q112" s="30">
        <f t="shared" si="51"/>
        <v>0</v>
      </c>
      <c r="R112" s="30">
        <f t="shared" si="51"/>
        <v>0</v>
      </c>
      <c r="S112" s="30">
        <f t="shared" si="51"/>
        <v>0</v>
      </c>
      <c r="T112" s="12" t="s">
        <v>102</v>
      </c>
      <c r="U112" s="7" t="str">
        <f>A111</f>
        <v>7.</v>
      </c>
      <c r="W112" s="309">
        <v>1.1000000000000001E-3</v>
      </c>
    </row>
    <row r="113" spans="1:37">
      <c r="A113" s="15"/>
      <c r="B113" s="855"/>
      <c r="C113" s="15"/>
      <c r="D113" s="15"/>
      <c r="E113" s="15"/>
      <c r="F113" s="15"/>
      <c r="G113" s="15"/>
      <c r="H113" s="30"/>
      <c r="I113" s="30"/>
      <c r="J113" s="30"/>
      <c r="K113" s="30"/>
      <c r="L113" s="30"/>
      <c r="M113" s="61"/>
      <c r="N113" s="30"/>
      <c r="O113" s="61"/>
      <c r="P113" s="30"/>
      <c r="Q113" s="30"/>
      <c r="R113" s="30"/>
      <c r="S113" s="30"/>
      <c r="T113" s="33"/>
      <c r="U113" s="15"/>
      <c r="W113" s="309"/>
    </row>
    <row r="114" spans="1:37">
      <c r="A114" s="14" t="s">
        <v>86</v>
      </c>
      <c r="B114" s="857" t="s">
        <v>197</v>
      </c>
      <c r="C114" s="15"/>
      <c r="D114" s="15"/>
      <c r="E114" s="15"/>
      <c r="F114" s="15"/>
      <c r="G114" s="15"/>
      <c r="H114" s="30"/>
      <c r="I114" s="30"/>
      <c r="J114" s="30"/>
      <c r="K114" s="30"/>
      <c r="L114" s="30"/>
      <c r="M114" s="61"/>
      <c r="N114" s="30"/>
      <c r="O114" s="61"/>
      <c r="P114" s="30"/>
      <c r="Q114" s="30"/>
      <c r="R114" s="30"/>
      <c r="S114" s="30"/>
      <c r="T114" s="33"/>
      <c r="W114" s="309"/>
    </row>
    <row r="115" spans="1:37">
      <c r="A115" s="15"/>
      <c r="B115" s="857" t="s">
        <v>198</v>
      </c>
      <c r="C115" s="15"/>
      <c r="D115" s="15"/>
      <c r="E115" s="15"/>
      <c r="F115" s="15"/>
      <c r="G115" s="15"/>
      <c r="H115" s="30">
        <f t="shared" ref="H115:S115" si="52">H112/2</f>
        <v>7.3000000000000001E-3</v>
      </c>
      <c r="I115" s="30">
        <f t="shared" si="52"/>
        <v>6.8999999999999999E-3</v>
      </c>
      <c r="J115" s="30">
        <f t="shared" si="52"/>
        <v>7.9000000000000008E-3</v>
      </c>
      <c r="K115" s="30">
        <f t="shared" si="52"/>
        <v>9.0000000000000011E-3</v>
      </c>
      <c r="L115" s="30">
        <f t="shared" si="52"/>
        <v>9.049999999999999E-3</v>
      </c>
      <c r="M115" s="61">
        <f t="shared" si="52"/>
        <v>1.0149999999999999E-2</v>
      </c>
      <c r="N115" s="30">
        <f t="shared" si="52"/>
        <v>5.4000000000000003E-3</v>
      </c>
      <c r="O115" s="61">
        <f t="shared" si="52"/>
        <v>0</v>
      </c>
      <c r="P115" s="30">
        <f t="shared" si="52"/>
        <v>0</v>
      </c>
      <c r="Q115" s="30">
        <f t="shared" si="52"/>
        <v>0</v>
      </c>
      <c r="R115" s="30">
        <f t="shared" si="52"/>
        <v>0</v>
      </c>
      <c r="S115" s="30">
        <f t="shared" si="52"/>
        <v>0</v>
      </c>
      <c r="T115" s="12" t="s">
        <v>102</v>
      </c>
      <c r="U115" s="7" t="str">
        <f>A114</f>
        <v>8.</v>
      </c>
      <c r="W115" s="309">
        <v>5.5000000000000003E-4</v>
      </c>
    </row>
    <row r="116" spans="1:37">
      <c r="A116" s="15"/>
      <c r="B116" s="855"/>
      <c r="C116" s="15"/>
      <c r="D116" s="15"/>
      <c r="E116" s="15"/>
      <c r="F116" s="15"/>
      <c r="G116" s="15"/>
      <c r="H116" s="30"/>
      <c r="I116" s="30"/>
      <c r="J116" s="30"/>
      <c r="K116" s="30"/>
      <c r="L116" s="30"/>
      <c r="M116" s="61"/>
      <c r="N116" s="30"/>
      <c r="O116" s="61"/>
      <c r="P116" s="30"/>
      <c r="Q116" s="30"/>
      <c r="R116" s="30"/>
      <c r="S116" s="30"/>
      <c r="T116" s="33"/>
      <c r="U116" s="15"/>
      <c r="W116" s="309"/>
    </row>
    <row r="117" spans="1:37">
      <c r="A117" s="14" t="s">
        <v>87</v>
      </c>
      <c r="B117" s="857" t="s">
        <v>199</v>
      </c>
      <c r="C117" s="15"/>
      <c r="D117" s="15"/>
      <c r="E117" s="15"/>
      <c r="F117" s="15"/>
      <c r="G117" s="15"/>
      <c r="H117" s="30"/>
      <c r="I117" s="30"/>
      <c r="J117" s="30"/>
      <c r="K117" s="30"/>
      <c r="L117" s="30"/>
      <c r="M117" s="61"/>
      <c r="N117" s="30"/>
      <c r="O117" s="61"/>
      <c r="P117" s="30"/>
      <c r="Q117" s="30"/>
      <c r="R117" s="30"/>
      <c r="S117" s="30"/>
      <c r="T117" s="34"/>
      <c r="W117" s="309"/>
    </row>
    <row r="118" spans="1:37">
      <c r="A118" s="15"/>
      <c r="B118" s="857" t="s">
        <v>200</v>
      </c>
      <c r="C118" s="15"/>
      <c r="D118" s="15"/>
      <c r="E118" s="15"/>
      <c r="F118" s="15"/>
      <c r="G118" s="15"/>
      <c r="H118" s="30">
        <f>ROUND(H115/12,7)</f>
        <v>6.0829999999999999E-4</v>
      </c>
      <c r="I118" s="30">
        <f t="shared" ref="I118:S118" si="53">ROUND(I115/12,7)</f>
        <v>5.7499999999999999E-4</v>
      </c>
      <c r="J118" s="30">
        <f t="shared" si="53"/>
        <v>6.5830000000000001E-4</v>
      </c>
      <c r="K118" s="30">
        <f t="shared" si="53"/>
        <v>7.5000000000000002E-4</v>
      </c>
      <c r="L118" s="30">
        <f t="shared" si="53"/>
        <v>7.5420000000000001E-4</v>
      </c>
      <c r="M118" s="61">
        <f t="shared" si="53"/>
        <v>8.4579999999999996E-4</v>
      </c>
      <c r="N118" s="30">
        <f t="shared" si="53"/>
        <v>4.4999999999999999E-4</v>
      </c>
      <c r="O118" s="61">
        <f t="shared" si="53"/>
        <v>0</v>
      </c>
      <c r="P118" s="30">
        <f t="shared" si="53"/>
        <v>0</v>
      </c>
      <c r="Q118" s="30">
        <f t="shared" si="53"/>
        <v>0</v>
      </c>
      <c r="R118" s="30">
        <f t="shared" si="53"/>
        <v>0</v>
      </c>
      <c r="S118" s="30">
        <f t="shared" si="53"/>
        <v>0</v>
      </c>
      <c r="T118" s="12" t="s">
        <v>102</v>
      </c>
      <c r="U118" s="7" t="str">
        <f>A117</f>
        <v>9.</v>
      </c>
      <c r="W118" s="309">
        <v>4.5800000000000002E-5</v>
      </c>
    </row>
    <row r="119" spans="1:37">
      <c r="A119" s="15"/>
      <c r="B119" s="855"/>
      <c r="C119" s="15"/>
      <c r="D119" s="15"/>
      <c r="E119" s="15"/>
      <c r="F119" s="15"/>
      <c r="G119" s="15"/>
      <c r="H119" s="32"/>
      <c r="I119" s="32"/>
      <c r="J119" s="32"/>
      <c r="K119" s="32"/>
      <c r="L119" s="32"/>
      <c r="M119" s="62"/>
      <c r="N119" s="32"/>
      <c r="O119" s="62"/>
      <c r="P119" s="760"/>
      <c r="Q119" s="32"/>
      <c r="R119" s="32"/>
      <c r="S119" s="32"/>
      <c r="T119" s="33"/>
      <c r="U119" s="15"/>
      <c r="W119" s="309"/>
    </row>
    <row r="120" spans="1:37">
      <c r="A120" s="14" t="s">
        <v>100</v>
      </c>
      <c r="B120" s="857" t="s">
        <v>201</v>
      </c>
      <c r="C120" s="15"/>
      <c r="D120" s="15"/>
      <c r="E120" s="15"/>
      <c r="F120" s="15"/>
      <c r="G120" s="15"/>
      <c r="H120" s="25"/>
      <c r="I120" s="25"/>
      <c r="J120" s="25"/>
      <c r="K120" s="25"/>
      <c r="L120" s="25"/>
      <c r="M120" s="56"/>
      <c r="N120" s="25"/>
      <c r="O120" s="56"/>
      <c r="P120" s="16"/>
      <c r="Q120" s="25"/>
      <c r="R120" s="25"/>
      <c r="S120" s="25"/>
      <c r="T120" s="33"/>
      <c r="W120" s="309"/>
    </row>
    <row r="121" spans="1:37" ht="13.5" thickBot="1">
      <c r="A121" s="15"/>
      <c r="B121" s="857" t="s">
        <v>202</v>
      </c>
      <c r="C121" s="15"/>
      <c r="D121" s="15"/>
      <c r="E121" s="15"/>
      <c r="F121" s="15"/>
      <c r="G121" s="15"/>
      <c r="H121" s="29" t="e">
        <f t="shared" ref="H121:S121" si="54">H103*H118</f>
        <v>#REF!</v>
      </c>
      <c r="I121" s="29" t="e">
        <f t="shared" si="54"/>
        <v>#REF!</v>
      </c>
      <c r="J121" s="29" t="e">
        <f t="shared" si="54"/>
        <v>#REF!</v>
      </c>
      <c r="K121" s="29" t="e">
        <f t="shared" si="54"/>
        <v>#REF!</v>
      </c>
      <c r="L121" s="29" t="e">
        <f t="shared" si="54"/>
        <v>#REF!</v>
      </c>
      <c r="M121" s="59" t="e">
        <f t="shared" si="54"/>
        <v>#REF!</v>
      </c>
      <c r="N121" s="29" t="e">
        <f t="shared" si="54"/>
        <v>#REF!</v>
      </c>
      <c r="O121" s="59" t="e">
        <f t="shared" si="54"/>
        <v>#REF!</v>
      </c>
      <c r="P121" s="59" t="e">
        <f t="shared" si="54"/>
        <v>#REF!</v>
      </c>
      <c r="Q121" s="29" t="e">
        <f t="shared" si="54"/>
        <v>#REF!</v>
      </c>
      <c r="R121" s="29" t="e">
        <f t="shared" si="54"/>
        <v>#REF!</v>
      </c>
      <c r="S121" s="29" t="e">
        <f t="shared" si="54"/>
        <v>#REF!</v>
      </c>
      <c r="T121" s="29" t="e">
        <f>SUM(H121:S121)</f>
        <v>#REF!</v>
      </c>
      <c r="U121" s="7" t="str">
        <f>A120</f>
        <v>10.</v>
      </c>
      <c r="W121" s="309">
        <v>-605.62587857531537</v>
      </c>
    </row>
    <row r="122" spans="1:37" ht="13.5" thickTop="1">
      <c r="A122" s="15"/>
      <c r="B122" s="855"/>
      <c r="C122" s="15"/>
      <c r="D122" s="15"/>
      <c r="E122" s="15"/>
      <c r="F122" s="15"/>
      <c r="G122" s="15"/>
      <c r="H122" s="14"/>
      <c r="I122" s="14"/>
      <c r="J122" s="14"/>
      <c r="K122" s="14"/>
      <c r="L122" s="14"/>
      <c r="M122" s="54"/>
      <c r="N122" s="14"/>
      <c r="O122" s="54"/>
      <c r="P122" s="7"/>
      <c r="Q122" s="14"/>
      <c r="R122" s="14"/>
      <c r="S122" s="14"/>
      <c r="T122" s="14"/>
      <c r="U122" s="9"/>
    </row>
    <row r="123" spans="1:37">
      <c r="A123" s="15"/>
      <c r="B123" s="855"/>
      <c r="C123" s="15"/>
      <c r="D123" s="15"/>
      <c r="E123" s="15"/>
      <c r="F123" s="15"/>
      <c r="G123" s="15"/>
      <c r="H123" s="14"/>
      <c r="I123" s="14"/>
      <c r="J123" s="14"/>
      <c r="K123" s="14"/>
      <c r="L123" s="14"/>
      <c r="M123" s="54"/>
      <c r="N123" s="14"/>
      <c r="O123" s="54"/>
      <c r="P123" s="7"/>
      <c r="Q123" s="14"/>
      <c r="R123" s="14"/>
      <c r="S123" s="14"/>
      <c r="T123" s="14"/>
      <c r="U123" s="9"/>
    </row>
    <row r="124" spans="1:37" ht="12.2" customHeight="1">
      <c r="A124" s="15"/>
      <c r="B124" s="861" t="s">
        <v>203</v>
      </c>
      <c r="C124" s="15"/>
      <c r="D124" s="15"/>
      <c r="E124" s="15"/>
      <c r="F124" s="15"/>
      <c r="G124" s="15"/>
      <c r="H124" s="14"/>
      <c r="I124" s="14"/>
      <c r="J124" s="14"/>
      <c r="K124" s="14"/>
      <c r="L124" s="14"/>
      <c r="M124" s="54"/>
      <c r="N124" s="14"/>
      <c r="O124" s="54"/>
      <c r="P124" s="7"/>
      <c r="Q124" s="14"/>
      <c r="R124" s="14"/>
      <c r="S124" s="14"/>
      <c r="T124" s="14"/>
      <c r="U124" s="9"/>
    </row>
    <row r="125" spans="1:37">
      <c r="A125" s="9"/>
      <c r="B125" s="52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529"/>
      <c r="N125" s="9"/>
      <c r="O125" s="529"/>
      <c r="P125" s="761"/>
      <c r="Q125" s="9"/>
      <c r="R125" s="9"/>
      <c r="S125" s="9"/>
      <c r="T125" s="9"/>
      <c r="U125" s="9"/>
    </row>
    <row r="126" spans="1:37" s="203" customFormat="1">
      <c r="A126" s="202"/>
      <c r="B126" s="862"/>
      <c r="C126" s="202"/>
      <c r="D126" s="202"/>
      <c r="E126" s="202"/>
      <c r="F126" s="202"/>
      <c r="G126" s="202"/>
      <c r="H126" s="204"/>
      <c r="I126" s="204"/>
      <c r="J126" s="204"/>
      <c r="K126" s="204"/>
      <c r="L126" s="204"/>
      <c r="M126" s="530"/>
      <c r="N126" s="204"/>
      <c r="O126" s="530"/>
      <c r="P126" s="774"/>
      <c r="Q126" s="204"/>
      <c r="R126" s="204"/>
      <c r="S126" s="204"/>
      <c r="T126" s="202"/>
      <c r="U126" s="202"/>
      <c r="W126" s="203">
        <v>0.37200569591488741</v>
      </c>
      <c r="AH126" s="407"/>
      <c r="AI126" s="407"/>
      <c r="AJ126" s="407"/>
      <c r="AK126" s="407"/>
    </row>
    <row r="127" spans="1:37">
      <c r="A127" s="9"/>
      <c r="B127" s="52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529"/>
      <c r="N127" s="9"/>
      <c r="O127" s="529"/>
      <c r="P127" s="761"/>
      <c r="Q127" s="9"/>
      <c r="R127" s="9"/>
      <c r="S127" s="9"/>
      <c r="T127" s="9"/>
      <c r="U127" s="9"/>
    </row>
    <row r="128" spans="1:37" s="67" customFormat="1" ht="15.95" customHeight="1">
      <c r="B128" s="409" t="s">
        <v>167</v>
      </c>
      <c r="D128" s="132"/>
      <c r="E128" s="75"/>
      <c r="M128" s="408"/>
      <c r="O128" s="408"/>
      <c r="P128" s="762"/>
      <c r="Y128" s="312"/>
      <c r="Z128" s="312"/>
      <c r="AA128" s="312"/>
      <c r="AB128" s="312"/>
      <c r="AC128" s="312"/>
      <c r="AD128" s="312"/>
      <c r="AH128" s="408"/>
      <c r="AI128" s="408"/>
      <c r="AJ128" s="408"/>
      <c r="AK128" s="408"/>
    </row>
    <row r="129" spans="1:37" s="67" customFormat="1" ht="15.95" customHeight="1">
      <c r="B129" s="408"/>
      <c r="D129" s="75"/>
      <c r="G129" s="72">
        <f>$S$129-1</f>
        <v>2016</v>
      </c>
      <c r="H129" s="73">
        <f t="shared" ref="H129:P129" si="55">$S$129</f>
        <v>2017</v>
      </c>
      <c r="I129" s="73">
        <f t="shared" si="55"/>
        <v>2017</v>
      </c>
      <c r="J129" s="73">
        <f t="shared" si="55"/>
        <v>2017</v>
      </c>
      <c r="K129" s="73">
        <f t="shared" si="55"/>
        <v>2017</v>
      </c>
      <c r="L129" s="73">
        <f t="shared" si="55"/>
        <v>2017</v>
      </c>
      <c r="M129" s="499">
        <f t="shared" si="55"/>
        <v>2017</v>
      </c>
      <c r="N129" s="73">
        <f t="shared" si="55"/>
        <v>2017</v>
      </c>
      <c r="O129" s="499">
        <f t="shared" si="55"/>
        <v>2017</v>
      </c>
      <c r="P129" s="763">
        <f t="shared" si="55"/>
        <v>2017</v>
      </c>
      <c r="Q129" s="73">
        <f>$S$129</f>
        <v>2017</v>
      </c>
      <c r="R129" s="73">
        <f>$S$129</f>
        <v>2017</v>
      </c>
      <c r="S129" s="74">
        <f>MAX(s_year)</f>
        <v>2017</v>
      </c>
      <c r="W129" s="67">
        <v>2011</v>
      </c>
      <c r="Y129" s="312"/>
      <c r="Z129" s="312"/>
      <c r="AA129" s="312"/>
      <c r="AB129" s="312"/>
      <c r="AC129" s="312"/>
      <c r="AD129" s="312"/>
      <c r="AH129" s="408"/>
      <c r="AI129" s="408"/>
      <c r="AJ129" s="408"/>
      <c r="AK129" s="408"/>
    </row>
    <row r="130" spans="1:37" s="67" customFormat="1" ht="15.95" customHeight="1">
      <c r="B130" s="409"/>
      <c r="D130" s="75"/>
      <c r="G130" s="76" t="s">
        <v>129</v>
      </c>
      <c r="H130" s="77" t="s">
        <v>133</v>
      </c>
      <c r="I130" s="77" t="s">
        <v>134</v>
      </c>
      <c r="J130" s="77" t="s">
        <v>135</v>
      </c>
      <c r="K130" s="77" t="s">
        <v>73</v>
      </c>
      <c r="L130" s="77" t="s">
        <v>74</v>
      </c>
      <c r="M130" s="77" t="s">
        <v>75</v>
      </c>
      <c r="N130" s="77" t="s">
        <v>76</v>
      </c>
      <c r="O130" s="77" t="s">
        <v>77</v>
      </c>
      <c r="P130" s="764" t="s">
        <v>78</v>
      </c>
      <c r="Q130" s="77" t="s">
        <v>127</v>
      </c>
      <c r="R130" s="77" t="s">
        <v>128</v>
      </c>
      <c r="S130" s="78" t="s">
        <v>129</v>
      </c>
      <c r="W130" s="67" t="s">
        <v>129</v>
      </c>
      <c r="Y130" s="312"/>
      <c r="Z130" s="312"/>
      <c r="AA130" s="312"/>
      <c r="AB130" s="312"/>
      <c r="AC130" s="312"/>
      <c r="AD130" s="312"/>
      <c r="AH130" s="408"/>
      <c r="AI130" s="408"/>
      <c r="AJ130" s="408"/>
      <c r="AK130" s="408"/>
    </row>
    <row r="131" spans="1:37" s="67" customFormat="1" ht="15.95" customHeight="1">
      <c r="B131" s="409" t="s">
        <v>62</v>
      </c>
      <c r="C131" s="75" t="s">
        <v>61</v>
      </c>
      <c r="G131" s="133"/>
      <c r="H131" s="134"/>
      <c r="I131" s="134"/>
      <c r="J131" s="134"/>
      <c r="K131" s="134"/>
      <c r="L131" s="134"/>
      <c r="M131" s="500"/>
      <c r="N131" s="134"/>
      <c r="O131" s="500"/>
      <c r="P131" s="765"/>
      <c r="Q131" s="134"/>
      <c r="R131" s="134"/>
      <c r="S131" s="135"/>
      <c r="Y131" s="312"/>
      <c r="Z131" s="312"/>
      <c r="AA131" s="312"/>
      <c r="AB131" s="312"/>
      <c r="AC131" s="312"/>
      <c r="AD131" s="312"/>
      <c r="AH131" s="408"/>
      <c r="AI131" s="408"/>
      <c r="AJ131" s="408"/>
      <c r="AK131" s="408"/>
    </row>
    <row r="132" spans="1:37" s="67" customFormat="1" ht="15.95" customHeight="1">
      <c r="B132" s="863" t="s">
        <v>247</v>
      </c>
      <c r="C132" s="67" t="str">
        <f>VLOOKUP(B132,acct_desc,2,FALSE)</f>
        <v>FERC 555</v>
      </c>
      <c r="G132" s="83"/>
      <c r="H132" s="136">
        <f t="array" ref="H132">SUM(IF(d_year=$H$129,IF(d_month=$H$130,IF(d_acct=B132,d_amt,0),0),0))</f>
        <v>4617300.87</v>
      </c>
      <c r="I132" s="136">
        <f t="array" ref="I132">SUM(IF(d_year=$I$129,IF(d_month=$I$130,IF(d_acct=B132,d_amt,0),0),0))</f>
        <v>4959131.16</v>
      </c>
      <c r="J132" s="136">
        <f t="array" ref="J132">SUM(IF(d_year=$J$129,IF(d_month=$J$130,IF(d_acct=B132,d_amt,0),0),0))</f>
        <v>6182132.7599999998</v>
      </c>
      <c r="K132" s="136">
        <f t="array" ref="K132">SUM(IF(d_year=$K$129,IF(d_month=$K$130,IF(d_acct=B132,d_amt,0),0),0))</f>
        <v>5736578.7199999997</v>
      </c>
      <c r="L132" s="136">
        <f t="array" ref="L132">SUM(IF(d_year=$L$129,IF(d_month=$L$130,IF(d_acct=B132,d_amt,0),0),0))</f>
        <v>6069640.0999999996</v>
      </c>
      <c r="M132" s="501">
        <f t="array" ref="M132">SUM(IF(d_year=$M$129,IF(d_month=$M$130,IF(d_acct=B132,d_amt,0),0),0))</f>
        <v>4619618.34</v>
      </c>
      <c r="N132" s="136">
        <f t="array" ref="N132">SUM(IF(d_year=$N$129,IF(d_month=$N$130,IF(d_acct=B132,d_amt,0),0),0))</f>
        <v>0</v>
      </c>
      <c r="O132" s="501">
        <f t="array" ref="O132">SUM(IF(d_year=$O$129,IF(d_month=$O$130,IF(d_acct=B132,d_amt,0),0),0))</f>
        <v>0</v>
      </c>
      <c r="P132" s="501">
        <f t="array" ref="P132">SUM(IF(d_year=$P$129,IF(d_month=$P$130,IF(d_acct=B132,d_amt,0),0),0))</f>
        <v>0</v>
      </c>
      <c r="Q132" s="136">
        <f t="array" ref="Q132">SUM(IF(d_year=$Q$129,IF(d_month=$Q$130,IF(d_acct=B132,d_amt,0),0),0))</f>
        <v>0</v>
      </c>
      <c r="R132" s="136">
        <f t="array" ref="R132">SUM(IF(d_year=$R$129,IF(d_month=$R$130,IF(d_acct=B132,d_amt,0),0),0))</f>
        <v>0</v>
      </c>
      <c r="S132" s="137">
        <f t="array" ref="S132">SUM(IF(d_year=$S$129,IF(d_month=$S$130,IF(d_acct=B132,d_amt,0),0),0))</f>
        <v>0</v>
      </c>
      <c r="W132" s="67">
        <v>7091112.6200000001</v>
      </c>
      <c r="Y132" s="312"/>
      <c r="Z132" s="312"/>
      <c r="AA132" s="312"/>
      <c r="AB132" s="312"/>
      <c r="AC132" s="312"/>
      <c r="AD132" s="312"/>
      <c r="AH132" s="408"/>
      <c r="AI132" s="408"/>
      <c r="AJ132" s="408"/>
      <c r="AK132" s="408"/>
    </row>
    <row r="133" spans="1:37" s="75" customFormat="1" ht="15.95" customHeight="1">
      <c r="A133" s="75">
        <v>83</v>
      </c>
      <c r="B133" s="864" t="str">
        <f>VLOOKUP(A133,proj_info,3,FALSE)</f>
        <v>Payments to Non-cogenerators (UPS &amp; SJRPP)</v>
      </c>
      <c r="C133" s="138"/>
      <c r="D133" s="138"/>
      <c r="E133" s="138"/>
      <c r="F133" s="139"/>
      <c r="G133" s="140"/>
      <c r="H133" s="141">
        <f t="shared" ref="H133:S133" si="56">SUM(H132:H132)</f>
        <v>4617300.87</v>
      </c>
      <c r="I133" s="141">
        <f t="shared" si="56"/>
        <v>4959131.16</v>
      </c>
      <c r="J133" s="141">
        <f t="shared" si="56"/>
        <v>6182132.7599999998</v>
      </c>
      <c r="K133" s="141">
        <f t="shared" si="56"/>
        <v>5736578.7199999997</v>
      </c>
      <c r="L133" s="141">
        <f t="shared" si="56"/>
        <v>6069640.0999999996</v>
      </c>
      <c r="M133" s="502">
        <f t="shared" si="56"/>
        <v>4619618.34</v>
      </c>
      <c r="N133" s="141">
        <f t="shared" si="56"/>
        <v>0</v>
      </c>
      <c r="O133" s="502">
        <f t="shared" si="56"/>
        <v>0</v>
      </c>
      <c r="P133" s="502">
        <f t="shared" si="56"/>
        <v>0</v>
      </c>
      <c r="Q133" s="141">
        <f t="shared" si="56"/>
        <v>0</v>
      </c>
      <c r="R133" s="141">
        <f t="shared" si="56"/>
        <v>0</v>
      </c>
      <c r="S133" s="142">
        <f t="shared" si="56"/>
        <v>0</v>
      </c>
      <c r="W133" s="75">
        <v>7091112.6200000001</v>
      </c>
      <c r="AH133" s="409"/>
      <c r="AI133" s="409"/>
      <c r="AJ133" s="409"/>
      <c r="AK133" s="409"/>
    </row>
    <row r="134" spans="1:37" s="67" customFormat="1" ht="24" customHeight="1">
      <c r="B134" s="408"/>
      <c r="G134" s="143"/>
      <c r="H134" s="144"/>
      <c r="I134" s="144"/>
      <c r="J134" s="144"/>
      <c r="K134" s="144"/>
      <c r="L134" s="144"/>
      <c r="M134" s="503"/>
      <c r="N134" s="144"/>
      <c r="O134" s="503"/>
      <c r="P134" s="766"/>
      <c r="Q134" s="144"/>
      <c r="R134" s="144"/>
      <c r="S134" s="145"/>
      <c r="Y134" s="312"/>
      <c r="Z134" s="312"/>
      <c r="AA134" s="312"/>
      <c r="AB134" s="312"/>
      <c r="AC134" s="312"/>
      <c r="AD134" s="312"/>
      <c r="AH134" s="408"/>
      <c r="AI134" s="408"/>
      <c r="AJ134" s="408"/>
      <c r="AK134" s="408"/>
    </row>
    <row r="135" spans="1:37" s="312" customFormat="1" ht="15.95" customHeight="1">
      <c r="B135" s="863" t="s">
        <v>363</v>
      </c>
      <c r="C135" s="312" t="str">
        <f>VLOOKUP(B135,acct_desc,2,FALSE)</f>
        <v>FERC 555</v>
      </c>
      <c r="G135" s="83"/>
      <c r="H135" s="314">
        <f t="array" ref="H135">SUM(IF(d_year=$H$129,IF(d_month=$H$130,IF(d_acct=B135,d_amt,0),0),0))</f>
        <v>0</v>
      </c>
      <c r="I135" s="314">
        <f t="array" ref="I135">SUM(IF(d_year=$I$129,IF(d_month=$I$130,IF(d_acct=B135,d_amt,0),0),0))</f>
        <v>0</v>
      </c>
      <c r="J135" s="314">
        <f t="array" ref="J135">SUM(IF(d_year=$J$129,IF(d_month=$J$130,IF(d_acct=B135,d_amt,0),0),0))</f>
        <v>0</v>
      </c>
      <c r="K135" s="314">
        <f t="array" ref="K135">SUM(IF(d_year=$K$129,IF(d_month=$K$130,IF(d_acct=B135,d_amt,0),0),0))</f>
        <v>0</v>
      </c>
      <c r="L135" s="314">
        <f t="array" ref="L135">SUM(IF(d_year=$L$129,IF(d_month=$L$130,IF(d_acct=B135,d_amt,0),0),0))</f>
        <v>0</v>
      </c>
      <c r="M135" s="501">
        <f t="array" ref="M135">SUM(IF(d_year=$M$129,IF(d_month=$M$130,IF(d_acct=B135,d_amt,0),0),0))</f>
        <v>0</v>
      </c>
      <c r="N135" s="314">
        <f t="array" ref="N135">SUM(IF(d_year=$N$129,IF(d_month=$N$130,IF(d_acct=B135,d_amt,0),0),0))</f>
        <v>0</v>
      </c>
      <c r="O135" s="501">
        <f t="array" ref="O135">SUM(IF(d_year=$O$129,IF(d_month=$O$130,IF(d_acct=B135,d_amt,0),0),0))</f>
        <v>0</v>
      </c>
      <c r="P135" s="501">
        <f t="array" ref="P135">SUM(IF(d_year=$P$129,IF(d_month=$P$130,IF(d_acct=B135,d_amt,0),0),0))</f>
        <v>0</v>
      </c>
      <c r="Q135" s="314">
        <f t="array" ref="Q135">SUM(IF(d_year=$Q$129,IF(d_month=$Q$130,IF(d_acct=B135,d_amt,0),0),0))</f>
        <v>0</v>
      </c>
      <c r="R135" s="314">
        <f t="array" ref="R135">SUM(IF(d_year=$R$129,IF(d_month=$R$130,IF(d_acct=B135,d_amt,0),0),0))</f>
        <v>0</v>
      </c>
      <c r="S135" s="137">
        <f t="array" ref="S135">SUM(IF(d_year=$S$129,IF(d_month=$S$130,IF(d_acct=B135,d_amt,0),0),0))</f>
        <v>0</v>
      </c>
      <c r="W135" s="312">
        <v>9904473.3000000007</v>
      </c>
      <c r="AH135" s="408"/>
      <c r="AI135" s="408"/>
      <c r="AJ135" s="408"/>
      <c r="AK135" s="408"/>
    </row>
    <row r="136" spans="1:37" s="67" customFormat="1" ht="15.95" customHeight="1">
      <c r="B136" s="863" t="s">
        <v>248</v>
      </c>
      <c r="C136" s="67" t="str">
        <f>VLOOKUP(B136,acct_desc,2,FALSE)</f>
        <v>FERC 555</v>
      </c>
      <c r="G136" s="83"/>
      <c r="H136" s="136">
        <f t="array" ref="H136">SUM(IF(d_year=$H$129,IF(d_month=$H$130,IF(d_acct=B136,d_amt,0),0),0))</f>
        <v>1149200</v>
      </c>
      <c r="I136" s="136">
        <f t="array" ref="I136">SUM(IF(d_year=$I$129,IF(d_month=$I$130,IF(d_acct=B136,d_amt,0),0),0))</f>
        <v>1149200</v>
      </c>
      <c r="J136" s="136">
        <f t="array" ref="J136">SUM(IF(d_year=$J$129,IF(d_month=$J$130,IF(d_acct=B136,d_amt,0),0),0))</f>
        <v>1149200</v>
      </c>
      <c r="K136" s="136">
        <f t="array" ref="K136">SUM(IF(d_year=$K$129,IF(d_month=$K$130,IF(d_acct=B136,d_amt,0),0),0))</f>
        <v>1149200</v>
      </c>
      <c r="L136" s="136">
        <f t="array" ref="L136">SUM(IF(d_year=$L$129,IF(d_month=$L$130,IF(d_acct=B136,d_amt,0),0),0))</f>
        <v>1149200</v>
      </c>
      <c r="M136" s="501">
        <f t="array" ref="M136">SUM(IF(d_year=$M$129,IF(d_month=$M$130,IF(d_acct=B136,d_amt,0),0),0))</f>
        <v>1189600</v>
      </c>
      <c r="N136" s="136">
        <f t="array" ref="N136">SUM(IF(d_year=$N$129,IF(d_month=$N$130,IF(d_acct=B136,d_amt,0),0),0))</f>
        <v>0</v>
      </c>
      <c r="O136" s="501">
        <f t="array" ref="O136">SUM(IF(d_year=$O$129,IF(d_month=$O$130,IF(d_acct=B136,d_amt,0),0),0))</f>
        <v>0</v>
      </c>
      <c r="P136" s="501">
        <f t="array" ref="P136">SUM(IF(d_year=$P$129,IF(d_month=$P$130,IF(d_acct=B136,d_amt,0),0),0))</f>
        <v>0</v>
      </c>
      <c r="Q136" s="136">
        <f t="array" ref="Q136">SUM(IF(d_year=$Q$129,IF(d_month=$Q$130,IF(d_acct=B136,d_amt,0),0),0))</f>
        <v>0</v>
      </c>
      <c r="R136" s="136">
        <f t="array" ref="R136">SUM(IF(d_year=$R$129,IF(d_month=$R$130,IF(d_acct=B136,d_amt,0),0),0))</f>
        <v>0</v>
      </c>
      <c r="S136" s="137">
        <f t="array" ref="S136">SUM(IF(d_year=$S$129,IF(d_month=$S$130,IF(d_acct=B136,d_amt,0),0),0))</f>
        <v>0</v>
      </c>
      <c r="W136" s="67">
        <v>9904473.3000000007</v>
      </c>
      <c r="Y136" s="312"/>
      <c r="Z136" s="312"/>
      <c r="AA136" s="312"/>
      <c r="AB136" s="312"/>
      <c r="AC136" s="312"/>
      <c r="AD136" s="312"/>
      <c r="AH136" s="408"/>
      <c r="AI136" s="408"/>
      <c r="AJ136" s="408"/>
      <c r="AK136" s="408"/>
    </row>
    <row r="137" spans="1:37" s="75" customFormat="1" ht="15.95" customHeight="1">
      <c r="A137" s="75">
        <v>84</v>
      </c>
      <c r="B137" s="864" t="str">
        <f>VLOOKUP(A137,proj_info,3,FALSE)</f>
        <v>Short-Term Capacity Purchases CCR</v>
      </c>
      <c r="C137" s="138"/>
      <c r="D137" s="138"/>
      <c r="E137" s="138"/>
      <c r="F137" s="139"/>
      <c r="G137" s="140"/>
      <c r="H137" s="141">
        <f t="shared" ref="H137:S137" si="57">SUM(H135:H136)</f>
        <v>1149200</v>
      </c>
      <c r="I137" s="141">
        <f t="shared" si="57"/>
        <v>1149200</v>
      </c>
      <c r="J137" s="141">
        <f t="shared" si="57"/>
        <v>1149200</v>
      </c>
      <c r="K137" s="141">
        <f t="shared" si="57"/>
        <v>1149200</v>
      </c>
      <c r="L137" s="141">
        <f t="shared" si="57"/>
        <v>1149200</v>
      </c>
      <c r="M137" s="502">
        <f t="shared" si="57"/>
        <v>1189600</v>
      </c>
      <c r="N137" s="141">
        <f t="shared" si="57"/>
        <v>0</v>
      </c>
      <c r="O137" s="502">
        <f t="shared" si="57"/>
        <v>0</v>
      </c>
      <c r="P137" s="502">
        <f t="shared" si="57"/>
        <v>0</v>
      </c>
      <c r="Q137" s="141">
        <f t="shared" si="57"/>
        <v>0</v>
      </c>
      <c r="R137" s="141">
        <f t="shared" si="57"/>
        <v>0</v>
      </c>
      <c r="S137" s="142">
        <f t="shared" si="57"/>
        <v>0</v>
      </c>
      <c r="W137" s="75">
        <v>9904473.3000000007</v>
      </c>
      <c r="AH137" s="409"/>
      <c r="AI137" s="409"/>
      <c r="AJ137" s="409"/>
      <c r="AK137" s="409"/>
    </row>
    <row r="138" spans="1:37" s="67" customFormat="1" ht="24" customHeight="1">
      <c r="B138" s="408"/>
      <c r="G138" s="143"/>
      <c r="H138" s="144"/>
      <c r="I138" s="144"/>
      <c r="J138" s="144"/>
      <c r="K138" s="144"/>
      <c r="L138" s="144"/>
      <c r="M138" s="503"/>
      <c r="N138" s="144"/>
      <c r="O138" s="503"/>
      <c r="P138" s="766"/>
      <c r="Q138" s="144"/>
      <c r="R138" s="144"/>
      <c r="S138" s="145"/>
      <c r="Y138" s="312"/>
      <c r="Z138" s="312"/>
      <c r="AA138" s="312"/>
      <c r="AB138" s="312"/>
      <c r="AC138" s="312"/>
      <c r="AD138" s="312"/>
      <c r="AH138" s="408"/>
      <c r="AI138" s="408"/>
      <c r="AJ138" s="408"/>
      <c r="AK138" s="408"/>
    </row>
    <row r="139" spans="1:37" s="67" customFormat="1" ht="15.95" customHeight="1">
      <c r="B139" s="863" t="s">
        <v>249</v>
      </c>
      <c r="C139" s="67" t="str">
        <f>VLOOKUP(B139,acct_desc,2,FALSE)</f>
        <v>FERC 555</v>
      </c>
      <c r="G139" s="82"/>
      <c r="H139" s="136">
        <f t="array" ref="H139">SUM(IF(d_year=$H$129,IF(d_month=$H$130,IF(d_acct=B139,d_amt,0),0),0))</f>
        <v>7744560.6799999997</v>
      </c>
      <c r="I139" s="136">
        <f t="array" ref="I139">SUM(IF(d_year=$I$129,IF(d_month=$I$130,IF(d_acct=B139,d_amt,0),0),0))</f>
        <v>7776732.9500000002</v>
      </c>
      <c r="J139" s="136">
        <f t="array" ref="J139">SUM(IF(d_year=$J$129,IF(d_month=$J$130,IF(d_acct=B139,d_amt,0),0),0))</f>
        <v>7772594.9400000004</v>
      </c>
      <c r="K139" s="136">
        <f t="array" ref="K139">SUM(IF(d_year=$K$129,IF(d_month=$K$130,IF(d_acct=B139,d_amt,0),0),0))</f>
        <v>7773112.5499999998</v>
      </c>
      <c r="L139" s="136">
        <f t="array" ref="L139">SUM(IF(d_year=$L$129,IF(d_month=$L$130,IF(d_acct=B139,d_amt,0),0),0))</f>
        <v>7779421.4900000002</v>
      </c>
      <c r="M139" s="501">
        <f t="array" ref="M139">SUM(IF(d_year=$M$129,IF(d_month=$M$130,IF(d_acct=B139,d_amt,0),0),0))</f>
        <v>7776267.0199999996</v>
      </c>
      <c r="N139" s="136">
        <f t="array" ref="N139">SUM(IF(d_year=$N$129,IF(d_month=$N$130,IF(d_acct=B139,d_amt,0),0),0))</f>
        <v>0</v>
      </c>
      <c r="O139" s="501">
        <f t="array" ref="O139">SUM(IF(d_year=$O$129,IF(d_month=$O$130,IF(d_acct=B139,d_amt,0),0),0))</f>
        <v>0</v>
      </c>
      <c r="P139" s="501">
        <f t="array" ref="P139">SUM(IF(d_year=$P$129,IF(d_month=$P$130,IF(d_acct=B139,d_amt,0),0),0))</f>
        <v>0</v>
      </c>
      <c r="Q139" s="136">
        <f t="array" ref="Q139">SUM(IF(d_year=$Q$129,IF(d_month=$Q$130,IF(d_acct=B139,d_amt,0),0),0))</f>
        <v>0</v>
      </c>
      <c r="R139" s="136">
        <f t="array" ref="R139">SUM(IF(d_year=$R$129,IF(d_month=$R$130,IF(d_acct=B139,d_amt,0),0),0))</f>
        <v>0</v>
      </c>
      <c r="S139" s="137">
        <f t="array" ref="S139">SUM(IF(d_year=$S$129,IF(d_month=$S$130,IF(d_acct=B139,d_amt,0),0),0))</f>
        <v>0</v>
      </c>
      <c r="W139" s="67">
        <v>23454441.09</v>
      </c>
      <c r="Y139" s="312"/>
      <c r="Z139" s="312"/>
      <c r="AA139" s="312"/>
      <c r="AB139" s="312"/>
      <c r="AC139" s="312"/>
      <c r="AD139" s="312"/>
      <c r="AH139" s="408"/>
      <c r="AI139" s="408"/>
      <c r="AJ139" s="408"/>
      <c r="AK139" s="408"/>
    </row>
    <row r="140" spans="1:37" s="312" customFormat="1" ht="15.95" customHeight="1">
      <c r="B140" s="897" t="s">
        <v>799</v>
      </c>
      <c r="C140" s="312" t="str">
        <f>VLOOKUP(B140,acct_desc,2,FALSE)</f>
        <v>ICL Capacity I/CO Revenue</v>
      </c>
      <c r="G140" s="313"/>
      <c r="H140" s="314">
        <f t="array" ref="H140">SUM(IF(d_year=$H$129,IF(d_month=$H$130,IF(d_acct=B140,d_amt,0),0),0))</f>
        <v>-6413398.0599999996</v>
      </c>
      <c r="I140" s="314">
        <f t="array" ref="I140">SUM(IF(d_year=$I$129,IF(d_month=$I$130,IF(d_acct=B140,d_amt,0),0),0))</f>
        <v>-7675737.9299999997</v>
      </c>
      <c r="J140" s="314">
        <f t="array" ref="J140">SUM(IF(d_year=$J$129,IF(d_month=$J$130,IF(d_acct=B140,d_amt,0),0),0))</f>
        <v>-7662512.5499999998</v>
      </c>
      <c r="K140" s="314">
        <f t="array" ref="K140">SUM(IF(d_year=$K$129,IF(d_month=$K$130,IF(d_acct=B140,d_amt,0),0),0))</f>
        <v>-7662512.5499999998</v>
      </c>
      <c r="L140" s="314">
        <f t="array" ref="L140">SUM(IF(d_year=$L$129,IF(d_month=$L$130,IF(d_acct=B140,d_amt,0),0),0))</f>
        <v>-7668821.4900000002</v>
      </c>
      <c r="M140" s="501">
        <f t="array" ref="M140">SUM(IF(d_year=$M$129,IF(d_month=$M$130,IF(d_acct=B140,d_amt,0),0),0))</f>
        <v>-7665667.0199999996</v>
      </c>
      <c r="N140" s="314">
        <f t="array" ref="N140">SUM(IF(d_year=$N$129,IF(d_month=$N$130,IF(d_acct=B140,d_amt,0),0),0))</f>
        <v>0</v>
      </c>
      <c r="O140" s="501">
        <f t="array" ref="O140">SUM(IF(d_year=$O$129,IF(d_month=$O$130,IF(d_acct=B140,d_amt,0),0),0))</f>
        <v>0</v>
      </c>
      <c r="P140" s="501">
        <f t="array" ref="P140">SUM(IF(d_year=$P$129,IF(d_month=$P$130,IF(d_acct=B140,d_amt,0),0),0))</f>
        <v>0</v>
      </c>
      <c r="Q140" s="314">
        <f t="array" ref="Q140">SUM(IF(d_year=$Q$129,IF(d_month=$Q$130,IF(d_acct=B140,d_amt,0),0),0))</f>
        <v>0</v>
      </c>
      <c r="R140" s="314">
        <f t="array" ref="R140">SUM(IF(d_year=$R$129,IF(d_month=$R$130,IF(d_acct=B140,d_amt,0),0),0))</f>
        <v>0</v>
      </c>
      <c r="S140" s="137">
        <f t="array" ref="S140">SUM(IF(d_year=$S$129,IF(d_month=$S$130,IF(d_acct=B140,d_amt,0),0),0))</f>
        <v>0</v>
      </c>
      <c r="W140" s="312">
        <v>23454441.09</v>
      </c>
      <c r="AH140" s="408"/>
      <c r="AI140" s="408"/>
      <c r="AJ140" s="408"/>
      <c r="AK140" s="408"/>
    </row>
    <row r="141" spans="1:37" s="75" customFormat="1" ht="15.95" customHeight="1">
      <c r="A141" s="75">
        <v>85</v>
      </c>
      <c r="B141" s="864" t="str">
        <f>VLOOKUP(A141,proj_info,3,FALSE)</f>
        <v>QF Capacity Charges</v>
      </c>
      <c r="C141" s="138"/>
      <c r="D141" s="138"/>
      <c r="E141" s="138"/>
      <c r="F141" s="139"/>
      <c r="G141" s="140"/>
      <c r="H141" s="141">
        <f>SUM(H139:H140)</f>
        <v>1331162.6200000001</v>
      </c>
      <c r="I141" s="315">
        <f t="shared" ref="I141:S141" si="58">SUM(I139:I140)</f>
        <v>100995.02000000048</v>
      </c>
      <c r="J141" s="315">
        <f t="shared" si="58"/>
        <v>110082.3900000006</v>
      </c>
      <c r="K141" s="315">
        <f t="shared" si="58"/>
        <v>110600</v>
      </c>
      <c r="L141" s="315">
        <f t="shared" si="58"/>
        <v>110600</v>
      </c>
      <c r="M141" s="315">
        <f t="shared" si="58"/>
        <v>110600</v>
      </c>
      <c r="N141" s="315">
        <f t="shared" si="58"/>
        <v>0</v>
      </c>
      <c r="O141" s="315">
        <f t="shared" si="58"/>
        <v>0</v>
      </c>
      <c r="P141" s="315">
        <f t="shared" si="58"/>
        <v>0</v>
      </c>
      <c r="Q141" s="315">
        <f t="shared" si="58"/>
        <v>0</v>
      </c>
      <c r="R141" s="315">
        <f t="shared" si="58"/>
        <v>0</v>
      </c>
      <c r="S141" s="315">
        <f t="shared" si="58"/>
        <v>0</v>
      </c>
      <c r="W141" s="75">
        <v>23454441.09</v>
      </c>
      <c r="AH141" s="409"/>
      <c r="AI141" s="409"/>
      <c r="AJ141" s="409"/>
      <c r="AK141" s="409"/>
    </row>
    <row r="142" spans="1:37" s="67" customFormat="1" ht="24" customHeight="1">
      <c r="B142" s="408"/>
      <c r="G142" s="143"/>
      <c r="H142" s="144"/>
      <c r="I142" s="144"/>
      <c r="J142" s="144"/>
      <c r="K142" s="144"/>
      <c r="L142" s="144"/>
      <c r="M142" s="503"/>
      <c r="N142" s="144"/>
      <c r="O142" s="503"/>
      <c r="P142" s="766"/>
      <c r="Q142" s="144"/>
      <c r="R142" s="144"/>
      <c r="S142" s="145"/>
      <c r="Y142" s="312"/>
      <c r="Z142" s="312"/>
      <c r="AA142" s="312"/>
      <c r="AB142" s="312"/>
      <c r="AC142" s="312"/>
      <c r="AD142" s="312"/>
      <c r="AH142" s="408"/>
      <c r="AI142" s="408"/>
      <c r="AJ142" s="408"/>
      <c r="AK142" s="408"/>
    </row>
    <row r="143" spans="1:37" s="67" customFormat="1" ht="15.95" customHeight="1">
      <c r="B143" s="863" t="s">
        <v>250</v>
      </c>
      <c r="C143" s="67" t="str">
        <f t="shared" ref="C143:C171" si="59">VLOOKUP(B143,acct_desc,2,FALSE)</f>
        <v>PCU PLANT SECURITY-506</v>
      </c>
      <c r="G143" s="83"/>
      <c r="H143" s="136">
        <f t="array" ref="H143">SUM(IF(d_year=$H$129,IF(d_month=$H$130,IF(d_acct=B143,d_amt,0),0),0))</f>
        <v>0</v>
      </c>
      <c r="I143" s="136">
        <f t="array" ref="I143">SUM(IF(d_year=$I$129,IF(d_month=$I$130,IF(d_acct=B143,d_amt,0),0),0))</f>
        <v>0</v>
      </c>
      <c r="J143" s="136">
        <f t="array" ref="J143">SUM(IF(d_year=$J$129,IF(d_month=$J$130,IF(d_acct=B143,d_amt,0),0),0))</f>
        <v>0</v>
      </c>
      <c r="K143" s="136">
        <f t="array" ref="K143">SUM(IF(d_year=$K$129,IF(d_month=$K$130,IF(d_acct=B143,d_amt,0),0),0))</f>
        <v>0</v>
      </c>
      <c r="L143" s="136">
        <f t="array" ref="L143">SUM(IF(d_year=$L$129,IF(d_month=$L$130,IF(d_acct=B143,d_amt,0),0),0))</f>
        <v>0</v>
      </c>
      <c r="M143" s="501">
        <f t="array" ref="M143">SUM(IF(d_year=$M$129,IF(d_month=$M$130,IF(d_acct=B143,d_amt,0),0),0))</f>
        <v>0</v>
      </c>
      <c r="N143" s="136">
        <f t="array" ref="N143">SUM(IF(d_year=$N$129,IF(d_month=$N$130,IF(d_acct=B143,d_amt,0),0),0))</f>
        <v>0</v>
      </c>
      <c r="O143" s="501">
        <f t="array" ref="O143">SUM(IF(d_year=$O$129,IF(d_month=$O$130,IF(d_acct=B143,d_amt,0),0),0))</f>
        <v>0</v>
      </c>
      <c r="P143" s="501">
        <f t="array" ref="P143">SUM(IF(d_year=$P$129,IF(d_month=$P$130,IF(d_acct=B143,d_amt,0),0),0))</f>
        <v>0</v>
      </c>
      <c r="Q143" s="136">
        <f t="array" ref="Q143">SUM(IF(d_year=$Q$129,IF(d_month=$Q$130,IF(d_acct=B143,d_amt,0),0),0))</f>
        <v>0</v>
      </c>
      <c r="R143" s="136">
        <f t="array" ref="R143">SUM(IF(d_year=$R$129,IF(d_month=$R$130,IF(d_acct=B143,d_amt,0),0),0))</f>
        <v>0</v>
      </c>
      <c r="S143" s="137">
        <f t="array" ref="S143">SUM(IF(d_year=$S$129,IF(d_month=$S$130,IF(d_acct=B143,d_amt,0),0),0))</f>
        <v>0</v>
      </c>
      <c r="W143" s="67">
        <v>10671.21</v>
      </c>
      <c r="Y143" s="312"/>
      <c r="Z143" s="312"/>
      <c r="AA143" s="312"/>
      <c r="AB143" s="312"/>
      <c r="AC143" s="312"/>
      <c r="AD143" s="312"/>
      <c r="AH143" s="408"/>
      <c r="AI143" s="408"/>
      <c r="AJ143" s="408"/>
      <c r="AK143" s="408"/>
    </row>
    <row r="144" spans="1:37" s="67" customFormat="1" ht="15.95" customHeight="1">
      <c r="B144" s="863" t="s">
        <v>251</v>
      </c>
      <c r="C144" s="67" t="str">
        <f t="shared" si="59"/>
        <v>PRV 3&amp;4 PLANT SECURITY-506</v>
      </c>
      <c r="G144" s="83"/>
      <c r="H144" s="136">
        <f t="array" ref="H144">SUM(IF(d_year=$H$129,IF(d_month=$H$130,IF(d_acct=B144,d_amt,0),0),0))</f>
        <v>0</v>
      </c>
      <c r="I144" s="136">
        <f t="array" ref="I144">SUM(IF(d_year=$I$129,IF(d_month=$I$130,IF(d_acct=B144,d_amt,0),0),0))</f>
        <v>0</v>
      </c>
      <c r="J144" s="136">
        <f t="array" ref="J144">SUM(IF(d_year=$J$129,IF(d_month=$J$130,IF(d_acct=B144,d_amt,0),0),0))</f>
        <v>0</v>
      </c>
      <c r="K144" s="136">
        <f t="array" ref="K144">SUM(IF(d_year=$K$129,IF(d_month=$K$130,IF(d_acct=B144,d_amt,0),0),0))</f>
        <v>0</v>
      </c>
      <c r="L144" s="136">
        <f t="array" ref="L144">SUM(IF(d_year=$L$129,IF(d_month=$L$130,IF(d_acct=B144,d_amt,0),0),0))</f>
        <v>0</v>
      </c>
      <c r="M144" s="501">
        <f t="array" ref="M144">SUM(IF(d_year=$M$129,IF(d_month=$M$130,IF(d_acct=B144,d_amt,0),0),0))</f>
        <v>0</v>
      </c>
      <c r="N144" s="136">
        <f t="array" ref="N144">SUM(IF(d_year=$N$129,IF(d_month=$N$130,IF(d_acct=B144,d_amt,0),0),0))</f>
        <v>0</v>
      </c>
      <c r="O144" s="501">
        <f t="array" ref="O144">SUM(IF(d_year=$O$129,IF(d_month=$O$130,IF(d_acct=B144,d_amt,0),0),0))</f>
        <v>0</v>
      </c>
      <c r="P144" s="501">
        <f t="array" ref="P144">SUM(IF(d_year=$P$129,IF(d_month=$P$130,IF(d_acct=B144,d_amt,0),0),0))</f>
        <v>0</v>
      </c>
      <c r="Q144" s="136">
        <f t="array" ref="Q144">SUM(IF(d_year=$Q$129,IF(d_month=$Q$130,IF(d_acct=B144,d_amt,0),0),0))</f>
        <v>0</v>
      </c>
      <c r="R144" s="136">
        <f t="array" ref="R144">SUM(IF(d_year=$R$129,IF(d_month=$R$130,IF(d_acct=B144,d_amt,0),0),0))</f>
        <v>0</v>
      </c>
      <c r="S144" s="137">
        <f t="array" ref="S144">SUM(IF(d_year=$S$129,IF(d_month=$S$130,IF(d_acct=B144,d_amt,0),0),0))</f>
        <v>0</v>
      </c>
      <c r="W144" s="67">
        <v>0</v>
      </c>
      <c r="Y144" s="312"/>
      <c r="Z144" s="312"/>
      <c r="AA144" s="312"/>
      <c r="AB144" s="312"/>
      <c r="AC144" s="312"/>
      <c r="AD144" s="312"/>
      <c r="AH144" s="408"/>
      <c r="AI144" s="408"/>
      <c r="AJ144" s="408"/>
      <c r="AK144" s="408"/>
    </row>
    <row r="145" spans="2:37" s="67" customFormat="1" ht="15.95" customHeight="1">
      <c r="B145" s="863" t="s">
        <v>252</v>
      </c>
      <c r="C145" s="67" t="str">
        <f t="shared" si="59"/>
        <v>PSN 3 PLANT SECURITY-506</v>
      </c>
      <c r="G145" s="83"/>
      <c r="H145" s="136">
        <f t="array" ref="H145">SUM(IF(d_year=$H$129,IF(d_month=$H$130,IF(d_acct=B145,d_amt,0),0),0))</f>
        <v>0</v>
      </c>
      <c r="I145" s="136">
        <f t="array" ref="I145">SUM(IF(d_year=$I$129,IF(d_month=$I$130,IF(d_acct=B145,d_amt,0),0),0))</f>
        <v>0</v>
      </c>
      <c r="J145" s="136">
        <f t="array" ref="J145">SUM(IF(d_year=$J$129,IF(d_month=$J$130,IF(d_acct=B145,d_amt,0),0),0))</f>
        <v>0</v>
      </c>
      <c r="K145" s="136">
        <f t="array" ref="K145">SUM(IF(d_year=$K$129,IF(d_month=$K$130,IF(d_acct=B145,d_amt,0),0),0))</f>
        <v>0</v>
      </c>
      <c r="L145" s="136">
        <f t="array" ref="L145">SUM(IF(d_year=$L$129,IF(d_month=$L$130,IF(d_acct=B145,d_amt,0),0),0))</f>
        <v>0</v>
      </c>
      <c r="M145" s="501">
        <f t="array" ref="M145">SUM(IF(d_year=$M$129,IF(d_month=$M$130,IF(d_acct=B145,d_amt,0),0),0))</f>
        <v>0</v>
      </c>
      <c r="N145" s="136">
        <f t="array" ref="N145">SUM(IF(d_year=$N$129,IF(d_month=$N$130,IF(d_acct=B145,d_amt,0),0),0))</f>
        <v>0</v>
      </c>
      <c r="O145" s="501">
        <f t="array" ref="O145">SUM(IF(d_year=$O$129,IF(d_month=$O$130,IF(d_acct=B145,d_amt,0),0),0))</f>
        <v>0</v>
      </c>
      <c r="P145" s="501">
        <f t="array" ref="P145">SUM(IF(d_year=$P$129,IF(d_month=$P$130,IF(d_acct=B145,d_amt,0),0),0))</f>
        <v>0</v>
      </c>
      <c r="Q145" s="136">
        <f t="array" ref="Q145">SUM(IF(d_year=$Q$129,IF(d_month=$Q$130,IF(d_acct=B145,d_amt,0),0),0))</f>
        <v>0</v>
      </c>
      <c r="R145" s="136">
        <f t="array" ref="R145">SUM(IF(d_year=$R$129,IF(d_month=$R$130,IF(d_acct=B145,d_amt,0),0),0))</f>
        <v>0</v>
      </c>
      <c r="S145" s="137">
        <f t="array" ref="S145">SUM(IF(d_year=$S$129,IF(d_month=$S$130,IF(d_acct=B145,d_amt,0),0),0))</f>
        <v>0</v>
      </c>
      <c r="W145" s="67">
        <v>5794.64</v>
      </c>
      <c r="Y145" s="312"/>
      <c r="Z145" s="312"/>
      <c r="AA145" s="312"/>
      <c r="AB145" s="312"/>
      <c r="AC145" s="312"/>
      <c r="AD145" s="312"/>
      <c r="AH145" s="408"/>
      <c r="AI145" s="408"/>
      <c r="AJ145" s="408"/>
      <c r="AK145" s="408"/>
    </row>
    <row r="146" spans="2:37" s="67" customFormat="1" ht="15.95" customHeight="1">
      <c r="B146" s="863" t="s">
        <v>253</v>
      </c>
      <c r="C146" s="67" t="str">
        <f t="shared" si="59"/>
        <v>PPE PLANT SECURITY-506</v>
      </c>
      <c r="G146" s="83"/>
      <c r="H146" s="136">
        <f t="array" ref="H146">SUM(IF(d_year=$H$129,IF(d_month=$H$130,IF(d_acct=B146,d_amt,0),0),0))</f>
        <v>0</v>
      </c>
      <c r="I146" s="136">
        <f t="array" ref="I146">SUM(IF(d_year=$I$129,IF(d_month=$I$130,IF(d_acct=B146,d_amt,0),0),0))</f>
        <v>295995</v>
      </c>
      <c r="J146" s="136">
        <f t="array" ref="J146">SUM(IF(d_year=$J$129,IF(d_month=$J$130,IF(d_acct=B146,d_amt,0),0),0))</f>
        <v>0</v>
      </c>
      <c r="K146" s="136">
        <f t="array" ref="K146">SUM(IF(d_year=$K$129,IF(d_month=$K$130,IF(d_acct=B146,d_amt,0),0),0))</f>
        <v>0</v>
      </c>
      <c r="L146" s="136">
        <f t="array" ref="L146">SUM(IF(d_year=$L$129,IF(d_month=$L$130,IF(d_acct=B146,d_amt,0),0),0))</f>
        <v>0</v>
      </c>
      <c r="M146" s="501">
        <f t="array" ref="M146">SUM(IF(d_year=$M$129,IF(d_month=$M$130,IF(d_acct=B146,d_amt,0),0),0))</f>
        <v>-295995</v>
      </c>
      <c r="N146" s="136">
        <f t="array" ref="N146">SUM(IF(d_year=$N$129,IF(d_month=$N$130,IF(d_acct=B146,d_amt,0),0),0))</f>
        <v>0</v>
      </c>
      <c r="O146" s="501">
        <f t="array" ref="O146">SUM(IF(d_year=$O$129,IF(d_month=$O$130,IF(d_acct=B146,d_amt,0),0),0))</f>
        <v>0</v>
      </c>
      <c r="P146" s="501">
        <f t="array" ref="P146">SUM(IF(d_year=$P$129,IF(d_month=$P$130,IF(d_acct=B146,d_amt,0),0),0))</f>
        <v>0</v>
      </c>
      <c r="Q146" s="136">
        <f t="array" ref="Q146">SUM(IF(d_year=$Q$129,IF(d_month=$Q$130,IF(d_acct=B146,d_amt,0),0),0))</f>
        <v>0</v>
      </c>
      <c r="R146" s="136">
        <f t="array" ref="R146">SUM(IF(d_year=$R$129,IF(d_month=$R$130,IF(d_acct=B146,d_amt,0),0),0))</f>
        <v>0</v>
      </c>
      <c r="S146" s="137">
        <f t="array" ref="S146">SUM(IF(d_year=$S$129,IF(d_month=$S$130,IF(d_acct=B146,d_amt,0),0),0))</f>
        <v>0</v>
      </c>
      <c r="W146" s="67">
        <v>0</v>
      </c>
      <c r="Y146" s="312"/>
      <c r="Z146" s="312"/>
      <c r="AA146" s="312"/>
      <c r="AB146" s="312"/>
      <c r="AC146" s="312"/>
      <c r="AD146" s="312"/>
      <c r="AH146" s="408"/>
      <c r="AI146" s="408"/>
      <c r="AJ146" s="408"/>
      <c r="AK146" s="408"/>
    </row>
    <row r="147" spans="2:37" s="67" customFormat="1" ht="15.95" customHeight="1">
      <c r="B147" s="863" t="s">
        <v>255</v>
      </c>
      <c r="C147" s="67" t="str">
        <f t="shared" si="59"/>
        <v>PMT 1&amp;2 PLANT SECURITY-506</v>
      </c>
      <c r="G147" s="83"/>
      <c r="H147" s="136">
        <f t="array" ref="H147">SUM(IF(d_year=$H$129,IF(d_month=$H$130,IF(d_acct=B147,d_amt,0),0),0))</f>
        <v>507.18</v>
      </c>
      <c r="I147" s="136">
        <f t="array" ref="I147">SUM(IF(d_year=$I$129,IF(d_month=$I$130,IF(d_acct=B147,d_amt,0),0),0))</f>
        <v>-507.18</v>
      </c>
      <c r="J147" s="136">
        <f t="array" ref="J147">SUM(IF(d_year=$J$129,IF(d_month=$J$130,IF(d_acct=B147,d_amt,0),0),0))</f>
        <v>-2.37</v>
      </c>
      <c r="K147" s="136">
        <f t="array" ref="K147">SUM(IF(d_year=$K$129,IF(d_month=$K$130,IF(d_acct=B147,d_amt,0),0),0))</f>
        <v>0</v>
      </c>
      <c r="L147" s="136">
        <f t="array" ref="L147">SUM(IF(d_year=$L$129,IF(d_month=$L$130,IF(d_acct=B147,d_amt,0),0),0))</f>
        <v>0</v>
      </c>
      <c r="M147" s="501">
        <f t="array" ref="M147">SUM(IF(d_year=$M$129,IF(d_month=$M$130,IF(d_acct=B147,d_amt,0),0),0))</f>
        <v>0</v>
      </c>
      <c r="N147" s="136">
        <f t="array" ref="N147">SUM(IF(d_year=$N$129,IF(d_month=$N$130,IF(d_acct=B147,d_amt,0),0),0))</f>
        <v>0</v>
      </c>
      <c r="O147" s="501">
        <f t="array" ref="O147">SUM(IF(d_year=$O$129,IF(d_month=$O$130,IF(d_acct=B147,d_amt,0),0),0))</f>
        <v>0</v>
      </c>
      <c r="P147" s="501">
        <f t="array" ref="P147">SUM(IF(d_year=$P$129,IF(d_month=$P$130,IF(d_acct=B147,d_amt,0),0),0))</f>
        <v>0</v>
      </c>
      <c r="Q147" s="136">
        <f t="array" ref="Q147">SUM(IF(d_year=$Q$129,IF(d_month=$Q$130,IF(d_acct=B147,d_amt,0),0),0))</f>
        <v>0</v>
      </c>
      <c r="R147" s="136">
        <f t="array" ref="R147">SUM(IF(d_year=$R$129,IF(d_month=$R$130,IF(d_acct=B147,d_amt,0),0),0))</f>
        <v>0</v>
      </c>
      <c r="S147" s="137">
        <f t="array" ref="S147">SUM(IF(d_year=$S$129,IF(d_month=$S$130,IF(d_acct=B147,d_amt,0),0),0))</f>
        <v>0</v>
      </c>
      <c r="W147" s="67">
        <v>-2669.92</v>
      </c>
      <c r="Y147" s="312"/>
      <c r="Z147" s="312"/>
      <c r="AA147" s="312"/>
      <c r="AB147" s="312"/>
      <c r="AC147" s="312"/>
      <c r="AD147" s="312"/>
      <c r="AH147" s="408"/>
      <c r="AI147" s="408"/>
      <c r="AJ147" s="408"/>
      <c r="AK147" s="408"/>
    </row>
    <row r="148" spans="2:37" s="67" customFormat="1" ht="15.95" customHeight="1">
      <c r="B148" s="863" t="s">
        <v>256</v>
      </c>
      <c r="C148" s="67" t="str">
        <f t="shared" si="59"/>
        <v>PMR 1&amp;2 PLANT SECURITY-506</v>
      </c>
      <c r="G148" s="83"/>
      <c r="H148" s="136">
        <f t="array" ref="H148">SUM(IF(d_year=$H$129,IF(d_month=$H$130,IF(d_acct=B148,d_amt,0),0),0))</f>
        <v>0</v>
      </c>
      <c r="I148" s="136">
        <f t="array" ref="I148">SUM(IF(d_year=$I$129,IF(d_month=$I$130,IF(d_acct=B148,d_amt,0),0),0))</f>
        <v>0</v>
      </c>
      <c r="J148" s="136">
        <f t="array" ref="J148">SUM(IF(d_year=$J$129,IF(d_month=$J$130,IF(d_acct=B148,d_amt,0),0),0))</f>
        <v>0</v>
      </c>
      <c r="K148" s="136">
        <f t="array" ref="K148">SUM(IF(d_year=$K$129,IF(d_month=$K$130,IF(d_acct=B148,d_amt,0),0),0))</f>
        <v>0</v>
      </c>
      <c r="L148" s="136">
        <f t="array" ref="L148">SUM(IF(d_year=$L$129,IF(d_month=$L$130,IF(d_acct=B148,d_amt,0),0),0))</f>
        <v>0</v>
      </c>
      <c r="M148" s="501">
        <f t="array" ref="M148">SUM(IF(d_year=$M$129,IF(d_month=$M$130,IF(d_acct=B148,d_amt,0),0),0))</f>
        <v>0</v>
      </c>
      <c r="N148" s="136">
        <f t="array" ref="N148">SUM(IF(d_year=$N$129,IF(d_month=$N$130,IF(d_acct=B148,d_amt,0),0),0))</f>
        <v>0</v>
      </c>
      <c r="O148" s="501">
        <f t="array" ref="O148">SUM(IF(d_year=$O$129,IF(d_month=$O$130,IF(d_acct=B148,d_amt,0),0),0))</f>
        <v>0</v>
      </c>
      <c r="P148" s="501">
        <f t="array" ref="P148">SUM(IF(d_year=$P$129,IF(d_month=$P$130,IF(d_acct=B148,d_amt,0),0),0))</f>
        <v>0</v>
      </c>
      <c r="Q148" s="136">
        <f t="array" ref="Q148">SUM(IF(d_year=$Q$129,IF(d_month=$Q$130,IF(d_acct=B148,d_amt,0),0),0))</f>
        <v>0</v>
      </c>
      <c r="R148" s="136">
        <f t="array" ref="R148">SUM(IF(d_year=$R$129,IF(d_month=$R$130,IF(d_acct=B148,d_amt,0),0),0))</f>
        <v>0</v>
      </c>
      <c r="S148" s="137">
        <f t="array" ref="S148">SUM(IF(d_year=$S$129,IF(d_month=$S$130,IF(d_acct=B148,d_amt,0),0),0))</f>
        <v>0</v>
      </c>
      <c r="W148" s="67">
        <v>105201.11</v>
      </c>
      <c r="Y148" s="312"/>
      <c r="Z148" s="312"/>
      <c r="AA148" s="312"/>
      <c r="AB148" s="312"/>
      <c r="AC148" s="312"/>
      <c r="AD148" s="312"/>
      <c r="AH148" s="408"/>
      <c r="AI148" s="408"/>
      <c r="AJ148" s="408"/>
      <c r="AK148" s="408"/>
    </row>
    <row r="149" spans="2:37" s="67" customFormat="1" ht="15.95" customHeight="1">
      <c r="B149" s="863" t="s">
        <v>257</v>
      </c>
      <c r="C149" s="67" t="str">
        <f t="shared" si="59"/>
        <v>PPE 3&amp;4 PLANT SECURITY-506</v>
      </c>
      <c r="G149" s="83"/>
      <c r="H149" s="136">
        <f t="array" ref="H149">SUM(IF(d_year=$H$129,IF(d_month=$H$130,IF(d_acct=B149,d_amt,0),0),0))</f>
        <v>0</v>
      </c>
      <c r="I149" s="136">
        <f t="array" ref="I149">SUM(IF(d_year=$I$129,IF(d_month=$I$130,IF(d_acct=B149,d_amt,0),0),0))</f>
        <v>0</v>
      </c>
      <c r="J149" s="136">
        <f t="array" ref="J149">SUM(IF(d_year=$J$129,IF(d_month=$J$130,IF(d_acct=B149,d_amt,0),0),0))</f>
        <v>0</v>
      </c>
      <c r="K149" s="136">
        <f t="array" ref="K149">SUM(IF(d_year=$K$129,IF(d_month=$K$130,IF(d_acct=B149,d_amt,0),0),0))</f>
        <v>0</v>
      </c>
      <c r="L149" s="136">
        <f t="array" ref="L149">SUM(IF(d_year=$L$129,IF(d_month=$L$130,IF(d_acct=B149,d_amt,0),0),0))</f>
        <v>0</v>
      </c>
      <c r="M149" s="501">
        <f t="array" ref="M149">SUM(IF(d_year=$M$129,IF(d_month=$M$130,IF(d_acct=B149,d_amt,0),0),0))</f>
        <v>0</v>
      </c>
      <c r="N149" s="136">
        <f t="array" ref="N149">SUM(IF(d_year=$N$129,IF(d_month=$N$130,IF(d_acct=B149,d_amt,0),0),0))</f>
        <v>0</v>
      </c>
      <c r="O149" s="501">
        <f t="array" ref="O149">SUM(IF(d_year=$O$129,IF(d_month=$O$130,IF(d_acct=B149,d_amt,0),0),0))</f>
        <v>0</v>
      </c>
      <c r="P149" s="501">
        <f t="array" ref="P149">SUM(IF(d_year=$P$129,IF(d_month=$P$130,IF(d_acct=B149,d_amt,0),0),0))</f>
        <v>0</v>
      </c>
      <c r="Q149" s="136">
        <f t="array" ref="Q149">SUM(IF(d_year=$Q$129,IF(d_month=$Q$130,IF(d_acct=B149,d_amt,0),0),0))</f>
        <v>0</v>
      </c>
      <c r="R149" s="136">
        <f t="array" ref="R149">SUM(IF(d_year=$R$129,IF(d_month=$R$130,IF(d_acct=B149,d_amt,0),0),0))</f>
        <v>0</v>
      </c>
      <c r="S149" s="137">
        <f t="array" ref="S149">SUM(IF(d_year=$S$129,IF(d_month=$S$130,IF(d_acct=B149,d_amt,0),0),0))</f>
        <v>0</v>
      </c>
      <c r="W149" s="67">
        <v>0</v>
      </c>
      <c r="Y149" s="312"/>
      <c r="Z149" s="312"/>
      <c r="AA149" s="312"/>
      <c r="AB149" s="312"/>
      <c r="AC149" s="312"/>
      <c r="AD149" s="312"/>
      <c r="AH149" s="408"/>
      <c r="AI149" s="408"/>
      <c r="AJ149" s="408"/>
      <c r="AK149" s="408"/>
    </row>
    <row r="150" spans="2:37" s="67" customFormat="1" ht="15.95" customHeight="1">
      <c r="B150" s="863" t="s">
        <v>258</v>
      </c>
      <c r="C150" s="67" t="str">
        <f t="shared" si="59"/>
        <v>PTF 1&amp;2 PLANT SECURITY-506</v>
      </c>
      <c r="G150" s="83"/>
      <c r="H150" s="136">
        <f t="array" ref="H150">SUM(IF(d_year=$H$129,IF(d_month=$H$130,IF(d_acct=B150,d_amt,0),0),0))</f>
        <v>0</v>
      </c>
      <c r="I150" s="136">
        <f t="array" ref="I150">SUM(IF(d_year=$I$129,IF(d_month=$I$130,IF(d_acct=B150,d_amt,0),0),0))</f>
        <v>0</v>
      </c>
      <c r="J150" s="136">
        <f t="array" ref="J150">SUM(IF(d_year=$J$129,IF(d_month=$J$130,IF(d_acct=B150,d_amt,0),0),0))</f>
        <v>0</v>
      </c>
      <c r="K150" s="136">
        <f t="array" ref="K150">SUM(IF(d_year=$K$129,IF(d_month=$K$130,IF(d_acct=B150,d_amt,0),0),0))</f>
        <v>0</v>
      </c>
      <c r="L150" s="136">
        <f t="array" ref="L150">SUM(IF(d_year=$L$129,IF(d_month=$L$130,IF(d_acct=B150,d_amt,0),0),0))</f>
        <v>0</v>
      </c>
      <c r="M150" s="501">
        <f t="array" ref="M150">SUM(IF(d_year=$M$129,IF(d_month=$M$130,IF(d_acct=B150,d_amt,0),0),0))</f>
        <v>0</v>
      </c>
      <c r="N150" s="136">
        <f t="array" ref="N150">SUM(IF(d_year=$N$129,IF(d_month=$N$130,IF(d_acct=B150,d_amt,0),0),0))</f>
        <v>0</v>
      </c>
      <c r="O150" s="501">
        <f t="array" ref="O150">SUM(IF(d_year=$O$129,IF(d_month=$O$130,IF(d_acct=B150,d_amt,0),0),0))</f>
        <v>0</v>
      </c>
      <c r="P150" s="501">
        <f t="array" ref="P150">SUM(IF(d_year=$P$129,IF(d_month=$P$130,IF(d_acct=B150,d_amt,0),0),0))</f>
        <v>0</v>
      </c>
      <c r="Q150" s="136">
        <f t="array" ref="Q150">SUM(IF(d_year=$Q$129,IF(d_month=$Q$130,IF(d_acct=B150,d_amt,0),0),0))</f>
        <v>0</v>
      </c>
      <c r="R150" s="136">
        <f t="array" ref="R150">SUM(IF(d_year=$R$129,IF(d_month=$R$130,IF(d_acct=B150,d_amt,0),0),0))</f>
        <v>0</v>
      </c>
      <c r="S150" s="137">
        <f t="array" ref="S150">SUM(IF(d_year=$S$129,IF(d_month=$S$130,IF(d_acct=B150,d_amt,0),0),0))</f>
        <v>0</v>
      </c>
      <c r="W150" s="67">
        <v>163.19999999999999</v>
      </c>
      <c r="Y150" s="312"/>
      <c r="Z150" s="312"/>
      <c r="AA150" s="312"/>
      <c r="AB150" s="312"/>
      <c r="AC150" s="312"/>
      <c r="AD150" s="312"/>
      <c r="AH150" s="408"/>
      <c r="AI150" s="408"/>
      <c r="AJ150" s="408"/>
      <c r="AK150" s="408"/>
    </row>
    <row r="151" spans="2:37" s="67" customFormat="1" ht="15.95" customHeight="1">
      <c r="B151" s="863" t="s">
        <v>259</v>
      </c>
      <c r="C151" s="67" t="str">
        <f t="shared" si="59"/>
        <v>TMT PLANT SECURITY-506</v>
      </c>
      <c r="G151" s="83"/>
      <c r="H151" s="136">
        <f t="array" ref="H151">SUM(IF(d_year=$H$129,IF(d_month=$H$130,IF(d_acct=B151,d_amt,0),0),0))</f>
        <v>11878.45</v>
      </c>
      <c r="I151" s="136">
        <f t="array" ref="I151">SUM(IF(d_year=$I$129,IF(d_month=$I$130,IF(d_acct=B151,d_amt,0),0),0))</f>
        <v>11956.47</v>
      </c>
      <c r="J151" s="136">
        <f t="array" ref="J151">SUM(IF(d_year=$J$129,IF(d_month=$J$130,IF(d_acct=B151,d_amt,0),0),0))</f>
        <v>11586.66</v>
      </c>
      <c r="K151" s="136">
        <f t="array" ref="K151">SUM(IF(d_year=$K$129,IF(d_month=$K$130,IF(d_acct=B151,d_amt,0),0),0))</f>
        <v>14899.25</v>
      </c>
      <c r="L151" s="136">
        <f t="array" ref="L151">SUM(IF(d_year=$L$129,IF(d_month=$L$130,IF(d_acct=B151,d_amt,0),0),0))</f>
        <v>8727</v>
      </c>
      <c r="M151" s="501">
        <f t="array" ref="M151">SUM(IF(d_year=$M$129,IF(d_month=$M$130,IF(d_acct=B151,d_amt,0),0),0))</f>
        <v>20644.830000000002</v>
      </c>
      <c r="N151" s="136">
        <f t="array" ref="N151">SUM(IF(d_year=$N$129,IF(d_month=$N$130,IF(d_acct=B151,d_amt,0),0),0))</f>
        <v>0</v>
      </c>
      <c r="O151" s="501">
        <f t="array" ref="O151">SUM(IF(d_year=$O$129,IF(d_month=$O$130,IF(d_acct=B151,d_amt,0),0),0))</f>
        <v>0</v>
      </c>
      <c r="P151" s="501">
        <f t="array" ref="P151">SUM(IF(d_year=$P$129,IF(d_month=$P$130,IF(d_acct=B151,d_amt,0),0),0))</f>
        <v>0</v>
      </c>
      <c r="Q151" s="136">
        <f t="array" ref="Q151">SUM(IF(d_year=$Q$129,IF(d_month=$Q$130,IF(d_acct=B151,d_amt,0),0),0))</f>
        <v>0</v>
      </c>
      <c r="R151" s="136">
        <f t="array" ref="R151">SUM(IF(d_year=$R$129,IF(d_month=$R$130,IF(d_acct=B151,d_amt,0),0),0))</f>
        <v>0</v>
      </c>
      <c r="S151" s="137">
        <f t="array" ref="S151">SUM(IF(d_year=$S$129,IF(d_month=$S$130,IF(d_acct=B151,d_amt,0),0),0))</f>
        <v>0</v>
      </c>
      <c r="W151" s="67">
        <v>24682.45</v>
      </c>
      <c r="Y151" s="312"/>
      <c r="Z151" s="312"/>
      <c r="AA151" s="312"/>
      <c r="AB151" s="312"/>
      <c r="AC151" s="312"/>
      <c r="AD151" s="312"/>
      <c r="AH151" s="408"/>
      <c r="AI151" s="408"/>
      <c r="AJ151" s="408"/>
      <c r="AK151" s="408"/>
    </row>
    <row r="152" spans="2:37" s="67" customFormat="1" ht="15.95" customHeight="1">
      <c r="B152" s="863" t="s">
        <v>260</v>
      </c>
      <c r="C152" s="67" t="str">
        <f t="shared" si="59"/>
        <v>TCC PLANT SECURITY-506</v>
      </c>
      <c r="G152" s="83"/>
      <c r="H152" s="136">
        <f t="array" ref="H152">SUM(IF(d_year=$H$129,IF(d_month=$H$130,IF(d_acct=B152,d_amt,0),0),0))</f>
        <v>0</v>
      </c>
      <c r="I152" s="136">
        <f t="array" ref="I152">SUM(IF(d_year=$I$129,IF(d_month=$I$130,IF(d_acct=B152,d_amt,0),0),0))</f>
        <v>0</v>
      </c>
      <c r="J152" s="136">
        <f t="array" ref="J152">SUM(IF(d_year=$J$129,IF(d_month=$J$130,IF(d_acct=B152,d_amt,0),0),0))</f>
        <v>0</v>
      </c>
      <c r="K152" s="136">
        <f t="array" ref="K152">SUM(IF(d_year=$K$129,IF(d_month=$K$130,IF(d_acct=B152,d_amt,0),0),0))</f>
        <v>0</v>
      </c>
      <c r="L152" s="136">
        <f t="array" ref="L152">SUM(IF(d_year=$L$129,IF(d_month=$L$130,IF(d_acct=B152,d_amt,0),0),0))</f>
        <v>0</v>
      </c>
      <c r="M152" s="501">
        <f t="array" ref="M152">SUM(IF(d_year=$M$129,IF(d_month=$M$130,IF(d_acct=B152,d_amt,0),0),0))</f>
        <v>0</v>
      </c>
      <c r="N152" s="136">
        <f t="array" ref="N152">SUM(IF(d_year=$N$129,IF(d_month=$N$130,IF(d_acct=B152,d_amt,0),0),0))</f>
        <v>0</v>
      </c>
      <c r="O152" s="501">
        <f t="array" ref="O152">SUM(IF(d_year=$O$129,IF(d_month=$O$130,IF(d_acct=B152,d_amt,0),0),0))</f>
        <v>0</v>
      </c>
      <c r="P152" s="501">
        <f t="array" ref="P152">SUM(IF(d_year=$P$129,IF(d_month=$P$130,IF(d_acct=B152,d_amt,0),0),0))</f>
        <v>0</v>
      </c>
      <c r="Q152" s="136">
        <f t="array" ref="Q152">SUM(IF(d_year=$Q$129,IF(d_month=$Q$130,IF(d_acct=B152,d_amt,0),0),0))</f>
        <v>0</v>
      </c>
      <c r="R152" s="136">
        <f t="array" ref="R152">SUM(IF(d_year=$R$129,IF(d_month=$R$130,IF(d_acct=B152,d_amt,0),0),0))</f>
        <v>0</v>
      </c>
      <c r="S152" s="137">
        <f t="array" ref="S152">SUM(IF(d_year=$S$129,IF(d_month=$S$130,IF(d_acct=B152,d_amt,0),0),0))</f>
        <v>0</v>
      </c>
      <c r="W152" s="67">
        <v>3891</v>
      </c>
      <c r="Y152" s="312"/>
      <c r="Z152" s="312"/>
      <c r="AA152" s="312"/>
      <c r="AB152" s="312"/>
      <c r="AC152" s="312"/>
      <c r="AD152" s="312"/>
      <c r="AH152" s="408"/>
      <c r="AI152" s="408"/>
      <c r="AJ152" s="408"/>
      <c r="AK152" s="408"/>
    </row>
    <row r="153" spans="2:37" s="67" customFormat="1" ht="15.95" customHeight="1">
      <c r="B153" s="863" t="s">
        <v>261</v>
      </c>
      <c r="C153" s="67" t="str">
        <f t="shared" si="59"/>
        <v>TPE PLANT SECURITY-506</v>
      </c>
      <c r="G153" s="83"/>
      <c r="H153" s="136">
        <f t="array" ref="H153">SUM(IF(d_year=$H$129,IF(d_month=$H$130,IF(d_acct=B153,d_amt,0),0),0))</f>
        <v>0</v>
      </c>
      <c r="I153" s="136">
        <f t="array" ref="I153">SUM(IF(d_year=$I$129,IF(d_month=$I$130,IF(d_acct=B153,d_amt,0),0),0))</f>
        <v>0</v>
      </c>
      <c r="J153" s="136">
        <f t="array" ref="J153">SUM(IF(d_year=$J$129,IF(d_month=$J$130,IF(d_acct=B153,d_amt,0),0),0))</f>
        <v>0</v>
      </c>
      <c r="K153" s="136">
        <f t="array" ref="K153">SUM(IF(d_year=$K$129,IF(d_month=$K$130,IF(d_acct=B153,d_amt,0),0),0))</f>
        <v>0</v>
      </c>
      <c r="L153" s="136">
        <f t="array" ref="L153">SUM(IF(d_year=$L$129,IF(d_month=$L$130,IF(d_acct=B153,d_amt,0),0),0))</f>
        <v>0</v>
      </c>
      <c r="M153" s="501">
        <f t="array" ref="M153">SUM(IF(d_year=$M$129,IF(d_month=$M$130,IF(d_acct=B153,d_amt,0),0),0))</f>
        <v>0</v>
      </c>
      <c r="N153" s="136">
        <f t="array" ref="N153">SUM(IF(d_year=$N$129,IF(d_month=$N$130,IF(d_acct=B153,d_amt,0),0),0))</f>
        <v>0</v>
      </c>
      <c r="O153" s="501">
        <f t="array" ref="O153">SUM(IF(d_year=$O$129,IF(d_month=$O$130,IF(d_acct=B153,d_amt,0),0),0))</f>
        <v>0</v>
      </c>
      <c r="P153" s="501">
        <f t="array" ref="P153">SUM(IF(d_year=$P$129,IF(d_month=$P$130,IF(d_acct=B153,d_amt,0),0),0))</f>
        <v>0</v>
      </c>
      <c r="Q153" s="136">
        <f t="array" ref="Q153">SUM(IF(d_year=$Q$129,IF(d_month=$Q$130,IF(d_acct=B153,d_amt,0),0),0))</f>
        <v>0</v>
      </c>
      <c r="R153" s="136">
        <f t="array" ref="R153">SUM(IF(d_year=$R$129,IF(d_month=$R$130,IF(d_acct=B153,d_amt,0),0),0))</f>
        <v>0</v>
      </c>
      <c r="S153" s="137">
        <f t="array" ref="S153">SUM(IF(d_year=$S$129,IF(d_month=$S$130,IF(d_acct=B153,d_amt,0),0),0))</f>
        <v>0</v>
      </c>
      <c r="W153" s="67">
        <v>14144.69</v>
      </c>
      <c r="Y153" s="312"/>
      <c r="Z153" s="312"/>
      <c r="AA153" s="312"/>
      <c r="AB153" s="312"/>
      <c r="AC153" s="312"/>
      <c r="AD153" s="312"/>
      <c r="AH153" s="408"/>
      <c r="AI153" s="408"/>
      <c r="AJ153" s="408"/>
      <c r="AK153" s="408"/>
    </row>
    <row r="154" spans="2:37" s="67" customFormat="1" ht="15.95" customHeight="1">
      <c r="B154" s="863" t="s">
        <v>262</v>
      </c>
      <c r="C154" s="67" t="str">
        <f t="shared" si="59"/>
        <v>FUELS INFRASTRUCTURE  PLANT SECURITY-506</v>
      </c>
      <c r="G154" s="83"/>
      <c r="H154" s="136">
        <f t="array" ref="H154">SUM(IF(d_year=$H$129,IF(d_month=$H$130,IF(d_acct=B154,d_amt,0),0),0))</f>
        <v>0</v>
      </c>
      <c r="I154" s="136">
        <f t="array" ref="I154">SUM(IF(d_year=$I$129,IF(d_month=$I$130,IF(d_acct=B154,d_amt,0),0),0))</f>
        <v>0</v>
      </c>
      <c r="J154" s="136">
        <f t="array" ref="J154">SUM(IF(d_year=$J$129,IF(d_month=$J$130,IF(d_acct=B154,d_amt,0),0),0))</f>
        <v>0</v>
      </c>
      <c r="K154" s="136">
        <f t="array" ref="K154">SUM(IF(d_year=$K$129,IF(d_month=$K$130,IF(d_acct=B154,d_amt,0),0),0))</f>
        <v>0</v>
      </c>
      <c r="L154" s="136">
        <f t="array" ref="L154">SUM(IF(d_year=$L$129,IF(d_month=$L$130,IF(d_acct=B154,d_amt,0),0),0))</f>
        <v>0</v>
      </c>
      <c r="M154" s="501">
        <f t="array" ref="M154">SUM(IF(d_year=$M$129,IF(d_month=$M$130,IF(d_acct=B154,d_amt,0),0),0))</f>
        <v>0</v>
      </c>
      <c r="N154" s="136">
        <f t="array" ref="N154">SUM(IF(d_year=$N$129,IF(d_month=$N$130,IF(d_acct=B154,d_amt,0),0),0))</f>
        <v>0</v>
      </c>
      <c r="O154" s="501">
        <f t="array" ref="O154">SUM(IF(d_year=$O$129,IF(d_month=$O$130,IF(d_acct=B154,d_amt,0),0),0))</f>
        <v>0</v>
      </c>
      <c r="P154" s="501">
        <f t="array" ref="P154">SUM(IF(d_year=$P$129,IF(d_month=$P$130,IF(d_acct=B154,d_amt,0),0),0))</f>
        <v>0</v>
      </c>
      <c r="Q154" s="136">
        <f t="array" ref="Q154">SUM(IF(d_year=$Q$129,IF(d_month=$Q$130,IF(d_acct=B154,d_amt,0),0),0))</f>
        <v>0</v>
      </c>
      <c r="R154" s="136">
        <f t="array" ref="R154">SUM(IF(d_year=$R$129,IF(d_month=$R$130,IF(d_acct=B154,d_amt,0),0),0))</f>
        <v>0</v>
      </c>
      <c r="S154" s="137">
        <f t="array" ref="S154">SUM(IF(d_year=$S$129,IF(d_month=$S$130,IF(d_acct=B154,d_amt,0),0),0))</f>
        <v>0</v>
      </c>
      <c r="W154" s="67">
        <v>19870.39</v>
      </c>
      <c r="Y154" s="312"/>
      <c r="Z154" s="312"/>
      <c r="AA154" s="312"/>
      <c r="AB154" s="312"/>
      <c r="AC154" s="312"/>
      <c r="AD154" s="312"/>
      <c r="AH154" s="408"/>
      <c r="AI154" s="408"/>
      <c r="AJ154" s="408"/>
      <c r="AK154" s="408"/>
    </row>
    <row r="155" spans="2:37" s="67" customFormat="1" ht="15.95" customHeight="1">
      <c r="B155" s="863" t="s">
        <v>263</v>
      </c>
      <c r="C155" s="67" t="str">
        <f t="shared" si="59"/>
        <v>FUELS INFRASTRUCTURE  PLANT SECURITY-549</v>
      </c>
      <c r="G155" s="83"/>
      <c r="H155" s="136">
        <f t="array" ref="H155">SUM(IF(d_year=$H$129,IF(d_month=$H$130,IF(d_acct=B155,d_amt,0),0),0))</f>
        <v>0</v>
      </c>
      <c r="I155" s="136">
        <f t="array" ref="I155">SUM(IF(d_year=$I$129,IF(d_month=$I$130,IF(d_acct=B155,d_amt,0),0),0))</f>
        <v>0</v>
      </c>
      <c r="J155" s="136">
        <f t="array" ref="J155">SUM(IF(d_year=$J$129,IF(d_month=$J$130,IF(d_acct=B155,d_amt,0),0),0))</f>
        <v>0</v>
      </c>
      <c r="K155" s="136">
        <f t="array" ref="K155">SUM(IF(d_year=$K$129,IF(d_month=$K$130,IF(d_acct=B155,d_amt,0),0),0))</f>
        <v>0</v>
      </c>
      <c r="L155" s="136">
        <f t="array" ref="L155">SUM(IF(d_year=$L$129,IF(d_month=$L$130,IF(d_acct=B155,d_amt,0),0),0))</f>
        <v>0</v>
      </c>
      <c r="M155" s="501">
        <f t="array" ref="M155">SUM(IF(d_year=$M$129,IF(d_month=$M$130,IF(d_acct=B155,d_amt,0),0),0))</f>
        <v>0</v>
      </c>
      <c r="N155" s="136">
        <f t="array" ref="N155">SUM(IF(d_year=$N$129,IF(d_month=$N$130,IF(d_acct=B155,d_amt,0),0),0))</f>
        <v>0</v>
      </c>
      <c r="O155" s="501">
        <f t="array" ref="O155">SUM(IF(d_year=$O$129,IF(d_month=$O$130,IF(d_acct=B155,d_amt,0),0),0))</f>
        <v>0</v>
      </c>
      <c r="P155" s="501">
        <f t="array" ref="P155">SUM(IF(d_year=$P$129,IF(d_month=$P$130,IF(d_acct=B155,d_amt,0),0),0))</f>
        <v>0</v>
      </c>
      <c r="Q155" s="136">
        <f t="array" ref="Q155">SUM(IF(d_year=$Q$129,IF(d_month=$Q$130,IF(d_acct=B155,d_amt,0),0),0))</f>
        <v>0</v>
      </c>
      <c r="R155" s="136">
        <f t="array" ref="R155">SUM(IF(d_year=$R$129,IF(d_month=$R$130,IF(d_acct=B155,d_amt,0),0),0))</f>
        <v>0</v>
      </c>
      <c r="S155" s="137">
        <f t="array" ref="S155">SUM(IF(d_year=$S$129,IF(d_month=$S$130,IF(d_acct=B155,d_amt,0),0),0))</f>
        <v>0</v>
      </c>
      <c r="W155" s="67">
        <v>0</v>
      </c>
      <c r="Y155" s="312"/>
      <c r="Z155" s="312"/>
      <c r="AA155" s="312"/>
      <c r="AB155" s="312"/>
      <c r="AC155" s="312"/>
      <c r="AD155" s="312"/>
      <c r="AH155" s="408"/>
      <c r="AI155" s="408"/>
      <c r="AJ155" s="408"/>
      <c r="AK155" s="408"/>
    </row>
    <row r="156" spans="2:37" s="67" customFormat="1" ht="15.95" customHeight="1">
      <c r="B156" s="863" t="s">
        <v>264</v>
      </c>
      <c r="C156" s="67" t="str">
        <f t="shared" si="59"/>
        <v>PPN 1&amp;2 PLANT SECURITY-549</v>
      </c>
      <c r="G156" s="83"/>
      <c r="H156" s="136">
        <f t="array" ref="H156">SUM(IF(d_year=$H$129,IF(d_month=$H$130,IF(d_acct=B156,d_amt,0),0),0))</f>
        <v>0</v>
      </c>
      <c r="I156" s="136">
        <f t="array" ref="I156">SUM(IF(d_year=$I$129,IF(d_month=$I$130,IF(d_acct=B156,d_amt,0),0),0))</f>
        <v>0</v>
      </c>
      <c r="J156" s="136">
        <f t="array" ref="J156">SUM(IF(d_year=$J$129,IF(d_month=$J$130,IF(d_acct=B156,d_amt,0),0),0))</f>
        <v>0</v>
      </c>
      <c r="K156" s="136">
        <f t="array" ref="K156">SUM(IF(d_year=$K$129,IF(d_month=$K$130,IF(d_acct=B156,d_amt,0),0),0))</f>
        <v>0</v>
      </c>
      <c r="L156" s="136">
        <f t="array" ref="L156">SUM(IF(d_year=$L$129,IF(d_month=$L$130,IF(d_acct=B156,d_amt,0),0),0))</f>
        <v>0</v>
      </c>
      <c r="M156" s="501">
        <f t="array" ref="M156">SUM(IF(d_year=$M$129,IF(d_month=$M$130,IF(d_acct=B156,d_amt,0),0),0))</f>
        <v>0</v>
      </c>
      <c r="N156" s="136">
        <f t="array" ref="N156">SUM(IF(d_year=$N$129,IF(d_month=$N$130,IF(d_acct=B156,d_amt,0),0),0))</f>
        <v>0</v>
      </c>
      <c r="O156" s="501">
        <f t="array" ref="O156">SUM(IF(d_year=$O$129,IF(d_month=$O$130,IF(d_acct=B156,d_amt,0),0),0))</f>
        <v>0</v>
      </c>
      <c r="P156" s="501">
        <f t="array" ref="P156">SUM(IF(d_year=$P$129,IF(d_month=$P$130,IF(d_acct=B156,d_amt,0),0),0))</f>
        <v>0</v>
      </c>
      <c r="Q156" s="136">
        <f t="array" ref="Q156">SUM(IF(d_year=$Q$129,IF(d_month=$Q$130,IF(d_acct=B156,d_amt,0),0),0))</f>
        <v>0</v>
      </c>
      <c r="R156" s="136">
        <f t="array" ref="R156">SUM(IF(d_year=$R$129,IF(d_month=$R$130,IF(d_acct=B156,d_amt,0),0),0))</f>
        <v>0</v>
      </c>
      <c r="S156" s="137">
        <f t="array" ref="S156">SUM(IF(d_year=$S$129,IF(d_month=$S$130,IF(d_acct=B156,d_amt,0),0),0))</f>
        <v>0</v>
      </c>
      <c r="W156" s="67">
        <v>0</v>
      </c>
      <c r="Y156" s="312"/>
      <c r="Z156" s="312"/>
      <c r="AA156" s="312"/>
      <c r="AB156" s="312"/>
      <c r="AC156" s="312"/>
      <c r="AD156" s="312"/>
      <c r="AH156" s="408"/>
      <c r="AI156" s="408"/>
      <c r="AJ156" s="408"/>
      <c r="AK156" s="408"/>
    </row>
    <row r="157" spans="2:37" s="67" customFormat="1" ht="15.95" customHeight="1">
      <c r="B157" s="863" t="s">
        <v>265</v>
      </c>
      <c r="C157" s="67" t="str">
        <f t="shared" si="59"/>
        <v>PFM 2 PLANT SECURITY-549</v>
      </c>
      <c r="G157" s="83"/>
      <c r="H157" s="136">
        <f t="array" ref="H157">SUM(IF(d_year=$H$129,IF(d_month=$H$130,IF(d_acct=B157,d_amt,0),0),0))</f>
        <v>19461.75</v>
      </c>
      <c r="I157" s="136">
        <f t="array" ref="I157">SUM(IF(d_year=$I$129,IF(d_month=$I$130,IF(d_acct=B157,d_amt,0),0),0))</f>
        <v>63635.519999999997</v>
      </c>
      <c r="J157" s="136">
        <f t="array" ref="J157">SUM(IF(d_year=$J$129,IF(d_month=$J$130,IF(d_acct=B157,d_amt,0),0),0))</f>
        <v>103144.9</v>
      </c>
      <c r="K157" s="136">
        <f t="array" ref="K157">SUM(IF(d_year=$K$129,IF(d_month=$K$130,IF(d_acct=B157,d_amt,0),0),0))</f>
        <v>24661.79</v>
      </c>
      <c r="L157" s="136">
        <f t="array" ref="L157">SUM(IF(d_year=$L$129,IF(d_month=$L$130,IF(d_acct=B157,d_amt,0),0),0))</f>
        <v>29045.17</v>
      </c>
      <c r="M157" s="501">
        <f t="array" ref="M157">SUM(IF(d_year=$M$129,IF(d_month=$M$130,IF(d_acct=B157,d_amt,0),0),0))</f>
        <v>12906.34</v>
      </c>
      <c r="N157" s="136">
        <f t="array" ref="N157">SUM(IF(d_year=$N$129,IF(d_month=$N$130,IF(d_acct=B157,d_amt,0),0),0))</f>
        <v>0</v>
      </c>
      <c r="O157" s="501">
        <f t="array" ref="O157">SUM(IF(d_year=$O$129,IF(d_month=$O$130,IF(d_acct=B157,d_amt,0),0),0))</f>
        <v>0</v>
      </c>
      <c r="P157" s="501">
        <f t="array" ref="P157">SUM(IF(d_year=$P$129,IF(d_month=$P$130,IF(d_acct=B157,d_amt,0),0),0))</f>
        <v>0</v>
      </c>
      <c r="Q157" s="136">
        <f t="array" ref="Q157">SUM(IF(d_year=$Q$129,IF(d_month=$Q$130,IF(d_acct=B157,d_amt,0),0),0))</f>
        <v>0</v>
      </c>
      <c r="R157" s="136">
        <f t="array" ref="R157">SUM(IF(d_year=$R$129,IF(d_month=$R$130,IF(d_acct=B157,d_amt,0),0),0))</f>
        <v>0</v>
      </c>
      <c r="S157" s="137">
        <f t="array" ref="S157">SUM(IF(d_year=$S$129,IF(d_month=$S$130,IF(d_acct=B157,d_amt,0),0),0))</f>
        <v>0</v>
      </c>
      <c r="W157" s="67">
        <v>577.44000000000005</v>
      </c>
      <c r="Y157" s="312"/>
      <c r="Z157" s="312"/>
      <c r="AA157" s="312"/>
      <c r="AB157" s="312"/>
      <c r="AC157" s="312"/>
      <c r="AD157" s="312"/>
      <c r="AH157" s="408"/>
      <c r="AI157" s="408"/>
      <c r="AJ157" s="408"/>
      <c r="AK157" s="408"/>
    </row>
    <row r="158" spans="2:37" s="67" customFormat="1" ht="15.95" customHeight="1">
      <c r="B158" s="863" t="s">
        <v>266</v>
      </c>
      <c r="C158" s="67" t="str">
        <f t="shared" si="59"/>
        <v>PSN 4&amp;5 PLANT SECURITY-549</v>
      </c>
      <c r="G158" s="83"/>
      <c r="H158" s="136">
        <f t="array" ref="H158">SUM(IF(d_year=$H$129,IF(d_month=$H$130,IF(d_acct=B158,d_amt,0),0),0))</f>
        <v>0</v>
      </c>
      <c r="I158" s="136">
        <f t="array" ref="I158">SUM(IF(d_year=$I$129,IF(d_month=$I$130,IF(d_acct=B158,d_amt,0),0),0))</f>
        <v>0</v>
      </c>
      <c r="J158" s="136">
        <f t="array" ref="J158">SUM(IF(d_year=$J$129,IF(d_month=$J$130,IF(d_acct=B158,d_amt,0),0),0))</f>
        <v>0</v>
      </c>
      <c r="K158" s="136">
        <f t="array" ref="K158">SUM(IF(d_year=$K$129,IF(d_month=$K$130,IF(d_acct=B158,d_amt,0),0),0))</f>
        <v>0</v>
      </c>
      <c r="L158" s="136">
        <f t="array" ref="L158">SUM(IF(d_year=$L$129,IF(d_month=$L$130,IF(d_acct=B158,d_amt,0),0),0))</f>
        <v>0</v>
      </c>
      <c r="M158" s="501">
        <f t="array" ref="M158">SUM(IF(d_year=$M$129,IF(d_month=$M$130,IF(d_acct=B158,d_amt,0),0),0))</f>
        <v>0</v>
      </c>
      <c r="N158" s="136">
        <f t="array" ref="N158">SUM(IF(d_year=$N$129,IF(d_month=$N$130,IF(d_acct=B158,d_amt,0),0),0))</f>
        <v>0</v>
      </c>
      <c r="O158" s="501">
        <f t="array" ref="O158">SUM(IF(d_year=$O$129,IF(d_month=$O$130,IF(d_acct=B158,d_amt,0),0),0))</f>
        <v>0</v>
      </c>
      <c r="P158" s="501">
        <f t="array" ref="P158">SUM(IF(d_year=$P$129,IF(d_month=$P$130,IF(d_acct=B158,d_amt,0),0),0))</f>
        <v>0</v>
      </c>
      <c r="Q158" s="136">
        <f t="array" ref="Q158">SUM(IF(d_year=$Q$129,IF(d_month=$Q$130,IF(d_acct=B158,d_amt,0),0),0))</f>
        <v>0</v>
      </c>
      <c r="R158" s="136">
        <f t="array" ref="R158">SUM(IF(d_year=$R$129,IF(d_month=$R$130,IF(d_acct=B158,d_amt,0),0),0))</f>
        <v>0</v>
      </c>
      <c r="S158" s="137">
        <f t="array" ref="S158">SUM(IF(d_year=$S$129,IF(d_month=$S$130,IF(d_acct=B158,d_amt,0),0),0))</f>
        <v>0</v>
      </c>
      <c r="W158" s="67">
        <v>-1149.45</v>
      </c>
      <c r="Y158" s="312"/>
      <c r="Z158" s="312"/>
      <c r="AA158" s="312"/>
      <c r="AB158" s="312"/>
      <c r="AC158" s="312"/>
      <c r="AD158" s="312"/>
      <c r="AH158" s="408"/>
      <c r="AI158" s="408"/>
      <c r="AJ158" s="408"/>
      <c r="AK158" s="408"/>
    </row>
    <row r="159" spans="2:37" s="67" customFormat="1" ht="15.95" customHeight="1">
      <c r="B159" s="863" t="s">
        <v>267</v>
      </c>
      <c r="C159" s="67" t="str">
        <f t="shared" si="59"/>
        <v>GTPP PLANT SECURITY-549</v>
      </c>
      <c r="G159" s="83"/>
      <c r="H159" s="136">
        <f t="array" ref="H159">SUM(IF(d_year=$H$129,IF(d_month=$H$130,IF(d_acct=B159,d_amt,0),0),0))</f>
        <v>0</v>
      </c>
      <c r="I159" s="136">
        <f t="array" ref="I159">SUM(IF(d_year=$I$129,IF(d_month=$I$130,IF(d_acct=B159,d_amt,0),0),0))</f>
        <v>0</v>
      </c>
      <c r="J159" s="136">
        <f t="array" ref="J159">SUM(IF(d_year=$J$129,IF(d_month=$J$130,IF(d_acct=B159,d_amt,0),0),0))</f>
        <v>0</v>
      </c>
      <c r="K159" s="136">
        <f t="array" ref="K159">SUM(IF(d_year=$K$129,IF(d_month=$K$130,IF(d_acct=B159,d_amt,0),0),0))</f>
        <v>0</v>
      </c>
      <c r="L159" s="136">
        <f t="array" ref="L159">SUM(IF(d_year=$L$129,IF(d_month=$L$130,IF(d_acct=B159,d_amt,0),0),0))</f>
        <v>0</v>
      </c>
      <c r="M159" s="501">
        <f t="array" ref="M159">SUM(IF(d_year=$M$129,IF(d_month=$M$130,IF(d_acct=B159,d_amt,0),0),0))</f>
        <v>0</v>
      </c>
      <c r="N159" s="136">
        <f t="array" ref="N159">SUM(IF(d_year=$N$129,IF(d_month=$N$130,IF(d_acct=B159,d_amt,0),0),0))</f>
        <v>0</v>
      </c>
      <c r="O159" s="501">
        <f t="array" ref="O159">SUM(IF(d_year=$O$129,IF(d_month=$O$130,IF(d_acct=B159,d_amt,0),0),0))</f>
        <v>0</v>
      </c>
      <c r="P159" s="501">
        <f t="array" ref="P159">SUM(IF(d_year=$P$129,IF(d_month=$P$130,IF(d_acct=B159,d_amt,0),0),0))</f>
        <v>0</v>
      </c>
      <c r="Q159" s="136">
        <f t="array" ref="Q159">SUM(IF(d_year=$Q$129,IF(d_month=$Q$130,IF(d_acct=B159,d_amt,0),0),0))</f>
        <v>0</v>
      </c>
      <c r="R159" s="136">
        <f t="array" ref="R159">SUM(IF(d_year=$R$129,IF(d_month=$R$130,IF(d_acct=B159,d_amt,0),0),0))</f>
        <v>0</v>
      </c>
      <c r="S159" s="137">
        <f t="array" ref="S159">SUM(IF(d_year=$S$129,IF(d_month=$S$130,IF(d_acct=B159,d_amt,0),0),0))</f>
        <v>0</v>
      </c>
      <c r="W159" s="67">
        <v>897.89</v>
      </c>
      <c r="Y159" s="312"/>
      <c r="Z159" s="312"/>
      <c r="AA159" s="312"/>
      <c r="AB159" s="312"/>
      <c r="AC159" s="312"/>
      <c r="AD159" s="312"/>
      <c r="AH159" s="408"/>
      <c r="AI159" s="408"/>
      <c r="AJ159" s="408"/>
      <c r="AK159" s="408"/>
    </row>
    <row r="160" spans="2:37" s="67" customFormat="1" ht="15.95" customHeight="1">
      <c r="B160" s="863" t="s">
        <v>268</v>
      </c>
      <c r="C160" s="67" t="str">
        <f t="shared" si="59"/>
        <v>PMT 3 PLANT SECURITY-549</v>
      </c>
      <c r="G160" s="83"/>
      <c r="H160" s="136">
        <f t="array" ref="H160">SUM(IF(d_year=$H$129,IF(d_month=$H$130,IF(d_acct=B160,d_amt,0),0),0))</f>
        <v>0</v>
      </c>
      <c r="I160" s="136">
        <f t="array" ref="I160">SUM(IF(d_year=$I$129,IF(d_month=$I$130,IF(d_acct=B160,d_amt,0),0),0))</f>
        <v>0</v>
      </c>
      <c r="J160" s="136">
        <f t="array" ref="J160">SUM(IF(d_year=$J$129,IF(d_month=$J$130,IF(d_acct=B160,d_amt,0),0),0))</f>
        <v>0</v>
      </c>
      <c r="K160" s="136">
        <f t="array" ref="K160">SUM(IF(d_year=$K$129,IF(d_month=$K$130,IF(d_acct=B160,d_amt,0),0),0))</f>
        <v>0</v>
      </c>
      <c r="L160" s="136">
        <f t="array" ref="L160">SUM(IF(d_year=$L$129,IF(d_month=$L$130,IF(d_acct=B160,d_amt,0),0),0))</f>
        <v>0</v>
      </c>
      <c r="M160" s="501">
        <f t="array" ref="M160">SUM(IF(d_year=$M$129,IF(d_month=$M$130,IF(d_acct=B160,d_amt,0),0),0))</f>
        <v>0</v>
      </c>
      <c r="N160" s="136">
        <f t="array" ref="N160">SUM(IF(d_year=$N$129,IF(d_month=$N$130,IF(d_acct=B160,d_amt,0),0),0))</f>
        <v>0</v>
      </c>
      <c r="O160" s="501">
        <f t="array" ref="O160">SUM(IF(d_year=$O$129,IF(d_month=$O$130,IF(d_acct=B160,d_amt,0),0),0))</f>
        <v>0</v>
      </c>
      <c r="P160" s="501">
        <f t="array" ref="P160">SUM(IF(d_year=$P$129,IF(d_month=$P$130,IF(d_acct=B160,d_amt,0),0),0))</f>
        <v>0</v>
      </c>
      <c r="Q160" s="136">
        <f t="array" ref="Q160">SUM(IF(d_year=$Q$129,IF(d_month=$Q$130,IF(d_acct=B160,d_amt,0),0),0))</f>
        <v>0</v>
      </c>
      <c r="R160" s="136">
        <f t="array" ref="R160">SUM(IF(d_year=$R$129,IF(d_month=$R$130,IF(d_acct=B160,d_amt,0),0),0))</f>
        <v>0</v>
      </c>
      <c r="S160" s="137">
        <f t="array" ref="S160">SUM(IF(d_year=$S$129,IF(d_month=$S$130,IF(d_acct=B160,d_amt,0),0),0))</f>
        <v>0</v>
      </c>
      <c r="W160" s="67">
        <v>5567.73</v>
      </c>
      <c r="Y160" s="312"/>
      <c r="Z160" s="312"/>
      <c r="AA160" s="312"/>
      <c r="AB160" s="312"/>
      <c r="AC160" s="312"/>
      <c r="AD160" s="312"/>
      <c r="AH160" s="408"/>
      <c r="AI160" s="408"/>
      <c r="AJ160" s="408"/>
      <c r="AK160" s="408"/>
    </row>
    <row r="161" spans="2:37" s="312" customFormat="1" ht="15.95" customHeight="1">
      <c r="B161" s="863" t="s">
        <v>269</v>
      </c>
      <c r="C161" s="312" t="str">
        <f t="shared" ref="C161" si="60">VLOOKUP(B161,acct_desc,2,FALSE)</f>
        <v>TMR PLANT SECURITY-506</v>
      </c>
      <c r="G161" s="83"/>
      <c r="H161" s="314">
        <f t="array" ref="H161">SUM(IF(d_year=$H$129,IF(d_month=$H$130,IF(d_acct=B161,d_amt,0),0),0))</f>
        <v>0</v>
      </c>
      <c r="I161" s="314">
        <f t="array" ref="I161">SUM(IF(d_year=$I$129,IF(d_month=$I$130,IF(d_acct=B161,d_amt,0),0),0))</f>
        <v>0</v>
      </c>
      <c r="J161" s="314">
        <f t="array" ref="J161">SUM(IF(d_year=$J$129,IF(d_month=$J$130,IF(d_acct=B161,d_amt,0),0),0))</f>
        <v>0</v>
      </c>
      <c r="K161" s="314">
        <f t="array" ref="K161">SUM(IF(d_year=$K$129,IF(d_month=$K$130,IF(d_acct=B161,d_amt,0),0),0))</f>
        <v>0</v>
      </c>
      <c r="L161" s="314">
        <f t="array" ref="L161">SUM(IF(d_year=$L$129,IF(d_month=$L$130,IF(d_acct=B161,d_amt,0),0),0))</f>
        <v>0</v>
      </c>
      <c r="M161" s="501">
        <f t="array" ref="M161">SUM(IF(d_year=$M$129,IF(d_month=$M$130,IF(d_acct=B161,d_amt,0),0),0))</f>
        <v>0</v>
      </c>
      <c r="N161" s="314">
        <f t="array" ref="N161">SUM(IF(d_year=$N$129,IF(d_month=$N$130,IF(d_acct=B161,d_amt,0),0),0))</f>
        <v>0</v>
      </c>
      <c r="O161" s="501">
        <f t="array" ref="O161">SUM(IF(d_year=$O$129,IF(d_month=$O$130,IF(d_acct=B161,d_amt,0),0),0))</f>
        <v>0</v>
      </c>
      <c r="P161" s="501">
        <f t="array" ref="P161">SUM(IF(d_year=$P$129,IF(d_month=$P$130,IF(d_acct=B161,d_amt,0),0),0))</f>
        <v>0</v>
      </c>
      <c r="Q161" s="314">
        <f t="array" ref="Q161">SUM(IF(d_year=$Q$129,IF(d_month=$Q$130,IF(d_acct=B161,d_amt,0),0),0))</f>
        <v>0</v>
      </c>
      <c r="R161" s="314">
        <f t="array" ref="R161">SUM(IF(d_year=$R$129,IF(d_month=$R$130,IF(d_acct=B161,d_amt,0),0),0))</f>
        <v>0</v>
      </c>
      <c r="S161" s="137">
        <f t="array" ref="S161">SUM(IF(d_year=$S$129,IF(d_month=$S$130,IF(d_acct=B161,d_amt,0),0),0))</f>
        <v>0</v>
      </c>
      <c r="W161" s="312">
        <v>5567.73</v>
      </c>
      <c r="AH161" s="408"/>
      <c r="AI161" s="408"/>
      <c r="AJ161" s="408"/>
      <c r="AK161" s="408"/>
    </row>
    <row r="162" spans="2:37" s="67" customFormat="1" ht="15.95" customHeight="1">
      <c r="B162" s="863" t="s">
        <v>270</v>
      </c>
      <c r="C162" s="67" t="str">
        <f t="shared" si="59"/>
        <v>PTF 5 PLANT SECURITY (ECRC)-549</v>
      </c>
      <c r="G162" s="83"/>
      <c r="H162" s="136">
        <f t="array" ref="H162">SUM(IF(d_year=$H$129,IF(d_month=$H$130,IF(d_acct=B162,d_amt,0),0),0))</f>
        <v>0</v>
      </c>
      <c r="I162" s="136">
        <f t="array" ref="I162">SUM(IF(d_year=$I$129,IF(d_month=$I$130,IF(d_acct=B162,d_amt,0),0),0))</f>
        <v>0</v>
      </c>
      <c r="J162" s="136">
        <f t="array" ref="J162">SUM(IF(d_year=$J$129,IF(d_month=$J$130,IF(d_acct=B162,d_amt,0),0),0))</f>
        <v>0</v>
      </c>
      <c r="K162" s="136">
        <f t="array" ref="K162">SUM(IF(d_year=$K$129,IF(d_month=$K$130,IF(d_acct=B162,d_amt,0),0),0))</f>
        <v>0</v>
      </c>
      <c r="L162" s="136">
        <f t="array" ref="L162">SUM(IF(d_year=$L$129,IF(d_month=$L$130,IF(d_acct=B162,d_amt,0),0),0))</f>
        <v>0</v>
      </c>
      <c r="M162" s="501">
        <f t="array" ref="M162">SUM(IF(d_year=$M$129,IF(d_month=$M$130,IF(d_acct=B162,d_amt,0),0),0))</f>
        <v>0</v>
      </c>
      <c r="N162" s="136">
        <f t="array" ref="N162">SUM(IF(d_year=$N$129,IF(d_month=$N$130,IF(d_acct=B162,d_amt,0),0),0))</f>
        <v>0</v>
      </c>
      <c r="O162" s="501">
        <f t="array" ref="O162">SUM(IF(d_year=$O$129,IF(d_month=$O$130,IF(d_acct=B162,d_amt,0),0),0))</f>
        <v>0</v>
      </c>
      <c r="P162" s="501">
        <f t="array" ref="P162">SUM(IF(d_year=$P$129,IF(d_month=$P$130,IF(d_acct=B162,d_amt,0),0),0))</f>
        <v>0</v>
      </c>
      <c r="Q162" s="136">
        <f t="array" ref="Q162">SUM(IF(d_year=$Q$129,IF(d_month=$Q$130,IF(d_acct=B162,d_amt,0),0),0))</f>
        <v>0</v>
      </c>
      <c r="R162" s="136">
        <f t="array" ref="R162">SUM(IF(d_year=$R$129,IF(d_month=$R$130,IF(d_acct=B162,d_amt,0),0),0))</f>
        <v>0</v>
      </c>
      <c r="S162" s="137">
        <f t="array" ref="S162">SUM(IF(d_year=$S$129,IF(d_month=$S$130,IF(d_acct=B162,d_amt,0),0),0))</f>
        <v>0</v>
      </c>
      <c r="W162" s="67">
        <v>0</v>
      </c>
      <c r="Y162" s="312"/>
      <c r="Z162" s="312"/>
      <c r="AA162" s="312"/>
      <c r="AB162" s="312"/>
      <c r="AC162" s="312"/>
      <c r="AD162" s="312"/>
      <c r="AH162" s="408"/>
      <c r="AI162" s="408"/>
      <c r="AJ162" s="408"/>
      <c r="AK162" s="408"/>
    </row>
    <row r="163" spans="2:37" s="67" customFormat="1" ht="15.95" customHeight="1">
      <c r="B163" s="863" t="s">
        <v>272</v>
      </c>
      <c r="C163" s="67" t="str">
        <f t="shared" si="59"/>
        <v>PGD PLANT SECURITY-506</v>
      </c>
      <c r="G163" s="83"/>
      <c r="H163" s="136">
        <f t="array" ref="H163">SUM(IF(d_year=$H$129,IF(d_month=$H$130,IF(d_acct=B163,d_amt,0),0),0))</f>
        <v>0</v>
      </c>
      <c r="I163" s="136">
        <f t="array" ref="I163">SUM(IF(d_year=$I$129,IF(d_month=$I$130,IF(d_acct=B163,d_amt,0),0),0))</f>
        <v>0</v>
      </c>
      <c r="J163" s="136">
        <f t="array" ref="J163">SUM(IF(d_year=$J$129,IF(d_month=$J$130,IF(d_acct=B163,d_amt,0),0),0))</f>
        <v>0</v>
      </c>
      <c r="K163" s="136">
        <f t="array" ref="K163">SUM(IF(d_year=$K$129,IF(d_month=$K$130,IF(d_acct=B163,d_amt,0),0),0))</f>
        <v>0</v>
      </c>
      <c r="L163" s="136">
        <f t="array" ref="L163">SUM(IF(d_year=$L$129,IF(d_month=$L$130,IF(d_acct=B163,d_amt,0),0),0))</f>
        <v>0</v>
      </c>
      <c r="M163" s="501">
        <f t="array" ref="M163">SUM(IF(d_year=$M$129,IF(d_month=$M$130,IF(d_acct=B163,d_amt,0),0),0))</f>
        <v>0</v>
      </c>
      <c r="N163" s="136">
        <f t="array" ref="N163">SUM(IF(d_year=$N$129,IF(d_month=$N$130,IF(d_acct=B163,d_amt,0),0),0))</f>
        <v>0</v>
      </c>
      <c r="O163" s="501">
        <f t="array" ref="O163">SUM(IF(d_year=$O$129,IF(d_month=$O$130,IF(d_acct=B163,d_amt,0),0),0))</f>
        <v>0</v>
      </c>
      <c r="P163" s="501">
        <f t="array" ref="P163">SUM(IF(d_year=$P$129,IF(d_month=$P$130,IF(d_acct=B163,d_amt,0),0),0))</f>
        <v>0</v>
      </c>
      <c r="Q163" s="136">
        <f t="array" ref="Q163">SUM(IF(d_year=$Q$129,IF(d_month=$Q$130,IF(d_acct=B163,d_amt,0),0),0))</f>
        <v>0</v>
      </c>
      <c r="R163" s="136">
        <f t="array" ref="R163">SUM(IF(d_year=$R$129,IF(d_month=$R$130,IF(d_acct=B163,d_amt,0),0),0))</f>
        <v>0</v>
      </c>
      <c r="S163" s="137">
        <f t="array" ref="S163">SUM(IF(d_year=$S$129,IF(d_month=$S$130,IF(d_acct=B163,d_amt,0),0),0))</f>
        <v>0</v>
      </c>
      <c r="W163" s="67">
        <v>0</v>
      </c>
      <c r="Y163" s="312"/>
      <c r="Z163" s="312"/>
      <c r="AA163" s="312"/>
      <c r="AB163" s="312"/>
      <c r="AC163" s="312"/>
      <c r="AD163" s="312"/>
      <c r="AH163" s="408"/>
      <c r="AI163" s="408"/>
      <c r="AJ163" s="408"/>
      <c r="AK163" s="408"/>
    </row>
    <row r="164" spans="2:37" s="67" customFormat="1" ht="15.95" customHeight="1">
      <c r="B164" s="863" t="s">
        <v>274</v>
      </c>
      <c r="C164" s="67" t="str">
        <f t="shared" si="59"/>
        <v>NERC CIP SUPPORT - DUE DILLIGENCE-506</v>
      </c>
      <c r="G164" s="83"/>
      <c r="H164" s="136">
        <f t="array" ref="H164">SUM(IF(d_year=$H$129,IF(d_month=$H$130,IF(d_acct=B164,d_amt,0),0),0))</f>
        <v>0</v>
      </c>
      <c r="I164" s="136">
        <f t="array" ref="I164">SUM(IF(d_year=$I$129,IF(d_month=$I$130,IF(d_acct=B164,d_amt,0),0),0))</f>
        <v>0</v>
      </c>
      <c r="J164" s="136">
        <f t="array" ref="J164">SUM(IF(d_year=$J$129,IF(d_month=$J$130,IF(d_acct=B164,d_amt,0),0),0))</f>
        <v>0</v>
      </c>
      <c r="K164" s="136">
        <f t="array" ref="K164">SUM(IF(d_year=$K$129,IF(d_month=$K$130,IF(d_acct=B164,d_amt,0),0),0))</f>
        <v>0</v>
      </c>
      <c r="L164" s="136">
        <f t="array" ref="L164">SUM(IF(d_year=$L$129,IF(d_month=$L$130,IF(d_acct=B164,d_amt,0),0),0))</f>
        <v>3964.31</v>
      </c>
      <c r="M164" s="501">
        <f t="array" ref="M164">SUM(IF(d_year=$M$129,IF(d_month=$M$130,IF(d_acct=B164,d_amt,0),0),0))</f>
        <v>3798.68</v>
      </c>
      <c r="N164" s="136">
        <f t="array" ref="N164">SUM(IF(d_year=$N$129,IF(d_month=$N$130,IF(d_acct=B164,d_amt,0),0),0))</f>
        <v>0</v>
      </c>
      <c r="O164" s="501">
        <f t="array" ref="O164">SUM(IF(d_year=$O$129,IF(d_month=$O$130,IF(d_acct=B164,d_amt,0),0),0))</f>
        <v>0</v>
      </c>
      <c r="P164" s="501">
        <f t="array" ref="P164">SUM(IF(d_year=$P$129,IF(d_month=$P$130,IF(d_acct=B164,d_amt,0),0),0))</f>
        <v>0</v>
      </c>
      <c r="Q164" s="136">
        <f t="array" ref="Q164">SUM(IF(d_year=$Q$129,IF(d_month=$Q$130,IF(d_acct=B164,d_amt,0),0),0))</f>
        <v>0</v>
      </c>
      <c r="R164" s="136">
        <f t="array" ref="R164">SUM(IF(d_year=$R$129,IF(d_month=$R$130,IF(d_acct=B164,d_amt,0),0),0))</f>
        <v>0</v>
      </c>
      <c r="S164" s="137">
        <f t="array" ref="S164">SUM(IF(d_year=$S$129,IF(d_month=$S$130,IF(d_acct=B164,d_amt,0),0),0))</f>
        <v>0</v>
      </c>
      <c r="W164" s="67">
        <v>67100.460000000006</v>
      </c>
      <c r="Y164" s="312"/>
      <c r="Z164" s="312"/>
      <c r="AA164" s="312"/>
      <c r="AB164" s="312"/>
      <c r="AC164" s="312"/>
      <c r="AD164" s="312"/>
      <c r="AH164" s="408"/>
      <c r="AI164" s="408"/>
      <c r="AJ164" s="408"/>
      <c r="AK164" s="408"/>
    </row>
    <row r="165" spans="2:37" s="67" customFormat="1" ht="15.95" customHeight="1">
      <c r="B165" s="863" t="s">
        <v>275</v>
      </c>
      <c r="C165" s="67" t="str">
        <f t="shared" si="59"/>
        <v>NERC CIP SUPPORT - DUE DILLIGENCE-549</v>
      </c>
      <c r="G165" s="83"/>
      <c r="H165" s="136">
        <f t="array" ref="H165">SUM(IF(d_year=$H$129,IF(d_month=$H$130,IF(d_acct=B165,d_amt,0),0),0))</f>
        <v>0</v>
      </c>
      <c r="I165" s="136">
        <f t="array" ref="I165">SUM(IF(d_year=$I$129,IF(d_month=$I$130,IF(d_acct=B165,d_amt,0),0),0))</f>
        <v>0</v>
      </c>
      <c r="J165" s="136">
        <f t="array" ref="J165">SUM(IF(d_year=$J$129,IF(d_month=$J$130,IF(d_acct=B165,d_amt,0),0),0))</f>
        <v>0</v>
      </c>
      <c r="K165" s="136">
        <f t="array" ref="K165">SUM(IF(d_year=$K$129,IF(d_month=$K$130,IF(d_acct=B165,d_amt,0),0),0))</f>
        <v>0</v>
      </c>
      <c r="L165" s="136">
        <f t="array" ref="L165">SUM(IF(d_year=$L$129,IF(d_month=$L$130,IF(d_acct=B165,d_amt,0),0),0))</f>
        <v>3965.06</v>
      </c>
      <c r="M165" s="501">
        <f t="array" ref="M165">SUM(IF(d_year=$M$129,IF(d_month=$M$130,IF(d_acct=B165,d_amt,0),0),0))</f>
        <v>3799.22</v>
      </c>
      <c r="N165" s="136">
        <f t="array" ref="N165">SUM(IF(d_year=$N$129,IF(d_month=$N$130,IF(d_acct=B165,d_amt,0),0),0))</f>
        <v>0</v>
      </c>
      <c r="O165" s="501">
        <f t="array" ref="O165">SUM(IF(d_year=$O$129,IF(d_month=$O$130,IF(d_acct=B165,d_amt,0),0),0))</f>
        <v>0</v>
      </c>
      <c r="P165" s="501">
        <f t="array" ref="P165">SUM(IF(d_year=$P$129,IF(d_month=$P$130,IF(d_acct=B165,d_amt,0),0),0))</f>
        <v>0</v>
      </c>
      <c r="Q165" s="136">
        <f t="array" ref="Q165">SUM(IF(d_year=$Q$129,IF(d_month=$Q$130,IF(d_acct=B165,d_amt,0),0),0))</f>
        <v>0</v>
      </c>
      <c r="R165" s="136">
        <f t="array" ref="R165">SUM(IF(d_year=$R$129,IF(d_month=$R$130,IF(d_acct=B165,d_amt,0),0),0))</f>
        <v>0</v>
      </c>
      <c r="S165" s="137">
        <f t="array" ref="S165">SUM(IF(d_year=$S$129,IF(d_month=$S$130,IF(d_acct=B165,d_amt,0),0),0))</f>
        <v>0</v>
      </c>
      <c r="W165" s="67">
        <v>0</v>
      </c>
      <c r="Y165" s="312"/>
      <c r="Z165" s="312"/>
      <c r="AA165" s="312"/>
      <c r="AB165" s="312"/>
      <c r="AC165" s="312"/>
      <c r="AD165" s="312"/>
      <c r="AH165" s="408"/>
      <c r="AI165" s="408"/>
      <c r="AJ165" s="408"/>
      <c r="AK165" s="408"/>
    </row>
    <row r="166" spans="2:37" s="312" customFormat="1" ht="15.95" customHeight="1">
      <c r="B166" s="863" t="s">
        <v>276</v>
      </c>
      <c r="C166" s="312" t="str">
        <f t="shared" ref="C166" si="61">VLOOKUP(B166,acct_desc,2,FALSE)</f>
        <v>NERC CIP SUPPORT - INTRUMENT &amp; CONTR-506</v>
      </c>
      <c r="G166" s="83"/>
      <c r="H166" s="314">
        <f t="array" ref="H166">SUM(IF(d_year=$H$129,IF(d_month=$H$130,IF(d_acct=B166,d_amt,0),0),0))</f>
        <v>13000.02</v>
      </c>
      <c r="I166" s="314">
        <f t="array" ref="I166">SUM(IF(d_year=$I$129,IF(d_month=$I$130,IF(d_acct=B166,d_amt,0),0),0))</f>
        <v>17274.8</v>
      </c>
      <c r="J166" s="314">
        <f t="array" ref="J166">SUM(IF(d_year=$J$129,IF(d_month=$J$130,IF(d_acct=B166,d_amt,0),0),0))</f>
        <v>14301.22</v>
      </c>
      <c r="K166" s="314">
        <f t="array" ref="K166">SUM(IF(d_year=$K$129,IF(d_month=$K$130,IF(d_acct=B166,d_amt,0),0),0))</f>
        <v>11633.97</v>
      </c>
      <c r="L166" s="314">
        <f t="array" ref="L166">SUM(IF(d_year=$L$129,IF(d_month=$L$130,IF(d_acct=B166,d_amt,0),0),0))</f>
        <v>7514.51</v>
      </c>
      <c r="M166" s="501">
        <f t="array" ref="M166">SUM(IF(d_year=$M$129,IF(d_month=$M$130,IF(d_acct=B166,d_amt,0),0),0))</f>
        <v>3665.41</v>
      </c>
      <c r="N166" s="314">
        <f t="array" ref="N166">SUM(IF(d_year=$N$129,IF(d_month=$N$130,IF(d_acct=B166,d_amt,0),0),0))</f>
        <v>0</v>
      </c>
      <c r="O166" s="501">
        <f t="array" ref="O166">SUM(IF(d_year=$O$129,IF(d_month=$O$130,IF(d_acct=B166,d_amt,0),0),0))</f>
        <v>0</v>
      </c>
      <c r="P166" s="501">
        <f t="array" ref="P166">SUM(IF(d_year=$P$129,IF(d_month=$P$130,IF(d_acct=B166,d_amt,0),0),0))</f>
        <v>0</v>
      </c>
      <c r="Q166" s="314">
        <f t="array" ref="Q166">SUM(IF(d_year=$Q$129,IF(d_month=$Q$130,IF(d_acct=B166,d_amt,0),0),0))</f>
        <v>0</v>
      </c>
      <c r="R166" s="314">
        <f t="array" ref="R166">SUM(IF(d_year=$R$129,IF(d_month=$R$130,IF(d_acct=B166,d_amt,0),0),0))</f>
        <v>0</v>
      </c>
      <c r="S166" s="137">
        <f t="array" ref="S166">SUM(IF(d_year=$S$129,IF(d_month=$S$130,IF(d_acct=B166,d_amt,0),0),0))</f>
        <v>0</v>
      </c>
      <c r="W166" s="312">
        <v>0</v>
      </c>
      <c r="AH166" s="408"/>
      <c r="AI166" s="408"/>
      <c r="AJ166" s="408"/>
      <c r="AK166" s="408"/>
    </row>
    <row r="167" spans="2:37" s="67" customFormat="1" ht="15.95" customHeight="1">
      <c r="B167" s="863" t="s">
        <v>277</v>
      </c>
      <c r="C167" s="67" t="str">
        <f t="shared" si="59"/>
        <v>NERC CIP SUPPORT - INTRUMENT &amp; CONTR-549</v>
      </c>
      <c r="G167" s="83"/>
      <c r="H167" s="136">
        <f t="array" ref="H167">SUM(IF(d_year=$H$129,IF(d_month=$H$130,IF(d_acct=B167,d_amt,0),0),0))</f>
        <v>12999.29</v>
      </c>
      <c r="I167" s="136">
        <f t="array" ref="I167">SUM(IF(d_year=$I$129,IF(d_month=$I$130,IF(d_acct=B167,d_amt,0),0),0))</f>
        <v>17274.03</v>
      </c>
      <c r="J167" s="136">
        <f t="array" ref="J167">SUM(IF(d_year=$J$129,IF(d_month=$J$130,IF(d_acct=B167,d_amt,0),0),0))</f>
        <v>14300.56</v>
      </c>
      <c r="K167" s="136">
        <f t="array" ref="K167">SUM(IF(d_year=$K$129,IF(d_month=$K$130,IF(d_acct=B167,d_amt,0),0),0))</f>
        <v>11633.17</v>
      </c>
      <c r="L167" s="136">
        <f t="array" ref="L167">SUM(IF(d_year=$L$129,IF(d_month=$L$130,IF(d_acct=B167,d_amt,0),0),0))</f>
        <v>7513.72</v>
      </c>
      <c r="M167" s="501">
        <f t="array" ref="M167">SUM(IF(d_year=$M$129,IF(d_month=$M$130,IF(d_acct=B167,d_amt,0),0),0))</f>
        <v>3665.38</v>
      </c>
      <c r="N167" s="136">
        <f t="array" ref="N167">SUM(IF(d_year=$N$129,IF(d_month=$N$130,IF(d_acct=B167,d_amt,0),0),0))</f>
        <v>0</v>
      </c>
      <c r="O167" s="501">
        <f t="array" ref="O167">SUM(IF(d_year=$O$129,IF(d_month=$O$130,IF(d_acct=B167,d_amt,0),0),0))</f>
        <v>0</v>
      </c>
      <c r="P167" s="501">
        <f t="array" ref="P167">SUM(IF(d_year=$P$129,IF(d_month=$P$130,IF(d_acct=B167,d_amt,0),0),0))</f>
        <v>0</v>
      </c>
      <c r="Q167" s="136">
        <f t="array" ref="Q167">SUM(IF(d_year=$Q$129,IF(d_month=$Q$130,IF(d_acct=B167,d_amt,0),0),0))</f>
        <v>0</v>
      </c>
      <c r="R167" s="136">
        <f t="array" ref="R167">SUM(IF(d_year=$R$129,IF(d_month=$R$130,IF(d_acct=B167,d_amt,0),0),0))</f>
        <v>0</v>
      </c>
      <c r="S167" s="137">
        <f t="array" ref="S167">SUM(IF(d_year=$S$129,IF(d_month=$S$130,IF(d_acct=B167,d_amt,0),0),0))</f>
        <v>0</v>
      </c>
      <c r="W167" s="67">
        <v>0</v>
      </c>
      <c r="Y167" s="312"/>
      <c r="Z167" s="312"/>
      <c r="AA167" s="312"/>
      <c r="AB167" s="312"/>
      <c r="AC167" s="312"/>
      <c r="AD167" s="312"/>
      <c r="AH167" s="408"/>
      <c r="AI167" s="408"/>
      <c r="AJ167" s="408"/>
      <c r="AK167" s="408"/>
    </row>
    <row r="168" spans="2:37" s="67" customFormat="1" ht="15.95" customHeight="1">
      <c r="B168" s="863" t="s">
        <v>281</v>
      </c>
      <c r="C168" s="67" t="str">
        <f t="shared" si="59"/>
        <v>NERC CIP SUPPORT - APPS/DATA SYSTEMS-506</v>
      </c>
      <c r="G168" s="83"/>
      <c r="H168" s="136">
        <f t="array" ref="H168">SUM(IF(d_year=$H$129,IF(d_month=$H$130,IF(d_acct=B168,d_amt,0),0),0))</f>
        <v>0</v>
      </c>
      <c r="I168" s="136">
        <f t="array" ref="I168">SUM(IF(d_year=$I$129,IF(d_month=$I$130,IF(d_acct=B168,d_amt,0),0),0))</f>
        <v>0</v>
      </c>
      <c r="J168" s="136">
        <f t="array" ref="J168">SUM(IF(d_year=$J$129,IF(d_month=$J$130,IF(d_acct=B168,d_amt,0),0),0))</f>
        <v>0</v>
      </c>
      <c r="K168" s="136">
        <f t="array" ref="K168">SUM(IF(d_year=$K$129,IF(d_month=$K$130,IF(d_acct=B168,d_amt,0),0),0))</f>
        <v>0</v>
      </c>
      <c r="L168" s="136">
        <f t="array" ref="L168">SUM(IF(d_year=$L$129,IF(d_month=$L$130,IF(d_acct=B168,d_amt,0),0),0))</f>
        <v>0</v>
      </c>
      <c r="M168" s="501">
        <f t="array" ref="M168">SUM(IF(d_year=$M$129,IF(d_month=$M$130,IF(d_acct=B168,d_amt,0),0),0))</f>
        <v>0</v>
      </c>
      <c r="N168" s="136">
        <f t="array" ref="N168">SUM(IF(d_year=$N$129,IF(d_month=$N$130,IF(d_acct=B168,d_amt,0),0),0))</f>
        <v>0</v>
      </c>
      <c r="O168" s="501">
        <f t="array" ref="O168">SUM(IF(d_year=$O$129,IF(d_month=$O$130,IF(d_acct=B168,d_amt,0),0),0))</f>
        <v>0</v>
      </c>
      <c r="P168" s="501">
        <f t="array" ref="P168">SUM(IF(d_year=$P$129,IF(d_month=$P$130,IF(d_acct=B168,d_amt,0),0),0))</f>
        <v>0</v>
      </c>
      <c r="Q168" s="136">
        <f t="array" ref="Q168">SUM(IF(d_year=$Q$129,IF(d_month=$Q$130,IF(d_acct=B168,d_amt,0),0),0))</f>
        <v>0</v>
      </c>
      <c r="R168" s="136">
        <f t="array" ref="R168">SUM(IF(d_year=$R$129,IF(d_month=$R$130,IF(d_acct=B168,d_amt,0),0),0))</f>
        <v>0</v>
      </c>
      <c r="S168" s="137">
        <f t="array" ref="S168">SUM(IF(d_year=$S$129,IF(d_month=$S$130,IF(d_acct=B168,d_amt,0),0),0))</f>
        <v>0</v>
      </c>
      <c r="W168" s="67">
        <v>0</v>
      </c>
      <c r="Y168" s="312"/>
      <c r="Z168" s="312"/>
      <c r="AA168" s="312"/>
      <c r="AB168" s="312"/>
      <c r="AC168" s="312"/>
      <c r="AD168" s="312"/>
      <c r="AH168" s="408"/>
      <c r="AI168" s="408"/>
      <c r="AJ168" s="408"/>
      <c r="AK168" s="408"/>
    </row>
    <row r="169" spans="2:37" s="67" customFormat="1" ht="15.95" customHeight="1">
      <c r="B169" s="863" t="s">
        <v>282</v>
      </c>
      <c r="C169" s="67" t="str">
        <f t="shared" si="59"/>
        <v>NERC CIP SUPPORT - APPS/DATA SYSTEMS-549</v>
      </c>
      <c r="G169" s="83"/>
      <c r="H169" s="136">
        <f t="array" ref="H169">SUM(IF(d_year=$H$129,IF(d_month=$H$130,IF(d_acct=B169,d_amt,0),0),0))</f>
        <v>0</v>
      </c>
      <c r="I169" s="136">
        <f t="array" ref="I169">SUM(IF(d_year=$I$129,IF(d_month=$I$130,IF(d_acct=B169,d_amt,0),0),0))</f>
        <v>0</v>
      </c>
      <c r="J169" s="136">
        <f t="array" ref="J169">SUM(IF(d_year=$J$129,IF(d_month=$J$130,IF(d_acct=B169,d_amt,0),0),0))</f>
        <v>0</v>
      </c>
      <c r="K169" s="136">
        <f t="array" ref="K169">SUM(IF(d_year=$K$129,IF(d_month=$K$130,IF(d_acct=B169,d_amt,0),0),0))</f>
        <v>0</v>
      </c>
      <c r="L169" s="136">
        <f t="array" ref="L169">SUM(IF(d_year=$L$129,IF(d_month=$L$130,IF(d_acct=B169,d_amt,0),0),0))</f>
        <v>0</v>
      </c>
      <c r="M169" s="501">
        <f t="array" ref="M169">SUM(IF(d_year=$M$129,IF(d_month=$M$130,IF(d_acct=B169,d_amt,0),0),0))</f>
        <v>0</v>
      </c>
      <c r="N169" s="136">
        <f t="array" ref="N169">SUM(IF(d_year=$N$129,IF(d_month=$N$130,IF(d_acct=B169,d_amt,0),0),0))</f>
        <v>0</v>
      </c>
      <c r="O169" s="501">
        <f t="array" ref="O169">SUM(IF(d_year=$O$129,IF(d_month=$O$130,IF(d_acct=B169,d_amt,0),0),0))</f>
        <v>0</v>
      </c>
      <c r="P169" s="501">
        <f t="array" ref="P169">SUM(IF(d_year=$P$129,IF(d_month=$P$130,IF(d_acct=B169,d_amt,0),0),0))</f>
        <v>0</v>
      </c>
      <c r="Q169" s="136">
        <f t="array" ref="Q169">SUM(IF(d_year=$Q$129,IF(d_month=$Q$130,IF(d_acct=B169,d_amt,0),0),0))</f>
        <v>0</v>
      </c>
      <c r="R169" s="136">
        <f t="array" ref="R169">SUM(IF(d_year=$R$129,IF(d_month=$R$130,IF(d_acct=B169,d_amt,0),0),0))</f>
        <v>0</v>
      </c>
      <c r="S169" s="137">
        <f t="array" ref="S169">SUM(IF(d_year=$S$129,IF(d_month=$S$130,IF(d_acct=B169,d_amt,0),0),0))</f>
        <v>0</v>
      </c>
      <c r="W169" s="67">
        <v>4774.45</v>
      </c>
      <c r="Y169" s="312"/>
      <c r="Z169" s="312"/>
      <c r="AA169" s="312"/>
      <c r="AB169" s="312"/>
      <c r="AC169" s="312"/>
      <c r="AD169" s="312"/>
      <c r="AH169" s="408"/>
      <c r="AI169" s="408"/>
      <c r="AJ169" s="408"/>
      <c r="AK169" s="408"/>
    </row>
    <row r="170" spans="2:37" s="67" customFormat="1" ht="15.95" customHeight="1">
      <c r="B170" s="863" t="s">
        <v>283</v>
      </c>
      <c r="C170" s="67" t="str">
        <f t="shared" si="59"/>
        <v>PFL PLANT SECURITY-549</v>
      </c>
      <c r="G170" s="83"/>
      <c r="H170" s="136">
        <f t="array" ref="H170">SUM(IF(d_year=$H$129,IF(d_month=$H$130,IF(d_acct=B170,d_amt,0),0),0))</f>
        <v>0</v>
      </c>
      <c r="I170" s="136">
        <f t="array" ref="I170">SUM(IF(d_year=$I$129,IF(d_month=$I$130,IF(d_acct=B170,d_amt,0),0),0))</f>
        <v>0</v>
      </c>
      <c r="J170" s="136">
        <f t="array" ref="J170">SUM(IF(d_year=$J$129,IF(d_month=$J$130,IF(d_acct=B170,d_amt,0),0),0))</f>
        <v>0</v>
      </c>
      <c r="K170" s="136">
        <f t="array" ref="K170">SUM(IF(d_year=$K$129,IF(d_month=$K$130,IF(d_acct=B170,d_amt,0),0),0))</f>
        <v>0</v>
      </c>
      <c r="L170" s="136">
        <f t="array" ref="L170">SUM(IF(d_year=$L$129,IF(d_month=$L$130,IF(d_acct=B170,d_amt,0),0),0))</f>
        <v>0</v>
      </c>
      <c r="M170" s="501">
        <f t="array" ref="M170">SUM(IF(d_year=$M$129,IF(d_month=$M$130,IF(d_acct=B170,d_amt,0),0),0))</f>
        <v>0</v>
      </c>
      <c r="N170" s="136">
        <f t="array" ref="N170">SUM(IF(d_year=$N$129,IF(d_month=$N$130,IF(d_acct=B170,d_amt,0),0),0))</f>
        <v>0</v>
      </c>
      <c r="O170" s="501">
        <f t="array" ref="O170">SUM(IF(d_year=$O$129,IF(d_month=$O$130,IF(d_acct=B170,d_amt,0),0),0))</f>
        <v>0</v>
      </c>
      <c r="P170" s="501">
        <f t="array" ref="P170">SUM(IF(d_year=$P$129,IF(d_month=$P$130,IF(d_acct=B170,d_amt,0),0),0))</f>
        <v>0</v>
      </c>
      <c r="Q170" s="136">
        <f t="array" ref="Q170">SUM(IF(d_year=$Q$129,IF(d_month=$Q$130,IF(d_acct=B170,d_amt,0),0),0))</f>
        <v>0</v>
      </c>
      <c r="R170" s="136">
        <f t="array" ref="R170">SUM(IF(d_year=$R$129,IF(d_month=$R$130,IF(d_acct=B170,d_amt,0),0),0))</f>
        <v>0</v>
      </c>
      <c r="S170" s="137">
        <f t="array" ref="S170">SUM(IF(d_year=$S$129,IF(d_month=$S$130,IF(d_acct=B170,d_amt,0),0),0))</f>
        <v>0</v>
      </c>
      <c r="W170" s="67">
        <v>4775</v>
      </c>
      <c r="Y170" s="312"/>
      <c r="Z170" s="312"/>
      <c r="AA170" s="312"/>
      <c r="AB170" s="312"/>
      <c r="AC170" s="312"/>
      <c r="AD170" s="312"/>
      <c r="AH170" s="408"/>
      <c r="AI170" s="408"/>
      <c r="AJ170" s="408"/>
      <c r="AK170" s="408"/>
    </row>
    <row r="171" spans="2:37" s="67" customFormat="1" ht="15.95" customHeight="1">
      <c r="B171" s="863" t="s">
        <v>285</v>
      </c>
      <c r="C171" s="67" t="str">
        <f t="shared" si="59"/>
        <v>(524B) Misc Nuc Power Exps-Cap Clause</v>
      </c>
      <c r="G171" s="83"/>
      <c r="H171" s="136">
        <f t="array" ref="H171">SUM(IF(d_year=$H$129,IF(d_month=$H$130,IF(d_acct=B171,d_amt,0),0),0))</f>
        <v>59080</v>
      </c>
      <c r="I171" s="136">
        <f t="array" ref="I171">SUM(IF(d_year=$I$129,IF(d_month=$I$130,IF(d_acct=B171,d_amt,0),0),0))</f>
        <v>59080</v>
      </c>
      <c r="J171" s="136">
        <f t="array" ref="J171">SUM(IF(d_year=$J$129,IF(d_month=$J$130,IF(d_acct=B171,d_amt,0),0),0))</f>
        <v>59081</v>
      </c>
      <c r="K171" s="136">
        <f t="array" ref="K171">SUM(IF(d_year=$K$129,IF(d_month=$K$130,IF(d_acct=B171,d_amt,0),0),0))</f>
        <v>59081</v>
      </c>
      <c r="L171" s="136">
        <f t="array" ref="L171">SUM(IF(d_year=$L$129,IF(d_month=$L$130,IF(d_acct=B171,d_amt,0),0),0))</f>
        <v>59079</v>
      </c>
      <c r="M171" s="501">
        <f t="array" ref="M171">SUM(IF(d_year=$M$129,IF(d_month=$M$130,IF(d_acct=B171,d_amt,0),0),0))</f>
        <v>19661</v>
      </c>
      <c r="N171" s="136">
        <f t="array" ref="N171">SUM(IF(d_year=$N$129,IF(d_month=$N$130,IF(d_acct=B171,d_amt,0),0),0))</f>
        <v>0</v>
      </c>
      <c r="O171" s="501">
        <f t="array" ref="O171">SUM(IF(d_year=$O$129,IF(d_month=$O$130,IF(d_acct=B171,d_amt,0),0),0))</f>
        <v>0</v>
      </c>
      <c r="P171" s="501">
        <f t="array" ref="P171">SUM(IF(d_year=$P$129,IF(d_month=$P$130,IF(d_acct=B171,d_amt,0),0),0))</f>
        <v>0</v>
      </c>
      <c r="Q171" s="136">
        <f t="array" ref="Q171">SUM(IF(d_year=$Q$129,IF(d_month=$Q$130,IF(d_acct=B171,d_amt,0),0),0))</f>
        <v>0</v>
      </c>
      <c r="R171" s="136">
        <f t="array" ref="R171">SUM(IF(d_year=$R$129,IF(d_month=$R$130,IF(d_acct=B171,d_amt,0),0),0))</f>
        <v>0</v>
      </c>
      <c r="S171" s="137">
        <f t="array" ref="S171">SUM(IF(d_year=$S$129,IF(d_month=$S$130,IF(d_acct=B171,d_amt,0),0),0))</f>
        <v>0</v>
      </c>
      <c r="W171" s="67">
        <v>34547.040000000001</v>
      </c>
      <c r="Y171" s="312"/>
      <c r="Z171" s="312"/>
      <c r="AA171" s="312"/>
      <c r="AB171" s="312"/>
      <c r="AC171" s="312"/>
      <c r="AD171" s="312"/>
      <c r="AH171" s="408"/>
      <c r="AI171" s="408"/>
      <c r="AJ171" s="408"/>
      <c r="AK171" s="408"/>
    </row>
    <row r="172" spans="2:37" s="67" customFormat="1" ht="15.95" customHeight="1">
      <c r="B172" s="863" t="s">
        <v>286</v>
      </c>
      <c r="C172" s="67" t="str">
        <f t="shared" ref="C172:C218" si="62">VLOOKUP(B172,acct_desc,2,FALSE)</f>
        <v>(524B) Misc Nuc Power Exps-Cap Clause</v>
      </c>
      <c r="G172" s="83"/>
      <c r="H172" s="136">
        <f t="array" ref="H172">SUM(IF(d_year=$H$129,IF(d_month=$H$130,IF(d_acct=B172,d_amt,0),0),0))</f>
        <v>0</v>
      </c>
      <c r="I172" s="136">
        <f t="array" ref="I172">SUM(IF(d_year=$I$129,IF(d_month=$I$130,IF(d_acct=B172,d_amt,0),0),0))</f>
        <v>-324.01</v>
      </c>
      <c r="J172" s="136">
        <f t="array" ref="J172">SUM(IF(d_year=$J$129,IF(d_month=$J$130,IF(d_acct=B172,d_amt,0),0),0))</f>
        <v>0</v>
      </c>
      <c r="K172" s="136">
        <f t="array" ref="K172">SUM(IF(d_year=$K$129,IF(d_month=$K$130,IF(d_acct=B172,d_amt,0),0),0))</f>
        <v>7864.5</v>
      </c>
      <c r="L172" s="136">
        <f t="array" ref="L172">SUM(IF(d_year=$L$129,IF(d_month=$L$130,IF(d_acct=B172,d_amt,0),0),0))</f>
        <v>59.16</v>
      </c>
      <c r="M172" s="501">
        <f t="array" ref="M172">SUM(IF(d_year=$M$129,IF(d_month=$M$130,IF(d_acct=B172,d_amt,0),0),0))</f>
        <v>863.29</v>
      </c>
      <c r="N172" s="136">
        <f t="array" ref="N172">SUM(IF(d_year=$N$129,IF(d_month=$N$130,IF(d_acct=B172,d_amt,0),0),0))</f>
        <v>0</v>
      </c>
      <c r="O172" s="501">
        <f t="array" ref="O172">SUM(IF(d_year=$O$129,IF(d_month=$O$130,IF(d_acct=B172,d_amt,0),0),0))</f>
        <v>0</v>
      </c>
      <c r="P172" s="501">
        <f t="array" ref="P172">SUM(IF(d_year=$P$129,IF(d_month=$P$130,IF(d_acct=B172,d_amt,0),0),0))</f>
        <v>0</v>
      </c>
      <c r="Q172" s="136">
        <f t="array" ref="Q172">SUM(IF(d_year=$Q$129,IF(d_month=$Q$130,IF(d_acct=B172,d_amt,0),0),0))</f>
        <v>0</v>
      </c>
      <c r="R172" s="136">
        <f t="array" ref="R172">SUM(IF(d_year=$R$129,IF(d_month=$R$130,IF(d_acct=B172,d_amt,0),0),0))</f>
        <v>0</v>
      </c>
      <c r="S172" s="137">
        <f t="array" ref="S172">SUM(IF(d_year=$S$129,IF(d_month=$S$130,IF(d_acct=B172,d_amt,0),0),0))</f>
        <v>0</v>
      </c>
      <c r="W172" s="67">
        <v>34547.01</v>
      </c>
      <c r="Y172" s="312"/>
      <c r="Z172" s="312"/>
      <c r="AA172" s="312"/>
      <c r="AB172" s="312"/>
      <c r="AC172" s="312"/>
      <c r="AD172" s="312"/>
      <c r="AH172" s="408"/>
      <c r="AI172" s="408"/>
      <c r="AJ172" s="408"/>
      <c r="AK172" s="408"/>
    </row>
    <row r="173" spans="2:37" s="67" customFormat="1" ht="15.95" customHeight="1">
      <c r="B173" s="863" t="s">
        <v>288</v>
      </c>
      <c r="C173" s="67" t="str">
        <f t="shared" si="62"/>
        <v>(524B) Misc Nuc Power Exps-Cap Clause</v>
      </c>
      <c r="G173" s="83"/>
      <c r="H173" s="136">
        <f t="array" ref="H173">SUM(IF(d_year=$H$129,IF(d_month=$H$130,IF(d_acct=B173,d_amt,0),0),0))</f>
        <v>100451.6</v>
      </c>
      <c r="I173" s="136">
        <f t="array" ref="I173">SUM(IF(d_year=$I$129,IF(d_month=$I$130,IF(d_acct=B173,d_amt,0),0),0))</f>
        <v>169834.96</v>
      </c>
      <c r="J173" s="136">
        <f t="array" ref="J173">SUM(IF(d_year=$J$129,IF(d_month=$J$130,IF(d_acct=B173,d_amt,0),0),0))</f>
        <v>52292.56</v>
      </c>
      <c r="K173" s="136">
        <f t="array" ref="K173">SUM(IF(d_year=$K$129,IF(d_month=$K$130,IF(d_acct=B173,d_amt,0),0),0))</f>
        <v>20254.009999999998</v>
      </c>
      <c r="L173" s="136">
        <f t="array" ref="L173">SUM(IF(d_year=$L$129,IF(d_month=$L$130,IF(d_acct=B173,d_amt,0),0),0))</f>
        <v>127260.26</v>
      </c>
      <c r="M173" s="501">
        <f t="array" ref="M173">SUM(IF(d_year=$M$129,IF(d_month=$M$130,IF(d_acct=B173,d_amt,0),0),0))</f>
        <v>42831.6</v>
      </c>
      <c r="N173" s="136">
        <f t="array" ref="N173">SUM(IF(d_year=$N$129,IF(d_month=$N$130,IF(d_acct=B173,d_amt,0),0),0))</f>
        <v>0</v>
      </c>
      <c r="O173" s="501">
        <f t="array" ref="O173">SUM(IF(d_year=$O$129,IF(d_month=$O$130,IF(d_acct=B173,d_amt,0),0),0))</f>
        <v>0</v>
      </c>
      <c r="P173" s="501">
        <f t="array" ref="P173">SUM(IF(d_year=$P$129,IF(d_month=$P$130,IF(d_acct=B173,d_amt,0),0),0))</f>
        <v>0</v>
      </c>
      <c r="Q173" s="136">
        <f t="array" ref="Q173">SUM(IF(d_year=$Q$129,IF(d_month=$Q$130,IF(d_acct=B173,d_amt,0),0),0))</f>
        <v>0</v>
      </c>
      <c r="R173" s="136">
        <f t="array" ref="R173">SUM(IF(d_year=$R$129,IF(d_month=$R$130,IF(d_acct=B173,d_amt,0),0),0))</f>
        <v>0</v>
      </c>
      <c r="S173" s="137">
        <f t="array" ref="S173">SUM(IF(d_year=$S$129,IF(d_month=$S$130,IF(d_acct=B173,d_amt,0),0),0))</f>
        <v>0</v>
      </c>
      <c r="W173" s="67">
        <v>0</v>
      </c>
      <c r="Y173" s="312"/>
      <c r="Z173" s="312"/>
      <c r="AA173" s="312"/>
      <c r="AB173" s="312"/>
      <c r="AC173" s="312"/>
      <c r="AD173" s="312"/>
      <c r="AH173" s="408"/>
      <c r="AI173" s="408"/>
      <c r="AJ173" s="408"/>
      <c r="AK173" s="408"/>
    </row>
    <row r="174" spans="2:37" s="67" customFormat="1" ht="15.95" customHeight="1">
      <c r="B174" s="863" t="s">
        <v>290</v>
      </c>
      <c r="C174" s="67" t="str">
        <f t="shared" si="62"/>
        <v>(524B) Misc Nuc Power Exps-Cap Clause</v>
      </c>
      <c r="G174" s="83"/>
      <c r="H174" s="136">
        <f t="array" ref="H174">SUM(IF(d_year=$H$129,IF(d_month=$H$130,IF(d_acct=B174,d_amt,0),0),0))</f>
        <v>2853.24</v>
      </c>
      <c r="I174" s="136">
        <f t="array" ref="I174">SUM(IF(d_year=$I$129,IF(d_month=$I$130,IF(d_acct=B174,d_amt,0),0),0))</f>
        <v>2733.23</v>
      </c>
      <c r="J174" s="136">
        <f t="array" ref="J174">SUM(IF(d_year=$J$129,IF(d_month=$J$130,IF(d_acct=B174,d_amt,0),0),0))</f>
        <v>2675</v>
      </c>
      <c r="K174" s="136">
        <f t="array" ref="K174">SUM(IF(d_year=$K$129,IF(d_month=$K$130,IF(d_acct=B174,d_amt,0),0),0))</f>
        <v>3944.22</v>
      </c>
      <c r="L174" s="136">
        <f t="array" ref="L174">SUM(IF(d_year=$L$129,IF(d_month=$L$130,IF(d_acct=B174,d_amt,0),0),0))</f>
        <v>2675</v>
      </c>
      <c r="M174" s="501">
        <f t="array" ref="M174">SUM(IF(d_year=$M$129,IF(d_month=$M$130,IF(d_acct=B174,d_amt,0),0),0))</f>
        <v>3012.62</v>
      </c>
      <c r="N174" s="136">
        <f t="array" ref="N174">SUM(IF(d_year=$N$129,IF(d_month=$N$130,IF(d_acct=B174,d_amt,0),0),0))</f>
        <v>0</v>
      </c>
      <c r="O174" s="501">
        <f t="array" ref="O174">SUM(IF(d_year=$O$129,IF(d_month=$O$130,IF(d_acct=B174,d_amt,0),0),0))</f>
        <v>0</v>
      </c>
      <c r="P174" s="501">
        <f t="array" ref="P174">SUM(IF(d_year=$P$129,IF(d_month=$P$130,IF(d_acct=B174,d_amt,0),0),0))</f>
        <v>0</v>
      </c>
      <c r="Q174" s="136">
        <f t="array" ref="Q174">SUM(IF(d_year=$Q$129,IF(d_month=$Q$130,IF(d_acct=B174,d_amt,0),0),0))</f>
        <v>0</v>
      </c>
      <c r="R174" s="136">
        <f t="array" ref="R174">SUM(IF(d_year=$R$129,IF(d_month=$R$130,IF(d_acct=B174,d_amt,0),0),0))</f>
        <v>0</v>
      </c>
      <c r="S174" s="137">
        <f t="array" ref="S174">SUM(IF(d_year=$S$129,IF(d_month=$S$130,IF(d_acct=B174,d_amt,0),0),0))</f>
        <v>0</v>
      </c>
      <c r="W174" s="67">
        <v>0</v>
      </c>
      <c r="Y174" s="312"/>
      <c r="Z174" s="312"/>
      <c r="AA174" s="312"/>
      <c r="AB174" s="312"/>
      <c r="AC174" s="312"/>
      <c r="AD174" s="312"/>
      <c r="AH174" s="408"/>
      <c r="AI174" s="408"/>
      <c r="AJ174" s="408"/>
      <c r="AK174" s="408"/>
    </row>
    <row r="175" spans="2:37" s="67" customFormat="1" ht="15.95" customHeight="1">
      <c r="B175" s="863" t="s">
        <v>291</v>
      </c>
      <c r="C175" s="67" t="str">
        <f t="shared" si="62"/>
        <v>(524B) Misc Nuc Power Exps-Cap Clause</v>
      </c>
      <c r="G175" s="83"/>
      <c r="H175" s="136">
        <f t="array" ref="H175">SUM(IF(d_year=$H$129,IF(d_month=$H$130,IF(d_acct=B175,d_amt,0),0),0))</f>
        <v>0</v>
      </c>
      <c r="I175" s="136">
        <f t="array" ref="I175">SUM(IF(d_year=$I$129,IF(d_month=$I$130,IF(d_acct=B175,d_amt,0),0),0))</f>
        <v>0</v>
      </c>
      <c r="J175" s="136">
        <f t="array" ref="J175">SUM(IF(d_year=$J$129,IF(d_month=$J$130,IF(d_acct=B175,d_amt,0),0),0))</f>
        <v>0</v>
      </c>
      <c r="K175" s="136">
        <f t="array" ref="K175">SUM(IF(d_year=$K$129,IF(d_month=$K$130,IF(d_acct=B175,d_amt,0),0),0))</f>
        <v>0</v>
      </c>
      <c r="L175" s="136">
        <f t="array" ref="L175">SUM(IF(d_year=$L$129,IF(d_month=$L$130,IF(d_acct=B175,d_amt,0),0),0))</f>
        <v>0</v>
      </c>
      <c r="M175" s="501">
        <f t="array" ref="M175">SUM(IF(d_year=$M$129,IF(d_month=$M$130,IF(d_acct=B175,d_amt,0),0),0))</f>
        <v>0</v>
      </c>
      <c r="N175" s="136">
        <f t="array" ref="N175">SUM(IF(d_year=$N$129,IF(d_month=$N$130,IF(d_acct=B175,d_amt,0),0),0))</f>
        <v>0</v>
      </c>
      <c r="O175" s="501">
        <f t="array" ref="O175">SUM(IF(d_year=$O$129,IF(d_month=$O$130,IF(d_acct=B175,d_amt,0),0),0))</f>
        <v>0</v>
      </c>
      <c r="P175" s="501">
        <f t="array" ref="P175">SUM(IF(d_year=$P$129,IF(d_month=$P$130,IF(d_acct=B175,d_amt,0),0),0))</f>
        <v>0</v>
      </c>
      <c r="Q175" s="136">
        <f t="array" ref="Q175">SUM(IF(d_year=$Q$129,IF(d_month=$Q$130,IF(d_acct=B175,d_amt,0),0),0))</f>
        <v>0</v>
      </c>
      <c r="R175" s="136">
        <f t="array" ref="R175">SUM(IF(d_year=$R$129,IF(d_month=$R$130,IF(d_acct=B175,d_amt,0),0),0))</f>
        <v>0</v>
      </c>
      <c r="S175" s="137">
        <f t="array" ref="S175">SUM(IF(d_year=$S$129,IF(d_month=$S$130,IF(d_acct=B175,d_amt,0),0),0))</f>
        <v>0</v>
      </c>
      <c r="W175" s="67">
        <v>0</v>
      </c>
      <c r="Y175" s="312"/>
      <c r="Z175" s="312"/>
      <c r="AA175" s="312"/>
      <c r="AB175" s="312"/>
      <c r="AC175" s="312"/>
      <c r="AD175" s="312"/>
      <c r="AH175" s="408"/>
      <c r="AI175" s="408"/>
      <c r="AJ175" s="408"/>
      <c r="AK175" s="408"/>
    </row>
    <row r="176" spans="2:37" s="67" customFormat="1" ht="15.95" customHeight="1">
      <c r="B176" s="863" t="s">
        <v>293</v>
      </c>
      <c r="C176" s="67" t="str">
        <f t="shared" si="62"/>
        <v>(524B) Misc Nuc Power Exps-Cap Clause</v>
      </c>
      <c r="G176" s="83"/>
      <c r="H176" s="136">
        <f t="array" ref="H176">SUM(IF(d_year=$H$129,IF(d_month=$H$130,IF(d_acct=B176,d_amt,0),0),0))</f>
        <v>0</v>
      </c>
      <c r="I176" s="136">
        <f t="array" ref="I176">SUM(IF(d_year=$I$129,IF(d_month=$I$130,IF(d_acct=B176,d_amt,0),0),0))</f>
        <v>0</v>
      </c>
      <c r="J176" s="136">
        <f t="array" ref="J176">SUM(IF(d_year=$J$129,IF(d_month=$J$130,IF(d_acct=B176,d_amt,0),0),0))</f>
        <v>0</v>
      </c>
      <c r="K176" s="136">
        <f t="array" ref="K176">SUM(IF(d_year=$K$129,IF(d_month=$K$130,IF(d_acct=B176,d_amt,0),0),0))</f>
        <v>0</v>
      </c>
      <c r="L176" s="136">
        <f t="array" ref="L176">SUM(IF(d_year=$L$129,IF(d_month=$L$130,IF(d_acct=B176,d_amt,0),0),0))</f>
        <v>0</v>
      </c>
      <c r="M176" s="501">
        <f t="array" ref="M176">SUM(IF(d_year=$M$129,IF(d_month=$M$130,IF(d_acct=B176,d_amt,0),0),0))</f>
        <v>9902.0300000000007</v>
      </c>
      <c r="N176" s="136">
        <f t="array" ref="N176">SUM(IF(d_year=$N$129,IF(d_month=$N$130,IF(d_acct=B176,d_amt,0),0),0))</f>
        <v>0</v>
      </c>
      <c r="O176" s="501">
        <f t="array" ref="O176">SUM(IF(d_year=$O$129,IF(d_month=$O$130,IF(d_acct=B176,d_amt,0),0),0))</f>
        <v>0</v>
      </c>
      <c r="P176" s="501">
        <f t="array" ref="P176">SUM(IF(d_year=$P$129,IF(d_month=$P$130,IF(d_acct=B176,d_amt,0),0),0))</f>
        <v>0</v>
      </c>
      <c r="Q176" s="136">
        <f t="array" ref="Q176">SUM(IF(d_year=$Q$129,IF(d_month=$Q$130,IF(d_acct=B176,d_amt,0),0),0))</f>
        <v>0</v>
      </c>
      <c r="R176" s="136">
        <f t="array" ref="R176">SUM(IF(d_year=$R$129,IF(d_month=$R$130,IF(d_acct=B176,d_amt,0),0),0))</f>
        <v>0</v>
      </c>
      <c r="S176" s="137">
        <f t="array" ref="S176">SUM(IF(d_year=$S$129,IF(d_month=$S$130,IF(d_acct=B176,d_amt,0),0),0))</f>
        <v>0</v>
      </c>
      <c r="W176" s="67">
        <v>62.69</v>
      </c>
      <c r="Y176" s="312"/>
      <c r="Z176" s="312"/>
      <c r="AA176" s="312"/>
      <c r="AB176" s="312"/>
      <c r="AC176" s="312"/>
      <c r="AD176" s="312"/>
      <c r="AH176" s="408"/>
      <c r="AI176" s="408"/>
      <c r="AJ176" s="408"/>
      <c r="AK176" s="408"/>
    </row>
    <row r="177" spans="2:37" s="67" customFormat="1" ht="15.95" customHeight="1">
      <c r="B177" s="863" t="s">
        <v>295</v>
      </c>
      <c r="C177" s="67" t="str">
        <f t="shared" si="62"/>
        <v>(524B) Misc Nuc Power Exps-Cap Clause</v>
      </c>
      <c r="G177" s="83"/>
      <c r="H177" s="136">
        <f t="array" ref="H177">SUM(IF(d_year=$H$129,IF(d_month=$H$130,IF(d_acct=B177,d_amt,0),0),0))</f>
        <v>0</v>
      </c>
      <c r="I177" s="136">
        <f t="array" ref="I177">SUM(IF(d_year=$I$129,IF(d_month=$I$130,IF(d_acct=B177,d_amt,0),0),0))</f>
        <v>0</v>
      </c>
      <c r="J177" s="136">
        <f t="array" ref="J177">SUM(IF(d_year=$J$129,IF(d_month=$J$130,IF(d_acct=B177,d_amt,0),0),0))</f>
        <v>0</v>
      </c>
      <c r="K177" s="136">
        <f t="array" ref="K177">SUM(IF(d_year=$K$129,IF(d_month=$K$130,IF(d_acct=B177,d_amt,0),0),0))</f>
        <v>0</v>
      </c>
      <c r="L177" s="136">
        <f t="array" ref="L177">SUM(IF(d_year=$L$129,IF(d_month=$L$130,IF(d_acct=B177,d_amt,0),0),0))</f>
        <v>0</v>
      </c>
      <c r="M177" s="501">
        <f t="array" ref="M177">SUM(IF(d_year=$M$129,IF(d_month=$M$130,IF(d_acct=B177,d_amt,0),0),0))</f>
        <v>0</v>
      </c>
      <c r="N177" s="136">
        <f t="array" ref="N177">SUM(IF(d_year=$N$129,IF(d_month=$N$130,IF(d_acct=B177,d_amt,0),0),0))</f>
        <v>0</v>
      </c>
      <c r="O177" s="501">
        <f t="array" ref="O177">SUM(IF(d_year=$O$129,IF(d_month=$O$130,IF(d_acct=B177,d_amt,0),0),0))</f>
        <v>0</v>
      </c>
      <c r="P177" s="501">
        <f t="array" ref="P177">SUM(IF(d_year=$P$129,IF(d_month=$P$130,IF(d_acct=B177,d_amt,0),0),0))</f>
        <v>0</v>
      </c>
      <c r="Q177" s="136">
        <f t="array" ref="Q177">SUM(IF(d_year=$Q$129,IF(d_month=$Q$130,IF(d_acct=B177,d_amt,0),0),0))</f>
        <v>0</v>
      </c>
      <c r="R177" s="136">
        <f t="array" ref="R177">SUM(IF(d_year=$R$129,IF(d_month=$R$130,IF(d_acct=B177,d_amt,0),0),0))</f>
        <v>0</v>
      </c>
      <c r="S177" s="137">
        <f t="array" ref="S177">SUM(IF(d_year=$S$129,IF(d_month=$S$130,IF(d_acct=B177,d_amt,0),0),0))</f>
        <v>0</v>
      </c>
      <c r="W177" s="67">
        <v>62.68</v>
      </c>
      <c r="Y177" s="312"/>
      <c r="Z177" s="312"/>
      <c r="AA177" s="312"/>
      <c r="AB177" s="312"/>
      <c r="AC177" s="312"/>
      <c r="AD177" s="312"/>
      <c r="AH177" s="408"/>
      <c r="AI177" s="408"/>
      <c r="AJ177" s="408"/>
      <c r="AK177" s="408"/>
    </row>
    <row r="178" spans="2:37" s="67" customFormat="1" ht="15.95" customHeight="1">
      <c r="B178" s="863" t="s">
        <v>297</v>
      </c>
      <c r="C178" s="67" t="str">
        <f t="shared" si="62"/>
        <v>(524B) Misc Nuc Power Exps-Cap Clause</v>
      </c>
      <c r="G178" s="83"/>
      <c r="H178" s="136">
        <f t="array" ref="H178">SUM(IF(d_year=$H$129,IF(d_month=$H$130,IF(d_acct=B178,d_amt,0),0),0))</f>
        <v>147490</v>
      </c>
      <c r="I178" s="136">
        <f t="array" ref="I178">SUM(IF(d_year=$I$129,IF(d_month=$I$130,IF(d_acct=B178,d_amt,0),0),0))</f>
        <v>0</v>
      </c>
      <c r="J178" s="136">
        <f t="array" ref="J178">SUM(IF(d_year=$J$129,IF(d_month=$J$130,IF(d_acct=B178,d_amt,0),0),0))</f>
        <v>0</v>
      </c>
      <c r="K178" s="136">
        <f t="array" ref="K178">SUM(IF(d_year=$K$129,IF(d_month=$K$130,IF(d_acct=B178,d_amt,0),0),0))</f>
        <v>0</v>
      </c>
      <c r="L178" s="136">
        <f t="array" ref="L178">SUM(IF(d_year=$L$129,IF(d_month=$L$130,IF(d_acct=B178,d_amt,0),0),0))</f>
        <v>0</v>
      </c>
      <c r="M178" s="501">
        <f t="array" ref="M178">SUM(IF(d_year=$M$129,IF(d_month=$M$130,IF(d_acct=B178,d_amt,0),0),0))</f>
        <v>11936.21</v>
      </c>
      <c r="N178" s="136">
        <f t="array" ref="N178">SUM(IF(d_year=$N$129,IF(d_month=$N$130,IF(d_acct=B178,d_amt,0),0),0))</f>
        <v>0</v>
      </c>
      <c r="O178" s="501">
        <f t="array" ref="O178">SUM(IF(d_year=$O$129,IF(d_month=$O$130,IF(d_acct=B178,d_amt,0),0),0))</f>
        <v>0</v>
      </c>
      <c r="P178" s="501">
        <f t="array" ref="P178">SUM(IF(d_year=$P$129,IF(d_month=$P$130,IF(d_acct=B178,d_amt,0),0),0))</f>
        <v>0</v>
      </c>
      <c r="Q178" s="136">
        <f t="array" ref="Q178">SUM(IF(d_year=$Q$129,IF(d_month=$Q$130,IF(d_acct=B178,d_amt,0),0),0))</f>
        <v>0</v>
      </c>
      <c r="R178" s="136">
        <f t="array" ref="R178">SUM(IF(d_year=$R$129,IF(d_month=$R$130,IF(d_acct=B178,d_amt,0),0),0))</f>
        <v>0</v>
      </c>
      <c r="S178" s="137">
        <f t="array" ref="S178">SUM(IF(d_year=$S$129,IF(d_month=$S$130,IF(d_acct=B178,d_amt,0),0),0))</f>
        <v>0</v>
      </c>
      <c r="W178" s="67">
        <v>0</v>
      </c>
      <c r="Y178" s="312"/>
      <c r="Z178" s="312"/>
      <c r="AA178" s="312"/>
      <c r="AB178" s="312"/>
      <c r="AC178" s="312"/>
      <c r="AD178" s="312"/>
      <c r="AH178" s="408"/>
      <c r="AI178" s="408"/>
      <c r="AJ178" s="408"/>
      <c r="AK178" s="408"/>
    </row>
    <row r="179" spans="2:37" s="312" customFormat="1" ht="15.95" customHeight="1">
      <c r="B179" s="863" t="s">
        <v>298</v>
      </c>
      <c r="C179" s="312" t="str">
        <f t="shared" ref="C179" si="63">VLOOKUP(B179,acct_desc,2,FALSE)</f>
        <v>(524B) Misc Nuc Power Exps-Cap Clause</v>
      </c>
      <c r="G179" s="83"/>
      <c r="H179" s="314">
        <f t="array" ref="H179">SUM(IF(d_year=$H$129,IF(d_month=$H$130,IF(d_acct=B179,d_amt,0),0),0))</f>
        <v>-8964.57</v>
      </c>
      <c r="I179" s="314">
        <f t="array" ref="I179">SUM(IF(d_year=$I$129,IF(d_month=$I$130,IF(d_acct=B179,d_amt,0),0),0))</f>
        <v>92780.28</v>
      </c>
      <c r="J179" s="314">
        <f t="array" ref="J179">SUM(IF(d_year=$J$129,IF(d_month=$J$130,IF(d_acct=B179,d_amt,0),0),0))</f>
        <v>97654.74</v>
      </c>
      <c r="K179" s="314">
        <f t="array" ref="K179">SUM(IF(d_year=$K$129,IF(d_month=$K$130,IF(d_acct=B179,d_amt,0),0),0))</f>
        <v>168156.25</v>
      </c>
      <c r="L179" s="314">
        <f t="array" ref="L179">SUM(IF(d_year=$L$129,IF(d_month=$L$130,IF(d_acct=B179,d_amt,0),0),0))</f>
        <v>131061.79</v>
      </c>
      <c r="M179" s="501">
        <f t="array" ref="M179">SUM(IF(d_year=$M$129,IF(d_month=$M$130,IF(d_acct=B179,d_amt,0),0),0))</f>
        <v>187018.75</v>
      </c>
      <c r="N179" s="314">
        <f t="array" ref="N179">SUM(IF(d_year=$N$129,IF(d_month=$N$130,IF(d_acct=B179,d_amt,0),0),0))</f>
        <v>0</v>
      </c>
      <c r="O179" s="501">
        <f t="array" ref="O179">SUM(IF(d_year=$O$129,IF(d_month=$O$130,IF(d_acct=B179,d_amt,0),0),0))</f>
        <v>0</v>
      </c>
      <c r="P179" s="501">
        <f t="array" ref="P179">SUM(IF(d_year=$P$129,IF(d_month=$P$130,IF(d_acct=B179,d_amt,0),0),0))</f>
        <v>0</v>
      </c>
      <c r="Q179" s="314">
        <f t="array" ref="Q179">SUM(IF(d_year=$Q$129,IF(d_month=$Q$130,IF(d_acct=B179,d_amt,0),0),0))</f>
        <v>0</v>
      </c>
      <c r="R179" s="314">
        <f t="array" ref="R179">SUM(IF(d_year=$R$129,IF(d_month=$R$130,IF(d_acct=B179,d_amt,0),0),0))</f>
        <v>0</v>
      </c>
      <c r="S179" s="137">
        <f t="array" ref="S179">SUM(IF(d_year=$S$129,IF(d_month=$S$130,IF(d_acct=B179,d_amt,0),0),0))</f>
        <v>0</v>
      </c>
      <c r="W179" s="312">
        <v>0</v>
      </c>
      <c r="AH179" s="408"/>
      <c r="AI179" s="408"/>
      <c r="AJ179" s="408"/>
      <c r="AK179" s="408"/>
    </row>
    <row r="180" spans="2:37" s="312" customFormat="1" ht="15.95" customHeight="1">
      <c r="B180" s="863" t="s">
        <v>300</v>
      </c>
      <c r="C180" s="312" t="str">
        <f t="shared" si="62"/>
        <v>(524B) Misc Nuc Power Exps-Cap Clause</v>
      </c>
      <c r="G180" s="83"/>
      <c r="H180" s="314">
        <f t="array" ref="H180">SUM(IF(d_year=$H$129,IF(d_month=$H$130,IF(d_acct=B180,d_amt,0),0),0))</f>
        <v>1040931.85</v>
      </c>
      <c r="I180" s="314">
        <f t="array" ref="I180">SUM(IF(d_year=$I$129,IF(d_month=$I$130,IF(d_acct=B180,d_amt,0),0),0))</f>
        <v>722124.65</v>
      </c>
      <c r="J180" s="314">
        <f t="array" ref="J180">SUM(IF(d_year=$J$129,IF(d_month=$J$130,IF(d_acct=B180,d_amt,0),0),0))</f>
        <v>894988.11</v>
      </c>
      <c r="K180" s="314">
        <f t="array" ref="K180">SUM(IF(d_year=$K$129,IF(d_month=$K$130,IF(d_acct=B180,d_amt,0),0),0))</f>
        <v>944180.45</v>
      </c>
      <c r="L180" s="314">
        <f t="array" ref="L180">SUM(IF(d_year=$L$129,IF(d_month=$L$130,IF(d_acct=B180,d_amt,0),0),0))</f>
        <v>835418.17</v>
      </c>
      <c r="M180" s="501">
        <f t="array" ref="M180">SUM(IF(d_year=$M$129,IF(d_month=$M$130,IF(d_acct=B180,d_amt,0),0),0))</f>
        <v>899927.04000000004</v>
      </c>
      <c r="N180" s="314">
        <f t="array" ref="N180">SUM(IF(d_year=$N$129,IF(d_month=$N$130,IF(d_acct=B180,d_amt,0),0),0))</f>
        <v>0</v>
      </c>
      <c r="O180" s="501">
        <f t="array" ref="O180">SUM(IF(d_year=$O$129,IF(d_month=$O$130,IF(d_acct=B180,d_amt,0),0),0))</f>
        <v>0</v>
      </c>
      <c r="P180" s="501">
        <f t="array" ref="P180">SUM(IF(d_year=$P$129,IF(d_month=$P$130,IF(d_acct=B180,d_amt,0),0),0))</f>
        <v>0</v>
      </c>
      <c r="Q180" s="314">
        <f t="array" ref="Q180">SUM(IF(d_year=$Q$129,IF(d_month=$Q$130,IF(d_acct=B180,d_amt,0),0),0))</f>
        <v>0</v>
      </c>
      <c r="R180" s="314">
        <f t="array" ref="R180">SUM(IF(d_year=$R$129,IF(d_month=$R$130,IF(d_acct=B180,d_amt,0),0),0))</f>
        <v>0</v>
      </c>
      <c r="S180" s="137">
        <f t="array" ref="S180">SUM(IF(d_year=$S$129,IF(d_month=$S$130,IF(d_acct=B180,d_amt,0),0),0))</f>
        <v>0</v>
      </c>
      <c r="AH180" s="408"/>
      <c r="AI180" s="408"/>
      <c r="AJ180" s="408"/>
      <c r="AK180" s="408"/>
    </row>
    <row r="181" spans="2:37" s="312" customFormat="1" ht="15.95" customHeight="1">
      <c r="B181" s="863" t="s">
        <v>302</v>
      </c>
      <c r="C181" s="312" t="str">
        <f t="shared" ref="C181" si="64">VLOOKUP(B181,acct_desc,2,FALSE)</f>
        <v>(524B) Misc Nuc Power Exps-Cap Clause</v>
      </c>
      <c r="G181" s="83"/>
      <c r="H181" s="314">
        <f t="array" ref="H181">SUM(IF(d_year=$H$129,IF(d_month=$H$130,IF(d_acct=B181,d_amt,0),0),0))</f>
        <v>-76528.740000000005</v>
      </c>
      <c r="I181" s="314">
        <f t="array" ref="I181">SUM(IF(d_year=$I$129,IF(d_month=$I$130,IF(d_acct=B181,d_amt,0),0),0))</f>
        <v>4859.28</v>
      </c>
      <c r="J181" s="314">
        <f t="array" ref="J181">SUM(IF(d_year=$J$129,IF(d_month=$J$130,IF(d_acct=B181,d_amt,0),0),0))</f>
        <v>0</v>
      </c>
      <c r="K181" s="314">
        <f t="array" ref="K181">SUM(IF(d_year=$K$129,IF(d_month=$K$130,IF(d_acct=B181,d_amt,0),0),0))</f>
        <v>51013.08</v>
      </c>
      <c r="L181" s="314">
        <f t="array" ref="L181">SUM(IF(d_year=$L$129,IF(d_month=$L$130,IF(d_acct=B181,d_amt,0),0),0))</f>
        <v>1065</v>
      </c>
      <c r="M181" s="501">
        <f t="array" ref="M181">SUM(IF(d_year=$M$129,IF(d_month=$M$130,IF(d_acct=B181,d_amt,0),0),0))</f>
        <v>228495.15</v>
      </c>
      <c r="N181" s="314">
        <f t="array" ref="N181">SUM(IF(d_year=$N$129,IF(d_month=$N$130,IF(d_acct=B181,d_amt,0),0),0))</f>
        <v>0</v>
      </c>
      <c r="O181" s="501">
        <f t="array" ref="O181">SUM(IF(d_year=$O$129,IF(d_month=$O$130,IF(d_acct=B181,d_amt,0),0),0))</f>
        <v>0</v>
      </c>
      <c r="P181" s="501">
        <f t="array" ref="P181">SUM(IF(d_year=$P$129,IF(d_month=$P$130,IF(d_acct=B181,d_amt,0),0),0))</f>
        <v>0</v>
      </c>
      <c r="Q181" s="314">
        <f t="array" ref="Q181">SUM(IF(d_year=$Q$129,IF(d_month=$Q$130,IF(d_acct=B181,d_amt,0),0),0))</f>
        <v>0</v>
      </c>
      <c r="R181" s="314">
        <f t="array" ref="R181">SUM(IF(d_year=$R$129,IF(d_month=$R$130,IF(d_acct=B181,d_amt,0),0),0))</f>
        <v>0</v>
      </c>
      <c r="S181" s="137">
        <f t="array" ref="S181">SUM(IF(d_year=$S$129,IF(d_month=$S$130,IF(d_acct=B181,d_amt,0),0),0))</f>
        <v>0</v>
      </c>
      <c r="AH181" s="408"/>
      <c r="AI181" s="408"/>
      <c r="AJ181" s="408"/>
      <c r="AK181" s="408"/>
    </row>
    <row r="182" spans="2:37" s="312" customFormat="1" ht="15.95" customHeight="1">
      <c r="B182" s="863" t="s">
        <v>303</v>
      </c>
      <c r="C182" s="312" t="str">
        <f t="shared" ref="C182:C188" si="65">VLOOKUP(B182,acct_desc,2,FALSE)</f>
        <v>(524B) Misc Nuc Power Exps-Cap Clause</v>
      </c>
      <c r="G182" s="83"/>
      <c r="H182" s="314">
        <f t="array" ref="H182">SUM(IF(d_year=$H$129,IF(d_month=$H$130,IF(d_acct=B182,d_amt,0),0),0))</f>
        <v>0</v>
      </c>
      <c r="I182" s="314">
        <f t="array" ref="I182">SUM(IF(d_year=$I$129,IF(d_month=$I$130,IF(d_acct=B182,d_amt,0),0),0))</f>
        <v>0</v>
      </c>
      <c r="J182" s="314">
        <f t="array" ref="J182">SUM(IF(d_year=$J$129,IF(d_month=$J$130,IF(d_acct=B182,d_amt,0),0),0))</f>
        <v>0</v>
      </c>
      <c r="K182" s="314">
        <f t="array" ref="K182">SUM(IF(d_year=$K$129,IF(d_month=$K$130,IF(d_acct=B182,d_amt,0),0),0))</f>
        <v>0</v>
      </c>
      <c r="L182" s="314">
        <f t="array" ref="L182">SUM(IF(d_year=$L$129,IF(d_month=$L$130,IF(d_acct=B182,d_amt,0),0),0))</f>
        <v>0</v>
      </c>
      <c r="M182" s="501">
        <f t="array" ref="M182">SUM(IF(d_year=$M$129,IF(d_month=$M$130,IF(d_acct=B182,d_amt,0),0),0))</f>
        <v>0</v>
      </c>
      <c r="N182" s="314">
        <f t="array" ref="N182">SUM(IF(d_year=$N$129,IF(d_month=$N$130,IF(d_acct=B182,d_amt,0),0),0))</f>
        <v>0</v>
      </c>
      <c r="O182" s="501">
        <f t="array" ref="O182">SUM(IF(d_year=$O$129,IF(d_month=$O$130,IF(d_acct=B182,d_amt,0),0),0))</f>
        <v>0</v>
      </c>
      <c r="P182" s="501">
        <f t="array" ref="P182">SUM(IF(d_year=$P$129,IF(d_month=$P$130,IF(d_acct=B182,d_amt,0),0),0))</f>
        <v>0</v>
      </c>
      <c r="Q182" s="314">
        <f t="array" ref="Q182">SUM(IF(d_year=$Q$129,IF(d_month=$Q$130,IF(d_acct=B182,d_amt,0),0),0))</f>
        <v>0</v>
      </c>
      <c r="R182" s="314">
        <f t="array" ref="R182">SUM(IF(d_year=$R$129,IF(d_month=$R$130,IF(d_acct=B182,d_amt,0),0),0))</f>
        <v>0</v>
      </c>
      <c r="S182" s="137">
        <f t="array" ref="S182">SUM(IF(d_year=$S$129,IF(d_month=$S$130,IF(d_acct=B182,d_amt,0),0),0))</f>
        <v>0</v>
      </c>
      <c r="AH182" s="408"/>
      <c r="AI182" s="408"/>
      <c r="AJ182" s="408"/>
      <c r="AK182" s="408"/>
    </row>
    <row r="183" spans="2:37" s="312" customFormat="1" ht="15.95" customHeight="1">
      <c r="B183" s="863" t="s">
        <v>305</v>
      </c>
      <c r="C183" s="312" t="str">
        <f t="shared" si="65"/>
        <v>(524B) Misc Nuc Power Exps-Cap Clause</v>
      </c>
      <c r="G183" s="83"/>
      <c r="H183" s="314">
        <f t="array" ref="H183">SUM(IF(d_year=$H$129,IF(d_month=$H$130,IF(d_acct=B183,d_amt,0),0),0))</f>
        <v>19138.7</v>
      </c>
      <c r="I183" s="314">
        <f t="array" ref="I183">SUM(IF(d_year=$I$129,IF(d_month=$I$130,IF(d_acct=B183,d_amt,0),0),0))</f>
        <v>7164.97</v>
      </c>
      <c r="J183" s="314">
        <f t="array" ref="J183">SUM(IF(d_year=$J$129,IF(d_month=$J$130,IF(d_acct=B183,d_amt,0),0),0))</f>
        <v>3411.47</v>
      </c>
      <c r="K183" s="314">
        <f t="array" ref="K183">SUM(IF(d_year=$K$129,IF(d_month=$K$130,IF(d_acct=B183,d_amt,0),0),0))</f>
        <v>10359.08</v>
      </c>
      <c r="L183" s="314">
        <f t="array" ref="L183">SUM(IF(d_year=$L$129,IF(d_month=$L$130,IF(d_acct=B183,d_amt,0),0),0))</f>
        <v>13132.98</v>
      </c>
      <c r="M183" s="501">
        <f t="array" ref="M183">SUM(IF(d_year=$M$129,IF(d_month=$M$130,IF(d_acct=B183,d_amt,0),0),0))</f>
        <v>39838.120000000003</v>
      </c>
      <c r="N183" s="314">
        <f t="array" ref="N183">SUM(IF(d_year=$N$129,IF(d_month=$N$130,IF(d_acct=B183,d_amt,0),0),0))</f>
        <v>0</v>
      </c>
      <c r="O183" s="501">
        <f t="array" ref="O183">SUM(IF(d_year=$O$129,IF(d_month=$O$130,IF(d_acct=B183,d_amt,0),0),0))</f>
        <v>0</v>
      </c>
      <c r="P183" s="501">
        <f t="array" ref="P183">SUM(IF(d_year=$P$129,IF(d_month=$P$130,IF(d_acct=B183,d_amt,0),0),0))</f>
        <v>0</v>
      </c>
      <c r="Q183" s="314">
        <f t="array" ref="Q183">SUM(IF(d_year=$Q$129,IF(d_month=$Q$130,IF(d_acct=B183,d_amt,0),0),0))</f>
        <v>0</v>
      </c>
      <c r="R183" s="314">
        <f t="array" ref="R183">SUM(IF(d_year=$R$129,IF(d_month=$R$130,IF(d_acct=B183,d_amt,0),0),0))</f>
        <v>0</v>
      </c>
      <c r="S183" s="137">
        <f t="array" ref="S183">SUM(IF(d_year=$S$129,IF(d_month=$S$130,IF(d_acct=B183,d_amt,0),0),0))</f>
        <v>0</v>
      </c>
      <c r="W183" s="312">
        <v>62.69</v>
      </c>
      <c r="AH183" s="408"/>
      <c r="AI183" s="408"/>
      <c r="AJ183" s="408"/>
      <c r="AK183" s="408"/>
    </row>
    <row r="184" spans="2:37" s="312" customFormat="1" ht="15.95" customHeight="1">
      <c r="B184" s="863" t="s">
        <v>308</v>
      </c>
      <c r="C184" s="312" t="str">
        <f t="shared" si="65"/>
        <v>(524B) Misc Nuc Power Exps-Cap Clause</v>
      </c>
      <c r="G184" s="83"/>
      <c r="H184" s="314">
        <f t="array" ref="H184">SUM(IF(d_year=$H$129,IF(d_month=$H$130,IF(d_acct=B184,d_amt,0),0),0))</f>
        <v>54000</v>
      </c>
      <c r="I184" s="314">
        <f t="array" ref="I184">SUM(IF(d_year=$I$129,IF(d_month=$I$130,IF(d_acct=B184,d_amt,0),0),0))</f>
        <v>0</v>
      </c>
      <c r="J184" s="314">
        <f t="array" ref="J184">SUM(IF(d_year=$J$129,IF(d_month=$J$130,IF(d_acct=B184,d_amt,0),0),0))</f>
        <v>0</v>
      </c>
      <c r="K184" s="314">
        <f t="array" ref="K184">SUM(IF(d_year=$K$129,IF(d_month=$K$130,IF(d_acct=B184,d_amt,0),0),0))</f>
        <v>0</v>
      </c>
      <c r="L184" s="314">
        <f t="array" ref="L184">SUM(IF(d_year=$L$129,IF(d_month=$L$130,IF(d_acct=B184,d_amt,0),0),0))</f>
        <v>0</v>
      </c>
      <c r="M184" s="501">
        <f t="array" ref="M184">SUM(IF(d_year=$M$129,IF(d_month=$M$130,IF(d_acct=B184,d_amt,0),0),0))</f>
        <v>0</v>
      </c>
      <c r="N184" s="314">
        <f t="array" ref="N184">SUM(IF(d_year=$N$129,IF(d_month=$N$130,IF(d_acct=B184,d_amt,0),0),0))</f>
        <v>0</v>
      </c>
      <c r="O184" s="501">
        <f t="array" ref="O184">SUM(IF(d_year=$O$129,IF(d_month=$O$130,IF(d_acct=B184,d_amt,0),0),0))</f>
        <v>0</v>
      </c>
      <c r="P184" s="501">
        <f t="array" ref="P184">SUM(IF(d_year=$P$129,IF(d_month=$P$130,IF(d_acct=B184,d_amt,0),0),0))</f>
        <v>0</v>
      </c>
      <c r="Q184" s="314">
        <f t="array" ref="Q184">SUM(IF(d_year=$Q$129,IF(d_month=$Q$130,IF(d_acct=B184,d_amt,0),0),0))</f>
        <v>0</v>
      </c>
      <c r="R184" s="314">
        <f t="array" ref="R184">SUM(IF(d_year=$R$129,IF(d_month=$R$130,IF(d_acct=B184,d_amt,0),0),0))</f>
        <v>0</v>
      </c>
      <c r="S184" s="137">
        <f t="array" ref="S184">SUM(IF(d_year=$S$129,IF(d_month=$S$130,IF(d_acct=B184,d_amt,0),0),0))</f>
        <v>0</v>
      </c>
      <c r="W184" s="312">
        <v>62.68</v>
      </c>
      <c r="AH184" s="408"/>
      <c r="AI184" s="408"/>
      <c r="AJ184" s="408"/>
      <c r="AK184" s="408"/>
    </row>
    <row r="185" spans="2:37" s="312" customFormat="1" ht="15.95" customHeight="1">
      <c r="B185" s="863" t="s">
        <v>310</v>
      </c>
      <c r="C185" s="312" t="str">
        <f t="shared" ref="C185" si="66">VLOOKUP(B185,acct_desc,2,FALSE)</f>
        <v>(524B) Misc Nuc Power Exps-Cap Clause</v>
      </c>
      <c r="G185" s="83"/>
      <c r="H185" s="314">
        <f t="array" ref="H185">SUM(IF(d_year=$H$129,IF(d_month=$H$130,IF(d_acct=B185,d_amt,0),0),0))</f>
        <v>0</v>
      </c>
      <c r="I185" s="314">
        <f t="array" ref="I185">SUM(IF(d_year=$I$129,IF(d_month=$I$130,IF(d_acct=B185,d_amt,0),0),0))</f>
        <v>3430.88</v>
      </c>
      <c r="J185" s="314">
        <f t="array" ref="J185">SUM(IF(d_year=$J$129,IF(d_month=$J$130,IF(d_acct=B185,d_amt,0),0),0))</f>
        <v>0</v>
      </c>
      <c r="K185" s="314">
        <f t="array" ref="K185">SUM(IF(d_year=$K$129,IF(d_month=$K$130,IF(d_acct=B185,d_amt,0),0),0))</f>
        <v>0</v>
      </c>
      <c r="L185" s="314">
        <f t="array" ref="L185">SUM(IF(d_year=$L$129,IF(d_month=$L$130,IF(d_acct=B185,d_amt,0),0),0))</f>
        <v>0</v>
      </c>
      <c r="M185" s="501">
        <f t="array" ref="M185">SUM(IF(d_year=$M$129,IF(d_month=$M$130,IF(d_acct=B185,d_amt,0),0),0))</f>
        <v>0</v>
      </c>
      <c r="N185" s="314">
        <f t="array" ref="N185">SUM(IF(d_year=$N$129,IF(d_month=$N$130,IF(d_acct=B185,d_amt,0),0),0))</f>
        <v>0</v>
      </c>
      <c r="O185" s="501">
        <f t="array" ref="O185">SUM(IF(d_year=$O$129,IF(d_month=$O$130,IF(d_acct=B185,d_amt,0),0),0))</f>
        <v>0</v>
      </c>
      <c r="P185" s="501">
        <f t="array" ref="P185">SUM(IF(d_year=$P$129,IF(d_month=$P$130,IF(d_acct=B185,d_amt,0),0),0))</f>
        <v>0</v>
      </c>
      <c r="Q185" s="314">
        <f t="array" ref="Q185">SUM(IF(d_year=$Q$129,IF(d_month=$Q$130,IF(d_acct=B185,d_amt,0),0),0))</f>
        <v>0</v>
      </c>
      <c r="R185" s="314">
        <f t="array" ref="R185">SUM(IF(d_year=$R$129,IF(d_month=$R$130,IF(d_acct=B185,d_amt,0),0),0))</f>
        <v>0</v>
      </c>
      <c r="S185" s="137">
        <f t="array" ref="S185">SUM(IF(d_year=$S$129,IF(d_month=$S$130,IF(d_acct=B185,d_amt,0),0),0))</f>
        <v>0</v>
      </c>
      <c r="W185" s="312">
        <v>62.68</v>
      </c>
      <c r="AH185" s="408"/>
      <c r="AI185" s="408"/>
      <c r="AJ185" s="408"/>
      <c r="AK185" s="408"/>
    </row>
    <row r="186" spans="2:37" s="312" customFormat="1" ht="15.95" customHeight="1">
      <c r="B186" s="863" t="s">
        <v>312</v>
      </c>
      <c r="C186" s="312" t="str">
        <f t="shared" si="65"/>
        <v>(524B) Misc Nuc Power Exps-Cap Clause</v>
      </c>
      <c r="G186" s="83"/>
      <c r="H186" s="314">
        <f t="array" ref="H186">SUM(IF(d_year=$H$129,IF(d_month=$H$130,IF(d_acct=B186,d_amt,0),0),0))</f>
        <v>0</v>
      </c>
      <c r="I186" s="314">
        <f t="array" ref="I186">SUM(IF(d_year=$I$129,IF(d_month=$I$130,IF(d_acct=B186,d_amt,0),0),0))</f>
        <v>70823.360000000001</v>
      </c>
      <c r="J186" s="314">
        <f t="array" ref="J186">SUM(IF(d_year=$J$129,IF(d_month=$J$130,IF(d_acct=B186,d_amt,0),0),0))</f>
        <v>54586.84</v>
      </c>
      <c r="K186" s="314">
        <f t="array" ref="K186">SUM(IF(d_year=$K$129,IF(d_month=$K$130,IF(d_acct=B186,d_amt,0),0),0))</f>
        <v>39665.08</v>
      </c>
      <c r="L186" s="314">
        <f t="array" ref="L186">SUM(IF(d_year=$L$129,IF(d_month=$L$130,IF(d_acct=B186,d_amt,0),0),0))</f>
        <v>45623.43</v>
      </c>
      <c r="M186" s="501">
        <f t="array" ref="M186">SUM(IF(d_year=$M$129,IF(d_month=$M$130,IF(d_acct=B186,d_amt,0),0),0))</f>
        <v>41798.29</v>
      </c>
      <c r="N186" s="314">
        <f t="array" ref="N186">SUM(IF(d_year=$N$129,IF(d_month=$N$130,IF(d_acct=B186,d_amt,0),0),0))</f>
        <v>0</v>
      </c>
      <c r="O186" s="501">
        <f t="array" ref="O186">SUM(IF(d_year=$O$129,IF(d_month=$O$130,IF(d_acct=B186,d_amt,0),0),0))</f>
        <v>0</v>
      </c>
      <c r="P186" s="501">
        <f t="array" ref="P186">SUM(IF(d_year=$P$129,IF(d_month=$P$130,IF(d_acct=B186,d_amt,0),0),0))</f>
        <v>0</v>
      </c>
      <c r="Q186" s="314">
        <f t="array" ref="Q186">SUM(IF(d_year=$Q$129,IF(d_month=$Q$130,IF(d_acct=B186,d_amt,0),0),0))</f>
        <v>0</v>
      </c>
      <c r="R186" s="314">
        <f t="array" ref="R186">SUM(IF(d_year=$R$129,IF(d_month=$R$130,IF(d_acct=B186,d_amt,0),0),0))</f>
        <v>0</v>
      </c>
      <c r="S186" s="137">
        <f t="array" ref="S186">SUM(IF(d_year=$S$129,IF(d_month=$S$130,IF(d_acct=B186,d_amt,0),0),0))</f>
        <v>0</v>
      </c>
      <c r="W186" s="312">
        <v>0</v>
      </c>
      <c r="AH186" s="408"/>
      <c r="AI186" s="408"/>
      <c r="AJ186" s="408"/>
      <c r="AK186" s="408"/>
    </row>
    <row r="187" spans="2:37" s="312" customFormat="1" ht="15.95" customHeight="1">
      <c r="B187" s="863" t="s">
        <v>314</v>
      </c>
      <c r="C187" s="312" t="str">
        <f t="shared" si="65"/>
        <v>(524B) Misc Nuc Power Exps-Cap Clause</v>
      </c>
      <c r="G187" s="83"/>
      <c r="H187" s="314">
        <f t="array" ref="H187">SUM(IF(d_year=$H$129,IF(d_month=$H$130,IF(d_acct=B187,d_amt,0),0),0))</f>
        <v>68633.22</v>
      </c>
      <c r="I187" s="314">
        <f t="array" ref="I187">SUM(IF(d_year=$I$129,IF(d_month=$I$130,IF(d_acct=B187,d_amt,0),0),0))</f>
        <v>54247.14</v>
      </c>
      <c r="J187" s="314">
        <f t="array" ref="J187">SUM(IF(d_year=$J$129,IF(d_month=$J$130,IF(d_acct=B187,d_amt,0),0),0))</f>
        <v>183101.16</v>
      </c>
      <c r="K187" s="314">
        <f t="array" ref="K187">SUM(IF(d_year=$K$129,IF(d_month=$K$130,IF(d_acct=B187,d_amt,0),0),0))</f>
        <v>142247.4</v>
      </c>
      <c r="L187" s="314">
        <f t="array" ref="L187">SUM(IF(d_year=$L$129,IF(d_month=$L$130,IF(d_acct=B187,d_amt,0),0),0))</f>
        <v>226638.62</v>
      </c>
      <c r="M187" s="501">
        <f t="array" ref="M187">SUM(IF(d_year=$M$129,IF(d_month=$M$130,IF(d_acct=B187,d_amt,0),0),0))</f>
        <v>174705.19</v>
      </c>
      <c r="N187" s="314">
        <f t="array" ref="N187">SUM(IF(d_year=$N$129,IF(d_month=$N$130,IF(d_acct=B187,d_amt,0),0),0))</f>
        <v>0</v>
      </c>
      <c r="O187" s="501">
        <f t="array" ref="O187">SUM(IF(d_year=$O$129,IF(d_month=$O$130,IF(d_acct=B187,d_amt,0),0),0))</f>
        <v>0</v>
      </c>
      <c r="P187" s="501">
        <f t="array" ref="P187">SUM(IF(d_year=$P$129,IF(d_month=$P$130,IF(d_acct=B187,d_amt,0),0),0))</f>
        <v>0</v>
      </c>
      <c r="Q187" s="314">
        <f t="array" ref="Q187">SUM(IF(d_year=$Q$129,IF(d_month=$Q$130,IF(d_acct=B187,d_amt,0),0),0))</f>
        <v>0</v>
      </c>
      <c r="R187" s="314">
        <f t="array" ref="R187">SUM(IF(d_year=$R$129,IF(d_month=$R$130,IF(d_acct=B187,d_amt,0),0),0))</f>
        <v>0</v>
      </c>
      <c r="S187" s="137">
        <f t="array" ref="S187">SUM(IF(d_year=$S$129,IF(d_month=$S$130,IF(d_acct=B187,d_amt,0),0),0))</f>
        <v>0</v>
      </c>
      <c r="W187" s="312">
        <v>0</v>
      </c>
      <c r="AH187" s="408"/>
      <c r="AI187" s="408"/>
      <c r="AJ187" s="408"/>
      <c r="AK187" s="408"/>
    </row>
    <row r="188" spans="2:37" s="312" customFormat="1" ht="15.95" customHeight="1">
      <c r="B188" s="863" t="s">
        <v>317</v>
      </c>
      <c r="C188" s="312" t="str">
        <f t="shared" si="65"/>
        <v>(524B) Misc Nuc Power Exps-Cap Clause</v>
      </c>
      <c r="G188" s="83"/>
      <c r="H188" s="314">
        <f t="array" ref="H188">SUM(IF(d_year=$H$129,IF(d_month=$H$130,IF(d_acct=B188,d_amt,0),0),0))</f>
        <v>0</v>
      </c>
      <c r="I188" s="314">
        <f t="array" ref="I188">SUM(IF(d_year=$I$129,IF(d_month=$I$130,IF(d_acct=B188,d_amt,0),0),0))</f>
        <v>0</v>
      </c>
      <c r="J188" s="314">
        <f t="array" ref="J188">SUM(IF(d_year=$J$129,IF(d_month=$J$130,IF(d_acct=B188,d_amt,0),0),0))</f>
        <v>0</v>
      </c>
      <c r="K188" s="314">
        <f t="array" ref="K188">SUM(IF(d_year=$K$129,IF(d_month=$K$130,IF(d_acct=B188,d_amt,0),0),0))</f>
        <v>0</v>
      </c>
      <c r="L188" s="314">
        <f t="array" ref="L188">SUM(IF(d_year=$L$129,IF(d_month=$L$130,IF(d_acct=B188,d_amt,0),0),0))</f>
        <v>0</v>
      </c>
      <c r="M188" s="501">
        <f t="array" ref="M188">SUM(IF(d_year=$M$129,IF(d_month=$M$130,IF(d_acct=B188,d_amt,0),0),0))</f>
        <v>0</v>
      </c>
      <c r="N188" s="314">
        <f t="array" ref="N188">SUM(IF(d_year=$N$129,IF(d_month=$N$130,IF(d_acct=B188,d_amt,0),0),0))</f>
        <v>0</v>
      </c>
      <c r="O188" s="501">
        <f t="array" ref="O188">SUM(IF(d_year=$O$129,IF(d_month=$O$130,IF(d_acct=B188,d_amt,0),0),0))</f>
        <v>0</v>
      </c>
      <c r="P188" s="501">
        <f t="array" ref="P188">SUM(IF(d_year=$P$129,IF(d_month=$P$130,IF(d_acct=B188,d_amt,0),0),0))</f>
        <v>0</v>
      </c>
      <c r="Q188" s="314">
        <f t="array" ref="Q188">SUM(IF(d_year=$Q$129,IF(d_month=$Q$130,IF(d_acct=B188,d_amt,0),0),0))</f>
        <v>0</v>
      </c>
      <c r="R188" s="314">
        <f t="array" ref="R188">SUM(IF(d_year=$R$129,IF(d_month=$R$130,IF(d_acct=B188,d_amt,0),0),0))</f>
        <v>0</v>
      </c>
      <c r="S188" s="137">
        <f t="array" ref="S188">SUM(IF(d_year=$S$129,IF(d_month=$S$130,IF(d_acct=B188,d_amt,0),0),0))</f>
        <v>0</v>
      </c>
      <c r="AH188" s="408"/>
      <c r="AI188" s="408"/>
      <c r="AJ188" s="408"/>
      <c r="AK188" s="408"/>
    </row>
    <row r="189" spans="2:37" s="312" customFormat="1" ht="15.95" customHeight="1">
      <c r="B189" s="863" t="s">
        <v>320</v>
      </c>
      <c r="C189" s="312" t="str">
        <f t="shared" ref="C189" si="67">VLOOKUP(B189,acct_desc,2,FALSE)</f>
        <v>(524B) Misc Nuc Power Exps-Cap Clause</v>
      </c>
      <c r="G189" s="83"/>
      <c r="H189" s="314">
        <f t="array" ref="H189">SUM(IF(d_year=$H$129,IF(d_month=$H$130,IF(d_acct=B189,d_amt,0),0),0))</f>
        <v>0</v>
      </c>
      <c r="I189" s="314">
        <f t="array" ref="I189">SUM(IF(d_year=$I$129,IF(d_month=$I$130,IF(d_acct=B189,d_amt,0),0),0))</f>
        <v>0</v>
      </c>
      <c r="J189" s="314">
        <f t="array" ref="J189">SUM(IF(d_year=$J$129,IF(d_month=$J$130,IF(d_acct=B189,d_amt,0),0),0))</f>
        <v>0</v>
      </c>
      <c r="K189" s="314">
        <f t="array" ref="K189">SUM(IF(d_year=$K$129,IF(d_month=$K$130,IF(d_acct=B189,d_amt,0),0),0))</f>
        <v>0</v>
      </c>
      <c r="L189" s="314">
        <f t="array" ref="L189">SUM(IF(d_year=$L$129,IF(d_month=$L$130,IF(d_acct=B189,d_amt,0),0),0))</f>
        <v>0</v>
      </c>
      <c r="M189" s="501">
        <f t="array" ref="M189">SUM(IF(d_year=$M$129,IF(d_month=$M$130,IF(d_acct=B189,d_amt,0),0),0))</f>
        <v>0</v>
      </c>
      <c r="N189" s="314">
        <f t="array" ref="N189">SUM(IF(d_year=$N$129,IF(d_month=$N$130,IF(d_acct=B189,d_amt,0),0),0))</f>
        <v>0</v>
      </c>
      <c r="O189" s="501">
        <f t="array" ref="O189">SUM(IF(d_year=$O$129,IF(d_month=$O$130,IF(d_acct=B189,d_amt,0),0),0))</f>
        <v>0</v>
      </c>
      <c r="P189" s="501">
        <f t="array" ref="P189">SUM(IF(d_year=$P$129,IF(d_month=$P$130,IF(d_acct=B189,d_amt,0),0),0))</f>
        <v>0</v>
      </c>
      <c r="Q189" s="314">
        <f t="array" ref="Q189">SUM(IF(d_year=$Q$129,IF(d_month=$Q$130,IF(d_acct=B189,d_amt,0),0),0))</f>
        <v>0</v>
      </c>
      <c r="R189" s="314">
        <f t="array" ref="R189">SUM(IF(d_year=$R$129,IF(d_month=$R$130,IF(d_acct=B189,d_amt,0),0),0))</f>
        <v>0</v>
      </c>
      <c r="S189" s="137">
        <f t="array" ref="S189">SUM(IF(d_year=$S$129,IF(d_month=$S$130,IF(d_acct=B189,d_amt,0),0),0))</f>
        <v>0</v>
      </c>
      <c r="AH189" s="408"/>
      <c r="AI189" s="408"/>
      <c r="AJ189" s="408"/>
      <c r="AK189" s="408"/>
    </row>
    <row r="190" spans="2:37" s="67" customFormat="1" ht="15.95" customHeight="1">
      <c r="B190" s="863" t="s">
        <v>284</v>
      </c>
      <c r="C190" s="67" t="str">
        <f t="shared" si="62"/>
        <v>(524B) Misc Nuc Power Exps-Cap Clause</v>
      </c>
      <c r="G190" s="83"/>
      <c r="H190" s="136">
        <f t="array" ref="H190">SUM(IF(d_year=$H$129,IF(d_month=$H$130,IF(d_acct=B190,d_amt,0),0),0))</f>
        <v>920921.25</v>
      </c>
      <c r="I190" s="136">
        <f t="array" ref="I190">SUM(IF(d_year=$I$129,IF(d_month=$I$130,IF(d_acct=B190,d_amt,0),0),0))</f>
        <v>619098.68000000005</v>
      </c>
      <c r="J190" s="136">
        <f t="array" ref="J190">SUM(IF(d_year=$J$129,IF(d_month=$J$130,IF(d_acct=B190,d_amt,0),0),0))</f>
        <v>807176.94</v>
      </c>
      <c r="K190" s="136">
        <f t="array" ref="K190">SUM(IF(d_year=$K$129,IF(d_month=$K$130,IF(d_acct=B190,d_amt,0),0),0))</f>
        <v>795328.18</v>
      </c>
      <c r="L190" s="136">
        <f t="array" ref="L190">SUM(IF(d_year=$L$129,IF(d_month=$L$130,IF(d_acct=B190,d_amt,0),0),0))</f>
        <v>683559.03</v>
      </c>
      <c r="M190" s="501">
        <f t="array" ref="M190">SUM(IF(d_year=$M$129,IF(d_month=$M$130,IF(d_acct=B190,d_amt,0),0),0))</f>
        <v>709808.98</v>
      </c>
      <c r="N190" s="136">
        <f t="array" ref="N190">SUM(IF(d_year=$N$129,IF(d_month=$N$130,IF(d_acct=B190,d_amt,0),0),0))</f>
        <v>0</v>
      </c>
      <c r="O190" s="501">
        <f t="array" ref="O190">SUM(IF(d_year=$O$129,IF(d_month=$O$130,IF(d_acct=B190,d_amt,0),0),0))</f>
        <v>0</v>
      </c>
      <c r="P190" s="501">
        <f t="array" ref="P190">SUM(IF(d_year=$P$129,IF(d_month=$P$130,IF(d_acct=B190,d_amt,0),0),0))</f>
        <v>0</v>
      </c>
      <c r="Q190" s="136">
        <f t="array" ref="Q190">SUM(IF(d_year=$Q$129,IF(d_month=$Q$130,IF(d_acct=B190,d_amt,0),0),0))</f>
        <v>0</v>
      </c>
      <c r="R190" s="136">
        <f t="array" ref="R190">SUM(IF(d_year=$R$129,IF(d_month=$R$130,IF(d_acct=B190,d_amt,0),0),0))</f>
        <v>0</v>
      </c>
      <c r="S190" s="137">
        <f t="array" ref="S190">SUM(IF(d_year=$S$129,IF(d_month=$S$130,IF(d_acct=B190,d_amt,0),0),0))</f>
        <v>0</v>
      </c>
      <c r="W190" s="67">
        <v>1135920.0900000001</v>
      </c>
      <c r="Y190" s="312"/>
      <c r="Z190" s="312"/>
      <c r="AA190" s="312"/>
      <c r="AB190" s="312"/>
      <c r="AC190" s="312"/>
      <c r="AD190" s="312"/>
      <c r="AH190" s="408"/>
      <c r="AI190" s="408"/>
      <c r="AJ190" s="408"/>
      <c r="AK190" s="408"/>
    </row>
    <row r="191" spans="2:37" s="67" customFormat="1" ht="15.95" customHeight="1">
      <c r="B191" s="863" t="s">
        <v>287</v>
      </c>
      <c r="C191" s="67" t="str">
        <f t="shared" si="62"/>
        <v>(524B) Misc Nuc Power Exps-Cap Clause</v>
      </c>
      <c r="G191" s="83"/>
      <c r="H191" s="136">
        <f t="array" ref="H191">SUM(IF(d_year=$H$129,IF(d_month=$H$130,IF(d_acct=B191,d_amt,0),0),0))</f>
        <v>0</v>
      </c>
      <c r="I191" s="136">
        <f t="array" ref="I191">SUM(IF(d_year=$I$129,IF(d_month=$I$130,IF(d_acct=B191,d_amt,0),0),0))</f>
        <v>0</v>
      </c>
      <c r="J191" s="136">
        <f t="array" ref="J191">SUM(IF(d_year=$J$129,IF(d_month=$J$130,IF(d_acct=B191,d_amt,0),0),0))</f>
        <v>0</v>
      </c>
      <c r="K191" s="136">
        <f t="array" ref="K191">SUM(IF(d_year=$K$129,IF(d_month=$K$130,IF(d_acct=B191,d_amt,0),0),0))</f>
        <v>0</v>
      </c>
      <c r="L191" s="136">
        <f t="array" ref="L191">SUM(IF(d_year=$L$129,IF(d_month=$L$130,IF(d_acct=B191,d_amt,0),0),0))</f>
        <v>0</v>
      </c>
      <c r="M191" s="501">
        <f t="array" ref="M191">SUM(IF(d_year=$M$129,IF(d_month=$M$130,IF(d_acct=B191,d_amt,0),0),0))</f>
        <v>0</v>
      </c>
      <c r="N191" s="136">
        <f t="array" ref="N191">SUM(IF(d_year=$N$129,IF(d_month=$N$130,IF(d_acct=B191,d_amt,0),0),0))</f>
        <v>0</v>
      </c>
      <c r="O191" s="501">
        <f t="array" ref="O191">SUM(IF(d_year=$O$129,IF(d_month=$O$130,IF(d_acct=B191,d_amt,0),0),0))</f>
        <v>0</v>
      </c>
      <c r="P191" s="501">
        <f t="array" ref="P191">SUM(IF(d_year=$P$129,IF(d_month=$P$130,IF(d_acct=B191,d_amt,0),0),0))</f>
        <v>0</v>
      </c>
      <c r="Q191" s="136">
        <f t="array" ref="Q191">SUM(IF(d_year=$Q$129,IF(d_month=$Q$130,IF(d_acct=B191,d_amt,0),0),0))</f>
        <v>0</v>
      </c>
      <c r="R191" s="136">
        <f t="array" ref="R191">SUM(IF(d_year=$R$129,IF(d_month=$R$130,IF(d_acct=B191,d_amt,0),0),0))</f>
        <v>0</v>
      </c>
      <c r="S191" s="137">
        <f t="array" ref="S191">SUM(IF(d_year=$S$129,IF(d_month=$S$130,IF(d_acct=B191,d_amt,0),0),0))</f>
        <v>0</v>
      </c>
      <c r="W191" s="67">
        <v>47509</v>
      </c>
      <c r="Y191" s="312"/>
      <c r="Z191" s="312"/>
      <c r="AA191" s="312"/>
      <c r="AB191" s="312"/>
      <c r="AC191" s="312"/>
      <c r="AD191" s="312"/>
      <c r="AH191" s="408"/>
      <c r="AI191" s="408"/>
      <c r="AJ191" s="408"/>
      <c r="AK191" s="408"/>
    </row>
    <row r="192" spans="2:37" s="67" customFormat="1" ht="15.95" customHeight="1">
      <c r="B192" s="863" t="s">
        <v>289</v>
      </c>
      <c r="C192" s="67" t="str">
        <f t="shared" si="62"/>
        <v>(524B) Misc Nuc Power Exps-Cap Clause</v>
      </c>
      <c r="G192" s="83"/>
      <c r="H192" s="136">
        <f t="array" ref="H192">SUM(IF(d_year=$H$129,IF(d_month=$H$130,IF(d_acct=B192,d_amt,0),0),0))</f>
        <v>2421.2800000000002</v>
      </c>
      <c r="I192" s="136">
        <f t="array" ref="I192">SUM(IF(d_year=$I$129,IF(d_month=$I$130,IF(d_acct=B192,d_amt,0),0),0))</f>
        <v>16939.86</v>
      </c>
      <c r="J192" s="136">
        <f t="array" ref="J192">SUM(IF(d_year=$J$129,IF(d_month=$J$130,IF(d_acct=B192,d_amt,0),0),0))</f>
        <v>-2158.48</v>
      </c>
      <c r="K192" s="136">
        <f t="array" ref="K192">SUM(IF(d_year=$K$129,IF(d_month=$K$130,IF(d_acct=B192,d_amt,0),0),0))</f>
        <v>7418.85</v>
      </c>
      <c r="L192" s="136">
        <f t="array" ref="L192">SUM(IF(d_year=$L$129,IF(d_month=$L$130,IF(d_acct=B192,d_amt,0),0),0))</f>
        <v>2294.6999999999998</v>
      </c>
      <c r="M192" s="501">
        <f t="array" ref="M192">SUM(IF(d_year=$M$129,IF(d_month=$M$130,IF(d_acct=B192,d_amt,0),0),0))</f>
        <v>7825.95</v>
      </c>
      <c r="N192" s="136">
        <f t="array" ref="N192">SUM(IF(d_year=$N$129,IF(d_month=$N$130,IF(d_acct=B192,d_amt,0),0),0))</f>
        <v>0</v>
      </c>
      <c r="O192" s="501">
        <f t="array" ref="O192">SUM(IF(d_year=$O$129,IF(d_month=$O$130,IF(d_acct=B192,d_amt,0),0),0))</f>
        <v>0</v>
      </c>
      <c r="P192" s="501">
        <f t="array" ref="P192">SUM(IF(d_year=$P$129,IF(d_month=$P$130,IF(d_acct=B192,d_amt,0),0),0))</f>
        <v>0</v>
      </c>
      <c r="Q192" s="136">
        <f t="array" ref="Q192">SUM(IF(d_year=$Q$129,IF(d_month=$Q$130,IF(d_acct=B192,d_amt,0),0),0))</f>
        <v>0</v>
      </c>
      <c r="R192" s="136">
        <f t="array" ref="R192">SUM(IF(d_year=$R$129,IF(d_month=$R$130,IF(d_acct=B192,d_amt,0),0),0))</f>
        <v>0</v>
      </c>
      <c r="S192" s="137">
        <f t="array" ref="S192">SUM(IF(d_year=$S$129,IF(d_month=$S$130,IF(d_acct=B192,d_amt,0),0),0))</f>
        <v>0</v>
      </c>
      <c r="W192" s="67">
        <v>20000</v>
      </c>
      <c r="Y192" s="312"/>
      <c r="Z192" s="312"/>
      <c r="AA192" s="312"/>
      <c r="AB192" s="312"/>
      <c r="AC192" s="312"/>
      <c r="AD192" s="312"/>
      <c r="AH192" s="408"/>
      <c r="AI192" s="408"/>
      <c r="AJ192" s="408"/>
      <c r="AK192" s="408"/>
    </row>
    <row r="193" spans="2:37" s="67" customFormat="1" ht="15.95" customHeight="1">
      <c r="B193" s="863" t="s">
        <v>292</v>
      </c>
      <c r="C193" s="67" t="str">
        <f t="shared" si="62"/>
        <v>(524B) Misc Nuc Power Exps-Cap Clause</v>
      </c>
      <c r="G193" s="83"/>
      <c r="H193" s="136">
        <f t="array" ref="H193">SUM(IF(d_year=$H$129,IF(d_month=$H$130,IF(d_acct=B193,d_amt,0),0),0))</f>
        <v>54000</v>
      </c>
      <c r="I193" s="136">
        <f t="array" ref="I193">SUM(IF(d_year=$I$129,IF(d_month=$I$130,IF(d_acct=B193,d_amt,0),0),0))</f>
        <v>0</v>
      </c>
      <c r="J193" s="136">
        <f t="array" ref="J193">SUM(IF(d_year=$J$129,IF(d_month=$J$130,IF(d_acct=B193,d_amt,0),0),0))</f>
        <v>0</v>
      </c>
      <c r="K193" s="136">
        <f t="array" ref="K193">SUM(IF(d_year=$K$129,IF(d_month=$K$130,IF(d_acct=B193,d_amt,0),0),0))</f>
        <v>0</v>
      </c>
      <c r="L193" s="136">
        <f t="array" ref="L193">SUM(IF(d_year=$L$129,IF(d_month=$L$130,IF(d_acct=B193,d_amt,0),0),0))</f>
        <v>0</v>
      </c>
      <c r="M193" s="501">
        <f t="array" ref="M193">SUM(IF(d_year=$M$129,IF(d_month=$M$130,IF(d_acct=B193,d_amt,0),0),0))</f>
        <v>0</v>
      </c>
      <c r="N193" s="136">
        <f t="array" ref="N193">SUM(IF(d_year=$N$129,IF(d_month=$N$130,IF(d_acct=B193,d_amt,0),0),0))</f>
        <v>0</v>
      </c>
      <c r="O193" s="501">
        <f t="array" ref="O193">SUM(IF(d_year=$O$129,IF(d_month=$O$130,IF(d_acct=B193,d_amt,0),0),0))</f>
        <v>0</v>
      </c>
      <c r="P193" s="501">
        <f t="array" ref="P193">SUM(IF(d_year=$P$129,IF(d_month=$P$130,IF(d_acct=B193,d_amt,0),0),0))</f>
        <v>0</v>
      </c>
      <c r="Q193" s="136">
        <f t="array" ref="Q193">SUM(IF(d_year=$Q$129,IF(d_month=$Q$130,IF(d_acct=B193,d_amt,0),0),0))</f>
        <v>0</v>
      </c>
      <c r="R193" s="136">
        <f t="array" ref="R193">SUM(IF(d_year=$R$129,IF(d_month=$R$130,IF(d_acct=B193,d_amt,0),0),0))</f>
        <v>0</v>
      </c>
      <c r="S193" s="137">
        <f t="array" ref="S193">SUM(IF(d_year=$S$129,IF(d_month=$S$130,IF(d_acct=B193,d_amt,0),0),0))</f>
        <v>0</v>
      </c>
      <c r="W193" s="67">
        <v>374603.31</v>
      </c>
      <c r="Y193" s="312"/>
      <c r="Z193" s="312"/>
      <c r="AA193" s="312"/>
      <c r="AB193" s="312"/>
      <c r="AC193" s="312"/>
      <c r="AD193" s="312"/>
      <c r="AH193" s="408"/>
      <c r="AI193" s="408"/>
      <c r="AJ193" s="408"/>
      <c r="AK193" s="408"/>
    </row>
    <row r="194" spans="2:37" s="67" customFormat="1" ht="15.95" customHeight="1">
      <c r="B194" s="863" t="s">
        <v>294</v>
      </c>
      <c r="C194" s="67" t="str">
        <f t="shared" si="62"/>
        <v>(524B) Misc Nuc Power Exps-Cap Clause</v>
      </c>
      <c r="G194" s="83"/>
      <c r="H194" s="136">
        <f t="array" ref="H194">SUM(IF(d_year=$H$129,IF(d_month=$H$130,IF(d_acct=B194,d_amt,0),0),0))</f>
        <v>0</v>
      </c>
      <c r="I194" s="136">
        <f t="array" ref="I194">SUM(IF(d_year=$I$129,IF(d_month=$I$130,IF(d_acct=B194,d_amt,0),0),0))</f>
        <v>0</v>
      </c>
      <c r="J194" s="136">
        <f t="array" ref="J194">SUM(IF(d_year=$J$129,IF(d_month=$J$130,IF(d_acct=B194,d_amt,0),0),0))</f>
        <v>0</v>
      </c>
      <c r="K194" s="136">
        <f t="array" ref="K194">SUM(IF(d_year=$K$129,IF(d_month=$K$130,IF(d_acct=B194,d_amt,0),0),0))</f>
        <v>0</v>
      </c>
      <c r="L194" s="136">
        <f t="array" ref="L194">SUM(IF(d_year=$L$129,IF(d_month=$L$130,IF(d_acct=B194,d_amt,0),0),0))</f>
        <v>0</v>
      </c>
      <c r="M194" s="501">
        <f t="array" ref="M194">SUM(IF(d_year=$M$129,IF(d_month=$M$130,IF(d_acct=B194,d_amt,0),0),0))</f>
        <v>0</v>
      </c>
      <c r="N194" s="136">
        <f t="array" ref="N194">SUM(IF(d_year=$N$129,IF(d_month=$N$130,IF(d_acct=B194,d_amt,0),0),0))</f>
        <v>0</v>
      </c>
      <c r="O194" s="501">
        <f t="array" ref="O194">SUM(IF(d_year=$O$129,IF(d_month=$O$130,IF(d_acct=B194,d_amt,0),0),0))</f>
        <v>0</v>
      </c>
      <c r="P194" s="501">
        <f t="array" ref="P194">SUM(IF(d_year=$P$129,IF(d_month=$P$130,IF(d_acct=B194,d_amt,0),0),0))</f>
        <v>0</v>
      </c>
      <c r="Q194" s="136">
        <f t="array" ref="Q194">SUM(IF(d_year=$Q$129,IF(d_month=$Q$130,IF(d_acct=B194,d_amt,0),0),0))</f>
        <v>0</v>
      </c>
      <c r="R194" s="136">
        <f t="array" ref="R194">SUM(IF(d_year=$R$129,IF(d_month=$R$130,IF(d_acct=B194,d_amt,0),0),0))</f>
        <v>0</v>
      </c>
      <c r="S194" s="137">
        <f t="array" ref="S194">SUM(IF(d_year=$S$129,IF(d_month=$S$130,IF(d_acct=B194,d_amt,0),0),0))</f>
        <v>0</v>
      </c>
      <c r="W194" s="67">
        <v>9295.6</v>
      </c>
      <c r="Y194" s="312"/>
      <c r="Z194" s="312"/>
      <c r="AA194" s="312"/>
      <c r="AB194" s="312"/>
      <c r="AC194" s="312"/>
      <c r="AD194" s="312"/>
      <c r="AH194" s="408"/>
      <c r="AI194" s="408"/>
      <c r="AJ194" s="408"/>
      <c r="AK194" s="408"/>
    </row>
    <row r="195" spans="2:37" s="67" customFormat="1" ht="15.95" customHeight="1">
      <c r="B195" s="863" t="s">
        <v>296</v>
      </c>
      <c r="C195" s="67" t="str">
        <f t="shared" si="62"/>
        <v>(524B) Misc Nuc Power Exps-Cap Clause</v>
      </c>
      <c r="G195" s="83"/>
      <c r="H195" s="136">
        <f t="array" ref="H195">SUM(IF(d_year=$H$129,IF(d_month=$H$130,IF(d_acct=B195,d_amt,0),0),0))</f>
        <v>0</v>
      </c>
      <c r="I195" s="136">
        <f t="array" ref="I195">SUM(IF(d_year=$I$129,IF(d_month=$I$130,IF(d_acct=B195,d_amt,0),0),0))</f>
        <v>58713.59</v>
      </c>
      <c r="J195" s="136">
        <f t="array" ref="J195">SUM(IF(d_year=$J$129,IF(d_month=$J$130,IF(d_acct=B195,d_amt,0),0),0))</f>
        <v>40997.78</v>
      </c>
      <c r="K195" s="136">
        <f t="array" ref="K195">SUM(IF(d_year=$K$129,IF(d_month=$K$130,IF(d_acct=B195,d_amt,0),0),0))</f>
        <v>31118.53</v>
      </c>
      <c r="L195" s="136">
        <f t="array" ref="L195">SUM(IF(d_year=$L$129,IF(d_month=$L$130,IF(d_acct=B195,d_amt,0),0),0))</f>
        <v>35793.07</v>
      </c>
      <c r="M195" s="501">
        <f t="array" ref="M195">SUM(IF(d_year=$M$129,IF(d_month=$M$130,IF(d_acct=B195,d_amt,0),0),0))</f>
        <v>34710.910000000003</v>
      </c>
      <c r="N195" s="136">
        <f t="array" ref="N195">SUM(IF(d_year=$N$129,IF(d_month=$N$130,IF(d_acct=B195,d_amt,0),0),0))</f>
        <v>0</v>
      </c>
      <c r="O195" s="501">
        <f t="array" ref="O195">SUM(IF(d_year=$O$129,IF(d_month=$O$130,IF(d_acct=B195,d_amt,0),0),0))</f>
        <v>0</v>
      </c>
      <c r="P195" s="501">
        <f t="array" ref="P195">SUM(IF(d_year=$P$129,IF(d_month=$P$130,IF(d_acct=B195,d_amt,0),0),0))</f>
        <v>0</v>
      </c>
      <c r="Q195" s="136">
        <f t="array" ref="Q195">SUM(IF(d_year=$Q$129,IF(d_month=$Q$130,IF(d_acct=B195,d_amt,0),0),0))</f>
        <v>0</v>
      </c>
      <c r="R195" s="136">
        <f t="array" ref="R195">SUM(IF(d_year=$R$129,IF(d_month=$R$130,IF(d_acct=B195,d_amt,0),0),0))</f>
        <v>0</v>
      </c>
      <c r="S195" s="137">
        <f t="array" ref="S195">SUM(IF(d_year=$S$129,IF(d_month=$S$130,IF(d_acct=B195,d_amt,0),0),0))</f>
        <v>0</v>
      </c>
      <c r="W195" s="67">
        <v>-4756.13</v>
      </c>
      <c r="Y195" s="312"/>
      <c r="Z195" s="312"/>
      <c r="AA195" s="312"/>
      <c r="AB195" s="312"/>
      <c r="AC195" s="312"/>
      <c r="AD195" s="312"/>
      <c r="AH195" s="408"/>
      <c r="AI195" s="408"/>
      <c r="AJ195" s="408"/>
      <c r="AK195" s="408"/>
    </row>
    <row r="196" spans="2:37" s="67" customFormat="1" ht="15.95" customHeight="1">
      <c r="B196" s="863" t="s">
        <v>299</v>
      </c>
      <c r="C196" s="67" t="str">
        <f t="shared" si="62"/>
        <v>(524B) Misc Nuc Power Exps-Cap Clause</v>
      </c>
      <c r="G196" s="83"/>
      <c r="H196" s="136">
        <f t="array" ref="H196">SUM(IF(d_year=$H$129,IF(d_month=$H$130,IF(d_acct=B196,d_amt,0),0),0))</f>
        <v>0</v>
      </c>
      <c r="I196" s="136">
        <f t="array" ref="I196">SUM(IF(d_year=$I$129,IF(d_month=$I$130,IF(d_acct=B196,d_amt,0),0),0))</f>
        <v>0</v>
      </c>
      <c r="J196" s="136">
        <f t="array" ref="J196">SUM(IF(d_year=$J$129,IF(d_month=$J$130,IF(d_acct=B196,d_amt,0),0),0))</f>
        <v>0</v>
      </c>
      <c r="K196" s="136">
        <f t="array" ref="K196">SUM(IF(d_year=$K$129,IF(d_month=$K$130,IF(d_acct=B196,d_amt,0),0),0))</f>
        <v>0</v>
      </c>
      <c r="L196" s="136">
        <f t="array" ref="L196">SUM(IF(d_year=$L$129,IF(d_month=$L$130,IF(d_acct=B196,d_amt,0),0),0))</f>
        <v>0</v>
      </c>
      <c r="M196" s="501">
        <f t="array" ref="M196">SUM(IF(d_year=$M$129,IF(d_month=$M$130,IF(d_acct=B196,d_amt,0),0),0))</f>
        <v>0</v>
      </c>
      <c r="N196" s="136">
        <f t="array" ref="N196">SUM(IF(d_year=$N$129,IF(d_month=$N$130,IF(d_acct=B196,d_amt,0),0),0))</f>
        <v>0</v>
      </c>
      <c r="O196" s="501">
        <f t="array" ref="O196">SUM(IF(d_year=$O$129,IF(d_month=$O$130,IF(d_acct=B196,d_amt,0),0),0))</f>
        <v>0</v>
      </c>
      <c r="P196" s="501">
        <f t="array" ref="P196">SUM(IF(d_year=$P$129,IF(d_month=$P$130,IF(d_acct=B196,d_amt,0),0),0))</f>
        <v>0</v>
      </c>
      <c r="Q196" s="136">
        <f t="array" ref="Q196">SUM(IF(d_year=$Q$129,IF(d_month=$Q$130,IF(d_acct=B196,d_amt,0),0),0))</f>
        <v>0</v>
      </c>
      <c r="R196" s="136">
        <f t="array" ref="R196">SUM(IF(d_year=$R$129,IF(d_month=$R$130,IF(d_acct=B196,d_amt,0),0),0))</f>
        <v>0</v>
      </c>
      <c r="S196" s="137">
        <f t="array" ref="S196">SUM(IF(d_year=$S$129,IF(d_month=$S$130,IF(d_acct=B196,d_amt,0),0),0))</f>
        <v>0</v>
      </c>
      <c r="W196" s="67">
        <v>1400</v>
      </c>
      <c r="Y196" s="312"/>
      <c r="Z196" s="312"/>
      <c r="AA196" s="312"/>
      <c r="AB196" s="312"/>
      <c r="AC196" s="312"/>
      <c r="AD196" s="312"/>
      <c r="AH196" s="408"/>
      <c r="AI196" s="408"/>
      <c r="AJ196" s="408"/>
      <c r="AK196" s="408"/>
    </row>
    <row r="197" spans="2:37" s="67" customFormat="1" ht="15.95" customHeight="1">
      <c r="B197" s="863" t="s">
        <v>301</v>
      </c>
      <c r="C197" s="67" t="str">
        <f t="shared" si="62"/>
        <v>(524B) Misc Nuc Power Exps-Cap Clause</v>
      </c>
      <c r="G197" s="83"/>
      <c r="H197" s="136">
        <f t="array" ref="H197">SUM(IF(d_year=$H$129,IF(d_month=$H$130,IF(d_acct=B197,d_amt,0),0),0))</f>
        <v>177244</v>
      </c>
      <c r="I197" s="136">
        <f t="array" ref="I197">SUM(IF(d_year=$I$129,IF(d_month=$I$130,IF(d_acct=B197,d_amt,0),0),0))</f>
        <v>0</v>
      </c>
      <c r="J197" s="136">
        <f t="array" ref="J197">SUM(IF(d_year=$J$129,IF(d_month=$J$130,IF(d_acct=B197,d_amt,0),0),0))</f>
        <v>0</v>
      </c>
      <c r="K197" s="136">
        <f t="array" ref="K197">SUM(IF(d_year=$K$129,IF(d_month=$K$130,IF(d_acct=B197,d_amt,0),0),0))</f>
        <v>177244</v>
      </c>
      <c r="L197" s="136">
        <f t="array" ref="L197">SUM(IF(d_year=$L$129,IF(d_month=$L$130,IF(d_acct=B197,d_amt,0),0),0))</f>
        <v>0</v>
      </c>
      <c r="M197" s="501">
        <f t="array" ref="M197">SUM(IF(d_year=$M$129,IF(d_month=$M$130,IF(d_acct=B197,d_amt,0),0),0))</f>
        <v>0</v>
      </c>
      <c r="N197" s="136">
        <f t="array" ref="N197">SUM(IF(d_year=$N$129,IF(d_month=$N$130,IF(d_acct=B197,d_amt,0),0),0))</f>
        <v>0</v>
      </c>
      <c r="O197" s="501">
        <f t="array" ref="O197">SUM(IF(d_year=$O$129,IF(d_month=$O$130,IF(d_acct=B197,d_amt,0),0),0))</f>
        <v>0</v>
      </c>
      <c r="P197" s="501">
        <f t="array" ref="P197">SUM(IF(d_year=$P$129,IF(d_month=$P$130,IF(d_acct=B197,d_amt,0),0),0))</f>
        <v>0</v>
      </c>
      <c r="Q197" s="136">
        <f t="array" ref="Q197">SUM(IF(d_year=$Q$129,IF(d_month=$Q$130,IF(d_acct=B197,d_amt,0),0),0))</f>
        <v>0</v>
      </c>
      <c r="R197" s="136">
        <f t="array" ref="R197">SUM(IF(d_year=$R$129,IF(d_month=$R$130,IF(d_acct=B197,d_amt,0),0),0))</f>
        <v>0</v>
      </c>
      <c r="S197" s="137">
        <f t="array" ref="S197">SUM(IF(d_year=$S$129,IF(d_month=$S$130,IF(d_acct=B197,d_amt,0),0),0))</f>
        <v>0</v>
      </c>
      <c r="W197" s="67">
        <v>0</v>
      </c>
      <c r="Y197" s="312"/>
      <c r="Z197" s="312"/>
      <c r="AA197" s="312"/>
      <c r="AB197" s="312"/>
      <c r="AC197" s="312"/>
      <c r="AD197" s="312"/>
      <c r="AH197" s="408"/>
      <c r="AI197" s="408"/>
      <c r="AJ197" s="408"/>
      <c r="AK197" s="408"/>
    </row>
    <row r="198" spans="2:37" s="67" customFormat="1" ht="15.95" customHeight="1">
      <c r="B198" s="863" t="s">
        <v>304</v>
      </c>
      <c r="C198" s="67" t="str">
        <f t="shared" si="62"/>
        <v>(524B) Misc Nuc Power Exps-Cap Clause</v>
      </c>
      <c r="G198" s="83"/>
      <c r="H198" s="136">
        <f t="array" ref="H198">SUM(IF(d_year=$H$129,IF(d_month=$H$130,IF(d_acct=B198,d_amt,0),0),0))</f>
        <v>2226.35</v>
      </c>
      <c r="I198" s="136">
        <f t="array" ref="I198">SUM(IF(d_year=$I$129,IF(d_month=$I$130,IF(d_acct=B198,d_amt,0),0),0))</f>
        <v>11.08</v>
      </c>
      <c r="J198" s="136">
        <f t="array" ref="J198">SUM(IF(d_year=$J$129,IF(d_month=$J$130,IF(d_acct=B198,d_amt,0),0),0))</f>
        <v>1215.3800000000001</v>
      </c>
      <c r="K198" s="136">
        <f t="array" ref="K198">SUM(IF(d_year=$K$129,IF(d_month=$K$130,IF(d_acct=B198,d_amt,0),0),0))</f>
        <v>0</v>
      </c>
      <c r="L198" s="136">
        <f t="array" ref="L198">SUM(IF(d_year=$L$129,IF(d_month=$L$130,IF(d_acct=B198,d_amt,0),0),0))</f>
        <v>253826.97</v>
      </c>
      <c r="M198" s="501">
        <f t="array" ref="M198">SUM(IF(d_year=$M$129,IF(d_month=$M$130,IF(d_acct=B198,d_amt,0),0),0))</f>
        <v>23629.95</v>
      </c>
      <c r="N198" s="136">
        <f t="array" ref="N198">SUM(IF(d_year=$N$129,IF(d_month=$N$130,IF(d_acct=B198,d_amt,0),0),0))</f>
        <v>0</v>
      </c>
      <c r="O198" s="501">
        <f t="array" ref="O198">SUM(IF(d_year=$O$129,IF(d_month=$O$130,IF(d_acct=B198,d_amt,0),0),0))</f>
        <v>0</v>
      </c>
      <c r="P198" s="501">
        <f t="array" ref="P198">SUM(IF(d_year=$P$129,IF(d_month=$P$130,IF(d_acct=B198,d_amt,0),0),0))</f>
        <v>0</v>
      </c>
      <c r="Q198" s="136">
        <f t="array" ref="Q198">SUM(IF(d_year=$Q$129,IF(d_month=$Q$130,IF(d_acct=B198,d_amt,0),0),0))</f>
        <v>0</v>
      </c>
      <c r="R198" s="136">
        <f t="array" ref="R198">SUM(IF(d_year=$R$129,IF(d_month=$R$130,IF(d_acct=B198,d_amt,0),0),0))</f>
        <v>0</v>
      </c>
      <c r="S198" s="137">
        <f t="array" ref="S198">SUM(IF(d_year=$S$129,IF(d_month=$S$130,IF(d_acct=B198,d_amt,0),0),0))</f>
        <v>0</v>
      </c>
      <c r="W198" s="67">
        <v>0</v>
      </c>
      <c r="Y198" s="312"/>
      <c r="Z198" s="312"/>
      <c r="AA198" s="312"/>
      <c r="AB198" s="312"/>
      <c r="AC198" s="312"/>
      <c r="AD198" s="312"/>
      <c r="AH198" s="408"/>
      <c r="AI198" s="408"/>
      <c r="AJ198" s="408"/>
      <c r="AK198" s="408"/>
    </row>
    <row r="199" spans="2:37" s="67" customFormat="1" ht="15.95" customHeight="1">
      <c r="B199" s="863" t="s">
        <v>306</v>
      </c>
      <c r="C199" s="67" t="str">
        <f t="shared" si="62"/>
        <v>(524B) Misc Nuc Power Exps-Cap Clause</v>
      </c>
      <c r="G199" s="83"/>
      <c r="H199" s="136">
        <f t="array" ref="H199">SUM(IF(d_year=$H$129,IF(d_month=$H$130,IF(d_acct=B199,d_amt,0),0),0))</f>
        <v>2425</v>
      </c>
      <c r="I199" s="136">
        <f t="array" ref="I199">SUM(IF(d_year=$I$129,IF(d_month=$I$130,IF(d_acct=B199,d_amt,0),0),0))</f>
        <v>2425</v>
      </c>
      <c r="J199" s="136">
        <f t="array" ref="J199">SUM(IF(d_year=$J$129,IF(d_month=$J$130,IF(d_acct=B199,d_amt,0),0),0))</f>
        <v>2425</v>
      </c>
      <c r="K199" s="136">
        <f t="array" ref="K199">SUM(IF(d_year=$K$129,IF(d_month=$K$130,IF(d_acct=B199,d_amt,0),0),0))</f>
        <v>2425</v>
      </c>
      <c r="L199" s="136">
        <f t="array" ref="L199">SUM(IF(d_year=$L$129,IF(d_month=$L$130,IF(d_acct=B199,d_amt,0),0),0))</f>
        <v>2425</v>
      </c>
      <c r="M199" s="501">
        <f t="array" ref="M199">SUM(IF(d_year=$M$129,IF(d_month=$M$130,IF(d_acct=B199,d_amt,0),0),0))</f>
        <v>2425</v>
      </c>
      <c r="N199" s="136">
        <f t="array" ref="N199">SUM(IF(d_year=$N$129,IF(d_month=$N$130,IF(d_acct=B199,d_amt,0),0),0))</f>
        <v>0</v>
      </c>
      <c r="O199" s="501">
        <f t="array" ref="O199">SUM(IF(d_year=$O$129,IF(d_month=$O$130,IF(d_acct=B199,d_amt,0),0),0))</f>
        <v>0</v>
      </c>
      <c r="P199" s="501">
        <f t="array" ref="P199">SUM(IF(d_year=$P$129,IF(d_month=$P$130,IF(d_acct=B199,d_amt,0),0),0))</f>
        <v>0</v>
      </c>
      <c r="Q199" s="136">
        <f t="array" ref="Q199">SUM(IF(d_year=$Q$129,IF(d_month=$Q$130,IF(d_acct=B199,d_amt,0),0),0))</f>
        <v>0</v>
      </c>
      <c r="R199" s="136">
        <f t="array" ref="R199">SUM(IF(d_year=$R$129,IF(d_month=$R$130,IF(d_acct=B199,d_amt,0),0),0))</f>
        <v>0</v>
      </c>
      <c r="S199" s="137">
        <f t="array" ref="S199">SUM(IF(d_year=$S$129,IF(d_month=$S$130,IF(d_acct=B199,d_amt,0),0),0))</f>
        <v>0</v>
      </c>
      <c r="W199" s="67">
        <v>4292.2299999999996</v>
      </c>
      <c r="Y199" s="312"/>
      <c r="Z199" s="312"/>
      <c r="AA199" s="312"/>
      <c r="AB199" s="312"/>
      <c r="AC199" s="312"/>
      <c r="AD199" s="312"/>
      <c r="AH199" s="408"/>
      <c r="AI199" s="408"/>
      <c r="AJ199" s="408"/>
      <c r="AK199" s="408"/>
    </row>
    <row r="200" spans="2:37" s="67" customFormat="1" ht="15.95" customHeight="1">
      <c r="B200" s="863" t="s">
        <v>309</v>
      </c>
      <c r="C200" s="67" t="str">
        <f t="shared" si="62"/>
        <v>(524B) Misc Nuc Power Exps-Cap Clause</v>
      </c>
      <c r="G200" s="83"/>
      <c r="H200" s="136">
        <f t="array" ref="H200">SUM(IF(d_year=$H$129,IF(d_month=$H$130,IF(d_acct=B200,d_amt,0),0),0))</f>
        <v>0</v>
      </c>
      <c r="I200" s="136">
        <f t="array" ref="I200">SUM(IF(d_year=$I$129,IF(d_month=$I$130,IF(d_acct=B200,d_amt,0),0),0))</f>
        <v>0</v>
      </c>
      <c r="J200" s="136">
        <f t="array" ref="J200">SUM(IF(d_year=$J$129,IF(d_month=$J$130,IF(d_acct=B200,d_amt,0),0),0))</f>
        <v>0</v>
      </c>
      <c r="K200" s="136">
        <f t="array" ref="K200">SUM(IF(d_year=$K$129,IF(d_month=$K$130,IF(d_acct=B200,d_amt,0),0),0))</f>
        <v>304.82</v>
      </c>
      <c r="L200" s="136">
        <f t="array" ref="L200">SUM(IF(d_year=$L$129,IF(d_month=$L$130,IF(d_acct=B200,d_amt,0),0),0))</f>
        <v>9900</v>
      </c>
      <c r="M200" s="501">
        <f t="array" ref="M200">SUM(IF(d_year=$M$129,IF(d_month=$M$130,IF(d_acct=B200,d_amt,0),0),0))</f>
        <v>9091.15</v>
      </c>
      <c r="N200" s="136">
        <f t="array" ref="N200">SUM(IF(d_year=$N$129,IF(d_month=$N$130,IF(d_acct=B200,d_amt,0),0),0))</f>
        <v>0</v>
      </c>
      <c r="O200" s="501">
        <f t="array" ref="O200">SUM(IF(d_year=$O$129,IF(d_month=$O$130,IF(d_acct=B200,d_amt,0),0),0))</f>
        <v>0</v>
      </c>
      <c r="P200" s="501">
        <f t="array" ref="P200">SUM(IF(d_year=$P$129,IF(d_month=$P$130,IF(d_acct=B200,d_amt,0),0),0))</f>
        <v>0</v>
      </c>
      <c r="Q200" s="136">
        <f t="array" ref="Q200">SUM(IF(d_year=$Q$129,IF(d_month=$Q$130,IF(d_acct=B200,d_amt,0),0),0))</f>
        <v>0</v>
      </c>
      <c r="R200" s="136">
        <f t="array" ref="R200">SUM(IF(d_year=$R$129,IF(d_month=$R$130,IF(d_acct=B200,d_amt,0),0),0))</f>
        <v>0</v>
      </c>
      <c r="S200" s="137">
        <f t="array" ref="S200">SUM(IF(d_year=$S$129,IF(d_month=$S$130,IF(d_acct=B200,d_amt,0),0),0))</f>
        <v>0</v>
      </c>
      <c r="W200" s="67">
        <v>2571</v>
      </c>
      <c r="Y200" s="312"/>
      <c r="Z200" s="312"/>
      <c r="AA200" s="312"/>
      <c r="AB200" s="312"/>
      <c r="AC200" s="312"/>
      <c r="AD200" s="312"/>
      <c r="AH200" s="408"/>
      <c r="AI200" s="408"/>
      <c r="AJ200" s="408"/>
      <c r="AK200" s="408"/>
    </row>
    <row r="201" spans="2:37" s="67" customFormat="1" ht="15.95" customHeight="1">
      <c r="B201" s="863" t="s">
        <v>313</v>
      </c>
      <c r="C201" s="67" t="str">
        <f t="shared" si="62"/>
        <v>(524B) Misc Nuc Power Exps-Cap Clause</v>
      </c>
      <c r="G201" s="83"/>
      <c r="H201" s="136">
        <f t="array" ref="H201">SUM(IF(d_year=$H$129,IF(d_month=$H$130,IF(d_acct=B201,d_amt,0),0),0))</f>
        <v>0</v>
      </c>
      <c r="I201" s="136">
        <f t="array" ref="I201">SUM(IF(d_year=$I$129,IF(d_month=$I$130,IF(d_acct=B201,d_amt,0),0),0))</f>
        <v>0</v>
      </c>
      <c r="J201" s="136">
        <f t="array" ref="J201">SUM(IF(d_year=$J$129,IF(d_month=$J$130,IF(d_acct=B201,d_amt,0),0),0))</f>
        <v>0</v>
      </c>
      <c r="K201" s="136">
        <f t="array" ref="K201">SUM(IF(d_year=$K$129,IF(d_month=$K$130,IF(d_acct=B201,d_amt,0),0),0))</f>
        <v>0</v>
      </c>
      <c r="L201" s="136">
        <f t="array" ref="L201">SUM(IF(d_year=$L$129,IF(d_month=$L$130,IF(d_acct=B201,d_amt,0),0),0))</f>
        <v>0</v>
      </c>
      <c r="M201" s="501">
        <f t="array" ref="M201">SUM(IF(d_year=$M$129,IF(d_month=$M$130,IF(d_acct=B201,d_amt,0),0),0))</f>
        <v>0</v>
      </c>
      <c r="N201" s="136">
        <f t="array" ref="N201">SUM(IF(d_year=$N$129,IF(d_month=$N$130,IF(d_acct=B201,d_amt,0),0),0))</f>
        <v>0</v>
      </c>
      <c r="O201" s="501">
        <f t="array" ref="O201">SUM(IF(d_year=$O$129,IF(d_month=$O$130,IF(d_acct=B201,d_amt,0),0),0))</f>
        <v>0</v>
      </c>
      <c r="P201" s="501">
        <f t="array" ref="P201">SUM(IF(d_year=$P$129,IF(d_month=$P$130,IF(d_acct=B201,d_amt,0),0),0))</f>
        <v>0</v>
      </c>
      <c r="Q201" s="136">
        <f t="array" ref="Q201">SUM(IF(d_year=$Q$129,IF(d_month=$Q$130,IF(d_acct=B201,d_amt,0),0),0))</f>
        <v>0</v>
      </c>
      <c r="R201" s="136">
        <f t="array" ref="R201">SUM(IF(d_year=$R$129,IF(d_month=$R$130,IF(d_acct=B201,d_amt,0),0),0))</f>
        <v>0</v>
      </c>
      <c r="S201" s="137">
        <f t="array" ref="S201">SUM(IF(d_year=$S$129,IF(d_month=$S$130,IF(d_acct=B201,d_amt,0),0),0))</f>
        <v>0</v>
      </c>
      <c r="W201" s="67">
        <v>3884</v>
      </c>
      <c r="Y201" s="312"/>
      <c r="Z201" s="312"/>
      <c r="AA201" s="312"/>
      <c r="AB201" s="312"/>
      <c r="AC201" s="312"/>
      <c r="AD201" s="312"/>
      <c r="AH201" s="408"/>
      <c r="AI201" s="408"/>
      <c r="AJ201" s="408"/>
      <c r="AK201" s="408"/>
    </row>
    <row r="202" spans="2:37" s="67" customFormat="1" ht="15.95" customHeight="1">
      <c r="B202" s="863" t="s">
        <v>316</v>
      </c>
      <c r="C202" s="67" t="str">
        <f t="shared" si="62"/>
        <v>(524B) Misc Nuc Power Exps-Cap Clause</v>
      </c>
      <c r="G202" s="83"/>
      <c r="H202" s="136">
        <f t="array" ref="H202">SUM(IF(d_year=$H$129,IF(d_month=$H$130,IF(d_acct=B202,d_amt,0),0),0))</f>
        <v>157068.41</v>
      </c>
      <c r="I202" s="136">
        <f t="array" ref="I202">SUM(IF(d_year=$I$129,IF(d_month=$I$130,IF(d_acct=B202,d_amt,0),0),0))</f>
        <v>-16868.990000000002</v>
      </c>
      <c r="J202" s="136">
        <f t="array" ref="J202">SUM(IF(d_year=$J$129,IF(d_month=$J$130,IF(d_acct=B202,d_amt,0),0),0))</f>
        <v>52758.06</v>
      </c>
      <c r="K202" s="136">
        <f t="array" ref="K202">SUM(IF(d_year=$K$129,IF(d_month=$K$130,IF(d_acct=B202,d_amt,0),0),0))</f>
        <v>58623.74</v>
      </c>
      <c r="L202" s="136">
        <f t="array" ref="L202">SUM(IF(d_year=$L$129,IF(d_month=$L$130,IF(d_acct=B202,d_amt,0),0),0))</f>
        <v>56236.24</v>
      </c>
      <c r="M202" s="501">
        <f t="array" ref="M202">SUM(IF(d_year=$M$129,IF(d_month=$M$130,IF(d_acct=B202,d_amt,0),0),0))</f>
        <v>56252.59</v>
      </c>
      <c r="N202" s="136">
        <f t="array" ref="N202">SUM(IF(d_year=$N$129,IF(d_month=$N$130,IF(d_acct=B202,d_amt,0),0),0))</f>
        <v>0</v>
      </c>
      <c r="O202" s="501">
        <f t="array" ref="O202">SUM(IF(d_year=$O$129,IF(d_month=$O$130,IF(d_acct=B202,d_amt,0),0),0))</f>
        <v>0</v>
      </c>
      <c r="P202" s="501">
        <f t="array" ref="P202">SUM(IF(d_year=$P$129,IF(d_month=$P$130,IF(d_acct=B202,d_amt,0),0),0))</f>
        <v>0</v>
      </c>
      <c r="Q202" s="136">
        <f t="array" ref="Q202">SUM(IF(d_year=$Q$129,IF(d_month=$Q$130,IF(d_acct=B202,d_amt,0),0),0))</f>
        <v>0</v>
      </c>
      <c r="R202" s="136">
        <f t="array" ref="R202">SUM(IF(d_year=$R$129,IF(d_month=$R$130,IF(d_acct=B202,d_amt,0),0),0))</f>
        <v>0</v>
      </c>
      <c r="S202" s="137">
        <f t="array" ref="S202">SUM(IF(d_year=$S$129,IF(d_month=$S$130,IF(d_acct=B202,d_amt,0),0),0))</f>
        <v>0</v>
      </c>
      <c r="W202" s="67">
        <v>-165499.13</v>
      </c>
      <c r="Y202" s="312"/>
      <c r="Z202" s="312"/>
      <c r="AA202" s="312"/>
      <c r="AB202" s="312"/>
      <c r="AC202" s="312"/>
      <c r="AD202" s="312"/>
      <c r="AH202" s="408"/>
      <c r="AI202" s="408"/>
      <c r="AJ202" s="408"/>
      <c r="AK202" s="408"/>
    </row>
    <row r="203" spans="2:37" s="67" customFormat="1" ht="15.95" customHeight="1">
      <c r="B203" s="863" t="s">
        <v>321</v>
      </c>
      <c r="C203" s="67" t="str">
        <f t="shared" si="62"/>
        <v>(524B) Misc Nuc Power Exps-Cap Clause</v>
      </c>
      <c r="G203" s="83"/>
      <c r="H203" s="136">
        <f t="array" ref="H203">SUM(IF(d_year=$H$129,IF(d_month=$H$130,IF(d_acct=B203,d_amt,0),0),0))</f>
        <v>0</v>
      </c>
      <c r="I203" s="136">
        <f t="array" ref="I203">SUM(IF(d_year=$I$129,IF(d_month=$I$130,IF(d_acct=B203,d_amt,0),0),0))</f>
        <v>0</v>
      </c>
      <c r="J203" s="136">
        <f t="array" ref="J203">SUM(IF(d_year=$J$129,IF(d_month=$J$130,IF(d_acct=B203,d_amt,0),0),0))</f>
        <v>0</v>
      </c>
      <c r="K203" s="136">
        <f t="array" ref="K203">SUM(IF(d_year=$K$129,IF(d_month=$K$130,IF(d_acct=B203,d_amt,0),0),0))</f>
        <v>0</v>
      </c>
      <c r="L203" s="136">
        <f t="array" ref="L203">SUM(IF(d_year=$L$129,IF(d_month=$L$130,IF(d_acct=B203,d_amt,0),0),0))</f>
        <v>0</v>
      </c>
      <c r="M203" s="501">
        <f t="array" ref="M203">SUM(IF(d_year=$M$129,IF(d_month=$M$130,IF(d_acct=B203,d_amt,0),0),0))</f>
        <v>0</v>
      </c>
      <c r="N203" s="136">
        <f t="array" ref="N203">SUM(IF(d_year=$N$129,IF(d_month=$N$130,IF(d_acct=B203,d_amt,0),0),0))</f>
        <v>0</v>
      </c>
      <c r="O203" s="501">
        <f t="array" ref="O203">SUM(IF(d_year=$O$129,IF(d_month=$O$130,IF(d_acct=B203,d_amt,0),0),0))</f>
        <v>0</v>
      </c>
      <c r="P203" s="501">
        <f t="array" ref="P203">SUM(IF(d_year=$P$129,IF(d_month=$P$130,IF(d_acct=B203,d_amt,0),0),0))</f>
        <v>0</v>
      </c>
      <c r="Q203" s="136">
        <f t="array" ref="Q203">SUM(IF(d_year=$Q$129,IF(d_month=$Q$130,IF(d_acct=B203,d_amt,0),0),0))</f>
        <v>0</v>
      </c>
      <c r="R203" s="136">
        <f t="array" ref="R203">SUM(IF(d_year=$R$129,IF(d_month=$R$130,IF(d_acct=B203,d_amt,0),0),0))</f>
        <v>0</v>
      </c>
      <c r="S203" s="137">
        <f t="array" ref="S203">SUM(IF(d_year=$S$129,IF(d_month=$S$130,IF(d_acct=B203,d_amt,0),0),0))</f>
        <v>0</v>
      </c>
      <c r="W203" s="67">
        <v>0</v>
      </c>
      <c r="Y203" s="312"/>
      <c r="Z203" s="312"/>
      <c r="AA203" s="312"/>
      <c r="AB203" s="312"/>
      <c r="AC203" s="312"/>
      <c r="AD203" s="312"/>
      <c r="AH203" s="408"/>
      <c r="AI203" s="408"/>
      <c r="AJ203" s="408"/>
      <c r="AK203" s="408"/>
    </row>
    <row r="204" spans="2:37" s="67" customFormat="1" ht="15.95" customHeight="1">
      <c r="B204" s="863" t="s">
        <v>345</v>
      </c>
      <c r="C204" s="67" t="str">
        <f t="shared" si="62"/>
        <v>(524B) Misc Nuc Power Exps - Cap Clause</v>
      </c>
      <c r="G204" s="83"/>
      <c r="H204" s="136">
        <f t="array" ref="H204">SUM(IF(d_year=$H$129,IF(d_month=$H$130,IF(d_acct=B204,d_amt,0),0),0))</f>
        <v>10631.16</v>
      </c>
      <c r="I204" s="136">
        <f t="array" ref="I204">SUM(IF(d_year=$I$129,IF(d_month=$I$130,IF(d_acct=B204,d_amt,0),0),0))</f>
        <v>9664.2000000000007</v>
      </c>
      <c r="J204" s="136">
        <f t="array" ref="J204">SUM(IF(d_year=$J$129,IF(d_month=$J$130,IF(d_acct=B204,d_amt,0),0),0))</f>
        <v>11541.44</v>
      </c>
      <c r="K204" s="136">
        <f t="array" ref="K204">SUM(IF(d_year=$K$129,IF(d_month=$K$130,IF(d_acct=B204,d_amt,0),0),0))</f>
        <v>6964.56</v>
      </c>
      <c r="L204" s="136">
        <f t="array" ref="L204">SUM(IF(d_year=$L$129,IF(d_month=$L$130,IF(d_acct=B204,d_amt,0),0),0))</f>
        <v>7067.08</v>
      </c>
      <c r="M204" s="501">
        <f t="array" ref="M204">SUM(IF(d_year=$M$129,IF(d_month=$M$130,IF(d_acct=B204,d_amt,0),0),0))</f>
        <v>9889.1299999999992</v>
      </c>
      <c r="N204" s="136">
        <f t="array" ref="N204">SUM(IF(d_year=$N$129,IF(d_month=$N$130,IF(d_acct=B204,d_amt,0),0),0))</f>
        <v>0</v>
      </c>
      <c r="O204" s="501">
        <f t="array" ref="O204">SUM(IF(d_year=$O$129,IF(d_month=$O$130,IF(d_acct=B204,d_amt,0),0),0))</f>
        <v>0</v>
      </c>
      <c r="P204" s="501">
        <f t="array" ref="P204">SUM(IF(d_year=$P$129,IF(d_month=$P$130,IF(d_acct=B204,d_amt,0),0),0))</f>
        <v>0</v>
      </c>
      <c r="Q204" s="136">
        <f t="array" ref="Q204">SUM(IF(d_year=$Q$129,IF(d_month=$Q$130,IF(d_acct=B204,d_amt,0),0),0))</f>
        <v>0</v>
      </c>
      <c r="R204" s="136">
        <f t="array" ref="R204">SUM(IF(d_year=$R$129,IF(d_month=$R$130,IF(d_acct=B204,d_amt,0),0),0))</f>
        <v>0</v>
      </c>
      <c r="S204" s="137">
        <f t="array" ref="S204">SUM(IF(d_year=$S$129,IF(d_month=$S$130,IF(d_acct=B204,d_amt,0),0),0))</f>
        <v>0</v>
      </c>
      <c r="W204" s="67">
        <v>235136.2</v>
      </c>
      <c r="Y204" s="312"/>
      <c r="Z204" s="312"/>
      <c r="AA204" s="312"/>
      <c r="AB204" s="312"/>
      <c r="AC204" s="312"/>
      <c r="AD204" s="312"/>
      <c r="AH204" s="408"/>
      <c r="AI204" s="408"/>
      <c r="AJ204" s="408"/>
      <c r="AK204" s="408"/>
    </row>
    <row r="205" spans="2:37" s="312" customFormat="1" ht="15.95" customHeight="1">
      <c r="B205" s="863" t="s">
        <v>690</v>
      </c>
      <c r="C205" s="312" t="str">
        <f t="shared" ref="C205" si="68">VLOOKUP(B205,acct_desc,2,FALSE)</f>
        <v>St. Lucie Cyber Security Maintenance Fee</v>
      </c>
      <c r="G205" s="83"/>
      <c r="H205" s="314">
        <f t="array" ref="H205">SUM(IF(d_year=$H$129,IF(d_month=$H$130,IF(d_acct=B205,d_amt,0),0),0))</f>
        <v>0</v>
      </c>
      <c r="I205" s="314">
        <f t="array" ref="I205">SUM(IF(d_year=$I$129,IF(d_month=$I$130,IF(d_acct=B205,d_amt,0),0),0))</f>
        <v>0</v>
      </c>
      <c r="J205" s="314">
        <f t="array" ref="J205">SUM(IF(d_year=$J$129,IF(d_month=$J$130,IF(d_acct=B205,d_amt,0),0),0))</f>
        <v>0</v>
      </c>
      <c r="K205" s="314">
        <f t="array" ref="K205">SUM(IF(d_year=$K$129,IF(d_month=$K$130,IF(d_acct=B205,d_amt,0),0),0))</f>
        <v>24789</v>
      </c>
      <c r="L205" s="314">
        <f t="array" ref="L205">SUM(IF(d_year=$L$129,IF(d_month=$L$130,IF(d_acct=B205,d_amt,0),0),0))</f>
        <v>0</v>
      </c>
      <c r="M205" s="501">
        <f t="array" ref="M205">SUM(IF(d_year=$M$129,IF(d_month=$M$130,IF(d_acct=B205,d_amt,0),0),0))</f>
        <v>0</v>
      </c>
      <c r="N205" s="314">
        <f t="array" ref="N205">SUM(IF(d_year=$N$129,IF(d_month=$N$130,IF(d_acct=B205,d_amt,0),0),0))</f>
        <v>0</v>
      </c>
      <c r="O205" s="501">
        <f t="array" ref="O205">SUM(IF(d_year=$O$129,IF(d_month=$O$130,IF(d_acct=B205,d_amt,0),0),0))</f>
        <v>0</v>
      </c>
      <c r="P205" s="501">
        <f t="array" ref="P205">SUM(IF(d_year=$P$129,IF(d_month=$P$130,IF(d_acct=B205,d_amt,0),0),0))</f>
        <v>0</v>
      </c>
      <c r="Q205" s="314">
        <f t="array" ref="Q205">SUM(IF(d_year=$Q$129,IF(d_month=$Q$130,IF(d_acct=B205,d_amt,0),0),0))</f>
        <v>0</v>
      </c>
      <c r="R205" s="314">
        <f t="array" ref="R205">SUM(IF(d_year=$R$129,IF(d_month=$R$130,IF(d_acct=B205,d_amt,0),0),0))</f>
        <v>0</v>
      </c>
      <c r="S205" s="137">
        <f t="array" ref="S205">SUM(IF(d_year=$S$129,IF(d_month=$S$130,IF(d_acct=B205,d_amt,0),0),0))</f>
        <v>0</v>
      </c>
      <c r="W205" s="312">
        <v>235136.2</v>
      </c>
      <c r="AH205" s="408"/>
      <c r="AI205" s="408"/>
      <c r="AJ205" s="408"/>
      <c r="AK205" s="408"/>
    </row>
    <row r="206" spans="2:37" s="312" customFormat="1" ht="15.95" customHeight="1">
      <c r="B206" s="863" t="s">
        <v>691</v>
      </c>
      <c r="C206" s="312" t="str">
        <f t="shared" ref="C206:C207" si="69">VLOOKUP(B206,acct_desc,2,FALSE)</f>
        <v>A05-Misc Nucl Pwr Exp-Height Sec-Capacit</v>
      </c>
      <c r="G206" s="83"/>
      <c r="H206" s="314">
        <f t="array" ref="H206">SUM(IF(d_year=$H$129,IF(d_month=$H$130,IF(d_acct=B206,d_amt,0),0),0))</f>
        <v>598</v>
      </c>
      <c r="I206" s="314">
        <f t="array" ref="I206">SUM(IF(d_year=$I$129,IF(d_month=$I$130,IF(d_acct=B206,d_amt,0),0),0))</f>
        <v>1822</v>
      </c>
      <c r="J206" s="314">
        <f t="array" ref="J206">SUM(IF(d_year=$J$129,IF(d_month=$J$130,IF(d_acct=B206,d_amt,0),0),0))</f>
        <v>728</v>
      </c>
      <c r="K206" s="314">
        <f t="array" ref="K206">SUM(IF(d_year=$K$129,IF(d_month=$K$130,IF(d_acct=B206,d_amt,0),0),0))</f>
        <v>3402</v>
      </c>
      <c r="L206" s="314">
        <f t="array" ref="L206">SUM(IF(d_year=$L$129,IF(d_month=$L$130,IF(d_acct=B206,d_amt,0),0),0))</f>
        <v>2443</v>
      </c>
      <c r="M206" s="501">
        <f t="array" ref="M206">SUM(IF(d_year=$M$129,IF(d_month=$M$130,IF(d_acct=B206,d_amt,0),0),0))</f>
        <v>312</v>
      </c>
      <c r="N206" s="314">
        <f t="array" ref="N206">SUM(IF(d_year=$N$129,IF(d_month=$N$130,IF(d_acct=B206,d_amt,0),0),0))</f>
        <v>0</v>
      </c>
      <c r="O206" s="501">
        <f t="array" ref="O206">SUM(IF(d_year=$O$129,IF(d_month=$O$130,IF(d_acct=B206,d_amt,0),0),0))</f>
        <v>0</v>
      </c>
      <c r="P206" s="501">
        <f t="array" ref="P206">SUM(IF(d_year=$P$129,IF(d_month=$P$130,IF(d_acct=B206,d_amt,0),0),0))</f>
        <v>0</v>
      </c>
      <c r="Q206" s="314">
        <f t="array" ref="Q206">SUM(IF(d_year=$Q$129,IF(d_month=$Q$130,IF(d_acct=B206,d_amt,0),0),0))</f>
        <v>0</v>
      </c>
      <c r="R206" s="314">
        <f t="array" ref="R206">SUM(IF(d_year=$R$129,IF(d_month=$R$130,IF(d_acct=B206,d_amt,0),0),0))</f>
        <v>0</v>
      </c>
      <c r="S206" s="137">
        <f t="array" ref="S206">SUM(IF(d_year=$S$129,IF(d_month=$S$130,IF(d_acct=B206,d_amt,0),0),0))</f>
        <v>0</v>
      </c>
      <c r="W206" s="312">
        <v>235136.2</v>
      </c>
      <c r="AH206" s="408"/>
      <c r="AI206" s="408"/>
      <c r="AJ206" s="408"/>
      <c r="AK206" s="408"/>
    </row>
    <row r="207" spans="2:37" s="312" customFormat="1" ht="15.95" customHeight="1">
      <c r="B207" s="863" t="s">
        <v>692</v>
      </c>
      <c r="C207" s="312" t="str">
        <f t="shared" si="69"/>
        <v>A05-Misc Nucl Pwr Exp-Height Sec-Capacit</v>
      </c>
      <c r="G207" s="83"/>
      <c r="H207" s="314">
        <f t="array" ref="H207">SUM(IF(d_year=$H$129,IF(d_month=$H$130,IF(d_acct=B207,d_amt,0),0),0))</f>
        <v>0</v>
      </c>
      <c r="I207" s="314">
        <f t="array" ref="I207">SUM(IF(d_year=$I$129,IF(d_month=$I$130,IF(d_acct=B207,d_amt,0),0),0))</f>
        <v>863</v>
      </c>
      <c r="J207" s="314">
        <f t="array" ref="J207">SUM(IF(d_year=$J$129,IF(d_month=$J$130,IF(d_acct=B207,d_amt,0),0),0))</f>
        <v>4106</v>
      </c>
      <c r="K207" s="314">
        <f t="array" ref="K207">SUM(IF(d_year=$K$129,IF(d_month=$K$130,IF(d_acct=B207,d_amt,0),0),0))</f>
        <v>2825</v>
      </c>
      <c r="L207" s="314">
        <f t="array" ref="L207">SUM(IF(d_year=$L$129,IF(d_month=$L$130,IF(d_acct=B207,d_amt,0),0),0))</f>
        <v>2295</v>
      </c>
      <c r="M207" s="501">
        <f t="array" ref="M207">SUM(IF(d_year=$M$129,IF(d_month=$M$130,IF(d_acct=B207,d_amt,0),0),0))</f>
        <v>0</v>
      </c>
      <c r="N207" s="314">
        <f t="array" ref="N207">SUM(IF(d_year=$N$129,IF(d_month=$N$130,IF(d_acct=B207,d_amt,0),0),0))</f>
        <v>0</v>
      </c>
      <c r="O207" s="501">
        <f t="array" ref="O207">SUM(IF(d_year=$O$129,IF(d_month=$O$130,IF(d_acct=B207,d_amt,0),0),0))</f>
        <v>0</v>
      </c>
      <c r="P207" s="501">
        <f t="array" ref="P207">SUM(IF(d_year=$P$129,IF(d_month=$P$130,IF(d_acct=B207,d_amt,0),0),0))</f>
        <v>0</v>
      </c>
      <c r="Q207" s="314">
        <f t="array" ref="Q207">SUM(IF(d_year=$Q$129,IF(d_month=$Q$130,IF(d_acct=B207,d_amt,0),0),0))</f>
        <v>0</v>
      </c>
      <c r="R207" s="314">
        <f t="array" ref="R207">SUM(IF(d_year=$R$129,IF(d_month=$R$130,IF(d_acct=B207,d_amt,0),0),0))</f>
        <v>0</v>
      </c>
      <c r="S207" s="137">
        <f t="array" ref="S207">SUM(IF(d_year=$S$129,IF(d_month=$S$130,IF(d_acct=B207,d_amt,0),0),0))</f>
        <v>0</v>
      </c>
      <c r="W207" s="312">
        <v>235136.2</v>
      </c>
      <c r="AH207" s="408"/>
      <c r="AI207" s="408"/>
      <c r="AJ207" s="408"/>
      <c r="AK207" s="408"/>
    </row>
    <row r="208" spans="2:37" s="67" customFormat="1" ht="15.95" customHeight="1">
      <c r="B208" s="863" t="s">
        <v>347</v>
      </c>
      <c r="C208" s="67" t="str">
        <f t="shared" si="62"/>
        <v>PSL FERC 925</v>
      </c>
      <c r="G208" s="83"/>
      <c r="H208" s="136">
        <f t="array" ref="H208">SUM(IF(d_year=$H$129,IF(d_month=$H$130,IF(d_acct=B208,d_amt,0),0),0))</f>
        <v>0</v>
      </c>
      <c r="I208" s="136">
        <f t="array" ref="I208">SUM(IF(d_year=$I$129,IF(d_month=$I$130,IF(d_acct=B208,d_amt,0),0),0))</f>
        <v>0</v>
      </c>
      <c r="J208" s="136">
        <f t="array" ref="J208">SUM(IF(d_year=$J$129,IF(d_month=$J$130,IF(d_acct=B208,d_amt,0),0),0))</f>
        <v>0</v>
      </c>
      <c r="K208" s="136">
        <f t="array" ref="K208">SUM(IF(d_year=$K$129,IF(d_month=$K$130,IF(d_acct=B208,d_amt,0),0),0))</f>
        <v>0</v>
      </c>
      <c r="L208" s="136">
        <f t="array" ref="L208">SUM(IF(d_year=$L$129,IF(d_month=$L$130,IF(d_acct=B208,d_amt,0),0),0))</f>
        <v>0</v>
      </c>
      <c r="M208" s="501">
        <f t="array" ref="M208">SUM(IF(d_year=$M$129,IF(d_month=$M$130,IF(d_acct=B208,d_amt,0),0),0))</f>
        <v>0</v>
      </c>
      <c r="N208" s="136">
        <f t="array" ref="N208">SUM(IF(d_year=$N$129,IF(d_month=$N$130,IF(d_acct=B208,d_amt,0),0),0))</f>
        <v>0</v>
      </c>
      <c r="O208" s="501">
        <f t="array" ref="O208">SUM(IF(d_year=$O$129,IF(d_month=$O$130,IF(d_acct=B208,d_amt,0),0),0))</f>
        <v>0</v>
      </c>
      <c r="P208" s="501">
        <f t="array" ref="P208">SUM(IF(d_year=$P$129,IF(d_month=$P$130,IF(d_acct=B208,d_amt,0),0),0))</f>
        <v>0</v>
      </c>
      <c r="Q208" s="136">
        <f t="array" ref="Q208">SUM(IF(d_year=$Q$129,IF(d_month=$Q$130,IF(d_acct=B208,d_amt,0),0),0))</f>
        <v>0</v>
      </c>
      <c r="R208" s="136">
        <f t="array" ref="R208">SUM(IF(d_year=$R$129,IF(d_month=$R$130,IF(d_acct=B208,d_amt,0),0),0))</f>
        <v>0</v>
      </c>
      <c r="S208" s="137">
        <f t="array" ref="S208">SUM(IF(d_year=$S$129,IF(d_month=$S$130,IF(d_acct=B208,d_amt,0),0),0))</f>
        <v>0</v>
      </c>
      <c r="W208" s="67">
        <v>0</v>
      </c>
      <c r="Y208" s="312"/>
      <c r="Z208" s="312"/>
      <c r="AA208" s="312"/>
      <c r="AB208" s="312"/>
      <c r="AC208" s="312"/>
      <c r="AD208" s="312"/>
      <c r="AH208" s="408"/>
      <c r="AI208" s="408"/>
      <c r="AJ208" s="408"/>
      <c r="AK208" s="408"/>
    </row>
    <row r="209" spans="2:37" s="67" customFormat="1" ht="15.95" customHeight="1">
      <c r="B209" s="863" t="s">
        <v>348</v>
      </c>
      <c r="C209" s="67" t="str">
        <f t="shared" si="62"/>
        <v>PSL FERC 524</v>
      </c>
      <c r="G209" s="83"/>
      <c r="H209" s="136">
        <f t="array" ref="H209">SUM(IF(d_year=$H$129,IF(d_month=$H$130,IF(d_acct=B209,d_amt,0),0),0))</f>
        <v>-96604.35</v>
      </c>
      <c r="I209" s="136">
        <f t="array" ref="I209">SUM(IF(d_year=$I$129,IF(d_month=$I$130,IF(d_acct=B209,d_amt,0),0),0))</f>
        <v>-64420.73</v>
      </c>
      <c r="J209" s="136">
        <f t="array" ref="J209">SUM(IF(d_year=$J$129,IF(d_month=$J$130,IF(d_acct=B209,d_amt,0),0),0))</f>
        <v>-85058.15</v>
      </c>
      <c r="K209" s="136">
        <f t="array" ref="K209">SUM(IF(d_year=$K$129,IF(d_month=$K$130,IF(d_acct=B209,d_amt,0),0),0))</f>
        <v>-104007.8</v>
      </c>
      <c r="L209" s="136">
        <f t="array" ref="L209">SUM(IF(d_year=$L$129,IF(d_month=$L$130,IF(d_acct=B209,d_amt,0),0),0))</f>
        <v>-109336.78</v>
      </c>
      <c r="M209" s="501">
        <f t="array" ref="M209">SUM(IF(d_year=$M$129,IF(d_month=$M$130,IF(d_acct=B209,d_amt,0),0),0))</f>
        <v>-113461.16</v>
      </c>
      <c r="N209" s="136">
        <f t="array" ref="N209">SUM(IF(d_year=$N$129,IF(d_month=$N$130,IF(d_acct=B209,d_amt,0),0),0))</f>
        <v>0</v>
      </c>
      <c r="O209" s="501">
        <f t="array" ref="O209">SUM(IF(d_year=$O$129,IF(d_month=$O$130,IF(d_acct=B209,d_amt,0),0),0))</f>
        <v>0</v>
      </c>
      <c r="P209" s="501">
        <f t="array" ref="P209">SUM(IF(d_year=$P$129,IF(d_month=$P$130,IF(d_acct=B209,d_amt,0),0),0))</f>
        <v>0</v>
      </c>
      <c r="Q209" s="136">
        <f t="array" ref="Q209">SUM(IF(d_year=$Q$129,IF(d_month=$Q$130,IF(d_acct=B209,d_amt,0),0),0))</f>
        <v>0</v>
      </c>
      <c r="R209" s="136">
        <f t="array" ref="R209">SUM(IF(d_year=$R$129,IF(d_month=$R$130,IF(d_acct=B209,d_amt,0),0),0))</f>
        <v>0</v>
      </c>
      <c r="S209" s="137">
        <f t="array" ref="S209">SUM(IF(d_year=$S$129,IF(d_month=$S$130,IF(d_acct=B209,d_amt,0),0),0))</f>
        <v>0</v>
      </c>
      <c r="W209" s="67">
        <v>1410992.6</v>
      </c>
      <c r="Y209" s="312"/>
      <c r="Z209" s="312"/>
      <c r="AA209" s="312"/>
      <c r="AB209" s="312"/>
      <c r="AC209" s="312"/>
      <c r="AD209" s="312"/>
      <c r="AH209" s="408"/>
      <c r="AI209" s="408"/>
      <c r="AJ209" s="408"/>
      <c r="AK209" s="408"/>
    </row>
    <row r="210" spans="2:37" s="67" customFormat="1" ht="15.95" customHeight="1">
      <c r="B210" s="863" t="s">
        <v>351</v>
      </c>
      <c r="C210" s="67" t="str">
        <f t="shared" si="62"/>
        <v>(524B) Misc Nuc Power Exps - Cap Clause</v>
      </c>
      <c r="G210" s="83"/>
      <c r="H210" s="136">
        <f t="array" ref="H210">SUM(IF(d_year=$H$129,IF(d_month=$H$130,IF(d_acct=B210,d_amt,0),0),0))</f>
        <v>0</v>
      </c>
      <c r="I210" s="136">
        <f t="array" ref="I210">SUM(IF(d_year=$I$129,IF(d_month=$I$130,IF(d_acct=B210,d_amt,0),0),0))</f>
        <v>0</v>
      </c>
      <c r="J210" s="136">
        <f t="array" ref="J210">SUM(IF(d_year=$J$129,IF(d_month=$J$130,IF(d_acct=B210,d_amt,0),0),0))</f>
        <v>0</v>
      </c>
      <c r="K210" s="136">
        <f t="array" ref="K210">SUM(IF(d_year=$K$129,IF(d_month=$K$130,IF(d_acct=B210,d_amt,0),0),0))</f>
        <v>0</v>
      </c>
      <c r="L210" s="136">
        <f t="array" ref="L210">SUM(IF(d_year=$L$129,IF(d_month=$L$130,IF(d_acct=B210,d_amt,0),0),0))</f>
        <v>0</v>
      </c>
      <c r="M210" s="501">
        <f t="array" ref="M210">SUM(IF(d_year=$M$129,IF(d_month=$M$130,IF(d_acct=B210,d_amt,0),0),0))</f>
        <v>27083.35</v>
      </c>
      <c r="N210" s="136">
        <f t="array" ref="N210">SUM(IF(d_year=$N$129,IF(d_month=$N$130,IF(d_acct=B210,d_amt,0),0),0))</f>
        <v>0</v>
      </c>
      <c r="O210" s="501">
        <f t="array" ref="O210">SUM(IF(d_year=$O$129,IF(d_month=$O$130,IF(d_acct=B210,d_amt,0),0),0))</f>
        <v>0</v>
      </c>
      <c r="P210" s="501">
        <f t="array" ref="P210">SUM(IF(d_year=$P$129,IF(d_month=$P$130,IF(d_acct=B210,d_amt,0),0),0))</f>
        <v>0</v>
      </c>
      <c r="Q210" s="136">
        <f t="array" ref="Q210">SUM(IF(d_year=$Q$129,IF(d_month=$Q$130,IF(d_acct=B210,d_amt,0),0),0))</f>
        <v>0</v>
      </c>
      <c r="R210" s="136">
        <f t="array" ref="R210">SUM(IF(d_year=$R$129,IF(d_month=$R$130,IF(d_acct=B210,d_amt,0),0),0))</f>
        <v>0</v>
      </c>
      <c r="S210" s="137">
        <f t="array" ref="S210">SUM(IF(d_year=$S$129,IF(d_month=$S$130,IF(d_acct=B210,d_amt,0),0),0))</f>
        <v>0</v>
      </c>
      <c r="W210" s="67">
        <v>0</v>
      </c>
      <c r="Y210" s="312"/>
      <c r="Z210" s="312"/>
      <c r="AA210" s="312"/>
      <c r="AB210" s="312"/>
      <c r="AC210" s="312"/>
      <c r="AD210" s="312"/>
      <c r="AH210" s="408"/>
      <c r="AI210" s="408"/>
      <c r="AJ210" s="408"/>
      <c r="AK210" s="408"/>
    </row>
    <row r="211" spans="2:37" s="67" customFormat="1" ht="15.95" customHeight="1">
      <c r="B211" s="863" t="s">
        <v>352</v>
      </c>
      <c r="C211" s="67" t="str">
        <f t="shared" si="62"/>
        <v>Security Cap Base Contractor Wrap-up</v>
      </c>
      <c r="G211" s="83"/>
      <c r="H211" s="136">
        <f t="array" ref="H211">SUM(IF(d_year=$H$129,IF(d_month=$H$130,IF(d_acct=B211,d_amt,0),0),0))</f>
        <v>28072</v>
      </c>
      <c r="I211" s="136">
        <f t="array" ref="I211">SUM(IF(d_year=$I$129,IF(d_month=$I$130,IF(d_acct=B211,d_amt,0),0),0))</f>
        <v>21129</v>
      </c>
      <c r="J211" s="136">
        <f t="array" ref="J211">SUM(IF(d_year=$J$129,IF(d_month=$J$130,IF(d_acct=B211,d_amt,0),0),0))</f>
        <v>20979</v>
      </c>
      <c r="K211" s="136">
        <f t="array" ref="K211">SUM(IF(d_year=$K$129,IF(d_month=$K$130,IF(d_acct=B211,d_amt,0),0),0))</f>
        <v>19650</v>
      </c>
      <c r="L211" s="136">
        <f t="array" ref="L211">SUM(IF(d_year=$L$129,IF(d_month=$L$130,IF(d_acct=B211,d_amt,0),0),0))</f>
        <v>25265</v>
      </c>
      <c r="M211" s="501">
        <f t="array" ref="M211">SUM(IF(d_year=$M$129,IF(d_month=$M$130,IF(d_acct=B211,d_amt,0),0),0))</f>
        <v>19500</v>
      </c>
      <c r="N211" s="136">
        <f t="array" ref="N211">SUM(IF(d_year=$N$129,IF(d_month=$N$130,IF(d_acct=B211,d_amt,0),0),0))</f>
        <v>0</v>
      </c>
      <c r="O211" s="501">
        <f t="array" ref="O211">SUM(IF(d_year=$O$129,IF(d_month=$O$130,IF(d_acct=B211,d_amt,0),0),0))</f>
        <v>0</v>
      </c>
      <c r="P211" s="501">
        <f t="array" ref="P211">SUM(IF(d_year=$P$129,IF(d_month=$P$130,IF(d_acct=B211,d_amt,0),0),0))</f>
        <v>0</v>
      </c>
      <c r="Q211" s="136">
        <f t="array" ref="Q211">SUM(IF(d_year=$Q$129,IF(d_month=$Q$130,IF(d_acct=B211,d_amt,0),0),0))</f>
        <v>0</v>
      </c>
      <c r="R211" s="136">
        <f t="array" ref="R211">SUM(IF(d_year=$R$129,IF(d_month=$R$130,IF(d_acct=B211,d_amt,0),0),0))</f>
        <v>0</v>
      </c>
      <c r="S211" s="137">
        <f t="array" ref="S211">SUM(IF(d_year=$S$129,IF(d_month=$S$130,IF(d_acct=B211,d_amt,0),0),0))</f>
        <v>0</v>
      </c>
      <c r="W211" s="67">
        <v>0</v>
      </c>
      <c r="Y211" s="312"/>
      <c r="Z211" s="312"/>
      <c r="AA211" s="312"/>
      <c r="AB211" s="312"/>
      <c r="AC211" s="312"/>
      <c r="AD211" s="312"/>
      <c r="AH211" s="408"/>
      <c r="AI211" s="408"/>
      <c r="AJ211" s="408"/>
      <c r="AK211" s="408"/>
    </row>
    <row r="212" spans="2:37" s="67" customFormat="1" ht="15.95" customHeight="1">
      <c r="B212" s="863" t="s">
        <v>362</v>
      </c>
      <c r="C212" s="67" t="str">
        <f t="shared" si="62"/>
        <v>(524B) Misc Nuc Power Exps-Cap Clause</v>
      </c>
      <c r="G212" s="83"/>
      <c r="H212" s="136">
        <f t="array" ref="H212">SUM(IF(d_year=$H$129,IF(d_month=$H$130,IF(d_acct=B212,d_amt,0),0),0))</f>
        <v>0</v>
      </c>
      <c r="I212" s="136">
        <f t="array" ref="I212">SUM(IF(d_year=$I$129,IF(d_month=$I$130,IF(d_acct=B212,d_amt,0),0),0))</f>
        <v>0</v>
      </c>
      <c r="J212" s="136">
        <f t="array" ref="J212">SUM(IF(d_year=$J$129,IF(d_month=$J$130,IF(d_acct=B212,d_amt,0),0),0))</f>
        <v>0</v>
      </c>
      <c r="K212" s="136">
        <f t="array" ref="K212">SUM(IF(d_year=$K$129,IF(d_month=$K$130,IF(d_acct=B212,d_amt,0),0),0))</f>
        <v>26</v>
      </c>
      <c r="L212" s="136">
        <f t="array" ref="L212">SUM(IF(d_year=$L$129,IF(d_month=$L$130,IF(d_acct=B212,d_amt,0),0),0))</f>
        <v>0</v>
      </c>
      <c r="M212" s="501">
        <f t="array" ref="M212">SUM(IF(d_year=$M$129,IF(d_month=$M$130,IF(d_acct=B212,d_amt,0),0),0))</f>
        <v>1222</v>
      </c>
      <c r="N212" s="136">
        <f t="array" ref="N212">SUM(IF(d_year=$N$129,IF(d_month=$N$130,IF(d_acct=B212,d_amt,0),0),0))</f>
        <v>0</v>
      </c>
      <c r="O212" s="501">
        <f t="array" ref="O212">SUM(IF(d_year=$O$129,IF(d_month=$O$130,IF(d_acct=B212,d_amt,0),0),0))</f>
        <v>0</v>
      </c>
      <c r="P212" s="501">
        <f t="array" ref="P212">SUM(IF(d_year=$P$129,IF(d_month=$P$130,IF(d_acct=B212,d_amt,0),0),0))</f>
        <v>0</v>
      </c>
      <c r="Q212" s="136">
        <f t="array" ref="Q212">SUM(IF(d_year=$Q$129,IF(d_month=$Q$130,IF(d_acct=B212,d_amt,0),0),0))</f>
        <v>0</v>
      </c>
      <c r="R212" s="136">
        <f t="array" ref="R212">SUM(IF(d_year=$R$129,IF(d_month=$R$130,IF(d_acct=B212,d_amt,0),0),0))</f>
        <v>0</v>
      </c>
      <c r="S212" s="137">
        <f t="array" ref="S212">SUM(IF(d_year=$S$129,IF(d_month=$S$130,IF(d_acct=B212,d_amt,0),0),0))</f>
        <v>0</v>
      </c>
      <c r="W212" s="67">
        <v>-23233.67</v>
      </c>
      <c r="Y212" s="312"/>
      <c r="Z212" s="312"/>
      <c r="AA212" s="312"/>
      <c r="AB212" s="312"/>
      <c r="AC212" s="312"/>
      <c r="AD212" s="312"/>
      <c r="AH212" s="408"/>
      <c r="AI212" s="408"/>
      <c r="AJ212" s="408"/>
      <c r="AK212" s="408"/>
    </row>
    <row r="213" spans="2:37" s="312" customFormat="1" ht="15.95" customHeight="1">
      <c r="B213" s="863" t="s">
        <v>688</v>
      </c>
      <c r="C213" s="312" t="str">
        <f t="shared" ref="C213" si="70">VLOOKUP(B213,acct_desc,2,FALSE)</f>
        <v>INSTALL - ALT</v>
      </c>
      <c r="G213" s="83"/>
      <c r="H213" s="314">
        <f t="array" ref="H213">SUM(IF(d_year=$H$129,IF(d_month=$H$130,IF(d_acct=B213,d_amt,0),0),0))</f>
        <v>13893.51</v>
      </c>
      <c r="I213" s="314">
        <f t="array" ref="I213">SUM(IF(d_year=$I$129,IF(d_month=$I$130,IF(d_acct=B213,d_amt,0),0),0))</f>
        <v>40861.980000000003</v>
      </c>
      <c r="J213" s="314">
        <f t="array" ref="J213">SUM(IF(d_year=$J$129,IF(d_month=$J$130,IF(d_acct=B213,d_amt,0),0),0))</f>
        <v>-21776.26</v>
      </c>
      <c r="K213" s="314">
        <f t="array" ref="K213">SUM(IF(d_year=$K$129,IF(d_month=$K$130,IF(d_acct=B213,d_amt,0),0),0))</f>
        <v>71075.56</v>
      </c>
      <c r="L213" s="314">
        <f t="array" ref="L213">SUM(IF(d_year=$L$129,IF(d_month=$L$130,IF(d_acct=B213,d_amt,0),0),0))</f>
        <v>18.940000000000001</v>
      </c>
      <c r="M213" s="501">
        <f t="array" ref="M213">SUM(IF(d_year=$M$129,IF(d_month=$M$130,IF(d_acct=B213,d_amt,0),0),0))</f>
        <v>2998.11</v>
      </c>
      <c r="N213" s="314">
        <f t="array" ref="N213">SUM(IF(d_year=$N$129,IF(d_month=$N$130,IF(d_acct=B213,d_amt,0),0),0))</f>
        <v>0</v>
      </c>
      <c r="O213" s="501">
        <f t="array" ref="O213">SUM(IF(d_year=$O$129,IF(d_month=$O$130,IF(d_acct=B213,d_amt,0),0),0))</f>
        <v>0</v>
      </c>
      <c r="P213" s="501">
        <f t="array" ref="P213">SUM(IF(d_year=$P$129,IF(d_month=$P$130,IF(d_acct=B213,d_amt,0),0),0))</f>
        <v>0</v>
      </c>
      <c r="Q213" s="314">
        <f t="array" ref="Q213">SUM(IF(d_year=$Q$129,IF(d_month=$Q$130,IF(d_acct=B213,d_amt,0),0),0))</f>
        <v>0</v>
      </c>
      <c r="R213" s="314">
        <f t="array" ref="R213">SUM(IF(d_year=$R$129,IF(d_month=$R$130,IF(d_acct=B213,d_amt,0),0),0))</f>
        <v>0</v>
      </c>
      <c r="S213" s="137">
        <f t="array" ref="S213">SUM(IF(d_year=$S$129,IF(d_month=$S$130,IF(d_acct=B213,d_amt,0),0),0))</f>
        <v>0</v>
      </c>
      <c r="W213" s="312">
        <v>-23233.67</v>
      </c>
      <c r="AH213" s="408"/>
      <c r="AI213" s="408"/>
      <c r="AJ213" s="408"/>
      <c r="AK213" s="408"/>
    </row>
    <row r="214" spans="2:37" s="67" customFormat="1" ht="15.95" customHeight="1">
      <c r="B214" s="863" t="s">
        <v>551</v>
      </c>
      <c r="C214" s="67" t="str">
        <f t="shared" si="62"/>
        <v>PCC 3 PLANT SECURITY-549</v>
      </c>
      <c r="G214" s="83"/>
      <c r="H214" s="136">
        <f t="array" ref="H214">SUM(IF(d_year=$H$129,IF(d_month=$H$130,IF(d_acct=B214,d_amt,0),0),0))</f>
        <v>395</v>
      </c>
      <c r="I214" s="136">
        <f t="array" ref="I214">SUM(IF(d_year=$I$129,IF(d_month=$I$130,IF(d_acct=B214,d_amt,0),0),0))</f>
        <v>0</v>
      </c>
      <c r="J214" s="136">
        <f t="array" ref="J214">SUM(IF(d_year=$J$129,IF(d_month=$J$130,IF(d_acct=B214,d_amt,0),0),0))</f>
        <v>0</v>
      </c>
      <c r="K214" s="136">
        <f t="array" ref="K214">SUM(IF(d_year=$K$129,IF(d_month=$K$130,IF(d_acct=B214,d_amt,0),0),0))</f>
        <v>0</v>
      </c>
      <c r="L214" s="136">
        <f t="array" ref="L214">SUM(IF(d_year=$L$129,IF(d_month=$L$130,IF(d_acct=B214,d_amt,0),0),0))</f>
        <v>0</v>
      </c>
      <c r="M214" s="501">
        <f t="array" ref="M214">SUM(IF(d_year=$M$129,IF(d_month=$M$130,IF(d_acct=B214,d_amt,0),0),0))</f>
        <v>0</v>
      </c>
      <c r="N214" s="136">
        <f t="array" ref="N214">SUM(IF(d_year=$N$129,IF(d_month=$N$130,IF(d_acct=B214,d_amt,0),0),0))</f>
        <v>0</v>
      </c>
      <c r="O214" s="501">
        <f t="array" ref="O214">SUM(IF(d_year=$O$129,IF(d_month=$O$130,IF(d_acct=B214,d_amt,0),0),0))</f>
        <v>0</v>
      </c>
      <c r="P214" s="501">
        <f t="array" ref="P214">SUM(IF(d_year=$P$129,IF(d_month=$P$130,IF(d_acct=B214,d_amt,0),0),0))</f>
        <v>0</v>
      </c>
      <c r="Q214" s="136">
        <f t="array" ref="Q214">SUM(IF(d_year=$Q$129,IF(d_month=$Q$130,IF(d_acct=B214,d_amt,0),0),0))</f>
        <v>0</v>
      </c>
      <c r="R214" s="136">
        <f t="array" ref="R214">SUM(IF(d_year=$R$129,IF(d_month=$R$130,IF(d_acct=B214,d_amt,0),0),0))</f>
        <v>0</v>
      </c>
      <c r="S214" s="137">
        <f t="array" ref="S214">SUM(IF(d_year=$S$129,IF(d_month=$S$130,IF(d_acct=B214,d_amt,0),0),0))</f>
        <v>0</v>
      </c>
      <c r="W214" s="67">
        <v>4540.7299999999996</v>
      </c>
      <c r="Y214" s="312"/>
      <c r="Z214" s="312"/>
      <c r="AA214" s="312"/>
      <c r="AB214" s="312"/>
      <c r="AC214" s="312"/>
      <c r="AD214" s="312"/>
      <c r="AH214" s="408"/>
      <c r="AI214" s="408"/>
      <c r="AJ214" s="408"/>
      <c r="AK214" s="408"/>
    </row>
    <row r="215" spans="2:37" s="67" customFormat="1" ht="15.95" customHeight="1">
      <c r="B215" s="863" t="s">
        <v>655</v>
      </c>
      <c r="C215" s="67" t="str">
        <f t="shared" si="62"/>
        <v>PWC PLANT SECURITY NERC-549</v>
      </c>
      <c r="G215" s="83"/>
      <c r="H215" s="136">
        <f t="array" ref="H215">SUM(IF(d_year=$H$129,IF(d_month=$H$130,IF(d_acct=B215,d_amt,0),0),0))</f>
        <v>36332.769999999997</v>
      </c>
      <c r="I215" s="136">
        <f t="array" ref="I215">SUM(IF(d_year=$I$129,IF(d_month=$I$130,IF(d_acct=B215,d_amt,0),0),0))</f>
        <v>12082.94</v>
      </c>
      <c r="J215" s="136">
        <f t="array" ref="J215">SUM(IF(d_year=$J$129,IF(d_month=$J$130,IF(d_acct=B215,d_amt,0),0),0))</f>
        <v>32758.639999999999</v>
      </c>
      <c r="K215" s="136">
        <f t="array" ref="K215">SUM(IF(d_year=$K$129,IF(d_month=$K$130,IF(d_acct=B215,d_amt,0),0),0))</f>
        <v>42678.45</v>
      </c>
      <c r="L215" s="136">
        <f t="array" ref="L215">SUM(IF(d_year=$L$129,IF(d_month=$L$130,IF(d_acct=B215,d_amt,0),0),0))</f>
        <v>17252.900000000001</v>
      </c>
      <c r="M215" s="501">
        <f t="array" ref="M215">SUM(IF(d_year=$M$129,IF(d_month=$M$130,IF(d_acct=B215,d_amt,0),0),0))</f>
        <v>16291.41</v>
      </c>
      <c r="N215" s="136">
        <f t="array" ref="N215">SUM(IF(d_year=$N$129,IF(d_month=$N$130,IF(d_acct=B215,d_amt,0),0),0))</f>
        <v>0</v>
      </c>
      <c r="O215" s="501">
        <f t="array" ref="O215">SUM(IF(d_year=$O$129,IF(d_month=$O$130,IF(d_acct=B215,d_amt,0),0),0))</f>
        <v>0</v>
      </c>
      <c r="P215" s="501">
        <f t="array" ref="P215">SUM(IF(d_year=$P$129,IF(d_month=$P$130,IF(d_acct=B215,d_amt,0),0),0))</f>
        <v>0</v>
      </c>
      <c r="Q215" s="136">
        <f t="array" ref="Q215">SUM(IF(d_year=$Q$129,IF(d_month=$Q$130,IF(d_acct=B215,d_amt,0),0),0))</f>
        <v>0</v>
      </c>
      <c r="R215" s="136">
        <f t="array" ref="R215">SUM(IF(d_year=$R$129,IF(d_month=$R$130,IF(d_acct=B215,d_amt,0),0),0))</f>
        <v>0</v>
      </c>
      <c r="S215" s="137">
        <f t="array" ref="S215">SUM(IF(d_year=$S$129,IF(d_month=$S$130,IF(d_acct=B215,d_amt,0),0),0))</f>
        <v>0</v>
      </c>
      <c r="W215" s="67">
        <v>16467.580000000002</v>
      </c>
      <c r="Y215" s="312"/>
      <c r="Z215" s="312"/>
      <c r="AA215" s="312"/>
      <c r="AB215" s="312"/>
      <c r="AC215" s="312"/>
      <c r="AD215" s="312"/>
      <c r="AH215" s="408"/>
      <c r="AI215" s="408"/>
      <c r="AJ215" s="408"/>
      <c r="AK215" s="408"/>
    </row>
    <row r="216" spans="2:37" s="67" customFormat="1" ht="15.95" customHeight="1">
      <c r="B216" s="863" t="s">
        <v>658</v>
      </c>
      <c r="C216" s="67" t="str">
        <f t="shared" si="62"/>
        <v>PRV 5 PLANT SECURITY-549</v>
      </c>
      <c r="G216" s="83"/>
      <c r="H216" s="136">
        <f t="array" ref="H216">SUM(IF(d_year=$H$129,IF(d_month=$H$130,IF(d_acct=B216,d_amt,0),0),0))</f>
        <v>873.98</v>
      </c>
      <c r="I216" s="136">
        <f t="array" ref="I216">SUM(IF(d_year=$I$129,IF(d_month=$I$130,IF(d_acct=B216,d_amt,0),0),0))</f>
        <v>3146.33</v>
      </c>
      <c r="J216" s="136">
        <f t="array" ref="J216">SUM(IF(d_year=$J$129,IF(d_month=$J$130,IF(d_acct=B216,d_amt,0),0),0))</f>
        <v>5072.34</v>
      </c>
      <c r="K216" s="136">
        <f t="array" ref="K216">SUM(IF(d_year=$K$129,IF(d_month=$K$130,IF(d_acct=B216,d_amt,0),0),0))</f>
        <v>5309.1</v>
      </c>
      <c r="L216" s="136">
        <f t="array" ref="L216">SUM(IF(d_year=$L$129,IF(d_month=$L$130,IF(d_acct=B216,d_amt,0),0),0))</f>
        <v>4195.1000000000004</v>
      </c>
      <c r="M216" s="501">
        <f t="array" ref="M216">SUM(IF(d_year=$M$129,IF(d_month=$M$130,IF(d_acct=B216,d_amt,0),0),0))</f>
        <v>4810.7299999999996</v>
      </c>
      <c r="N216" s="136">
        <f t="array" ref="N216">SUM(IF(d_year=$N$129,IF(d_month=$N$130,IF(d_acct=B216,d_amt,0),0),0))</f>
        <v>0</v>
      </c>
      <c r="O216" s="501">
        <f t="array" ref="O216">SUM(IF(d_year=$O$129,IF(d_month=$O$130,IF(d_acct=B216,d_amt,0),0),0))</f>
        <v>0</v>
      </c>
      <c r="P216" s="501">
        <f t="array" ref="P216">SUM(IF(d_year=$P$129,IF(d_month=$P$130,IF(d_acct=B216,d_amt,0),0),0))</f>
        <v>0</v>
      </c>
      <c r="Q216" s="136">
        <f t="array" ref="Q216">SUM(IF(d_year=$Q$129,IF(d_month=$Q$130,IF(d_acct=B216,d_amt,0),0),0))</f>
        <v>0</v>
      </c>
      <c r="R216" s="136">
        <f t="array" ref="R216">SUM(IF(d_year=$R$129,IF(d_month=$R$130,IF(d_acct=B216,d_amt,0),0),0))</f>
        <v>0</v>
      </c>
      <c r="S216" s="137">
        <f t="array" ref="S216">SUM(IF(d_year=$S$129,IF(d_month=$S$130,IF(d_acct=B216,d_amt,0),0),0))</f>
        <v>0</v>
      </c>
      <c r="W216" s="67">
        <v>2950</v>
      </c>
      <c r="Y216" s="312"/>
      <c r="Z216" s="312"/>
      <c r="AA216" s="312"/>
      <c r="AB216" s="312"/>
      <c r="AC216" s="312"/>
      <c r="AD216" s="312"/>
      <c r="AH216" s="408"/>
      <c r="AI216" s="408"/>
      <c r="AJ216" s="408"/>
      <c r="AK216" s="408"/>
    </row>
    <row r="217" spans="2:37" s="67" customFormat="1" ht="15.95" customHeight="1">
      <c r="B217" s="863" t="s">
        <v>666</v>
      </c>
      <c r="C217" s="67" t="str">
        <f t="shared" si="62"/>
        <v>PFL CYBER SECURITY-549B</v>
      </c>
      <c r="G217" s="83"/>
      <c r="H217" s="136">
        <f t="array" ref="H217">SUM(IF(d_year=$H$129,IF(d_month=$H$130,IF(d_acct=B217,d_amt,0),0),0))</f>
        <v>38784</v>
      </c>
      <c r="I217" s="136">
        <f t="array" ref="I217">SUM(IF(d_year=$I$129,IF(d_month=$I$130,IF(d_acct=B217,d_amt,0),0),0))</f>
        <v>0</v>
      </c>
      <c r="J217" s="136">
        <f t="array" ref="J217">SUM(IF(d_year=$J$129,IF(d_month=$J$130,IF(d_acct=B217,d_amt,0),0),0))</f>
        <v>0</v>
      </c>
      <c r="K217" s="136">
        <f t="array" ref="K217">SUM(IF(d_year=$K$129,IF(d_month=$K$130,IF(d_acct=B217,d_amt,0),0),0))</f>
        <v>0</v>
      </c>
      <c r="L217" s="136">
        <f t="array" ref="L217">SUM(IF(d_year=$L$129,IF(d_month=$L$130,IF(d_acct=B217,d_amt,0),0),0))</f>
        <v>0</v>
      </c>
      <c r="M217" s="501">
        <f t="array" ref="M217">SUM(IF(d_year=$M$129,IF(d_month=$M$130,IF(d_acct=B217,d_amt,0),0),0))</f>
        <v>0</v>
      </c>
      <c r="N217" s="136">
        <f t="array" ref="N217">SUM(IF(d_year=$N$129,IF(d_month=$N$130,IF(d_acct=B217,d_amt,0),0),0))</f>
        <v>0</v>
      </c>
      <c r="O217" s="501">
        <f t="array" ref="O217">SUM(IF(d_year=$O$129,IF(d_month=$O$130,IF(d_acct=B217,d_amt,0),0),0))</f>
        <v>0</v>
      </c>
      <c r="P217" s="501">
        <f t="array" ref="P217">SUM(IF(d_year=$P$129,IF(d_month=$P$130,IF(d_acct=B217,d_amt,0),0),0))</f>
        <v>0</v>
      </c>
      <c r="Q217" s="136">
        <f t="array" ref="Q217">SUM(IF(d_year=$Q$129,IF(d_month=$Q$130,IF(d_acct=B217,d_amt,0),0),0))</f>
        <v>0</v>
      </c>
      <c r="R217" s="136">
        <f t="array" ref="R217">SUM(IF(d_year=$R$129,IF(d_month=$R$130,IF(d_acct=B217,d_amt,0),0),0))</f>
        <v>0</v>
      </c>
      <c r="S217" s="137">
        <f t="array" ref="S217">SUM(IF(d_year=$S$129,IF(d_month=$S$130,IF(d_acct=B217,d_amt,0),0),0))</f>
        <v>0</v>
      </c>
      <c r="W217" s="67">
        <v>0</v>
      </c>
      <c r="Y217" s="312"/>
      <c r="Z217" s="312"/>
      <c r="AA217" s="312"/>
      <c r="AB217" s="312"/>
      <c r="AC217" s="312"/>
      <c r="AD217" s="312"/>
      <c r="AH217" s="408"/>
      <c r="AI217" s="408"/>
      <c r="AJ217" s="408"/>
      <c r="AK217" s="408"/>
    </row>
    <row r="218" spans="2:37" s="67" customFormat="1" ht="15.95" customHeight="1">
      <c r="B218" s="863" t="s">
        <v>667</v>
      </c>
      <c r="C218" s="67" t="str">
        <f t="shared" si="62"/>
        <v>PFM 3 CYBER SECURITY-549B</v>
      </c>
      <c r="G218" s="83"/>
      <c r="H218" s="136">
        <f t="array" ref="H218">SUM(IF(d_year=$H$129,IF(d_month=$H$130,IF(d_acct=B218,d_amt,0),0),0))</f>
        <v>0</v>
      </c>
      <c r="I218" s="136">
        <f t="array" ref="I218">SUM(IF(d_year=$I$129,IF(d_month=$I$130,IF(d_acct=B218,d_amt,0),0),0))</f>
        <v>0</v>
      </c>
      <c r="J218" s="136">
        <f t="array" ref="J218">SUM(IF(d_year=$J$129,IF(d_month=$J$130,IF(d_acct=B218,d_amt,0),0),0))</f>
        <v>0</v>
      </c>
      <c r="K218" s="136">
        <f t="array" ref="K218">SUM(IF(d_year=$K$129,IF(d_month=$K$130,IF(d_acct=B218,d_amt,0),0),0))</f>
        <v>0</v>
      </c>
      <c r="L218" s="136">
        <f t="array" ref="L218">SUM(IF(d_year=$L$129,IF(d_month=$L$130,IF(d_acct=B218,d_amt,0),0),0))</f>
        <v>0</v>
      </c>
      <c r="M218" s="501">
        <f t="array" ref="M218">SUM(IF(d_year=$M$129,IF(d_month=$M$130,IF(d_acct=B218,d_amt,0),0),0))</f>
        <v>0</v>
      </c>
      <c r="N218" s="136">
        <f t="array" ref="N218">SUM(IF(d_year=$N$129,IF(d_month=$N$130,IF(d_acct=B218,d_amt,0),0),0))</f>
        <v>0</v>
      </c>
      <c r="O218" s="501">
        <f t="array" ref="O218">SUM(IF(d_year=$O$129,IF(d_month=$O$130,IF(d_acct=B218,d_amt,0),0),0))</f>
        <v>0</v>
      </c>
      <c r="P218" s="501">
        <f t="array" ref="P218">SUM(IF(d_year=$P$129,IF(d_month=$P$130,IF(d_acct=B218,d_amt,0),0),0))</f>
        <v>0</v>
      </c>
      <c r="Q218" s="136">
        <f t="array" ref="Q218">SUM(IF(d_year=$Q$129,IF(d_month=$Q$130,IF(d_acct=B218,d_amt,0),0),0))</f>
        <v>0</v>
      </c>
      <c r="R218" s="136">
        <f t="array" ref="R218">SUM(IF(d_year=$R$129,IF(d_month=$R$130,IF(d_acct=B218,d_amt,0),0),0))</f>
        <v>0</v>
      </c>
      <c r="S218" s="137">
        <f t="array" ref="S218">SUM(IF(d_year=$S$129,IF(d_month=$S$130,IF(d_acct=B218,d_amt,0),0),0))</f>
        <v>0</v>
      </c>
      <c r="W218" s="67">
        <v>0</v>
      </c>
      <c r="Y218" s="312"/>
      <c r="Z218" s="312"/>
      <c r="AA218" s="312"/>
      <c r="AB218" s="312"/>
      <c r="AC218" s="312"/>
      <c r="AD218" s="312"/>
      <c r="AH218" s="408"/>
      <c r="AI218" s="408"/>
      <c r="AJ218" s="408"/>
      <c r="AK218" s="408"/>
    </row>
    <row r="219" spans="2:37" s="312" customFormat="1" ht="15.95" customHeight="1">
      <c r="B219" s="863" t="s">
        <v>742</v>
      </c>
      <c r="C219" s="312" t="str">
        <f t="shared" ref="C219" si="71">VLOOKUP(B219,acct_desc,2,FALSE)</f>
        <v>PJK 1&amp;2 NERC Compliance - 506B</v>
      </c>
      <c r="G219" s="83"/>
      <c r="H219" s="314">
        <f t="array" ref="H219">SUM(IF(d_year=$H$129,IF(d_month=$H$130,IF(d_acct=B219,d_amt,0),0),0))</f>
        <v>0</v>
      </c>
      <c r="I219" s="314">
        <f t="array" ref="I219">SUM(IF(d_year=$I$129,IF(d_month=$I$130,IF(d_acct=B219,d_amt,0),0),0))</f>
        <v>0</v>
      </c>
      <c r="J219" s="314">
        <f t="array" ref="J219">SUM(IF(d_year=$J$129,IF(d_month=$J$130,IF(d_acct=B219,d_amt,0),0),0))</f>
        <v>0</v>
      </c>
      <c r="K219" s="314">
        <f t="array" ref="K219">SUM(IF(d_year=$K$129,IF(d_month=$K$130,IF(d_acct=B219,d_amt,0),0),0))</f>
        <v>0</v>
      </c>
      <c r="L219" s="314">
        <f t="array" ref="L219">SUM(IF(d_year=$L$129,IF(d_month=$L$130,IF(d_acct=B219,d_amt,0),0),0))</f>
        <v>0</v>
      </c>
      <c r="M219" s="501">
        <f t="array" ref="M219">SUM(IF(d_year=$M$129,IF(d_month=$M$130,IF(d_acct=B219,d_amt,0),0),0))</f>
        <v>0</v>
      </c>
      <c r="N219" s="314">
        <f t="array" ref="N219">SUM(IF(d_year=$N$129,IF(d_month=$N$130,IF(d_acct=B219,d_amt,0),0),0))</f>
        <v>0</v>
      </c>
      <c r="O219" s="501">
        <f t="array" ref="O219">SUM(IF(d_year=$O$129,IF(d_month=$O$130,IF(d_acct=B219,d_amt,0),0),0))</f>
        <v>0</v>
      </c>
      <c r="P219" s="501">
        <f t="array" ref="P219">SUM(IF(d_year=$P$129,IF(d_month=$P$130,IF(d_acct=B219,d_amt,0),0),0))</f>
        <v>0</v>
      </c>
      <c r="Q219" s="314">
        <f t="array" ref="Q219">SUM(IF(d_year=$Q$129,IF(d_month=$Q$130,IF(d_acct=B219,d_amt,0),0),0))</f>
        <v>0</v>
      </c>
      <c r="R219" s="314">
        <f t="array" ref="R219">SUM(IF(d_year=$R$129,IF(d_month=$R$130,IF(d_acct=B219,d_amt,0),0),0))</f>
        <v>0</v>
      </c>
      <c r="S219" s="137">
        <f t="array" ref="S219">SUM(IF(d_year=$S$129,IF(d_month=$S$130,IF(d_acct=B219,d_amt,0),0),0))</f>
        <v>0</v>
      </c>
      <c r="W219" s="312">
        <v>0</v>
      </c>
      <c r="AH219" s="408"/>
      <c r="AI219" s="408"/>
      <c r="AJ219" s="408"/>
      <c r="AK219" s="408"/>
    </row>
    <row r="220" spans="2:37" s="67" customFormat="1" ht="15.95" customHeight="1">
      <c r="B220" s="863" t="s">
        <v>662</v>
      </c>
      <c r="C220" s="67" t="str">
        <f t="shared" ref="C220:C231" si="72">VLOOKUP(B220,acct_desc,2,FALSE)</f>
        <v>PMR 1&amp;2 CYBER SECURITY-506B</v>
      </c>
      <c r="G220" s="83"/>
      <c r="H220" s="136">
        <f t="array" ref="H220">SUM(IF(d_year=$H$129,IF(d_month=$H$130,IF(d_acct=B220,d_amt,0),0),0))</f>
        <v>0</v>
      </c>
      <c r="I220" s="136">
        <f t="array" ref="I220">SUM(IF(d_year=$I$129,IF(d_month=$I$130,IF(d_acct=B220,d_amt,0),0),0))</f>
        <v>0</v>
      </c>
      <c r="J220" s="136">
        <f t="array" ref="J220">SUM(IF(d_year=$J$129,IF(d_month=$J$130,IF(d_acct=B220,d_amt,0),0),0))</f>
        <v>0</v>
      </c>
      <c r="K220" s="136">
        <f t="array" ref="K220">SUM(IF(d_year=$K$129,IF(d_month=$K$130,IF(d_acct=B220,d_amt,0),0),0))</f>
        <v>0</v>
      </c>
      <c r="L220" s="136">
        <f t="array" ref="L220">SUM(IF(d_year=$L$129,IF(d_month=$L$130,IF(d_acct=B220,d_amt,0),0),0))</f>
        <v>0</v>
      </c>
      <c r="M220" s="501">
        <f t="array" ref="M220">SUM(IF(d_year=$M$129,IF(d_month=$M$130,IF(d_acct=B220,d_amt,0),0),0))</f>
        <v>0</v>
      </c>
      <c r="N220" s="136">
        <f t="array" ref="N220">SUM(IF(d_year=$N$129,IF(d_month=$N$130,IF(d_acct=B220,d_amt,0),0),0))</f>
        <v>0</v>
      </c>
      <c r="O220" s="501">
        <f t="array" ref="O220">SUM(IF(d_year=$O$129,IF(d_month=$O$130,IF(d_acct=B220,d_amt,0),0),0))</f>
        <v>0</v>
      </c>
      <c r="P220" s="501">
        <f t="array" ref="P220">SUM(IF(d_year=$P$129,IF(d_month=$P$130,IF(d_acct=B220,d_amt,0),0),0))</f>
        <v>0</v>
      </c>
      <c r="Q220" s="136">
        <f t="array" ref="Q220">SUM(IF(d_year=$Q$129,IF(d_month=$Q$130,IF(d_acct=B220,d_amt,0),0),0))</f>
        <v>0</v>
      </c>
      <c r="R220" s="136">
        <f t="array" ref="R220">SUM(IF(d_year=$R$129,IF(d_month=$R$130,IF(d_acct=B220,d_amt,0),0),0))</f>
        <v>0</v>
      </c>
      <c r="S220" s="137">
        <f t="array" ref="S220">SUM(IF(d_year=$S$129,IF(d_month=$S$130,IF(d_acct=B220,d_amt,0),0),0))</f>
        <v>0</v>
      </c>
      <c r="W220" s="67">
        <v>0</v>
      </c>
      <c r="Y220" s="312"/>
      <c r="Z220" s="312"/>
      <c r="AA220" s="312"/>
      <c r="AB220" s="312"/>
      <c r="AC220" s="312"/>
      <c r="AD220" s="312"/>
      <c r="AH220" s="408"/>
      <c r="AI220" s="408"/>
      <c r="AJ220" s="408"/>
      <c r="AK220" s="408"/>
    </row>
    <row r="221" spans="2:37" s="67" customFormat="1" ht="15.95" customHeight="1">
      <c r="B221" s="863" t="s">
        <v>665</v>
      </c>
      <c r="C221" s="67" t="str">
        <f t="shared" si="72"/>
        <v>PMR 3&amp;4 CYBER SECURITY-549B</v>
      </c>
      <c r="G221" s="83"/>
      <c r="H221" s="136">
        <f t="array" ref="H221">SUM(IF(d_year=$H$129,IF(d_month=$H$130,IF(d_acct=B221,d_amt,0),0),0))</f>
        <v>0</v>
      </c>
      <c r="I221" s="136">
        <f t="array" ref="I221">SUM(IF(d_year=$I$129,IF(d_month=$I$130,IF(d_acct=B221,d_amt,0),0),0))</f>
        <v>0</v>
      </c>
      <c r="J221" s="136">
        <f t="array" ref="J221">SUM(IF(d_year=$J$129,IF(d_month=$J$130,IF(d_acct=B221,d_amt,0),0),0))</f>
        <v>0</v>
      </c>
      <c r="K221" s="136">
        <f t="array" ref="K221">SUM(IF(d_year=$K$129,IF(d_month=$K$130,IF(d_acct=B221,d_amt,0),0),0))</f>
        <v>0</v>
      </c>
      <c r="L221" s="136">
        <f t="array" ref="L221">SUM(IF(d_year=$L$129,IF(d_month=$L$130,IF(d_acct=B221,d_amt,0),0),0))</f>
        <v>0</v>
      </c>
      <c r="M221" s="501">
        <f t="array" ref="M221">SUM(IF(d_year=$M$129,IF(d_month=$M$130,IF(d_acct=B221,d_amt,0),0),0))</f>
        <v>0</v>
      </c>
      <c r="N221" s="136">
        <f t="array" ref="N221">SUM(IF(d_year=$N$129,IF(d_month=$N$130,IF(d_acct=B221,d_amt,0),0),0))</f>
        <v>0</v>
      </c>
      <c r="O221" s="501">
        <f t="array" ref="O221">SUM(IF(d_year=$O$129,IF(d_month=$O$130,IF(d_acct=B221,d_amt,0),0),0))</f>
        <v>0</v>
      </c>
      <c r="P221" s="501">
        <f t="array" ref="P221">SUM(IF(d_year=$P$129,IF(d_month=$P$130,IF(d_acct=B221,d_amt,0),0),0))</f>
        <v>0</v>
      </c>
      <c r="Q221" s="136">
        <f t="array" ref="Q221">SUM(IF(d_year=$Q$129,IF(d_month=$Q$130,IF(d_acct=B221,d_amt,0),0),0))</f>
        <v>0</v>
      </c>
      <c r="R221" s="136">
        <f t="array" ref="R221">SUM(IF(d_year=$R$129,IF(d_month=$R$130,IF(d_acct=B221,d_amt,0),0),0))</f>
        <v>0</v>
      </c>
      <c r="S221" s="137">
        <f t="array" ref="S221">SUM(IF(d_year=$S$129,IF(d_month=$S$130,IF(d_acct=B221,d_amt,0),0),0))</f>
        <v>0</v>
      </c>
      <c r="W221" s="67">
        <v>0</v>
      </c>
      <c r="Y221" s="312"/>
      <c r="Z221" s="312"/>
      <c r="AA221" s="312"/>
      <c r="AB221" s="312"/>
      <c r="AC221" s="312"/>
      <c r="AD221" s="312"/>
      <c r="AH221" s="408"/>
      <c r="AI221" s="408"/>
      <c r="AJ221" s="408"/>
      <c r="AK221" s="408"/>
    </row>
    <row r="222" spans="2:37" s="67" customFormat="1" ht="15.95" customHeight="1">
      <c r="B222" s="863" t="s">
        <v>664</v>
      </c>
      <c r="C222" s="67" t="str">
        <f t="shared" si="72"/>
        <v>PMR 8 CYBER SECURITY-549B</v>
      </c>
      <c r="G222" s="83"/>
      <c r="H222" s="136">
        <f t="array" ref="H222">SUM(IF(d_year=$H$129,IF(d_month=$H$130,IF(d_acct=B222,d_amt,0),0),0))</f>
        <v>0</v>
      </c>
      <c r="I222" s="136">
        <f t="array" ref="I222">SUM(IF(d_year=$I$129,IF(d_month=$I$130,IF(d_acct=B222,d_amt,0),0),0))</f>
        <v>0</v>
      </c>
      <c r="J222" s="136">
        <f t="array" ref="J222">SUM(IF(d_year=$J$129,IF(d_month=$J$130,IF(d_acct=B222,d_amt,0),0),0))</f>
        <v>0</v>
      </c>
      <c r="K222" s="136">
        <f t="array" ref="K222">SUM(IF(d_year=$K$129,IF(d_month=$K$130,IF(d_acct=B222,d_amt,0),0),0))</f>
        <v>0</v>
      </c>
      <c r="L222" s="136">
        <f t="array" ref="L222">SUM(IF(d_year=$L$129,IF(d_month=$L$130,IF(d_acct=B222,d_amt,0),0),0))</f>
        <v>0</v>
      </c>
      <c r="M222" s="501">
        <f t="array" ref="M222">SUM(IF(d_year=$M$129,IF(d_month=$M$130,IF(d_acct=B222,d_amt,0),0),0))</f>
        <v>0</v>
      </c>
      <c r="N222" s="136">
        <f t="array" ref="N222">SUM(IF(d_year=$N$129,IF(d_month=$N$130,IF(d_acct=B222,d_amt,0),0),0))</f>
        <v>0</v>
      </c>
      <c r="O222" s="501">
        <f t="array" ref="O222">SUM(IF(d_year=$O$129,IF(d_month=$O$130,IF(d_acct=B222,d_amt,0),0),0))</f>
        <v>0</v>
      </c>
      <c r="P222" s="501">
        <f t="array" ref="P222">SUM(IF(d_year=$P$129,IF(d_month=$P$130,IF(d_acct=B222,d_amt,0),0),0))</f>
        <v>0</v>
      </c>
      <c r="Q222" s="136">
        <f t="array" ref="Q222">SUM(IF(d_year=$Q$129,IF(d_month=$Q$130,IF(d_acct=B222,d_amt,0),0),0))</f>
        <v>0</v>
      </c>
      <c r="R222" s="136">
        <f t="array" ref="R222">SUM(IF(d_year=$R$129,IF(d_month=$R$130,IF(d_acct=B222,d_amt,0),0),0))</f>
        <v>0</v>
      </c>
      <c r="S222" s="137">
        <f t="array" ref="S222">SUM(IF(d_year=$S$129,IF(d_month=$S$130,IF(d_acct=B222,d_amt,0),0),0))</f>
        <v>0</v>
      </c>
      <c r="W222" s="67">
        <v>0</v>
      </c>
      <c r="Y222" s="312"/>
      <c r="Z222" s="312"/>
      <c r="AA222" s="312"/>
      <c r="AB222" s="312"/>
      <c r="AC222" s="312"/>
      <c r="AD222" s="312"/>
      <c r="AH222" s="408"/>
      <c r="AI222" s="408"/>
      <c r="AJ222" s="408"/>
      <c r="AK222" s="408"/>
    </row>
    <row r="223" spans="2:37" s="67" customFormat="1" ht="15.95" customHeight="1">
      <c r="B223" s="863" t="s">
        <v>663</v>
      </c>
      <c r="C223" s="67" t="str">
        <f t="shared" si="72"/>
        <v>PSN 4&amp;5 CYBER SECURITY-549B</v>
      </c>
      <c r="G223" s="83"/>
      <c r="H223" s="136">
        <f t="array" ref="H223">SUM(IF(d_year=$H$129,IF(d_month=$H$130,IF(d_acct=B223,d_amt,0),0),0))</f>
        <v>0</v>
      </c>
      <c r="I223" s="136">
        <f t="array" ref="I223">SUM(IF(d_year=$I$129,IF(d_month=$I$130,IF(d_acct=B223,d_amt,0),0),0))</f>
        <v>0</v>
      </c>
      <c r="J223" s="136">
        <f t="array" ref="J223">SUM(IF(d_year=$J$129,IF(d_month=$J$130,IF(d_acct=B223,d_amt,0),0),0))</f>
        <v>0</v>
      </c>
      <c r="K223" s="136">
        <f t="array" ref="K223">SUM(IF(d_year=$K$129,IF(d_month=$K$130,IF(d_acct=B223,d_amt,0),0),0))</f>
        <v>0</v>
      </c>
      <c r="L223" s="136">
        <f t="array" ref="L223">SUM(IF(d_year=$L$129,IF(d_month=$L$130,IF(d_acct=B223,d_amt,0),0),0))</f>
        <v>0</v>
      </c>
      <c r="M223" s="501">
        <f t="array" ref="M223">SUM(IF(d_year=$M$129,IF(d_month=$M$130,IF(d_acct=B223,d_amt,0),0),0))</f>
        <v>9179.16</v>
      </c>
      <c r="N223" s="136">
        <f t="array" ref="N223">SUM(IF(d_year=$N$129,IF(d_month=$N$130,IF(d_acct=B223,d_amt,0),0),0))</f>
        <v>0</v>
      </c>
      <c r="O223" s="501">
        <f t="array" ref="O223">SUM(IF(d_year=$O$129,IF(d_month=$O$130,IF(d_acct=B223,d_amt,0),0),0))</f>
        <v>0</v>
      </c>
      <c r="P223" s="501">
        <f t="array" ref="P223">SUM(IF(d_year=$P$129,IF(d_month=$P$130,IF(d_acct=B223,d_amt,0),0),0))</f>
        <v>0</v>
      </c>
      <c r="Q223" s="136">
        <f t="array" ref="Q223">SUM(IF(d_year=$Q$129,IF(d_month=$Q$130,IF(d_acct=B223,d_amt,0),0),0))</f>
        <v>0</v>
      </c>
      <c r="R223" s="136">
        <f t="array" ref="R223">SUM(IF(d_year=$R$129,IF(d_month=$R$130,IF(d_acct=B223,d_amt,0),0),0))</f>
        <v>0</v>
      </c>
      <c r="S223" s="137">
        <f t="array" ref="S223">SUM(IF(d_year=$S$129,IF(d_month=$S$130,IF(d_acct=B223,d_amt,0),0),0))</f>
        <v>0</v>
      </c>
      <c r="W223" s="67">
        <v>-704.31</v>
      </c>
      <c r="Y223" s="312"/>
      <c r="Z223" s="312"/>
      <c r="AA223" s="312"/>
      <c r="AB223" s="312"/>
      <c r="AC223" s="312"/>
      <c r="AD223" s="312"/>
      <c r="AH223" s="408"/>
      <c r="AI223" s="408"/>
      <c r="AJ223" s="408"/>
      <c r="AK223" s="408"/>
    </row>
    <row r="224" spans="2:37" s="67" customFormat="1" ht="15.95" customHeight="1">
      <c r="B224" s="863" t="s">
        <v>675</v>
      </c>
      <c r="C224" s="67" t="str">
        <f t="shared" si="72"/>
        <v>PCC 3 CYBER SECURITY-549B</v>
      </c>
      <c r="G224" s="83"/>
      <c r="H224" s="136">
        <f t="array" ref="H224">SUM(IF(d_year=$H$129,IF(d_month=$H$130,IF(d_acct=B224,d_amt,0),0),0))</f>
        <v>0</v>
      </c>
      <c r="I224" s="136">
        <f t="array" ref="I224">SUM(IF(d_year=$I$129,IF(d_month=$I$130,IF(d_acct=B224,d_amt,0),0),0))</f>
        <v>0</v>
      </c>
      <c r="J224" s="136">
        <f t="array" ref="J224">SUM(IF(d_year=$J$129,IF(d_month=$J$130,IF(d_acct=B224,d_amt,0),0),0))</f>
        <v>0</v>
      </c>
      <c r="K224" s="136">
        <f t="array" ref="K224">SUM(IF(d_year=$K$129,IF(d_month=$K$130,IF(d_acct=B224,d_amt,0),0),0))</f>
        <v>0</v>
      </c>
      <c r="L224" s="136">
        <f t="array" ref="L224">SUM(IF(d_year=$L$129,IF(d_month=$L$130,IF(d_acct=B224,d_amt,0),0),0))</f>
        <v>0</v>
      </c>
      <c r="M224" s="501">
        <f t="array" ref="M224">SUM(IF(d_year=$M$129,IF(d_month=$M$130,IF(d_acct=B224,d_amt,0),0),0))</f>
        <v>0</v>
      </c>
      <c r="N224" s="136">
        <f t="array" ref="N224">SUM(IF(d_year=$N$129,IF(d_month=$N$130,IF(d_acct=B224,d_amt,0),0),0))</f>
        <v>0</v>
      </c>
      <c r="O224" s="501">
        <f t="array" ref="O224">SUM(IF(d_year=$O$129,IF(d_month=$O$130,IF(d_acct=B224,d_amt,0),0),0))</f>
        <v>0</v>
      </c>
      <c r="P224" s="501">
        <f t="array" ref="P224">SUM(IF(d_year=$P$129,IF(d_month=$P$130,IF(d_acct=B224,d_amt,0),0),0))</f>
        <v>0</v>
      </c>
      <c r="Q224" s="136">
        <f t="array" ref="Q224">SUM(IF(d_year=$Q$129,IF(d_month=$Q$130,IF(d_acct=B224,d_amt,0),0),0))</f>
        <v>0</v>
      </c>
      <c r="R224" s="136">
        <f t="array" ref="R224">SUM(IF(d_year=$R$129,IF(d_month=$R$130,IF(d_acct=B224,d_amt,0),0),0))</f>
        <v>0</v>
      </c>
      <c r="S224" s="137">
        <f t="array" ref="S224">SUM(IF(d_year=$S$129,IF(d_month=$S$130,IF(d_acct=B224,d_amt,0),0),0))</f>
        <v>0</v>
      </c>
      <c r="W224" s="67">
        <v>11970</v>
      </c>
      <c r="Y224" s="312"/>
      <c r="Z224" s="312"/>
      <c r="AA224" s="312"/>
      <c r="AB224" s="312"/>
      <c r="AC224" s="312"/>
      <c r="AD224" s="312"/>
      <c r="AH224" s="408"/>
      <c r="AI224" s="408"/>
      <c r="AJ224" s="408"/>
      <c r="AK224" s="408"/>
    </row>
    <row r="225" spans="1:16384" s="67" customFormat="1" ht="15.95" customHeight="1">
      <c r="B225" s="863" t="s">
        <v>674</v>
      </c>
      <c r="C225" s="67" t="str">
        <f t="shared" si="72"/>
        <v>SJRPP 1&amp;2 CYBER SECURITY - 506B</v>
      </c>
      <c r="G225" s="83"/>
      <c r="H225" s="136">
        <f t="array" ref="H225">SUM(IF(d_year=$H$129,IF(d_month=$H$130,IF(d_acct=B225,d_amt,0),0),0))</f>
        <v>0</v>
      </c>
      <c r="I225" s="136">
        <f t="array" ref="I225">SUM(IF(d_year=$I$129,IF(d_month=$I$130,IF(d_acct=B225,d_amt,0),0),0))</f>
        <v>0</v>
      </c>
      <c r="J225" s="136">
        <f t="array" ref="J225">SUM(IF(d_year=$J$129,IF(d_month=$J$130,IF(d_acct=B225,d_amt,0),0),0))</f>
        <v>0</v>
      </c>
      <c r="K225" s="136">
        <f t="array" ref="K225">SUM(IF(d_year=$K$129,IF(d_month=$K$130,IF(d_acct=B225,d_amt,0),0),0))</f>
        <v>0</v>
      </c>
      <c r="L225" s="136">
        <f t="array" ref="L225">SUM(IF(d_year=$L$129,IF(d_month=$L$130,IF(d_acct=B225,d_amt,0),0),0))</f>
        <v>0</v>
      </c>
      <c r="M225" s="501">
        <f t="array" ref="M225">SUM(IF(d_year=$M$129,IF(d_month=$M$130,IF(d_acct=B225,d_amt,0),0),0))</f>
        <v>0</v>
      </c>
      <c r="N225" s="136">
        <f t="array" ref="N225">SUM(IF(d_year=$N$129,IF(d_month=$N$130,IF(d_acct=B225,d_amt,0),0),0))</f>
        <v>0</v>
      </c>
      <c r="O225" s="501">
        <f t="array" ref="O225">SUM(IF(d_year=$O$129,IF(d_month=$O$130,IF(d_acct=B225,d_amt,0),0),0))</f>
        <v>0</v>
      </c>
      <c r="P225" s="501">
        <f t="array" ref="P225">SUM(IF(d_year=$P$129,IF(d_month=$P$130,IF(d_acct=B225,d_amt,0),0),0))</f>
        <v>0</v>
      </c>
      <c r="Q225" s="136">
        <f t="array" ref="Q225">SUM(IF(d_year=$Q$129,IF(d_month=$Q$130,IF(d_acct=B225,d_amt,0),0),0))</f>
        <v>0</v>
      </c>
      <c r="R225" s="136">
        <f t="array" ref="R225">SUM(IF(d_year=$R$129,IF(d_month=$R$130,IF(d_acct=B225,d_amt,0),0),0))</f>
        <v>0</v>
      </c>
      <c r="S225" s="137">
        <f t="array" ref="S225">SUM(IF(d_year=$S$129,IF(d_month=$S$130,IF(d_acct=B225,d_amt,0),0),0))</f>
        <v>0</v>
      </c>
      <c r="W225" s="67">
        <v>238851.7</v>
      </c>
      <c r="Y225" s="312"/>
      <c r="Z225" s="312"/>
      <c r="AA225" s="312"/>
      <c r="AB225" s="312"/>
      <c r="AC225" s="312"/>
      <c r="AD225" s="312"/>
      <c r="AH225" s="408"/>
      <c r="AI225" s="408"/>
      <c r="AJ225" s="408"/>
      <c r="AK225" s="408"/>
    </row>
    <row r="226" spans="1:16384" s="67" customFormat="1" ht="15.95" customHeight="1">
      <c r="B226" s="863" t="s">
        <v>673</v>
      </c>
      <c r="C226" s="67" t="str">
        <f t="shared" si="72"/>
        <v>PMR 8 NERC CIP-549B</v>
      </c>
      <c r="G226" s="83"/>
      <c r="H226" s="136">
        <f t="array" ref="H226">SUM(IF(d_year=$H$129,IF(d_month=$H$130,IF(d_acct=B226,d_amt,0),0),0))</f>
        <v>0</v>
      </c>
      <c r="I226" s="136">
        <f t="array" ref="I226">SUM(IF(d_year=$I$129,IF(d_month=$I$130,IF(d_acct=B226,d_amt,0),0),0))</f>
        <v>0</v>
      </c>
      <c r="J226" s="136">
        <f t="array" ref="J226">SUM(IF(d_year=$J$129,IF(d_month=$J$130,IF(d_acct=B226,d_amt,0),0),0))</f>
        <v>0</v>
      </c>
      <c r="K226" s="136">
        <f t="array" ref="K226">SUM(IF(d_year=$K$129,IF(d_month=$K$130,IF(d_acct=B226,d_amt,0),0),0))</f>
        <v>0</v>
      </c>
      <c r="L226" s="136">
        <f t="array" ref="L226">SUM(IF(d_year=$L$129,IF(d_month=$L$130,IF(d_acct=B226,d_amt,0),0),0))</f>
        <v>0</v>
      </c>
      <c r="M226" s="501">
        <f t="array" ref="M226">SUM(IF(d_year=$M$129,IF(d_month=$M$130,IF(d_acct=B226,d_amt,0),0),0))</f>
        <v>0</v>
      </c>
      <c r="N226" s="136">
        <f t="array" ref="N226">SUM(IF(d_year=$N$129,IF(d_month=$N$130,IF(d_acct=B226,d_amt,0),0),0))</f>
        <v>0</v>
      </c>
      <c r="O226" s="501">
        <f t="array" ref="O226">SUM(IF(d_year=$O$129,IF(d_month=$O$130,IF(d_acct=B226,d_amt,0),0),0))</f>
        <v>0</v>
      </c>
      <c r="P226" s="501">
        <f t="array" ref="P226">SUM(IF(d_year=$P$129,IF(d_month=$P$130,IF(d_acct=B226,d_amt,0),0),0))</f>
        <v>0</v>
      </c>
      <c r="Q226" s="136">
        <f t="array" ref="Q226">SUM(IF(d_year=$Q$129,IF(d_month=$Q$130,IF(d_acct=B226,d_amt,0),0),0))</f>
        <v>0</v>
      </c>
      <c r="R226" s="136">
        <f t="array" ref="R226">SUM(IF(d_year=$R$129,IF(d_month=$R$130,IF(d_acct=B226,d_amt,0),0),0))</f>
        <v>0</v>
      </c>
      <c r="S226" s="137">
        <f t="array" ref="S226">SUM(IF(d_year=$S$129,IF(d_month=$S$130,IF(d_acct=B226,d_amt,0),0),0))</f>
        <v>0</v>
      </c>
      <c r="W226" s="67">
        <v>0</v>
      </c>
      <c r="Y226" s="312"/>
      <c r="Z226" s="312"/>
      <c r="AA226" s="312"/>
      <c r="AB226" s="312"/>
      <c r="AC226" s="312"/>
      <c r="AD226" s="312"/>
      <c r="AH226" s="408"/>
      <c r="AI226" s="408"/>
      <c r="AJ226" s="408"/>
      <c r="AK226" s="408"/>
    </row>
    <row r="227" spans="1:16384" s="67" customFormat="1" ht="15.95" customHeight="1">
      <c r="B227" s="863" t="s">
        <v>677</v>
      </c>
      <c r="C227" s="67" t="str">
        <f t="shared" si="72"/>
        <v>GTPP CYBER SECURITY-549B</v>
      </c>
      <c r="G227" s="83"/>
      <c r="H227" s="136">
        <f t="array" ref="H227">SUM(IF(d_year=$H$129,IF(d_month=$H$130,IF(d_acct=B227,d_amt,0),0),0))</f>
        <v>0</v>
      </c>
      <c r="I227" s="136">
        <f t="array" ref="I227">SUM(IF(d_year=$I$129,IF(d_month=$I$130,IF(d_acct=B227,d_amt,0),0),0))</f>
        <v>0</v>
      </c>
      <c r="J227" s="136">
        <f t="array" ref="J227">SUM(IF(d_year=$J$129,IF(d_month=$J$130,IF(d_acct=B227,d_amt,0),0),0))</f>
        <v>0</v>
      </c>
      <c r="K227" s="136">
        <f t="array" ref="K227">SUM(IF(d_year=$K$129,IF(d_month=$K$130,IF(d_acct=B227,d_amt,0),0),0))</f>
        <v>0</v>
      </c>
      <c r="L227" s="136">
        <f t="array" ref="L227">SUM(IF(d_year=$L$129,IF(d_month=$L$130,IF(d_acct=B227,d_amt,0),0),0))</f>
        <v>0</v>
      </c>
      <c r="M227" s="501">
        <f t="array" ref="M227">SUM(IF(d_year=$M$129,IF(d_month=$M$130,IF(d_acct=B227,d_amt,0),0),0))</f>
        <v>0</v>
      </c>
      <c r="N227" s="136">
        <f t="array" ref="N227">SUM(IF(d_year=$N$129,IF(d_month=$N$130,IF(d_acct=B227,d_amt,0),0),0))</f>
        <v>0</v>
      </c>
      <c r="O227" s="501">
        <f t="array" ref="O227">SUM(IF(d_year=$O$129,IF(d_month=$O$130,IF(d_acct=B227,d_amt,0),0),0))</f>
        <v>0</v>
      </c>
      <c r="P227" s="501">
        <f t="array" ref="P227">SUM(IF(d_year=$P$129,IF(d_month=$P$130,IF(d_acct=B227,d_amt,0),0),0))</f>
        <v>0</v>
      </c>
      <c r="Q227" s="136">
        <f t="array" ref="Q227">SUM(IF(d_year=$Q$129,IF(d_month=$Q$130,IF(d_acct=B227,d_amt,0),0),0))</f>
        <v>0</v>
      </c>
      <c r="R227" s="136">
        <f t="array" ref="R227">SUM(IF(d_year=$R$129,IF(d_month=$R$130,IF(d_acct=B227,d_amt,0),0),0))</f>
        <v>0</v>
      </c>
      <c r="S227" s="137">
        <f t="array" ref="S227">SUM(IF(d_year=$S$129,IF(d_month=$S$130,IF(d_acct=B227,d_amt,0),0),0))</f>
        <v>0</v>
      </c>
      <c r="W227" s="67">
        <v>111942.84</v>
      </c>
      <c r="Y227" s="312"/>
      <c r="Z227" s="312"/>
      <c r="AA227" s="312"/>
      <c r="AB227" s="312"/>
      <c r="AC227" s="312"/>
      <c r="AD227" s="312"/>
      <c r="AH227" s="408"/>
      <c r="AI227" s="408"/>
      <c r="AJ227" s="408"/>
      <c r="AK227" s="408"/>
    </row>
    <row r="228" spans="1:16384" s="67" customFormat="1" ht="15.95" customHeight="1">
      <c r="B228" s="863" t="s">
        <v>676</v>
      </c>
      <c r="C228" s="67" t="str">
        <f t="shared" si="72"/>
        <v>PTN Capacity Clause Cyber Security</v>
      </c>
      <c r="G228" s="83"/>
      <c r="H228" s="136">
        <f t="array" ref="H228">SUM(IF(d_year=$H$129,IF(d_month=$H$130,IF(d_acct=B228,d_amt,0),0),0))</f>
        <v>4486.1400000000003</v>
      </c>
      <c r="I228" s="136">
        <f t="array" ref="I228">SUM(IF(d_year=$I$129,IF(d_month=$I$130,IF(d_acct=B228,d_amt,0),0),0))</f>
        <v>0</v>
      </c>
      <c r="J228" s="136">
        <f t="array" ref="J228">SUM(IF(d_year=$J$129,IF(d_month=$J$130,IF(d_acct=B228,d_amt,0),0),0))</f>
        <v>0</v>
      </c>
      <c r="K228" s="136">
        <f t="array" ref="K228">SUM(IF(d_year=$K$129,IF(d_month=$K$130,IF(d_acct=B228,d_amt,0),0),0))</f>
        <v>19125</v>
      </c>
      <c r="L228" s="136">
        <f t="array" ref="L228">SUM(IF(d_year=$L$129,IF(d_month=$L$130,IF(d_acct=B228,d_amt,0),0),0))</f>
        <v>0</v>
      </c>
      <c r="M228" s="501">
        <f t="array" ref="M228">SUM(IF(d_year=$M$129,IF(d_month=$M$130,IF(d_acct=B228,d_amt,0),0),0))</f>
        <v>0</v>
      </c>
      <c r="N228" s="136">
        <f t="array" ref="N228">SUM(IF(d_year=$N$129,IF(d_month=$N$130,IF(d_acct=B228,d_amt,0),0),0))</f>
        <v>0</v>
      </c>
      <c r="O228" s="501">
        <f t="array" ref="O228">SUM(IF(d_year=$O$129,IF(d_month=$O$130,IF(d_acct=B228,d_amt,0),0),0))</f>
        <v>0</v>
      </c>
      <c r="P228" s="501">
        <f t="array" ref="P228">SUM(IF(d_year=$P$129,IF(d_month=$P$130,IF(d_acct=B228,d_amt,0),0),0))</f>
        <v>0</v>
      </c>
      <c r="Q228" s="136">
        <f t="array" ref="Q228">SUM(IF(d_year=$Q$129,IF(d_month=$Q$130,IF(d_acct=B228,d_amt,0),0),0))</f>
        <v>0</v>
      </c>
      <c r="R228" s="136">
        <f t="array" ref="R228">SUM(IF(d_year=$R$129,IF(d_month=$R$130,IF(d_acct=B228,d_amt,0),0),0))</f>
        <v>0</v>
      </c>
      <c r="S228" s="137">
        <f t="array" ref="S228">SUM(IF(d_year=$S$129,IF(d_month=$S$130,IF(d_acct=B228,d_amt,0),0),0))</f>
        <v>0</v>
      </c>
      <c r="W228" s="67">
        <v>372.42</v>
      </c>
      <c r="Y228" s="312"/>
      <c r="Z228" s="312"/>
      <c r="AA228" s="312"/>
      <c r="AB228" s="312"/>
      <c r="AC228" s="312"/>
      <c r="AD228" s="312"/>
      <c r="AH228" s="408"/>
      <c r="AI228" s="408"/>
      <c r="AJ228" s="408"/>
      <c r="AK228" s="408"/>
    </row>
    <row r="229" spans="1:16384" s="67" customFormat="1" ht="15.95" customHeight="1">
      <c r="B229" s="863" t="s">
        <v>682</v>
      </c>
      <c r="C229" s="67" t="str">
        <f t="shared" si="72"/>
        <v>PFM 2 CYBER SECURITY-549B</v>
      </c>
      <c r="G229" s="83"/>
      <c r="H229" s="136">
        <f t="array" ref="H229">SUM(IF(d_year=$H$129,IF(d_month=$H$130,IF(d_acct=B229,d_amt,0),0),0))</f>
        <v>0</v>
      </c>
      <c r="I229" s="136">
        <f t="array" ref="I229">SUM(IF(d_year=$I$129,IF(d_month=$I$130,IF(d_acct=B229,d_amt,0),0),0))</f>
        <v>0</v>
      </c>
      <c r="J229" s="136">
        <f t="array" ref="J229">SUM(IF(d_year=$J$129,IF(d_month=$J$130,IF(d_acct=B229,d_amt,0),0),0))</f>
        <v>0</v>
      </c>
      <c r="K229" s="136">
        <f t="array" ref="K229">SUM(IF(d_year=$K$129,IF(d_month=$K$130,IF(d_acct=B229,d_amt,0),0),0))</f>
        <v>0</v>
      </c>
      <c r="L229" s="136">
        <f t="array" ref="L229">SUM(IF(d_year=$L$129,IF(d_month=$L$130,IF(d_acct=B229,d_amt,0),0),0))</f>
        <v>0</v>
      </c>
      <c r="M229" s="501">
        <f t="array" ref="M229">SUM(IF(d_year=$M$129,IF(d_month=$M$130,IF(d_acct=B229,d_amt,0),0),0))</f>
        <v>0</v>
      </c>
      <c r="N229" s="136">
        <f t="array" ref="N229">SUM(IF(d_year=$N$129,IF(d_month=$N$130,IF(d_acct=B229,d_amt,0),0),0))</f>
        <v>0</v>
      </c>
      <c r="O229" s="501">
        <f t="array" ref="O229">SUM(IF(d_year=$O$129,IF(d_month=$O$130,IF(d_acct=B229,d_amt,0),0),0))</f>
        <v>0</v>
      </c>
      <c r="P229" s="501">
        <f t="array" ref="P229">SUM(IF(d_year=$P$129,IF(d_month=$P$130,IF(d_acct=B229,d_amt,0),0),0))</f>
        <v>0</v>
      </c>
      <c r="Q229" s="136">
        <f t="array" ref="Q229">SUM(IF(d_year=$Q$129,IF(d_month=$Q$130,IF(d_acct=B229,d_amt,0),0),0))</f>
        <v>0</v>
      </c>
      <c r="R229" s="136">
        <f t="array" ref="R229">SUM(IF(d_year=$R$129,IF(d_month=$R$130,IF(d_acct=B229,d_amt,0),0),0))</f>
        <v>0</v>
      </c>
      <c r="S229" s="137">
        <f t="array" ref="S229">SUM(IF(d_year=$S$129,IF(d_month=$S$130,IF(d_acct=B229,d_amt,0),0),0))</f>
        <v>0</v>
      </c>
      <c r="W229" s="67">
        <v>0</v>
      </c>
      <c r="Y229" s="312"/>
      <c r="Z229" s="312"/>
      <c r="AA229" s="312"/>
      <c r="AB229" s="312"/>
      <c r="AC229" s="312"/>
      <c r="AD229" s="312"/>
      <c r="AH229" s="408"/>
      <c r="AI229" s="408"/>
      <c r="AJ229" s="408"/>
      <c r="AK229" s="408"/>
    </row>
    <row r="230" spans="1:16384" s="67" customFormat="1" ht="15.95" customHeight="1">
      <c r="B230" s="863" t="s">
        <v>681</v>
      </c>
      <c r="C230" s="67" t="str">
        <f t="shared" si="72"/>
        <v>PMR 1&amp;2 NERC CIP-506B</v>
      </c>
      <c r="G230" s="83"/>
      <c r="H230" s="136">
        <f t="array" ref="H230">SUM(IF(d_year=$H$129,IF(d_month=$H$130,IF(d_acct=B230,d_amt,0),0),0))</f>
        <v>0</v>
      </c>
      <c r="I230" s="136">
        <f t="array" ref="I230">SUM(IF(d_year=$I$129,IF(d_month=$I$130,IF(d_acct=B230,d_amt,0),0),0))</f>
        <v>0</v>
      </c>
      <c r="J230" s="136">
        <f t="array" ref="J230">SUM(IF(d_year=$J$129,IF(d_month=$J$130,IF(d_acct=B230,d_amt,0),0),0))</f>
        <v>0</v>
      </c>
      <c r="K230" s="136">
        <f t="array" ref="K230">SUM(IF(d_year=$K$129,IF(d_month=$K$130,IF(d_acct=B230,d_amt,0),0),0))</f>
        <v>0</v>
      </c>
      <c r="L230" s="136">
        <f t="array" ref="L230">SUM(IF(d_year=$L$129,IF(d_month=$L$130,IF(d_acct=B230,d_amt,0),0),0))</f>
        <v>0</v>
      </c>
      <c r="M230" s="501">
        <f t="array" ref="M230">SUM(IF(d_year=$M$129,IF(d_month=$M$130,IF(d_acct=B230,d_amt,0),0),0))</f>
        <v>0</v>
      </c>
      <c r="N230" s="136">
        <f t="array" ref="N230">SUM(IF(d_year=$N$129,IF(d_month=$N$130,IF(d_acct=B230,d_amt,0),0),0))</f>
        <v>0</v>
      </c>
      <c r="O230" s="501">
        <f t="array" ref="O230">SUM(IF(d_year=$O$129,IF(d_month=$O$130,IF(d_acct=B230,d_amt,0),0),0))</f>
        <v>0</v>
      </c>
      <c r="P230" s="501">
        <f t="array" ref="P230">SUM(IF(d_year=$P$129,IF(d_month=$P$130,IF(d_acct=B230,d_amt,0),0),0))</f>
        <v>0</v>
      </c>
      <c r="Q230" s="136">
        <f t="array" ref="Q230">SUM(IF(d_year=$Q$129,IF(d_month=$Q$130,IF(d_acct=B230,d_amt,0),0),0))</f>
        <v>0</v>
      </c>
      <c r="R230" s="136">
        <f t="array" ref="R230">SUM(IF(d_year=$R$129,IF(d_month=$R$130,IF(d_acct=B230,d_amt,0),0),0))</f>
        <v>0</v>
      </c>
      <c r="S230" s="137">
        <f t="array" ref="S230">SUM(IF(d_year=$S$129,IF(d_month=$S$130,IF(d_acct=B230,d_amt,0),0),0))</f>
        <v>0</v>
      </c>
      <c r="W230" s="67">
        <v>0</v>
      </c>
      <c r="Y230" s="312"/>
      <c r="Z230" s="312"/>
      <c r="AA230" s="312"/>
      <c r="AB230" s="312"/>
      <c r="AC230" s="312"/>
      <c r="AD230" s="312"/>
      <c r="AH230" s="408"/>
      <c r="AI230" s="408"/>
      <c r="AJ230" s="408"/>
      <c r="AK230" s="408"/>
    </row>
    <row r="231" spans="1:16384" s="67" customFormat="1" ht="15.95" customHeight="1">
      <c r="B231" s="863" t="s">
        <v>683</v>
      </c>
      <c r="C231" s="67" t="str">
        <f t="shared" si="72"/>
        <v>PMR 3&amp;4 NERC CIP-549B</v>
      </c>
      <c r="G231" s="83"/>
      <c r="H231" s="136">
        <f t="array" ref="H231">SUM(IF(d_year=$H$129,IF(d_month=$H$130,IF(d_acct=B231,d_amt,0),0),0))</f>
        <v>0</v>
      </c>
      <c r="I231" s="136">
        <f t="array" ref="I231">SUM(IF(d_year=$I$129,IF(d_month=$I$130,IF(d_acct=B231,d_amt,0),0),0))</f>
        <v>0</v>
      </c>
      <c r="J231" s="136">
        <f t="array" ref="J231">SUM(IF(d_year=$J$129,IF(d_month=$J$130,IF(d_acct=B231,d_amt,0),0),0))</f>
        <v>0</v>
      </c>
      <c r="K231" s="136">
        <f t="array" ref="K231">SUM(IF(d_year=$K$129,IF(d_month=$K$130,IF(d_acct=B231,d_amt,0),0),0))</f>
        <v>0</v>
      </c>
      <c r="L231" s="136">
        <f t="array" ref="L231">SUM(IF(d_year=$L$129,IF(d_month=$L$130,IF(d_acct=B231,d_amt,0),0),0))</f>
        <v>0</v>
      </c>
      <c r="M231" s="501">
        <f t="array" ref="M231">SUM(IF(d_year=$M$129,IF(d_month=$M$130,IF(d_acct=B231,d_amt,0),0),0))</f>
        <v>0</v>
      </c>
      <c r="N231" s="136">
        <f t="array" ref="N231">SUM(IF(d_year=$N$129,IF(d_month=$N$130,IF(d_acct=B231,d_amt,0),0),0))</f>
        <v>0</v>
      </c>
      <c r="O231" s="501">
        <f t="array" ref="O231">SUM(IF(d_year=$O$129,IF(d_month=$O$130,IF(d_acct=B231,d_amt,0),0),0))</f>
        <v>0</v>
      </c>
      <c r="P231" s="501">
        <f t="array" ref="P231">SUM(IF(d_year=$P$129,IF(d_month=$P$130,IF(d_acct=B231,d_amt,0),0),0))</f>
        <v>0</v>
      </c>
      <c r="Q231" s="136">
        <f t="array" ref="Q231">SUM(IF(d_year=$Q$129,IF(d_month=$Q$130,IF(d_acct=B231,d_amt,0),0),0))</f>
        <v>0</v>
      </c>
      <c r="R231" s="136">
        <f t="array" ref="R231">SUM(IF(d_year=$R$129,IF(d_month=$R$130,IF(d_acct=B231,d_amt,0),0),0))</f>
        <v>0</v>
      </c>
      <c r="S231" s="137">
        <f t="array" ref="S231">SUM(IF(d_year=$S$129,IF(d_month=$S$130,IF(d_acct=B231,d_amt,0),0),0))</f>
        <v>0</v>
      </c>
      <c r="W231" s="67">
        <v>0</v>
      </c>
      <c r="Y231" s="312"/>
      <c r="Z231" s="312"/>
      <c r="AA231" s="312"/>
      <c r="AB231" s="312"/>
      <c r="AC231" s="312"/>
      <c r="AD231" s="312"/>
      <c r="AH231" s="408"/>
      <c r="AI231" s="408"/>
      <c r="AJ231" s="408"/>
      <c r="AK231" s="408"/>
    </row>
    <row r="232" spans="1:16384" s="312" customFormat="1" ht="15.95" customHeight="1">
      <c r="B232" s="863" t="s">
        <v>753</v>
      </c>
      <c r="C232" s="312" t="str">
        <f t="shared" ref="C232" si="73">VLOOKUP(B232,acct_desc,2,FALSE)</f>
        <v>PPE 5 PLANT SECURITY-549</v>
      </c>
      <c r="G232" s="83"/>
      <c r="H232" s="314">
        <f t="array" ref="H232">SUM(IF(d_year=$H$129,IF(d_month=$H$130,IF(d_acct=B232,d_amt,0),0),0))</f>
        <v>22574.39</v>
      </c>
      <c r="I232" s="314">
        <f t="array" ref="I232">SUM(IF(d_year=$I$129,IF(d_month=$I$130,IF(d_acct=B232,d_amt,0),0),0))</f>
        <v>481396.44</v>
      </c>
      <c r="J232" s="314">
        <f t="array" ref="J232">SUM(IF(d_year=$J$129,IF(d_month=$J$130,IF(d_acct=B232,d_amt,0),0),0))</f>
        <v>572756.12</v>
      </c>
      <c r="K232" s="314">
        <f t="array" ref="K232">SUM(IF(d_year=$K$129,IF(d_month=$K$130,IF(d_acct=B232,d_amt,0),0),0))</f>
        <v>430692.29</v>
      </c>
      <c r="L232" s="314">
        <f t="array" ref="L232">SUM(IF(d_year=$L$129,IF(d_month=$L$130,IF(d_acct=B232,d_amt,0),0),0))</f>
        <v>393371.25</v>
      </c>
      <c r="M232" s="501">
        <f t="array" ref="M232">SUM(IF(d_year=$M$129,IF(d_month=$M$130,IF(d_acct=B232,d_amt,0),0),0))</f>
        <v>33917.019999999997</v>
      </c>
      <c r="N232" s="314">
        <f t="array" ref="N232">SUM(IF(d_year=$N$129,IF(d_month=$N$130,IF(d_acct=B232,d_amt,0),0),0))</f>
        <v>0</v>
      </c>
      <c r="O232" s="501">
        <f t="array" ref="O232">SUM(IF(d_year=$O$129,IF(d_month=$O$130,IF(d_acct=B232,d_amt,0),0),0))</f>
        <v>0</v>
      </c>
      <c r="P232" s="501">
        <f t="array" ref="P232">SUM(IF(d_year=$P$129,IF(d_month=$P$130,IF(d_acct=B232,d_amt,0),0),0))</f>
        <v>0</v>
      </c>
      <c r="Q232" s="314">
        <f t="array" ref="Q232">SUM(IF(d_year=$Q$129,IF(d_month=$Q$130,IF(d_acct=B232,d_amt,0),0),0))</f>
        <v>0</v>
      </c>
      <c r="R232" s="314">
        <f t="array" ref="R232">SUM(IF(d_year=$R$129,IF(d_month=$R$130,IF(d_acct=B232,d_amt,0),0),0))</f>
        <v>0</v>
      </c>
      <c r="S232" s="137">
        <f t="array" ref="S232">SUM(IF(d_year=$S$129,IF(d_month=$S$130,IF(d_acct=B232,d_amt,0),0),0))</f>
        <v>0</v>
      </c>
      <c r="AH232" s="408"/>
      <c r="AI232" s="408"/>
      <c r="AJ232" s="408"/>
      <c r="AK232" s="408"/>
    </row>
    <row r="233" spans="1:16384" s="312" customFormat="1" ht="15.95" customHeight="1">
      <c r="B233" s="863" t="s">
        <v>807</v>
      </c>
      <c r="C233" s="312" t="str">
        <f t="shared" ref="C233" si="74">VLOOKUP(B233,acct_desc,2,FALSE)</f>
        <v>A05-Misc Nucl Pwr Exp-Height Sec-Capacit</v>
      </c>
      <c r="G233" s="83"/>
      <c r="H233" s="314">
        <f t="array" ref="H233">SUM(IF(d_year=$H$129,IF(d_month=$H$130,IF(d_acct=B233,d_amt,0),0),0))</f>
        <v>0</v>
      </c>
      <c r="I233" s="314">
        <f t="array" ref="I233">SUM(IF(d_year=$I$129,IF(d_month=$I$130,IF(d_acct=B233,d_amt,0),0),0))</f>
        <v>30244.43</v>
      </c>
      <c r="J233" s="314">
        <f t="array" ref="J233">SUM(IF(d_year=$J$129,IF(d_month=$J$130,IF(d_acct=B233,d_amt,0),0),0))</f>
        <v>24296.53</v>
      </c>
      <c r="K233" s="314">
        <f t="array" ref="K233">SUM(IF(d_year=$K$129,IF(d_month=$K$130,IF(d_acct=B233,d_amt,0),0),0))</f>
        <v>23387.55</v>
      </c>
      <c r="L233" s="314">
        <f t="array" ref="L233">SUM(IF(d_year=$L$129,IF(d_month=$L$130,IF(d_acct=B233,d_amt,0),0),0))</f>
        <v>14955.11</v>
      </c>
      <c r="M233" s="501">
        <f t="array" ref="M233">SUM(IF(d_year=$M$129,IF(d_month=$M$130,IF(d_acct=B233,d_amt,0),0),0))</f>
        <v>17401.189999999999</v>
      </c>
      <c r="N233" s="314">
        <f t="array" ref="N233">SUM(IF(d_year=$N$129,IF(d_month=$N$130,IF(d_acct=B233,d_amt,0),0),0))</f>
        <v>0</v>
      </c>
      <c r="O233" s="501">
        <f t="array" ref="O233">SUM(IF(d_year=$O$129,IF(d_month=$O$130,IF(d_acct=B233,d_amt,0),0),0))</f>
        <v>0</v>
      </c>
      <c r="P233" s="501">
        <f t="array" ref="P233">SUM(IF(d_year=$P$129,IF(d_month=$P$130,IF(d_acct=B233,d_amt,0),0),0))</f>
        <v>0</v>
      </c>
      <c r="Q233" s="314">
        <f t="array" ref="Q233">SUM(IF(d_year=$Q$129,IF(d_month=$Q$130,IF(d_acct=B233,d_amt,0),0),0))</f>
        <v>0</v>
      </c>
      <c r="R233" s="314">
        <f t="array" ref="R233">SUM(IF(d_year=$R$129,IF(d_month=$R$130,IF(d_acct=B233,d_amt,0),0),0))</f>
        <v>0</v>
      </c>
      <c r="S233" s="137">
        <f t="array" ref="S233">SUM(IF(d_year=$S$129,IF(d_month=$S$130,IF(d_acct=B233,d_amt,0),0),0))</f>
        <v>0</v>
      </c>
      <c r="AH233" s="408"/>
      <c r="AI233" s="408"/>
      <c r="AJ233" s="408"/>
      <c r="AK233" s="408"/>
    </row>
    <row r="234" spans="1:16384" s="312" customFormat="1" ht="15.95" customHeight="1">
      <c r="B234" s="863" t="s">
        <v>2714</v>
      </c>
      <c r="C234" s="312" t="str">
        <f t="shared" ref="C234" si="75">VLOOKUP(B234,acct_desc,2,FALSE)</f>
        <v>PCS CAPACITY PROJECTS - FORECAST - 549</v>
      </c>
      <c r="G234" s="83"/>
      <c r="H234" s="314">
        <f t="array" ref="H234">SUM(IF(d_year=$H$129,IF(d_month=$H$130,IF(d_acct=B234,d_amt,0),0),0))</f>
        <v>0</v>
      </c>
      <c r="I234" s="314">
        <f t="array" ref="I234">SUM(IF(d_year=$I$129,IF(d_month=$I$130,IF(d_acct=B234,d_amt,0),0),0))</f>
        <v>0</v>
      </c>
      <c r="J234" s="314">
        <f t="array" ref="J234">SUM(IF(d_year=$J$129,IF(d_month=$J$130,IF(d_acct=B234,d_amt,0),0),0))</f>
        <v>0</v>
      </c>
      <c r="K234" s="314">
        <f t="array" ref="K234">SUM(IF(d_year=$K$129,IF(d_month=$K$130,IF(d_acct=B234,d_amt,0),0),0))</f>
        <v>0</v>
      </c>
      <c r="L234" s="314">
        <f t="array" ref="L234">SUM(IF(d_year=$L$129,IF(d_month=$L$130,IF(d_acct=B234,d_amt,0),0),0))</f>
        <v>2583.98</v>
      </c>
      <c r="M234" s="501">
        <f t="array" ref="M234">SUM(IF(d_year=$M$129,IF(d_month=$M$130,IF(d_acct=B234,d_amt,0),0),0))</f>
        <v>-48.07</v>
      </c>
      <c r="N234" s="314">
        <f t="array" ref="N234">SUM(IF(d_year=$N$129,IF(d_month=$N$130,IF(d_acct=B234,d_amt,0),0),0))</f>
        <v>0</v>
      </c>
      <c r="O234" s="501">
        <f t="array" ref="O234">SUM(IF(d_year=$O$129,IF(d_month=$O$130,IF(d_acct=B234,d_amt,0),0),0))</f>
        <v>0</v>
      </c>
      <c r="P234" s="501">
        <f t="array" ref="P234">SUM(IF(d_year=$P$129,IF(d_month=$P$130,IF(d_acct=B234,d_amt,0),0),0))</f>
        <v>0</v>
      </c>
      <c r="Q234" s="314">
        <f t="array" ref="Q234">SUM(IF(d_year=$Q$129,IF(d_month=$Q$130,IF(d_acct=B234,d_amt,0),0),0))</f>
        <v>0</v>
      </c>
      <c r="R234" s="314">
        <f t="array" ref="R234">SUM(IF(d_year=$R$129,IF(d_month=$R$130,IF(d_acct=B234,d_amt,0),0),0))</f>
        <v>0</v>
      </c>
      <c r="S234" s="137">
        <f t="array" ref="S234">SUM(IF(d_year=$S$129,IF(d_month=$S$130,IF(d_acct=B234,d_amt,0),0),0))</f>
        <v>0</v>
      </c>
      <c r="AH234" s="408"/>
      <c r="AI234" s="408"/>
      <c r="AJ234" s="408"/>
      <c r="AK234" s="408"/>
    </row>
    <row r="235" spans="1:16384" s="312" customFormat="1" ht="15.95" customHeight="1">
      <c r="B235" s="863" t="s">
        <v>2705</v>
      </c>
      <c r="C235" s="312" t="str">
        <f t="array" ref="C235">VLOOKUP(B235,acct_desc,2,FALSE)</f>
        <v>PWC CYBER SECURITY-549B</v>
      </c>
      <c r="G235" s="83"/>
      <c r="H235" s="314">
        <f t="array" ref="H235">SUM(IF(d_year=$H$129,IF(d_month=$H$130,IF(d_acct=B235,d_amt,0),0),0))</f>
        <v>0</v>
      </c>
      <c r="I235" s="314">
        <f t="array" ref="I235">SUM(IF(d_year=$I$129,IF(d_month=$I$130,IF(d_acct=B235,d_amt,0),0),0))</f>
        <v>0</v>
      </c>
      <c r="J235" s="314">
        <f t="array" ref="J235">SUM(IF(d_year=$J$129,IF(d_month=$J$130,IF(d_acct=B235,d_amt,0),0),0))</f>
        <v>0</v>
      </c>
      <c r="K235" s="314">
        <f t="array" ref="K235">SUM(IF(d_year=$K$129,IF(d_month=$K$130,IF(d_acct=B235,d_amt,0),0),0))</f>
        <v>1561.46</v>
      </c>
      <c r="L235" s="314">
        <f t="array" ref="L235">SUM(IF(d_year=$L$129,IF(d_month=$L$130,IF(d_acct=B235,d_amt,0),0),0))</f>
        <v>267.75</v>
      </c>
      <c r="M235" s="501">
        <f t="array" ref="M235">SUM(IF(d_year=$M$129,IF(d_month=$M$130,IF(d_acct=B235,d_amt,0),0),0))</f>
        <v>159.6</v>
      </c>
      <c r="N235" s="314">
        <f t="array" ref="N235">SUM(IF(d_year=$N$129,IF(d_month=$N$130,IF(d_acct=B235,d_amt,0),0),0))</f>
        <v>0</v>
      </c>
      <c r="O235" s="501">
        <f t="array" ref="O235">SUM(IF(d_year=$O$129,IF(d_month=$O$130,IF(d_acct=B235,d_amt,0),0),0))</f>
        <v>0</v>
      </c>
      <c r="P235" s="501">
        <f t="array" ref="P235">SUM(IF(d_year=$P$129,IF(d_month=$P$130,IF(d_acct=B235,d_amt,0),0),0))</f>
        <v>0</v>
      </c>
      <c r="Q235" s="314">
        <f t="array" ref="Q235">SUM(IF(d_year=$Q$129,IF(d_month=$Q$130,IF(d_acct=B235,d_amt,0),0),0))</f>
        <v>0</v>
      </c>
      <c r="R235" s="314">
        <f t="array" ref="R235">SUM(IF(d_year=$R$129,IF(d_month=$R$130,IF(d_acct=B235,d_amt,0),0),0))</f>
        <v>0</v>
      </c>
      <c r="S235" s="137">
        <f t="array" ref="S235">SUM(IF(d_year=$S$129,IF(d_month=$S$130,IF(d_acct=B235,d_amt,0),0),0))</f>
        <v>0</v>
      </c>
      <c r="AH235" s="408"/>
      <c r="AI235" s="408"/>
      <c r="AJ235" s="408"/>
      <c r="AK235" s="408"/>
    </row>
    <row r="236" spans="1:16384" s="312" customFormat="1" ht="15.95" customHeight="1">
      <c r="B236" s="863" t="s">
        <v>751</v>
      </c>
      <c r="C236" s="312" t="str">
        <f t="shared" ref="C236" si="76">VLOOKUP(B236,acct_desc,2,FALSE)</f>
        <v>A05-Misc Nucl Pwr Exp-Height Sec-Capacit</v>
      </c>
      <c r="G236" s="83"/>
      <c r="H236" s="314">
        <f t="array" ref="H236">SUM(IF(d_year=$H$129,IF(d_month=$H$130,IF(d_acct=B236,d_amt,0),0),0))</f>
        <v>0</v>
      </c>
      <c r="I236" s="314">
        <f t="array" ref="I236">SUM(IF(d_year=$I$129,IF(d_month=$I$130,IF(d_acct=B236,d_amt,0),0),0))</f>
        <v>0</v>
      </c>
      <c r="J236" s="314">
        <f t="array" ref="J236">SUM(IF(d_year=$J$129,IF(d_month=$J$130,IF(d_acct=B236,d_amt,0),0),0))</f>
        <v>0</v>
      </c>
      <c r="K236" s="314">
        <f t="array" ref="K236">SUM(IF(d_year=$K$129,IF(d_month=$K$130,IF(d_acct=B236,d_amt,0),0),0))</f>
        <v>0</v>
      </c>
      <c r="L236" s="314">
        <f t="array" ref="L236">SUM(IF(d_year=$L$129,IF(d_month=$L$130,IF(d_acct=B236,d_amt,0),0),0))</f>
        <v>0</v>
      </c>
      <c r="M236" s="501">
        <f t="array" ref="M236">SUM(IF(d_year=$M$129,IF(d_month=$M$130,IF(d_acct=B236,d_amt,0),0),0))</f>
        <v>0</v>
      </c>
      <c r="N236" s="314">
        <f t="array" ref="N236">SUM(IF(d_year=$N$129,IF(d_month=$N$130,IF(d_acct=B236,d_amt,0),0),0))</f>
        <v>0</v>
      </c>
      <c r="O236" s="501">
        <f t="array" ref="O236">SUM(IF(d_year=$O$129,IF(d_month=$O$130,IF(d_acct=B236,d_amt,0),0),0))</f>
        <v>0</v>
      </c>
      <c r="P236" s="501">
        <f t="array" ref="P236">SUM(IF(d_year=$P$129,IF(d_month=$P$130,IF(d_acct=B236,d_amt,0),0),0))</f>
        <v>0</v>
      </c>
      <c r="Q236" s="314">
        <f t="array" ref="Q236">SUM(IF(d_year=$Q$129,IF(d_month=$Q$130,IF(d_acct=B236,d_amt,0),0),0))</f>
        <v>0</v>
      </c>
      <c r="R236" s="314">
        <f t="array" ref="R236">SUM(IF(d_year=$R$129,IF(d_month=$R$130,IF(d_acct=B236,d_amt,0),0),0))</f>
        <v>0</v>
      </c>
      <c r="S236" s="137">
        <f t="array" ref="S236">SUM(IF(d_year=$S$129,IF(d_month=$S$130,IF(d_acct=B236,d_amt,0),0),0))</f>
        <v>0</v>
      </c>
      <c r="AH236" s="408"/>
      <c r="AI236" s="408"/>
      <c r="AJ236" s="408"/>
      <c r="AK236" s="408"/>
    </row>
    <row r="237" spans="1:16384" s="75" customFormat="1" ht="15.95" customHeight="1">
      <c r="A237" s="75">
        <v>88</v>
      </c>
      <c r="B237" s="864" t="str">
        <f>VLOOKUP(A237,proj_info,3,FALSE)</f>
        <v>Incremental Plant Security Costs-Order No. PSC-01-1761</v>
      </c>
      <c r="C237" s="138"/>
      <c r="D237" s="138"/>
      <c r="E237" s="138"/>
      <c r="F237" s="139"/>
      <c r="G237" s="140"/>
      <c r="H237" s="141">
        <f>SUM(H143:H236)</f>
        <v>2841274.8800000004</v>
      </c>
      <c r="I237" s="315">
        <f t="shared" ref="I237:S237" si="77">SUM(I143:I236)</f>
        <v>2809492.19</v>
      </c>
      <c r="J237" s="315">
        <f t="shared" si="77"/>
        <v>2958940.19</v>
      </c>
      <c r="K237" s="315">
        <f t="shared" si="77"/>
        <v>3129534.5400000005</v>
      </c>
      <c r="L237" s="315">
        <f t="shared" si="77"/>
        <v>2907156.5200000005</v>
      </c>
      <c r="M237" s="315">
        <f t="shared" si="77"/>
        <v>2285473.1500000004</v>
      </c>
      <c r="N237" s="315">
        <f t="shared" si="77"/>
        <v>0</v>
      </c>
      <c r="O237" s="315">
        <f t="shared" si="77"/>
        <v>0</v>
      </c>
      <c r="P237" s="315">
        <f t="shared" si="77"/>
        <v>0</v>
      </c>
      <c r="Q237" s="315">
        <f t="shared" si="77"/>
        <v>0</v>
      </c>
      <c r="R237" s="315">
        <f t="shared" si="77"/>
        <v>0</v>
      </c>
      <c r="S237" s="315">
        <f t="shared" si="77"/>
        <v>0</v>
      </c>
      <c r="W237" s="75">
        <v>3855939.3000000007</v>
      </c>
      <c r="AH237" s="409"/>
      <c r="AI237" s="409"/>
      <c r="AJ237" s="409"/>
      <c r="AK237" s="409"/>
    </row>
    <row r="238" spans="1:16384" s="75" customFormat="1" ht="15.95" customHeight="1">
      <c r="B238" s="408" t="s">
        <v>649</v>
      </c>
      <c r="C238" s="312" t="s">
        <v>651</v>
      </c>
      <c r="D238" s="146"/>
      <c r="E238" s="146"/>
      <c r="F238" s="147"/>
      <c r="G238" s="148"/>
      <c r="H238" s="149">
        <f>'Incremental Security P1 Base'!F29+'Incremental Security P1 Base'!F30</f>
        <v>172294.05320639958</v>
      </c>
      <c r="I238" s="149">
        <f>'Incremental Security P1 Base'!G29+'Incremental Security P1 Base'!G30</f>
        <v>174499.2858074762</v>
      </c>
      <c r="J238" s="149">
        <f>'Incremental Security P1 Base'!H29+'Incremental Security P1 Base'!H30</f>
        <v>177280.10252161353</v>
      </c>
      <c r="K238" s="149">
        <f>'Incremental Security P1 Base'!I29+'Incremental Security P1 Base'!I30</f>
        <v>180223.51378292474</v>
      </c>
      <c r="L238" s="149">
        <f>'Incremental Security P1 Base'!J29+'Incremental Security P1 Base'!J30</f>
        <v>183166.92504423598</v>
      </c>
      <c r="M238" s="149">
        <f>'Incremental Security P1 Base'!K29+'Incremental Security P1 Base'!K30</f>
        <v>186110.33370403701</v>
      </c>
      <c r="N238" s="149">
        <f>'Incremental Security P2 Base'!F29+'Incremental Security P2 Base'!F30</f>
        <v>189053.73712829873</v>
      </c>
      <c r="O238" s="149">
        <f>'Incremental Security P2 Base'!G29+'Incremental Security P2 Base'!G30</f>
        <v>191997.13791853149</v>
      </c>
      <c r="P238" s="149">
        <f>'Incremental Security P2 Base'!H29+'Incremental Security P2 Base'!H30</f>
        <v>194940.53870876419</v>
      </c>
      <c r="Q238" s="149">
        <f>'Incremental Security P2 Base'!I29+'Incremental Security P2 Base'!I30</f>
        <v>197883.93949899686</v>
      </c>
      <c r="R238" s="149">
        <f>'Incremental Security P2 Base'!J29+'Incremental Security P2 Base'!J30</f>
        <v>200827.34028597767</v>
      </c>
      <c r="S238" s="149">
        <f>'Incremental Security P2 Base'!K29+'Incremental Security P2 Base'!K30</f>
        <v>203717.31612139975</v>
      </c>
      <c r="AH238" s="409"/>
      <c r="AI238" s="409"/>
      <c r="AJ238" s="409"/>
      <c r="AK238" s="409"/>
    </row>
    <row r="239" spans="1:16384" s="75" customFormat="1" ht="15.95" customHeight="1">
      <c r="B239" s="408" t="s">
        <v>650</v>
      </c>
      <c r="C239" s="312" t="s">
        <v>652</v>
      </c>
      <c r="D239" s="146"/>
      <c r="E239" s="146"/>
      <c r="F239" s="147"/>
      <c r="G239" s="148"/>
      <c r="H239" s="149">
        <f>'Incremental Security P1 Base'!F33</f>
        <v>107847.22999999998</v>
      </c>
      <c r="I239" s="149">
        <f>'Incremental Security P1 Base'!G33</f>
        <v>107847.22999999998</v>
      </c>
      <c r="J239" s="149">
        <f>'Incremental Security P1 Base'!H33</f>
        <v>107847.22999999998</v>
      </c>
      <c r="K239" s="149">
        <f>'Incremental Security P1 Base'!I33</f>
        <v>107847.22999999998</v>
      </c>
      <c r="L239" s="149">
        <f>'Incremental Security P1 Base'!J33</f>
        <v>107847.22999999998</v>
      </c>
      <c r="M239" s="149">
        <f>'Incremental Security P1 Base'!K33</f>
        <v>107848.02999999998</v>
      </c>
      <c r="N239" s="149">
        <f>'Incremental Security P2 Base'!F33</f>
        <v>107848.83999999998</v>
      </c>
      <c r="O239" s="149">
        <f>'Incremental Security P2 Base'!G33</f>
        <v>107848.83999999998</v>
      </c>
      <c r="P239" s="149">
        <f>'Incremental Security P2 Base'!H33</f>
        <v>107848.83999999998</v>
      </c>
      <c r="Q239" s="149">
        <f>'Incremental Security P2 Base'!I33</f>
        <v>107848.83999999998</v>
      </c>
      <c r="R239" s="149">
        <f>'Incremental Security P2 Base'!J33</f>
        <v>107848.83999999998</v>
      </c>
      <c r="S239" s="149">
        <f>'Incremental Security P2 Base'!K33</f>
        <v>124275.37999999999</v>
      </c>
      <c r="AH239" s="409"/>
      <c r="AI239" s="409"/>
      <c r="AJ239" s="409"/>
      <c r="AK239" s="409"/>
    </row>
    <row r="240" spans="1:16384" s="75" customFormat="1" ht="15.95" customHeight="1">
      <c r="A240" s="719"/>
      <c r="B240" s="408" t="s">
        <v>653</v>
      </c>
      <c r="C240" s="719"/>
      <c r="D240" s="719"/>
      <c r="E240" s="719"/>
      <c r="F240" s="719"/>
      <c r="G240" s="717"/>
      <c r="H240" s="718">
        <f t="shared" ref="H240:S240" si="78">H239+H238</f>
        <v>280141.28320639953</v>
      </c>
      <c r="I240" s="718">
        <f t="shared" si="78"/>
        <v>282346.51580747619</v>
      </c>
      <c r="J240" s="718">
        <f t="shared" si="78"/>
        <v>285127.33252161351</v>
      </c>
      <c r="K240" s="718">
        <f t="shared" si="78"/>
        <v>288070.74378292472</v>
      </c>
      <c r="L240" s="718">
        <f>L239+L238</f>
        <v>291014.15504423599</v>
      </c>
      <c r="M240" s="718">
        <f t="shared" si="78"/>
        <v>293958.36370403698</v>
      </c>
      <c r="N240" s="718">
        <f t="shared" si="78"/>
        <v>296902.5771282987</v>
      </c>
      <c r="O240" s="718">
        <f t="shared" si="78"/>
        <v>299845.97791853145</v>
      </c>
      <c r="P240" s="718">
        <f t="shared" si="78"/>
        <v>302789.37870876415</v>
      </c>
      <c r="Q240" s="718">
        <f t="shared" si="78"/>
        <v>305732.77949899685</v>
      </c>
      <c r="R240" s="718">
        <f t="shared" si="78"/>
        <v>308676.18028597767</v>
      </c>
      <c r="S240" s="718">
        <f t="shared" si="78"/>
        <v>327992.69612139976</v>
      </c>
      <c r="T240" s="719"/>
      <c r="U240" s="719"/>
      <c r="V240" s="719"/>
      <c r="W240" s="719"/>
      <c r="X240" s="719"/>
      <c r="Y240" s="719"/>
      <c r="Z240" s="717"/>
      <c r="AA240" s="718"/>
      <c r="AB240" s="718"/>
      <c r="AC240" s="718"/>
      <c r="AD240" s="718"/>
      <c r="AE240" s="718"/>
      <c r="AF240" s="718"/>
      <c r="AG240" s="718"/>
      <c r="AH240" s="718"/>
      <c r="AI240" s="718"/>
      <c r="AJ240" s="718"/>
      <c r="AK240" s="718"/>
      <c r="AL240" s="718"/>
      <c r="AM240" s="719"/>
      <c r="AN240" s="719"/>
      <c r="AO240" s="719"/>
      <c r="AP240" s="719"/>
      <c r="AQ240" s="719"/>
      <c r="AR240" s="719"/>
      <c r="AS240" s="717"/>
      <c r="AT240" s="718"/>
      <c r="AU240" s="718"/>
      <c r="AV240" s="718"/>
      <c r="AW240" s="718"/>
      <c r="AX240" s="718"/>
      <c r="AY240" s="718"/>
      <c r="AZ240" s="718"/>
      <c r="BA240" s="718"/>
      <c r="BB240" s="718"/>
      <c r="BC240" s="718"/>
      <c r="BD240" s="718"/>
      <c r="BE240" s="718"/>
      <c r="BF240" s="719"/>
      <c r="BG240" s="719"/>
      <c r="BH240" s="719"/>
      <c r="BI240" s="719"/>
      <c r="BJ240" s="719"/>
      <c r="BK240" s="719"/>
      <c r="BL240" s="717"/>
      <c r="BM240" s="718"/>
      <c r="BN240" s="718"/>
      <c r="BO240" s="718"/>
      <c r="BP240" s="718"/>
      <c r="BQ240" s="718"/>
      <c r="BR240" s="718"/>
      <c r="BS240" s="718"/>
      <c r="BT240" s="718"/>
      <c r="BU240" s="718"/>
      <c r="BV240" s="718"/>
      <c r="BW240" s="718"/>
      <c r="BX240" s="718"/>
      <c r="BY240" s="719"/>
      <c r="BZ240" s="719"/>
      <c r="CA240" s="719"/>
      <c r="CB240" s="719"/>
      <c r="CC240" s="719"/>
      <c r="CD240" s="719"/>
      <c r="CE240" s="717"/>
      <c r="CF240" s="718"/>
      <c r="CG240" s="718"/>
      <c r="CH240" s="718"/>
      <c r="CI240" s="718"/>
      <c r="CJ240" s="718"/>
      <c r="CK240" s="718"/>
      <c r="CL240" s="718"/>
      <c r="CM240" s="718"/>
      <c r="CN240" s="718"/>
      <c r="CO240" s="718"/>
      <c r="CP240" s="718"/>
      <c r="CQ240" s="718"/>
      <c r="CR240" s="719"/>
      <c r="CS240" s="719"/>
      <c r="CT240" s="719"/>
      <c r="CU240" s="719"/>
      <c r="CV240" s="719"/>
      <c r="CW240" s="719"/>
      <c r="CX240" s="717"/>
      <c r="CY240" s="718"/>
      <c r="CZ240" s="718"/>
      <c r="DA240" s="718"/>
      <c r="DB240" s="718"/>
      <c r="DC240" s="718"/>
      <c r="DD240" s="718"/>
      <c r="DE240" s="718"/>
      <c r="DF240" s="718"/>
      <c r="DG240" s="718"/>
      <c r="DH240" s="718"/>
      <c r="DI240" s="718"/>
      <c r="DJ240" s="718"/>
      <c r="DK240" s="719"/>
      <c r="DL240" s="719"/>
      <c r="DM240" s="719"/>
      <c r="DN240" s="719"/>
      <c r="DO240" s="719"/>
      <c r="DP240" s="719"/>
      <c r="DQ240" s="717"/>
      <c r="DR240" s="718"/>
      <c r="DS240" s="718"/>
      <c r="DT240" s="718"/>
      <c r="DU240" s="718"/>
      <c r="DV240" s="718"/>
      <c r="DW240" s="718"/>
      <c r="DX240" s="718"/>
      <c r="DY240" s="718"/>
      <c r="DZ240" s="718"/>
      <c r="EA240" s="718"/>
      <c r="EB240" s="718"/>
      <c r="EC240" s="718"/>
      <c r="ED240" s="719"/>
      <c r="EE240" s="719"/>
      <c r="EF240" s="719"/>
      <c r="EG240" s="719"/>
      <c r="EH240" s="719"/>
      <c r="EI240" s="719"/>
      <c r="EJ240" s="717"/>
      <c r="EK240" s="718"/>
      <c r="EL240" s="718"/>
      <c r="EM240" s="718"/>
      <c r="EN240" s="718"/>
      <c r="EO240" s="718"/>
      <c r="EP240" s="718"/>
      <c r="EQ240" s="718"/>
      <c r="ER240" s="718"/>
      <c r="ES240" s="718"/>
      <c r="ET240" s="718"/>
      <c r="EU240" s="718"/>
      <c r="EV240" s="718"/>
      <c r="EW240" s="719"/>
      <c r="EX240" s="719"/>
      <c r="EY240" s="719"/>
      <c r="EZ240" s="719"/>
      <c r="FA240" s="719"/>
      <c r="FB240" s="719"/>
      <c r="FC240" s="717"/>
      <c r="FD240" s="718"/>
      <c r="FE240" s="718"/>
      <c r="FF240" s="718"/>
      <c r="FG240" s="718"/>
      <c r="FH240" s="718"/>
      <c r="FI240" s="718"/>
      <c r="FJ240" s="718"/>
      <c r="FK240" s="718"/>
      <c r="FL240" s="718"/>
      <c r="FM240" s="718"/>
      <c r="FN240" s="718"/>
      <c r="FO240" s="718"/>
      <c r="FP240" s="719"/>
      <c r="FQ240" s="719"/>
      <c r="FR240" s="719"/>
      <c r="FS240" s="719"/>
      <c r="FT240" s="719"/>
      <c r="FU240" s="719"/>
      <c r="FV240" s="717"/>
      <c r="FW240" s="718"/>
      <c r="FX240" s="718"/>
      <c r="FY240" s="718"/>
      <c r="FZ240" s="718"/>
      <c r="GA240" s="718"/>
      <c r="GB240" s="718"/>
      <c r="GC240" s="718"/>
      <c r="GD240" s="718"/>
      <c r="GE240" s="718"/>
      <c r="GF240" s="718"/>
      <c r="GG240" s="718"/>
      <c r="GH240" s="718"/>
      <c r="GI240" s="719"/>
      <c r="GJ240" s="719"/>
      <c r="GK240" s="719"/>
      <c r="GL240" s="719"/>
      <c r="GM240" s="719"/>
      <c r="GN240" s="719"/>
      <c r="GO240" s="717"/>
      <c r="GP240" s="718"/>
      <c r="GQ240" s="718"/>
      <c r="GR240" s="718"/>
      <c r="GS240" s="718"/>
      <c r="GT240" s="718"/>
      <c r="GU240" s="718"/>
      <c r="GV240" s="718"/>
      <c r="GW240" s="718"/>
      <c r="GX240" s="718"/>
      <c r="GY240" s="718"/>
      <c r="GZ240" s="718"/>
      <c r="HA240" s="718"/>
      <c r="HB240" s="719"/>
      <c r="HC240" s="719"/>
      <c r="HD240" s="719"/>
      <c r="HE240" s="719"/>
      <c r="HF240" s="719"/>
      <c r="HG240" s="719"/>
      <c r="HH240" s="717"/>
      <c r="HI240" s="718"/>
      <c r="HJ240" s="718"/>
      <c r="HK240" s="718"/>
      <c r="HL240" s="718"/>
      <c r="HM240" s="718"/>
      <c r="HN240" s="718"/>
      <c r="HO240" s="718"/>
      <c r="HP240" s="718"/>
      <c r="HQ240" s="718"/>
      <c r="HR240" s="718"/>
      <c r="HS240" s="718"/>
      <c r="HT240" s="718"/>
      <c r="HU240" s="719"/>
      <c r="HV240" s="719"/>
      <c r="HW240" s="719"/>
      <c r="HX240" s="719"/>
      <c r="HY240" s="719"/>
      <c r="HZ240" s="719"/>
      <c r="IA240" s="717"/>
      <c r="IB240" s="718"/>
      <c r="IC240" s="718"/>
      <c r="ID240" s="718"/>
      <c r="IE240" s="718"/>
      <c r="IF240" s="718"/>
      <c r="IG240" s="718"/>
      <c r="IH240" s="718"/>
      <c r="II240" s="718"/>
      <c r="IJ240" s="718"/>
      <c r="IK240" s="718"/>
      <c r="IL240" s="718"/>
      <c r="IM240" s="718"/>
      <c r="IN240" s="719"/>
      <c r="IO240" s="719"/>
      <c r="IP240" s="719"/>
      <c r="IQ240" s="719"/>
      <c r="IR240" s="719"/>
      <c r="IS240" s="719"/>
      <c r="IT240" s="717"/>
      <c r="IU240" s="718"/>
      <c r="IV240" s="718"/>
      <c r="IW240" s="718"/>
      <c r="IX240" s="718"/>
      <c r="IY240" s="718"/>
      <c r="IZ240" s="718"/>
      <c r="JA240" s="718"/>
      <c r="JB240" s="718"/>
      <c r="JC240" s="718"/>
      <c r="JD240" s="718"/>
      <c r="JE240" s="718"/>
      <c r="JF240" s="718"/>
      <c r="JG240" s="719"/>
      <c r="JH240" s="719"/>
      <c r="JI240" s="719"/>
      <c r="JJ240" s="719"/>
      <c r="JK240" s="719"/>
      <c r="JL240" s="719"/>
      <c r="JM240" s="717"/>
      <c r="JN240" s="718"/>
      <c r="JO240" s="718"/>
      <c r="JP240" s="718"/>
      <c r="JQ240" s="718"/>
      <c r="JR240" s="718"/>
      <c r="JS240" s="718"/>
      <c r="JT240" s="718"/>
      <c r="JU240" s="718"/>
      <c r="JV240" s="718"/>
      <c r="JW240" s="718"/>
      <c r="JX240" s="718"/>
      <c r="JY240" s="718"/>
      <c r="JZ240" s="719"/>
      <c r="KA240" s="719"/>
      <c r="KB240" s="719"/>
      <c r="KC240" s="719"/>
      <c r="KD240" s="719"/>
      <c r="KE240" s="719"/>
      <c r="KF240" s="717"/>
      <c r="KG240" s="718"/>
      <c r="KH240" s="718"/>
      <c r="KI240" s="718"/>
      <c r="KJ240" s="718"/>
      <c r="KK240" s="718"/>
      <c r="KL240" s="718"/>
      <c r="KM240" s="718"/>
      <c r="KN240" s="718"/>
      <c r="KO240" s="718"/>
      <c r="KP240" s="718"/>
      <c r="KQ240" s="718"/>
      <c r="KR240" s="718"/>
      <c r="KS240" s="719"/>
      <c r="KT240" s="719"/>
      <c r="KU240" s="719"/>
      <c r="KV240" s="719"/>
      <c r="KW240" s="719"/>
      <c r="KX240" s="719"/>
      <c r="KY240" s="717"/>
      <c r="KZ240" s="718"/>
      <c r="LA240" s="718"/>
      <c r="LB240" s="718"/>
      <c r="LC240" s="718"/>
      <c r="LD240" s="718"/>
      <c r="LE240" s="718"/>
      <c r="LF240" s="718"/>
      <c r="LG240" s="718"/>
      <c r="LH240" s="718"/>
      <c r="LI240" s="718"/>
      <c r="LJ240" s="718"/>
      <c r="LK240" s="718"/>
      <c r="LL240" s="719"/>
      <c r="LM240" s="719"/>
      <c r="LN240" s="719"/>
      <c r="LO240" s="719"/>
      <c r="LP240" s="719"/>
      <c r="LQ240" s="719"/>
      <c r="LR240" s="717"/>
      <c r="LS240" s="718"/>
      <c r="LT240" s="718"/>
      <c r="LU240" s="718"/>
      <c r="LV240" s="718"/>
      <c r="LW240" s="718"/>
      <c r="LX240" s="718"/>
      <c r="LY240" s="718"/>
      <c r="LZ240" s="718"/>
      <c r="MA240" s="718"/>
      <c r="MB240" s="718"/>
      <c r="MC240" s="718"/>
      <c r="MD240" s="718"/>
      <c r="ME240" s="719"/>
      <c r="MF240" s="719"/>
      <c r="MG240" s="719"/>
      <c r="MH240" s="719"/>
      <c r="MI240" s="719"/>
      <c r="MJ240" s="719"/>
      <c r="MK240" s="717"/>
      <c r="ML240" s="718"/>
      <c r="MM240" s="718"/>
      <c r="MN240" s="718"/>
      <c r="MO240" s="718"/>
      <c r="MP240" s="718"/>
      <c r="MQ240" s="718"/>
      <c r="MR240" s="718"/>
      <c r="MS240" s="718"/>
      <c r="MT240" s="718"/>
      <c r="MU240" s="718"/>
      <c r="MV240" s="718"/>
      <c r="MW240" s="718"/>
      <c r="MX240" s="719"/>
      <c r="MY240" s="719"/>
      <c r="MZ240" s="719"/>
      <c r="NA240" s="719"/>
      <c r="NB240" s="719"/>
      <c r="NC240" s="719"/>
      <c r="ND240" s="717"/>
      <c r="NE240" s="718"/>
      <c r="NF240" s="718"/>
      <c r="NG240" s="718"/>
      <c r="NH240" s="718"/>
      <c r="NI240" s="718"/>
      <c r="NJ240" s="718"/>
      <c r="NK240" s="718"/>
      <c r="NL240" s="718"/>
      <c r="NM240" s="718"/>
      <c r="NN240" s="718"/>
      <c r="NO240" s="718"/>
      <c r="NP240" s="718"/>
      <c r="NQ240" s="719"/>
      <c r="NR240" s="719"/>
      <c r="NS240" s="719"/>
      <c r="NT240" s="719"/>
      <c r="NU240" s="719"/>
      <c r="NV240" s="719"/>
      <c r="NW240" s="717"/>
      <c r="NX240" s="718"/>
      <c r="NY240" s="718"/>
      <c r="NZ240" s="718"/>
      <c r="OA240" s="718"/>
      <c r="OB240" s="718"/>
      <c r="OC240" s="718"/>
      <c r="OD240" s="718"/>
      <c r="OE240" s="718"/>
      <c r="OF240" s="718"/>
      <c r="OG240" s="718"/>
      <c r="OH240" s="718"/>
      <c r="OI240" s="718"/>
      <c r="OJ240" s="719"/>
      <c r="OK240" s="719"/>
      <c r="OL240" s="719"/>
      <c r="OM240" s="719"/>
      <c r="ON240" s="719"/>
      <c r="OO240" s="719"/>
      <c r="OP240" s="717"/>
      <c r="OQ240" s="718"/>
      <c r="OR240" s="718"/>
      <c r="OS240" s="718"/>
      <c r="OT240" s="718"/>
      <c r="OU240" s="718"/>
      <c r="OV240" s="718"/>
      <c r="OW240" s="718"/>
      <c r="OX240" s="718"/>
      <c r="OY240" s="718"/>
      <c r="OZ240" s="718"/>
      <c r="PA240" s="718"/>
      <c r="PB240" s="718"/>
      <c r="PC240" s="719"/>
      <c r="PD240" s="719"/>
      <c r="PE240" s="719"/>
      <c r="PF240" s="719"/>
      <c r="PG240" s="719"/>
      <c r="PH240" s="719"/>
      <c r="PI240" s="717"/>
      <c r="PJ240" s="718"/>
      <c r="PK240" s="718"/>
      <c r="PL240" s="718"/>
      <c r="PM240" s="718"/>
      <c r="PN240" s="718"/>
      <c r="PO240" s="718"/>
      <c r="PP240" s="718"/>
      <c r="PQ240" s="718"/>
      <c r="PR240" s="718"/>
      <c r="PS240" s="718"/>
      <c r="PT240" s="718"/>
      <c r="PU240" s="718"/>
      <c r="PV240" s="719"/>
      <c r="PW240" s="719"/>
      <c r="PX240" s="719"/>
      <c r="PY240" s="719"/>
      <c r="PZ240" s="719"/>
      <c r="QA240" s="719"/>
      <c r="QB240" s="717"/>
      <c r="QC240" s="718"/>
      <c r="QD240" s="718"/>
      <c r="QE240" s="718"/>
      <c r="QF240" s="718"/>
      <c r="QG240" s="718"/>
      <c r="QH240" s="718"/>
      <c r="QI240" s="718"/>
      <c r="QJ240" s="718"/>
      <c r="QK240" s="718"/>
      <c r="QL240" s="718"/>
      <c r="QM240" s="718"/>
      <c r="QN240" s="718"/>
      <c r="QO240" s="719"/>
      <c r="QP240" s="719"/>
      <c r="QQ240" s="719"/>
      <c r="QR240" s="719"/>
      <c r="QS240" s="719"/>
      <c r="QT240" s="719"/>
      <c r="QU240" s="717"/>
      <c r="QV240" s="718"/>
      <c r="QW240" s="718"/>
      <c r="QX240" s="718"/>
      <c r="QY240" s="718"/>
      <c r="QZ240" s="718"/>
      <c r="RA240" s="718"/>
      <c r="RB240" s="718"/>
      <c r="RC240" s="718"/>
      <c r="RD240" s="718"/>
      <c r="RE240" s="718"/>
      <c r="RF240" s="718"/>
      <c r="RG240" s="718"/>
      <c r="RH240" s="719"/>
      <c r="RI240" s="719"/>
      <c r="RJ240" s="719"/>
      <c r="RK240" s="719"/>
      <c r="RL240" s="719"/>
      <c r="RM240" s="719"/>
      <c r="RN240" s="717"/>
      <c r="RO240" s="718"/>
      <c r="RP240" s="718"/>
      <c r="RQ240" s="718"/>
      <c r="RR240" s="718"/>
      <c r="RS240" s="718"/>
      <c r="RT240" s="718"/>
      <c r="RU240" s="718"/>
      <c r="RV240" s="718"/>
      <c r="RW240" s="718"/>
      <c r="RX240" s="718"/>
      <c r="RY240" s="718"/>
      <c r="RZ240" s="718"/>
      <c r="SA240" s="719"/>
      <c r="SB240" s="719"/>
      <c r="SC240" s="719"/>
      <c r="SD240" s="719"/>
      <c r="SE240" s="719"/>
      <c r="SF240" s="719"/>
      <c r="SG240" s="717"/>
      <c r="SH240" s="718"/>
      <c r="SI240" s="718"/>
      <c r="SJ240" s="718"/>
      <c r="SK240" s="718"/>
      <c r="SL240" s="718"/>
      <c r="SM240" s="718"/>
      <c r="SN240" s="718"/>
      <c r="SO240" s="718"/>
      <c r="SP240" s="718"/>
      <c r="SQ240" s="718"/>
      <c r="SR240" s="718"/>
      <c r="SS240" s="718"/>
      <c r="ST240" s="719"/>
      <c r="SU240" s="719"/>
      <c r="SV240" s="719"/>
      <c r="SW240" s="719"/>
      <c r="SX240" s="719"/>
      <c r="SY240" s="719"/>
      <c r="SZ240" s="717"/>
      <c r="TA240" s="718"/>
      <c r="TB240" s="718"/>
      <c r="TC240" s="718"/>
      <c r="TD240" s="718"/>
      <c r="TE240" s="718"/>
      <c r="TF240" s="718"/>
      <c r="TG240" s="718"/>
      <c r="TH240" s="718"/>
      <c r="TI240" s="718"/>
      <c r="TJ240" s="718"/>
      <c r="TK240" s="718"/>
      <c r="TL240" s="718"/>
      <c r="TM240" s="719"/>
      <c r="TN240" s="719"/>
      <c r="TO240" s="719"/>
      <c r="TP240" s="719"/>
      <c r="TQ240" s="719"/>
      <c r="TR240" s="719"/>
      <c r="TS240" s="717"/>
      <c r="TT240" s="718"/>
      <c r="TU240" s="718"/>
      <c r="TV240" s="718"/>
      <c r="TW240" s="718"/>
      <c r="TX240" s="718"/>
      <c r="TY240" s="718"/>
      <c r="TZ240" s="718"/>
      <c r="UA240" s="718"/>
      <c r="UB240" s="718"/>
      <c r="UC240" s="718"/>
      <c r="UD240" s="718"/>
      <c r="UE240" s="718"/>
      <c r="UF240" s="719"/>
      <c r="UG240" s="719"/>
      <c r="UH240" s="719"/>
      <c r="UI240" s="719"/>
      <c r="UJ240" s="719"/>
      <c r="UK240" s="719"/>
      <c r="UL240" s="717"/>
      <c r="UM240" s="718"/>
      <c r="UN240" s="718"/>
      <c r="UO240" s="718"/>
      <c r="UP240" s="718"/>
      <c r="UQ240" s="718"/>
      <c r="UR240" s="718"/>
      <c r="US240" s="718"/>
      <c r="UT240" s="718"/>
      <c r="UU240" s="718"/>
      <c r="UV240" s="718"/>
      <c r="UW240" s="718"/>
      <c r="UX240" s="718"/>
      <c r="UY240" s="719"/>
      <c r="UZ240" s="719"/>
      <c r="VA240" s="719"/>
      <c r="VB240" s="719"/>
      <c r="VC240" s="719"/>
      <c r="VD240" s="719"/>
      <c r="VE240" s="717"/>
      <c r="VF240" s="718"/>
      <c r="VG240" s="718"/>
      <c r="VH240" s="718"/>
      <c r="VI240" s="718"/>
      <c r="VJ240" s="718"/>
      <c r="VK240" s="718"/>
      <c r="VL240" s="718"/>
      <c r="VM240" s="718"/>
      <c r="VN240" s="718"/>
      <c r="VO240" s="718"/>
      <c r="VP240" s="718"/>
      <c r="VQ240" s="718"/>
      <c r="VR240" s="719"/>
      <c r="VS240" s="719"/>
      <c r="VT240" s="719"/>
      <c r="VU240" s="719"/>
      <c r="VV240" s="719"/>
      <c r="VW240" s="719"/>
      <c r="VX240" s="717"/>
      <c r="VY240" s="718"/>
      <c r="VZ240" s="718"/>
      <c r="WA240" s="718"/>
      <c r="WB240" s="718"/>
      <c r="WC240" s="718"/>
      <c r="WD240" s="718"/>
      <c r="WE240" s="718"/>
      <c r="WF240" s="718"/>
      <c r="WG240" s="718"/>
      <c r="WH240" s="718"/>
      <c r="WI240" s="718"/>
      <c r="WJ240" s="718"/>
      <c r="WK240" s="719"/>
      <c r="WL240" s="719"/>
      <c r="WM240" s="719"/>
      <c r="WN240" s="719"/>
      <c r="WO240" s="719"/>
      <c r="WP240" s="719"/>
      <c r="WQ240" s="717"/>
      <c r="WR240" s="718"/>
      <c r="WS240" s="718"/>
      <c r="WT240" s="718"/>
      <c r="WU240" s="718"/>
      <c r="WV240" s="718"/>
      <c r="WW240" s="718"/>
      <c r="WX240" s="718"/>
      <c r="WY240" s="718"/>
      <c r="WZ240" s="718"/>
      <c r="XA240" s="718"/>
      <c r="XB240" s="718"/>
      <c r="XC240" s="718"/>
      <c r="XD240" s="719"/>
      <c r="XE240" s="719"/>
      <c r="XF240" s="719"/>
      <c r="XG240" s="719"/>
      <c r="XH240" s="719"/>
      <c r="XI240" s="719"/>
      <c r="XJ240" s="717"/>
      <c r="XK240" s="718"/>
      <c r="XL240" s="718"/>
      <c r="XM240" s="718"/>
      <c r="XN240" s="718"/>
      <c r="XO240" s="718"/>
      <c r="XP240" s="718"/>
      <c r="XQ240" s="718"/>
      <c r="XR240" s="718"/>
      <c r="XS240" s="718"/>
      <c r="XT240" s="718"/>
      <c r="XU240" s="718"/>
      <c r="XV240" s="718"/>
      <c r="XW240" s="719"/>
      <c r="XX240" s="719"/>
      <c r="XY240" s="719"/>
      <c r="XZ240" s="719"/>
      <c r="YA240" s="719"/>
      <c r="YB240" s="719"/>
      <c r="YC240" s="717"/>
      <c r="YD240" s="718"/>
      <c r="YE240" s="718"/>
      <c r="YF240" s="718"/>
      <c r="YG240" s="718"/>
      <c r="YH240" s="718"/>
      <c r="YI240" s="718"/>
      <c r="YJ240" s="718"/>
      <c r="YK240" s="718"/>
      <c r="YL240" s="718"/>
      <c r="YM240" s="718"/>
      <c r="YN240" s="718"/>
      <c r="YO240" s="718"/>
      <c r="YP240" s="719"/>
      <c r="YQ240" s="719"/>
      <c r="YR240" s="719"/>
      <c r="YS240" s="719"/>
      <c r="YT240" s="719"/>
      <c r="YU240" s="719"/>
      <c r="YV240" s="717"/>
      <c r="YW240" s="718"/>
      <c r="YX240" s="718"/>
      <c r="YY240" s="718"/>
      <c r="YZ240" s="718"/>
      <c r="ZA240" s="718"/>
      <c r="ZB240" s="718"/>
      <c r="ZC240" s="718"/>
      <c r="ZD240" s="718"/>
      <c r="ZE240" s="718"/>
      <c r="ZF240" s="718"/>
      <c r="ZG240" s="718"/>
      <c r="ZH240" s="718"/>
      <c r="ZI240" s="719"/>
      <c r="ZJ240" s="719"/>
      <c r="ZK240" s="719"/>
      <c r="ZL240" s="719"/>
      <c r="ZM240" s="719"/>
      <c r="ZN240" s="719"/>
      <c r="ZO240" s="717"/>
      <c r="ZP240" s="718"/>
      <c r="ZQ240" s="718"/>
      <c r="ZR240" s="718"/>
      <c r="ZS240" s="718"/>
      <c r="ZT240" s="718"/>
      <c r="ZU240" s="718"/>
      <c r="ZV240" s="718"/>
      <c r="ZW240" s="718"/>
      <c r="ZX240" s="718"/>
      <c r="ZY240" s="718"/>
      <c r="ZZ240" s="718"/>
      <c r="AAA240" s="718"/>
      <c r="AAB240" s="719"/>
      <c r="AAC240" s="719"/>
      <c r="AAD240" s="719"/>
      <c r="AAE240" s="719"/>
      <c r="AAF240" s="719"/>
      <c r="AAG240" s="719"/>
      <c r="AAH240" s="717"/>
      <c r="AAI240" s="718"/>
      <c r="AAJ240" s="718"/>
      <c r="AAK240" s="718"/>
      <c r="AAL240" s="718"/>
      <c r="AAM240" s="718"/>
      <c r="AAN240" s="718"/>
      <c r="AAO240" s="718"/>
      <c r="AAP240" s="718"/>
      <c r="AAQ240" s="718"/>
      <c r="AAR240" s="718"/>
      <c r="AAS240" s="718"/>
      <c r="AAT240" s="718"/>
      <c r="AAU240" s="719"/>
      <c r="AAV240" s="719"/>
      <c r="AAW240" s="719"/>
      <c r="AAX240" s="719"/>
      <c r="AAY240" s="719"/>
      <c r="AAZ240" s="719"/>
      <c r="ABA240" s="717"/>
      <c r="ABB240" s="718"/>
      <c r="ABC240" s="718"/>
      <c r="ABD240" s="718"/>
      <c r="ABE240" s="718"/>
      <c r="ABF240" s="718"/>
      <c r="ABG240" s="718"/>
      <c r="ABH240" s="718"/>
      <c r="ABI240" s="718"/>
      <c r="ABJ240" s="718"/>
      <c r="ABK240" s="718"/>
      <c r="ABL240" s="718"/>
      <c r="ABM240" s="718"/>
      <c r="ABN240" s="719"/>
      <c r="ABO240" s="719"/>
      <c r="ABP240" s="719"/>
      <c r="ABQ240" s="719"/>
      <c r="ABR240" s="719"/>
      <c r="ABS240" s="719"/>
      <c r="ABT240" s="717"/>
      <c r="ABU240" s="718"/>
      <c r="ABV240" s="718"/>
      <c r="ABW240" s="718"/>
      <c r="ABX240" s="718"/>
      <c r="ABY240" s="718"/>
      <c r="ABZ240" s="718"/>
      <c r="ACA240" s="718"/>
      <c r="ACB240" s="718"/>
      <c r="ACC240" s="718"/>
      <c r="ACD240" s="718"/>
      <c r="ACE240" s="718"/>
      <c r="ACF240" s="718"/>
      <c r="ACG240" s="719"/>
      <c r="ACH240" s="719"/>
      <c r="ACI240" s="719"/>
      <c r="ACJ240" s="719"/>
      <c r="ACK240" s="719"/>
      <c r="ACL240" s="719"/>
      <c r="ACM240" s="717"/>
      <c r="ACN240" s="718"/>
      <c r="ACO240" s="718"/>
      <c r="ACP240" s="718"/>
      <c r="ACQ240" s="718"/>
      <c r="ACR240" s="718"/>
      <c r="ACS240" s="718"/>
      <c r="ACT240" s="718"/>
      <c r="ACU240" s="718"/>
      <c r="ACV240" s="718"/>
      <c r="ACW240" s="718"/>
      <c r="ACX240" s="718"/>
      <c r="ACY240" s="718"/>
      <c r="ACZ240" s="719"/>
      <c r="ADA240" s="719"/>
      <c r="ADB240" s="719"/>
      <c r="ADC240" s="719"/>
      <c r="ADD240" s="719"/>
      <c r="ADE240" s="719"/>
      <c r="ADF240" s="717"/>
      <c r="ADG240" s="718"/>
      <c r="ADH240" s="718"/>
      <c r="ADI240" s="718"/>
      <c r="ADJ240" s="718"/>
      <c r="ADK240" s="718"/>
      <c r="ADL240" s="718"/>
      <c r="ADM240" s="718"/>
      <c r="ADN240" s="718"/>
      <c r="ADO240" s="718"/>
      <c r="ADP240" s="718"/>
      <c r="ADQ240" s="718"/>
      <c r="ADR240" s="718"/>
      <c r="ADS240" s="719"/>
      <c r="ADT240" s="719"/>
      <c r="ADU240" s="719"/>
      <c r="ADV240" s="719"/>
      <c r="ADW240" s="719"/>
      <c r="ADX240" s="719"/>
      <c r="ADY240" s="717"/>
      <c r="ADZ240" s="718"/>
      <c r="AEA240" s="718"/>
      <c r="AEB240" s="718"/>
      <c r="AEC240" s="718"/>
      <c r="AED240" s="718"/>
      <c r="AEE240" s="718"/>
      <c r="AEF240" s="718"/>
      <c r="AEG240" s="718"/>
      <c r="AEH240" s="718"/>
      <c r="AEI240" s="718"/>
      <c r="AEJ240" s="718"/>
      <c r="AEK240" s="718"/>
      <c r="AEL240" s="719"/>
      <c r="AEM240" s="719"/>
      <c r="AEN240" s="719"/>
      <c r="AEO240" s="719"/>
      <c r="AEP240" s="719"/>
      <c r="AEQ240" s="719"/>
      <c r="AER240" s="717"/>
      <c r="AES240" s="718"/>
      <c r="AET240" s="718"/>
      <c r="AEU240" s="718"/>
      <c r="AEV240" s="718"/>
      <c r="AEW240" s="718"/>
      <c r="AEX240" s="718"/>
      <c r="AEY240" s="718"/>
      <c r="AEZ240" s="718"/>
      <c r="AFA240" s="718"/>
      <c r="AFB240" s="718"/>
      <c r="AFC240" s="718"/>
      <c r="AFD240" s="718"/>
      <c r="AFE240" s="719"/>
      <c r="AFF240" s="719"/>
      <c r="AFG240" s="719"/>
      <c r="AFH240" s="719"/>
      <c r="AFI240" s="719"/>
      <c r="AFJ240" s="719"/>
      <c r="AFK240" s="717"/>
      <c r="AFL240" s="718"/>
      <c r="AFM240" s="718"/>
      <c r="AFN240" s="718"/>
      <c r="AFO240" s="718"/>
      <c r="AFP240" s="718"/>
      <c r="AFQ240" s="718"/>
      <c r="AFR240" s="718"/>
      <c r="AFS240" s="718"/>
      <c r="AFT240" s="718"/>
      <c r="AFU240" s="718"/>
      <c r="AFV240" s="718"/>
      <c r="AFW240" s="718"/>
      <c r="AFX240" s="719"/>
      <c r="AFY240" s="719"/>
      <c r="AFZ240" s="719"/>
      <c r="AGA240" s="719"/>
      <c r="AGB240" s="719"/>
      <c r="AGC240" s="719"/>
      <c r="AGD240" s="717"/>
      <c r="AGE240" s="718"/>
      <c r="AGF240" s="718"/>
      <c r="AGG240" s="718"/>
      <c r="AGH240" s="718"/>
      <c r="AGI240" s="718"/>
      <c r="AGJ240" s="718"/>
      <c r="AGK240" s="718"/>
      <c r="AGL240" s="718"/>
      <c r="AGM240" s="718"/>
      <c r="AGN240" s="718"/>
      <c r="AGO240" s="718"/>
      <c r="AGP240" s="718"/>
      <c r="AGQ240" s="719"/>
      <c r="AGR240" s="719"/>
      <c r="AGS240" s="719"/>
      <c r="AGT240" s="719"/>
      <c r="AGU240" s="719"/>
      <c r="AGV240" s="719"/>
      <c r="AGW240" s="717"/>
      <c r="AGX240" s="718"/>
      <c r="AGY240" s="718"/>
      <c r="AGZ240" s="718"/>
      <c r="AHA240" s="718"/>
      <c r="AHB240" s="718"/>
      <c r="AHC240" s="718"/>
      <c r="AHD240" s="718"/>
      <c r="AHE240" s="718"/>
      <c r="AHF240" s="718"/>
      <c r="AHG240" s="718"/>
      <c r="AHH240" s="718"/>
      <c r="AHI240" s="718"/>
      <c r="AHJ240" s="719"/>
      <c r="AHK240" s="719"/>
      <c r="AHL240" s="719"/>
      <c r="AHM240" s="719"/>
      <c r="AHN240" s="719"/>
      <c r="AHO240" s="719"/>
      <c r="AHP240" s="717"/>
      <c r="AHQ240" s="718"/>
      <c r="AHR240" s="718"/>
      <c r="AHS240" s="718"/>
      <c r="AHT240" s="718"/>
      <c r="AHU240" s="718"/>
      <c r="AHV240" s="718"/>
      <c r="AHW240" s="718"/>
      <c r="AHX240" s="718"/>
      <c r="AHY240" s="718"/>
      <c r="AHZ240" s="718"/>
      <c r="AIA240" s="718"/>
      <c r="AIB240" s="718"/>
      <c r="AIC240" s="719"/>
      <c r="AID240" s="719"/>
      <c r="AIE240" s="719"/>
      <c r="AIF240" s="719"/>
      <c r="AIG240" s="719"/>
      <c r="AIH240" s="719"/>
      <c r="AII240" s="717"/>
      <c r="AIJ240" s="718"/>
      <c r="AIK240" s="718"/>
      <c r="AIL240" s="718"/>
      <c r="AIM240" s="718"/>
      <c r="AIN240" s="718"/>
      <c r="AIO240" s="718"/>
      <c r="AIP240" s="718"/>
      <c r="AIQ240" s="718"/>
      <c r="AIR240" s="718"/>
      <c r="AIS240" s="718"/>
      <c r="AIT240" s="718"/>
      <c r="AIU240" s="718"/>
      <c r="AIV240" s="719"/>
      <c r="AIW240" s="719"/>
      <c r="AIX240" s="719"/>
      <c r="AIY240" s="719"/>
      <c r="AIZ240" s="719"/>
      <c r="AJA240" s="719"/>
      <c r="AJB240" s="717"/>
      <c r="AJC240" s="718"/>
      <c r="AJD240" s="718"/>
      <c r="AJE240" s="718"/>
      <c r="AJF240" s="718"/>
      <c r="AJG240" s="718"/>
      <c r="AJH240" s="718"/>
      <c r="AJI240" s="718"/>
      <c r="AJJ240" s="718"/>
      <c r="AJK240" s="718"/>
      <c r="AJL240" s="718"/>
      <c r="AJM240" s="718"/>
      <c r="AJN240" s="718"/>
      <c r="AJO240" s="719"/>
      <c r="AJP240" s="719"/>
      <c r="AJQ240" s="719"/>
      <c r="AJR240" s="719"/>
      <c r="AJS240" s="719"/>
      <c r="AJT240" s="719"/>
      <c r="AJU240" s="717"/>
      <c r="AJV240" s="718"/>
      <c r="AJW240" s="718"/>
      <c r="AJX240" s="718"/>
      <c r="AJY240" s="718"/>
      <c r="AJZ240" s="718"/>
      <c r="AKA240" s="718"/>
      <c r="AKB240" s="718"/>
      <c r="AKC240" s="718"/>
      <c r="AKD240" s="718"/>
      <c r="AKE240" s="718"/>
      <c r="AKF240" s="718"/>
      <c r="AKG240" s="718"/>
      <c r="AKH240" s="719"/>
      <c r="AKI240" s="719"/>
      <c r="AKJ240" s="719"/>
      <c r="AKK240" s="719"/>
      <c r="AKL240" s="719"/>
      <c r="AKM240" s="719"/>
      <c r="AKN240" s="717"/>
      <c r="AKO240" s="718"/>
      <c r="AKP240" s="718"/>
      <c r="AKQ240" s="718"/>
      <c r="AKR240" s="718"/>
      <c r="AKS240" s="718"/>
      <c r="AKT240" s="718"/>
      <c r="AKU240" s="718"/>
      <c r="AKV240" s="718"/>
      <c r="AKW240" s="718"/>
      <c r="AKX240" s="718"/>
      <c r="AKY240" s="718"/>
      <c r="AKZ240" s="718"/>
      <c r="ALA240" s="719"/>
      <c r="ALB240" s="719"/>
      <c r="ALC240" s="719"/>
      <c r="ALD240" s="719"/>
      <c r="ALE240" s="719"/>
      <c r="ALF240" s="719"/>
      <c r="ALG240" s="717"/>
      <c r="ALH240" s="718"/>
      <c r="ALI240" s="718"/>
      <c r="ALJ240" s="718"/>
      <c r="ALK240" s="718"/>
      <c r="ALL240" s="718"/>
      <c r="ALM240" s="718"/>
      <c r="ALN240" s="718"/>
      <c r="ALO240" s="718"/>
      <c r="ALP240" s="718"/>
      <c r="ALQ240" s="718"/>
      <c r="ALR240" s="718"/>
      <c r="ALS240" s="718"/>
      <c r="ALT240" s="719"/>
      <c r="ALU240" s="719"/>
      <c r="ALV240" s="719"/>
      <c r="ALW240" s="719"/>
      <c r="ALX240" s="719"/>
      <c r="ALY240" s="719"/>
      <c r="ALZ240" s="717"/>
      <c r="AMA240" s="718"/>
      <c r="AMB240" s="718"/>
      <c r="AMC240" s="718"/>
      <c r="AMD240" s="718"/>
      <c r="AME240" s="718"/>
      <c r="AMF240" s="718"/>
      <c r="AMG240" s="718"/>
      <c r="AMH240" s="718"/>
      <c r="AMI240" s="718"/>
      <c r="AMJ240" s="718"/>
      <c r="AMK240" s="718"/>
      <c r="AML240" s="718"/>
      <c r="AMM240" s="719"/>
      <c r="AMN240" s="719"/>
      <c r="AMO240" s="719"/>
      <c r="AMP240" s="719"/>
      <c r="AMQ240" s="719"/>
      <c r="AMR240" s="719"/>
      <c r="AMS240" s="717"/>
      <c r="AMT240" s="718"/>
      <c r="AMU240" s="718"/>
      <c r="AMV240" s="718"/>
      <c r="AMW240" s="718"/>
      <c r="AMX240" s="718"/>
      <c r="AMY240" s="718"/>
      <c r="AMZ240" s="718"/>
      <c r="ANA240" s="718"/>
      <c r="ANB240" s="718"/>
      <c r="ANC240" s="718"/>
      <c r="AND240" s="718"/>
      <c r="ANE240" s="718"/>
      <c r="ANF240" s="719"/>
      <c r="ANG240" s="719"/>
      <c r="ANH240" s="719"/>
      <c r="ANI240" s="719"/>
      <c r="ANJ240" s="719"/>
      <c r="ANK240" s="719"/>
      <c r="ANL240" s="717"/>
      <c r="ANM240" s="718"/>
      <c r="ANN240" s="718"/>
      <c r="ANO240" s="718"/>
      <c r="ANP240" s="718"/>
      <c r="ANQ240" s="718"/>
      <c r="ANR240" s="718"/>
      <c r="ANS240" s="718"/>
      <c r="ANT240" s="718"/>
      <c r="ANU240" s="718"/>
      <c r="ANV240" s="718"/>
      <c r="ANW240" s="718"/>
      <c r="ANX240" s="718"/>
      <c r="ANY240" s="719"/>
      <c r="ANZ240" s="719"/>
      <c r="AOA240" s="719"/>
      <c r="AOB240" s="719"/>
      <c r="AOC240" s="719"/>
      <c r="AOD240" s="719"/>
      <c r="AOE240" s="717"/>
      <c r="AOF240" s="718"/>
      <c r="AOG240" s="718"/>
      <c r="AOH240" s="718"/>
      <c r="AOI240" s="718"/>
      <c r="AOJ240" s="718"/>
      <c r="AOK240" s="718"/>
      <c r="AOL240" s="718"/>
      <c r="AOM240" s="718"/>
      <c r="AON240" s="718"/>
      <c r="AOO240" s="718"/>
      <c r="AOP240" s="718"/>
      <c r="AOQ240" s="718"/>
      <c r="AOR240" s="719"/>
      <c r="AOS240" s="719"/>
      <c r="AOT240" s="719"/>
      <c r="AOU240" s="719"/>
      <c r="AOV240" s="719"/>
      <c r="AOW240" s="719"/>
      <c r="AOX240" s="717"/>
      <c r="AOY240" s="718"/>
      <c r="AOZ240" s="718"/>
      <c r="APA240" s="718"/>
      <c r="APB240" s="718"/>
      <c r="APC240" s="718"/>
      <c r="APD240" s="718"/>
      <c r="APE240" s="718"/>
      <c r="APF240" s="718"/>
      <c r="APG240" s="718"/>
      <c r="APH240" s="718"/>
      <c r="API240" s="718"/>
      <c r="APJ240" s="718"/>
      <c r="APK240" s="719"/>
      <c r="APL240" s="719"/>
      <c r="APM240" s="719"/>
      <c r="APN240" s="719"/>
      <c r="APO240" s="719"/>
      <c r="APP240" s="719"/>
      <c r="APQ240" s="717"/>
      <c r="APR240" s="718"/>
      <c r="APS240" s="718"/>
      <c r="APT240" s="718"/>
      <c r="APU240" s="718"/>
      <c r="APV240" s="718"/>
      <c r="APW240" s="718"/>
      <c r="APX240" s="718"/>
      <c r="APY240" s="718"/>
      <c r="APZ240" s="718"/>
      <c r="AQA240" s="718"/>
      <c r="AQB240" s="718"/>
      <c r="AQC240" s="718"/>
      <c r="AQD240" s="719"/>
      <c r="AQE240" s="719"/>
      <c r="AQF240" s="719"/>
      <c r="AQG240" s="719"/>
      <c r="AQH240" s="719"/>
      <c r="AQI240" s="719"/>
      <c r="AQJ240" s="717"/>
      <c r="AQK240" s="718"/>
      <c r="AQL240" s="718"/>
      <c r="AQM240" s="718"/>
      <c r="AQN240" s="718"/>
      <c r="AQO240" s="718"/>
      <c r="AQP240" s="718"/>
      <c r="AQQ240" s="718"/>
      <c r="AQR240" s="718"/>
      <c r="AQS240" s="718"/>
      <c r="AQT240" s="718"/>
      <c r="AQU240" s="718"/>
      <c r="AQV240" s="718"/>
      <c r="AQW240" s="719"/>
      <c r="AQX240" s="719"/>
      <c r="AQY240" s="719"/>
      <c r="AQZ240" s="719"/>
      <c r="ARA240" s="719"/>
      <c r="ARB240" s="719"/>
      <c r="ARC240" s="717"/>
      <c r="ARD240" s="718"/>
      <c r="ARE240" s="718"/>
      <c r="ARF240" s="718"/>
      <c r="ARG240" s="718"/>
      <c r="ARH240" s="718"/>
      <c r="ARI240" s="718"/>
      <c r="ARJ240" s="718"/>
      <c r="ARK240" s="718"/>
      <c r="ARL240" s="718"/>
      <c r="ARM240" s="718"/>
      <c r="ARN240" s="718"/>
      <c r="ARO240" s="718"/>
      <c r="ARP240" s="719"/>
      <c r="ARQ240" s="719"/>
      <c r="ARR240" s="719"/>
      <c r="ARS240" s="719"/>
      <c r="ART240" s="719"/>
      <c r="ARU240" s="719"/>
      <c r="ARV240" s="717"/>
      <c r="ARW240" s="718"/>
      <c r="ARX240" s="718"/>
      <c r="ARY240" s="718"/>
      <c r="ARZ240" s="718"/>
      <c r="ASA240" s="718"/>
      <c r="ASB240" s="718"/>
      <c r="ASC240" s="718"/>
      <c r="ASD240" s="718"/>
      <c r="ASE240" s="718"/>
      <c r="ASF240" s="718"/>
      <c r="ASG240" s="718"/>
      <c r="ASH240" s="718"/>
      <c r="ASI240" s="719"/>
      <c r="ASJ240" s="719"/>
      <c r="ASK240" s="719"/>
      <c r="ASL240" s="719"/>
      <c r="ASM240" s="719"/>
      <c r="ASN240" s="719"/>
      <c r="ASO240" s="717"/>
      <c r="ASP240" s="718"/>
      <c r="ASQ240" s="718"/>
      <c r="ASR240" s="718"/>
      <c r="ASS240" s="718"/>
      <c r="AST240" s="718"/>
      <c r="ASU240" s="718"/>
      <c r="ASV240" s="718"/>
      <c r="ASW240" s="718"/>
      <c r="ASX240" s="718"/>
      <c r="ASY240" s="718"/>
      <c r="ASZ240" s="718"/>
      <c r="ATA240" s="718"/>
      <c r="ATB240" s="719"/>
      <c r="ATC240" s="719"/>
      <c r="ATD240" s="719"/>
      <c r="ATE240" s="719"/>
      <c r="ATF240" s="719"/>
      <c r="ATG240" s="719"/>
      <c r="ATH240" s="717"/>
      <c r="ATI240" s="718"/>
      <c r="ATJ240" s="718"/>
      <c r="ATK240" s="718"/>
      <c r="ATL240" s="718"/>
      <c r="ATM240" s="718"/>
      <c r="ATN240" s="718"/>
      <c r="ATO240" s="718"/>
      <c r="ATP240" s="718"/>
      <c r="ATQ240" s="718"/>
      <c r="ATR240" s="718"/>
      <c r="ATS240" s="718"/>
      <c r="ATT240" s="718"/>
      <c r="ATU240" s="719"/>
      <c r="ATV240" s="719"/>
      <c r="ATW240" s="719"/>
      <c r="ATX240" s="719"/>
      <c r="ATY240" s="719"/>
      <c r="ATZ240" s="719"/>
      <c r="AUA240" s="717"/>
      <c r="AUB240" s="718"/>
      <c r="AUC240" s="718"/>
      <c r="AUD240" s="718"/>
      <c r="AUE240" s="718"/>
      <c r="AUF240" s="718"/>
      <c r="AUG240" s="718"/>
      <c r="AUH240" s="718"/>
      <c r="AUI240" s="718"/>
      <c r="AUJ240" s="718"/>
      <c r="AUK240" s="718"/>
      <c r="AUL240" s="718"/>
      <c r="AUM240" s="718"/>
      <c r="AUN240" s="719"/>
      <c r="AUO240" s="719"/>
      <c r="AUP240" s="719"/>
      <c r="AUQ240" s="719"/>
      <c r="AUR240" s="719"/>
      <c r="AUS240" s="719"/>
      <c r="AUT240" s="717"/>
      <c r="AUU240" s="718"/>
      <c r="AUV240" s="718"/>
      <c r="AUW240" s="718"/>
      <c r="AUX240" s="718"/>
      <c r="AUY240" s="718"/>
      <c r="AUZ240" s="718"/>
      <c r="AVA240" s="718"/>
      <c r="AVB240" s="718"/>
      <c r="AVC240" s="718"/>
      <c r="AVD240" s="718"/>
      <c r="AVE240" s="718"/>
      <c r="AVF240" s="718"/>
      <c r="AVG240" s="719"/>
      <c r="AVH240" s="719"/>
      <c r="AVI240" s="719"/>
      <c r="AVJ240" s="719"/>
      <c r="AVK240" s="719"/>
      <c r="AVL240" s="719"/>
      <c r="AVM240" s="717"/>
      <c r="AVN240" s="718"/>
      <c r="AVO240" s="718"/>
      <c r="AVP240" s="718"/>
      <c r="AVQ240" s="718"/>
      <c r="AVR240" s="718"/>
      <c r="AVS240" s="718"/>
      <c r="AVT240" s="718"/>
      <c r="AVU240" s="718"/>
      <c r="AVV240" s="718"/>
      <c r="AVW240" s="718"/>
      <c r="AVX240" s="718"/>
      <c r="AVY240" s="718"/>
      <c r="AVZ240" s="719"/>
      <c r="AWA240" s="719"/>
      <c r="AWB240" s="719"/>
      <c r="AWC240" s="719"/>
      <c r="AWD240" s="719"/>
      <c r="AWE240" s="719"/>
      <c r="AWF240" s="717"/>
      <c r="AWG240" s="718"/>
      <c r="AWH240" s="718"/>
      <c r="AWI240" s="718"/>
      <c r="AWJ240" s="718"/>
      <c r="AWK240" s="718"/>
      <c r="AWL240" s="718"/>
      <c r="AWM240" s="718"/>
      <c r="AWN240" s="718"/>
      <c r="AWO240" s="718"/>
      <c r="AWP240" s="718"/>
      <c r="AWQ240" s="718"/>
      <c r="AWR240" s="718"/>
      <c r="AWS240" s="719"/>
      <c r="AWT240" s="719"/>
      <c r="AWU240" s="719"/>
      <c r="AWV240" s="719"/>
      <c r="AWW240" s="719"/>
      <c r="AWX240" s="719"/>
      <c r="AWY240" s="717"/>
      <c r="AWZ240" s="718"/>
      <c r="AXA240" s="718"/>
      <c r="AXB240" s="718"/>
      <c r="AXC240" s="718"/>
      <c r="AXD240" s="718"/>
      <c r="AXE240" s="718"/>
      <c r="AXF240" s="718"/>
      <c r="AXG240" s="718"/>
      <c r="AXH240" s="718"/>
      <c r="AXI240" s="718"/>
      <c r="AXJ240" s="718"/>
      <c r="AXK240" s="718"/>
      <c r="AXL240" s="719"/>
      <c r="AXM240" s="719"/>
      <c r="AXN240" s="719"/>
      <c r="AXO240" s="719"/>
      <c r="AXP240" s="719"/>
      <c r="AXQ240" s="719"/>
      <c r="AXR240" s="717"/>
      <c r="AXS240" s="718"/>
      <c r="AXT240" s="718"/>
      <c r="AXU240" s="718"/>
      <c r="AXV240" s="718"/>
      <c r="AXW240" s="718"/>
      <c r="AXX240" s="718"/>
      <c r="AXY240" s="718"/>
      <c r="AXZ240" s="718"/>
      <c r="AYA240" s="718"/>
      <c r="AYB240" s="718"/>
      <c r="AYC240" s="718"/>
      <c r="AYD240" s="718"/>
      <c r="AYE240" s="719"/>
      <c r="AYF240" s="719"/>
      <c r="AYG240" s="719"/>
      <c r="AYH240" s="719"/>
      <c r="AYI240" s="719"/>
      <c r="AYJ240" s="719"/>
      <c r="AYK240" s="717"/>
      <c r="AYL240" s="718"/>
      <c r="AYM240" s="718"/>
      <c r="AYN240" s="718"/>
      <c r="AYO240" s="718"/>
      <c r="AYP240" s="718"/>
      <c r="AYQ240" s="718"/>
      <c r="AYR240" s="718"/>
      <c r="AYS240" s="718"/>
      <c r="AYT240" s="718"/>
      <c r="AYU240" s="718"/>
      <c r="AYV240" s="718"/>
      <c r="AYW240" s="718"/>
      <c r="AYX240" s="719"/>
      <c r="AYY240" s="719"/>
      <c r="AYZ240" s="719"/>
      <c r="AZA240" s="719"/>
      <c r="AZB240" s="719"/>
      <c r="AZC240" s="719"/>
      <c r="AZD240" s="717"/>
      <c r="AZE240" s="718"/>
      <c r="AZF240" s="718"/>
      <c r="AZG240" s="718"/>
      <c r="AZH240" s="718"/>
      <c r="AZI240" s="718"/>
      <c r="AZJ240" s="718"/>
      <c r="AZK240" s="718"/>
      <c r="AZL240" s="718"/>
      <c r="AZM240" s="718"/>
      <c r="AZN240" s="718"/>
      <c r="AZO240" s="718"/>
      <c r="AZP240" s="718"/>
      <c r="AZQ240" s="719"/>
      <c r="AZR240" s="719"/>
      <c r="AZS240" s="719"/>
      <c r="AZT240" s="719"/>
      <c r="AZU240" s="719"/>
      <c r="AZV240" s="719"/>
      <c r="AZW240" s="717"/>
      <c r="AZX240" s="718"/>
      <c r="AZY240" s="718"/>
      <c r="AZZ240" s="718"/>
      <c r="BAA240" s="718"/>
      <c r="BAB240" s="718"/>
      <c r="BAC240" s="718"/>
      <c r="BAD240" s="718"/>
      <c r="BAE240" s="718"/>
      <c r="BAF240" s="718"/>
      <c r="BAG240" s="718"/>
      <c r="BAH240" s="718"/>
      <c r="BAI240" s="718"/>
      <c r="BAJ240" s="719"/>
      <c r="BAK240" s="719"/>
      <c r="BAL240" s="719"/>
      <c r="BAM240" s="719"/>
      <c r="BAN240" s="719"/>
      <c r="BAO240" s="719"/>
      <c r="BAP240" s="717"/>
      <c r="BAQ240" s="718"/>
      <c r="BAR240" s="718"/>
      <c r="BAS240" s="718"/>
      <c r="BAT240" s="718"/>
      <c r="BAU240" s="718"/>
      <c r="BAV240" s="718"/>
      <c r="BAW240" s="718"/>
      <c r="BAX240" s="718"/>
      <c r="BAY240" s="718"/>
      <c r="BAZ240" s="718"/>
      <c r="BBA240" s="718"/>
      <c r="BBB240" s="718"/>
      <c r="BBC240" s="719"/>
      <c r="BBD240" s="719"/>
      <c r="BBE240" s="719"/>
      <c r="BBF240" s="719"/>
      <c r="BBG240" s="719"/>
      <c r="BBH240" s="719"/>
      <c r="BBI240" s="717"/>
      <c r="BBJ240" s="718"/>
      <c r="BBK240" s="718"/>
      <c r="BBL240" s="718"/>
      <c r="BBM240" s="718"/>
      <c r="BBN240" s="718"/>
      <c r="BBO240" s="718"/>
      <c r="BBP240" s="718"/>
      <c r="BBQ240" s="718"/>
      <c r="BBR240" s="718"/>
      <c r="BBS240" s="718"/>
      <c r="BBT240" s="718"/>
      <c r="BBU240" s="718"/>
      <c r="BBV240" s="719"/>
      <c r="BBW240" s="719"/>
      <c r="BBX240" s="719"/>
      <c r="BBY240" s="719"/>
      <c r="BBZ240" s="719"/>
      <c r="BCA240" s="719"/>
      <c r="BCB240" s="717"/>
      <c r="BCC240" s="718"/>
      <c r="BCD240" s="718"/>
      <c r="BCE240" s="718"/>
      <c r="BCF240" s="718"/>
      <c r="BCG240" s="718"/>
      <c r="BCH240" s="718"/>
      <c r="BCI240" s="718"/>
      <c r="BCJ240" s="718"/>
      <c r="BCK240" s="718"/>
      <c r="BCL240" s="718"/>
      <c r="BCM240" s="718"/>
      <c r="BCN240" s="718"/>
      <c r="BCO240" s="719"/>
      <c r="BCP240" s="719"/>
      <c r="BCQ240" s="719"/>
      <c r="BCR240" s="719"/>
      <c r="BCS240" s="719"/>
      <c r="BCT240" s="719"/>
      <c r="BCU240" s="717"/>
      <c r="BCV240" s="718"/>
      <c r="BCW240" s="718"/>
      <c r="BCX240" s="718"/>
      <c r="BCY240" s="718"/>
      <c r="BCZ240" s="718"/>
      <c r="BDA240" s="718"/>
      <c r="BDB240" s="718"/>
      <c r="BDC240" s="718"/>
      <c r="BDD240" s="718"/>
      <c r="BDE240" s="718"/>
      <c r="BDF240" s="718"/>
      <c r="BDG240" s="718"/>
      <c r="BDH240" s="719"/>
      <c r="BDI240" s="719"/>
      <c r="BDJ240" s="719"/>
      <c r="BDK240" s="719"/>
      <c r="BDL240" s="719"/>
      <c r="BDM240" s="719"/>
      <c r="BDN240" s="717"/>
      <c r="BDO240" s="718"/>
      <c r="BDP240" s="718"/>
      <c r="BDQ240" s="718"/>
      <c r="BDR240" s="718"/>
      <c r="BDS240" s="718"/>
      <c r="BDT240" s="718"/>
      <c r="BDU240" s="718"/>
      <c r="BDV240" s="718"/>
      <c r="BDW240" s="718"/>
      <c r="BDX240" s="718"/>
      <c r="BDY240" s="718"/>
      <c r="BDZ240" s="718"/>
      <c r="BEA240" s="719"/>
      <c r="BEB240" s="719"/>
      <c r="BEC240" s="719"/>
      <c r="BED240" s="719"/>
      <c r="BEE240" s="719"/>
      <c r="BEF240" s="719"/>
      <c r="BEG240" s="717"/>
      <c r="BEH240" s="718"/>
      <c r="BEI240" s="718"/>
      <c r="BEJ240" s="718"/>
      <c r="BEK240" s="718"/>
      <c r="BEL240" s="718"/>
      <c r="BEM240" s="718"/>
      <c r="BEN240" s="718"/>
      <c r="BEO240" s="718"/>
      <c r="BEP240" s="718"/>
      <c r="BEQ240" s="718"/>
      <c r="BER240" s="718"/>
      <c r="BES240" s="718"/>
      <c r="BET240" s="719"/>
      <c r="BEU240" s="719"/>
      <c r="BEV240" s="719"/>
      <c r="BEW240" s="719"/>
      <c r="BEX240" s="719"/>
      <c r="BEY240" s="719"/>
      <c r="BEZ240" s="717"/>
      <c r="BFA240" s="718"/>
      <c r="BFB240" s="718"/>
      <c r="BFC240" s="718"/>
      <c r="BFD240" s="718"/>
      <c r="BFE240" s="718"/>
      <c r="BFF240" s="718"/>
      <c r="BFG240" s="718"/>
      <c r="BFH240" s="718"/>
      <c r="BFI240" s="718"/>
      <c r="BFJ240" s="718"/>
      <c r="BFK240" s="718"/>
      <c r="BFL240" s="718"/>
      <c r="BFM240" s="719"/>
      <c r="BFN240" s="719"/>
      <c r="BFO240" s="719"/>
      <c r="BFP240" s="719"/>
      <c r="BFQ240" s="719"/>
      <c r="BFR240" s="719"/>
      <c r="BFS240" s="717"/>
      <c r="BFT240" s="718"/>
      <c r="BFU240" s="718"/>
      <c r="BFV240" s="718"/>
      <c r="BFW240" s="718"/>
      <c r="BFX240" s="718"/>
      <c r="BFY240" s="718"/>
      <c r="BFZ240" s="718"/>
      <c r="BGA240" s="718"/>
      <c r="BGB240" s="718"/>
      <c r="BGC240" s="718"/>
      <c r="BGD240" s="718"/>
      <c r="BGE240" s="718"/>
      <c r="BGF240" s="719"/>
      <c r="BGG240" s="719"/>
      <c r="BGH240" s="719"/>
      <c r="BGI240" s="719"/>
      <c r="BGJ240" s="719"/>
      <c r="BGK240" s="719"/>
      <c r="BGL240" s="717"/>
      <c r="BGM240" s="718"/>
      <c r="BGN240" s="718"/>
      <c r="BGO240" s="718"/>
      <c r="BGP240" s="718"/>
      <c r="BGQ240" s="718"/>
      <c r="BGR240" s="718"/>
      <c r="BGS240" s="718"/>
      <c r="BGT240" s="718"/>
      <c r="BGU240" s="718"/>
      <c r="BGV240" s="718"/>
      <c r="BGW240" s="718"/>
      <c r="BGX240" s="718"/>
      <c r="BGY240" s="719"/>
      <c r="BGZ240" s="719"/>
      <c r="BHA240" s="719"/>
      <c r="BHB240" s="719"/>
      <c r="BHC240" s="719"/>
      <c r="BHD240" s="719"/>
      <c r="BHE240" s="717"/>
      <c r="BHF240" s="718"/>
      <c r="BHG240" s="718"/>
      <c r="BHH240" s="718"/>
      <c r="BHI240" s="718"/>
      <c r="BHJ240" s="718"/>
      <c r="BHK240" s="718"/>
      <c r="BHL240" s="718"/>
      <c r="BHM240" s="718"/>
      <c r="BHN240" s="718"/>
      <c r="BHO240" s="718"/>
      <c r="BHP240" s="718"/>
      <c r="BHQ240" s="718"/>
      <c r="BHR240" s="719"/>
      <c r="BHS240" s="719"/>
      <c r="BHT240" s="719"/>
      <c r="BHU240" s="719"/>
      <c r="BHV240" s="719"/>
      <c r="BHW240" s="719"/>
      <c r="BHX240" s="717"/>
      <c r="BHY240" s="718"/>
      <c r="BHZ240" s="718"/>
      <c r="BIA240" s="718"/>
      <c r="BIB240" s="718"/>
      <c r="BIC240" s="718"/>
      <c r="BID240" s="718"/>
      <c r="BIE240" s="718"/>
      <c r="BIF240" s="718"/>
      <c r="BIG240" s="718"/>
      <c r="BIH240" s="718"/>
      <c r="BII240" s="718"/>
      <c r="BIJ240" s="718"/>
      <c r="BIK240" s="719"/>
      <c r="BIL240" s="719"/>
      <c r="BIM240" s="719"/>
      <c r="BIN240" s="719"/>
      <c r="BIO240" s="719"/>
      <c r="BIP240" s="719"/>
      <c r="BIQ240" s="717"/>
      <c r="BIR240" s="718"/>
      <c r="BIS240" s="718"/>
      <c r="BIT240" s="718"/>
      <c r="BIU240" s="718"/>
      <c r="BIV240" s="718"/>
      <c r="BIW240" s="718"/>
      <c r="BIX240" s="718"/>
      <c r="BIY240" s="718"/>
      <c r="BIZ240" s="718"/>
      <c r="BJA240" s="718"/>
      <c r="BJB240" s="718"/>
      <c r="BJC240" s="718"/>
      <c r="BJD240" s="719"/>
      <c r="BJE240" s="719"/>
      <c r="BJF240" s="719"/>
      <c r="BJG240" s="719"/>
      <c r="BJH240" s="719"/>
      <c r="BJI240" s="719"/>
      <c r="BJJ240" s="717"/>
      <c r="BJK240" s="718"/>
      <c r="BJL240" s="718"/>
      <c r="BJM240" s="718"/>
      <c r="BJN240" s="718"/>
      <c r="BJO240" s="718"/>
      <c r="BJP240" s="718"/>
      <c r="BJQ240" s="718"/>
      <c r="BJR240" s="718"/>
      <c r="BJS240" s="718"/>
      <c r="BJT240" s="718"/>
      <c r="BJU240" s="718"/>
      <c r="BJV240" s="718"/>
      <c r="BJW240" s="719"/>
      <c r="BJX240" s="719"/>
      <c r="BJY240" s="719"/>
      <c r="BJZ240" s="719"/>
      <c r="BKA240" s="719"/>
      <c r="BKB240" s="719"/>
      <c r="BKC240" s="717"/>
      <c r="BKD240" s="718"/>
      <c r="BKE240" s="718"/>
      <c r="BKF240" s="718"/>
      <c r="BKG240" s="718"/>
      <c r="BKH240" s="718"/>
      <c r="BKI240" s="718"/>
      <c r="BKJ240" s="718"/>
      <c r="BKK240" s="718"/>
      <c r="BKL240" s="718"/>
      <c r="BKM240" s="718"/>
      <c r="BKN240" s="718"/>
      <c r="BKO240" s="718"/>
      <c r="BKP240" s="719"/>
      <c r="BKQ240" s="719"/>
      <c r="BKR240" s="719"/>
      <c r="BKS240" s="719"/>
      <c r="BKT240" s="719"/>
      <c r="BKU240" s="719"/>
      <c r="BKV240" s="717"/>
      <c r="BKW240" s="718"/>
      <c r="BKX240" s="718"/>
      <c r="BKY240" s="718"/>
      <c r="BKZ240" s="718"/>
      <c r="BLA240" s="718"/>
      <c r="BLB240" s="718"/>
      <c r="BLC240" s="718"/>
      <c r="BLD240" s="718"/>
      <c r="BLE240" s="718"/>
      <c r="BLF240" s="718"/>
      <c r="BLG240" s="718"/>
      <c r="BLH240" s="718"/>
      <c r="BLI240" s="719"/>
      <c r="BLJ240" s="719"/>
      <c r="BLK240" s="719"/>
      <c r="BLL240" s="719"/>
      <c r="BLM240" s="719"/>
      <c r="BLN240" s="719"/>
      <c r="BLO240" s="717"/>
      <c r="BLP240" s="718"/>
      <c r="BLQ240" s="718"/>
      <c r="BLR240" s="718"/>
      <c r="BLS240" s="718"/>
      <c r="BLT240" s="718"/>
      <c r="BLU240" s="718"/>
      <c r="BLV240" s="718"/>
      <c r="BLW240" s="718"/>
      <c r="BLX240" s="718"/>
      <c r="BLY240" s="718"/>
      <c r="BLZ240" s="718"/>
      <c r="BMA240" s="718"/>
      <c r="BMB240" s="719"/>
      <c r="BMC240" s="719"/>
      <c r="BMD240" s="719"/>
      <c r="BME240" s="719"/>
      <c r="BMF240" s="719"/>
      <c r="BMG240" s="719"/>
      <c r="BMH240" s="717"/>
      <c r="BMI240" s="718"/>
      <c r="BMJ240" s="718"/>
      <c r="BMK240" s="718"/>
      <c r="BML240" s="718"/>
      <c r="BMM240" s="718"/>
      <c r="BMN240" s="718"/>
      <c r="BMO240" s="718"/>
      <c r="BMP240" s="718"/>
      <c r="BMQ240" s="718"/>
      <c r="BMR240" s="718"/>
      <c r="BMS240" s="718"/>
      <c r="BMT240" s="718"/>
      <c r="BMU240" s="719"/>
      <c r="BMV240" s="719"/>
      <c r="BMW240" s="719"/>
      <c r="BMX240" s="719"/>
      <c r="BMY240" s="719"/>
      <c r="BMZ240" s="719"/>
      <c r="BNA240" s="717"/>
      <c r="BNB240" s="718"/>
      <c r="BNC240" s="718"/>
      <c r="BND240" s="718"/>
      <c r="BNE240" s="718"/>
      <c r="BNF240" s="718"/>
      <c r="BNG240" s="718"/>
      <c r="BNH240" s="718"/>
      <c r="BNI240" s="718"/>
      <c r="BNJ240" s="718"/>
      <c r="BNK240" s="718"/>
      <c r="BNL240" s="718"/>
      <c r="BNM240" s="718"/>
      <c r="BNN240" s="719"/>
      <c r="BNO240" s="719"/>
      <c r="BNP240" s="719"/>
      <c r="BNQ240" s="719"/>
      <c r="BNR240" s="719"/>
      <c r="BNS240" s="719"/>
      <c r="BNT240" s="717"/>
      <c r="BNU240" s="718"/>
      <c r="BNV240" s="718"/>
      <c r="BNW240" s="718"/>
      <c r="BNX240" s="718"/>
      <c r="BNY240" s="718"/>
      <c r="BNZ240" s="718"/>
      <c r="BOA240" s="718"/>
      <c r="BOB240" s="718"/>
      <c r="BOC240" s="718"/>
      <c r="BOD240" s="718"/>
      <c r="BOE240" s="718"/>
      <c r="BOF240" s="718"/>
      <c r="BOG240" s="719"/>
      <c r="BOH240" s="719"/>
      <c r="BOI240" s="719"/>
      <c r="BOJ240" s="719"/>
      <c r="BOK240" s="719"/>
      <c r="BOL240" s="719"/>
      <c r="BOM240" s="717"/>
      <c r="BON240" s="718"/>
      <c r="BOO240" s="718"/>
      <c r="BOP240" s="718"/>
      <c r="BOQ240" s="718"/>
      <c r="BOR240" s="718"/>
      <c r="BOS240" s="718"/>
      <c r="BOT240" s="718"/>
      <c r="BOU240" s="718"/>
      <c r="BOV240" s="718"/>
      <c r="BOW240" s="718"/>
      <c r="BOX240" s="718"/>
      <c r="BOY240" s="718"/>
      <c r="BOZ240" s="719"/>
      <c r="BPA240" s="719"/>
      <c r="BPB240" s="719"/>
      <c r="BPC240" s="719"/>
      <c r="BPD240" s="719"/>
      <c r="BPE240" s="719"/>
      <c r="BPF240" s="717"/>
      <c r="BPG240" s="718"/>
      <c r="BPH240" s="718"/>
      <c r="BPI240" s="718"/>
      <c r="BPJ240" s="718"/>
      <c r="BPK240" s="718"/>
      <c r="BPL240" s="718"/>
      <c r="BPM240" s="718"/>
      <c r="BPN240" s="718"/>
      <c r="BPO240" s="718"/>
      <c r="BPP240" s="718"/>
      <c r="BPQ240" s="718"/>
      <c r="BPR240" s="718"/>
      <c r="BPS240" s="719"/>
      <c r="BPT240" s="719"/>
      <c r="BPU240" s="719"/>
      <c r="BPV240" s="719"/>
      <c r="BPW240" s="719"/>
      <c r="BPX240" s="719"/>
      <c r="BPY240" s="717"/>
      <c r="BPZ240" s="718"/>
      <c r="BQA240" s="718"/>
      <c r="BQB240" s="718"/>
      <c r="BQC240" s="718"/>
      <c r="BQD240" s="718"/>
      <c r="BQE240" s="718"/>
      <c r="BQF240" s="718"/>
      <c r="BQG240" s="718"/>
      <c r="BQH240" s="718"/>
      <c r="BQI240" s="718"/>
      <c r="BQJ240" s="718"/>
      <c r="BQK240" s="718"/>
      <c r="BQL240" s="719"/>
      <c r="BQM240" s="719"/>
      <c r="BQN240" s="719"/>
      <c r="BQO240" s="719"/>
      <c r="BQP240" s="719"/>
      <c r="BQQ240" s="719"/>
      <c r="BQR240" s="717"/>
      <c r="BQS240" s="718"/>
      <c r="BQT240" s="718"/>
      <c r="BQU240" s="718"/>
      <c r="BQV240" s="718"/>
      <c r="BQW240" s="718"/>
      <c r="BQX240" s="718"/>
      <c r="BQY240" s="718"/>
      <c r="BQZ240" s="718"/>
      <c r="BRA240" s="718"/>
      <c r="BRB240" s="718"/>
      <c r="BRC240" s="718"/>
      <c r="BRD240" s="718"/>
      <c r="BRE240" s="719"/>
      <c r="BRF240" s="719"/>
      <c r="BRG240" s="719"/>
      <c r="BRH240" s="719"/>
      <c r="BRI240" s="719"/>
      <c r="BRJ240" s="719"/>
      <c r="BRK240" s="717"/>
      <c r="BRL240" s="718"/>
      <c r="BRM240" s="718"/>
      <c r="BRN240" s="718"/>
      <c r="BRO240" s="718"/>
      <c r="BRP240" s="718"/>
      <c r="BRQ240" s="718"/>
      <c r="BRR240" s="718"/>
      <c r="BRS240" s="718"/>
      <c r="BRT240" s="718"/>
      <c r="BRU240" s="718"/>
      <c r="BRV240" s="718"/>
      <c r="BRW240" s="718"/>
      <c r="BRX240" s="719"/>
      <c r="BRY240" s="719"/>
      <c r="BRZ240" s="719"/>
      <c r="BSA240" s="719"/>
      <c r="BSB240" s="719"/>
      <c r="BSC240" s="719"/>
      <c r="BSD240" s="717"/>
      <c r="BSE240" s="718"/>
      <c r="BSF240" s="718"/>
      <c r="BSG240" s="718"/>
      <c r="BSH240" s="718"/>
      <c r="BSI240" s="718"/>
      <c r="BSJ240" s="718"/>
      <c r="BSK240" s="718"/>
      <c r="BSL240" s="718"/>
      <c r="BSM240" s="718"/>
      <c r="BSN240" s="718"/>
      <c r="BSO240" s="718"/>
      <c r="BSP240" s="718"/>
      <c r="BSQ240" s="719"/>
      <c r="BSR240" s="719"/>
      <c r="BSS240" s="719"/>
      <c r="BST240" s="719"/>
      <c r="BSU240" s="719"/>
      <c r="BSV240" s="719"/>
      <c r="BSW240" s="717"/>
      <c r="BSX240" s="718"/>
      <c r="BSY240" s="718"/>
      <c r="BSZ240" s="718"/>
      <c r="BTA240" s="718"/>
      <c r="BTB240" s="718"/>
      <c r="BTC240" s="718"/>
      <c r="BTD240" s="718"/>
      <c r="BTE240" s="718"/>
      <c r="BTF240" s="718"/>
      <c r="BTG240" s="718"/>
      <c r="BTH240" s="718"/>
      <c r="BTI240" s="718"/>
      <c r="BTJ240" s="719"/>
      <c r="BTK240" s="719"/>
      <c r="BTL240" s="719"/>
      <c r="BTM240" s="719"/>
      <c r="BTN240" s="719"/>
      <c r="BTO240" s="719"/>
      <c r="BTP240" s="717"/>
      <c r="BTQ240" s="718"/>
      <c r="BTR240" s="718"/>
      <c r="BTS240" s="718"/>
      <c r="BTT240" s="718"/>
      <c r="BTU240" s="718"/>
      <c r="BTV240" s="718"/>
      <c r="BTW240" s="718"/>
      <c r="BTX240" s="718"/>
      <c r="BTY240" s="718"/>
      <c r="BTZ240" s="718"/>
      <c r="BUA240" s="718"/>
      <c r="BUB240" s="718"/>
      <c r="BUC240" s="719"/>
      <c r="BUD240" s="719"/>
      <c r="BUE240" s="719"/>
      <c r="BUF240" s="719"/>
      <c r="BUG240" s="719"/>
      <c r="BUH240" s="719"/>
      <c r="BUI240" s="717"/>
      <c r="BUJ240" s="718"/>
      <c r="BUK240" s="718"/>
      <c r="BUL240" s="718"/>
      <c r="BUM240" s="718"/>
      <c r="BUN240" s="718"/>
      <c r="BUO240" s="718"/>
      <c r="BUP240" s="718"/>
      <c r="BUQ240" s="718"/>
      <c r="BUR240" s="718"/>
      <c r="BUS240" s="718"/>
      <c r="BUT240" s="718"/>
      <c r="BUU240" s="718"/>
      <c r="BUV240" s="719"/>
      <c r="BUW240" s="719"/>
      <c r="BUX240" s="719"/>
      <c r="BUY240" s="719"/>
      <c r="BUZ240" s="719"/>
      <c r="BVA240" s="719"/>
      <c r="BVB240" s="717"/>
      <c r="BVC240" s="718"/>
      <c r="BVD240" s="718"/>
      <c r="BVE240" s="718"/>
      <c r="BVF240" s="718"/>
      <c r="BVG240" s="718"/>
      <c r="BVH240" s="718"/>
      <c r="BVI240" s="718"/>
      <c r="BVJ240" s="718"/>
      <c r="BVK240" s="718"/>
      <c r="BVL240" s="718"/>
      <c r="BVM240" s="718"/>
      <c r="BVN240" s="718"/>
      <c r="BVO240" s="719"/>
      <c r="BVP240" s="719"/>
      <c r="BVQ240" s="719"/>
      <c r="BVR240" s="719"/>
      <c r="BVS240" s="719"/>
      <c r="BVT240" s="719"/>
      <c r="BVU240" s="717"/>
      <c r="BVV240" s="718"/>
      <c r="BVW240" s="718"/>
      <c r="BVX240" s="718"/>
      <c r="BVY240" s="718"/>
      <c r="BVZ240" s="718"/>
      <c r="BWA240" s="718"/>
      <c r="BWB240" s="718"/>
      <c r="BWC240" s="718"/>
      <c r="BWD240" s="718"/>
      <c r="BWE240" s="718"/>
      <c r="BWF240" s="718"/>
      <c r="BWG240" s="718"/>
      <c r="BWH240" s="719"/>
      <c r="BWI240" s="719"/>
      <c r="BWJ240" s="719"/>
      <c r="BWK240" s="719"/>
      <c r="BWL240" s="719"/>
      <c r="BWM240" s="719"/>
      <c r="BWN240" s="717"/>
      <c r="BWO240" s="718"/>
      <c r="BWP240" s="718"/>
      <c r="BWQ240" s="718"/>
      <c r="BWR240" s="718"/>
      <c r="BWS240" s="718"/>
      <c r="BWT240" s="718"/>
      <c r="BWU240" s="718"/>
      <c r="BWV240" s="718"/>
      <c r="BWW240" s="718"/>
      <c r="BWX240" s="718"/>
      <c r="BWY240" s="718"/>
      <c r="BWZ240" s="718"/>
      <c r="BXA240" s="719"/>
      <c r="BXB240" s="719"/>
      <c r="BXC240" s="719"/>
      <c r="BXD240" s="719"/>
      <c r="BXE240" s="719"/>
      <c r="BXF240" s="719"/>
      <c r="BXG240" s="717"/>
      <c r="BXH240" s="718"/>
      <c r="BXI240" s="718"/>
      <c r="BXJ240" s="718"/>
      <c r="BXK240" s="718"/>
      <c r="BXL240" s="718"/>
      <c r="BXM240" s="718"/>
      <c r="BXN240" s="718"/>
      <c r="BXO240" s="718"/>
      <c r="BXP240" s="718"/>
      <c r="BXQ240" s="718"/>
      <c r="BXR240" s="718"/>
      <c r="BXS240" s="718"/>
      <c r="BXT240" s="719"/>
      <c r="BXU240" s="719"/>
      <c r="BXV240" s="719"/>
      <c r="BXW240" s="719"/>
      <c r="BXX240" s="719"/>
      <c r="BXY240" s="719"/>
      <c r="BXZ240" s="717"/>
      <c r="BYA240" s="718"/>
      <c r="BYB240" s="718"/>
      <c r="BYC240" s="718"/>
      <c r="BYD240" s="718"/>
      <c r="BYE240" s="718"/>
      <c r="BYF240" s="718"/>
      <c r="BYG240" s="718"/>
      <c r="BYH240" s="718"/>
      <c r="BYI240" s="718"/>
      <c r="BYJ240" s="718"/>
      <c r="BYK240" s="718"/>
      <c r="BYL240" s="718"/>
      <c r="BYM240" s="719"/>
      <c r="BYN240" s="719"/>
      <c r="BYO240" s="719"/>
      <c r="BYP240" s="719"/>
      <c r="BYQ240" s="719"/>
      <c r="BYR240" s="719"/>
      <c r="BYS240" s="717"/>
      <c r="BYT240" s="718"/>
      <c r="BYU240" s="718"/>
      <c r="BYV240" s="718"/>
      <c r="BYW240" s="718"/>
      <c r="BYX240" s="718"/>
      <c r="BYY240" s="718"/>
      <c r="BYZ240" s="718"/>
      <c r="BZA240" s="718"/>
      <c r="BZB240" s="718"/>
      <c r="BZC240" s="718"/>
      <c r="BZD240" s="718"/>
      <c r="BZE240" s="718"/>
      <c r="BZF240" s="719"/>
      <c r="BZG240" s="719"/>
      <c r="BZH240" s="719"/>
      <c r="BZI240" s="719"/>
      <c r="BZJ240" s="719"/>
      <c r="BZK240" s="719"/>
      <c r="BZL240" s="717"/>
      <c r="BZM240" s="718"/>
      <c r="BZN240" s="718"/>
      <c r="BZO240" s="718"/>
      <c r="BZP240" s="718"/>
      <c r="BZQ240" s="718"/>
      <c r="BZR240" s="718"/>
      <c r="BZS240" s="718"/>
      <c r="BZT240" s="718"/>
      <c r="BZU240" s="718"/>
      <c r="BZV240" s="718"/>
      <c r="BZW240" s="718"/>
      <c r="BZX240" s="718"/>
      <c r="BZY240" s="719"/>
      <c r="BZZ240" s="719"/>
      <c r="CAA240" s="719"/>
      <c r="CAB240" s="719"/>
      <c r="CAC240" s="719"/>
      <c r="CAD240" s="719"/>
      <c r="CAE240" s="717"/>
      <c r="CAF240" s="718"/>
      <c r="CAG240" s="718"/>
      <c r="CAH240" s="718"/>
      <c r="CAI240" s="718"/>
      <c r="CAJ240" s="718"/>
      <c r="CAK240" s="718"/>
      <c r="CAL240" s="718"/>
      <c r="CAM240" s="718"/>
      <c r="CAN240" s="718"/>
      <c r="CAO240" s="718"/>
      <c r="CAP240" s="718"/>
      <c r="CAQ240" s="718"/>
      <c r="CAR240" s="719"/>
      <c r="CAS240" s="719"/>
      <c r="CAT240" s="719"/>
      <c r="CAU240" s="719"/>
      <c r="CAV240" s="719"/>
      <c r="CAW240" s="719"/>
      <c r="CAX240" s="717"/>
      <c r="CAY240" s="718"/>
      <c r="CAZ240" s="718"/>
      <c r="CBA240" s="718"/>
      <c r="CBB240" s="718"/>
      <c r="CBC240" s="718"/>
      <c r="CBD240" s="718"/>
      <c r="CBE240" s="718"/>
      <c r="CBF240" s="718"/>
      <c r="CBG240" s="718"/>
      <c r="CBH240" s="718"/>
      <c r="CBI240" s="718"/>
      <c r="CBJ240" s="718"/>
      <c r="CBK240" s="719"/>
      <c r="CBL240" s="719"/>
      <c r="CBM240" s="719"/>
      <c r="CBN240" s="719"/>
      <c r="CBO240" s="719"/>
      <c r="CBP240" s="719"/>
      <c r="CBQ240" s="717"/>
      <c r="CBR240" s="718"/>
      <c r="CBS240" s="718"/>
      <c r="CBT240" s="718"/>
      <c r="CBU240" s="718"/>
      <c r="CBV240" s="718"/>
      <c r="CBW240" s="718"/>
      <c r="CBX240" s="718"/>
      <c r="CBY240" s="718"/>
      <c r="CBZ240" s="718"/>
      <c r="CCA240" s="718"/>
      <c r="CCB240" s="718"/>
      <c r="CCC240" s="718"/>
      <c r="CCD240" s="719"/>
      <c r="CCE240" s="719"/>
      <c r="CCF240" s="719"/>
      <c r="CCG240" s="719"/>
      <c r="CCH240" s="719"/>
      <c r="CCI240" s="719"/>
      <c r="CCJ240" s="717"/>
      <c r="CCK240" s="718"/>
      <c r="CCL240" s="718"/>
      <c r="CCM240" s="718"/>
      <c r="CCN240" s="718"/>
      <c r="CCO240" s="718"/>
      <c r="CCP240" s="718"/>
      <c r="CCQ240" s="718"/>
      <c r="CCR240" s="718"/>
      <c r="CCS240" s="718"/>
      <c r="CCT240" s="718"/>
      <c r="CCU240" s="718"/>
      <c r="CCV240" s="718"/>
      <c r="CCW240" s="719"/>
      <c r="CCX240" s="719"/>
      <c r="CCY240" s="719"/>
      <c r="CCZ240" s="719"/>
      <c r="CDA240" s="719"/>
      <c r="CDB240" s="719"/>
      <c r="CDC240" s="717"/>
      <c r="CDD240" s="718"/>
      <c r="CDE240" s="718"/>
      <c r="CDF240" s="718"/>
      <c r="CDG240" s="718"/>
      <c r="CDH240" s="718"/>
      <c r="CDI240" s="718"/>
      <c r="CDJ240" s="718"/>
      <c r="CDK240" s="718"/>
      <c r="CDL240" s="718"/>
      <c r="CDM240" s="718"/>
      <c r="CDN240" s="718"/>
      <c r="CDO240" s="718"/>
      <c r="CDP240" s="719"/>
      <c r="CDQ240" s="719"/>
      <c r="CDR240" s="719"/>
      <c r="CDS240" s="719"/>
      <c r="CDT240" s="719"/>
      <c r="CDU240" s="719"/>
      <c r="CDV240" s="717"/>
      <c r="CDW240" s="718"/>
      <c r="CDX240" s="718"/>
      <c r="CDY240" s="718"/>
      <c r="CDZ240" s="718"/>
      <c r="CEA240" s="718"/>
      <c r="CEB240" s="718"/>
      <c r="CEC240" s="718"/>
      <c r="CED240" s="718"/>
      <c r="CEE240" s="718"/>
      <c r="CEF240" s="718"/>
      <c r="CEG240" s="718"/>
      <c r="CEH240" s="718"/>
      <c r="CEI240" s="719"/>
      <c r="CEJ240" s="719"/>
      <c r="CEK240" s="719"/>
      <c r="CEL240" s="719"/>
      <c r="CEM240" s="719"/>
      <c r="CEN240" s="719"/>
      <c r="CEO240" s="717"/>
      <c r="CEP240" s="718"/>
      <c r="CEQ240" s="718"/>
      <c r="CER240" s="718"/>
      <c r="CES240" s="718"/>
      <c r="CET240" s="718"/>
      <c r="CEU240" s="718"/>
      <c r="CEV240" s="718"/>
      <c r="CEW240" s="718"/>
      <c r="CEX240" s="718"/>
      <c r="CEY240" s="718"/>
      <c r="CEZ240" s="718"/>
      <c r="CFA240" s="718"/>
      <c r="CFB240" s="719"/>
      <c r="CFC240" s="719"/>
      <c r="CFD240" s="719"/>
      <c r="CFE240" s="719"/>
      <c r="CFF240" s="719"/>
      <c r="CFG240" s="719"/>
      <c r="CFH240" s="717"/>
      <c r="CFI240" s="718"/>
      <c r="CFJ240" s="718"/>
      <c r="CFK240" s="718"/>
      <c r="CFL240" s="718"/>
      <c r="CFM240" s="718"/>
      <c r="CFN240" s="718"/>
      <c r="CFO240" s="718"/>
      <c r="CFP240" s="718"/>
      <c r="CFQ240" s="718"/>
      <c r="CFR240" s="718"/>
      <c r="CFS240" s="718"/>
      <c r="CFT240" s="718"/>
      <c r="CFU240" s="719"/>
      <c r="CFV240" s="719"/>
      <c r="CFW240" s="719"/>
      <c r="CFX240" s="719"/>
      <c r="CFY240" s="719"/>
      <c r="CFZ240" s="719"/>
      <c r="CGA240" s="717"/>
      <c r="CGB240" s="718"/>
      <c r="CGC240" s="718"/>
      <c r="CGD240" s="718"/>
      <c r="CGE240" s="718"/>
      <c r="CGF240" s="718"/>
      <c r="CGG240" s="718"/>
      <c r="CGH240" s="718"/>
      <c r="CGI240" s="718"/>
      <c r="CGJ240" s="718"/>
      <c r="CGK240" s="718"/>
      <c r="CGL240" s="718"/>
      <c r="CGM240" s="718"/>
      <c r="CGN240" s="719"/>
      <c r="CGO240" s="719"/>
      <c r="CGP240" s="719"/>
      <c r="CGQ240" s="719"/>
      <c r="CGR240" s="719"/>
      <c r="CGS240" s="719"/>
      <c r="CGT240" s="717"/>
      <c r="CGU240" s="718"/>
      <c r="CGV240" s="718"/>
      <c r="CGW240" s="718"/>
      <c r="CGX240" s="718"/>
      <c r="CGY240" s="718"/>
      <c r="CGZ240" s="718"/>
      <c r="CHA240" s="718"/>
      <c r="CHB240" s="718"/>
      <c r="CHC240" s="718"/>
      <c r="CHD240" s="718"/>
      <c r="CHE240" s="718"/>
      <c r="CHF240" s="718"/>
      <c r="CHG240" s="719"/>
      <c r="CHH240" s="719"/>
      <c r="CHI240" s="719"/>
      <c r="CHJ240" s="719"/>
      <c r="CHK240" s="719"/>
      <c r="CHL240" s="719"/>
      <c r="CHM240" s="717"/>
      <c r="CHN240" s="718"/>
      <c r="CHO240" s="718"/>
      <c r="CHP240" s="718"/>
      <c r="CHQ240" s="718"/>
      <c r="CHR240" s="718"/>
      <c r="CHS240" s="718"/>
      <c r="CHT240" s="718"/>
      <c r="CHU240" s="718"/>
      <c r="CHV240" s="718"/>
      <c r="CHW240" s="718"/>
      <c r="CHX240" s="718"/>
      <c r="CHY240" s="718"/>
      <c r="CHZ240" s="719"/>
      <c r="CIA240" s="719"/>
      <c r="CIB240" s="719"/>
      <c r="CIC240" s="719"/>
      <c r="CID240" s="719"/>
      <c r="CIE240" s="719"/>
      <c r="CIF240" s="717"/>
      <c r="CIG240" s="718"/>
      <c r="CIH240" s="718"/>
      <c r="CII240" s="718"/>
      <c r="CIJ240" s="718"/>
      <c r="CIK240" s="718"/>
      <c r="CIL240" s="718"/>
      <c r="CIM240" s="718"/>
      <c r="CIN240" s="718"/>
      <c r="CIO240" s="718"/>
      <c r="CIP240" s="718"/>
      <c r="CIQ240" s="718"/>
      <c r="CIR240" s="718"/>
      <c r="CIS240" s="719"/>
      <c r="CIT240" s="719"/>
      <c r="CIU240" s="719"/>
      <c r="CIV240" s="719"/>
      <c r="CIW240" s="719"/>
      <c r="CIX240" s="719"/>
      <c r="CIY240" s="717"/>
      <c r="CIZ240" s="718"/>
      <c r="CJA240" s="718"/>
      <c r="CJB240" s="718"/>
      <c r="CJC240" s="718"/>
      <c r="CJD240" s="718"/>
      <c r="CJE240" s="718"/>
      <c r="CJF240" s="718"/>
      <c r="CJG240" s="718"/>
      <c r="CJH240" s="718"/>
      <c r="CJI240" s="718"/>
      <c r="CJJ240" s="718"/>
      <c r="CJK240" s="718"/>
      <c r="CJL240" s="719"/>
      <c r="CJM240" s="719"/>
      <c r="CJN240" s="719"/>
      <c r="CJO240" s="719"/>
      <c r="CJP240" s="719"/>
      <c r="CJQ240" s="719"/>
      <c r="CJR240" s="717"/>
      <c r="CJS240" s="718"/>
      <c r="CJT240" s="718"/>
      <c r="CJU240" s="718"/>
      <c r="CJV240" s="718"/>
      <c r="CJW240" s="718"/>
      <c r="CJX240" s="718"/>
      <c r="CJY240" s="718"/>
      <c r="CJZ240" s="718"/>
      <c r="CKA240" s="718"/>
      <c r="CKB240" s="718"/>
      <c r="CKC240" s="718"/>
      <c r="CKD240" s="718"/>
      <c r="CKE240" s="719"/>
      <c r="CKF240" s="719"/>
      <c r="CKG240" s="719"/>
      <c r="CKH240" s="719"/>
      <c r="CKI240" s="719"/>
      <c r="CKJ240" s="719"/>
      <c r="CKK240" s="717"/>
      <c r="CKL240" s="718"/>
      <c r="CKM240" s="718"/>
      <c r="CKN240" s="718"/>
      <c r="CKO240" s="718"/>
      <c r="CKP240" s="718"/>
      <c r="CKQ240" s="718"/>
      <c r="CKR240" s="718"/>
      <c r="CKS240" s="718"/>
      <c r="CKT240" s="718"/>
      <c r="CKU240" s="718"/>
      <c r="CKV240" s="718"/>
      <c r="CKW240" s="718"/>
      <c r="CKX240" s="719"/>
      <c r="CKY240" s="719"/>
      <c r="CKZ240" s="719"/>
      <c r="CLA240" s="719"/>
      <c r="CLB240" s="719"/>
      <c r="CLC240" s="719"/>
      <c r="CLD240" s="717"/>
      <c r="CLE240" s="718"/>
      <c r="CLF240" s="718"/>
      <c r="CLG240" s="718"/>
      <c r="CLH240" s="718"/>
      <c r="CLI240" s="718"/>
      <c r="CLJ240" s="718"/>
      <c r="CLK240" s="718"/>
      <c r="CLL240" s="718"/>
      <c r="CLM240" s="718"/>
      <c r="CLN240" s="718"/>
      <c r="CLO240" s="718"/>
      <c r="CLP240" s="718"/>
      <c r="CLQ240" s="719"/>
      <c r="CLR240" s="719"/>
      <c r="CLS240" s="719"/>
      <c r="CLT240" s="719"/>
      <c r="CLU240" s="719"/>
      <c r="CLV240" s="719"/>
      <c r="CLW240" s="717"/>
      <c r="CLX240" s="718"/>
      <c r="CLY240" s="718"/>
      <c r="CLZ240" s="718"/>
      <c r="CMA240" s="718"/>
      <c r="CMB240" s="718"/>
      <c r="CMC240" s="718"/>
      <c r="CMD240" s="718"/>
      <c r="CME240" s="718"/>
      <c r="CMF240" s="718"/>
      <c r="CMG240" s="718"/>
      <c r="CMH240" s="718"/>
      <c r="CMI240" s="718"/>
      <c r="CMJ240" s="719"/>
      <c r="CMK240" s="719"/>
      <c r="CML240" s="719"/>
      <c r="CMM240" s="719"/>
      <c r="CMN240" s="719"/>
      <c r="CMO240" s="719"/>
      <c r="CMP240" s="717"/>
      <c r="CMQ240" s="718"/>
      <c r="CMR240" s="718"/>
      <c r="CMS240" s="718"/>
      <c r="CMT240" s="718"/>
      <c r="CMU240" s="718"/>
      <c r="CMV240" s="718"/>
      <c r="CMW240" s="718"/>
      <c r="CMX240" s="718"/>
      <c r="CMY240" s="718"/>
      <c r="CMZ240" s="718"/>
      <c r="CNA240" s="718"/>
      <c r="CNB240" s="718"/>
      <c r="CNC240" s="719"/>
      <c r="CND240" s="719"/>
      <c r="CNE240" s="719"/>
      <c r="CNF240" s="719"/>
      <c r="CNG240" s="719"/>
      <c r="CNH240" s="719"/>
      <c r="CNI240" s="717"/>
      <c r="CNJ240" s="718"/>
      <c r="CNK240" s="718"/>
      <c r="CNL240" s="718"/>
      <c r="CNM240" s="718"/>
      <c r="CNN240" s="718"/>
      <c r="CNO240" s="718"/>
      <c r="CNP240" s="718"/>
      <c r="CNQ240" s="718"/>
      <c r="CNR240" s="718"/>
      <c r="CNS240" s="718"/>
      <c r="CNT240" s="718"/>
      <c r="CNU240" s="718"/>
      <c r="CNV240" s="719"/>
      <c r="CNW240" s="719"/>
      <c r="CNX240" s="719"/>
      <c r="CNY240" s="719"/>
      <c r="CNZ240" s="719"/>
      <c r="COA240" s="719"/>
      <c r="COB240" s="717"/>
      <c r="COC240" s="718"/>
      <c r="COD240" s="718"/>
      <c r="COE240" s="718"/>
      <c r="COF240" s="718"/>
      <c r="COG240" s="718"/>
      <c r="COH240" s="718"/>
      <c r="COI240" s="718"/>
      <c r="COJ240" s="718"/>
      <c r="COK240" s="718"/>
      <c r="COL240" s="718"/>
      <c r="COM240" s="718"/>
      <c r="CON240" s="718"/>
      <c r="COO240" s="719"/>
      <c r="COP240" s="719"/>
      <c r="COQ240" s="719"/>
      <c r="COR240" s="719"/>
      <c r="COS240" s="719"/>
      <c r="COT240" s="719"/>
      <c r="COU240" s="717"/>
      <c r="COV240" s="718"/>
      <c r="COW240" s="718"/>
      <c r="COX240" s="718"/>
      <c r="COY240" s="718"/>
      <c r="COZ240" s="718"/>
      <c r="CPA240" s="718"/>
      <c r="CPB240" s="718"/>
      <c r="CPC240" s="718"/>
      <c r="CPD240" s="718"/>
      <c r="CPE240" s="718"/>
      <c r="CPF240" s="718"/>
      <c r="CPG240" s="718"/>
      <c r="CPH240" s="719"/>
      <c r="CPI240" s="719"/>
      <c r="CPJ240" s="719"/>
      <c r="CPK240" s="719"/>
      <c r="CPL240" s="719"/>
      <c r="CPM240" s="719"/>
      <c r="CPN240" s="717"/>
      <c r="CPO240" s="718"/>
      <c r="CPP240" s="718"/>
      <c r="CPQ240" s="718"/>
      <c r="CPR240" s="718"/>
      <c r="CPS240" s="718"/>
      <c r="CPT240" s="718"/>
      <c r="CPU240" s="718"/>
      <c r="CPV240" s="718"/>
      <c r="CPW240" s="718"/>
      <c r="CPX240" s="718"/>
      <c r="CPY240" s="718"/>
      <c r="CPZ240" s="718"/>
      <c r="CQA240" s="719"/>
      <c r="CQB240" s="719"/>
      <c r="CQC240" s="719"/>
      <c r="CQD240" s="719"/>
      <c r="CQE240" s="719"/>
      <c r="CQF240" s="719"/>
      <c r="CQG240" s="717"/>
      <c r="CQH240" s="718"/>
      <c r="CQI240" s="718"/>
      <c r="CQJ240" s="718"/>
      <c r="CQK240" s="718"/>
      <c r="CQL240" s="718"/>
      <c r="CQM240" s="718"/>
      <c r="CQN240" s="718"/>
      <c r="CQO240" s="718"/>
      <c r="CQP240" s="718"/>
      <c r="CQQ240" s="718"/>
      <c r="CQR240" s="718"/>
      <c r="CQS240" s="718"/>
      <c r="CQT240" s="719"/>
      <c r="CQU240" s="719"/>
      <c r="CQV240" s="719"/>
      <c r="CQW240" s="719"/>
      <c r="CQX240" s="719"/>
      <c r="CQY240" s="719"/>
      <c r="CQZ240" s="717"/>
      <c r="CRA240" s="718"/>
      <c r="CRB240" s="718"/>
      <c r="CRC240" s="718"/>
      <c r="CRD240" s="718"/>
      <c r="CRE240" s="718"/>
      <c r="CRF240" s="718"/>
      <c r="CRG240" s="718"/>
      <c r="CRH240" s="718"/>
      <c r="CRI240" s="718"/>
      <c r="CRJ240" s="718"/>
      <c r="CRK240" s="718"/>
      <c r="CRL240" s="718"/>
      <c r="CRM240" s="719"/>
      <c r="CRN240" s="719"/>
      <c r="CRO240" s="719"/>
      <c r="CRP240" s="719"/>
      <c r="CRQ240" s="719"/>
      <c r="CRR240" s="719"/>
      <c r="CRS240" s="717"/>
      <c r="CRT240" s="718"/>
      <c r="CRU240" s="718"/>
      <c r="CRV240" s="718"/>
      <c r="CRW240" s="718"/>
      <c r="CRX240" s="718"/>
      <c r="CRY240" s="718"/>
      <c r="CRZ240" s="718"/>
      <c r="CSA240" s="718"/>
      <c r="CSB240" s="718"/>
      <c r="CSC240" s="718"/>
      <c r="CSD240" s="718"/>
      <c r="CSE240" s="718"/>
      <c r="CSF240" s="719"/>
      <c r="CSG240" s="719"/>
      <c r="CSH240" s="719"/>
      <c r="CSI240" s="719"/>
      <c r="CSJ240" s="719"/>
      <c r="CSK240" s="719"/>
      <c r="CSL240" s="717"/>
      <c r="CSM240" s="718"/>
      <c r="CSN240" s="718"/>
      <c r="CSO240" s="718"/>
      <c r="CSP240" s="718"/>
      <c r="CSQ240" s="718"/>
      <c r="CSR240" s="718"/>
      <c r="CSS240" s="718"/>
      <c r="CST240" s="718"/>
      <c r="CSU240" s="718"/>
      <c r="CSV240" s="718"/>
      <c r="CSW240" s="718"/>
      <c r="CSX240" s="718"/>
      <c r="CSY240" s="719"/>
      <c r="CSZ240" s="719"/>
      <c r="CTA240" s="719"/>
      <c r="CTB240" s="719"/>
      <c r="CTC240" s="719"/>
      <c r="CTD240" s="719"/>
      <c r="CTE240" s="717"/>
      <c r="CTF240" s="718"/>
      <c r="CTG240" s="718"/>
      <c r="CTH240" s="718"/>
      <c r="CTI240" s="718"/>
      <c r="CTJ240" s="718"/>
      <c r="CTK240" s="718"/>
      <c r="CTL240" s="718"/>
      <c r="CTM240" s="718"/>
      <c r="CTN240" s="718"/>
      <c r="CTO240" s="718"/>
      <c r="CTP240" s="718"/>
      <c r="CTQ240" s="718"/>
      <c r="CTR240" s="719"/>
      <c r="CTS240" s="719"/>
      <c r="CTT240" s="719"/>
      <c r="CTU240" s="719"/>
      <c r="CTV240" s="719"/>
      <c r="CTW240" s="719"/>
      <c r="CTX240" s="717"/>
      <c r="CTY240" s="718"/>
      <c r="CTZ240" s="718"/>
      <c r="CUA240" s="718"/>
      <c r="CUB240" s="718"/>
      <c r="CUC240" s="718"/>
      <c r="CUD240" s="718"/>
      <c r="CUE240" s="718"/>
      <c r="CUF240" s="718"/>
      <c r="CUG240" s="718"/>
      <c r="CUH240" s="718"/>
      <c r="CUI240" s="718"/>
      <c r="CUJ240" s="718"/>
      <c r="CUK240" s="719"/>
      <c r="CUL240" s="719"/>
      <c r="CUM240" s="719"/>
      <c r="CUN240" s="719"/>
      <c r="CUO240" s="719"/>
      <c r="CUP240" s="719"/>
      <c r="CUQ240" s="717"/>
      <c r="CUR240" s="718"/>
      <c r="CUS240" s="718"/>
      <c r="CUT240" s="718"/>
      <c r="CUU240" s="718"/>
      <c r="CUV240" s="718"/>
      <c r="CUW240" s="718"/>
      <c r="CUX240" s="718"/>
      <c r="CUY240" s="718"/>
      <c r="CUZ240" s="718"/>
      <c r="CVA240" s="718"/>
      <c r="CVB240" s="718"/>
      <c r="CVC240" s="718"/>
      <c r="CVD240" s="719"/>
      <c r="CVE240" s="719"/>
      <c r="CVF240" s="719"/>
      <c r="CVG240" s="719"/>
      <c r="CVH240" s="719"/>
      <c r="CVI240" s="719"/>
      <c r="CVJ240" s="717"/>
      <c r="CVK240" s="718"/>
      <c r="CVL240" s="718"/>
      <c r="CVM240" s="718"/>
      <c r="CVN240" s="718"/>
      <c r="CVO240" s="718"/>
      <c r="CVP240" s="718"/>
      <c r="CVQ240" s="718"/>
      <c r="CVR240" s="718"/>
      <c r="CVS240" s="718"/>
      <c r="CVT240" s="718"/>
      <c r="CVU240" s="718"/>
      <c r="CVV240" s="718"/>
      <c r="CVW240" s="719"/>
      <c r="CVX240" s="719"/>
      <c r="CVY240" s="719"/>
      <c r="CVZ240" s="719"/>
      <c r="CWA240" s="719"/>
      <c r="CWB240" s="719"/>
      <c r="CWC240" s="717"/>
      <c r="CWD240" s="718"/>
      <c r="CWE240" s="718"/>
      <c r="CWF240" s="718"/>
      <c r="CWG240" s="718"/>
      <c r="CWH240" s="718"/>
      <c r="CWI240" s="718"/>
      <c r="CWJ240" s="718"/>
      <c r="CWK240" s="718"/>
      <c r="CWL240" s="718"/>
      <c r="CWM240" s="718"/>
      <c r="CWN240" s="718"/>
      <c r="CWO240" s="718"/>
      <c r="CWP240" s="719"/>
      <c r="CWQ240" s="719"/>
      <c r="CWR240" s="719"/>
      <c r="CWS240" s="719"/>
      <c r="CWT240" s="719"/>
      <c r="CWU240" s="719"/>
      <c r="CWV240" s="717"/>
      <c r="CWW240" s="718"/>
      <c r="CWX240" s="718"/>
      <c r="CWY240" s="718"/>
      <c r="CWZ240" s="718"/>
      <c r="CXA240" s="718"/>
      <c r="CXB240" s="718"/>
      <c r="CXC240" s="718"/>
      <c r="CXD240" s="718"/>
      <c r="CXE240" s="718"/>
      <c r="CXF240" s="718"/>
      <c r="CXG240" s="718"/>
      <c r="CXH240" s="718"/>
      <c r="CXI240" s="719"/>
      <c r="CXJ240" s="719"/>
      <c r="CXK240" s="719"/>
      <c r="CXL240" s="719"/>
      <c r="CXM240" s="719"/>
      <c r="CXN240" s="719"/>
      <c r="CXO240" s="717"/>
      <c r="CXP240" s="718"/>
      <c r="CXQ240" s="718"/>
      <c r="CXR240" s="718"/>
      <c r="CXS240" s="718"/>
      <c r="CXT240" s="718"/>
      <c r="CXU240" s="718"/>
      <c r="CXV240" s="718"/>
      <c r="CXW240" s="718"/>
      <c r="CXX240" s="718"/>
      <c r="CXY240" s="718"/>
      <c r="CXZ240" s="718"/>
      <c r="CYA240" s="718"/>
      <c r="CYB240" s="719"/>
      <c r="CYC240" s="719"/>
      <c r="CYD240" s="719"/>
      <c r="CYE240" s="719"/>
      <c r="CYF240" s="719"/>
      <c r="CYG240" s="719"/>
      <c r="CYH240" s="717"/>
      <c r="CYI240" s="718"/>
      <c r="CYJ240" s="718"/>
      <c r="CYK240" s="718"/>
      <c r="CYL240" s="718"/>
      <c r="CYM240" s="718"/>
      <c r="CYN240" s="718"/>
      <c r="CYO240" s="718"/>
      <c r="CYP240" s="718"/>
      <c r="CYQ240" s="718"/>
      <c r="CYR240" s="718"/>
      <c r="CYS240" s="718"/>
      <c r="CYT240" s="718"/>
      <c r="CYU240" s="719"/>
      <c r="CYV240" s="719"/>
      <c r="CYW240" s="719"/>
      <c r="CYX240" s="719"/>
      <c r="CYY240" s="719"/>
      <c r="CYZ240" s="719"/>
      <c r="CZA240" s="717"/>
      <c r="CZB240" s="718"/>
      <c r="CZC240" s="718"/>
      <c r="CZD240" s="718"/>
      <c r="CZE240" s="718"/>
      <c r="CZF240" s="718"/>
      <c r="CZG240" s="718"/>
      <c r="CZH240" s="718"/>
      <c r="CZI240" s="718"/>
      <c r="CZJ240" s="718"/>
      <c r="CZK240" s="718"/>
      <c r="CZL240" s="718"/>
      <c r="CZM240" s="718"/>
      <c r="CZN240" s="719"/>
      <c r="CZO240" s="719"/>
      <c r="CZP240" s="719"/>
      <c r="CZQ240" s="719"/>
      <c r="CZR240" s="719"/>
      <c r="CZS240" s="719"/>
      <c r="CZT240" s="717"/>
      <c r="CZU240" s="718"/>
      <c r="CZV240" s="718"/>
      <c r="CZW240" s="718"/>
      <c r="CZX240" s="718"/>
      <c r="CZY240" s="718"/>
      <c r="CZZ240" s="718"/>
      <c r="DAA240" s="718"/>
      <c r="DAB240" s="718"/>
      <c r="DAC240" s="718"/>
      <c r="DAD240" s="718"/>
      <c r="DAE240" s="718"/>
      <c r="DAF240" s="718"/>
      <c r="DAG240" s="719"/>
      <c r="DAH240" s="719"/>
      <c r="DAI240" s="719"/>
      <c r="DAJ240" s="719"/>
      <c r="DAK240" s="719"/>
      <c r="DAL240" s="719"/>
      <c r="DAM240" s="717"/>
      <c r="DAN240" s="718"/>
      <c r="DAO240" s="718"/>
      <c r="DAP240" s="718"/>
      <c r="DAQ240" s="718"/>
      <c r="DAR240" s="718"/>
      <c r="DAS240" s="718"/>
      <c r="DAT240" s="718"/>
      <c r="DAU240" s="718"/>
      <c r="DAV240" s="718"/>
      <c r="DAW240" s="718"/>
      <c r="DAX240" s="718"/>
      <c r="DAY240" s="718"/>
      <c r="DAZ240" s="719"/>
      <c r="DBA240" s="719"/>
      <c r="DBB240" s="719"/>
      <c r="DBC240" s="719"/>
      <c r="DBD240" s="719"/>
      <c r="DBE240" s="719"/>
      <c r="DBF240" s="717"/>
      <c r="DBG240" s="718"/>
      <c r="DBH240" s="718"/>
      <c r="DBI240" s="718"/>
      <c r="DBJ240" s="718"/>
      <c r="DBK240" s="718"/>
      <c r="DBL240" s="718"/>
      <c r="DBM240" s="718"/>
      <c r="DBN240" s="718"/>
      <c r="DBO240" s="718"/>
      <c r="DBP240" s="718"/>
      <c r="DBQ240" s="718"/>
      <c r="DBR240" s="718"/>
      <c r="DBS240" s="719"/>
      <c r="DBT240" s="719"/>
      <c r="DBU240" s="719"/>
      <c r="DBV240" s="719"/>
      <c r="DBW240" s="719"/>
      <c r="DBX240" s="719"/>
      <c r="DBY240" s="717"/>
      <c r="DBZ240" s="718"/>
      <c r="DCA240" s="718"/>
      <c r="DCB240" s="718"/>
      <c r="DCC240" s="718"/>
      <c r="DCD240" s="718"/>
      <c r="DCE240" s="718"/>
      <c r="DCF240" s="718"/>
      <c r="DCG240" s="718"/>
      <c r="DCH240" s="718"/>
      <c r="DCI240" s="718"/>
      <c r="DCJ240" s="718"/>
      <c r="DCK240" s="718"/>
      <c r="DCL240" s="719"/>
      <c r="DCM240" s="719"/>
      <c r="DCN240" s="719"/>
      <c r="DCO240" s="719"/>
      <c r="DCP240" s="719"/>
      <c r="DCQ240" s="719"/>
      <c r="DCR240" s="717"/>
      <c r="DCS240" s="718"/>
      <c r="DCT240" s="718"/>
      <c r="DCU240" s="718"/>
      <c r="DCV240" s="718"/>
      <c r="DCW240" s="718"/>
      <c r="DCX240" s="718"/>
      <c r="DCY240" s="718"/>
      <c r="DCZ240" s="718"/>
      <c r="DDA240" s="718"/>
      <c r="DDB240" s="718"/>
      <c r="DDC240" s="718"/>
      <c r="DDD240" s="718"/>
      <c r="DDE240" s="719"/>
      <c r="DDF240" s="719"/>
      <c r="DDG240" s="719"/>
      <c r="DDH240" s="719"/>
      <c r="DDI240" s="719"/>
      <c r="DDJ240" s="719"/>
      <c r="DDK240" s="717"/>
      <c r="DDL240" s="718"/>
      <c r="DDM240" s="718"/>
      <c r="DDN240" s="718"/>
      <c r="DDO240" s="718"/>
      <c r="DDP240" s="718"/>
      <c r="DDQ240" s="718"/>
      <c r="DDR240" s="718"/>
      <c r="DDS240" s="718"/>
      <c r="DDT240" s="718"/>
      <c r="DDU240" s="718"/>
      <c r="DDV240" s="718"/>
      <c r="DDW240" s="718"/>
      <c r="DDX240" s="719"/>
      <c r="DDY240" s="719"/>
      <c r="DDZ240" s="719"/>
      <c r="DEA240" s="719"/>
      <c r="DEB240" s="719"/>
      <c r="DEC240" s="719"/>
      <c r="DED240" s="717"/>
      <c r="DEE240" s="718"/>
      <c r="DEF240" s="718"/>
      <c r="DEG240" s="718"/>
      <c r="DEH240" s="718"/>
      <c r="DEI240" s="718"/>
      <c r="DEJ240" s="718"/>
      <c r="DEK240" s="718"/>
      <c r="DEL240" s="718"/>
      <c r="DEM240" s="718"/>
      <c r="DEN240" s="718"/>
      <c r="DEO240" s="718"/>
      <c r="DEP240" s="718"/>
      <c r="DEQ240" s="719"/>
      <c r="DER240" s="719"/>
      <c r="DES240" s="719"/>
      <c r="DET240" s="719"/>
      <c r="DEU240" s="719"/>
      <c r="DEV240" s="719"/>
      <c r="DEW240" s="717"/>
      <c r="DEX240" s="718"/>
      <c r="DEY240" s="718"/>
      <c r="DEZ240" s="718"/>
      <c r="DFA240" s="718"/>
      <c r="DFB240" s="718"/>
      <c r="DFC240" s="718"/>
      <c r="DFD240" s="718"/>
      <c r="DFE240" s="718"/>
      <c r="DFF240" s="718"/>
      <c r="DFG240" s="718"/>
      <c r="DFH240" s="718"/>
      <c r="DFI240" s="718"/>
      <c r="DFJ240" s="719"/>
      <c r="DFK240" s="719"/>
      <c r="DFL240" s="719"/>
      <c r="DFM240" s="719"/>
      <c r="DFN240" s="719"/>
      <c r="DFO240" s="719"/>
      <c r="DFP240" s="717"/>
      <c r="DFQ240" s="718"/>
      <c r="DFR240" s="718"/>
      <c r="DFS240" s="718"/>
      <c r="DFT240" s="718"/>
      <c r="DFU240" s="718"/>
      <c r="DFV240" s="718"/>
      <c r="DFW240" s="718"/>
      <c r="DFX240" s="718"/>
      <c r="DFY240" s="718"/>
      <c r="DFZ240" s="718"/>
      <c r="DGA240" s="718"/>
      <c r="DGB240" s="718"/>
      <c r="DGC240" s="719"/>
      <c r="DGD240" s="719"/>
      <c r="DGE240" s="719"/>
      <c r="DGF240" s="719"/>
      <c r="DGG240" s="719"/>
      <c r="DGH240" s="719"/>
      <c r="DGI240" s="717"/>
      <c r="DGJ240" s="718"/>
      <c r="DGK240" s="718"/>
      <c r="DGL240" s="718"/>
      <c r="DGM240" s="718"/>
      <c r="DGN240" s="718"/>
      <c r="DGO240" s="718"/>
      <c r="DGP240" s="718"/>
      <c r="DGQ240" s="718"/>
      <c r="DGR240" s="718"/>
      <c r="DGS240" s="718"/>
      <c r="DGT240" s="718"/>
      <c r="DGU240" s="718"/>
      <c r="DGV240" s="719"/>
      <c r="DGW240" s="719"/>
      <c r="DGX240" s="719"/>
      <c r="DGY240" s="719"/>
      <c r="DGZ240" s="719"/>
      <c r="DHA240" s="719"/>
      <c r="DHB240" s="717"/>
      <c r="DHC240" s="718"/>
      <c r="DHD240" s="718"/>
      <c r="DHE240" s="718"/>
      <c r="DHF240" s="718"/>
      <c r="DHG240" s="718"/>
      <c r="DHH240" s="718"/>
      <c r="DHI240" s="718"/>
      <c r="DHJ240" s="718"/>
      <c r="DHK240" s="718"/>
      <c r="DHL240" s="718"/>
      <c r="DHM240" s="718"/>
      <c r="DHN240" s="718"/>
      <c r="DHO240" s="719"/>
      <c r="DHP240" s="719"/>
      <c r="DHQ240" s="719"/>
      <c r="DHR240" s="719"/>
      <c r="DHS240" s="719"/>
      <c r="DHT240" s="719"/>
      <c r="DHU240" s="717"/>
      <c r="DHV240" s="718"/>
      <c r="DHW240" s="718"/>
      <c r="DHX240" s="718"/>
      <c r="DHY240" s="718"/>
      <c r="DHZ240" s="718"/>
      <c r="DIA240" s="718"/>
      <c r="DIB240" s="718"/>
      <c r="DIC240" s="718"/>
      <c r="DID240" s="718"/>
      <c r="DIE240" s="718"/>
      <c r="DIF240" s="718"/>
      <c r="DIG240" s="718"/>
      <c r="DIH240" s="719"/>
      <c r="DII240" s="719"/>
      <c r="DIJ240" s="719"/>
      <c r="DIK240" s="719"/>
      <c r="DIL240" s="719"/>
      <c r="DIM240" s="719"/>
      <c r="DIN240" s="717"/>
      <c r="DIO240" s="718"/>
      <c r="DIP240" s="718"/>
      <c r="DIQ240" s="718"/>
      <c r="DIR240" s="718"/>
      <c r="DIS240" s="718"/>
      <c r="DIT240" s="718"/>
      <c r="DIU240" s="718"/>
      <c r="DIV240" s="718"/>
      <c r="DIW240" s="718"/>
      <c r="DIX240" s="718"/>
      <c r="DIY240" s="718"/>
      <c r="DIZ240" s="718"/>
      <c r="DJA240" s="719"/>
      <c r="DJB240" s="719"/>
      <c r="DJC240" s="719"/>
      <c r="DJD240" s="719"/>
      <c r="DJE240" s="719"/>
      <c r="DJF240" s="719"/>
      <c r="DJG240" s="717"/>
      <c r="DJH240" s="718"/>
      <c r="DJI240" s="718"/>
      <c r="DJJ240" s="718"/>
      <c r="DJK240" s="718"/>
      <c r="DJL240" s="718"/>
      <c r="DJM240" s="718"/>
      <c r="DJN240" s="718"/>
      <c r="DJO240" s="718"/>
      <c r="DJP240" s="718"/>
      <c r="DJQ240" s="718"/>
      <c r="DJR240" s="718"/>
      <c r="DJS240" s="718"/>
      <c r="DJT240" s="719"/>
      <c r="DJU240" s="719"/>
      <c r="DJV240" s="719"/>
      <c r="DJW240" s="719"/>
      <c r="DJX240" s="719"/>
      <c r="DJY240" s="719"/>
      <c r="DJZ240" s="717"/>
      <c r="DKA240" s="718"/>
      <c r="DKB240" s="718"/>
      <c r="DKC240" s="718"/>
      <c r="DKD240" s="718"/>
      <c r="DKE240" s="718"/>
      <c r="DKF240" s="718"/>
      <c r="DKG240" s="718"/>
      <c r="DKH240" s="718"/>
      <c r="DKI240" s="718"/>
      <c r="DKJ240" s="718"/>
      <c r="DKK240" s="718"/>
      <c r="DKL240" s="718"/>
      <c r="DKM240" s="719"/>
      <c r="DKN240" s="719"/>
      <c r="DKO240" s="719"/>
      <c r="DKP240" s="719"/>
      <c r="DKQ240" s="719"/>
      <c r="DKR240" s="719"/>
      <c r="DKS240" s="717"/>
      <c r="DKT240" s="718"/>
      <c r="DKU240" s="718"/>
      <c r="DKV240" s="718"/>
      <c r="DKW240" s="718"/>
      <c r="DKX240" s="718"/>
      <c r="DKY240" s="718"/>
      <c r="DKZ240" s="718"/>
      <c r="DLA240" s="718"/>
      <c r="DLB240" s="718"/>
      <c r="DLC240" s="718"/>
      <c r="DLD240" s="718"/>
      <c r="DLE240" s="718"/>
      <c r="DLF240" s="719"/>
      <c r="DLG240" s="719"/>
      <c r="DLH240" s="719"/>
      <c r="DLI240" s="719"/>
      <c r="DLJ240" s="719"/>
      <c r="DLK240" s="719"/>
      <c r="DLL240" s="717"/>
      <c r="DLM240" s="718"/>
      <c r="DLN240" s="718"/>
      <c r="DLO240" s="718"/>
      <c r="DLP240" s="718"/>
      <c r="DLQ240" s="718"/>
      <c r="DLR240" s="718"/>
      <c r="DLS240" s="718"/>
      <c r="DLT240" s="718"/>
      <c r="DLU240" s="718"/>
      <c r="DLV240" s="718"/>
      <c r="DLW240" s="718"/>
      <c r="DLX240" s="718"/>
      <c r="DLY240" s="719"/>
      <c r="DLZ240" s="719"/>
      <c r="DMA240" s="719"/>
      <c r="DMB240" s="719"/>
      <c r="DMC240" s="719"/>
      <c r="DMD240" s="719"/>
      <c r="DME240" s="717"/>
      <c r="DMF240" s="718"/>
      <c r="DMG240" s="718"/>
      <c r="DMH240" s="718"/>
      <c r="DMI240" s="718"/>
      <c r="DMJ240" s="718"/>
      <c r="DMK240" s="718"/>
      <c r="DML240" s="718"/>
      <c r="DMM240" s="718"/>
      <c r="DMN240" s="718"/>
      <c r="DMO240" s="718"/>
      <c r="DMP240" s="718"/>
      <c r="DMQ240" s="718"/>
      <c r="DMR240" s="719"/>
      <c r="DMS240" s="719"/>
      <c r="DMT240" s="719"/>
      <c r="DMU240" s="719"/>
      <c r="DMV240" s="719"/>
      <c r="DMW240" s="719"/>
      <c r="DMX240" s="717"/>
      <c r="DMY240" s="718"/>
      <c r="DMZ240" s="718"/>
      <c r="DNA240" s="718"/>
      <c r="DNB240" s="718"/>
      <c r="DNC240" s="718"/>
      <c r="DND240" s="718"/>
      <c r="DNE240" s="718"/>
      <c r="DNF240" s="718"/>
      <c r="DNG240" s="718"/>
      <c r="DNH240" s="718"/>
      <c r="DNI240" s="718"/>
      <c r="DNJ240" s="718"/>
      <c r="DNK240" s="719"/>
      <c r="DNL240" s="719"/>
      <c r="DNM240" s="719"/>
      <c r="DNN240" s="719"/>
      <c r="DNO240" s="719"/>
      <c r="DNP240" s="719"/>
      <c r="DNQ240" s="717"/>
      <c r="DNR240" s="718"/>
      <c r="DNS240" s="718"/>
      <c r="DNT240" s="718"/>
      <c r="DNU240" s="718"/>
      <c r="DNV240" s="718"/>
      <c r="DNW240" s="718"/>
      <c r="DNX240" s="718"/>
      <c r="DNY240" s="718"/>
      <c r="DNZ240" s="718"/>
      <c r="DOA240" s="718"/>
      <c r="DOB240" s="718"/>
      <c r="DOC240" s="718"/>
      <c r="DOD240" s="719"/>
      <c r="DOE240" s="719"/>
      <c r="DOF240" s="719"/>
      <c r="DOG240" s="719"/>
      <c r="DOH240" s="719"/>
      <c r="DOI240" s="719"/>
      <c r="DOJ240" s="717"/>
      <c r="DOK240" s="718"/>
      <c r="DOL240" s="718"/>
      <c r="DOM240" s="718"/>
      <c r="DON240" s="718"/>
      <c r="DOO240" s="718"/>
      <c r="DOP240" s="718"/>
      <c r="DOQ240" s="718"/>
      <c r="DOR240" s="718"/>
      <c r="DOS240" s="718"/>
      <c r="DOT240" s="718"/>
      <c r="DOU240" s="718"/>
      <c r="DOV240" s="718"/>
      <c r="DOW240" s="719"/>
      <c r="DOX240" s="719"/>
      <c r="DOY240" s="719"/>
      <c r="DOZ240" s="719"/>
      <c r="DPA240" s="719"/>
      <c r="DPB240" s="719"/>
      <c r="DPC240" s="717"/>
      <c r="DPD240" s="718"/>
      <c r="DPE240" s="718"/>
      <c r="DPF240" s="718"/>
      <c r="DPG240" s="718"/>
      <c r="DPH240" s="718"/>
      <c r="DPI240" s="718"/>
      <c r="DPJ240" s="718"/>
      <c r="DPK240" s="718"/>
      <c r="DPL240" s="718"/>
      <c r="DPM240" s="718"/>
      <c r="DPN240" s="718"/>
      <c r="DPO240" s="718"/>
      <c r="DPP240" s="719"/>
      <c r="DPQ240" s="719"/>
      <c r="DPR240" s="719"/>
      <c r="DPS240" s="719"/>
      <c r="DPT240" s="719"/>
      <c r="DPU240" s="719"/>
      <c r="DPV240" s="717"/>
      <c r="DPW240" s="718"/>
      <c r="DPX240" s="718"/>
      <c r="DPY240" s="718"/>
      <c r="DPZ240" s="718"/>
      <c r="DQA240" s="718"/>
      <c r="DQB240" s="718"/>
      <c r="DQC240" s="718"/>
      <c r="DQD240" s="718"/>
      <c r="DQE240" s="718"/>
      <c r="DQF240" s="718"/>
      <c r="DQG240" s="718"/>
      <c r="DQH240" s="718"/>
      <c r="DQI240" s="719"/>
      <c r="DQJ240" s="719"/>
      <c r="DQK240" s="719"/>
      <c r="DQL240" s="719"/>
      <c r="DQM240" s="719"/>
      <c r="DQN240" s="719"/>
      <c r="DQO240" s="717"/>
      <c r="DQP240" s="718"/>
      <c r="DQQ240" s="718"/>
      <c r="DQR240" s="718"/>
      <c r="DQS240" s="718"/>
      <c r="DQT240" s="718"/>
      <c r="DQU240" s="718"/>
      <c r="DQV240" s="718"/>
      <c r="DQW240" s="718"/>
      <c r="DQX240" s="718"/>
      <c r="DQY240" s="718"/>
      <c r="DQZ240" s="718"/>
      <c r="DRA240" s="718"/>
      <c r="DRB240" s="719"/>
      <c r="DRC240" s="719"/>
      <c r="DRD240" s="719"/>
      <c r="DRE240" s="719"/>
      <c r="DRF240" s="719"/>
      <c r="DRG240" s="719"/>
      <c r="DRH240" s="717"/>
      <c r="DRI240" s="718"/>
      <c r="DRJ240" s="718"/>
      <c r="DRK240" s="718"/>
      <c r="DRL240" s="718"/>
      <c r="DRM240" s="718"/>
      <c r="DRN240" s="718"/>
      <c r="DRO240" s="718"/>
      <c r="DRP240" s="718"/>
      <c r="DRQ240" s="718"/>
      <c r="DRR240" s="718"/>
      <c r="DRS240" s="718"/>
      <c r="DRT240" s="718"/>
      <c r="DRU240" s="719"/>
      <c r="DRV240" s="719"/>
      <c r="DRW240" s="719"/>
      <c r="DRX240" s="719"/>
      <c r="DRY240" s="719"/>
      <c r="DRZ240" s="719"/>
      <c r="DSA240" s="717"/>
      <c r="DSB240" s="718"/>
      <c r="DSC240" s="718"/>
      <c r="DSD240" s="718"/>
      <c r="DSE240" s="718"/>
      <c r="DSF240" s="718"/>
      <c r="DSG240" s="718"/>
      <c r="DSH240" s="718"/>
      <c r="DSI240" s="718"/>
      <c r="DSJ240" s="718"/>
      <c r="DSK240" s="718"/>
      <c r="DSL240" s="718"/>
      <c r="DSM240" s="718"/>
      <c r="DSN240" s="719"/>
      <c r="DSO240" s="719"/>
      <c r="DSP240" s="719"/>
      <c r="DSQ240" s="719"/>
      <c r="DSR240" s="719"/>
      <c r="DSS240" s="719"/>
      <c r="DST240" s="717"/>
      <c r="DSU240" s="718"/>
      <c r="DSV240" s="718"/>
      <c r="DSW240" s="718"/>
      <c r="DSX240" s="718"/>
      <c r="DSY240" s="718"/>
      <c r="DSZ240" s="718"/>
      <c r="DTA240" s="718"/>
      <c r="DTB240" s="718"/>
      <c r="DTC240" s="718"/>
      <c r="DTD240" s="718"/>
      <c r="DTE240" s="718"/>
      <c r="DTF240" s="718"/>
      <c r="DTG240" s="719"/>
      <c r="DTH240" s="719"/>
      <c r="DTI240" s="719"/>
      <c r="DTJ240" s="719"/>
      <c r="DTK240" s="719"/>
      <c r="DTL240" s="719"/>
      <c r="DTM240" s="717"/>
      <c r="DTN240" s="718"/>
      <c r="DTO240" s="718"/>
      <c r="DTP240" s="718"/>
      <c r="DTQ240" s="718"/>
      <c r="DTR240" s="718"/>
      <c r="DTS240" s="718"/>
      <c r="DTT240" s="718"/>
      <c r="DTU240" s="718"/>
      <c r="DTV240" s="718"/>
      <c r="DTW240" s="718"/>
      <c r="DTX240" s="718"/>
      <c r="DTY240" s="718"/>
      <c r="DTZ240" s="719"/>
      <c r="DUA240" s="719"/>
      <c r="DUB240" s="719"/>
      <c r="DUC240" s="719"/>
      <c r="DUD240" s="719"/>
      <c r="DUE240" s="719"/>
      <c r="DUF240" s="717"/>
      <c r="DUG240" s="718"/>
      <c r="DUH240" s="718"/>
      <c r="DUI240" s="718"/>
      <c r="DUJ240" s="718"/>
      <c r="DUK240" s="718"/>
      <c r="DUL240" s="718"/>
      <c r="DUM240" s="718"/>
      <c r="DUN240" s="718"/>
      <c r="DUO240" s="718"/>
      <c r="DUP240" s="718"/>
      <c r="DUQ240" s="718"/>
      <c r="DUR240" s="718"/>
      <c r="DUS240" s="719"/>
      <c r="DUT240" s="719"/>
      <c r="DUU240" s="719"/>
      <c r="DUV240" s="719"/>
      <c r="DUW240" s="719"/>
      <c r="DUX240" s="719"/>
      <c r="DUY240" s="717"/>
      <c r="DUZ240" s="718"/>
      <c r="DVA240" s="718"/>
      <c r="DVB240" s="718"/>
      <c r="DVC240" s="718"/>
      <c r="DVD240" s="718"/>
      <c r="DVE240" s="718"/>
      <c r="DVF240" s="718"/>
      <c r="DVG240" s="718"/>
      <c r="DVH240" s="718"/>
      <c r="DVI240" s="718"/>
      <c r="DVJ240" s="718"/>
      <c r="DVK240" s="718"/>
      <c r="DVL240" s="719"/>
      <c r="DVM240" s="719"/>
      <c r="DVN240" s="719"/>
      <c r="DVO240" s="719"/>
      <c r="DVP240" s="719"/>
      <c r="DVQ240" s="719"/>
      <c r="DVR240" s="717"/>
      <c r="DVS240" s="718"/>
      <c r="DVT240" s="718"/>
      <c r="DVU240" s="718"/>
      <c r="DVV240" s="718"/>
      <c r="DVW240" s="718"/>
      <c r="DVX240" s="718"/>
      <c r="DVY240" s="718"/>
      <c r="DVZ240" s="718"/>
      <c r="DWA240" s="718"/>
      <c r="DWB240" s="718"/>
      <c r="DWC240" s="718"/>
      <c r="DWD240" s="718"/>
      <c r="DWE240" s="719"/>
      <c r="DWF240" s="719"/>
      <c r="DWG240" s="719"/>
      <c r="DWH240" s="719"/>
      <c r="DWI240" s="719"/>
      <c r="DWJ240" s="719"/>
      <c r="DWK240" s="717"/>
      <c r="DWL240" s="718"/>
      <c r="DWM240" s="718"/>
      <c r="DWN240" s="718"/>
      <c r="DWO240" s="718"/>
      <c r="DWP240" s="718"/>
      <c r="DWQ240" s="718"/>
      <c r="DWR240" s="718"/>
      <c r="DWS240" s="718"/>
      <c r="DWT240" s="718"/>
      <c r="DWU240" s="718"/>
      <c r="DWV240" s="718"/>
      <c r="DWW240" s="718"/>
      <c r="DWX240" s="719"/>
      <c r="DWY240" s="719"/>
      <c r="DWZ240" s="719"/>
      <c r="DXA240" s="719"/>
      <c r="DXB240" s="719"/>
      <c r="DXC240" s="719"/>
      <c r="DXD240" s="717"/>
      <c r="DXE240" s="718"/>
      <c r="DXF240" s="718"/>
      <c r="DXG240" s="718"/>
      <c r="DXH240" s="718"/>
      <c r="DXI240" s="718"/>
      <c r="DXJ240" s="718"/>
      <c r="DXK240" s="718"/>
      <c r="DXL240" s="718"/>
      <c r="DXM240" s="718"/>
      <c r="DXN240" s="718"/>
      <c r="DXO240" s="718"/>
      <c r="DXP240" s="718"/>
      <c r="DXQ240" s="719"/>
      <c r="DXR240" s="719"/>
      <c r="DXS240" s="719"/>
      <c r="DXT240" s="719"/>
      <c r="DXU240" s="719"/>
      <c r="DXV240" s="719"/>
      <c r="DXW240" s="717"/>
      <c r="DXX240" s="718"/>
      <c r="DXY240" s="718"/>
      <c r="DXZ240" s="718"/>
      <c r="DYA240" s="718"/>
      <c r="DYB240" s="718"/>
      <c r="DYC240" s="718"/>
      <c r="DYD240" s="718"/>
      <c r="DYE240" s="718"/>
      <c r="DYF240" s="718"/>
      <c r="DYG240" s="718"/>
      <c r="DYH240" s="718"/>
      <c r="DYI240" s="718"/>
      <c r="DYJ240" s="719"/>
      <c r="DYK240" s="719"/>
      <c r="DYL240" s="719"/>
      <c r="DYM240" s="719"/>
      <c r="DYN240" s="719"/>
      <c r="DYO240" s="719"/>
      <c r="DYP240" s="717"/>
      <c r="DYQ240" s="718"/>
      <c r="DYR240" s="718"/>
      <c r="DYS240" s="718"/>
      <c r="DYT240" s="718"/>
      <c r="DYU240" s="718"/>
      <c r="DYV240" s="718"/>
      <c r="DYW240" s="718"/>
      <c r="DYX240" s="718"/>
      <c r="DYY240" s="718"/>
      <c r="DYZ240" s="718"/>
      <c r="DZA240" s="718"/>
      <c r="DZB240" s="718"/>
      <c r="DZC240" s="719"/>
      <c r="DZD240" s="719"/>
      <c r="DZE240" s="719"/>
      <c r="DZF240" s="719"/>
      <c r="DZG240" s="719"/>
      <c r="DZH240" s="719"/>
      <c r="DZI240" s="717"/>
      <c r="DZJ240" s="718"/>
      <c r="DZK240" s="718"/>
      <c r="DZL240" s="718"/>
      <c r="DZM240" s="718"/>
      <c r="DZN240" s="718"/>
      <c r="DZO240" s="718"/>
      <c r="DZP240" s="718"/>
      <c r="DZQ240" s="718"/>
      <c r="DZR240" s="718"/>
      <c r="DZS240" s="718"/>
      <c r="DZT240" s="718"/>
      <c r="DZU240" s="718"/>
      <c r="DZV240" s="719"/>
      <c r="DZW240" s="719"/>
      <c r="DZX240" s="719"/>
      <c r="DZY240" s="719"/>
      <c r="DZZ240" s="719"/>
      <c r="EAA240" s="719"/>
      <c r="EAB240" s="717"/>
      <c r="EAC240" s="718"/>
      <c r="EAD240" s="718"/>
      <c r="EAE240" s="718"/>
      <c r="EAF240" s="718"/>
      <c r="EAG240" s="718"/>
      <c r="EAH240" s="718"/>
      <c r="EAI240" s="718"/>
      <c r="EAJ240" s="718"/>
      <c r="EAK240" s="718"/>
      <c r="EAL240" s="718"/>
      <c r="EAM240" s="718"/>
      <c r="EAN240" s="718"/>
      <c r="EAO240" s="719"/>
      <c r="EAP240" s="719"/>
      <c r="EAQ240" s="719"/>
      <c r="EAR240" s="719"/>
      <c r="EAS240" s="719"/>
      <c r="EAT240" s="719"/>
      <c r="EAU240" s="717"/>
      <c r="EAV240" s="718"/>
      <c r="EAW240" s="718"/>
      <c r="EAX240" s="718"/>
      <c r="EAY240" s="718"/>
      <c r="EAZ240" s="718"/>
      <c r="EBA240" s="718"/>
      <c r="EBB240" s="718"/>
      <c r="EBC240" s="718"/>
      <c r="EBD240" s="718"/>
      <c r="EBE240" s="718"/>
      <c r="EBF240" s="718"/>
      <c r="EBG240" s="718"/>
      <c r="EBH240" s="719"/>
      <c r="EBI240" s="719"/>
      <c r="EBJ240" s="719"/>
      <c r="EBK240" s="719"/>
      <c r="EBL240" s="719"/>
      <c r="EBM240" s="719"/>
      <c r="EBN240" s="717"/>
      <c r="EBO240" s="718"/>
      <c r="EBP240" s="718"/>
      <c r="EBQ240" s="718"/>
      <c r="EBR240" s="718"/>
      <c r="EBS240" s="718"/>
      <c r="EBT240" s="718"/>
      <c r="EBU240" s="718"/>
      <c r="EBV240" s="718"/>
      <c r="EBW240" s="718"/>
      <c r="EBX240" s="718"/>
      <c r="EBY240" s="718"/>
      <c r="EBZ240" s="718"/>
      <c r="ECA240" s="719"/>
      <c r="ECB240" s="719"/>
      <c r="ECC240" s="719"/>
      <c r="ECD240" s="719"/>
      <c r="ECE240" s="719"/>
      <c r="ECF240" s="719"/>
      <c r="ECG240" s="717"/>
      <c r="ECH240" s="718"/>
      <c r="ECI240" s="718"/>
      <c r="ECJ240" s="718"/>
      <c r="ECK240" s="718"/>
      <c r="ECL240" s="718"/>
      <c r="ECM240" s="718"/>
      <c r="ECN240" s="718"/>
      <c r="ECO240" s="718"/>
      <c r="ECP240" s="718"/>
      <c r="ECQ240" s="718"/>
      <c r="ECR240" s="718"/>
      <c r="ECS240" s="718"/>
      <c r="ECT240" s="719"/>
      <c r="ECU240" s="719"/>
      <c r="ECV240" s="719"/>
      <c r="ECW240" s="719"/>
      <c r="ECX240" s="719"/>
      <c r="ECY240" s="719"/>
      <c r="ECZ240" s="717"/>
      <c r="EDA240" s="718"/>
      <c r="EDB240" s="718"/>
      <c r="EDC240" s="718"/>
      <c r="EDD240" s="718"/>
      <c r="EDE240" s="718"/>
      <c r="EDF240" s="718"/>
      <c r="EDG240" s="718"/>
      <c r="EDH240" s="718"/>
      <c r="EDI240" s="718"/>
      <c r="EDJ240" s="718"/>
      <c r="EDK240" s="718"/>
      <c r="EDL240" s="718"/>
      <c r="EDM240" s="719"/>
      <c r="EDN240" s="719"/>
      <c r="EDO240" s="719"/>
      <c r="EDP240" s="719"/>
      <c r="EDQ240" s="719"/>
      <c r="EDR240" s="719"/>
      <c r="EDS240" s="717"/>
      <c r="EDT240" s="718"/>
      <c r="EDU240" s="718"/>
      <c r="EDV240" s="718"/>
      <c r="EDW240" s="718"/>
      <c r="EDX240" s="718"/>
      <c r="EDY240" s="718"/>
      <c r="EDZ240" s="718"/>
      <c r="EEA240" s="718"/>
      <c r="EEB240" s="718"/>
      <c r="EEC240" s="718"/>
      <c r="EED240" s="718"/>
      <c r="EEE240" s="718"/>
      <c r="EEF240" s="719"/>
      <c r="EEG240" s="719"/>
      <c r="EEH240" s="719"/>
      <c r="EEI240" s="719"/>
      <c r="EEJ240" s="719"/>
      <c r="EEK240" s="719"/>
      <c r="EEL240" s="717"/>
      <c r="EEM240" s="718"/>
      <c r="EEN240" s="718"/>
      <c r="EEO240" s="718"/>
      <c r="EEP240" s="718"/>
      <c r="EEQ240" s="718"/>
      <c r="EER240" s="718"/>
      <c r="EES240" s="718"/>
      <c r="EET240" s="718"/>
      <c r="EEU240" s="718"/>
      <c r="EEV240" s="718"/>
      <c r="EEW240" s="718"/>
      <c r="EEX240" s="718"/>
      <c r="EEY240" s="719"/>
      <c r="EEZ240" s="719"/>
      <c r="EFA240" s="719"/>
      <c r="EFB240" s="719"/>
      <c r="EFC240" s="719"/>
      <c r="EFD240" s="719"/>
      <c r="EFE240" s="717"/>
      <c r="EFF240" s="718"/>
      <c r="EFG240" s="718"/>
      <c r="EFH240" s="718"/>
      <c r="EFI240" s="718"/>
      <c r="EFJ240" s="718"/>
      <c r="EFK240" s="718"/>
      <c r="EFL240" s="718"/>
      <c r="EFM240" s="718"/>
      <c r="EFN240" s="718"/>
      <c r="EFO240" s="718"/>
      <c r="EFP240" s="718"/>
      <c r="EFQ240" s="718"/>
      <c r="EFR240" s="719"/>
      <c r="EFS240" s="719"/>
      <c r="EFT240" s="719"/>
      <c r="EFU240" s="719"/>
      <c r="EFV240" s="719"/>
      <c r="EFW240" s="719"/>
      <c r="EFX240" s="717"/>
      <c r="EFY240" s="718"/>
      <c r="EFZ240" s="718"/>
      <c r="EGA240" s="718"/>
      <c r="EGB240" s="718"/>
      <c r="EGC240" s="718"/>
      <c r="EGD240" s="718"/>
      <c r="EGE240" s="718"/>
      <c r="EGF240" s="718"/>
      <c r="EGG240" s="718"/>
      <c r="EGH240" s="718"/>
      <c r="EGI240" s="718"/>
      <c r="EGJ240" s="718"/>
      <c r="EGK240" s="719"/>
      <c r="EGL240" s="719"/>
      <c r="EGM240" s="719"/>
      <c r="EGN240" s="719"/>
      <c r="EGO240" s="719"/>
      <c r="EGP240" s="719"/>
      <c r="EGQ240" s="717"/>
      <c r="EGR240" s="718"/>
      <c r="EGS240" s="718"/>
      <c r="EGT240" s="718"/>
      <c r="EGU240" s="718"/>
      <c r="EGV240" s="718"/>
      <c r="EGW240" s="718"/>
      <c r="EGX240" s="718"/>
      <c r="EGY240" s="718"/>
      <c r="EGZ240" s="718"/>
      <c r="EHA240" s="718"/>
      <c r="EHB240" s="718"/>
      <c r="EHC240" s="718"/>
      <c r="EHD240" s="719"/>
      <c r="EHE240" s="719"/>
      <c r="EHF240" s="719"/>
      <c r="EHG240" s="719"/>
      <c r="EHH240" s="719"/>
      <c r="EHI240" s="719"/>
      <c r="EHJ240" s="717"/>
      <c r="EHK240" s="718"/>
      <c r="EHL240" s="718"/>
      <c r="EHM240" s="718"/>
      <c r="EHN240" s="718"/>
      <c r="EHO240" s="718"/>
      <c r="EHP240" s="718"/>
      <c r="EHQ240" s="718"/>
      <c r="EHR240" s="718"/>
      <c r="EHS240" s="718"/>
      <c r="EHT240" s="718"/>
      <c r="EHU240" s="718"/>
      <c r="EHV240" s="718"/>
      <c r="EHW240" s="719"/>
      <c r="EHX240" s="719"/>
      <c r="EHY240" s="719"/>
      <c r="EHZ240" s="719"/>
      <c r="EIA240" s="719"/>
      <c r="EIB240" s="719"/>
      <c r="EIC240" s="717"/>
      <c r="EID240" s="718"/>
      <c r="EIE240" s="718"/>
      <c r="EIF240" s="718"/>
      <c r="EIG240" s="718"/>
      <c r="EIH240" s="718"/>
      <c r="EII240" s="718"/>
      <c r="EIJ240" s="718"/>
      <c r="EIK240" s="718"/>
      <c r="EIL240" s="718"/>
      <c r="EIM240" s="718"/>
      <c r="EIN240" s="718"/>
      <c r="EIO240" s="718"/>
      <c r="EIP240" s="719"/>
      <c r="EIQ240" s="719"/>
      <c r="EIR240" s="719"/>
      <c r="EIS240" s="719"/>
      <c r="EIT240" s="719"/>
      <c r="EIU240" s="719"/>
      <c r="EIV240" s="717"/>
      <c r="EIW240" s="718"/>
      <c r="EIX240" s="718"/>
      <c r="EIY240" s="718"/>
      <c r="EIZ240" s="718"/>
      <c r="EJA240" s="718"/>
      <c r="EJB240" s="718"/>
      <c r="EJC240" s="718"/>
      <c r="EJD240" s="718"/>
      <c r="EJE240" s="718"/>
      <c r="EJF240" s="718"/>
      <c r="EJG240" s="718"/>
      <c r="EJH240" s="718"/>
      <c r="EJI240" s="719"/>
      <c r="EJJ240" s="719"/>
      <c r="EJK240" s="719"/>
      <c r="EJL240" s="719"/>
      <c r="EJM240" s="719"/>
      <c r="EJN240" s="719"/>
      <c r="EJO240" s="717"/>
      <c r="EJP240" s="718"/>
      <c r="EJQ240" s="718"/>
      <c r="EJR240" s="718"/>
      <c r="EJS240" s="718"/>
      <c r="EJT240" s="718"/>
      <c r="EJU240" s="718"/>
      <c r="EJV240" s="718"/>
      <c r="EJW240" s="718"/>
      <c r="EJX240" s="718"/>
      <c r="EJY240" s="718"/>
      <c r="EJZ240" s="718"/>
      <c r="EKA240" s="718"/>
      <c r="EKB240" s="719"/>
      <c r="EKC240" s="719"/>
      <c r="EKD240" s="719"/>
      <c r="EKE240" s="719"/>
      <c r="EKF240" s="719"/>
      <c r="EKG240" s="719"/>
      <c r="EKH240" s="717"/>
      <c r="EKI240" s="718"/>
      <c r="EKJ240" s="718"/>
      <c r="EKK240" s="718"/>
      <c r="EKL240" s="718"/>
      <c r="EKM240" s="718"/>
      <c r="EKN240" s="718"/>
      <c r="EKO240" s="718"/>
      <c r="EKP240" s="718"/>
      <c r="EKQ240" s="718"/>
      <c r="EKR240" s="718"/>
      <c r="EKS240" s="718"/>
      <c r="EKT240" s="718"/>
      <c r="EKU240" s="719"/>
      <c r="EKV240" s="719"/>
      <c r="EKW240" s="719"/>
      <c r="EKX240" s="719"/>
      <c r="EKY240" s="719"/>
      <c r="EKZ240" s="719"/>
      <c r="ELA240" s="717"/>
      <c r="ELB240" s="718"/>
      <c r="ELC240" s="718"/>
      <c r="ELD240" s="718"/>
      <c r="ELE240" s="718"/>
      <c r="ELF240" s="718"/>
      <c r="ELG240" s="718"/>
      <c r="ELH240" s="718"/>
      <c r="ELI240" s="718"/>
      <c r="ELJ240" s="718"/>
      <c r="ELK240" s="718"/>
      <c r="ELL240" s="718"/>
      <c r="ELM240" s="718"/>
      <c r="ELN240" s="719"/>
      <c r="ELO240" s="719"/>
      <c r="ELP240" s="719"/>
      <c r="ELQ240" s="719"/>
      <c r="ELR240" s="719"/>
      <c r="ELS240" s="719"/>
      <c r="ELT240" s="717"/>
      <c r="ELU240" s="718"/>
      <c r="ELV240" s="718"/>
      <c r="ELW240" s="718"/>
      <c r="ELX240" s="718"/>
      <c r="ELY240" s="718"/>
      <c r="ELZ240" s="718"/>
      <c r="EMA240" s="718"/>
      <c r="EMB240" s="718"/>
      <c r="EMC240" s="718"/>
      <c r="EMD240" s="718"/>
      <c r="EME240" s="718"/>
      <c r="EMF240" s="718"/>
      <c r="EMG240" s="719"/>
      <c r="EMH240" s="719"/>
      <c r="EMI240" s="719"/>
      <c r="EMJ240" s="719"/>
      <c r="EMK240" s="719"/>
      <c r="EML240" s="719"/>
      <c r="EMM240" s="717"/>
      <c r="EMN240" s="718"/>
      <c r="EMO240" s="718"/>
      <c r="EMP240" s="718"/>
      <c r="EMQ240" s="718"/>
      <c r="EMR240" s="718"/>
      <c r="EMS240" s="718"/>
      <c r="EMT240" s="718"/>
      <c r="EMU240" s="718"/>
      <c r="EMV240" s="718"/>
      <c r="EMW240" s="718"/>
      <c r="EMX240" s="718"/>
      <c r="EMY240" s="718"/>
      <c r="EMZ240" s="719"/>
      <c r="ENA240" s="719"/>
      <c r="ENB240" s="719"/>
      <c r="ENC240" s="719"/>
      <c r="END240" s="719"/>
      <c r="ENE240" s="719"/>
      <c r="ENF240" s="717"/>
      <c r="ENG240" s="718"/>
      <c r="ENH240" s="718"/>
      <c r="ENI240" s="718"/>
      <c r="ENJ240" s="718"/>
      <c r="ENK240" s="718"/>
      <c r="ENL240" s="718"/>
      <c r="ENM240" s="718"/>
      <c r="ENN240" s="718"/>
      <c r="ENO240" s="718"/>
      <c r="ENP240" s="718"/>
      <c r="ENQ240" s="718"/>
      <c r="ENR240" s="718"/>
      <c r="ENS240" s="719"/>
      <c r="ENT240" s="719"/>
      <c r="ENU240" s="719"/>
      <c r="ENV240" s="719"/>
      <c r="ENW240" s="719"/>
      <c r="ENX240" s="719"/>
      <c r="ENY240" s="717"/>
      <c r="ENZ240" s="718"/>
      <c r="EOA240" s="718"/>
      <c r="EOB240" s="718"/>
      <c r="EOC240" s="718"/>
      <c r="EOD240" s="718"/>
      <c r="EOE240" s="718"/>
      <c r="EOF240" s="718"/>
      <c r="EOG240" s="718"/>
      <c r="EOH240" s="718"/>
      <c r="EOI240" s="718"/>
      <c r="EOJ240" s="718"/>
      <c r="EOK240" s="718"/>
      <c r="EOL240" s="719"/>
      <c r="EOM240" s="719"/>
      <c r="EON240" s="719"/>
      <c r="EOO240" s="719"/>
      <c r="EOP240" s="719"/>
      <c r="EOQ240" s="719"/>
      <c r="EOR240" s="717"/>
      <c r="EOS240" s="718"/>
      <c r="EOT240" s="718"/>
      <c r="EOU240" s="718"/>
      <c r="EOV240" s="718"/>
      <c r="EOW240" s="718"/>
      <c r="EOX240" s="718"/>
      <c r="EOY240" s="718"/>
      <c r="EOZ240" s="718"/>
      <c r="EPA240" s="718"/>
      <c r="EPB240" s="718"/>
      <c r="EPC240" s="718"/>
      <c r="EPD240" s="718"/>
      <c r="EPE240" s="719"/>
      <c r="EPF240" s="719"/>
      <c r="EPG240" s="719"/>
      <c r="EPH240" s="719"/>
      <c r="EPI240" s="719"/>
      <c r="EPJ240" s="719"/>
      <c r="EPK240" s="717"/>
      <c r="EPL240" s="718"/>
      <c r="EPM240" s="718"/>
      <c r="EPN240" s="718"/>
      <c r="EPO240" s="718"/>
      <c r="EPP240" s="718"/>
      <c r="EPQ240" s="718"/>
      <c r="EPR240" s="718"/>
      <c r="EPS240" s="718"/>
      <c r="EPT240" s="718"/>
      <c r="EPU240" s="718"/>
      <c r="EPV240" s="718"/>
      <c r="EPW240" s="718"/>
      <c r="EPX240" s="719"/>
      <c r="EPY240" s="719"/>
      <c r="EPZ240" s="719"/>
      <c r="EQA240" s="719"/>
      <c r="EQB240" s="719"/>
      <c r="EQC240" s="719"/>
      <c r="EQD240" s="717"/>
      <c r="EQE240" s="718"/>
      <c r="EQF240" s="718"/>
      <c r="EQG240" s="718"/>
      <c r="EQH240" s="718"/>
      <c r="EQI240" s="718"/>
      <c r="EQJ240" s="718"/>
      <c r="EQK240" s="718"/>
      <c r="EQL240" s="718"/>
      <c r="EQM240" s="718"/>
      <c r="EQN240" s="718"/>
      <c r="EQO240" s="718"/>
      <c r="EQP240" s="718"/>
      <c r="EQQ240" s="719"/>
      <c r="EQR240" s="719"/>
      <c r="EQS240" s="719"/>
      <c r="EQT240" s="719"/>
      <c r="EQU240" s="719"/>
      <c r="EQV240" s="719"/>
      <c r="EQW240" s="717"/>
      <c r="EQX240" s="718"/>
      <c r="EQY240" s="718"/>
      <c r="EQZ240" s="718"/>
      <c r="ERA240" s="718"/>
      <c r="ERB240" s="718"/>
      <c r="ERC240" s="718"/>
      <c r="ERD240" s="718"/>
      <c r="ERE240" s="718"/>
      <c r="ERF240" s="718"/>
      <c r="ERG240" s="718"/>
      <c r="ERH240" s="718"/>
      <c r="ERI240" s="718"/>
      <c r="ERJ240" s="719"/>
      <c r="ERK240" s="719"/>
      <c r="ERL240" s="719"/>
      <c r="ERM240" s="719"/>
      <c r="ERN240" s="719"/>
      <c r="ERO240" s="719"/>
      <c r="ERP240" s="717"/>
      <c r="ERQ240" s="718"/>
      <c r="ERR240" s="718"/>
      <c r="ERS240" s="718"/>
      <c r="ERT240" s="718"/>
      <c r="ERU240" s="718"/>
      <c r="ERV240" s="718"/>
      <c r="ERW240" s="718"/>
      <c r="ERX240" s="718"/>
      <c r="ERY240" s="718"/>
      <c r="ERZ240" s="718"/>
      <c r="ESA240" s="718"/>
      <c r="ESB240" s="718"/>
      <c r="ESC240" s="719"/>
      <c r="ESD240" s="719"/>
      <c r="ESE240" s="719"/>
      <c r="ESF240" s="719"/>
      <c r="ESG240" s="719"/>
      <c r="ESH240" s="719"/>
      <c r="ESI240" s="717"/>
      <c r="ESJ240" s="718"/>
      <c r="ESK240" s="718"/>
      <c r="ESL240" s="718"/>
      <c r="ESM240" s="718"/>
      <c r="ESN240" s="718"/>
      <c r="ESO240" s="718"/>
      <c r="ESP240" s="718"/>
      <c r="ESQ240" s="718"/>
      <c r="ESR240" s="718"/>
      <c r="ESS240" s="718"/>
      <c r="EST240" s="718"/>
      <c r="ESU240" s="718"/>
      <c r="ESV240" s="719"/>
      <c r="ESW240" s="719"/>
      <c r="ESX240" s="719"/>
      <c r="ESY240" s="719"/>
      <c r="ESZ240" s="719"/>
      <c r="ETA240" s="719"/>
      <c r="ETB240" s="717"/>
      <c r="ETC240" s="718"/>
      <c r="ETD240" s="718"/>
      <c r="ETE240" s="718"/>
      <c r="ETF240" s="718"/>
      <c r="ETG240" s="718"/>
      <c r="ETH240" s="718"/>
      <c r="ETI240" s="718"/>
      <c r="ETJ240" s="718"/>
      <c r="ETK240" s="718"/>
      <c r="ETL240" s="718"/>
      <c r="ETM240" s="718"/>
      <c r="ETN240" s="718"/>
      <c r="ETO240" s="719"/>
      <c r="ETP240" s="719"/>
      <c r="ETQ240" s="719"/>
      <c r="ETR240" s="719"/>
      <c r="ETS240" s="719"/>
      <c r="ETT240" s="719"/>
      <c r="ETU240" s="717"/>
      <c r="ETV240" s="718"/>
      <c r="ETW240" s="718"/>
      <c r="ETX240" s="718"/>
      <c r="ETY240" s="718"/>
      <c r="ETZ240" s="718"/>
      <c r="EUA240" s="718"/>
      <c r="EUB240" s="718"/>
      <c r="EUC240" s="718"/>
      <c r="EUD240" s="718"/>
      <c r="EUE240" s="718"/>
      <c r="EUF240" s="718"/>
      <c r="EUG240" s="718"/>
      <c r="EUH240" s="719"/>
      <c r="EUI240" s="719"/>
      <c r="EUJ240" s="719"/>
      <c r="EUK240" s="719"/>
      <c r="EUL240" s="719"/>
      <c r="EUM240" s="719"/>
      <c r="EUN240" s="717"/>
      <c r="EUO240" s="718"/>
      <c r="EUP240" s="718"/>
      <c r="EUQ240" s="718"/>
      <c r="EUR240" s="718"/>
      <c r="EUS240" s="718"/>
      <c r="EUT240" s="718"/>
      <c r="EUU240" s="718"/>
      <c r="EUV240" s="718"/>
      <c r="EUW240" s="718"/>
      <c r="EUX240" s="718"/>
      <c r="EUY240" s="718"/>
      <c r="EUZ240" s="718"/>
      <c r="EVA240" s="719"/>
      <c r="EVB240" s="719"/>
      <c r="EVC240" s="719"/>
      <c r="EVD240" s="719"/>
      <c r="EVE240" s="719"/>
      <c r="EVF240" s="719"/>
      <c r="EVG240" s="717"/>
      <c r="EVH240" s="718"/>
      <c r="EVI240" s="718"/>
      <c r="EVJ240" s="718"/>
      <c r="EVK240" s="718"/>
      <c r="EVL240" s="718"/>
      <c r="EVM240" s="718"/>
      <c r="EVN240" s="718"/>
      <c r="EVO240" s="718"/>
      <c r="EVP240" s="718"/>
      <c r="EVQ240" s="718"/>
      <c r="EVR240" s="718"/>
      <c r="EVS240" s="718"/>
      <c r="EVT240" s="719"/>
      <c r="EVU240" s="719"/>
      <c r="EVV240" s="719"/>
      <c r="EVW240" s="719"/>
      <c r="EVX240" s="719"/>
      <c r="EVY240" s="719"/>
      <c r="EVZ240" s="717"/>
      <c r="EWA240" s="718"/>
      <c r="EWB240" s="718"/>
      <c r="EWC240" s="718"/>
      <c r="EWD240" s="718"/>
      <c r="EWE240" s="718"/>
      <c r="EWF240" s="718"/>
      <c r="EWG240" s="718"/>
      <c r="EWH240" s="718"/>
      <c r="EWI240" s="718"/>
      <c r="EWJ240" s="718"/>
      <c r="EWK240" s="718"/>
      <c r="EWL240" s="718"/>
      <c r="EWM240" s="719"/>
      <c r="EWN240" s="719"/>
      <c r="EWO240" s="719"/>
      <c r="EWP240" s="719"/>
      <c r="EWQ240" s="719"/>
      <c r="EWR240" s="719"/>
      <c r="EWS240" s="717"/>
      <c r="EWT240" s="718"/>
      <c r="EWU240" s="718"/>
      <c r="EWV240" s="718"/>
      <c r="EWW240" s="718"/>
      <c r="EWX240" s="718"/>
      <c r="EWY240" s="718"/>
      <c r="EWZ240" s="718"/>
      <c r="EXA240" s="718"/>
      <c r="EXB240" s="718"/>
      <c r="EXC240" s="718"/>
      <c r="EXD240" s="718"/>
      <c r="EXE240" s="718"/>
      <c r="EXF240" s="719"/>
      <c r="EXG240" s="719"/>
      <c r="EXH240" s="719"/>
      <c r="EXI240" s="719"/>
      <c r="EXJ240" s="719"/>
      <c r="EXK240" s="719"/>
      <c r="EXL240" s="717"/>
      <c r="EXM240" s="718"/>
      <c r="EXN240" s="718"/>
      <c r="EXO240" s="718"/>
      <c r="EXP240" s="718"/>
      <c r="EXQ240" s="718"/>
      <c r="EXR240" s="718"/>
      <c r="EXS240" s="718"/>
      <c r="EXT240" s="718"/>
      <c r="EXU240" s="718"/>
      <c r="EXV240" s="718"/>
      <c r="EXW240" s="718"/>
      <c r="EXX240" s="718"/>
      <c r="EXY240" s="719"/>
      <c r="EXZ240" s="719"/>
      <c r="EYA240" s="719"/>
      <c r="EYB240" s="719"/>
      <c r="EYC240" s="719"/>
      <c r="EYD240" s="719"/>
      <c r="EYE240" s="717"/>
      <c r="EYF240" s="718"/>
      <c r="EYG240" s="718"/>
      <c r="EYH240" s="718"/>
      <c r="EYI240" s="718"/>
      <c r="EYJ240" s="718"/>
      <c r="EYK240" s="718"/>
      <c r="EYL240" s="718"/>
      <c r="EYM240" s="718"/>
      <c r="EYN240" s="718"/>
      <c r="EYO240" s="718"/>
      <c r="EYP240" s="718"/>
      <c r="EYQ240" s="718"/>
      <c r="EYR240" s="719"/>
      <c r="EYS240" s="719"/>
      <c r="EYT240" s="719"/>
      <c r="EYU240" s="719"/>
      <c r="EYV240" s="719"/>
      <c r="EYW240" s="719"/>
      <c r="EYX240" s="717"/>
      <c r="EYY240" s="718"/>
      <c r="EYZ240" s="718"/>
      <c r="EZA240" s="718"/>
      <c r="EZB240" s="718"/>
      <c r="EZC240" s="718"/>
      <c r="EZD240" s="718"/>
      <c r="EZE240" s="718"/>
      <c r="EZF240" s="718"/>
      <c r="EZG240" s="718"/>
      <c r="EZH240" s="718"/>
      <c r="EZI240" s="718"/>
      <c r="EZJ240" s="718"/>
      <c r="EZK240" s="719"/>
      <c r="EZL240" s="719"/>
      <c r="EZM240" s="719"/>
      <c r="EZN240" s="719"/>
      <c r="EZO240" s="719"/>
      <c r="EZP240" s="719"/>
      <c r="EZQ240" s="717"/>
      <c r="EZR240" s="718"/>
      <c r="EZS240" s="718"/>
      <c r="EZT240" s="718"/>
      <c r="EZU240" s="718"/>
      <c r="EZV240" s="718"/>
      <c r="EZW240" s="718"/>
      <c r="EZX240" s="718"/>
      <c r="EZY240" s="718"/>
      <c r="EZZ240" s="718"/>
      <c r="FAA240" s="718"/>
      <c r="FAB240" s="718"/>
      <c r="FAC240" s="718"/>
      <c r="FAD240" s="719"/>
      <c r="FAE240" s="719"/>
      <c r="FAF240" s="719"/>
      <c r="FAG240" s="719"/>
      <c r="FAH240" s="719"/>
      <c r="FAI240" s="719"/>
      <c r="FAJ240" s="717"/>
      <c r="FAK240" s="718"/>
      <c r="FAL240" s="718"/>
      <c r="FAM240" s="718"/>
      <c r="FAN240" s="718"/>
      <c r="FAO240" s="718"/>
      <c r="FAP240" s="718"/>
      <c r="FAQ240" s="718"/>
      <c r="FAR240" s="718"/>
      <c r="FAS240" s="718"/>
      <c r="FAT240" s="718"/>
      <c r="FAU240" s="718"/>
      <c r="FAV240" s="718"/>
      <c r="FAW240" s="719"/>
      <c r="FAX240" s="719"/>
      <c r="FAY240" s="719"/>
      <c r="FAZ240" s="719"/>
      <c r="FBA240" s="719"/>
      <c r="FBB240" s="719"/>
      <c r="FBC240" s="717"/>
      <c r="FBD240" s="718"/>
      <c r="FBE240" s="718"/>
      <c r="FBF240" s="718"/>
      <c r="FBG240" s="718"/>
      <c r="FBH240" s="718"/>
      <c r="FBI240" s="718"/>
      <c r="FBJ240" s="718"/>
      <c r="FBK240" s="718"/>
      <c r="FBL240" s="718"/>
      <c r="FBM240" s="718"/>
      <c r="FBN240" s="718"/>
      <c r="FBO240" s="718"/>
      <c r="FBP240" s="719"/>
      <c r="FBQ240" s="719"/>
      <c r="FBR240" s="719"/>
      <c r="FBS240" s="719"/>
      <c r="FBT240" s="719"/>
      <c r="FBU240" s="719"/>
      <c r="FBV240" s="717"/>
      <c r="FBW240" s="718"/>
      <c r="FBX240" s="718"/>
      <c r="FBY240" s="718"/>
      <c r="FBZ240" s="718"/>
      <c r="FCA240" s="718"/>
      <c r="FCB240" s="718"/>
      <c r="FCC240" s="718"/>
      <c r="FCD240" s="718"/>
      <c r="FCE240" s="718"/>
      <c r="FCF240" s="718"/>
      <c r="FCG240" s="718"/>
      <c r="FCH240" s="718"/>
      <c r="FCI240" s="719"/>
      <c r="FCJ240" s="719"/>
      <c r="FCK240" s="719"/>
      <c r="FCL240" s="719"/>
      <c r="FCM240" s="719"/>
      <c r="FCN240" s="719"/>
      <c r="FCO240" s="717"/>
      <c r="FCP240" s="718"/>
      <c r="FCQ240" s="718"/>
      <c r="FCR240" s="718"/>
      <c r="FCS240" s="718"/>
      <c r="FCT240" s="718"/>
      <c r="FCU240" s="718"/>
      <c r="FCV240" s="718"/>
      <c r="FCW240" s="718"/>
      <c r="FCX240" s="718"/>
      <c r="FCY240" s="718"/>
      <c r="FCZ240" s="718"/>
      <c r="FDA240" s="718"/>
      <c r="FDB240" s="719"/>
      <c r="FDC240" s="719"/>
      <c r="FDD240" s="719"/>
      <c r="FDE240" s="719"/>
      <c r="FDF240" s="719"/>
      <c r="FDG240" s="719"/>
      <c r="FDH240" s="717"/>
      <c r="FDI240" s="718"/>
      <c r="FDJ240" s="718"/>
      <c r="FDK240" s="718"/>
      <c r="FDL240" s="718"/>
      <c r="FDM240" s="718"/>
      <c r="FDN240" s="718"/>
      <c r="FDO240" s="718"/>
      <c r="FDP240" s="718"/>
      <c r="FDQ240" s="718"/>
      <c r="FDR240" s="718"/>
      <c r="FDS240" s="718"/>
      <c r="FDT240" s="718"/>
      <c r="FDU240" s="719"/>
      <c r="FDV240" s="719"/>
      <c r="FDW240" s="719"/>
      <c r="FDX240" s="719"/>
      <c r="FDY240" s="719"/>
      <c r="FDZ240" s="719"/>
      <c r="FEA240" s="717"/>
      <c r="FEB240" s="718"/>
      <c r="FEC240" s="718"/>
      <c r="FED240" s="718"/>
      <c r="FEE240" s="718"/>
      <c r="FEF240" s="718"/>
      <c r="FEG240" s="718"/>
      <c r="FEH240" s="718"/>
      <c r="FEI240" s="718"/>
      <c r="FEJ240" s="718"/>
      <c r="FEK240" s="718"/>
      <c r="FEL240" s="718"/>
      <c r="FEM240" s="718"/>
      <c r="FEN240" s="719"/>
      <c r="FEO240" s="719"/>
      <c r="FEP240" s="719"/>
      <c r="FEQ240" s="719"/>
      <c r="FER240" s="719"/>
      <c r="FES240" s="719"/>
      <c r="FET240" s="717"/>
      <c r="FEU240" s="718"/>
      <c r="FEV240" s="718"/>
      <c r="FEW240" s="718"/>
      <c r="FEX240" s="718"/>
      <c r="FEY240" s="718"/>
      <c r="FEZ240" s="718"/>
      <c r="FFA240" s="718"/>
      <c r="FFB240" s="718"/>
      <c r="FFC240" s="718"/>
      <c r="FFD240" s="718"/>
      <c r="FFE240" s="718"/>
      <c r="FFF240" s="718"/>
      <c r="FFG240" s="719"/>
      <c r="FFH240" s="719"/>
      <c r="FFI240" s="719"/>
      <c r="FFJ240" s="719"/>
      <c r="FFK240" s="719"/>
      <c r="FFL240" s="719"/>
      <c r="FFM240" s="717"/>
      <c r="FFN240" s="718"/>
      <c r="FFO240" s="718"/>
      <c r="FFP240" s="718"/>
      <c r="FFQ240" s="718"/>
      <c r="FFR240" s="718"/>
      <c r="FFS240" s="718"/>
      <c r="FFT240" s="718"/>
      <c r="FFU240" s="718"/>
      <c r="FFV240" s="718"/>
      <c r="FFW240" s="718"/>
      <c r="FFX240" s="718"/>
      <c r="FFY240" s="718"/>
      <c r="FFZ240" s="719"/>
      <c r="FGA240" s="719"/>
      <c r="FGB240" s="719"/>
      <c r="FGC240" s="719"/>
      <c r="FGD240" s="719"/>
      <c r="FGE240" s="719"/>
      <c r="FGF240" s="717"/>
      <c r="FGG240" s="718"/>
      <c r="FGH240" s="718"/>
      <c r="FGI240" s="718"/>
      <c r="FGJ240" s="718"/>
      <c r="FGK240" s="718"/>
      <c r="FGL240" s="718"/>
      <c r="FGM240" s="718"/>
      <c r="FGN240" s="718"/>
      <c r="FGO240" s="718"/>
      <c r="FGP240" s="718"/>
      <c r="FGQ240" s="718"/>
      <c r="FGR240" s="718"/>
      <c r="FGS240" s="719"/>
      <c r="FGT240" s="719"/>
      <c r="FGU240" s="719"/>
      <c r="FGV240" s="719"/>
      <c r="FGW240" s="719"/>
      <c r="FGX240" s="719"/>
      <c r="FGY240" s="717"/>
      <c r="FGZ240" s="718"/>
      <c r="FHA240" s="718"/>
      <c r="FHB240" s="718"/>
      <c r="FHC240" s="718"/>
      <c r="FHD240" s="718"/>
      <c r="FHE240" s="718"/>
      <c r="FHF240" s="718"/>
      <c r="FHG240" s="718"/>
      <c r="FHH240" s="718"/>
      <c r="FHI240" s="718"/>
      <c r="FHJ240" s="718"/>
      <c r="FHK240" s="718"/>
      <c r="FHL240" s="719"/>
      <c r="FHM240" s="719"/>
      <c r="FHN240" s="719"/>
      <c r="FHO240" s="719"/>
      <c r="FHP240" s="719"/>
      <c r="FHQ240" s="719"/>
      <c r="FHR240" s="717"/>
      <c r="FHS240" s="718"/>
      <c r="FHT240" s="718"/>
      <c r="FHU240" s="718"/>
      <c r="FHV240" s="718"/>
      <c r="FHW240" s="718"/>
      <c r="FHX240" s="718"/>
      <c r="FHY240" s="718"/>
      <c r="FHZ240" s="718"/>
      <c r="FIA240" s="718"/>
      <c r="FIB240" s="718"/>
      <c r="FIC240" s="718"/>
      <c r="FID240" s="718"/>
      <c r="FIE240" s="719"/>
      <c r="FIF240" s="719"/>
      <c r="FIG240" s="719"/>
      <c r="FIH240" s="719"/>
      <c r="FII240" s="719"/>
      <c r="FIJ240" s="719"/>
      <c r="FIK240" s="717"/>
      <c r="FIL240" s="718"/>
      <c r="FIM240" s="718"/>
      <c r="FIN240" s="718"/>
      <c r="FIO240" s="718"/>
      <c r="FIP240" s="718"/>
      <c r="FIQ240" s="718"/>
      <c r="FIR240" s="718"/>
      <c r="FIS240" s="718"/>
      <c r="FIT240" s="718"/>
      <c r="FIU240" s="718"/>
      <c r="FIV240" s="718"/>
      <c r="FIW240" s="718"/>
      <c r="FIX240" s="719"/>
      <c r="FIY240" s="719"/>
      <c r="FIZ240" s="719"/>
      <c r="FJA240" s="719"/>
      <c r="FJB240" s="719"/>
      <c r="FJC240" s="719"/>
      <c r="FJD240" s="717"/>
      <c r="FJE240" s="718"/>
      <c r="FJF240" s="718"/>
      <c r="FJG240" s="718"/>
      <c r="FJH240" s="718"/>
      <c r="FJI240" s="718"/>
      <c r="FJJ240" s="718"/>
      <c r="FJK240" s="718"/>
      <c r="FJL240" s="718"/>
      <c r="FJM240" s="718"/>
      <c r="FJN240" s="718"/>
      <c r="FJO240" s="718"/>
      <c r="FJP240" s="718"/>
      <c r="FJQ240" s="719"/>
      <c r="FJR240" s="719"/>
      <c r="FJS240" s="719"/>
      <c r="FJT240" s="719"/>
      <c r="FJU240" s="719"/>
      <c r="FJV240" s="719"/>
      <c r="FJW240" s="717"/>
      <c r="FJX240" s="718"/>
      <c r="FJY240" s="718"/>
      <c r="FJZ240" s="718"/>
      <c r="FKA240" s="718"/>
      <c r="FKB240" s="718"/>
      <c r="FKC240" s="718"/>
      <c r="FKD240" s="718"/>
      <c r="FKE240" s="718"/>
      <c r="FKF240" s="718"/>
      <c r="FKG240" s="718"/>
      <c r="FKH240" s="718"/>
      <c r="FKI240" s="718"/>
      <c r="FKJ240" s="719"/>
      <c r="FKK240" s="719"/>
      <c r="FKL240" s="719"/>
      <c r="FKM240" s="719"/>
      <c r="FKN240" s="719"/>
      <c r="FKO240" s="719"/>
      <c r="FKP240" s="717"/>
      <c r="FKQ240" s="718"/>
      <c r="FKR240" s="718"/>
      <c r="FKS240" s="718"/>
      <c r="FKT240" s="718"/>
      <c r="FKU240" s="718"/>
      <c r="FKV240" s="718"/>
      <c r="FKW240" s="718"/>
      <c r="FKX240" s="718"/>
      <c r="FKY240" s="718"/>
      <c r="FKZ240" s="718"/>
      <c r="FLA240" s="718"/>
      <c r="FLB240" s="718"/>
      <c r="FLC240" s="719"/>
      <c r="FLD240" s="719"/>
      <c r="FLE240" s="719"/>
      <c r="FLF240" s="719"/>
      <c r="FLG240" s="719"/>
      <c r="FLH240" s="719"/>
      <c r="FLI240" s="717"/>
      <c r="FLJ240" s="718"/>
      <c r="FLK240" s="718"/>
      <c r="FLL240" s="718"/>
      <c r="FLM240" s="718"/>
      <c r="FLN240" s="718"/>
      <c r="FLO240" s="718"/>
      <c r="FLP240" s="718"/>
      <c r="FLQ240" s="718"/>
      <c r="FLR240" s="718"/>
      <c r="FLS240" s="718"/>
      <c r="FLT240" s="718"/>
      <c r="FLU240" s="718"/>
      <c r="FLV240" s="719"/>
      <c r="FLW240" s="719"/>
      <c r="FLX240" s="719"/>
      <c r="FLY240" s="719"/>
      <c r="FLZ240" s="719"/>
      <c r="FMA240" s="719"/>
      <c r="FMB240" s="717"/>
      <c r="FMC240" s="718"/>
      <c r="FMD240" s="718"/>
      <c r="FME240" s="718"/>
      <c r="FMF240" s="718"/>
      <c r="FMG240" s="718"/>
      <c r="FMH240" s="718"/>
      <c r="FMI240" s="718"/>
      <c r="FMJ240" s="718"/>
      <c r="FMK240" s="718"/>
      <c r="FML240" s="718"/>
      <c r="FMM240" s="718"/>
      <c r="FMN240" s="718"/>
      <c r="FMO240" s="719"/>
      <c r="FMP240" s="719"/>
      <c r="FMQ240" s="719"/>
      <c r="FMR240" s="719"/>
      <c r="FMS240" s="719"/>
      <c r="FMT240" s="719"/>
      <c r="FMU240" s="717"/>
      <c r="FMV240" s="718"/>
      <c r="FMW240" s="718"/>
      <c r="FMX240" s="718"/>
      <c r="FMY240" s="718"/>
      <c r="FMZ240" s="718"/>
      <c r="FNA240" s="718"/>
      <c r="FNB240" s="718"/>
      <c r="FNC240" s="718"/>
      <c r="FND240" s="718"/>
      <c r="FNE240" s="718"/>
      <c r="FNF240" s="718"/>
      <c r="FNG240" s="718"/>
      <c r="FNH240" s="719"/>
      <c r="FNI240" s="719"/>
      <c r="FNJ240" s="719"/>
      <c r="FNK240" s="719"/>
      <c r="FNL240" s="719"/>
      <c r="FNM240" s="719"/>
      <c r="FNN240" s="717"/>
      <c r="FNO240" s="718"/>
      <c r="FNP240" s="718"/>
      <c r="FNQ240" s="718"/>
      <c r="FNR240" s="718"/>
      <c r="FNS240" s="718"/>
      <c r="FNT240" s="718"/>
      <c r="FNU240" s="718"/>
      <c r="FNV240" s="718"/>
      <c r="FNW240" s="718"/>
      <c r="FNX240" s="718"/>
      <c r="FNY240" s="718"/>
      <c r="FNZ240" s="718"/>
      <c r="FOA240" s="719"/>
      <c r="FOB240" s="719"/>
      <c r="FOC240" s="719"/>
      <c r="FOD240" s="719"/>
      <c r="FOE240" s="719"/>
      <c r="FOF240" s="719"/>
      <c r="FOG240" s="717"/>
      <c r="FOH240" s="718"/>
      <c r="FOI240" s="718"/>
      <c r="FOJ240" s="718"/>
      <c r="FOK240" s="718"/>
      <c r="FOL240" s="718"/>
      <c r="FOM240" s="718"/>
      <c r="FON240" s="718"/>
      <c r="FOO240" s="718"/>
      <c r="FOP240" s="718"/>
      <c r="FOQ240" s="718"/>
      <c r="FOR240" s="718"/>
      <c r="FOS240" s="718"/>
      <c r="FOT240" s="719"/>
      <c r="FOU240" s="719"/>
      <c r="FOV240" s="719"/>
      <c r="FOW240" s="719"/>
      <c r="FOX240" s="719"/>
      <c r="FOY240" s="719"/>
      <c r="FOZ240" s="717"/>
      <c r="FPA240" s="718"/>
      <c r="FPB240" s="718"/>
      <c r="FPC240" s="718"/>
      <c r="FPD240" s="718"/>
      <c r="FPE240" s="718"/>
      <c r="FPF240" s="718"/>
      <c r="FPG240" s="718"/>
      <c r="FPH240" s="718"/>
      <c r="FPI240" s="718"/>
      <c r="FPJ240" s="718"/>
      <c r="FPK240" s="718"/>
      <c r="FPL240" s="718"/>
      <c r="FPM240" s="719"/>
      <c r="FPN240" s="719"/>
      <c r="FPO240" s="719"/>
      <c r="FPP240" s="719"/>
      <c r="FPQ240" s="719"/>
      <c r="FPR240" s="719"/>
      <c r="FPS240" s="717"/>
      <c r="FPT240" s="718"/>
      <c r="FPU240" s="718"/>
      <c r="FPV240" s="718"/>
      <c r="FPW240" s="718"/>
      <c r="FPX240" s="718"/>
      <c r="FPY240" s="718"/>
      <c r="FPZ240" s="718"/>
      <c r="FQA240" s="718"/>
      <c r="FQB240" s="718"/>
      <c r="FQC240" s="718"/>
      <c r="FQD240" s="718"/>
      <c r="FQE240" s="718"/>
      <c r="FQF240" s="719"/>
      <c r="FQG240" s="719"/>
      <c r="FQH240" s="719"/>
      <c r="FQI240" s="719"/>
      <c r="FQJ240" s="719"/>
      <c r="FQK240" s="719"/>
      <c r="FQL240" s="717"/>
      <c r="FQM240" s="718"/>
      <c r="FQN240" s="718"/>
      <c r="FQO240" s="718"/>
      <c r="FQP240" s="718"/>
      <c r="FQQ240" s="718"/>
      <c r="FQR240" s="718"/>
      <c r="FQS240" s="718"/>
      <c r="FQT240" s="718"/>
      <c r="FQU240" s="718"/>
      <c r="FQV240" s="718"/>
      <c r="FQW240" s="718"/>
      <c r="FQX240" s="718"/>
      <c r="FQY240" s="719"/>
      <c r="FQZ240" s="719"/>
      <c r="FRA240" s="719"/>
      <c r="FRB240" s="719"/>
      <c r="FRC240" s="719"/>
      <c r="FRD240" s="719"/>
      <c r="FRE240" s="717"/>
      <c r="FRF240" s="718"/>
      <c r="FRG240" s="718"/>
      <c r="FRH240" s="718"/>
      <c r="FRI240" s="718"/>
      <c r="FRJ240" s="718"/>
      <c r="FRK240" s="718"/>
      <c r="FRL240" s="718"/>
      <c r="FRM240" s="718"/>
      <c r="FRN240" s="718"/>
      <c r="FRO240" s="718"/>
      <c r="FRP240" s="718"/>
      <c r="FRQ240" s="718"/>
      <c r="FRR240" s="719"/>
      <c r="FRS240" s="719"/>
      <c r="FRT240" s="719"/>
      <c r="FRU240" s="719"/>
      <c r="FRV240" s="719"/>
      <c r="FRW240" s="719"/>
      <c r="FRX240" s="717"/>
      <c r="FRY240" s="718"/>
      <c r="FRZ240" s="718"/>
      <c r="FSA240" s="718"/>
      <c r="FSB240" s="718"/>
      <c r="FSC240" s="718"/>
      <c r="FSD240" s="718"/>
      <c r="FSE240" s="718"/>
      <c r="FSF240" s="718"/>
      <c r="FSG240" s="718"/>
      <c r="FSH240" s="718"/>
      <c r="FSI240" s="718"/>
      <c r="FSJ240" s="718"/>
      <c r="FSK240" s="719"/>
      <c r="FSL240" s="719"/>
      <c r="FSM240" s="719"/>
      <c r="FSN240" s="719"/>
      <c r="FSO240" s="719"/>
      <c r="FSP240" s="719"/>
      <c r="FSQ240" s="717"/>
      <c r="FSR240" s="718"/>
      <c r="FSS240" s="718"/>
      <c r="FST240" s="718"/>
      <c r="FSU240" s="718"/>
      <c r="FSV240" s="718"/>
      <c r="FSW240" s="718"/>
      <c r="FSX240" s="718"/>
      <c r="FSY240" s="718"/>
      <c r="FSZ240" s="718"/>
      <c r="FTA240" s="718"/>
      <c r="FTB240" s="718"/>
      <c r="FTC240" s="718"/>
      <c r="FTD240" s="719"/>
      <c r="FTE240" s="719"/>
      <c r="FTF240" s="719"/>
      <c r="FTG240" s="719"/>
      <c r="FTH240" s="719"/>
      <c r="FTI240" s="719"/>
      <c r="FTJ240" s="717"/>
      <c r="FTK240" s="718"/>
      <c r="FTL240" s="718"/>
      <c r="FTM240" s="718"/>
      <c r="FTN240" s="718"/>
      <c r="FTO240" s="718"/>
      <c r="FTP240" s="718"/>
      <c r="FTQ240" s="718"/>
      <c r="FTR240" s="718"/>
      <c r="FTS240" s="718"/>
      <c r="FTT240" s="718"/>
      <c r="FTU240" s="718"/>
      <c r="FTV240" s="718"/>
      <c r="FTW240" s="719"/>
      <c r="FTX240" s="719"/>
      <c r="FTY240" s="719"/>
      <c r="FTZ240" s="719"/>
      <c r="FUA240" s="719"/>
      <c r="FUB240" s="719"/>
      <c r="FUC240" s="717"/>
      <c r="FUD240" s="718"/>
      <c r="FUE240" s="718"/>
      <c r="FUF240" s="718"/>
      <c r="FUG240" s="718"/>
      <c r="FUH240" s="718"/>
      <c r="FUI240" s="718"/>
      <c r="FUJ240" s="718"/>
      <c r="FUK240" s="718"/>
      <c r="FUL240" s="718"/>
      <c r="FUM240" s="718"/>
      <c r="FUN240" s="718"/>
      <c r="FUO240" s="718"/>
      <c r="FUP240" s="719"/>
      <c r="FUQ240" s="719"/>
      <c r="FUR240" s="719"/>
      <c r="FUS240" s="719"/>
      <c r="FUT240" s="719"/>
      <c r="FUU240" s="719"/>
      <c r="FUV240" s="717"/>
      <c r="FUW240" s="718"/>
      <c r="FUX240" s="718"/>
      <c r="FUY240" s="718"/>
      <c r="FUZ240" s="718"/>
      <c r="FVA240" s="718"/>
      <c r="FVB240" s="718"/>
      <c r="FVC240" s="718"/>
      <c r="FVD240" s="718"/>
      <c r="FVE240" s="718"/>
      <c r="FVF240" s="718"/>
      <c r="FVG240" s="718"/>
      <c r="FVH240" s="718"/>
      <c r="FVI240" s="719"/>
      <c r="FVJ240" s="719"/>
      <c r="FVK240" s="719"/>
      <c r="FVL240" s="719"/>
      <c r="FVM240" s="719"/>
      <c r="FVN240" s="719"/>
      <c r="FVO240" s="717"/>
      <c r="FVP240" s="718"/>
      <c r="FVQ240" s="718"/>
      <c r="FVR240" s="718"/>
      <c r="FVS240" s="718"/>
      <c r="FVT240" s="718"/>
      <c r="FVU240" s="718"/>
      <c r="FVV240" s="718"/>
      <c r="FVW240" s="718"/>
      <c r="FVX240" s="718"/>
      <c r="FVY240" s="718"/>
      <c r="FVZ240" s="718"/>
      <c r="FWA240" s="718"/>
      <c r="FWB240" s="719"/>
      <c r="FWC240" s="719"/>
      <c r="FWD240" s="719"/>
      <c r="FWE240" s="719"/>
      <c r="FWF240" s="719"/>
      <c r="FWG240" s="719"/>
      <c r="FWH240" s="717"/>
      <c r="FWI240" s="718"/>
      <c r="FWJ240" s="718"/>
      <c r="FWK240" s="718"/>
      <c r="FWL240" s="718"/>
      <c r="FWM240" s="718"/>
      <c r="FWN240" s="718"/>
      <c r="FWO240" s="718"/>
      <c r="FWP240" s="718"/>
      <c r="FWQ240" s="718"/>
      <c r="FWR240" s="718"/>
      <c r="FWS240" s="718"/>
      <c r="FWT240" s="718"/>
      <c r="FWU240" s="719"/>
      <c r="FWV240" s="719"/>
      <c r="FWW240" s="719"/>
      <c r="FWX240" s="719"/>
      <c r="FWY240" s="719"/>
      <c r="FWZ240" s="719"/>
      <c r="FXA240" s="717"/>
      <c r="FXB240" s="718"/>
      <c r="FXC240" s="718"/>
      <c r="FXD240" s="718"/>
      <c r="FXE240" s="718"/>
      <c r="FXF240" s="718"/>
      <c r="FXG240" s="718"/>
      <c r="FXH240" s="718"/>
      <c r="FXI240" s="718"/>
      <c r="FXJ240" s="718"/>
      <c r="FXK240" s="718"/>
      <c r="FXL240" s="718"/>
      <c r="FXM240" s="718"/>
      <c r="FXN240" s="719"/>
      <c r="FXO240" s="719"/>
      <c r="FXP240" s="719"/>
      <c r="FXQ240" s="719"/>
      <c r="FXR240" s="719"/>
      <c r="FXS240" s="719"/>
      <c r="FXT240" s="717"/>
      <c r="FXU240" s="718"/>
      <c r="FXV240" s="718"/>
      <c r="FXW240" s="718"/>
      <c r="FXX240" s="718"/>
      <c r="FXY240" s="718"/>
      <c r="FXZ240" s="718"/>
      <c r="FYA240" s="718"/>
      <c r="FYB240" s="718"/>
      <c r="FYC240" s="718"/>
      <c r="FYD240" s="718"/>
      <c r="FYE240" s="718"/>
      <c r="FYF240" s="718"/>
      <c r="FYG240" s="719"/>
      <c r="FYH240" s="719"/>
      <c r="FYI240" s="719"/>
      <c r="FYJ240" s="719"/>
      <c r="FYK240" s="719"/>
      <c r="FYL240" s="719"/>
      <c r="FYM240" s="717"/>
      <c r="FYN240" s="718"/>
      <c r="FYO240" s="718"/>
      <c r="FYP240" s="718"/>
      <c r="FYQ240" s="718"/>
      <c r="FYR240" s="718"/>
      <c r="FYS240" s="718"/>
      <c r="FYT240" s="718"/>
      <c r="FYU240" s="718"/>
      <c r="FYV240" s="718"/>
      <c r="FYW240" s="718"/>
      <c r="FYX240" s="718"/>
      <c r="FYY240" s="718"/>
      <c r="FYZ240" s="719"/>
      <c r="FZA240" s="719"/>
      <c r="FZB240" s="719"/>
      <c r="FZC240" s="719"/>
      <c r="FZD240" s="719"/>
      <c r="FZE240" s="719"/>
      <c r="FZF240" s="717"/>
      <c r="FZG240" s="718"/>
      <c r="FZH240" s="718"/>
      <c r="FZI240" s="718"/>
      <c r="FZJ240" s="718"/>
      <c r="FZK240" s="718"/>
      <c r="FZL240" s="718"/>
      <c r="FZM240" s="718"/>
      <c r="FZN240" s="718"/>
      <c r="FZO240" s="718"/>
      <c r="FZP240" s="718"/>
      <c r="FZQ240" s="718"/>
      <c r="FZR240" s="718"/>
      <c r="FZS240" s="719"/>
      <c r="FZT240" s="719"/>
      <c r="FZU240" s="719"/>
      <c r="FZV240" s="719"/>
      <c r="FZW240" s="719"/>
      <c r="FZX240" s="719"/>
      <c r="FZY240" s="717"/>
      <c r="FZZ240" s="718"/>
      <c r="GAA240" s="718"/>
      <c r="GAB240" s="718"/>
      <c r="GAC240" s="718"/>
      <c r="GAD240" s="718"/>
      <c r="GAE240" s="718"/>
      <c r="GAF240" s="718"/>
      <c r="GAG240" s="718"/>
      <c r="GAH240" s="718"/>
      <c r="GAI240" s="718"/>
      <c r="GAJ240" s="718"/>
      <c r="GAK240" s="718"/>
      <c r="GAL240" s="719"/>
      <c r="GAM240" s="719"/>
      <c r="GAN240" s="719"/>
      <c r="GAO240" s="719"/>
      <c r="GAP240" s="719"/>
      <c r="GAQ240" s="719"/>
      <c r="GAR240" s="717"/>
      <c r="GAS240" s="718"/>
      <c r="GAT240" s="718"/>
      <c r="GAU240" s="718"/>
      <c r="GAV240" s="718"/>
      <c r="GAW240" s="718"/>
      <c r="GAX240" s="718"/>
      <c r="GAY240" s="718"/>
      <c r="GAZ240" s="718"/>
      <c r="GBA240" s="718"/>
      <c r="GBB240" s="718"/>
      <c r="GBC240" s="718"/>
      <c r="GBD240" s="718"/>
      <c r="GBE240" s="719"/>
      <c r="GBF240" s="719"/>
      <c r="GBG240" s="719"/>
      <c r="GBH240" s="719"/>
      <c r="GBI240" s="719"/>
      <c r="GBJ240" s="719"/>
      <c r="GBK240" s="717"/>
      <c r="GBL240" s="718"/>
      <c r="GBM240" s="718"/>
      <c r="GBN240" s="718"/>
      <c r="GBO240" s="718"/>
      <c r="GBP240" s="718"/>
      <c r="GBQ240" s="718"/>
      <c r="GBR240" s="718"/>
      <c r="GBS240" s="718"/>
      <c r="GBT240" s="718"/>
      <c r="GBU240" s="718"/>
      <c r="GBV240" s="718"/>
      <c r="GBW240" s="718"/>
      <c r="GBX240" s="719"/>
      <c r="GBY240" s="719"/>
      <c r="GBZ240" s="719"/>
      <c r="GCA240" s="719"/>
      <c r="GCB240" s="719"/>
      <c r="GCC240" s="719"/>
      <c r="GCD240" s="717"/>
      <c r="GCE240" s="718"/>
      <c r="GCF240" s="718"/>
      <c r="GCG240" s="718"/>
      <c r="GCH240" s="718"/>
      <c r="GCI240" s="718"/>
      <c r="GCJ240" s="718"/>
      <c r="GCK240" s="718"/>
      <c r="GCL240" s="718"/>
      <c r="GCM240" s="718"/>
      <c r="GCN240" s="718"/>
      <c r="GCO240" s="718"/>
      <c r="GCP240" s="718"/>
      <c r="GCQ240" s="719"/>
      <c r="GCR240" s="719"/>
      <c r="GCS240" s="719"/>
      <c r="GCT240" s="719"/>
      <c r="GCU240" s="719"/>
      <c r="GCV240" s="719"/>
      <c r="GCW240" s="717"/>
      <c r="GCX240" s="718"/>
      <c r="GCY240" s="718"/>
      <c r="GCZ240" s="718"/>
      <c r="GDA240" s="718"/>
      <c r="GDB240" s="718"/>
      <c r="GDC240" s="718"/>
      <c r="GDD240" s="718"/>
      <c r="GDE240" s="718"/>
      <c r="GDF240" s="718"/>
      <c r="GDG240" s="718"/>
      <c r="GDH240" s="718"/>
      <c r="GDI240" s="718"/>
      <c r="GDJ240" s="719"/>
      <c r="GDK240" s="719"/>
      <c r="GDL240" s="719"/>
      <c r="GDM240" s="719"/>
      <c r="GDN240" s="719"/>
      <c r="GDO240" s="719"/>
      <c r="GDP240" s="717"/>
      <c r="GDQ240" s="718"/>
      <c r="GDR240" s="718"/>
      <c r="GDS240" s="718"/>
      <c r="GDT240" s="718"/>
      <c r="GDU240" s="718"/>
      <c r="GDV240" s="718"/>
      <c r="GDW240" s="718"/>
      <c r="GDX240" s="718"/>
      <c r="GDY240" s="718"/>
      <c r="GDZ240" s="718"/>
      <c r="GEA240" s="718"/>
      <c r="GEB240" s="718"/>
      <c r="GEC240" s="719"/>
      <c r="GED240" s="719"/>
      <c r="GEE240" s="719"/>
      <c r="GEF240" s="719"/>
      <c r="GEG240" s="719"/>
      <c r="GEH240" s="719"/>
      <c r="GEI240" s="717"/>
      <c r="GEJ240" s="718"/>
      <c r="GEK240" s="718"/>
      <c r="GEL240" s="718"/>
      <c r="GEM240" s="718"/>
      <c r="GEN240" s="718"/>
      <c r="GEO240" s="718"/>
      <c r="GEP240" s="718"/>
      <c r="GEQ240" s="718"/>
      <c r="GER240" s="718"/>
      <c r="GES240" s="718"/>
      <c r="GET240" s="718"/>
      <c r="GEU240" s="718"/>
      <c r="GEV240" s="719"/>
      <c r="GEW240" s="719"/>
      <c r="GEX240" s="719"/>
      <c r="GEY240" s="719"/>
      <c r="GEZ240" s="719"/>
      <c r="GFA240" s="719"/>
      <c r="GFB240" s="717"/>
      <c r="GFC240" s="718"/>
      <c r="GFD240" s="718"/>
      <c r="GFE240" s="718"/>
      <c r="GFF240" s="718"/>
      <c r="GFG240" s="718"/>
      <c r="GFH240" s="718"/>
      <c r="GFI240" s="718"/>
      <c r="GFJ240" s="718"/>
      <c r="GFK240" s="718"/>
      <c r="GFL240" s="718"/>
      <c r="GFM240" s="718"/>
      <c r="GFN240" s="718"/>
      <c r="GFO240" s="719"/>
      <c r="GFP240" s="719"/>
      <c r="GFQ240" s="719"/>
      <c r="GFR240" s="719"/>
      <c r="GFS240" s="719"/>
      <c r="GFT240" s="719"/>
      <c r="GFU240" s="717"/>
      <c r="GFV240" s="718"/>
      <c r="GFW240" s="718"/>
      <c r="GFX240" s="718"/>
      <c r="GFY240" s="718"/>
      <c r="GFZ240" s="718"/>
      <c r="GGA240" s="718"/>
      <c r="GGB240" s="718"/>
      <c r="GGC240" s="718"/>
      <c r="GGD240" s="718"/>
      <c r="GGE240" s="718"/>
      <c r="GGF240" s="718"/>
      <c r="GGG240" s="718"/>
      <c r="GGH240" s="719"/>
      <c r="GGI240" s="719"/>
      <c r="GGJ240" s="719"/>
      <c r="GGK240" s="719"/>
      <c r="GGL240" s="719"/>
      <c r="GGM240" s="719"/>
      <c r="GGN240" s="717"/>
      <c r="GGO240" s="718"/>
      <c r="GGP240" s="718"/>
      <c r="GGQ240" s="718"/>
      <c r="GGR240" s="718"/>
      <c r="GGS240" s="718"/>
      <c r="GGT240" s="718"/>
      <c r="GGU240" s="718"/>
      <c r="GGV240" s="718"/>
      <c r="GGW240" s="718"/>
      <c r="GGX240" s="718"/>
      <c r="GGY240" s="718"/>
      <c r="GGZ240" s="718"/>
      <c r="GHA240" s="719"/>
      <c r="GHB240" s="719"/>
      <c r="GHC240" s="719"/>
      <c r="GHD240" s="719"/>
      <c r="GHE240" s="719"/>
      <c r="GHF240" s="719"/>
      <c r="GHG240" s="717"/>
      <c r="GHH240" s="718"/>
      <c r="GHI240" s="718"/>
      <c r="GHJ240" s="718"/>
      <c r="GHK240" s="718"/>
      <c r="GHL240" s="718"/>
      <c r="GHM240" s="718"/>
      <c r="GHN240" s="718"/>
      <c r="GHO240" s="718"/>
      <c r="GHP240" s="718"/>
      <c r="GHQ240" s="718"/>
      <c r="GHR240" s="718"/>
      <c r="GHS240" s="718"/>
      <c r="GHT240" s="719"/>
      <c r="GHU240" s="719"/>
      <c r="GHV240" s="719"/>
      <c r="GHW240" s="719"/>
      <c r="GHX240" s="719"/>
      <c r="GHY240" s="719"/>
      <c r="GHZ240" s="717"/>
      <c r="GIA240" s="718"/>
      <c r="GIB240" s="718"/>
      <c r="GIC240" s="718"/>
      <c r="GID240" s="718"/>
      <c r="GIE240" s="718"/>
      <c r="GIF240" s="718"/>
      <c r="GIG240" s="718"/>
      <c r="GIH240" s="718"/>
      <c r="GII240" s="718"/>
      <c r="GIJ240" s="718"/>
      <c r="GIK240" s="718"/>
      <c r="GIL240" s="718"/>
      <c r="GIM240" s="719"/>
      <c r="GIN240" s="719"/>
      <c r="GIO240" s="719"/>
      <c r="GIP240" s="719"/>
      <c r="GIQ240" s="719"/>
      <c r="GIR240" s="719"/>
      <c r="GIS240" s="717"/>
      <c r="GIT240" s="718"/>
      <c r="GIU240" s="718"/>
      <c r="GIV240" s="718"/>
      <c r="GIW240" s="718"/>
      <c r="GIX240" s="718"/>
      <c r="GIY240" s="718"/>
      <c r="GIZ240" s="718"/>
      <c r="GJA240" s="718"/>
      <c r="GJB240" s="718"/>
      <c r="GJC240" s="718"/>
      <c r="GJD240" s="718"/>
      <c r="GJE240" s="718"/>
      <c r="GJF240" s="719"/>
      <c r="GJG240" s="719"/>
      <c r="GJH240" s="719"/>
      <c r="GJI240" s="719"/>
      <c r="GJJ240" s="719"/>
      <c r="GJK240" s="719"/>
      <c r="GJL240" s="717"/>
      <c r="GJM240" s="718"/>
      <c r="GJN240" s="718"/>
      <c r="GJO240" s="718"/>
      <c r="GJP240" s="718"/>
      <c r="GJQ240" s="718"/>
      <c r="GJR240" s="718"/>
      <c r="GJS240" s="718"/>
      <c r="GJT240" s="718"/>
      <c r="GJU240" s="718"/>
      <c r="GJV240" s="718"/>
      <c r="GJW240" s="718"/>
      <c r="GJX240" s="718"/>
      <c r="GJY240" s="719"/>
      <c r="GJZ240" s="719"/>
      <c r="GKA240" s="719"/>
      <c r="GKB240" s="719"/>
      <c r="GKC240" s="719"/>
      <c r="GKD240" s="719"/>
      <c r="GKE240" s="717"/>
      <c r="GKF240" s="718"/>
      <c r="GKG240" s="718"/>
      <c r="GKH240" s="718"/>
      <c r="GKI240" s="718"/>
      <c r="GKJ240" s="718"/>
      <c r="GKK240" s="718"/>
      <c r="GKL240" s="718"/>
      <c r="GKM240" s="718"/>
      <c r="GKN240" s="718"/>
      <c r="GKO240" s="718"/>
      <c r="GKP240" s="718"/>
      <c r="GKQ240" s="718"/>
      <c r="GKR240" s="719"/>
      <c r="GKS240" s="719"/>
      <c r="GKT240" s="719"/>
      <c r="GKU240" s="719"/>
      <c r="GKV240" s="719"/>
      <c r="GKW240" s="719"/>
      <c r="GKX240" s="717"/>
      <c r="GKY240" s="718"/>
      <c r="GKZ240" s="718"/>
      <c r="GLA240" s="718"/>
      <c r="GLB240" s="718"/>
      <c r="GLC240" s="718"/>
      <c r="GLD240" s="718"/>
      <c r="GLE240" s="718"/>
      <c r="GLF240" s="718"/>
      <c r="GLG240" s="718"/>
      <c r="GLH240" s="718"/>
      <c r="GLI240" s="718"/>
      <c r="GLJ240" s="718"/>
      <c r="GLK240" s="719"/>
      <c r="GLL240" s="719"/>
      <c r="GLM240" s="719"/>
      <c r="GLN240" s="719"/>
      <c r="GLO240" s="719"/>
      <c r="GLP240" s="719"/>
      <c r="GLQ240" s="717"/>
      <c r="GLR240" s="718"/>
      <c r="GLS240" s="718"/>
      <c r="GLT240" s="718"/>
      <c r="GLU240" s="718"/>
      <c r="GLV240" s="718"/>
      <c r="GLW240" s="718"/>
      <c r="GLX240" s="718"/>
      <c r="GLY240" s="718"/>
      <c r="GLZ240" s="718"/>
      <c r="GMA240" s="718"/>
      <c r="GMB240" s="718"/>
      <c r="GMC240" s="718"/>
      <c r="GMD240" s="719"/>
      <c r="GME240" s="719"/>
      <c r="GMF240" s="719"/>
      <c r="GMG240" s="719"/>
      <c r="GMH240" s="719"/>
      <c r="GMI240" s="719"/>
      <c r="GMJ240" s="717"/>
      <c r="GMK240" s="718"/>
      <c r="GML240" s="718"/>
      <c r="GMM240" s="718"/>
      <c r="GMN240" s="718"/>
      <c r="GMO240" s="718"/>
      <c r="GMP240" s="718"/>
      <c r="GMQ240" s="718"/>
      <c r="GMR240" s="718"/>
      <c r="GMS240" s="718"/>
      <c r="GMT240" s="718"/>
      <c r="GMU240" s="718"/>
      <c r="GMV240" s="718"/>
      <c r="GMW240" s="719"/>
      <c r="GMX240" s="719"/>
      <c r="GMY240" s="719"/>
      <c r="GMZ240" s="719"/>
      <c r="GNA240" s="719"/>
      <c r="GNB240" s="719"/>
      <c r="GNC240" s="717"/>
      <c r="GND240" s="718"/>
      <c r="GNE240" s="718"/>
      <c r="GNF240" s="718"/>
      <c r="GNG240" s="718"/>
      <c r="GNH240" s="718"/>
      <c r="GNI240" s="718"/>
      <c r="GNJ240" s="718"/>
      <c r="GNK240" s="718"/>
      <c r="GNL240" s="718"/>
      <c r="GNM240" s="718"/>
      <c r="GNN240" s="718"/>
      <c r="GNO240" s="718"/>
      <c r="GNP240" s="719"/>
      <c r="GNQ240" s="719"/>
      <c r="GNR240" s="719"/>
      <c r="GNS240" s="719"/>
      <c r="GNT240" s="719"/>
      <c r="GNU240" s="719"/>
      <c r="GNV240" s="717"/>
      <c r="GNW240" s="718"/>
      <c r="GNX240" s="718"/>
      <c r="GNY240" s="718"/>
      <c r="GNZ240" s="718"/>
      <c r="GOA240" s="718"/>
      <c r="GOB240" s="718"/>
      <c r="GOC240" s="718"/>
      <c r="GOD240" s="718"/>
      <c r="GOE240" s="718"/>
      <c r="GOF240" s="718"/>
      <c r="GOG240" s="718"/>
      <c r="GOH240" s="718"/>
      <c r="GOI240" s="719"/>
      <c r="GOJ240" s="719"/>
      <c r="GOK240" s="719"/>
      <c r="GOL240" s="719"/>
      <c r="GOM240" s="719"/>
      <c r="GON240" s="719"/>
      <c r="GOO240" s="717"/>
      <c r="GOP240" s="718"/>
      <c r="GOQ240" s="718"/>
      <c r="GOR240" s="718"/>
      <c r="GOS240" s="718"/>
      <c r="GOT240" s="718"/>
      <c r="GOU240" s="718"/>
      <c r="GOV240" s="718"/>
      <c r="GOW240" s="718"/>
      <c r="GOX240" s="718"/>
      <c r="GOY240" s="718"/>
      <c r="GOZ240" s="718"/>
      <c r="GPA240" s="718"/>
      <c r="GPB240" s="719"/>
      <c r="GPC240" s="719"/>
      <c r="GPD240" s="719"/>
      <c r="GPE240" s="719"/>
      <c r="GPF240" s="719"/>
      <c r="GPG240" s="719"/>
      <c r="GPH240" s="717"/>
      <c r="GPI240" s="718"/>
      <c r="GPJ240" s="718"/>
      <c r="GPK240" s="718"/>
      <c r="GPL240" s="718"/>
      <c r="GPM240" s="718"/>
      <c r="GPN240" s="718"/>
      <c r="GPO240" s="718"/>
      <c r="GPP240" s="718"/>
      <c r="GPQ240" s="718"/>
      <c r="GPR240" s="718"/>
      <c r="GPS240" s="718"/>
      <c r="GPT240" s="718"/>
      <c r="GPU240" s="719"/>
      <c r="GPV240" s="719"/>
      <c r="GPW240" s="719"/>
      <c r="GPX240" s="719"/>
      <c r="GPY240" s="719"/>
      <c r="GPZ240" s="719"/>
      <c r="GQA240" s="717"/>
      <c r="GQB240" s="718"/>
      <c r="GQC240" s="718"/>
      <c r="GQD240" s="718"/>
      <c r="GQE240" s="718"/>
      <c r="GQF240" s="718"/>
      <c r="GQG240" s="718"/>
      <c r="GQH240" s="718"/>
      <c r="GQI240" s="718"/>
      <c r="GQJ240" s="718"/>
      <c r="GQK240" s="718"/>
      <c r="GQL240" s="718"/>
      <c r="GQM240" s="718"/>
      <c r="GQN240" s="719"/>
      <c r="GQO240" s="719"/>
      <c r="GQP240" s="719"/>
      <c r="GQQ240" s="719"/>
      <c r="GQR240" s="719"/>
      <c r="GQS240" s="719"/>
      <c r="GQT240" s="717"/>
      <c r="GQU240" s="718"/>
      <c r="GQV240" s="718"/>
      <c r="GQW240" s="718"/>
      <c r="GQX240" s="718"/>
      <c r="GQY240" s="718"/>
      <c r="GQZ240" s="718"/>
      <c r="GRA240" s="718"/>
      <c r="GRB240" s="718"/>
      <c r="GRC240" s="718"/>
      <c r="GRD240" s="718"/>
      <c r="GRE240" s="718"/>
      <c r="GRF240" s="718"/>
      <c r="GRG240" s="719"/>
      <c r="GRH240" s="719"/>
      <c r="GRI240" s="719"/>
      <c r="GRJ240" s="719"/>
      <c r="GRK240" s="719"/>
      <c r="GRL240" s="719"/>
      <c r="GRM240" s="717"/>
      <c r="GRN240" s="718"/>
      <c r="GRO240" s="718"/>
      <c r="GRP240" s="718"/>
      <c r="GRQ240" s="718"/>
      <c r="GRR240" s="718"/>
      <c r="GRS240" s="718"/>
      <c r="GRT240" s="718"/>
      <c r="GRU240" s="718"/>
      <c r="GRV240" s="718"/>
      <c r="GRW240" s="718"/>
      <c r="GRX240" s="718"/>
      <c r="GRY240" s="718"/>
      <c r="GRZ240" s="719"/>
      <c r="GSA240" s="719"/>
      <c r="GSB240" s="719"/>
      <c r="GSC240" s="719"/>
      <c r="GSD240" s="719"/>
      <c r="GSE240" s="719"/>
      <c r="GSF240" s="717"/>
      <c r="GSG240" s="718"/>
      <c r="GSH240" s="718"/>
      <c r="GSI240" s="718"/>
      <c r="GSJ240" s="718"/>
      <c r="GSK240" s="718"/>
      <c r="GSL240" s="718"/>
      <c r="GSM240" s="718"/>
      <c r="GSN240" s="718"/>
      <c r="GSO240" s="718"/>
      <c r="GSP240" s="718"/>
      <c r="GSQ240" s="718"/>
      <c r="GSR240" s="718"/>
      <c r="GSS240" s="719"/>
      <c r="GST240" s="719"/>
      <c r="GSU240" s="719"/>
      <c r="GSV240" s="719"/>
      <c r="GSW240" s="719"/>
      <c r="GSX240" s="719"/>
      <c r="GSY240" s="717"/>
      <c r="GSZ240" s="718"/>
      <c r="GTA240" s="718"/>
      <c r="GTB240" s="718"/>
      <c r="GTC240" s="718"/>
      <c r="GTD240" s="718"/>
      <c r="GTE240" s="718"/>
      <c r="GTF240" s="718"/>
      <c r="GTG240" s="718"/>
      <c r="GTH240" s="718"/>
      <c r="GTI240" s="718"/>
      <c r="GTJ240" s="718"/>
      <c r="GTK240" s="718"/>
      <c r="GTL240" s="719"/>
      <c r="GTM240" s="719"/>
      <c r="GTN240" s="719"/>
      <c r="GTO240" s="719"/>
      <c r="GTP240" s="719"/>
      <c r="GTQ240" s="719"/>
      <c r="GTR240" s="717"/>
      <c r="GTS240" s="718"/>
      <c r="GTT240" s="718"/>
      <c r="GTU240" s="718"/>
      <c r="GTV240" s="718"/>
      <c r="GTW240" s="718"/>
      <c r="GTX240" s="718"/>
      <c r="GTY240" s="718"/>
      <c r="GTZ240" s="718"/>
      <c r="GUA240" s="718"/>
      <c r="GUB240" s="718"/>
      <c r="GUC240" s="718"/>
      <c r="GUD240" s="718"/>
      <c r="GUE240" s="719"/>
      <c r="GUF240" s="719"/>
      <c r="GUG240" s="719"/>
      <c r="GUH240" s="719"/>
      <c r="GUI240" s="719"/>
      <c r="GUJ240" s="719"/>
      <c r="GUK240" s="717"/>
      <c r="GUL240" s="718"/>
      <c r="GUM240" s="718"/>
      <c r="GUN240" s="718"/>
      <c r="GUO240" s="718"/>
      <c r="GUP240" s="718"/>
      <c r="GUQ240" s="718"/>
      <c r="GUR240" s="718"/>
      <c r="GUS240" s="718"/>
      <c r="GUT240" s="718"/>
      <c r="GUU240" s="718"/>
      <c r="GUV240" s="718"/>
      <c r="GUW240" s="718"/>
      <c r="GUX240" s="719"/>
      <c r="GUY240" s="719"/>
      <c r="GUZ240" s="719"/>
      <c r="GVA240" s="719"/>
      <c r="GVB240" s="719"/>
      <c r="GVC240" s="719"/>
      <c r="GVD240" s="717"/>
      <c r="GVE240" s="718"/>
      <c r="GVF240" s="718"/>
      <c r="GVG240" s="718"/>
      <c r="GVH240" s="718"/>
      <c r="GVI240" s="718"/>
      <c r="GVJ240" s="718"/>
      <c r="GVK240" s="718"/>
      <c r="GVL240" s="718"/>
      <c r="GVM240" s="718"/>
      <c r="GVN240" s="718"/>
      <c r="GVO240" s="718"/>
      <c r="GVP240" s="718"/>
      <c r="GVQ240" s="719"/>
      <c r="GVR240" s="719"/>
      <c r="GVS240" s="719"/>
      <c r="GVT240" s="719"/>
      <c r="GVU240" s="719"/>
      <c r="GVV240" s="719"/>
      <c r="GVW240" s="717"/>
      <c r="GVX240" s="718"/>
      <c r="GVY240" s="718"/>
      <c r="GVZ240" s="718"/>
      <c r="GWA240" s="718"/>
      <c r="GWB240" s="718"/>
      <c r="GWC240" s="718"/>
      <c r="GWD240" s="718"/>
      <c r="GWE240" s="718"/>
      <c r="GWF240" s="718"/>
      <c r="GWG240" s="718"/>
      <c r="GWH240" s="718"/>
      <c r="GWI240" s="718"/>
      <c r="GWJ240" s="719"/>
      <c r="GWK240" s="719"/>
      <c r="GWL240" s="719"/>
      <c r="GWM240" s="719"/>
      <c r="GWN240" s="719"/>
      <c r="GWO240" s="719"/>
      <c r="GWP240" s="717"/>
      <c r="GWQ240" s="718"/>
      <c r="GWR240" s="718"/>
      <c r="GWS240" s="718"/>
      <c r="GWT240" s="718"/>
      <c r="GWU240" s="718"/>
      <c r="GWV240" s="718"/>
      <c r="GWW240" s="718"/>
      <c r="GWX240" s="718"/>
      <c r="GWY240" s="718"/>
      <c r="GWZ240" s="718"/>
      <c r="GXA240" s="718"/>
      <c r="GXB240" s="718"/>
      <c r="GXC240" s="719"/>
      <c r="GXD240" s="719"/>
      <c r="GXE240" s="719"/>
      <c r="GXF240" s="719"/>
      <c r="GXG240" s="719"/>
      <c r="GXH240" s="719"/>
      <c r="GXI240" s="717"/>
      <c r="GXJ240" s="718"/>
      <c r="GXK240" s="718"/>
      <c r="GXL240" s="718"/>
      <c r="GXM240" s="718"/>
      <c r="GXN240" s="718"/>
      <c r="GXO240" s="718"/>
      <c r="GXP240" s="718"/>
      <c r="GXQ240" s="718"/>
      <c r="GXR240" s="718"/>
      <c r="GXS240" s="718"/>
      <c r="GXT240" s="718"/>
      <c r="GXU240" s="718"/>
      <c r="GXV240" s="719"/>
      <c r="GXW240" s="719"/>
      <c r="GXX240" s="719"/>
      <c r="GXY240" s="719"/>
      <c r="GXZ240" s="719"/>
      <c r="GYA240" s="719"/>
      <c r="GYB240" s="717"/>
      <c r="GYC240" s="718"/>
      <c r="GYD240" s="718"/>
      <c r="GYE240" s="718"/>
      <c r="GYF240" s="718"/>
      <c r="GYG240" s="718"/>
      <c r="GYH240" s="718"/>
      <c r="GYI240" s="718"/>
      <c r="GYJ240" s="718"/>
      <c r="GYK240" s="718"/>
      <c r="GYL240" s="718"/>
      <c r="GYM240" s="718"/>
      <c r="GYN240" s="718"/>
      <c r="GYO240" s="719"/>
      <c r="GYP240" s="719"/>
      <c r="GYQ240" s="719"/>
      <c r="GYR240" s="719"/>
      <c r="GYS240" s="719"/>
      <c r="GYT240" s="719"/>
      <c r="GYU240" s="717"/>
      <c r="GYV240" s="718"/>
      <c r="GYW240" s="718"/>
      <c r="GYX240" s="718"/>
      <c r="GYY240" s="718"/>
      <c r="GYZ240" s="718"/>
      <c r="GZA240" s="718"/>
      <c r="GZB240" s="718"/>
      <c r="GZC240" s="718"/>
      <c r="GZD240" s="718"/>
      <c r="GZE240" s="718"/>
      <c r="GZF240" s="718"/>
      <c r="GZG240" s="718"/>
      <c r="GZH240" s="719"/>
      <c r="GZI240" s="719"/>
      <c r="GZJ240" s="719"/>
      <c r="GZK240" s="719"/>
      <c r="GZL240" s="719"/>
      <c r="GZM240" s="719"/>
      <c r="GZN240" s="717"/>
      <c r="GZO240" s="718"/>
      <c r="GZP240" s="718"/>
      <c r="GZQ240" s="718"/>
      <c r="GZR240" s="718"/>
      <c r="GZS240" s="718"/>
      <c r="GZT240" s="718"/>
      <c r="GZU240" s="718"/>
      <c r="GZV240" s="718"/>
      <c r="GZW240" s="718"/>
      <c r="GZX240" s="718"/>
      <c r="GZY240" s="718"/>
      <c r="GZZ240" s="718"/>
      <c r="HAA240" s="719"/>
      <c r="HAB240" s="719"/>
      <c r="HAC240" s="719"/>
      <c r="HAD240" s="719"/>
      <c r="HAE240" s="719"/>
      <c r="HAF240" s="719"/>
      <c r="HAG240" s="717"/>
      <c r="HAH240" s="718"/>
      <c r="HAI240" s="718"/>
      <c r="HAJ240" s="718"/>
      <c r="HAK240" s="718"/>
      <c r="HAL240" s="718"/>
      <c r="HAM240" s="718"/>
      <c r="HAN240" s="718"/>
      <c r="HAO240" s="718"/>
      <c r="HAP240" s="718"/>
      <c r="HAQ240" s="718"/>
      <c r="HAR240" s="718"/>
      <c r="HAS240" s="718"/>
      <c r="HAT240" s="719"/>
      <c r="HAU240" s="719"/>
      <c r="HAV240" s="719"/>
      <c r="HAW240" s="719"/>
      <c r="HAX240" s="719"/>
      <c r="HAY240" s="719"/>
      <c r="HAZ240" s="717"/>
      <c r="HBA240" s="718"/>
      <c r="HBB240" s="718"/>
      <c r="HBC240" s="718"/>
      <c r="HBD240" s="718"/>
      <c r="HBE240" s="718"/>
      <c r="HBF240" s="718"/>
      <c r="HBG240" s="718"/>
      <c r="HBH240" s="718"/>
      <c r="HBI240" s="718"/>
      <c r="HBJ240" s="718"/>
      <c r="HBK240" s="718"/>
      <c r="HBL240" s="718"/>
      <c r="HBM240" s="719"/>
      <c r="HBN240" s="719"/>
      <c r="HBO240" s="719"/>
      <c r="HBP240" s="719"/>
      <c r="HBQ240" s="719"/>
      <c r="HBR240" s="719"/>
      <c r="HBS240" s="717"/>
      <c r="HBT240" s="718"/>
      <c r="HBU240" s="718"/>
      <c r="HBV240" s="718"/>
      <c r="HBW240" s="718"/>
      <c r="HBX240" s="718"/>
      <c r="HBY240" s="718"/>
      <c r="HBZ240" s="718"/>
      <c r="HCA240" s="718"/>
      <c r="HCB240" s="718"/>
      <c r="HCC240" s="718"/>
      <c r="HCD240" s="718"/>
      <c r="HCE240" s="718"/>
      <c r="HCF240" s="719"/>
      <c r="HCG240" s="719"/>
      <c r="HCH240" s="719"/>
      <c r="HCI240" s="719"/>
      <c r="HCJ240" s="719"/>
      <c r="HCK240" s="719"/>
      <c r="HCL240" s="717"/>
      <c r="HCM240" s="718"/>
      <c r="HCN240" s="718"/>
      <c r="HCO240" s="718"/>
      <c r="HCP240" s="718"/>
      <c r="HCQ240" s="718"/>
      <c r="HCR240" s="718"/>
      <c r="HCS240" s="718"/>
      <c r="HCT240" s="718"/>
      <c r="HCU240" s="718"/>
      <c r="HCV240" s="718"/>
      <c r="HCW240" s="718"/>
      <c r="HCX240" s="718"/>
      <c r="HCY240" s="719"/>
      <c r="HCZ240" s="719"/>
      <c r="HDA240" s="719"/>
      <c r="HDB240" s="719"/>
      <c r="HDC240" s="719"/>
      <c r="HDD240" s="719"/>
      <c r="HDE240" s="717"/>
      <c r="HDF240" s="718"/>
      <c r="HDG240" s="718"/>
      <c r="HDH240" s="718"/>
      <c r="HDI240" s="718"/>
      <c r="HDJ240" s="718"/>
      <c r="HDK240" s="718"/>
      <c r="HDL240" s="718"/>
      <c r="HDM240" s="718"/>
      <c r="HDN240" s="718"/>
      <c r="HDO240" s="718"/>
      <c r="HDP240" s="718"/>
      <c r="HDQ240" s="718"/>
      <c r="HDR240" s="719"/>
      <c r="HDS240" s="719"/>
      <c r="HDT240" s="719"/>
      <c r="HDU240" s="719"/>
      <c r="HDV240" s="719"/>
      <c r="HDW240" s="719"/>
      <c r="HDX240" s="717"/>
      <c r="HDY240" s="718"/>
      <c r="HDZ240" s="718"/>
      <c r="HEA240" s="718"/>
      <c r="HEB240" s="718"/>
      <c r="HEC240" s="718"/>
      <c r="HED240" s="718"/>
      <c r="HEE240" s="718"/>
      <c r="HEF240" s="718"/>
      <c r="HEG240" s="718"/>
      <c r="HEH240" s="718"/>
      <c r="HEI240" s="718"/>
      <c r="HEJ240" s="718"/>
      <c r="HEK240" s="719"/>
      <c r="HEL240" s="719"/>
      <c r="HEM240" s="719"/>
      <c r="HEN240" s="719"/>
      <c r="HEO240" s="719"/>
      <c r="HEP240" s="719"/>
      <c r="HEQ240" s="717"/>
      <c r="HER240" s="718"/>
      <c r="HES240" s="718"/>
      <c r="HET240" s="718"/>
      <c r="HEU240" s="718"/>
      <c r="HEV240" s="718"/>
      <c r="HEW240" s="718"/>
      <c r="HEX240" s="718"/>
      <c r="HEY240" s="718"/>
      <c r="HEZ240" s="718"/>
      <c r="HFA240" s="718"/>
      <c r="HFB240" s="718"/>
      <c r="HFC240" s="718"/>
      <c r="HFD240" s="719"/>
      <c r="HFE240" s="719"/>
      <c r="HFF240" s="719"/>
      <c r="HFG240" s="719"/>
      <c r="HFH240" s="719"/>
      <c r="HFI240" s="719"/>
      <c r="HFJ240" s="717"/>
      <c r="HFK240" s="718"/>
      <c r="HFL240" s="718"/>
      <c r="HFM240" s="718"/>
      <c r="HFN240" s="718"/>
      <c r="HFO240" s="718"/>
      <c r="HFP240" s="718"/>
      <c r="HFQ240" s="718"/>
      <c r="HFR240" s="718"/>
      <c r="HFS240" s="718"/>
      <c r="HFT240" s="718"/>
      <c r="HFU240" s="718"/>
      <c r="HFV240" s="718"/>
      <c r="HFW240" s="719"/>
      <c r="HFX240" s="719"/>
      <c r="HFY240" s="719"/>
      <c r="HFZ240" s="719"/>
      <c r="HGA240" s="719"/>
      <c r="HGB240" s="719"/>
      <c r="HGC240" s="717"/>
      <c r="HGD240" s="718"/>
      <c r="HGE240" s="718"/>
      <c r="HGF240" s="718"/>
      <c r="HGG240" s="718"/>
      <c r="HGH240" s="718"/>
      <c r="HGI240" s="718"/>
      <c r="HGJ240" s="718"/>
      <c r="HGK240" s="718"/>
      <c r="HGL240" s="718"/>
      <c r="HGM240" s="718"/>
      <c r="HGN240" s="718"/>
      <c r="HGO240" s="718"/>
      <c r="HGP240" s="719"/>
      <c r="HGQ240" s="719"/>
      <c r="HGR240" s="719"/>
      <c r="HGS240" s="719"/>
      <c r="HGT240" s="719"/>
      <c r="HGU240" s="719"/>
      <c r="HGV240" s="717"/>
      <c r="HGW240" s="718"/>
      <c r="HGX240" s="718"/>
      <c r="HGY240" s="718"/>
      <c r="HGZ240" s="718"/>
      <c r="HHA240" s="718"/>
      <c r="HHB240" s="718"/>
      <c r="HHC240" s="718"/>
      <c r="HHD240" s="718"/>
      <c r="HHE240" s="718"/>
      <c r="HHF240" s="718"/>
      <c r="HHG240" s="718"/>
      <c r="HHH240" s="718"/>
      <c r="HHI240" s="719"/>
      <c r="HHJ240" s="719"/>
      <c r="HHK240" s="719"/>
      <c r="HHL240" s="719"/>
      <c r="HHM240" s="719"/>
      <c r="HHN240" s="719"/>
      <c r="HHO240" s="717"/>
      <c r="HHP240" s="718"/>
      <c r="HHQ240" s="718"/>
      <c r="HHR240" s="718"/>
      <c r="HHS240" s="718"/>
      <c r="HHT240" s="718"/>
      <c r="HHU240" s="718"/>
      <c r="HHV240" s="718"/>
      <c r="HHW240" s="718"/>
      <c r="HHX240" s="718"/>
      <c r="HHY240" s="718"/>
      <c r="HHZ240" s="718"/>
      <c r="HIA240" s="718"/>
      <c r="HIB240" s="719"/>
      <c r="HIC240" s="719"/>
      <c r="HID240" s="719"/>
      <c r="HIE240" s="719"/>
      <c r="HIF240" s="719"/>
      <c r="HIG240" s="719"/>
      <c r="HIH240" s="717"/>
      <c r="HII240" s="718"/>
      <c r="HIJ240" s="718"/>
      <c r="HIK240" s="718"/>
      <c r="HIL240" s="718"/>
      <c r="HIM240" s="718"/>
      <c r="HIN240" s="718"/>
      <c r="HIO240" s="718"/>
      <c r="HIP240" s="718"/>
      <c r="HIQ240" s="718"/>
      <c r="HIR240" s="718"/>
      <c r="HIS240" s="718"/>
      <c r="HIT240" s="718"/>
      <c r="HIU240" s="719"/>
      <c r="HIV240" s="719"/>
      <c r="HIW240" s="719"/>
      <c r="HIX240" s="719"/>
      <c r="HIY240" s="719"/>
      <c r="HIZ240" s="719"/>
      <c r="HJA240" s="717"/>
      <c r="HJB240" s="718"/>
      <c r="HJC240" s="718"/>
      <c r="HJD240" s="718"/>
      <c r="HJE240" s="718"/>
      <c r="HJF240" s="718"/>
      <c r="HJG240" s="718"/>
      <c r="HJH240" s="718"/>
      <c r="HJI240" s="718"/>
      <c r="HJJ240" s="718"/>
      <c r="HJK240" s="718"/>
      <c r="HJL240" s="718"/>
      <c r="HJM240" s="718"/>
      <c r="HJN240" s="719"/>
      <c r="HJO240" s="719"/>
      <c r="HJP240" s="719"/>
      <c r="HJQ240" s="719"/>
      <c r="HJR240" s="719"/>
      <c r="HJS240" s="719"/>
      <c r="HJT240" s="717"/>
      <c r="HJU240" s="718"/>
      <c r="HJV240" s="718"/>
      <c r="HJW240" s="718"/>
      <c r="HJX240" s="718"/>
      <c r="HJY240" s="718"/>
      <c r="HJZ240" s="718"/>
      <c r="HKA240" s="718"/>
      <c r="HKB240" s="718"/>
      <c r="HKC240" s="718"/>
      <c r="HKD240" s="718"/>
      <c r="HKE240" s="718"/>
      <c r="HKF240" s="718"/>
      <c r="HKG240" s="719"/>
      <c r="HKH240" s="719"/>
      <c r="HKI240" s="719"/>
      <c r="HKJ240" s="719"/>
      <c r="HKK240" s="719"/>
      <c r="HKL240" s="719"/>
      <c r="HKM240" s="717"/>
      <c r="HKN240" s="718"/>
      <c r="HKO240" s="718"/>
      <c r="HKP240" s="718"/>
      <c r="HKQ240" s="718"/>
      <c r="HKR240" s="718"/>
      <c r="HKS240" s="718"/>
      <c r="HKT240" s="718"/>
      <c r="HKU240" s="718"/>
      <c r="HKV240" s="718"/>
      <c r="HKW240" s="718"/>
      <c r="HKX240" s="718"/>
      <c r="HKY240" s="718"/>
      <c r="HKZ240" s="719"/>
      <c r="HLA240" s="719"/>
      <c r="HLB240" s="719"/>
      <c r="HLC240" s="719"/>
      <c r="HLD240" s="719"/>
      <c r="HLE240" s="719"/>
      <c r="HLF240" s="717"/>
      <c r="HLG240" s="718"/>
      <c r="HLH240" s="718"/>
      <c r="HLI240" s="718"/>
      <c r="HLJ240" s="718"/>
      <c r="HLK240" s="718"/>
      <c r="HLL240" s="718"/>
      <c r="HLM240" s="718"/>
      <c r="HLN240" s="718"/>
      <c r="HLO240" s="718"/>
      <c r="HLP240" s="718"/>
      <c r="HLQ240" s="718"/>
      <c r="HLR240" s="718"/>
      <c r="HLS240" s="719"/>
      <c r="HLT240" s="719"/>
      <c r="HLU240" s="719"/>
      <c r="HLV240" s="719"/>
      <c r="HLW240" s="719"/>
      <c r="HLX240" s="719"/>
      <c r="HLY240" s="717"/>
      <c r="HLZ240" s="718"/>
      <c r="HMA240" s="718"/>
      <c r="HMB240" s="718"/>
      <c r="HMC240" s="718"/>
      <c r="HMD240" s="718"/>
      <c r="HME240" s="718"/>
      <c r="HMF240" s="718"/>
      <c r="HMG240" s="718"/>
      <c r="HMH240" s="718"/>
      <c r="HMI240" s="718"/>
      <c r="HMJ240" s="718"/>
      <c r="HMK240" s="718"/>
      <c r="HML240" s="719"/>
      <c r="HMM240" s="719"/>
      <c r="HMN240" s="719"/>
      <c r="HMO240" s="719"/>
      <c r="HMP240" s="719"/>
      <c r="HMQ240" s="719"/>
      <c r="HMR240" s="717"/>
      <c r="HMS240" s="718"/>
      <c r="HMT240" s="718"/>
      <c r="HMU240" s="718"/>
      <c r="HMV240" s="718"/>
      <c r="HMW240" s="718"/>
      <c r="HMX240" s="718"/>
      <c r="HMY240" s="718"/>
      <c r="HMZ240" s="718"/>
      <c r="HNA240" s="718"/>
      <c r="HNB240" s="718"/>
      <c r="HNC240" s="718"/>
      <c r="HND240" s="718"/>
      <c r="HNE240" s="719"/>
      <c r="HNF240" s="719"/>
      <c r="HNG240" s="719"/>
      <c r="HNH240" s="719"/>
      <c r="HNI240" s="719"/>
      <c r="HNJ240" s="719"/>
      <c r="HNK240" s="717"/>
      <c r="HNL240" s="718"/>
      <c r="HNM240" s="718"/>
      <c r="HNN240" s="718"/>
      <c r="HNO240" s="718"/>
      <c r="HNP240" s="718"/>
      <c r="HNQ240" s="718"/>
      <c r="HNR240" s="718"/>
      <c r="HNS240" s="718"/>
      <c r="HNT240" s="718"/>
      <c r="HNU240" s="718"/>
      <c r="HNV240" s="718"/>
      <c r="HNW240" s="718"/>
      <c r="HNX240" s="719"/>
      <c r="HNY240" s="719"/>
      <c r="HNZ240" s="719"/>
      <c r="HOA240" s="719"/>
      <c r="HOB240" s="719"/>
      <c r="HOC240" s="719"/>
      <c r="HOD240" s="717"/>
      <c r="HOE240" s="718"/>
      <c r="HOF240" s="718"/>
      <c r="HOG240" s="718"/>
      <c r="HOH240" s="718"/>
      <c r="HOI240" s="718"/>
      <c r="HOJ240" s="718"/>
      <c r="HOK240" s="718"/>
      <c r="HOL240" s="718"/>
      <c r="HOM240" s="718"/>
      <c r="HON240" s="718"/>
      <c r="HOO240" s="718"/>
      <c r="HOP240" s="718"/>
      <c r="HOQ240" s="719"/>
      <c r="HOR240" s="719"/>
      <c r="HOS240" s="719"/>
      <c r="HOT240" s="719"/>
      <c r="HOU240" s="719"/>
      <c r="HOV240" s="719"/>
      <c r="HOW240" s="717"/>
      <c r="HOX240" s="718"/>
      <c r="HOY240" s="718"/>
      <c r="HOZ240" s="718"/>
      <c r="HPA240" s="718"/>
      <c r="HPB240" s="718"/>
      <c r="HPC240" s="718"/>
      <c r="HPD240" s="718"/>
      <c r="HPE240" s="718"/>
      <c r="HPF240" s="718"/>
      <c r="HPG240" s="718"/>
      <c r="HPH240" s="718"/>
      <c r="HPI240" s="718"/>
      <c r="HPJ240" s="719"/>
      <c r="HPK240" s="719"/>
      <c r="HPL240" s="719"/>
      <c r="HPM240" s="719"/>
      <c r="HPN240" s="719"/>
      <c r="HPO240" s="719"/>
      <c r="HPP240" s="717"/>
      <c r="HPQ240" s="718"/>
      <c r="HPR240" s="718"/>
      <c r="HPS240" s="718"/>
      <c r="HPT240" s="718"/>
      <c r="HPU240" s="718"/>
      <c r="HPV240" s="718"/>
      <c r="HPW240" s="718"/>
      <c r="HPX240" s="718"/>
      <c r="HPY240" s="718"/>
      <c r="HPZ240" s="718"/>
      <c r="HQA240" s="718"/>
      <c r="HQB240" s="718"/>
      <c r="HQC240" s="719"/>
      <c r="HQD240" s="719"/>
      <c r="HQE240" s="719"/>
      <c r="HQF240" s="719"/>
      <c r="HQG240" s="719"/>
      <c r="HQH240" s="719"/>
      <c r="HQI240" s="717"/>
      <c r="HQJ240" s="718"/>
      <c r="HQK240" s="718"/>
      <c r="HQL240" s="718"/>
      <c r="HQM240" s="718"/>
      <c r="HQN240" s="718"/>
      <c r="HQO240" s="718"/>
      <c r="HQP240" s="718"/>
      <c r="HQQ240" s="718"/>
      <c r="HQR240" s="718"/>
      <c r="HQS240" s="718"/>
      <c r="HQT240" s="718"/>
      <c r="HQU240" s="718"/>
      <c r="HQV240" s="719"/>
      <c r="HQW240" s="719"/>
      <c r="HQX240" s="719"/>
      <c r="HQY240" s="719"/>
      <c r="HQZ240" s="719"/>
      <c r="HRA240" s="719"/>
      <c r="HRB240" s="717"/>
      <c r="HRC240" s="718"/>
      <c r="HRD240" s="718"/>
      <c r="HRE240" s="718"/>
      <c r="HRF240" s="718"/>
      <c r="HRG240" s="718"/>
      <c r="HRH240" s="718"/>
      <c r="HRI240" s="718"/>
      <c r="HRJ240" s="718"/>
      <c r="HRK240" s="718"/>
      <c r="HRL240" s="718"/>
      <c r="HRM240" s="718"/>
      <c r="HRN240" s="718"/>
      <c r="HRO240" s="719"/>
      <c r="HRP240" s="719"/>
      <c r="HRQ240" s="719"/>
      <c r="HRR240" s="719"/>
      <c r="HRS240" s="719"/>
      <c r="HRT240" s="719"/>
      <c r="HRU240" s="717"/>
      <c r="HRV240" s="718"/>
      <c r="HRW240" s="718"/>
      <c r="HRX240" s="718"/>
      <c r="HRY240" s="718"/>
      <c r="HRZ240" s="718"/>
      <c r="HSA240" s="718"/>
      <c r="HSB240" s="718"/>
      <c r="HSC240" s="718"/>
      <c r="HSD240" s="718"/>
      <c r="HSE240" s="718"/>
      <c r="HSF240" s="718"/>
      <c r="HSG240" s="718"/>
      <c r="HSH240" s="719"/>
      <c r="HSI240" s="719"/>
      <c r="HSJ240" s="719"/>
      <c r="HSK240" s="719"/>
      <c r="HSL240" s="719"/>
      <c r="HSM240" s="719"/>
      <c r="HSN240" s="717"/>
      <c r="HSO240" s="718"/>
      <c r="HSP240" s="718"/>
      <c r="HSQ240" s="718"/>
      <c r="HSR240" s="718"/>
      <c r="HSS240" s="718"/>
      <c r="HST240" s="718"/>
      <c r="HSU240" s="718"/>
      <c r="HSV240" s="718"/>
      <c r="HSW240" s="718"/>
      <c r="HSX240" s="718"/>
      <c r="HSY240" s="718"/>
      <c r="HSZ240" s="718"/>
      <c r="HTA240" s="719"/>
      <c r="HTB240" s="719"/>
      <c r="HTC240" s="719"/>
      <c r="HTD240" s="719"/>
      <c r="HTE240" s="719"/>
      <c r="HTF240" s="719"/>
      <c r="HTG240" s="717"/>
      <c r="HTH240" s="718"/>
      <c r="HTI240" s="718"/>
      <c r="HTJ240" s="718"/>
      <c r="HTK240" s="718"/>
      <c r="HTL240" s="718"/>
      <c r="HTM240" s="718"/>
      <c r="HTN240" s="718"/>
      <c r="HTO240" s="718"/>
      <c r="HTP240" s="718"/>
      <c r="HTQ240" s="718"/>
      <c r="HTR240" s="718"/>
      <c r="HTS240" s="718"/>
      <c r="HTT240" s="719"/>
      <c r="HTU240" s="719"/>
      <c r="HTV240" s="719"/>
      <c r="HTW240" s="719"/>
      <c r="HTX240" s="719"/>
      <c r="HTY240" s="719"/>
      <c r="HTZ240" s="717"/>
      <c r="HUA240" s="718"/>
      <c r="HUB240" s="718"/>
      <c r="HUC240" s="718"/>
      <c r="HUD240" s="718"/>
      <c r="HUE240" s="718"/>
      <c r="HUF240" s="718"/>
      <c r="HUG240" s="718"/>
      <c r="HUH240" s="718"/>
      <c r="HUI240" s="718"/>
      <c r="HUJ240" s="718"/>
      <c r="HUK240" s="718"/>
      <c r="HUL240" s="718"/>
      <c r="HUM240" s="719"/>
      <c r="HUN240" s="719"/>
      <c r="HUO240" s="719"/>
      <c r="HUP240" s="719"/>
      <c r="HUQ240" s="719"/>
      <c r="HUR240" s="719"/>
      <c r="HUS240" s="717"/>
      <c r="HUT240" s="718"/>
      <c r="HUU240" s="718"/>
      <c r="HUV240" s="718"/>
      <c r="HUW240" s="718"/>
      <c r="HUX240" s="718"/>
      <c r="HUY240" s="718"/>
      <c r="HUZ240" s="718"/>
      <c r="HVA240" s="718"/>
      <c r="HVB240" s="718"/>
      <c r="HVC240" s="718"/>
      <c r="HVD240" s="718"/>
      <c r="HVE240" s="718"/>
      <c r="HVF240" s="719"/>
      <c r="HVG240" s="719"/>
      <c r="HVH240" s="719"/>
      <c r="HVI240" s="719"/>
      <c r="HVJ240" s="719"/>
      <c r="HVK240" s="719"/>
      <c r="HVL240" s="717"/>
      <c r="HVM240" s="718"/>
      <c r="HVN240" s="718"/>
      <c r="HVO240" s="718"/>
      <c r="HVP240" s="718"/>
      <c r="HVQ240" s="718"/>
      <c r="HVR240" s="718"/>
      <c r="HVS240" s="718"/>
      <c r="HVT240" s="718"/>
      <c r="HVU240" s="718"/>
      <c r="HVV240" s="718"/>
      <c r="HVW240" s="718"/>
      <c r="HVX240" s="718"/>
      <c r="HVY240" s="719"/>
      <c r="HVZ240" s="719"/>
      <c r="HWA240" s="719"/>
      <c r="HWB240" s="719"/>
      <c r="HWC240" s="719"/>
      <c r="HWD240" s="719"/>
      <c r="HWE240" s="717"/>
      <c r="HWF240" s="718"/>
      <c r="HWG240" s="718"/>
      <c r="HWH240" s="718"/>
      <c r="HWI240" s="718"/>
      <c r="HWJ240" s="718"/>
      <c r="HWK240" s="718"/>
      <c r="HWL240" s="718"/>
      <c r="HWM240" s="718"/>
      <c r="HWN240" s="718"/>
      <c r="HWO240" s="718"/>
      <c r="HWP240" s="718"/>
      <c r="HWQ240" s="718"/>
      <c r="HWR240" s="719"/>
      <c r="HWS240" s="719"/>
      <c r="HWT240" s="719"/>
      <c r="HWU240" s="719"/>
      <c r="HWV240" s="719"/>
      <c r="HWW240" s="719"/>
      <c r="HWX240" s="717"/>
      <c r="HWY240" s="718"/>
      <c r="HWZ240" s="718"/>
      <c r="HXA240" s="718"/>
      <c r="HXB240" s="718"/>
      <c r="HXC240" s="718"/>
      <c r="HXD240" s="718"/>
      <c r="HXE240" s="718"/>
      <c r="HXF240" s="718"/>
      <c r="HXG240" s="718"/>
      <c r="HXH240" s="718"/>
      <c r="HXI240" s="718"/>
      <c r="HXJ240" s="718"/>
      <c r="HXK240" s="719"/>
      <c r="HXL240" s="719"/>
      <c r="HXM240" s="719"/>
      <c r="HXN240" s="719"/>
      <c r="HXO240" s="719"/>
      <c r="HXP240" s="719"/>
      <c r="HXQ240" s="717"/>
      <c r="HXR240" s="718"/>
      <c r="HXS240" s="718"/>
      <c r="HXT240" s="718"/>
      <c r="HXU240" s="718"/>
      <c r="HXV240" s="718"/>
      <c r="HXW240" s="718"/>
      <c r="HXX240" s="718"/>
      <c r="HXY240" s="718"/>
      <c r="HXZ240" s="718"/>
      <c r="HYA240" s="718"/>
      <c r="HYB240" s="718"/>
      <c r="HYC240" s="718"/>
      <c r="HYD240" s="719"/>
      <c r="HYE240" s="719"/>
      <c r="HYF240" s="719"/>
      <c r="HYG240" s="719"/>
      <c r="HYH240" s="719"/>
      <c r="HYI240" s="719"/>
      <c r="HYJ240" s="717"/>
      <c r="HYK240" s="718"/>
      <c r="HYL240" s="718"/>
      <c r="HYM240" s="718"/>
      <c r="HYN240" s="718"/>
      <c r="HYO240" s="718"/>
      <c r="HYP240" s="718"/>
      <c r="HYQ240" s="718"/>
      <c r="HYR240" s="718"/>
      <c r="HYS240" s="718"/>
      <c r="HYT240" s="718"/>
      <c r="HYU240" s="718"/>
      <c r="HYV240" s="718"/>
      <c r="HYW240" s="719"/>
      <c r="HYX240" s="719"/>
      <c r="HYY240" s="719"/>
      <c r="HYZ240" s="719"/>
      <c r="HZA240" s="719"/>
      <c r="HZB240" s="719"/>
      <c r="HZC240" s="717"/>
      <c r="HZD240" s="718"/>
      <c r="HZE240" s="718"/>
      <c r="HZF240" s="718"/>
      <c r="HZG240" s="718"/>
      <c r="HZH240" s="718"/>
      <c r="HZI240" s="718"/>
      <c r="HZJ240" s="718"/>
      <c r="HZK240" s="718"/>
      <c r="HZL240" s="718"/>
      <c r="HZM240" s="718"/>
      <c r="HZN240" s="718"/>
      <c r="HZO240" s="718"/>
      <c r="HZP240" s="719"/>
      <c r="HZQ240" s="719"/>
      <c r="HZR240" s="719"/>
      <c r="HZS240" s="719"/>
      <c r="HZT240" s="719"/>
      <c r="HZU240" s="719"/>
      <c r="HZV240" s="717"/>
      <c r="HZW240" s="718"/>
      <c r="HZX240" s="718"/>
      <c r="HZY240" s="718"/>
      <c r="HZZ240" s="718"/>
      <c r="IAA240" s="718"/>
      <c r="IAB240" s="718"/>
      <c r="IAC240" s="718"/>
      <c r="IAD240" s="718"/>
      <c r="IAE240" s="718"/>
      <c r="IAF240" s="718"/>
      <c r="IAG240" s="718"/>
      <c r="IAH240" s="718"/>
      <c r="IAI240" s="719"/>
      <c r="IAJ240" s="719"/>
      <c r="IAK240" s="719"/>
      <c r="IAL240" s="719"/>
      <c r="IAM240" s="719"/>
      <c r="IAN240" s="719"/>
      <c r="IAO240" s="717"/>
      <c r="IAP240" s="718"/>
      <c r="IAQ240" s="718"/>
      <c r="IAR240" s="718"/>
      <c r="IAS240" s="718"/>
      <c r="IAT240" s="718"/>
      <c r="IAU240" s="718"/>
      <c r="IAV240" s="718"/>
      <c r="IAW240" s="718"/>
      <c r="IAX240" s="718"/>
      <c r="IAY240" s="718"/>
      <c r="IAZ240" s="718"/>
      <c r="IBA240" s="718"/>
      <c r="IBB240" s="719"/>
      <c r="IBC240" s="719"/>
      <c r="IBD240" s="719"/>
      <c r="IBE240" s="719"/>
      <c r="IBF240" s="719"/>
      <c r="IBG240" s="719"/>
      <c r="IBH240" s="717"/>
      <c r="IBI240" s="718"/>
      <c r="IBJ240" s="718"/>
      <c r="IBK240" s="718"/>
      <c r="IBL240" s="718"/>
      <c r="IBM240" s="718"/>
      <c r="IBN240" s="718"/>
      <c r="IBO240" s="718"/>
      <c r="IBP240" s="718"/>
      <c r="IBQ240" s="718"/>
      <c r="IBR240" s="718"/>
      <c r="IBS240" s="718"/>
      <c r="IBT240" s="718"/>
      <c r="IBU240" s="719"/>
      <c r="IBV240" s="719"/>
      <c r="IBW240" s="719"/>
      <c r="IBX240" s="719"/>
      <c r="IBY240" s="719"/>
      <c r="IBZ240" s="719"/>
      <c r="ICA240" s="717"/>
      <c r="ICB240" s="718"/>
      <c r="ICC240" s="718"/>
      <c r="ICD240" s="718"/>
      <c r="ICE240" s="718"/>
      <c r="ICF240" s="718"/>
      <c r="ICG240" s="718"/>
      <c r="ICH240" s="718"/>
      <c r="ICI240" s="718"/>
      <c r="ICJ240" s="718"/>
      <c r="ICK240" s="718"/>
      <c r="ICL240" s="718"/>
      <c r="ICM240" s="718"/>
      <c r="ICN240" s="719"/>
      <c r="ICO240" s="719"/>
      <c r="ICP240" s="719"/>
      <c r="ICQ240" s="719"/>
      <c r="ICR240" s="719"/>
      <c r="ICS240" s="719"/>
      <c r="ICT240" s="717"/>
      <c r="ICU240" s="718"/>
      <c r="ICV240" s="718"/>
      <c r="ICW240" s="718"/>
      <c r="ICX240" s="718"/>
      <c r="ICY240" s="718"/>
      <c r="ICZ240" s="718"/>
      <c r="IDA240" s="718"/>
      <c r="IDB240" s="718"/>
      <c r="IDC240" s="718"/>
      <c r="IDD240" s="718"/>
      <c r="IDE240" s="718"/>
      <c r="IDF240" s="718"/>
      <c r="IDG240" s="719"/>
      <c r="IDH240" s="719"/>
      <c r="IDI240" s="719"/>
      <c r="IDJ240" s="719"/>
      <c r="IDK240" s="719"/>
      <c r="IDL240" s="719"/>
      <c r="IDM240" s="717"/>
      <c r="IDN240" s="718"/>
      <c r="IDO240" s="718"/>
      <c r="IDP240" s="718"/>
      <c r="IDQ240" s="718"/>
      <c r="IDR240" s="718"/>
      <c r="IDS240" s="718"/>
      <c r="IDT240" s="718"/>
      <c r="IDU240" s="718"/>
      <c r="IDV240" s="718"/>
      <c r="IDW240" s="718"/>
      <c r="IDX240" s="718"/>
      <c r="IDY240" s="718"/>
      <c r="IDZ240" s="719"/>
      <c r="IEA240" s="719"/>
      <c r="IEB240" s="719"/>
      <c r="IEC240" s="719"/>
      <c r="IED240" s="719"/>
      <c r="IEE240" s="719"/>
      <c r="IEF240" s="717"/>
      <c r="IEG240" s="718"/>
      <c r="IEH240" s="718"/>
      <c r="IEI240" s="718"/>
      <c r="IEJ240" s="718"/>
      <c r="IEK240" s="718"/>
      <c r="IEL240" s="718"/>
      <c r="IEM240" s="718"/>
      <c r="IEN240" s="718"/>
      <c r="IEO240" s="718"/>
      <c r="IEP240" s="718"/>
      <c r="IEQ240" s="718"/>
      <c r="IER240" s="718"/>
      <c r="IES240" s="719"/>
      <c r="IET240" s="719"/>
      <c r="IEU240" s="719"/>
      <c r="IEV240" s="719"/>
      <c r="IEW240" s="719"/>
      <c r="IEX240" s="719"/>
      <c r="IEY240" s="717"/>
      <c r="IEZ240" s="718"/>
      <c r="IFA240" s="718"/>
      <c r="IFB240" s="718"/>
      <c r="IFC240" s="718"/>
      <c r="IFD240" s="718"/>
      <c r="IFE240" s="718"/>
      <c r="IFF240" s="718"/>
      <c r="IFG240" s="718"/>
      <c r="IFH240" s="718"/>
      <c r="IFI240" s="718"/>
      <c r="IFJ240" s="718"/>
      <c r="IFK240" s="718"/>
      <c r="IFL240" s="719"/>
      <c r="IFM240" s="719"/>
      <c r="IFN240" s="719"/>
      <c r="IFO240" s="719"/>
      <c r="IFP240" s="719"/>
      <c r="IFQ240" s="719"/>
      <c r="IFR240" s="717"/>
      <c r="IFS240" s="718"/>
      <c r="IFT240" s="718"/>
      <c r="IFU240" s="718"/>
      <c r="IFV240" s="718"/>
      <c r="IFW240" s="718"/>
      <c r="IFX240" s="718"/>
      <c r="IFY240" s="718"/>
      <c r="IFZ240" s="718"/>
      <c r="IGA240" s="718"/>
      <c r="IGB240" s="718"/>
      <c r="IGC240" s="718"/>
      <c r="IGD240" s="718"/>
      <c r="IGE240" s="719"/>
      <c r="IGF240" s="719"/>
      <c r="IGG240" s="719"/>
      <c r="IGH240" s="719"/>
      <c r="IGI240" s="719"/>
      <c r="IGJ240" s="719"/>
      <c r="IGK240" s="717"/>
      <c r="IGL240" s="718"/>
      <c r="IGM240" s="718"/>
      <c r="IGN240" s="718"/>
      <c r="IGO240" s="718"/>
      <c r="IGP240" s="718"/>
      <c r="IGQ240" s="718"/>
      <c r="IGR240" s="718"/>
      <c r="IGS240" s="718"/>
      <c r="IGT240" s="718"/>
      <c r="IGU240" s="718"/>
      <c r="IGV240" s="718"/>
      <c r="IGW240" s="718"/>
      <c r="IGX240" s="719"/>
      <c r="IGY240" s="719"/>
      <c r="IGZ240" s="719"/>
      <c r="IHA240" s="719"/>
      <c r="IHB240" s="719"/>
      <c r="IHC240" s="719"/>
      <c r="IHD240" s="717"/>
      <c r="IHE240" s="718"/>
      <c r="IHF240" s="718"/>
      <c r="IHG240" s="718"/>
      <c r="IHH240" s="718"/>
      <c r="IHI240" s="718"/>
      <c r="IHJ240" s="718"/>
      <c r="IHK240" s="718"/>
      <c r="IHL240" s="718"/>
      <c r="IHM240" s="718"/>
      <c r="IHN240" s="718"/>
      <c r="IHO240" s="718"/>
      <c r="IHP240" s="718"/>
      <c r="IHQ240" s="719"/>
      <c r="IHR240" s="719"/>
      <c r="IHS240" s="719"/>
      <c r="IHT240" s="719"/>
      <c r="IHU240" s="719"/>
      <c r="IHV240" s="719"/>
      <c r="IHW240" s="717"/>
      <c r="IHX240" s="718"/>
      <c r="IHY240" s="718"/>
      <c r="IHZ240" s="718"/>
      <c r="IIA240" s="718"/>
      <c r="IIB240" s="718"/>
      <c r="IIC240" s="718"/>
      <c r="IID240" s="718"/>
      <c r="IIE240" s="718"/>
      <c r="IIF240" s="718"/>
      <c r="IIG240" s="718"/>
      <c r="IIH240" s="718"/>
      <c r="III240" s="718"/>
      <c r="IIJ240" s="719"/>
      <c r="IIK240" s="719"/>
      <c r="IIL240" s="719"/>
      <c r="IIM240" s="719"/>
      <c r="IIN240" s="719"/>
      <c r="IIO240" s="719"/>
      <c r="IIP240" s="717"/>
      <c r="IIQ240" s="718"/>
      <c r="IIR240" s="718"/>
      <c r="IIS240" s="718"/>
      <c r="IIT240" s="718"/>
      <c r="IIU240" s="718"/>
      <c r="IIV240" s="718"/>
      <c r="IIW240" s="718"/>
      <c r="IIX240" s="718"/>
      <c r="IIY240" s="718"/>
      <c r="IIZ240" s="718"/>
      <c r="IJA240" s="718"/>
      <c r="IJB240" s="718"/>
      <c r="IJC240" s="719"/>
      <c r="IJD240" s="719"/>
      <c r="IJE240" s="719"/>
      <c r="IJF240" s="719"/>
      <c r="IJG240" s="719"/>
      <c r="IJH240" s="719"/>
      <c r="IJI240" s="717"/>
      <c r="IJJ240" s="718"/>
      <c r="IJK240" s="718"/>
      <c r="IJL240" s="718"/>
      <c r="IJM240" s="718"/>
      <c r="IJN240" s="718"/>
      <c r="IJO240" s="718"/>
      <c r="IJP240" s="718"/>
      <c r="IJQ240" s="718"/>
      <c r="IJR240" s="718"/>
      <c r="IJS240" s="718"/>
      <c r="IJT240" s="718"/>
      <c r="IJU240" s="718"/>
      <c r="IJV240" s="719"/>
      <c r="IJW240" s="719"/>
      <c r="IJX240" s="719"/>
      <c r="IJY240" s="719"/>
      <c r="IJZ240" s="719"/>
      <c r="IKA240" s="719"/>
      <c r="IKB240" s="717"/>
      <c r="IKC240" s="718"/>
      <c r="IKD240" s="718"/>
      <c r="IKE240" s="718"/>
      <c r="IKF240" s="718"/>
      <c r="IKG240" s="718"/>
      <c r="IKH240" s="718"/>
      <c r="IKI240" s="718"/>
      <c r="IKJ240" s="718"/>
      <c r="IKK240" s="718"/>
      <c r="IKL240" s="718"/>
      <c r="IKM240" s="718"/>
      <c r="IKN240" s="718"/>
      <c r="IKO240" s="719"/>
      <c r="IKP240" s="719"/>
      <c r="IKQ240" s="719"/>
      <c r="IKR240" s="719"/>
      <c r="IKS240" s="719"/>
      <c r="IKT240" s="719"/>
      <c r="IKU240" s="717"/>
      <c r="IKV240" s="718"/>
      <c r="IKW240" s="718"/>
      <c r="IKX240" s="718"/>
      <c r="IKY240" s="718"/>
      <c r="IKZ240" s="718"/>
      <c r="ILA240" s="718"/>
      <c r="ILB240" s="718"/>
      <c r="ILC240" s="718"/>
      <c r="ILD240" s="718"/>
      <c r="ILE240" s="718"/>
      <c r="ILF240" s="718"/>
      <c r="ILG240" s="718"/>
      <c r="ILH240" s="719"/>
      <c r="ILI240" s="719"/>
      <c r="ILJ240" s="719"/>
      <c r="ILK240" s="719"/>
      <c r="ILL240" s="719"/>
      <c r="ILM240" s="719"/>
      <c r="ILN240" s="717"/>
      <c r="ILO240" s="718"/>
      <c r="ILP240" s="718"/>
      <c r="ILQ240" s="718"/>
      <c r="ILR240" s="718"/>
      <c r="ILS240" s="718"/>
      <c r="ILT240" s="718"/>
      <c r="ILU240" s="718"/>
      <c r="ILV240" s="718"/>
      <c r="ILW240" s="718"/>
      <c r="ILX240" s="718"/>
      <c r="ILY240" s="718"/>
      <c r="ILZ240" s="718"/>
      <c r="IMA240" s="719"/>
      <c r="IMB240" s="719"/>
      <c r="IMC240" s="719"/>
      <c r="IMD240" s="719"/>
      <c r="IME240" s="719"/>
      <c r="IMF240" s="719"/>
      <c r="IMG240" s="717"/>
      <c r="IMH240" s="718"/>
      <c r="IMI240" s="718"/>
      <c r="IMJ240" s="718"/>
      <c r="IMK240" s="718"/>
      <c r="IML240" s="718"/>
      <c r="IMM240" s="718"/>
      <c r="IMN240" s="718"/>
      <c r="IMO240" s="718"/>
      <c r="IMP240" s="718"/>
      <c r="IMQ240" s="718"/>
      <c r="IMR240" s="718"/>
      <c r="IMS240" s="718"/>
      <c r="IMT240" s="719"/>
      <c r="IMU240" s="719"/>
      <c r="IMV240" s="719"/>
      <c r="IMW240" s="719"/>
      <c r="IMX240" s="719"/>
      <c r="IMY240" s="719"/>
      <c r="IMZ240" s="717"/>
      <c r="INA240" s="718"/>
      <c r="INB240" s="718"/>
      <c r="INC240" s="718"/>
      <c r="IND240" s="718"/>
      <c r="INE240" s="718"/>
      <c r="INF240" s="718"/>
      <c r="ING240" s="718"/>
      <c r="INH240" s="718"/>
      <c r="INI240" s="718"/>
      <c r="INJ240" s="718"/>
      <c r="INK240" s="718"/>
      <c r="INL240" s="718"/>
      <c r="INM240" s="719"/>
      <c r="INN240" s="719"/>
      <c r="INO240" s="719"/>
      <c r="INP240" s="719"/>
      <c r="INQ240" s="719"/>
      <c r="INR240" s="719"/>
      <c r="INS240" s="717"/>
      <c r="INT240" s="718"/>
      <c r="INU240" s="718"/>
      <c r="INV240" s="718"/>
      <c r="INW240" s="718"/>
      <c r="INX240" s="718"/>
      <c r="INY240" s="718"/>
      <c r="INZ240" s="718"/>
      <c r="IOA240" s="718"/>
      <c r="IOB240" s="718"/>
      <c r="IOC240" s="718"/>
      <c r="IOD240" s="718"/>
      <c r="IOE240" s="718"/>
      <c r="IOF240" s="719"/>
      <c r="IOG240" s="719"/>
      <c r="IOH240" s="719"/>
      <c r="IOI240" s="719"/>
      <c r="IOJ240" s="719"/>
      <c r="IOK240" s="719"/>
      <c r="IOL240" s="717"/>
      <c r="IOM240" s="718"/>
      <c r="ION240" s="718"/>
      <c r="IOO240" s="718"/>
      <c r="IOP240" s="718"/>
      <c r="IOQ240" s="718"/>
      <c r="IOR240" s="718"/>
      <c r="IOS240" s="718"/>
      <c r="IOT240" s="718"/>
      <c r="IOU240" s="718"/>
      <c r="IOV240" s="718"/>
      <c r="IOW240" s="718"/>
      <c r="IOX240" s="718"/>
      <c r="IOY240" s="719"/>
      <c r="IOZ240" s="719"/>
      <c r="IPA240" s="719"/>
      <c r="IPB240" s="719"/>
      <c r="IPC240" s="719"/>
      <c r="IPD240" s="719"/>
      <c r="IPE240" s="717"/>
      <c r="IPF240" s="718"/>
      <c r="IPG240" s="718"/>
      <c r="IPH240" s="718"/>
      <c r="IPI240" s="718"/>
      <c r="IPJ240" s="718"/>
      <c r="IPK240" s="718"/>
      <c r="IPL240" s="718"/>
      <c r="IPM240" s="718"/>
      <c r="IPN240" s="718"/>
      <c r="IPO240" s="718"/>
      <c r="IPP240" s="718"/>
      <c r="IPQ240" s="718"/>
      <c r="IPR240" s="719"/>
      <c r="IPS240" s="719"/>
      <c r="IPT240" s="719"/>
      <c r="IPU240" s="719"/>
      <c r="IPV240" s="719"/>
      <c r="IPW240" s="719"/>
      <c r="IPX240" s="717"/>
      <c r="IPY240" s="718"/>
      <c r="IPZ240" s="718"/>
      <c r="IQA240" s="718"/>
      <c r="IQB240" s="718"/>
      <c r="IQC240" s="718"/>
      <c r="IQD240" s="718"/>
      <c r="IQE240" s="718"/>
      <c r="IQF240" s="718"/>
      <c r="IQG240" s="718"/>
      <c r="IQH240" s="718"/>
      <c r="IQI240" s="718"/>
      <c r="IQJ240" s="718"/>
      <c r="IQK240" s="719"/>
      <c r="IQL240" s="719"/>
      <c r="IQM240" s="719"/>
      <c r="IQN240" s="719"/>
      <c r="IQO240" s="719"/>
      <c r="IQP240" s="719"/>
      <c r="IQQ240" s="717"/>
      <c r="IQR240" s="718"/>
      <c r="IQS240" s="718"/>
      <c r="IQT240" s="718"/>
      <c r="IQU240" s="718"/>
      <c r="IQV240" s="718"/>
      <c r="IQW240" s="718"/>
      <c r="IQX240" s="718"/>
      <c r="IQY240" s="718"/>
      <c r="IQZ240" s="718"/>
      <c r="IRA240" s="718"/>
      <c r="IRB240" s="718"/>
      <c r="IRC240" s="718"/>
      <c r="IRD240" s="719"/>
      <c r="IRE240" s="719"/>
      <c r="IRF240" s="719"/>
      <c r="IRG240" s="719"/>
      <c r="IRH240" s="719"/>
      <c r="IRI240" s="719"/>
      <c r="IRJ240" s="717"/>
      <c r="IRK240" s="718"/>
      <c r="IRL240" s="718"/>
      <c r="IRM240" s="718"/>
      <c r="IRN240" s="718"/>
      <c r="IRO240" s="718"/>
      <c r="IRP240" s="718"/>
      <c r="IRQ240" s="718"/>
      <c r="IRR240" s="718"/>
      <c r="IRS240" s="718"/>
      <c r="IRT240" s="718"/>
      <c r="IRU240" s="718"/>
      <c r="IRV240" s="718"/>
      <c r="IRW240" s="719"/>
      <c r="IRX240" s="719"/>
      <c r="IRY240" s="719"/>
      <c r="IRZ240" s="719"/>
      <c r="ISA240" s="719"/>
      <c r="ISB240" s="719"/>
      <c r="ISC240" s="717"/>
      <c r="ISD240" s="718"/>
      <c r="ISE240" s="718"/>
      <c r="ISF240" s="718"/>
      <c r="ISG240" s="718"/>
      <c r="ISH240" s="718"/>
      <c r="ISI240" s="718"/>
      <c r="ISJ240" s="718"/>
      <c r="ISK240" s="718"/>
      <c r="ISL240" s="718"/>
      <c r="ISM240" s="718"/>
      <c r="ISN240" s="718"/>
      <c r="ISO240" s="718"/>
      <c r="ISP240" s="719"/>
      <c r="ISQ240" s="719"/>
      <c r="ISR240" s="719"/>
      <c r="ISS240" s="719"/>
      <c r="IST240" s="719"/>
      <c r="ISU240" s="719"/>
      <c r="ISV240" s="717"/>
      <c r="ISW240" s="718"/>
      <c r="ISX240" s="718"/>
      <c r="ISY240" s="718"/>
      <c r="ISZ240" s="718"/>
      <c r="ITA240" s="718"/>
      <c r="ITB240" s="718"/>
      <c r="ITC240" s="718"/>
      <c r="ITD240" s="718"/>
      <c r="ITE240" s="718"/>
      <c r="ITF240" s="718"/>
      <c r="ITG240" s="718"/>
      <c r="ITH240" s="718"/>
      <c r="ITI240" s="719"/>
      <c r="ITJ240" s="719"/>
      <c r="ITK240" s="719"/>
      <c r="ITL240" s="719"/>
      <c r="ITM240" s="719"/>
      <c r="ITN240" s="719"/>
      <c r="ITO240" s="717"/>
      <c r="ITP240" s="718"/>
      <c r="ITQ240" s="718"/>
      <c r="ITR240" s="718"/>
      <c r="ITS240" s="718"/>
      <c r="ITT240" s="718"/>
      <c r="ITU240" s="718"/>
      <c r="ITV240" s="718"/>
      <c r="ITW240" s="718"/>
      <c r="ITX240" s="718"/>
      <c r="ITY240" s="718"/>
      <c r="ITZ240" s="718"/>
      <c r="IUA240" s="718"/>
      <c r="IUB240" s="719"/>
      <c r="IUC240" s="719"/>
      <c r="IUD240" s="719"/>
      <c r="IUE240" s="719"/>
      <c r="IUF240" s="719"/>
      <c r="IUG240" s="719"/>
      <c r="IUH240" s="717"/>
      <c r="IUI240" s="718"/>
      <c r="IUJ240" s="718"/>
      <c r="IUK240" s="718"/>
      <c r="IUL240" s="718"/>
      <c r="IUM240" s="718"/>
      <c r="IUN240" s="718"/>
      <c r="IUO240" s="718"/>
      <c r="IUP240" s="718"/>
      <c r="IUQ240" s="718"/>
      <c r="IUR240" s="718"/>
      <c r="IUS240" s="718"/>
      <c r="IUT240" s="718"/>
      <c r="IUU240" s="719"/>
      <c r="IUV240" s="719"/>
      <c r="IUW240" s="719"/>
      <c r="IUX240" s="719"/>
      <c r="IUY240" s="719"/>
      <c r="IUZ240" s="719"/>
      <c r="IVA240" s="717"/>
      <c r="IVB240" s="718"/>
      <c r="IVC240" s="718"/>
      <c r="IVD240" s="718"/>
      <c r="IVE240" s="718"/>
      <c r="IVF240" s="718"/>
      <c r="IVG240" s="718"/>
      <c r="IVH240" s="718"/>
      <c r="IVI240" s="718"/>
      <c r="IVJ240" s="718"/>
      <c r="IVK240" s="718"/>
      <c r="IVL240" s="718"/>
      <c r="IVM240" s="718"/>
      <c r="IVN240" s="719"/>
      <c r="IVO240" s="719"/>
      <c r="IVP240" s="719"/>
      <c r="IVQ240" s="719"/>
      <c r="IVR240" s="719"/>
      <c r="IVS240" s="719"/>
      <c r="IVT240" s="717"/>
      <c r="IVU240" s="718"/>
      <c r="IVV240" s="718"/>
      <c r="IVW240" s="718"/>
      <c r="IVX240" s="718"/>
      <c r="IVY240" s="718"/>
      <c r="IVZ240" s="718"/>
      <c r="IWA240" s="718"/>
      <c r="IWB240" s="718"/>
      <c r="IWC240" s="718"/>
      <c r="IWD240" s="718"/>
      <c r="IWE240" s="718"/>
      <c r="IWF240" s="718"/>
      <c r="IWG240" s="719"/>
      <c r="IWH240" s="719"/>
      <c r="IWI240" s="719"/>
      <c r="IWJ240" s="719"/>
      <c r="IWK240" s="719"/>
      <c r="IWL240" s="719"/>
      <c r="IWM240" s="717"/>
      <c r="IWN240" s="718"/>
      <c r="IWO240" s="718"/>
      <c r="IWP240" s="718"/>
      <c r="IWQ240" s="718"/>
      <c r="IWR240" s="718"/>
      <c r="IWS240" s="718"/>
      <c r="IWT240" s="718"/>
      <c r="IWU240" s="718"/>
      <c r="IWV240" s="718"/>
      <c r="IWW240" s="718"/>
      <c r="IWX240" s="718"/>
      <c r="IWY240" s="718"/>
      <c r="IWZ240" s="719"/>
      <c r="IXA240" s="719"/>
      <c r="IXB240" s="719"/>
      <c r="IXC240" s="719"/>
      <c r="IXD240" s="719"/>
      <c r="IXE240" s="719"/>
      <c r="IXF240" s="717"/>
      <c r="IXG240" s="718"/>
      <c r="IXH240" s="718"/>
      <c r="IXI240" s="718"/>
      <c r="IXJ240" s="718"/>
      <c r="IXK240" s="718"/>
      <c r="IXL240" s="718"/>
      <c r="IXM240" s="718"/>
      <c r="IXN240" s="718"/>
      <c r="IXO240" s="718"/>
      <c r="IXP240" s="718"/>
      <c r="IXQ240" s="718"/>
      <c r="IXR240" s="718"/>
      <c r="IXS240" s="719"/>
      <c r="IXT240" s="719"/>
      <c r="IXU240" s="719"/>
      <c r="IXV240" s="719"/>
      <c r="IXW240" s="719"/>
      <c r="IXX240" s="719"/>
      <c r="IXY240" s="717"/>
      <c r="IXZ240" s="718"/>
      <c r="IYA240" s="718"/>
      <c r="IYB240" s="718"/>
      <c r="IYC240" s="718"/>
      <c r="IYD240" s="718"/>
      <c r="IYE240" s="718"/>
      <c r="IYF240" s="718"/>
      <c r="IYG240" s="718"/>
      <c r="IYH240" s="718"/>
      <c r="IYI240" s="718"/>
      <c r="IYJ240" s="718"/>
      <c r="IYK240" s="718"/>
      <c r="IYL240" s="719"/>
      <c r="IYM240" s="719"/>
      <c r="IYN240" s="719"/>
      <c r="IYO240" s="719"/>
      <c r="IYP240" s="719"/>
      <c r="IYQ240" s="719"/>
      <c r="IYR240" s="717"/>
      <c r="IYS240" s="718"/>
      <c r="IYT240" s="718"/>
      <c r="IYU240" s="718"/>
      <c r="IYV240" s="718"/>
      <c r="IYW240" s="718"/>
      <c r="IYX240" s="718"/>
      <c r="IYY240" s="718"/>
      <c r="IYZ240" s="718"/>
      <c r="IZA240" s="718"/>
      <c r="IZB240" s="718"/>
      <c r="IZC240" s="718"/>
      <c r="IZD240" s="718"/>
      <c r="IZE240" s="719"/>
      <c r="IZF240" s="719"/>
      <c r="IZG240" s="719"/>
      <c r="IZH240" s="719"/>
      <c r="IZI240" s="719"/>
      <c r="IZJ240" s="719"/>
      <c r="IZK240" s="717"/>
      <c r="IZL240" s="718"/>
      <c r="IZM240" s="718"/>
      <c r="IZN240" s="718"/>
      <c r="IZO240" s="718"/>
      <c r="IZP240" s="718"/>
      <c r="IZQ240" s="718"/>
      <c r="IZR240" s="718"/>
      <c r="IZS240" s="718"/>
      <c r="IZT240" s="718"/>
      <c r="IZU240" s="718"/>
      <c r="IZV240" s="718"/>
      <c r="IZW240" s="718"/>
      <c r="IZX240" s="719"/>
      <c r="IZY240" s="719"/>
      <c r="IZZ240" s="719"/>
      <c r="JAA240" s="719"/>
      <c r="JAB240" s="719"/>
      <c r="JAC240" s="719"/>
      <c r="JAD240" s="717"/>
      <c r="JAE240" s="718"/>
      <c r="JAF240" s="718"/>
      <c r="JAG240" s="718"/>
      <c r="JAH240" s="718"/>
      <c r="JAI240" s="718"/>
      <c r="JAJ240" s="718"/>
      <c r="JAK240" s="718"/>
      <c r="JAL240" s="718"/>
      <c r="JAM240" s="718"/>
      <c r="JAN240" s="718"/>
      <c r="JAO240" s="718"/>
      <c r="JAP240" s="718"/>
      <c r="JAQ240" s="719"/>
      <c r="JAR240" s="719"/>
      <c r="JAS240" s="719"/>
      <c r="JAT240" s="719"/>
      <c r="JAU240" s="719"/>
      <c r="JAV240" s="719"/>
      <c r="JAW240" s="717"/>
      <c r="JAX240" s="718"/>
      <c r="JAY240" s="718"/>
      <c r="JAZ240" s="718"/>
      <c r="JBA240" s="718"/>
      <c r="JBB240" s="718"/>
      <c r="JBC240" s="718"/>
      <c r="JBD240" s="718"/>
      <c r="JBE240" s="718"/>
      <c r="JBF240" s="718"/>
      <c r="JBG240" s="718"/>
      <c r="JBH240" s="718"/>
      <c r="JBI240" s="718"/>
      <c r="JBJ240" s="719"/>
      <c r="JBK240" s="719"/>
      <c r="JBL240" s="719"/>
      <c r="JBM240" s="719"/>
      <c r="JBN240" s="719"/>
      <c r="JBO240" s="719"/>
      <c r="JBP240" s="717"/>
      <c r="JBQ240" s="718"/>
      <c r="JBR240" s="718"/>
      <c r="JBS240" s="718"/>
      <c r="JBT240" s="718"/>
      <c r="JBU240" s="718"/>
      <c r="JBV240" s="718"/>
      <c r="JBW240" s="718"/>
      <c r="JBX240" s="718"/>
      <c r="JBY240" s="718"/>
      <c r="JBZ240" s="718"/>
      <c r="JCA240" s="718"/>
      <c r="JCB240" s="718"/>
      <c r="JCC240" s="719"/>
      <c r="JCD240" s="719"/>
      <c r="JCE240" s="719"/>
      <c r="JCF240" s="719"/>
      <c r="JCG240" s="719"/>
      <c r="JCH240" s="719"/>
      <c r="JCI240" s="717"/>
      <c r="JCJ240" s="718"/>
      <c r="JCK240" s="718"/>
      <c r="JCL240" s="718"/>
      <c r="JCM240" s="718"/>
      <c r="JCN240" s="718"/>
      <c r="JCO240" s="718"/>
      <c r="JCP240" s="718"/>
      <c r="JCQ240" s="718"/>
      <c r="JCR240" s="718"/>
      <c r="JCS240" s="718"/>
      <c r="JCT240" s="718"/>
      <c r="JCU240" s="718"/>
      <c r="JCV240" s="719"/>
      <c r="JCW240" s="719"/>
      <c r="JCX240" s="719"/>
      <c r="JCY240" s="719"/>
      <c r="JCZ240" s="719"/>
      <c r="JDA240" s="719"/>
      <c r="JDB240" s="717"/>
      <c r="JDC240" s="718"/>
      <c r="JDD240" s="718"/>
      <c r="JDE240" s="718"/>
      <c r="JDF240" s="718"/>
      <c r="JDG240" s="718"/>
      <c r="JDH240" s="718"/>
      <c r="JDI240" s="718"/>
      <c r="JDJ240" s="718"/>
      <c r="JDK240" s="718"/>
      <c r="JDL240" s="718"/>
      <c r="JDM240" s="718"/>
      <c r="JDN240" s="718"/>
      <c r="JDO240" s="719"/>
      <c r="JDP240" s="719"/>
      <c r="JDQ240" s="719"/>
      <c r="JDR240" s="719"/>
      <c r="JDS240" s="719"/>
      <c r="JDT240" s="719"/>
      <c r="JDU240" s="717"/>
      <c r="JDV240" s="718"/>
      <c r="JDW240" s="718"/>
      <c r="JDX240" s="718"/>
      <c r="JDY240" s="718"/>
      <c r="JDZ240" s="718"/>
      <c r="JEA240" s="718"/>
      <c r="JEB240" s="718"/>
      <c r="JEC240" s="718"/>
      <c r="JED240" s="718"/>
      <c r="JEE240" s="718"/>
      <c r="JEF240" s="718"/>
      <c r="JEG240" s="718"/>
      <c r="JEH240" s="719"/>
      <c r="JEI240" s="719"/>
      <c r="JEJ240" s="719"/>
      <c r="JEK240" s="719"/>
      <c r="JEL240" s="719"/>
      <c r="JEM240" s="719"/>
      <c r="JEN240" s="717"/>
      <c r="JEO240" s="718"/>
      <c r="JEP240" s="718"/>
      <c r="JEQ240" s="718"/>
      <c r="JER240" s="718"/>
      <c r="JES240" s="718"/>
      <c r="JET240" s="718"/>
      <c r="JEU240" s="718"/>
      <c r="JEV240" s="718"/>
      <c r="JEW240" s="718"/>
      <c r="JEX240" s="718"/>
      <c r="JEY240" s="718"/>
      <c r="JEZ240" s="718"/>
      <c r="JFA240" s="719"/>
      <c r="JFB240" s="719"/>
      <c r="JFC240" s="719"/>
      <c r="JFD240" s="719"/>
      <c r="JFE240" s="719"/>
      <c r="JFF240" s="719"/>
      <c r="JFG240" s="717"/>
      <c r="JFH240" s="718"/>
      <c r="JFI240" s="718"/>
      <c r="JFJ240" s="718"/>
      <c r="JFK240" s="718"/>
      <c r="JFL240" s="718"/>
      <c r="JFM240" s="718"/>
      <c r="JFN240" s="718"/>
      <c r="JFO240" s="718"/>
      <c r="JFP240" s="718"/>
      <c r="JFQ240" s="718"/>
      <c r="JFR240" s="718"/>
      <c r="JFS240" s="718"/>
      <c r="JFT240" s="719"/>
      <c r="JFU240" s="719"/>
      <c r="JFV240" s="719"/>
      <c r="JFW240" s="719"/>
      <c r="JFX240" s="719"/>
      <c r="JFY240" s="719"/>
      <c r="JFZ240" s="717"/>
      <c r="JGA240" s="718"/>
      <c r="JGB240" s="718"/>
      <c r="JGC240" s="718"/>
      <c r="JGD240" s="718"/>
      <c r="JGE240" s="718"/>
      <c r="JGF240" s="718"/>
      <c r="JGG240" s="718"/>
      <c r="JGH240" s="718"/>
      <c r="JGI240" s="718"/>
      <c r="JGJ240" s="718"/>
      <c r="JGK240" s="718"/>
      <c r="JGL240" s="718"/>
      <c r="JGM240" s="719"/>
      <c r="JGN240" s="719"/>
      <c r="JGO240" s="719"/>
      <c r="JGP240" s="719"/>
      <c r="JGQ240" s="719"/>
      <c r="JGR240" s="719"/>
      <c r="JGS240" s="717"/>
      <c r="JGT240" s="718"/>
      <c r="JGU240" s="718"/>
      <c r="JGV240" s="718"/>
      <c r="JGW240" s="718"/>
      <c r="JGX240" s="718"/>
      <c r="JGY240" s="718"/>
      <c r="JGZ240" s="718"/>
      <c r="JHA240" s="718"/>
      <c r="JHB240" s="718"/>
      <c r="JHC240" s="718"/>
      <c r="JHD240" s="718"/>
      <c r="JHE240" s="718"/>
      <c r="JHF240" s="719"/>
      <c r="JHG240" s="719"/>
      <c r="JHH240" s="719"/>
      <c r="JHI240" s="719"/>
      <c r="JHJ240" s="719"/>
      <c r="JHK240" s="719"/>
      <c r="JHL240" s="717"/>
      <c r="JHM240" s="718"/>
      <c r="JHN240" s="718"/>
      <c r="JHO240" s="718"/>
      <c r="JHP240" s="718"/>
      <c r="JHQ240" s="718"/>
      <c r="JHR240" s="718"/>
      <c r="JHS240" s="718"/>
      <c r="JHT240" s="718"/>
      <c r="JHU240" s="718"/>
      <c r="JHV240" s="718"/>
      <c r="JHW240" s="718"/>
      <c r="JHX240" s="718"/>
      <c r="JHY240" s="719"/>
      <c r="JHZ240" s="719"/>
      <c r="JIA240" s="719"/>
      <c r="JIB240" s="719"/>
      <c r="JIC240" s="719"/>
      <c r="JID240" s="719"/>
      <c r="JIE240" s="717"/>
      <c r="JIF240" s="718"/>
      <c r="JIG240" s="718"/>
      <c r="JIH240" s="718"/>
      <c r="JII240" s="718"/>
      <c r="JIJ240" s="718"/>
      <c r="JIK240" s="718"/>
      <c r="JIL240" s="718"/>
      <c r="JIM240" s="718"/>
      <c r="JIN240" s="718"/>
      <c r="JIO240" s="718"/>
      <c r="JIP240" s="718"/>
      <c r="JIQ240" s="718"/>
      <c r="JIR240" s="719"/>
      <c r="JIS240" s="719"/>
      <c r="JIT240" s="719"/>
      <c r="JIU240" s="719"/>
      <c r="JIV240" s="719"/>
      <c r="JIW240" s="719"/>
      <c r="JIX240" s="717"/>
      <c r="JIY240" s="718"/>
      <c r="JIZ240" s="718"/>
      <c r="JJA240" s="718"/>
      <c r="JJB240" s="718"/>
      <c r="JJC240" s="718"/>
      <c r="JJD240" s="718"/>
      <c r="JJE240" s="718"/>
      <c r="JJF240" s="718"/>
      <c r="JJG240" s="718"/>
      <c r="JJH240" s="718"/>
      <c r="JJI240" s="718"/>
      <c r="JJJ240" s="718"/>
      <c r="JJK240" s="719"/>
      <c r="JJL240" s="719"/>
      <c r="JJM240" s="719"/>
      <c r="JJN240" s="719"/>
      <c r="JJO240" s="719"/>
      <c r="JJP240" s="719"/>
      <c r="JJQ240" s="717"/>
      <c r="JJR240" s="718"/>
      <c r="JJS240" s="718"/>
      <c r="JJT240" s="718"/>
      <c r="JJU240" s="718"/>
      <c r="JJV240" s="718"/>
      <c r="JJW240" s="718"/>
      <c r="JJX240" s="718"/>
      <c r="JJY240" s="718"/>
      <c r="JJZ240" s="718"/>
      <c r="JKA240" s="718"/>
      <c r="JKB240" s="718"/>
      <c r="JKC240" s="718"/>
      <c r="JKD240" s="719"/>
      <c r="JKE240" s="719"/>
      <c r="JKF240" s="719"/>
      <c r="JKG240" s="719"/>
      <c r="JKH240" s="719"/>
      <c r="JKI240" s="719"/>
      <c r="JKJ240" s="717"/>
      <c r="JKK240" s="718"/>
      <c r="JKL240" s="718"/>
      <c r="JKM240" s="718"/>
      <c r="JKN240" s="718"/>
      <c r="JKO240" s="718"/>
      <c r="JKP240" s="718"/>
      <c r="JKQ240" s="718"/>
      <c r="JKR240" s="718"/>
      <c r="JKS240" s="718"/>
      <c r="JKT240" s="718"/>
      <c r="JKU240" s="718"/>
      <c r="JKV240" s="718"/>
      <c r="JKW240" s="719"/>
      <c r="JKX240" s="719"/>
      <c r="JKY240" s="719"/>
      <c r="JKZ240" s="719"/>
      <c r="JLA240" s="719"/>
      <c r="JLB240" s="719"/>
      <c r="JLC240" s="717"/>
      <c r="JLD240" s="718"/>
      <c r="JLE240" s="718"/>
      <c r="JLF240" s="718"/>
      <c r="JLG240" s="718"/>
      <c r="JLH240" s="718"/>
      <c r="JLI240" s="718"/>
      <c r="JLJ240" s="718"/>
      <c r="JLK240" s="718"/>
      <c r="JLL240" s="718"/>
      <c r="JLM240" s="718"/>
      <c r="JLN240" s="718"/>
      <c r="JLO240" s="718"/>
      <c r="JLP240" s="719"/>
      <c r="JLQ240" s="719"/>
      <c r="JLR240" s="719"/>
      <c r="JLS240" s="719"/>
      <c r="JLT240" s="719"/>
      <c r="JLU240" s="719"/>
      <c r="JLV240" s="717"/>
      <c r="JLW240" s="718"/>
      <c r="JLX240" s="718"/>
      <c r="JLY240" s="718"/>
      <c r="JLZ240" s="718"/>
      <c r="JMA240" s="718"/>
      <c r="JMB240" s="718"/>
      <c r="JMC240" s="718"/>
      <c r="JMD240" s="718"/>
      <c r="JME240" s="718"/>
      <c r="JMF240" s="718"/>
      <c r="JMG240" s="718"/>
      <c r="JMH240" s="718"/>
      <c r="JMI240" s="719"/>
      <c r="JMJ240" s="719"/>
      <c r="JMK240" s="719"/>
      <c r="JML240" s="719"/>
      <c r="JMM240" s="719"/>
      <c r="JMN240" s="719"/>
      <c r="JMO240" s="717"/>
      <c r="JMP240" s="718"/>
      <c r="JMQ240" s="718"/>
      <c r="JMR240" s="718"/>
      <c r="JMS240" s="718"/>
      <c r="JMT240" s="718"/>
      <c r="JMU240" s="718"/>
      <c r="JMV240" s="718"/>
      <c r="JMW240" s="718"/>
      <c r="JMX240" s="718"/>
      <c r="JMY240" s="718"/>
      <c r="JMZ240" s="718"/>
      <c r="JNA240" s="718"/>
      <c r="JNB240" s="719"/>
      <c r="JNC240" s="719"/>
      <c r="JND240" s="719"/>
      <c r="JNE240" s="719"/>
      <c r="JNF240" s="719"/>
      <c r="JNG240" s="719"/>
      <c r="JNH240" s="717"/>
      <c r="JNI240" s="718"/>
      <c r="JNJ240" s="718"/>
      <c r="JNK240" s="718"/>
      <c r="JNL240" s="718"/>
      <c r="JNM240" s="718"/>
      <c r="JNN240" s="718"/>
      <c r="JNO240" s="718"/>
      <c r="JNP240" s="718"/>
      <c r="JNQ240" s="718"/>
      <c r="JNR240" s="718"/>
      <c r="JNS240" s="718"/>
      <c r="JNT240" s="718"/>
      <c r="JNU240" s="719"/>
      <c r="JNV240" s="719"/>
      <c r="JNW240" s="719"/>
      <c r="JNX240" s="719"/>
      <c r="JNY240" s="719"/>
      <c r="JNZ240" s="719"/>
      <c r="JOA240" s="717"/>
      <c r="JOB240" s="718"/>
      <c r="JOC240" s="718"/>
      <c r="JOD240" s="718"/>
      <c r="JOE240" s="718"/>
      <c r="JOF240" s="718"/>
      <c r="JOG240" s="718"/>
      <c r="JOH240" s="718"/>
      <c r="JOI240" s="718"/>
      <c r="JOJ240" s="718"/>
      <c r="JOK240" s="718"/>
      <c r="JOL240" s="718"/>
      <c r="JOM240" s="718"/>
      <c r="JON240" s="719"/>
      <c r="JOO240" s="719"/>
      <c r="JOP240" s="719"/>
      <c r="JOQ240" s="719"/>
      <c r="JOR240" s="719"/>
      <c r="JOS240" s="719"/>
      <c r="JOT240" s="717"/>
      <c r="JOU240" s="718"/>
      <c r="JOV240" s="718"/>
      <c r="JOW240" s="718"/>
      <c r="JOX240" s="718"/>
      <c r="JOY240" s="718"/>
      <c r="JOZ240" s="718"/>
      <c r="JPA240" s="718"/>
      <c r="JPB240" s="718"/>
      <c r="JPC240" s="718"/>
      <c r="JPD240" s="718"/>
      <c r="JPE240" s="718"/>
      <c r="JPF240" s="718"/>
      <c r="JPG240" s="719"/>
      <c r="JPH240" s="719"/>
      <c r="JPI240" s="719"/>
      <c r="JPJ240" s="719"/>
      <c r="JPK240" s="719"/>
      <c r="JPL240" s="719"/>
      <c r="JPM240" s="717"/>
      <c r="JPN240" s="718"/>
      <c r="JPO240" s="718"/>
      <c r="JPP240" s="718"/>
      <c r="JPQ240" s="718"/>
      <c r="JPR240" s="718"/>
      <c r="JPS240" s="718"/>
      <c r="JPT240" s="718"/>
      <c r="JPU240" s="718"/>
      <c r="JPV240" s="718"/>
      <c r="JPW240" s="718"/>
      <c r="JPX240" s="718"/>
      <c r="JPY240" s="718"/>
      <c r="JPZ240" s="719"/>
      <c r="JQA240" s="719"/>
      <c r="JQB240" s="719"/>
      <c r="JQC240" s="719"/>
      <c r="JQD240" s="719"/>
      <c r="JQE240" s="719"/>
      <c r="JQF240" s="717"/>
      <c r="JQG240" s="718"/>
      <c r="JQH240" s="718"/>
      <c r="JQI240" s="718"/>
      <c r="JQJ240" s="718"/>
      <c r="JQK240" s="718"/>
      <c r="JQL240" s="718"/>
      <c r="JQM240" s="718"/>
      <c r="JQN240" s="718"/>
      <c r="JQO240" s="718"/>
      <c r="JQP240" s="718"/>
      <c r="JQQ240" s="718"/>
      <c r="JQR240" s="718"/>
      <c r="JQS240" s="719"/>
      <c r="JQT240" s="719"/>
      <c r="JQU240" s="719"/>
      <c r="JQV240" s="719"/>
      <c r="JQW240" s="719"/>
      <c r="JQX240" s="719"/>
      <c r="JQY240" s="717"/>
      <c r="JQZ240" s="718"/>
      <c r="JRA240" s="718"/>
      <c r="JRB240" s="718"/>
      <c r="JRC240" s="718"/>
      <c r="JRD240" s="718"/>
      <c r="JRE240" s="718"/>
      <c r="JRF240" s="718"/>
      <c r="JRG240" s="718"/>
      <c r="JRH240" s="718"/>
      <c r="JRI240" s="718"/>
      <c r="JRJ240" s="718"/>
      <c r="JRK240" s="718"/>
      <c r="JRL240" s="719"/>
      <c r="JRM240" s="719"/>
      <c r="JRN240" s="719"/>
      <c r="JRO240" s="719"/>
      <c r="JRP240" s="719"/>
      <c r="JRQ240" s="719"/>
      <c r="JRR240" s="717"/>
      <c r="JRS240" s="718"/>
      <c r="JRT240" s="718"/>
      <c r="JRU240" s="718"/>
      <c r="JRV240" s="718"/>
      <c r="JRW240" s="718"/>
      <c r="JRX240" s="718"/>
      <c r="JRY240" s="718"/>
      <c r="JRZ240" s="718"/>
      <c r="JSA240" s="718"/>
      <c r="JSB240" s="718"/>
      <c r="JSC240" s="718"/>
      <c r="JSD240" s="718"/>
      <c r="JSE240" s="719"/>
      <c r="JSF240" s="719"/>
      <c r="JSG240" s="719"/>
      <c r="JSH240" s="719"/>
      <c r="JSI240" s="719"/>
      <c r="JSJ240" s="719"/>
      <c r="JSK240" s="717"/>
      <c r="JSL240" s="718"/>
      <c r="JSM240" s="718"/>
      <c r="JSN240" s="718"/>
      <c r="JSO240" s="718"/>
      <c r="JSP240" s="718"/>
      <c r="JSQ240" s="718"/>
      <c r="JSR240" s="718"/>
      <c r="JSS240" s="718"/>
      <c r="JST240" s="718"/>
      <c r="JSU240" s="718"/>
      <c r="JSV240" s="718"/>
      <c r="JSW240" s="718"/>
      <c r="JSX240" s="719"/>
      <c r="JSY240" s="719"/>
      <c r="JSZ240" s="719"/>
      <c r="JTA240" s="719"/>
      <c r="JTB240" s="719"/>
      <c r="JTC240" s="719"/>
      <c r="JTD240" s="717"/>
      <c r="JTE240" s="718"/>
      <c r="JTF240" s="718"/>
      <c r="JTG240" s="718"/>
      <c r="JTH240" s="718"/>
      <c r="JTI240" s="718"/>
      <c r="JTJ240" s="718"/>
      <c r="JTK240" s="718"/>
      <c r="JTL240" s="718"/>
      <c r="JTM240" s="718"/>
      <c r="JTN240" s="718"/>
      <c r="JTO240" s="718"/>
      <c r="JTP240" s="718"/>
      <c r="JTQ240" s="719"/>
      <c r="JTR240" s="719"/>
      <c r="JTS240" s="719"/>
      <c r="JTT240" s="719"/>
      <c r="JTU240" s="719"/>
      <c r="JTV240" s="719"/>
      <c r="JTW240" s="717"/>
      <c r="JTX240" s="718"/>
      <c r="JTY240" s="718"/>
      <c r="JTZ240" s="718"/>
      <c r="JUA240" s="718"/>
      <c r="JUB240" s="718"/>
      <c r="JUC240" s="718"/>
      <c r="JUD240" s="718"/>
      <c r="JUE240" s="718"/>
      <c r="JUF240" s="718"/>
      <c r="JUG240" s="718"/>
      <c r="JUH240" s="718"/>
      <c r="JUI240" s="718"/>
      <c r="JUJ240" s="719"/>
      <c r="JUK240" s="719"/>
      <c r="JUL240" s="719"/>
      <c r="JUM240" s="719"/>
      <c r="JUN240" s="719"/>
      <c r="JUO240" s="719"/>
      <c r="JUP240" s="717"/>
      <c r="JUQ240" s="718"/>
      <c r="JUR240" s="718"/>
      <c r="JUS240" s="718"/>
      <c r="JUT240" s="718"/>
      <c r="JUU240" s="718"/>
      <c r="JUV240" s="718"/>
      <c r="JUW240" s="718"/>
      <c r="JUX240" s="718"/>
      <c r="JUY240" s="718"/>
      <c r="JUZ240" s="718"/>
      <c r="JVA240" s="718"/>
      <c r="JVB240" s="718"/>
      <c r="JVC240" s="719"/>
      <c r="JVD240" s="719"/>
      <c r="JVE240" s="719"/>
      <c r="JVF240" s="719"/>
      <c r="JVG240" s="719"/>
      <c r="JVH240" s="719"/>
      <c r="JVI240" s="717"/>
      <c r="JVJ240" s="718"/>
      <c r="JVK240" s="718"/>
      <c r="JVL240" s="718"/>
      <c r="JVM240" s="718"/>
      <c r="JVN240" s="718"/>
      <c r="JVO240" s="718"/>
      <c r="JVP240" s="718"/>
      <c r="JVQ240" s="718"/>
      <c r="JVR240" s="718"/>
      <c r="JVS240" s="718"/>
      <c r="JVT240" s="718"/>
      <c r="JVU240" s="718"/>
      <c r="JVV240" s="719"/>
      <c r="JVW240" s="719"/>
      <c r="JVX240" s="719"/>
      <c r="JVY240" s="719"/>
      <c r="JVZ240" s="719"/>
      <c r="JWA240" s="719"/>
      <c r="JWB240" s="717"/>
      <c r="JWC240" s="718"/>
      <c r="JWD240" s="718"/>
      <c r="JWE240" s="718"/>
      <c r="JWF240" s="718"/>
      <c r="JWG240" s="718"/>
      <c r="JWH240" s="718"/>
      <c r="JWI240" s="718"/>
      <c r="JWJ240" s="718"/>
      <c r="JWK240" s="718"/>
      <c r="JWL240" s="718"/>
      <c r="JWM240" s="718"/>
      <c r="JWN240" s="718"/>
      <c r="JWO240" s="719"/>
      <c r="JWP240" s="719"/>
      <c r="JWQ240" s="719"/>
      <c r="JWR240" s="719"/>
      <c r="JWS240" s="719"/>
      <c r="JWT240" s="719"/>
      <c r="JWU240" s="717"/>
      <c r="JWV240" s="718"/>
      <c r="JWW240" s="718"/>
      <c r="JWX240" s="718"/>
      <c r="JWY240" s="718"/>
      <c r="JWZ240" s="718"/>
      <c r="JXA240" s="718"/>
      <c r="JXB240" s="718"/>
      <c r="JXC240" s="718"/>
      <c r="JXD240" s="718"/>
      <c r="JXE240" s="718"/>
      <c r="JXF240" s="718"/>
      <c r="JXG240" s="718"/>
      <c r="JXH240" s="719"/>
      <c r="JXI240" s="719"/>
      <c r="JXJ240" s="719"/>
      <c r="JXK240" s="719"/>
      <c r="JXL240" s="719"/>
      <c r="JXM240" s="719"/>
      <c r="JXN240" s="717"/>
      <c r="JXO240" s="718"/>
      <c r="JXP240" s="718"/>
      <c r="JXQ240" s="718"/>
      <c r="JXR240" s="718"/>
      <c r="JXS240" s="718"/>
      <c r="JXT240" s="718"/>
      <c r="JXU240" s="718"/>
      <c r="JXV240" s="718"/>
      <c r="JXW240" s="718"/>
      <c r="JXX240" s="718"/>
      <c r="JXY240" s="718"/>
      <c r="JXZ240" s="718"/>
      <c r="JYA240" s="719"/>
      <c r="JYB240" s="719"/>
      <c r="JYC240" s="719"/>
      <c r="JYD240" s="719"/>
      <c r="JYE240" s="719"/>
      <c r="JYF240" s="719"/>
      <c r="JYG240" s="717"/>
      <c r="JYH240" s="718"/>
      <c r="JYI240" s="718"/>
      <c r="JYJ240" s="718"/>
      <c r="JYK240" s="718"/>
      <c r="JYL240" s="718"/>
      <c r="JYM240" s="718"/>
      <c r="JYN240" s="718"/>
      <c r="JYO240" s="718"/>
      <c r="JYP240" s="718"/>
      <c r="JYQ240" s="718"/>
      <c r="JYR240" s="718"/>
      <c r="JYS240" s="718"/>
      <c r="JYT240" s="719"/>
      <c r="JYU240" s="719"/>
      <c r="JYV240" s="719"/>
      <c r="JYW240" s="719"/>
      <c r="JYX240" s="719"/>
      <c r="JYY240" s="719"/>
      <c r="JYZ240" s="717"/>
      <c r="JZA240" s="718"/>
      <c r="JZB240" s="718"/>
      <c r="JZC240" s="718"/>
      <c r="JZD240" s="718"/>
      <c r="JZE240" s="718"/>
      <c r="JZF240" s="718"/>
      <c r="JZG240" s="718"/>
      <c r="JZH240" s="718"/>
      <c r="JZI240" s="718"/>
      <c r="JZJ240" s="718"/>
      <c r="JZK240" s="718"/>
      <c r="JZL240" s="718"/>
      <c r="JZM240" s="719"/>
      <c r="JZN240" s="719"/>
      <c r="JZO240" s="719"/>
      <c r="JZP240" s="719"/>
      <c r="JZQ240" s="719"/>
      <c r="JZR240" s="719"/>
      <c r="JZS240" s="717"/>
      <c r="JZT240" s="718"/>
      <c r="JZU240" s="718"/>
      <c r="JZV240" s="718"/>
      <c r="JZW240" s="718"/>
      <c r="JZX240" s="718"/>
      <c r="JZY240" s="718"/>
      <c r="JZZ240" s="718"/>
      <c r="KAA240" s="718"/>
      <c r="KAB240" s="718"/>
      <c r="KAC240" s="718"/>
      <c r="KAD240" s="718"/>
      <c r="KAE240" s="718"/>
      <c r="KAF240" s="719"/>
      <c r="KAG240" s="719"/>
      <c r="KAH240" s="719"/>
      <c r="KAI240" s="719"/>
      <c r="KAJ240" s="719"/>
      <c r="KAK240" s="719"/>
      <c r="KAL240" s="717"/>
      <c r="KAM240" s="718"/>
      <c r="KAN240" s="718"/>
      <c r="KAO240" s="718"/>
      <c r="KAP240" s="718"/>
      <c r="KAQ240" s="718"/>
      <c r="KAR240" s="718"/>
      <c r="KAS240" s="718"/>
      <c r="KAT240" s="718"/>
      <c r="KAU240" s="718"/>
      <c r="KAV240" s="718"/>
      <c r="KAW240" s="718"/>
      <c r="KAX240" s="718"/>
      <c r="KAY240" s="719"/>
      <c r="KAZ240" s="719"/>
      <c r="KBA240" s="719"/>
      <c r="KBB240" s="719"/>
      <c r="KBC240" s="719"/>
      <c r="KBD240" s="719"/>
      <c r="KBE240" s="717"/>
      <c r="KBF240" s="718"/>
      <c r="KBG240" s="718"/>
      <c r="KBH240" s="718"/>
      <c r="KBI240" s="718"/>
      <c r="KBJ240" s="718"/>
      <c r="KBK240" s="718"/>
      <c r="KBL240" s="718"/>
      <c r="KBM240" s="718"/>
      <c r="KBN240" s="718"/>
      <c r="KBO240" s="718"/>
      <c r="KBP240" s="718"/>
      <c r="KBQ240" s="718"/>
      <c r="KBR240" s="719"/>
      <c r="KBS240" s="719"/>
      <c r="KBT240" s="719"/>
      <c r="KBU240" s="719"/>
      <c r="KBV240" s="719"/>
      <c r="KBW240" s="719"/>
      <c r="KBX240" s="717"/>
      <c r="KBY240" s="718"/>
      <c r="KBZ240" s="718"/>
      <c r="KCA240" s="718"/>
      <c r="KCB240" s="718"/>
      <c r="KCC240" s="718"/>
      <c r="KCD240" s="718"/>
      <c r="KCE240" s="718"/>
      <c r="KCF240" s="718"/>
      <c r="KCG240" s="718"/>
      <c r="KCH240" s="718"/>
      <c r="KCI240" s="718"/>
      <c r="KCJ240" s="718"/>
      <c r="KCK240" s="719"/>
      <c r="KCL240" s="719"/>
      <c r="KCM240" s="719"/>
      <c r="KCN240" s="719"/>
      <c r="KCO240" s="719"/>
      <c r="KCP240" s="719"/>
      <c r="KCQ240" s="717"/>
      <c r="KCR240" s="718"/>
      <c r="KCS240" s="718"/>
      <c r="KCT240" s="718"/>
      <c r="KCU240" s="718"/>
      <c r="KCV240" s="718"/>
      <c r="KCW240" s="718"/>
      <c r="KCX240" s="718"/>
      <c r="KCY240" s="718"/>
      <c r="KCZ240" s="718"/>
      <c r="KDA240" s="718"/>
      <c r="KDB240" s="718"/>
      <c r="KDC240" s="718"/>
      <c r="KDD240" s="719"/>
      <c r="KDE240" s="719"/>
      <c r="KDF240" s="719"/>
      <c r="KDG240" s="719"/>
      <c r="KDH240" s="719"/>
      <c r="KDI240" s="719"/>
      <c r="KDJ240" s="717"/>
      <c r="KDK240" s="718"/>
      <c r="KDL240" s="718"/>
      <c r="KDM240" s="718"/>
      <c r="KDN240" s="718"/>
      <c r="KDO240" s="718"/>
      <c r="KDP240" s="718"/>
      <c r="KDQ240" s="718"/>
      <c r="KDR240" s="718"/>
      <c r="KDS240" s="718"/>
      <c r="KDT240" s="718"/>
      <c r="KDU240" s="718"/>
      <c r="KDV240" s="718"/>
      <c r="KDW240" s="719"/>
      <c r="KDX240" s="719"/>
      <c r="KDY240" s="719"/>
      <c r="KDZ240" s="719"/>
      <c r="KEA240" s="719"/>
      <c r="KEB240" s="719"/>
      <c r="KEC240" s="717"/>
      <c r="KED240" s="718"/>
      <c r="KEE240" s="718"/>
      <c r="KEF240" s="718"/>
      <c r="KEG240" s="718"/>
      <c r="KEH240" s="718"/>
      <c r="KEI240" s="718"/>
      <c r="KEJ240" s="718"/>
      <c r="KEK240" s="718"/>
      <c r="KEL240" s="718"/>
      <c r="KEM240" s="718"/>
      <c r="KEN240" s="718"/>
      <c r="KEO240" s="718"/>
      <c r="KEP240" s="719"/>
      <c r="KEQ240" s="719"/>
      <c r="KER240" s="719"/>
      <c r="KES240" s="719"/>
      <c r="KET240" s="719"/>
      <c r="KEU240" s="719"/>
      <c r="KEV240" s="717"/>
      <c r="KEW240" s="718"/>
      <c r="KEX240" s="718"/>
      <c r="KEY240" s="718"/>
      <c r="KEZ240" s="718"/>
      <c r="KFA240" s="718"/>
      <c r="KFB240" s="718"/>
      <c r="KFC240" s="718"/>
      <c r="KFD240" s="718"/>
      <c r="KFE240" s="718"/>
      <c r="KFF240" s="718"/>
      <c r="KFG240" s="718"/>
      <c r="KFH240" s="718"/>
      <c r="KFI240" s="719"/>
      <c r="KFJ240" s="719"/>
      <c r="KFK240" s="719"/>
      <c r="KFL240" s="719"/>
      <c r="KFM240" s="719"/>
      <c r="KFN240" s="719"/>
      <c r="KFO240" s="717"/>
      <c r="KFP240" s="718"/>
      <c r="KFQ240" s="718"/>
      <c r="KFR240" s="718"/>
      <c r="KFS240" s="718"/>
      <c r="KFT240" s="718"/>
      <c r="KFU240" s="718"/>
      <c r="KFV240" s="718"/>
      <c r="KFW240" s="718"/>
      <c r="KFX240" s="718"/>
      <c r="KFY240" s="718"/>
      <c r="KFZ240" s="718"/>
      <c r="KGA240" s="718"/>
      <c r="KGB240" s="719"/>
      <c r="KGC240" s="719"/>
      <c r="KGD240" s="719"/>
      <c r="KGE240" s="719"/>
      <c r="KGF240" s="719"/>
      <c r="KGG240" s="719"/>
      <c r="KGH240" s="717"/>
      <c r="KGI240" s="718"/>
      <c r="KGJ240" s="718"/>
      <c r="KGK240" s="718"/>
      <c r="KGL240" s="718"/>
      <c r="KGM240" s="718"/>
      <c r="KGN240" s="718"/>
      <c r="KGO240" s="718"/>
      <c r="KGP240" s="718"/>
      <c r="KGQ240" s="718"/>
      <c r="KGR240" s="718"/>
      <c r="KGS240" s="718"/>
      <c r="KGT240" s="718"/>
      <c r="KGU240" s="719"/>
      <c r="KGV240" s="719"/>
      <c r="KGW240" s="719"/>
      <c r="KGX240" s="719"/>
      <c r="KGY240" s="719"/>
      <c r="KGZ240" s="719"/>
      <c r="KHA240" s="717"/>
      <c r="KHB240" s="718"/>
      <c r="KHC240" s="718"/>
      <c r="KHD240" s="718"/>
      <c r="KHE240" s="718"/>
      <c r="KHF240" s="718"/>
      <c r="KHG240" s="718"/>
      <c r="KHH240" s="718"/>
      <c r="KHI240" s="718"/>
      <c r="KHJ240" s="718"/>
      <c r="KHK240" s="718"/>
      <c r="KHL240" s="718"/>
      <c r="KHM240" s="718"/>
      <c r="KHN240" s="719"/>
      <c r="KHO240" s="719"/>
      <c r="KHP240" s="719"/>
      <c r="KHQ240" s="719"/>
      <c r="KHR240" s="719"/>
      <c r="KHS240" s="719"/>
      <c r="KHT240" s="717"/>
      <c r="KHU240" s="718"/>
      <c r="KHV240" s="718"/>
      <c r="KHW240" s="718"/>
      <c r="KHX240" s="718"/>
      <c r="KHY240" s="718"/>
      <c r="KHZ240" s="718"/>
      <c r="KIA240" s="718"/>
      <c r="KIB240" s="718"/>
      <c r="KIC240" s="718"/>
      <c r="KID240" s="718"/>
      <c r="KIE240" s="718"/>
      <c r="KIF240" s="718"/>
      <c r="KIG240" s="719"/>
      <c r="KIH240" s="719"/>
      <c r="KII240" s="719"/>
      <c r="KIJ240" s="719"/>
      <c r="KIK240" s="719"/>
      <c r="KIL240" s="719"/>
      <c r="KIM240" s="717"/>
      <c r="KIN240" s="718"/>
      <c r="KIO240" s="718"/>
      <c r="KIP240" s="718"/>
      <c r="KIQ240" s="718"/>
      <c r="KIR240" s="718"/>
      <c r="KIS240" s="718"/>
      <c r="KIT240" s="718"/>
      <c r="KIU240" s="718"/>
      <c r="KIV240" s="718"/>
      <c r="KIW240" s="718"/>
      <c r="KIX240" s="718"/>
      <c r="KIY240" s="718"/>
      <c r="KIZ240" s="719"/>
      <c r="KJA240" s="719"/>
      <c r="KJB240" s="719"/>
      <c r="KJC240" s="719"/>
      <c r="KJD240" s="719"/>
      <c r="KJE240" s="719"/>
      <c r="KJF240" s="717"/>
      <c r="KJG240" s="718"/>
      <c r="KJH240" s="718"/>
      <c r="KJI240" s="718"/>
      <c r="KJJ240" s="718"/>
      <c r="KJK240" s="718"/>
      <c r="KJL240" s="718"/>
      <c r="KJM240" s="718"/>
      <c r="KJN240" s="718"/>
      <c r="KJO240" s="718"/>
      <c r="KJP240" s="718"/>
      <c r="KJQ240" s="718"/>
      <c r="KJR240" s="718"/>
      <c r="KJS240" s="719"/>
      <c r="KJT240" s="719"/>
      <c r="KJU240" s="719"/>
      <c r="KJV240" s="719"/>
      <c r="KJW240" s="719"/>
      <c r="KJX240" s="719"/>
      <c r="KJY240" s="717"/>
      <c r="KJZ240" s="718"/>
      <c r="KKA240" s="718"/>
      <c r="KKB240" s="718"/>
      <c r="KKC240" s="718"/>
      <c r="KKD240" s="718"/>
      <c r="KKE240" s="718"/>
      <c r="KKF240" s="718"/>
      <c r="KKG240" s="718"/>
      <c r="KKH240" s="718"/>
      <c r="KKI240" s="718"/>
      <c r="KKJ240" s="718"/>
      <c r="KKK240" s="718"/>
      <c r="KKL240" s="719"/>
      <c r="KKM240" s="719"/>
      <c r="KKN240" s="719"/>
      <c r="KKO240" s="719"/>
      <c r="KKP240" s="719"/>
      <c r="KKQ240" s="719"/>
      <c r="KKR240" s="717"/>
      <c r="KKS240" s="718"/>
      <c r="KKT240" s="718"/>
      <c r="KKU240" s="718"/>
      <c r="KKV240" s="718"/>
      <c r="KKW240" s="718"/>
      <c r="KKX240" s="718"/>
      <c r="KKY240" s="718"/>
      <c r="KKZ240" s="718"/>
      <c r="KLA240" s="718"/>
      <c r="KLB240" s="718"/>
      <c r="KLC240" s="718"/>
      <c r="KLD240" s="718"/>
      <c r="KLE240" s="719"/>
      <c r="KLF240" s="719"/>
      <c r="KLG240" s="719"/>
      <c r="KLH240" s="719"/>
      <c r="KLI240" s="719"/>
      <c r="KLJ240" s="719"/>
      <c r="KLK240" s="717"/>
      <c r="KLL240" s="718"/>
      <c r="KLM240" s="718"/>
      <c r="KLN240" s="718"/>
      <c r="KLO240" s="718"/>
      <c r="KLP240" s="718"/>
      <c r="KLQ240" s="718"/>
      <c r="KLR240" s="718"/>
      <c r="KLS240" s="718"/>
      <c r="KLT240" s="718"/>
      <c r="KLU240" s="718"/>
      <c r="KLV240" s="718"/>
      <c r="KLW240" s="718"/>
      <c r="KLX240" s="719"/>
      <c r="KLY240" s="719"/>
      <c r="KLZ240" s="719"/>
      <c r="KMA240" s="719"/>
      <c r="KMB240" s="719"/>
      <c r="KMC240" s="719"/>
      <c r="KMD240" s="717"/>
      <c r="KME240" s="718"/>
      <c r="KMF240" s="718"/>
      <c r="KMG240" s="718"/>
      <c r="KMH240" s="718"/>
      <c r="KMI240" s="718"/>
      <c r="KMJ240" s="718"/>
      <c r="KMK240" s="718"/>
      <c r="KML240" s="718"/>
      <c r="KMM240" s="718"/>
      <c r="KMN240" s="718"/>
      <c r="KMO240" s="718"/>
      <c r="KMP240" s="718"/>
      <c r="KMQ240" s="719"/>
      <c r="KMR240" s="719"/>
      <c r="KMS240" s="719"/>
      <c r="KMT240" s="719"/>
      <c r="KMU240" s="719"/>
      <c r="KMV240" s="719"/>
      <c r="KMW240" s="717"/>
      <c r="KMX240" s="718"/>
      <c r="KMY240" s="718"/>
      <c r="KMZ240" s="718"/>
      <c r="KNA240" s="718"/>
      <c r="KNB240" s="718"/>
      <c r="KNC240" s="718"/>
      <c r="KND240" s="718"/>
      <c r="KNE240" s="718"/>
      <c r="KNF240" s="718"/>
      <c r="KNG240" s="718"/>
      <c r="KNH240" s="718"/>
      <c r="KNI240" s="718"/>
      <c r="KNJ240" s="719"/>
      <c r="KNK240" s="719"/>
      <c r="KNL240" s="719"/>
      <c r="KNM240" s="719"/>
      <c r="KNN240" s="719"/>
      <c r="KNO240" s="719"/>
      <c r="KNP240" s="717"/>
      <c r="KNQ240" s="718"/>
      <c r="KNR240" s="718"/>
      <c r="KNS240" s="718"/>
      <c r="KNT240" s="718"/>
      <c r="KNU240" s="718"/>
      <c r="KNV240" s="718"/>
      <c r="KNW240" s="718"/>
      <c r="KNX240" s="718"/>
      <c r="KNY240" s="718"/>
      <c r="KNZ240" s="718"/>
      <c r="KOA240" s="718"/>
      <c r="KOB240" s="718"/>
      <c r="KOC240" s="719"/>
      <c r="KOD240" s="719"/>
      <c r="KOE240" s="719"/>
      <c r="KOF240" s="719"/>
      <c r="KOG240" s="719"/>
      <c r="KOH240" s="719"/>
      <c r="KOI240" s="717"/>
      <c r="KOJ240" s="718"/>
      <c r="KOK240" s="718"/>
      <c r="KOL240" s="718"/>
      <c r="KOM240" s="718"/>
      <c r="KON240" s="718"/>
      <c r="KOO240" s="718"/>
      <c r="KOP240" s="718"/>
      <c r="KOQ240" s="718"/>
      <c r="KOR240" s="718"/>
      <c r="KOS240" s="718"/>
      <c r="KOT240" s="718"/>
      <c r="KOU240" s="718"/>
      <c r="KOV240" s="719"/>
      <c r="KOW240" s="719"/>
      <c r="KOX240" s="719"/>
      <c r="KOY240" s="719"/>
      <c r="KOZ240" s="719"/>
      <c r="KPA240" s="719"/>
      <c r="KPB240" s="717"/>
      <c r="KPC240" s="718"/>
      <c r="KPD240" s="718"/>
      <c r="KPE240" s="718"/>
      <c r="KPF240" s="718"/>
      <c r="KPG240" s="718"/>
      <c r="KPH240" s="718"/>
      <c r="KPI240" s="718"/>
      <c r="KPJ240" s="718"/>
      <c r="KPK240" s="718"/>
      <c r="KPL240" s="718"/>
      <c r="KPM240" s="718"/>
      <c r="KPN240" s="718"/>
      <c r="KPO240" s="719"/>
      <c r="KPP240" s="719"/>
      <c r="KPQ240" s="719"/>
      <c r="KPR240" s="719"/>
      <c r="KPS240" s="719"/>
      <c r="KPT240" s="719"/>
      <c r="KPU240" s="717"/>
      <c r="KPV240" s="718"/>
      <c r="KPW240" s="718"/>
      <c r="KPX240" s="718"/>
      <c r="KPY240" s="718"/>
      <c r="KPZ240" s="718"/>
      <c r="KQA240" s="718"/>
      <c r="KQB240" s="718"/>
      <c r="KQC240" s="718"/>
      <c r="KQD240" s="718"/>
      <c r="KQE240" s="718"/>
      <c r="KQF240" s="718"/>
      <c r="KQG240" s="718"/>
      <c r="KQH240" s="719"/>
      <c r="KQI240" s="719"/>
      <c r="KQJ240" s="719"/>
      <c r="KQK240" s="719"/>
      <c r="KQL240" s="719"/>
      <c r="KQM240" s="719"/>
      <c r="KQN240" s="717"/>
      <c r="KQO240" s="718"/>
      <c r="KQP240" s="718"/>
      <c r="KQQ240" s="718"/>
      <c r="KQR240" s="718"/>
      <c r="KQS240" s="718"/>
      <c r="KQT240" s="718"/>
      <c r="KQU240" s="718"/>
      <c r="KQV240" s="718"/>
      <c r="KQW240" s="718"/>
      <c r="KQX240" s="718"/>
      <c r="KQY240" s="718"/>
      <c r="KQZ240" s="718"/>
      <c r="KRA240" s="719"/>
      <c r="KRB240" s="719"/>
      <c r="KRC240" s="719"/>
      <c r="KRD240" s="719"/>
      <c r="KRE240" s="719"/>
      <c r="KRF240" s="719"/>
      <c r="KRG240" s="717"/>
      <c r="KRH240" s="718"/>
      <c r="KRI240" s="718"/>
      <c r="KRJ240" s="718"/>
      <c r="KRK240" s="718"/>
      <c r="KRL240" s="718"/>
      <c r="KRM240" s="718"/>
      <c r="KRN240" s="718"/>
      <c r="KRO240" s="718"/>
      <c r="KRP240" s="718"/>
      <c r="KRQ240" s="718"/>
      <c r="KRR240" s="718"/>
      <c r="KRS240" s="718"/>
      <c r="KRT240" s="719"/>
      <c r="KRU240" s="719"/>
      <c r="KRV240" s="719"/>
      <c r="KRW240" s="719"/>
      <c r="KRX240" s="719"/>
      <c r="KRY240" s="719"/>
      <c r="KRZ240" s="717"/>
      <c r="KSA240" s="718"/>
      <c r="KSB240" s="718"/>
      <c r="KSC240" s="718"/>
      <c r="KSD240" s="718"/>
      <c r="KSE240" s="718"/>
      <c r="KSF240" s="718"/>
      <c r="KSG240" s="718"/>
      <c r="KSH240" s="718"/>
      <c r="KSI240" s="718"/>
      <c r="KSJ240" s="718"/>
      <c r="KSK240" s="718"/>
      <c r="KSL240" s="718"/>
      <c r="KSM240" s="719"/>
      <c r="KSN240" s="719"/>
      <c r="KSO240" s="719"/>
      <c r="KSP240" s="719"/>
      <c r="KSQ240" s="719"/>
      <c r="KSR240" s="719"/>
      <c r="KSS240" s="717"/>
      <c r="KST240" s="718"/>
      <c r="KSU240" s="718"/>
      <c r="KSV240" s="718"/>
      <c r="KSW240" s="718"/>
      <c r="KSX240" s="718"/>
      <c r="KSY240" s="718"/>
      <c r="KSZ240" s="718"/>
      <c r="KTA240" s="718"/>
      <c r="KTB240" s="718"/>
      <c r="KTC240" s="718"/>
      <c r="KTD240" s="718"/>
      <c r="KTE240" s="718"/>
      <c r="KTF240" s="719"/>
      <c r="KTG240" s="719"/>
      <c r="KTH240" s="719"/>
      <c r="KTI240" s="719"/>
      <c r="KTJ240" s="719"/>
      <c r="KTK240" s="719"/>
      <c r="KTL240" s="717"/>
      <c r="KTM240" s="718"/>
      <c r="KTN240" s="718"/>
      <c r="KTO240" s="718"/>
      <c r="KTP240" s="718"/>
      <c r="KTQ240" s="718"/>
      <c r="KTR240" s="718"/>
      <c r="KTS240" s="718"/>
      <c r="KTT240" s="718"/>
      <c r="KTU240" s="718"/>
      <c r="KTV240" s="718"/>
      <c r="KTW240" s="718"/>
      <c r="KTX240" s="718"/>
      <c r="KTY240" s="719"/>
      <c r="KTZ240" s="719"/>
      <c r="KUA240" s="719"/>
      <c r="KUB240" s="719"/>
      <c r="KUC240" s="719"/>
      <c r="KUD240" s="719"/>
      <c r="KUE240" s="717"/>
      <c r="KUF240" s="718"/>
      <c r="KUG240" s="718"/>
      <c r="KUH240" s="718"/>
      <c r="KUI240" s="718"/>
      <c r="KUJ240" s="718"/>
      <c r="KUK240" s="718"/>
      <c r="KUL240" s="718"/>
      <c r="KUM240" s="718"/>
      <c r="KUN240" s="718"/>
      <c r="KUO240" s="718"/>
      <c r="KUP240" s="718"/>
      <c r="KUQ240" s="718"/>
      <c r="KUR240" s="719"/>
      <c r="KUS240" s="719"/>
      <c r="KUT240" s="719"/>
      <c r="KUU240" s="719"/>
      <c r="KUV240" s="719"/>
      <c r="KUW240" s="719"/>
      <c r="KUX240" s="717"/>
      <c r="KUY240" s="718"/>
      <c r="KUZ240" s="718"/>
      <c r="KVA240" s="718"/>
      <c r="KVB240" s="718"/>
      <c r="KVC240" s="718"/>
      <c r="KVD240" s="718"/>
      <c r="KVE240" s="718"/>
      <c r="KVF240" s="718"/>
      <c r="KVG240" s="718"/>
      <c r="KVH240" s="718"/>
      <c r="KVI240" s="718"/>
      <c r="KVJ240" s="718"/>
      <c r="KVK240" s="719"/>
      <c r="KVL240" s="719"/>
      <c r="KVM240" s="719"/>
      <c r="KVN240" s="719"/>
      <c r="KVO240" s="719"/>
      <c r="KVP240" s="719"/>
      <c r="KVQ240" s="717"/>
      <c r="KVR240" s="718"/>
      <c r="KVS240" s="718"/>
      <c r="KVT240" s="718"/>
      <c r="KVU240" s="718"/>
      <c r="KVV240" s="718"/>
      <c r="KVW240" s="718"/>
      <c r="KVX240" s="718"/>
      <c r="KVY240" s="718"/>
      <c r="KVZ240" s="718"/>
      <c r="KWA240" s="718"/>
      <c r="KWB240" s="718"/>
      <c r="KWC240" s="718"/>
      <c r="KWD240" s="719"/>
      <c r="KWE240" s="719"/>
      <c r="KWF240" s="719"/>
      <c r="KWG240" s="719"/>
      <c r="KWH240" s="719"/>
      <c r="KWI240" s="719"/>
      <c r="KWJ240" s="717"/>
      <c r="KWK240" s="718"/>
      <c r="KWL240" s="718"/>
      <c r="KWM240" s="718"/>
      <c r="KWN240" s="718"/>
      <c r="KWO240" s="718"/>
      <c r="KWP240" s="718"/>
      <c r="KWQ240" s="718"/>
      <c r="KWR240" s="718"/>
      <c r="KWS240" s="718"/>
      <c r="KWT240" s="718"/>
      <c r="KWU240" s="718"/>
      <c r="KWV240" s="718"/>
      <c r="KWW240" s="719"/>
      <c r="KWX240" s="719"/>
      <c r="KWY240" s="719"/>
      <c r="KWZ240" s="719"/>
      <c r="KXA240" s="719"/>
      <c r="KXB240" s="719"/>
      <c r="KXC240" s="717"/>
      <c r="KXD240" s="718"/>
      <c r="KXE240" s="718"/>
      <c r="KXF240" s="718"/>
      <c r="KXG240" s="718"/>
      <c r="KXH240" s="718"/>
      <c r="KXI240" s="718"/>
      <c r="KXJ240" s="718"/>
      <c r="KXK240" s="718"/>
      <c r="KXL240" s="718"/>
      <c r="KXM240" s="718"/>
      <c r="KXN240" s="718"/>
      <c r="KXO240" s="718"/>
      <c r="KXP240" s="719"/>
      <c r="KXQ240" s="719"/>
      <c r="KXR240" s="719"/>
      <c r="KXS240" s="719"/>
      <c r="KXT240" s="719"/>
      <c r="KXU240" s="719"/>
      <c r="KXV240" s="717"/>
      <c r="KXW240" s="718"/>
      <c r="KXX240" s="718"/>
      <c r="KXY240" s="718"/>
      <c r="KXZ240" s="718"/>
      <c r="KYA240" s="718"/>
      <c r="KYB240" s="718"/>
      <c r="KYC240" s="718"/>
      <c r="KYD240" s="718"/>
      <c r="KYE240" s="718"/>
      <c r="KYF240" s="718"/>
      <c r="KYG240" s="718"/>
      <c r="KYH240" s="718"/>
      <c r="KYI240" s="719"/>
      <c r="KYJ240" s="719"/>
      <c r="KYK240" s="719"/>
      <c r="KYL240" s="719"/>
      <c r="KYM240" s="719"/>
      <c r="KYN240" s="719"/>
      <c r="KYO240" s="717"/>
      <c r="KYP240" s="718"/>
      <c r="KYQ240" s="718"/>
      <c r="KYR240" s="718"/>
      <c r="KYS240" s="718"/>
      <c r="KYT240" s="718"/>
      <c r="KYU240" s="718"/>
      <c r="KYV240" s="718"/>
      <c r="KYW240" s="718"/>
      <c r="KYX240" s="718"/>
      <c r="KYY240" s="718"/>
      <c r="KYZ240" s="718"/>
      <c r="KZA240" s="718"/>
      <c r="KZB240" s="719"/>
      <c r="KZC240" s="719"/>
      <c r="KZD240" s="719"/>
      <c r="KZE240" s="719"/>
      <c r="KZF240" s="719"/>
      <c r="KZG240" s="719"/>
      <c r="KZH240" s="717"/>
      <c r="KZI240" s="718"/>
      <c r="KZJ240" s="718"/>
      <c r="KZK240" s="718"/>
      <c r="KZL240" s="718"/>
      <c r="KZM240" s="718"/>
      <c r="KZN240" s="718"/>
      <c r="KZO240" s="718"/>
      <c r="KZP240" s="718"/>
      <c r="KZQ240" s="718"/>
      <c r="KZR240" s="718"/>
      <c r="KZS240" s="718"/>
      <c r="KZT240" s="718"/>
      <c r="KZU240" s="719"/>
      <c r="KZV240" s="719"/>
      <c r="KZW240" s="719"/>
      <c r="KZX240" s="719"/>
      <c r="KZY240" s="719"/>
      <c r="KZZ240" s="719"/>
      <c r="LAA240" s="717"/>
      <c r="LAB240" s="718"/>
      <c r="LAC240" s="718"/>
      <c r="LAD240" s="718"/>
      <c r="LAE240" s="718"/>
      <c r="LAF240" s="718"/>
      <c r="LAG240" s="718"/>
      <c r="LAH240" s="718"/>
      <c r="LAI240" s="718"/>
      <c r="LAJ240" s="718"/>
      <c r="LAK240" s="718"/>
      <c r="LAL240" s="718"/>
      <c r="LAM240" s="718"/>
      <c r="LAN240" s="719"/>
      <c r="LAO240" s="719"/>
      <c r="LAP240" s="719"/>
      <c r="LAQ240" s="719"/>
      <c r="LAR240" s="719"/>
      <c r="LAS240" s="719"/>
      <c r="LAT240" s="717"/>
      <c r="LAU240" s="718"/>
      <c r="LAV240" s="718"/>
      <c r="LAW240" s="718"/>
      <c r="LAX240" s="718"/>
      <c r="LAY240" s="718"/>
      <c r="LAZ240" s="718"/>
      <c r="LBA240" s="718"/>
      <c r="LBB240" s="718"/>
      <c r="LBC240" s="718"/>
      <c r="LBD240" s="718"/>
      <c r="LBE240" s="718"/>
      <c r="LBF240" s="718"/>
      <c r="LBG240" s="719"/>
      <c r="LBH240" s="719"/>
      <c r="LBI240" s="719"/>
      <c r="LBJ240" s="719"/>
      <c r="LBK240" s="719"/>
      <c r="LBL240" s="719"/>
      <c r="LBM240" s="717"/>
      <c r="LBN240" s="718"/>
      <c r="LBO240" s="718"/>
      <c r="LBP240" s="718"/>
      <c r="LBQ240" s="718"/>
      <c r="LBR240" s="718"/>
      <c r="LBS240" s="718"/>
      <c r="LBT240" s="718"/>
      <c r="LBU240" s="718"/>
      <c r="LBV240" s="718"/>
      <c r="LBW240" s="718"/>
      <c r="LBX240" s="718"/>
      <c r="LBY240" s="718"/>
      <c r="LBZ240" s="719"/>
      <c r="LCA240" s="719"/>
      <c r="LCB240" s="719"/>
      <c r="LCC240" s="719"/>
      <c r="LCD240" s="719"/>
      <c r="LCE240" s="719"/>
      <c r="LCF240" s="717"/>
      <c r="LCG240" s="718"/>
      <c r="LCH240" s="718"/>
      <c r="LCI240" s="718"/>
      <c r="LCJ240" s="718"/>
      <c r="LCK240" s="718"/>
      <c r="LCL240" s="718"/>
      <c r="LCM240" s="718"/>
      <c r="LCN240" s="718"/>
      <c r="LCO240" s="718"/>
      <c r="LCP240" s="718"/>
      <c r="LCQ240" s="718"/>
      <c r="LCR240" s="718"/>
      <c r="LCS240" s="719"/>
      <c r="LCT240" s="719"/>
      <c r="LCU240" s="719"/>
      <c r="LCV240" s="719"/>
      <c r="LCW240" s="719"/>
      <c r="LCX240" s="719"/>
      <c r="LCY240" s="717"/>
      <c r="LCZ240" s="718"/>
      <c r="LDA240" s="718"/>
      <c r="LDB240" s="718"/>
      <c r="LDC240" s="718"/>
      <c r="LDD240" s="718"/>
      <c r="LDE240" s="718"/>
      <c r="LDF240" s="718"/>
      <c r="LDG240" s="718"/>
      <c r="LDH240" s="718"/>
      <c r="LDI240" s="718"/>
      <c r="LDJ240" s="718"/>
      <c r="LDK240" s="718"/>
      <c r="LDL240" s="719"/>
      <c r="LDM240" s="719"/>
      <c r="LDN240" s="719"/>
      <c r="LDO240" s="719"/>
      <c r="LDP240" s="719"/>
      <c r="LDQ240" s="719"/>
      <c r="LDR240" s="717"/>
      <c r="LDS240" s="718"/>
      <c r="LDT240" s="718"/>
      <c r="LDU240" s="718"/>
      <c r="LDV240" s="718"/>
      <c r="LDW240" s="718"/>
      <c r="LDX240" s="718"/>
      <c r="LDY240" s="718"/>
      <c r="LDZ240" s="718"/>
      <c r="LEA240" s="718"/>
      <c r="LEB240" s="718"/>
      <c r="LEC240" s="718"/>
      <c r="LED240" s="718"/>
      <c r="LEE240" s="719"/>
      <c r="LEF240" s="719"/>
      <c r="LEG240" s="719"/>
      <c r="LEH240" s="719"/>
      <c r="LEI240" s="719"/>
      <c r="LEJ240" s="719"/>
      <c r="LEK240" s="717"/>
      <c r="LEL240" s="718"/>
      <c r="LEM240" s="718"/>
      <c r="LEN240" s="718"/>
      <c r="LEO240" s="718"/>
      <c r="LEP240" s="718"/>
      <c r="LEQ240" s="718"/>
      <c r="LER240" s="718"/>
      <c r="LES240" s="718"/>
      <c r="LET240" s="718"/>
      <c r="LEU240" s="718"/>
      <c r="LEV240" s="718"/>
      <c r="LEW240" s="718"/>
      <c r="LEX240" s="719"/>
      <c r="LEY240" s="719"/>
      <c r="LEZ240" s="719"/>
      <c r="LFA240" s="719"/>
      <c r="LFB240" s="719"/>
      <c r="LFC240" s="719"/>
      <c r="LFD240" s="717"/>
      <c r="LFE240" s="718"/>
      <c r="LFF240" s="718"/>
      <c r="LFG240" s="718"/>
      <c r="LFH240" s="718"/>
      <c r="LFI240" s="718"/>
      <c r="LFJ240" s="718"/>
      <c r="LFK240" s="718"/>
      <c r="LFL240" s="718"/>
      <c r="LFM240" s="718"/>
      <c r="LFN240" s="718"/>
      <c r="LFO240" s="718"/>
      <c r="LFP240" s="718"/>
      <c r="LFQ240" s="719"/>
      <c r="LFR240" s="719"/>
      <c r="LFS240" s="719"/>
      <c r="LFT240" s="719"/>
      <c r="LFU240" s="719"/>
      <c r="LFV240" s="719"/>
      <c r="LFW240" s="717"/>
      <c r="LFX240" s="718"/>
      <c r="LFY240" s="718"/>
      <c r="LFZ240" s="718"/>
      <c r="LGA240" s="718"/>
      <c r="LGB240" s="718"/>
      <c r="LGC240" s="718"/>
      <c r="LGD240" s="718"/>
      <c r="LGE240" s="718"/>
      <c r="LGF240" s="718"/>
      <c r="LGG240" s="718"/>
      <c r="LGH240" s="718"/>
      <c r="LGI240" s="718"/>
      <c r="LGJ240" s="719"/>
      <c r="LGK240" s="719"/>
      <c r="LGL240" s="719"/>
      <c r="LGM240" s="719"/>
      <c r="LGN240" s="719"/>
      <c r="LGO240" s="719"/>
      <c r="LGP240" s="717"/>
      <c r="LGQ240" s="718"/>
      <c r="LGR240" s="718"/>
      <c r="LGS240" s="718"/>
      <c r="LGT240" s="718"/>
      <c r="LGU240" s="718"/>
      <c r="LGV240" s="718"/>
      <c r="LGW240" s="718"/>
      <c r="LGX240" s="718"/>
      <c r="LGY240" s="718"/>
      <c r="LGZ240" s="718"/>
      <c r="LHA240" s="718"/>
      <c r="LHB240" s="718"/>
      <c r="LHC240" s="719"/>
      <c r="LHD240" s="719"/>
      <c r="LHE240" s="719"/>
      <c r="LHF240" s="719"/>
      <c r="LHG240" s="719"/>
      <c r="LHH240" s="719"/>
      <c r="LHI240" s="717"/>
      <c r="LHJ240" s="718"/>
      <c r="LHK240" s="718"/>
      <c r="LHL240" s="718"/>
      <c r="LHM240" s="718"/>
      <c r="LHN240" s="718"/>
      <c r="LHO240" s="718"/>
      <c r="LHP240" s="718"/>
      <c r="LHQ240" s="718"/>
      <c r="LHR240" s="718"/>
      <c r="LHS240" s="718"/>
      <c r="LHT240" s="718"/>
      <c r="LHU240" s="718"/>
      <c r="LHV240" s="719"/>
      <c r="LHW240" s="719"/>
      <c r="LHX240" s="719"/>
      <c r="LHY240" s="719"/>
      <c r="LHZ240" s="719"/>
      <c r="LIA240" s="719"/>
      <c r="LIB240" s="717"/>
      <c r="LIC240" s="718"/>
      <c r="LID240" s="718"/>
      <c r="LIE240" s="718"/>
      <c r="LIF240" s="718"/>
      <c r="LIG240" s="718"/>
      <c r="LIH240" s="718"/>
      <c r="LII240" s="718"/>
      <c r="LIJ240" s="718"/>
      <c r="LIK240" s="718"/>
      <c r="LIL240" s="718"/>
      <c r="LIM240" s="718"/>
      <c r="LIN240" s="718"/>
      <c r="LIO240" s="719"/>
      <c r="LIP240" s="719"/>
      <c r="LIQ240" s="719"/>
      <c r="LIR240" s="719"/>
      <c r="LIS240" s="719"/>
      <c r="LIT240" s="719"/>
      <c r="LIU240" s="717"/>
      <c r="LIV240" s="718"/>
      <c r="LIW240" s="718"/>
      <c r="LIX240" s="718"/>
      <c r="LIY240" s="718"/>
      <c r="LIZ240" s="718"/>
      <c r="LJA240" s="718"/>
      <c r="LJB240" s="718"/>
      <c r="LJC240" s="718"/>
      <c r="LJD240" s="718"/>
      <c r="LJE240" s="718"/>
      <c r="LJF240" s="718"/>
      <c r="LJG240" s="718"/>
      <c r="LJH240" s="719"/>
      <c r="LJI240" s="719"/>
      <c r="LJJ240" s="719"/>
      <c r="LJK240" s="719"/>
      <c r="LJL240" s="719"/>
      <c r="LJM240" s="719"/>
      <c r="LJN240" s="717"/>
      <c r="LJO240" s="718"/>
      <c r="LJP240" s="718"/>
      <c r="LJQ240" s="718"/>
      <c r="LJR240" s="718"/>
      <c r="LJS240" s="718"/>
      <c r="LJT240" s="718"/>
      <c r="LJU240" s="718"/>
      <c r="LJV240" s="718"/>
      <c r="LJW240" s="718"/>
      <c r="LJX240" s="718"/>
      <c r="LJY240" s="718"/>
      <c r="LJZ240" s="718"/>
      <c r="LKA240" s="719"/>
      <c r="LKB240" s="719"/>
      <c r="LKC240" s="719"/>
      <c r="LKD240" s="719"/>
      <c r="LKE240" s="719"/>
      <c r="LKF240" s="719"/>
      <c r="LKG240" s="717"/>
      <c r="LKH240" s="718"/>
      <c r="LKI240" s="718"/>
      <c r="LKJ240" s="718"/>
      <c r="LKK240" s="718"/>
      <c r="LKL240" s="718"/>
      <c r="LKM240" s="718"/>
      <c r="LKN240" s="718"/>
      <c r="LKO240" s="718"/>
      <c r="LKP240" s="718"/>
      <c r="LKQ240" s="718"/>
      <c r="LKR240" s="718"/>
      <c r="LKS240" s="718"/>
      <c r="LKT240" s="719"/>
      <c r="LKU240" s="719"/>
      <c r="LKV240" s="719"/>
      <c r="LKW240" s="719"/>
      <c r="LKX240" s="719"/>
      <c r="LKY240" s="719"/>
      <c r="LKZ240" s="717"/>
      <c r="LLA240" s="718"/>
      <c r="LLB240" s="718"/>
      <c r="LLC240" s="718"/>
      <c r="LLD240" s="718"/>
      <c r="LLE240" s="718"/>
      <c r="LLF240" s="718"/>
      <c r="LLG240" s="718"/>
      <c r="LLH240" s="718"/>
      <c r="LLI240" s="718"/>
      <c r="LLJ240" s="718"/>
      <c r="LLK240" s="718"/>
      <c r="LLL240" s="718"/>
      <c r="LLM240" s="719"/>
      <c r="LLN240" s="719"/>
      <c r="LLO240" s="719"/>
      <c r="LLP240" s="719"/>
      <c r="LLQ240" s="719"/>
      <c r="LLR240" s="719"/>
      <c r="LLS240" s="717"/>
      <c r="LLT240" s="718"/>
      <c r="LLU240" s="718"/>
      <c r="LLV240" s="718"/>
      <c r="LLW240" s="718"/>
      <c r="LLX240" s="718"/>
      <c r="LLY240" s="718"/>
      <c r="LLZ240" s="718"/>
      <c r="LMA240" s="718"/>
      <c r="LMB240" s="718"/>
      <c r="LMC240" s="718"/>
      <c r="LMD240" s="718"/>
      <c r="LME240" s="718"/>
      <c r="LMF240" s="719"/>
      <c r="LMG240" s="719"/>
      <c r="LMH240" s="719"/>
      <c r="LMI240" s="719"/>
      <c r="LMJ240" s="719"/>
      <c r="LMK240" s="719"/>
      <c r="LML240" s="717"/>
      <c r="LMM240" s="718"/>
      <c r="LMN240" s="718"/>
      <c r="LMO240" s="718"/>
      <c r="LMP240" s="718"/>
      <c r="LMQ240" s="718"/>
      <c r="LMR240" s="718"/>
      <c r="LMS240" s="718"/>
      <c r="LMT240" s="718"/>
      <c r="LMU240" s="718"/>
      <c r="LMV240" s="718"/>
      <c r="LMW240" s="718"/>
      <c r="LMX240" s="718"/>
      <c r="LMY240" s="719"/>
      <c r="LMZ240" s="719"/>
      <c r="LNA240" s="719"/>
      <c r="LNB240" s="719"/>
      <c r="LNC240" s="719"/>
      <c r="LND240" s="719"/>
      <c r="LNE240" s="717"/>
      <c r="LNF240" s="718"/>
      <c r="LNG240" s="718"/>
      <c r="LNH240" s="718"/>
      <c r="LNI240" s="718"/>
      <c r="LNJ240" s="718"/>
      <c r="LNK240" s="718"/>
      <c r="LNL240" s="718"/>
      <c r="LNM240" s="718"/>
      <c r="LNN240" s="718"/>
      <c r="LNO240" s="718"/>
      <c r="LNP240" s="718"/>
      <c r="LNQ240" s="718"/>
      <c r="LNR240" s="719"/>
      <c r="LNS240" s="719"/>
      <c r="LNT240" s="719"/>
      <c r="LNU240" s="719"/>
      <c r="LNV240" s="719"/>
      <c r="LNW240" s="719"/>
      <c r="LNX240" s="717"/>
      <c r="LNY240" s="718"/>
      <c r="LNZ240" s="718"/>
      <c r="LOA240" s="718"/>
      <c r="LOB240" s="718"/>
      <c r="LOC240" s="718"/>
      <c r="LOD240" s="718"/>
      <c r="LOE240" s="718"/>
      <c r="LOF240" s="718"/>
      <c r="LOG240" s="718"/>
      <c r="LOH240" s="718"/>
      <c r="LOI240" s="718"/>
      <c r="LOJ240" s="718"/>
      <c r="LOK240" s="719"/>
      <c r="LOL240" s="719"/>
      <c r="LOM240" s="719"/>
      <c r="LON240" s="719"/>
      <c r="LOO240" s="719"/>
      <c r="LOP240" s="719"/>
      <c r="LOQ240" s="717"/>
      <c r="LOR240" s="718"/>
      <c r="LOS240" s="718"/>
      <c r="LOT240" s="718"/>
      <c r="LOU240" s="718"/>
      <c r="LOV240" s="718"/>
      <c r="LOW240" s="718"/>
      <c r="LOX240" s="718"/>
      <c r="LOY240" s="718"/>
      <c r="LOZ240" s="718"/>
      <c r="LPA240" s="718"/>
      <c r="LPB240" s="718"/>
      <c r="LPC240" s="718"/>
      <c r="LPD240" s="719"/>
      <c r="LPE240" s="719"/>
      <c r="LPF240" s="719"/>
      <c r="LPG240" s="719"/>
      <c r="LPH240" s="719"/>
      <c r="LPI240" s="719"/>
      <c r="LPJ240" s="717"/>
      <c r="LPK240" s="718"/>
      <c r="LPL240" s="718"/>
      <c r="LPM240" s="718"/>
      <c r="LPN240" s="718"/>
      <c r="LPO240" s="718"/>
      <c r="LPP240" s="718"/>
      <c r="LPQ240" s="718"/>
      <c r="LPR240" s="718"/>
      <c r="LPS240" s="718"/>
      <c r="LPT240" s="718"/>
      <c r="LPU240" s="718"/>
      <c r="LPV240" s="718"/>
      <c r="LPW240" s="719"/>
      <c r="LPX240" s="719"/>
      <c r="LPY240" s="719"/>
      <c r="LPZ240" s="719"/>
      <c r="LQA240" s="719"/>
      <c r="LQB240" s="719"/>
      <c r="LQC240" s="717"/>
      <c r="LQD240" s="718"/>
      <c r="LQE240" s="718"/>
      <c r="LQF240" s="718"/>
      <c r="LQG240" s="718"/>
      <c r="LQH240" s="718"/>
      <c r="LQI240" s="718"/>
      <c r="LQJ240" s="718"/>
      <c r="LQK240" s="718"/>
      <c r="LQL240" s="718"/>
      <c r="LQM240" s="718"/>
      <c r="LQN240" s="718"/>
      <c r="LQO240" s="718"/>
      <c r="LQP240" s="719"/>
      <c r="LQQ240" s="719"/>
      <c r="LQR240" s="719"/>
      <c r="LQS240" s="719"/>
      <c r="LQT240" s="719"/>
      <c r="LQU240" s="719"/>
      <c r="LQV240" s="717"/>
      <c r="LQW240" s="718"/>
      <c r="LQX240" s="718"/>
      <c r="LQY240" s="718"/>
      <c r="LQZ240" s="718"/>
      <c r="LRA240" s="718"/>
      <c r="LRB240" s="718"/>
      <c r="LRC240" s="718"/>
      <c r="LRD240" s="718"/>
      <c r="LRE240" s="718"/>
      <c r="LRF240" s="718"/>
      <c r="LRG240" s="718"/>
      <c r="LRH240" s="718"/>
      <c r="LRI240" s="719"/>
      <c r="LRJ240" s="719"/>
      <c r="LRK240" s="719"/>
      <c r="LRL240" s="719"/>
      <c r="LRM240" s="719"/>
      <c r="LRN240" s="719"/>
      <c r="LRO240" s="717"/>
      <c r="LRP240" s="718"/>
      <c r="LRQ240" s="718"/>
      <c r="LRR240" s="718"/>
      <c r="LRS240" s="718"/>
      <c r="LRT240" s="718"/>
      <c r="LRU240" s="718"/>
      <c r="LRV240" s="718"/>
      <c r="LRW240" s="718"/>
      <c r="LRX240" s="718"/>
      <c r="LRY240" s="718"/>
      <c r="LRZ240" s="718"/>
      <c r="LSA240" s="718"/>
      <c r="LSB240" s="719"/>
      <c r="LSC240" s="719"/>
      <c r="LSD240" s="719"/>
      <c r="LSE240" s="719"/>
      <c r="LSF240" s="719"/>
      <c r="LSG240" s="719"/>
      <c r="LSH240" s="717"/>
      <c r="LSI240" s="718"/>
      <c r="LSJ240" s="718"/>
      <c r="LSK240" s="718"/>
      <c r="LSL240" s="718"/>
      <c r="LSM240" s="718"/>
      <c r="LSN240" s="718"/>
      <c r="LSO240" s="718"/>
      <c r="LSP240" s="718"/>
      <c r="LSQ240" s="718"/>
      <c r="LSR240" s="718"/>
      <c r="LSS240" s="718"/>
      <c r="LST240" s="718"/>
      <c r="LSU240" s="719"/>
      <c r="LSV240" s="719"/>
      <c r="LSW240" s="719"/>
      <c r="LSX240" s="719"/>
      <c r="LSY240" s="719"/>
      <c r="LSZ240" s="719"/>
      <c r="LTA240" s="717"/>
      <c r="LTB240" s="718"/>
      <c r="LTC240" s="718"/>
      <c r="LTD240" s="718"/>
      <c r="LTE240" s="718"/>
      <c r="LTF240" s="718"/>
      <c r="LTG240" s="718"/>
      <c r="LTH240" s="718"/>
      <c r="LTI240" s="718"/>
      <c r="LTJ240" s="718"/>
      <c r="LTK240" s="718"/>
      <c r="LTL240" s="718"/>
      <c r="LTM240" s="718"/>
      <c r="LTN240" s="719"/>
      <c r="LTO240" s="719"/>
      <c r="LTP240" s="719"/>
      <c r="LTQ240" s="719"/>
      <c r="LTR240" s="719"/>
      <c r="LTS240" s="719"/>
      <c r="LTT240" s="717"/>
      <c r="LTU240" s="718"/>
      <c r="LTV240" s="718"/>
      <c r="LTW240" s="718"/>
      <c r="LTX240" s="718"/>
      <c r="LTY240" s="718"/>
      <c r="LTZ240" s="718"/>
      <c r="LUA240" s="718"/>
      <c r="LUB240" s="718"/>
      <c r="LUC240" s="718"/>
      <c r="LUD240" s="718"/>
      <c r="LUE240" s="718"/>
      <c r="LUF240" s="718"/>
      <c r="LUG240" s="719"/>
      <c r="LUH240" s="719"/>
      <c r="LUI240" s="719"/>
      <c r="LUJ240" s="719"/>
      <c r="LUK240" s="719"/>
      <c r="LUL240" s="719"/>
      <c r="LUM240" s="717"/>
      <c r="LUN240" s="718"/>
      <c r="LUO240" s="718"/>
      <c r="LUP240" s="718"/>
      <c r="LUQ240" s="718"/>
      <c r="LUR240" s="718"/>
      <c r="LUS240" s="718"/>
      <c r="LUT240" s="718"/>
      <c r="LUU240" s="718"/>
      <c r="LUV240" s="718"/>
      <c r="LUW240" s="718"/>
      <c r="LUX240" s="718"/>
      <c r="LUY240" s="718"/>
      <c r="LUZ240" s="719"/>
      <c r="LVA240" s="719"/>
      <c r="LVB240" s="719"/>
      <c r="LVC240" s="719"/>
      <c r="LVD240" s="719"/>
      <c r="LVE240" s="719"/>
      <c r="LVF240" s="717"/>
      <c r="LVG240" s="718"/>
      <c r="LVH240" s="718"/>
      <c r="LVI240" s="718"/>
      <c r="LVJ240" s="718"/>
      <c r="LVK240" s="718"/>
      <c r="LVL240" s="718"/>
      <c r="LVM240" s="718"/>
      <c r="LVN240" s="718"/>
      <c r="LVO240" s="718"/>
      <c r="LVP240" s="718"/>
      <c r="LVQ240" s="718"/>
      <c r="LVR240" s="718"/>
      <c r="LVS240" s="719"/>
      <c r="LVT240" s="719"/>
      <c r="LVU240" s="719"/>
      <c r="LVV240" s="719"/>
      <c r="LVW240" s="719"/>
      <c r="LVX240" s="719"/>
      <c r="LVY240" s="717"/>
      <c r="LVZ240" s="718"/>
      <c r="LWA240" s="718"/>
      <c r="LWB240" s="718"/>
      <c r="LWC240" s="718"/>
      <c r="LWD240" s="718"/>
      <c r="LWE240" s="718"/>
      <c r="LWF240" s="718"/>
      <c r="LWG240" s="718"/>
      <c r="LWH240" s="718"/>
      <c r="LWI240" s="718"/>
      <c r="LWJ240" s="718"/>
      <c r="LWK240" s="718"/>
      <c r="LWL240" s="719"/>
      <c r="LWM240" s="719"/>
      <c r="LWN240" s="719"/>
      <c r="LWO240" s="719"/>
      <c r="LWP240" s="719"/>
      <c r="LWQ240" s="719"/>
      <c r="LWR240" s="717"/>
      <c r="LWS240" s="718"/>
      <c r="LWT240" s="718"/>
      <c r="LWU240" s="718"/>
      <c r="LWV240" s="718"/>
      <c r="LWW240" s="718"/>
      <c r="LWX240" s="718"/>
      <c r="LWY240" s="718"/>
      <c r="LWZ240" s="718"/>
      <c r="LXA240" s="718"/>
      <c r="LXB240" s="718"/>
      <c r="LXC240" s="718"/>
      <c r="LXD240" s="718"/>
      <c r="LXE240" s="719"/>
      <c r="LXF240" s="719"/>
      <c r="LXG240" s="719"/>
      <c r="LXH240" s="719"/>
      <c r="LXI240" s="719"/>
      <c r="LXJ240" s="719"/>
      <c r="LXK240" s="717"/>
      <c r="LXL240" s="718"/>
      <c r="LXM240" s="718"/>
      <c r="LXN240" s="718"/>
      <c r="LXO240" s="718"/>
      <c r="LXP240" s="718"/>
      <c r="LXQ240" s="718"/>
      <c r="LXR240" s="718"/>
      <c r="LXS240" s="718"/>
      <c r="LXT240" s="718"/>
      <c r="LXU240" s="718"/>
      <c r="LXV240" s="718"/>
      <c r="LXW240" s="718"/>
      <c r="LXX240" s="719"/>
      <c r="LXY240" s="719"/>
      <c r="LXZ240" s="719"/>
      <c r="LYA240" s="719"/>
      <c r="LYB240" s="719"/>
      <c r="LYC240" s="719"/>
      <c r="LYD240" s="717"/>
      <c r="LYE240" s="718"/>
      <c r="LYF240" s="718"/>
      <c r="LYG240" s="718"/>
      <c r="LYH240" s="718"/>
      <c r="LYI240" s="718"/>
      <c r="LYJ240" s="718"/>
      <c r="LYK240" s="718"/>
      <c r="LYL240" s="718"/>
      <c r="LYM240" s="718"/>
      <c r="LYN240" s="718"/>
      <c r="LYO240" s="718"/>
      <c r="LYP240" s="718"/>
      <c r="LYQ240" s="719"/>
      <c r="LYR240" s="719"/>
      <c r="LYS240" s="719"/>
      <c r="LYT240" s="719"/>
      <c r="LYU240" s="719"/>
      <c r="LYV240" s="719"/>
      <c r="LYW240" s="717"/>
      <c r="LYX240" s="718"/>
      <c r="LYY240" s="718"/>
      <c r="LYZ240" s="718"/>
      <c r="LZA240" s="718"/>
      <c r="LZB240" s="718"/>
      <c r="LZC240" s="718"/>
      <c r="LZD240" s="718"/>
      <c r="LZE240" s="718"/>
      <c r="LZF240" s="718"/>
      <c r="LZG240" s="718"/>
      <c r="LZH240" s="718"/>
      <c r="LZI240" s="718"/>
      <c r="LZJ240" s="719"/>
      <c r="LZK240" s="719"/>
      <c r="LZL240" s="719"/>
      <c r="LZM240" s="719"/>
      <c r="LZN240" s="719"/>
      <c r="LZO240" s="719"/>
      <c r="LZP240" s="717"/>
      <c r="LZQ240" s="718"/>
      <c r="LZR240" s="718"/>
      <c r="LZS240" s="718"/>
      <c r="LZT240" s="718"/>
      <c r="LZU240" s="718"/>
      <c r="LZV240" s="718"/>
      <c r="LZW240" s="718"/>
      <c r="LZX240" s="718"/>
      <c r="LZY240" s="718"/>
      <c r="LZZ240" s="718"/>
      <c r="MAA240" s="718"/>
      <c r="MAB240" s="718"/>
      <c r="MAC240" s="719"/>
      <c r="MAD240" s="719"/>
      <c r="MAE240" s="719"/>
      <c r="MAF240" s="719"/>
      <c r="MAG240" s="719"/>
      <c r="MAH240" s="719"/>
      <c r="MAI240" s="717"/>
      <c r="MAJ240" s="718"/>
      <c r="MAK240" s="718"/>
      <c r="MAL240" s="718"/>
      <c r="MAM240" s="718"/>
      <c r="MAN240" s="718"/>
      <c r="MAO240" s="718"/>
      <c r="MAP240" s="718"/>
      <c r="MAQ240" s="718"/>
      <c r="MAR240" s="718"/>
      <c r="MAS240" s="718"/>
      <c r="MAT240" s="718"/>
      <c r="MAU240" s="718"/>
      <c r="MAV240" s="719"/>
      <c r="MAW240" s="719"/>
      <c r="MAX240" s="719"/>
      <c r="MAY240" s="719"/>
      <c r="MAZ240" s="719"/>
      <c r="MBA240" s="719"/>
      <c r="MBB240" s="717"/>
      <c r="MBC240" s="718"/>
      <c r="MBD240" s="718"/>
      <c r="MBE240" s="718"/>
      <c r="MBF240" s="718"/>
      <c r="MBG240" s="718"/>
      <c r="MBH240" s="718"/>
      <c r="MBI240" s="718"/>
      <c r="MBJ240" s="718"/>
      <c r="MBK240" s="718"/>
      <c r="MBL240" s="718"/>
      <c r="MBM240" s="718"/>
      <c r="MBN240" s="718"/>
      <c r="MBO240" s="719"/>
      <c r="MBP240" s="719"/>
      <c r="MBQ240" s="719"/>
      <c r="MBR240" s="719"/>
      <c r="MBS240" s="719"/>
      <c r="MBT240" s="719"/>
      <c r="MBU240" s="717"/>
      <c r="MBV240" s="718"/>
      <c r="MBW240" s="718"/>
      <c r="MBX240" s="718"/>
      <c r="MBY240" s="718"/>
      <c r="MBZ240" s="718"/>
      <c r="MCA240" s="718"/>
      <c r="MCB240" s="718"/>
      <c r="MCC240" s="718"/>
      <c r="MCD240" s="718"/>
      <c r="MCE240" s="718"/>
      <c r="MCF240" s="718"/>
      <c r="MCG240" s="718"/>
      <c r="MCH240" s="719"/>
      <c r="MCI240" s="719"/>
      <c r="MCJ240" s="719"/>
      <c r="MCK240" s="719"/>
      <c r="MCL240" s="719"/>
      <c r="MCM240" s="719"/>
      <c r="MCN240" s="717"/>
      <c r="MCO240" s="718"/>
      <c r="MCP240" s="718"/>
      <c r="MCQ240" s="718"/>
      <c r="MCR240" s="718"/>
      <c r="MCS240" s="718"/>
      <c r="MCT240" s="718"/>
      <c r="MCU240" s="718"/>
      <c r="MCV240" s="718"/>
      <c r="MCW240" s="718"/>
      <c r="MCX240" s="718"/>
      <c r="MCY240" s="718"/>
      <c r="MCZ240" s="718"/>
      <c r="MDA240" s="719"/>
      <c r="MDB240" s="719"/>
      <c r="MDC240" s="719"/>
      <c r="MDD240" s="719"/>
      <c r="MDE240" s="719"/>
      <c r="MDF240" s="719"/>
      <c r="MDG240" s="717"/>
      <c r="MDH240" s="718"/>
      <c r="MDI240" s="718"/>
      <c r="MDJ240" s="718"/>
      <c r="MDK240" s="718"/>
      <c r="MDL240" s="718"/>
      <c r="MDM240" s="718"/>
      <c r="MDN240" s="718"/>
      <c r="MDO240" s="718"/>
      <c r="MDP240" s="718"/>
      <c r="MDQ240" s="718"/>
      <c r="MDR240" s="718"/>
      <c r="MDS240" s="718"/>
      <c r="MDT240" s="719"/>
      <c r="MDU240" s="719"/>
      <c r="MDV240" s="719"/>
      <c r="MDW240" s="719"/>
      <c r="MDX240" s="719"/>
      <c r="MDY240" s="719"/>
      <c r="MDZ240" s="717"/>
      <c r="MEA240" s="718"/>
      <c r="MEB240" s="718"/>
      <c r="MEC240" s="718"/>
      <c r="MED240" s="718"/>
      <c r="MEE240" s="718"/>
      <c r="MEF240" s="718"/>
      <c r="MEG240" s="718"/>
      <c r="MEH240" s="718"/>
      <c r="MEI240" s="718"/>
      <c r="MEJ240" s="718"/>
      <c r="MEK240" s="718"/>
      <c r="MEL240" s="718"/>
      <c r="MEM240" s="719"/>
      <c r="MEN240" s="719"/>
      <c r="MEO240" s="719"/>
      <c r="MEP240" s="719"/>
      <c r="MEQ240" s="719"/>
      <c r="MER240" s="719"/>
      <c r="MES240" s="717"/>
      <c r="MET240" s="718"/>
      <c r="MEU240" s="718"/>
      <c r="MEV240" s="718"/>
      <c r="MEW240" s="718"/>
      <c r="MEX240" s="718"/>
      <c r="MEY240" s="718"/>
      <c r="MEZ240" s="718"/>
      <c r="MFA240" s="718"/>
      <c r="MFB240" s="718"/>
      <c r="MFC240" s="718"/>
      <c r="MFD240" s="718"/>
      <c r="MFE240" s="718"/>
      <c r="MFF240" s="719"/>
      <c r="MFG240" s="719"/>
      <c r="MFH240" s="719"/>
      <c r="MFI240" s="719"/>
      <c r="MFJ240" s="719"/>
      <c r="MFK240" s="719"/>
      <c r="MFL240" s="717"/>
      <c r="MFM240" s="718"/>
      <c r="MFN240" s="718"/>
      <c r="MFO240" s="718"/>
      <c r="MFP240" s="718"/>
      <c r="MFQ240" s="718"/>
      <c r="MFR240" s="718"/>
      <c r="MFS240" s="718"/>
      <c r="MFT240" s="718"/>
      <c r="MFU240" s="718"/>
      <c r="MFV240" s="718"/>
      <c r="MFW240" s="718"/>
      <c r="MFX240" s="718"/>
      <c r="MFY240" s="719"/>
      <c r="MFZ240" s="719"/>
      <c r="MGA240" s="719"/>
      <c r="MGB240" s="719"/>
      <c r="MGC240" s="719"/>
      <c r="MGD240" s="719"/>
      <c r="MGE240" s="717"/>
      <c r="MGF240" s="718"/>
      <c r="MGG240" s="718"/>
      <c r="MGH240" s="718"/>
      <c r="MGI240" s="718"/>
      <c r="MGJ240" s="718"/>
      <c r="MGK240" s="718"/>
      <c r="MGL240" s="718"/>
      <c r="MGM240" s="718"/>
      <c r="MGN240" s="718"/>
      <c r="MGO240" s="718"/>
      <c r="MGP240" s="718"/>
      <c r="MGQ240" s="718"/>
      <c r="MGR240" s="719"/>
      <c r="MGS240" s="719"/>
      <c r="MGT240" s="719"/>
      <c r="MGU240" s="719"/>
      <c r="MGV240" s="719"/>
      <c r="MGW240" s="719"/>
      <c r="MGX240" s="717"/>
      <c r="MGY240" s="718"/>
      <c r="MGZ240" s="718"/>
      <c r="MHA240" s="718"/>
      <c r="MHB240" s="718"/>
      <c r="MHC240" s="718"/>
      <c r="MHD240" s="718"/>
      <c r="MHE240" s="718"/>
      <c r="MHF240" s="718"/>
      <c r="MHG240" s="718"/>
      <c r="MHH240" s="718"/>
      <c r="MHI240" s="718"/>
      <c r="MHJ240" s="718"/>
      <c r="MHK240" s="719"/>
      <c r="MHL240" s="719"/>
      <c r="MHM240" s="719"/>
      <c r="MHN240" s="719"/>
      <c r="MHO240" s="719"/>
      <c r="MHP240" s="719"/>
      <c r="MHQ240" s="717"/>
      <c r="MHR240" s="718"/>
      <c r="MHS240" s="718"/>
      <c r="MHT240" s="718"/>
      <c r="MHU240" s="718"/>
      <c r="MHV240" s="718"/>
      <c r="MHW240" s="718"/>
      <c r="MHX240" s="718"/>
      <c r="MHY240" s="718"/>
      <c r="MHZ240" s="718"/>
      <c r="MIA240" s="718"/>
      <c r="MIB240" s="718"/>
      <c r="MIC240" s="718"/>
      <c r="MID240" s="719"/>
      <c r="MIE240" s="719"/>
      <c r="MIF240" s="719"/>
      <c r="MIG240" s="719"/>
      <c r="MIH240" s="719"/>
      <c r="MII240" s="719"/>
      <c r="MIJ240" s="717"/>
      <c r="MIK240" s="718"/>
      <c r="MIL240" s="718"/>
      <c r="MIM240" s="718"/>
      <c r="MIN240" s="718"/>
      <c r="MIO240" s="718"/>
      <c r="MIP240" s="718"/>
      <c r="MIQ240" s="718"/>
      <c r="MIR240" s="718"/>
      <c r="MIS240" s="718"/>
      <c r="MIT240" s="718"/>
      <c r="MIU240" s="718"/>
      <c r="MIV240" s="718"/>
      <c r="MIW240" s="719"/>
      <c r="MIX240" s="719"/>
      <c r="MIY240" s="719"/>
      <c r="MIZ240" s="719"/>
      <c r="MJA240" s="719"/>
      <c r="MJB240" s="719"/>
      <c r="MJC240" s="717"/>
      <c r="MJD240" s="718"/>
      <c r="MJE240" s="718"/>
      <c r="MJF240" s="718"/>
      <c r="MJG240" s="718"/>
      <c r="MJH240" s="718"/>
      <c r="MJI240" s="718"/>
      <c r="MJJ240" s="718"/>
      <c r="MJK240" s="718"/>
      <c r="MJL240" s="718"/>
      <c r="MJM240" s="718"/>
      <c r="MJN240" s="718"/>
      <c r="MJO240" s="718"/>
      <c r="MJP240" s="719"/>
      <c r="MJQ240" s="719"/>
      <c r="MJR240" s="719"/>
      <c r="MJS240" s="719"/>
      <c r="MJT240" s="719"/>
      <c r="MJU240" s="719"/>
      <c r="MJV240" s="717"/>
      <c r="MJW240" s="718"/>
      <c r="MJX240" s="718"/>
      <c r="MJY240" s="718"/>
      <c r="MJZ240" s="718"/>
      <c r="MKA240" s="718"/>
      <c r="MKB240" s="718"/>
      <c r="MKC240" s="718"/>
      <c r="MKD240" s="718"/>
      <c r="MKE240" s="718"/>
      <c r="MKF240" s="718"/>
      <c r="MKG240" s="718"/>
      <c r="MKH240" s="718"/>
      <c r="MKI240" s="719"/>
      <c r="MKJ240" s="719"/>
      <c r="MKK240" s="719"/>
      <c r="MKL240" s="719"/>
      <c r="MKM240" s="719"/>
      <c r="MKN240" s="719"/>
      <c r="MKO240" s="717"/>
      <c r="MKP240" s="718"/>
      <c r="MKQ240" s="718"/>
      <c r="MKR240" s="718"/>
      <c r="MKS240" s="718"/>
      <c r="MKT240" s="718"/>
      <c r="MKU240" s="718"/>
      <c r="MKV240" s="718"/>
      <c r="MKW240" s="718"/>
      <c r="MKX240" s="718"/>
      <c r="MKY240" s="718"/>
      <c r="MKZ240" s="718"/>
      <c r="MLA240" s="718"/>
      <c r="MLB240" s="719"/>
      <c r="MLC240" s="719"/>
      <c r="MLD240" s="719"/>
      <c r="MLE240" s="719"/>
      <c r="MLF240" s="719"/>
      <c r="MLG240" s="719"/>
      <c r="MLH240" s="717"/>
      <c r="MLI240" s="718"/>
      <c r="MLJ240" s="718"/>
      <c r="MLK240" s="718"/>
      <c r="MLL240" s="718"/>
      <c r="MLM240" s="718"/>
      <c r="MLN240" s="718"/>
      <c r="MLO240" s="718"/>
      <c r="MLP240" s="718"/>
      <c r="MLQ240" s="718"/>
      <c r="MLR240" s="718"/>
      <c r="MLS240" s="718"/>
      <c r="MLT240" s="718"/>
      <c r="MLU240" s="719"/>
      <c r="MLV240" s="719"/>
      <c r="MLW240" s="719"/>
      <c r="MLX240" s="719"/>
      <c r="MLY240" s="719"/>
      <c r="MLZ240" s="719"/>
      <c r="MMA240" s="717"/>
      <c r="MMB240" s="718"/>
      <c r="MMC240" s="718"/>
      <c r="MMD240" s="718"/>
      <c r="MME240" s="718"/>
      <c r="MMF240" s="718"/>
      <c r="MMG240" s="718"/>
      <c r="MMH240" s="718"/>
      <c r="MMI240" s="718"/>
      <c r="MMJ240" s="718"/>
      <c r="MMK240" s="718"/>
      <c r="MML240" s="718"/>
      <c r="MMM240" s="718"/>
      <c r="MMN240" s="719"/>
      <c r="MMO240" s="719"/>
      <c r="MMP240" s="719"/>
      <c r="MMQ240" s="719"/>
      <c r="MMR240" s="719"/>
      <c r="MMS240" s="719"/>
      <c r="MMT240" s="717"/>
      <c r="MMU240" s="718"/>
      <c r="MMV240" s="718"/>
      <c r="MMW240" s="718"/>
      <c r="MMX240" s="718"/>
      <c r="MMY240" s="718"/>
      <c r="MMZ240" s="718"/>
      <c r="MNA240" s="718"/>
      <c r="MNB240" s="718"/>
      <c r="MNC240" s="718"/>
      <c r="MND240" s="718"/>
      <c r="MNE240" s="718"/>
      <c r="MNF240" s="718"/>
      <c r="MNG240" s="719"/>
      <c r="MNH240" s="719"/>
      <c r="MNI240" s="719"/>
      <c r="MNJ240" s="719"/>
      <c r="MNK240" s="719"/>
      <c r="MNL240" s="719"/>
      <c r="MNM240" s="717"/>
      <c r="MNN240" s="718"/>
      <c r="MNO240" s="718"/>
      <c r="MNP240" s="718"/>
      <c r="MNQ240" s="718"/>
      <c r="MNR240" s="718"/>
      <c r="MNS240" s="718"/>
      <c r="MNT240" s="718"/>
      <c r="MNU240" s="718"/>
      <c r="MNV240" s="718"/>
      <c r="MNW240" s="718"/>
      <c r="MNX240" s="718"/>
      <c r="MNY240" s="718"/>
      <c r="MNZ240" s="719"/>
      <c r="MOA240" s="719"/>
      <c r="MOB240" s="719"/>
      <c r="MOC240" s="719"/>
      <c r="MOD240" s="719"/>
      <c r="MOE240" s="719"/>
      <c r="MOF240" s="717"/>
      <c r="MOG240" s="718"/>
      <c r="MOH240" s="718"/>
      <c r="MOI240" s="718"/>
      <c r="MOJ240" s="718"/>
      <c r="MOK240" s="718"/>
      <c r="MOL240" s="718"/>
      <c r="MOM240" s="718"/>
      <c r="MON240" s="718"/>
      <c r="MOO240" s="718"/>
      <c r="MOP240" s="718"/>
      <c r="MOQ240" s="718"/>
      <c r="MOR240" s="718"/>
      <c r="MOS240" s="719"/>
      <c r="MOT240" s="719"/>
      <c r="MOU240" s="719"/>
      <c r="MOV240" s="719"/>
      <c r="MOW240" s="719"/>
      <c r="MOX240" s="719"/>
      <c r="MOY240" s="717"/>
      <c r="MOZ240" s="718"/>
      <c r="MPA240" s="718"/>
      <c r="MPB240" s="718"/>
      <c r="MPC240" s="718"/>
      <c r="MPD240" s="718"/>
      <c r="MPE240" s="718"/>
      <c r="MPF240" s="718"/>
      <c r="MPG240" s="718"/>
      <c r="MPH240" s="718"/>
      <c r="MPI240" s="718"/>
      <c r="MPJ240" s="718"/>
      <c r="MPK240" s="718"/>
      <c r="MPL240" s="719"/>
      <c r="MPM240" s="719"/>
      <c r="MPN240" s="719"/>
      <c r="MPO240" s="719"/>
      <c r="MPP240" s="719"/>
      <c r="MPQ240" s="719"/>
      <c r="MPR240" s="717"/>
      <c r="MPS240" s="718"/>
      <c r="MPT240" s="718"/>
      <c r="MPU240" s="718"/>
      <c r="MPV240" s="718"/>
      <c r="MPW240" s="718"/>
      <c r="MPX240" s="718"/>
      <c r="MPY240" s="718"/>
      <c r="MPZ240" s="718"/>
      <c r="MQA240" s="718"/>
      <c r="MQB240" s="718"/>
      <c r="MQC240" s="718"/>
      <c r="MQD240" s="718"/>
      <c r="MQE240" s="719"/>
      <c r="MQF240" s="719"/>
      <c r="MQG240" s="719"/>
      <c r="MQH240" s="719"/>
      <c r="MQI240" s="719"/>
      <c r="MQJ240" s="719"/>
      <c r="MQK240" s="717"/>
      <c r="MQL240" s="718"/>
      <c r="MQM240" s="718"/>
      <c r="MQN240" s="718"/>
      <c r="MQO240" s="718"/>
      <c r="MQP240" s="718"/>
      <c r="MQQ240" s="718"/>
      <c r="MQR240" s="718"/>
      <c r="MQS240" s="718"/>
      <c r="MQT240" s="718"/>
      <c r="MQU240" s="718"/>
      <c r="MQV240" s="718"/>
      <c r="MQW240" s="718"/>
      <c r="MQX240" s="719"/>
      <c r="MQY240" s="719"/>
      <c r="MQZ240" s="719"/>
      <c r="MRA240" s="719"/>
      <c r="MRB240" s="719"/>
      <c r="MRC240" s="719"/>
      <c r="MRD240" s="717"/>
      <c r="MRE240" s="718"/>
      <c r="MRF240" s="718"/>
      <c r="MRG240" s="718"/>
      <c r="MRH240" s="718"/>
      <c r="MRI240" s="718"/>
      <c r="MRJ240" s="718"/>
      <c r="MRK240" s="718"/>
      <c r="MRL240" s="718"/>
      <c r="MRM240" s="718"/>
      <c r="MRN240" s="718"/>
      <c r="MRO240" s="718"/>
      <c r="MRP240" s="718"/>
      <c r="MRQ240" s="719"/>
      <c r="MRR240" s="719"/>
      <c r="MRS240" s="719"/>
      <c r="MRT240" s="719"/>
      <c r="MRU240" s="719"/>
      <c r="MRV240" s="719"/>
      <c r="MRW240" s="717"/>
      <c r="MRX240" s="718"/>
      <c r="MRY240" s="718"/>
      <c r="MRZ240" s="718"/>
      <c r="MSA240" s="718"/>
      <c r="MSB240" s="718"/>
      <c r="MSC240" s="718"/>
      <c r="MSD240" s="718"/>
      <c r="MSE240" s="718"/>
      <c r="MSF240" s="718"/>
      <c r="MSG240" s="718"/>
      <c r="MSH240" s="718"/>
      <c r="MSI240" s="718"/>
      <c r="MSJ240" s="719"/>
      <c r="MSK240" s="719"/>
      <c r="MSL240" s="719"/>
      <c r="MSM240" s="719"/>
      <c r="MSN240" s="719"/>
      <c r="MSO240" s="719"/>
      <c r="MSP240" s="717"/>
      <c r="MSQ240" s="718"/>
      <c r="MSR240" s="718"/>
      <c r="MSS240" s="718"/>
      <c r="MST240" s="718"/>
      <c r="MSU240" s="718"/>
      <c r="MSV240" s="718"/>
      <c r="MSW240" s="718"/>
      <c r="MSX240" s="718"/>
      <c r="MSY240" s="718"/>
      <c r="MSZ240" s="718"/>
      <c r="MTA240" s="718"/>
      <c r="MTB240" s="718"/>
      <c r="MTC240" s="719"/>
      <c r="MTD240" s="719"/>
      <c r="MTE240" s="719"/>
      <c r="MTF240" s="719"/>
      <c r="MTG240" s="719"/>
      <c r="MTH240" s="719"/>
      <c r="MTI240" s="717"/>
      <c r="MTJ240" s="718"/>
      <c r="MTK240" s="718"/>
      <c r="MTL240" s="718"/>
      <c r="MTM240" s="718"/>
      <c r="MTN240" s="718"/>
      <c r="MTO240" s="718"/>
      <c r="MTP240" s="718"/>
      <c r="MTQ240" s="718"/>
      <c r="MTR240" s="718"/>
      <c r="MTS240" s="718"/>
      <c r="MTT240" s="718"/>
      <c r="MTU240" s="718"/>
      <c r="MTV240" s="719"/>
      <c r="MTW240" s="719"/>
      <c r="MTX240" s="719"/>
      <c r="MTY240" s="719"/>
      <c r="MTZ240" s="719"/>
      <c r="MUA240" s="719"/>
      <c r="MUB240" s="717"/>
      <c r="MUC240" s="718"/>
      <c r="MUD240" s="718"/>
      <c r="MUE240" s="718"/>
      <c r="MUF240" s="718"/>
      <c r="MUG240" s="718"/>
      <c r="MUH240" s="718"/>
      <c r="MUI240" s="718"/>
      <c r="MUJ240" s="718"/>
      <c r="MUK240" s="718"/>
      <c r="MUL240" s="718"/>
      <c r="MUM240" s="718"/>
      <c r="MUN240" s="718"/>
      <c r="MUO240" s="719"/>
      <c r="MUP240" s="719"/>
      <c r="MUQ240" s="719"/>
      <c r="MUR240" s="719"/>
      <c r="MUS240" s="719"/>
      <c r="MUT240" s="719"/>
      <c r="MUU240" s="717"/>
      <c r="MUV240" s="718"/>
      <c r="MUW240" s="718"/>
      <c r="MUX240" s="718"/>
      <c r="MUY240" s="718"/>
      <c r="MUZ240" s="718"/>
      <c r="MVA240" s="718"/>
      <c r="MVB240" s="718"/>
      <c r="MVC240" s="718"/>
      <c r="MVD240" s="718"/>
      <c r="MVE240" s="718"/>
      <c r="MVF240" s="718"/>
      <c r="MVG240" s="718"/>
      <c r="MVH240" s="719"/>
      <c r="MVI240" s="719"/>
      <c r="MVJ240" s="719"/>
      <c r="MVK240" s="719"/>
      <c r="MVL240" s="719"/>
      <c r="MVM240" s="719"/>
      <c r="MVN240" s="717"/>
      <c r="MVO240" s="718"/>
      <c r="MVP240" s="718"/>
      <c r="MVQ240" s="718"/>
      <c r="MVR240" s="718"/>
      <c r="MVS240" s="718"/>
      <c r="MVT240" s="718"/>
      <c r="MVU240" s="718"/>
      <c r="MVV240" s="718"/>
      <c r="MVW240" s="718"/>
      <c r="MVX240" s="718"/>
      <c r="MVY240" s="718"/>
      <c r="MVZ240" s="718"/>
      <c r="MWA240" s="719"/>
      <c r="MWB240" s="719"/>
      <c r="MWC240" s="719"/>
      <c r="MWD240" s="719"/>
      <c r="MWE240" s="719"/>
      <c r="MWF240" s="719"/>
      <c r="MWG240" s="717"/>
      <c r="MWH240" s="718"/>
      <c r="MWI240" s="718"/>
      <c r="MWJ240" s="718"/>
      <c r="MWK240" s="718"/>
      <c r="MWL240" s="718"/>
      <c r="MWM240" s="718"/>
      <c r="MWN240" s="718"/>
      <c r="MWO240" s="718"/>
      <c r="MWP240" s="718"/>
      <c r="MWQ240" s="718"/>
      <c r="MWR240" s="718"/>
      <c r="MWS240" s="718"/>
      <c r="MWT240" s="719"/>
      <c r="MWU240" s="719"/>
      <c r="MWV240" s="719"/>
      <c r="MWW240" s="719"/>
      <c r="MWX240" s="719"/>
      <c r="MWY240" s="719"/>
      <c r="MWZ240" s="717"/>
      <c r="MXA240" s="718"/>
      <c r="MXB240" s="718"/>
      <c r="MXC240" s="718"/>
      <c r="MXD240" s="718"/>
      <c r="MXE240" s="718"/>
      <c r="MXF240" s="718"/>
      <c r="MXG240" s="718"/>
      <c r="MXH240" s="718"/>
      <c r="MXI240" s="718"/>
      <c r="MXJ240" s="718"/>
      <c r="MXK240" s="718"/>
      <c r="MXL240" s="718"/>
      <c r="MXM240" s="719"/>
      <c r="MXN240" s="719"/>
      <c r="MXO240" s="719"/>
      <c r="MXP240" s="719"/>
      <c r="MXQ240" s="719"/>
      <c r="MXR240" s="719"/>
      <c r="MXS240" s="717"/>
      <c r="MXT240" s="718"/>
      <c r="MXU240" s="718"/>
      <c r="MXV240" s="718"/>
      <c r="MXW240" s="718"/>
      <c r="MXX240" s="718"/>
      <c r="MXY240" s="718"/>
      <c r="MXZ240" s="718"/>
      <c r="MYA240" s="718"/>
      <c r="MYB240" s="718"/>
      <c r="MYC240" s="718"/>
      <c r="MYD240" s="718"/>
      <c r="MYE240" s="718"/>
      <c r="MYF240" s="719"/>
      <c r="MYG240" s="719"/>
      <c r="MYH240" s="719"/>
      <c r="MYI240" s="719"/>
      <c r="MYJ240" s="719"/>
      <c r="MYK240" s="719"/>
      <c r="MYL240" s="717"/>
      <c r="MYM240" s="718"/>
      <c r="MYN240" s="718"/>
      <c r="MYO240" s="718"/>
      <c r="MYP240" s="718"/>
      <c r="MYQ240" s="718"/>
      <c r="MYR240" s="718"/>
      <c r="MYS240" s="718"/>
      <c r="MYT240" s="718"/>
      <c r="MYU240" s="718"/>
      <c r="MYV240" s="718"/>
      <c r="MYW240" s="718"/>
      <c r="MYX240" s="718"/>
      <c r="MYY240" s="719"/>
      <c r="MYZ240" s="719"/>
      <c r="MZA240" s="719"/>
      <c r="MZB240" s="719"/>
      <c r="MZC240" s="719"/>
      <c r="MZD240" s="719"/>
      <c r="MZE240" s="717"/>
      <c r="MZF240" s="718"/>
      <c r="MZG240" s="718"/>
      <c r="MZH240" s="718"/>
      <c r="MZI240" s="718"/>
      <c r="MZJ240" s="718"/>
      <c r="MZK240" s="718"/>
      <c r="MZL240" s="718"/>
      <c r="MZM240" s="718"/>
      <c r="MZN240" s="718"/>
      <c r="MZO240" s="718"/>
      <c r="MZP240" s="718"/>
      <c r="MZQ240" s="718"/>
      <c r="MZR240" s="719"/>
      <c r="MZS240" s="719"/>
      <c r="MZT240" s="719"/>
      <c r="MZU240" s="719"/>
      <c r="MZV240" s="719"/>
      <c r="MZW240" s="719"/>
      <c r="MZX240" s="717"/>
      <c r="MZY240" s="718"/>
      <c r="MZZ240" s="718"/>
      <c r="NAA240" s="718"/>
      <c r="NAB240" s="718"/>
      <c r="NAC240" s="718"/>
      <c r="NAD240" s="718"/>
      <c r="NAE240" s="718"/>
      <c r="NAF240" s="718"/>
      <c r="NAG240" s="718"/>
      <c r="NAH240" s="718"/>
      <c r="NAI240" s="718"/>
      <c r="NAJ240" s="718"/>
      <c r="NAK240" s="719"/>
      <c r="NAL240" s="719"/>
      <c r="NAM240" s="719"/>
      <c r="NAN240" s="719"/>
      <c r="NAO240" s="719"/>
      <c r="NAP240" s="719"/>
      <c r="NAQ240" s="717"/>
      <c r="NAR240" s="718"/>
      <c r="NAS240" s="718"/>
      <c r="NAT240" s="718"/>
      <c r="NAU240" s="718"/>
      <c r="NAV240" s="718"/>
      <c r="NAW240" s="718"/>
      <c r="NAX240" s="718"/>
      <c r="NAY240" s="718"/>
      <c r="NAZ240" s="718"/>
      <c r="NBA240" s="718"/>
      <c r="NBB240" s="718"/>
      <c r="NBC240" s="718"/>
      <c r="NBD240" s="719"/>
      <c r="NBE240" s="719"/>
      <c r="NBF240" s="719"/>
      <c r="NBG240" s="719"/>
      <c r="NBH240" s="719"/>
      <c r="NBI240" s="719"/>
      <c r="NBJ240" s="717"/>
      <c r="NBK240" s="718"/>
      <c r="NBL240" s="718"/>
      <c r="NBM240" s="718"/>
      <c r="NBN240" s="718"/>
      <c r="NBO240" s="718"/>
      <c r="NBP240" s="718"/>
      <c r="NBQ240" s="718"/>
      <c r="NBR240" s="718"/>
      <c r="NBS240" s="718"/>
      <c r="NBT240" s="718"/>
      <c r="NBU240" s="718"/>
      <c r="NBV240" s="718"/>
      <c r="NBW240" s="719"/>
      <c r="NBX240" s="719"/>
      <c r="NBY240" s="719"/>
      <c r="NBZ240" s="719"/>
      <c r="NCA240" s="719"/>
      <c r="NCB240" s="719"/>
      <c r="NCC240" s="717"/>
      <c r="NCD240" s="718"/>
      <c r="NCE240" s="718"/>
      <c r="NCF240" s="718"/>
      <c r="NCG240" s="718"/>
      <c r="NCH240" s="718"/>
      <c r="NCI240" s="718"/>
      <c r="NCJ240" s="718"/>
      <c r="NCK240" s="718"/>
      <c r="NCL240" s="718"/>
      <c r="NCM240" s="718"/>
      <c r="NCN240" s="718"/>
      <c r="NCO240" s="718"/>
      <c r="NCP240" s="719"/>
      <c r="NCQ240" s="719"/>
      <c r="NCR240" s="719"/>
      <c r="NCS240" s="719"/>
      <c r="NCT240" s="719"/>
      <c r="NCU240" s="719"/>
      <c r="NCV240" s="717"/>
      <c r="NCW240" s="718"/>
      <c r="NCX240" s="718"/>
      <c r="NCY240" s="718"/>
      <c r="NCZ240" s="718"/>
      <c r="NDA240" s="718"/>
      <c r="NDB240" s="718"/>
      <c r="NDC240" s="718"/>
      <c r="NDD240" s="718"/>
      <c r="NDE240" s="718"/>
      <c r="NDF240" s="718"/>
      <c r="NDG240" s="718"/>
      <c r="NDH240" s="718"/>
      <c r="NDI240" s="719"/>
      <c r="NDJ240" s="719"/>
      <c r="NDK240" s="719"/>
      <c r="NDL240" s="719"/>
      <c r="NDM240" s="719"/>
      <c r="NDN240" s="719"/>
      <c r="NDO240" s="717"/>
      <c r="NDP240" s="718"/>
      <c r="NDQ240" s="718"/>
      <c r="NDR240" s="718"/>
      <c r="NDS240" s="718"/>
      <c r="NDT240" s="718"/>
      <c r="NDU240" s="718"/>
      <c r="NDV240" s="718"/>
      <c r="NDW240" s="718"/>
      <c r="NDX240" s="718"/>
      <c r="NDY240" s="718"/>
      <c r="NDZ240" s="718"/>
      <c r="NEA240" s="718"/>
      <c r="NEB240" s="719"/>
      <c r="NEC240" s="719"/>
      <c r="NED240" s="719"/>
      <c r="NEE240" s="719"/>
      <c r="NEF240" s="719"/>
      <c r="NEG240" s="719"/>
      <c r="NEH240" s="717"/>
      <c r="NEI240" s="718"/>
      <c r="NEJ240" s="718"/>
      <c r="NEK240" s="718"/>
      <c r="NEL240" s="718"/>
      <c r="NEM240" s="718"/>
      <c r="NEN240" s="718"/>
      <c r="NEO240" s="718"/>
      <c r="NEP240" s="718"/>
      <c r="NEQ240" s="718"/>
      <c r="NER240" s="718"/>
      <c r="NES240" s="718"/>
      <c r="NET240" s="718"/>
      <c r="NEU240" s="719"/>
      <c r="NEV240" s="719"/>
      <c r="NEW240" s="719"/>
      <c r="NEX240" s="719"/>
      <c r="NEY240" s="719"/>
      <c r="NEZ240" s="719"/>
      <c r="NFA240" s="717"/>
      <c r="NFB240" s="718"/>
      <c r="NFC240" s="718"/>
      <c r="NFD240" s="718"/>
      <c r="NFE240" s="718"/>
      <c r="NFF240" s="718"/>
      <c r="NFG240" s="718"/>
      <c r="NFH240" s="718"/>
      <c r="NFI240" s="718"/>
      <c r="NFJ240" s="718"/>
      <c r="NFK240" s="718"/>
      <c r="NFL240" s="718"/>
      <c r="NFM240" s="718"/>
      <c r="NFN240" s="719"/>
      <c r="NFO240" s="719"/>
      <c r="NFP240" s="719"/>
      <c r="NFQ240" s="719"/>
      <c r="NFR240" s="719"/>
      <c r="NFS240" s="719"/>
      <c r="NFT240" s="717"/>
      <c r="NFU240" s="718"/>
      <c r="NFV240" s="718"/>
      <c r="NFW240" s="718"/>
      <c r="NFX240" s="718"/>
      <c r="NFY240" s="718"/>
      <c r="NFZ240" s="718"/>
      <c r="NGA240" s="718"/>
      <c r="NGB240" s="718"/>
      <c r="NGC240" s="718"/>
      <c r="NGD240" s="718"/>
      <c r="NGE240" s="718"/>
      <c r="NGF240" s="718"/>
      <c r="NGG240" s="719"/>
      <c r="NGH240" s="719"/>
      <c r="NGI240" s="719"/>
      <c r="NGJ240" s="719"/>
      <c r="NGK240" s="719"/>
      <c r="NGL240" s="719"/>
      <c r="NGM240" s="717"/>
      <c r="NGN240" s="718"/>
      <c r="NGO240" s="718"/>
      <c r="NGP240" s="718"/>
      <c r="NGQ240" s="718"/>
      <c r="NGR240" s="718"/>
      <c r="NGS240" s="718"/>
      <c r="NGT240" s="718"/>
      <c r="NGU240" s="718"/>
      <c r="NGV240" s="718"/>
      <c r="NGW240" s="718"/>
      <c r="NGX240" s="718"/>
      <c r="NGY240" s="718"/>
      <c r="NGZ240" s="719"/>
      <c r="NHA240" s="719"/>
      <c r="NHB240" s="719"/>
      <c r="NHC240" s="719"/>
      <c r="NHD240" s="719"/>
      <c r="NHE240" s="719"/>
      <c r="NHF240" s="717"/>
      <c r="NHG240" s="718"/>
      <c r="NHH240" s="718"/>
      <c r="NHI240" s="718"/>
      <c r="NHJ240" s="718"/>
      <c r="NHK240" s="718"/>
      <c r="NHL240" s="718"/>
      <c r="NHM240" s="718"/>
      <c r="NHN240" s="718"/>
      <c r="NHO240" s="718"/>
      <c r="NHP240" s="718"/>
      <c r="NHQ240" s="718"/>
      <c r="NHR240" s="718"/>
      <c r="NHS240" s="719"/>
      <c r="NHT240" s="719"/>
      <c r="NHU240" s="719"/>
      <c r="NHV240" s="719"/>
      <c r="NHW240" s="719"/>
      <c r="NHX240" s="719"/>
      <c r="NHY240" s="717"/>
      <c r="NHZ240" s="718"/>
      <c r="NIA240" s="718"/>
      <c r="NIB240" s="718"/>
      <c r="NIC240" s="718"/>
      <c r="NID240" s="718"/>
      <c r="NIE240" s="718"/>
      <c r="NIF240" s="718"/>
      <c r="NIG240" s="718"/>
      <c r="NIH240" s="718"/>
      <c r="NII240" s="718"/>
      <c r="NIJ240" s="718"/>
      <c r="NIK240" s="718"/>
      <c r="NIL240" s="719"/>
      <c r="NIM240" s="719"/>
      <c r="NIN240" s="719"/>
      <c r="NIO240" s="719"/>
      <c r="NIP240" s="719"/>
      <c r="NIQ240" s="719"/>
      <c r="NIR240" s="717"/>
      <c r="NIS240" s="718"/>
      <c r="NIT240" s="718"/>
      <c r="NIU240" s="718"/>
      <c r="NIV240" s="718"/>
      <c r="NIW240" s="718"/>
      <c r="NIX240" s="718"/>
      <c r="NIY240" s="718"/>
      <c r="NIZ240" s="718"/>
      <c r="NJA240" s="718"/>
      <c r="NJB240" s="718"/>
      <c r="NJC240" s="718"/>
      <c r="NJD240" s="718"/>
      <c r="NJE240" s="719"/>
      <c r="NJF240" s="719"/>
      <c r="NJG240" s="719"/>
      <c r="NJH240" s="719"/>
      <c r="NJI240" s="719"/>
      <c r="NJJ240" s="719"/>
      <c r="NJK240" s="717"/>
      <c r="NJL240" s="718"/>
      <c r="NJM240" s="718"/>
      <c r="NJN240" s="718"/>
      <c r="NJO240" s="718"/>
      <c r="NJP240" s="718"/>
      <c r="NJQ240" s="718"/>
      <c r="NJR240" s="718"/>
      <c r="NJS240" s="718"/>
      <c r="NJT240" s="718"/>
      <c r="NJU240" s="718"/>
      <c r="NJV240" s="718"/>
      <c r="NJW240" s="718"/>
      <c r="NJX240" s="719"/>
      <c r="NJY240" s="719"/>
      <c r="NJZ240" s="719"/>
      <c r="NKA240" s="719"/>
      <c r="NKB240" s="719"/>
      <c r="NKC240" s="719"/>
      <c r="NKD240" s="717"/>
      <c r="NKE240" s="718"/>
      <c r="NKF240" s="718"/>
      <c r="NKG240" s="718"/>
      <c r="NKH240" s="718"/>
      <c r="NKI240" s="718"/>
      <c r="NKJ240" s="718"/>
      <c r="NKK240" s="718"/>
      <c r="NKL240" s="718"/>
      <c r="NKM240" s="718"/>
      <c r="NKN240" s="718"/>
      <c r="NKO240" s="718"/>
      <c r="NKP240" s="718"/>
      <c r="NKQ240" s="719"/>
      <c r="NKR240" s="719"/>
      <c r="NKS240" s="719"/>
      <c r="NKT240" s="719"/>
      <c r="NKU240" s="719"/>
      <c r="NKV240" s="719"/>
      <c r="NKW240" s="717"/>
      <c r="NKX240" s="718"/>
      <c r="NKY240" s="718"/>
      <c r="NKZ240" s="718"/>
      <c r="NLA240" s="718"/>
      <c r="NLB240" s="718"/>
      <c r="NLC240" s="718"/>
      <c r="NLD240" s="718"/>
      <c r="NLE240" s="718"/>
      <c r="NLF240" s="718"/>
      <c r="NLG240" s="718"/>
      <c r="NLH240" s="718"/>
      <c r="NLI240" s="718"/>
      <c r="NLJ240" s="719"/>
      <c r="NLK240" s="719"/>
      <c r="NLL240" s="719"/>
      <c r="NLM240" s="719"/>
      <c r="NLN240" s="719"/>
      <c r="NLO240" s="719"/>
      <c r="NLP240" s="717"/>
      <c r="NLQ240" s="718"/>
      <c r="NLR240" s="718"/>
      <c r="NLS240" s="718"/>
      <c r="NLT240" s="718"/>
      <c r="NLU240" s="718"/>
      <c r="NLV240" s="718"/>
      <c r="NLW240" s="718"/>
      <c r="NLX240" s="718"/>
      <c r="NLY240" s="718"/>
      <c r="NLZ240" s="718"/>
      <c r="NMA240" s="718"/>
      <c r="NMB240" s="718"/>
      <c r="NMC240" s="719"/>
      <c r="NMD240" s="719"/>
      <c r="NME240" s="719"/>
      <c r="NMF240" s="719"/>
      <c r="NMG240" s="719"/>
      <c r="NMH240" s="719"/>
      <c r="NMI240" s="717"/>
      <c r="NMJ240" s="718"/>
      <c r="NMK240" s="718"/>
      <c r="NML240" s="718"/>
      <c r="NMM240" s="718"/>
      <c r="NMN240" s="718"/>
      <c r="NMO240" s="718"/>
      <c r="NMP240" s="718"/>
      <c r="NMQ240" s="718"/>
      <c r="NMR240" s="718"/>
      <c r="NMS240" s="718"/>
      <c r="NMT240" s="718"/>
      <c r="NMU240" s="718"/>
      <c r="NMV240" s="719"/>
      <c r="NMW240" s="719"/>
      <c r="NMX240" s="719"/>
      <c r="NMY240" s="719"/>
      <c r="NMZ240" s="719"/>
      <c r="NNA240" s="719"/>
      <c r="NNB240" s="717"/>
      <c r="NNC240" s="718"/>
      <c r="NND240" s="718"/>
      <c r="NNE240" s="718"/>
      <c r="NNF240" s="718"/>
      <c r="NNG240" s="718"/>
      <c r="NNH240" s="718"/>
      <c r="NNI240" s="718"/>
      <c r="NNJ240" s="718"/>
      <c r="NNK240" s="718"/>
      <c r="NNL240" s="718"/>
      <c r="NNM240" s="718"/>
      <c r="NNN240" s="718"/>
      <c r="NNO240" s="719"/>
      <c r="NNP240" s="719"/>
      <c r="NNQ240" s="719"/>
      <c r="NNR240" s="719"/>
      <c r="NNS240" s="719"/>
      <c r="NNT240" s="719"/>
      <c r="NNU240" s="717"/>
      <c r="NNV240" s="718"/>
      <c r="NNW240" s="718"/>
      <c r="NNX240" s="718"/>
      <c r="NNY240" s="718"/>
      <c r="NNZ240" s="718"/>
      <c r="NOA240" s="718"/>
      <c r="NOB240" s="718"/>
      <c r="NOC240" s="718"/>
      <c r="NOD240" s="718"/>
      <c r="NOE240" s="718"/>
      <c r="NOF240" s="718"/>
      <c r="NOG240" s="718"/>
      <c r="NOH240" s="719"/>
      <c r="NOI240" s="719"/>
      <c r="NOJ240" s="719"/>
      <c r="NOK240" s="719"/>
      <c r="NOL240" s="719"/>
      <c r="NOM240" s="719"/>
      <c r="NON240" s="717"/>
      <c r="NOO240" s="718"/>
      <c r="NOP240" s="718"/>
      <c r="NOQ240" s="718"/>
      <c r="NOR240" s="718"/>
      <c r="NOS240" s="718"/>
      <c r="NOT240" s="718"/>
      <c r="NOU240" s="718"/>
      <c r="NOV240" s="718"/>
      <c r="NOW240" s="718"/>
      <c r="NOX240" s="718"/>
      <c r="NOY240" s="718"/>
      <c r="NOZ240" s="718"/>
      <c r="NPA240" s="719"/>
      <c r="NPB240" s="719"/>
      <c r="NPC240" s="719"/>
      <c r="NPD240" s="719"/>
      <c r="NPE240" s="719"/>
      <c r="NPF240" s="719"/>
      <c r="NPG240" s="717"/>
      <c r="NPH240" s="718"/>
      <c r="NPI240" s="718"/>
      <c r="NPJ240" s="718"/>
      <c r="NPK240" s="718"/>
      <c r="NPL240" s="718"/>
      <c r="NPM240" s="718"/>
      <c r="NPN240" s="718"/>
      <c r="NPO240" s="718"/>
      <c r="NPP240" s="718"/>
      <c r="NPQ240" s="718"/>
      <c r="NPR240" s="718"/>
      <c r="NPS240" s="718"/>
      <c r="NPT240" s="719"/>
      <c r="NPU240" s="719"/>
      <c r="NPV240" s="719"/>
      <c r="NPW240" s="719"/>
      <c r="NPX240" s="719"/>
      <c r="NPY240" s="719"/>
      <c r="NPZ240" s="717"/>
      <c r="NQA240" s="718"/>
      <c r="NQB240" s="718"/>
      <c r="NQC240" s="718"/>
      <c r="NQD240" s="718"/>
      <c r="NQE240" s="718"/>
      <c r="NQF240" s="718"/>
      <c r="NQG240" s="718"/>
      <c r="NQH240" s="718"/>
      <c r="NQI240" s="718"/>
      <c r="NQJ240" s="718"/>
      <c r="NQK240" s="718"/>
      <c r="NQL240" s="718"/>
      <c r="NQM240" s="719"/>
      <c r="NQN240" s="719"/>
      <c r="NQO240" s="719"/>
      <c r="NQP240" s="719"/>
      <c r="NQQ240" s="719"/>
      <c r="NQR240" s="719"/>
      <c r="NQS240" s="717"/>
      <c r="NQT240" s="718"/>
      <c r="NQU240" s="718"/>
      <c r="NQV240" s="718"/>
      <c r="NQW240" s="718"/>
      <c r="NQX240" s="718"/>
      <c r="NQY240" s="718"/>
      <c r="NQZ240" s="718"/>
      <c r="NRA240" s="718"/>
      <c r="NRB240" s="718"/>
      <c r="NRC240" s="718"/>
      <c r="NRD240" s="718"/>
      <c r="NRE240" s="718"/>
      <c r="NRF240" s="719"/>
      <c r="NRG240" s="719"/>
      <c r="NRH240" s="719"/>
      <c r="NRI240" s="719"/>
      <c r="NRJ240" s="719"/>
      <c r="NRK240" s="719"/>
      <c r="NRL240" s="717"/>
      <c r="NRM240" s="718"/>
      <c r="NRN240" s="718"/>
      <c r="NRO240" s="718"/>
      <c r="NRP240" s="718"/>
      <c r="NRQ240" s="718"/>
      <c r="NRR240" s="718"/>
      <c r="NRS240" s="718"/>
      <c r="NRT240" s="718"/>
      <c r="NRU240" s="718"/>
      <c r="NRV240" s="718"/>
      <c r="NRW240" s="718"/>
      <c r="NRX240" s="718"/>
      <c r="NRY240" s="719"/>
      <c r="NRZ240" s="719"/>
      <c r="NSA240" s="719"/>
      <c r="NSB240" s="719"/>
      <c r="NSC240" s="719"/>
      <c r="NSD240" s="719"/>
      <c r="NSE240" s="717"/>
      <c r="NSF240" s="718"/>
      <c r="NSG240" s="718"/>
      <c r="NSH240" s="718"/>
      <c r="NSI240" s="718"/>
      <c r="NSJ240" s="718"/>
      <c r="NSK240" s="718"/>
      <c r="NSL240" s="718"/>
      <c r="NSM240" s="718"/>
      <c r="NSN240" s="718"/>
      <c r="NSO240" s="718"/>
      <c r="NSP240" s="718"/>
      <c r="NSQ240" s="718"/>
      <c r="NSR240" s="719"/>
      <c r="NSS240" s="719"/>
      <c r="NST240" s="719"/>
      <c r="NSU240" s="719"/>
      <c r="NSV240" s="719"/>
      <c r="NSW240" s="719"/>
      <c r="NSX240" s="717"/>
      <c r="NSY240" s="718"/>
      <c r="NSZ240" s="718"/>
      <c r="NTA240" s="718"/>
      <c r="NTB240" s="718"/>
      <c r="NTC240" s="718"/>
      <c r="NTD240" s="718"/>
      <c r="NTE240" s="718"/>
      <c r="NTF240" s="718"/>
      <c r="NTG240" s="718"/>
      <c r="NTH240" s="718"/>
      <c r="NTI240" s="718"/>
      <c r="NTJ240" s="718"/>
      <c r="NTK240" s="719"/>
      <c r="NTL240" s="719"/>
      <c r="NTM240" s="719"/>
      <c r="NTN240" s="719"/>
      <c r="NTO240" s="719"/>
      <c r="NTP240" s="719"/>
      <c r="NTQ240" s="717"/>
      <c r="NTR240" s="718"/>
      <c r="NTS240" s="718"/>
      <c r="NTT240" s="718"/>
      <c r="NTU240" s="718"/>
      <c r="NTV240" s="718"/>
      <c r="NTW240" s="718"/>
      <c r="NTX240" s="718"/>
      <c r="NTY240" s="718"/>
      <c r="NTZ240" s="718"/>
      <c r="NUA240" s="718"/>
      <c r="NUB240" s="718"/>
      <c r="NUC240" s="718"/>
      <c r="NUD240" s="719"/>
      <c r="NUE240" s="719"/>
      <c r="NUF240" s="719"/>
      <c r="NUG240" s="719"/>
      <c r="NUH240" s="719"/>
      <c r="NUI240" s="719"/>
      <c r="NUJ240" s="717"/>
      <c r="NUK240" s="718"/>
      <c r="NUL240" s="718"/>
      <c r="NUM240" s="718"/>
      <c r="NUN240" s="718"/>
      <c r="NUO240" s="718"/>
      <c r="NUP240" s="718"/>
      <c r="NUQ240" s="718"/>
      <c r="NUR240" s="718"/>
      <c r="NUS240" s="718"/>
      <c r="NUT240" s="718"/>
      <c r="NUU240" s="718"/>
      <c r="NUV240" s="718"/>
      <c r="NUW240" s="719"/>
      <c r="NUX240" s="719"/>
      <c r="NUY240" s="719"/>
      <c r="NUZ240" s="719"/>
      <c r="NVA240" s="719"/>
      <c r="NVB240" s="719"/>
      <c r="NVC240" s="717"/>
      <c r="NVD240" s="718"/>
      <c r="NVE240" s="718"/>
      <c r="NVF240" s="718"/>
      <c r="NVG240" s="718"/>
      <c r="NVH240" s="718"/>
      <c r="NVI240" s="718"/>
      <c r="NVJ240" s="718"/>
      <c r="NVK240" s="718"/>
      <c r="NVL240" s="718"/>
      <c r="NVM240" s="718"/>
      <c r="NVN240" s="718"/>
      <c r="NVO240" s="718"/>
      <c r="NVP240" s="719"/>
      <c r="NVQ240" s="719"/>
      <c r="NVR240" s="719"/>
      <c r="NVS240" s="719"/>
      <c r="NVT240" s="719"/>
      <c r="NVU240" s="719"/>
      <c r="NVV240" s="717"/>
      <c r="NVW240" s="718"/>
      <c r="NVX240" s="718"/>
      <c r="NVY240" s="718"/>
      <c r="NVZ240" s="718"/>
      <c r="NWA240" s="718"/>
      <c r="NWB240" s="718"/>
      <c r="NWC240" s="718"/>
      <c r="NWD240" s="718"/>
      <c r="NWE240" s="718"/>
      <c r="NWF240" s="718"/>
      <c r="NWG240" s="718"/>
      <c r="NWH240" s="718"/>
      <c r="NWI240" s="719"/>
      <c r="NWJ240" s="719"/>
      <c r="NWK240" s="719"/>
      <c r="NWL240" s="719"/>
      <c r="NWM240" s="719"/>
      <c r="NWN240" s="719"/>
      <c r="NWO240" s="717"/>
      <c r="NWP240" s="718"/>
      <c r="NWQ240" s="718"/>
      <c r="NWR240" s="718"/>
      <c r="NWS240" s="718"/>
      <c r="NWT240" s="718"/>
      <c r="NWU240" s="718"/>
      <c r="NWV240" s="718"/>
      <c r="NWW240" s="718"/>
      <c r="NWX240" s="718"/>
      <c r="NWY240" s="718"/>
      <c r="NWZ240" s="718"/>
      <c r="NXA240" s="718"/>
      <c r="NXB240" s="719"/>
      <c r="NXC240" s="719"/>
      <c r="NXD240" s="719"/>
      <c r="NXE240" s="719"/>
      <c r="NXF240" s="719"/>
      <c r="NXG240" s="719"/>
      <c r="NXH240" s="717"/>
      <c r="NXI240" s="718"/>
      <c r="NXJ240" s="718"/>
      <c r="NXK240" s="718"/>
      <c r="NXL240" s="718"/>
      <c r="NXM240" s="718"/>
      <c r="NXN240" s="718"/>
      <c r="NXO240" s="718"/>
      <c r="NXP240" s="718"/>
      <c r="NXQ240" s="718"/>
      <c r="NXR240" s="718"/>
      <c r="NXS240" s="718"/>
      <c r="NXT240" s="718"/>
      <c r="NXU240" s="719"/>
      <c r="NXV240" s="719"/>
      <c r="NXW240" s="719"/>
      <c r="NXX240" s="719"/>
      <c r="NXY240" s="719"/>
      <c r="NXZ240" s="719"/>
      <c r="NYA240" s="717"/>
      <c r="NYB240" s="718"/>
      <c r="NYC240" s="718"/>
      <c r="NYD240" s="718"/>
      <c r="NYE240" s="718"/>
      <c r="NYF240" s="718"/>
      <c r="NYG240" s="718"/>
      <c r="NYH240" s="718"/>
      <c r="NYI240" s="718"/>
      <c r="NYJ240" s="718"/>
      <c r="NYK240" s="718"/>
      <c r="NYL240" s="718"/>
      <c r="NYM240" s="718"/>
      <c r="NYN240" s="719"/>
      <c r="NYO240" s="719"/>
      <c r="NYP240" s="719"/>
      <c r="NYQ240" s="719"/>
      <c r="NYR240" s="719"/>
      <c r="NYS240" s="719"/>
      <c r="NYT240" s="717"/>
      <c r="NYU240" s="718"/>
      <c r="NYV240" s="718"/>
      <c r="NYW240" s="718"/>
      <c r="NYX240" s="718"/>
      <c r="NYY240" s="718"/>
      <c r="NYZ240" s="718"/>
      <c r="NZA240" s="718"/>
      <c r="NZB240" s="718"/>
      <c r="NZC240" s="718"/>
      <c r="NZD240" s="718"/>
      <c r="NZE240" s="718"/>
      <c r="NZF240" s="718"/>
      <c r="NZG240" s="719"/>
      <c r="NZH240" s="719"/>
      <c r="NZI240" s="719"/>
      <c r="NZJ240" s="719"/>
      <c r="NZK240" s="719"/>
      <c r="NZL240" s="719"/>
      <c r="NZM240" s="717"/>
      <c r="NZN240" s="718"/>
      <c r="NZO240" s="718"/>
      <c r="NZP240" s="718"/>
      <c r="NZQ240" s="718"/>
      <c r="NZR240" s="718"/>
      <c r="NZS240" s="718"/>
      <c r="NZT240" s="718"/>
      <c r="NZU240" s="718"/>
      <c r="NZV240" s="718"/>
      <c r="NZW240" s="718"/>
      <c r="NZX240" s="718"/>
      <c r="NZY240" s="718"/>
      <c r="NZZ240" s="719"/>
      <c r="OAA240" s="719"/>
      <c r="OAB240" s="719"/>
      <c r="OAC240" s="719"/>
      <c r="OAD240" s="719"/>
      <c r="OAE240" s="719"/>
      <c r="OAF240" s="717"/>
      <c r="OAG240" s="718"/>
      <c r="OAH240" s="718"/>
      <c r="OAI240" s="718"/>
      <c r="OAJ240" s="718"/>
      <c r="OAK240" s="718"/>
      <c r="OAL240" s="718"/>
      <c r="OAM240" s="718"/>
      <c r="OAN240" s="718"/>
      <c r="OAO240" s="718"/>
      <c r="OAP240" s="718"/>
      <c r="OAQ240" s="718"/>
      <c r="OAR240" s="718"/>
      <c r="OAS240" s="719"/>
      <c r="OAT240" s="719"/>
      <c r="OAU240" s="719"/>
      <c r="OAV240" s="719"/>
      <c r="OAW240" s="719"/>
      <c r="OAX240" s="719"/>
      <c r="OAY240" s="717"/>
      <c r="OAZ240" s="718"/>
      <c r="OBA240" s="718"/>
      <c r="OBB240" s="718"/>
      <c r="OBC240" s="718"/>
      <c r="OBD240" s="718"/>
      <c r="OBE240" s="718"/>
      <c r="OBF240" s="718"/>
      <c r="OBG240" s="718"/>
      <c r="OBH240" s="718"/>
      <c r="OBI240" s="718"/>
      <c r="OBJ240" s="718"/>
      <c r="OBK240" s="718"/>
      <c r="OBL240" s="719"/>
      <c r="OBM240" s="719"/>
      <c r="OBN240" s="719"/>
      <c r="OBO240" s="719"/>
      <c r="OBP240" s="719"/>
      <c r="OBQ240" s="719"/>
      <c r="OBR240" s="717"/>
      <c r="OBS240" s="718"/>
      <c r="OBT240" s="718"/>
      <c r="OBU240" s="718"/>
      <c r="OBV240" s="718"/>
      <c r="OBW240" s="718"/>
      <c r="OBX240" s="718"/>
      <c r="OBY240" s="718"/>
      <c r="OBZ240" s="718"/>
      <c r="OCA240" s="718"/>
      <c r="OCB240" s="718"/>
      <c r="OCC240" s="718"/>
      <c r="OCD240" s="718"/>
      <c r="OCE240" s="719"/>
      <c r="OCF240" s="719"/>
      <c r="OCG240" s="719"/>
      <c r="OCH240" s="719"/>
      <c r="OCI240" s="719"/>
      <c r="OCJ240" s="719"/>
      <c r="OCK240" s="717"/>
      <c r="OCL240" s="718"/>
      <c r="OCM240" s="718"/>
      <c r="OCN240" s="718"/>
      <c r="OCO240" s="718"/>
      <c r="OCP240" s="718"/>
      <c r="OCQ240" s="718"/>
      <c r="OCR240" s="718"/>
      <c r="OCS240" s="718"/>
      <c r="OCT240" s="718"/>
      <c r="OCU240" s="718"/>
      <c r="OCV240" s="718"/>
      <c r="OCW240" s="718"/>
      <c r="OCX240" s="719"/>
      <c r="OCY240" s="719"/>
      <c r="OCZ240" s="719"/>
      <c r="ODA240" s="719"/>
      <c r="ODB240" s="719"/>
      <c r="ODC240" s="719"/>
      <c r="ODD240" s="717"/>
      <c r="ODE240" s="718"/>
      <c r="ODF240" s="718"/>
      <c r="ODG240" s="718"/>
      <c r="ODH240" s="718"/>
      <c r="ODI240" s="718"/>
      <c r="ODJ240" s="718"/>
      <c r="ODK240" s="718"/>
      <c r="ODL240" s="718"/>
      <c r="ODM240" s="718"/>
      <c r="ODN240" s="718"/>
      <c r="ODO240" s="718"/>
      <c r="ODP240" s="718"/>
      <c r="ODQ240" s="719"/>
      <c r="ODR240" s="719"/>
      <c r="ODS240" s="719"/>
      <c r="ODT240" s="719"/>
      <c r="ODU240" s="719"/>
      <c r="ODV240" s="719"/>
      <c r="ODW240" s="717"/>
      <c r="ODX240" s="718"/>
      <c r="ODY240" s="718"/>
      <c r="ODZ240" s="718"/>
      <c r="OEA240" s="718"/>
      <c r="OEB240" s="718"/>
      <c r="OEC240" s="718"/>
      <c r="OED240" s="718"/>
      <c r="OEE240" s="718"/>
      <c r="OEF240" s="718"/>
      <c r="OEG240" s="718"/>
      <c r="OEH240" s="718"/>
      <c r="OEI240" s="718"/>
      <c r="OEJ240" s="719"/>
      <c r="OEK240" s="719"/>
      <c r="OEL240" s="719"/>
      <c r="OEM240" s="719"/>
      <c r="OEN240" s="719"/>
      <c r="OEO240" s="719"/>
      <c r="OEP240" s="717"/>
      <c r="OEQ240" s="718"/>
      <c r="OER240" s="718"/>
      <c r="OES240" s="718"/>
      <c r="OET240" s="718"/>
      <c r="OEU240" s="718"/>
      <c r="OEV240" s="718"/>
      <c r="OEW240" s="718"/>
      <c r="OEX240" s="718"/>
      <c r="OEY240" s="718"/>
      <c r="OEZ240" s="718"/>
      <c r="OFA240" s="718"/>
      <c r="OFB240" s="718"/>
      <c r="OFC240" s="719"/>
      <c r="OFD240" s="719"/>
      <c r="OFE240" s="719"/>
      <c r="OFF240" s="719"/>
      <c r="OFG240" s="719"/>
      <c r="OFH240" s="719"/>
      <c r="OFI240" s="717"/>
      <c r="OFJ240" s="718"/>
      <c r="OFK240" s="718"/>
      <c r="OFL240" s="718"/>
      <c r="OFM240" s="718"/>
      <c r="OFN240" s="718"/>
      <c r="OFO240" s="718"/>
      <c r="OFP240" s="718"/>
      <c r="OFQ240" s="718"/>
      <c r="OFR240" s="718"/>
      <c r="OFS240" s="718"/>
      <c r="OFT240" s="718"/>
      <c r="OFU240" s="718"/>
      <c r="OFV240" s="719"/>
      <c r="OFW240" s="719"/>
      <c r="OFX240" s="719"/>
      <c r="OFY240" s="719"/>
      <c r="OFZ240" s="719"/>
      <c r="OGA240" s="719"/>
      <c r="OGB240" s="717"/>
      <c r="OGC240" s="718"/>
      <c r="OGD240" s="718"/>
      <c r="OGE240" s="718"/>
      <c r="OGF240" s="718"/>
      <c r="OGG240" s="718"/>
      <c r="OGH240" s="718"/>
      <c r="OGI240" s="718"/>
      <c r="OGJ240" s="718"/>
      <c r="OGK240" s="718"/>
      <c r="OGL240" s="718"/>
      <c r="OGM240" s="718"/>
      <c r="OGN240" s="718"/>
      <c r="OGO240" s="719"/>
      <c r="OGP240" s="719"/>
      <c r="OGQ240" s="719"/>
      <c r="OGR240" s="719"/>
      <c r="OGS240" s="719"/>
      <c r="OGT240" s="719"/>
      <c r="OGU240" s="717"/>
      <c r="OGV240" s="718"/>
      <c r="OGW240" s="718"/>
      <c r="OGX240" s="718"/>
      <c r="OGY240" s="718"/>
      <c r="OGZ240" s="718"/>
      <c r="OHA240" s="718"/>
      <c r="OHB240" s="718"/>
      <c r="OHC240" s="718"/>
      <c r="OHD240" s="718"/>
      <c r="OHE240" s="718"/>
      <c r="OHF240" s="718"/>
      <c r="OHG240" s="718"/>
      <c r="OHH240" s="719"/>
      <c r="OHI240" s="719"/>
      <c r="OHJ240" s="719"/>
      <c r="OHK240" s="719"/>
      <c r="OHL240" s="719"/>
      <c r="OHM240" s="719"/>
      <c r="OHN240" s="717"/>
      <c r="OHO240" s="718"/>
      <c r="OHP240" s="718"/>
      <c r="OHQ240" s="718"/>
      <c r="OHR240" s="718"/>
      <c r="OHS240" s="718"/>
      <c r="OHT240" s="718"/>
      <c r="OHU240" s="718"/>
      <c r="OHV240" s="718"/>
      <c r="OHW240" s="718"/>
      <c r="OHX240" s="718"/>
      <c r="OHY240" s="718"/>
      <c r="OHZ240" s="718"/>
      <c r="OIA240" s="719"/>
      <c r="OIB240" s="719"/>
      <c r="OIC240" s="719"/>
      <c r="OID240" s="719"/>
      <c r="OIE240" s="719"/>
      <c r="OIF240" s="719"/>
      <c r="OIG240" s="717"/>
      <c r="OIH240" s="718"/>
      <c r="OII240" s="718"/>
      <c r="OIJ240" s="718"/>
      <c r="OIK240" s="718"/>
      <c r="OIL240" s="718"/>
      <c r="OIM240" s="718"/>
      <c r="OIN240" s="718"/>
      <c r="OIO240" s="718"/>
      <c r="OIP240" s="718"/>
      <c r="OIQ240" s="718"/>
      <c r="OIR240" s="718"/>
      <c r="OIS240" s="718"/>
      <c r="OIT240" s="719"/>
      <c r="OIU240" s="719"/>
      <c r="OIV240" s="719"/>
      <c r="OIW240" s="719"/>
      <c r="OIX240" s="719"/>
      <c r="OIY240" s="719"/>
      <c r="OIZ240" s="717"/>
      <c r="OJA240" s="718"/>
      <c r="OJB240" s="718"/>
      <c r="OJC240" s="718"/>
      <c r="OJD240" s="718"/>
      <c r="OJE240" s="718"/>
      <c r="OJF240" s="718"/>
      <c r="OJG240" s="718"/>
      <c r="OJH240" s="718"/>
      <c r="OJI240" s="718"/>
      <c r="OJJ240" s="718"/>
      <c r="OJK240" s="718"/>
      <c r="OJL240" s="718"/>
      <c r="OJM240" s="719"/>
      <c r="OJN240" s="719"/>
      <c r="OJO240" s="719"/>
      <c r="OJP240" s="719"/>
      <c r="OJQ240" s="719"/>
      <c r="OJR240" s="719"/>
      <c r="OJS240" s="717"/>
      <c r="OJT240" s="718"/>
      <c r="OJU240" s="718"/>
      <c r="OJV240" s="718"/>
      <c r="OJW240" s="718"/>
      <c r="OJX240" s="718"/>
      <c r="OJY240" s="718"/>
      <c r="OJZ240" s="718"/>
      <c r="OKA240" s="718"/>
      <c r="OKB240" s="718"/>
      <c r="OKC240" s="718"/>
      <c r="OKD240" s="718"/>
      <c r="OKE240" s="718"/>
      <c r="OKF240" s="719"/>
      <c r="OKG240" s="719"/>
      <c r="OKH240" s="719"/>
      <c r="OKI240" s="719"/>
      <c r="OKJ240" s="719"/>
      <c r="OKK240" s="719"/>
      <c r="OKL240" s="717"/>
      <c r="OKM240" s="718"/>
      <c r="OKN240" s="718"/>
      <c r="OKO240" s="718"/>
      <c r="OKP240" s="718"/>
      <c r="OKQ240" s="718"/>
      <c r="OKR240" s="718"/>
      <c r="OKS240" s="718"/>
      <c r="OKT240" s="718"/>
      <c r="OKU240" s="718"/>
      <c r="OKV240" s="718"/>
      <c r="OKW240" s="718"/>
      <c r="OKX240" s="718"/>
      <c r="OKY240" s="719"/>
      <c r="OKZ240" s="719"/>
      <c r="OLA240" s="719"/>
      <c r="OLB240" s="719"/>
      <c r="OLC240" s="719"/>
      <c r="OLD240" s="719"/>
      <c r="OLE240" s="717"/>
      <c r="OLF240" s="718"/>
      <c r="OLG240" s="718"/>
      <c r="OLH240" s="718"/>
      <c r="OLI240" s="718"/>
      <c r="OLJ240" s="718"/>
      <c r="OLK240" s="718"/>
      <c r="OLL240" s="718"/>
      <c r="OLM240" s="718"/>
      <c r="OLN240" s="718"/>
      <c r="OLO240" s="718"/>
      <c r="OLP240" s="718"/>
      <c r="OLQ240" s="718"/>
      <c r="OLR240" s="719"/>
      <c r="OLS240" s="719"/>
      <c r="OLT240" s="719"/>
      <c r="OLU240" s="719"/>
      <c r="OLV240" s="719"/>
      <c r="OLW240" s="719"/>
      <c r="OLX240" s="717"/>
      <c r="OLY240" s="718"/>
      <c r="OLZ240" s="718"/>
      <c r="OMA240" s="718"/>
      <c r="OMB240" s="718"/>
      <c r="OMC240" s="718"/>
      <c r="OMD240" s="718"/>
      <c r="OME240" s="718"/>
      <c r="OMF240" s="718"/>
      <c r="OMG240" s="718"/>
      <c r="OMH240" s="718"/>
      <c r="OMI240" s="718"/>
      <c r="OMJ240" s="718"/>
      <c r="OMK240" s="719"/>
      <c r="OML240" s="719"/>
      <c r="OMM240" s="719"/>
      <c r="OMN240" s="719"/>
      <c r="OMO240" s="719"/>
      <c r="OMP240" s="719"/>
      <c r="OMQ240" s="717"/>
      <c r="OMR240" s="718"/>
      <c r="OMS240" s="718"/>
      <c r="OMT240" s="718"/>
      <c r="OMU240" s="718"/>
      <c r="OMV240" s="718"/>
      <c r="OMW240" s="718"/>
      <c r="OMX240" s="718"/>
      <c r="OMY240" s="718"/>
      <c r="OMZ240" s="718"/>
      <c r="ONA240" s="718"/>
      <c r="ONB240" s="718"/>
      <c r="ONC240" s="718"/>
      <c r="OND240" s="719"/>
      <c r="ONE240" s="719"/>
      <c r="ONF240" s="719"/>
      <c r="ONG240" s="719"/>
      <c r="ONH240" s="719"/>
      <c r="ONI240" s="719"/>
      <c r="ONJ240" s="717"/>
      <c r="ONK240" s="718"/>
      <c r="ONL240" s="718"/>
      <c r="ONM240" s="718"/>
      <c r="ONN240" s="718"/>
      <c r="ONO240" s="718"/>
      <c r="ONP240" s="718"/>
      <c r="ONQ240" s="718"/>
      <c r="ONR240" s="718"/>
      <c r="ONS240" s="718"/>
      <c r="ONT240" s="718"/>
      <c r="ONU240" s="718"/>
      <c r="ONV240" s="718"/>
      <c r="ONW240" s="719"/>
      <c r="ONX240" s="719"/>
      <c r="ONY240" s="719"/>
      <c r="ONZ240" s="719"/>
      <c r="OOA240" s="719"/>
      <c r="OOB240" s="719"/>
      <c r="OOC240" s="717"/>
      <c r="OOD240" s="718"/>
      <c r="OOE240" s="718"/>
      <c r="OOF240" s="718"/>
      <c r="OOG240" s="718"/>
      <c r="OOH240" s="718"/>
      <c r="OOI240" s="718"/>
      <c r="OOJ240" s="718"/>
      <c r="OOK240" s="718"/>
      <c r="OOL240" s="718"/>
      <c r="OOM240" s="718"/>
      <c r="OON240" s="718"/>
      <c r="OOO240" s="718"/>
      <c r="OOP240" s="719"/>
      <c r="OOQ240" s="719"/>
      <c r="OOR240" s="719"/>
      <c r="OOS240" s="719"/>
      <c r="OOT240" s="719"/>
      <c r="OOU240" s="719"/>
      <c r="OOV240" s="717"/>
      <c r="OOW240" s="718"/>
      <c r="OOX240" s="718"/>
      <c r="OOY240" s="718"/>
      <c r="OOZ240" s="718"/>
      <c r="OPA240" s="718"/>
      <c r="OPB240" s="718"/>
      <c r="OPC240" s="718"/>
      <c r="OPD240" s="718"/>
      <c r="OPE240" s="718"/>
      <c r="OPF240" s="718"/>
      <c r="OPG240" s="718"/>
      <c r="OPH240" s="718"/>
      <c r="OPI240" s="719"/>
      <c r="OPJ240" s="719"/>
      <c r="OPK240" s="719"/>
      <c r="OPL240" s="719"/>
      <c r="OPM240" s="719"/>
      <c r="OPN240" s="719"/>
      <c r="OPO240" s="717"/>
      <c r="OPP240" s="718"/>
      <c r="OPQ240" s="718"/>
      <c r="OPR240" s="718"/>
      <c r="OPS240" s="718"/>
      <c r="OPT240" s="718"/>
      <c r="OPU240" s="718"/>
      <c r="OPV240" s="718"/>
      <c r="OPW240" s="718"/>
      <c r="OPX240" s="718"/>
      <c r="OPY240" s="718"/>
      <c r="OPZ240" s="718"/>
      <c r="OQA240" s="718"/>
      <c r="OQB240" s="719"/>
      <c r="OQC240" s="719"/>
      <c r="OQD240" s="719"/>
      <c r="OQE240" s="719"/>
      <c r="OQF240" s="719"/>
      <c r="OQG240" s="719"/>
      <c r="OQH240" s="717"/>
      <c r="OQI240" s="718"/>
      <c r="OQJ240" s="718"/>
      <c r="OQK240" s="718"/>
      <c r="OQL240" s="718"/>
      <c r="OQM240" s="718"/>
      <c r="OQN240" s="718"/>
      <c r="OQO240" s="718"/>
      <c r="OQP240" s="718"/>
      <c r="OQQ240" s="718"/>
      <c r="OQR240" s="718"/>
      <c r="OQS240" s="718"/>
      <c r="OQT240" s="718"/>
      <c r="OQU240" s="719"/>
      <c r="OQV240" s="719"/>
      <c r="OQW240" s="719"/>
      <c r="OQX240" s="719"/>
      <c r="OQY240" s="719"/>
      <c r="OQZ240" s="719"/>
      <c r="ORA240" s="717"/>
      <c r="ORB240" s="718"/>
      <c r="ORC240" s="718"/>
      <c r="ORD240" s="718"/>
      <c r="ORE240" s="718"/>
      <c r="ORF240" s="718"/>
      <c r="ORG240" s="718"/>
      <c r="ORH240" s="718"/>
      <c r="ORI240" s="718"/>
      <c r="ORJ240" s="718"/>
      <c r="ORK240" s="718"/>
      <c r="ORL240" s="718"/>
      <c r="ORM240" s="718"/>
      <c r="ORN240" s="719"/>
      <c r="ORO240" s="719"/>
      <c r="ORP240" s="719"/>
      <c r="ORQ240" s="719"/>
      <c r="ORR240" s="719"/>
      <c r="ORS240" s="719"/>
      <c r="ORT240" s="717"/>
      <c r="ORU240" s="718"/>
      <c r="ORV240" s="718"/>
      <c r="ORW240" s="718"/>
      <c r="ORX240" s="718"/>
      <c r="ORY240" s="718"/>
      <c r="ORZ240" s="718"/>
      <c r="OSA240" s="718"/>
      <c r="OSB240" s="718"/>
      <c r="OSC240" s="718"/>
      <c r="OSD240" s="718"/>
      <c r="OSE240" s="718"/>
      <c r="OSF240" s="718"/>
      <c r="OSG240" s="719"/>
      <c r="OSH240" s="719"/>
      <c r="OSI240" s="719"/>
      <c r="OSJ240" s="719"/>
      <c r="OSK240" s="719"/>
      <c r="OSL240" s="719"/>
      <c r="OSM240" s="717"/>
      <c r="OSN240" s="718"/>
      <c r="OSO240" s="718"/>
      <c r="OSP240" s="718"/>
      <c r="OSQ240" s="718"/>
      <c r="OSR240" s="718"/>
      <c r="OSS240" s="718"/>
      <c r="OST240" s="718"/>
      <c r="OSU240" s="718"/>
      <c r="OSV240" s="718"/>
      <c r="OSW240" s="718"/>
      <c r="OSX240" s="718"/>
      <c r="OSY240" s="718"/>
      <c r="OSZ240" s="719"/>
      <c r="OTA240" s="719"/>
      <c r="OTB240" s="719"/>
      <c r="OTC240" s="719"/>
      <c r="OTD240" s="719"/>
      <c r="OTE240" s="719"/>
      <c r="OTF240" s="717"/>
      <c r="OTG240" s="718"/>
      <c r="OTH240" s="718"/>
      <c r="OTI240" s="718"/>
      <c r="OTJ240" s="718"/>
      <c r="OTK240" s="718"/>
      <c r="OTL240" s="718"/>
      <c r="OTM240" s="718"/>
      <c r="OTN240" s="718"/>
      <c r="OTO240" s="718"/>
      <c r="OTP240" s="718"/>
      <c r="OTQ240" s="718"/>
      <c r="OTR240" s="718"/>
      <c r="OTS240" s="719"/>
      <c r="OTT240" s="719"/>
      <c r="OTU240" s="719"/>
      <c r="OTV240" s="719"/>
      <c r="OTW240" s="719"/>
      <c r="OTX240" s="719"/>
      <c r="OTY240" s="717"/>
      <c r="OTZ240" s="718"/>
      <c r="OUA240" s="718"/>
      <c r="OUB240" s="718"/>
      <c r="OUC240" s="718"/>
      <c r="OUD240" s="718"/>
      <c r="OUE240" s="718"/>
      <c r="OUF240" s="718"/>
      <c r="OUG240" s="718"/>
      <c r="OUH240" s="718"/>
      <c r="OUI240" s="718"/>
      <c r="OUJ240" s="718"/>
      <c r="OUK240" s="718"/>
      <c r="OUL240" s="719"/>
      <c r="OUM240" s="719"/>
      <c r="OUN240" s="719"/>
      <c r="OUO240" s="719"/>
      <c r="OUP240" s="719"/>
      <c r="OUQ240" s="719"/>
      <c r="OUR240" s="717"/>
      <c r="OUS240" s="718"/>
      <c r="OUT240" s="718"/>
      <c r="OUU240" s="718"/>
      <c r="OUV240" s="718"/>
      <c r="OUW240" s="718"/>
      <c r="OUX240" s="718"/>
      <c r="OUY240" s="718"/>
      <c r="OUZ240" s="718"/>
      <c r="OVA240" s="718"/>
      <c r="OVB240" s="718"/>
      <c r="OVC240" s="718"/>
      <c r="OVD240" s="718"/>
      <c r="OVE240" s="719"/>
      <c r="OVF240" s="719"/>
      <c r="OVG240" s="719"/>
      <c r="OVH240" s="719"/>
      <c r="OVI240" s="719"/>
      <c r="OVJ240" s="719"/>
      <c r="OVK240" s="717"/>
      <c r="OVL240" s="718"/>
      <c r="OVM240" s="718"/>
      <c r="OVN240" s="718"/>
      <c r="OVO240" s="718"/>
      <c r="OVP240" s="718"/>
      <c r="OVQ240" s="718"/>
      <c r="OVR240" s="718"/>
      <c r="OVS240" s="718"/>
      <c r="OVT240" s="718"/>
      <c r="OVU240" s="718"/>
      <c r="OVV240" s="718"/>
      <c r="OVW240" s="718"/>
      <c r="OVX240" s="719"/>
      <c r="OVY240" s="719"/>
      <c r="OVZ240" s="719"/>
      <c r="OWA240" s="719"/>
      <c r="OWB240" s="719"/>
      <c r="OWC240" s="719"/>
      <c r="OWD240" s="717"/>
      <c r="OWE240" s="718"/>
      <c r="OWF240" s="718"/>
      <c r="OWG240" s="718"/>
      <c r="OWH240" s="718"/>
      <c r="OWI240" s="718"/>
      <c r="OWJ240" s="718"/>
      <c r="OWK240" s="718"/>
      <c r="OWL240" s="718"/>
      <c r="OWM240" s="718"/>
      <c r="OWN240" s="718"/>
      <c r="OWO240" s="718"/>
      <c r="OWP240" s="718"/>
      <c r="OWQ240" s="719"/>
      <c r="OWR240" s="719"/>
      <c r="OWS240" s="719"/>
      <c r="OWT240" s="719"/>
      <c r="OWU240" s="719"/>
      <c r="OWV240" s="719"/>
      <c r="OWW240" s="717"/>
      <c r="OWX240" s="718"/>
      <c r="OWY240" s="718"/>
      <c r="OWZ240" s="718"/>
      <c r="OXA240" s="718"/>
      <c r="OXB240" s="718"/>
      <c r="OXC240" s="718"/>
      <c r="OXD240" s="718"/>
      <c r="OXE240" s="718"/>
      <c r="OXF240" s="718"/>
      <c r="OXG240" s="718"/>
      <c r="OXH240" s="718"/>
      <c r="OXI240" s="718"/>
      <c r="OXJ240" s="719"/>
      <c r="OXK240" s="719"/>
      <c r="OXL240" s="719"/>
      <c r="OXM240" s="719"/>
      <c r="OXN240" s="719"/>
      <c r="OXO240" s="719"/>
      <c r="OXP240" s="717"/>
      <c r="OXQ240" s="718"/>
      <c r="OXR240" s="718"/>
      <c r="OXS240" s="718"/>
      <c r="OXT240" s="718"/>
      <c r="OXU240" s="718"/>
      <c r="OXV240" s="718"/>
      <c r="OXW240" s="718"/>
      <c r="OXX240" s="718"/>
      <c r="OXY240" s="718"/>
      <c r="OXZ240" s="718"/>
      <c r="OYA240" s="718"/>
      <c r="OYB240" s="718"/>
      <c r="OYC240" s="719"/>
      <c r="OYD240" s="719"/>
      <c r="OYE240" s="719"/>
      <c r="OYF240" s="719"/>
      <c r="OYG240" s="719"/>
      <c r="OYH240" s="719"/>
      <c r="OYI240" s="717"/>
      <c r="OYJ240" s="718"/>
      <c r="OYK240" s="718"/>
      <c r="OYL240" s="718"/>
      <c r="OYM240" s="718"/>
      <c r="OYN240" s="718"/>
      <c r="OYO240" s="718"/>
      <c r="OYP240" s="718"/>
      <c r="OYQ240" s="718"/>
      <c r="OYR240" s="718"/>
      <c r="OYS240" s="718"/>
      <c r="OYT240" s="718"/>
      <c r="OYU240" s="718"/>
      <c r="OYV240" s="719"/>
      <c r="OYW240" s="719"/>
      <c r="OYX240" s="719"/>
      <c r="OYY240" s="719"/>
      <c r="OYZ240" s="719"/>
      <c r="OZA240" s="719"/>
      <c r="OZB240" s="717"/>
      <c r="OZC240" s="718"/>
      <c r="OZD240" s="718"/>
      <c r="OZE240" s="718"/>
      <c r="OZF240" s="718"/>
      <c r="OZG240" s="718"/>
      <c r="OZH240" s="718"/>
      <c r="OZI240" s="718"/>
      <c r="OZJ240" s="718"/>
      <c r="OZK240" s="718"/>
      <c r="OZL240" s="718"/>
      <c r="OZM240" s="718"/>
      <c r="OZN240" s="718"/>
      <c r="OZO240" s="719"/>
      <c r="OZP240" s="719"/>
      <c r="OZQ240" s="719"/>
      <c r="OZR240" s="719"/>
      <c r="OZS240" s="719"/>
      <c r="OZT240" s="719"/>
      <c r="OZU240" s="717"/>
      <c r="OZV240" s="718"/>
      <c r="OZW240" s="718"/>
      <c r="OZX240" s="718"/>
      <c r="OZY240" s="718"/>
      <c r="OZZ240" s="718"/>
      <c r="PAA240" s="718"/>
      <c r="PAB240" s="718"/>
      <c r="PAC240" s="718"/>
      <c r="PAD240" s="718"/>
      <c r="PAE240" s="718"/>
      <c r="PAF240" s="718"/>
      <c r="PAG240" s="718"/>
      <c r="PAH240" s="719"/>
      <c r="PAI240" s="719"/>
      <c r="PAJ240" s="719"/>
      <c r="PAK240" s="719"/>
      <c r="PAL240" s="719"/>
      <c r="PAM240" s="719"/>
      <c r="PAN240" s="717"/>
      <c r="PAO240" s="718"/>
      <c r="PAP240" s="718"/>
      <c r="PAQ240" s="718"/>
      <c r="PAR240" s="718"/>
      <c r="PAS240" s="718"/>
      <c r="PAT240" s="718"/>
      <c r="PAU240" s="718"/>
      <c r="PAV240" s="718"/>
      <c r="PAW240" s="718"/>
      <c r="PAX240" s="718"/>
      <c r="PAY240" s="718"/>
      <c r="PAZ240" s="718"/>
      <c r="PBA240" s="719"/>
      <c r="PBB240" s="719"/>
      <c r="PBC240" s="719"/>
      <c r="PBD240" s="719"/>
      <c r="PBE240" s="719"/>
      <c r="PBF240" s="719"/>
      <c r="PBG240" s="717"/>
      <c r="PBH240" s="718"/>
      <c r="PBI240" s="718"/>
      <c r="PBJ240" s="718"/>
      <c r="PBK240" s="718"/>
      <c r="PBL240" s="718"/>
      <c r="PBM240" s="718"/>
      <c r="PBN240" s="718"/>
      <c r="PBO240" s="718"/>
      <c r="PBP240" s="718"/>
      <c r="PBQ240" s="718"/>
      <c r="PBR240" s="718"/>
      <c r="PBS240" s="718"/>
      <c r="PBT240" s="719"/>
      <c r="PBU240" s="719"/>
      <c r="PBV240" s="719"/>
      <c r="PBW240" s="719"/>
      <c r="PBX240" s="719"/>
      <c r="PBY240" s="719"/>
      <c r="PBZ240" s="717"/>
      <c r="PCA240" s="718"/>
      <c r="PCB240" s="718"/>
      <c r="PCC240" s="718"/>
      <c r="PCD240" s="718"/>
      <c r="PCE240" s="718"/>
      <c r="PCF240" s="718"/>
      <c r="PCG240" s="718"/>
      <c r="PCH240" s="718"/>
      <c r="PCI240" s="718"/>
      <c r="PCJ240" s="718"/>
      <c r="PCK240" s="718"/>
      <c r="PCL240" s="718"/>
      <c r="PCM240" s="719"/>
      <c r="PCN240" s="719"/>
      <c r="PCO240" s="719"/>
      <c r="PCP240" s="719"/>
      <c r="PCQ240" s="719"/>
      <c r="PCR240" s="719"/>
      <c r="PCS240" s="717"/>
      <c r="PCT240" s="718"/>
      <c r="PCU240" s="718"/>
      <c r="PCV240" s="718"/>
      <c r="PCW240" s="718"/>
      <c r="PCX240" s="718"/>
      <c r="PCY240" s="718"/>
      <c r="PCZ240" s="718"/>
      <c r="PDA240" s="718"/>
      <c r="PDB240" s="718"/>
      <c r="PDC240" s="718"/>
      <c r="PDD240" s="718"/>
      <c r="PDE240" s="718"/>
      <c r="PDF240" s="719"/>
      <c r="PDG240" s="719"/>
      <c r="PDH240" s="719"/>
      <c r="PDI240" s="719"/>
      <c r="PDJ240" s="719"/>
      <c r="PDK240" s="719"/>
      <c r="PDL240" s="717"/>
      <c r="PDM240" s="718"/>
      <c r="PDN240" s="718"/>
      <c r="PDO240" s="718"/>
      <c r="PDP240" s="718"/>
      <c r="PDQ240" s="718"/>
      <c r="PDR240" s="718"/>
      <c r="PDS240" s="718"/>
      <c r="PDT240" s="718"/>
      <c r="PDU240" s="718"/>
      <c r="PDV240" s="718"/>
      <c r="PDW240" s="718"/>
      <c r="PDX240" s="718"/>
      <c r="PDY240" s="719"/>
      <c r="PDZ240" s="719"/>
      <c r="PEA240" s="719"/>
      <c r="PEB240" s="719"/>
      <c r="PEC240" s="719"/>
      <c r="PED240" s="719"/>
      <c r="PEE240" s="717"/>
      <c r="PEF240" s="718"/>
      <c r="PEG240" s="718"/>
      <c r="PEH240" s="718"/>
      <c r="PEI240" s="718"/>
      <c r="PEJ240" s="718"/>
      <c r="PEK240" s="718"/>
      <c r="PEL240" s="718"/>
      <c r="PEM240" s="718"/>
      <c r="PEN240" s="718"/>
      <c r="PEO240" s="718"/>
      <c r="PEP240" s="718"/>
      <c r="PEQ240" s="718"/>
      <c r="PER240" s="719"/>
      <c r="PES240" s="719"/>
      <c r="PET240" s="719"/>
      <c r="PEU240" s="719"/>
      <c r="PEV240" s="719"/>
      <c r="PEW240" s="719"/>
      <c r="PEX240" s="717"/>
      <c r="PEY240" s="718"/>
      <c r="PEZ240" s="718"/>
      <c r="PFA240" s="718"/>
      <c r="PFB240" s="718"/>
      <c r="PFC240" s="718"/>
      <c r="PFD240" s="718"/>
      <c r="PFE240" s="718"/>
      <c r="PFF240" s="718"/>
      <c r="PFG240" s="718"/>
      <c r="PFH240" s="718"/>
      <c r="PFI240" s="718"/>
      <c r="PFJ240" s="718"/>
      <c r="PFK240" s="719"/>
      <c r="PFL240" s="719"/>
      <c r="PFM240" s="719"/>
      <c r="PFN240" s="719"/>
      <c r="PFO240" s="719"/>
      <c r="PFP240" s="719"/>
      <c r="PFQ240" s="717"/>
      <c r="PFR240" s="718"/>
      <c r="PFS240" s="718"/>
      <c r="PFT240" s="718"/>
      <c r="PFU240" s="718"/>
      <c r="PFV240" s="718"/>
      <c r="PFW240" s="718"/>
      <c r="PFX240" s="718"/>
      <c r="PFY240" s="718"/>
      <c r="PFZ240" s="718"/>
      <c r="PGA240" s="718"/>
      <c r="PGB240" s="718"/>
      <c r="PGC240" s="718"/>
      <c r="PGD240" s="719"/>
      <c r="PGE240" s="719"/>
      <c r="PGF240" s="719"/>
      <c r="PGG240" s="719"/>
      <c r="PGH240" s="719"/>
      <c r="PGI240" s="719"/>
      <c r="PGJ240" s="717"/>
      <c r="PGK240" s="718"/>
      <c r="PGL240" s="718"/>
      <c r="PGM240" s="718"/>
      <c r="PGN240" s="718"/>
      <c r="PGO240" s="718"/>
      <c r="PGP240" s="718"/>
      <c r="PGQ240" s="718"/>
      <c r="PGR240" s="718"/>
      <c r="PGS240" s="718"/>
      <c r="PGT240" s="718"/>
      <c r="PGU240" s="718"/>
      <c r="PGV240" s="718"/>
      <c r="PGW240" s="719"/>
      <c r="PGX240" s="719"/>
      <c r="PGY240" s="719"/>
      <c r="PGZ240" s="719"/>
      <c r="PHA240" s="719"/>
      <c r="PHB240" s="719"/>
      <c r="PHC240" s="717"/>
      <c r="PHD240" s="718"/>
      <c r="PHE240" s="718"/>
      <c r="PHF240" s="718"/>
      <c r="PHG240" s="718"/>
      <c r="PHH240" s="718"/>
      <c r="PHI240" s="718"/>
      <c r="PHJ240" s="718"/>
      <c r="PHK240" s="718"/>
      <c r="PHL240" s="718"/>
      <c r="PHM240" s="718"/>
      <c r="PHN240" s="718"/>
      <c r="PHO240" s="718"/>
      <c r="PHP240" s="719"/>
      <c r="PHQ240" s="719"/>
      <c r="PHR240" s="719"/>
      <c r="PHS240" s="719"/>
      <c r="PHT240" s="719"/>
      <c r="PHU240" s="719"/>
      <c r="PHV240" s="717"/>
      <c r="PHW240" s="718"/>
      <c r="PHX240" s="718"/>
      <c r="PHY240" s="718"/>
      <c r="PHZ240" s="718"/>
      <c r="PIA240" s="718"/>
      <c r="PIB240" s="718"/>
      <c r="PIC240" s="718"/>
      <c r="PID240" s="718"/>
      <c r="PIE240" s="718"/>
      <c r="PIF240" s="718"/>
      <c r="PIG240" s="718"/>
      <c r="PIH240" s="718"/>
      <c r="PII240" s="719"/>
      <c r="PIJ240" s="719"/>
      <c r="PIK240" s="719"/>
      <c r="PIL240" s="719"/>
      <c r="PIM240" s="719"/>
      <c r="PIN240" s="719"/>
      <c r="PIO240" s="717"/>
      <c r="PIP240" s="718"/>
      <c r="PIQ240" s="718"/>
      <c r="PIR240" s="718"/>
      <c r="PIS240" s="718"/>
      <c r="PIT240" s="718"/>
      <c r="PIU240" s="718"/>
      <c r="PIV240" s="718"/>
      <c r="PIW240" s="718"/>
      <c r="PIX240" s="718"/>
      <c r="PIY240" s="718"/>
      <c r="PIZ240" s="718"/>
      <c r="PJA240" s="718"/>
      <c r="PJB240" s="719"/>
      <c r="PJC240" s="719"/>
      <c r="PJD240" s="719"/>
      <c r="PJE240" s="719"/>
      <c r="PJF240" s="719"/>
      <c r="PJG240" s="719"/>
      <c r="PJH240" s="717"/>
      <c r="PJI240" s="718"/>
      <c r="PJJ240" s="718"/>
      <c r="PJK240" s="718"/>
      <c r="PJL240" s="718"/>
      <c r="PJM240" s="718"/>
      <c r="PJN240" s="718"/>
      <c r="PJO240" s="718"/>
      <c r="PJP240" s="718"/>
      <c r="PJQ240" s="718"/>
      <c r="PJR240" s="718"/>
      <c r="PJS240" s="718"/>
      <c r="PJT240" s="718"/>
      <c r="PJU240" s="719"/>
      <c r="PJV240" s="719"/>
      <c r="PJW240" s="719"/>
      <c r="PJX240" s="719"/>
      <c r="PJY240" s="719"/>
      <c r="PJZ240" s="719"/>
      <c r="PKA240" s="717"/>
      <c r="PKB240" s="718"/>
      <c r="PKC240" s="718"/>
      <c r="PKD240" s="718"/>
      <c r="PKE240" s="718"/>
      <c r="PKF240" s="718"/>
      <c r="PKG240" s="718"/>
      <c r="PKH240" s="718"/>
      <c r="PKI240" s="718"/>
      <c r="PKJ240" s="718"/>
      <c r="PKK240" s="718"/>
      <c r="PKL240" s="718"/>
      <c r="PKM240" s="718"/>
      <c r="PKN240" s="719"/>
      <c r="PKO240" s="719"/>
      <c r="PKP240" s="719"/>
      <c r="PKQ240" s="719"/>
      <c r="PKR240" s="719"/>
      <c r="PKS240" s="719"/>
      <c r="PKT240" s="717"/>
      <c r="PKU240" s="718"/>
      <c r="PKV240" s="718"/>
      <c r="PKW240" s="718"/>
      <c r="PKX240" s="718"/>
      <c r="PKY240" s="718"/>
      <c r="PKZ240" s="718"/>
      <c r="PLA240" s="718"/>
      <c r="PLB240" s="718"/>
      <c r="PLC240" s="718"/>
      <c r="PLD240" s="718"/>
      <c r="PLE240" s="718"/>
      <c r="PLF240" s="718"/>
      <c r="PLG240" s="719"/>
      <c r="PLH240" s="719"/>
      <c r="PLI240" s="719"/>
      <c r="PLJ240" s="719"/>
      <c r="PLK240" s="719"/>
      <c r="PLL240" s="719"/>
      <c r="PLM240" s="717"/>
      <c r="PLN240" s="718"/>
      <c r="PLO240" s="718"/>
      <c r="PLP240" s="718"/>
      <c r="PLQ240" s="718"/>
      <c r="PLR240" s="718"/>
      <c r="PLS240" s="718"/>
      <c r="PLT240" s="718"/>
      <c r="PLU240" s="718"/>
      <c r="PLV240" s="718"/>
      <c r="PLW240" s="718"/>
      <c r="PLX240" s="718"/>
      <c r="PLY240" s="718"/>
      <c r="PLZ240" s="719"/>
      <c r="PMA240" s="719"/>
      <c r="PMB240" s="719"/>
      <c r="PMC240" s="719"/>
      <c r="PMD240" s="719"/>
      <c r="PME240" s="719"/>
      <c r="PMF240" s="717"/>
      <c r="PMG240" s="718"/>
      <c r="PMH240" s="718"/>
      <c r="PMI240" s="718"/>
      <c r="PMJ240" s="718"/>
      <c r="PMK240" s="718"/>
      <c r="PML240" s="718"/>
      <c r="PMM240" s="718"/>
      <c r="PMN240" s="718"/>
      <c r="PMO240" s="718"/>
      <c r="PMP240" s="718"/>
      <c r="PMQ240" s="718"/>
      <c r="PMR240" s="718"/>
      <c r="PMS240" s="719"/>
      <c r="PMT240" s="719"/>
      <c r="PMU240" s="719"/>
      <c r="PMV240" s="719"/>
      <c r="PMW240" s="719"/>
      <c r="PMX240" s="719"/>
      <c r="PMY240" s="717"/>
      <c r="PMZ240" s="718"/>
      <c r="PNA240" s="718"/>
      <c r="PNB240" s="718"/>
      <c r="PNC240" s="718"/>
      <c r="PND240" s="718"/>
      <c r="PNE240" s="718"/>
      <c r="PNF240" s="718"/>
      <c r="PNG240" s="718"/>
      <c r="PNH240" s="718"/>
      <c r="PNI240" s="718"/>
      <c r="PNJ240" s="718"/>
      <c r="PNK240" s="718"/>
      <c r="PNL240" s="719"/>
      <c r="PNM240" s="719"/>
      <c r="PNN240" s="719"/>
      <c r="PNO240" s="719"/>
      <c r="PNP240" s="719"/>
      <c r="PNQ240" s="719"/>
      <c r="PNR240" s="717"/>
      <c r="PNS240" s="718"/>
      <c r="PNT240" s="718"/>
      <c r="PNU240" s="718"/>
      <c r="PNV240" s="718"/>
      <c r="PNW240" s="718"/>
      <c r="PNX240" s="718"/>
      <c r="PNY240" s="718"/>
      <c r="PNZ240" s="718"/>
      <c r="POA240" s="718"/>
      <c r="POB240" s="718"/>
      <c r="POC240" s="718"/>
      <c r="POD240" s="718"/>
      <c r="POE240" s="719"/>
      <c r="POF240" s="719"/>
      <c r="POG240" s="719"/>
      <c r="POH240" s="719"/>
      <c r="POI240" s="719"/>
      <c r="POJ240" s="719"/>
      <c r="POK240" s="717"/>
      <c r="POL240" s="718"/>
      <c r="POM240" s="718"/>
      <c r="PON240" s="718"/>
      <c r="POO240" s="718"/>
      <c r="POP240" s="718"/>
      <c r="POQ240" s="718"/>
      <c r="POR240" s="718"/>
      <c r="POS240" s="718"/>
      <c r="POT240" s="718"/>
      <c r="POU240" s="718"/>
      <c r="POV240" s="718"/>
      <c r="POW240" s="718"/>
      <c r="POX240" s="719"/>
      <c r="POY240" s="719"/>
      <c r="POZ240" s="719"/>
      <c r="PPA240" s="719"/>
      <c r="PPB240" s="719"/>
      <c r="PPC240" s="719"/>
      <c r="PPD240" s="717"/>
      <c r="PPE240" s="718"/>
      <c r="PPF240" s="718"/>
      <c r="PPG240" s="718"/>
      <c r="PPH240" s="718"/>
      <c r="PPI240" s="718"/>
      <c r="PPJ240" s="718"/>
      <c r="PPK240" s="718"/>
      <c r="PPL240" s="718"/>
      <c r="PPM240" s="718"/>
      <c r="PPN240" s="718"/>
      <c r="PPO240" s="718"/>
      <c r="PPP240" s="718"/>
      <c r="PPQ240" s="719"/>
      <c r="PPR240" s="719"/>
      <c r="PPS240" s="719"/>
      <c r="PPT240" s="719"/>
      <c r="PPU240" s="719"/>
      <c r="PPV240" s="719"/>
      <c r="PPW240" s="717"/>
      <c r="PPX240" s="718"/>
      <c r="PPY240" s="718"/>
      <c r="PPZ240" s="718"/>
      <c r="PQA240" s="718"/>
      <c r="PQB240" s="718"/>
      <c r="PQC240" s="718"/>
      <c r="PQD240" s="718"/>
      <c r="PQE240" s="718"/>
      <c r="PQF240" s="718"/>
      <c r="PQG240" s="718"/>
      <c r="PQH240" s="718"/>
      <c r="PQI240" s="718"/>
      <c r="PQJ240" s="719"/>
      <c r="PQK240" s="719"/>
      <c r="PQL240" s="719"/>
      <c r="PQM240" s="719"/>
      <c r="PQN240" s="719"/>
      <c r="PQO240" s="719"/>
      <c r="PQP240" s="717"/>
      <c r="PQQ240" s="718"/>
      <c r="PQR240" s="718"/>
      <c r="PQS240" s="718"/>
      <c r="PQT240" s="718"/>
      <c r="PQU240" s="718"/>
      <c r="PQV240" s="718"/>
      <c r="PQW240" s="718"/>
      <c r="PQX240" s="718"/>
      <c r="PQY240" s="718"/>
      <c r="PQZ240" s="718"/>
      <c r="PRA240" s="718"/>
      <c r="PRB240" s="718"/>
      <c r="PRC240" s="719"/>
      <c r="PRD240" s="719"/>
      <c r="PRE240" s="719"/>
      <c r="PRF240" s="719"/>
      <c r="PRG240" s="719"/>
      <c r="PRH240" s="719"/>
      <c r="PRI240" s="717"/>
      <c r="PRJ240" s="718"/>
      <c r="PRK240" s="718"/>
      <c r="PRL240" s="718"/>
      <c r="PRM240" s="718"/>
      <c r="PRN240" s="718"/>
      <c r="PRO240" s="718"/>
      <c r="PRP240" s="718"/>
      <c r="PRQ240" s="718"/>
      <c r="PRR240" s="718"/>
      <c r="PRS240" s="718"/>
      <c r="PRT240" s="718"/>
      <c r="PRU240" s="718"/>
      <c r="PRV240" s="719"/>
      <c r="PRW240" s="719"/>
      <c r="PRX240" s="719"/>
      <c r="PRY240" s="719"/>
      <c r="PRZ240" s="719"/>
      <c r="PSA240" s="719"/>
      <c r="PSB240" s="717"/>
      <c r="PSC240" s="718"/>
      <c r="PSD240" s="718"/>
      <c r="PSE240" s="718"/>
      <c r="PSF240" s="718"/>
      <c r="PSG240" s="718"/>
      <c r="PSH240" s="718"/>
      <c r="PSI240" s="718"/>
      <c r="PSJ240" s="718"/>
      <c r="PSK240" s="718"/>
      <c r="PSL240" s="718"/>
      <c r="PSM240" s="718"/>
      <c r="PSN240" s="718"/>
      <c r="PSO240" s="719"/>
      <c r="PSP240" s="719"/>
      <c r="PSQ240" s="719"/>
      <c r="PSR240" s="719"/>
      <c r="PSS240" s="719"/>
      <c r="PST240" s="719"/>
      <c r="PSU240" s="717"/>
      <c r="PSV240" s="718"/>
      <c r="PSW240" s="718"/>
      <c r="PSX240" s="718"/>
      <c r="PSY240" s="718"/>
      <c r="PSZ240" s="718"/>
      <c r="PTA240" s="718"/>
      <c r="PTB240" s="718"/>
      <c r="PTC240" s="718"/>
      <c r="PTD240" s="718"/>
      <c r="PTE240" s="718"/>
      <c r="PTF240" s="718"/>
      <c r="PTG240" s="718"/>
      <c r="PTH240" s="719"/>
      <c r="PTI240" s="719"/>
      <c r="PTJ240" s="719"/>
      <c r="PTK240" s="719"/>
      <c r="PTL240" s="719"/>
      <c r="PTM240" s="719"/>
      <c r="PTN240" s="717"/>
      <c r="PTO240" s="718"/>
      <c r="PTP240" s="718"/>
      <c r="PTQ240" s="718"/>
      <c r="PTR240" s="718"/>
      <c r="PTS240" s="718"/>
      <c r="PTT240" s="718"/>
      <c r="PTU240" s="718"/>
      <c r="PTV240" s="718"/>
      <c r="PTW240" s="718"/>
      <c r="PTX240" s="718"/>
      <c r="PTY240" s="718"/>
      <c r="PTZ240" s="718"/>
      <c r="PUA240" s="719"/>
      <c r="PUB240" s="719"/>
      <c r="PUC240" s="719"/>
      <c r="PUD240" s="719"/>
      <c r="PUE240" s="719"/>
      <c r="PUF240" s="719"/>
      <c r="PUG240" s="717"/>
      <c r="PUH240" s="718"/>
      <c r="PUI240" s="718"/>
      <c r="PUJ240" s="718"/>
      <c r="PUK240" s="718"/>
      <c r="PUL240" s="718"/>
      <c r="PUM240" s="718"/>
      <c r="PUN240" s="718"/>
      <c r="PUO240" s="718"/>
      <c r="PUP240" s="718"/>
      <c r="PUQ240" s="718"/>
      <c r="PUR240" s="718"/>
      <c r="PUS240" s="718"/>
      <c r="PUT240" s="719"/>
      <c r="PUU240" s="719"/>
      <c r="PUV240" s="719"/>
      <c r="PUW240" s="719"/>
      <c r="PUX240" s="719"/>
      <c r="PUY240" s="719"/>
      <c r="PUZ240" s="717"/>
      <c r="PVA240" s="718"/>
      <c r="PVB240" s="718"/>
      <c r="PVC240" s="718"/>
      <c r="PVD240" s="718"/>
      <c r="PVE240" s="718"/>
      <c r="PVF240" s="718"/>
      <c r="PVG240" s="718"/>
      <c r="PVH240" s="718"/>
      <c r="PVI240" s="718"/>
      <c r="PVJ240" s="718"/>
      <c r="PVK240" s="718"/>
      <c r="PVL240" s="718"/>
      <c r="PVM240" s="719"/>
      <c r="PVN240" s="719"/>
      <c r="PVO240" s="719"/>
      <c r="PVP240" s="719"/>
      <c r="PVQ240" s="719"/>
      <c r="PVR240" s="719"/>
      <c r="PVS240" s="717"/>
      <c r="PVT240" s="718"/>
      <c r="PVU240" s="718"/>
      <c r="PVV240" s="718"/>
      <c r="PVW240" s="718"/>
      <c r="PVX240" s="718"/>
      <c r="PVY240" s="718"/>
      <c r="PVZ240" s="718"/>
      <c r="PWA240" s="718"/>
      <c r="PWB240" s="718"/>
      <c r="PWC240" s="718"/>
      <c r="PWD240" s="718"/>
      <c r="PWE240" s="718"/>
      <c r="PWF240" s="719"/>
      <c r="PWG240" s="719"/>
      <c r="PWH240" s="719"/>
      <c r="PWI240" s="719"/>
      <c r="PWJ240" s="719"/>
      <c r="PWK240" s="719"/>
      <c r="PWL240" s="717"/>
      <c r="PWM240" s="718"/>
      <c r="PWN240" s="718"/>
      <c r="PWO240" s="718"/>
      <c r="PWP240" s="718"/>
      <c r="PWQ240" s="718"/>
      <c r="PWR240" s="718"/>
      <c r="PWS240" s="718"/>
      <c r="PWT240" s="718"/>
      <c r="PWU240" s="718"/>
      <c r="PWV240" s="718"/>
      <c r="PWW240" s="718"/>
      <c r="PWX240" s="718"/>
      <c r="PWY240" s="719"/>
      <c r="PWZ240" s="719"/>
      <c r="PXA240" s="719"/>
      <c r="PXB240" s="719"/>
      <c r="PXC240" s="719"/>
      <c r="PXD240" s="719"/>
      <c r="PXE240" s="717"/>
      <c r="PXF240" s="718"/>
      <c r="PXG240" s="718"/>
      <c r="PXH240" s="718"/>
      <c r="PXI240" s="718"/>
      <c r="PXJ240" s="718"/>
      <c r="PXK240" s="718"/>
      <c r="PXL240" s="718"/>
      <c r="PXM240" s="718"/>
      <c r="PXN240" s="718"/>
      <c r="PXO240" s="718"/>
      <c r="PXP240" s="718"/>
      <c r="PXQ240" s="718"/>
      <c r="PXR240" s="719"/>
      <c r="PXS240" s="719"/>
      <c r="PXT240" s="719"/>
      <c r="PXU240" s="719"/>
      <c r="PXV240" s="719"/>
      <c r="PXW240" s="719"/>
      <c r="PXX240" s="717"/>
      <c r="PXY240" s="718"/>
      <c r="PXZ240" s="718"/>
      <c r="PYA240" s="718"/>
      <c r="PYB240" s="718"/>
      <c r="PYC240" s="718"/>
      <c r="PYD240" s="718"/>
      <c r="PYE240" s="718"/>
      <c r="PYF240" s="718"/>
      <c r="PYG240" s="718"/>
      <c r="PYH240" s="718"/>
      <c r="PYI240" s="718"/>
      <c r="PYJ240" s="718"/>
      <c r="PYK240" s="719"/>
      <c r="PYL240" s="719"/>
      <c r="PYM240" s="719"/>
      <c r="PYN240" s="719"/>
      <c r="PYO240" s="719"/>
      <c r="PYP240" s="719"/>
      <c r="PYQ240" s="717"/>
      <c r="PYR240" s="718"/>
      <c r="PYS240" s="718"/>
      <c r="PYT240" s="718"/>
      <c r="PYU240" s="718"/>
      <c r="PYV240" s="718"/>
      <c r="PYW240" s="718"/>
      <c r="PYX240" s="718"/>
      <c r="PYY240" s="718"/>
      <c r="PYZ240" s="718"/>
      <c r="PZA240" s="718"/>
      <c r="PZB240" s="718"/>
      <c r="PZC240" s="718"/>
      <c r="PZD240" s="719"/>
      <c r="PZE240" s="719"/>
      <c r="PZF240" s="719"/>
      <c r="PZG240" s="719"/>
      <c r="PZH240" s="719"/>
      <c r="PZI240" s="719"/>
      <c r="PZJ240" s="717"/>
      <c r="PZK240" s="718"/>
      <c r="PZL240" s="718"/>
      <c r="PZM240" s="718"/>
      <c r="PZN240" s="718"/>
      <c r="PZO240" s="718"/>
      <c r="PZP240" s="718"/>
      <c r="PZQ240" s="718"/>
      <c r="PZR240" s="718"/>
      <c r="PZS240" s="718"/>
      <c r="PZT240" s="718"/>
      <c r="PZU240" s="718"/>
      <c r="PZV240" s="718"/>
      <c r="PZW240" s="719"/>
      <c r="PZX240" s="719"/>
      <c r="PZY240" s="719"/>
      <c r="PZZ240" s="719"/>
      <c r="QAA240" s="719"/>
      <c r="QAB240" s="719"/>
      <c r="QAC240" s="717"/>
      <c r="QAD240" s="718"/>
      <c r="QAE240" s="718"/>
      <c r="QAF240" s="718"/>
      <c r="QAG240" s="718"/>
      <c r="QAH240" s="718"/>
      <c r="QAI240" s="718"/>
      <c r="QAJ240" s="718"/>
      <c r="QAK240" s="718"/>
      <c r="QAL240" s="718"/>
      <c r="QAM240" s="718"/>
      <c r="QAN240" s="718"/>
      <c r="QAO240" s="718"/>
      <c r="QAP240" s="719"/>
      <c r="QAQ240" s="719"/>
      <c r="QAR240" s="719"/>
      <c r="QAS240" s="719"/>
      <c r="QAT240" s="719"/>
      <c r="QAU240" s="719"/>
      <c r="QAV240" s="717"/>
      <c r="QAW240" s="718"/>
      <c r="QAX240" s="718"/>
      <c r="QAY240" s="718"/>
      <c r="QAZ240" s="718"/>
      <c r="QBA240" s="718"/>
      <c r="QBB240" s="718"/>
      <c r="QBC240" s="718"/>
      <c r="QBD240" s="718"/>
      <c r="QBE240" s="718"/>
      <c r="QBF240" s="718"/>
      <c r="QBG240" s="718"/>
      <c r="QBH240" s="718"/>
      <c r="QBI240" s="719"/>
      <c r="QBJ240" s="719"/>
      <c r="QBK240" s="719"/>
      <c r="QBL240" s="719"/>
      <c r="QBM240" s="719"/>
      <c r="QBN240" s="719"/>
      <c r="QBO240" s="717"/>
      <c r="QBP240" s="718"/>
      <c r="QBQ240" s="718"/>
      <c r="QBR240" s="718"/>
      <c r="QBS240" s="718"/>
      <c r="QBT240" s="718"/>
      <c r="QBU240" s="718"/>
      <c r="QBV240" s="718"/>
      <c r="QBW240" s="718"/>
      <c r="QBX240" s="718"/>
      <c r="QBY240" s="718"/>
      <c r="QBZ240" s="718"/>
      <c r="QCA240" s="718"/>
      <c r="QCB240" s="719"/>
      <c r="QCC240" s="719"/>
      <c r="QCD240" s="719"/>
      <c r="QCE240" s="719"/>
      <c r="QCF240" s="719"/>
      <c r="QCG240" s="719"/>
      <c r="QCH240" s="717"/>
      <c r="QCI240" s="718"/>
      <c r="QCJ240" s="718"/>
      <c r="QCK240" s="718"/>
      <c r="QCL240" s="718"/>
      <c r="QCM240" s="718"/>
      <c r="QCN240" s="718"/>
      <c r="QCO240" s="718"/>
      <c r="QCP240" s="718"/>
      <c r="QCQ240" s="718"/>
      <c r="QCR240" s="718"/>
      <c r="QCS240" s="718"/>
      <c r="QCT240" s="718"/>
      <c r="QCU240" s="719"/>
      <c r="QCV240" s="719"/>
      <c r="QCW240" s="719"/>
      <c r="QCX240" s="719"/>
      <c r="QCY240" s="719"/>
      <c r="QCZ240" s="719"/>
      <c r="QDA240" s="717"/>
      <c r="QDB240" s="718"/>
      <c r="QDC240" s="718"/>
      <c r="QDD240" s="718"/>
      <c r="QDE240" s="718"/>
      <c r="QDF240" s="718"/>
      <c r="QDG240" s="718"/>
      <c r="QDH240" s="718"/>
      <c r="QDI240" s="718"/>
      <c r="QDJ240" s="718"/>
      <c r="QDK240" s="718"/>
      <c r="QDL240" s="718"/>
      <c r="QDM240" s="718"/>
      <c r="QDN240" s="719"/>
      <c r="QDO240" s="719"/>
      <c r="QDP240" s="719"/>
      <c r="QDQ240" s="719"/>
      <c r="QDR240" s="719"/>
      <c r="QDS240" s="719"/>
      <c r="QDT240" s="717"/>
      <c r="QDU240" s="718"/>
      <c r="QDV240" s="718"/>
      <c r="QDW240" s="718"/>
      <c r="QDX240" s="718"/>
      <c r="QDY240" s="718"/>
      <c r="QDZ240" s="718"/>
      <c r="QEA240" s="718"/>
      <c r="QEB240" s="718"/>
      <c r="QEC240" s="718"/>
      <c r="QED240" s="718"/>
      <c r="QEE240" s="718"/>
      <c r="QEF240" s="718"/>
      <c r="QEG240" s="719"/>
      <c r="QEH240" s="719"/>
      <c r="QEI240" s="719"/>
      <c r="QEJ240" s="719"/>
      <c r="QEK240" s="719"/>
      <c r="QEL240" s="719"/>
      <c r="QEM240" s="717"/>
      <c r="QEN240" s="718"/>
      <c r="QEO240" s="718"/>
      <c r="QEP240" s="718"/>
      <c r="QEQ240" s="718"/>
      <c r="QER240" s="718"/>
      <c r="QES240" s="718"/>
      <c r="QET240" s="718"/>
      <c r="QEU240" s="718"/>
      <c r="QEV240" s="718"/>
      <c r="QEW240" s="718"/>
      <c r="QEX240" s="718"/>
      <c r="QEY240" s="718"/>
      <c r="QEZ240" s="719"/>
      <c r="QFA240" s="719"/>
      <c r="QFB240" s="719"/>
      <c r="QFC240" s="719"/>
      <c r="QFD240" s="719"/>
      <c r="QFE240" s="719"/>
      <c r="QFF240" s="717"/>
      <c r="QFG240" s="718"/>
      <c r="QFH240" s="718"/>
      <c r="QFI240" s="718"/>
      <c r="QFJ240" s="718"/>
      <c r="QFK240" s="718"/>
      <c r="QFL240" s="718"/>
      <c r="QFM240" s="718"/>
      <c r="QFN240" s="718"/>
      <c r="QFO240" s="718"/>
      <c r="QFP240" s="718"/>
      <c r="QFQ240" s="718"/>
      <c r="QFR240" s="718"/>
      <c r="QFS240" s="719"/>
      <c r="QFT240" s="719"/>
      <c r="QFU240" s="719"/>
      <c r="QFV240" s="719"/>
      <c r="QFW240" s="719"/>
      <c r="QFX240" s="719"/>
      <c r="QFY240" s="717"/>
      <c r="QFZ240" s="718"/>
      <c r="QGA240" s="718"/>
      <c r="QGB240" s="718"/>
      <c r="QGC240" s="718"/>
      <c r="QGD240" s="718"/>
      <c r="QGE240" s="718"/>
      <c r="QGF240" s="718"/>
      <c r="QGG240" s="718"/>
      <c r="QGH240" s="718"/>
      <c r="QGI240" s="718"/>
      <c r="QGJ240" s="718"/>
      <c r="QGK240" s="718"/>
      <c r="QGL240" s="719"/>
      <c r="QGM240" s="719"/>
      <c r="QGN240" s="719"/>
      <c r="QGO240" s="719"/>
      <c r="QGP240" s="719"/>
      <c r="QGQ240" s="719"/>
      <c r="QGR240" s="717"/>
      <c r="QGS240" s="718"/>
      <c r="QGT240" s="718"/>
      <c r="QGU240" s="718"/>
      <c r="QGV240" s="718"/>
      <c r="QGW240" s="718"/>
      <c r="QGX240" s="718"/>
      <c r="QGY240" s="718"/>
      <c r="QGZ240" s="718"/>
      <c r="QHA240" s="718"/>
      <c r="QHB240" s="718"/>
      <c r="QHC240" s="718"/>
      <c r="QHD240" s="718"/>
      <c r="QHE240" s="719"/>
      <c r="QHF240" s="719"/>
      <c r="QHG240" s="719"/>
      <c r="QHH240" s="719"/>
      <c r="QHI240" s="719"/>
      <c r="QHJ240" s="719"/>
      <c r="QHK240" s="717"/>
      <c r="QHL240" s="718"/>
      <c r="QHM240" s="718"/>
      <c r="QHN240" s="718"/>
      <c r="QHO240" s="718"/>
      <c r="QHP240" s="718"/>
      <c r="QHQ240" s="718"/>
      <c r="QHR240" s="718"/>
      <c r="QHS240" s="718"/>
      <c r="QHT240" s="718"/>
      <c r="QHU240" s="718"/>
      <c r="QHV240" s="718"/>
      <c r="QHW240" s="718"/>
      <c r="QHX240" s="719"/>
      <c r="QHY240" s="719"/>
      <c r="QHZ240" s="719"/>
      <c r="QIA240" s="719"/>
      <c r="QIB240" s="719"/>
      <c r="QIC240" s="719"/>
      <c r="QID240" s="717"/>
      <c r="QIE240" s="718"/>
      <c r="QIF240" s="718"/>
      <c r="QIG240" s="718"/>
      <c r="QIH240" s="718"/>
      <c r="QII240" s="718"/>
      <c r="QIJ240" s="718"/>
      <c r="QIK240" s="718"/>
      <c r="QIL240" s="718"/>
      <c r="QIM240" s="718"/>
      <c r="QIN240" s="718"/>
      <c r="QIO240" s="718"/>
      <c r="QIP240" s="718"/>
      <c r="QIQ240" s="719"/>
      <c r="QIR240" s="719"/>
      <c r="QIS240" s="719"/>
      <c r="QIT240" s="719"/>
      <c r="QIU240" s="719"/>
      <c r="QIV240" s="719"/>
      <c r="QIW240" s="717"/>
      <c r="QIX240" s="718"/>
      <c r="QIY240" s="718"/>
      <c r="QIZ240" s="718"/>
      <c r="QJA240" s="718"/>
      <c r="QJB240" s="718"/>
      <c r="QJC240" s="718"/>
      <c r="QJD240" s="718"/>
      <c r="QJE240" s="718"/>
      <c r="QJF240" s="718"/>
      <c r="QJG240" s="718"/>
      <c r="QJH240" s="718"/>
      <c r="QJI240" s="718"/>
      <c r="QJJ240" s="719"/>
      <c r="QJK240" s="719"/>
      <c r="QJL240" s="719"/>
      <c r="QJM240" s="719"/>
      <c r="QJN240" s="719"/>
      <c r="QJO240" s="719"/>
      <c r="QJP240" s="717"/>
      <c r="QJQ240" s="718"/>
      <c r="QJR240" s="718"/>
      <c r="QJS240" s="718"/>
      <c r="QJT240" s="718"/>
      <c r="QJU240" s="718"/>
      <c r="QJV240" s="718"/>
      <c r="QJW240" s="718"/>
      <c r="QJX240" s="718"/>
      <c r="QJY240" s="718"/>
      <c r="QJZ240" s="718"/>
      <c r="QKA240" s="718"/>
      <c r="QKB240" s="718"/>
      <c r="QKC240" s="719"/>
      <c r="QKD240" s="719"/>
      <c r="QKE240" s="719"/>
      <c r="QKF240" s="719"/>
      <c r="QKG240" s="719"/>
      <c r="QKH240" s="719"/>
      <c r="QKI240" s="717"/>
      <c r="QKJ240" s="718"/>
      <c r="QKK240" s="718"/>
      <c r="QKL240" s="718"/>
      <c r="QKM240" s="718"/>
      <c r="QKN240" s="718"/>
      <c r="QKO240" s="718"/>
      <c r="QKP240" s="718"/>
      <c r="QKQ240" s="718"/>
      <c r="QKR240" s="718"/>
      <c r="QKS240" s="718"/>
      <c r="QKT240" s="718"/>
      <c r="QKU240" s="718"/>
      <c r="QKV240" s="719"/>
      <c r="QKW240" s="719"/>
      <c r="QKX240" s="719"/>
      <c r="QKY240" s="719"/>
      <c r="QKZ240" s="719"/>
      <c r="QLA240" s="719"/>
      <c r="QLB240" s="717"/>
      <c r="QLC240" s="718"/>
      <c r="QLD240" s="718"/>
      <c r="QLE240" s="718"/>
      <c r="QLF240" s="718"/>
      <c r="QLG240" s="718"/>
      <c r="QLH240" s="718"/>
      <c r="QLI240" s="718"/>
      <c r="QLJ240" s="718"/>
      <c r="QLK240" s="718"/>
      <c r="QLL240" s="718"/>
      <c r="QLM240" s="718"/>
      <c r="QLN240" s="718"/>
      <c r="QLO240" s="719"/>
      <c r="QLP240" s="719"/>
      <c r="QLQ240" s="719"/>
      <c r="QLR240" s="719"/>
      <c r="QLS240" s="719"/>
      <c r="QLT240" s="719"/>
      <c r="QLU240" s="717"/>
      <c r="QLV240" s="718"/>
      <c r="QLW240" s="718"/>
      <c r="QLX240" s="718"/>
      <c r="QLY240" s="718"/>
      <c r="QLZ240" s="718"/>
      <c r="QMA240" s="718"/>
      <c r="QMB240" s="718"/>
      <c r="QMC240" s="718"/>
      <c r="QMD240" s="718"/>
      <c r="QME240" s="718"/>
      <c r="QMF240" s="718"/>
      <c r="QMG240" s="718"/>
      <c r="QMH240" s="719"/>
      <c r="QMI240" s="719"/>
      <c r="QMJ240" s="719"/>
      <c r="QMK240" s="719"/>
      <c r="QML240" s="719"/>
      <c r="QMM240" s="719"/>
      <c r="QMN240" s="717"/>
      <c r="QMO240" s="718"/>
      <c r="QMP240" s="718"/>
      <c r="QMQ240" s="718"/>
      <c r="QMR240" s="718"/>
      <c r="QMS240" s="718"/>
      <c r="QMT240" s="718"/>
      <c r="QMU240" s="718"/>
      <c r="QMV240" s="718"/>
      <c r="QMW240" s="718"/>
      <c r="QMX240" s="718"/>
      <c r="QMY240" s="718"/>
      <c r="QMZ240" s="718"/>
      <c r="QNA240" s="719"/>
      <c r="QNB240" s="719"/>
      <c r="QNC240" s="719"/>
      <c r="QND240" s="719"/>
      <c r="QNE240" s="719"/>
      <c r="QNF240" s="719"/>
      <c r="QNG240" s="717"/>
      <c r="QNH240" s="718"/>
      <c r="QNI240" s="718"/>
      <c r="QNJ240" s="718"/>
      <c r="QNK240" s="718"/>
      <c r="QNL240" s="718"/>
      <c r="QNM240" s="718"/>
      <c r="QNN240" s="718"/>
      <c r="QNO240" s="718"/>
      <c r="QNP240" s="718"/>
      <c r="QNQ240" s="718"/>
      <c r="QNR240" s="718"/>
      <c r="QNS240" s="718"/>
      <c r="QNT240" s="719"/>
      <c r="QNU240" s="719"/>
      <c r="QNV240" s="719"/>
      <c r="QNW240" s="719"/>
      <c r="QNX240" s="719"/>
      <c r="QNY240" s="719"/>
      <c r="QNZ240" s="717"/>
      <c r="QOA240" s="718"/>
      <c r="QOB240" s="718"/>
      <c r="QOC240" s="718"/>
      <c r="QOD240" s="718"/>
      <c r="QOE240" s="718"/>
      <c r="QOF240" s="718"/>
      <c r="QOG240" s="718"/>
      <c r="QOH240" s="718"/>
      <c r="QOI240" s="718"/>
      <c r="QOJ240" s="718"/>
      <c r="QOK240" s="718"/>
      <c r="QOL240" s="718"/>
      <c r="QOM240" s="719"/>
      <c r="QON240" s="719"/>
      <c r="QOO240" s="719"/>
      <c r="QOP240" s="719"/>
      <c r="QOQ240" s="719"/>
      <c r="QOR240" s="719"/>
      <c r="QOS240" s="717"/>
      <c r="QOT240" s="718"/>
      <c r="QOU240" s="718"/>
      <c r="QOV240" s="718"/>
      <c r="QOW240" s="718"/>
      <c r="QOX240" s="718"/>
      <c r="QOY240" s="718"/>
      <c r="QOZ240" s="718"/>
      <c r="QPA240" s="718"/>
      <c r="QPB240" s="718"/>
      <c r="QPC240" s="718"/>
      <c r="QPD240" s="718"/>
      <c r="QPE240" s="718"/>
      <c r="QPF240" s="719"/>
      <c r="QPG240" s="719"/>
      <c r="QPH240" s="719"/>
      <c r="QPI240" s="719"/>
      <c r="QPJ240" s="719"/>
      <c r="QPK240" s="719"/>
      <c r="QPL240" s="717"/>
      <c r="QPM240" s="718"/>
      <c r="QPN240" s="718"/>
      <c r="QPO240" s="718"/>
      <c r="QPP240" s="718"/>
      <c r="QPQ240" s="718"/>
      <c r="QPR240" s="718"/>
      <c r="QPS240" s="718"/>
      <c r="QPT240" s="718"/>
      <c r="QPU240" s="718"/>
      <c r="QPV240" s="718"/>
      <c r="QPW240" s="718"/>
      <c r="QPX240" s="718"/>
      <c r="QPY240" s="719"/>
      <c r="QPZ240" s="719"/>
      <c r="QQA240" s="719"/>
      <c r="QQB240" s="719"/>
      <c r="QQC240" s="719"/>
      <c r="QQD240" s="719"/>
      <c r="QQE240" s="717"/>
      <c r="QQF240" s="718"/>
      <c r="QQG240" s="718"/>
      <c r="QQH240" s="718"/>
      <c r="QQI240" s="718"/>
      <c r="QQJ240" s="718"/>
      <c r="QQK240" s="718"/>
      <c r="QQL240" s="718"/>
      <c r="QQM240" s="718"/>
      <c r="QQN240" s="718"/>
      <c r="QQO240" s="718"/>
      <c r="QQP240" s="718"/>
      <c r="QQQ240" s="718"/>
      <c r="QQR240" s="719"/>
      <c r="QQS240" s="719"/>
      <c r="QQT240" s="719"/>
      <c r="QQU240" s="719"/>
      <c r="QQV240" s="719"/>
      <c r="QQW240" s="719"/>
      <c r="QQX240" s="717"/>
      <c r="QQY240" s="718"/>
      <c r="QQZ240" s="718"/>
      <c r="QRA240" s="718"/>
      <c r="QRB240" s="718"/>
      <c r="QRC240" s="718"/>
      <c r="QRD240" s="718"/>
      <c r="QRE240" s="718"/>
      <c r="QRF240" s="718"/>
      <c r="QRG240" s="718"/>
      <c r="QRH240" s="718"/>
      <c r="QRI240" s="718"/>
      <c r="QRJ240" s="718"/>
      <c r="QRK240" s="719"/>
      <c r="QRL240" s="719"/>
      <c r="QRM240" s="719"/>
      <c r="QRN240" s="719"/>
      <c r="QRO240" s="719"/>
      <c r="QRP240" s="719"/>
      <c r="QRQ240" s="717"/>
      <c r="QRR240" s="718"/>
      <c r="QRS240" s="718"/>
      <c r="QRT240" s="718"/>
      <c r="QRU240" s="718"/>
      <c r="QRV240" s="718"/>
      <c r="QRW240" s="718"/>
      <c r="QRX240" s="718"/>
      <c r="QRY240" s="718"/>
      <c r="QRZ240" s="718"/>
      <c r="QSA240" s="718"/>
      <c r="QSB240" s="718"/>
      <c r="QSC240" s="718"/>
      <c r="QSD240" s="719"/>
      <c r="QSE240" s="719"/>
      <c r="QSF240" s="719"/>
      <c r="QSG240" s="719"/>
      <c r="QSH240" s="719"/>
      <c r="QSI240" s="719"/>
      <c r="QSJ240" s="717"/>
      <c r="QSK240" s="718"/>
      <c r="QSL240" s="718"/>
      <c r="QSM240" s="718"/>
      <c r="QSN240" s="718"/>
      <c r="QSO240" s="718"/>
      <c r="QSP240" s="718"/>
      <c r="QSQ240" s="718"/>
      <c r="QSR240" s="718"/>
      <c r="QSS240" s="718"/>
      <c r="QST240" s="718"/>
      <c r="QSU240" s="718"/>
      <c r="QSV240" s="718"/>
      <c r="QSW240" s="719"/>
      <c r="QSX240" s="719"/>
      <c r="QSY240" s="719"/>
      <c r="QSZ240" s="719"/>
      <c r="QTA240" s="719"/>
      <c r="QTB240" s="719"/>
      <c r="QTC240" s="717"/>
      <c r="QTD240" s="718"/>
      <c r="QTE240" s="718"/>
      <c r="QTF240" s="718"/>
      <c r="QTG240" s="718"/>
      <c r="QTH240" s="718"/>
      <c r="QTI240" s="718"/>
      <c r="QTJ240" s="718"/>
      <c r="QTK240" s="718"/>
      <c r="QTL240" s="718"/>
      <c r="QTM240" s="718"/>
      <c r="QTN240" s="718"/>
      <c r="QTO240" s="718"/>
      <c r="QTP240" s="719"/>
      <c r="QTQ240" s="719"/>
      <c r="QTR240" s="719"/>
      <c r="QTS240" s="719"/>
      <c r="QTT240" s="719"/>
      <c r="QTU240" s="719"/>
      <c r="QTV240" s="717"/>
      <c r="QTW240" s="718"/>
      <c r="QTX240" s="718"/>
      <c r="QTY240" s="718"/>
      <c r="QTZ240" s="718"/>
      <c r="QUA240" s="718"/>
      <c r="QUB240" s="718"/>
      <c r="QUC240" s="718"/>
      <c r="QUD240" s="718"/>
      <c r="QUE240" s="718"/>
      <c r="QUF240" s="718"/>
      <c r="QUG240" s="718"/>
      <c r="QUH240" s="718"/>
      <c r="QUI240" s="719"/>
      <c r="QUJ240" s="719"/>
      <c r="QUK240" s="719"/>
      <c r="QUL240" s="719"/>
      <c r="QUM240" s="719"/>
      <c r="QUN240" s="719"/>
      <c r="QUO240" s="717"/>
      <c r="QUP240" s="718"/>
      <c r="QUQ240" s="718"/>
      <c r="QUR240" s="718"/>
      <c r="QUS240" s="718"/>
      <c r="QUT240" s="718"/>
      <c r="QUU240" s="718"/>
      <c r="QUV240" s="718"/>
      <c r="QUW240" s="718"/>
      <c r="QUX240" s="718"/>
      <c r="QUY240" s="718"/>
      <c r="QUZ240" s="718"/>
      <c r="QVA240" s="718"/>
      <c r="QVB240" s="719"/>
      <c r="QVC240" s="719"/>
      <c r="QVD240" s="719"/>
      <c r="QVE240" s="719"/>
      <c r="QVF240" s="719"/>
      <c r="QVG240" s="719"/>
      <c r="QVH240" s="717"/>
      <c r="QVI240" s="718"/>
      <c r="QVJ240" s="718"/>
      <c r="QVK240" s="718"/>
      <c r="QVL240" s="718"/>
      <c r="QVM240" s="718"/>
      <c r="QVN240" s="718"/>
      <c r="QVO240" s="718"/>
      <c r="QVP240" s="718"/>
      <c r="QVQ240" s="718"/>
      <c r="QVR240" s="718"/>
      <c r="QVS240" s="718"/>
      <c r="QVT240" s="718"/>
      <c r="QVU240" s="719"/>
      <c r="QVV240" s="719"/>
      <c r="QVW240" s="719"/>
      <c r="QVX240" s="719"/>
      <c r="QVY240" s="719"/>
      <c r="QVZ240" s="719"/>
      <c r="QWA240" s="717"/>
      <c r="QWB240" s="718"/>
      <c r="QWC240" s="718"/>
      <c r="QWD240" s="718"/>
      <c r="QWE240" s="718"/>
      <c r="QWF240" s="718"/>
      <c r="QWG240" s="718"/>
      <c r="QWH240" s="718"/>
      <c r="QWI240" s="718"/>
      <c r="QWJ240" s="718"/>
      <c r="QWK240" s="718"/>
      <c r="QWL240" s="718"/>
      <c r="QWM240" s="718"/>
      <c r="QWN240" s="719"/>
      <c r="QWO240" s="719"/>
      <c r="QWP240" s="719"/>
      <c r="QWQ240" s="719"/>
      <c r="QWR240" s="719"/>
      <c r="QWS240" s="719"/>
      <c r="QWT240" s="717"/>
      <c r="QWU240" s="718"/>
      <c r="QWV240" s="718"/>
      <c r="QWW240" s="718"/>
      <c r="QWX240" s="718"/>
      <c r="QWY240" s="718"/>
      <c r="QWZ240" s="718"/>
      <c r="QXA240" s="718"/>
      <c r="QXB240" s="718"/>
      <c r="QXC240" s="718"/>
      <c r="QXD240" s="718"/>
      <c r="QXE240" s="718"/>
      <c r="QXF240" s="718"/>
      <c r="QXG240" s="719"/>
      <c r="QXH240" s="719"/>
      <c r="QXI240" s="719"/>
      <c r="QXJ240" s="719"/>
      <c r="QXK240" s="719"/>
      <c r="QXL240" s="719"/>
      <c r="QXM240" s="717"/>
      <c r="QXN240" s="718"/>
      <c r="QXO240" s="718"/>
      <c r="QXP240" s="718"/>
      <c r="QXQ240" s="718"/>
      <c r="QXR240" s="718"/>
      <c r="QXS240" s="718"/>
      <c r="QXT240" s="718"/>
      <c r="QXU240" s="718"/>
      <c r="QXV240" s="718"/>
      <c r="QXW240" s="718"/>
      <c r="QXX240" s="718"/>
      <c r="QXY240" s="718"/>
      <c r="QXZ240" s="719"/>
      <c r="QYA240" s="719"/>
      <c r="QYB240" s="719"/>
      <c r="QYC240" s="719"/>
      <c r="QYD240" s="719"/>
      <c r="QYE240" s="719"/>
      <c r="QYF240" s="717"/>
      <c r="QYG240" s="718"/>
      <c r="QYH240" s="718"/>
      <c r="QYI240" s="718"/>
      <c r="QYJ240" s="718"/>
      <c r="QYK240" s="718"/>
      <c r="QYL240" s="718"/>
      <c r="QYM240" s="718"/>
      <c r="QYN240" s="718"/>
      <c r="QYO240" s="718"/>
      <c r="QYP240" s="718"/>
      <c r="QYQ240" s="718"/>
      <c r="QYR240" s="718"/>
      <c r="QYS240" s="719"/>
      <c r="QYT240" s="719"/>
      <c r="QYU240" s="719"/>
      <c r="QYV240" s="719"/>
      <c r="QYW240" s="719"/>
      <c r="QYX240" s="719"/>
      <c r="QYY240" s="717"/>
      <c r="QYZ240" s="718"/>
      <c r="QZA240" s="718"/>
      <c r="QZB240" s="718"/>
      <c r="QZC240" s="718"/>
      <c r="QZD240" s="718"/>
      <c r="QZE240" s="718"/>
      <c r="QZF240" s="718"/>
      <c r="QZG240" s="718"/>
      <c r="QZH240" s="718"/>
      <c r="QZI240" s="718"/>
      <c r="QZJ240" s="718"/>
      <c r="QZK240" s="718"/>
      <c r="QZL240" s="719"/>
      <c r="QZM240" s="719"/>
      <c r="QZN240" s="719"/>
      <c r="QZO240" s="719"/>
      <c r="QZP240" s="719"/>
      <c r="QZQ240" s="719"/>
      <c r="QZR240" s="717"/>
      <c r="QZS240" s="718"/>
      <c r="QZT240" s="718"/>
      <c r="QZU240" s="718"/>
      <c r="QZV240" s="718"/>
      <c r="QZW240" s="718"/>
      <c r="QZX240" s="718"/>
      <c r="QZY240" s="718"/>
      <c r="QZZ240" s="718"/>
      <c r="RAA240" s="718"/>
      <c r="RAB240" s="718"/>
      <c r="RAC240" s="718"/>
      <c r="RAD240" s="718"/>
      <c r="RAE240" s="719"/>
      <c r="RAF240" s="719"/>
      <c r="RAG240" s="719"/>
      <c r="RAH240" s="719"/>
      <c r="RAI240" s="719"/>
      <c r="RAJ240" s="719"/>
      <c r="RAK240" s="717"/>
      <c r="RAL240" s="718"/>
      <c r="RAM240" s="718"/>
      <c r="RAN240" s="718"/>
      <c r="RAO240" s="718"/>
      <c r="RAP240" s="718"/>
      <c r="RAQ240" s="718"/>
      <c r="RAR240" s="718"/>
      <c r="RAS240" s="718"/>
      <c r="RAT240" s="718"/>
      <c r="RAU240" s="718"/>
      <c r="RAV240" s="718"/>
      <c r="RAW240" s="718"/>
      <c r="RAX240" s="719"/>
      <c r="RAY240" s="719"/>
      <c r="RAZ240" s="719"/>
      <c r="RBA240" s="719"/>
      <c r="RBB240" s="719"/>
      <c r="RBC240" s="719"/>
      <c r="RBD240" s="717"/>
      <c r="RBE240" s="718"/>
      <c r="RBF240" s="718"/>
      <c r="RBG240" s="718"/>
      <c r="RBH240" s="718"/>
      <c r="RBI240" s="718"/>
      <c r="RBJ240" s="718"/>
      <c r="RBK240" s="718"/>
      <c r="RBL240" s="718"/>
      <c r="RBM240" s="718"/>
      <c r="RBN240" s="718"/>
      <c r="RBO240" s="718"/>
      <c r="RBP240" s="718"/>
      <c r="RBQ240" s="719"/>
      <c r="RBR240" s="719"/>
      <c r="RBS240" s="719"/>
      <c r="RBT240" s="719"/>
      <c r="RBU240" s="719"/>
      <c r="RBV240" s="719"/>
      <c r="RBW240" s="717"/>
      <c r="RBX240" s="718"/>
      <c r="RBY240" s="718"/>
      <c r="RBZ240" s="718"/>
      <c r="RCA240" s="718"/>
      <c r="RCB240" s="718"/>
      <c r="RCC240" s="718"/>
      <c r="RCD240" s="718"/>
      <c r="RCE240" s="718"/>
      <c r="RCF240" s="718"/>
      <c r="RCG240" s="718"/>
      <c r="RCH240" s="718"/>
      <c r="RCI240" s="718"/>
      <c r="RCJ240" s="719"/>
      <c r="RCK240" s="719"/>
      <c r="RCL240" s="719"/>
      <c r="RCM240" s="719"/>
      <c r="RCN240" s="719"/>
      <c r="RCO240" s="719"/>
      <c r="RCP240" s="717"/>
      <c r="RCQ240" s="718"/>
      <c r="RCR240" s="718"/>
      <c r="RCS240" s="718"/>
      <c r="RCT240" s="718"/>
      <c r="RCU240" s="718"/>
      <c r="RCV240" s="718"/>
      <c r="RCW240" s="718"/>
      <c r="RCX240" s="718"/>
      <c r="RCY240" s="718"/>
      <c r="RCZ240" s="718"/>
      <c r="RDA240" s="718"/>
      <c r="RDB240" s="718"/>
      <c r="RDC240" s="719"/>
      <c r="RDD240" s="719"/>
      <c r="RDE240" s="719"/>
      <c r="RDF240" s="719"/>
      <c r="RDG240" s="719"/>
      <c r="RDH240" s="719"/>
      <c r="RDI240" s="717"/>
      <c r="RDJ240" s="718"/>
      <c r="RDK240" s="718"/>
      <c r="RDL240" s="718"/>
      <c r="RDM240" s="718"/>
      <c r="RDN240" s="718"/>
      <c r="RDO240" s="718"/>
      <c r="RDP240" s="718"/>
      <c r="RDQ240" s="718"/>
      <c r="RDR240" s="718"/>
      <c r="RDS240" s="718"/>
      <c r="RDT240" s="718"/>
      <c r="RDU240" s="718"/>
      <c r="RDV240" s="719"/>
      <c r="RDW240" s="719"/>
      <c r="RDX240" s="719"/>
      <c r="RDY240" s="719"/>
      <c r="RDZ240" s="719"/>
      <c r="REA240" s="719"/>
      <c r="REB240" s="717"/>
      <c r="REC240" s="718"/>
      <c r="RED240" s="718"/>
      <c r="REE240" s="718"/>
      <c r="REF240" s="718"/>
      <c r="REG240" s="718"/>
      <c r="REH240" s="718"/>
      <c r="REI240" s="718"/>
      <c r="REJ240" s="718"/>
      <c r="REK240" s="718"/>
      <c r="REL240" s="718"/>
      <c r="REM240" s="718"/>
      <c r="REN240" s="718"/>
      <c r="REO240" s="719"/>
      <c r="REP240" s="719"/>
      <c r="REQ240" s="719"/>
      <c r="RER240" s="719"/>
      <c r="RES240" s="719"/>
      <c r="RET240" s="719"/>
      <c r="REU240" s="717"/>
      <c r="REV240" s="718"/>
      <c r="REW240" s="718"/>
      <c r="REX240" s="718"/>
      <c r="REY240" s="718"/>
      <c r="REZ240" s="718"/>
      <c r="RFA240" s="718"/>
      <c r="RFB240" s="718"/>
      <c r="RFC240" s="718"/>
      <c r="RFD240" s="718"/>
      <c r="RFE240" s="718"/>
      <c r="RFF240" s="718"/>
      <c r="RFG240" s="718"/>
      <c r="RFH240" s="719"/>
      <c r="RFI240" s="719"/>
      <c r="RFJ240" s="719"/>
      <c r="RFK240" s="719"/>
      <c r="RFL240" s="719"/>
      <c r="RFM240" s="719"/>
      <c r="RFN240" s="717"/>
      <c r="RFO240" s="718"/>
      <c r="RFP240" s="718"/>
      <c r="RFQ240" s="718"/>
      <c r="RFR240" s="718"/>
      <c r="RFS240" s="718"/>
      <c r="RFT240" s="718"/>
      <c r="RFU240" s="718"/>
      <c r="RFV240" s="718"/>
      <c r="RFW240" s="718"/>
      <c r="RFX240" s="718"/>
      <c r="RFY240" s="718"/>
      <c r="RFZ240" s="718"/>
      <c r="RGA240" s="719"/>
      <c r="RGB240" s="719"/>
      <c r="RGC240" s="719"/>
      <c r="RGD240" s="719"/>
      <c r="RGE240" s="719"/>
      <c r="RGF240" s="719"/>
      <c r="RGG240" s="717"/>
      <c r="RGH240" s="718"/>
      <c r="RGI240" s="718"/>
      <c r="RGJ240" s="718"/>
      <c r="RGK240" s="718"/>
      <c r="RGL240" s="718"/>
      <c r="RGM240" s="718"/>
      <c r="RGN240" s="718"/>
      <c r="RGO240" s="718"/>
      <c r="RGP240" s="718"/>
      <c r="RGQ240" s="718"/>
      <c r="RGR240" s="718"/>
      <c r="RGS240" s="718"/>
      <c r="RGT240" s="719"/>
      <c r="RGU240" s="719"/>
      <c r="RGV240" s="719"/>
      <c r="RGW240" s="719"/>
      <c r="RGX240" s="719"/>
      <c r="RGY240" s="719"/>
      <c r="RGZ240" s="717"/>
      <c r="RHA240" s="718"/>
      <c r="RHB240" s="718"/>
      <c r="RHC240" s="718"/>
      <c r="RHD240" s="718"/>
      <c r="RHE240" s="718"/>
      <c r="RHF240" s="718"/>
      <c r="RHG240" s="718"/>
      <c r="RHH240" s="718"/>
      <c r="RHI240" s="718"/>
      <c r="RHJ240" s="718"/>
      <c r="RHK240" s="718"/>
      <c r="RHL240" s="718"/>
      <c r="RHM240" s="719"/>
      <c r="RHN240" s="719"/>
      <c r="RHO240" s="719"/>
      <c r="RHP240" s="719"/>
      <c r="RHQ240" s="719"/>
      <c r="RHR240" s="719"/>
      <c r="RHS240" s="717"/>
      <c r="RHT240" s="718"/>
      <c r="RHU240" s="718"/>
      <c r="RHV240" s="718"/>
      <c r="RHW240" s="718"/>
      <c r="RHX240" s="718"/>
      <c r="RHY240" s="718"/>
      <c r="RHZ240" s="718"/>
      <c r="RIA240" s="718"/>
      <c r="RIB240" s="718"/>
      <c r="RIC240" s="718"/>
      <c r="RID240" s="718"/>
      <c r="RIE240" s="718"/>
      <c r="RIF240" s="719"/>
      <c r="RIG240" s="719"/>
      <c r="RIH240" s="719"/>
      <c r="RII240" s="719"/>
      <c r="RIJ240" s="719"/>
      <c r="RIK240" s="719"/>
      <c r="RIL240" s="717"/>
      <c r="RIM240" s="718"/>
      <c r="RIN240" s="718"/>
      <c r="RIO240" s="718"/>
      <c r="RIP240" s="718"/>
      <c r="RIQ240" s="718"/>
      <c r="RIR240" s="718"/>
      <c r="RIS240" s="718"/>
      <c r="RIT240" s="718"/>
      <c r="RIU240" s="718"/>
      <c r="RIV240" s="718"/>
      <c r="RIW240" s="718"/>
      <c r="RIX240" s="718"/>
      <c r="RIY240" s="719"/>
      <c r="RIZ240" s="719"/>
      <c r="RJA240" s="719"/>
      <c r="RJB240" s="719"/>
      <c r="RJC240" s="719"/>
      <c r="RJD240" s="719"/>
      <c r="RJE240" s="717"/>
      <c r="RJF240" s="718"/>
      <c r="RJG240" s="718"/>
      <c r="RJH240" s="718"/>
      <c r="RJI240" s="718"/>
      <c r="RJJ240" s="718"/>
      <c r="RJK240" s="718"/>
      <c r="RJL240" s="718"/>
      <c r="RJM240" s="718"/>
      <c r="RJN240" s="718"/>
      <c r="RJO240" s="718"/>
      <c r="RJP240" s="718"/>
      <c r="RJQ240" s="718"/>
      <c r="RJR240" s="719"/>
      <c r="RJS240" s="719"/>
      <c r="RJT240" s="719"/>
      <c r="RJU240" s="719"/>
      <c r="RJV240" s="719"/>
      <c r="RJW240" s="719"/>
      <c r="RJX240" s="717"/>
      <c r="RJY240" s="718"/>
      <c r="RJZ240" s="718"/>
      <c r="RKA240" s="718"/>
      <c r="RKB240" s="718"/>
      <c r="RKC240" s="718"/>
      <c r="RKD240" s="718"/>
      <c r="RKE240" s="718"/>
      <c r="RKF240" s="718"/>
      <c r="RKG240" s="718"/>
      <c r="RKH240" s="718"/>
      <c r="RKI240" s="718"/>
      <c r="RKJ240" s="718"/>
      <c r="RKK240" s="719"/>
      <c r="RKL240" s="719"/>
      <c r="RKM240" s="719"/>
      <c r="RKN240" s="719"/>
      <c r="RKO240" s="719"/>
      <c r="RKP240" s="719"/>
      <c r="RKQ240" s="717"/>
      <c r="RKR240" s="718"/>
      <c r="RKS240" s="718"/>
      <c r="RKT240" s="718"/>
      <c r="RKU240" s="718"/>
      <c r="RKV240" s="718"/>
      <c r="RKW240" s="718"/>
      <c r="RKX240" s="718"/>
      <c r="RKY240" s="718"/>
      <c r="RKZ240" s="718"/>
      <c r="RLA240" s="718"/>
      <c r="RLB240" s="718"/>
      <c r="RLC240" s="718"/>
      <c r="RLD240" s="719"/>
      <c r="RLE240" s="719"/>
      <c r="RLF240" s="719"/>
      <c r="RLG240" s="719"/>
      <c r="RLH240" s="719"/>
      <c r="RLI240" s="719"/>
      <c r="RLJ240" s="717"/>
      <c r="RLK240" s="718"/>
      <c r="RLL240" s="718"/>
      <c r="RLM240" s="718"/>
      <c r="RLN240" s="718"/>
      <c r="RLO240" s="718"/>
      <c r="RLP240" s="718"/>
      <c r="RLQ240" s="718"/>
      <c r="RLR240" s="718"/>
      <c r="RLS240" s="718"/>
      <c r="RLT240" s="718"/>
      <c r="RLU240" s="718"/>
      <c r="RLV240" s="718"/>
      <c r="RLW240" s="719"/>
      <c r="RLX240" s="719"/>
      <c r="RLY240" s="719"/>
      <c r="RLZ240" s="719"/>
      <c r="RMA240" s="719"/>
      <c r="RMB240" s="719"/>
      <c r="RMC240" s="717"/>
      <c r="RMD240" s="718"/>
      <c r="RME240" s="718"/>
      <c r="RMF240" s="718"/>
      <c r="RMG240" s="718"/>
      <c r="RMH240" s="718"/>
      <c r="RMI240" s="718"/>
      <c r="RMJ240" s="718"/>
      <c r="RMK240" s="718"/>
      <c r="RML240" s="718"/>
      <c r="RMM240" s="718"/>
      <c r="RMN240" s="718"/>
      <c r="RMO240" s="718"/>
      <c r="RMP240" s="719"/>
      <c r="RMQ240" s="719"/>
      <c r="RMR240" s="719"/>
      <c r="RMS240" s="719"/>
      <c r="RMT240" s="719"/>
      <c r="RMU240" s="719"/>
      <c r="RMV240" s="717"/>
      <c r="RMW240" s="718"/>
      <c r="RMX240" s="718"/>
      <c r="RMY240" s="718"/>
      <c r="RMZ240" s="718"/>
      <c r="RNA240" s="718"/>
      <c r="RNB240" s="718"/>
      <c r="RNC240" s="718"/>
      <c r="RND240" s="718"/>
      <c r="RNE240" s="718"/>
      <c r="RNF240" s="718"/>
      <c r="RNG240" s="718"/>
      <c r="RNH240" s="718"/>
      <c r="RNI240" s="719"/>
      <c r="RNJ240" s="719"/>
      <c r="RNK240" s="719"/>
      <c r="RNL240" s="719"/>
      <c r="RNM240" s="719"/>
      <c r="RNN240" s="719"/>
      <c r="RNO240" s="717"/>
      <c r="RNP240" s="718"/>
      <c r="RNQ240" s="718"/>
      <c r="RNR240" s="718"/>
      <c r="RNS240" s="718"/>
      <c r="RNT240" s="718"/>
      <c r="RNU240" s="718"/>
      <c r="RNV240" s="718"/>
      <c r="RNW240" s="718"/>
      <c r="RNX240" s="718"/>
      <c r="RNY240" s="718"/>
      <c r="RNZ240" s="718"/>
      <c r="ROA240" s="718"/>
      <c r="ROB240" s="719"/>
      <c r="ROC240" s="719"/>
      <c r="ROD240" s="719"/>
      <c r="ROE240" s="719"/>
      <c r="ROF240" s="719"/>
      <c r="ROG240" s="719"/>
      <c r="ROH240" s="717"/>
      <c r="ROI240" s="718"/>
      <c r="ROJ240" s="718"/>
      <c r="ROK240" s="718"/>
      <c r="ROL240" s="718"/>
      <c r="ROM240" s="718"/>
      <c r="RON240" s="718"/>
      <c r="ROO240" s="718"/>
      <c r="ROP240" s="718"/>
      <c r="ROQ240" s="718"/>
      <c r="ROR240" s="718"/>
      <c r="ROS240" s="718"/>
      <c r="ROT240" s="718"/>
      <c r="ROU240" s="719"/>
      <c r="ROV240" s="719"/>
      <c r="ROW240" s="719"/>
      <c r="ROX240" s="719"/>
      <c r="ROY240" s="719"/>
      <c r="ROZ240" s="719"/>
      <c r="RPA240" s="717"/>
      <c r="RPB240" s="718"/>
      <c r="RPC240" s="718"/>
      <c r="RPD240" s="718"/>
      <c r="RPE240" s="718"/>
      <c r="RPF240" s="718"/>
      <c r="RPG240" s="718"/>
      <c r="RPH240" s="718"/>
      <c r="RPI240" s="718"/>
      <c r="RPJ240" s="718"/>
      <c r="RPK240" s="718"/>
      <c r="RPL240" s="718"/>
      <c r="RPM240" s="718"/>
      <c r="RPN240" s="719"/>
      <c r="RPO240" s="719"/>
      <c r="RPP240" s="719"/>
      <c r="RPQ240" s="719"/>
      <c r="RPR240" s="719"/>
      <c r="RPS240" s="719"/>
      <c r="RPT240" s="717"/>
      <c r="RPU240" s="718"/>
      <c r="RPV240" s="718"/>
      <c r="RPW240" s="718"/>
      <c r="RPX240" s="718"/>
      <c r="RPY240" s="718"/>
      <c r="RPZ240" s="718"/>
      <c r="RQA240" s="718"/>
      <c r="RQB240" s="718"/>
      <c r="RQC240" s="718"/>
      <c r="RQD240" s="718"/>
      <c r="RQE240" s="718"/>
      <c r="RQF240" s="718"/>
      <c r="RQG240" s="719"/>
      <c r="RQH240" s="719"/>
      <c r="RQI240" s="719"/>
      <c r="RQJ240" s="719"/>
      <c r="RQK240" s="719"/>
      <c r="RQL240" s="719"/>
      <c r="RQM240" s="717"/>
      <c r="RQN240" s="718"/>
      <c r="RQO240" s="718"/>
      <c r="RQP240" s="718"/>
      <c r="RQQ240" s="718"/>
      <c r="RQR240" s="718"/>
      <c r="RQS240" s="718"/>
      <c r="RQT240" s="718"/>
      <c r="RQU240" s="718"/>
      <c r="RQV240" s="718"/>
      <c r="RQW240" s="718"/>
      <c r="RQX240" s="718"/>
      <c r="RQY240" s="718"/>
      <c r="RQZ240" s="719"/>
      <c r="RRA240" s="719"/>
      <c r="RRB240" s="719"/>
      <c r="RRC240" s="719"/>
      <c r="RRD240" s="719"/>
      <c r="RRE240" s="719"/>
      <c r="RRF240" s="717"/>
      <c r="RRG240" s="718"/>
      <c r="RRH240" s="718"/>
      <c r="RRI240" s="718"/>
      <c r="RRJ240" s="718"/>
      <c r="RRK240" s="718"/>
      <c r="RRL240" s="718"/>
      <c r="RRM240" s="718"/>
      <c r="RRN240" s="718"/>
      <c r="RRO240" s="718"/>
      <c r="RRP240" s="718"/>
      <c r="RRQ240" s="718"/>
      <c r="RRR240" s="718"/>
      <c r="RRS240" s="719"/>
      <c r="RRT240" s="719"/>
      <c r="RRU240" s="719"/>
      <c r="RRV240" s="719"/>
      <c r="RRW240" s="719"/>
      <c r="RRX240" s="719"/>
      <c r="RRY240" s="717"/>
      <c r="RRZ240" s="718"/>
      <c r="RSA240" s="718"/>
      <c r="RSB240" s="718"/>
      <c r="RSC240" s="718"/>
      <c r="RSD240" s="718"/>
      <c r="RSE240" s="718"/>
      <c r="RSF240" s="718"/>
      <c r="RSG240" s="718"/>
      <c r="RSH240" s="718"/>
      <c r="RSI240" s="718"/>
      <c r="RSJ240" s="718"/>
      <c r="RSK240" s="718"/>
      <c r="RSL240" s="719"/>
      <c r="RSM240" s="719"/>
      <c r="RSN240" s="719"/>
      <c r="RSO240" s="719"/>
      <c r="RSP240" s="719"/>
      <c r="RSQ240" s="719"/>
      <c r="RSR240" s="717"/>
      <c r="RSS240" s="718"/>
      <c r="RST240" s="718"/>
      <c r="RSU240" s="718"/>
      <c r="RSV240" s="718"/>
      <c r="RSW240" s="718"/>
      <c r="RSX240" s="718"/>
      <c r="RSY240" s="718"/>
      <c r="RSZ240" s="718"/>
      <c r="RTA240" s="718"/>
      <c r="RTB240" s="718"/>
      <c r="RTC240" s="718"/>
      <c r="RTD240" s="718"/>
      <c r="RTE240" s="719"/>
      <c r="RTF240" s="719"/>
      <c r="RTG240" s="719"/>
      <c r="RTH240" s="719"/>
      <c r="RTI240" s="719"/>
      <c r="RTJ240" s="719"/>
      <c r="RTK240" s="717"/>
      <c r="RTL240" s="718"/>
      <c r="RTM240" s="718"/>
      <c r="RTN240" s="718"/>
      <c r="RTO240" s="718"/>
      <c r="RTP240" s="718"/>
      <c r="RTQ240" s="718"/>
      <c r="RTR240" s="718"/>
      <c r="RTS240" s="718"/>
      <c r="RTT240" s="718"/>
      <c r="RTU240" s="718"/>
      <c r="RTV240" s="718"/>
      <c r="RTW240" s="718"/>
      <c r="RTX240" s="719"/>
      <c r="RTY240" s="719"/>
      <c r="RTZ240" s="719"/>
      <c r="RUA240" s="719"/>
      <c r="RUB240" s="719"/>
      <c r="RUC240" s="719"/>
      <c r="RUD240" s="717"/>
      <c r="RUE240" s="718"/>
      <c r="RUF240" s="718"/>
      <c r="RUG240" s="718"/>
      <c r="RUH240" s="718"/>
      <c r="RUI240" s="718"/>
      <c r="RUJ240" s="718"/>
      <c r="RUK240" s="718"/>
      <c r="RUL240" s="718"/>
      <c r="RUM240" s="718"/>
      <c r="RUN240" s="718"/>
      <c r="RUO240" s="718"/>
      <c r="RUP240" s="718"/>
      <c r="RUQ240" s="719"/>
      <c r="RUR240" s="719"/>
      <c r="RUS240" s="719"/>
      <c r="RUT240" s="719"/>
      <c r="RUU240" s="719"/>
      <c r="RUV240" s="719"/>
      <c r="RUW240" s="717"/>
      <c r="RUX240" s="718"/>
      <c r="RUY240" s="718"/>
      <c r="RUZ240" s="718"/>
      <c r="RVA240" s="718"/>
      <c r="RVB240" s="718"/>
      <c r="RVC240" s="718"/>
      <c r="RVD240" s="718"/>
      <c r="RVE240" s="718"/>
      <c r="RVF240" s="718"/>
      <c r="RVG240" s="718"/>
      <c r="RVH240" s="718"/>
      <c r="RVI240" s="718"/>
      <c r="RVJ240" s="719"/>
      <c r="RVK240" s="719"/>
      <c r="RVL240" s="719"/>
      <c r="RVM240" s="719"/>
      <c r="RVN240" s="719"/>
      <c r="RVO240" s="719"/>
      <c r="RVP240" s="717"/>
      <c r="RVQ240" s="718"/>
      <c r="RVR240" s="718"/>
      <c r="RVS240" s="718"/>
      <c r="RVT240" s="718"/>
      <c r="RVU240" s="718"/>
      <c r="RVV240" s="718"/>
      <c r="RVW240" s="718"/>
      <c r="RVX240" s="718"/>
      <c r="RVY240" s="718"/>
      <c r="RVZ240" s="718"/>
      <c r="RWA240" s="718"/>
      <c r="RWB240" s="718"/>
      <c r="RWC240" s="719"/>
      <c r="RWD240" s="719"/>
      <c r="RWE240" s="719"/>
      <c r="RWF240" s="719"/>
      <c r="RWG240" s="719"/>
      <c r="RWH240" s="719"/>
      <c r="RWI240" s="717"/>
      <c r="RWJ240" s="718"/>
      <c r="RWK240" s="718"/>
      <c r="RWL240" s="718"/>
      <c r="RWM240" s="718"/>
      <c r="RWN240" s="718"/>
      <c r="RWO240" s="718"/>
      <c r="RWP240" s="718"/>
      <c r="RWQ240" s="718"/>
      <c r="RWR240" s="718"/>
      <c r="RWS240" s="718"/>
      <c r="RWT240" s="718"/>
      <c r="RWU240" s="718"/>
      <c r="RWV240" s="719"/>
      <c r="RWW240" s="719"/>
      <c r="RWX240" s="719"/>
      <c r="RWY240" s="719"/>
      <c r="RWZ240" s="719"/>
      <c r="RXA240" s="719"/>
      <c r="RXB240" s="717"/>
      <c r="RXC240" s="718"/>
      <c r="RXD240" s="718"/>
      <c r="RXE240" s="718"/>
      <c r="RXF240" s="718"/>
      <c r="RXG240" s="718"/>
      <c r="RXH240" s="718"/>
      <c r="RXI240" s="718"/>
      <c r="RXJ240" s="718"/>
      <c r="RXK240" s="718"/>
      <c r="RXL240" s="718"/>
      <c r="RXM240" s="718"/>
      <c r="RXN240" s="718"/>
      <c r="RXO240" s="719"/>
      <c r="RXP240" s="719"/>
      <c r="RXQ240" s="719"/>
      <c r="RXR240" s="719"/>
      <c r="RXS240" s="719"/>
      <c r="RXT240" s="719"/>
      <c r="RXU240" s="717"/>
      <c r="RXV240" s="718"/>
      <c r="RXW240" s="718"/>
      <c r="RXX240" s="718"/>
      <c r="RXY240" s="718"/>
      <c r="RXZ240" s="718"/>
      <c r="RYA240" s="718"/>
      <c r="RYB240" s="718"/>
      <c r="RYC240" s="718"/>
      <c r="RYD240" s="718"/>
      <c r="RYE240" s="718"/>
      <c r="RYF240" s="718"/>
      <c r="RYG240" s="718"/>
      <c r="RYH240" s="719"/>
      <c r="RYI240" s="719"/>
      <c r="RYJ240" s="719"/>
      <c r="RYK240" s="719"/>
      <c r="RYL240" s="719"/>
      <c r="RYM240" s="719"/>
      <c r="RYN240" s="717"/>
      <c r="RYO240" s="718"/>
      <c r="RYP240" s="718"/>
      <c r="RYQ240" s="718"/>
      <c r="RYR240" s="718"/>
      <c r="RYS240" s="718"/>
      <c r="RYT240" s="718"/>
      <c r="RYU240" s="718"/>
      <c r="RYV240" s="718"/>
      <c r="RYW240" s="718"/>
      <c r="RYX240" s="718"/>
      <c r="RYY240" s="718"/>
      <c r="RYZ240" s="718"/>
      <c r="RZA240" s="719"/>
      <c r="RZB240" s="719"/>
      <c r="RZC240" s="719"/>
      <c r="RZD240" s="719"/>
      <c r="RZE240" s="719"/>
      <c r="RZF240" s="719"/>
      <c r="RZG240" s="717"/>
      <c r="RZH240" s="718"/>
      <c r="RZI240" s="718"/>
      <c r="RZJ240" s="718"/>
      <c r="RZK240" s="718"/>
      <c r="RZL240" s="718"/>
      <c r="RZM240" s="718"/>
      <c r="RZN240" s="718"/>
      <c r="RZO240" s="718"/>
      <c r="RZP240" s="718"/>
      <c r="RZQ240" s="718"/>
      <c r="RZR240" s="718"/>
      <c r="RZS240" s="718"/>
      <c r="RZT240" s="719"/>
      <c r="RZU240" s="719"/>
      <c r="RZV240" s="719"/>
      <c r="RZW240" s="719"/>
      <c r="RZX240" s="719"/>
      <c r="RZY240" s="719"/>
      <c r="RZZ240" s="717"/>
      <c r="SAA240" s="718"/>
      <c r="SAB240" s="718"/>
      <c r="SAC240" s="718"/>
      <c r="SAD240" s="718"/>
      <c r="SAE240" s="718"/>
      <c r="SAF240" s="718"/>
      <c r="SAG240" s="718"/>
      <c r="SAH240" s="718"/>
      <c r="SAI240" s="718"/>
      <c r="SAJ240" s="718"/>
      <c r="SAK240" s="718"/>
      <c r="SAL240" s="718"/>
      <c r="SAM240" s="719"/>
      <c r="SAN240" s="719"/>
      <c r="SAO240" s="719"/>
      <c r="SAP240" s="719"/>
      <c r="SAQ240" s="719"/>
      <c r="SAR240" s="719"/>
      <c r="SAS240" s="717"/>
      <c r="SAT240" s="718"/>
      <c r="SAU240" s="718"/>
      <c r="SAV240" s="718"/>
      <c r="SAW240" s="718"/>
      <c r="SAX240" s="718"/>
      <c r="SAY240" s="718"/>
      <c r="SAZ240" s="718"/>
      <c r="SBA240" s="718"/>
      <c r="SBB240" s="718"/>
      <c r="SBC240" s="718"/>
      <c r="SBD240" s="718"/>
      <c r="SBE240" s="718"/>
      <c r="SBF240" s="719"/>
      <c r="SBG240" s="719"/>
      <c r="SBH240" s="719"/>
      <c r="SBI240" s="719"/>
      <c r="SBJ240" s="719"/>
      <c r="SBK240" s="719"/>
      <c r="SBL240" s="717"/>
      <c r="SBM240" s="718"/>
      <c r="SBN240" s="718"/>
      <c r="SBO240" s="718"/>
      <c r="SBP240" s="718"/>
      <c r="SBQ240" s="718"/>
      <c r="SBR240" s="718"/>
      <c r="SBS240" s="718"/>
      <c r="SBT240" s="718"/>
      <c r="SBU240" s="718"/>
      <c r="SBV240" s="718"/>
      <c r="SBW240" s="718"/>
      <c r="SBX240" s="718"/>
      <c r="SBY240" s="719"/>
      <c r="SBZ240" s="719"/>
      <c r="SCA240" s="719"/>
      <c r="SCB240" s="719"/>
      <c r="SCC240" s="719"/>
      <c r="SCD240" s="719"/>
      <c r="SCE240" s="717"/>
      <c r="SCF240" s="718"/>
      <c r="SCG240" s="718"/>
      <c r="SCH240" s="718"/>
      <c r="SCI240" s="718"/>
      <c r="SCJ240" s="718"/>
      <c r="SCK240" s="718"/>
      <c r="SCL240" s="718"/>
      <c r="SCM240" s="718"/>
      <c r="SCN240" s="718"/>
      <c r="SCO240" s="718"/>
      <c r="SCP240" s="718"/>
      <c r="SCQ240" s="718"/>
      <c r="SCR240" s="719"/>
      <c r="SCS240" s="719"/>
      <c r="SCT240" s="719"/>
      <c r="SCU240" s="719"/>
      <c r="SCV240" s="719"/>
      <c r="SCW240" s="719"/>
      <c r="SCX240" s="717"/>
      <c r="SCY240" s="718"/>
      <c r="SCZ240" s="718"/>
      <c r="SDA240" s="718"/>
      <c r="SDB240" s="718"/>
      <c r="SDC240" s="718"/>
      <c r="SDD240" s="718"/>
      <c r="SDE240" s="718"/>
      <c r="SDF240" s="718"/>
      <c r="SDG240" s="718"/>
      <c r="SDH240" s="718"/>
      <c r="SDI240" s="718"/>
      <c r="SDJ240" s="718"/>
      <c r="SDK240" s="719"/>
      <c r="SDL240" s="719"/>
      <c r="SDM240" s="719"/>
      <c r="SDN240" s="719"/>
      <c r="SDO240" s="719"/>
      <c r="SDP240" s="719"/>
      <c r="SDQ240" s="717"/>
      <c r="SDR240" s="718"/>
      <c r="SDS240" s="718"/>
      <c r="SDT240" s="718"/>
      <c r="SDU240" s="718"/>
      <c r="SDV240" s="718"/>
      <c r="SDW240" s="718"/>
      <c r="SDX240" s="718"/>
      <c r="SDY240" s="718"/>
      <c r="SDZ240" s="718"/>
      <c r="SEA240" s="718"/>
      <c r="SEB240" s="718"/>
      <c r="SEC240" s="718"/>
      <c r="SED240" s="719"/>
      <c r="SEE240" s="719"/>
      <c r="SEF240" s="719"/>
      <c r="SEG240" s="719"/>
      <c r="SEH240" s="719"/>
      <c r="SEI240" s="719"/>
      <c r="SEJ240" s="717"/>
      <c r="SEK240" s="718"/>
      <c r="SEL240" s="718"/>
      <c r="SEM240" s="718"/>
      <c r="SEN240" s="718"/>
      <c r="SEO240" s="718"/>
      <c r="SEP240" s="718"/>
      <c r="SEQ240" s="718"/>
      <c r="SER240" s="718"/>
      <c r="SES240" s="718"/>
      <c r="SET240" s="718"/>
      <c r="SEU240" s="718"/>
      <c r="SEV240" s="718"/>
      <c r="SEW240" s="719"/>
      <c r="SEX240" s="719"/>
      <c r="SEY240" s="719"/>
      <c r="SEZ240" s="719"/>
      <c r="SFA240" s="719"/>
      <c r="SFB240" s="719"/>
      <c r="SFC240" s="717"/>
      <c r="SFD240" s="718"/>
      <c r="SFE240" s="718"/>
      <c r="SFF240" s="718"/>
      <c r="SFG240" s="718"/>
      <c r="SFH240" s="718"/>
      <c r="SFI240" s="718"/>
      <c r="SFJ240" s="718"/>
      <c r="SFK240" s="718"/>
      <c r="SFL240" s="718"/>
      <c r="SFM240" s="718"/>
      <c r="SFN240" s="718"/>
      <c r="SFO240" s="718"/>
      <c r="SFP240" s="719"/>
      <c r="SFQ240" s="719"/>
      <c r="SFR240" s="719"/>
      <c r="SFS240" s="719"/>
      <c r="SFT240" s="719"/>
      <c r="SFU240" s="719"/>
      <c r="SFV240" s="717"/>
      <c r="SFW240" s="718"/>
      <c r="SFX240" s="718"/>
      <c r="SFY240" s="718"/>
      <c r="SFZ240" s="718"/>
      <c r="SGA240" s="718"/>
      <c r="SGB240" s="718"/>
      <c r="SGC240" s="718"/>
      <c r="SGD240" s="718"/>
      <c r="SGE240" s="718"/>
      <c r="SGF240" s="718"/>
      <c r="SGG240" s="718"/>
      <c r="SGH240" s="718"/>
      <c r="SGI240" s="719"/>
      <c r="SGJ240" s="719"/>
      <c r="SGK240" s="719"/>
      <c r="SGL240" s="719"/>
      <c r="SGM240" s="719"/>
      <c r="SGN240" s="719"/>
      <c r="SGO240" s="717"/>
      <c r="SGP240" s="718"/>
      <c r="SGQ240" s="718"/>
      <c r="SGR240" s="718"/>
      <c r="SGS240" s="718"/>
      <c r="SGT240" s="718"/>
      <c r="SGU240" s="718"/>
      <c r="SGV240" s="718"/>
      <c r="SGW240" s="718"/>
      <c r="SGX240" s="718"/>
      <c r="SGY240" s="718"/>
      <c r="SGZ240" s="718"/>
      <c r="SHA240" s="718"/>
      <c r="SHB240" s="719"/>
      <c r="SHC240" s="719"/>
      <c r="SHD240" s="719"/>
      <c r="SHE240" s="719"/>
      <c r="SHF240" s="719"/>
      <c r="SHG240" s="719"/>
      <c r="SHH240" s="717"/>
      <c r="SHI240" s="718"/>
      <c r="SHJ240" s="718"/>
      <c r="SHK240" s="718"/>
      <c r="SHL240" s="718"/>
      <c r="SHM240" s="718"/>
      <c r="SHN240" s="718"/>
      <c r="SHO240" s="718"/>
      <c r="SHP240" s="718"/>
      <c r="SHQ240" s="718"/>
      <c r="SHR240" s="718"/>
      <c r="SHS240" s="718"/>
      <c r="SHT240" s="718"/>
      <c r="SHU240" s="719"/>
      <c r="SHV240" s="719"/>
      <c r="SHW240" s="719"/>
      <c r="SHX240" s="719"/>
      <c r="SHY240" s="719"/>
      <c r="SHZ240" s="719"/>
      <c r="SIA240" s="717"/>
      <c r="SIB240" s="718"/>
      <c r="SIC240" s="718"/>
      <c r="SID240" s="718"/>
      <c r="SIE240" s="718"/>
      <c r="SIF240" s="718"/>
      <c r="SIG240" s="718"/>
      <c r="SIH240" s="718"/>
      <c r="SII240" s="718"/>
      <c r="SIJ240" s="718"/>
      <c r="SIK240" s="718"/>
      <c r="SIL240" s="718"/>
      <c r="SIM240" s="718"/>
      <c r="SIN240" s="719"/>
      <c r="SIO240" s="719"/>
      <c r="SIP240" s="719"/>
      <c r="SIQ240" s="719"/>
      <c r="SIR240" s="719"/>
      <c r="SIS240" s="719"/>
      <c r="SIT240" s="717"/>
      <c r="SIU240" s="718"/>
      <c r="SIV240" s="718"/>
      <c r="SIW240" s="718"/>
      <c r="SIX240" s="718"/>
      <c r="SIY240" s="718"/>
      <c r="SIZ240" s="718"/>
      <c r="SJA240" s="718"/>
      <c r="SJB240" s="718"/>
      <c r="SJC240" s="718"/>
      <c r="SJD240" s="718"/>
      <c r="SJE240" s="718"/>
      <c r="SJF240" s="718"/>
      <c r="SJG240" s="719"/>
      <c r="SJH240" s="719"/>
      <c r="SJI240" s="719"/>
      <c r="SJJ240" s="719"/>
      <c r="SJK240" s="719"/>
      <c r="SJL240" s="719"/>
      <c r="SJM240" s="717"/>
      <c r="SJN240" s="718"/>
      <c r="SJO240" s="718"/>
      <c r="SJP240" s="718"/>
      <c r="SJQ240" s="718"/>
      <c r="SJR240" s="718"/>
      <c r="SJS240" s="718"/>
      <c r="SJT240" s="718"/>
      <c r="SJU240" s="718"/>
      <c r="SJV240" s="718"/>
      <c r="SJW240" s="718"/>
      <c r="SJX240" s="718"/>
      <c r="SJY240" s="718"/>
      <c r="SJZ240" s="719"/>
      <c r="SKA240" s="719"/>
      <c r="SKB240" s="719"/>
      <c r="SKC240" s="719"/>
      <c r="SKD240" s="719"/>
      <c r="SKE240" s="719"/>
      <c r="SKF240" s="717"/>
      <c r="SKG240" s="718"/>
      <c r="SKH240" s="718"/>
      <c r="SKI240" s="718"/>
      <c r="SKJ240" s="718"/>
      <c r="SKK240" s="718"/>
      <c r="SKL240" s="718"/>
      <c r="SKM240" s="718"/>
      <c r="SKN240" s="718"/>
      <c r="SKO240" s="718"/>
      <c r="SKP240" s="718"/>
      <c r="SKQ240" s="718"/>
      <c r="SKR240" s="718"/>
      <c r="SKS240" s="719"/>
      <c r="SKT240" s="719"/>
      <c r="SKU240" s="719"/>
      <c r="SKV240" s="719"/>
      <c r="SKW240" s="719"/>
      <c r="SKX240" s="719"/>
      <c r="SKY240" s="717"/>
      <c r="SKZ240" s="718"/>
      <c r="SLA240" s="718"/>
      <c r="SLB240" s="718"/>
      <c r="SLC240" s="718"/>
      <c r="SLD240" s="718"/>
      <c r="SLE240" s="718"/>
      <c r="SLF240" s="718"/>
      <c r="SLG240" s="718"/>
      <c r="SLH240" s="718"/>
      <c r="SLI240" s="718"/>
      <c r="SLJ240" s="718"/>
      <c r="SLK240" s="718"/>
      <c r="SLL240" s="719"/>
      <c r="SLM240" s="719"/>
      <c r="SLN240" s="719"/>
      <c r="SLO240" s="719"/>
      <c r="SLP240" s="719"/>
      <c r="SLQ240" s="719"/>
      <c r="SLR240" s="717"/>
      <c r="SLS240" s="718"/>
      <c r="SLT240" s="718"/>
      <c r="SLU240" s="718"/>
      <c r="SLV240" s="718"/>
      <c r="SLW240" s="718"/>
      <c r="SLX240" s="718"/>
      <c r="SLY240" s="718"/>
      <c r="SLZ240" s="718"/>
      <c r="SMA240" s="718"/>
      <c r="SMB240" s="718"/>
      <c r="SMC240" s="718"/>
      <c r="SMD240" s="718"/>
      <c r="SME240" s="719"/>
      <c r="SMF240" s="719"/>
      <c r="SMG240" s="719"/>
      <c r="SMH240" s="719"/>
      <c r="SMI240" s="719"/>
      <c r="SMJ240" s="719"/>
      <c r="SMK240" s="717"/>
      <c r="SML240" s="718"/>
      <c r="SMM240" s="718"/>
      <c r="SMN240" s="718"/>
      <c r="SMO240" s="718"/>
      <c r="SMP240" s="718"/>
      <c r="SMQ240" s="718"/>
      <c r="SMR240" s="718"/>
      <c r="SMS240" s="718"/>
      <c r="SMT240" s="718"/>
      <c r="SMU240" s="718"/>
      <c r="SMV240" s="718"/>
      <c r="SMW240" s="718"/>
      <c r="SMX240" s="719"/>
      <c r="SMY240" s="719"/>
      <c r="SMZ240" s="719"/>
      <c r="SNA240" s="719"/>
      <c r="SNB240" s="719"/>
      <c r="SNC240" s="719"/>
      <c r="SND240" s="717"/>
      <c r="SNE240" s="718"/>
      <c r="SNF240" s="718"/>
      <c r="SNG240" s="718"/>
      <c r="SNH240" s="718"/>
      <c r="SNI240" s="718"/>
      <c r="SNJ240" s="718"/>
      <c r="SNK240" s="718"/>
      <c r="SNL240" s="718"/>
      <c r="SNM240" s="718"/>
      <c r="SNN240" s="718"/>
      <c r="SNO240" s="718"/>
      <c r="SNP240" s="718"/>
      <c r="SNQ240" s="719"/>
      <c r="SNR240" s="719"/>
      <c r="SNS240" s="719"/>
      <c r="SNT240" s="719"/>
      <c r="SNU240" s="719"/>
      <c r="SNV240" s="719"/>
      <c r="SNW240" s="717"/>
      <c r="SNX240" s="718"/>
      <c r="SNY240" s="718"/>
      <c r="SNZ240" s="718"/>
      <c r="SOA240" s="718"/>
      <c r="SOB240" s="718"/>
      <c r="SOC240" s="718"/>
      <c r="SOD240" s="718"/>
      <c r="SOE240" s="718"/>
      <c r="SOF240" s="718"/>
      <c r="SOG240" s="718"/>
      <c r="SOH240" s="718"/>
      <c r="SOI240" s="718"/>
      <c r="SOJ240" s="719"/>
      <c r="SOK240" s="719"/>
      <c r="SOL240" s="719"/>
      <c r="SOM240" s="719"/>
      <c r="SON240" s="719"/>
      <c r="SOO240" s="719"/>
      <c r="SOP240" s="717"/>
      <c r="SOQ240" s="718"/>
      <c r="SOR240" s="718"/>
      <c r="SOS240" s="718"/>
      <c r="SOT240" s="718"/>
      <c r="SOU240" s="718"/>
      <c r="SOV240" s="718"/>
      <c r="SOW240" s="718"/>
      <c r="SOX240" s="718"/>
      <c r="SOY240" s="718"/>
      <c r="SOZ240" s="718"/>
      <c r="SPA240" s="718"/>
      <c r="SPB240" s="718"/>
      <c r="SPC240" s="719"/>
      <c r="SPD240" s="719"/>
      <c r="SPE240" s="719"/>
      <c r="SPF240" s="719"/>
      <c r="SPG240" s="719"/>
      <c r="SPH240" s="719"/>
      <c r="SPI240" s="717"/>
      <c r="SPJ240" s="718"/>
      <c r="SPK240" s="718"/>
      <c r="SPL240" s="718"/>
      <c r="SPM240" s="718"/>
      <c r="SPN240" s="718"/>
      <c r="SPO240" s="718"/>
      <c r="SPP240" s="718"/>
      <c r="SPQ240" s="718"/>
      <c r="SPR240" s="718"/>
      <c r="SPS240" s="718"/>
      <c r="SPT240" s="718"/>
      <c r="SPU240" s="718"/>
      <c r="SPV240" s="719"/>
      <c r="SPW240" s="719"/>
      <c r="SPX240" s="719"/>
      <c r="SPY240" s="719"/>
      <c r="SPZ240" s="719"/>
      <c r="SQA240" s="719"/>
      <c r="SQB240" s="717"/>
      <c r="SQC240" s="718"/>
      <c r="SQD240" s="718"/>
      <c r="SQE240" s="718"/>
      <c r="SQF240" s="718"/>
      <c r="SQG240" s="718"/>
      <c r="SQH240" s="718"/>
      <c r="SQI240" s="718"/>
      <c r="SQJ240" s="718"/>
      <c r="SQK240" s="718"/>
      <c r="SQL240" s="718"/>
      <c r="SQM240" s="718"/>
      <c r="SQN240" s="718"/>
      <c r="SQO240" s="719"/>
      <c r="SQP240" s="719"/>
      <c r="SQQ240" s="719"/>
      <c r="SQR240" s="719"/>
      <c r="SQS240" s="719"/>
      <c r="SQT240" s="719"/>
      <c r="SQU240" s="717"/>
      <c r="SQV240" s="718"/>
      <c r="SQW240" s="718"/>
      <c r="SQX240" s="718"/>
      <c r="SQY240" s="718"/>
      <c r="SQZ240" s="718"/>
      <c r="SRA240" s="718"/>
      <c r="SRB240" s="718"/>
      <c r="SRC240" s="718"/>
      <c r="SRD240" s="718"/>
      <c r="SRE240" s="718"/>
      <c r="SRF240" s="718"/>
      <c r="SRG240" s="718"/>
      <c r="SRH240" s="719"/>
      <c r="SRI240" s="719"/>
      <c r="SRJ240" s="719"/>
      <c r="SRK240" s="719"/>
      <c r="SRL240" s="719"/>
      <c r="SRM240" s="719"/>
      <c r="SRN240" s="717"/>
      <c r="SRO240" s="718"/>
      <c r="SRP240" s="718"/>
      <c r="SRQ240" s="718"/>
      <c r="SRR240" s="718"/>
      <c r="SRS240" s="718"/>
      <c r="SRT240" s="718"/>
      <c r="SRU240" s="718"/>
      <c r="SRV240" s="718"/>
      <c r="SRW240" s="718"/>
      <c r="SRX240" s="718"/>
      <c r="SRY240" s="718"/>
      <c r="SRZ240" s="718"/>
      <c r="SSA240" s="719"/>
      <c r="SSB240" s="719"/>
      <c r="SSC240" s="719"/>
      <c r="SSD240" s="719"/>
      <c r="SSE240" s="719"/>
      <c r="SSF240" s="719"/>
      <c r="SSG240" s="717"/>
      <c r="SSH240" s="718"/>
      <c r="SSI240" s="718"/>
      <c r="SSJ240" s="718"/>
      <c r="SSK240" s="718"/>
      <c r="SSL240" s="718"/>
      <c r="SSM240" s="718"/>
      <c r="SSN240" s="718"/>
      <c r="SSO240" s="718"/>
      <c r="SSP240" s="718"/>
      <c r="SSQ240" s="718"/>
      <c r="SSR240" s="718"/>
      <c r="SSS240" s="718"/>
      <c r="SST240" s="719"/>
      <c r="SSU240" s="719"/>
      <c r="SSV240" s="719"/>
      <c r="SSW240" s="719"/>
      <c r="SSX240" s="719"/>
      <c r="SSY240" s="719"/>
      <c r="SSZ240" s="717"/>
      <c r="STA240" s="718"/>
      <c r="STB240" s="718"/>
      <c r="STC240" s="718"/>
      <c r="STD240" s="718"/>
      <c r="STE240" s="718"/>
      <c r="STF240" s="718"/>
      <c r="STG240" s="718"/>
      <c r="STH240" s="718"/>
      <c r="STI240" s="718"/>
      <c r="STJ240" s="718"/>
      <c r="STK240" s="718"/>
      <c r="STL240" s="718"/>
      <c r="STM240" s="719"/>
      <c r="STN240" s="719"/>
      <c r="STO240" s="719"/>
      <c r="STP240" s="719"/>
      <c r="STQ240" s="719"/>
      <c r="STR240" s="719"/>
      <c r="STS240" s="717"/>
      <c r="STT240" s="718"/>
      <c r="STU240" s="718"/>
      <c r="STV240" s="718"/>
      <c r="STW240" s="718"/>
      <c r="STX240" s="718"/>
      <c r="STY240" s="718"/>
      <c r="STZ240" s="718"/>
      <c r="SUA240" s="718"/>
      <c r="SUB240" s="718"/>
      <c r="SUC240" s="718"/>
      <c r="SUD240" s="718"/>
      <c r="SUE240" s="718"/>
      <c r="SUF240" s="719"/>
      <c r="SUG240" s="719"/>
      <c r="SUH240" s="719"/>
      <c r="SUI240" s="719"/>
      <c r="SUJ240" s="719"/>
      <c r="SUK240" s="719"/>
      <c r="SUL240" s="717"/>
      <c r="SUM240" s="718"/>
      <c r="SUN240" s="718"/>
      <c r="SUO240" s="718"/>
      <c r="SUP240" s="718"/>
      <c r="SUQ240" s="718"/>
      <c r="SUR240" s="718"/>
      <c r="SUS240" s="718"/>
      <c r="SUT240" s="718"/>
      <c r="SUU240" s="718"/>
      <c r="SUV240" s="718"/>
      <c r="SUW240" s="718"/>
      <c r="SUX240" s="718"/>
      <c r="SUY240" s="719"/>
      <c r="SUZ240" s="719"/>
      <c r="SVA240" s="719"/>
      <c r="SVB240" s="719"/>
      <c r="SVC240" s="719"/>
      <c r="SVD240" s="719"/>
      <c r="SVE240" s="717"/>
      <c r="SVF240" s="718"/>
      <c r="SVG240" s="718"/>
      <c r="SVH240" s="718"/>
      <c r="SVI240" s="718"/>
      <c r="SVJ240" s="718"/>
      <c r="SVK240" s="718"/>
      <c r="SVL240" s="718"/>
      <c r="SVM240" s="718"/>
      <c r="SVN240" s="718"/>
      <c r="SVO240" s="718"/>
      <c r="SVP240" s="718"/>
      <c r="SVQ240" s="718"/>
      <c r="SVR240" s="719"/>
      <c r="SVS240" s="719"/>
      <c r="SVT240" s="719"/>
      <c r="SVU240" s="719"/>
      <c r="SVV240" s="719"/>
      <c r="SVW240" s="719"/>
      <c r="SVX240" s="717"/>
      <c r="SVY240" s="718"/>
      <c r="SVZ240" s="718"/>
      <c r="SWA240" s="718"/>
      <c r="SWB240" s="718"/>
      <c r="SWC240" s="718"/>
      <c r="SWD240" s="718"/>
      <c r="SWE240" s="718"/>
      <c r="SWF240" s="718"/>
      <c r="SWG240" s="718"/>
      <c r="SWH240" s="718"/>
      <c r="SWI240" s="718"/>
      <c r="SWJ240" s="718"/>
      <c r="SWK240" s="719"/>
      <c r="SWL240" s="719"/>
      <c r="SWM240" s="719"/>
      <c r="SWN240" s="719"/>
      <c r="SWO240" s="719"/>
      <c r="SWP240" s="719"/>
      <c r="SWQ240" s="717"/>
      <c r="SWR240" s="718"/>
      <c r="SWS240" s="718"/>
      <c r="SWT240" s="718"/>
      <c r="SWU240" s="718"/>
      <c r="SWV240" s="718"/>
      <c r="SWW240" s="718"/>
      <c r="SWX240" s="718"/>
      <c r="SWY240" s="718"/>
      <c r="SWZ240" s="718"/>
      <c r="SXA240" s="718"/>
      <c r="SXB240" s="718"/>
      <c r="SXC240" s="718"/>
      <c r="SXD240" s="719"/>
      <c r="SXE240" s="719"/>
      <c r="SXF240" s="719"/>
      <c r="SXG240" s="719"/>
      <c r="SXH240" s="719"/>
      <c r="SXI240" s="719"/>
      <c r="SXJ240" s="717"/>
      <c r="SXK240" s="718"/>
      <c r="SXL240" s="718"/>
      <c r="SXM240" s="718"/>
      <c r="SXN240" s="718"/>
      <c r="SXO240" s="718"/>
      <c r="SXP240" s="718"/>
      <c r="SXQ240" s="718"/>
      <c r="SXR240" s="718"/>
      <c r="SXS240" s="718"/>
      <c r="SXT240" s="718"/>
      <c r="SXU240" s="718"/>
      <c r="SXV240" s="718"/>
      <c r="SXW240" s="719"/>
      <c r="SXX240" s="719"/>
      <c r="SXY240" s="719"/>
      <c r="SXZ240" s="719"/>
      <c r="SYA240" s="719"/>
      <c r="SYB240" s="719"/>
      <c r="SYC240" s="717"/>
      <c r="SYD240" s="718"/>
      <c r="SYE240" s="718"/>
      <c r="SYF240" s="718"/>
      <c r="SYG240" s="718"/>
      <c r="SYH240" s="718"/>
      <c r="SYI240" s="718"/>
      <c r="SYJ240" s="718"/>
      <c r="SYK240" s="718"/>
      <c r="SYL240" s="718"/>
      <c r="SYM240" s="718"/>
      <c r="SYN240" s="718"/>
      <c r="SYO240" s="718"/>
      <c r="SYP240" s="719"/>
      <c r="SYQ240" s="719"/>
      <c r="SYR240" s="719"/>
      <c r="SYS240" s="719"/>
      <c r="SYT240" s="719"/>
      <c r="SYU240" s="719"/>
      <c r="SYV240" s="717"/>
      <c r="SYW240" s="718"/>
      <c r="SYX240" s="718"/>
      <c r="SYY240" s="718"/>
      <c r="SYZ240" s="718"/>
      <c r="SZA240" s="718"/>
      <c r="SZB240" s="718"/>
      <c r="SZC240" s="718"/>
      <c r="SZD240" s="718"/>
      <c r="SZE240" s="718"/>
      <c r="SZF240" s="718"/>
      <c r="SZG240" s="718"/>
      <c r="SZH240" s="718"/>
      <c r="SZI240" s="719"/>
      <c r="SZJ240" s="719"/>
      <c r="SZK240" s="719"/>
      <c r="SZL240" s="719"/>
      <c r="SZM240" s="719"/>
      <c r="SZN240" s="719"/>
      <c r="SZO240" s="717"/>
      <c r="SZP240" s="718"/>
      <c r="SZQ240" s="718"/>
      <c r="SZR240" s="718"/>
      <c r="SZS240" s="718"/>
      <c r="SZT240" s="718"/>
      <c r="SZU240" s="718"/>
      <c r="SZV240" s="718"/>
      <c r="SZW240" s="718"/>
      <c r="SZX240" s="718"/>
      <c r="SZY240" s="718"/>
      <c r="SZZ240" s="718"/>
      <c r="TAA240" s="718"/>
      <c r="TAB240" s="719"/>
      <c r="TAC240" s="719"/>
      <c r="TAD240" s="719"/>
      <c r="TAE240" s="719"/>
      <c r="TAF240" s="719"/>
      <c r="TAG240" s="719"/>
      <c r="TAH240" s="717"/>
      <c r="TAI240" s="718"/>
      <c r="TAJ240" s="718"/>
      <c r="TAK240" s="718"/>
      <c r="TAL240" s="718"/>
      <c r="TAM240" s="718"/>
      <c r="TAN240" s="718"/>
      <c r="TAO240" s="718"/>
      <c r="TAP240" s="718"/>
      <c r="TAQ240" s="718"/>
      <c r="TAR240" s="718"/>
      <c r="TAS240" s="718"/>
      <c r="TAT240" s="718"/>
      <c r="TAU240" s="719"/>
      <c r="TAV240" s="719"/>
      <c r="TAW240" s="719"/>
      <c r="TAX240" s="719"/>
      <c r="TAY240" s="719"/>
      <c r="TAZ240" s="719"/>
      <c r="TBA240" s="717"/>
      <c r="TBB240" s="718"/>
      <c r="TBC240" s="718"/>
      <c r="TBD240" s="718"/>
      <c r="TBE240" s="718"/>
      <c r="TBF240" s="718"/>
      <c r="TBG240" s="718"/>
      <c r="TBH240" s="718"/>
      <c r="TBI240" s="718"/>
      <c r="TBJ240" s="718"/>
      <c r="TBK240" s="718"/>
      <c r="TBL240" s="718"/>
      <c r="TBM240" s="718"/>
      <c r="TBN240" s="719"/>
      <c r="TBO240" s="719"/>
      <c r="TBP240" s="719"/>
      <c r="TBQ240" s="719"/>
      <c r="TBR240" s="719"/>
      <c r="TBS240" s="719"/>
      <c r="TBT240" s="717"/>
      <c r="TBU240" s="718"/>
      <c r="TBV240" s="718"/>
      <c r="TBW240" s="718"/>
      <c r="TBX240" s="718"/>
      <c r="TBY240" s="718"/>
      <c r="TBZ240" s="718"/>
      <c r="TCA240" s="718"/>
      <c r="TCB240" s="718"/>
      <c r="TCC240" s="718"/>
      <c r="TCD240" s="718"/>
      <c r="TCE240" s="718"/>
      <c r="TCF240" s="718"/>
      <c r="TCG240" s="719"/>
      <c r="TCH240" s="719"/>
      <c r="TCI240" s="719"/>
      <c r="TCJ240" s="719"/>
      <c r="TCK240" s="719"/>
      <c r="TCL240" s="719"/>
      <c r="TCM240" s="717"/>
      <c r="TCN240" s="718"/>
      <c r="TCO240" s="718"/>
      <c r="TCP240" s="718"/>
      <c r="TCQ240" s="718"/>
      <c r="TCR240" s="718"/>
      <c r="TCS240" s="718"/>
      <c r="TCT240" s="718"/>
      <c r="TCU240" s="718"/>
      <c r="TCV240" s="718"/>
      <c r="TCW240" s="718"/>
      <c r="TCX240" s="718"/>
      <c r="TCY240" s="718"/>
      <c r="TCZ240" s="719"/>
      <c r="TDA240" s="719"/>
      <c r="TDB240" s="719"/>
      <c r="TDC240" s="719"/>
      <c r="TDD240" s="719"/>
      <c r="TDE240" s="719"/>
      <c r="TDF240" s="717"/>
      <c r="TDG240" s="718"/>
      <c r="TDH240" s="718"/>
      <c r="TDI240" s="718"/>
      <c r="TDJ240" s="718"/>
      <c r="TDK240" s="718"/>
      <c r="TDL240" s="718"/>
      <c r="TDM240" s="718"/>
      <c r="TDN240" s="718"/>
      <c r="TDO240" s="718"/>
      <c r="TDP240" s="718"/>
      <c r="TDQ240" s="718"/>
      <c r="TDR240" s="718"/>
      <c r="TDS240" s="719"/>
      <c r="TDT240" s="719"/>
      <c r="TDU240" s="719"/>
      <c r="TDV240" s="719"/>
      <c r="TDW240" s="719"/>
      <c r="TDX240" s="719"/>
      <c r="TDY240" s="717"/>
      <c r="TDZ240" s="718"/>
      <c r="TEA240" s="718"/>
      <c r="TEB240" s="718"/>
      <c r="TEC240" s="718"/>
      <c r="TED240" s="718"/>
      <c r="TEE240" s="718"/>
      <c r="TEF240" s="718"/>
      <c r="TEG240" s="718"/>
      <c r="TEH240" s="718"/>
      <c r="TEI240" s="718"/>
      <c r="TEJ240" s="718"/>
      <c r="TEK240" s="718"/>
      <c r="TEL240" s="719"/>
      <c r="TEM240" s="719"/>
      <c r="TEN240" s="719"/>
      <c r="TEO240" s="719"/>
      <c r="TEP240" s="719"/>
      <c r="TEQ240" s="719"/>
      <c r="TER240" s="717"/>
      <c r="TES240" s="718"/>
      <c r="TET240" s="718"/>
      <c r="TEU240" s="718"/>
      <c r="TEV240" s="718"/>
      <c r="TEW240" s="718"/>
      <c r="TEX240" s="718"/>
      <c r="TEY240" s="718"/>
      <c r="TEZ240" s="718"/>
      <c r="TFA240" s="718"/>
      <c r="TFB240" s="718"/>
      <c r="TFC240" s="718"/>
      <c r="TFD240" s="718"/>
      <c r="TFE240" s="719"/>
      <c r="TFF240" s="719"/>
      <c r="TFG240" s="719"/>
      <c r="TFH240" s="719"/>
      <c r="TFI240" s="719"/>
      <c r="TFJ240" s="719"/>
      <c r="TFK240" s="717"/>
      <c r="TFL240" s="718"/>
      <c r="TFM240" s="718"/>
      <c r="TFN240" s="718"/>
      <c r="TFO240" s="718"/>
      <c r="TFP240" s="718"/>
      <c r="TFQ240" s="718"/>
      <c r="TFR240" s="718"/>
      <c r="TFS240" s="718"/>
      <c r="TFT240" s="718"/>
      <c r="TFU240" s="718"/>
      <c r="TFV240" s="718"/>
      <c r="TFW240" s="718"/>
      <c r="TFX240" s="719"/>
      <c r="TFY240" s="719"/>
      <c r="TFZ240" s="719"/>
      <c r="TGA240" s="719"/>
      <c r="TGB240" s="719"/>
      <c r="TGC240" s="719"/>
      <c r="TGD240" s="717"/>
      <c r="TGE240" s="718"/>
      <c r="TGF240" s="718"/>
      <c r="TGG240" s="718"/>
      <c r="TGH240" s="718"/>
      <c r="TGI240" s="718"/>
      <c r="TGJ240" s="718"/>
      <c r="TGK240" s="718"/>
      <c r="TGL240" s="718"/>
      <c r="TGM240" s="718"/>
      <c r="TGN240" s="718"/>
      <c r="TGO240" s="718"/>
      <c r="TGP240" s="718"/>
      <c r="TGQ240" s="719"/>
      <c r="TGR240" s="719"/>
      <c r="TGS240" s="719"/>
      <c r="TGT240" s="719"/>
      <c r="TGU240" s="719"/>
      <c r="TGV240" s="719"/>
      <c r="TGW240" s="717"/>
      <c r="TGX240" s="718"/>
      <c r="TGY240" s="718"/>
      <c r="TGZ240" s="718"/>
      <c r="THA240" s="718"/>
      <c r="THB240" s="718"/>
      <c r="THC240" s="718"/>
      <c r="THD240" s="718"/>
      <c r="THE240" s="718"/>
      <c r="THF240" s="718"/>
      <c r="THG240" s="718"/>
      <c r="THH240" s="718"/>
      <c r="THI240" s="718"/>
      <c r="THJ240" s="719"/>
      <c r="THK240" s="719"/>
      <c r="THL240" s="719"/>
      <c r="THM240" s="719"/>
      <c r="THN240" s="719"/>
      <c r="THO240" s="719"/>
      <c r="THP240" s="717"/>
      <c r="THQ240" s="718"/>
      <c r="THR240" s="718"/>
      <c r="THS240" s="718"/>
      <c r="THT240" s="718"/>
      <c r="THU240" s="718"/>
      <c r="THV240" s="718"/>
      <c r="THW240" s="718"/>
      <c r="THX240" s="718"/>
      <c r="THY240" s="718"/>
      <c r="THZ240" s="718"/>
      <c r="TIA240" s="718"/>
      <c r="TIB240" s="718"/>
      <c r="TIC240" s="719"/>
      <c r="TID240" s="719"/>
      <c r="TIE240" s="719"/>
      <c r="TIF240" s="719"/>
      <c r="TIG240" s="719"/>
      <c r="TIH240" s="719"/>
      <c r="TII240" s="717"/>
      <c r="TIJ240" s="718"/>
      <c r="TIK240" s="718"/>
      <c r="TIL240" s="718"/>
      <c r="TIM240" s="718"/>
      <c r="TIN240" s="718"/>
      <c r="TIO240" s="718"/>
      <c r="TIP240" s="718"/>
      <c r="TIQ240" s="718"/>
      <c r="TIR240" s="718"/>
      <c r="TIS240" s="718"/>
      <c r="TIT240" s="718"/>
      <c r="TIU240" s="718"/>
      <c r="TIV240" s="719"/>
      <c r="TIW240" s="719"/>
      <c r="TIX240" s="719"/>
      <c r="TIY240" s="719"/>
      <c r="TIZ240" s="719"/>
      <c r="TJA240" s="719"/>
      <c r="TJB240" s="717"/>
      <c r="TJC240" s="718"/>
      <c r="TJD240" s="718"/>
      <c r="TJE240" s="718"/>
      <c r="TJF240" s="718"/>
      <c r="TJG240" s="718"/>
      <c r="TJH240" s="718"/>
      <c r="TJI240" s="718"/>
      <c r="TJJ240" s="718"/>
      <c r="TJK240" s="718"/>
      <c r="TJL240" s="718"/>
      <c r="TJM240" s="718"/>
      <c r="TJN240" s="718"/>
      <c r="TJO240" s="719"/>
      <c r="TJP240" s="719"/>
      <c r="TJQ240" s="719"/>
      <c r="TJR240" s="719"/>
      <c r="TJS240" s="719"/>
      <c r="TJT240" s="719"/>
      <c r="TJU240" s="717"/>
      <c r="TJV240" s="718"/>
      <c r="TJW240" s="718"/>
      <c r="TJX240" s="718"/>
      <c r="TJY240" s="718"/>
      <c r="TJZ240" s="718"/>
      <c r="TKA240" s="718"/>
      <c r="TKB240" s="718"/>
      <c r="TKC240" s="718"/>
      <c r="TKD240" s="718"/>
      <c r="TKE240" s="718"/>
      <c r="TKF240" s="718"/>
      <c r="TKG240" s="718"/>
      <c r="TKH240" s="719"/>
      <c r="TKI240" s="719"/>
      <c r="TKJ240" s="719"/>
      <c r="TKK240" s="719"/>
      <c r="TKL240" s="719"/>
      <c r="TKM240" s="719"/>
      <c r="TKN240" s="717"/>
      <c r="TKO240" s="718"/>
      <c r="TKP240" s="718"/>
      <c r="TKQ240" s="718"/>
      <c r="TKR240" s="718"/>
      <c r="TKS240" s="718"/>
      <c r="TKT240" s="718"/>
      <c r="TKU240" s="718"/>
      <c r="TKV240" s="718"/>
      <c r="TKW240" s="718"/>
      <c r="TKX240" s="718"/>
      <c r="TKY240" s="718"/>
      <c r="TKZ240" s="718"/>
      <c r="TLA240" s="719"/>
      <c r="TLB240" s="719"/>
      <c r="TLC240" s="719"/>
      <c r="TLD240" s="719"/>
      <c r="TLE240" s="719"/>
      <c r="TLF240" s="719"/>
      <c r="TLG240" s="717"/>
      <c r="TLH240" s="718"/>
      <c r="TLI240" s="718"/>
      <c r="TLJ240" s="718"/>
      <c r="TLK240" s="718"/>
      <c r="TLL240" s="718"/>
      <c r="TLM240" s="718"/>
      <c r="TLN240" s="718"/>
      <c r="TLO240" s="718"/>
      <c r="TLP240" s="718"/>
      <c r="TLQ240" s="718"/>
      <c r="TLR240" s="718"/>
      <c r="TLS240" s="718"/>
      <c r="TLT240" s="719"/>
      <c r="TLU240" s="719"/>
      <c r="TLV240" s="719"/>
      <c r="TLW240" s="719"/>
      <c r="TLX240" s="719"/>
      <c r="TLY240" s="719"/>
      <c r="TLZ240" s="717"/>
      <c r="TMA240" s="718"/>
      <c r="TMB240" s="718"/>
      <c r="TMC240" s="718"/>
      <c r="TMD240" s="718"/>
      <c r="TME240" s="718"/>
      <c r="TMF240" s="718"/>
      <c r="TMG240" s="718"/>
      <c r="TMH240" s="718"/>
      <c r="TMI240" s="718"/>
      <c r="TMJ240" s="718"/>
      <c r="TMK240" s="718"/>
      <c r="TML240" s="718"/>
      <c r="TMM240" s="719"/>
      <c r="TMN240" s="719"/>
      <c r="TMO240" s="719"/>
      <c r="TMP240" s="719"/>
      <c r="TMQ240" s="719"/>
      <c r="TMR240" s="719"/>
      <c r="TMS240" s="717"/>
      <c r="TMT240" s="718"/>
      <c r="TMU240" s="718"/>
      <c r="TMV240" s="718"/>
      <c r="TMW240" s="718"/>
      <c r="TMX240" s="718"/>
      <c r="TMY240" s="718"/>
      <c r="TMZ240" s="718"/>
      <c r="TNA240" s="718"/>
      <c r="TNB240" s="718"/>
      <c r="TNC240" s="718"/>
      <c r="TND240" s="718"/>
      <c r="TNE240" s="718"/>
      <c r="TNF240" s="719"/>
      <c r="TNG240" s="719"/>
      <c r="TNH240" s="719"/>
      <c r="TNI240" s="719"/>
      <c r="TNJ240" s="719"/>
      <c r="TNK240" s="719"/>
      <c r="TNL240" s="717"/>
      <c r="TNM240" s="718"/>
      <c r="TNN240" s="718"/>
      <c r="TNO240" s="718"/>
      <c r="TNP240" s="718"/>
      <c r="TNQ240" s="718"/>
      <c r="TNR240" s="718"/>
      <c r="TNS240" s="718"/>
      <c r="TNT240" s="718"/>
      <c r="TNU240" s="718"/>
      <c r="TNV240" s="718"/>
      <c r="TNW240" s="718"/>
      <c r="TNX240" s="718"/>
      <c r="TNY240" s="719"/>
      <c r="TNZ240" s="719"/>
      <c r="TOA240" s="719"/>
      <c r="TOB240" s="719"/>
      <c r="TOC240" s="719"/>
      <c r="TOD240" s="719"/>
      <c r="TOE240" s="717"/>
      <c r="TOF240" s="718"/>
      <c r="TOG240" s="718"/>
      <c r="TOH240" s="718"/>
      <c r="TOI240" s="718"/>
      <c r="TOJ240" s="718"/>
      <c r="TOK240" s="718"/>
      <c r="TOL240" s="718"/>
      <c r="TOM240" s="718"/>
      <c r="TON240" s="718"/>
      <c r="TOO240" s="718"/>
      <c r="TOP240" s="718"/>
      <c r="TOQ240" s="718"/>
      <c r="TOR240" s="719"/>
      <c r="TOS240" s="719"/>
      <c r="TOT240" s="719"/>
      <c r="TOU240" s="719"/>
      <c r="TOV240" s="719"/>
      <c r="TOW240" s="719"/>
      <c r="TOX240" s="717"/>
      <c r="TOY240" s="718"/>
      <c r="TOZ240" s="718"/>
      <c r="TPA240" s="718"/>
      <c r="TPB240" s="718"/>
      <c r="TPC240" s="718"/>
      <c r="TPD240" s="718"/>
      <c r="TPE240" s="718"/>
      <c r="TPF240" s="718"/>
      <c r="TPG240" s="718"/>
      <c r="TPH240" s="718"/>
      <c r="TPI240" s="718"/>
      <c r="TPJ240" s="718"/>
      <c r="TPK240" s="719"/>
      <c r="TPL240" s="719"/>
      <c r="TPM240" s="719"/>
      <c r="TPN240" s="719"/>
      <c r="TPO240" s="719"/>
      <c r="TPP240" s="719"/>
      <c r="TPQ240" s="717"/>
      <c r="TPR240" s="718"/>
      <c r="TPS240" s="718"/>
      <c r="TPT240" s="718"/>
      <c r="TPU240" s="718"/>
      <c r="TPV240" s="718"/>
      <c r="TPW240" s="718"/>
      <c r="TPX240" s="718"/>
      <c r="TPY240" s="718"/>
      <c r="TPZ240" s="718"/>
      <c r="TQA240" s="718"/>
      <c r="TQB240" s="718"/>
      <c r="TQC240" s="718"/>
      <c r="TQD240" s="719"/>
      <c r="TQE240" s="719"/>
      <c r="TQF240" s="719"/>
      <c r="TQG240" s="719"/>
      <c r="TQH240" s="719"/>
      <c r="TQI240" s="719"/>
      <c r="TQJ240" s="717"/>
      <c r="TQK240" s="718"/>
      <c r="TQL240" s="718"/>
      <c r="TQM240" s="718"/>
      <c r="TQN240" s="718"/>
      <c r="TQO240" s="718"/>
      <c r="TQP240" s="718"/>
      <c r="TQQ240" s="718"/>
      <c r="TQR240" s="718"/>
      <c r="TQS240" s="718"/>
      <c r="TQT240" s="718"/>
      <c r="TQU240" s="718"/>
      <c r="TQV240" s="718"/>
      <c r="TQW240" s="719"/>
      <c r="TQX240" s="719"/>
      <c r="TQY240" s="719"/>
      <c r="TQZ240" s="719"/>
      <c r="TRA240" s="719"/>
      <c r="TRB240" s="719"/>
      <c r="TRC240" s="717"/>
      <c r="TRD240" s="718"/>
      <c r="TRE240" s="718"/>
      <c r="TRF240" s="718"/>
      <c r="TRG240" s="718"/>
      <c r="TRH240" s="718"/>
      <c r="TRI240" s="718"/>
      <c r="TRJ240" s="718"/>
      <c r="TRK240" s="718"/>
      <c r="TRL240" s="718"/>
      <c r="TRM240" s="718"/>
      <c r="TRN240" s="718"/>
      <c r="TRO240" s="718"/>
      <c r="TRP240" s="719"/>
      <c r="TRQ240" s="719"/>
      <c r="TRR240" s="719"/>
      <c r="TRS240" s="719"/>
      <c r="TRT240" s="719"/>
      <c r="TRU240" s="719"/>
      <c r="TRV240" s="717"/>
      <c r="TRW240" s="718"/>
      <c r="TRX240" s="718"/>
      <c r="TRY240" s="718"/>
      <c r="TRZ240" s="718"/>
      <c r="TSA240" s="718"/>
      <c r="TSB240" s="718"/>
      <c r="TSC240" s="718"/>
      <c r="TSD240" s="718"/>
      <c r="TSE240" s="718"/>
      <c r="TSF240" s="718"/>
      <c r="TSG240" s="718"/>
      <c r="TSH240" s="718"/>
      <c r="TSI240" s="719"/>
      <c r="TSJ240" s="719"/>
      <c r="TSK240" s="719"/>
      <c r="TSL240" s="719"/>
      <c r="TSM240" s="719"/>
      <c r="TSN240" s="719"/>
      <c r="TSO240" s="717"/>
      <c r="TSP240" s="718"/>
      <c r="TSQ240" s="718"/>
      <c r="TSR240" s="718"/>
      <c r="TSS240" s="718"/>
      <c r="TST240" s="718"/>
      <c r="TSU240" s="718"/>
      <c r="TSV240" s="718"/>
      <c r="TSW240" s="718"/>
      <c r="TSX240" s="718"/>
      <c r="TSY240" s="718"/>
      <c r="TSZ240" s="718"/>
      <c r="TTA240" s="718"/>
      <c r="TTB240" s="719"/>
      <c r="TTC240" s="719"/>
      <c r="TTD240" s="719"/>
      <c r="TTE240" s="719"/>
      <c r="TTF240" s="719"/>
      <c r="TTG240" s="719"/>
      <c r="TTH240" s="717"/>
      <c r="TTI240" s="718"/>
      <c r="TTJ240" s="718"/>
      <c r="TTK240" s="718"/>
      <c r="TTL240" s="718"/>
      <c r="TTM240" s="718"/>
      <c r="TTN240" s="718"/>
      <c r="TTO240" s="718"/>
      <c r="TTP240" s="718"/>
      <c r="TTQ240" s="718"/>
      <c r="TTR240" s="718"/>
      <c r="TTS240" s="718"/>
      <c r="TTT240" s="718"/>
      <c r="TTU240" s="719"/>
      <c r="TTV240" s="719"/>
      <c r="TTW240" s="719"/>
      <c r="TTX240" s="719"/>
      <c r="TTY240" s="719"/>
      <c r="TTZ240" s="719"/>
      <c r="TUA240" s="717"/>
      <c r="TUB240" s="718"/>
      <c r="TUC240" s="718"/>
      <c r="TUD240" s="718"/>
      <c r="TUE240" s="718"/>
      <c r="TUF240" s="718"/>
      <c r="TUG240" s="718"/>
      <c r="TUH240" s="718"/>
      <c r="TUI240" s="718"/>
      <c r="TUJ240" s="718"/>
      <c r="TUK240" s="718"/>
      <c r="TUL240" s="718"/>
      <c r="TUM240" s="718"/>
      <c r="TUN240" s="719"/>
      <c r="TUO240" s="719"/>
      <c r="TUP240" s="719"/>
      <c r="TUQ240" s="719"/>
      <c r="TUR240" s="719"/>
      <c r="TUS240" s="719"/>
      <c r="TUT240" s="717"/>
      <c r="TUU240" s="718"/>
      <c r="TUV240" s="718"/>
      <c r="TUW240" s="718"/>
      <c r="TUX240" s="718"/>
      <c r="TUY240" s="718"/>
      <c r="TUZ240" s="718"/>
      <c r="TVA240" s="718"/>
      <c r="TVB240" s="718"/>
      <c r="TVC240" s="718"/>
      <c r="TVD240" s="718"/>
      <c r="TVE240" s="718"/>
      <c r="TVF240" s="718"/>
      <c r="TVG240" s="719"/>
      <c r="TVH240" s="719"/>
      <c r="TVI240" s="719"/>
      <c r="TVJ240" s="719"/>
      <c r="TVK240" s="719"/>
      <c r="TVL240" s="719"/>
      <c r="TVM240" s="717"/>
      <c r="TVN240" s="718"/>
      <c r="TVO240" s="718"/>
      <c r="TVP240" s="718"/>
      <c r="TVQ240" s="718"/>
      <c r="TVR240" s="718"/>
      <c r="TVS240" s="718"/>
      <c r="TVT240" s="718"/>
      <c r="TVU240" s="718"/>
      <c r="TVV240" s="718"/>
      <c r="TVW240" s="718"/>
      <c r="TVX240" s="718"/>
      <c r="TVY240" s="718"/>
      <c r="TVZ240" s="719"/>
      <c r="TWA240" s="719"/>
      <c r="TWB240" s="719"/>
      <c r="TWC240" s="719"/>
      <c r="TWD240" s="719"/>
      <c r="TWE240" s="719"/>
      <c r="TWF240" s="717"/>
      <c r="TWG240" s="718"/>
      <c r="TWH240" s="718"/>
      <c r="TWI240" s="718"/>
      <c r="TWJ240" s="718"/>
      <c r="TWK240" s="718"/>
      <c r="TWL240" s="718"/>
      <c r="TWM240" s="718"/>
      <c r="TWN240" s="718"/>
      <c r="TWO240" s="718"/>
      <c r="TWP240" s="718"/>
      <c r="TWQ240" s="718"/>
      <c r="TWR240" s="718"/>
      <c r="TWS240" s="719"/>
      <c r="TWT240" s="719"/>
      <c r="TWU240" s="719"/>
      <c r="TWV240" s="719"/>
      <c r="TWW240" s="719"/>
      <c r="TWX240" s="719"/>
      <c r="TWY240" s="717"/>
      <c r="TWZ240" s="718"/>
      <c r="TXA240" s="718"/>
      <c r="TXB240" s="718"/>
      <c r="TXC240" s="718"/>
      <c r="TXD240" s="718"/>
      <c r="TXE240" s="718"/>
      <c r="TXF240" s="718"/>
      <c r="TXG240" s="718"/>
      <c r="TXH240" s="718"/>
      <c r="TXI240" s="718"/>
      <c r="TXJ240" s="718"/>
      <c r="TXK240" s="718"/>
      <c r="TXL240" s="719"/>
      <c r="TXM240" s="719"/>
      <c r="TXN240" s="719"/>
      <c r="TXO240" s="719"/>
      <c r="TXP240" s="719"/>
      <c r="TXQ240" s="719"/>
      <c r="TXR240" s="717"/>
      <c r="TXS240" s="718"/>
      <c r="TXT240" s="718"/>
      <c r="TXU240" s="718"/>
      <c r="TXV240" s="718"/>
      <c r="TXW240" s="718"/>
      <c r="TXX240" s="718"/>
      <c r="TXY240" s="718"/>
      <c r="TXZ240" s="718"/>
      <c r="TYA240" s="718"/>
      <c r="TYB240" s="718"/>
      <c r="TYC240" s="718"/>
      <c r="TYD240" s="718"/>
      <c r="TYE240" s="719"/>
      <c r="TYF240" s="719"/>
      <c r="TYG240" s="719"/>
      <c r="TYH240" s="719"/>
      <c r="TYI240" s="719"/>
      <c r="TYJ240" s="719"/>
      <c r="TYK240" s="717"/>
      <c r="TYL240" s="718"/>
      <c r="TYM240" s="718"/>
      <c r="TYN240" s="718"/>
      <c r="TYO240" s="718"/>
      <c r="TYP240" s="718"/>
      <c r="TYQ240" s="718"/>
      <c r="TYR240" s="718"/>
      <c r="TYS240" s="718"/>
      <c r="TYT240" s="718"/>
      <c r="TYU240" s="718"/>
      <c r="TYV240" s="718"/>
      <c r="TYW240" s="718"/>
      <c r="TYX240" s="719"/>
      <c r="TYY240" s="719"/>
      <c r="TYZ240" s="719"/>
      <c r="TZA240" s="719"/>
      <c r="TZB240" s="719"/>
      <c r="TZC240" s="719"/>
      <c r="TZD240" s="717"/>
      <c r="TZE240" s="718"/>
      <c r="TZF240" s="718"/>
      <c r="TZG240" s="718"/>
      <c r="TZH240" s="718"/>
      <c r="TZI240" s="718"/>
      <c r="TZJ240" s="718"/>
      <c r="TZK240" s="718"/>
      <c r="TZL240" s="718"/>
      <c r="TZM240" s="718"/>
      <c r="TZN240" s="718"/>
      <c r="TZO240" s="718"/>
      <c r="TZP240" s="718"/>
      <c r="TZQ240" s="719"/>
      <c r="TZR240" s="719"/>
      <c r="TZS240" s="719"/>
      <c r="TZT240" s="719"/>
      <c r="TZU240" s="719"/>
      <c r="TZV240" s="719"/>
      <c r="TZW240" s="717"/>
      <c r="TZX240" s="718"/>
      <c r="TZY240" s="718"/>
      <c r="TZZ240" s="718"/>
      <c r="UAA240" s="718"/>
      <c r="UAB240" s="718"/>
      <c r="UAC240" s="718"/>
      <c r="UAD240" s="718"/>
      <c r="UAE240" s="718"/>
      <c r="UAF240" s="718"/>
      <c r="UAG240" s="718"/>
      <c r="UAH240" s="718"/>
      <c r="UAI240" s="718"/>
      <c r="UAJ240" s="719"/>
      <c r="UAK240" s="719"/>
      <c r="UAL240" s="719"/>
      <c r="UAM240" s="719"/>
      <c r="UAN240" s="719"/>
      <c r="UAO240" s="719"/>
      <c r="UAP240" s="717"/>
      <c r="UAQ240" s="718"/>
      <c r="UAR240" s="718"/>
      <c r="UAS240" s="718"/>
      <c r="UAT240" s="718"/>
      <c r="UAU240" s="718"/>
      <c r="UAV240" s="718"/>
      <c r="UAW240" s="718"/>
      <c r="UAX240" s="718"/>
      <c r="UAY240" s="718"/>
      <c r="UAZ240" s="718"/>
      <c r="UBA240" s="718"/>
      <c r="UBB240" s="718"/>
      <c r="UBC240" s="719"/>
      <c r="UBD240" s="719"/>
      <c r="UBE240" s="719"/>
      <c r="UBF240" s="719"/>
      <c r="UBG240" s="719"/>
      <c r="UBH240" s="719"/>
      <c r="UBI240" s="717"/>
      <c r="UBJ240" s="718"/>
      <c r="UBK240" s="718"/>
      <c r="UBL240" s="718"/>
      <c r="UBM240" s="718"/>
      <c r="UBN240" s="718"/>
      <c r="UBO240" s="718"/>
      <c r="UBP240" s="718"/>
      <c r="UBQ240" s="718"/>
      <c r="UBR240" s="718"/>
      <c r="UBS240" s="718"/>
      <c r="UBT240" s="718"/>
      <c r="UBU240" s="718"/>
      <c r="UBV240" s="719"/>
      <c r="UBW240" s="719"/>
      <c r="UBX240" s="719"/>
      <c r="UBY240" s="719"/>
      <c r="UBZ240" s="719"/>
      <c r="UCA240" s="719"/>
      <c r="UCB240" s="717"/>
      <c r="UCC240" s="718"/>
      <c r="UCD240" s="718"/>
      <c r="UCE240" s="718"/>
      <c r="UCF240" s="718"/>
      <c r="UCG240" s="718"/>
      <c r="UCH240" s="718"/>
      <c r="UCI240" s="718"/>
      <c r="UCJ240" s="718"/>
      <c r="UCK240" s="718"/>
      <c r="UCL240" s="718"/>
      <c r="UCM240" s="718"/>
      <c r="UCN240" s="718"/>
      <c r="UCO240" s="719"/>
      <c r="UCP240" s="719"/>
      <c r="UCQ240" s="719"/>
      <c r="UCR240" s="719"/>
      <c r="UCS240" s="719"/>
      <c r="UCT240" s="719"/>
      <c r="UCU240" s="717"/>
      <c r="UCV240" s="718"/>
      <c r="UCW240" s="718"/>
      <c r="UCX240" s="718"/>
      <c r="UCY240" s="718"/>
      <c r="UCZ240" s="718"/>
      <c r="UDA240" s="718"/>
      <c r="UDB240" s="718"/>
      <c r="UDC240" s="718"/>
      <c r="UDD240" s="718"/>
      <c r="UDE240" s="718"/>
      <c r="UDF240" s="718"/>
      <c r="UDG240" s="718"/>
      <c r="UDH240" s="719"/>
      <c r="UDI240" s="719"/>
      <c r="UDJ240" s="719"/>
      <c r="UDK240" s="719"/>
      <c r="UDL240" s="719"/>
      <c r="UDM240" s="719"/>
      <c r="UDN240" s="717"/>
      <c r="UDO240" s="718"/>
      <c r="UDP240" s="718"/>
      <c r="UDQ240" s="718"/>
      <c r="UDR240" s="718"/>
      <c r="UDS240" s="718"/>
      <c r="UDT240" s="718"/>
      <c r="UDU240" s="718"/>
      <c r="UDV240" s="718"/>
      <c r="UDW240" s="718"/>
      <c r="UDX240" s="718"/>
      <c r="UDY240" s="718"/>
      <c r="UDZ240" s="718"/>
      <c r="UEA240" s="719"/>
      <c r="UEB240" s="719"/>
      <c r="UEC240" s="719"/>
      <c r="UED240" s="719"/>
      <c r="UEE240" s="719"/>
      <c r="UEF240" s="719"/>
      <c r="UEG240" s="717"/>
      <c r="UEH240" s="718"/>
      <c r="UEI240" s="718"/>
      <c r="UEJ240" s="718"/>
      <c r="UEK240" s="718"/>
      <c r="UEL240" s="718"/>
      <c r="UEM240" s="718"/>
      <c r="UEN240" s="718"/>
      <c r="UEO240" s="718"/>
      <c r="UEP240" s="718"/>
      <c r="UEQ240" s="718"/>
      <c r="UER240" s="718"/>
      <c r="UES240" s="718"/>
      <c r="UET240" s="719"/>
      <c r="UEU240" s="719"/>
      <c r="UEV240" s="719"/>
      <c r="UEW240" s="719"/>
      <c r="UEX240" s="719"/>
      <c r="UEY240" s="719"/>
      <c r="UEZ240" s="717"/>
      <c r="UFA240" s="718"/>
      <c r="UFB240" s="718"/>
      <c r="UFC240" s="718"/>
      <c r="UFD240" s="718"/>
      <c r="UFE240" s="718"/>
      <c r="UFF240" s="718"/>
      <c r="UFG240" s="718"/>
      <c r="UFH240" s="718"/>
      <c r="UFI240" s="718"/>
      <c r="UFJ240" s="718"/>
      <c r="UFK240" s="718"/>
      <c r="UFL240" s="718"/>
      <c r="UFM240" s="719"/>
      <c r="UFN240" s="719"/>
      <c r="UFO240" s="719"/>
      <c r="UFP240" s="719"/>
      <c r="UFQ240" s="719"/>
      <c r="UFR240" s="719"/>
      <c r="UFS240" s="717"/>
      <c r="UFT240" s="718"/>
      <c r="UFU240" s="718"/>
      <c r="UFV240" s="718"/>
      <c r="UFW240" s="718"/>
      <c r="UFX240" s="718"/>
      <c r="UFY240" s="718"/>
      <c r="UFZ240" s="718"/>
      <c r="UGA240" s="718"/>
      <c r="UGB240" s="718"/>
      <c r="UGC240" s="718"/>
      <c r="UGD240" s="718"/>
      <c r="UGE240" s="718"/>
      <c r="UGF240" s="719"/>
      <c r="UGG240" s="719"/>
      <c r="UGH240" s="719"/>
      <c r="UGI240" s="719"/>
      <c r="UGJ240" s="719"/>
      <c r="UGK240" s="719"/>
      <c r="UGL240" s="717"/>
      <c r="UGM240" s="718"/>
      <c r="UGN240" s="718"/>
      <c r="UGO240" s="718"/>
      <c r="UGP240" s="718"/>
      <c r="UGQ240" s="718"/>
      <c r="UGR240" s="718"/>
      <c r="UGS240" s="718"/>
      <c r="UGT240" s="718"/>
      <c r="UGU240" s="718"/>
      <c r="UGV240" s="718"/>
      <c r="UGW240" s="718"/>
      <c r="UGX240" s="718"/>
      <c r="UGY240" s="719"/>
      <c r="UGZ240" s="719"/>
      <c r="UHA240" s="719"/>
      <c r="UHB240" s="719"/>
      <c r="UHC240" s="719"/>
      <c r="UHD240" s="719"/>
      <c r="UHE240" s="717"/>
      <c r="UHF240" s="718"/>
      <c r="UHG240" s="718"/>
      <c r="UHH240" s="718"/>
      <c r="UHI240" s="718"/>
      <c r="UHJ240" s="718"/>
      <c r="UHK240" s="718"/>
      <c r="UHL240" s="718"/>
      <c r="UHM240" s="718"/>
      <c r="UHN240" s="718"/>
      <c r="UHO240" s="718"/>
      <c r="UHP240" s="718"/>
      <c r="UHQ240" s="718"/>
      <c r="UHR240" s="719"/>
      <c r="UHS240" s="719"/>
      <c r="UHT240" s="719"/>
      <c r="UHU240" s="719"/>
      <c r="UHV240" s="719"/>
      <c r="UHW240" s="719"/>
      <c r="UHX240" s="717"/>
      <c r="UHY240" s="718"/>
      <c r="UHZ240" s="718"/>
      <c r="UIA240" s="718"/>
      <c r="UIB240" s="718"/>
      <c r="UIC240" s="718"/>
      <c r="UID240" s="718"/>
      <c r="UIE240" s="718"/>
      <c r="UIF240" s="718"/>
      <c r="UIG240" s="718"/>
      <c r="UIH240" s="718"/>
      <c r="UII240" s="718"/>
      <c r="UIJ240" s="718"/>
      <c r="UIK240" s="719"/>
      <c r="UIL240" s="719"/>
      <c r="UIM240" s="719"/>
      <c r="UIN240" s="719"/>
      <c r="UIO240" s="719"/>
      <c r="UIP240" s="719"/>
      <c r="UIQ240" s="717"/>
      <c r="UIR240" s="718"/>
      <c r="UIS240" s="718"/>
      <c r="UIT240" s="718"/>
      <c r="UIU240" s="718"/>
      <c r="UIV240" s="718"/>
      <c r="UIW240" s="718"/>
      <c r="UIX240" s="718"/>
      <c r="UIY240" s="718"/>
      <c r="UIZ240" s="718"/>
      <c r="UJA240" s="718"/>
      <c r="UJB240" s="718"/>
      <c r="UJC240" s="718"/>
      <c r="UJD240" s="719"/>
      <c r="UJE240" s="719"/>
      <c r="UJF240" s="719"/>
      <c r="UJG240" s="719"/>
      <c r="UJH240" s="719"/>
      <c r="UJI240" s="719"/>
      <c r="UJJ240" s="717"/>
      <c r="UJK240" s="718"/>
      <c r="UJL240" s="718"/>
      <c r="UJM240" s="718"/>
      <c r="UJN240" s="718"/>
      <c r="UJO240" s="718"/>
      <c r="UJP240" s="718"/>
      <c r="UJQ240" s="718"/>
      <c r="UJR240" s="718"/>
      <c r="UJS240" s="718"/>
      <c r="UJT240" s="718"/>
      <c r="UJU240" s="718"/>
      <c r="UJV240" s="718"/>
      <c r="UJW240" s="719"/>
      <c r="UJX240" s="719"/>
      <c r="UJY240" s="719"/>
      <c r="UJZ240" s="719"/>
      <c r="UKA240" s="719"/>
      <c r="UKB240" s="719"/>
      <c r="UKC240" s="717"/>
      <c r="UKD240" s="718"/>
      <c r="UKE240" s="718"/>
      <c r="UKF240" s="718"/>
      <c r="UKG240" s="718"/>
      <c r="UKH240" s="718"/>
      <c r="UKI240" s="718"/>
      <c r="UKJ240" s="718"/>
      <c r="UKK240" s="718"/>
      <c r="UKL240" s="718"/>
      <c r="UKM240" s="718"/>
      <c r="UKN240" s="718"/>
      <c r="UKO240" s="718"/>
      <c r="UKP240" s="719"/>
      <c r="UKQ240" s="719"/>
      <c r="UKR240" s="719"/>
      <c r="UKS240" s="719"/>
      <c r="UKT240" s="719"/>
      <c r="UKU240" s="719"/>
      <c r="UKV240" s="717"/>
      <c r="UKW240" s="718"/>
      <c r="UKX240" s="718"/>
      <c r="UKY240" s="718"/>
      <c r="UKZ240" s="718"/>
      <c r="ULA240" s="718"/>
      <c r="ULB240" s="718"/>
      <c r="ULC240" s="718"/>
      <c r="ULD240" s="718"/>
      <c r="ULE240" s="718"/>
      <c r="ULF240" s="718"/>
      <c r="ULG240" s="718"/>
      <c r="ULH240" s="718"/>
      <c r="ULI240" s="719"/>
      <c r="ULJ240" s="719"/>
      <c r="ULK240" s="719"/>
      <c r="ULL240" s="719"/>
      <c r="ULM240" s="719"/>
      <c r="ULN240" s="719"/>
      <c r="ULO240" s="717"/>
      <c r="ULP240" s="718"/>
      <c r="ULQ240" s="718"/>
      <c r="ULR240" s="718"/>
      <c r="ULS240" s="718"/>
      <c r="ULT240" s="718"/>
      <c r="ULU240" s="718"/>
      <c r="ULV240" s="718"/>
      <c r="ULW240" s="718"/>
      <c r="ULX240" s="718"/>
      <c r="ULY240" s="718"/>
      <c r="ULZ240" s="718"/>
      <c r="UMA240" s="718"/>
      <c r="UMB240" s="719"/>
      <c r="UMC240" s="719"/>
      <c r="UMD240" s="719"/>
      <c r="UME240" s="719"/>
      <c r="UMF240" s="719"/>
      <c r="UMG240" s="719"/>
      <c r="UMH240" s="717"/>
      <c r="UMI240" s="718"/>
      <c r="UMJ240" s="718"/>
      <c r="UMK240" s="718"/>
      <c r="UML240" s="718"/>
      <c r="UMM240" s="718"/>
      <c r="UMN240" s="718"/>
      <c r="UMO240" s="718"/>
      <c r="UMP240" s="718"/>
      <c r="UMQ240" s="718"/>
      <c r="UMR240" s="718"/>
      <c r="UMS240" s="718"/>
      <c r="UMT240" s="718"/>
      <c r="UMU240" s="719"/>
      <c r="UMV240" s="719"/>
      <c r="UMW240" s="719"/>
      <c r="UMX240" s="719"/>
      <c r="UMY240" s="719"/>
      <c r="UMZ240" s="719"/>
      <c r="UNA240" s="717"/>
      <c r="UNB240" s="718"/>
      <c r="UNC240" s="718"/>
      <c r="UND240" s="718"/>
      <c r="UNE240" s="718"/>
      <c r="UNF240" s="718"/>
      <c r="UNG240" s="718"/>
      <c r="UNH240" s="718"/>
      <c r="UNI240" s="718"/>
      <c r="UNJ240" s="718"/>
      <c r="UNK240" s="718"/>
      <c r="UNL240" s="718"/>
      <c r="UNM240" s="718"/>
      <c r="UNN240" s="719"/>
      <c r="UNO240" s="719"/>
      <c r="UNP240" s="719"/>
      <c r="UNQ240" s="719"/>
      <c r="UNR240" s="719"/>
      <c r="UNS240" s="719"/>
      <c r="UNT240" s="717"/>
      <c r="UNU240" s="718"/>
      <c r="UNV240" s="718"/>
      <c r="UNW240" s="718"/>
      <c r="UNX240" s="718"/>
      <c r="UNY240" s="718"/>
      <c r="UNZ240" s="718"/>
      <c r="UOA240" s="718"/>
      <c r="UOB240" s="718"/>
      <c r="UOC240" s="718"/>
      <c r="UOD240" s="718"/>
      <c r="UOE240" s="718"/>
      <c r="UOF240" s="718"/>
      <c r="UOG240" s="719"/>
      <c r="UOH240" s="719"/>
      <c r="UOI240" s="719"/>
      <c r="UOJ240" s="719"/>
      <c r="UOK240" s="719"/>
      <c r="UOL240" s="719"/>
      <c r="UOM240" s="717"/>
      <c r="UON240" s="718"/>
      <c r="UOO240" s="718"/>
      <c r="UOP240" s="718"/>
      <c r="UOQ240" s="718"/>
      <c r="UOR240" s="718"/>
      <c r="UOS240" s="718"/>
      <c r="UOT240" s="718"/>
      <c r="UOU240" s="718"/>
      <c r="UOV240" s="718"/>
      <c r="UOW240" s="718"/>
      <c r="UOX240" s="718"/>
      <c r="UOY240" s="718"/>
      <c r="UOZ240" s="719"/>
      <c r="UPA240" s="719"/>
      <c r="UPB240" s="719"/>
      <c r="UPC240" s="719"/>
      <c r="UPD240" s="719"/>
      <c r="UPE240" s="719"/>
      <c r="UPF240" s="717"/>
      <c r="UPG240" s="718"/>
      <c r="UPH240" s="718"/>
      <c r="UPI240" s="718"/>
      <c r="UPJ240" s="718"/>
      <c r="UPK240" s="718"/>
      <c r="UPL240" s="718"/>
      <c r="UPM240" s="718"/>
      <c r="UPN240" s="718"/>
      <c r="UPO240" s="718"/>
      <c r="UPP240" s="718"/>
      <c r="UPQ240" s="718"/>
      <c r="UPR240" s="718"/>
      <c r="UPS240" s="719"/>
      <c r="UPT240" s="719"/>
      <c r="UPU240" s="719"/>
      <c r="UPV240" s="719"/>
      <c r="UPW240" s="719"/>
      <c r="UPX240" s="719"/>
      <c r="UPY240" s="717"/>
      <c r="UPZ240" s="718"/>
      <c r="UQA240" s="718"/>
      <c r="UQB240" s="718"/>
      <c r="UQC240" s="718"/>
      <c r="UQD240" s="718"/>
      <c r="UQE240" s="718"/>
      <c r="UQF240" s="718"/>
      <c r="UQG240" s="718"/>
      <c r="UQH240" s="718"/>
      <c r="UQI240" s="718"/>
      <c r="UQJ240" s="718"/>
      <c r="UQK240" s="718"/>
      <c r="UQL240" s="719"/>
      <c r="UQM240" s="719"/>
      <c r="UQN240" s="719"/>
      <c r="UQO240" s="719"/>
      <c r="UQP240" s="719"/>
      <c r="UQQ240" s="719"/>
      <c r="UQR240" s="717"/>
      <c r="UQS240" s="718"/>
      <c r="UQT240" s="718"/>
      <c r="UQU240" s="718"/>
      <c r="UQV240" s="718"/>
      <c r="UQW240" s="718"/>
      <c r="UQX240" s="718"/>
      <c r="UQY240" s="718"/>
      <c r="UQZ240" s="718"/>
      <c r="URA240" s="718"/>
      <c r="URB240" s="718"/>
      <c r="URC240" s="718"/>
      <c r="URD240" s="718"/>
      <c r="URE240" s="719"/>
      <c r="URF240" s="719"/>
      <c r="URG240" s="719"/>
      <c r="URH240" s="719"/>
      <c r="URI240" s="719"/>
      <c r="URJ240" s="719"/>
      <c r="URK240" s="717"/>
      <c r="URL240" s="718"/>
      <c r="URM240" s="718"/>
      <c r="URN240" s="718"/>
      <c r="URO240" s="718"/>
      <c r="URP240" s="718"/>
      <c r="URQ240" s="718"/>
      <c r="URR240" s="718"/>
      <c r="URS240" s="718"/>
      <c r="URT240" s="718"/>
      <c r="URU240" s="718"/>
      <c r="URV240" s="718"/>
      <c r="URW240" s="718"/>
      <c r="URX240" s="719"/>
      <c r="URY240" s="719"/>
      <c r="URZ240" s="719"/>
      <c r="USA240" s="719"/>
      <c r="USB240" s="719"/>
      <c r="USC240" s="719"/>
      <c r="USD240" s="717"/>
      <c r="USE240" s="718"/>
      <c r="USF240" s="718"/>
      <c r="USG240" s="718"/>
      <c r="USH240" s="718"/>
      <c r="USI240" s="718"/>
      <c r="USJ240" s="718"/>
      <c r="USK240" s="718"/>
      <c r="USL240" s="718"/>
      <c r="USM240" s="718"/>
      <c r="USN240" s="718"/>
      <c r="USO240" s="718"/>
      <c r="USP240" s="718"/>
      <c r="USQ240" s="719"/>
      <c r="USR240" s="719"/>
      <c r="USS240" s="719"/>
      <c r="UST240" s="719"/>
      <c r="USU240" s="719"/>
      <c r="USV240" s="719"/>
      <c r="USW240" s="717"/>
      <c r="USX240" s="718"/>
      <c r="USY240" s="718"/>
      <c r="USZ240" s="718"/>
      <c r="UTA240" s="718"/>
      <c r="UTB240" s="718"/>
      <c r="UTC240" s="718"/>
      <c r="UTD240" s="718"/>
      <c r="UTE240" s="718"/>
      <c r="UTF240" s="718"/>
      <c r="UTG240" s="718"/>
      <c r="UTH240" s="718"/>
      <c r="UTI240" s="718"/>
      <c r="UTJ240" s="719"/>
      <c r="UTK240" s="719"/>
      <c r="UTL240" s="719"/>
      <c r="UTM240" s="719"/>
      <c r="UTN240" s="719"/>
      <c r="UTO240" s="719"/>
      <c r="UTP240" s="717"/>
      <c r="UTQ240" s="718"/>
      <c r="UTR240" s="718"/>
      <c r="UTS240" s="718"/>
      <c r="UTT240" s="718"/>
      <c r="UTU240" s="718"/>
      <c r="UTV240" s="718"/>
      <c r="UTW240" s="718"/>
      <c r="UTX240" s="718"/>
      <c r="UTY240" s="718"/>
      <c r="UTZ240" s="718"/>
      <c r="UUA240" s="718"/>
      <c r="UUB240" s="718"/>
      <c r="UUC240" s="719"/>
      <c r="UUD240" s="719"/>
      <c r="UUE240" s="719"/>
      <c r="UUF240" s="719"/>
      <c r="UUG240" s="719"/>
      <c r="UUH240" s="719"/>
      <c r="UUI240" s="717"/>
      <c r="UUJ240" s="718"/>
      <c r="UUK240" s="718"/>
      <c r="UUL240" s="718"/>
      <c r="UUM240" s="718"/>
      <c r="UUN240" s="718"/>
      <c r="UUO240" s="718"/>
      <c r="UUP240" s="718"/>
      <c r="UUQ240" s="718"/>
      <c r="UUR240" s="718"/>
      <c r="UUS240" s="718"/>
      <c r="UUT240" s="718"/>
      <c r="UUU240" s="718"/>
      <c r="UUV240" s="719"/>
      <c r="UUW240" s="719"/>
      <c r="UUX240" s="719"/>
      <c r="UUY240" s="719"/>
      <c r="UUZ240" s="719"/>
      <c r="UVA240" s="719"/>
      <c r="UVB240" s="717"/>
      <c r="UVC240" s="718"/>
      <c r="UVD240" s="718"/>
      <c r="UVE240" s="718"/>
      <c r="UVF240" s="718"/>
      <c r="UVG240" s="718"/>
      <c r="UVH240" s="718"/>
      <c r="UVI240" s="718"/>
      <c r="UVJ240" s="718"/>
      <c r="UVK240" s="718"/>
      <c r="UVL240" s="718"/>
      <c r="UVM240" s="718"/>
      <c r="UVN240" s="718"/>
      <c r="UVO240" s="719"/>
      <c r="UVP240" s="719"/>
      <c r="UVQ240" s="719"/>
      <c r="UVR240" s="719"/>
      <c r="UVS240" s="719"/>
      <c r="UVT240" s="719"/>
      <c r="UVU240" s="717"/>
      <c r="UVV240" s="718"/>
      <c r="UVW240" s="718"/>
      <c r="UVX240" s="718"/>
      <c r="UVY240" s="718"/>
      <c r="UVZ240" s="718"/>
      <c r="UWA240" s="718"/>
      <c r="UWB240" s="718"/>
      <c r="UWC240" s="718"/>
      <c r="UWD240" s="718"/>
      <c r="UWE240" s="718"/>
      <c r="UWF240" s="718"/>
      <c r="UWG240" s="718"/>
      <c r="UWH240" s="719"/>
      <c r="UWI240" s="719"/>
      <c r="UWJ240" s="719"/>
      <c r="UWK240" s="719"/>
      <c r="UWL240" s="719"/>
      <c r="UWM240" s="719"/>
      <c r="UWN240" s="717"/>
      <c r="UWO240" s="718"/>
      <c r="UWP240" s="718"/>
      <c r="UWQ240" s="718"/>
      <c r="UWR240" s="718"/>
      <c r="UWS240" s="718"/>
      <c r="UWT240" s="718"/>
      <c r="UWU240" s="718"/>
      <c r="UWV240" s="718"/>
      <c r="UWW240" s="718"/>
      <c r="UWX240" s="718"/>
      <c r="UWY240" s="718"/>
      <c r="UWZ240" s="718"/>
      <c r="UXA240" s="719"/>
      <c r="UXB240" s="719"/>
      <c r="UXC240" s="719"/>
      <c r="UXD240" s="719"/>
      <c r="UXE240" s="719"/>
      <c r="UXF240" s="719"/>
      <c r="UXG240" s="717"/>
      <c r="UXH240" s="718"/>
      <c r="UXI240" s="718"/>
      <c r="UXJ240" s="718"/>
      <c r="UXK240" s="718"/>
      <c r="UXL240" s="718"/>
      <c r="UXM240" s="718"/>
      <c r="UXN240" s="718"/>
      <c r="UXO240" s="718"/>
      <c r="UXP240" s="718"/>
      <c r="UXQ240" s="718"/>
      <c r="UXR240" s="718"/>
      <c r="UXS240" s="718"/>
      <c r="UXT240" s="719"/>
      <c r="UXU240" s="719"/>
      <c r="UXV240" s="719"/>
      <c r="UXW240" s="719"/>
      <c r="UXX240" s="719"/>
      <c r="UXY240" s="719"/>
      <c r="UXZ240" s="717"/>
      <c r="UYA240" s="718"/>
      <c r="UYB240" s="718"/>
      <c r="UYC240" s="718"/>
      <c r="UYD240" s="718"/>
      <c r="UYE240" s="718"/>
      <c r="UYF240" s="718"/>
      <c r="UYG240" s="718"/>
      <c r="UYH240" s="718"/>
      <c r="UYI240" s="718"/>
      <c r="UYJ240" s="718"/>
      <c r="UYK240" s="718"/>
      <c r="UYL240" s="718"/>
      <c r="UYM240" s="719"/>
      <c r="UYN240" s="719"/>
      <c r="UYO240" s="719"/>
      <c r="UYP240" s="719"/>
      <c r="UYQ240" s="719"/>
      <c r="UYR240" s="719"/>
      <c r="UYS240" s="717"/>
      <c r="UYT240" s="718"/>
      <c r="UYU240" s="718"/>
      <c r="UYV240" s="718"/>
      <c r="UYW240" s="718"/>
      <c r="UYX240" s="718"/>
      <c r="UYY240" s="718"/>
      <c r="UYZ240" s="718"/>
      <c r="UZA240" s="718"/>
      <c r="UZB240" s="718"/>
      <c r="UZC240" s="718"/>
      <c r="UZD240" s="718"/>
      <c r="UZE240" s="718"/>
      <c r="UZF240" s="719"/>
      <c r="UZG240" s="719"/>
      <c r="UZH240" s="719"/>
      <c r="UZI240" s="719"/>
      <c r="UZJ240" s="719"/>
      <c r="UZK240" s="719"/>
      <c r="UZL240" s="717"/>
      <c r="UZM240" s="718"/>
      <c r="UZN240" s="718"/>
      <c r="UZO240" s="718"/>
      <c r="UZP240" s="718"/>
      <c r="UZQ240" s="718"/>
      <c r="UZR240" s="718"/>
      <c r="UZS240" s="718"/>
      <c r="UZT240" s="718"/>
      <c r="UZU240" s="718"/>
      <c r="UZV240" s="718"/>
      <c r="UZW240" s="718"/>
      <c r="UZX240" s="718"/>
      <c r="UZY240" s="719"/>
      <c r="UZZ240" s="719"/>
      <c r="VAA240" s="719"/>
      <c r="VAB240" s="719"/>
      <c r="VAC240" s="719"/>
      <c r="VAD240" s="719"/>
      <c r="VAE240" s="717"/>
      <c r="VAF240" s="718"/>
      <c r="VAG240" s="718"/>
      <c r="VAH240" s="718"/>
      <c r="VAI240" s="718"/>
      <c r="VAJ240" s="718"/>
      <c r="VAK240" s="718"/>
      <c r="VAL240" s="718"/>
      <c r="VAM240" s="718"/>
      <c r="VAN240" s="718"/>
      <c r="VAO240" s="718"/>
      <c r="VAP240" s="718"/>
      <c r="VAQ240" s="718"/>
      <c r="VAR240" s="719"/>
      <c r="VAS240" s="719"/>
      <c r="VAT240" s="719"/>
      <c r="VAU240" s="719"/>
      <c r="VAV240" s="719"/>
      <c r="VAW240" s="719"/>
      <c r="VAX240" s="717"/>
      <c r="VAY240" s="718"/>
      <c r="VAZ240" s="718"/>
      <c r="VBA240" s="718"/>
      <c r="VBB240" s="718"/>
      <c r="VBC240" s="718"/>
      <c r="VBD240" s="718"/>
      <c r="VBE240" s="718"/>
      <c r="VBF240" s="718"/>
      <c r="VBG240" s="718"/>
      <c r="VBH240" s="718"/>
      <c r="VBI240" s="718"/>
      <c r="VBJ240" s="718"/>
      <c r="VBK240" s="719"/>
      <c r="VBL240" s="719"/>
      <c r="VBM240" s="719"/>
      <c r="VBN240" s="719"/>
      <c r="VBO240" s="719"/>
      <c r="VBP240" s="719"/>
      <c r="VBQ240" s="717"/>
      <c r="VBR240" s="718"/>
      <c r="VBS240" s="718"/>
      <c r="VBT240" s="718"/>
      <c r="VBU240" s="718"/>
      <c r="VBV240" s="718"/>
      <c r="VBW240" s="718"/>
      <c r="VBX240" s="718"/>
      <c r="VBY240" s="718"/>
      <c r="VBZ240" s="718"/>
      <c r="VCA240" s="718"/>
      <c r="VCB240" s="718"/>
      <c r="VCC240" s="718"/>
      <c r="VCD240" s="719"/>
      <c r="VCE240" s="719"/>
      <c r="VCF240" s="719"/>
      <c r="VCG240" s="719"/>
      <c r="VCH240" s="719"/>
      <c r="VCI240" s="719"/>
      <c r="VCJ240" s="717"/>
      <c r="VCK240" s="718"/>
      <c r="VCL240" s="718"/>
      <c r="VCM240" s="718"/>
      <c r="VCN240" s="718"/>
      <c r="VCO240" s="718"/>
      <c r="VCP240" s="718"/>
      <c r="VCQ240" s="718"/>
      <c r="VCR240" s="718"/>
      <c r="VCS240" s="718"/>
      <c r="VCT240" s="718"/>
      <c r="VCU240" s="718"/>
      <c r="VCV240" s="718"/>
      <c r="VCW240" s="719"/>
      <c r="VCX240" s="719"/>
      <c r="VCY240" s="719"/>
      <c r="VCZ240" s="719"/>
      <c r="VDA240" s="719"/>
      <c r="VDB240" s="719"/>
      <c r="VDC240" s="717"/>
      <c r="VDD240" s="718"/>
      <c r="VDE240" s="718"/>
      <c r="VDF240" s="718"/>
      <c r="VDG240" s="718"/>
      <c r="VDH240" s="718"/>
      <c r="VDI240" s="718"/>
      <c r="VDJ240" s="718"/>
      <c r="VDK240" s="718"/>
      <c r="VDL240" s="718"/>
      <c r="VDM240" s="718"/>
      <c r="VDN240" s="718"/>
      <c r="VDO240" s="718"/>
      <c r="VDP240" s="719"/>
      <c r="VDQ240" s="719"/>
      <c r="VDR240" s="719"/>
      <c r="VDS240" s="719"/>
      <c r="VDT240" s="719"/>
      <c r="VDU240" s="719"/>
      <c r="VDV240" s="717"/>
      <c r="VDW240" s="718"/>
      <c r="VDX240" s="718"/>
      <c r="VDY240" s="718"/>
      <c r="VDZ240" s="718"/>
      <c r="VEA240" s="718"/>
      <c r="VEB240" s="718"/>
      <c r="VEC240" s="718"/>
      <c r="VED240" s="718"/>
      <c r="VEE240" s="718"/>
      <c r="VEF240" s="718"/>
      <c r="VEG240" s="718"/>
      <c r="VEH240" s="718"/>
      <c r="VEI240" s="719"/>
      <c r="VEJ240" s="719"/>
      <c r="VEK240" s="719"/>
      <c r="VEL240" s="719"/>
      <c r="VEM240" s="719"/>
      <c r="VEN240" s="719"/>
      <c r="VEO240" s="717"/>
      <c r="VEP240" s="718"/>
      <c r="VEQ240" s="718"/>
      <c r="VER240" s="718"/>
      <c r="VES240" s="718"/>
      <c r="VET240" s="718"/>
      <c r="VEU240" s="718"/>
      <c r="VEV240" s="718"/>
      <c r="VEW240" s="718"/>
      <c r="VEX240" s="718"/>
      <c r="VEY240" s="718"/>
      <c r="VEZ240" s="718"/>
      <c r="VFA240" s="718"/>
      <c r="VFB240" s="719"/>
      <c r="VFC240" s="719"/>
      <c r="VFD240" s="719"/>
      <c r="VFE240" s="719"/>
      <c r="VFF240" s="719"/>
      <c r="VFG240" s="719"/>
      <c r="VFH240" s="717"/>
      <c r="VFI240" s="718"/>
      <c r="VFJ240" s="718"/>
      <c r="VFK240" s="718"/>
      <c r="VFL240" s="718"/>
      <c r="VFM240" s="718"/>
      <c r="VFN240" s="718"/>
      <c r="VFO240" s="718"/>
      <c r="VFP240" s="718"/>
      <c r="VFQ240" s="718"/>
      <c r="VFR240" s="718"/>
      <c r="VFS240" s="718"/>
      <c r="VFT240" s="718"/>
      <c r="VFU240" s="719"/>
      <c r="VFV240" s="719"/>
      <c r="VFW240" s="719"/>
      <c r="VFX240" s="719"/>
      <c r="VFY240" s="719"/>
      <c r="VFZ240" s="719"/>
      <c r="VGA240" s="717"/>
      <c r="VGB240" s="718"/>
      <c r="VGC240" s="718"/>
      <c r="VGD240" s="718"/>
      <c r="VGE240" s="718"/>
      <c r="VGF240" s="718"/>
      <c r="VGG240" s="718"/>
      <c r="VGH240" s="718"/>
      <c r="VGI240" s="718"/>
      <c r="VGJ240" s="718"/>
      <c r="VGK240" s="718"/>
      <c r="VGL240" s="718"/>
      <c r="VGM240" s="718"/>
      <c r="VGN240" s="719"/>
      <c r="VGO240" s="719"/>
      <c r="VGP240" s="719"/>
      <c r="VGQ240" s="719"/>
      <c r="VGR240" s="719"/>
      <c r="VGS240" s="719"/>
      <c r="VGT240" s="717"/>
      <c r="VGU240" s="718"/>
      <c r="VGV240" s="718"/>
      <c r="VGW240" s="718"/>
      <c r="VGX240" s="718"/>
      <c r="VGY240" s="718"/>
      <c r="VGZ240" s="718"/>
      <c r="VHA240" s="718"/>
      <c r="VHB240" s="718"/>
      <c r="VHC240" s="718"/>
      <c r="VHD240" s="718"/>
      <c r="VHE240" s="718"/>
      <c r="VHF240" s="718"/>
      <c r="VHG240" s="719"/>
      <c r="VHH240" s="719"/>
      <c r="VHI240" s="719"/>
      <c r="VHJ240" s="719"/>
      <c r="VHK240" s="719"/>
      <c r="VHL240" s="719"/>
      <c r="VHM240" s="717"/>
      <c r="VHN240" s="718"/>
      <c r="VHO240" s="718"/>
      <c r="VHP240" s="718"/>
      <c r="VHQ240" s="718"/>
      <c r="VHR240" s="718"/>
      <c r="VHS240" s="718"/>
      <c r="VHT240" s="718"/>
      <c r="VHU240" s="718"/>
      <c r="VHV240" s="718"/>
      <c r="VHW240" s="718"/>
      <c r="VHX240" s="718"/>
      <c r="VHY240" s="718"/>
      <c r="VHZ240" s="719"/>
      <c r="VIA240" s="719"/>
      <c r="VIB240" s="719"/>
      <c r="VIC240" s="719"/>
      <c r="VID240" s="719"/>
      <c r="VIE240" s="719"/>
      <c r="VIF240" s="717"/>
      <c r="VIG240" s="718"/>
      <c r="VIH240" s="718"/>
      <c r="VII240" s="718"/>
      <c r="VIJ240" s="718"/>
      <c r="VIK240" s="718"/>
      <c r="VIL240" s="718"/>
      <c r="VIM240" s="718"/>
      <c r="VIN240" s="718"/>
      <c r="VIO240" s="718"/>
      <c r="VIP240" s="718"/>
      <c r="VIQ240" s="718"/>
      <c r="VIR240" s="718"/>
      <c r="VIS240" s="719"/>
      <c r="VIT240" s="719"/>
      <c r="VIU240" s="719"/>
      <c r="VIV240" s="719"/>
      <c r="VIW240" s="719"/>
      <c r="VIX240" s="719"/>
      <c r="VIY240" s="717"/>
      <c r="VIZ240" s="718"/>
      <c r="VJA240" s="718"/>
      <c r="VJB240" s="718"/>
      <c r="VJC240" s="718"/>
      <c r="VJD240" s="718"/>
      <c r="VJE240" s="718"/>
      <c r="VJF240" s="718"/>
      <c r="VJG240" s="718"/>
      <c r="VJH240" s="718"/>
      <c r="VJI240" s="718"/>
      <c r="VJJ240" s="718"/>
      <c r="VJK240" s="718"/>
      <c r="VJL240" s="719"/>
      <c r="VJM240" s="719"/>
      <c r="VJN240" s="719"/>
      <c r="VJO240" s="719"/>
      <c r="VJP240" s="719"/>
      <c r="VJQ240" s="719"/>
      <c r="VJR240" s="717"/>
      <c r="VJS240" s="718"/>
      <c r="VJT240" s="718"/>
      <c r="VJU240" s="718"/>
      <c r="VJV240" s="718"/>
      <c r="VJW240" s="718"/>
      <c r="VJX240" s="718"/>
      <c r="VJY240" s="718"/>
      <c r="VJZ240" s="718"/>
      <c r="VKA240" s="718"/>
      <c r="VKB240" s="718"/>
      <c r="VKC240" s="718"/>
      <c r="VKD240" s="718"/>
      <c r="VKE240" s="719"/>
      <c r="VKF240" s="719"/>
      <c r="VKG240" s="719"/>
      <c r="VKH240" s="719"/>
      <c r="VKI240" s="719"/>
      <c r="VKJ240" s="719"/>
      <c r="VKK240" s="717"/>
      <c r="VKL240" s="718"/>
      <c r="VKM240" s="718"/>
      <c r="VKN240" s="718"/>
      <c r="VKO240" s="718"/>
      <c r="VKP240" s="718"/>
      <c r="VKQ240" s="718"/>
      <c r="VKR240" s="718"/>
      <c r="VKS240" s="718"/>
      <c r="VKT240" s="718"/>
      <c r="VKU240" s="718"/>
      <c r="VKV240" s="718"/>
      <c r="VKW240" s="718"/>
      <c r="VKX240" s="719"/>
      <c r="VKY240" s="719"/>
      <c r="VKZ240" s="719"/>
      <c r="VLA240" s="719"/>
      <c r="VLB240" s="719"/>
      <c r="VLC240" s="719"/>
      <c r="VLD240" s="717"/>
      <c r="VLE240" s="718"/>
      <c r="VLF240" s="718"/>
      <c r="VLG240" s="718"/>
      <c r="VLH240" s="718"/>
      <c r="VLI240" s="718"/>
      <c r="VLJ240" s="718"/>
      <c r="VLK240" s="718"/>
      <c r="VLL240" s="718"/>
      <c r="VLM240" s="718"/>
      <c r="VLN240" s="718"/>
      <c r="VLO240" s="718"/>
      <c r="VLP240" s="718"/>
      <c r="VLQ240" s="719"/>
      <c r="VLR240" s="719"/>
      <c r="VLS240" s="719"/>
      <c r="VLT240" s="719"/>
      <c r="VLU240" s="719"/>
      <c r="VLV240" s="719"/>
      <c r="VLW240" s="717"/>
      <c r="VLX240" s="718"/>
      <c r="VLY240" s="718"/>
      <c r="VLZ240" s="718"/>
      <c r="VMA240" s="718"/>
      <c r="VMB240" s="718"/>
      <c r="VMC240" s="718"/>
      <c r="VMD240" s="718"/>
      <c r="VME240" s="718"/>
      <c r="VMF240" s="718"/>
      <c r="VMG240" s="718"/>
      <c r="VMH240" s="718"/>
      <c r="VMI240" s="718"/>
      <c r="VMJ240" s="719"/>
      <c r="VMK240" s="719"/>
      <c r="VML240" s="719"/>
      <c r="VMM240" s="719"/>
      <c r="VMN240" s="719"/>
      <c r="VMO240" s="719"/>
      <c r="VMP240" s="717"/>
      <c r="VMQ240" s="718"/>
      <c r="VMR240" s="718"/>
      <c r="VMS240" s="718"/>
      <c r="VMT240" s="718"/>
      <c r="VMU240" s="718"/>
      <c r="VMV240" s="718"/>
      <c r="VMW240" s="718"/>
      <c r="VMX240" s="718"/>
      <c r="VMY240" s="718"/>
      <c r="VMZ240" s="718"/>
      <c r="VNA240" s="718"/>
      <c r="VNB240" s="718"/>
      <c r="VNC240" s="719"/>
      <c r="VND240" s="719"/>
      <c r="VNE240" s="719"/>
      <c r="VNF240" s="719"/>
      <c r="VNG240" s="719"/>
      <c r="VNH240" s="719"/>
      <c r="VNI240" s="717"/>
      <c r="VNJ240" s="718"/>
      <c r="VNK240" s="718"/>
      <c r="VNL240" s="718"/>
      <c r="VNM240" s="718"/>
      <c r="VNN240" s="718"/>
      <c r="VNO240" s="718"/>
      <c r="VNP240" s="718"/>
      <c r="VNQ240" s="718"/>
      <c r="VNR240" s="718"/>
      <c r="VNS240" s="718"/>
      <c r="VNT240" s="718"/>
      <c r="VNU240" s="718"/>
      <c r="VNV240" s="719"/>
      <c r="VNW240" s="719"/>
      <c r="VNX240" s="719"/>
      <c r="VNY240" s="719"/>
      <c r="VNZ240" s="719"/>
      <c r="VOA240" s="719"/>
      <c r="VOB240" s="717"/>
      <c r="VOC240" s="718"/>
      <c r="VOD240" s="718"/>
      <c r="VOE240" s="718"/>
      <c r="VOF240" s="718"/>
      <c r="VOG240" s="718"/>
      <c r="VOH240" s="718"/>
      <c r="VOI240" s="718"/>
      <c r="VOJ240" s="718"/>
      <c r="VOK240" s="718"/>
      <c r="VOL240" s="718"/>
      <c r="VOM240" s="718"/>
      <c r="VON240" s="718"/>
      <c r="VOO240" s="719"/>
      <c r="VOP240" s="719"/>
      <c r="VOQ240" s="719"/>
      <c r="VOR240" s="719"/>
      <c r="VOS240" s="719"/>
      <c r="VOT240" s="719"/>
      <c r="VOU240" s="717"/>
      <c r="VOV240" s="718"/>
      <c r="VOW240" s="718"/>
      <c r="VOX240" s="718"/>
      <c r="VOY240" s="718"/>
      <c r="VOZ240" s="718"/>
      <c r="VPA240" s="718"/>
      <c r="VPB240" s="718"/>
      <c r="VPC240" s="718"/>
      <c r="VPD240" s="718"/>
      <c r="VPE240" s="718"/>
      <c r="VPF240" s="718"/>
      <c r="VPG240" s="718"/>
      <c r="VPH240" s="719"/>
      <c r="VPI240" s="719"/>
      <c r="VPJ240" s="719"/>
      <c r="VPK240" s="719"/>
      <c r="VPL240" s="719"/>
      <c r="VPM240" s="719"/>
      <c r="VPN240" s="717"/>
      <c r="VPO240" s="718"/>
      <c r="VPP240" s="718"/>
      <c r="VPQ240" s="718"/>
      <c r="VPR240" s="718"/>
      <c r="VPS240" s="718"/>
      <c r="VPT240" s="718"/>
      <c r="VPU240" s="718"/>
      <c r="VPV240" s="718"/>
      <c r="VPW240" s="718"/>
      <c r="VPX240" s="718"/>
      <c r="VPY240" s="718"/>
      <c r="VPZ240" s="718"/>
      <c r="VQA240" s="719"/>
      <c r="VQB240" s="719"/>
      <c r="VQC240" s="719"/>
      <c r="VQD240" s="719"/>
      <c r="VQE240" s="719"/>
      <c r="VQF240" s="719"/>
      <c r="VQG240" s="717"/>
      <c r="VQH240" s="718"/>
      <c r="VQI240" s="718"/>
      <c r="VQJ240" s="718"/>
      <c r="VQK240" s="718"/>
      <c r="VQL240" s="718"/>
      <c r="VQM240" s="718"/>
      <c r="VQN240" s="718"/>
      <c r="VQO240" s="718"/>
      <c r="VQP240" s="718"/>
      <c r="VQQ240" s="718"/>
      <c r="VQR240" s="718"/>
      <c r="VQS240" s="718"/>
      <c r="VQT240" s="719"/>
      <c r="VQU240" s="719"/>
      <c r="VQV240" s="719"/>
      <c r="VQW240" s="719"/>
      <c r="VQX240" s="719"/>
      <c r="VQY240" s="719"/>
      <c r="VQZ240" s="717"/>
      <c r="VRA240" s="718"/>
      <c r="VRB240" s="718"/>
      <c r="VRC240" s="718"/>
      <c r="VRD240" s="718"/>
      <c r="VRE240" s="718"/>
      <c r="VRF240" s="718"/>
      <c r="VRG240" s="718"/>
      <c r="VRH240" s="718"/>
      <c r="VRI240" s="718"/>
      <c r="VRJ240" s="718"/>
      <c r="VRK240" s="718"/>
      <c r="VRL240" s="718"/>
      <c r="VRM240" s="719"/>
      <c r="VRN240" s="719"/>
      <c r="VRO240" s="719"/>
      <c r="VRP240" s="719"/>
      <c r="VRQ240" s="719"/>
      <c r="VRR240" s="719"/>
      <c r="VRS240" s="717"/>
      <c r="VRT240" s="718"/>
      <c r="VRU240" s="718"/>
      <c r="VRV240" s="718"/>
      <c r="VRW240" s="718"/>
      <c r="VRX240" s="718"/>
      <c r="VRY240" s="718"/>
      <c r="VRZ240" s="718"/>
      <c r="VSA240" s="718"/>
      <c r="VSB240" s="718"/>
      <c r="VSC240" s="718"/>
      <c r="VSD240" s="718"/>
      <c r="VSE240" s="718"/>
      <c r="VSF240" s="719"/>
      <c r="VSG240" s="719"/>
      <c r="VSH240" s="719"/>
      <c r="VSI240" s="719"/>
      <c r="VSJ240" s="719"/>
      <c r="VSK240" s="719"/>
      <c r="VSL240" s="717"/>
      <c r="VSM240" s="718"/>
      <c r="VSN240" s="718"/>
      <c r="VSO240" s="718"/>
      <c r="VSP240" s="718"/>
      <c r="VSQ240" s="718"/>
      <c r="VSR240" s="718"/>
      <c r="VSS240" s="718"/>
      <c r="VST240" s="718"/>
      <c r="VSU240" s="718"/>
      <c r="VSV240" s="718"/>
      <c r="VSW240" s="718"/>
      <c r="VSX240" s="718"/>
      <c r="VSY240" s="719"/>
      <c r="VSZ240" s="719"/>
      <c r="VTA240" s="719"/>
      <c r="VTB240" s="719"/>
      <c r="VTC240" s="719"/>
      <c r="VTD240" s="719"/>
      <c r="VTE240" s="717"/>
      <c r="VTF240" s="718"/>
      <c r="VTG240" s="718"/>
      <c r="VTH240" s="718"/>
      <c r="VTI240" s="718"/>
      <c r="VTJ240" s="718"/>
      <c r="VTK240" s="718"/>
      <c r="VTL240" s="718"/>
      <c r="VTM240" s="718"/>
      <c r="VTN240" s="718"/>
      <c r="VTO240" s="718"/>
      <c r="VTP240" s="718"/>
      <c r="VTQ240" s="718"/>
      <c r="VTR240" s="719"/>
      <c r="VTS240" s="719"/>
      <c r="VTT240" s="719"/>
      <c r="VTU240" s="719"/>
      <c r="VTV240" s="719"/>
      <c r="VTW240" s="719"/>
      <c r="VTX240" s="717"/>
      <c r="VTY240" s="718"/>
      <c r="VTZ240" s="718"/>
      <c r="VUA240" s="718"/>
      <c r="VUB240" s="718"/>
      <c r="VUC240" s="718"/>
      <c r="VUD240" s="718"/>
      <c r="VUE240" s="718"/>
      <c r="VUF240" s="718"/>
      <c r="VUG240" s="718"/>
      <c r="VUH240" s="718"/>
      <c r="VUI240" s="718"/>
      <c r="VUJ240" s="718"/>
      <c r="VUK240" s="719"/>
      <c r="VUL240" s="719"/>
      <c r="VUM240" s="719"/>
      <c r="VUN240" s="719"/>
      <c r="VUO240" s="719"/>
      <c r="VUP240" s="719"/>
      <c r="VUQ240" s="717"/>
      <c r="VUR240" s="718"/>
      <c r="VUS240" s="718"/>
      <c r="VUT240" s="718"/>
      <c r="VUU240" s="718"/>
      <c r="VUV240" s="718"/>
      <c r="VUW240" s="718"/>
      <c r="VUX240" s="718"/>
      <c r="VUY240" s="718"/>
      <c r="VUZ240" s="718"/>
      <c r="VVA240" s="718"/>
      <c r="VVB240" s="718"/>
      <c r="VVC240" s="718"/>
      <c r="VVD240" s="719"/>
      <c r="VVE240" s="719"/>
      <c r="VVF240" s="719"/>
      <c r="VVG240" s="719"/>
      <c r="VVH240" s="719"/>
      <c r="VVI240" s="719"/>
      <c r="VVJ240" s="717"/>
      <c r="VVK240" s="718"/>
      <c r="VVL240" s="718"/>
      <c r="VVM240" s="718"/>
      <c r="VVN240" s="718"/>
      <c r="VVO240" s="718"/>
      <c r="VVP240" s="718"/>
      <c r="VVQ240" s="718"/>
      <c r="VVR240" s="718"/>
      <c r="VVS240" s="718"/>
      <c r="VVT240" s="718"/>
      <c r="VVU240" s="718"/>
      <c r="VVV240" s="718"/>
      <c r="VVW240" s="719"/>
      <c r="VVX240" s="719"/>
      <c r="VVY240" s="719"/>
      <c r="VVZ240" s="719"/>
      <c r="VWA240" s="719"/>
      <c r="VWB240" s="719"/>
      <c r="VWC240" s="717"/>
      <c r="VWD240" s="718"/>
      <c r="VWE240" s="718"/>
      <c r="VWF240" s="718"/>
      <c r="VWG240" s="718"/>
      <c r="VWH240" s="718"/>
      <c r="VWI240" s="718"/>
      <c r="VWJ240" s="718"/>
      <c r="VWK240" s="718"/>
      <c r="VWL240" s="718"/>
      <c r="VWM240" s="718"/>
      <c r="VWN240" s="718"/>
      <c r="VWO240" s="718"/>
      <c r="VWP240" s="719"/>
      <c r="VWQ240" s="719"/>
      <c r="VWR240" s="719"/>
      <c r="VWS240" s="719"/>
      <c r="VWT240" s="719"/>
      <c r="VWU240" s="719"/>
      <c r="VWV240" s="717"/>
      <c r="VWW240" s="718"/>
      <c r="VWX240" s="718"/>
      <c r="VWY240" s="718"/>
      <c r="VWZ240" s="718"/>
      <c r="VXA240" s="718"/>
      <c r="VXB240" s="718"/>
      <c r="VXC240" s="718"/>
      <c r="VXD240" s="718"/>
      <c r="VXE240" s="718"/>
      <c r="VXF240" s="718"/>
      <c r="VXG240" s="718"/>
      <c r="VXH240" s="718"/>
      <c r="VXI240" s="719"/>
      <c r="VXJ240" s="719"/>
      <c r="VXK240" s="719"/>
      <c r="VXL240" s="719"/>
      <c r="VXM240" s="719"/>
      <c r="VXN240" s="719"/>
      <c r="VXO240" s="717"/>
      <c r="VXP240" s="718"/>
      <c r="VXQ240" s="718"/>
      <c r="VXR240" s="718"/>
      <c r="VXS240" s="718"/>
      <c r="VXT240" s="718"/>
      <c r="VXU240" s="718"/>
      <c r="VXV240" s="718"/>
      <c r="VXW240" s="718"/>
      <c r="VXX240" s="718"/>
      <c r="VXY240" s="718"/>
      <c r="VXZ240" s="718"/>
      <c r="VYA240" s="718"/>
      <c r="VYB240" s="719"/>
      <c r="VYC240" s="719"/>
      <c r="VYD240" s="719"/>
      <c r="VYE240" s="719"/>
      <c r="VYF240" s="719"/>
      <c r="VYG240" s="719"/>
      <c r="VYH240" s="717"/>
      <c r="VYI240" s="718"/>
      <c r="VYJ240" s="718"/>
      <c r="VYK240" s="718"/>
      <c r="VYL240" s="718"/>
      <c r="VYM240" s="718"/>
      <c r="VYN240" s="718"/>
      <c r="VYO240" s="718"/>
      <c r="VYP240" s="718"/>
      <c r="VYQ240" s="718"/>
      <c r="VYR240" s="718"/>
      <c r="VYS240" s="718"/>
      <c r="VYT240" s="718"/>
      <c r="VYU240" s="719"/>
      <c r="VYV240" s="719"/>
      <c r="VYW240" s="719"/>
      <c r="VYX240" s="719"/>
      <c r="VYY240" s="719"/>
      <c r="VYZ240" s="719"/>
      <c r="VZA240" s="717"/>
      <c r="VZB240" s="718"/>
      <c r="VZC240" s="718"/>
      <c r="VZD240" s="718"/>
      <c r="VZE240" s="718"/>
      <c r="VZF240" s="718"/>
      <c r="VZG240" s="718"/>
      <c r="VZH240" s="718"/>
      <c r="VZI240" s="718"/>
      <c r="VZJ240" s="718"/>
      <c r="VZK240" s="718"/>
      <c r="VZL240" s="718"/>
      <c r="VZM240" s="718"/>
      <c r="VZN240" s="719"/>
      <c r="VZO240" s="719"/>
      <c r="VZP240" s="719"/>
      <c r="VZQ240" s="719"/>
      <c r="VZR240" s="719"/>
      <c r="VZS240" s="719"/>
      <c r="VZT240" s="717"/>
      <c r="VZU240" s="718"/>
      <c r="VZV240" s="718"/>
      <c r="VZW240" s="718"/>
      <c r="VZX240" s="718"/>
      <c r="VZY240" s="718"/>
      <c r="VZZ240" s="718"/>
      <c r="WAA240" s="718"/>
      <c r="WAB240" s="718"/>
      <c r="WAC240" s="718"/>
      <c r="WAD240" s="718"/>
      <c r="WAE240" s="718"/>
      <c r="WAF240" s="718"/>
      <c r="WAG240" s="719"/>
      <c r="WAH240" s="719"/>
      <c r="WAI240" s="719"/>
      <c r="WAJ240" s="719"/>
      <c r="WAK240" s="719"/>
      <c r="WAL240" s="719"/>
      <c r="WAM240" s="717"/>
      <c r="WAN240" s="718"/>
      <c r="WAO240" s="718"/>
      <c r="WAP240" s="718"/>
      <c r="WAQ240" s="718"/>
      <c r="WAR240" s="718"/>
      <c r="WAS240" s="718"/>
      <c r="WAT240" s="718"/>
      <c r="WAU240" s="718"/>
      <c r="WAV240" s="718"/>
      <c r="WAW240" s="718"/>
      <c r="WAX240" s="718"/>
      <c r="WAY240" s="718"/>
      <c r="WAZ240" s="719"/>
      <c r="WBA240" s="719"/>
      <c r="WBB240" s="719"/>
      <c r="WBC240" s="719"/>
      <c r="WBD240" s="719"/>
      <c r="WBE240" s="719"/>
      <c r="WBF240" s="717"/>
      <c r="WBG240" s="718"/>
      <c r="WBH240" s="718"/>
      <c r="WBI240" s="718"/>
      <c r="WBJ240" s="718"/>
      <c r="WBK240" s="718"/>
      <c r="WBL240" s="718"/>
      <c r="WBM240" s="718"/>
      <c r="WBN240" s="718"/>
      <c r="WBO240" s="718"/>
      <c r="WBP240" s="718"/>
      <c r="WBQ240" s="718"/>
      <c r="WBR240" s="718"/>
      <c r="WBS240" s="719"/>
      <c r="WBT240" s="719"/>
      <c r="WBU240" s="719"/>
      <c r="WBV240" s="719"/>
      <c r="WBW240" s="719"/>
      <c r="WBX240" s="719"/>
      <c r="WBY240" s="717"/>
      <c r="WBZ240" s="718"/>
      <c r="WCA240" s="718"/>
      <c r="WCB240" s="718"/>
      <c r="WCC240" s="718"/>
      <c r="WCD240" s="718"/>
      <c r="WCE240" s="718"/>
      <c r="WCF240" s="718"/>
      <c r="WCG240" s="718"/>
      <c r="WCH240" s="718"/>
      <c r="WCI240" s="718"/>
      <c r="WCJ240" s="718"/>
      <c r="WCK240" s="718"/>
      <c r="WCL240" s="719"/>
      <c r="WCM240" s="719"/>
      <c r="WCN240" s="719"/>
      <c r="WCO240" s="719"/>
      <c r="WCP240" s="719"/>
      <c r="WCQ240" s="719"/>
      <c r="WCR240" s="717"/>
      <c r="WCS240" s="718"/>
      <c r="WCT240" s="718"/>
      <c r="WCU240" s="718"/>
      <c r="WCV240" s="718"/>
      <c r="WCW240" s="718"/>
      <c r="WCX240" s="718"/>
      <c r="WCY240" s="718"/>
      <c r="WCZ240" s="718"/>
      <c r="WDA240" s="718"/>
      <c r="WDB240" s="718"/>
      <c r="WDC240" s="718"/>
      <c r="WDD240" s="718"/>
      <c r="WDE240" s="719"/>
      <c r="WDF240" s="719"/>
      <c r="WDG240" s="719"/>
      <c r="WDH240" s="719"/>
      <c r="WDI240" s="719"/>
      <c r="WDJ240" s="719"/>
      <c r="WDK240" s="717"/>
      <c r="WDL240" s="718"/>
      <c r="WDM240" s="718"/>
      <c r="WDN240" s="718"/>
      <c r="WDO240" s="718"/>
      <c r="WDP240" s="718"/>
      <c r="WDQ240" s="718"/>
      <c r="WDR240" s="718"/>
      <c r="WDS240" s="718"/>
      <c r="WDT240" s="718"/>
      <c r="WDU240" s="718"/>
      <c r="WDV240" s="718"/>
      <c r="WDW240" s="718"/>
      <c r="WDX240" s="719"/>
      <c r="WDY240" s="719"/>
      <c r="WDZ240" s="719"/>
      <c r="WEA240" s="719"/>
      <c r="WEB240" s="719"/>
      <c r="WEC240" s="719"/>
      <c r="WED240" s="717"/>
      <c r="WEE240" s="718"/>
      <c r="WEF240" s="718"/>
      <c r="WEG240" s="718"/>
      <c r="WEH240" s="718"/>
      <c r="WEI240" s="718"/>
      <c r="WEJ240" s="718"/>
      <c r="WEK240" s="718"/>
      <c r="WEL240" s="718"/>
      <c r="WEM240" s="718"/>
      <c r="WEN240" s="718"/>
      <c r="WEO240" s="718"/>
      <c r="WEP240" s="718"/>
      <c r="WEQ240" s="719"/>
      <c r="WER240" s="719"/>
      <c r="WES240" s="719"/>
      <c r="WET240" s="719"/>
      <c r="WEU240" s="719"/>
      <c r="WEV240" s="719"/>
      <c r="WEW240" s="717"/>
      <c r="WEX240" s="718"/>
      <c r="WEY240" s="718"/>
      <c r="WEZ240" s="718"/>
      <c r="WFA240" s="718"/>
      <c r="WFB240" s="718"/>
      <c r="WFC240" s="718"/>
      <c r="WFD240" s="718"/>
      <c r="WFE240" s="718"/>
      <c r="WFF240" s="718"/>
      <c r="WFG240" s="718"/>
      <c r="WFH240" s="718"/>
      <c r="WFI240" s="718"/>
      <c r="WFJ240" s="719"/>
      <c r="WFK240" s="719"/>
      <c r="WFL240" s="719"/>
      <c r="WFM240" s="719"/>
      <c r="WFN240" s="719"/>
      <c r="WFO240" s="719"/>
      <c r="WFP240" s="717"/>
      <c r="WFQ240" s="718"/>
      <c r="WFR240" s="718"/>
      <c r="WFS240" s="718"/>
      <c r="WFT240" s="718"/>
      <c r="WFU240" s="718"/>
      <c r="WFV240" s="718"/>
      <c r="WFW240" s="718"/>
      <c r="WFX240" s="718"/>
      <c r="WFY240" s="718"/>
      <c r="WFZ240" s="718"/>
      <c r="WGA240" s="718"/>
      <c r="WGB240" s="718"/>
      <c r="WGC240" s="719"/>
      <c r="WGD240" s="719"/>
      <c r="WGE240" s="719"/>
      <c r="WGF240" s="719"/>
      <c r="WGG240" s="719"/>
      <c r="WGH240" s="719"/>
      <c r="WGI240" s="717"/>
      <c r="WGJ240" s="718"/>
      <c r="WGK240" s="718"/>
      <c r="WGL240" s="718"/>
      <c r="WGM240" s="718"/>
      <c r="WGN240" s="718"/>
      <c r="WGO240" s="718"/>
      <c r="WGP240" s="718"/>
      <c r="WGQ240" s="718"/>
      <c r="WGR240" s="718"/>
      <c r="WGS240" s="718"/>
      <c r="WGT240" s="718"/>
      <c r="WGU240" s="718"/>
      <c r="WGV240" s="719"/>
      <c r="WGW240" s="719"/>
      <c r="WGX240" s="719"/>
      <c r="WGY240" s="719"/>
      <c r="WGZ240" s="719"/>
      <c r="WHA240" s="719"/>
      <c r="WHB240" s="717"/>
      <c r="WHC240" s="718"/>
      <c r="WHD240" s="718"/>
      <c r="WHE240" s="718"/>
      <c r="WHF240" s="718"/>
      <c r="WHG240" s="718"/>
      <c r="WHH240" s="718"/>
      <c r="WHI240" s="718"/>
      <c r="WHJ240" s="718"/>
      <c r="WHK240" s="718"/>
      <c r="WHL240" s="718"/>
      <c r="WHM240" s="718"/>
      <c r="WHN240" s="718"/>
      <c r="WHO240" s="719"/>
      <c r="WHP240" s="719"/>
      <c r="WHQ240" s="719"/>
      <c r="WHR240" s="719"/>
      <c r="WHS240" s="719"/>
      <c r="WHT240" s="719"/>
      <c r="WHU240" s="717"/>
      <c r="WHV240" s="718"/>
      <c r="WHW240" s="718"/>
      <c r="WHX240" s="718"/>
      <c r="WHY240" s="718"/>
      <c r="WHZ240" s="718"/>
      <c r="WIA240" s="718"/>
      <c r="WIB240" s="718"/>
      <c r="WIC240" s="718"/>
      <c r="WID240" s="718"/>
      <c r="WIE240" s="718"/>
      <c r="WIF240" s="718"/>
      <c r="WIG240" s="718"/>
      <c r="WIH240" s="719"/>
      <c r="WII240" s="719"/>
      <c r="WIJ240" s="719"/>
      <c r="WIK240" s="719"/>
      <c r="WIL240" s="719"/>
      <c r="WIM240" s="719"/>
      <c r="WIN240" s="717"/>
      <c r="WIO240" s="718"/>
      <c r="WIP240" s="718"/>
      <c r="WIQ240" s="718"/>
      <c r="WIR240" s="718"/>
      <c r="WIS240" s="718"/>
      <c r="WIT240" s="718"/>
      <c r="WIU240" s="718"/>
      <c r="WIV240" s="718"/>
      <c r="WIW240" s="718"/>
      <c r="WIX240" s="718"/>
      <c r="WIY240" s="718"/>
      <c r="WIZ240" s="718"/>
      <c r="WJA240" s="719"/>
      <c r="WJB240" s="719"/>
      <c r="WJC240" s="719"/>
      <c r="WJD240" s="719"/>
      <c r="WJE240" s="719"/>
      <c r="WJF240" s="719"/>
      <c r="WJG240" s="717"/>
      <c r="WJH240" s="718"/>
      <c r="WJI240" s="718"/>
      <c r="WJJ240" s="718"/>
      <c r="WJK240" s="718"/>
      <c r="WJL240" s="718"/>
      <c r="WJM240" s="718"/>
      <c r="WJN240" s="718"/>
      <c r="WJO240" s="718"/>
      <c r="WJP240" s="718"/>
      <c r="WJQ240" s="718"/>
      <c r="WJR240" s="718"/>
      <c r="WJS240" s="718"/>
      <c r="WJT240" s="719"/>
      <c r="WJU240" s="719"/>
      <c r="WJV240" s="719"/>
      <c r="WJW240" s="719"/>
      <c r="WJX240" s="719"/>
      <c r="WJY240" s="719"/>
      <c r="WJZ240" s="717"/>
      <c r="WKA240" s="718"/>
      <c r="WKB240" s="718"/>
      <c r="WKC240" s="718"/>
      <c r="WKD240" s="718"/>
      <c r="WKE240" s="718"/>
      <c r="WKF240" s="718"/>
      <c r="WKG240" s="718"/>
      <c r="WKH240" s="718"/>
      <c r="WKI240" s="718"/>
      <c r="WKJ240" s="718"/>
      <c r="WKK240" s="718"/>
      <c r="WKL240" s="718"/>
      <c r="WKM240" s="719"/>
      <c r="WKN240" s="719"/>
      <c r="WKO240" s="719"/>
      <c r="WKP240" s="719"/>
      <c r="WKQ240" s="719"/>
      <c r="WKR240" s="719"/>
      <c r="WKS240" s="717"/>
      <c r="WKT240" s="718"/>
      <c r="WKU240" s="718"/>
      <c r="WKV240" s="718"/>
      <c r="WKW240" s="718"/>
      <c r="WKX240" s="718"/>
      <c r="WKY240" s="718"/>
      <c r="WKZ240" s="718"/>
      <c r="WLA240" s="718"/>
      <c r="WLB240" s="718"/>
      <c r="WLC240" s="718"/>
      <c r="WLD240" s="718"/>
      <c r="WLE240" s="718"/>
      <c r="WLF240" s="719"/>
      <c r="WLG240" s="719"/>
      <c r="WLH240" s="719"/>
      <c r="WLI240" s="719"/>
      <c r="WLJ240" s="719"/>
      <c r="WLK240" s="719"/>
      <c r="WLL240" s="717"/>
      <c r="WLM240" s="718"/>
      <c r="WLN240" s="718"/>
      <c r="WLO240" s="718"/>
      <c r="WLP240" s="718"/>
      <c r="WLQ240" s="718"/>
      <c r="WLR240" s="718"/>
      <c r="WLS240" s="718"/>
      <c r="WLT240" s="718"/>
      <c r="WLU240" s="718"/>
      <c r="WLV240" s="718"/>
      <c r="WLW240" s="718"/>
      <c r="WLX240" s="718"/>
      <c r="WLY240" s="719"/>
      <c r="WLZ240" s="719"/>
      <c r="WMA240" s="719"/>
      <c r="WMB240" s="719"/>
      <c r="WMC240" s="719"/>
      <c r="WMD240" s="719"/>
      <c r="WME240" s="717"/>
      <c r="WMF240" s="718"/>
      <c r="WMG240" s="718"/>
      <c r="WMH240" s="718"/>
      <c r="WMI240" s="718"/>
      <c r="WMJ240" s="718"/>
      <c r="WMK240" s="718"/>
      <c r="WML240" s="718"/>
      <c r="WMM240" s="718"/>
      <c r="WMN240" s="718"/>
      <c r="WMO240" s="718"/>
      <c r="WMP240" s="718"/>
      <c r="WMQ240" s="718"/>
      <c r="WMR240" s="719"/>
      <c r="WMS240" s="719"/>
      <c r="WMT240" s="719"/>
      <c r="WMU240" s="719"/>
      <c r="WMV240" s="719"/>
      <c r="WMW240" s="719"/>
      <c r="WMX240" s="717"/>
      <c r="WMY240" s="718"/>
      <c r="WMZ240" s="718"/>
      <c r="WNA240" s="718"/>
      <c r="WNB240" s="718"/>
      <c r="WNC240" s="718"/>
      <c r="WND240" s="718"/>
      <c r="WNE240" s="718"/>
      <c r="WNF240" s="718"/>
      <c r="WNG240" s="718"/>
      <c r="WNH240" s="718"/>
      <c r="WNI240" s="718"/>
      <c r="WNJ240" s="718"/>
      <c r="WNK240" s="719"/>
      <c r="WNL240" s="719"/>
      <c r="WNM240" s="719"/>
      <c r="WNN240" s="719"/>
      <c r="WNO240" s="719"/>
      <c r="WNP240" s="719"/>
      <c r="WNQ240" s="717"/>
      <c r="WNR240" s="718"/>
      <c r="WNS240" s="718"/>
      <c r="WNT240" s="718"/>
      <c r="WNU240" s="718"/>
      <c r="WNV240" s="718"/>
      <c r="WNW240" s="718"/>
      <c r="WNX240" s="718"/>
      <c r="WNY240" s="718"/>
      <c r="WNZ240" s="718"/>
      <c r="WOA240" s="718"/>
      <c r="WOB240" s="718"/>
      <c r="WOC240" s="718"/>
      <c r="WOD240" s="719"/>
      <c r="WOE240" s="719"/>
      <c r="WOF240" s="719"/>
      <c r="WOG240" s="719"/>
      <c r="WOH240" s="719"/>
      <c r="WOI240" s="719"/>
      <c r="WOJ240" s="717"/>
      <c r="WOK240" s="718"/>
      <c r="WOL240" s="718"/>
      <c r="WOM240" s="718"/>
      <c r="WON240" s="718"/>
      <c r="WOO240" s="718"/>
      <c r="WOP240" s="718"/>
      <c r="WOQ240" s="718"/>
      <c r="WOR240" s="718"/>
      <c r="WOS240" s="718"/>
      <c r="WOT240" s="718"/>
      <c r="WOU240" s="718"/>
      <c r="WOV240" s="718"/>
      <c r="WOW240" s="719"/>
      <c r="WOX240" s="719"/>
      <c r="WOY240" s="719"/>
      <c r="WOZ240" s="719"/>
      <c r="WPA240" s="719"/>
      <c r="WPB240" s="719"/>
      <c r="WPC240" s="717"/>
      <c r="WPD240" s="718"/>
      <c r="WPE240" s="718"/>
      <c r="WPF240" s="718"/>
      <c r="WPG240" s="718"/>
      <c r="WPH240" s="718"/>
      <c r="WPI240" s="718"/>
      <c r="WPJ240" s="718"/>
      <c r="WPK240" s="718"/>
      <c r="WPL240" s="718"/>
      <c r="WPM240" s="718"/>
      <c r="WPN240" s="718"/>
      <c r="WPO240" s="718"/>
      <c r="WPP240" s="719"/>
      <c r="WPQ240" s="719"/>
      <c r="WPR240" s="719"/>
      <c r="WPS240" s="719"/>
      <c r="WPT240" s="719"/>
      <c r="WPU240" s="719"/>
      <c r="WPV240" s="717"/>
      <c r="WPW240" s="718"/>
      <c r="WPX240" s="718"/>
      <c r="WPY240" s="718"/>
      <c r="WPZ240" s="718"/>
      <c r="WQA240" s="718"/>
      <c r="WQB240" s="718"/>
      <c r="WQC240" s="718"/>
      <c r="WQD240" s="718"/>
      <c r="WQE240" s="718"/>
      <c r="WQF240" s="718"/>
      <c r="WQG240" s="718"/>
      <c r="WQH240" s="718"/>
      <c r="WQI240" s="719"/>
      <c r="WQJ240" s="719"/>
      <c r="WQK240" s="719"/>
      <c r="WQL240" s="719"/>
      <c r="WQM240" s="719"/>
      <c r="WQN240" s="719"/>
      <c r="WQO240" s="717"/>
      <c r="WQP240" s="718"/>
      <c r="WQQ240" s="718"/>
      <c r="WQR240" s="718"/>
      <c r="WQS240" s="718"/>
      <c r="WQT240" s="718"/>
      <c r="WQU240" s="718"/>
      <c r="WQV240" s="718"/>
      <c r="WQW240" s="718"/>
      <c r="WQX240" s="718"/>
      <c r="WQY240" s="718"/>
      <c r="WQZ240" s="718"/>
      <c r="WRA240" s="718"/>
      <c r="WRB240" s="719"/>
      <c r="WRC240" s="719"/>
      <c r="WRD240" s="719"/>
      <c r="WRE240" s="719"/>
      <c r="WRF240" s="719"/>
      <c r="WRG240" s="719"/>
      <c r="WRH240" s="717"/>
      <c r="WRI240" s="718"/>
      <c r="WRJ240" s="718"/>
      <c r="WRK240" s="718"/>
      <c r="WRL240" s="718"/>
      <c r="WRM240" s="718"/>
      <c r="WRN240" s="718"/>
      <c r="WRO240" s="718"/>
      <c r="WRP240" s="718"/>
      <c r="WRQ240" s="718"/>
      <c r="WRR240" s="718"/>
      <c r="WRS240" s="718"/>
      <c r="WRT240" s="718"/>
      <c r="WRU240" s="719"/>
      <c r="WRV240" s="719"/>
      <c r="WRW240" s="719"/>
      <c r="WRX240" s="719"/>
      <c r="WRY240" s="719"/>
      <c r="WRZ240" s="719"/>
      <c r="WSA240" s="717"/>
      <c r="WSB240" s="718"/>
      <c r="WSC240" s="718"/>
      <c r="WSD240" s="718"/>
      <c r="WSE240" s="718"/>
      <c r="WSF240" s="718"/>
      <c r="WSG240" s="718"/>
      <c r="WSH240" s="718"/>
      <c r="WSI240" s="718"/>
      <c r="WSJ240" s="718"/>
      <c r="WSK240" s="718"/>
      <c r="WSL240" s="718"/>
      <c r="WSM240" s="718"/>
      <c r="WSN240" s="719"/>
      <c r="WSO240" s="719"/>
      <c r="WSP240" s="719"/>
      <c r="WSQ240" s="719"/>
      <c r="WSR240" s="719"/>
      <c r="WSS240" s="719"/>
      <c r="WST240" s="717"/>
      <c r="WSU240" s="718"/>
      <c r="WSV240" s="718"/>
      <c r="WSW240" s="718"/>
      <c r="WSX240" s="718"/>
      <c r="WSY240" s="718"/>
      <c r="WSZ240" s="718"/>
      <c r="WTA240" s="718"/>
      <c r="WTB240" s="718"/>
      <c r="WTC240" s="718"/>
      <c r="WTD240" s="718"/>
      <c r="WTE240" s="718"/>
      <c r="WTF240" s="718"/>
      <c r="WTG240" s="719"/>
      <c r="WTH240" s="719"/>
      <c r="WTI240" s="719"/>
      <c r="WTJ240" s="719"/>
      <c r="WTK240" s="719"/>
      <c r="WTL240" s="719"/>
      <c r="WTM240" s="717"/>
      <c r="WTN240" s="718"/>
      <c r="WTO240" s="718"/>
      <c r="WTP240" s="718"/>
      <c r="WTQ240" s="718"/>
      <c r="WTR240" s="718"/>
      <c r="WTS240" s="718"/>
      <c r="WTT240" s="718"/>
      <c r="WTU240" s="718"/>
      <c r="WTV240" s="718"/>
      <c r="WTW240" s="718"/>
      <c r="WTX240" s="718"/>
      <c r="WTY240" s="718"/>
      <c r="WTZ240" s="719"/>
      <c r="WUA240" s="719"/>
      <c r="WUB240" s="719"/>
      <c r="WUC240" s="719"/>
      <c r="WUD240" s="719"/>
      <c r="WUE240" s="719"/>
      <c r="WUF240" s="717"/>
      <c r="WUG240" s="718"/>
      <c r="WUH240" s="718"/>
      <c r="WUI240" s="718"/>
      <c r="WUJ240" s="718"/>
      <c r="WUK240" s="718"/>
      <c r="WUL240" s="718"/>
      <c r="WUM240" s="718"/>
      <c r="WUN240" s="718"/>
      <c r="WUO240" s="718"/>
      <c r="WUP240" s="718"/>
      <c r="WUQ240" s="718"/>
      <c r="WUR240" s="718"/>
      <c r="WUS240" s="719"/>
      <c r="WUT240" s="719"/>
      <c r="WUU240" s="719"/>
      <c r="WUV240" s="719"/>
      <c r="WUW240" s="719"/>
      <c r="WUX240" s="719"/>
      <c r="WUY240" s="717"/>
      <c r="WUZ240" s="718"/>
      <c r="WVA240" s="718"/>
      <c r="WVB240" s="718"/>
      <c r="WVC240" s="718"/>
      <c r="WVD240" s="718"/>
      <c r="WVE240" s="718"/>
      <c r="WVF240" s="718"/>
      <c r="WVG240" s="718"/>
      <c r="WVH240" s="718"/>
      <c r="WVI240" s="718"/>
      <c r="WVJ240" s="718"/>
      <c r="WVK240" s="718"/>
      <c r="WVL240" s="719"/>
      <c r="WVM240" s="719"/>
      <c r="WVN240" s="719"/>
      <c r="WVO240" s="719"/>
      <c r="WVP240" s="719"/>
      <c r="WVQ240" s="719"/>
      <c r="WVR240" s="717"/>
      <c r="WVS240" s="718"/>
      <c r="WVT240" s="718"/>
      <c r="WVU240" s="718"/>
      <c r="WVV240" s="718"/>
      <c r="WVW240" s="718"/>
      <c r="WVX240" s="718"/>
      <c r="WVY240" s="718"/>
      <c r="WVZ240" s="718"/>
      <c r="WWA240" s="718"/>
      <c r="WWB240" s="718"/>
      <c r="WWC240" s="718"/>
      <c r="WWD240" s="718"/>
      <c r="WWE240" s="719"/>
      <c r="WWF240" s="719"/>
      <c r="WWG240" s="719"/>
      <c r="WWH240" s="719"/>
      <c r="WWI240" s="719"/>
      <c r="WWJ240" s="719"/>
      <c r="WWK240" s="717"/>
      <c r="WWL240" s="718"/>
      <c r="WWM240" s="718"/>
      <c r="WWN240" s="718"/>
      <c r="WWO240" s="718"/>
      <c r="WWP240" s="718"/>
      <c r="WWQ240" s="718"/>
      <c r="WWR240" s="718"/>
      <c r="WWS240" s="718"/>
      <c r="WWT240" s="718"/>
      <c r="WWU240" s="718"/>
      <c r="WWV240" s="718"/>
      <c r="WWW240" s="718"/>
      <c r="WWX240" s="719"/>
      <c r="WWY240" s="719"/>
      <c r="WWZ240" s="719"/>
      <c r="WXA240" s="719"/>
      <c r="WXB240" s="719"/>
      <c r="WXC240" s="719"/>
      <c r="WXD240" s="717"/>
      <c r="WXE240" s="718"/>
      <c r="WXF240" s="718"/>
      <c r="WXG240" s="718"/>
      <c r="WXH240" s="718"/>
      <c r="WXI240" s="718"/>
      <c r="WXJ240" s="718"/>
      <c r="WXK240" s="718"/>
      <c r="WXL240" s="718"/>
      <c r="WXM240" s="718"/>
      <c r="WXN240" s="718"/>
      <c r="WXO240" s="718"/>
      <c r="WXP240" s="718"/>
      <c r="WXQ240" s="719"/>
      <c r="WXR240" s="719"/>
      <c r="WXS240" s="719"/>
      <c r="WXT240" s="719"/>
      <c r="WXU240" s="719"/>
      <c r="WXV240" s="719"/>
      <c r="WXW240" s="717"/>
      <c r="WXX240" s="718"/>
      <c r="WXY240" s="718"/>
      <c r="WXZ240" s="718"/>
      <c r="WYA240" s="718"/>
      <c r="WYB240" s="718"/>
      <c r="WYC240" s="718"/>
      <c r="WYD240" s="718"/>
      <c r="WYE240" s="718"/>
      <c r="WYF240" s="718"/>
      <c r="WYG240" s="718"/>
      <c r="WYH240" s="718"/>
      <c r="WYI240" s="718"/>
      <c r="WYJ240" s="719"/>
      <c r="WYK240" s="719"/>
      <c r="WYL240" s="719"/>
      <c r="WYM240" s="719"/>
      <c r="WYN240" s="719"/>
      <c r="WYO240" s="719"/>
      <c r="WYP240" s="717"/>
      <c r="WYQ240" s="718"/>
      <c r="WYR240" s="718"/>
      <c r="WYS240" s="718"/>
      <c r="WYT240" s="718"/>
      <c r="WYU240" s="718"/>
      <c r="WYV240" s="718"/>
      <c r="WYW240" s="718"/>
      <c r="WYX240" s="718"/>
      <c r="WYY240" s="718"/>
      <c r="WYZ240" s="718"/>
      <c r="WZA240" s="718"/>
      <c r="WZB240" s="718"/>
      <c r="WZC240" s="719"/>
      <c r="WZD240" s="719"/>
      <c r="WZE240" s="719"/>
      <c r="WZF240" s="719"/>
      <c r="WZG240" s="719"/>
      <c r="WZH240" s="719"/>
      <c r="WZI240" s="717"/>
      <c r="WZJ240" s="718"/>
      <c r="WZK240" s="718"/>
      <c r="WZL240" s="718"/>
      <c r="WZM240" s="718"/>
      <c r="WZN240" s="718"/>
      <c r="WZO240" s="718"/>
      <c r="WZP240" s="718"/>
      <c r="WZQ240" s="718"/>
      <c r="WZR240" s="718"/>
      <c r="WZS240" s="718"/>
      <c r="WZT240" s="718"/>
      <c r="WZU240" s="718"/>
      <c r="WZV240" s="719"/>
      <c r="WZW240" s="719"/>
      <c r="WZX240" s="719"/>
      <c r="WZY240" s="719"/>
      <c r="WZZ240" s="719"/>
      <c r="XAA240" s="719"/>
      <c r="XAB240" s="717"/>
      <c r="XAC240" s="718"/>
      <c r="XAD240" s="718"/>
      <c r="XAE240" s="718"/>
      <c r="XAF240" s="718"/>
      <c r="XAG240" s="718"/>
      <c r="XAH240" s="718"/>
      <c r="XAI240" s="718"/>
      <c r="XAJ240" s="718"/>
      <c r="XAK240" s="718"/>
      <c r="XAL240" s="718"/>
      <c r="XAM240" s="718"/>
      <c r="XAN240" s="718"/>
      <c r="XAO240" s="719"/>
      <c r="XAP240" s="719"/>
      <c r="XAQ240" s="719"/>
      <c r="XAR240" s="719"/>
      <c r="XAS240" s="719"/>
      <c r="XAT240" s="719"/>
      <c r="XAU240" s="717"/>
      <c r="XAV240" s="718"/>
      <c r="XAW240" s="718"/>
      <c r="XAX240" s="718"/>
      <c r="XAY240" s="718"/>
      <c r="XAZ240" s="718"/>
      <c r="XBA240" s="718"/>
      <c r="XBB240" s="718"/>
      <c r="XBC240" s="718"/>
      <c r="XBD240" s="718"/>
      <c r="XBE240" s="718"/>
      <c r="XBF240" s="718"/>
      <c r="XBG240" s="718"/>
      <c r="XBH240" s="719"/>
      <c r="XBI240" s="719"/>
      <c r="XBJ240" s="719"/>
      <c r="XBK240" s="719"/>
      <c r="XBL240" s="719"/>
      <c r="XBM240" s="719"/>
      <c r="XBN240" s="717"/>
      <c r="XBO240" s="718"/>
      <c r="XBP240" s="718"/>
      <c r="XBQ240" s="718"/>
      <c r="XBR240" s="718"/>
      <c r="XBS240" s="718"/>
      <c r="XBT240" s="718"/>
      <c r="XBU240" s="718"/>
      <c r="XBV240" s="718"/>
      <c r="XBW240" s="718"/>
      <c r="XBX240" s="718"/>
      <c r="XBY240" s="718"/>
      <c r="XBZ240" s="718"/>
      <c r="XCA240" s="719"/>
      <c r="XCB240" s="719"/>
      <c r="XCC240" s="719"/>
      <c r="XCD240" s="719"/>
      <c r="XCE240" s="719"/>
      <c r="XCF240" s="719"/>
      <c r="XCG240" s="717"/>
      <c r="XCH240" s="718"/>
      <c r="XCI240" s="718"/>
      <c r="XCJ240" s="718"/>
      <c r="XCK240" s="718"/>
      <c r="XCL240" s="718"/>
      <c r="XCM240" s="718"/>
      <c r="XCN240" s="718"/>
      <c r="XCO240" s="718"/>
      <c r="XCP240" s="718"/>
      <c r="XCQ240" s="718"/>
      <c r="XCR240" s="718"/>
      <c r="XCS240" s="718"/>
      <c r="XCT240" s="719"/>
      <c r="XCU240" s="719"/>
      <c r="XCV240" s="719"/>
      <c r="XCW240" s="719"/>
      <c r="XCX240" s="719"/>
      <c r="XCY240" s="719"/>
      <c r="XCZ240" s="717"/>
      <c r="XDA240" s="718"/>
      <c r="XDB240" s="718"/>
      <c r="XDC240" s="718"/>
      <c r="XDD240" s="718"/>
      <c r="XDE240" s="718"/>
      <c r="XDF240" s="718"/>
      <c r="XDG240" s="718"/>
      <c r="XDH240" s="718"/>
      <c r="XDI240" s="718"/>
      <c r="XDJ240" s="718"/>
      <c r="XDK240" s="718"/>
      <c r="XDL240" s="718"/>
      <c r="XDM240" s="719"/>
      <c r="XDN240" s="719"/>
      <c r="XDO240" s="719"/>
      <c r="XDP240" s="719"/>
      <c r="XDQ240" s="719"/>
      <c r="XDR240" s="719"/>
      <c r="XDS240" s="717"/>
      <c r="XDT240" s="718"/>
      <c r="XDU240" s="718"/>
      <c r="XDV240" s="718"/>
      <c r="XDW240" s="718"/>
      <c r="XDX240" s="718"/>
      <c r="XDY240" s="718"/>
      <c r="XDZ240" s="718"/>
      <c r="XEA240" s="718"/>
      <c r="XEB240" s="718"/>
      <c r="XEC240" s="718"/>
      <c r="XED240" s="718"/>
      <c r="XEE240" s="718"/>
      <c r="XEF240" s="719"/>
      <c r="XEG240" s="719"/>
      <c r="XEH240" s="719"/>
      <c r="XEI240" s="719"/>
      <c r="XEJ240" s="719"/>
      <c r="XEK240" s="719"/>
      <c r="XEL240" s="717"/>
      <c r="XEM240" s="718"/>
      <c r="XEN240" s="718"/>
      <c r="XEO240" s="718"/>
      <c r="XEP240" s="718"/>
      <c r="XEQ240" s="718"/>
      <c r="XER240" s="718"/>
      <c r="XES240" s="718"/>
      <c r="XET240" s="718"/>
      <c r="XEU240" s="718"/>
      <c r="XEV240" s="718"/>
      <c r="XEW240" s="718"/>
      <c r="XEX240" s="718"/>
      <c r="XEY240" s="719"/>
      <c r="XEZ240" s="719"/>
      <c r="XFA240" s="719"/>
      <c r="XFB240" s="719"/>
      <c r="XFC240" s="719"/>
      <c r="XFD240" s="719"/>
    </row>
    <row r="241" spans="1:16384" s="75" customFormat="1" ht="15.95" customHeight="1">
      <c r="A241" s="736" t="s">
        <v>687</v>
      </c>
      <c r="B241" s="865" t="s">
        <v>630</v>
      </c>
      <c r="C241" s="736"/>
      <c r="D241" s="719"/>
      <c r="E241" s="719"/>
      <c r="F241" s="719"/>
      <c r="G241" s="717"/>
      <c r="H241" s="718">
        <f>H240+H237</f>
        <v>3121416.1632063999</v>
      </c>
      <c r="I241" s="718">
        <f t="shared" ref="I241:S241" si="79">I240+I237</f>
        <v>3091838.7058074763</v>
      </c>
      <c r="J241" s="718">
        <f>J240+J237</f>
        <v>3244067.5225216136</v>
      </c>
      <c r="K241" s="718">
        <f t="shared" si="79"/>
        <v>3417605.2837829255</v>
      </c>
      <c r="L241" s="718">
        <f>L240+L237</f>
        <v>3198170.6750442367</v>
      </c>
      <c r="M241" s="718">
        <f t="shared" si="79"/>
        <v>2579431.5137040373</v>
      </c>
      <c r="N241" s="718">
        <f t="shared" si="79"/>
        <v>296902.5771282987</v>
      </c>
      <c r="O241" s="718">
        <f t="shared" si="79"/>
        <v>299845.97791853145</v>
      </c>
      <c r="P241" s="718">
        <f t="shared" si="79"/>
        <v>302789.37870876415</v>
      </c>
      <c r="Q241" s="718">
        <f t="shared" si="79"/>
        <v>305732.77949899685</v>
      </c>
      <c r="R241" s="718">
        <f t="shared" si="79"/>
        <v>308676.18028597767</v>
      </c>
      <c r="S241" s="718">
        <f t="shared" si="79"/>
        <v>327992.69612139976</v>
      </c>
      <c r="T241" s="719"/>
      <c r="U241" s="719"/>
      <c r="V241" s="719"/>
      <c r="W241" s="719"/>
      <c r="X241" s="719"/>
      <c r="Y241" s="719"/>
      <c r="Z241" s="717"/>
      <c r="AA241" s="718"/>
      <c r="AB241" s="718"/>
      <c r="AC241" s="718"/>
      <c r="AD241" s="718"/>
      <c r="AE241" s="718"/>
      <c r="AF241" s="718"/>
      <c r="AG241" s="718"/>
      <c r="AH241" s="718"/>
      <c r="AI241" s="718"/>
      <c r="AJ241" s="718"/>
      <c r="AK241" s="718"/>
      <c r="AL241" s="718"/>
      <c r="AM241" s="719"/>
      <c r="AN241" s="719"/>
      <c r="AO241" s="719"/>
      <c r="AP241" s="719"/>
      <c r="AQ241" s="719"/>
      <c r="AR241" s="719"/>
      <c r="AS241" s="717"/>
      <c r="AT241" s="718"/>
      <c r="AU241" s="718"/>
      <c r="AV241" s="718"/>
      <c r="AW241" s="718"/>
      <c r="AX241" s="718"/>
      <c r="AY241" s="718"/>
      <c r="AZ241" s="718"/>
      <c r="BA241" s="718"/>
      <c r="BB241" s="718"/>
      <c r="BC241" s="718"/>
      <c r="BD241" s="718"/>
      <c r="BE241" s="718"/>
      <c r="BF241" s="719"/>
      <c r="BG241" s="719"/>
      <c r="BH241" s="719"/>
      <c r="BI241" s="719"/>
      <c r="BJ241" s="719"/>
      <c r="BK241" s="719"/>
      <c r="BL241" s="717"/>
      <c r="BM241" s="718"/>
      <c r="BN241" s="718"/>
      <c r="BO241" s="718"/>
      <c r="BP241" s="718"/>
      <c r="BQ241" s="718"/>
      <c r="BR241" s="718"/>
      <c r="BS241" s="718"/>
      <c r="BT241" s="718"/>
      <c r="BU241" s="718"/>
      <c r="BV241" s="718"/>
      <c r="BW241" s="718"/>
      <c r="BX241" s="718"/>
      <c r="BY241" s="719"/>
      <c r="BZ241" s="719"/>
      <c r="CA241" s="719"/>
      <c r="CB241" s="719"/>
      <c r="CC241" s="719"/>
      <c r="CD241" s="719"/>
      <c r="CE241" s="717"/>
      <c r="CF241" s="718"/>
      <c r="CG241" s="718"/>
      <c r="CH241" s="718"/>
      <c r="CI241" s="718"/>
      <c r="CJ241" s="718"/>
      <c r="CK241" s="718"/>
      <c r="CL241" s="718"/>
      <c r="CM241" s="718"/>
      <c r="CN241" s="718"/>
      <c r="CO241" s="718"/>
      <c r="CP241" s="718"/>
      <c r="CQ241" s="718"/>
      <c r="CR241" s="719"/>
      <c r="CS241" s="719"/>
      <c r="CT241" s="719"/>
      <c r="CU241" s="719"/>
      <c r="CV241" s="719"/>
      <c r="CW241" s="719"/>
      <c r="CX241" s="717"/>
      <c r="CY241" s="718"/>
      <c r="CZ241" s="718"/>
      <c r="DA241" s="718"/>
      <c r="DB241" s="718"/>
      <c r="DC241" s="718"/>
      <c r="DD241" s="718"/>
      <c r="DE241" s="718"/>
      <c r="DF241" s="718"/>
      <c r="DG241" s="718"/>
      <c r="DH241" s="718"/>
      <c r="DI241" s="718"/>
      <c r="DJ241" s="718"/>
      <c r="DK241" s="719"/>
      <c r="DL241" s="719"/>
      <c r="DM241" s="719"/>
      <c r="DN241" s="719"/>
      <c r="DO241" s="719"/>
      <c r="DP241" s="719"/>
      <c r="DQ241" s="717"/>
      <c r="DR241" s="718"/>
      <c r="DS241" s="718"/>
      <c r="DT241" s="718"/>
      <c r="DU241" s="718"/>
      <c r="DV241" s="718"/>
      <c r="DW241" s="718"/>
      <c r="DX241" s="718"/>
      <c r="DY241" s="718"/>
      <c r="DZ241" s="718"/>
      <c r="EA241" s="718"/>
      <c r="EB241" s="718"/>
      <c r="EC241" s="718"/>
      <c r="ED241" s="719"/>
      <c r="EE241" s="719"/>
      <c r="EF241" s="719"/>
      <c r="EG241" s="719"/>
      <c r="EH241" s="719"/>
      <c r="EI241" s="719"/>
      <c r="EJ241" s="717"/>
      <c r="EK241" s="718"/>
      <c r="EL241" s="718"/>
      <c r="EM241" s="718"/>
      <c r="EN241" s="718"/>
      <c r="EO241" s="718"/>
      <c r="EP241" s="718"/>
      <c r="EQ241" s="718"/>
      <c r="ER241" s="718"/>
      <c r="ES241" s="718"/>
      <c r="ET241" s="718"/>
      <c r="EU241" s="718"/>
      <c r="EV241" s="718"/>
      <c r="EW241" s="719"/>
      <c r="EX241" s="719"/>
      <c r="EY241" s="719"/>
      <c r="EZ241" s="719"/>
      <c r="FA241" s="719"/>
      <c r="FB241" s="719"/>
      <c r="FC241" s="717"/>
      <c r="FD241" s="718"/>
      <c r="FE241" s="718"/>
      <c r="FF241" s="718"/>
      <c r="FG241" s="718"/>
      <c r="FH241" s="718"/>
      <c r="FI241" s="718"/>
      <c r="FJ241" s="718"/>
      <c r="FK241" s="718"/>
      <c r="FL241" s="718"/>
      <c r="FM241" s="718"/>
      <c r="FN241" s="718"/>
      <c r="FO241" s="718"/>
      <c r="FP241" s="719"/>
      <c r="FQ241" s="719"/>
      <c r="FR241" s="719"/>
      <c r="FS241" s="719"/>
      <c r="FT241" s="719"/>
      <c r="FU241" s="719"/>
      <c r="FV241" s="717"/>
      <c r="FW241" s="718"/>
      <c r="FX241" s="718"/>
      <c r="FY241" s="718"/>
      <c r="FZ241" s="718"/>
      <c r="GA241" s="718"/>
      <c r="GB241" s="718"/>
      <c r="GC241" s="718"/>
      <c r="GD241" s="718"/>
      <c r="GE241" s="718"/>
      <c r="GF241" s="718"/>
      <c r="GG241" s="718"/>
      <c r="GH241" s="718"/>
      <c r="GI241" s="719"/>
      <c r="GJ241" s="719"/>
      <c r="GK241" s="719"/>
      <c r="GL241" s="719"/>
      <c r="GM241" s="719"/>
      <c r="GN241" s="719"/>
      <c r="GO241" s="717"/>
      <c r="GP241" s="718"/>
      <c r="GQ241" s="718"/>
      <c r="GR241" s="718"/>
      <c r="GS241" s="718"/>
      <c r="GT241" s="718"/>
      <c r="GU241" s="718"/>
      <c r="GV241" s="718"/>
      <c r="GW241" s="718"/>
      <c r="GX241" s="718"/>
      <c r="GY241" s="718"/>
      <c r="GZ241" s="718"/>
      <c r="HA241" s="718"/>
      <c r="HB241" s="719"/>
      <c r="HC241" s="719"/>
      <c r="HD241" s="719"/>
      <c r="HE241" s="719"/>
      <c r="HF241" s="719"/>
      <c r="HG241" s="719"/>
      <c r="HH241" s="717"/>
      <c r="HI241" s="718"/>
      <c r="HJ241" s="718"/>
      <c r="HK241" s="718"/>
      <c r="HL241" s="718"/>
      <c r="HM241" s="718"/>
      <c r="HN241" s="718"/>
      <c r="HO241" s="718"/>
      <c r="HP241" s="718"/>
      <c r="HQ241" s="718"/>
      <c r="HR241" s="718"/>
      <c r="HS241" s="718"/>
      <c r="HT241" s="718"/>
      <c r="HU241" s="719"/>
      <c r="HV241" s="719"/>
      <c r="HW241" s="719"/>
      <c r="HX241" s="719"/>
      <c r="HY241" s="719"/>
      <c r="HZ241" s="719"/>
      <c r="IA241" s="717"/>
      <c r="IB241" s="718"/>
      <c r="IC241" s="718"/>
      <c r="ID241" s="718"/>
      <c r="IE241" s="718"/>
      <c r="IF241" s="718"/>
      <c r="IG241" s="718"/>
      <c r="IH241" s="718"/>
      <c r="II241" s="718"/>
      <c r="IJ241" s="718"/>
      <c r="IK241" s="718"/>
      <c r="IL241" s="718"/>
      <c r="IM241" s="718"/>
      <c r="IN241" s="719"/>
      <c r="IO241" s="719"/>
      <c r="IP241" s="719"/>
      <c r="IQ241" s="719"/>
      <c r="IR241" s="719"/>
      <c r="IS241" s="719"/>
      <c r="IT241" s="717"/>
      <c r="IU241" s="718"/>
      <c r="IV241" s="718"/>
      <c r="IW241" s="718"/>
      <c r="IX241" s="718"/>
      <c r="IY241" s="718"/>
      <c r="IZ241" s="718"/>
      <c r="JA241" s="718"/>
      <c r="JB241" s="718"/>
      <c r="JC241" s="718"/>
      <c r="JD241" s="718"/>
      <c r="JE241" s="718"/>
      <c r="JF241" s="718"/>
      <c r="JG241" s="719"/>
      <c r="JH241" s="719"/>
      <c r="JI241" s="719"/>
      <c r="JJ241" s="719"/>
      <c r="JK241" s="719"/>
      <c r="JL241" s="719"/>
      <c r="JM241" s="717"/>
      <c r="JN241" s="718"/>
      <c r="JO241" s="718"/>
      <c r="JP241" s="718"/>
      <c r="JQ241" s="718"/>
      <c r="JR241" s="718"/>
      <c r="JS241" s="718"/>
      <c r="JT241" s="718"/>
      <c r="JU241" s="718"/>
      <c r="JV241" s="718"/>
      <c r="JW241" s="718"/>
      <c r="JX241" s="718"/>
      <c r="JY241" s="718"/>
      <c r="JZ241" s="719"/>
      <c r="KA241" s="719"/>
      <c r="KB241" s="719"/>
      <c r="KC241" s="719"/>
      <c r="KD241" s="719"/>
      <c r="KE241" s="719"/>
      <c r="KF241" s="717"/>
      <c r="KG241" s="718"/>
      <c r="KH241" s="718"/>
      <c r="KI241" s="718"/>
      <c r="KJ241" s="718"/>
      <c r="KK241" s="718"/>
      <c r="KL241" s="718"/>
      <c r="KM241" s="718"/>
      <c r="KN241" s="718"/>
      <c r="KO241" s="718"/>
      <c r="KP241" s="718"/>
      <c r="KQ241" s="718"/>
      <c r="KR241" s="718"/>
      <c r="KS241" s="719"/>
      <c r="KT241" s="719"/>
      <c r="KU241" s="719"/>
      <c r="KV241" s="719"/>
      <c r="KW241" s="719"/>
      <c r="KX241" s="719"/>
      <c r="KY241" s="717"/>
      <c r="KZ241" s="718"/>
      <c r="LA241" s="718"/>
      <c r="LB241" s="718"/>
      <c r="LC241" s="718"/>
      <c r="LD241" s="718"/>
      <c r="LE241" s="718"/>
      <c r="LF241" s="718"/>
      <c r="LG241" s="718"/>
      <c r="LH241" s="718"/>
      <c r="LI241" s="718"/>
      <c r="LJ241" s="718"/>
      <c r="LK241" s="718"/>
      <c r="LL241" s="719"/>
      <c r="LM241" s="719"/>
      <c r="LN241" s="719"/>
      <c r="LO241" s="719"/>
      <c r="LP241" s="719"/>
      <c r="LQ241" s="719"/>
      <c r="LR241" s="717"/>
      <c r="LS241" s="718"/>
      <c r="LT241" s="718"/>
      <c r="LU241" s="718"/>
      <c r="LV241" s="718"/>
      <c r="LW241" s="718"/>
      <c r="LX241" s="718"/>
      <c r="LY241" s="718"/>
      <c r="LZ241" s="718"/>
      <c r="MA241" s="718"/>
      <c r="MB241" s="718"/>
      <c r="MC241" s="718"/>
      <c r="MD241" s="718"/>
      <c r="ME241" s="719"/>
      <c r="MF241" s="719"/>
      <c r="MG241" s="719"/>
      <c r="MH241" s="719"/>
      <c r="MI241" s="719"/>
      <c r="MJ241" s="719"/>
      <c r="MK241" s="717"/>
      <c r="ML241" s="718"/>
      <c r="MM241" s="718"/>
      <c r="MN241" s="718"/>
      <c r="MO241" s="718"/>
      <c r="MP241" s="718"/>
      <c r="MQ241" s="718"/>
      <c r="MR241" s="718"/>
      <c r="MS241" s="718"/>
      <c r="MT241" s="718"/>
      <c r="MU241" s="718"/>
      <c r="MV241" s="718"/>
      <c r="MW241" s="718"/>
      <c r="MX241" s="719"/>
      <c r="MY241" s="719"/>
      <c r="MZ241" s="719"/>
      <c r="NA241" s="719"/>
      <c r="NB241" s="719"/>
      <c r="NC241" s="719"/>
      <c r="ND241" s="717"/>
      <c r="NE241" s="718"/>
      <c r="NF241" s="718"/>
      <c r="NG241" s="718"/>
      <c r="NH241" s="718"/>
      <c r="NI241" s="718"/>
      <c r="NJ241" s="718"/>
      <c r="NK241" s="718"/>
      <c r="NL241" s="718"/>
      <c r="NM241" s="718"/>
      <c r="NN241" s="718"/>
      <c r="NO241" s="718"/>
      <c r="NP241" s="718"/>
      <c r="NQ241" s="719"/>
      <c r="NR241" s="719"/>
      <c r="NS241" s="719"/>
      <c r="NT241" s="719"/>
      <c r="NU241" s="719"/>
      <c r="NV241" s="719"/>
      <c r="NW241" s="717"/>
      <c r="NX241" s="718"/>
      <c r="NY241" s="718"/>
      <c r="NZ241" s="718"/>
      <c r="OA241" s="718"/>
      <c r="OB241" s="718"/>
      <c r="OC241" s="718"/>
      <c r="OD241" s="718"/>
      <c r="OE241" s="718"/>
      <c r="OF241" s="718"/>
      <c r="OG241" s="718"/>
      <c r="OH241" s="718"/>
      <c r="OI241" s="718"/>
      <c r="OJ241" s="719"/>
      <c r="OK241" s="719"/>
      <c r="OL241" s="719"/>
      <c r="OM241" s="719"/>
      <c r="ON241" s="719"/>
      <c r="OO241" s="719"/>
      <c r="OP241" s="717"/>
      <c r="OQ241" s="718"/>
      <c r="OR241" s="718"/>
      <c r="OS241" s="718"/>
      <c r="OT241" s="718"/>
      <c r="OU241" s="718"/>
      <c r="OV241" s="718"/>
      <c r="OW241" s="718"/>
      <c r="OX241" s="718"/>
      <c r="OY241" s="718"/>
      <c r="OZ241" s="718"/>
      <c r="PA241" s="718"/>
      <c r="PB241" s="718"/>
      <c r="PC241" s="719"/>
      <c r="PD241" s="719"/>
      <c r="PE241" s="719"/>
      <c r="PF241" s="719"/>
      <c r="PG241" s="719"/>
      <c r="PH241" s="719"/>
      <c r="PI241" s="717"/>
      <c r="PJ241" s="718"/>
      <c r="PK241" s="718"/>
      <c r="PL241" s="718"/>
      <c r="PM241" s="718"/>
      <c r="PN241" s="718"/>
      <c r="PO241" s="718"/>
      <c r="PP241" s="718"/>
      <c r="PQ241" s="718"/>
      <c r="PR241" s="718"/>
      <c r="PS241" s="718"/>
      <c r="PT241" s="718"/>
      <c r="PU241" s="718"/>
      <c r="PV241" s="719"/>
      <c r="PW241" s="719"/>
      <c r="PX241" s="719"/>
      <c r="PY241" s="719"/>
      <c r="PZ241" s="719"/>
      <c r="QA241" s="719"/>
      <c r="QB241" s="717"/>
      <c r="QC241" s="718"/>
      <c r="QD241" s="718"/>
      <c r="QE241" s="718"/>
      <c r="QF241" s="718"/>
      <c r="QG241" s="718"/>
      <c r="QH241" s="718"/>
      <c r="QI241" s="718"/>
      <c r="QJ241" s="718"/>
      <c r="QK241" s="718"/>
      <c r="QL241" s="718"/>
      <c r="QM241" s="718"/>
      <c r="QN241" s="718"/>
      <c r="QO241" s="719"/>
      <c r="QP241" s="719"/>
      <c r="QQ241" s="719"/>
      <c r="QR241" s="719"/>
      <c r="QS241" s="719"/>
      <c r="QT241" s="719"/>
      <c r="QU241" s="717"/>
      <c r="QV241" s="718"/>
      <c r="QW241" s="718"/>
      <c r="QX241" s="718"/>
      <c r="QY241" s="718"/>
      <c r="QZ241" s="718"/>
      <c r="RA241" s="718"/>
      <c r="RB241" s="718"/>
      <c r="RC241" s="718"/>
      <c r="RD241" s="718"/>
      <c r="RE241" s="718"/>
      <c r="RF241" s="718"/>
      <c r="RG241" s="718"/>
      <c r="RH241" s="719"/>
      <c r="RI241" s="719"/>
      <c r="RJ241" s="719"/>
      <c r="RK241" s="719"/>
      <c r="RL241" s="719"/>
      <c r="RM241" s="719"/>
      <c r="RN241" s="717"/>
      <c r="RO241" s="718"/>
      <c r="RP241" s="718"/>
      <c r="RQ241" s="718"/>
      <c r="RR241" s="718"/>
      <c r="RS241" s="718"/>
      <c r="RT241" s="718"/>
      <c r="RU241" s="718"/>
      <c r="RV241" s="718"/>
      <c r="RW241" s="718"/>
      <c r="RX241" s="718"/>
      <c r="RY241" s="718"/>
      <c r="RZ241" s="718"/>
      <c r="SA241" s="719"/>
      <c r="SB241" s="719"/>
      <c r="SC241" s="719"/>
      <c r="SD241" s="719"/>
      <c r="SE241" s="719"/>
      <c r="SF241" s="719"/>
      <c r="SG241" s="717"/>
      <c r="SH241" s="718"/>
      <c r="SI241" s="718"/>
      <c r="SJ241" s="718"/>
      <c r="SK241" s="718"/>
      <c r="SL241" s="718"/>
      <c r="SM241" s="718"/>
      <c r="SN241" s="718"/>
      <c r="SO241" s="718"/>
      <c r="SP241" s="718"/>
      <c r="SQ241" s="718"/>
      <c r="SR241" s="718"/>
      <c r="SS241" s="718"/>
      <c r="ST241" s="719"/>
      <c r="SU241" s="719"/>
      <c r="SV241" s="719"/>
      <c r="SW241" s="719"/>
      <c r="SX241" s="719"/>
      <c r="SY241" s="719"/>
      <c r="SZ241" s="717"/>
      <c r="TA241" s="718"/>
      <c r="TB241" s="718"/>
      <c r="TC241" s="718"/>
      <c r="TD241" s="718"/>
      <c r="TE241" s="718"/>
      <c r="TF241" s="718"/>
      <c r="TG241" s="718"/>
      <c r="TH241" s="718"/>
      <c r="TI241" s="718"/>
      <c r="TJ241" s="718"/>
      <c r="TK241" s="718"/>
      <c r="TL241" s="718"/>
      <c r="TM241" s="719"/>
      <c r="TN241" s="719"/>
      <c r="TO241" s="719"/>
      <c r="TP241" s="719"/>
      <c r="TQ241" s="719"/>
      <c r="TR241" s="719"/>
      <c r="TS241" s="717"/>
      <c r="TT241" s="718"/>
      <c r="TU241" s="718"/>
      <c r="TV241" s="718"/>
      <c r="TW241" s="718"/>
      <c r="TX241" s="718"/>
      <c r="TY241" s="718"/>
      <c r="TZ241" s="718"/>
      <c r="UA241" s="718"/>
      <c r="UB241" s="718"/>
      <c r="UC241" s="718"/>
      <c r="UD241" s="718"/>
      <c r="UE241" s="718"/>
      <c r="UF241" s="719"/>
      <c r="UG241" s="719"/>
      <c r="UH241" s="719"/>
      <c r="UI241" s="719"/>
      <c r="UJ241" s="719"/>
      <c r="UK241" s="719"/>
      <c r="UL241" s="717"/>
      <c r="UM241" s="718"/>
      <c r="UN241" s="718"/>
      <c r="UO241" s="718"/>
      <c r="UP241" s="718"/>
      <c r="UQ241" s="718"/>
      <c r="UR241" s="718"/>
      <c r="US241" s="718"/>
      <c r="UT241" s="718"/>
      <c r="UU241" s="718"/>
      <c r="UV241" s="718"/>
      <c r="UW241" s="718"/>
      <c r="UX241" s="718"/>
      <c r="UY241" s="719"/>
      <c r="UZ241" s="719"/>
      <c r="VA241" s="719"/>
      <c r="VB241" s="719"/>
      <c r="VC241" s="719"/>
      <c r="VD241" s="719"/>
      <c r="VE241" s="717"/>
      <c r="VF241" s="718"/>
      <c r="VG241" s="718"/>
      <c r="VH241" s="718"/>
      <c r="VI241" s="718"/>
      <c r="VJ241" s="718"/>
      <c r="VK241" s="718"/>
      <c r="VL241" s="718"/>
      <c r="VM241" s="718"/>
      <c r="VN241" s="718"/>
      <c r="VO241" s="718"/>
      <c r="VP241" s="718"/>
      <c r="VQ241" s="718"/>
      <c r="VR241" s="719"/>
      <c r="VS241" s="719"/>
      <c r="VT241" s="719"/>
      <c r="VU241" s="719"/>
      <c r="VV241" s="719"/>
      <c r="VW241" s="719"/>
      <c r="VX241" s="717"/>
      <c r="VY241" s="718"/>
      <c r="VZ241" s="718"/>
      <c r="WA241" s="718"/>
      <c r="WB241" s="718"/>
      <c r="WC241" s="718"/>
      <c r="WD241" s="718"/>
      <c r="WE241" s="718"/>
      <c r="WF241" s="718"/>
      <c r="WG241" s="718"/>
      <c r="WH241" s="718"/>
      <c r="WI241" s="718"/>
      <c r="WJ241" s="718"/>
      <c r="WK241" s="719"/>
      <c r="WL241" s="719"/>
      <c r="WM241" s="719"/>
      <c r="WN241" s="719"/>
      <c r="WO241" s="719"/>
      <c r="WP241" s="719"/>
      <c r="WQ241" s="717"/>
      <c r="WR241" s="718"/>
      <c r="WS241" s="718"/>
      <c r="WT241" s="718"/>
      <c r="WU241" s="718"/>
      <c r="WV241" s="718"/>
      <c r="WW241" s="718"/>
      <c r="WX241" s="718"/>
      <c r="WY241" s="718"/>
      <c r="WZ241" s="718"/>
      <c r="XA241" s="718"/>
      <c r="XB241" s="718"/>
      <c r="XC241" s="718"/>
      <c r="XD241" s="719"/>
      <c r="XE241" s="719"/>
      <c r="XF241" s="719"/>
      <c r="XG241" s="719"/>
      <c r="XH241" s="719"/>
      <c r="XI241" s="719"/>
      <c r="XJ241" s="717"/>
      <c r="XK241" s="718"/>
      <c r="XL241" s="718"/>
      <c r="XM241" s="718"/>
      <c r="XN241" s="718"/>
      <c r="XO241" s="718"/>
      <c r="XP241" s="718"/>
      <c r="XQ241" s="718"/>
      <c r="XR241" s="718"/>
      <c r="XS241" s="718"/>
      <c r="XT241" s="718"/>
      <c r="XU241" s="718"/>
      <c r="XV241" s="718"/>
      <c r="XW241" s="719"/>
      <c r="XX241" s="719"/>
      <c r="XY241" s="719"/>
      <c r="XZ241" s="719"/>
      <c r="YA241" s="719"/>
      <c r="YB241" s="719"/>
      <c r="YC241" s="717"/>
      <c r="YD241" s="718"/>
      <c r="YE241" s="718"/>
      <c r="YF241" s="718"/>
      <c r="YG241" s="718"/>
      <c r="YH241" s="718"/>
      <c r="YI241" s="718"/>
      <c r="YJ241" s="718"/>
      <c r="YK241" s="718"/>
      <c r="YL241" s="718"/>
      <c r="YM241" s="718"/>
      <c r="YN241" s="718"/>
      <c r="YO241" s="718"/>
      <c r="YP241" s="719"/>
      <c r="YQ241" s="719"/>
      <c r="YR241" s="719"/>
      <c r="YS241" s="719"/>
      <c r="YT241" s="719"/>
      <c r="YU241" s="719"/>
      <c r="YV241" s="717"/>
      <c r="YW241" s="718"/>
      <c r="YX241" s="718"/>
      <c r="YY241" s="718"/>
      <c r="YZ241" s="718"/>
      <c r="ZA241" s="718"/>
      <c r="ZB241" s="718"/>
      <c r="ZC241" s="718"/>
      <c r="ZD241" s="718"/>
      <c r="ZE241" s="718"/>
      <c r="ZF241" s="718"/>
      <c r="ZG241" s="718"/>
      <c r="ZH241" s="718"/>
      <c r="ZI241" s="719"/>
      <c r="ZJ241" s="719"/>
      <c r="ZK241" s="719"/>
      <c r="ZL241" s="719"/>
      <c r="ZM241" s="719"/>
      <c r="ZN241" s="719"/>
      <c r="ZO241" s="717"/>
      <c r="ZP241" s="718"/>
      <c r="ZQ241" s="718"/>
      <c r="ZR241" s="718"/>
      <c r="ZS241" s="718"/>
      <c r="ZT241" s="718"/>
      <c r="ZU241" s="718"/>
      <c r="ZV241" s="718"/>
      <c r="ZW241" s="718"/>
      <c r="ZX241" s="718"/>
      <c r="ZY241" s="718"/>
      <c r="ZZ241" s="718"/>
      <c r="AAA241" s="718"/>
      <c r="AAB241" s="719"/>
      <c r="AAC241" s="719"/>
      <c r="AAD241" s="719"/>
      <c r="AAE241" s="719"/>
      <c r="AAF241" s="719"/>
      <c r="AAG241" s="719"/>
      <c r="AAH241" s="717"/>
      <c r="AAI241" s="718"/>
      <c r="AAJ241" s="718"/>
      <c r="AAK241" s="718"/>
      <c r="AAL241" s="718"/>
      <c r="AAM241" s="718"/>
      <c r="AAN241" s="718"/>
      <c r="AAO241" s="718"/>
      <c r="AAP241" s="718"/>
      <c r="AAQ241" s="718"/>
      <c r="AAR241" s="718"/>
      <c r="AAS241" s="718"/>
      <c r="AAT241" s="718"/>
      <c r="AAU241" s="719"/>
      <c r="AAV241" s="719"/>
      <c r="AAW241" s="719"/>
      <c r="AAX241" s="719"/>
      <c r="AAY241" s="719"/>
      <c r="AAZ241" s="719"/>
      <c r="ABA241" s="717"/>
      <c r="ABB241" s="718"/>
      <c r="ABC241" s="718"/>
      <c r="ABD241" s="718"/>
      <c r="ABE241" s="718"/>
      <c r="ABF241" s="718"/>
      <c r="ABG241" s="718"/>
      <c r="ABH241" s="718"/>
      <c r="ABI241" s="718"/>
      <c r="ABJ241" s="718"/>
      <c r="ABK241" s="718"/>
      <c r="ABL241" s="718"/>
      <c r="ABM241" s="718"/>
      <c r="ABN241" s="719"/>
      <c r="ABO241" s="719"/>
      <c r="ABP241" s="719"/>
      <c r="ABQ241" s="719"/>
      <c r="ABR241" s="719"/>
      <c r="ABS241" s="719"/>
      <c r="ABT241" s="717"/>
      <c r="ABU241" s="718"/>
      <c r="ABV241" s="718"/>
      <c r="ABW241" s="718"/>
      <c r="ABX241" s="718"/>
      <c r="ABY241" s="718"/>
      <c r="ABZ241" s="718"/>
      <c r="ACA241" s="718"/>
      <c r="ACB241" s="718"/>
      <c r="ACC241" s="718"/>
      <c r="ACD241" s="718"/>
      <c r="ACE241" s="718"/>
      <c r="ACF241" s="718"/>
      <c r="ACG241" s="719"/>
      <c r="ACH241" s="719"/>
      <c r="ACI241" s="719"/>
      <c r="ACJ241" s="719"/>
      <c r="ACK241" s="719"/>
      <c r="ACL241" s="719"/>
      <c r="ACM241" s="717"/>
      <c r="ACN241" s="718"/>
      <c r="ACO241" s="718"/>
      <c r="ACP241" s="718"/>
      <c r="ACQ241" s="718"/>
      <c r="ACR241" s="718"/>
      <c r="ACS241" s="718"/>
      <c r="ACT241" s="718"/>
      <c r="ACU241" s="718"/>
      <c r="ACV241" s="718"/>
      <c r="ACW241" s="718"/>
      <c r="ACX241" s="718"/>
      <c r="ACY241" s="718"/>
      <c r="ACZ241" s="719"/>
      <c r="ADA241" s="719"/>
      <c r="ADB241" s="719"/>
      <c r="ADC241" s="719"/>
      <c r="ADD241" s="719"/>
      <c r="ADE241" s="719"/>
      <c r="ADF241" s="717"/>
      <c r="ADG241" s="718"/>
      <c r="ADH241" s="718"/>
      <c r="ADI241" s="718"/>
      <c r="ADJ241" s="718"/>
      <c r="ADK241" s="718"/>
      <c r="ADL241" s="718"/>
      <c r="ADM241" s="718"/>
      <c r="ADN241" s="718"/>
      <c r="ADO241" s="718"/>
      <c r="ADP241" s="718"/>
      <c r="ADQ241" s="718"/>
      <c r="ADR241" s="718"/>
      <c r="ADS241" s="719"/>
      <c r="ADT241" s="719"/>
      <c r="ADU241" s="719"/>
      <c r="ADV241" s="719"/>
      <c r="ADW241" s="719"/>
      <c r="ADX241" s="719"/>
      <c r="ADY241" s="717"/>
      <c r="ADZ241" s="718"/>
      <c r="AEA241" s="718"/>
      <c r="AEB241" s="718"/>
      <c r="AEC241" s="718"/>
      <c r="AED241" s="718"/>
      <c r="AEE241" s="718"/>
      <c r="AEF241" s="718"/>
      <c r="AEG241" s="718"/>
      <c r="AEH241" s="718"/>
      <c r="AEI241" s="718"/>
      <c r="AEJ241" s="718"/>
      <c r="AEK241" s="718"/>
      <c r="AEL241" s="719"/>
      <c r="AEM241" s="719"/>
      <c r="AEN241" s="719"/>
      <c r="AEO241" s="719"/>
      <c r="AEP241" s="719"/>
      <c r="AEQ241" s="719"/>
      <c r="AER241" s="717"/>
      <c r="AES241" s="718"/>
      <c r="AET241" s="718"/>
      <c r="AEU241" s="718"/>
      <c r="AEV241" s="718"/>
      <c r="AEW241" s="718"/>
      <c r="AEX241" s="718"/>
      <c r="AEY241" s="718"/>
      <c r="AEZ241" s="718"/>
      <c r="AFA241" s="718"/>
      <c r="AFB241" s="718"/>
      <c r="AFC241" s="718"/>
      <c r="AFD241" s="718"/>
      <c r="AFE241" s="719"/>
      <c r="AFF241" s="719"/>
      <c r="AFG241" s="719"/>
      <c r="AFH241" s="719"/>
      <c r="AFI241" s="719"/>
      <c r="AFJ241" s="719"/>
      <c r="AFK241" s="717"/>
      <c r="AFL241" s="718"/>
      <c r="AFM241" s="718"/>
      <c r="AFN241" s="718"/>
      <c r="AFO241" s="718"/>
      <c r="AFP241" s="718"/>
      <c r="AFQ241" s="718"/>
      <c r="AFR241" s="718"/>
      <c r="AFS241" s="718"/>
      <c r="AFT241" s="718"/>
      <c r="AFU241" s="718"/>
      <c r="AFV241" s="718"/>
      <c r="AFW241" s="718"/>
      <c r="AFX241" s="719"/>
      <c r="AFY241" s="719"/>
      <c r="AFZ241" s="719"/>
      <c r="AGA241" s="719"/>
      <c r="AGB241" s="719"/>
      <c r="AGC241" s="719"/>
      <c r="AGD241" s="717"/>
      <c r="AGE241" s="718"/>
      <c r="AGF241" s="718"/>
      <c r="AGG241" s="718"/>
      <c r="AGH241" s="718"/>
      <c r="AGI241" s="718"/>
      <c r="AGJ241" s="718"/>
      <c r="AGK241" s="718"/>
      <c r="AGL241" s="718"/>
      <c r="AGM241" s="718"/>
      <c r="AGN241" s="718"/>
      <c r="AGO241" s="718"/>
      <c r="AGP241" s="718"/>
      <c r="AGQ241" s="719"/>
      <c r="AGR241" s="719"/>
      <c r="AGS241" s="719"/>
      <c r="AGT241" s="719"/>
      <c r="AGU241" s="719"/>
      <c r="AGV241" s="719"/>
      <c r="AGW241" s="717"/>
      <c r="AGX241" s="718"/>
      <c r="AGY241" s="718"/>
      <c r="AGZ241" s="718"/>
      <c r="AHA241" s="718"/>
      <c r="AHB241" s="718"/>
      <c r="AHC241" s="718"/>
      <c r="AHD241" s="718"/>
      <c r="AHE241" s="718"/>
      <c r="AHF241" s="718"/>
      <c r="AHG241" s="718"/>
      <c r="AHH241" s="718"/>
      <c r="AHI241" s="718"/>
      <c r="AHJ241" s="719"/>
      <c r="AHK241" s="719"/>
      <c r="AHL241" s="719"/>
      <c r="AHM241" s="719"/>
      <c r="AHN241" s="719"/>
      <c r="AHO241" s="719"/>
      <c r="AHP241" s="717"/>
      <c r="AHQ241" s="718"/>
      <c r="AHR241" s="718"/>
      <c r="AHS241" s="718"/>
      <c r="AHT241" s="718"/>
      <c r="AHU241" s="718"/>
      <c r="AHV241" s="718"/>
      <c r="AHW241" s="718"/>
      <c r="AHX241" s="718"/>
      <c r="AHY241" s="718"/>
      <c r="AHZ241" s="718"/>
      <c r="AIA241" s="718"/>
      <c r="AIB241" s="718"/>
      <c r="AIC241" s="719"/>
      <c r="AID241" s="719"/>
      <c r="AIE241" s="719"/>
      <c r="AIF241" s="719"/>
      <c r="AIG241" s="719"/>
      <c r="AIH241" s="719"/>
      <c r="AII241" s="717"/>
      <c r="AIJ241" s="718"/>
      <c r="AIK241" s="718"/>
      <c r="AIL241" s="718"/>
      <c r="AIM241" s="718"/>
      <c r="AIN241" s="718"/>
      <c r="AIO241" s="718"/>
      <c r="AIP241" s="718"/>
      <c r="AIQ241" s="718"/>
      <c r="AIR241" s="718"/>
      <c r="AIS241" s="718"/>
      <c r="AIT241" s="718"/>
      <c r="AIU241" s="718"/>
      <c r="AIV241" s="719"/>
      <c r="AIW241" s="719"/>
      <c r="AIX241" s="719"/>
      <c r="AIY241" s="719"/>
      <c r="AIZ241" s="719"/>
      <c r="AJA241" s="719"/>
      <c r="AJB241" s="717"/>
      <c r="AJC241" s="718"/>
      <c r="AJD241" s="718"/>
      <c r="AJE241" s="718"/>
      <c r="AJF241" s="718"/>
      <c r="AJG241" s="718"/>
      <c r="AJH241" s="718"/>
      <c r="AJI241" s="718"/>
      <c r="AJJ241" s="718"/>
      <c r="AJK241" s="718"/>
      <c r="AJL241" s="718"/>
      <c r="AJM241" s="718"/>
      <c r="AJN241" s="718"/>
      <c r="AJO241" s="719"/>
      <c r="AJP241" s="719"/>
      <c r="AJQ241" s="719"/>
      <c r="AJR241" s="719"/>
      <c r="AJS241" s="719"/>
      <c r="AJT241" s="719"/>
      <c r="AJU241" s="717"/>
      <c r="AJV241" s="718"/>
      <c r="AJW241" s="718"/>
      <c r="AJX241" s="718"/>
      <c r="AJY241" s="718"/>
      <c r="AJZ241" s="718"/>
      <c r="AKA241" s="718"/>
      <c r="AKB241" s="718"/>
      <c r="AKC241" s="718"/>
      <c r="AKD241" s="718"/>
      <c r="AKE241" s="718"/>
      <c r="AKF241" s="718"/>
      <c r="AKG241" s="718"/>
      <c r="AKH241" s="719"/>
      <c r="AKI241" s="719"/>
      <c r="AKJ241" s="719"/>
      <c r="AKK241" s="719"/>
      <c r="AKL241" s="719"/>
      <c r="AKM241" s="719"/>
      <c r="AKN241" s="717"/>
      <c r="AKO241" s="718"/>
      <c r="AKP241" s="718"/>
      <c r="AKQ241" s="718"/>
      <c r="AKR241" s="718"/>
      <c r="AKS241" s="718"/>
      <c r="AKT241" s="718"/>
      <c r="AKU241" s="718"/>
      <c r="AKV241" s="718"/>
      <c r="AKW241" s="718"/>
      <c r="AKX241" s="718"/>
      <c r="AKY241" s="718"/>
      <c r="AKZ241" s="718"/>
      <c r="ALA241" s="719"/>
      <c r="ALB241" s="719"/>
      <c r="ALC241" s="719"/>
      <c r="ALD241" s="719"/>
      <c r="ALE241" s="719"/>
      <c r="ALF241" s="719"/>
      <c r="ALG241" s="717"/>
      <c r="ALH241" s="718"/>
      <c r="ALI241" s="718"/>
      <c r="ALJ241" s="718"/>
      <c r="ALK241" s="718"/>
      <c r="ALL241" s="718"/>
      <c r="ALM241" s="718"/>
      <c r="ALN241" s="718"/>
      <c r="ALO241" s="718"/>
      <c r="ALP241" s="718"/>
      <c r="ALQ241" s="718"/>
      <c r="ALR241" s="718"/>
      <c r="ALS241" s="718"/>
      <c r="ALT241" s="719"/>
      <c r="ALU241" s="719"/>
      <c r="ALV241" s="719"/>
      <c r="ALW241" s="719"/>
      <c r="ALX241" s="719"/>
      <c r="ALY241" s="719"/>
      <c r="ALZ241" s="717"/>
      <c r="AMA241" s="718"/>
      <c r="AMB241" s="718"/>
      <c r="AMC241" s="718"/>
      <c r="AMD241" s="718"/>
      <c r="AME241" s="718"/>
      <c r="AMF241" s="718"/>
      <c r="AMG241" s="718"/>
      <c r="AMH241" s="718"/>
      <c r="AMI241" s="718"/>
      <c r="AMJ241" s="718"/>
      <c r="AMK241" s="718"/>
      <c r="AML241" s="718"/>
      <c r="AMM241" s="719"/>
      <c r="AMN241" s="719"/>
      <c r="AMO241" s="719"/>
      <c r="AMP241" s="719"/>
      <c r="AMQ241" s="719"/>
      <c r="AMR241" s="719"/>
      <c r="AMS241" s="717"/>
      <c r="AMT241" s="718"/>
      <c r="AMU241" s="718"/>
      <c r="AMV241" s="718"/>
      <c r="AMW241" s="718"/>
      <c r="AMX241" s="718"/>
      <c r="AMY241" s="718"/>
      <c r="AMZ241" s="718"/>
      <c r="ANA241" s="718"/>
      <c r="ANB241" s="718"/>
      <c r="ANC241" s="718"/>
      <c r="AND241" s="718"/>
      <c r="ANE241" s="718"/>
      <c r="ANF241" s="719"/>
      <c r="ANG241" s="719"/>
      <c r="ANH241" s="719"/>
      <c r="ANI241" s="719"/>
      <c r="ANJ241" s="719"/>
      <c r="ANK241" s="719"/>
      <c r="ANL241" s="717"/>
      <c r="ANM241" s="718"/>
      <c r="ANN241" s="718"/>
      <c r="ANO241" s="718"/>
      <c r="ANP241" s="718"/>
      <c r="ANQ241" s="718"/>
      <c r="ANR241" s="718"/>
      <c r="ANS241" s="718"/>
      <c r="ANT241" s="718"/>
      <c r="ANU241" s="718"/>
      <c r="ANV241" s="718"/>
      <c r="ANW241" s="718"/>
      <c r="ANX241" s="718"/>
      <c r="ANY241" s="719"/>
      <c r="ANZ241" s="719"/>
      <c r="AOA241" s="719"/>
      <c r="AOB241" s="719"/>
      <c r="AOC241" s="719"/>
      <c r="AOD241" s="719"/>
      <c r="AOE241" s="717"/>
      <c r="AOF241" s="718"/>
      <c r="AOG241" s="718"/>
      <c r="AOH241" s="718"/>
      <c r="AOI241" s="718"/>
      <c r="AOJ241" s="718"/>
      <c r="AOK241" s="718"/>
      <c r="AOL241" s="718"/>
      <c r="AOM241" s="718"/>
      <c r="AON241" s="718"/>
      <c r="AOO241" s="718"/>
      <c r="AOP241" s="718"/>
      <c r="AOQ241" s="718"/>
      <c r="AOR241" s="719"/>
      <c r="AOS241" s="719"/>
      <c r="AOT241" s="719"/>
      <c r="AOU241" s="719"/>
      <c r="AOV241" s="719"/>
      <c r="AOW241" s="719"/>
      <c r="AOX241" s="717"/>
      <c r="AOY241" s="718"/>
      <c r="AOZ241" s="718"/>
      <c r="APA241" s="718"/>
      <c r="APB241" s="718"/>
      <c r="APC241" s="718"/>
      <c r="APD241" s="718"/>
      <c r="APE241" s="718"/>
      <c r="APF241" s="718"/>
      <c r="APG241" s="718"/>
      <c r="APH241" s="718"/>
      <c r="API241" s="718"/>
      <c r="APJ241" s="718"/>
      <c r="APK241" s="719"/>
      <c r="APL241" s="719"/>
      <c r="APM241" s="719"/>
      <c r="APN241" s="719"/>
      <c r="APO241" s="719"/>
      <c r="APP241" s="719"/>
      <c r="APQ241" s="717"/>
      <c r="APR241" s="718"/>
      <c r="APS241" s="718"/>
      <c r="APT241" s="718"/>
      <c r="APU241" s="718"/>
      <c r="APV241" s="718"/>
      <c r="APW241" s="718"/>
      <c r="APX241" s="718"/>
      <c r="APY241" s="718"/>
      <c r="APZ241" s="718"/>
      <c r="AQA241" s="718"/>
      <c r="AQB241" s="718"/>
      <c r="AQC241" s="718"/>
      <c r="AQD241" s="719"/>
      <c r="AQE241" s="719"/>
      <c r="AQF241" s="719"/>
      <c r="AQG241" s="719"/>
      <c r="AQH241" s="719"/>
      <c r="AQI241" s="719"/>
      <c r="AQJ241" s="717"/>
      <c r="AQK241" s="718"/>
      <c r="AQL241" s="718"/>
      <c r="AQM241" s="718"/>
      <c r="AQN241" s="718"/>
      <c r="AQO241" s="718"/>
      <c r="AQP241" s="718"/>
      <c r="AQQ241" s="718"/>
      <c r="AQR241" s="718"/>
      <c r="AQS241" s="718"/>
      <c r="AQT241" s="718"/>
      <c r="AQU241" s="718"/>
      <c r="AQV241" s="718"/>
      <c r="AQW241" s="719"/>
      <c r="AQX241" s="719"/>
      <c r="AQY241" s="719"/>
      <c r="AQZ241" s="719"/>
      <c r="ARA241" s="719"/>
      <c r="ARB241" s="719"/>
      <c r="ARC241" s="717"/>
      <c r="ARD241" s="718"/>
      <c r="ARE241" s="718"/>
      <c r="ARF241" s="718"/>
      <c r="ARG241" s="718"/>
      <c r="ARH241" s="718"/>
      <c r="ARI241" s="718"/>
      <c r="ARJ241" s="718"/>
      <c r="ARK241" s="718"/>
      <c r="ARL241" s="718"/>
      <c r="ARM241" s="718"/>
      <c r="ARN241" s="718"/>
      <c r="ARO241" s="718"/>
      <c r="ARP241" s="719"/>
      <c r="ARQ241" s="719"/>
      <c r="ARR241" s="719"/>
      <c r="ARS241" s="719"/>
      <c r="ART241" s="719"/>
      <c r="ARU241" s="719"/>
      <c r="ARV241" s="717"/>
      <c r="ARW241" s="718"/>
      <c r="ARX241" s="718"/>
      <c r="ARY241" s="718"/>
      <c r="ARZ241" s="718"/>
      <c r="ASA241" s="718"/>
      <c r="ASB241" s="718"/>
      <c r="ASC241" s="718"/>
      <c r="ASD241" s="718"/>
      <c r="ASE241" s="718"/>
      <c r="ASF241" s="718"/>
      <c r="ASG241" s="718"/>
      <c r="ASH241" s="718"/>
      <c r="ASI241" s="719"/>
      <c r="ASJ241" s="719"/>
      <c r="ASK241" s="719"/>
      <c r="ASL241" s="719"/>
      <c r="ASM241" s="719"/>
      <c r="ASN241" s="719"/>
      <c r="ASO241" s="717"/>
      <c r="ASP241" s="718"/>
      <c r="ASQ241" s="718"/>
      <c r="ASR241" s="718"/>
      <c r="ASS241" s="718"/>
      <c r="AST241" s="718"/>
      <c r="ASU241" s="718"/>
      <c r="ASV241" s="718"/>
      <c r="ASW241" s="718"/>
      <c r="ASX241" s="718"/>
      <c r="ASY241" s="718"/>
      <c r="ASZ241" s="718"/>
      <c r="ATA241" s="718"/>
      <c r="ATB241" s="719"/>
      <c r="ATC241" s="719"/>
      <c r="ATD241" s="719"/>
      <c r="ATE241" s="719"/>
      <c r="ATF241" s="719"/>
      <c r="ATG241" s="719"/>
      <c r="ATH241" s="717"/>
      <c r="ATI241" s="718"/>
      <c r="ATJ241" s="718"/>
      <c r="ATK241" s="718"/>
      <c r="ATL241" s="718"/>
      <c r="ATM241" s="718"/>
      <c r="ATN241" s="718"/>
      <c r="ATO241" s="718"/>
      <c r="ATP241" s="718"/>
      <c r="ATQ241" s="718"/>
      <c r="ATR241" s="718"/>
      <c r="ATS241" s="718"/>
      <c r="ATT241" s="718"/>
      <c r="ATU241" s="719"/>
      <c r="ATV241" s="719"/>
      <c r="ATW241" s="719"/>
      <c r="ATX241" s="719"/>
      <c r="ATY241" s="719"/>
      <c r="ATZ241" s="719"/>
      <c r="AUA241" s="717"/>
      <c r="AUB241" s="718"/>
      <c r="AUC241" s="718"/>
      <c r="AUD241" s="718"/>
      <c r="AUE241" s="718"/>
      <c r="AUF241" s="718"/>
      <c r="AUG241" s="718"/>
      <c r="AUH241" s="718"/>
      <c r="AUI241" s="718"/>
      <c r="AUJ241" s="718"/>
      <c r="AUK241" s="718"/>
      <c r="AUL241" s="718"/>
      <c r="AUM241" s="718"/>
      <c r="AUN241" s="719"/>
      <c r="AUO241" s="719"/>
      <c r="AUP241" s="719"/>
      <c r="AUQ241" s="719"/>
      <c r="AUR241" s="719"/>
      <c r="AUS241" s="719"/>
      <c r="AUT241" s="717"/>
      <c r="AUU241" s="718"/>
      <c r="AUV241" s="718"/>
      <c r="AUW241" s="718"/>
      <c r="AUX241" s="718"/>
      <c r="AUY241" s="718"/>
      <c r="AUZ241" s="718"/>
      <c r="AVA241" s="718"/>
      <c r="AVB241" s="718"/>
      <c r="AVC241" s="718"/>
      <c r="AVD241" s="718"/>
      <c r="AVE241" s="718"/>
      <c r="AVF241" s="718"/>
      <c r="AVG241" s="719"/>
      <c r="AVH241" s="719"/>
      <c r="AVI241" s="719"/>
      <c r="AVJ241" s="719"/>
      <c r="AVK241" s="719"/>
      <c r="AVL241" s="719"/>
      <c r="AVM241" s="717"/>
      <c r="AVN241" s="718"/>
      <c r="AVO241" s="718"/>
      <c r="AVP241" s="718"/>
      <c r="AVQ241" s="718"/>
      <c r="AVR241" s="718"/>
      <c r="AVS241" s="718"/>
      <c r="AVT241" s="718"/>
      <c r="AVU241" s="718"/>
      <c r="AVV241" s="718"/>
      <c r="AVW241" s="718"/>
      <c r="AVX241" s="718"/>
      <c r="AVY241" s="718"/>
      <c r="AVZ241" s="719"/>
      <c r="AWA241" s="719"/>
      <c r="AWB241" s="719"/>
      <c r="AWC241" s="719"/>
      <c r="AWD241" s="719"/>
      <c r="AWE241" s="719"/>
      <c r="AWF241" s="717"/>
      <c r="AWG241" s="718"/>
      <c r="AWH241" s="718"/>
      <c r="AWI241" s="718"/>
      <c r="AWJ241" s="718"/>
      <c r="AWK241" s="718"/>
      <c r="AWL241" s="718"/>
      <c r="AWM241" s="718"/>
      <c r="AWN241" s="718"/>
      <c r="AWO241" s="718"/>
      <c r="AWP241" s="718"/>
      <c r="AWQ241" s="718"/>
      <c r="AWR241" s="718"/>
      <c r="AWS241" s="719"/>
      <c r="AWT241" s="719"/>
      <c r="AWU241" s="719"/>
      <c r="AWV241" s="719"/>
      <c r="AWW241" s="719"/>
      <c r="AWX241" s="719"/>
      <c r="AWY241" s="717"/>
      <c r="AWZ241" s="718"/>
      <c r="AXA241" s="718"/>
      <c r="AXB241" s="718"/>
      <c r="AXC241" s="718"/>
      <c r="AXD241" s="718"/>
      <c r="AXE241" s="718"/>
      <c r="AXF241" s="718"/>
      <c r="AXG241" s="718"/>
      <c r="AXH241" s="718"/>
      <c r="AXI241" s="718"/>
      <c r="AXJ241" s="718"/>
      <c r="AXK241" s="718"/>
      <c r="AXL241" s="719"/>
      <c r="AXM241" s="719"/>
      <c r="AXN241" s="719"/>
      <c r="AXO241" s="719"/>
      <c r="AXP241" s="719"/>
      <c r="AXQ241" s="719"/>
      <c r="AXR241" s="717"/>
      <c r="AXS241" s="718"/>
      <c r="AXT241" s="718"/>
      <c r="AXU241" s="718"/>
      <c r="AXV241" s="718"/>
      <c r="AXW241" s="718"/>
      <c r="AXX241" s="718"/>
      <c r="AXY241" s="718"/>
      <c r="AXZ241" s="718"/>
      <c r="AYA241" s="718"/>
      <c r="AYB241" s="718"/>
      <c r="AYC241" s="718"/>
      <c r="AYD241" s="718"/>
      <c r="AYE241" s="719"/>
      <c r="AYF241" s="719"/>
      <c r="AYG241" s="719"/>
      <c r="AYH241" s="719"/>
      <c r="AYI241" s="719"/>
      <c r="AYJ241" s="719"/>
      <c r="AYK241" s="717"/>
      <c r="AYL241" s="718"/>
      <c r="AYM241" s="718"/>
      <c r="AYN241" s="718"/>
      <c r="AYO241" s="718"/>
      <c r="AYP241" s="718"/>
      <c r="AYQ241" s="718"/>
      <c r="AYR241" s="718"/>
      <c r="AYS241" s="718"/>
      <c r="AYT241" s="718"/>
      <c r="AYU241" s="718"/>
      <c r="AYV241" s="718"/>
      <c r="AYW241" s="718"/>
      <c r="AYX241" s="719"/>
      <c r="AYY241" s="719"/>
      <c r="AYZ241" s="719"/>
      <c r="AZA241" s="719"/>
      <c r="AZB241" s="719"/>
      <c r="AZC241" s="719"/>
      <c r="AZD241" s="717"/>
      <c r="AZE241" s="718"/>
      <c r="AZF241" s="718"/>
      <c r="AZG241" s="718"/>
      <c r="AZH241" s="718"/>
      <c r="AZI241" s="718"/>
      <c r="AZJ241" s="718"/>
      <c r="AZK241" s="718"/>
      <c r="AZL241" s="718"/>
      <c r="AZM241" s="718"/>
      <c r="AZN241" s="718"/>
      <c r="AZO241" s="718"/>
      <c r="AZP241" s="718"/>
      <c r="AZQ241" s="719"/>
      <c r="AZR241" s="719"/>
      <c r="AZS241" s="719"/>
      <c r="AZT241" s="719"/>
      <c r="AZU241" s="719"/>
      <c r="AZV241" s="719"/>
      <c r="AZW241" s="717"/>
      <c r="AZX241" s="718"/>
      <c r="AZY241" s="718"/>
      <c r="AZZ241" s="718"/>
      <c r="BAA241" s="718"/>
      <c r="BAB241" s="718"/>
      <c r="BAC241" s="718"/>
      <c r="BAD241" s="718"/>
      <c r="BAE241" s="718"/>
      <c r="BAF241" s="718"/>
      <c r="BAG241" s="718"/>
      <c r="BAH241" s="718"/>
      <c r="BAI241" s="718"/>
      <c r="BAJ241" s="719"/>
      <c r="BAK241" s="719"/>
      <c r="BAL241" s="719"/>
      <c r="BAM241" s="719"/>
      <c r="BAN241" s="719"/>
      <c r="BAO241" s="719"/>
      <c r="BAP241" s="717"/>
      <c r="BAQ241" s="718"/>
      <c r="BAR241" s="718"/>
      <c r="BAS241" s="718"/>
      <c r="BAT241" s="718"/>
      <c r="BAU241" s="718"/>
      <c r="BAV241" s="718"/>
      <c r="BAW241" s="718"/>
      <c r="BAX241" s="718"/>
      <c r="BAY241" s="718"/>
      <c r="BAZ241" s="718"/>
      <c r="BBA241" s="718"/>
      <c r="BBB241" s="718"/>
      <c r="BBC241" s="719"/>
      <c r="BBD241" s="719"/>
      <c r="BBE241" s="719"/>
      <c r="BBF241" s="719"/>
      <c r="BBG241" s="719"/>
      <c r="BBH241" s="719"/>
      <c r="BBI241" s="717"/>
      <c r="BBJ241" s="718"/>
      <c r="BBK241" s="718"/>
      <c r="BBL241" s="718"/>
      <c r="BBM241" s="718"/>
      <c r="BBN241" s="718"/>
      <c r="BBO241" s="718"/>
      <c r="BBP241" s="718"/>
      <c r="BBQ241" s="718"/>
      <c r="BBR241" s="718"/>
      <c r="BBS241" s="718"/>
      <c r="BBT241" s="718"/>
      <c r="BBU241" s="718"/>
      <c r="BBV241" s="719"/>
      <c r="BBW241" s="719"/>
      <c r="BBX241" s="719"/>
      <c r="BBY241" s="719"/>
      <c r="BBZ241" s="719"/>
      <c r="BCA241" s="719"/>
      <c r="BCB241" s="717"/>
      <c r="BCC241" s="718"/>
      <c r="BCD241" s="718"/>
      <c r="BCE241" s="718"/>
      <c r="BCF241" s="718"/>
      <c r="BCG241" s="718"/>
      <c r="BCH241" s="718"/>
      <c r="BCI241" s="718"/>
      <c r="BCJ241" s="718"/>
      <c r="BCK241" s="718"/>
      <c r="BCL241" s="718"/>
      <c r="BCM241" s="718"/>
      <c r="BCN241" s="718"/>
      <c r="BCO241" s="719"/>
      <c r="BCP241" s="719"/>
      <c r="BCQ241" s="719"/>
      <c r="BCR241" s="719"/>
      <c r="BCS241" s="719"/>
      <c r="BCT241" s="719"/>
      <c r="BCU241" s="717"/>
      <c r="BCV241" s="718"/>
      <c r="BCW241" s="718"/>
      <c r="BCX241" s="718"/>
      <c r="BCY241" s="718"/>
      <c r="BCZ241" s="718"/>
      <c r="BDA241" s="718"/>
      <c r="BDB241" s="718"/>
      <c r="BDC241" s="718"/>
      <c r="BDD241" s="718"/>
      <c r="BDE241" s="718"/>
      <c r="BDF241" s="718"/>
      <c r="BDG241" s="718"/>
      <c r="BDH241" s="719"/>
      <c r="BDI241" s="719"/>
      <c r="BDJ241" s="719"/>
      <c r="BDK241" s="719"/>
      <c r="BDL241" s="719"/>
      <c r="BDM241" s="719"/>
      <c r="BDN241" s="717"/>
      <c r="BDO241" s="718"/>
      <c r="BDP241" s="718"/>
      <c r="BDQ241" s="718"/>
      <c r="BDR241" s="718"/>
      <c r="BDS241" s="718"/>
      <c r="BDT241" s="718"/>
      <c r="BDU241" s="718"/>
      <c r="BDV241" s="718"/>
      <c r="BDW241" s="718"/>
      <c r="BDX241" s="718"/>
      <c r="BDY241" s="718"/>
      <c r="BDZ241" s="718"/>
      <c r="BEA241" s="719"/>
      <c r="BEB241" s="719"/>
      <c r="BEC241" s="719"/>
      <c r="BED241" s="719"/>
      <c r="BEE241" s="719"/>
      <c r="BEF241" s="719"/>
      <c r="BEG241" s="717"/>
      <c r="BEH241" s="718"/>
      <c r="BEI241" s="718"/>
      <c r="BEJ241" s="718"/>
      <c r="BEK241" s="718"/>
      <c r="BEL241" s="718"/>
      <c r="BEM241" s="718"/>
      <c r="BEN241" s="718"/>
      <c r="BEO241" s="718"/>
      <c r="BEP241" s="718"/>
      <c r="BEQ241" s="718"/>
      <c r="BER241" s="718"/>
      <c r="BES241" s="718"/>
      <c r="BET241" s="719"/>
      <c r="BEU241" s="719"/>
      <c r="BEV241" s="719"/>
      <c r="BEW241" s="719"/>
      <c r="BEX241" s="719"/>
      <c r="BEY241" s="719"/>
      <c r="BEZ241" s="717"/>
      <c r="BFA241" s="718"/>
      <c r="BFB241" s="718"/>
      <c r="BFC241" s="718"/>
      <c r="BFD241" s="718"/>
      <c r="BFE241" s="718"/>
      <c r="BFF241" s="718"/>
      <c r="BFG241" s="718"/>
      <c r="BFH241" s="718"/>
      <c r="BFI241" s="718"/>
      <c r="BFJ241" s="718"/>
      <c r="BFK241" s="718"/>
      <c r="BFL241" s="718"/>
      <c r="BFM241" s="719"/>
      <c r="BFN241" s="719"/>
      <c r="BFO241" s="719"/>
      <c r="BFP241" s="719"/>
      <c r="BFQ241" s="719"/>
      <c r="BFR241" s="719"/>
      <c r="BFS241" s="717"/>
      <c r="BFT241" s="718"/>
      <c r="BFU241" s="718"/>
      <c r="BFV241" s="718"/>
      <c r="BFW241" s="718"/>
      <c r="BFX241" s="718"/>
      <c r="BFY241" s="718"/>
      <c r="BFZ241" s="718"/>
      <c r="BGA241" s="718"/>
      <c r="BGB241" s="718"/>
      <c r="BGC241" s="718"/>
      <c r="BGD241" s="718"/>
      <c r="BGE241" s="718"/>
      <c r="BGF241" s="719"/>
      <c r="BGG241" s="719"/>
      <c r="BGH241" s="719"/>
      <c r="BGI241" s="719"/>
      <c r="BGJ241" s="719"/>
      <c r="BGK241" s="719"/>
      <c r="BGL241" s="717"/>
      <c r="BGM241" s="718"/>
      <c r="BGN241" s="718"/>
      <c r="BGO241" s="718"/>
      <c r="BGP241" s="718"/>
      <c r="BGQ241" s="718"/>
      <c r="BGR241" s="718"/>
      <c r="BGS241" s="718"/>
      <c r="BGT241" s="718"/>
      <c r="BGU241" s="718"/>
      <c r="BGV241" s="718"/>
      <c r="BGW241" s="718"/>
      <c r="BGX241" s="718"/>
      <c r="BGY241" s="719"/>
      <c r="BGZ241" s="719"/>
      <c r="BHA241" s="719"/>
      <c r="BHB241" s="719"/>
      <c r="BHC241" s="719"/>
      <c r="BHD241" s="719"/>
      <c r="BHE241" s="717"/>
      <c r="BHF241" s="718"/>
      <c r="BHG241" s="718"/>
      <c r="BHH241" s="718"/>
      <c r="BHI241" s="718"/>
      <c r="BHJ241" s="718"/>
      <c r="BHK241" s="718"/>
      <c r="BHL241" s="718"/>
      <c r="BHM241" s="718"/>
      <c r="BHN241" s="718"/>
      <c r="BHO241" s="718"/>
      <c r="BHP241" s="718"/>
      <c r="BHQ241" s="718"/>
      <c r="BHR241" s="719"/>
      <c r="BHS241" s="719"/>
      <c r="BHT241" s="719"/>
      <c r="BHU241" s="719"/>
      <c r="BHV241" s="719"/>
      <c r="BHW241" s="719"/>
      <c r="BHX241" s="717"/>
      <c r="BHY241" s="718"/>
      <c r="BHZ241" s="718"/>
      <c r="BIA241" s="718"/>
      <c r="BIB241" s="718"/>
      <c r="BIC241" s="718"/>
      <c r="BID241" s="718"/>
      <c r="BIE241" s="718"/>
      <c r="BIF241" s="718"/>
      <c r="BIG241" s="718"/>
      <c r="BIH241" s="718"/>
      <c r="BII241" s="718"/>
      <c r="BIJ241" s="718"/>
      <c r="BIK241" s="719"/>
      <c r="BIL241" s="719"/>
      <c r="BIM241" s="719"/>
      <c r="BIN241" s="719"/>
      <c r="BIO241" s="719"/>
      <c r="BIP241" s="719"/>
      <c r="BIQ241" s="717"/>
      <c r="BIR241" s="718"/>
      <c r="BIS241" s="718"/>
      <c r="BIT241" s="718"/>
      <c r="BIU241" s="718"/>
      <c r="BIV241" s="718"/>
      <c r="BIW241" s="718"/>
      <c r="BIX241" s="718"/>
      <c r="BIY241" s="718"/>
      <c r="BIZ241" s="718"/>
      <c r="BJA241" s="718"/>
      <c r="BJB241" s="718"/>
      <c r="BJC241" s="718"/>
      <c r="BJD241" s="719"/>
      <c r="BJE241" s="719"/>
      <c r="BJF241" s="719"/>
      <c r="BJG241" s="719"/>
      <c r="BJH241" s="719"/>
      <c r="BJI241" s="719"/>
      <c r="BJJ241" s="717"/>
      <c r="BJK241" s="718"/>
      <c r="BJL241" s="718"/>
      <c r="BJM241" s="718"/>
      <c r="BJN241" s="718"/>
      <c r="BJO241" s="718"/>
      <c r="BJP241" s="718"/>
      <c r="BJQ241" s="718"/>
      <c r="BJR241" s="718"/>
      <c r="BJS241" s="718"/>
      <c r="BJT241" s="718"/>
      <c r="BJU241" s="718"/>
      <c r="BJV241" s="718"/>
      <c r="BJW241" s="719"/>
      <c r="BJX241" s="719"/>
      <c r="BJY241" s="719"/>
      <c r="BJZ241" s="719"/>
      <c r="BKA241" s="719"/>
      <c r="BKB241" s="719"/>
      <c r="BKC241" s="717"/>
      <c r="BKD241" s="718"/>
      <c r="BKE241" s="718"/>
      <c r="BKF241" s="718"/>
      <c r="BKG241" s="718"/>
      <c r="BKH241" s="718"/>
      <c r="BKI241" s="718"/>
      <c r="BKJ241" s="718"/>
      <c r="BKK241" s="718"/>
      <c r="BKL241" s="718"/>
      <c r="BKM241" s="718"/>
      <c r="BKN241" s="718"/>
      <c r="BKO241" s="718"/>
      <c r="BKP241" s="719"/>
      <c r="BKQ241" s="719"/>
      <c r="BKR241" s="719"/>
      <c r="BKS241" s="719"/>
      <c r="BKT241" s="719"/>
      <c r="BKU241" s="719"/>
      <c r="BKV241" s="717"/>
      <c r="BKW241" s="718"/>
      <c r="BKX241" s="718"/>
      <c r="BKY241" s="718"/>
      <c r="BKZ241" s="718"/>
      <c r="BLA241" s="718"/>
      <c r="BLB241" s="718"/>
      <c r="BLC241" s="718"/>
      <c r="BLD241" s="718"/>
      <c r="BLE241" s="718"/>
      <c r="BLF241" s="718"/>
      <c r="BLG241" s="718"/>
      <c r="BLH241" s="718"/>
      <c r="BLI241" s="719"/>
      <c r="BLJ241" s="719"/>
      <c r="BLK241" s="719"/>
      <c r="BLL241" s="719"/>
      <c r="BLM241" s="719"/>
      <c r="BLN241" s="719"/>
      <c r="BLO241" s="717"/>
      <c r="BLP241" s="718"/>
      <c r="BLQ241" s="718"/>
      <c r="BLR241" s="718"/>
      <c r="BLS241" s="718"/>
      <c r="BLT241" s="718"/>
      <c r="BLU241" s="718"/>
      <c r="BLV241" s="718"/>
      <c r="BLW241" s="718"/>
      <c r="BLX241" s="718"/>
      <c r="BLY241" s="718"/>
      <c r="BLZ241" s="718"/>
      <c r="BMA241" s="718"/>
      <c r="BMB241" s="719"/>
      <c r="BMC241" s="719"/>
      <c r="BMD241" s="719"/>
      <c r="BME241" s="719"/>
      <c r="BMF241" s="719"/>
      <c r="BMG241" s="719"/>
      <c r="BMH241" s="717"/>
      <c r="BMI241" s="718"/>
      <c r="BMJ241" s="718"/>
      <c r="BMK241" s="718"/>
      <c r="BML241" s="718"/>
      <c r="BMM241" s="718"/>
      <c r="BMN241" s="718"/>
      <c r="BMO241" s="718"/>
      <c r="BMP241" s="718"/>
      <c r="BMQ241" s="718"/>
      <c r="BMR241" s="718"/>
      <c r="BMS241" s="718"/>
      <c r="BMT241" s="718"/>
      <c r="BMU241" s="719"/>
      <c r="BMV241" s="719"/>
      <c r="BMW241" s="719"/>
      <c r="BMX241" s="719"/>
      <c r="BMY241" s="719"/>
      <c r="BMZ241" s="719"/>
      <c r="BNA241" s="717"/>
      <c r="BNB241" s="718"/>
      <c r="BNC241" s="718"/>
      <c r="BND241" s="718"/>
      <c r="BNE241" s="718"/>
      <c r="BNF241" s="718"/>
      <c r="BNG241" s="718"/>
      <c r="BNH241" s="718"/>
      <c r="BNI241" s="718"/>
      <c r="BNJ241" s="718"/>
      <c r="BNK241" s="718"/>
      <c r="BNL241" s="718"/>
      <c r="BNM241" s="718"/>
      <c r="BNN241" s="719"/>
      <c r="BNO241" s="719"/>
      <c r="BNP241" s="719"/>
      <c r="BNQ241" s="719"/>
      <c r="BNR241" s="719"/>
      <c r="BNS241" s="719"/>
      <c r="BNT241" s="717"/>
      <c r="BNU241" s="718"/>
      <c r="BNV241" s="718"/>
      <c r="BNW241" s="718"/>
      <c r="BNX241" s="718"/>
      <c r="BNY241" s="718"/>
      <c r="BNZ241" s="718"/>
      <c r="BOA241" s="718"/>
      <c r="BOB241" s="718"/>
      <c r="BOC241" s="718"/>
      <c r="BOD241" s="718"/>
      <c r="BOE241" s="718"/>
      <c r="BOF241" s="718"/>
      <c r="BOG241" s="719"/>
      <c r="BOH241" s="719"/>
      <c r="BOI241" s="719"/>
      <c r="BOJ241" s="719"/>
      <c r="BOK241" s="719"/>
      <c r="BOL241" s="719"/>
      <c r="BOM241" s="717"/>
      <c r="BON241" s="718"/>
      <c r="BOO241" s="718"/>
      <c r="BOP241" s="718"/>
      <c r="BOQ241" s="718"/>
      <c r="BOR241" s="718"/>
      <c r="BOS241" s="718"/>
      <c r="BOT241" s="718"/>
      <c r="BOU241" s="718"/>
      <c r="BOV241" s="718"/>
      <c r="BOW241" s="718"/>
      <c r="BOX241" s="718"/>
      <c r="BOY241" s="718"/>
      <c r="BOZ241" s="719"/>
      <c r="BPA241" s="719"/>
      <c r="BPB241" s="719"/>
      <c r="BPC241" s="719"/>
      <c r="BPD241" s="719"/>
      <c r="BPE241" s="719"/>
      <c r="BPF241" s="717"/>
      <c r="BPG241" s="718"/>
      <c r="BPH241" s="718"/>
      <c r="BPI241" s="718"/>
      <c r="BPJ241" s="718"/>
      <c r="BPK241" s="718"/>
      <c r="BPL241" s="718"/>
      <c r="BPM241" s="718"/>
      <c r="BPN241" s="718"/>
      <c r="BPO241" s="718"/>
      <c r="BPP241" s="718"/>
      <c r="BPQ241" s="718"/>
      <c r="BPR241" s="718"/>
      <c r="BPS241" s="719"/>
      <c r="BPT241" s="719"/>
      <c r="BPU241" s="719"/>
      <c r="BPV241" s="719"/>
      <c r="BPW241" s="719"/>
      <c r="BPX241" s="719"/>
      <c r="BPY241" s="717"/>
      <c r="BPZ241" s="718"/>
      <c r="BQA241" s="718"/>
      <c r="BQB241" s="718"/>
      <c r="BQC241" s="718"/>
      <c r="BQD241" s="718"/>
      <c r="BQE241" s="718"/>
      <c r="BQF241" s="718"/>
      <c r="BQG241" s="718"/>
      <c r="BQH241" s="718"/>
      <c r="BQI241" s="718"/>
      <c r="BQJ241" s="718"/>
      <c r="BQK241" s="718"/>
      <c r="BQL241" s="719"/>
      <c r="BQM241" s="719"/>
      <c r="BQN241" s="719"/>
      <c r="BQO241" s="719"/>
      <c r="BQP241" s="719"/>
      <c r="BQQ241" s="719"/>
      <c r="BQR241" s="717"/>
      <c r="BQS241" s="718"/>
      <c r="BQT241" s="718"/>
      <c r="BQU241" s="718"/>
      <c r="BQV241" s="718"/>
      <c r="BQW241" s="718"/>
      <c r="BQX241" s="718"/>
      <c r="BQY241" s="718"/>
      <c r="BQZ241" s="718"/>
      <c r="BRA241" s="718"/>
      <c r="BRB241" s="718"/>
      <c r="BRC241" s="718"/>
      <c r="BRD241" s="718"/>
      <c r="BRE241" s="719"/>
      <c r="BRF241" s="719"/>
      <c r="BRG241" s="719"/>
      <c r="BRH241" s="719"/>
      <c r="BRI241" s="719"/>
      <c r="BRJ241" s="719"/>
      <c r="BRK241" s="717"/>
      <c r="BRL241" s="718"/>
      <c r="BRM241" s="718"/>
      <c r="BRN241" s="718"/>
      <c r="BRO241" s="718"/>
      <c r="BRP241" s="718"/>
      <c r="BRQ241" s="718"/>
      <c r="BRR241" s="718"/>
      <c r="BRS241" s="718"/>
      <c r="BRT241" s="718"/>
      <c r="BRU241" s="718"/>
      <c r="BRV241" s="718"/>
      <c r="BRW241" s="718"/>
      <c r="BRX241" s="719"/>
      <c r="BRY241" s="719"/>
      <c r="BRZ241" s="719"/>
      <c r="BSA241" s="719"/>
      <c r="BSB241" s="719"/>
      <c r="BSC241" s="719"/>
      <c r="BSD241" s="717"/>
      <c r="BSE241" s="718"/>
      <c r="BSF241" s="718"/>
      <c r="BSG241" s="718"/>
      <c r="BSH241" s="718"/>
      <c r="BSI241" s="718"/>
      <c r="BSJ241" s="718"/>
      <c r="BSK241" s="718"/>
      <c r="BSL241" s="718"/>
      <c r="BSM241" s="718"/>
      <c r="BSN241" s="718"/>
      <c r="BSO241" s="718"/>
      <c r="BSP241" s="718"/>
      <c r="BSQ241" s="719"/>
      <c r="BSR241" s="719"/>
      <c r="BSS241" s="719"/>
      <c r="BST241" s="719"/>
      <c r="BSU241" s="719"/>
      <c r="BSV241" s="719"/>
      <c r="BSW241" s="717"/>
      <c r="BSX241" s="718"/>
      <c r="BSY241" s="718"/>
      <c r="BSZ241" s="718"/>
      <c r="BTA241" s="718"/>
      <c r="BTB241" s="718"/>
      <c r="BTC241" s="718"/>
      <c r="BTD241" s="718"/>
      <c r="BTE241" s="718"/>
      <c r="BTF241" s="718"/>
      <c r="BTG241" s="718"/>
      <c r="BTH241" s="718"/>
      <c r="BTI241" s="718"/>
      <c r="BTJ241" s="719"/>
      <c r="BTK241" s="719"/>
      <c r="BTL241" s="719"/>
      <c r="BTM241" s="719"/>
      <c r="BTN241" s="719"/>
      <c r="BTO241" s="719"/>
      <c r="BTP241" s="717"/>
      <c r="BTQ241" s="718"/>
      <c r="BTR241" s="718"/>
      <c r="BTS241" s="718"/>
      <c r="BTT241" s="718"/>
      <c r="BTU241" s="718"/>
      <c r="BTV241" s="718"/>
      <c r="BTW241" s="718"/>
      <c r="BTX241" s="718"/>
      <c r="BTY241" s="718"/>
      <c r="BTZ241" s="718"/>
      <c r="BUA241" s="718"/>
      <c r="BUB241" s="718"/>
      <c r="BUC241" s="719"/>
      <c r="BUD241" s="719"/>
      <c r="BUE241" s="719"/>
      <c r="BUF241" s="719"/>
      <c r="BUG241" s="719"/>
      <c r="BUH241" s="719"/>
      <c r="BUI241" s="717"/>
      <c r="BUJ241" s="718"/>
      <c r="BUK241" s="718"/>
      <c r="BUL241" s="718"/>
      <c r="BUM241" s="718"/>
      <c r="BUN241" s="718"/>
      <c r="BUO241" s="718"/>
      <c r="BUP241" s="718"/>
      <c r="BUQ241" s="718"/>
      <c r="BUR241" s="718"/>
      <c r="BUS241" s="718"/>
      <c r="BUT241" s="718"/>
      <c r="BUU241" s="718"/>
      <c r="BUV241" s="719"/>
      <c r="BUW241" s="719"/>
      <c r="BUX241" s="719"/>
      <c r="BUY241" s="719"/>
      <c r="BUZ241" s="719"/>
      <c r="BVA241" s="719"/>
      <c r="BVB241" s="717"/>
      <c r="BVC241" s="718"/>
      <c r="BVD241" s="718"/>
      <c r="BVE241" s="718"/>
      <c r="BVF241" s="718"/>
      <c r="BVG241" s="718"/>
      <c r="BVH241" s="718"/>
      <c r="BVI241" s="718"/>
      <c r="BVJ241" s="718"/>
      <c r="BVK241" s="718"/>
      <c r="BVL241" s="718"/>
      <c r="BVM241" s="718"/>
      <c r="BVN241" s="718"/>
      <c r="BVO241" s="719"/>
      <c r="BVP241" s="719"/>
      <c r="BVQ241" s="719"/>
      <c r="BVR241" s="719"/>
      <c r="BVS241" s="719"/>
      <c r="BVT241" s="719"/>
      <c r="BVU241" s="717"/>
      <c r="BVV241" s="718"/>
      <c r="BVW241" s="718"/>
      <c r="BVX241" s="718"/>
      <c r="BVY241" s="718"/>
      <c r="BVZ241" s="718"/>
      <c r="BWA241" s="718"/>
      <c r="BWB241" s="718"/>
      <c r="BWC241" s="718"/>
      <c r="BWD241" s="718"/>
      <c r="BWE241" s="718"/>
      <c r="BWF241" s="718"/>
      <c r="BWG241" s="718"/>
      <c r="BWH241" s="719"/>
      <c r="BWI241" s="719"/>
      <c r="BWJ241" s="719"/>
      <c r="BWK241" s="719"/>
      <c r="BWL241" s="719"/>
      <c r="BWM241" s="719"/>
      <c r="BWN241" s="717"/>
      <c r="BWO241" s="718"/>
      <c r="BWP241" s="718"/>
      <c r="BWQ241" s="718"/>
      <c r="BWR241" s="718"/>
      <c r="BWS241" s="718"/>
      <c r="BWT241" s="718"/>
      <c r="BWU241" s="718"/>
      <c r="BWV241" s="718"/>
      <c r="BWW241" s="718"/>
      <c r="BWX241" s="718"/>
      <c r="BWY241" s="718"/>
      <c r="BWZ241" s="718"/>
      <c r="BXA241" s="719"/>
      <c r="BXB241" s="719"/>
      <c r="BXC241" s="719"/>
      <c r="BXD241" s="719"/>
      <c r="BXE241" s="719"/>
      <c r="BXF241" s="719"/>
      <c r="BXG241" s="717"/>
      <c r="BXH241" s="718"/>
      <c r="BXI241" s="718"/>
      <c r="BXJ241" s="718"/>
      <c r="BXK241" s="718"/>
      <c r="BXL241" s="718"/>
      <c r="BXM241" s="718"/>
      <c r="BXN241" s="718"/>
      <c r="BXO241" s="718"/>
      <c r="BXP241" s="718"/>
      <c r="BXQ241" s="718"/>
      <c r="BXR241" s="718"/>
      <c r="BXS241" s="718"/>
      <c r="BXT241" s="719"/>
      <c r="BXU241" s="719"/>
      <c r="BXV241" s="719"/>
      <c r="BXW241" s="719"/>
      <c r="BXX241" s="719"/>
      <c r="BXY241" s="719"/>
      <c r="BXZ241" s="717"/>
      <c r="BYA241" s="718"/>
      <c r="BYB241" s="718"/>
      <c r="BYC241" s="718"/>
      <c r="BYD241" s="718"/>
      <c r="BYE241" s="718"/>
      <c r="BYF241" s="718"/>
      <c r="BYG241" s="718"/>
      <c r="BYH241" s="718"/>
      <c r="BYI241" s="718"/>
      <c r="BYJ241" s="718"/>
      <c r="BYK241" s="718"/>
      <c r="BYL241" s="718"/>
      <c r="BYM241" s="719"/>
      <c r="BYN241" s="719"/>
      <c r="BYO241" s="719"/>
      <c r="BYP241" s="719"/>
      <c r="BYQ241" s="719"/>
      <c r="BYR241" s="719"/>
      <c r="BYS241" s="717"/>
      <c r="BYT241" s="718"/>
      <c r="BYU241" s="718"/>
      <c r="BYV241" s="718"/>
      <c r="BYW241" s="718"/>
      <c r="BYX241" s="718"/>
      <c r="BYY241" s="718"/>
      <c r="BYZ241" s="718"/>
      <c r="BZA241" s="718"/>
      <c r="BZB241" s="718"/>
      <c r="BZC241" s="718"/>
      <c r="BZD241" s="718"/>
      <c r="BZE241" s="718"/>
      <c r="BZF241" s="719"/>
      <c r="BZG241" s="719"/>
      <c r="BZH241" s="719"/>
      <c r="BZI241" s="719"/>
      <c r="BZJ241" s="719"/>
      <c r="BZK241" s="719"/>
      <c r="BZL241" s="717"/>
      <c r="BZM241" s="718"/>
      <c r="BZN241" s="718"/>
      <c r="BZO241" s="718"/>
      <c r="BZP241" s="718"/>
      <c r="BZQ241" s="718"/>
      <c r="BZR241" s="718"/>
      <c r="BZS241" s="718"/>
      <c r="BZT241" s="718"/>
      <c r="BZU241" s="718"/>
      <c r="BZV241" s="718"/>
      <c r="BZW241" s="718"/>
      <c r="BZX241" s="718"/>
      <c r="BZY241" s="719"/>
      <c r="BZZ241" s="719"/>
      <c r="CAA241" s="719"/>
      <c r="CAB241" s="719"/>
      <c r="CAC241" s="719"/>
      <c r="CAD241" s="719"/>
      <c r="CAE241" s="717"/>
      <c r="CAF241" s="718"/>
      <c r="CAG241" s="718"/>
      <c r="CAH241" s="718"/>
      <c r="CAI241" s="718"/>
      <c r="CAJ241" s="718"/>
      <c r="CAK241" s="718"/>
      <c r="CAL241" s="718"/>
      <c r="CAM241" s="718"/>
      <c r="CAN241" s="718"/>
      <c r="CAO241" s="718"/>
      <c r="CAP241" s="718"/>
      <c r="CAQ241" s="718"/>
      <c r="CAR241" s="719"/>
      <c r="CAS241" s="719"/>
      <c r="CAT241" s="719"/>
      <c r="CAU241" s="719"/>
      <c r="CAV241" s="719"/>
      <c r="CAW241" s="719"/>
      <c r="CAX241" s="717"/>
      <c r="CAY241" s="718"/>
      <c r="CAZ241" s="718"/>
      <c r="CBA241" s="718"/>
      <c r="CBB241" s="718"/>
      <c r="CBC241" s="718"/>
      <c r="CBD241" s="718"/>
      <c r="CBE241" s="718"/>
      <c r="CBF241" s="718"/>
      <c r="CBG241" s="718"/>
      <c r="CBH241" s="718"/>
      <c r="CBI241" s="718"/>
      <c r="CBJ241" s="718"/>
      <c r="CBK241" s="719"/>
      <c r="CBL241" s="719"/>
      <c r="CBM241" s="719"/>
      <c r="CBN241" s="719"/>
      <c r="CBO241" s="719"/>
      <c r="CBP241" s="719"/>
      <c r="CBQ241" s="717"/>
      <c r="CBR241" s="718"/>
      <c r="CBS241" s="718"/>
      <c r="CBT241" s="718"/>
      <c r="CBU241" s="718"/>
      <c r="CBV241" s="718"/>
      <c r="CBW241" s="718"/>
      <c r="CBX241" s="718"/>
      <c r="CBY241" s="718"/>
      <c r="CBZ241" s="718"/>
      <c r="CCA241" s="718"/>
      <c r="CCB241" s="718"/>
      <c r="CCC241" s="718"/>
      <c r="CCD241" s="719"/>
      <c r="CCE241" s="719"/>
      <c r="CCF241" s="719"/>
      <c r="CCG241" s="719"/>
      <c r="CCH241" s="719"/>
      <c r="CCI241" s="719"/>
      <c r="CCJ241" s="717"/>
      <c r="CCK241" s="718"/>
      <c r="CCL241" s="718"/>
      <c r="CCM241" s="718"/>
      <c r="CCN241" s="718"/>
      <c r="CCO241" s="718"/>
      <c r="CCP241" s="718"/>
      <c r="CCQ241" s="718"/>
      <c r="CCR241" s="718"/>
      <c r="CCS241" s="718"/>
      <c r="CCT241" s="718"/>
      <c r="CCU241" s="718"/>
      <c r="CCV241" s="718"/>
      <c r="CCW241" s="719"/>
      <c r="CCX241" s="719"/>
      <c r="CCY241" s="719"/>
      <c r="CCZ241" s="719"/>
      <c r="CDA241" s="719"/>
      <c r="CDB241" s="719"/>
      <c r="CDC241" s="717"/>
      <c r="CDD241" s="718"/>
      <c r="CDE241" s="718"/>
      <c r="CDF241" s="718"/>
      <c r="CDG241" s="718"/>
      <c r="CDH241" s="718"/>
      <c r="CDI241" s="718"/>
      <c r="CDJ241" s="718"/>
      <c r="CDK241" s="718"/>
      <c r="CDL241" s="718"/>
      <c r="CDM241" s="718"/>
      <c r="CDN241" s="718"/>
      <c r="CDO241" s="718"/>
      <c r="CDP241" s="719"/>
      <c r="CDQ241" s="719"/>
      <c r="CDR241" s="719"/>
      <c r="CDS241" s="719"/>
      <c r="CDT241" s="719"/>
      <c r="CDU241" s="719"/>
      <c r="CDV241" s="717"/>
      <c r="CDW241" s="718"/>
      <c r="CDX241" s="718"/>
      <c r="CDY241" s="718"/>
      <c r="CDZ241" s="718"/>
      <c r="CEA241" s="718"/>
      <c r="CEB241" s="718"/>
      <c r="CEC241" s="718"/>
      <c r="CED241" s="718"/>
      <c r="CEE241" s="718"/>
      <c r="CEF241" s="718"/>
      <c r="CEG241" s="718"/>
      <c r="CEH241" s="718"/>
      <c r="CEI241" s="719"/>
      <c r="CEJ241" s="719"/>
      <c r="CEK241" s="719"/>
      <c r="CEL241" s="719"/>
      <c r="CEM241" s="719"/>
      <c r="CEN241" s="719"/>
      <c r="CEO241" s="717"/>
      <c r="CEP241" s="718"/>
      <c r="CEQ241" s="718"/>
      <c r="CER241" s="718"/>
      <c r="CES241" s="718"/>
      <c r="CET241" s="718"/>
      <c r="CEU241" s="718"/>
      <c r="CEV241" s="718"/>
      <c r="CEW241" s="718"/>
      <c r="CEX241" s="718"/>
      <c r="CEY241" s="718"/>
      <c r="CEZ241" s="718"/>
      <c r="CFA241" s="718"/>
      <c r="CFB241" s="719"/>
      <c r="CFC241" s="719"/>
      <c r="CFD241" s="719"/>
      <c r="CFE241" s="719"/>
      <c r="CFF241" s="719"/>
      <c r="CFG241" s="719"/>
      <c r="CFH241" s="717"/>
      <c r="CFI241" s="718"/>
      <c r="CFJ241" s="718"/>
      <c r="CFK241" s="718"/>
      <c r="CFL241" s="718"/>
      <c r="CFM241" s="718"/>
      <c r="CFN241" s="718"/>
      <c r="CFO241" s="718"/>
      <c r="CFP241" s="718"/>
      <c r="CFQ241" s="718"/>
      <c r="CFR241" s="718"/>
      <c r="CFS241" s="718"/>
      <c r="CFT241" s="718"/>
      <c r="CFU241" s="719"/>
      <c r="CFV241" s="719"/>
      <c r="CFW241" s="719"/>
      <c r="CFX241" s="719"/>
      <c r="CFY241" s="719"/>
      <c r="CFZ241" s="719"/>
      <c r="CGA241" s="717"/>
      <c r="CGB241" s="718"/>
      <c r="CGC241" s="718"/>
      <c r="CGD241" s="718"/>
      <c r="CGE241" s="718"/>
      <c r="CGF241" s="718"/>
      <c r="CGG241" s="718"/>
      <c r="CGH241" s="718"/>
      <c r="CGI241" s="718"/>
      <c r="CGJ241" s="718"/>
      <c r="CGK241" s="718"/>
      <c r="CGL241" s="718"/>
      <c r="CGM241" s="718"/>
      <c r="CGN241" s="719"/>
      <c r="CGO241" s="719"/>
      <c r="CGP241" s="719"/>
      <c r="CGQ241" s="719"/>
      <c r="CGR241" s="719"/>
      <c r="CGS241" s="719"/>
      <c r="CGT241" s="717"/>
      <c r="CGU241" s="718"/>
      <c r="CGV241" s="718"/>
      <c r="CGW241" s="718"/>
      <c r="CGX241" s="718"/>
      <c r="CGY241" s="718"/>
      <c r="CGZ241" s="718"/>
      <c r="CHA241" s="718"/>
      <c r="CHB241" s="718"/>
      <c r="CHC241" s="718"/>
      <c r="CHD241" s="718"/>
      <c r="CHE241" s="718"/>
      <c r="CHF241" s="718"/>
      <c r="CHG241" s="719"/>
      <c r="CHH241" s="719"/>
      <c r="CHI241" s="719"/>
      <c r="CHJ241" s="719"/>
      <c r="CHK241" s="719"/>
      <c r="CHL241" s="719"/>
      <c r="CHM241" s="717"/>
      <c r="CHN241" s="718"/>
      <c r="CHO241" s="718"/>
      <c r="CHP241" s="718"/>
      <c r="CHQ241" s="718"/>
      <c r="CHR241" s="718"/>
      <c r="CHS241" s="718"/>
      <c r="CHT241" s="718"/>
      <c r="CHU241" s="718"/>
      <c r="CHV241" s="718"/>
      <c r="CHW241" s="718"/>
      <c r="CHX241" s="718"/>
      <c r="CHY241" s="718"/>
      <c r="CHZ241" s="719"/>
      <c r="CIA241" s="719"/>
      <c r="CIB241" s="719"/>
      <c r="CIC241" s="719"/>
      <c r="CID241" s="719"/>
      <c r="CIE241" s="719"/>
      <c r="CIF241" s="717"/>
      <c r="CIG241" s="718"/>
      <c r="CIH241" s="718"/>
      <c r="CII241" s="718"/>
      <c r="CIJ241" s="718"/>
      <c r="CIK241" s="718"/>
      <c r="CIL241" s="718"/>
      <c r="CIM241" s="718"/>
      <c r="CIN241" s="718"/>
      <c r="CIO241" s="718"/>
      <c r="CIP241" s="718"/>
      <c r="CIQ241" s="718"/>
      <c r="CIR241" s="718"/>
      <c r="CIS241" s="719"/>
      <c r="CIT241" s="719"/>
      <c r="CIU241" s="719"/>
      <c r="CIV241" s="719"/>
      <c r="CIW241" s="719"/>
      <c r="CIX241" s="719"/>
      <c r="CIY241" s="717"/>
      <c r="CIZ241" s="718"/>
      <c r="CJA241" s="718"/>
      <c r="CJB241" s="718"/>
      <c r="CJC241" s="718"/>
      <c r="CJD241" s="718"/>
      <c r="CJE241" s="718"/>
      <c r="CJF241" s="718"/>
      <c r="CJG241" s="718"/>
      <c r="CJH241" s="718"/>
      <c r="CJI241" s="718"/>
      <c r="CJJ241" s="718"/>
      <c r="CJK241" s="718"/>
      <c r="CJL241" s="719"/>
      <c r="CJM241" s="719"/>
      <c r="CJN241" s="719"/>
      <c r="CJO241" s="719"/>
      <c r="CJP241" s="719"/>
      <c r="CJQ241" s="719"/>
      <c r="CJR241" s="717"/>
      <c r="CJS241" s="718"/>
      <c r="CJT241" s="718"/>
      <c r="CJU241" s="718"/>
      <c r="CJV241" s="718"/>
      <c r="CJW241" s="718"/>
      <c r="CJX241" s="718"/>
      <c r="CJY241" s="718"/>
      <c r="CJZ241" s="718"/>
      <c r="CKA241" s="718"/>
      <c r="CKB241" s="718"/>
      <c r="CKC241" s="718"/>
      <c r="CKD241" s="718"/>
      <c r="CKE241" s="719"/>
      <c r="CKF241" s="719"/>
      <c r="CKG241" s="719"/>
      <c r="CKH241" s="719"/>
      <c r="CKI241" s="719"/>
      <c r="CKJ241" s="719"/>
      <c r="CKK241" s="717"/>
      <c r="CKL241" s="718"/>
      <c r="CKM241" s="718"/>
      <c r="CKN241" s="718"/>
      <c r="CKO241" s="718"/>
      <c r="CKP241" s="718"/>
      <c r="CKQ241" s="718"/>
      <c r="CKR241" s="718"/>
      <c r="CKS241" s="718"/>
      <c r="CKT241" s="718"/>
      <c r="CKU241" s="718"/>
      <c r="CKV241" s="718"/>
      <c r="CKW241" s="718"/>
      <c r="CKX241" s="719"/>
      <c r="CKY241" s="719"/>
      <c r="CKZ241" s="719"/>
      <c r="CLA241" s="719"/>
      <c r="CLB241" s="719"/>
      <c r="CLC241" s="719"/>
      <c r="CLD241" s="717"/>
      <c r="CLE241" s="718"/>
      <c r="CLF241" s="718"/>
      <c r="CLG241" s="718"/>
      <c r="CLH241" s="718"/>
      <c r="CLI241" s="718"/>
      <c r="CLJ241" s="718"/>
      <c r="CLK241" s="718"/>
      <c r="CLL241" s="718"/>
      <c r="CLM241" s="718"/>
      <c r="CLN241" s="718"/>
      <c r="CLO241" s="718"/>
      <c r="CLP241" s="718"/>
      <c r="CLQ241" s="719"/>
      <c r="CLR241" s="719"/>
      <c r="CLS241" s="719"/>
      <c r="CLT241" s="719"/>
      <c r="CLU241" s="719"/>
      <c r="CLV241" s="719"/>
      <c r="CLW241" s="717"/>
      <c r="CLX241" s="718"/>
      <c r="CLY241" s="718"/>
      <c r="CLZ241" s="718"/>
      <c r="CMA241" s="718"/>
      <c r="CMB241" s="718"/>
      <c r="CMC241" s="718"/>
      <c r="CMD241" s="718"/>
      <c r="CME241" s="718"/>
      <c r="CMF241" s="718"/>
      <c r="CMG241" s="718"/>
      <c r="CMH241" s="718"/>
      <c r="CMI241" s="718"/>
      <c r="CMJ241" s="719"/>
      <c r="CMK241" s="719"/>
      <c r="CML241" s="719"/>
      <c r="CMM241" s="719"/>
      <c r="CMN241" s="719"/>
      <c r="CMO241" s="719"/>
      <c r="CMP241" s="717"/>
      <c r="CMQ241" s="718"/>
      <c r="CMR241" s="718"/>
      <c r="CMS241" s="718"/>
      <c r="CMT241" s="718"/>
      <c r="CMU241" s="718"/>
      <c r="CMV241" s="718"/>
      <c r="CMW241" s="718"/>
      <c r="CMX241" s="718"/>
      <c r="CMY241" s="718"/>
      <c r="CMZ241" s="718"/>
      <c r="CNA241" s="718"/>
      <c r="CNB241" s="718"/>
      <c r="CNC241" s="719"/>
      <c r="CND241" s="719"/>
      <c r="CNE241" s="719"/>
      <c r="CNF241" s="719"/>
      <c r="CNG241" s="719"/>
      <c r="CNH241" s="719"/>
      <c r="CNI241" s="717"/>
      <c r="CNJ241" s="718"/>
      <c r="CNK241" s="718"/>
      <c r="CNL241" s="718"/>
      <c r="CNM241" s="718"/>
      <c r="CNN241" s="718"/>
      <c r="CNO241" s="718"/>
      <c r="CNP241" s="718"/>
      <c r="CNQ241" s="718"/>
      <c r="CNR241" s="718"/>
      <c r="CNS241" s="718"/>
      <c r="CNT241" s="718"/>
      <c r="CNU241" s="718"/>
      <c r="CNV241" s="719"/>
      <c r="CNW241" s="719"/>
      <c r="CNX241" s="719"/>
      <c r="CNY241" s="719"/>
      <c r="CNZ241" s="719"/>
      <c r="COA241" s="719"/>
      <c r="COB241" s="717"/>
      <c r="COC241" s="718"/>
      <c r="COD241" s="718"/>
      <c r="COE241" s="718"/>
      <c r="COF241" s="718"/>
      <c r="COG241" s="718"/>
      <c r="COH241" s="718"/>
      <c r="COI241" s="718"/>
      <c r="COJ241" s="718"/>
      <c r="COK241" s="718"/>
      <c r="COL241" s="718"/>
      <c r="COM241" s="718"/>
      <c r="CON241" s="718"/>
      <c r="COO241" s="719"/>
      <c r="COP241" s="719"/>
      <c r="COQ241" s="719"/>
      <c r="COR241" s="719"/>
      <c r="COS241" s="719"/>
      <c r="COT241" s="719"/>
      <c r="COU241" s="717"/>
      <c r="COV241" s="718"/>
      <c r="COW241" s="718"/>
      <c r="COX241" s="718"/>
      <c r="COY241" s="718"/>
      <c r="COZ241" s="718"/>
      <c r="CPA241" s="718"/>
      <c r="CPB241" s="718"/>
      <c r="CPC241" s="718"/>
      <c r="CPD241" s="718"/>
      <c r="CPE241" s="718"/>
      <c r="CPF241" s="718"/>
      <c r="CPG241" s="718"/>
      <c r="CPH241" s="719"/>
      <c r="CPI241" s="719"/>
      <c r="CPJ241" s="719"/>
      <c r="CPK241" s="719"/>
      <c r="CPL241" s="719"/>
      <c r="CPM241" s="719"/>
      <c r="CPN241" s="717"/>
      <c r="CPO241" s="718"/>
      <c r="CPP241" s="718"/>
      <c r="CPQ241" s="718"/>
      <c r="CPR241" s="718"/>
      <c r="CPS241" s="718"/>
      <c r="CPT241" s="718"/>
      <c r="CPU241" s="718"/>
      <c r="CPV241" s="718"/>
      <c r="CPW241" s="718"/>
      <c r="CPX241" s="718"/>
      <c r="CPY241" s="718"/>
      <c r="CPZ241" s="718"/>
      <c r="CQA241" s="719"/>
      <c r="CQB241" s="719"/>
      <c r="CQC241" s="719"/>
      <c r="CQD241" s="719"/>
      <c r="CQE241" s="719"/>
      <c r="CQF241" s="719"/>
      <c r="CQG241" s="717"/>
      <c r="CQH241" s="718"/>
      <c r="CQI241" s="718"/>
      <c r="CQJ241" s="718"/>
      <c r="CQK241" s="718"/>
      <c r="CQL241" s="718"/>
      <c r="CQM241" s="718"/>
      <c r="CQN241" s="718"/>
      <c r="CQO241" s="718"/>
      <c r="CQP241" s="718"/>
      <c r="CQQ241" s="718"/>
      <c r="CQR241" s="718"/>
      <c r="CQS241" s="718"/>
      <c r="CQT241" s="719"/>
      <c r="CQU241" s="719"/>
      <c r="CQV241" s="719"/>
      <c r="CQW241" s="719"/>
      <c r="CQX241" s="719"/>
      <c r="CQY241" s="719"/>
      <c r="CQZ241" s="717"/>
      <c r="CRA241" s="718"/>
      <c r="CRB241" s="718"/>
      <c r="CRC241" s="718"/>
      <c r="CRD241" s="718"/>
      <c r="CRE241" s="718"/>
      <c r="CRF241" s="718"/>
      <c r="CRG241" s="718"/>
      <c r="CRH241" s="718"/>
      <c r="CRI241" s="718"/>
      <c r="CRJ241" s="718"/>
      <c r="CRK241" s="718"/>
      <c r="CRL241" s="718"/>
      <c r="CRM241" s="719"/>
      <c r="CRN241" s="719"/>
      <c r="CRO241" s="719"/>
      <c r="CRP241" s="719"/>
      <c r="CRQ241" s="719"/>
      <c r="CRR241" s="719"/>
      <c r="CRS241" s="717"/>
      <c r="CRT241" s="718"/>
      <c r="CRU241" s="718"/>
      <c r="CRV241" s="718"/>
      <c r="CRW241" s="718"/>
      <c r="CRX241" s="718"/>
      <c r="CRY241" s="718"/>
      <c r="CRZ241" s="718"/>
      <c r="CSA241" s="718"/>
      <c r="CSB241" s="718"/>
      <c r="CSC241" s="718"/>
      <c r="CSD241" s="718"/>
      <c r="CSE241" s="718"/>
      <c r="CSF241" s="719"/>
      <c r="CSG241" s="719"/>
      <c r="CSH241" s="719"/>
      <c r="CSI241" s="719"/>
      <c r="CSJ241" s="719"/>
      <c r="CSK241" s="719"/>
      <c r="CSL241" s="717"/>
      <c r="CSM241" s="718"/>
      <c r="CSN241" s="718"/>
      <c r="CSO241" s="718"/>
      <c r="CSP241" s="718"/>
      <c r="CSQ241" s="718"/>
      <c r="CSR241" s="718"/>
      <c r="CSS241" s="718"/>
      <c r="CST241" s="718"/>
      <c r="CSU241" s="718"/>
      <c r="CSV241" s="718"/>
      <c r="CSW241" s="718"/>
      <c r="CSX241" s="718"/>
      <c r="CSY241" s="719"/>
      <c r="CSZ241" s="719"/>
      <c r="CTA241" s="719"/>
      <c r="CTB241" s="719"/>
      <c r="CTC241" s="719"/>
      <c r="CTD241" s="719"/>
      <c r="CTE241" s="717"/>
      <c r="CTF241" s="718"/>
      <c r="CTG241" s="718"/>
      <c r="CTH241" s="718"/>
      <c r="CTI241" s="718"/>
      <c r="CTJ241" s="718"/>
      <c r="CTK241" s="718"/>
      <c r="CTL241" s="718"/>
      <c r="CTM241" s="718"/>
      <c r="CTN241" s="718"/>
      <c r="CTO241" s="718"/>
      <c r="CTP241" s="718"/>
      <c r="CTQ241" s="718"/>
      <c r="CTR241" s="719"/>
      <c r="CTS241" s="719"/>
      <c r="CTT241" s="719"/>
      <c r="CTU241" s="719"/>
      <c r="CTV241" s="719"/>
      <c r="CTW241" s="719"/>
      <c r="CTX241" s="717"/>
      <c r="CTY241" s="718"/>
      <c r="CTZ241" s="718"/>
      <c r="CUA241" s="718"/>
      <c r="CUB241" s="718"/>
      <c r="CUC241" s="718"/>
      <c r="CUD241" s="718"/>
      <c r="CUE241" s="718"/>
      <c r="CUF241" s="718"/>
      <c r="CUG241" s="718"/>
      <c r="CUH241" s="718"/>
      <c r="CUI241" s="718"/>
      <c r="CUJ241" s="718"/>
      <c r="CUK241" s="719"/>
      <c r="CUL241" s="719"/>
      <c r="CUM241" s="719"/>
      <c r="CUN241" s="719"/>
      <c r="CUO241" s="719"/>
      <c r="CUP241" s="719"/>
      <c r="CUQ241" s="717"/>
      <c r="CUR241" s="718"/>
      <c r="CUS241" s="718"/>
      <c r="CUT241" s="718"/>
      <c r="CUU241" s="718"/>
      <c r="CUV241" s="718"/>
      <c r="CUW241" s="718"/>
      <c r="CUX241" s="718"/>
      <c r="CUY241" s="718"/>
      <c r="CUZ241" s="718"/>
      <c r="CVA241" s="718"/>
      <c r="CVB241" s="718"/>
      <c r="CVC241" s="718"/>
      <c r="CVD241" s="719"/>
      <c r="CVE241" s="719"/>
      <c r="CVF241" s="719"/>
      <c r="CVG241" s="719"/>
      <c r="CVH241" s="719"/>
      <c r="CVI241" s="719"/>
      <c r="CVJ241" s="717"/>
      <c r="CVK241" s="718"/>
      <c r="CVL241" s="718"/>
      <c r="CVM241" s="718"/>
      <c r="CVN241" s="718"/>
      <c r="CVO241" s="718"/>
      <c r="CVP241" s="718"/>
      <c r="CVQ241" s="718"/>
      <c r="CVR241" s="718"/>
      <c r="CVS241" s="718"/>
      <c r="CVT241" s="718"/>
      <c r="CVU241" s="718"/>
      <c r="CVV241" s="718"/>
      <c r="CVW241" s="719"/>
      <c r="CVX241" s="719"/>
      <c r="CVY241" s="719"/>
      <c r="CVZ241" s="719"/>
      <c r="CWA241" s="719"/>
      <c r="CWB241" s="719"/>
      <c r="CWC241" s="717"/>
      <c r="CWD241" s="718"/>
      <c r="CWE241" s="718"/>
      <c r="CWF241" s="718"/>
      <c r="CWG241" s="718"/>
      <c r="CWH241" s="718"/>
      <c r="CWI241" s="718"/>
      <c r="CWJ241" s="718"/>
      <c r="CWK241" s="718"/>
      <c r="CWL241" s="718"/>
      <c r="CWM241" s="718"/>
      <c r="CWN241" s="718"/>
      <c r="CWO241" s="718"/>
      <c r="CWP241" s="719"/>
      <c r="CWQ241" s="719"/>
      <c r="CWR241" s="719"/>
      <c r="CWS241" s="719"/>
      <c r="CWT241" s="719"/>
      <c r="CWU241" s="719"/>
      <c r="CWV241" s="717"/>
      <c r="CWW241" s="718"/>
      <c r="CWX241" s="718"/>
      <c r="CWY241" s="718"/>
      <c r="CWZ241" s="718"/>
      <c r="CXA241" s="718"/>
      <c r="CXB241" s="718"/>
      <c r="CXC241" s="718"/>
      <c r="CXD241" s="718"/>
      <c r="CXE241" s="718"/>
      <c r="CXF241" s="718"/>
      <c r="CXG241" s="718"/>
      <c r="CXH241" s="718"/>
      <c r="CXI241" s="719"/>
      <c r="CXJ241" s="719"/>
      <c r="CXK241" s="719"/>
      <c r="CXL241" s="719"/>
      <c r="CXM241" s="719"/>
      <c r="CXN241" s="719"/>
      <c r="CXO241" s="717"/>
      <c r="CXP241" s="718"/>
      <c r="CXQ241" s="718"/>
      <c r="CXR241" s="718"/>
      <c r="CXS241" s="718"/>
      <c r="CXT241" s="718"/>
      <c r="CXU241" s="718"/>
      <c r="CXV241" s="718"/>
      <c r="CXW241" s="718"/>
      <c r="CXX241" s="718"/>
      <c r="CXY241" s="718"/>
      <c r="CXZ241" s="718"/>
      <c r="CYA241" s="718"/>
      <c r="CYB241" s="719"/>
      <c r="CYC241" s="719"/>
      <c r="CYD241" s="719"/>
      <c r="CYE241" s="719"/>
      <c r="CYF241" s="719"/>
      <c r="CYG241" s="719"/>
      <c r="CYH241" s="717"/>
      <c r="CYI241" s="718"/>
      <c r="CYJ241" s="718"/>
      <c r="CYK241" s="718"/>
      <c r="CYL241" s="718"/>
      <c r="CYM241" s="718"/>
      <c r="CYN241" s="718"/>
      <c r="CYO241" s="718"/>
      <c r="CYP241" s="718"/>
      <c r="CYQ241" s="718"/>
      <c r="CYR241" s="718"/>
      <c r="CYS241" s="718"/>
      <c r="CYT241" s="718"/>
      <c r="CYU241" s="719"/>
      <c r="CYV241" s="719"/>
      <c r="CYW241" s="719"/>
      <c r="CYX241" s="719"/>
      <c r="CYY241" s="719"/>
      <c r="CYZ241" s="719"/>
      <c r="CZA241" s="717"/>
      <c r="CZB241" s="718"/>
      <c r="CZC241" s="718"/>
      <c r="CZD241" s="718"/>
      <c r="CZE241" s="718"/>
      <c r="CZF241" s="718"/>
      <c r="CZG241" s="718"/>
      <c r="CZH241" s="718"/>
      <c r="CZI241" s="718"/>
      <c r="CZJ241" s="718"/>
      <c r="CZK241" s="718"/>
      <c r="CZL241" s="718"/>
      <c r="CZM241" s="718"/>
      <c r="CZN241" s="719"/>
      <c r="CZO241" s="719"/>
      <c r="CZP241" s="719"/>
      <c r="CZQ241" s="719"/>
      <c r="CZR241" s="719"/>
      <c r="CZS241" s="719"/>
      <c r="CZT241" s="717"/>
      <c r="CZU241" s="718"/>
      <c r="CZV241" s="718"/>
      <c r="CZW241" s="718"/>
      <c r="CZX241" s="718"/>
      <c r="CZY241" s="718"/>
      <c r="CZZ241" s="718"/>
      <c r="DAA241" s="718"/>
      <c r="DAB241" s="718"/>
      <c r="DAC241" s="718"/>
      <c r="DAD241" s="718"/>
      <c r="DAE241" s="718"/>
      <c r="DAF241" s="718"/>
      <c r="DAG241" s="719"/>
      <c r="DAH241" s="719"/>
      <c r="DAI241" s="719"/>
      <c r="DAJ241" s="719"/>
      <c r="DAK241" s="719"/>
      <c r="DAL241" s="719"/>
      <c r="DAM241" s="717"/>
      <c r="DAN241" s="718"/>
      <c r="DAO241" s="718"/>
      <c r="DAP241" s="718"/>
      <c r="DAQ241" s="718"/>
      <c r="DAR241" s="718"/>
      <c r="DAS241" s="718"/>
      <c r="DAT241" s="718"/>
      <c r="DAU241" s="718"/>
      <c r="DAV241" s="718"/>
      <c r="DAW241" s="718"/>
      <c r="DAX241" s="718"/>
      <c r="DAY241" s="718"/>
      <c r="DAZ241" s="719"/>
      <c r="DBA241" s="719"/>
      <c r="DBB241" s="719"/>
      <c r="DBC241" s="719"/>
      <c r="DBD241" s="719"/>
      <c r="DBE241" s="719"/>
      <c r="DBF241" s="717"/>
      <c r="DBG241" s="718"/>
      <c r="DBH241" s="718"/>
      <c r="DBI241" s="718"/>
      <c r="DBJ241" s="718"/>
      <c r="DBK241" s="718"/>
      <c r="DBL241" s="718"/>
      <c r="DBM241" s="718"/>
      <c r="DBN241" s="718"/>
      <c r="DBO241" s="718"/>
      <c r="DBP241" s="718"/>
      <c r="DBQ241" s="718"/>
      <c r="DBR241" s="718"/>
      <c r="DBS241" s="719"/>
      <c r="DBT241" s="719"/>
      <c r="DBU241" s="719"/>
      <c r="DBV241" s="719"/>
      <c r="DBW241" s="719"/>
      <c r="DBX241" s="719"/>
      <c r="DBY241" s="717"/>
      <c r="DBZ241" s="718"/>
      <c r="DCA241" s="718"/>
      <c r="DCB241" s="718"/>
      <c r="DCC241" s="718"/>
      <c r="DCD241" s="718"/>
      <c r="DCE241" s="718"/>
      <c r="DCF241" s="718"/>
      <c r="DCG241" s="718"/>
      <c r="DCH241" s="718"/>
      <c r="DCI241" s="718"/>
      <c r="DCJ241" s="718"/>
      <c r="DCK241" s="718"/>
      <c r="DCL241" s="719"/>
      <c r="DCM241" s="719"/>
      <c r="DCN241" s="719"/>
      <c r="DCO241" s="719"/>
      <c r="DCP241" s="719"/>
      <c r="DCQ241" s="719"/>
      <c r="DCR241" s="717"/>
      <c r="DCS241" s="718"/>
      <c r="DCT241" s="718"/>
      <c r="DCU241" s="718"/>
      <c r="DCV241" s="718"/>
      <c r="DCW241" s="718"/>
      <c r="DCX241" s="718"/>
      <c r="DCY241" s="718"/>
      <c r="DCZ241" s="718"/>
      <c r="DDA241" s="718"/>
      <c r="DDB241" s="718"/>
      <c r="DDC241" s="718"/>
      <c r="DDD241" s="718"/>
      <c r="DDE241" s="719"/>
      <c r="DDF241" s="719"/>
      <c r="DDG241" s="719"/>
      <c r="DDH241" s="719"/>
      <c r="DDI241" s="719"/>
      <c r="DDJ241" s="719"/>
      <c r="DDK241" s="717"/>
      <c r="DDL241" s="718"/>
      <c r="DDM241" s="718"/>
      <c r="DDN241" s="718"/>
      <c r="DDO241" s="718"/>
      <c r="DDP241" s="718"/>
      <c r="DDQ241" s="718"/>
      <c r="DDR241" s="718"/>
      <c r="DDS241" s="718"/>
      <c r="DDT241" s="718"/>
      <c r="DDU241" s="718"/>
      <c r="DDV241" s="718"/>
      <c r="DDW241" s="718"/>
      <c r="DDX241" s="719"/>
      <c r="DDY241" s="719"/>
      <c r="DDZ241" s="719"/>
      <c r="DEA241" s="719"/>
      <c r="DEB241" s="719"/>
      <c r="DEC241" s="719"/>
      <c r="DED241" s="717"/>
      <c r="DEE241" s="718"/>
      <c r="DEF241" s="718"/>
      <c r="DEG241" s="718"/>
      <c r="DEH241" s="718"/>
      <c r="DEI241" s="718"/>
      <c r="DEJ241" s="718"/>
      <c r="DEK241" s="718"/>
      <c r="DEL241" s="718"/>
      <c r="DEM241" s="718"/>
      <c r="DEN241" s="718"/>
      <c r="DEO241" s="718"/>
      <c r="DEP241" s="718"/>
      <c r="DEQ241" s="719"/>
      <c r="DER241" s="719"/>
      <c r="DES241" s="719"/>
      <c r="DET241" s="719"/>
      <c r="DEU241" s="719"/>
      <c r="DEV241" s="719"/>
      <c r="DEW241" s="717"/>
      <c r="DEX241" s="718"/>
      <c r="DEY241" s="718"/>
      <c r="DEZ241" s="718"/>
      <c r="DFA241" s="718"/>
      <c r="DFB241" s="718"/>
      <c r="DFC241" s="718"/>
      <c r="DFD241" s="718"/>
      <c r="DFE241" s="718"/>
      <c r="DFF241" s="718"/>
      <c r="DFG241" s="718"/>
      <c r="DFH241" s="718"/>
      <c r="DFI241" s="718"/>
      <c r="DFJ241" s="719"/>
      <c r="DFK241" s="719"/>
      <c r="DFL241" s="719"/>
      <c r="DFM241" s="719"/>
      <c r="DFN241" s="719"/>
      <c r="DFO241" s="719"/>
      <c r="DFP241" s="717"/>
      <c r="DFQ241" s="718"/>
      <c r="DFR241" s="718"/>
      <c r="DFS241" s="718"/>
      <c r="DFT241" s="718"/>
      <c r="DFU241" s="718"/>
      <c r="DFV241" s="718"/>
      <c r="DFW241" s="718"/>
      <c r="DFX241" s="718"/>
      <c r="DFY241" s="718"/>
      <c r="DFZ241" s="718"/>
      <c r="DGA241" s="718"/>
      <c r="DGB241" s="718"/>
      <c r="DGC241" s="719"/>
      <c r="DGD241" s="719"/>
      <c r="DGE241" s="719"/>
      <c r="DGF241" s="719"/>
      <c r="DGG241" s="719"/>
      <c r="DGH241" s="719"/>
      <c r="DGI241" s="717"/>
      <c r="DGJ241" s="718"/>
      <c r="DGK241" s="718"/>
      <c r="DGL241" s="718"/>
      <c r="DGM241" s="718"/>
      <c r="DGN241" s="718"/>
      <c r="DGO241" s="718"/>
      <c r="DGP241" s="718"/>
      <c r="DGQ241" s="718"/>
      <c r="DGR241" s="718"/>
      <c r="DGS241" s="718"/>
      <c r="DGT241" s="718"/>
      <c r="DGU241" s="718"/>
      <c r="DGV241" s="719"/>
      <c r="DGW241" s="719"/>
      <c r="DGX241" s="719"/>
      <c r="DGY241" s="719"/>
      <c r="DGZ241" s="719"/>
      <c r="DHA241" s="719"/>
      <c r="DHB241" s="717"/>
      <c r="DHC241" s="718"/>
      <c r="DHD241" s="718"/>
      <c r="DHE241" s="718"/>
      <c r="DHF241" s="718"/>
      <c r="DHG241" s="718"/>
      <c r="DHH241" s="718"/>
      <c r="DHI241" s="718"/>
      <c r="DHJ241" s="718"/>
      <c r="DHK241" s="718"/>
      <c r="DHL241" s="718"/>
      <c r="DHM241" s="718"/>
      <c r="DHN241" s="718"/>
      <c r="DHO241" s="719"/>
      <c r="DHP241" s="719"/>
      <c r="DHQ241" s="719"/>
      <c r="DHR241" s="719"/>
      <c r="DHS241" s="719"/>
      <c r="DHT241" s="719"/>
      <c r="DHU241" s="717"/>
      <c r="DHV241" s="718"/>
      <c r="DHW241" s="718"/>
      <c r="DHX241" s="718"/>
      <c r="DHY241" s="718"/>
      <c r="DHZ241" s="718"/>
      <c r="DIA241" s="718"/>
      <c r="DIB241" s="718"/>
      <c r="DIC241" s="718"/>
      <c r="DID241" s="718"/>
      <c r="DIE241" s="718"/>
      <c r="DIF241" s="718"/>
      <c r="DIG241" s="718"/>
      <c r="DIH241" s="719"/>
      <c r="DII241" s="719"/>
      <c r="DIJ241" s="719"/>
      <c r="DIK241" s="719"/>
      <c r="DIL241" s="719"/>
      <c r="DIM241" s="719"/>
      <c r="DIN241" s="717"/>
      <c r="DIO241" s="718"/>
      <c r="DIP241" s="718"/>
      <c r="DIQ241" s="718"/>
      <c r="DIR241" s="718"/>
      <c r="DIS241" s="718"/>
      <c r="DIT241" s="718"/>
      <c r="DIU241" s="718"/>
      <c r="DIV241" s="718"/>
      <c r="DIW241" s="718"/>
      <c r="DIX241" s="718"/>
      <c r="DIY241" s="718"/>
      <c r="DIZ241" s="718"/>
      <c r="DJA241" s="719"/>
      <c r="DJB241" s="719"/>
      <c r="DJC241" s="719"/>
      <c r="DJD241" s="719"/>
      <c r="DJE241" s="719"/>
      <c r="DJF241" s="719"/>
      <c r="DJG241" s="717"/>
      <c r="DJH241" s="718"/>
      <c r="DJI241" s="718"/>
      <c r="DJJ241" s="718"/>
      <c r="DJK241" s="718"/>
      <c r="DJL241" s="718"/>
      <c r="DJM241" s="718"/>
      <c r="DJN241" s="718"/>
      <c r="DJO241" s="718"/>
      <c r="DJP241" s="718"/>
      <c r="DJQ241" s="718"/>
      <c r="DJR241" s="718"/>
      <c r="DJS241" s="718"/>
      <c r="DJT241" s="719"/>
      <c r="DJU241" s="719"/>
      <c r="DJV241" s="719"/>
      <c r="DJW241" s="719"/>
      <c r="DJX241" s="719"/>
      <c r="DJY241" s="719"/>
      <c r="DJZ241" s="717"/>
      <c r="DKA241" s="718"/>
      <c r="DKB241" s="718"/>
      <c r="DKC241" s="718"/>
      <c r="DKD241" s="718"/>
      <c r="DKE241" s="718"/>
      <c r="DKF241" s="718"/>
      <c r="DKG241" s="718"/>
      <c r="DKH241" s="718"/>
      <c r="DKI241" s="718"/>
      <c r="DKJ241" s="718"/>
      <c r="DKK241" s="718"/>
      <c r="DKL241" s="718"/>
      <c r="DKM241" s="719"/>
      <c r="DKN241" s="719"/>
      <c r="DKO241" s="719"/>
      <c r="DKP241" s="719"/>
      <c r="DKQ241" s="719"/>
      <c r="DKR241" s="719"/>
      <c r="DKS241" s="717"/>
      <c r="DKT241" s="718"/>
      <c r="DKU241" s="718"/>
      <c r="DKV241" s="718"/>
      <c r="DKW241" s="718"/>
      <c r="DKX241" s="718"/>
      <c r="DKY241" s="718"/>
      <c r="DKZ241" s="718"/>
      <c r="DLA241" s="718"/>
      <c r="DLB241" s="718"/>
      <c r="DLC241" s="718"/>
      <c r="DLD241" s="718"/>
      <c r="DLE241" s="718"/>
      <c r="DLF241" s="719"/>
      <c r="DLG241" s="719"/>
      <c r="DLH241" s="719"/>
      <c r="DLI241" s="719"/>
      <c r="DLJ241" s="719"/>
      <c r="DLK241" s="719"/>
      <c r="DLL241" s="717"/>
      <c r="DLM241" s="718"/>
      <c r="DLN241" s="718"/>
      <c r="DLO241" s="718"/>
      <c r="DLP241" s="718"/>
      <c r="DLQ241" s="718"/>
      <c r="DLR241" s="718"/>
      <c r="DLS241" s="718"/>
      <c r="DLT241" s="718"/>
      <c r="DLU241" s="718"/>
      <c r="DLV241" s="718"/>
      <c r="DLW241" s="718"/>
      <c r="DLX241" s="718"/>
      <c r="DLY241" s="719"/>
      <c r="DLZ241" s="719"/>
      <c r="DMA241" s="719"/>
      <c r="DMB241" s="719"/>
      <c r="DMC241" s="719"/>
      <c r="DMD241" s="719"/>
      <c r="DME241" s="717"/>
      <c r="DMF241" s="718"/>
      <c r="DMG241" s="718"/>
      <c r="DMH241" s="718"/>
      <c r="DMI241" s="718"/>
      <c r="DMJ241" s="718"/>
      <c r="DMK241" s="718"/>
      <c r="DML241" s="718"/>
      <c r="DMM241" s="718"/>
      <c r="DMN241" s="718"/>
      <c r="DMO241" s="718"/>
      <c r="DMP241" s="718"/>
      <c r="DMQ241" s="718"/>
      <c r="DMR241" s="719"/>
      <c r="DMS241" s="719"/>
      <c r="DMT241" s="719"/>
      <c r="DMU241" s="719"/>
      <c r="DMV241" s="719"/>
      <c r="DMW241" s="719"/>
      <c r="DMX241" s="717"/>
      <c r="DMY241" s="718"/>
      <c r="DMZ241" s="718"/>
      <c r="DNA241" s="718"/>
      <c r="DNB241" s="718"/>
      <c r="DNC241" s="718"/>
      <c r="DND241" s="718"/>
      <c r="DNE241" s="718"/>
      <c r="DNF241" s="718"/>
      <c r="DNG241" s="718"/>
      <c r="DNH241" s="718"/>
      <c r="DNI241" s="718"/>
      <c r="DNJ241" s="718"/>
      <c r="DNK241" s="719"/>
      <c r="DNL241" s="719"/>
      <c r="DNM241" s="719"/>
      <c r="DNN241" s="719"/>
      <c r="DNO241" s="719"/>
      <c r="DNP241" s="719"/>
      <c r="DNQ241" s="717"/>
      <c r="DNR241" s="718"/>
      <c r="DNS241" s="718"/>
      <c r="DNT241" s="718"/>
      <c r="DNU241" s="718"/>
      <c r="DNV241" s="718"/>
      <c r="DNW241" s="718"/>
      <c r="DNX241" s="718"/>
      <c r="DNY241" s="718"/>
      <c r="DNZ241" s="718"/>
      <c r="DOA241" s="718"/>
      <c r="DOB241" s="718"/>
      <c r="DOC241" s="718"/>
      <c r="DOD241" s="719"/>
      <c r="DOE241" s="719"/>
      <c r="DOF241" s="719"/>
      <c r="DOG241" s="719"/>
      <c r="DOH241" s="719"/>
      <c r="DOI241" s="719"/>
      <c r="DOJ241" s="717"/>
      <c r="DOK241" s="718"/>
      <c r="DOL241" s="718"/>
      <c r="DOM241" s="718"/>
      <c r="DON241" s="718"/>
      <c r="DOO241" s="718"/>
      <c r="DOP241" s="718"/>
      <c r="DOQ241" s="718"/>
      <c r="DOR241" s="718"/>
      <c r="DOS241" s="718"/>
      <c r="DOT241" s="718"/>
      <c r="DOU241" s="718"/>
      <c r="DOV241" s="718"/>
      <c r="DOW241" s="719"/>
      <c r="DOX241" s="719"/>
      <c r="DOY241" s="719"/>
      <c r="DOZ241" s="719"/>
      <c r="DPA241" s="719"/>
      <c r="DPB241" s="719"/>
      <c r="DPC241" s="717"/>
      <c r="DPD241" s="718"/>
      <c r="DPE241" s="718"/>
      <c r="DPF241" s="718"/>
      <c r="DPG241" s="718"/>
      <c r="DPH241" s="718"/>
      <c r="DPI241" s="718"/>
      <c r="DPJ241" s="718"/>
      <c r="DPK241" s="718"/>
      <c r="DPL241" s="718"/>
      <c r="DPM241" s="718"/>
      <c r="DPN241" s="718"/>
      <c r="DPO241" s="718"/>
      <c r="DPP241" s="719"/>
      <c r="DPQ241" s="719"/>
      <c r="DPR241" s="719"/>
      <c r="DPS241" s="719"/>
      <c r="DPT241" s="719"/>
      <c r="DPU241" s="719"/>
      <c r="DPV241" s="717"/>
      <c r="DPW241" s="718"/>
      <c r="DPX241" s="718"/>
      <c r="DPY241" s="718"/>
      <c r="DPZ241" s="718"/>
      <c r="DQA241" s="718"/>
      <c r="DQB241" s="718"/>
      <c r="DQC241" s="718"/>
      <c r="DQD241" s="718"/>
      <c r="DQE241" s="718"/>
      <c r="DQF241" s="718"/>
      <c r="DQG241" s="718"/>
      <c r="DQH241" s="718"/>
      <c r="DQI241" s="719"/>
      <c r="DQJ241" s="719"/>
      <c r="DQK241" s="719"/>
      <c r="DQL241" s="719"/>
      <c r="DQM241" s="719"/>
      <c r="DQN241" s="719"/>
      <c r="DQO241" s="717"/>
      <c r="DQP241" s="718"/>
      <c r="DQQ241" s="718"/>
      <c r="DQR241" s="718"/>
      <c r="DQS241" s="718"/>
      <c r="DQT241" s="718"/>
      <c r="DQU241" s="718"/>
      <c r="DQV241" s="718"/>
      <c r="DQW241" s="718"/>
      <c r="DQX241" s="718"/>
      <c r="DQY241" s="718"/>
      <c r="DQZ241" s="718"/>
      <c r="DRA241" s="718"/>
      <c r="DRB241" s="719"/>
      <c r="DRC241" s="719"/>
      <c r="DRD241" s="719"/>
      <c r="DRE241" s="719"/>
      <c r="DRF241" s="719"/>
      <c r="DRG241" s="719"/>
      <c r="DRH241" s="717"/>
      <c r="DRI241" s="718"/>
      <c r="DRJ241" s="718"/>
      <c r="DRK241" s="718"/>
      <c r="DRL241" s="718"/>
      <c r="DRM241" s="718"/>
      <c r="DRN241" s="718"/>
      <c r="DRO241" s="718"/>
      <c r="DRP241" s="718"/>
      <c r="DRQ241" s="718"/>
      <c r="DRR241" s="718"/>
      <c r="DRS241" s="718"/>
      <c r="DRT241" s="718"/>
      <c r="DRU241" s="719"/>
      <c r="DRV241" s="719"/>
      <c r="DRW241" s="719"/>
      <c r="DRX241" s="719"/>
      <c r="DRY241" s="719"/>
      <c r="DRZ241" s="719"/>
      <c r="DSA241" s="717"/>
      <c r="DSB241" s="718"/>
      <c r="DSC241" s="718"/>
      <c r="DSD241" s="718"/>
      <c r="DSE241" s="718"/>
      <c r="DSF241" s="718"/>
      <c r="DSG241" s="718"/>
      <c r="DSH241" s="718"/>
      <c r="DSI241" s="718"/>
      <c r="DSJ241" s="718"/>
      <c r="DSK241" s="718"/>
      <c r="DSL241" s="718"/>
      <c r="DSM241" s="718"/>
      <c r="DSN241" s="719"/>
      <c r="DSO241" s="719"/>
      <c r="DSP241" s="719"/>
      <c r="DSQ241" s="719"/>
      <c r="DSR241" s="719"/>
      <c r="DSS241" s="719"/>
      <c r="DST241" s="717"/>
      <c r="DSU241" s="718"/>
      <c r="DSV241" s="718"/>
      <c r="DSW241" s="718"/>
      <c r="DSX241" s="718"/>
      <c r="DSY241" s="718"/>
      <c r="DSZ241" s="718"/>
      <c r="DTA241" s="718"/>
      <c r="DTB241" s="718"/>
      <c r="DTC241" s="718"/>
      <c r="DTD241" s="718"/>
      <c r="DTE241" s="718"/>
      <c r="DTF241" s="718"/>
      <c r="DTG241" s="719"/>
      <c r="DTH241" s="719"/>
      <c r="DTI241" s="719"/>
      <c r="DTJ241" s="719"/>
      <c r="DTK241" s="719"/>
      <c r="DTL241" s="719"/>
      <c r="DTM241" s="717"/>
      <c r="DTN241" s="718"/>
      <c r="DTO241" s="718"/>
      <c r="DTP241" s="718"/>
      <c r="DTQ241" s="718"/>
      <c r="DTR241" s="718"/>
      <c r="DTS241" s="718"/>
      <c r="DTT241" s="718"/>
      <c r="DTU241" s="718"/>
      <c r="DTV241" s="718"/>
      <c r="DTW241" s="718"/>
      <c r="DTX241" s="718"/>
      <c r="DTY241" s="718"/>
      <c r="DTZ241" s="719"/>
      <c r="DUA241" s="719"/>
      <c r="DUB241" s="719"/>
      <c r="DUC241" s="719"/>
      <c r="DUD241" s="719"/>
      <c r="DUE241" s="719"/>
      <c r="DUF241" s="717"/>
      <c r="DUG241" s="718"/>
      <c r="DUH241" s="718"/>
      <c r="DUI241" s="718"/>
      <c r="DUJ241" s="718"/>
      <c r="DUK241" s="718"/>
      <c r="DUL241" s="718"/>
      <c r="DUM241" s="718"/>
      <c r="DUN241" s="718"/>
      <c r="DUO241" s="718"/>
      <c r="DUP241" s="718"/>
      <c r="DUQ241" s="718"/>
      <c r="DUR241" s="718"/>
      <c r="DUS241" s="719"/>
      <c r="DUT241" s="719"/>
      <c r="DUU241" s="719"/>
      <c r="DUV241" s="719"/>
      <c r="DUW241" s="719"/>
      <c r="DUX241" s="719"/>
      <c r="DUY241" s="717"/>
      <c r="DUZ241" s="718"/>
      <c r="DVA241" s="718"/>
      <c r="DVB241" s="718"/>
      <c r="DVC241" s="718"/>
      <c r="DVD241" s="718"/>
      <c r="DVE241" s="718"/>
      <c r="DVF241" s="718"/>
      <c r="DVG241" s="718"/>
      <c r="DVH241" s="718"/>
      <c r="DVI241" s="718"/>
      <c r="DVJ241" s="718"/>
      <c r="DVK241" s="718"/>
      <c r="DVL241" s="719"/>
      <c r="DVM241" s="719"/>
      <c r="DVN241" s="719"/>
      <c r="DVO241" s="719"/>
      <c r="DVP241" s="719"/>
      <c r="DVQ241" s="719"/>
      <c r="DVR241" s="717"/>
      <c r="DVS241" s="718"/>
      <c r="DVT241" s="718"/>
      <c r="DVU241" s="718"/>
      <c r="DVV241" s="718"/>
      <c r="DVW241" s="718"/>
      <c r="DVX241" s="718"/>
      <c r="DVY241" s="718"/>
      <c r="DVZ241" s="718"/>
      <c r="DWA241" s="718"/>
      <c r="DWB241" s="718"/>
      <c r="DWC241" s="718"/>
      <c r="DWD241" s="718"/>
      <c r="DWE241" s="719"/>
      <c r="DWF241" s="719"/>
      <c r="DWG241" s="719"/>
      <c r="DWH241" s="719"/>
      <c r="DWI241" s="719"/>
      <c r="DWJ241" s="719"/>
      <c r="DWK241" s="717"/>
      <c r="DWL241" s="718"/>
      <c r="DWM241" s="718"/>
      <c r="DWN241" s="718"/>
      <c r="DWO241" s="718"/>
      <c r="DWP241" s="718"/>
      <c r="DWQ241" s="718"/>
      <c r="DWR241" s="718"/>
      <c r="DWS241" s="718"/>
      <c r="DWT241" s="718"/>
      <c r="DWU241" s="718"/>
      <c r="DWV241" s="718"/>
      <c r="DWW241" s="718"/>
      <c r="DWX241" s="719"/>
      <c r="DWY241" s="719"/>
      <c r="DWZ241" s="719"/>
      <c r="DXA241" s="719"/>
      <c r="DXB241" s="719"/>
      <c r="DXC241" s="719"/>
      <c r="DXD241" s="717"/>
      <c r="DXE241" s="718"/>
      <c r="DXF241" s="718"/>
      <c r="DXG241" s="718"/>
      <c r="DXH241" s="718"/>
      <c r="DXI241" s="718"/>
      <c r="DXJ241" s="718"/>
      <c r="DXK241" s="718"/>
      <c r="DXL241" s="718"/>
      <c r="DXM241" s="718"/>
      <c r="DXN241" s="718"/>
      <c r="DXO241" s="718"/>
      <c r="DXP241" s="718"/>
      <c r="DXQ241" s="719"/>
      <c r="DXR241" s="719"/>
      <c r="DXS241" s="719"/>
      <c r="DXT241" s="719"/>
      <c r="DXU241" s="719"/>
      <c r="DXV241" s="719"/>
      <c r="DXW241" s="717"/>
      <c r="DXX241" s="718"/>
      <c r="DXY241" s="718"/>
      <c r="DXZ241" s="718"/>
      <c r="DYA241" s="718"/>
      <c r="DYB241" s="718"/>
      <c r="DYC241" s="718"/>
      <c r="DYD241" s="718"/>
      <c r="DYE241" s="718"/>
      <c r="DYF241" s="718"/>
      <c r="DYG241" s="718"/>
      <c r="DYH241" s="718"/>
      <c r="DYI241" s="718"/>
      <c r="DYJ241" s="719"/>
      <c r="DYK241" s="719"/>
      <c r="DYL241" s="719"/>
      <c r="DYM241" s="719"/>
      <c r="DYN241" s="719"/>
      <c r="DYO241" s="719"/>
      <c r="DYP241" s="717"/>
      <c r="DYQ241" s="718"/>
      <c r="DYR241" s="718"/>
      <c r="DYS241" s="718"/>
      <c r="DYT241" s="718"/>
      <c r="DYU241" s="718"/>
      <c r="DYV241" s="718"/>
      <c r="DYW241" s="718"/>
      <c r="DYX241" s="718"/>
      <c r="DYY241" s="718"/>
      <c r="DYZ241" s="718"/>
      <c r="DZA241" s="718"/>
      <c r="DZB241" s="718"/>
      <c r="DZC241" s="719"/>
      <c r="DZD241" s="719"/>
      <c r="DZE241" s="719"/>
      <c r="DZF241" s="719"/>
      <c r="DZG241" s="719"/>
      <c r="DZH241" s="719"/>
      <c r="DZI241" s="717"/>
      <c r="DZJ241" s="718"/>
      <c r="DZK241" s="718"/>
      <c r="DZL241" s="718"/>
      <c r="DZM241" s="718"/>
      <c r="DZN241" s="718"/>
      <c r="DZO241" s="718"/>
      <c r="DZP241" s="718"/>
      <c r="DZQ241" s="718"/>
      <c r="DZR241" s="718"/>
      <c r="DZS241" s="718"/>
      <c r="DZT241" s="718"/>
      <c r="DZU241" s="718"/>
      <c r="DZV241" s="719"/>
      <c r="DZW241" s="719"/>
      <c r="DZX241" s="719"/>
      <c r="DZY241" s="719"/>
      <c r="DZZ241" s="719"/>
      <c r="EAA241" s="719"/>
      <c r="EAB241" s="717"/>
      <c r="EAC241" s="718"/>
      <c r="EAD241" s="718"/>
      <c r="EAE241" s="718"/>
      <c r="EAF241" s="718"/>
      <c r="EAG241" s="718"/>
      <c r="EAH241" s="718"/>
      <c r="EAI241" s="718"/>
      <c r="EAJ241" s="718"/>
      <c r="EAK241" s="718"/>
      <c r="EAL241" s="718"/>
      <c r="EAM241" s="718"/>
      <c r="EAN241" s="718"/>
      <c r="EAO241" s="719"/>
      <c r="EAP241" s="719"/>
      <c r="EAQ241" s="719"/>
      <c r="EAR241" s="719"/>
      <c r="EAS241" s="719"/>
      <c r="EAT241" s="719"/>
      <c r="EAU241" s="717"/>
      <c r="EAV241" s="718"/>
      <c r="EAW241" s="718"/>
      <c r="EAX241" s="718"/>
      <c r="EAY241" s="718"/>
      <c r="EAZ241" s="718"/>
      <c r="EBA241" s="718"/>
      <c r="EBB241" s="718"/>
      <c r="EBC241" s="718"/>
      <c r="EBD241" s="718"/>
      <c r="EBE241" s="718"/>
      <c r="EBF241" s="718"/>
      <c r="EBG241" s="718"/>
      <c r="EBH241" s="719"/>
      <c r="EBI241" s="719"/>
      <c r="EBJ241" s="719"/>
      <c r="EBK241" s="719"/>
      <c r="EBL241" s="719"/>
      <c r="EBM241" s="719"/>
      <c r="EBN241" s="717"/>
      <c r="EBO241" s="718"/>
      <c r="EBP241" s="718"/>
      <c r="EBQ241" s="718"/>
      <c r="EBR241" s="718"/>
      <c r="EBS241" s="718"/>
      <c r="EBT241" s="718"/>
      <c r="EBU241" s="718"/>
      <c r="EBV241" s="718"/>
      <c r="EBW241" s="718"/>
      <c r="EBX241" s="718"/>
      <c r="EBY241" s="718"/>
      <c r="EBZ241" s="718"/>
      <c r="ECA241" s="719"/>
      <c r="ECB241" s="719"/>
      <c r="ECC241" s="719"/>
      <c r="ECD241" s="719"/>
      <c r="ECE241" s="719"/>
      <c r="ECF241" s="719"/>
      <c r="ECG241" s="717"/>
      <c r="ECH241" s="718"/>
      <c r="ECI241" s="718"/>
      <c r="ECJ241" s="718"/>
      <c r="ECK241" s="718"/>
      <c r="ECL241" s="718"/>
      <c r="ECM241" s="718"/>
      <c r="ECN241" s="718"/>
      <c r="ECO241" s="718"/>
      <c r="ECP241" s="718"/>
      <c r="ECQ241" s="718"/>
      <c r="ECR241" s="718"/>
      <c r="ECS241" s="718"/>
      <c r="ECT241" s="719"/>
      <c r="ECU241" s="719"/>
      <c r="ECV241" s="719"/>
      <c r="ECW241" s="719"/>
      <c r="ECX241" s="719"/>
      <c r="ECY241" s="719"/>
      <c r="ECZ241" s="717"/>
      <c r="EDA241" s="718"/>
      <c r="EDB241" s="718"/>
      <c r="EDC241" s="718"/>
      <c r="EDD241" s="718"/>
      <c r="EDE241" s="718"/>
      <c r="EDF241" s="718"/>
      <c r="EDG241" s="718"/>
      <c r="EDH241" s="718"/>
      <c r="EDI241" s="718"/>
      <c r="EDJ241" s="718"/>
      <c r="EDK241" s="718"/>
      <c r="EDL241" s="718"/>
      <c r="EDM241" s="719"/>
      <c r="EDN241" s="719"/>
      <c r="EDO241" s="719"/>
      <c r="EDP241" s="719"/>
      <c r="EDQ241" s="719"/>
      <c r="EDR241" s="719"/>
      <c r="EDS241" s="717"/>
      <c r="EDT241" s="718"/>
      <c r="EDU241" s="718"/>
      <c r="EDV241" s="718"/>
      <c r="EDW241" s="718"/>
      <c r="EDX241" s="718"/>
      <c r="EDY241" s="718"/>
      <c r="EDZ241" s="718"/>
      <c r="EEA241" s="718"/>
      <c r="EEB241" s="718"/>
      <c r="EEC241" s="718"/>
      <c r="EED241" s="718"/>
      <c r="EEE241" s="718"/>
      <c r="EEF241" s="719"/>
      <c r="EEG241" s="719"/>
      <c r="EEH241" s="719"/>
      <c r="EEI241" s="719"/>
      <c r="EEJ241" s="719"/>
      <c r="EEK241" s="719"/>
      <c r="EEL241" s="717"/>
      <c r="EEM241" s="718"/>
      <c r="EEN241" s="718"/>
      <c r="EEO241" s="718"/>
      <c r="EEP241" s="718"/>
      <c r="EEQ241" s="718"/>
      <c r="EER241" s="718"/>
      <c r="EES241" s="718"/>
      <c r="EET241" s="718"/>
      <c r="EEU241" s="718"/>
      <c r="EEV241" s="718"/>
      <c r="EEW241" s="718"/>
      <c r="EEX241" s="718"/>
      <c r="EEY241" s="719"/>
      <c r="EEZ241" s="719"/>
      <c r="EFA241" s="719"/>
      <c r="EFB241" s="719"/>
      <c r="EFC241" s="719"/>
      <c r="EFD241" s="719"/>
      <c r="EFE241" s="717"/>
      <c r="EFF241" s="718"/>
      <c r="EFG241" s="718"/>
      <c r="EFH241" s="718"/>
      <c r="EFI241" s="718"/>
      <c r="EFJ241" s="718"/>
      <c r="EFK241" s="718"/>
      <c r="EFL241" s="718"/>
      <c r="EFM241" s="718"/>
      <c r="EFN241" s="718"/>
      <c r="EFO241" s="718"/>
      <c r="EFP241" s="718"/>
      <c r="EFQ241" s="718"/>
      <c r="EFR241" s="719"/>
      <c r="EFS241" s="719"/>
      <c r="EFT241" s="719"/>
      <c r="EFU241" s="719"/>
      <c r="EFV241" s="719"/>
      <c r="EFW241" s="719"/>
      <c r="EFX241" s="717"/>
      <c r="EFY241" s="718"/>
      <c r="EFZ241" s="718"/>
      <c r="EGA241" s="718"/>
      <c r="EGB241" s="718"/>
      <c r="EGC241" s="718"/>
      <c r="EGD241" s="718"/>
      <c r="EGE241" s="718"/>
      <c r="EGF241" s="718"/>
      <c r="EGG241" s="718"/>
      <c r="EGH241" s="718"/>
      <c r="EGI241" s="718"/>
      <c r="EGJ241" s="718"/>
      <c r="EGK241" s="719"/>
      <c r="EGL241" s="719"/>
      <c r="EGM241" s="719"/>
      <c r="EGN241" s="719"/>
      <c r="EGO241" s="719"/>
      <c r="EGP241" s="719"/>
      <c r="EGQ241" s="717"/>
      <c r="EGR241" s="718"/>
      <c r="EGS241" s="718"/>
      <c r="EGT241" s="718"/>
      <c r="EGU241" s="718"/>
      <c r="EGV241" s="718"/>
      <c r="EGW241" s="718"/>
      <c r="EGX241" s="718"/>
      <c r="EGY241" s="718"/>
      <c r="EGZ241" s="718"/>
      <c r="EHA241" s="718"/>
      <c r="EHB241" s="718"/>
      <c r="EHC241" s="718"/>
      <c r="EHD241" s="719"/>
      <c r="EHE241" s="719"/>
      <c r="EHF241" s="719"/>
      <c r="EHG241" s="719"/>
      <c r="EHH241" s="719"/>
      <c r="EHI241" s="719"/>
      <c r="EHJ241" s="717"/>
      <c r="EHK241" s="718"/>
      <c r="EHL241" s="718"/>
      <c r="EHM241" s="718"/>
      <c r="EHN241" s="718"/>
      <c r="EHO241" s="718"/>
      <c r="EHP241" s="718"/>
      <c r="EHQ241" s="718"/>
      <c r="EHR241" s="718"/>
      <c r="EHS241" s="718"/>
      <c r="EHT241" s="718"/>
      <c r="EHU241" s="718"/>
      <c r="EHV241" s="718"/>
      <c r="EHW241" s="719"/>
      <c r="EHX241" s="719"/>
      <c r="EHY241" s="719"/>
      <c r="EHZ241" s="719"/>
      <c r="EIA241" s="719"/>
      <c r="EIB241" s="719"/>
      <c r="EIC241" s="717"/>
      <c r="EID241" s="718"/>
      <c r="EIE241" s="718"/>
      <c r="EIF241" s="718"/>
      <c r="EIG241" s="718"/>
      <c r="EIH241" s="718"/>
      <c r="EII241" s="718"/>
      <c r="EIJ241" s="718"/>
      <c r="EIK241" s="718"/>
      <c r="EIL241" s="718"/>
      <c r="EIM241" s="718"/>
      <c r="EIN241" s="718"/>
      <c r="EIO241" s="718"/>
      <c r="EIP241" s="719"/>
      <c r="EIQ241" s="719"/>
      <c r="EIR241" s="719"/>
      <c r="EIS241" s="719"/>
      <c r="EIT241" s="719"/>
      <c r="EIU241" s="719"/>
      <c r="EIV241" s="717"/>
      <c r="EIW241" s="718"/>
      <c r="EIX241" s="718"/>
      <c r="EIY241" s="718"/>
      <c r="EIZ241" s="718"/>
      <c r="EJA241" s="718"/>
      <c r="EJB241" s="718"/>
      <c r="EJC241" s="718"/>
      <c r="EJD241" s="718"/>
      <c r="EJE241" s="718"/>
      <c r="EJF241" s="718"/>
      <c r="EJG241" s="718"/>
      <c r="EJH241" s="718"/>
      <c r="EJI241" s="719"/>
      <c r="EJJ241" s="719"/>
      <c r="EJK241" s="719"/>
      <c r="EJL241" s="719"/>
      <c r="EJM241" s="719"/>
      <c r="EJN241" s="719"/>
      <c r="EJO241" s="717"/>
      <c r="EJP241" s="718"/>
      <c r="EJQ241" s="718"/>
      <c r="EJR241" s="718"/>
      <c r="EJS241" s="718"/>
      <c r="EJT241" s="718"/>
      <c r="EJU241" s="718"/>
      <c r="EJV241" s="718"/>
      <c r="EJW241" s="718"/>
      <c r="EJX241" s="718"/>
      <c r="EJY241" s="718"/>
      <c r="EJZ241" s="718"/>
      <c r="EKA241" s="718"/>
      <c r="EKB241" s="719"/>
      <c r="EKC241" s="719"/>
      <c r="EKD241" s="719"/>
      <c r="EKE241" s="719"/>
      <c r="EKF241" s="719"/>
      <c r="EKG241" s="719"/>
      <c r="EKH241" s="717"/>
      <c r="EKI241" s="718"/>
      <c r="EKJ241" s="718"/>
      <c r="EKK241" s="718"/>
      <c r="EKL241" s="718"/>
      <c r="EKM241" s="718"/>
      <c r="EKN241" s="718"/>
      <c r="EKO241" s="718"/>
      <c r="EKP241" s="718"/>
      <c r="EKQ241" s="718"/>
      <c r="EKR241" s="718"/>
      <c r="EKS241" s="718"/>
      <c r="EKT241" s="718"/>
      <c r="EKU241" s="719"/>
      <c r="EKV241" s="719"/>
      <c r="EKW241" s="719"/>
      <c r="EKX241" s="719"/>
      <c r="EKY241" s="719"/>
      <c r="EKZ241" s="719"/>
      <c r="ELA241" s="717"/>
      <c r="ELB241" s="718"/>
      <c r="ELC241" s="718"/>
      <c r="ELD241" s="718"/>
      <c r="ELE241" s="718"/>
      <c r="ELF241" s="718"/>
      <c r="ELG241" s="718"/>
      <c r="ELH241" s="718"/>
      <c r="ELI241" s="718"/>
      <c r="ELJ241" s="718"/>
      <c r="ELK241" s="718"/>
      <c r="ELL241" s="718"/>
      <c r="ELM241" s="718"/>
      <c r="ELN241" s="719"/>
      <c r="ELO241" s="719"/>
      <c r="ELP241" s="719"/>
      <c r="ELQ241" s="719"/>
      <c r="ELR241" s="719"/>
      <c r="ELS241" s="719"/>
      <c r="ELT241" s="717"/>
      <c r="ELU241" s="718"/>
      <c r="ELV241" s="718"/>
      <c r="ELW241" s="718"/>
      <c r="ELX241" s="718"/>
      <c r="ELY241" s="718"/>
      <c r="ELZ241" s="718"/>
      <c r="EMA241" s="718"/>
      <c r="EMB241" s="718"/>
      <c r="EMC241" s="718"/>
      <c r="EMD241" s="718"/>
      <c r="EME241" s="718"/>
      <c r="EMF241" s="718"/>
      <c r="EMG241" s="719"/>
      <c r="EMH241" s="719"/>
      <c r="EMI241" s="719"/>
      <c r="EMJ241" s="719"/>
      <c r="EMK241" s="719"/>
      <c r="EML241" s="719"/>
      <c r="EMM241" s="717"/>
      <c r="EMN241" s="718"/>
      <c r="EMO241" s="718"/>
      <c r="EMP241" s="718"/>
      <c r="EMQ241" s="718"/>
      <c r="EMR241" s="718"/>
      <c r="EMS241" s="718"/>
      <c r="EMT241" s="718"/>
      <c r="EMU241" s="718"/>
      <c r="EMV241" s="718"/>
      <c r="EMW241" s="718"/>
      <c r="EMX241" s="718"/>
      <c r="EMY241" s="718"/>
      <c r="EMZ241" s="719"/>
      <c r="ENA241" s="719"/>
      <c r="ENB241" s="719"/>
      <c r="ENC241" s="719"/>
      <c r="END241" s="719"/>
      <c r="ENE241" s="719"/>
      <c r="ENF241" s="717"/>
      <c r="ENG241" s="718"/>
      <c r="ENH241" s="718"/>
      <c r="ENI241" s="718"/>
      <c r="ENJ241" s="718"/>
      <c r="ENK241" s="718"/>
      <c r="ENL241" s="718"/>
      <c r="ENM241" s="718"/>
      <c r="ENN241" s="718"/>
      <c r="ENO241" s="718"/>
      <c r="ENP241" s="718"/>
      <c r="ENQ241" s="718"/>
      <c r="ENR241" s="718"/>
      <c r="ENS241" s="719"/>
      <c r="ENT241" s="719"/>
      <c r="ENU241" s="719"/>
      <c r="ENV241" s="719"/>
      <c r="ENW241" s="719"/>
      <c r="ENX241" s="719"/>
      <c r="ENY241" s="717"/>
      <c r="ENZ241" s="718"/>
      <c r="EOA241" s="718"/>
      <c r="EOB241" s="718"/>
      <c r="EOC241" s="718"/>
      <c r="EOD241" s="718"/>
      <c r="EOE241" s="718"/>
      <c r="EOF241" s="718"/>
      <c r="EOG241" s="718"/>
      <c r="EOH241" s="718"/>
      <c r="EOI241" s="718"/>
      <c r="EOJ241" s="718"/>
      <c r="EOK241" s="718"/>
      <c r="EOL241" s="719"/>
      <c r="EOM241" s="719"/>
      <c r="EON241" s="719"/>
      <c r="EOO241" s="719"/>
      <c r="EOP241" s="719"/>
      <c r="EOQ241" s="719"/>
      <c r="EOR241" s="717"/>
      <c r="EOS241" s="718"/>
      <c r="EOT241" s="718"/>
      <c r="EOU241" s="718"/>
      <c r="EOV241" s="718"/>
      <c r="EOW241" s="718"/>
      <c r="EOX241" s="718"/>
      <c r="EOY241" s="718"/>
      <c r="EOZ241" s="718"/>
      <c r="EPA241" s="718"/>
      <c r="EPB241" s="718"/>
      <c r="EPC241" s="718"/>
      <c r="EPD241" s="718"/>
      <c r="EPE241" s="719"/>
      <c r="EPF241" s="719"/>
      <c r="EPG241" s="719"/>
      <c r="EPH241" s="719"/>
      <c r="EPI241" s="719"/>
      <c r="EPJ241" s="719"/>
      <c r="EPK241" s="717"/>
      <c r="EPL241" s="718"/>
      <c r="EPM241" s="718"/>
      <c r="EPN241" s="718"/>
      <c r="EPO241" s="718"/>
      <c r="EPP241" s="718"/>
      <c r="EPQ241" s="718"/>
      <c r="EPR241" s="718"/>
      <c r="EPS241" s="718"/>
      <c r="EPT241" s="718"/>
      <c r="EPU241" s="718"/>
      <c r="EPV241" s="718"/>
      <c r="EPW241" s="718"/>
      <c r="EPX241" s="719"/>
      <c r="EPY241" s="719"/>
      <c r="EPZ241" s="719"/>
      <c r="EQA241" s="719"/>
      <c r="EQB241" s="719"/>
      <c r="EQC241" s="719"/>
      <c r="EQD241" s="717"/>
      <c r="EQE241" s="718"/>
      <c r="EQF241" s="718"/>
      <c r="EQG241" s="718"/>
      <c r="EQH241" s="718"/>
      <c r="EQI241" s="718"/>
      <c r="EQJ241" s="718"/>
      <c r="EQK241" s="718"/>
      <c r="EQL241" s="718"/>
      <c r="EQM241" s="718"/>
      <c r="EQN241" s="718"/>
      <c r="EQO241" s="718"/>
      <c r="EQP241" s="718"/>
      <c r="EQQ241" s="719"/>
      <c r="EQR241" s="719"/>
      <c r="EQS241" s="719"/>
      <c r="EQT241" s="719"/>
      <c r="EQU241" s="719"/>
      <c r="EQV241" s="719"/>
      <c r="EQW241" s="717"/>
      <c r="EQX241" s="718"/>
      <c r="EQY241" s="718"/>
      <c r="EQZ241" s="718"/>
      <c r="ERA241" s="718"/>
      <c r="ERB241" s="718"/>
      <c r="ERC241" s="718"/>
      <c r="ERD241" s="718"/>
      <c r="ERE241" s="718"/>
      <c r="ERF241" s="718"/>
      <c r="ERG241" s="718"/>
      <c r="ERH241" s="718"/>
      <c r="ERI241" s="718"/>
      <c r="ERJ241" s="719"/>
      <c r="ERK241" s="719"/>
      <c r="ERL241" s="719"/>
      <c r="ERM241" s="719"/>
      <c r="ERN241" s="719"/>
      <c r="ERO241" s="719"/>
      <c r="ERP241" s="717"/>
      <c r="ERQ241" s="718"/>
      <c r="ERR241" s="718"/>
      <c r="ERS241" s="718"/>
      <c r="ERT241" s="718"/>
      <c r="ERU241" s="718"/>
      <c r="ERV241" s="718"/>
      <c r="ERW241" s="718"/>
      <c r="ERX241" s="718"/>
      <c r="ERY241" s="718"/>
      <c r="ERZ241" s="718"/>
      <c r="ESA241" s="718"/>
      <c r="ESB241" s="718"/>
      <c r="ESC241" s="719"/>
      <c r="ESD241" s="719"/>
      <c r="ESE241" s="719"/>
      <c r="ESF241" s="719"/>
      <c r="ESG241" s="719"/>
      <c r="ESH241" s="719"/>
      <c r="ESI241" s="717"/>
      <c r="ESJ241" s="718"/>
      <c r="ESK241" s="718"/>
      <c r="ESL241" s="718"/>
      <c r="ESM241" s="718"/>
      <c r="ESN241" s="718"/>
      <c r="ESO241" s="718"/>
      <c r="ESP241" s="718"/>
      <c r="ESQ241" s="718"/>
      <c r="ESR241" s="718"/>
      <c r="ESS241" s="718"/>
      <c r="EST241" s="718"/>
      <c r="ESU241" s="718"/>
      <c r="ESV241" s="719"/>
      <c r="ESW241" s="719"/>
      <c r="ESX241" s="719"/>
      <c r="ESY241" s="719"/>
      <c r="ESZ241" s="719"/>
      <c r="ETA241" s="719"/>
      <c r="ETB241" s="717"/>
      <c r="ETC241" s="718"/>
      <c r="ETD241" s="718"/>
      <c r="ETE241" s="718"/>
      <c r="ETF241" s="718"/>
      <c r="ETG241" s="718"/>
      <c r="ETH241" s="718"/>
      <c r="ETI241" s="718"/>
      <c r="ETJ241" s="718"/>
      <c r="ETK241" s="718"/>
      <c r="ETL241" s="718"/>
      <c r="ETM241" s="718"/>
      <c r="ETN241" s="718"/>
      <c r="ETO241" s="719"/>
      <c r="ETP241" s="719"/>
      <c r="ETQ241" s="719"/>
      <c r="ETR241" s="719"/>
      <c r="ETS241" s="719"/>
      <c r="ETT241" s="719"/>
      <c r="ETU241" s="717"/>
      <c r="ETV241" s="718"/>
      <c r="ETW241" s="718"/>
      <c r="ETX241" s="718"/>
      <c r="ETY241" s="718"/>
      <c r="ETZ241" s="718"/>
      <c r="EUA241" s="718"/>
      <c r="EUB241" s="718"/>
      <c r="EUC241" s="718"/>
      <c r="EUD241" s="718"/>
      <c r="EUE241" s="718"/>
      <c r="EUF241" s="718"/>
      <c r="EUG241" s="718"/>
      <c r="EUH241" s="719"/>
      <c r="EUI241" s="719"/>
      <c r="EUJ241" s="719"/>
      <c r="EUK241" s="719"/>
      <c r="EUL241" s="719"/>
      <c r="EUM241" s="719"/>
      <c r="EUN241" s="717"/>
      <c r="EUO241" s="718"/>
      <c r="EUP241" s="718"/>
      <c r="EUQ241" s="718"/>
      <c r="EUR241" s="718"/>
      <c r="EUS241" s="718"/>
      <c r="EUT241" s="718"/>
      <c r="EUU241" s="718"/>
      <c r="EUV241" s="718"/>
      <c r="EUW241" s="718"/>
      <c r="EUX241" s="718"/>
      <c r="EUY241" s="718"/>
      <c r="EUZ241" s="718"/>
      <c r="EVA241" s="719"/>
      <c r="EVB241" s="719"/>
      <c r="EVC241" s="719"/>
      <c r="EVD241" s="719"/>
      <c r="EVE241" s="719"/>
      <c r="EVF241" s="719"/>
      <c r="EVG241" s="717"/>
      <c r="EVH241" s="718"/>
      <c r="EVI241" s="718"/>
      <c r="EVJ241" s="718"/>
      <c r="EVK241" s="718"/>
      <c r="EVL241" s="718"/>
      <c r="EVM241" s="718"/>
      <c r="EVN241" s="718"/>
      <c r="EVO241" s="718"/>
      <c r="EVP241" s="718"/>
      <c r="EVQ241" s="718"/>
      <c r="EVR241" s="718"/>
      <c r="EVS241" s="718"/>
      <c r="EVT241" s="719"/>
      <c r="EVU241" s="719"/>
      <c r="EVV241" s="719"/>
      <c r="EVW241" s="719"/>
      <c r="EVX241" s="719"/>
      <c r="EVY241" s="719"/>
      <c r="EVZ241" s="717"/>
      <c r="EWA241" s="718"/>
      <c r="EWB241" s="718"/>
      <c r="EWC241" s="718"/>
      <c r="EWD241" s="718"/>
      <c r="EWE241" s="718"/>
      <c r="EWF241" s="718"/>
      <c r="EWG241" s="718"/>
      <c r="EWH241" s="718"/>
      <c r="EWI241" s="718"/>
      <c r="EWJ241" s="718"/>
      <c r="EWK241" s="718"/>
      <c r="EWL241" s="718"/>
      <c r="EWM241" s="719"/>
      <c r="EWN241" s="719"/>
      <c r="EWO241" s="719"/>
      <c r="EWP241" s="719"/>
      <c r="EWQ241" s="719"/>
      <c r="EWR241" s="719"/>
      <c r="EWS241" s="717"/>
      <c r="EWT241" s="718"/>
      <c r="EWU241" s="718"/>
      <c r="EWV241" s="718"/>
      <c r="EWW241" s="718"/>
      <c r="EWX241" s="718"/>
      <c r="EWY241" s="718"/>
      <c r="EWZ241" s="718"/>
      <c r="EXA241" s="718"/>
      <c r="EXB241" s="718"/>
      <c r="EXC241" s="718"/>
      <c r="EXD241" s="718"/>
      <c r="EXE241" s="718"/>
      <c r="EXF241" s="719"/>
      <c r="EXG241" s="719"/>
      <c r="EXH241" s="719"/>
      <c r="EXI241" s="719"/>
      <c r="EXJ241" s="719"/>
      <c r="EXK241" s="719"/>
      <c r="EXL241" s="717"/>
      <c r="EXM241" s="718"/>
      <c r="EXN241" s="718"/>
      <c r="EXO241" s="718"/>
      <c r="EXP241" s="718"/>
      <c r="EXQ241" s="718"/>
      <c r="EXR241" s="718"/>
      <c r="EXS241" s="718"/>
      <c r="EXT241" s="718"/>
      <c r="EXU241" s="718"/>
      <c r="EXV241" s="718"/>
      <c r="EXW241" s="718"/>
      <c r="EXX241" s="718"/>
      <c r="EXY241" s="719"/>
      <c r="EXZ241" s="719"/>
      <c r="EYA241" s="719"/>
      <c r="EYB241" s="719"/>
      <c r="EYC241" s="719"/>
      <c r="EYD241" s="719"/>
      <c r="EYE241" s="717"/>
      <c r="EYF241" s="718"/>
      <c r="EYG241" s="718"/>
      <c r="EYH241" s="718"/>
      <c r="EYI241" s="718"/>
      <c r="EYJ241" s="718"/>
      <c r="EYK241" s="718"/>
      <c r="EYL241" s="718"/>
      <c r="EYM241" s="718"/>
      <c r="EYN241" s="718"/>
      <c r="EYO241" s="718"/>
      <c r="EYP241" s="718"/>
      <c r="EYQ241" s="718"/>
      <c r="EYR241" s="719"/>
      <c r="EYS241" s="719"/>
      <c r="EYT241" s="719"/>
      <c r="EYU241" s="719"/>
      <c r="EYV241" s="719"/>
      <c r="EYW241" s="719"/>
      <c r="EYX241" s="717"/>
      <c r="EYY241" s="718"/>
      <c r="EYZ241" s="718"/>
      <c r="EZA241" s="718"/>
      <c r="EZB241" s="718"/>
      <c r="EZC241" s="718"/>
      <c r="EZD241" s="718"/>
      <c r="EZE241" s="718"/>
      <c r="EZF241" s="718"/>
      <c r="EZG241" s="718"/>
      <c r="EZH241" s="718"/>
      <c r="EZI241" s="718"/>
      <c r="EZJ241" s="718"/>
      <c r="EZK241" s="719"/>
      <c r="EZL241" s="719"/>
      <c r="EZM241" s="719"/>
      <c r="EZN241" s="719"/>
      <c r="EZO241" s="719"/>
      <c r="EZP241" s="719"/>
      <c r="EZQ241" s="717"/>
      <c r="EZR241" s="718"/>
      <c r="EZS241" s="718"/>
      <c r="EZT241" s="718"/>
      <c r="EZU241" s="718"/>
      <c r="EZV241" s="718"/>
      <c r="EZW241" s="718"/>
      <c r="EZX241" s="718"/>
      <c r="EZY241" s="718"/>
      <c r="EZZ241" s="718"/>
      <c r="FAA241" s="718"/>
      <c r="FAB241" s="718"/>
      <c r="FAC241" s="718"/>
      <c r="FAD241" s="719"/>
      <c r="FAE241" s="719"/>
      <c r="FAF241" s="719"/>
      <c r="FAG241" s="719"/>
      <c r="FAH241" s="719"/>
      <c r="FAI241" s="719"/>
      <c r="FAJ241" s="717"/>
      <c r="FAK241" s="718"/>
      <c r="FAL241" s="718"/>
      <c r="FAM241" s="718"/>
      <c r="FAN241" s="718"/>
      <c r="FAO241" s="718"/>
      <c r="FAP241" s="718"/>
      <c r="FAQ241" s="718"/>
      <c r="FAR241" s="718"/>
      <c r="FAS241" s="718"/>
      <c r="FAT241" s="718"/>
      <c r="FAU241" s="718"/>
      <c r="FAV241" s="718"/>
      <c r="FAW241" s="719"/>
      <c r="FAX241" s="719"/>
      <c r="FAY241" s="719"/>
      <c r="FAZ241" s="719"/>
      <c r="FBA241" s="719"/>
      <c r="FBB241" s="719"/>
      <c r="FBC241" s="717"/>
      <c r="FBD241" s="718"/>
      <c r="FBE241" s="718"/>
      <c r="FBF241" s="718"/>
      <c r="FBG241" s="718"/>
      <c r="FBH241" s="718"/>
      <c r="FBI241" s="718"/>
      <c r="FBJ241" s="718"/>
      <c r="FBK241" s="718"/>
      <c r="FBL241" s="718"/>
      <c r="FBM241" s="718"/>
      <c r="FBN241" s="718"/>
      <c r="FBO241" s="718"/>
      <c r="FBP241" s="719"/>
      <c r="FBQ241" s="719"/>
      <c r="FBR241" s="719"/>
      <c r="FBS241" s="719"/>
      <c r="FBT241" s="719"/>
      <c r="FBU241" s="719"/>
      <c r="FBV241" s="717"/>
      <c r="FBW241" s="718"/>
      <c r="FBX241" s="718"/>
      <c r="FBY241" s="718"/>
      <c r="FBZ241" s="718"/>
      <c r="FCA241" s="718"/>
      <c r="FCB241" s="718"/>
      <c r="FCC241" s="718"/>
      <c r="FCD241" s="718"/>
      <c r="FCE241" s="718"/>
      <c r="FCF241" s="718"/>
      <c r="FCG241" s="718"/>
      <c r="FCH241" s="718"/>
      <c r="FCI241" s="719"/>
      <c r="FCJ241" s="719"/>
      <c r="FCK241" s="719"/>
      <c r="FCL241" s="719"/>
      <c r="FCM241" s="719"/>
      <c r="FCN241" s="719"/>
      <c r="FCO241" s="717"/>
      <c r="FCP241" s="718"/>
      <c r="FCQ241" s="718"/>
      <c r="FCR241" s="718"/>
      <c r="FCS241" s="718"/>
      <c r="FCT241" s="718"/>
      <c r="FCU241" s="718"/>
      <c r="FCV241" s="718"/>
      <c r="FCW241" s="718"/>
      <c r="FCX241" s="718"/>
      <c r="FCY241" s="718"/>
      <c r="FCZ241" s="718"/>
      <c r="FDA241" s="718"/>
      <c r="FDB241" s="719"/>
      <c r="FDC241" s="719"/>
      <c r="FDD241" s="719"/>
      <c r="FDE241" s="719"/>
      <c r="FDF241" s="719"/>
      <c r="FDG241" s="719"/>
      <c r="FDH241" s="717"/>
      <c r="FDI241" s="718"/>
      <c r="FDJ241" s="718"/>
      <c r="FDK241" s="718"/>
      <c r="FDL241" s="718"/>
      <c r="FDM241" s="718"/>
      <c r="FDN241" s="718"/>
      <c r="FDO241" s="718"/>
      <c r="FDP241" s="718"/>
      <c r="FDQ241" s="718"/>
      <c r="FDR241" s="718"/>
      <c r="FDS241" s="718"/>
      <c r="FDT241" s="718"/>
      <c r="FDU241" s="719"/>
      <c r="FDV241" s="719"/>
      <c r="FDW241" s="719"/>
      <c r="FDX241" s="719"/>
      <c r="FDY241" s="719"/>
      <c r="FDZ241" s="719"/>
      <c r="FEA241" s="717"/>
      <c r="FEB241" s="718"/>
      <c r="FEC241" s="718"/>
      <c r="FED241" s="718"/>
      <c r="FEE241" s="718"/>
      <c r="FEF241" s="718"/>
      <c r="FEG241" s="718"/>
      <c r="FEH241" s="718"/>
      <c r="FEI241" s="718"/>
      <c r="FEJ241" s="718"/>
      <c r="FEK241" s="718"/>
      <c r="FEL241" s="718"/>
      <c r="FEM241" s="718"/>
      <c r="FEN241" s="719"/>
      <c r="FEO241" s="719"/>
      <c r="FEP241" s="719"/>
      <c r="FEQ241" s="719"/>
      <c r="FER241" s="719"/>
      <c r="FES241" s="719"/>
      <c r="FET241" s="717"/>
      <c r="FEU241" s="718"/>
      <c r="FEV241" s="718"/>
      <c r="FEW241" s="718"/>
      <c r="FEX241" s="718"/>
      <c r="FEY241" s="718"/>
      <c r="FEZ241" s="718"/>
      <c r="FFA241" s="718"/>
      <c r="FFB241" s="718"/>
      <c r="FFC241" s="718"/>
      <c r="FFD241" s="718"/>
      <c r="FFE241" s="718"/>
      <c r="FFF241" s="718"/>
      <c r="FFG241" s="719"/>
      <c r="FFH241" s="719"/>
      <c r="FFI241" s="719"/>
      <c r="FFJ241" s="719"/>
      <c r="FFK241" s="719"/>
      <c r="FFL241" s="719"/>
      <c r="FFM241" s="717"/>
      <c r="FFN241" s="718"/>
      <c r="FFO241" s="718"/>
      <c r="FFP241" s="718"/>
      <c r="FFQ241" s="718"/>
      <c r="FFR241" s="718"/>
      <c r="FFS241" s="718"/>
      <c r="FFT241" s="718"/>
      <c r="FFU241" s="718"/>
      <c r="FFV241" s="718"/>
      <c r="FFW241" s="718"/>
      <c r="FFX241" s="718"/>
      <c r="FFY241" s="718"/>
      <c r="FFZ241" s="719"/>
      <c r="FGA241" s="719"/>
      <c r="FGB241" s="719"/>
      <c r="FGC241" s="719"/>
      <c r="FGD241" s="719"/>
      <c r="FGE241" s="719"/>
      <c r="FGF241" s="717"/>
      <c r="FGG241" s="718"/>
      <c r="FGH241" s="718"/>
      <c r="FGI241" s="718"/>
      <c r="FGJ241" s="718"/>
      <c r="FGK241" s="718"/>
      <c r="FGL241" s="718"/>
      <c r="FGM241" s="718"/>
      <c r="FGN241" s="718"/>
      <c r="FGO241" s="718"/>
      <c r="FGP241" s="718"/>
      <c r="FGQ241" s="718"/>
      <c r="FGR241" s="718"/>
      <c r="FGS241" s="719"/>
      <c r="FGT241" s="719"/>
      <c r="FGU241" s="719"/>
      <c r="FGV241" s="719"/>
      <c r="FGW241" s="719"/>
      <c r="FGX241" s="719"/>
      <c r="FGY241" s="717"/>
      <c r="FGZ241" s="718"/>
      <c r="FHA241" s="718"/>
      <c r="FHB241" s="718"/>
      <c r="FHC241" s="718"/>
      <c r="FHD241" s="718"/>
      <c r="FHE241" s="718"/>
      <c r="FHF241" s="718"/>
      <c r="FHG241" s="718"/>
      <c r="FHH241" s="718"/>
      <c r="FHI241" s="718"/>
      <c r="FHJ241" s="718"/>
      <c r="FHK241" s="718"/>
      <c r="FHL241" s="719"/>
      <c r="FHM241" s="719"/>
      <c r="FHN241" s="719"/>
      <c r="FHO241" s="719"/>
      <c r="FHP241" s="719"/>
      <c r="FHQ241" s="719"/>
      <c r="FHR241" s="717"/>
      <c r="FHS241" s="718"/>
      <c r="FHT241" s="718"/>
      <c r="FHU241" s="718"/>
      <c r="FHV241" s="718"/>
      <c r="FHW241" s="718"/>
      <c r="FHX241" s="718"/>
      <c r="FHY241" s="718"/>
      <c r="FHZ241" s="718"/>
      <c r="FIA241" s="718"/>
      <c r="FIB241" s="718"/>
      <c r="FIC241" s="718"/>
      <c r="FID241" s="718"/>
      <c r="FIE241" s="719"/>
      <c r="FIF241" s="719"/>
      <c r="FIG241" s="719"/>
      <c r="FIH241" s="719"/>
      <c r="FII241" s="719"/>
      <c r="FIJ241" s="719"/>
      <c r="FIK241" s="717"/>
      <c r="FIL241" s="718"/>
      <c r="FIM241" s="718"/>
      <c r="FIN241" s="718"/>
      <c r="FIO241" s="718"/>
      <c r="FIP241" s="718"/>
      <c r="FIQ241" s="718"/>
      <c r="FIR241" s="718"/>
      <c r="FIS241" s="718"/>
      <c r="FIT241" s="718"/>
      <c r="FIU241" s="718"/>
      <c r="FIV241" s="718"/>
      <c r="FIW241" s="718"/>
      <c r="FIX241" s="719"/>
      <c r="FIY241" s="719"/>
      <c r="FIZ241" s="719"/>
      <c r="FJA241" s="719"/>
      <c r="FJB241" s="719"/>
      <c r="FJC241" s="719"/>
      <c r="FJD241" s="717"/>
      <c r="FJE241" s="718"/>
      <c r="FJF241" s="718"/>
      <c r="FJG241" s="718"/>
      <c r="FJH241" s="718"/>
      <c r="FJI241" s="718"/>
      <c r="FJJ241" s="718"/>
      <c r="FJK241" s="718"/>
      <c r="FJL241" s="718"/>
      <c r="FJM241" s="718"/>
      <c r="FJN241" s="718"/>
      <c r="FJO241" s="718"/>
      <c r="FJP241" s="718"/>
      <c r="FJQ241" s="719"/>
      <c r="FJR241" s="719"/>
      <c r="FJS241" s="719"/>
      <c r="FJT241" s="719"/>
      <c r="FJU241" s="719"/>
      <c r="FJV241" s="719"/>
      <c r="FJW241" s="717"/>
      <c r="FJX241" s="718"/>
      <c r="FJY241" s="718"/>
      <c r="FJZ241" s="718"/>
      <c r="FKA241" s="718"/>
      <c r="FKB241" s="718"/>
      <c r="FKC241" s="718"/>
      <c r="FKD241" s="718"/>
      <c r="FKE241" s="718"/>
      <c r="FKF241" s="718"/>
      <c r="FKG241" s="718"/>
      <c r="FKH241" s="718"/>
      <c r="FKI241" s="718"/>
      <c r="FKJ241" s="719"/>
      <c r="FKK241" s="719"/>
      <c r="FKL241" s="719"/>
      <c r="FKM241" s="719"/>
      <c r="FKN241" s="719"/>
      <c r="FKO241" s="719"/>
      <c r="FKP241" s="717"/>
      <c r="FKQ241" s="718"/>
      <c r="FKR241" s="718"/>
      <c r="FKS241" s="718"/>
      <c r="FKT241" s="718"/>
      <c r="FKU241" s="718"/>
      <c r="FKV241" s="718"/>
      <c r="FKW241" s="718"/>
      <c r="FKX241" s="718"/>
      <c r="FKY241" s="718"/>
      <c r="FKZ241" s="718"/>
      <c r="FLA241" s="718"/>
      <c r="FLB241" s="718"/>
      <c r="FLC241" s="719"/>
      <c r="FLD241" s="719"/>
      <c r="FLE241" s="719"/>
      <c r="FLF241" s="719"/>
      <c r="FLG241" s="719"/>
      <c r="FLH241" s="719"/>
      <c r="FLI241" s="717"/>
      <c r="FLJ241" s="718"/>
      <c r="FLK241" s="718"/>
      <c r="FLL241" s="718"/>
      <c r="FLM241" s="718"/>
      <c r="FLN241" s="718"/>
      <c r="FLO241" s="718"/>
      <c r="FLP241" s="718"/>
      <c r="FLQ241" s="718"/>
      <c r="FLR241" s="718"/>
      <c r="FLS241" s="718"/>
      <c r="FLT241" s="718"/>
      <c r="FLU241" s="718"/>
      <c r="FLV241" s="719"/>
      <c r="FLW241" s="719"/>
      <c r="FLX241" s="719"/>
      <c r="FLY241" s="719"/>
      <c r="FLZ241" s="719"/>
      <c r="FMA241" s="719"/>
      <c r="FMB241" s="717"/>
      <c r="FMC241" s="718"/>
      <c r="FMD241" s="718"/>
      <c r="FME241" s="718"/>
      <c r="FMF241" s="718"/>
      <c r="FMG241" s="718"/>
      <c r="FMH241" s="718"/>
      <c r="FMI241" s="718"/>
      <c r="FMJ241" s="718"/>
      <c r="FMK241" s="718"/>
      <c r="FML241" s="718"/>
      <c r="FMM241" s="718"/>
      <c r="FMN241" s="718"/>
      <c r="FMO241" s="719"/>
      <c r="FMP241" s="719"/>
      <c r="FMQ241" s="719"/>
      <c r="FMR241" s="719"/>
      <c r="FMS241" s="719"/>
      <c r="FMT241" s="719"/>
      <c r="FMU241" s="717"/>
      <c r="FMV241" s="718"/>
      <c r="FMW241" s="718"/>
      <c r="FMX241" s="718"/>
      <c r="FMY241" s="718"/>
      <c r="FMZ241" s="718"/>
      <c r="FNA241" s="718"/>
      <c r="FNB241" s="718"/>
      <c r="FNC241" s="718"/>
      <c r="FND241" s="718"/>
      <c r="FNE241" s="718"/>
      <c r="FNF241" s="718"/>
      <c r="FNG241" s="718"/>
      <c r="FNH241" s="719"/>
      <c r="FNI241" s="719"/>
      <c r="FNJ241" s="719"/>
      <c r="FNK241" s="719"/>
      <c r="FNL241" s="719"/>
      <c r="FNM241" s="719"/>
      <c r="FNN241" s="717"/>
      <c r="FNO241" s="718"/>
      <c r="FNP241" s="718"/>
      <c r="FNQ241" s="718"/>
      <c r="FNR241" s="718"/>
      <c r="FNS241" s="718"/>
      <c r="FNT241" s="718"/>
      <c r="FNU241" s="718"/>
      <c r="FNV241" s="718"/>
      <c r="FNW241" s="718"/>
      <c r="FNX241" s="718"/>
      <c r="FNY241" s="718"/>
      <c r="FNZ241" s="718"/>
      <c r="FOA241" s="719"/>
      <c r="FOB241" s="719"/>
      <c r="FOC241" s="719"/>
      <c r="FOD241" s="719"/>
      <c r="FOE241" s="719"/>
      <c r="FOF241" s="719"/>
      <c r="FOG241" s="717"/>
      <c r="FOH241" s="718"/>
      <c r="FOI241" s="718"/>
      <c r="FOJ241" s="718"/>
      <c r="FOK241" s="718"/>
      <c r="FOL241" s="718"/>
      <c r="FOM241" s="718"/>
      <c r="FON241" s="718"/>
      <c r="FOO241" s="718"/>
      <c r="FOP241" s="718"/>
      <c r="FOQ241" s="718"/>
      <c r="FOR241" s="718"/>
      <c r="FOS241" s="718"/>
      <c r="FOT241" s="719"/>
      <c r="FOU241" s="719"/>
      <c r="FOV241" s="719"/>
      <c r="FOW241" s="719"/>
      <c r="FOX241" s="719"/>
      <c r="FOY241" s="719"/>
      <c r="FOZ241" s="717"/>
      <c r="FPA241" s="718"/>
      <c r="FPB241" s="718"/>
      <c r="FPC241" s="718"/>
      <c r="FPD241" s="718"/>
      <c r="FPE241" s="718"/>
      <c r="FPF241" s="718"/>
      <c r="FPG241" s="718"/>
      <c r="FPH241" s="718"/>
      <c r="FPI241" s="718"/>
      <c r="FPJ241" s="718"/>
      <c r="FPK241" s="718"/>
      <c r="FPL241" s="718"/>
      <c r="FPM241" s="719"/>
      <c r="FPN241" s="719"/>
      <c r="FPO241" s="719"/>
      <c r="FPP241" s="719"/>
      <c r="FPQ241" s="719"/>
      <c r="FPR241" s="719"/>
      <c r="FPS241" s="717"/>
      <c r="FPT241" s="718"/>
      <c r="FPU241" s="718"/>
      <c r="FPV241" s="718"/>
      <c r="FPW241" s="718"/>
      <c r="FPX241" s="718"/>
      <c r="FPY241" s="718"/>
      <c r="FPZ241" s="718"/>
      <c r="FQA241" s="718"/>
      <c r="FQB241" s="718"/>
      <c r="FQC241" s="718"/>
      <c r="FQD241" s="718"/>
      <c r="FQE241" s="718"/>
      <c r="FQF241" s="719"/>
      <c r="FQG241" s="719"/>
      <c r="FQH241" s="719"/>
      <c r="FQI241" s="719"/>
      <c r="FQJ241" s="719"/>
      <c r="FQK241" s="719"/>
      <c r="FQL241" s="717"/>
      <c r="FQM241" s="718"/>
      <c r="FQN241" s="718"/>
      <c r="FQO241" s="718"/>
      <c r="FQP241" s="718"/>
      <c r="FQQ241" s="718"/>
      <c r="FQR241" s="718"/>
      <c r="FQS241" s="718"/>
      <c r="FQT241" s="718"/>
      <c r="FQU241" s="718"/>
      <c r="FQV241" s="718"/>
      <c r="FQW241" s="718"/>
      <c r="FQX241" s="718"/>
      <c r="FQY241" s="719"/>
      <c r="FQZ241" s="719"/>
      <c r="FRA241" s="719"/>
      <c r="FRB241" s="719"/>
      <c r="FRC241" s="719"/>
      <c r="FRD241" s="719"/>
      <c r="FRE241" s="717"/>
      <c r="FRF241" s="718"/>
      <c r="FRG241" s="718"/>
      <c r="FRH241" s="718"/>
      <c r="FRI241" s="718"/>
      <c r="FRJ241" s="718"/>
      <c r="FRK241" s="718"/>
      <c r="FRL241" s="718"/>
      <c r="FRM241" s="718"/>
      <c r="FRN241" s="718"/>
      <c r="FRO241" s="718"/>
      <c r="FRP241" s="718"/>
      <c r="FRQ241" s="718"/>
      <c r="FRR241" s="719"/>
      <c r="FRS241" s="719"/>
      <c r="FRT241" s="719"/>
      <c r="FRU241" s="719"/>
      <c r="FRV241" s="719"/>
      <c r="FRW241" s="719"/>
      <c r="FRX241" s="717"/>
      <c r="FRY241" s="718"/>
      <c r="FRZ241" s="718"/>
      <c r="FSA241" s="718"/>
      <c r="FSB241" s="718"/>
      <c r="FSC241" s="718"/>
      <c r="FSD241" s="718"/>
      <c r="FSE241" s="718"/>
      <c r="FSF241" s="718"/>
      <c r="FSG241" s="718"/>
      <c r="FSH241" s="718"/>
      <c r="FSI241" s="718"/>
      <c r="FSJ241" s="718"/>
      <c r="FSK241" s="719"/>
      <c r="FSL241" s="719"/>
      <c r="FSM241" s="719"/>
      <c r="FSN241" s="719"/>
      <c r="FSO241" s="719"/>
      <c r="FSP241" s="719"/>
      <c r="FSQ241" s="717"/>
      <c r="FSR241" s="718"/>
      <c r="FSS241" s="718"/>
      <c r="FST241" s="718"/>
      <c r="FSU241" s="718"/>
      <c r="FSV241" s="718"/>
      <c r="FSW241" s="718"/>
      <c r="FSX241" s="718"/>
      <c r="FSY241" s="718"/>
      <c r="FSZ241" s="718"/>
      <c r="FTA241" s="718"/>
      <c r="FTB241" s="718"/>
      <c r="FTC241" s="718"/>
      <c r="FTD241" s="719"/>
      <c r="FTE241" s="719"/>
      <c r="FTF241" s="719"/>
      <c r="FTG241" s="719"/>
      <c r="FTH241" s="719"/>
      <c r="FTI241" s="719"/>
      <c r="FTJ241" s="717"/>
      <c r="FTK241" s="718"/>
      <c r="FTL241" s="718"/>
      <c r="FTM241" s="718"/>
      <c r="FTN241" s="718"/>
      <c r="FTO241" s="718"/>
      <c r="FTP241" s="718"/>
      <c r="FTQ241" s="718"/>
      <c r="FTR241" s="718"/>
      <c r="FTS241" s="718"/>
      <c r="FTT241" s="718"/>
      <c r="FTU241" s="718"/>
      <c r="FTV241" s="718"/>
      <c r="FTW241" s="719"/>
      <c r="FTX241" s="719"/>
      <c r="FTY241" s="719"/>
      <c r="FTZ241" s="719"/>
      <c r="FUA241" s="719"/>
      <c r="FUB241" s="719"/>
      <c r="FUC241" s="717"/>
      <c r="FUD241" s="718"/>
      <c r="FUE241" s="718"/>
      <c r="FUF241" s="718"/>
      <c r="FUG241" s="718"/>
      <c r="FUH241" s="718"/>
      <c r="FUI241" s="718"/>
      <c r="FUJ241" s="718"/>
      <c r="FUK241" s="718"/>
      <c r="FUL241" s="718"/>
      <c r="FUM241" s="718"/>
      <c r="FUN241" s="718"/>
      <c r="FUO241" s="718"/>
      <c r="FUP241" s="719"/>
      <c r="FUQ241" s="719"/>
      <c r="FUR241" s="719"/>
      <c r="FUS241" s="719"/>
      <c r="FUT241" s="719"/>
      <c r="FUU241" s="719"/>
      <c r="FUV241" s="717"/>
      <c r="FUW241" s="718"/>
      <c r="FUX241" s="718"/>
      <c r="FUY241" s="718"/>
      <c r="FUZ241" s="718"/>
      <c r="FVA241" s="718"/>
      <c r="FVB241" s="718"/>
      <c r="FVC241" s="718"/>
      <c r="FVD241" s="718"/>
      <c r="FVE241" s="718"/>
      <c r="FVF241" s="718"/>
      <c r="FVG241" s="718"/>
      <c r="FVH241" s="718"/>
      <c r="FVI241" s="719"/>
      <c r="FVJ241" s="719"/>
      <c r="FVK241" s="719"/>
      <c r="FVL241" s="719"/>
      <c r="FVM241" s="719"/>
      <c r="FVN241" s="719"/>
      <c r="FVO241" s="717"/>
      <c r="FVP241" s="718"/>
      <c r="FVQ241" s="718"/>
      <c r="FVR241" s="718"/>
      <c r="FVS241" s="718"/>
      <c r="FVT241" s="718"/>
      <c r="FVU241" s="718"/>
      <c r="FVV241" s="718"/>
      <c r="FVW241" s="718"/>
      <c r="FVX241" s="718"/>
      <c r="FVY241" s="718"/>
      <c r="FVZ241" s="718"/>
      <c r="FWA241" s="718"/>
      <c r="FWB241" s="719"/>
      <c r="FWC241" s="719"/>
      <c r="FWD241" s="719"/>
      <c r="FWE241" s="719"/>
      <c r="FWF241" s="719"/>
      <c r="FWG241" s="719"/>
      <c r="FWH241" s="717"/>
      <c r="FWI241" s="718"/>
      <c r="FWJ241" s="718"/>
      <c r="FWK241" s="718"/>
      <c r="FWL241" s="718"/>
      <c r="FWM241" s="718"/>
      <c r="FWN241" s="718"/>
      <c r="FWO241" s="718"/>
      <c r="FWP241" s="718"/>
      <c r="FWQ241" s="718"/>
      <c r="FWR241" s="718"/>
      <c r="FWS241" s="718"/>
      <c r="FWT241" s="718"/>
      <c r="FWU241" s="719"/>
      <c r="FWV241" s="719"/>
      <c r="FWW241" s="719"/>
      <c r="FWX241" s="719"/>
      <c r="FWY241" s="719"/>
      <c r="FWZ241" s="719"/>
      <c r="FXA241" s="717"/>
      <c r="FXB241" s="718"/>
      <c r="FXC241" s="718"/>
      <c r="FXD241" s="718"/>
      <c r="FXE241" s="718"/>
      <c r="FXF241" s="718"/>
      <c r="FXG241" s="718"/>
      <c r="FXH241" s="718"/>
      <c r="FXI241" s="718"/>
      <c r="FXJ241" s="718"/>
      <c r="FXK241" s="718"/>
      <c r="FXL241" s="718"/>
      <c r="FXM241" s="718"/>
      <c r="FXN241" s="719"/>
      <c r="FXO241" s="719"/>
      <c r="FXP241" s="719"/>
      <c r="FXQ241" s="719"/>
      <c r="FXR241" s="719"/>
      <c r="FXS241" s="719"/>
      <c r="FXT241" s="717"/>
      <c r="FXU241" s="718"/>
      <c r="FXV241" s="718"/>
      <c r="FXW241" s="718"/>
      <c r="FXX241" s="718"/>
      <c r="FXY241" s="718"/>
      <c r="FXZ241" s="718"/>
      <c r="FYA241" s="718"/>
      <c r="FYB241" s="718"/>
      <c r="FYC241" s="718"/>
      <c r="FYD241" s="718"/>
      <c r="FYE241" s="718"/>
      <c r="FYF241" s="718"/>
      <c r="FYG241" s="719"/>
      <c r="FYH241" s="719"/>
      <c r="FYI241" s="719"/>
      <c r="FYJ241" s="719"/>
      <c r="FYK241" s="719"/>
      <c r="FYL241" s="719"/>
      <c r="FYM241" s="717"/>
      <c r="FYN241" s="718"/>
      <c r="FYO241" s="718"/>
      <c r="FYP241" s="718"/>
      <c r="FYQ241" s="718"/>
      <c r="FYR241" s="718"/>
      <c r="FYS241" s="718"/>
      <c r="FYT241" s="718"/>
      <c r="FYU241" s="718"/>
      <c r="FYV241" s="718"/>
      <c r="FYW241" s="718"/>
      <c r="FYX241" s="718"/>
      <c r="FYY241" s="718"/>
      <c r="FYZ241" s="719"/>
      <c r="FZA241" s="719"/>
      <c r="FZB241" s="719"/>
      <c r="FZC241" s="719"/>
      <c r="FZD241" s="719"/>
      <c r="FZE241" s="719"/>
      <c r="FZF241" s="717"/>
      <c r="FZG241" s="718"/>
      <c r="FZH241" s="718"/>
      <c r="FZI241" s="718"/>
      <c r="FZJ241" s="718"/>
      <c r="FZK241" s="718"/>
      <c r="FZL241" s="718"/>
      <c r="FZM241" s="718"/>
      <c r="FZN241" s="718"/>
      <c r="FZO241" s="718"/>
      <c r="FZP241" s="718"/>
      <c r="FZQ241" s="718"/>
      <c r="FZR241" s="718"/>
      <c r="FZS241" s="719"/>
      <c r="FZT241" s="719"/>
      <c r="FZU241" s="719"/>
      <c r="FZV241" s="719"/>
      <c r="FZW241" s="719"/>
      <c r="FZX241" s="719"/>
      <c r="FZY241" s="717"/>
      <c r="FZZ241" s="718"/>
      <c r="GAA241" s="718"/>
      <c r="GAB241" s="718"/>
      <c r="GAC241" s="718"/>
      <c r="GAD241" s="718"/>
      <c r="GAE241" s="718"/>
      <c r="GAF241" s="718"/>
      <c r="GAG241" s="718"/>
      <c r="GAH241" s="718"/>
      <c r="GAI241" s="718"/>
      <c r="GAJ241" s="718"/>
      <c r="GAK241" s="718"/>
      <c r="GAL241" s="719"/>
      <c r="GAM241" s="719"/>
      <c r="GAN241" s="719"/>
      <c r="GAO241" s="719"/>
      <c r="GAP241" s="719"/>
      <c r="GAQ241" s="719"/>
      <c r="GAR241" s="717"/>
      <c r="GAS241" s="718"/>
      <c r="GAT241" s="718"/>
      <c r="GAU241" s="718"/>
      <c r="GAV241" s="718"/>
      <c r="GAW241" s="718"/>
      <c r="GAX241" s="718"/>
      <c r="GAY241" s="718"/>
      <c r="GAZ241" s="718"/>
      <c r="GBA241" s="718"/>
      <c r="GBB241" s="718"/>
      <c r="GBC241" s="718"/>
      <c r="GBD241" s="718"/>
      <c r="GBE241" s="719"/>
      <c r="GBF241" s="719"/>
      <c r="GBG241" s="719"/>
      <c r="GBH241" s="719"/>
      <c r="GBI241" s="719"/>
      <c r="GBJ241" s="719"/>
      <c r="GBK241" s="717"/>
      <c r="GBL241" s="718"/>
      <c r="GBM241" s="718"/>
      <c r="GBN241" s="718"/>
      <c r="GBO241" s="718"/>
      <c r="GBP241" s="718"/>
      <c r="GBQ241" s="718"/>
      <c r="GBR241" s="718"/>
      <c r="GBS241" s="718"/>
      <c r="GBT241" s="718"/>
      <c r="GBU241" s="718"/>
      <c r="GBV241" s="718"/>
      <c r="GBW241" s="718"/>
      <c r="GBX241" s="719"/>
      <c r="GBY241" s="719"/>
      <c r="GBZ241" s="719"/>
      <c r="GCA241" s="719"/>
      <c r="GCB241" s="719"/>
      <c r="GCC241" s="719"/>
      <c r="GCD241" s="717"/>
      <c r="GCE241" s="718"/>
      <c r="GCF241" s="718"/>
      <c r="GCG241" s="718"/>
      <c r="GCH241" s="718"/>
      <c r="GCI241" s="718"/>
      <c r="GCJ241" s="718"/>
      <c r="GCK241" s="718"/>
      <c r="GCL241" s="718"/>
      <c r="GCM241" s="718"/>
      <c r="GCN241" s="718"/>
      <c r="GCO241" s="718"/>
      <c r="GCP241" s="718"/>
      <c r="GCQ241" s="719"/>
      <c r="GCR241" s="719"/>
      <c r="GCS241" s="719"/>
      <c r="GCT241" s="719"/>
      <c r="GCU241" s="719"/>
      <c r="GCV241" s="719"/>
      <c r="GCW241" s="717"/>
      <c r="GCX241" s="718"/>
      <c r="GCY241" s="718"/>
      <c r="GCZ241" s="718"/>
      <c r="GDA241" s="718"/>
      <c r="GDB241" s="718"/>
      <c r="GDC241" s="718"/>
      <c r="GDD241" s="718"/>
      <c r="GDE241" s="718"/>
      <c r="GDF241" s="718"/>
      <c r="GDG241" s="718"/>
      <c r="GDH241" s="718"/>
      <c r="GDI241" s="718"/>
      <c r="GDJ241" s="719"/>
      <c r="GDK241" s="719"/>
      <c r="GDL241" s="719"/>
      <c r="GDM241" s="719"/>
      <c r="GDN241" s="719"/>
      <c r="GDO241" s="719"/>
      <c r="GDP241" s="717"/>
      <c r="GDQ241" s="718"/>
      <c r="GDR241" s="718"/>
      <c r="GDS241" s="718"/>
      <c r="GDT241" s="718"/>
      <c r="GDU241" s="718"/>
      <c r="GDV241" s="718"/>
      <c r="GDW241" s="718"/>
      <c r="GDX241" s="718"/>
      <c r="GDY241" s="718"/>
      <c r="GDZ241" s="718"/>
      <c r="GEA241" s="718"/>
      <c r="GEB241" s="718"/>
      <c r="GEC241" s="719"/>
      <c r="GED241" s="719"/>
      <c r="GEE241" s="719"/>
      <c r="GEF241" s="719"/>
      <c r="GEG241" s="719"/>
      <c r="GEH241" s="719"/>
      <c r="GEI241" s="717"/>
      <c r="GEJ241" s="718"/>
      <c r="GEK241" s="718"/>
      <c r="GEL241" s="718"/>
      <c r="GEM241" s="718"/>
      <c r="GEN241" s="718"/>
      <c r="GEO241" s="718"/>
      <c r="GEP241" s="718"/>
      <c r="GEQ241" s="718"/>
      <c r="GER241" s="718"/>
      <c r="GES241" s="718"/>
      <c r="GET241" s="718"/>
      <c r="GEU241" s="718"/>
      <c r="GEV241" s="719"/>
      <c r="GEW241" s="719"/>
      <c r="GEX241" s="719"/>
      <c r="GEY241" s="719"/>
      <c r="GEZ241" s="719"/>
      <c r="GFA241" s="719"/>
      <c r="GFB241" s="717"/>
      <c r="GFC241" s="718"/>
      <c r="GFD241" s="718"/>
      <c r="GFE241" s="718"/>
      <c r="GFF241" s="718"/>
      <c r="GFG241" s="718"/>
      <c r="GFH241" s="718"/>
      <c r="GFI241" s="718"/>
      <c r="GFJ241" s="718"/>
      <c r="GFK241" s="718"/>
      <c r="GFL241" s="718"/>
      <c r="GFM241" s="718"/>
      <c r="GFN241" s="718"/>
      <c r="GFO241" s="719"/>
      <c r="GFP241" s="719"/>
      <c r="GFQ241" s="719"/>
      <c r="GFR241" s="719"/>
      <c r="GFS241" s="719"/>
      <c r="GFT241" s="719"/>
      <c r="GFU241" s="717"/>
      <c r="GFV241" s="718"/>
      <c r="GFW241" s="718"/>
      <c r="GFX241" s="718"/>
      <c r="GFY241" s="718"/>
      <c r="GFZ241" s="718"/>
      <c r="GGA241" s="718"/>
      <c r="GGB241" s="718"/>
      <c r="GGC241" s="718"/>
      <c r="GGD241" s="718"/>
      <c r="GGE241" s="718"/>
      <c r="GGF241" s="718"/>
      <c r="GGG241" s="718"/>
      <c r="GGH241" s="719"/>
      <c r="GGI241" s="719"/>
      <c r="GGJ241" s="719"/>
      <c r="GGK241" s="719"/>
      <c r="GGL241" s="719"/>
      <c r="GGM241" s="719"/>
      <c r="GGN241" s="717"/>
      <c r="GGO241" s="718"/>
      <c r="GGP241" s="718"/>
      <c r="GGQ241" s="718"/>
      <c r="GGR241" s="718"/>
      <c r="GGS241" s="718"/>
      <c r="GGT241" s="718"/>
      <c r="GGU241" s="718"/>
      <c r="GGV241" s="718"/>
      <c r="GGW241" s="718"/>
      <c r="GGX241" s="718"/>
      <c r="GGY241" s="718"/>
      <c r="GGZ241" s="718"/>
      <c r="GHA241" s="719"/>
      <c r="GHB241" s="719"/>
      <c r="GHC241" s="719"/>
      <c r="GHD241" s="719"/>
      <c r="GHE241" s="719"/>
      <c r="GHF241" s="719"/>
      <c r="GHG241" s="717"/>
      <c r="GHH241" s="718"/>
      <c r="GHI241" s="718"/>
      <c r="GHJ241" s="718"/>
      <c r="GHK241" s="718"/>
      <c r="GHL241" s="718"/>
      <c r="GHM241" s="718"/>
      <c r="GHN241" s="718"/>
      <c r="GHO241" s="718"/>
      <c r="GHP241" s="718"/>
      <c r="GHQ241" s="718"/>
      <c r="GHR241" s="718"/>
      <c r="GHS241" s="718"/>
      <c r="GHT241" s="719"/>
      <c r="GHU241" s="719"/>
      <c r="GHV241" s="719"/>
      <c r="GHW241" s="719"/>
      <c r="GHX241" s="719"/>
      <c r="GHY241" s="719"/>
      <c r="GHZ241" s="717"/>
      <c r="GIA241" s="718"/>
      <c r="GIB241" s="718"/>
      <c r="GIC241" s="718"/>
      <c r="GID241" s="718"/>
      <c r="GIE241" s="718"/>
      <c r="GIF241" s="718"/>
      <c r="GIG241" s="718"/>
      <c r="GIH241" s="718"/>
      <c r="GII241" s="718"/>
      <c r="GIJ241" s="718"/>
      <c r="GIK241" s="718"/>
      <c r="GIL241" s="718"/>
      <c r="GIM241" s="719"/>
      <c r="GIN241" s="719"/>
      <c r="GIO241" s="719"/>
      <c r="GIP241" s="719"/>
      <c r="GIQ241" s="719"/>
      <c r="GIR241" s="719"/>
      <c r="GIS241" s="717"/>
      <c r="GIT241" s="718"/>
      <c r="GIU241" s="718"/>
      <c r="GIV241" s="718"/>
      <c r="GIW241" s="718"/>
      <c r="GIX241" s="718"/>
      <c r="GIY241" s="718"/>
      <c r="GIZ241" s="718"/>
      <c r="GJA241" s="718"/>
      <c r="GJB241" s="718"/>
      <c r="GJC241" s="718"/>
      <c r="GJD241" s="718"/>
      <c r="GJE241" s="718"/>
      <c r="GJF241" s="719"/>
      <c r="GJG241" s="719"/>
      <c r="GJH241" s="719"/>
      <c r="GJI241" s="719"/>
      <c r="GJJ241" s="719"/>
      <c r="GJK241" s="719"/>
      <c r="GJL241" s="717"/>
      <c r="GJM241" s="718"/>
      <c r="GJN241" s="718"/>
      <c r="GJO241" s="718"/>
      <c r="GJP241" s="718"/>
      <c r="GJQ241" s="718"/>
      <c r="GJR241" s="718"/>
      <c r="GJS241" s="718"/>
      <c r="GJT241" s="718"/>
      <c r="GJU241" s="718"/>
      <c r="GJV241" s="718"/>
      <c r="GJW241" s="718"/>
      <c r="GJX241" s="718"/>
      <c r="GJY241" s="719"/>
      <c r="GJZ241" s="719"/>
      <c r="GKA241" s="719"/>
      <c r="GKB241" s="719"/>
      <c r="GKC241" s="719"/>
      <c r="GKD241" s="719"/>
      <c r="GKE241" s="717"/>
      <c r="GKF241" s="718"/>
      <c r="GKG241" s="718"/>
      <c r="GKH241" s="718"/>
      <c r="GKI241" s="718"/>
      <c r="GKJ241" s="718"/>
      <c r="GKK241" s="718"/>
      <c r="GKL241" s="718"/>
      <c r="GKM241" s="718"/>
      <c r="GKN241" s="718"/>
      <c r="GKO241" s="718"/>
      <c r="GKP241" s="718"/>
      <c r="GKQ241" s="718"/>
      <c r="GKR241" s="719"/>
      <c r="GKS241" s="719"/>
      <c r="GKT241" s="719"/>
      <c r="GKU241" s="719"/>
      <c r="GKV241" s="719"/>
      <c r="GKW241" s="719"/>
      <c r="GKX241" s="717"/>
      <c r="GKY241" s="718"/>
      <c r="GKZ241" s="718"/>
      <c r="GLA241" s="718"/>
      <c r="GLB241" s="718"/>
      <c r="GLC241" s="718"/>
      <c r="GLD241" s="718"/>
      <c r="GLE241" s="718"/>
      <c r="GLF241" s="718"/>
      <c r="GLG241" s="718"/>
      <c r="GLH241" s="718"/>
      <c r="GLI241" s="718"/>
      <c r="GLJ241" s="718"/>
      <c r="GLK241" s="719"/>
      <c r="GLL241" s="719"/>
      <c r="GLM241" s="719"/>
      <c r="GLN241" s="719"/>
      <c r="GLO241" s="719"/>
      <c r="GLP241" s="719"/>
      <c r="GLQ241" s="717"/>
      <c r="GLR241" s="718"/>
      <c r="GLS241" s="718"/>
      <c r="GLT241" s="718"/>
      <c r="GLU241" s="718"/>
      <c r="GLV241" s="718"/>
      <c r="GLW241" s="718"/>
      <c r="GLX241" s="718"/>
      <c r="GLY241" s="718"/>
      <c r="GLZ241" s="718"/>
      <c r="GMA241" s="718"/>
      <c r="GMB241" s="718"/>
      <c r="GMC241" s="718"/>
      <c r="GMD241" s="719"/>
      <c r="GME241" s="719"/>
      <c r="GMF241" s="719"/>
      <c r="GMG241" s="719"/>
      <c r="GMH241" s="719"/>
      <c r="GMI241" s="719"/>
      <c r="GMJ241" s="717"/>
      <c r="GMK241" s="718"/>
      <c r="GML241" s="718"/>
      <c r="GMM241" s="718"/>
      <c r="GMN241" s="718"/>
      <c r="GMO241" s="718"/>
      <c r="GMP241" s="718"/>
      <c r="GMQ241" s="718"/>
      <c r="GMR241" s="718"/>
      <c r="GMS241" s="718"/>
      <c r="GMT241" s="718"/>
      <c r="GMU241" s="718"/>
      <c r="GMV241" s="718"/>
      <c r="GMW241" s="719"/>
      <c r="GMX241" s="719"/>
      <c r="GMY241" s="719"/>
      <c r="GMZ241" s="719"/>
      <c r="GNA241" s="719"/>
      <c r="GNB241" s="719"/>
      <c r="GNC241" s="717"/>
      <c r="GND241" s="718"/>
      <c r="GNE241" s="718"/>
      <c r="GNF241" s="718"/>
      <c r="GNG241" s="718"/>
      <c r="GNH241" s="718"/>
      <c r="GNI241" s="718"/>
      <c r="GNJ241" s="718"/>
      <c r="GNK241" s="718"/>
      <c r="GNL241" s="718"/>
      <c r="GNM241" s="718"/>
      <c r="GNN241" s="718"/>
      <c r="GNO241" s="718"/>
      <c r="GNP241" s="719"/>
      <c r="GNQ241" s="719"/>
      <c r="GNR241" s="719"/>
      <c r="GNS241" s="719"/>
      <c r="GNT241" s="719"/>
      <c r="GNU241" s="719"/>
      <c r="GNV241" s="717"/>
      <c r="GNW241" s="718"/>
      <c r="GNX241" s="718"/>
      <c r="GNY241" s="718"/>
      <c r="GNZ241" s="718"/>
      <c r="GOA241" s="718"/>
      <c r="GOB241" s="718"/>
      <c r="GOC241" s="718"/>
      <c r="GOD241" s="718"/>
      <c r="GOE241" s="718"/>
      <c r="GOF241" s="718"/>
      <c r="GOG241" s="718"/>
      <c r="GOH241" s="718"/>
      <c r="GOI241" s="719"/>
      <c r="GOJ241" s="719"/>
      <c r="GOK241" s="719"/>
      <c r="GOL241" s="719"/>
      <c r="GOM241" s="719"/>
      <c r="GON241" s="719"/>
      <c r="GOO241" s="717"/>
      <c r="GOP241" s="718"/>
      <c r="GOQ241" s="718"/>
      <c r="GOR241" s="718"/>
      <c r="GOS241" s="718"/>
      <c r="GOT241" s="718"/>
      <c r="GOU241" s="718"/>
      <c r="GOV241" s="718"/>
      <c r="GOW241" s="718"/>
      <c r="GOX241" s="718"/>
      <c r="GOY241" s="718"/>
      <c r="GOZ241" s="718"/>
      <c r="GPA241" s="718"/>
      <c r="GPB241" s="719"/>
      <c r="GPC241" s="719"/>
      <c r="GPD241" s="719"/>
      <c r="GPE241" s="719"/>
      <c r="GPF241" s="719"/>
      <c r="GPG241" s="719"/>
      <c r="GPH241" s="717"/>
      <c r="GPI241" s="718"/>
      <c r="GPJ241" s="718"/>
      <c r="GPK241" s="718"/>
      <c r="GPL241" s="718"/>
      <c r="GPM241" s="718"/>
      <c r="GPN241" s="718"/>
      <c r="GPO241" s="718"/>
      <c r="GPP241" s="718"/>
      <c r="GPQ241" s="718"/>
      <c r="GPR241" s="718"/>
      <c r="GPS241" s="718"/>
      <c r="GPT241" s="718"/>
      <c r="GPU241" s="719"/>
      <c r="GPV241" s="719"/>
      <c r="GPW241" s="719"/>
      <c r="GPX241" s="719"/>
      <c r="GPY241" s="719"/>
      <c r="GPZ241" s="719"/>
      <c r="GQA241" s="717"/>
      <c r="GQB241" s="718"/>
      <c r="GQC241" s="718"/>
      <c r="GQD241" s="718"/>
      <c r="GQE241" s="718"/>
      <c r="GQF241" s="718"/>
      <c r="GQG241" s="718"/>
      <c r="GQH241" s="718"/>
      <c r="GQI241" s="718"/>
      <c r="GQJ241" s="718"/>
      <c r="GQK241" s="718"/>
      <c r="GQL241" s="718"/>
      <c r="GQM241" s="718"/>
      <c r="GQN241" s="719"/>
      <c r="GQO241" s="719"/>
      <c r="GQP241" s="719"/>
      <c r="GQQ241" s="719"/>
      <c r="GQR241" s="719"/>
      <c r="GQS241" s="719"/>
      <c r="GQT241" s="717"/>
      <c r="GQU241" s="718"/>
      <c r="GQV241" s="718"/>
      <c r="GQW241" s="718"/>
      <c r="GQX241" s="718"/>
      <c r="GQY241" s="718"/>
      <c r="GQZ241" s="718"/>
      <c r="GRA241" s="718"/>
      <c r="GRB241" s="718"/>
      <c r="GRC241" s="718"/>
      <c r="GRD241" s="718"/>
      <c r="GRE241" s="718"/>
      <c r="GRF241" s="718"/>
      <c r="GRG241" s="719"/>
      <c r="GRH241" s="719"/>
      <c r="GRI241" s="719"/>
      <c r="GRJ241" s="719"/>
      <c r="GRK241" s="719"/>
      <c r="GRL241" s="719"/>
      <c r="GRM241" s="717"/>
      <c r="GRN241" s="718"/>
      <c r="GRO241" s="718"/>
      <c r="GRP241" s="718"/>
      <c r="GRQ241" s="718"/>
      <c r="GRR241" s="718"/>
      <c r="GRS241" s="718"/>
      <c r="GRT241" s="718"/>
      <c r="GRU241" s="718"/>
      <c r="GRV241" s="718"/>
      <c r="GRW241" s="718"/>
      <c r="GRX241" s="718"/>
      <c r="GRY241" s="718"/>
      <c r="GRZ241" s="719"/>
      <c r="GSA241" s="719"/>
      <c r="GSB241" s="719"/>
      <c r="GSC241" s="719"/>
      <c r="GSD241" s="719"/>
      <c r="GSE241" s="719"/>
      <c r="GSF241" s="717"/>
      <c r="GSG241" s="718"/>
      <c r="GSH241" s="718"/>
      <c r="GSI241" s="718"/>
      <c r="GSJ241" s="718"/>
      <c r="GSK241" s="718"/>
      <c r="GSL241" s="718"/>
      <c r="GSM241" s="718"/>
      <c r="GSN241" s="718"/>
      <c r="GSO241" s="718"/>
      <c r="GSP241" s="718"/>
      <c r="GSQ241" s="718"/>
      <c r="GSR241" s="718"/>
      <c r="GSS241" s="719"/>
      <c r="GST241" s="719"/>
      <c r="GSU241" s="719"/>
      <c r="GSV241" s="719"/>
      <c r="GSW241" s="719"/>
      <c r="GSX241" s="719"/>
      <c r="GSY241" s="717"/>
      <c r="GSZ241" s="718"/>
      <c r="GTA241" s="718"/>
      <c r="GTB241" s="718"/>
      <c r="GTC241" s="718"/>
      <c r="GTD241" s="718"/>
      <c r="GTE241" s="718"/>
      <c r="GTF241" s="718"/>
      <c r="GTG241" s="718"/>
      <c r="GTH241" s="718"/>
      <c r="GTI241" s="718"/>
      <c r="GTJ241" s="718"/>
      <c r="GTK241" s="718"/>
      <c r="GTL241" s="719"/>
      <c r="GTM241" s="719"/>
      <c r="GTN241" s="719"/>
      <c r="GTO241" s="719"/>
      <c r="GTP241" s="719"/>
      <c r="GTQ241" s="719"/>
      <c r="GTR241" s="717"/>
      <c r="GTS241" s="718"/>
      <c r="GTT241" s="718"/>
      <c r="GTU241" s="718"/>
      <c r="GTV241" s="718"/>
      <c r="GTW241" s="718"/>
      <c r="GTX241" s="718"/>
      <c r="GTY241" s="718"/>
      <c r="GTZ241" s="718"/>
      <c r="GUA241" s="718"/>
      <c r="GUB241" s="718"/>
      <c r="GUC241" s="718"/>
      <c r="GUD241" s="718"/>
      <c r="GUE241" s="719"/>
      <c r="GUF241" s="719"/>
      <c r="GUG241" s="719"/>
      <c r="GUH241" s="719"/>
      <c r="GUI241" s="719"/>
      <c r="GUJ241" s="719"/>
      <c r="GUK241" s="717"/>
      <c r="GUL241" s="718"/>
      <c r="GUM241" s="718"/>
      <c r="GUN241" s="718"/>
      <c r="GUO241" s="718"/>
      <c r="GUP241" s="718"/>
      <c r="GUQ241" s="718"/>
      <c r="GUR241" s="718"/>
      <c r="GUS241" s="718"/>
      <c r="GUT241" s="718"/>
      <c r="GUU241" s="718"/>
      <c r="GUV241" s="718"/>
      <c r="GUW241" s="718"/>
      <c r="GUX241" s="719"/>
      <c r="GUY241" s="719"/>
      <c r="GUZ241" s="719"/>
      <c r="GVA241" s="719"/>
      <c r="GVB241" s="719"/>
      <c r="GVC241" s="719"/>
      <c r="GVD241" s="717"/>
      <c r="GVE241" s="718"/>
      <c r="GVF241" s="718"/>
      <c r="GVG241" s="718"/>
      <c r="GVH241" s="718"/>
      <c r="GVI241" s="718"/>
      <c r="GVJ241" s="718"/>
      <c r="GVK241" s="718"/>
      <c r="GVL241" s="718"/>
      <c r="GVM241" s="718"/>
      <c r="GVN241" s="718"/>
      <c r="GVO241" s="718"/>
      <c r="GVP241" s="718"/>
      <c r="GVQ241" s="719"/>
      <c r="GVR241" s="719"/>
      <c r="GVS241" s="719"/>
      <c r="GVT241" s="719"/>
      <c r="GVU241" s="719"/>
      <c r="GVV241" s="719"/>
      <c r="GVW241" s="717"/>
      <c r="GVX241" s="718"/>
      <c r="GVY241" s="718"/>
      <c r="GVZ241" s="718"/>
      <c r="GWA241" s="718"/>
      <c r="GWB241" s="718"/>
      <c r="GWC241" s="718"/>
      <c r="GWD241" s="718"/>
      <c r="GWE241" s="718"/>
      <c r="GWF241" s="718"/>
      <c r="GWG241" s="718"/>
      <c r="GWH241" s="718"/>
      <c r="GWI241" s="718"/>
      <c r="GWJ241" s="719"/>
      <c r="GWK241" s="719"/>
      <c r="GWL241" s="719"/>
      <c r="GWM241" s="719"/>
      <c r="GWN241" s="719"/>
      <c r="GWO241" s="719"/>
      <c r="GWP241" s="717"/>
      <c r="GWQ241" s="718"/>
      <c r="GWR241" s="718"/>
      <c r="GWS241" s="718"/>
      <c r="GWT241" s="718"/>
      <c r="GWU241" s="718"/>
      <c r="GWV241" s="718"/>
      <c r="GWW241" s="718"/>
      <c r="GWX241" s="718"/>
      <c r="GWY241" s="718"/>
      <c r="GWZ241" s="718"/>
      <c r="GXA241" s="718"/>
      <c r="GXB241" s="718"/>
      <c r="GXC241" s="719"/>
      <c r="GXD241" s="719"/>
      <c r="GXE241" s="719"/>
      <c r="GXF241" s="719"/>
      <c r="GXG241" s="719"/>
      <c r="GXH241" s="719"/>
      <c r="GXI241" s="717"/>
      <c r="GXJ241" s="718"/>
      <c r="GXK241" s="718"/>
      <c r="GXL241" s="718"/>
      <c r="GXM241" s="718"/>
      <c r="GXN241" s="718"/>
      <c r="GXO241" s="718"/>
      <c r="GXP241" s="718"/>
      <c r="GXQ241" s="718"/>
      <c r="GXR241" s="718"/>
      <c r="GXS241" s="718"/>
      <c r="GXT241" s="718"/>
      <c r="GXU241" s="718"/>
      <c r="GXV241" s="719"/>
      <c r="GXW241" s="719"/>
      <c r="GXX241" s="719"/>
      <c r="GXY241" s="719"/>
      <c r="GXZ241" s="719"/>
      <c r="GYA241" s="719"/>
      <c r="GYB241" s="717"/>
      <c r="GYC241" s="718"/>
      <c r="GYD241" s="718"/>
      <c r="GYE241" s="718"/>
      <c r="GYF241" s="718"/>
      <c r="GYG241" s="718"/>
      <c r="GYH241" s="718"/>
      <c r="GYI241" s="718"/>
      <c r="GYJ241" s="718"/>
      <c r="GYK241" s="718"/>
      <c r="GYL241" s="718"/>
      <c r="GYM241" s="718"/>
      <c r="GYN241" s="718"/>
      <c r="GYO241" s="719"/>
      <c r="GYP241" s="719"/>
      <c r="GYQ241" s="719"/>
      <c r="GYR241" s="719"/>
      <c r="GYS241" s="719"/>
      <c r="GYT241" s="719"/>
      <c r="GYU241" s="717"/>
      <c r="GYV241" s="718"/>
      <c r="GYW241" s="718"/>
      <c r="GYX241" s="718"/>
      <c r="GYY241" s="718"/>
      <c r="GYZ241" s="718"/>
      <c r="GZA241" s="718"/>
      <c r="GZB241" s="718"/>
      <c r="GZC241" s="718"/>
      <c r="GZD241" s="718"/>
      <c r="GZE241" s="718"/>
      <c r="GZF241" s="718"/>
      <c r="GZG241" s="718"/>
      <c r="GZH241" s="719"/>
      <c r="GZI241" s="719"/>
      <c r="GZJ241" s="719"/>
      <c r="GZK241" s="719"/>
      <c r="GZL241" s="719"/>
      <c r="GZM241" s="719"/>
      <c r="GZN241" s="717"/>
      <c r="GZO241" s="718"/>
      <c r="GZP241" s="718"/>
      <c r="GZQ241" s="718"/>
      <c r="GZR241" s="718"/>
      <c r="GZS241" s="718"/>
      <c r="GZT241" s="718"/>
      <c r="GZU241" s="718"/>
      <c r="GZV241" s="718"/>
      <c r="GZW241" s="718"/>
      <c r="GZX241" s="718"/>
      <c r="GZY241" s="718"/>
      <c r="GZZ241" s="718"/>
      <c r="HAA241" s="719"/>
      <c r="HAB241" s="719"/>
      <c r="HAC241" s="719"/>
      <c r="HAD241" s="719"/>
      <c r="HAE241" s="719"/>
      <c r="HAF241" s="719"/>
      <c r="HAG241" s="717"/>
      <c r="HAH241" s="718"/>
      <c r="HAI241" s="718"/>
      <c r="HAJ241" s="718"/>
      <c r="HAK241" s="718"/>
      <c r="HAL241" s="718"/>
      <c r="HAM241" s="718"/>
      <c r="HAN241" s="718"/>
      <c r="HAO241" s="718"/>
      <c r="HAP241" s="718"/>
      <c r="HAQ241" s="718"/>
      <c r="HAR241" s="718"/>
      <c r="HAS241" s="718"/>
      <c r="HAT241" s="719"/>
      <c r="HAU241" s="719"/>
      <c r="HAV241" s="719"/>
      <c r="HAW241" s="719"/>
      <c r="HAX241" s="719"/>
      <c r="HAY241" s="719"/>
      <c r="HAZ241" s="717"/>
      <c r="HBA241" s="718"/>
      <c r="HBB241" s="718"/>
      <c r="HBC241" s="718"/>
      <c r="HBD241" s="718"/>
      <c r="HBE241" s="718"/>
      <c r="HBF241" s="718"/>
      <c r="HBG241" s="718"/>
      <c r="HBH241" s="718"/>
      <c r="HBI241" s="718"/>
      <c r="HBJ241" s="718"/>
      <c r="HBK241" s="718"/>
      <c r="HBL241" s="718"/>
      <c r="HBM241" s="719"/>
      <c r="HBN241" s="719"/>
      <c r="HBO241" s="719"/>
      <c r="HBP241" s="719"/>
      <c r="HBQ241" s="719"/>
      <c r="HBR241" s="719"/>
      <c r="HBS241" s="717"/>
      <c r="HBT241" s="718"/>
      <c r="HBU241" s="718"/>
      <c r="HBV241" s="718"/>
      <c r="HBW241" s="718"/>
      <c r="HBX241" s="718"/>
      <c r="HBY241" s="718"/>
      <c r="HBZ241" s="718"/>
      <c r="HCA241" s="718"/>
      <c r="HCB241" s="718"/>
      <c r="HCC241" s="718"/>
      <c r="HCD241" s="718"/>
      <c r="HCE241" s="718"/>
      <c r="HCF241" s="719"/>
      <c r="HCG241" s="719"/>
      <c r="HCH241" s="719"/>
      <c r="HCI241" s="719"/>
      <c r="HCJ241" s="719"/>
      <c r="HCK241" s="719"/>
      <c r="HCL241" s="717"/>
      <c r="HCM241" s="718"/>
      <c r="HCN241" s="718"/>
      <c r="HCO241" s="718"/>
      <c r="HCP241" s="718"/>
      <c r="HCQ241" s="718"/>
      <c r="HCR241" s="718"/>
      <c r="HCS241" s="718"/>
      <c r="HCT241" s="718"/>
      <c r="HCU241" s="718"/>
      <c r="HCV241" s="718"/>
      <c r="HCW241" s="718"/>
      <c r="HCX241" s="718"/>
      <c r="HCY241" s="719"/>
      <c r="HCZ241" s="719"/>
      <c r="HDA241" s="719"/>
      <c r="HDB241" s="719"/>
      <c r="HDC241" s="719"/>
      <c r="HDD241" s="719"/>
      <c r="HDE241" s="717"/>
      <c r="HDF241" s="718"/>
      <c r="HDG241" s="718"/>
      <c r="HDH241" s="718"/>
      <c r="HDI241" s="718"/>
      <c r="HDJ241" s="718"/>
      <c r="HDK241" s="718"/>
      <c r="HDL241" s="718"/>
      <c r="HDM241" s="718"/>
      <c r="HDN241" s="718"/>
      <c r="HDO241" s="718"/>
      <c r="HDP241" s="718"/>
      <c r="HDQ241" s="718"/>
      <c r="HDR241" s="719"/>
      <c r="HDS241" s="719"/>
      <c r="HDT241" s="719"/>
      <c r="HDU241" s="719"/>
      <c r="HDV241" s="719"/>
      <c r="HDW241" s="719"/>
      <c r="HDX241" s="717"/>
      <c r="HDY241" s="718"/>
      <c r="HDZ241" s="718"/>
      <c r="HEA241" s="718"/>
      <c r="HEB241" s="718"/>
      <c r="HEC241" s="718"/>
      <c r="HED241" s="718"/>
      <c r="HEE241" s="718"/>
      <c r="HEF241" s="718"/>
      <c r="HEG241" s="718"/>
      <c r="HEH241" s="718"/>
      <c r="HEI241" s="718"/>
      <c r="HEJ241" s="718"/>
      <c r="HEK241" s="719"/>
      <c r="HEL241" s="719"/>
      <c r="HEM241" s="719"/>
      <c r="HEN241" s="719"/>
      <c r="HEO241" s="719"/>
      <c r="HEP241" s="719"/>
      <c r="HEQ241" s="717"/>
      <c r="HER241" s="718"/>
      <c r="HES241" s="718"/>
      <c r="HET241" s="718"/>
      <c r="HEU241" s="718"/>
      <c r="HEV241" s="718"/>
      <c r="HEW241" s="718"/>
      <c r="HEX241" s="718"/>
      <c r="HEY241" s="718"/>
      <c r="HEZ241" s="718"/>
      <c r="HFA241" s="718"/>
      <c r="HFB241" s="718"/>
      <c r="HFC241" s="718"/>
      <c r="HFD241" s="719"/>
      <c r="HFE241" s="719"/>
      <c r="HFF241" s="719"/>
      <c r="HFG241" s="719"/>
      <c r="HFH241" s="719"/>
      <c r="HFI241" s="719"/>
      <c r="HFJ241" s="717"/>
      <c r="HFK241" s="718"/>
      <c r="HFL241" s="718"/>
      <c r="HFM241" s="718"/>
      <c r="HFN241" s="718"/>
      <c r="HFO241" s="718"/>
      <c r="HFP241" s="718"/>
      <c r="HFQ241" s="718"/>
      <c r="HFR241" s="718"/>
      <c r="HFS241" s="718"/>
      <c r="HFT241" s="718"/>
      <c r="HFU241" s="718"/>
      <c r="HFV241" s="718"/>
      <c r="HFW241" s="719"/>
      <c r="HFX241" s="719"/>
      <c r="HFY241" s="719"/>
      <c r="HFZ241" s="719"/>
      <c r="HGA241" s="719"/>
      <c r="HGB241" s="719"/>
      <c r="HGC241" s="717"/>
      <c r="HGD241" s="718"/>
      <c r="HGE241" s="718"/>
      <c r="HGF241" s="718"/>
      <c r="HGG241" s="718"/>
      <c r="HGH241" s="718"/>
      <c r="HGI241" s="718"/>
      <c r="HGJ241" s="718"/>
      <c r="HGK241" s="718"/>
      <c r="HGL241" s="718"/>
      <c r="HGM241" s="718"/>
      <c r="HGN241" s="718"/>
      <c r="HGO241" s="718"/>
      <c r="HGP241" s="719"/>
      <c r="HGQ241" s="719"/>
      <c r="HGR241" s="719"/>
      <c r="HGS241" s="719"/>
      <c r="HGT241" s="719"/>
      <c r="HGU241" s="719"/>
      <c r="HGV241" s="717"/>
      <c r="HGW241" s="718"/>
      <c r="HGX241" s="718"/>
      <c r="HGY241" s="718"/>
      <c r="HGZ241" s="718"/>
      <c r="HHA241" s="718"/>
      <c r="HHB241" s="718"/>
      <c r="HHC241" s="718"/>
      <c r="HHD241" s="718"/>
      <c r="HHE241" s="718"/>
      <c r="HHF241" s="718"/>
      <c r="HHG241" s="718"/>
      <c r="HHH241" s="718"/>
      <c r="HHI241" s="719"/>
      <c r="HHJ241" s="719"/>
      <c r="HHK241" s="719"/>
      <c r="HHL241" s="719"/>
      <c r="HHM241" s="719"/>
      <c r="HHN241" s="719"/>
      <c r="HHO241" s="717"/>
      <c r="HHP241" s="718"/>
      <c r="HHQ241" s="718"/>
      <c r="HHR241" s="718"/>
      <c r="HHS241" s="718"/>
      <c r="HHT241" s="718"/>
      <c r="HHU241" s="718"/>
      <c r="HHV241" s="718"/>
      <c r="HHW241" s="718"/>
      <c r="HHX241" s="718"/>
      <c r="HHY241" s="718"/>
      <c r="HHZ241" s="718"/>
      <c r="HIA241" s="718"/>
      <c r="HIB241" s="719"/>
      <c r="HIC241" s="719"/>
      <c r="HID241" s="719"/>
      <c r="HIE241" s="719"/>
      <c r="HIF241" s="719"/>
      <c r="HIG241" s="719"/>
      <c r="HIH241" s="717"/>
      <c r="HII241" s="718"/>
      <c r="HIJ241" s="718"/>
      <c r="HIK241" s="718"/>
      <c r="HIL241" s="718"/>
      <c r="HIM241" s="718"/>
      <c r="HIN241" s="718"/>
      <c r="HIO241" s="718"/>
      <c r="HIP241" s="718"/>
      <c r="HIQ241" s="718"/>
      <c r="HIR241" s="718"/>
      <c r="HIS241" s="718"/>
      <c r="HIT241" s="718"/>
      <c r="HIU241" s="719"/>
      <c r="HIV241" s="719"/>
      <c r="HIW241" s="719"/>
      <c r="HIX241" s="719"/>
      <c r="HIY241" s="719"/>
      <c r="HIZ241" s="719"/>
      <c r="HJA241" s="717"/>
      <c r="HJB241" s="718"/>
      <c r="HJC241" s="718"/>
      <c r="HJD241" s="718"/>
      <c r="HJE241" s="718"/>
      <c r="HJF241" s="718"/>
      <c r="HJG241" s="718"/>
      <c r="HJH241" s="718"/>
      <c r="HJI241" s="718"/>
      <c r="HJJ241" s="718"/>
      <c r="HJK241" s="718"/>
      <c r="HJL241" s="718"/>
      <c r="HJM241" s="718"/>
      <c r="HJN241" s="719"/>
      <c r="HJO241" s="719"/>
      <c r="HJP241" s="719"/>
      <c r="HJQ241" s="719"/>
      <c r="HJR241" s="719"/>
      <c r="HJS241" s="719"/>
      <c r="HJT241" s="717"/>
      <c r="HJU241" s="718"/>
      <c r="HJV241" s="718"/>
      <c r="HJW241" s="718"/>
      <c r="HJX241" s="718"/>
      <c r="HJY241" s="718"/>
      <c r="HJZ241" s="718"/>
      <c r="HKA241" s="718"/>
      <c r="HKB241" s="718"/>
      <c r="HKC241" s="718"/>
      <c r="HKD241" s="718"/>
      <c r="HKE241" s="718"/>
      <c r="HKF241" s="718"/>
      <c r="HKG241" s="719"/>
      <c r="HKH241" s="719"/>
      <c r="HKI241" s="719"/>
      <c r="HKJ241" s="719"/>
      <c r="HKK241" s="719"/>
      <c r="HKL241" s="719"/>
      <c r="HKM241" s="717"/>
      <c r="HKN241" s="718"/>
      <c r="HKO241" s="718"/>
      <c r="HKP241" s="718"/>
      <c r="HKQ241" s="718"/>
      <c r="HKR241" s="718"/>
      <c r="HKS241" s="718"/>
      <c r="HKT241" s="718"/>
      <c r="HKU241" s="718"/>
      <c r="HKV241" s="718"/>
      <c r="HKW241" s="718"/>
      <c r="HKX241" s="718"/>
      <c r="HKY241" s="718"/>
      <c r="HKZ241" s="719"/>
      <c r="HLA241" s="719"/>
      <c r="HLB241" s="719"/>
      <c r="HLC241" s="719"/>
      <c r="HLD241" s="719"/>
      <c r="HLE241" s="719"/>
      <c r="HLF241" s="717"/>
      <c r="HLG241" s="718"/>
      <c r="HLH241" s="718"/>
      <c r="HLI241" s="718"/>
      <c r="HLJ241" s="718"/>
      <c r="HLK241" s="718"/>
      <c r="HLL241" s="718"/>
      <c r="HLM241" s="718"/>
      <c r="HLN241" s="718"/>
      <c r="HLO241" s="718"/>
      <c r="HLP241" s="718"/>
      <c r="HLQ241" s="718"/>
      <c r="HLR241" s="718"/>
      <c r="HLS241" s="719"/>
      <c r="HLT241" s="719"/>
      <c r="HLU241" s="719"/>
      <c r="HLV241" s="719"/>
      <c r="HLW241" s="719"/>
      <c r="HLX241" s="719"/>
      <c r="HLY241" s="717"/>
      <c r="HLZ241" s="718"/>
      <c r="HMA241" s="718"/>
      <c r="HMB241" s="718"/>
      <c r="HMC241" s="718"/>
      <c r="HMD241" s="718"/>
      <c r="HME241" s="718"/>
      <c r="HMF241" s="718"/>
      <c r="HMG241" s="718"/>
      <c r="HMH241" s="718"/>
      <c r="HMI241" s="718"/>
      <c r="HMJ241" s="718"/>
      <c r="HMK241" s="718"/>
      <c r="HML241" s="719"/>
      <c r="HMM241" s="719"/>
      <c r="HMN241" s="719"/>
      <c r="HMO241" s="719"/>
      <c r="HMP241" s="719"/>
      <c r="HMQ241" s="719"/>
      <c r="HMR241" s="717"/>
      <c r="HMS241" s="718"/>
      <c r="HMT241" s="718"/>
      <c r="HMU241" s="718"/>
      <c r="HMV241" s="718"/>
      <c r="HMW241" s="718"/>
      <c r="HMX241" s="718"/>
      <c r="HMY241" s="718"/>
      <c r="HMZ241" s="718"/>
      <c r="HNA241" s="718"/>
      <c r="HNB241" s="718"/>
      <c r="HNC241" s="718"/>
      <c r="HND241" s="718"/>
      <c r="HNE241" s="719"/>
      <c r="HNF241" s="719"/>
      <c r="HNG241" s="719"/>
      <c r="HNH241" s="719"/>
      <c r="HNI241" s="719"/>
      <c r="HNJ241" s="719"/>
      <c r="HNK241" s="717"/>
      <c r="HNL241" s="718"/>
      <c r="HNM241" s="718"/>
      <c r="HNN241" s="718"/>
      <c r="HNO241" s="718"/>
      <c r="HNP241" s="718"/>
      <c r="HNQ241" s="718"/>
      <c r="HNR241" s="718"/>
      <c r="HNS241" s="718"/>
      <c r="HNT241" s="718"/>
      <c r="HNU241" s="718"/>
      <c r="HNV241" s="718"/>
      <c r="HNW241" s="718"/>
      <c r="HNX241" s="719"/>
      <c r="HNY241" s="719"/>
      <c r="HNZ241" s="719"/>
      <c r="HOA241" s="719"/>
      <c r="HOB241" s="719"/>
      <c r="HOC241" s="719"/>
      <c r="HOD241" s="717"/>
      <c r="HOE241" s="718"/>
      <c r="HOF241" s="718"/>
      <c r="HOG241" s="718"/>
      <c r="HOH241" s="718"/>
      <c r="HOI241" s="718"/>
      <c r="HOJ241" s="718"/>
      <c r="HOK241" s="718"/>
      <c r="HOL241" s="718"/>
      <c r="HOM241" s="718"/>
      <c r="HON241" s="718"/>
      <c r="HOO241" s="718"/>
      <c r="HOP241" s="718"/>
      <c r="HOQ241" s="719"/>
      <c r="HOR241" s="719"/>
      <c r="HOS241" s="719"/>
      <c r="HOT241" s="719"/>
      <c r="HOU241" s="719"/>
      <c r="HOV241" s="719"/>
      <c r="HOW241" s="717"/>
      <c r="HOX241" s="718"/>
      <c r="HOY241" s="718"/>
      <c r="HOZ241" s="718"/>
      <c r="HPA241" s="718"/>
      <c r="HPB241" s="718"/>
      <c r="HPC241" s="718"/>
      <c r="HPD241" s="718"/>
      <c r="HPE241" s="718"/>
      <c r="HPF241" s="718"/>
      <c r="HPG241" s="718"/>
      <c r="HPH241" s="718"/>
      <c r="HPI241" s="718"/>
      <c r="HPJ241" s="719"/>
      <c r="HPK241" s="719"/>
      <c r="HPL241" s="719"/>
      <c r="HPM241" s="719"/>
      <c r="HPN241" s="719"/>
      <c r="HPO241" s="719"/>
      <c r="HPP241" s="717"/>
      <c r="HPQ241" s="718"/>
      <c r="HPR241" s="718"/>
      <c r="HPS241" s="718"/>
      <c r="HPT241" s="718"/>
      <c r="HPU241" s="718"/>
      <c r="HPV241" s="718"/>
      <c r="HPW241" s="718"/>
      <c r="HPX241" s="718"/>
      <c r="HPY241" s="718"/>
      <c r="HPZ241" s="718"/>
      <c r="HQA241" s="718"/>
      <c r="HQB241" s="718"/>
      <c r="HQC241" s="719"/>
      <c r="HQD241" s="719"/>
      <c r="HQE241" s="719"/>
      <c r="HQF241" s="719"/>
      <c r="HQG241" s="719"/>
      <c r="HQH241" s="719"/>
      <c r="HQI241" s="717"/>
      <c r="HQJ241" s="718"/>
      <c r="HQK241" s="718"/>
      <c r="HQL241" s="718"/>
      <c r="HQM241" s="718"/>
      <c r="HQN241" s="718"/>
      <c r="HQO241" s="718"/>
      <c r="HQP241" s="718"/>
      <c r="HQQ241" s="718"/>
      <c r="HQR241" s="718"/>
      <c r="HQS241" s="718"/>
      <c r="HQT241" s="718"/>
      <c r="HQU241" s="718"/>
      <c r="HQV241" s="719"/>
      <c r="HQW241" s="719"/>
      <c r="HQX241" s="719"/>
      <c r="HQY241" s="719"/>
      <c r="HQZ241" s="719"/>
      <c r="HRA241" s="719"/>
      <c r="HRB241" s="717"/>
      <c r="HRC241" s="718"/>
      <c r="HRD241" s="718"/>
      <c r="HRE241" s="718"/>
      <c r="HRF241" s="718"/>
      <c r="HRG241" s="718"/>
      <c r="HRH241" s="718"/>
      <c r="HRI241" s="718"/>
      <c r="HRJ241" s="718"/>
      <c r="HRK241" s="718"/>
      <c r="HRL241" s="718"/>
      <c r="HRM241" s="718"/>
      <c r="HRN241" s="718"/>
      <c r="HRO241" s="719"/>
      <c r="HRP241" s="719"/>
      <c r="HRQ241" s="719"/>
      <c r="HRR241" s="719"/>
      <c r="HRS241" s="719"/>
      <c r="HRT241" s="719"/>
      <c r="HRU241" s="717"/>
      <c r="HRV241" s="718"/>
      <c r="HRW241" s="718"/>
      <c r="HRX241" s="718"/>
      <c r="HRY241" s="718"/>
      <c r="HRZ241" s="718"/>
      <c r="HSA241" s="718"/>
      <c r="HSB241" s="718"/>
      <c r="HSC241" s="718"/>
      <c r="HSD241" s="718"/>
      <c r="HSE241" s="718"/>
      <c r="HSF241" s="718"/>
      <c r="HSG241" s="718"/>
      <c r="HSH241" s="719"/>
      <c r="HSI241" s="719"/>
      <c r="HSJ241" s="719"/>
      <c r="HSK241" s="719"/>
      <c r="HSL241" s="719"/>
      <c r="HSM241" s="719"/>
      <c r="HSN241" s="717"/>
      <c r="HSO241" s="718"/>
      <c r="HSP241" s="718"/>
      <c r="HSQ241" s="718"/>
      <c r="HSR241" s="718"/>
      <c r="HSS241" s="718"/>
      <c r="HST241" s="718"/>
      <c r="HSU241" s="718"/>
      <c r="HSV241" s="718"/>
      <c r="HSW241" s="718"/>
      <c r="HSX241" s="718"/>
      <c r="HSY241" s="718"/>
      <c r="HSZ241" s="718"/>
      <c r="HTA241" s="719"/>
      <c r="HTB241" s="719"/>
      <c r="HTC241" s="719"/>
      <c r="HTD241" s="719"/>
      <c r="HTE241" s="719"/>
      <c r="HTF241" s="719"/>
      <c r="HTG241" s="717"/>
      <c r="HTH241" s="718"/>
      <c r="HTI241" s="718"/>
      <c r="HTJ241" s="718"/>
      <c r="HTK241" s="718"/>
      <c r="HTL241" s="718"/>
      <c r="HTM241" s="718"/>
      <c r="HTN241" s="718"/>
      <c r="HTO241" s="718"/>
      <c r="HTP241" s="718"/>
      <c r="HTQ241" s="718"/>
      <c r="HTR241" s="718"/>
      <c r="HTS241" s="718"/>
      <c r="HTT241" s="719"/>
      <c r="HTU241" s="719"/>
      <c r="HTV241" s="719"/>
      <c r="HTW241" s="719"/>
      <c r="HTX241" s="719"/>
      <c r="HTY241" s="719"/>
      <c r="HTZ241" s="717"/>
      <c r="HUA241" s="718"/>
      <c r="HUB241" s="718"/>
      <c r="HUC241" s="718"/>
      <c r="HUD241" s="718"/>
      <c r="HUE241" s="718"/>
      <c r="HUF241" s="718"/>
      <c r="HUG241" s="718"/>
      <c r="HUH241" s="718"/>
      <c r="HUI241" s="718"/>
      <c r="HUJ241" s="718"/>
      <c r="HUK241" s="718"/>
      <c r="HUL241" s="718"/>
      <c r="HUM241" s="719"/>
      <c r="HUN241" s="719"/>
      <c r="HUO241" s="719"/>
      <c r="HUP241" s="719"/>
      <c r="HUQ241" s="719"/>
      <c r="HUR241" s="719"/>
      <c r="HUS241" s="717"/>
      <c r="HUT241" s="718"/>
      <c r="HUU241" s="718"/>
      <c r="HUV241" s="718"/>
      <c r="HUW241" s="718"/>
      <c r="HUX241" s="718"/>
      <c r="HUY241" s="718"/>
      <c r="HUZ241" s="718"/>
      <c r="HVA241" s="718"/>
      <c r="HVB241" s="718"/>
      <c r="HVC241" s="718"/>
      <c r="HVD241" s="718"/>
      <c r="HVE241" s="718"/>
      <c r="HVF241" s="719"/>
      <c r="HVG241" s="719"/>
      <c r="HVH241" s="719"/>
      <c r="HVI241" s="719"/>
      <c r="HVJ241" s="719"/>
      <c r="HVK241" s="719"/>
      <c r="HVL241" s="717"/>
      <c r="HVM241" s="718"/>
      <c r="HVN241" s="718"/>
      <c r="HVO241" s="718"/>
      <c r="HVP241" s="718"/>
      <c r="HVQ241" s="718"/>
      <c r="HVR241" s="718"/>
      <c r="HVS241" s="718"/>
      <c r="HVT241" s="718"/>
      <c r="HVU241" s="718"/>
      <c r="HVV241" s="718"/>
      <c r="HVW241" s="718"/>
      <c r="HVX241" s="718"/>
      <c r="HVY241" s="719"/>
      <c r="HVZ241" s="719"/>
      <c r="HWA241" s="719"/>
      <c r="HWB241" s="719"/>
      <c r="HWC241" s="719"/>
      <c r="HWD241" s="719"/>
      <c r="HWE241" s="717"/>
      <c r="HWF241" s="718"/>
      <c r="HWG241" s="718"/>
      <c r="HWH241" s="718"/>
      <c r="HWI241" s="718"/>
      <c r="HWJ241" s="718"/>
      <c r="HWK241" s="718"/>
      <c r="HWL241" s="718"/>
      <c r="HWM241" s="718"/>
      <c r="HWN241" s="718"/>
      <c r="HWO241" s="718"/>
      <c r="HWP241" s="718"/>
      <c r="HWQ241" s="718"/>
      <c r="HWR241" s="719"/>
      <c r="HWS241" s="719"/>
      <c r="HWT241" s="719"/>
      <c r="HWU241" s="719"/>
      <c r="HWV241" s="719"/>
      <c r="HWW241" s="719"/>
      <c r="HWX241" s="717"/>
      <c r="HWY241" s="718"/>
      <c r="HWZ241" s="718"/>
      <c r="HXA241" s="718"/>
      <c r="HXB241" s="718"/>
      <c r="HXC241" s="718"/>
      <c r="HXD241" s="718"/>
      <c r="HXE241" s="718"/>
      <c r="HXF241" s="718"/>
      <c r="HXG241" s="718"/>
      <c r="HXH241" s="718"/>
      <c r="HXI241" s="718"/>
      <c r="HXJ241" s="718"/>
      <c r="HXK241" s="719"/>
      <c r="HXL241" s="719"/>
      <c r="HXM241" s="719"/>
      <c r="HXN241" s="719"/>
      <c r="HXO241" s="719"/>
      <c r="HXP241" s="719"/>
      <c r="HXQ241" s="717"/>
      <c r="HXR241" s="718"/>
      <c r="HXS241" s="718"/>
      <c r="HXT241" s="718"/>
      <c r="HXU241" s="718"/>
      <c r="HXV241" s="718"/>
      <c r="HXW241" s="718"/>
      <c r="HXX241" s="718"/>
      <c r="HXY241" s="718"/>
      <c r="HXZ241" s="718"/>
      <c r="HYA241" s="718"/>
      <c r="HYB241" s="718"/>
      <c r="HYC241" s="718"/>
      <c r="HYD241" s="719"/>
      <c r="HYE241" s="719"/>
      <c r="HYF241" s="719"/>
      <c r="HYG241" s="719"/>
      <c r="HYH241" s="719"/>
      <c r="HYI241" s="719"/>
      <c r="HYJ241" s="717"/>
      <c r="HYK241" s="718"/>
      <c r="HYL241" s="718"/>
      <c r="HYM241" s="718"/>
      <c r="HYN241" s="718"/>
      <c r="HYO241" s="718"/>
      <c r="HYP241" s="718"/>
      <c r="HYQ241" s="718"/>
      <c r="HYR241" s="718"/>
      <c r="HYS241" s="718"/>
      <c r="HYT241" s="718"/>
      <c r="HYU241" s="718"/>
      <c r="HYV241" s="718"/>
      <c r="HYW241" s="719"/>
      <c r="HYX241" s="719"/>
      <c r="HYY241" s="719"/>
      <c r="HYZ241" s="719"/>
      <c r="HZA241" s="719"/>
      <c r="HZB241" s="719"/>
      <c r="HZC241" s="717"/>
      <c r="HZD241" s="718"/>
      <c r="HZE241" s="718"/>
      <c r="HZF241" s="718"/>
      <c r="HZG241" s="718"/>
      <c r="HZH241" s="718"/>
      <c r="HZI241" s="718"/>
      <c r="HZJ241" s="718"/>
      <c r="HZK241" s="718"/>
      <c r="HZL241" s="718"/>
      <c r="HZM241" s="718"/>
      <c r="HZN241" s="718"/>
      <c r="HZO241" s="718"/>
      <c r="HZP241" s="719"/>
      <c r="HZQ241" s="719"/>
      <c r="HZR241" s="719"/>
      <c r="HZS241" s="719"/>
      <c r="HZT241" s="719"/>
      <c r="HZU241" s="719"/>
      <c r="HZV241" s="717"/>
      <c r="HZW241" s="718"/>
      <c r="HZX241" s="718"/>
      <c r="HZY241" s="718"/>
      <c r="HZZ241" s="718"/>
      <c r="IAA241" s="718"/>
      <c r="IAB241" s="718"/>
      <c r="IAC241" s="718"/>
      <c r="IAD241" s="718"/>
      <c r="IAE241" s="718"/>
      <c r="IAF241" s="718"/>
      <c r="IAG241" s="718"/>
      <c r="IAH241" s="718"/>
      <c r="IAI241" s="719"/>
      <c r="IAJ241" s="719"/>
      <c r="IAK241" s="719"/>
      <c r="IAL241" s="719"/>
      <c r="IAM241" s="719"/>
      <c r="IAN241" s="719"/>
      <c r="IAO241" s="717"/>
      <c r="IAP241" s="718"/>
      <c r="IAQ241" s="718"/>
      <c r="IAR241" s="718"/>
      <c r="IAS241" s="718"/>
      <c r="IAT241" s="718"/>
      <c r="IAU241" s="718"/>
      <c r="IAV241" s="718"/>
      <c r="IAW241" s="718"/>
      <c r="IAX241" s="718"/>
      <c r="IAY241" s="718"/>
      <c r="IAZ241" s="718"/>
      <c r="IBA241" s="718"/>
      <c r="IBB241" s="719"/>
      <c r="IBC241" s="719"/>
      <c r="IBD241" s="719"/>
      <c r="IBE241" s="719"/>
      <c r="IBF241" s="719"/>
      <c r="IBG241" s="719"/>
      <c r="IBH241" s="717"/>
      <c r="IBI241" s="718"/>
      <c r="IBJ241" s="718"/>
      <c r="IBK241" s="718"/>
      <c r="IBL241" s="718"/>
      <c r="IBM241" s="718"/>
      <c r="IBN241" s="718"/>
      <c r="IBO241" s="718"/>
      <c r="IBP241" s="718"/>
      <c r="IBQ241" s="718"/>
      <c r="IBR241" s="718"/>
      <c r="IBS241" s="718"/>
      <c r="IBT241" s="718"/>
      <c r="IBU241" s="719"/>
      <c r="IBV241" s="719"/>
      <c r="IBW241" s="719"/>
      <c r="IBX241" s="719"/>
      <c r="IBY241" s="719"/>
      <c r="IBZ241" s="719"/>
      <c r="ICA241" s="717"/>
      <c r="ICB241" s="718"/>
      <c r="ICC241" s="718"/>
      <c r="ICD241" s="718"/>
      <c r="ICE241" s="718"/>
      <c r="ICF241" s="718"/>
      <c r="ICG241" s="718"/>
      <c r="ICH241" s="718"/>
      <c r="ICI241" s="718"/>
      <c r="ICJ241" s="718"/>
      <c r="ICK241" s="718"/>
      <c r="ICL241" s="718"/>
      <c r="ICM241" s="718"/>
      <c r="ICN241" s="719"/>
      <c r="ICO241" s="719"/>
      <c r="ICP241" s="719"/>
      <c r="ICQ241" s="719"/>
      <c r="ICR241" s="719"/>
      <c r="ICS241" s="719"/>
      <c r="ICT241" s="717"/>
      <c r="ICU241" s="718"/>
      <c r="ICV241" s="718"/>
      <c r="ICW241" s="718"/>
      <c r="ICX241" s="718"/>
      <c r="ICY241" s="718"/>
      <c r="ICZ241" s="718"/>
      <c r="IDA241" s="718"/>
      <c r="IDB241" s="718"/>
      <c r="IDC241" s="718"/>
      <c r="IDD241" s="718"/>
      <c r="IDE241" s="718"/>
      <c r="IDF241" s="718"/>
      <c r="IDG241" s="719"/>
      <c r="IDH241" s="719"/>
      <c r="IDI241" s="719"/>
      <c r="IDJ241" s="719"/>
      <c r="IDK241" s="719"/>
      <c r="IDL241" s="719"/>
      <c r="IDM241" s="717"/>
      <c r="IDN241" s="718"/>
      <c r="IDO241" s="718"/>
      <c r="IDP241" s="718"/>
      <c r="IDQ241" s="718"/>
      <c r="IDR241" s="718"/>
      <c r="IDS241" s="718"/>
      <c r="IDT241" s="718"/>
      <c r="IDU241" s="718"/>
      <c r="IDV241" s="718"/>
      <c r="IDW241" s="718"/>
      <c r="IDX241" s="718"/>
      <c r="IDY241" s="718"/>
      <c r="IDZ241" s="719"/>
      <c r="IEA241" s="719"/>
      <c r="IEB241" s="719"/>
      <c r="IEC241" s="719"/>
      <c r="IED241" s="719"/>
      <c r="IEE241" s="719"/>
      <c r="IEF241" s="717"/>
      <c r="IEG241" s="718"/>
      <c r="IEH241" s="718"/>
      <c r="IEI241" s="718"/>
      <c r="IEJ241" s="718"/>
      <c r="IEK241" s="718"/>
      <c r="IEL241" s="718"/>
      <c r="IEM241" s="718"/>
      <c r="IEN241" s="718"/>
      <c r="IEO241" s="718"/>
      <c r="IEP241" s="718"/>
      <c r="IEQ241" s="718"/>
      <c r="IER241" s="718"/>
      <c r="IES241" s="719"/>
      <c r="IET241" s="719"/>
      <c r="IEU241" s="719"/>
      <c r="IEV241" s="719"/>
      <c r="IEW241" s="719"/>
      <c r="IEX241" s="719"/>
      <c r="IEY241" s="717"/>
      <c r="IEZ241" s="718"/>
      <c r="IFA241" s="718"/>
      <c r="IFB241" s="718"/>
      <c r="IFC241" s="718"/>
      <c r="IFD241" s="718"/>
      <c r="IFE241" s="718"/>
      <c r="IFF241" s="718"/>
      <c r="IFG241" s="718"/>
      <c r="IFH241" s="718"/>
      <c r="IFI241" s="718"/>
      <c r="IFJ241" s="718"/>
      <c r="IFK241" s="718"/>
      <c r="IFL241" s="719"/>
      <c r="IFM241" s="719"/>
      <c r="IFN241" s="719"/>
      <c r="IFO241" s="719"/>
      <c r="IFP241" s="719"/>
      <c r="IFQ241" s="719"/>
      <c r="IFR241" s="717"/>
      <c r="IFS241" s="718"/>
      <c r="IFT241" s="718"/>
      <c r="IFU241" s="718"/>
      <c r="IFV241" s="718"/>
      <c r="IFW241" s="718"/>
      <c r="IFX241" s="718"/>
      <c r="IFY241" s="718"/>
      <c r="IFZ241" s="718"/>
      <c r="IGA241" s="718"/>
      <c r="IGB241" s="718"/>
      <c r="IGC241" s="718"/>
      <c r="IGD241" s="718"/>
      <c r="IGE241" s="719"/>
      <c r="IGF241" s="719"/>
      <c r="IGG241" s="719"/>
      <c r="IGH241" s="719"/>
      <c r="IGI241" s="719"/>
      <c r="IGJ241" s="719"/>
      <c r="IGK241" s="717"/>
      <c r="IGL241" s="718"/>
      <c r="IGM241" s="718"/>
      <c r="IGN241" s="718"/>
      <c r="IGO241" s="718"/>
      <c r="IGP241" s="718"/>
      <c r="IGQ241" s="718"/>
      <c r="IGR241" s="718"/>
      <c r="IGS241" s="718"/>
      <c r="IGT241" s="718"/>
      <c r="IGU241" s="718"/>
      <c r="IGV241" s="718"/>
      <c r="IGW241" s="718"/>
      <c r="IGX241" s="719"/>
      <c r="IGY241" s="719"/>
      <c r="IGZ241" s="719"/>
      <c r="IHA241" s="719"/>
      <c r="IHB241" s="719"/>
      <c r="IHC241" s="719"/>
      <c r="IHD241" s="717"/>
      <c r="IHE241" s="718"/>
      <c r="IHF241" s="718"/>
      <c r="IHG241" s="718"/>
      <c r="IHH241" s="718"/>
      <c r="IHI241" s="718"/>
      <c r="IHJ241" s="718"/>
      <c r="IHK241" s="718"/>
      <c r="IHL241" s="718"/>
      <c r="IHM241" s="718"/>
      <c r="IHN241" s="718"/>
      <c r="IHO241" s="718"/>
      <c r="IHP241" s="718"/>
      <c r="IHQ241" s="719"/>
      <c r="IHR241" s="719"/>
      <c r="IHS241" s="719"/>
      <c r="IHT241" s="719"/>
      <c r="IHU241" s="719"/>
      <c r="IHV241" s="719"/>
      <c r="IHW241" s="717"/>
      <c r="IHX241" s="718"/>
      <c r="IHY241" s="718"/>
      <c r="IHZ241" s="718"/>
      <c r="IIA241" s="718"/>
      <c r="IIB241" s="718"/>
      <c r="IIC241" s="718"/>
      <c r="IID241" s="718"/>
      <c r="IIE241" s="718"/>
      <c r="IIF241" s="718"/>
      <c r="IIG241" s="718"/>
      <c r="IIH241" s="718"/>
      <c r="III241" s="718"/>
      <c r="IIJ241" s="719"/>
      <c r="IIK241" s="719"/>
      <c r="IIL241" s="719"/>
      <c r="IIM241" s="719"/>
      <c r="IIN241" s="719"/>
      <c r="IIO241" s="719"/>
      <c r="IIP241" s="717"/>
      <c r="IIQ241" s="718"/>
      <c r="IIR241" s="718"/>
      <c r="IIS241" s="718"/>
      <c r="IIT241" s="718"/>
      <c r="IIU241" s="718"/>
      <c r="IIV241" s="718"/>
      <c r="IIW241" s="718"/>
      <c r="IIX241" s="718"/>
      <c r="IIY241" s="718"/>
      <c r="IIZ241" s="718"/>
      <c r="IJA241" s="718"/>
      <c r="IJB241" s="718"/>
      <c r="IJC241" s="719"/>
      <c r="IJD241" s="719"/>
      <c r="IJE241" s="719"/>
      <c r="IJF241" s="719"/>
      <c r="IJG241" s="719"/>
      <c r="IJH241" s="719"/>
      <c r="IJI241" s="717"/>
      <c r="IJJ241" s="718"/>
      <c r="IJK241" s="718"/>
      <c r="IJL241" s="718"/>
      <c r="IJM241" s="718"/>
      <c r="IJN241" s="718"/>
      <c r="IJO241" s="718"/>
      <c r="IJP241" s="718"/>
      <c r="IJQ241" s="718"/>
      <c r="IJR241" s="718"/>
      <c r="IJS241" s="718"/>
      <c r="IJT241" s="718"/>
      <c r="IJU241" s="718"/>
      <c r="IJV241" s="719"/>
      <c r="IJW241" s="719"/>
      <c r="IJX241" s="719"/>
      <c r="IJY241" s="719"/>
      <c r="IJZ241" s="719"/>
      <c r="IKA241" s="719"/>
      <c r="IKB241" s="717"/>
      <c r="IKC241" s="718"/>
      <c r="IKD241" s="718"/>
      <c r="IKE241" s="718"/>
      <c r="IKF241" s="718"/>
      <c r="IKG241" s="718"/>
      <c r="IKH241" s="718"/>
      <c r="IKI241" s="718"/>
      <c r="IKJ241" s="718"/>
      <c r="IKK241" s="718"/>
      <c r="IKL241" s="718"/>
      <c r="IKM241" s="718"/>
      <c r="IKN241" s="718"/>
      <c r="IKO241" s="719"/>
      <c r="IKP241" s="719"/>
      <c r="IKQ241" s="719"/>
      <c r="IKR241" s="719"/>
      <c r="IKS241" s="719"/>
      <c r="IKT241" s="719"/>
      <c r="IKU241" s="717"/>
      <c r="IKV241" s="718"/>
      <c r="IKW241" s="718"/>
      <c r="IKX241" s="718"/>
      <c r="IKY241" s="718"/>
      <c r="IKZ241" s="718"/>
      <c r="ILA241" s="718"/>
      <c r="ILB241" s="718"/>
      <c r="ILC241" s="718"/>
      <c r="ILD241" s="718"/>
      <c r="ILE241" s="718"/>
      <c r="ILF241" s="718"/>
      <c r="ILG241" s="718"/>
      <c r="ILH241" s="719"/>
      <c r="ILI241" s="719"/>
      <c r="ILJ241" s="719"/>
      <c r="ILK241" s="719"/>
      <c r="ILL241" s="719"/>
      <c r="ILM241" s="719"/>
      <c r="ILN241" s="717"/>
      <c r="ILO241" s="718"/>
      <c r="ILP241" s="718"/>
      <c r="ILQ241" s="718"/>
      <c r="ILR241" s="718"/>
      <c r="ILS241" s="718"/>
      <c r="ILT241" s="718"/>
      <c r="ILU241" s="718"/>
      <c r="ILV241" s="718"/>
      <c r="ILW241" s="718"/>
      <c r="ILX241" s="718"/>
      <c r="ILY241" s="718"/>
      <c r="ILZ241" s="718"/>
      <c r="IMA241" s="719"/>
      <c r="IMB241" s="719"/>
      <c r="IMC241" s="719"/>
      <c r="IMD241" s="719"/>
      <c r="IME241" s="719"/>
      <c r="IMF241" s="719"/>
      <c r="IMG241" s="717"/>
      <c r="IMH241" s="718"/>
      <c r="IMI241" s="718"/>
      <c r="IMJ241" s="718"/>
      <c r="IMK241" s="718"/>
      <c r="IML241" s="718"/>
      <c r="IMM241" s="718"/>
      <c r="IMN241" s="718"/>
      <c r="IMO241" s="718"/>
      <c r="IMP241" s="718"/>
      <c r="IMQ241" s="718"/>
      <c r="IMR241" s="718"/>
      <c r="IMS241" s="718"/>
      <c r="IMT241" s="719"/>
      <c r="IMU241" s="719"/>
      <c r="IMV241" s="719"/>
      <c r="IMW241" s="719"/>
      <c r="IMX241" s="719"/>
      <c r="IMY241" s="719"/>
      <c r="IMZ241" s="717"/>
      <c r="INA241" s="718"/>
      <c r="INB241" s="718"/>
      <c r="INC241" s="718"/>
      <c r="IND241" s="718"/>
      <c r="INE241" s="718"/>
      <c r="INF241" s="718"/>
      <c r="ING241" s="718"/>
      <c r="INH241" s="718"/>
      <c r="INI241" s="718"/>
      <c r="INJ241" s="718"/>
      <c r="INK241" s="718"/>
      <c r="INL241" s="718"/>
      <c r="INM241" s="719"/>
      <c r="INN241" s="719"/>
      <c r="INO241" s="719"/>
      <c r="INP241" s="719"/>
      <c r="INQ241" s="719"/>
      <c r="INR241" s="719"/>
      <c r="INS241" s="717"/>
      <c r="INT241" s="718"/>
      <c r="INU241" s="718"/>
      <c r="INV241" s="718"/>
      <c r="INW241" s="718"/>
      <c r="INX241" s="718"/>
      <c r="INY241" s="718"/>
      <c r="INZ241" s="718"/>
      <c r="IOA241" s="718"/>
      <c r="IOB241" s="718"/>
      <c r="IOC241" s="718"/>
      <c r="IOD241" s="718"/>
      <c r="IOE241" s="718"/>
      <c r="IOF241" s="719"/>
      <c r="IOG241" s="719"/>
      <c r="IOH241" s="719"/>
      <c r="IOI241" s="719"/>
      <c r="IOJ241" s="719"/>
      <c r="IOK241" s="719"/>
      <c r="IOL241" s="717"/>
      <c r="IOM241" s="718"/>
      <c r="ION241" s="718"/>
      <c r="IOO241" s="718"/>
      <c r="IOP241" s="718"/>
      <c r="IOQ241" s="718"/>
      <c r="IOR241" s="718"/>
      <c r="IOS241" s="718"/>
      <c r="IOT241" s="718"/>
      <c r="IOU241" s="718"/>
      <c r="IOV241" s="718"/>
      <c r="IOW241" s="718"/>
      <c r="IOX241" s="718"/>
      <c r="IOY241" s="719"/>
      <c r="IOZ241" s="719"/>
      <c r="IPA241" s="719"/>
      <c r="IPB241" s="719"/>
      <c r="IPC241" s="719"/>
      <c r="IPD241" s="719"/>
      <c r="IPE241" s="717"/>
      <c r="IPF241" s="718"/>
      <c r="IPG241" s="718"/>
      <c r="IPH241" s="718"/>
      <c r="IPI241" s="718"/>
      <c r="IPJ241" s="718"/>
      <c r="IPK241" s="718"/>
      <c r="IPL241" s="718"/>
      <c r="IPM241" s="718"/>
      <c r="IPN241" s="718"/>
      <c r="IPO241" s="718"/>
      <c r="IPP241" s="718"/>
      <c r="IPQ241" s="718"/>
      <c r="IPR241" s="719"/>
      <c r="IPS241" s="719"/>
      <c r="IPT241" s="719"/>
      <c r="IPU241" s="719"/>
      <c r="IPV241" s="719"/>
      <c r="IPW241" s="719"/>
      <c r="IPX241" s="717"/>
      <c r="IPY241" s="718"/>
      <c r="IPZ241" s="718"/>
      <c r="IQA241" s="718"/>
      <c r="IQB241" s="718"/>
      <c r="IQC241" s="718"/>
      <c r="IQD241" s="718"/>
      <c r="IQE241" s="718"/>
      <c r="IQF241" s="718"/>
      <c r="IQG241" s="718"/>
      <c r="IQH241" s="718"/>
      <c r="IQI241" s="718"/>
      <c r="IQJ241" s="718"/>
      <c r="IQK241" s="719"/>
      <c r="IQL241" s="719"/>
      <c r="IQM241" s="719"/>
      <c r="IQN241" s="719"/>
      <c r="IQO241" s="719"/>
      <c r="IQP241" s="719"/>
      <c r="IQQ241" s="717"/>
      <c r="IQR241" s="718"/>
      <c r="IQS241" s="718"/>
      <c r="IQT241" s="718"/>
      <c r="IQU241" s="718"/>
      <c r="IQV241" s="718"/>
      <c r="IQW241" s="718"/>
      <c r="IQX241" s="718"/>
      <c r="IQY241" s="718"/>
      <c r="IQZ241" s="718"/>
      <c r="IRA241" s="718"/>
      <c r="IRB241" s="718"/>
      <c r="IRC241" s="718"/>
      <c r="IRD241" s="719"/>
      <c r="IRE241" s="719"/>
      <c r="IRF241" s="719"/>
      <c r="IRG241" s="719"/>
      <c r="IRH241" s="719"/>
      <c r="IRI241" s="719"/>
      <c r="IRJ241" s="717"/>
      <c r="IRK241" s="718"/>
      <c r="IRL241" s="718"/>
      <c r="IRM241" s="718"/>
      <c r="IRN241" s="718"/>
      <c r="IRO241" s="718"/>
      <c r="IRP241" s="718"/>
      <c r="IRQ241" s="718"/>
      <c r="IRR241" s="718"/>
      <c r="IRS241" s="718"/>
      <c r="IRT241" s="718"/>
      <c r="IRU241" s="718"/>
      <c r="IRV241" s="718"/>
      <c r="IRW241" s="719"/>
      <c r="IRX241" s="719"/>
      <c r="IRY241" s="719"/>
      <c r="IRZ241" s="719"/>
      <c r="ISA241" s="719"/>
      <c r="ISB241" s="719"/>
      <c r="ISC241" s="717"/>
      <c r="ISD241" s="718"/>
      <c r="ISE241" s="718"/>
      <c r="ISF241" s="718"/>
      <c r="ISG241" s="718"/>
      <c r="ISH241" s="718"/>
      <c r="ISI241" s="718"/>
      <c r="ISJ241" s="718"/>
      <c r="ISK241" s="718"/>
      <c r="ISL241" s="718"/>
      <c r="ISM241" s="718"/>
      <c r="ISN241" s="718"/>
      <c r="ISO241" s="718"/>
      <c r="ISP241" s="719"/>
      <c r="ISQ241" s="719"/>
      <c r="ISR241" s="719"/>
      <c r="ISS241" s="719"/>
      <c r="IST241" s="719"/>
      <c r="ISU241" s="719"/>
      <c r="ISV241" s="717"/>
      <c r="ISW241" s="718"/>
      <c r="ISX241" s="718"/>
      <c r="ISY241" s="718"/>
      <c r="ISZ241" s="718"/>
      <c r="ITA241" s="718"/>
      <c r="ITB241" s="718"/>
      <c r="ITC241" s="718"/>
      <c r="ITD241" s="718"/>
      <c r="ITE241" s="718"/>
      <c r="ITF241" s="718"/>
      <c r="ITG241" s="718"/>
      <c r="ITH241" s="718"/>
      <c r="ITI241" s="719"/>
      <c r="ITJ241" s="719"/>
      <c r="ITK241" s="719"/>
      <c r="ITL241" s="719"/>
      <c r="ITM241" s="719"/>
      <c r="ITN241" s="719"/>
      <c r="ITO241" s="717"/>
      <c r="ITP241" s="718"/>
      <c r="ITQ241" s="718"/>
      <c r="ITR241" s="718"/>
      <c r="ITS241" s="718"/>
      <c r="ITT241" s="718"/>
      <c r="ITU241" s="718"/>
      <c r="ITV241" s="718"/>
      <c r="ITW241" s="718"/>
      <c r="ITX241" s="718"/>
      <c r="ITY241" s="718"/>
      <c r="ITZ241" s="718"/>
      <c r="IUA241" s="718"/>
      <c r="IUB241" s="719"/>
      <c r="IUC241" s="719"/>
      <c r="IUD241" s="719"/>
      <c r="IUE241" s="719"/>
      <c r="IUF241" s="719"/>
      <c r="IUG241" s="719"/>
      <c r="IUH241" s="717"/>
      <c r="IUI241" s="718"/>
      <c r="IUJ241" s="718"/>
      <c r="IUK241" s="718"/>
      <c r="IUL241" s="718"/>
      <c r="IUM241" s="718"/>
      <c r="IUN241" s="718"/>
      <c r="IUO241" s="718"/>
      <c r="IUP241" s="718"/>
      <c r="IUQ241" s="718"/>
      <c r="IUR241" s="718"/>
      <c r="IUS241" s="718"/>
      <c r="IUT241" s="718"/>
      <c r="IUU241" s="719"/>
      <c r="IUV241" s="719"/>
      <c r="IUW241" s="719"/>
      <c r="IUX241" s="719"/>
      <c r="IUY241" s="719"/>
      <c r="IUZ241" s="719"/>
      <c r="IVA241" s="717"/>
      <c r="IVB241" s="718"/>
      <c r="IVC241" s="718"/>
      <c r="IVD241" s="718"/>
      <c r="IVE241" s="718"/>
      <c r="IVF241" s="718"/>
      <c r="IVG241" s="718"/>
      <c r="IVH241" s="718"/>
      <c r="IVI241" s="718"/>
      <c r="IVJ241" s="718"/>
      <c r="IVK241" s="718"/>
      <c r="IVL241" s="718"/>
      <c r="IVM241" s="718"/>
      <c r="IVN241" s="719"/>
      <c r="IVO241" s="719"/>
      <c r="IVP241" s="719"/>
      <c r="IVQ241" s="719"/>
      <c r="IVR241" s="719"/>
      <c r="IVS241" s="719"/>
      <c r="IVT241" s="717"/>
      <c r="IVU241" s="718"/>
      <c r="IVV241" s="718"/>
      <c r="IVW241" s="718"/>
      <c r="IVX241" s="718"/>
      <c r="IVY241" s="718"/>
      <c r="IVZ241" s="718"/>
      <c r="IWA241" s="718"/>
      <c r="IWB241" s="718"/>
      <c r="IWC241" s="718"/>
      <c r="IWD241" s="718"/>
      <c r="IWE241" s="718"/>
      <c r="IWF241" s="718"/>
      <c r="IWG241" s="719"/>
      <c r="IWH241" s="719"/>
      <c r="IWI241" s="719"/>
      <c r="IWJ241" s="719"/>
      <c r="IWK241" s="719"/>
      <c r="IWL241" s="719"/>
      <c r="IWM241" s="717"/>
      <c r="IWN241" s="718"/>
      <c r="IWO241" s="718"/>
      <c r="IWP241" s="718"/>
      <c r="IWQ241" s="718"/>
      <c r="IWR241" s="718"/>
      <c r="IWS241" s="718"/>
      <c r="IWT241" s="718"/>
      <c r="IWU241" s="718"/>
      <c r="IWV241" s="718"/>
      <c r="IWW241" s="718"/>
      <c r="IWX241" s="718"/>
      <c r="IWY241" s="718"/>
      <c r="IWZ241" s="719"/>
      <c r="IXA241" s="719"/>
      <c r="IXB241" s="719"/>
      <c r="IXC241" s="719"/>
      <c r="IXD241" s="719"/>
      <c r="IXE241" s="719"/>
      <c r="IXF241" s="717"/>
      <c r="IXG241" s="718"/>
      <c r="IXH241" s="718"/>
      <c r="IXI241" s="718"/>
      <c r="IXJ241" s="718"/>
      <c r="IXK241" s="718"/>
      <c r="IXL241" s="718"/>
      <c r="IXM241" s="718"/>
      <c r="IXN241" s="718"/>
      <c r="IXO241" s="718"/>
      <c r="IXP241" s="718"/>
      <c r="IXQ241" s="718"/>
      <c r="IXR241" s="718"/>
      <c r="IXS241" s="719"/>
      <c r="IXT241" s="719"/>
      <c r="IXU241" s="719"/>
      <c r="IXV241" s="719"/>
      <c r="IXW241" s="719"/>
      <c r="IXX241" s="719"/>
      <c r="IXY241" s="717"/>
      <c r="IXZ241" s="718"/>
      <c r="IYA241" s="718"/>
      <c r="IYB241" s="718"/>
      <c r="IYC241" s="718"/>
      <c r="IYD241" s="718"/>
      <c r="IYE241" s="718"/>
      <c r="IYF241" s="718"/>
      <c r="IYG241" s="718"/>
      <c r="IYH241" s="718"/>
      <c r="IYI241" s="718"/>
      <c r="IYJ241" s="718"/>
      <c r="IYK241" s="718"/>
      <c r="IYL241" s="719"/>
      <c r="IYM241" s="719"/>
      <c r="IYN241" s="719"/>
      <c r="IYO241" s="719"/>
      <c r="IYP241" s="719"/>
      <c r="IYQ241" s="719"/>
      <c r="IYR241" s="717"/>
      <c r="IYS241" s="718"/>
      <c r="IYT241" s="718"/>
      <c r="IYU241" s="718"/>
      <c r="IYV241" s="718"/>
      <c r="IYW241" s="718"/>
      <c r="IYX241" s="718"/>
      <c r="IYY241" s="718"/>
      <c r="IYZ241" s="718"/>
      <c r="IZA241" s="718"/>
      <c r="IZB241" s="718"/>
      <c r="IZC241" s="718"/>
      <c r="IZD241" s="718"/>
      <c r="IZE241" s="719"/>
      <c r="IZF241" s="719"/>
      <c r="IZG241" s="719"/>
      <c r="IZH241" s="719"/>
      <c r="IZI241" s="719"/>
      <c r="IZJ241" s="719"/>
      <c r="IZK241" s="717"/>
      <c r="IZL241" s="718"/>
      <c r="IZM241" s="718"/>
      <c r="IZN241" s="718"/>
      <c r="IZO241" s="718"/>
      <c r="IZP241" s="718"/>
      <c r="IZQ241" s="718"/>
      <c r="IZR241" s="718"/>
      <c r="IZS241" s="718"/>
      <c r="IZT241" s="718"/>
      <c r="IZU241" s="718"/>
      <c r="IZV241" s="718"/>
      <c r="IZW241" s="718"/>
      <c r="IZX241" s="719"/>
      <c r="IZY241" s="719"/>
      <c r="IZZ241" s="719"/>
      <c r="JAA241" s="719"/>
      <c r="JAB241" s="719"/>
      <c r="JAC241" s="719"/>
      <c r="JAD241" s="717"/>
      <c r="JAE241" s="718"/>
      <c r="JAF241" s="718"/>
      <c r="JAG241" s="718"/>
      <c r="JAH241" s="718"/>
      <c r="JAI241" s="718"/>
      <c r="JAJ241" s="718"/>
      <c r="JAK241" s="718"/>
      <c r="JAL241" s="718"/>
      <c r="JAM241" s="718"/>
      <c r="JAN241" s="718"/>
      <c r="JAO241" s="718"/>
      <c r="JAP241" s="718"/>
      <c r="JAQ241" s="719"/>
      <c r="JAR241" s="719"/>
      <c r="JAS241" s="719"/>
      <c r="JAT241" s="719"/>
      <c r="JAU241" s="719"/>
      <c r="JAV241" s="719"/>
      <c r="JAW241" s="717"/>
      <c r="JAX241" s="718"/>
      <c r="JAY241" s="718"/>
      <c r="JAZ241" s="718"/>
      <c r="JBA241" s="718"/>
      <c r="JBB241" s="718"/>
      <c r="JBC241" s="718"/>
      <c r="JBD241" s="718"/>
      <c r="JBE241" s="718"/>
      <c r="JBF241" s="718"/>
      <c r="JBG241" s="718"/>
      <c r="JBH241" s="718"/>
      <c r="JBI241" s="718"/>
      <c r="JBJ241" s="719"/>
      <c r="JBK241" s="719"/>
      <c r="JBL241" s="719"/>
      <c r="JBM241" s="719"/>
      <c r="JBN241" s="719"/>
      <c r="JBO241" s="719"/>
      <c r="JBP241" s="717"/>
      <c r="JBQ241" s="718"/>
      <c r="JBR241" s="718"/>
      <c r="JBS241" s="718"/>
      <c r="JBT241" s="718"/>
      <c r="JBU241" s="718"/>
      <c r="JBV241" s="718"/>
      <c r="JBW241" s="718"/>
      <c r="JBX241" s="718"/>
      <c r="JBY241" s="718"/>
      <c r="JBZ241" s="718"/>
      <c r="JCA241" s="718"/>
      <c r="JCB241" s="718"/>
      <c r="JCC241" s="719"/>
      <c r="JCD241" s="719"/>
      <c r="JCE241" s="719"/>
      <c r="JCF241" s="719"/>
      <c r="JCG241" s="719"/>
      <c r="JCH241" s="719"/>
      <c r="JCI241" s="717"/>
      <c r="JCJ241" s="718"/>
      <c r="JCK241" s="718"/>
      <c r="JCL241" s="718"/>
      <c r="JCM241" s="718"/>
      <c r="JCN241" s="718"/>
      <c r="JCO241" s="718"/>
      <c r="JCP241" s="718"/>
      <c r="JCQ241" s="718"/>
      <c r="JCR241" s="718"/>
      <c r="JCS241" s="718"/>
      <c r="JCT241" s="718"/>
      <c r="JCU241" s="718"/>
      <c r="JCV241" s="719"/>
      <c r="JCW241" s="719"/>
      <c r="JCX241" s="719"/>
      <c r="JCY241" s="719"/>
      <c r="JCZ241" s="719"/>
      <c r="JDA241" s="719"/>
      <c r="JDB241" s="717"/>
      <c r="JDC241" s="718"/>
      <c r="JDD241" s="718"/>
      <c r="JDE241" s="718"/>
      <c r="JDF241" s="718"/>
      <c r="JDG241" s="718"/>
      <c r="JDH241" s="718"/>
      <c r="JDI241" s="718"/>
      <c r="JDJ241" s="718"/>
      <c r="JDK241" s="718"/>
      <c r="JDL241" s="718"/>
      <c r="JDM241" s="718"/>
      <c r="JDN241" s="718"/>
      <c r="JDO241" s="719"/>
      <c r="JDP241" s="719"/>
      <c r="JDQ241" s="719"/>
      <c r="JDR241" s="719"/>
      <c r="JDS241" s="719"/>
      <c r="JDT241" s="719"/>
      <c r="JDU241" s="717"/>
      <c r="JDV241" s="718"/>
      <c r="JDW241" s="718"/>
      <c r="JDX241" s="718"/>
      <c r="JDY241" s="718"/>
      <c r="JDZ241" s="718"/>
      <c r="JEA241" s="718"/>
      <c r="JEB241" s="718"/>
      <c r="JEC241" s="718"/>
      <c r="JED241" s="718"/>
      <c r="JEE241" s="718"/>
      <c r="JEF241" s="718"/>
      <c r="JEG241" s="718"/>
      <c r="JEH241" s="719"/>
      <c r="JEI241" s="719"/>
      <c r="JEJ241" s="719"/>
      <c r="JEK241" s="719"/>
      <c r="JEL241" s="719"/>
      <c r="JEM241" s="719"/>
      <c r="JEN241" s="717"/>
      <c r="JEO241" s="718"/>
      <c r="JEP241" s="718"/>
      <c r="JEQ241" s="718"/>
      <c r="JER241" s="718"/>
      <c r="JES241" s="718"/>
      <c r="JET241" s="718"/>
      <c r="JEU241" s="718"/>
      <c r="JEV241" s="718"/>
      <c r="JEW241" s="718"/>
      <c r="JEX241" s="718"/>
      <c r="JEY241" s="718"/>
      <c r="JEZ241" s="718"/>
      <c r="JFA241" s="719"/>
      <c r="JFB241" s="719"/>
      <c r="JFC241" s="719"/>
      <c r="JFD241" s="719"/>
      <c r="JFE241" s="719"/>
      <c r="JFF241" s="719"/>
      <c r="JFG241" s="717"/>
      <c r="JFH241" s="718"/>
      <c r="JFI241" s="718"/>
      <c r="JFJ241" s="718"/>
      <c r="JFK241" s="718"/>
      <c r="JFL241" s="718"/>
      <c r="JFM241" s="718"/>
      <c r="JFN241" s="718"/>
      <c r="JFO241" s="718"/>
      <c r="JFP241" s="718"/>
      <c r="JFQ241" s="718"/>
      <c r="JFR241" s="718"/>
      <c r="JFS241" s="718"/>
      <c r="JFT241" s="719"/>
      <c r="JFU241" s="719"/>
      <c r="JFV241" s="719"/>
      <c r="JFW241" s="719"/>
      <c r="JFX241" s="719"/>
      <c r="JFY241" s="719"/>
      <c r="JFZ241" s="717"/>
      <c r="JGA241" s="718"/>
      <c r="JGB241" s="718"/>
      <c r="JGC241" s="718"/>
      <c r="JGD241" s="718"/>
      <c r="JGE241" s="718"/>
      <c r="JGF241" s="718"/>
      <c r="JGG241" s="718"/>
      <c r="JGH241" s="718"/>
      <c r="JGI241" s="718"/>
      <c r="JGJ241" s="718"/>
      <c r="JGK241" s="718"/>
      <c r="JGL241" s="718"/>
      <c r="JGM241" s="719"/>
      <c r="JGN241" s="719"/>
      <c r="JGO241" s="719"/>
      <c r="JGP241" s="719"/>
      <c r="JGQ241" s="719"/>
      <c r="JGR241" s="719"/>
      <c r="JGS241" s="717"/>
      <c r="JGT241" s="718"/>
      <c r="JGU241" s="718"/>
      <c r="JGV241" s="718"/>
      <c r="JGW241" s="718"/>
      <c r="JGX241" s="718"/>
      <c r="JGY241" s="718"/>
      <c r="JGZ241" s="718"/>
      <c r="JHA241" s="718"/>
      <c r="JHB241" s="718"/>
      <c r="JHC241" s="718"/>
      <c r="JHD241" s="718"/>
      <c r="JHE241" s="718"/>
      <c r="JHF241" s="719"/>
      <c r="JHG241" s="719"/>
      <c r="JHH241" s="719"/>
      <c r="JHI241" s="719"/>
      <c r="JHJ241" s="719"/>
      <c r="JHK241" s="719"/>
      <c r="JHL241" s="717"/>
      <c r="JHM241" s="718"/>
      <c r="JHN241" s="718"/>
      <c r="JHO241" s="718"/>
      <c r="JHP241" s="718"/>
      <c r="JHQ241" s="718"/>
      <c r="JHR241" s="718"/>
      <c r="JHS241" s="718"/>
      <c r="JHT241" s="718"/>
      <c r="JHU241" s="718"/>
      <c r="JHV241" s="718"/>
      <c r="JHW241" s="718"/>
      <c r="JHX241" s="718"/>
      <c r="JHY241" s="719"/>
      <c r="JHZ241" s="719"/>
      <c r="JIA241" s="719"/>
      <c r="JIB241" s="719"/>
      <c r="JIC241" s="719"/>
      <c r="JID241" s="719"/>
      <c r="JIE241" s="717"/>
      <c r="JIF241" s="718"/>
      <c r="JIG241" s="718"/>
      <c r="JIH241" s="718"/>
      <c r="JII241" s="718"/>
      <c r="JIJ241" s="718"/>
      <c r="JIK241" s="718"/>
      <c r="JIL241" s="718"/>
      <c r="JIM241" s="718"/>
      <c r="JIN241" s="718"/>
      <c r="JIO241" s="718"/>
      <c r="JIP241" s="718"/>
      <c r="JIQ241" s="718"/>
      <c r="JIR241" s="719"/>
      <c r="JIS241" s="719"/>
      <c r="JIT241" s="719"/>
      <c r="JIU241" s="719"/>
      <c r="JIV241" s="719"/>
      <c r="JIW241" s="719"/>
      <c r="JIX241" s="717"/>
      <c r="JIY241" s="718"/>
      <c r="JIZ241" s="718"/>
      <c r="JJA241" s="718"/>
      <c r="JJB241" s="718"/>
      <c r="JJC241" s="718"/>
      <c r="JJD241" s="718"/>
      <c r="JJE241" s="718"/>
      <c r="JJF241" s="718"/>
      <c r="JJG241" s="718"/>
      <c r="JJH241" s="718"/>
      <c r="JJI241" s="718"/>
      <c r="JJJ241" s="718"/>
      <c r="JJK241" s="719"/>
      <c r="JJL241" s="719"/>
      <c r="JJM241" s="719"/>
      <c r="JJN241" s="719"/>
      <c r="JJO241" s="719"/>
      <c r="JJP241" s="719"/>
      <c r="JJQ241" s="717"/>
      <c r="JJR241" s="718"/>
      <c r="JJS241" s="718"/>
      <c r="JJT241" s="718"/>
      <c r="JJU241" s="718"/>
      <c r="JJV241" s="718"/>
      <c r="JJW241" s="718"/>
      <c r="JJX241" s="718"/>
      <c r="JJY241" s="718"/>
      <c r="JJZ241" s="718"/>
      <c r="JKA241" s="718"/>
      <c r="JKB241" s="718"/>
      <c r="JKC241" s="718"/>
      <c r="JKD241" s="719"/>
      <c r="JKE241" s="719"/>
      <c r="JKF241" s="719"/>
      <c r="JKG241" s="719"/>
      <c r="JKH241" s="719"/>
      <c r="JKI241" s="719"/>
      <c r="JKJ241" s="717"/>
      <c r="JKK241" s="718"/>
      <c r="JKL241" s="718"/>
      <c r="JKM241" s="718"/>
      <c r="JKN241" s="718"/>
      <c r="JKO241" s="718"/>
      <c r="JKP241" s="718"/>
      <c r="JKQ241" s="718"/>
      <c r="JKR241" s="718"/>
      <c r="JKS241" s="718"/>
      <c r="JKT241" s="718"/>
      <c r="JKU241" s="718"/>
      <c r="JKV241" s="718"/>
      <c r="JKW241" s="719"/>
      <c r="JKX241" s="719"/>
      <c r="JKY241" s="719"/>
      <c r="JKZ241" s="719"/>
      <c r="JLA241" s="719"/>
      <c r="JLB241" s="719"/>
      <c r="JLC241" s="717"/>
      <c r="JLD241" s="718"/>
      <c r="JLE241" s="718"/>
      <c r="JLF241" s="718"/>
      <c r="JLG241" s="718"/>
      <c r="JLH241" s="718"/>
      <c r="JLI241" s="718"/>
      <c r="JLJ241" s="718"/>
      <c r="JLK241" s="718"/>
      <c r="JLL241" s="718"/>
      <c r="JLM241" s="718"/>
      <c r="JLN241" s="718"/>
      <c r="JLO241" s="718"/>
      <c r="JLP241" s="719"/>
      <c r="JLQ241" s="719"/>
      <c r="JLR241" s="719"/>
      <c r="JLS241" s="719"/>
      <c r="JLT241" s="719"/>
      <c r="JLU241" s="719"/>
      <c r="JLV241" s="717"/>
      <c r="JLW241" s="718"/>
      <c r="JLX241" s="718"/>
      <c r="JLY241" s="718"/>
      <c r="JLZ241" s="718"/>
      <c r="JMA241" s="718"/>
      <c r="JMB241" s="718"/>
      <c r="JMC241" s="718"/>
      <c r="JMD241" s="718"/>
      <c r="JME241" s="718"/>
      <c r="JMF241" s="718"/>
      <c r="JMG241" s="718"/>
      <c r="JMH241" s="718"/>
      <c r="JMI241" s="719"/>
      <c r="JMJ241" s="719"/>
      <c r="JMK241" s="719"/>
      <c r="JML241" s="719"/>
      <c r="JMM241" s="719"/>
      <c r="JMN241" s="719"/>
      <c r="JMO241" s="717"/>
      <c r="JMP241" s="718"/>
      <c r="JMQ241" s="718"/>
      <c r="JMR241" s="718"/>
      <c r="JMS241" s="718"/>
      <c r="JMT241" s="718"/>
      <c r="JMU241" s="718"/>
      <c r="JMV241" s="718"/>
      <c r="JMW241" s="718"/>
      <c r="JMX241" s="718"/>
      <c r="JMY241" s="718"/>
      <c r="JMZ241" s="718"/>
      <c r="JNA241" s="718"/>
      <c r="JNB241" s="719"/>
      <c r="JNC241" s="719"/>
      <c r="JND241" s="719"/>
      <c r="JNE241" s="719"/>
      <c r="JNF241" s="719"/>
      <c r="JNG241" s="719"/>
      <c r="JNH241" s="717"/>
      <c r="JNI241" s="718"/>
      <c r="JNJ241" s="718"/>
      <c r="JNK241" s="718"/>
      <c r="JNL241" s="718"/>
      <c r="JNM241" s="718"/>
      <c r="JNN241" s="718"/>
      <c r="JNO241" s="718"/>
      <c r="JNP241" s="718"/>
      <c r="JNQ241" s="718"/>
      <c r="JNR241" s="718"/>
      <c r="JNS241" s="718"/>
      <c r="JNT241" s="718"/>
      <c r="JNU241" s="719"/>
      <c r="JNV241" s="719"/>
      <c r="JNW241" s="719"/>
      <c r="JNX241" s="719"/>
      <c r="JNY241" s="719"/>
      <c r="JNZ241" s="719"/>
      <c r="JOA241" s="717"/>
      <c r="JOB241" s="718"/>
      <c r="JOC241" s="718"/>
      <c r="JOD241" s="718"/>
      <c r="JOE241" s="718"/>
      <c r="JOF241" s="718"/>
      <c r="JOG241" s="718"/>
      <c r="JOH241" s="718"/>
      <c r="JOI241" s="718"/>
      <c r="JOJ241" s="718"/>
      <c r="JOK241" s="718"/>
      <c r="JOL241" s="718"/>
      <c r="JOM241" s="718"/>
      <c r="JON241" s="719"/>
      <c r="JOO241" s="719"/>
      <c r="JOP241" s="719"/>
      <c r="JOQ241" s="719"/>
      <c r="JOR241" s="719"/>
      <c r="JOS241" s="719"/>
      <c r="JOT241" s="717"/>
      <c r="JOU241" s="718"/>
      <c r="JOV241" s="718"/>
      <c r="JOW241" s="718"/>
      <c r="JOX241" s="718"/>
      <c r="JOY241" s="718"/>
      <c r="JOZ241" s="718"/>
      <c r="JPA241" s="718"/>
      <c r="JPB241" s="718"/>
      <c r="JPC241" s="718"/>
      <c r="JPD241" s="718"/>
      <c r="JPE241" s="718"/>
      <c r="JPF241" s="718"/>
      <c r="JPG241" s="719"/>
      <c r="JPH241" s="719"/>
      <c r="JPI241" s="719"/>
      <c r="JPJ241" s="719"/>
      <c r="JPK241" s="719"/>
      <c r="JPL241" s="719"/>
      <c r="JPM241" s="717"/>
      <c r="JPN241" s="718"/>
      <c r="JPO241" s="718"/>
      <c r="JPP241" s="718"/>
      <c r="JPQ241" s="718"/>
      <c r="JPR241" s="718"/>
      <c r="JPS241" s="718"/>
      <c r="JPT241" s="718"/>
      <c r="JPU241" s="718"/>
      <c r="JPV241" s="718"/>
      <c r="JPW241" s="718"/>
      <c r="JPX241" s="718"/>
      <c r="JPY241" s="718"/>
      <c r="JPZ241" s="719"/>
      <c r="JQA241" s="719"/>
      <c r="JQB241" s="719"/>
      <c r="JQC241" s="719"/>
      <c r="JQD241" s="719"/>
      <c r="JQE241" s="719"/>
      <c r="JQF241" s="717"/>
      <c r="JQG241" s="718"/>
      <c r="JQH241" s="718"/>
      <c r="JQI241" s="718"/>
      <c r="JQJ241" s="718"/>
      <c r="JQK241" s="718"/>
      <c r="JQL241" s="718"/>
      <c r="JQM241" s="718"/>
      <c r="JQN241" s="718"/>
      <c r="JQO241" s="718"/>
      <c r="JQP241" s="718"/>
      <c r="JQQ241" s="718"/>
      <c r="JQR241" s="718"/>
      <c r="JQS241" s="719"/>
      <c r="JQT241" s="719"/>
      <c r="JQU241" s="719"/>
      <c r="JQV241" s="719"/>
      <c r="JQW241" s="719"/>
      <c r="JQX241" s="719"/>
      <c r="JQY241" s="717"/>
      <c r="JQZ241" s="718"/>
      <c r="JRA241" s="718"/>
      <c r="JRB241" s="718"/>
      <c r="JRC241" s="718"/>
      <c r="JRD241" s="718"/>
      <c r="JRE241" s="718"/>
      <c r="JRF241" s="718"/>
      <c r="JRG241" s="718"/>
      <c r="JRH241" s="718"/>
      <c r="JRI241" s="718"/>
      <c r="JRJ241" s="718"/>
      <c r="JRK241" s="718"/>
      <c r="JRL241" s="719"/>
      <c r="JRM241" s="719"/>
      <c r="JRN241" s="719"/>
      <c r="JRO241" s="719"/>
      <c r="JRP241" s="719"/>
      <c r="JRQ241" s="719"/>
      <c r="JRR241" s="717"/>
      <c r="JRS241" s="718"/>
      <c r="JRT241" s="718"/>
      <c r="JRU241" s="718"/>
      <c r="JRV241" s="718"/>
      <c r="JRW241" s="718"/>
      <c r="JRX241" s="718"/>
      <c r="JRY241" s="718"/>
      <c r="JRZ241" s="718"/>
      <c r="JSA241" s="718"/>
      <c r="JSB241" s="718"/>
      <c r="JSC241" s="718"/>
      <c r="JSD241" s="718"/>
      <c r="JSE241" s="719"/>
      <c r="JSF241" s="719"/>
      <c r="JSG241" s="719"/>
      <c r="JSH241" s="719"/>
      <c r="JSI241" s="719"/>
      <c r="JSJ241" s="719"/>
      <c r="JSK241" s="717"/>
      <c r="JSL241" s="718"/>
      <c r="JSM241" s="718"/>
      <c r="JSN241" s="718"/>
      <c r="JSO241" s="718"/>
      <c r="JSP241" s="718"/>
      <c r="JSQ241" s="718"/>
      <c r="JSR241" s="718"/>
      <c r="JSS241" s="718"/>
      <c r="JST241" s="718"/>
      <c r="JSU241" s="718"/>
      <c r="JSV241" s="718"/>
      <c r="JSW241" s="718"/>
      <c r="JSX241" s="719"/>
      <c r="JSY241" s="719"/>
      <c r="JSZ241" s="719"/>
      <c r="JTA241" s="719"/>
      <c r="JTB241" s="719"/>
      <c r="JTC241" s="719"/>
      <c r="JTD241" s="717"/>
      <c r="JTE241" s="718"/>
      <c r="JTF241" s="718"/>
      <c r="JTG241" s="718"/>
      <c r="JTH241" s="718"/>
      <c r="JTI241" s="718"/>
      <c r="JTJ241" s="718"/>
      <c r="JTK241" s="718"/>
      <c r="JTL241" s="718"/>
      <c r="JTM241" s="718"/>
      <c r="JTN241" s="718"/>
      <c r="JTO241" s="718"/>
      <c r="JTP241" s="718"/>
      <c r="JTQ241" s="719"/>
      <c r="JTR241" s="719"/>
      <c r="JTS241" s="719"/>
      <c r="JTT241" s="719"/>
      <c r="JTU241" s="719"/>
      <c r="JTV241" s="719"/>
      <c r="JTW241" s="717"/>
      <c r="JTX241" s="718"/>
      <c r="JTY241" s="718"/>
      <c r="JTZ241" s="718"/>
      <c r="JUA241" s="718"/>
      <c r="JUB241" s="718"/>
      <c r="JUC241" s="718"/>
      <c r="JUD241" s="718"/>
      <c r="JUE241" s="718"/>
      <c r="JUF241" s="718"/>
      <c r="JUG241" s="718"/>
      <c r="JUH241" s="718"/>
      <c r="JUI241" s="718"/>
      <c r="JUJ241" s="719"/>
      <c r="JUK241" s="719"/>
      <c r="JUL241" s="719"/>
      <c r="JUM241" s="719"/>
      <c r="JUN241" s="719"/>
      <c r="JUO241" s="719"/>
      <c r="JUP241" s="717"/>
      <c r="JUQ241" s="718"/>
      <c r="JUR241" s="718"/>
      <c r="JUS241" s="718"/>
      <c r="JUT241" s="718"/>
      <c r="JUU241" s="718"/>
      <c r="JUV241" s="718"/>
      <c r="JUW241" s="718"/>
      <c r="JUX241" s="718"/>
      <c r="JUY241" s="718"/>
      <c r="JUZ241" s="718"/>
      <c r="JVA241" s="718"/>
      <c r="JVB241" s="718"/>
      <c r="JVC241" s="719"/>
      <c r="JVD241" s="719"/>
      <c r="JVE241" s="719"/>
      <c r="JVF241" s="719"/>
      <c r="JVG241" s="719"/>
      <c r="JVH241" s="719"/>
      <c r="JVI241" s="717"/>
      <c r="JVJ241" s="718"/>
      <c r="JVK241" s="718"/>
      <c r="JVL241" s="718"/>
      <c r="JVM241" s="718"/>
      <c r="JVN241" s="718"/>
      <c r="JVO241" s="718"/>
      <c r="JVP241" s="718"/>
      <c r="JVQ241" s="718"/>
      <c r="JVR241" s="718"/>
      <c r="JVS241" s="718"/>
      <c r="JVT241" s="718"/>
      <c r="JVU241" s="718"/>
      <c r="JVV241" s="719"/>
      <c r="JVW241" s="719"/>
      <c r="JVX241" s="719"/>
      <c r="JVY241" s="719"/>
      <c r="JVZ241" s="719"/>
      <c r="JWA241" s="719"/>
      <c r="JWB241" s="717"/>
      <c r="JWC241" s="718"/>
      <c r="JWD241" s="718"/>
      <c r="JWE241" s="718"/>
      <c r="JWF241" s="718"/>
      <c r="JWG241" s="718"/>
      <c r="JWH241" s="718"/>
      <c r="JWI241" s="718"/>
      <c r="JWJ241" s="718"/>
      <c r="JWK241" s="718"/>
      <c r="JWL241" s="718"/>
      <c r="JWM241" s="718"/>
      <c r="JWN241" s="718"/>
      <c r="JWO241" s="719"/>
      <c r="JWP241" s="719"/>
      <c r="JWQ241" s="719"/>
      <c r="JWR241" s="719"/>
      <c r="JWS241" s="719"/>
      <c r="JWT241" s="719"/>
      <c r="JWU241" s="717"/>
      <c r="JWV241" s="718"/>
      <c r="JWW241" s="718"/>
      <c r="JWX241" s="718"/>
      <c r="JWY241" s="718"/>
      <c r="JWZ241" s="718"/>
      <c r="JXA241" s="718"/>
      <c r="JXB241" s="718"/>
      <c r="JXC241" s="718"/>
      <c r="JXD241" s="718"/>
      <c r="JXE241" s="718"/>
      <c r="JXF241" s="718"/>
      <c r="JXG241" s="718"/>
      <c r="JXH241" s="719"/>
      <c r="JXI241" s="719"/>
      <c r="JXJ241" s="719"/>
      <c r="JXK241" s="719"/>
      <c r="JXL241" s="719"/>
      <c r="JXM241" s="719"/>
      <c r="JXN241" s="717"/>
      <c r="JXO241" s="718"/>
      <c r="JXP241" s="718"/>
      <c r="JXQ241" s="718"/>
      <c r="JXR241" s="718"/>
      <c r="JXS241" s="718"/>
      <c r="JXT241" s="718"/>
      <c r="JXU241" s="718"/>
      <c r="JXV241" s="718"/>
      <c r="JXW241" s="718"/>
      <c r="JXX241" s="718"/>
      <c r="JXY241" s="718"/>
      <c r="JXZ241" s="718"/>
      <c r="JYA241" s="719"/>
      <c r="JYB241" s="719"/>
      <c r="JYC241" s="719"/>
      <c r="JYD241" s="719"/>
      <c r="JYE241" s="719"/>
      <c r="JYF241" s="719"/>
      <c r="JYG241" s="717"/>
      <c r="JYH241" s="718"/>
      <c r="JYI241" s="718"/>
      <c r="JYJ241" s="718"/>
      <c r="JYK241" s="718"/>
      <c r="JYL241" s="718"/>
      <c r="JYM241" s="718"/>
      <c r="JYN241" s="718"/>
      <c r="JYO241" s="718"/>
      <c r="JYP241" s="718"/>
      <c r="JYQ241" s="718"/>
      <c r="JYR241" s="718"/>
      <c r="JYS241" s="718"/>
      <c r="JYT241" s="719"/>
      <c r="JYU241" s="719"/>
      <c r="JYV241" s="719"/>
      <c r="JYW241" s="719"/>
      <c r="JYX241" s="719"/>
      <c r="JYY241" s="719"/>
      <c r="JYZ241" s="717"/>
      <c r="JZA241" s="718"/>
      <c r="JZB241" s="718"/>
      <c r="JZC241" s="718"/>
      <c r="JZD241" s="718"/>
      <c r="JZE241" s="718"/>
      <c r="JZF241" s="718"/>
      <c r="JZG241" s="718"/>
      <c r="JZH241" s="718"/>
      <c r="JZI241" s="718"/>
      <c r="JZJ241" s="718"/>
      <c r="JZK241" s="718"/>
      <c r="JZL241" s="718"/>
      <c r="JZM241" s="719"/>
      <c r="JZN241" s="719"/>
      <c r="JZO241" s="719"/>
      <c r="JZP241" s="719"/>
      <c r="JZQ241" s="719"/>
      <c r="JZR241" s="719"/>
      <c r="JZS241" s="717"/>
      <c r="JZT241" s="718"/>
      <c r="JZU241" s="718"/>
      <c r="JZV241" s="718"/>
      <c r="JZW241" s="718"/>
      <c r="JZX241" s="718"/>
      <c r="JZY241" s="718"/>
      <c r="JZZ241" s="718"/>
      <c r="KAA241" s="718"/>
      <c r="KAB241" s="718"/>
      <c r="KAC241" s="718"/>
      <c r="KAD241" s="718"/>
      <c r="KAE241" s="718"/>
      <c r="KAF241" s="719"/>
      <c r="KAG241" s="719"/>
      <c r="KAH241" s="719"/>
      <c r="KAI241" s="719"/>
      <c r="KAJ241" s="719"/>
      <c r="KAK241" s="719"/>
      <c r="KAL241" s="717"/>
      <c r="KAM241" s="718"/>
      <c r="KAN241" s="718"/>
      <c r="KAO241" s="718"/>
      <c r="KAP241" s="718"/>
      <c r="KAQ241" s="718"/>
      <c r="KAR241" s="718"/>
      <c r="KAS241" s="718"/>
      <c r="KAT241" s="718"/>
      <c r="KAU241" s="718"/>
      <c r="KAV241" s="718"/>
      <c r="KAW241" s="718"/>
      <c r="KAX241" s="718"/>
      <c r="KAY241" s="719"/>
      <c r="KAZ241" s="719"/>
      <c r="KBA241" s="719"/>
      <c r="KBB241" s="719"/>
      <c r="KBC241" s="719"/>
      <c r="KBD241" s="719"/>
      <c r="KBE241" s="717"/>
      <c r="KBF241" s="718"/>
      <c r="KBG241" s="718"/>
      <c r="KBH241" s="718"/>
      <c r="KBI241" s="718"/>
      <c r="KBJ241" s="718"/>
      <c r="KBK241" s="718"/>
      <c r="KBL241" s="718"/>
      <c r="KBM241" s="718"/>
      <c r="KBN241" s="718"/>
      <c r="KBO241" s="718"/>
      <c r="KBP241" s="718"/>
      <c r="KBQ241" s="718"/>
      <c r="KBR241" s="719"/>
      <c r="KBS241" s="719"/>
      <c r="KBT241" s="719"/>
      <c r="KBU241" s="719"/>
      <c r="KBV241" s="719"/>
      <c r="KBW241" s="719"/>
      <c r="KBX241" s="717"/>
      <c r="KBY241" s="718"/>
      <c r="KBZ241" s="718"/>
      <c r="KCA241" s="718"/>
      <c r="KCB241" s="718"/>
      <c r="KCC241" s="718"/>
      <c r="KCD241" s="718"/>
      <c r="KCE241" s="718"/>
      <c r="KCF241" s="718"/>
      <c r="KCG241" s="718"/>
      <c r="KCH241" s="718"/>
      <c r="KCI241" s="718"/>
      <c r="KCJ241" s="718"/>
      <c r="KCK241" s="719"/>
      <c r="KCL241" s="719"/>
      <c r="KCM241" s="719"/>
      <c r="KCN241" s="719"/>
      <c r="KCO241" s="719"/>
      <c r="KCP241" s="719"/>
      <c r="KCQ241" s="717"/>
      <c r="KCR241" s="718"/>
      <c r="KCS241" s="718"/>
      <c r="KCT241" s="718"/>
      <c r="KCU241" s="718"/>
      <c r="KCV241" s="718"/>
      <c r="KCW241" s="718"/>
      <c r="KCX241" s="718"/>
      <c r="KCY241" s="718"/>
      <c r="KCZ241" s="718"/>
      <c r="KDA241" s="718"/>
      <c r="KDB241" s="718"/>
      <c r="KDC241" s="718"/>
      <c r="KDD241" s="719"/>
      <c r="KDE241" s="719"/>
      <c r="KDF241" s="719"/>
      <c r="KDG241" s="719"/>
      <c r="KDH241" s="719"/>
      <c r="KDI241" s="719"/>
      <c r="KDJ241" s="717"/>
      <c r="KDK241" s="718"/>
      <c r="KDL241" s="718"/>
      <c r="KDM241" s="718"/>
      <c r="KDN241" s="718"/>
      <c r="KDO241" s="718"/>
      <c r="KDP241" s="718"/>
      <c r="KDQ241" s="718"/>
      <c r="KDR241" s="718"/>
      <c r="KDS241" s="718"/>
      <c r="KDT241" s="718"/>
      <c r="KDU241" s="718"/>
      <c r="KDV241" s="718"/>
      <c r="KDW241" s="719"/>
      <c r="KDX241" s="719"/>
      <c r="KDY241" s="719"/>
      <c r="KDZ241" s="719"/>
      <c r="KEA241" s="719"/>
      <c r="KEB241" s="719"/>
      <c r="KEC241" s="717"/>
      <c r="KED241" s="718"/>
      <c r="KEE241" s="718"/>
      <c r="KEF241" s="718"/>
      <c r="KEG241" s="718"/>
      <c r="KEH241" s="718"/>
      <c r="KEI241" s="718"/>
      <c r="KEJ241" s="718"/>
      <c r="KEK241" s="718"/>
      <c r="KEL241" s="718"/>
      <c r="KEM241" s="718"/>
      <c r="KEN241" s="718"/>
      <c r="KEO241" s="718"/>
      <c r="KEP241" s="719"/>
      <c r="KEQ241" s="719"/>
      <c r="KER241" s="719"/>
      <c r="KES241" s="719"/>
      <c r="KET241" s="719"/>
      <c r="KEU241" s="719"/>
      <c r="KEV241" s="717"/>
      <c r="KEW241" s="718"/>
      <c r="KEX241" s="718"/>
      <c r="KEY241" s="718"/>
      <c r="KEZ241" s="718"/>
      <c r="KFA241" s="718"/>
      <c r="KFB241" s="718"/>
      <c r="KFC241" s="718"/>
      <c r="KFD241" s="718"/>
      <c r="KFE241" s="718"/>
      <c r="KFF241" s="718"/>
      <c r="KFG241" s="718"/>
      <c r="KFH241" s="718"/>
      <c r="KFI241" s="719"/>
      <c r="KFJ241" s="719"/>
      <c r="KFK241" s="719"/>
      <c r="KFL241" s="719"/>
      <c r="KFM241" s="719"/>
      <c r="KFN241" s="719"/>
      <c r="KFO241" s="717"/>
      <c r="KFP241" s="718"/>
      <c r="KFQ241" s="718"/>
      <c r="KFR241" s="718"/>
      <c r="KFS241" s="718"/>
      <c r="KFT241" s="718"/>
      <c r="KFU241" s="718"/>
      <c r="KFV241" s="718"/>
      <c r="KFW241" s="718"/>
      <c r="KFX241" s="718"/>
      <c r="KFY241" s="718"/>
      <c r="KFZ241" s="718"/>
      <c r="KGA241" s="718"/>
      <c r="KGB241" s="719"/>
      <c r="KGC241" s="719"/>
      <c r="KGD241" s="719"/>
      <c r="KGE241" s="719"/>
      <c r="KGF241" s="719"/>
      <c r="KGG241" s="719"/>
      <c r="KGH241" s="717"/>
      <c r="KGI241" s="718"/>
      <c r="KGJ241" s="718"/>
      <c r="KGK241" s="718"/>
      <c r="KGL241" s="718"/>
      <c r="KGM241" s="718"/>
      <c r="KGN241" s="718"/>
      <c r="KGO241" s="718"/>
      <c r="KGP241" s="718"/>
      <c r="KGQ241" s="718"/>
      <c r="KGR241" s="718"/>
      <c r="KGS241" s="718"/>
      <c r="KGT241" s="718"/>
      <c r="KGU241" s="719"/>
      <c r="KGV241" s="719"/>
      <c r="KGW241" s="719"/>
      <c r="KGX241" s="719"/>
      <c r="KGY241" s="719"/>
      <c r="KGZ241" s="719"/>
      <c r="KHA241" s="717"/>
      <c r="KHB241" s="718"/>
      <c r="KHC241" s="718"/>
      <c r="KHD241" s="718"/>
      <c r="KHE241" s="718"/>
      <c r="KHF241" s="718"/>
      <c r="KHG241" s="718"/>
      <c r="KHH241" s="718"/>
      <c r="KHI241" s="718"/>
      <c r="KHJ241" s="718"/>
      <c r="KHK241" s="718"/>
      <c r="KHL241" s="718"/>
      <c r="KHM241" s="718"/>
      <c r="KHN241" s="719"/>
      <c r="KHO241" s="719"/>
      <c r="KHP241" s="719"/>
      <c r="KHQ241" s="719"/>
      <c r="KHR241" s="719"/>
      <c r="KHS241" s="719"/>
      <c r="KHT241" s="717"/>
      <c r="KHU241" s="718"/>
      <c r="KHV241" s="718"/>
      <c r="KHW241" s="718"/>
      <c r="KHX241" s="718"/>
      <c r="KHY241" s="718"/>
      <c r="KHZ241" s="718"/>
      <c r="KIA241" s="718"/>
      <c r="KIB241" s="718"/>
      <c r="KIC241" s="718"/>
      <c r="KID241" s="718"/>
      <c r="KIE241" s="718"/>
      <c r="KIF241" s="718"/>
      <c r="KIG241" s="719"/>
      <c r="KIH241" s="719"/>
      <c r="KII241" s="719"/>
      <c r="KIJ241" s="719"/>
      <c r="KIK241" s="719"/>
      <c r="KIL241" s="719"/>
      <c r="KIM241" s="717"/>
      <c r="KIN241" s="718"/>
      <c r="KIO241" s="718"/>
      <c r="KIP241" s="718"/>
      <c r="KIQ241" s="718"/>
      <c r="KIR241" s="718"/>
      <c r="KIS241" s="718"/>
      <c r="KIT241" s="718"/>
      <c r="KIU241" s="718"/>
      <c r="KIV241" s="718"/>
      <c r="KIW241" s="718"/>
      <c r="KIX241" s="718"/>
      <c r="KIY241" s="718"/>
      <c r="KIZ241" s="719"/>
      <c r="KJA241" s="719"/>
      <c r="KJB241" s="719"/>
      <c r="KJC241" s="719"/>
      <c r="KJD241" s="719"/>
      <c r="KJE241" s="719"/>
      <c r="KJF241" s="717"/>
      <c r="KJG241" s="718"/>
      <c r="KJH241" s="718"/>
      <c r="KJI241" s="718"/>
      <c r="KJJ241" s="718"/>
      <c r="KJK241" s="718"/>
      <c r="KJL241" s="718"/>
      <c r="KJM241" s="718"/>
      <c r="KJN241" s="718"/>
      <c r="KJO241" s="718"/>
      <c r="KJP241" s="718"/>
      <c r="KJQ241" s="718"/>
      <c r="KJR241" s="718"/>
      <c r="KJS241" s="719"/>
      <c r="KJT241" s="719"/>
      <c r="KJU241" s="719"/>
      <c r="KJV241" s="719"/>
      <c r="KJW241" s="719"/>
      <c r="KJX241" s="719"/>
      <c r="KJY241" s="717"/>
      <c r="KJZ241" s="718"/>
      <c r="KKA241" s="718"/>
      <c r="KKB241" s="718"/>
      <c r="KKC241" s="718"/>
      <c r="KKD241" s="718"/>
      <c r="KKE241" s="718"/>
      <c r="KKF241" s="718"/>
      <c r="KKG241" s="718"/>
      <c r="KKH241" s="718"/>
      <c r="KKI241" s="718"/>
      <c r="KKJ241" s="718"/>
      <c r="KKK241" s="718"/>
      <c r="KKL241" s="719"/>
      <c r="KKM241" s="719"/>
      <c r="KKN241" s="719"/>
      <c r="KKO241" s="719"/>
      <c r="KKP241" s="719"/>
      <c r="KKQ241" s="719"/>
      <c r="KKR241" s="717"/>
      <c r="KKS241" s="718"/>
      <c r="KKT241" s="718"/>
      <c r="KKU241" s="718"/>
      <c r="KKV241" s="718"/>
      <c r="KKW241" s="718"/>
      <c r="KKX241" s="718"/>
      <c r="KKY241" s="718"/>
      <c r="KKZ241" s="718"/>
      <c r="KLA241" s="718"/>
      <c r="KLB241" s="718"/>
      <c r="KLC241" s="718"/>
      <c r="KLD241" s="718"/>
      <c r="KLE241" s="719"/>
      <c r="KLF241" s="719"/>
      <c r="KLG241" s="719"/>
      <c r="KLH241" s="719"/>
      <c r="KLI241" s="719"/>
      <c r="KLJ241" s="719"/>
      <c r="KLK241" s="717"/>
      <c r="KLL241" s="718"/>
      <c r="KLM241" s="718"/>
      <c r="KLN241" s="718"/>
      <c r="KLO241" s="718"/>
      <c r="KLP241" s="718"/>
      <c r="KLQ241" s="718"/>
      <c r="KLR241" s="718"/>
      <c r="KLS241" s="718"/>
      <c r="KLT241" s="718"/>
      <c r="KLU241" s="718"/>
      <c r="KLV241" s="718"/>
      <c r="KLW241" s="718"/>
      <c r="KLX241" s="719"/>
      <c r="KLY241" s="719"/>
      <c r="KLZ241" s="719"/>
      <c r="KMA241" s="719"/>
      <c r="KMB241" s="719"/>
      <c r="KMC241" s="719"/>
      <c r="KMD241" s="717"/>
      <c r="KME241" s="718"/>
      <c r="KMF241" s="718"/>
      <c r="KMG241" s="718"/>
      <c r="KMH241" s="718"/>
      <c r="KMI241" s="718"/>
      <c r="KMJ241" s="718"/>
      <c r="KMK241" s="718"/>
      <c r="KML241" s="718"/>
      <c r="KMM241" s="718"/>
      <c r="KMN241" s="718"/>
      <c r="KMO241" s="718"/>
      <c r="KMP241" s="718"/>
      <c r="KMQ241" s="719"/>
      <c r="KMR241" s="719"/>
      <c r="KMS241" s="719"/>
      <c r="KMT241" s="719"/>
      <c r="KMU241" s="719"/>
      <c r="KMV241" s="719"/>
      <c r="KMW241" s="717"/>
      <c r="KMX241" s="718"/>
      <c r="KMY241" s="718"/>
      <c r="KMZ241" s="718"/>
      <c r="KNA241" s="718"/>
      <c r="KNB241" s="718"/>
      <c r="KNC241" s="718"/>
      <c r="KND241" s="718"/>
      <c r="KNE241" s="718"/>
      <c r="KNF241" s="718"/>
      <c r="KNG241" s="718"/>
      <c r="KNH241" s="718"/>
      <c r="KNI241" s="718"/>
      <c r="KNJ241" s="719"/>
      <c r="KNK241" s="719"/>
      <c r="KNL241" s="719"/>
      <c r="KNM241" s="719"/>
      <c r="KNN241" s="719"/>
      <c r="KNO241" s="719"/>
      <c r="KNP241" s="717"/>
      <c r="KNQ241" s="718"/>
      <c r="KNR241" s="718"/>
      <c r="KNS241" s="718"/>
      <c r="KNT241" s="718"/>
      <c r="KNU241" s="718"/>
      <c r="KNV241" s="718"/>
      <c r="KNW241" s="718"/>
      <c r="KNX241" s="718"/>
      <c r="KNY241" s="718"/>
      <c r="KNZ241" s="718"/>
      <c r="KOA241" s="718"/>
      <c r="KOB241" s="718"/>
      <c r="KOC241" s="719"/>
      <c r="KOD241" s="719"/>
      <c r="KOE241" s="719"/>
      <c r="KOF241" s="719"/>
      <c r="KOG241" s="719"/>
      <c r="KOH241" s="719"/>
      <c r="KOI241" s="717"/>
      <c r="KOJ241" s="718"/>
      <c r="KOK241" s="718"/>
      <c r="KOL241" s="718"/>
      <c r="KOM241" s="718"/>
      <c r="KON241" s="718"/>
      <c r="KOO241" s="718"/>
      <c r="KOP241" s="718"/>
      <c r="KOQ241" s="718"/>
      <c r="KOR241" s="718"/>
      <c r="KOS241" s="718"/>
      <c r="KOT241" s="718"/>
      <c r="KOU241" s="718"/>
      <c r="KOV241" s="719"/>
      <c r="KOW241" s="719"/>
      <c r="KOX241" s="719"/>
      <c r="KOY241" s="719"/>
      <c r="KOZ241" s="719"/>
      <c r="KPA241" s="719"/>
      <c r="KPB241" s="717"/>
      <c r="KPC241" s="718"/>
      <c r="KPD241" s="718"/>
      <c r="KPE241" s="718"/>
      <c r="KPF241" s="718"/>
      <c r="KPG241" s="718"/>
      <c r="KPH241" s="718"/>
      <c r="KPI241" s="718"/>
      <c r="KPJ241" s="718"/>
      <c r="KPK241" s="718"/>
      <c r="KPL241" s="718"/>
      <c r="KPM241" s="718"/>
      <c r="KPN241" s="718"/>
      <c r="KPO241" s="719"/>
      <c r="KPP241" s="719"/>
      <c r="KPQ241" s="719"/>
      <c r="KPR241" s="719"/>
      <c r="KPS241" s="719"/>
      <c r="KPT241" s="719"/>
      <c r="KPU241" s="717"/>
      <c r="KPV241" s="718"/>
      <c r="KPW241" s="718"/>
      <c r="KPX241" s="718"/>
      <c r="KPY241" s="718"/>
      <c r="KPZ241" s="718"/>
      <c r="KQA241" s="718"/>
      <c r="KQB241" s="718"/>
      <c r="KQC241" s="718"/>
      <c r="KQD241" s="718"/>
      <c r="KQE241" s="718"/>
      <c r="KQF241" s="718"/>
      <c r="KQG241" s="718"/>
      <c r="KQH241" s="719"/>
      <c r="KQI241" s="719"/>
      <c r="KQJ241" s="719"/>
      <c r="KQK241" s="719"/>
      <c r="KQL241" s="719"/>
      <c r="KQM241" s="719"/>
      <c r="KQN241" s="717"/>
      <c r="KQO241" s="718"/>
      <c r="KQP241" s="718"/>
      <c r="KQQ241" s="718"/>
      <c r="KQR241" s="718"/>
      <c r="KQS241" s="718"/>
      <c r="KQT241" s="718"/>
      <c r="KQU241" s="718"/>
      <c r="KQV241" s="718"/>
      <c r="KQW241" s="718"/>
      <c r="KQX241" s="718"/>
      <c r="KQY241" s="718"/>
      <c r="KQZ241" s="718"/>
      <c r="KRA241" s="719"/>
      <c r="KRB241" s="719"/>
      <c r="KRC241" s="719"/>
      <c r="KRD241" s="719"/>
      <c r="KRE241" s="719"/>
      <c r="KRF241" s="719"/>
      <c r="KRG241" s="717"/>
      <c r="KRH241" s="718"/>
      <c r="KRI241" s="718"/>
      <c r="KRJ241" s="718"/>
      <c r="KRK241" s="718"/>
      <c r="KRL241" s="718"/>
      <c r="KRM241" s="718"/>
      <c r="KRN241" s="718"/>
      <c r="KRO241" s="718"/>
      <c r="KRP241" s="718"/>
      <c r="KRQ241" s="718"/>
      <c r="KRR241" s="718"/>
      <c r="KRS241" s="718"/>
      <c r="KRT241" s="719"/>
      <c r="KRU241" s="719"/>
      <c r="KRV241" s="719"/>
      <c r="KRW241" s="719"/>
      <c r="KRX241" s="719"/>
      <c r="KRY241" s="719"/>
      <c r="KRZ241" s="717"/>
      <c r="KSA241" s="718"/>
      <c r="KSB241" s="718"/>
      <c r="KSC241" s="718"/>
      <c r="KSD241" s="718"/>
      <c r="KSE241" s="718"/>
      <c r="KSF241" s="718"/>
      <c r="KSG241" s="718"/>
      <c r="KSH241" s="718"/>
      <c r="KSI241" s="718"/>
      <c r="KSJ241" s="718"/>
      <c r="KSK241" s="718"/>
      <c r="KSL241" s="718"/>
      <c r="KSM241" s="719"/>
      <c r="KSN241" s="719"/>
      <c r="KSO241" s="719"/>
      <c r="KSP241" s="719"/>
      <c r="KSQ241" s="719"/>
      <c r="KSR241" s="719"/>
      <c r="KSS241" s="717"/>
      <c r="KST241" s="718"/>
      <c r="KSU241" s="718"/>
      <c r="KSV241" s="718"/>
      <c r="KSW241" s="718"/>
      <c r="KSX241" s="718"/>
      <c r="KSY241" s="718"/>
      <c r="KSZ241" s="718"/>
      <c r="KTA241" s="718"/>
      <c r="KTB241" s="718"/>
      <c r="KTC241" s="718"/>
      <c r="KTD241" s="718"/>
      <c r="KTE241" s="718"/>
      <c r="KTF241" s="719"/>
      <c r="KTG241" s="719"/>
      <c r="KTH241" s="719"/>
      <c r="KTI241" s="719"/>
      <c r="KTJ241" s="719"/>
      <c r="KTK241" s="719"/>
      <c r="KTL241" s="717"/>
      <c r="KTM241" s="718"/>
      <c r="KTN241" s="718"/>
      <c r="KTO241" s="718"/>
      <c r="KTP241" s="718"/>
      <c r="KTQ241" s="718"/>
      <c r="KTR241" s="718"/>
      <c r="KTS241" s="718"/>
      <c r="KTT241" s="718"/>
      <c r="KTU241" s="718"/>
      <c r="KTV241" s="718"/>
      <c r="KTW241" s="718"/>
      <c r="KTX241" s="718"/>
      <c r="KTY241" s="719"/>
      <c r="KTZ241" s="719"/>
      <c r="KUA241" s="719"/>
      <c r="KUB241" s="719"/>
      <c r="KUC241" s="719"/>
      <c r="KUD241" s="719"/>
      <c r="KUE241" s="717"/>
      <c r="KUF241" s="718"/>
      <c r="KUG241" s="718"/>
      <c r="KUH241" s="718"/>
      <c r="KUI241" s="718"/>
      <c r="KUJ241" s="718"/>
      <c r="KUK241" s="718"/>
      <c r="KUL241" s="718"/>
      <c r="KUM241" s="718"/>
      <c r="KUN241" s="718"/>
      <c r="KUO241" s="718"/>
      <c r="KUP241" s="718"/>
      <c r="KUQ241" s="718"/>
      <c r="KUR241" s="719"/>
      <c r="KUS241" s="719"/>
      <c r="KUT241" s="719"/>
      <c r="KUU241" s="719"/>
      <c r="KUV241" s="719"/>
      <c r="KUW241" s="719"/>
      <c r="KUX241" s="717"/>
      <c r="KUY241" s="718"/>
      <c r="KUZ241" s="718"/>
      <c r="KVA241" s="718"/>
      <c r="KVB241" s="718"/>
      <c r="KVC241" s="718"/>
      <c r="KVD241" s="718"/>
      <c r="KVE241" s="718"/>
      <c r="KVF241" s="718"/>
      <c r="KVG241" s="718"/>
      <c r="KVH241" s="718"/>
      <c r="KVI241" s="718"/>
      <c r="KVJ241" s="718"/>
      <c r="KVK241" s="719"/>
      <c r="KVL241" s="719"/>
      <c r="KVM241" s="719"/>
      <c r="KVN241" s="719"/>
      <c r="KVO241" s="719"/>
      <c r="KVP241" s="719"/>
      <c r="KVQ241" s="717"/>
      <c r="KVR241" s="718"/>
      <c r="KVS241" s="718"/>
      <c r="KVT241" s="718"/>
      <c r="KVU241" s="718"/>
      <c r="KVV241" s="718"/>
      <c r="KVW241" s="718"/>
      <c r="KVX241" s="718"/>
      <c r="KVY241" s="718"/>
      <c r="KVZ241" s="718"/>
      <c r="KWA241" s="718"/>
      <c r="KWB241" s="718"/>
      <c r="KWC241" s="718"/>
      <c r="KWD241" s="719"/>
      <c r="KWE241" s="719"/>
      <c r="KWF241" s="719"/>
      <c r="KWG241" s="719"/>
      <c r="KWH241" s="719"/>
      <c r="KWI241" s="719"/>
      <c r="KWJ241" s="717"/>
      <c r="KWK241" s="718"/>
      <c r="KWL241" s="718"/>
      <c r="KWM241" s="718"/>
      <c r="KWN241" s="718"/>
      <c r="KWO241" s="718"/>
      <c r="KWP241" s="718"/>
      <c r="KWQ241" s="718"/>
      <c r="KWR241" s="718"/>
      <c r="KWS241" s="718"/>
      <c r="KWT241" s="718"/>
      <c r="KWU241" s="718"/>
      <c r="KWV241" s="718"/>
      <c r="KWW241" s="719"/>
      <c r="KWX241" s="719"/>
      <c r="KWY241" s="719"/>
      <c r="KWZ241" s="719"/>
      <c r="KXA241" s="719"/>
      <c r="KXB241" s="719"/>
      <c r="KXC241" s="717"/>
      <c r="KXD241" s="718"/>
      <c r="KXE241" s="718"/>
      <c r="KXF241" s="718"/>
      <c r="KXG241" s="718"/>
      <c r="KXH241" s="718"/>
      <c r="KXI241" s="718"/>
      <c r="KXJ241" s="718"/>
      <c r="KXK241" s="718"/>
      <c r="KXL241" s="718"/>
      <c r="KXM241" s="718"/>
      <c r="KXN241" s="718"/>
      <c r="KXO241" s="718"/>
      <c r="KXP241" s="719"/>
      <c r="KXQ241" s="719"/>
      <c r="KXR241" s="719"/>
      <c r="KXS241" s="719"/>
      <c r="KXT241" s="719"/>
      <c r="KXU241" s="719"/>
      <c r="KXV241" s="717"/>
      <c r="KXW241" s="718"/>
      <c r="KXX241" s="718"/>
      <c r="KXY241" s="718"/>
      <c r="KXZ241" s="718"/>
      <c r="KYA241" s="718"/>
      <c r="KYB241" s="718"/>
      <c r="KYC241" s="718"/>
      <c r="KYD241" s="718"/>
      <c r="KYE241" s="718"/>
      <c r="KYF241" s="718"/>
      <c r="KYG241" s="718"/>
      <c r="KYH241" s="718"/>
      <c r="KYI241" s="719"/>
      <c r="KYJ241" s="719"/>
      <c r="KYK241" s="719"/>
      <c r="KYL241" s="719"/>
      <c r="KYM241" s="719"/>
      <c r="KYN241" s="719"/>
      <c r="KYO241" s="717"/>
      <c r="KYP241" s="718"/>
      <c r="KYQ241" s="718"/>
      <c r="KYR241" s="718"/>
      <c r="KYS241" s="718"/>
      <c r="KYT241" s="718"/>
      <c r="KYU241" s="718"/>
      <c r="KYV241" s="718"/>
      <c r="KYW241" s="718"/>
      <c r="KYX241" s="718"/>
      <c r="KYY241" s="718"/>
      <c r="KYZ241" s="718"/>
      <c r="KZA241" s="718"/>
      <c r="KZB241" s="719"/>
      <c r="KZC241" s="719"/>
      <c r="KZD241" s="719"/>
      <c r="KZE241" s="719"/>
      <c r="KZF241" s="719"/>
      <c r="KZG241" s="719"/>
      <c r="KZH241" s="717"/>
      <c r="KZI241" s="718"/>
      <c r="KZJ241" s="718"/>
      <c r="KZK241" s="718"/>
      <c r="KZL241" s="718"/>
      <c r="KZM241" s="718"/>
      <c r="KZN241" s="718"/>
      <c r="KZO241" s="718"/>
      <c r="KZP241" s="718"/>
      <c r="KZQ241" s="718"/>
      <c r="KZR241" s="718"/>
      <c r="KZS241" s="718"/>
      <c r="KZT241" s="718"/>
      <c r="KZU241" s="719"/>
      <c r="KZV241" s="719"/>
      <c r="KZW241" s="719"/>
      <c r="KZX241" s="719"/>
      <c r="KZY241" s="719"/>
      <c r="KZZ241" s="719"/>
      <c r="LAA241" s="717"/>
      <c r="LAB241" s="718"/>
      <c r="LAC241" s="718"/>
      <c r="LAD241" s="718"/>
      <c r="LAE241" s="718"/>
      <c r="LAF241" s="718"/>
      <c r="LAG241" s="718"/>
      <c r="LAH241" s="718"/>
      <c r="LAI241" s="718"/>
      <c r="LAJ241" s="718"/>
      <c r="LAK241" s="718"/>
      <c r="LAL241" s="718"/>
      <c r="LAM241" s="718"/>
      <c r="LAN241" s="719"/>
      <c r="LAO241" s="719"/>
      <c r="LAP241" s="719"/>
      <c r="LAQ241" s="719"/>
      <c r="LAR241" s="719"/>
      <c r="LAS241" s="719"/>
      <c r="LAT241" s="717"/>
      <c r="LAU241" s="718"/>
      <c r="LAV241" s="718"/>
      <c r="LAW241" s="718"/>
      <c r="LAX241" s="718"/>
      <c r="LAY241" s="718"/>
      <c r="LAZ241" s="718"/>
      <c r="LBA241" s="718"/>
      <c r="LBB241" s="718"/>
      <c r="LBC241" s="718"/>
      <c r="LBD241" s="718"/>
      <c r="LBE241" s="718"/>
      <c r="LBF241" s="718"/>
      <c r="LBG241" s="719"/>
      <c r="LBH241" s="719"/>
      <c r="LBI241" s="719"/>
      <c r="LBJ241" s="719"/>
      <c r="LBK241" s="719"/>
      <c r="LBL241" s="719"/>
      <c r="LBM241" s="717"/>
      <c r="LBN241" s="718"/>
      <c r="LBO241" s="718"/>
      <c r="LBP241" s="718"/>
      <c r="LBQ241" s="718"/>
      <c r="LBR241" s="718"/>
      <c r="LBS241" s="718"/>
      <c r="LBT241" s="718"/>
      <c r="LBU241" s="718"/>
      <c r="LBV241" s="718"/>
      <c r="LBW241" s="718"/>
      <c r="LBX241" s="718"/>
      <c r="LBY241" s="718"/>
      <c r="LBZ241" s="719"/>
      <c r="LCA241" s="719"/>
      <c r="LCB241" s="719"/>
      <c r="LCC241" s="719"/>
      <c r="LCD241" s="719"/>
      <c r="LCE241" s="719"/>
      <c r="LCF241" s="717"/>
      <c r="LCG241" s="718"/>
      <c r="LCH241" s="718"/>
      <c r="LCI241" s="718"/>
      <c r="LCJ241" s="718"/>
      <c r="LCK241" s="718"/>
      <c r="LCL241" s="718"/>
      <c r="LCM241" s="718"/>
      <c r="LCN241" s="718"/>
      <c r="LCO241" s="718"/>
      <c r="LCP241" s="718"/>
      <c r="LCQ241" s="718"/>
      <c r="LCR241" s="718"/>
      <c r="LCS241" s="719"/>
      <c r="LCT241" s="719"/>
      <c r="LCU241" s="719"/>
      <c r="LCV241" s="719"/>
      <c r="LCW241" s="719"/>
      <c r="LCX241" s="719"/>
      <c r="LCY241" s="717"/>
      <c r="LCZ241" s="718"/>
      <c r="LDA241" s="718"/>
      <c r="LDB241" s="718"/>
      <c r="LDC241" s="718"/>
      <c r="LDD241" s="718"/>
      <c r="LDE241" s="718"/>
      <c r="LDF241" s="718"/>
      <c r="LDG241" s="718"/>
      <c r="LDH241" s="718"/>
      <c r="LDI241" s="718"/>
      <c r="LDJ241" s="718"/>
      <c r="LDK241" s="718"/>
      <c r="LDL241" s="719"/>
      <c r="LDM241" s="719"/>
      <c r="LDN241" s="719"/>
      <c r="LDO241" s="719"/>
      <c r="LDP241" s="719"/>
      <c r="LDQ241" s="719"/>
      <c r="LDR241" s="717"/>
      <c r="LDS241" s="718"/>
      <c r="LDT241" s="718"/>
      <c r="LDU241" s="718"/>
      <c r="LDV241" s="718"/>
      <c r="LDW241" s="718"/>
      <c r="LDX241" s="718"/>
      <c r="LDY241" s="718"/>
      <c r="LDZ241" s="718"/>
      <c r="LEA241" s="718"/>
      <c r="LEB241" s="718"/>
      <c r="LEC241" s="718"/>
      <c r="LED241" s="718"/>
      <c r="LEE241" s="719"/>
      <c r="LEF241" s="719"/>
      <c r="LEG241" s="719"/>
      <c r="LEH241" s="719"/>
      <c r="LEI241" s="719"/>
      <c r="LEJ241" s="719"/>
      <c r="LEK241" s="717"/>
      <c r="LEL241" s="718"/>
      <c r="LEM241" s="718"/>
      <c r="LEN241" s="718"/>
      <c r="LEO241" s="718"/>
      <c r="LEP241" s="718"/>
      <c r="LEQ241" s="718"/>
      <c r="LER241" s="718"/>
      <c r="LES241" s="718"/>
      <c r="LET241" s="718"/>
      <c r="LEU241" s="718"/>
      <c r="LEV241" s="718"/>
      <c r="LEW241" s="718"/>
      <c r="LEX241" s="719"/>
      <c r="LEY241" s="719"/>
      <c r="LEZ241" s="719"/>
      <c r="LFA241" s="719"/>
      <c r="LFB241" s="719"/>
      <c r="LFC241" s="719"/>
      <c r="LFD241" s="717"/>
      <c r="LFE241" s="718"/>
      <c r="LFF241" s="718"/>
      <c r="LFG241" s="718"/>
      <c r="LFH241" s="718"/>
      <c r="LFI241" s="718"/>
      <c r="LFJ241" s="718"/>
      <c r="LFK241" s="718"/>
      <c r="LFL241" s="718"/>
      <c r="LFM241" s="718"/>
      <c r="LFN241" s="718"/>
      <c r="LFO241" s="718"/>
      <c r="LFP241" s="718"/>
      <c r="LFQ241" s="719"/>
      <c r="LFR241" s="719"/>
      <c r="LFS241" s="719"/>
      <c r="LFT241" s="719"/>
      <c r="LFU241" s="719"/>
      <c r="LFV241" s="719"/>
      <c r="LFW241" s="717"/>
      <c r="LFX241" s="718"/>
      <c r="LFY241" s="718"/>
      <c r="LFZ241" s="718"/>
      <c r="LGA241" s="718"/>
      <c r="LGB241" s="718"/>
      <c r="LGC241" s="718"/>
      <c r="LGD241" s="718"/>
      <c r="LGE241" s="718"/>
      <c r="LGF241" s="718"/>
      <c r="LGG241" s="718"/>
      <c r="LGH241" s="718"/>
      <c r="LGI241" s="718"/>
      <c r="LGJ241" s="719"/>
      <c r="LGK241" s="719"/>
      <c r="LGL241" s="719"/>
      <c r="LGM241" s="719"/>
      <c r="LGN241" s="719"/>
      <c r="LGO241" s="719"/>
      <c r="LGP241" s="717"/>
      <c r="LGQ241" s="718"/>
      <c r="LGR241" s="718"/>
      <c r="LGS241" s="718"/>
      <c r="LGT241" s="718"/>
      <c r="LGU241" s="718"/>
      <c r="LGV241" s="718"/>
      <c r="LGW241" s="718"/>
      <c r="LGX241" s="718"/>
      <c r="LGY241" s="718"/>
      <c r="LGZ241" s="718"/>
      <c r="LHA241" s="718"/>
      <c r="LHB241" s="718"/>
      <c r="LHC241" s="719"/>
      <c r="LHD241" s="719"/>
      <c r="LHE241" s="719"/>
      <c r="LHF241" s="719"/>
      <c r="LHG241" s="719"/>
      <c r="LHH241" s="719"/>
      <c r="LHI241" s="717"/>
      <c r="LHJ241" s="718"/>
      <c r="LHK241" s="718"/>
      <c r="LHL241" s="718"/>
      <c r="LHM241" s="718"/>
      <c r="LHN241" s="718"/>
      <c r="LHO241" s="718"/>
      <c r="LHP241" s="718"/>
      <c r="LHQ241" s="718"/>
      <c r="LHR241" s="718"/>
      <c r="LHS241" s="718"/>
      <c r="LHT241" s="718"/>
      <c r="LHU241" s="718"/>
      <c r="LHV241" s="719"/>
      <c r="LHW241" s="719"/>
      <c r="LHX241" s="719"/>
      <c r="LHY241" s="719"/>
      <c r="LHZ241" s="719"/>
      <c r="LIA241" s="719"/>
      <c r="LIB241" s="717"/>
      <c r="LIC241" s="718"/>
      <c r="LID241" s="718"/>
      <c r="LIE241" s="718"/>
      <c r="LIF241" s="718"/>
      <c r="LIG241" s="718"/>
      <c r="LIH241" s="718"/>
      <c r="LII241" s="718"/>
      <c r="LIJ241" s="718"/>
      <c r="LIK241" s="718"/>
      <c r="LIL241" s="718"/>
      <c r="LIM241" s="718"/>
      <c r="LIN241" s="718"/>
      <c r="LIO241" s="719"/>
      <c r="LIP241" s="719"/>
      <c r="LIQ241" s="719"/>
      <c r="LIR241" s="719"/>
      <c r="LIS241" s="719"/>
      <c r="LIT241" s="719"/>
      <c r="LIU241" s="717"/>
      <c r="LIV241" s="718"/>
      <c r="LIW241" s="718"/>
      <c r="LIX241" s="718"/>
      <c r="LIY241" s="718"/>
      <c r="LIZ241" s="718"/>
      <c r="LJA241" s="718"/>
      <c r="LJB241" s="718"/>
      <c r="LJC241" s="718"/>
      <c r="LJD241" s="718"/>
      <c r="LJE241" s="718"/>
      <c r="LJF241" s="718"/>
      <c r="LJG241" s="718"/>
      <c r="LJH241" s="719"/>
      <c r="LJI241" s="719"/>
      <c r="LJJ241" s="719"/>
      <c r="LJK241" s="719"/>
      <c r="LJL241" s="719"/>
      <c r="LJM241" s="719"/>
      <c r="LJN241" s="717"/>
      <c r="LJO241" s="718"/>
      <c r="LJP241" s="718"/>
      <c r="LJQ241" s="718"/>
      <c r="LJR241" s="718"/>
      <c r="LJS241" s="718"/>
      <c r="LJT241" s="718"/>
      <c r="LJU241" s="718"/>
      <c r="LJV241" s="718"/>
      <c r="LJW241" s="718"/>
      <c r="LJX241" s="718"/>
      <c r="LJY241" s="718"/>
      <c r="LJZ241" s="718"/>
      <c r="LKA241" s="719"/>
      <c r="LKB241" s="719"/>
      <c r="LKC241" s="719"/>
      <c r="LKD241" s="719"/>
      <c r="LKE241" s="719"/>
      <c r="LKF241" s="719"/>
      <c r="LKG241" s="717"/>
      <c r="LKH241" s="718"/>
      <c r="LKI241" s="718"/>
      <c r="LKJ241" s="718"/>
      <c r="LKK241" s="718"/>
      <c r="LKL241" s="718"/>
      <c r="LKM241" s="718"/>
      <c r="LKN241" s="718"/>
      <c r="LKO241" s="718"/>
      <c r="LKP241" s="718"/>
      <c r="LKQ241" s="718"/>
      <c r="LKR241" s="718"/>
      <c r="LKS241" s="718"/>
      <c r="LKT241" s="719"/>
      <c r="LKU241" s="719"/>
      <c r="LKV241" s="719"/>
      <c r="LKW241" s="719"/>
      <c r="LKX241" s="719"/>
      <c r="LKY241" s="719"/>
      <c r="LKZ241" s="717"/>
      <c r="LLA241" s="718"/>
      <c r="LLB241" s="718"/>
      <c r="LLC241" s="718"/>
      <c r="LLD241" s="718"/>
      <c r="LLE241" s="718"/>
      <c r="LLF241" s="718"/>
      <c r="LLG241" s="718"/>
      <c r="LLH241" s="718"/>
      <c r="LLI241" s="718"/>
      <c r="LLJ241" s="718"/>
      <c r="LLK241" s="718"/>
      <c r="LLL241" s="718"/>
      <c r="LLM241" s="719"/>
      <c r="LLN241" s="719"/>
      <c r="LLO241" s="719"/>
      <c r="LLP241" s="719"/>
      <c r="LLQ241" s="719"/>
      <c r="LLR241" s="719"/>
      <c r="LLS241" s="717"/>
      <c r="LLT241" s="718"/>
      <c r="LLU241" s="718"/>
      <c r="LLV241" s="718"/>
      <c r="LLW241" s="718"/>
      <c r="LLX241" s="718"/>
      <c r="LLY241" s="718"/>
      <c r="LLZ241" s="718"/>
      <c r="LMA241" s="718"/>
      <c r="LMB241" s="718"/>
      <c r="LMC241" s="718"/>
      <c r="LMD241" s="718"/>
      <c r="LME241" s="718"/>
      <c r="LMF241" s="719"/>
      <c r="LMG241" s="719"/>
      <c r="LMH241" s="719"/>
      <c r="LMI241" s="719"/>
      <c r="LMJ241" s="719"/>
      <c r="LMK241" s="719"/>
      <c r="LML241" s="717"/>
      <c r="LMM241" s="718"/>
      <c r="LMN241" s="718"/>
      <c r="LMO241" s="718"/>
      <c r="LMP241" s="718"/>
      <c r="LMQ241" s="718"/>
      <c r="LMR241" s="718"/>
      <c r="LMS241" s="718"/>
      <c r="LMT241" s="718"/>
      <c r="LMU241" s="718"/>
      <c r="LMV241" s="718"/>
      <c r="LMW241" s="718"/>
      <c r="LMX241" s="718"/>
      <c r="LMY241" s="719"/>
      <c r="LMZ241" s="719"/>
      <c r="LNA241" s="719"/>
      <c r="LNB241" s="719"/>
      <c r="LNC241" s="719"/>
      <c r="LND241" s="719"/>
      <c r="LNE241" s="717"/>
      <c r="LNF241" s="718"/>
      <c r="LNG241" s="718"/>
      <c r="LNH241" s="718"/>
      <c r="LNI241" s="718"/>
      <c r="LNJ241" s="718"/>
      <c r="LNK241" s="718"/>
      <c r="LNL241" s="718"/>
      <c r="LNM241" s="718"/>
      <c r="LNN241" s="718"/>
      <c r="LNO241" s="718"/>
      <c r="LNP241" s="718"/>
      <c r="LNQ241" s="718"/>
      <c r="LNR241" s="719"/>
      <c r="LNS241" s="719"/>
      <c r="LNT241" s="719"/>
      <c r="LNU241" s="719"/>
      <c r="LNV241" s="719"/>
      <c r="LNW241" s="719"/>
      <c r="LNX241" s="717"/>
      <c r="LNY241" s="718"/>
      <c r="LNZ241" s="718"/>
      <c r="LOA241" s="718"/>
      <c r="LOB241" s="718"/>
      <c r="LOC241" s="718"/>
      <c r="LOD241" s="718"/>
      <c r="LOE241" s="718"/>
      <c r="LOF241" s="718"/>
      <c r="LOG241" s="718"/>
      <c r="LOH241" s="718"/>
      <c r="LOI241" s="718"/>
      <c r="LOJ241" s="718"/>
      <c r="LOK241" s="719"/>
      <c r="LOL241" s="719"/>
      <c r="LOM241" s="719"/>
      <c r="LON241" s="719"/>
      <c r="LOO241" s="719"/>
      <c r="LOP241" s="719"/>
      <c r="LOQ241" s="717"/>
      <c r="LOR241" s="718"/>
      <c r="LOS241" s="718"/>
      <c r="LOT241" s="718"/>
      <c r="LOU241" s="718"/>
      <c r="LOV241" s="718"/>
      <c r="LOW241" s="718"/>
      <c r="LOX241" s="718"/>
      <c r="LOY241" s="718"/>
      <c r="LOZ241" s="718"/>
      <c r="LPA241" s="718"/>
      <c r="LPB241" s="718"/>
      <c r="LPC241" s="718"/>
      <c r="LPD241" s="719"/>
      <c r="LPE241" s="719"/>
      <c r="LPF241" s="719"/>
      <c r="LPG241" s="719"/>
      <c r="LPH241" s="719"/>
      <c r="LPI241" s="719"/>
      <c r="LPJ241" s="717"/>
      <c r="LPK241" s="718"/>
      <c r="LPL241" s="718"/>
      <c r="LPM241" s="718"/>
      <c r="LPN241" s="718"/>
      <c r="LPO241" s="718"/>
      <c r="LPP241" s="718"/>
      <c r="LPQ241" s="718"/>
      <c r="LPR241" s="718"/>
      <c r="LPS241" s="718"/>
      <c r="LPT241" s="718"/>
      <c r="LPU241" s="718"/>
      <c r="LPV241" s="718"/>
      <c r="LPW241" s="719"/>
      <c r="LPX241" s="719"/>
      <c r="LPY241" s="719"/>
      <c r="LPZ241" s="719"/>
      <c r="LQA241" s="719"/>
      <c r="LQB241" s="719"/>
      <c r="LQC241" s="717"/>
      <c r="LQD241" s="718"/>
      <c r="LQE241" s="718"/>
      <c r="LQF241" s="718"/>
      <c r="LQG241" s="718"/>
      <c r="LQH241" s="718"/>
      <c r="LQI241" s="718"/>
      <c r="LQJ241" s="718"/>
      <c r="LQK241" s="718"/>
      <c r="LQL241" s="718"/>
      <c r="LQM241" s="718"/>
      <c r="LQN241" s="718"/>
      <c r="LQO241" s="718"/>
      <c r="LQP241" s="719"/>
      <c r="LQQ241" s="719"/>
      <c r="LQR241" s="719"/>
      <c r="LQS241" s="719"/>
      <c r="LQT241" s="719"/>
      <c r="LQU241" s="719"/>
      <c r="LQV241" s="717"/>
      <c r="LQW241" s="718"/>
      <c r="LQX241" s="718"/>
      <c r="LQY241" s="718"/>
      <c r="LQZ241" s="718"/>
      <c r="LRA241" s="718"/>
      <c r="LRB241" s="718"/>
      <c r="LRC241" s="718"/>
      <c r="LRD241" s="718"/>
      <c r="LRE241" s="718"/>
      <c r="LRF241" s="718"/>
      <c r="LRG241" s="718"/>
      <c r="LRH241" s="718"/>
      <c r="LRI241" s="719"/>
      <c r="LRJ241" s="719"/>
      <c r="LRK241" s="719"/>
      <c r="LRL241" s="719"/>
      <c r="LRM241" s="719"/>
      <c r="LRN241" s="719"/>
      <c r="LRO241" s="717"/>
      <c r="LRP241" s="718"/>
      <c r="LRQ241" s="718"/>
      <c r="LRR241" s="718"/>
      <c r="LRS241" s="718"/>
      <c r="LRT241" s="718"/>
      <c r="LRU241" s="718"/>
      <c r="LRV241" s="718"/>
      <c r="LRW241" s="718"/>
      <c r="LRX241" s="718"/>
      <c r="LRY241" s="718"/>
      <c r="LRZ241" s="718"/>
      <c r="LSA241" s="718"/>
      <c r="LSB241" s="719"/>
      <c r="LSC241" s="719"/>
      <c r="LSD241" s="719"/>
      <c r="LSE241" s="719"/>
      <c r="LSF241" s="719"/>
      <c r="LSG241" s="719"/>
      <c r="LSH241" s="717"/>
      <c r="LSI241" s="718"/>
      <c r="LSJ241" s="718"/>
      <c r="LSK241" s="718"/>
      <c r="LSL241" s="718"/>
      <c r="LSM241" s="718"/>
      <c r="LSN241" s="718"/>
      <c r="LSO241" s="718"/>
      <c r="LSP241" s="718"/>
      <c r="LSQ241" s="718"/>
      <c r="LSR241" s="718"/>
      <c r="LSS241" s="718"/>
      <c r="LST241" s="718"/>
      <c r="LSU241" s="719"/>
      <c r="LSV241" s="719"/>
      <c r="LSW241" s="719"/>
      <c r="LSX241" s="719"/>
      <c r="LSY241" s="719"/>
      <c r="LSZ241" s="719"/>
      <c r="LTA241" s="717"/>
      <c r="LTB241" s="718"/>
      <c r="LTC241" s="718"/>
      <c r="LTD241" s="718"/>
      <c r="LTE241" s="718"/>
      <c r="LTF241" s="718"/>
      <c r="LTG241" s="718"/>
      <c r="LTH241" s="718"/>
      <c r="LTI241" s="718"/>
      <c r="LTJ241" s="718"/>
      <c r="LTK241" s="718"/>
      <c r="LTL241" s="718"/>
      <c r="LTM241" s="718"/>
      <c r="LTN241" s="719"/>
      <c r="LTO241" s="719"/>
      <c r="LTP241" s="719"/>
      <c r="LTQ241" s="719"/>
      <c r="LTR241" s="719"/>
      <c r="LTS241" s="719"/>
      <c r="LTT241" s="717"/>
      <c r="LTU241" s="718"/>
      <c r="LTV241" s="718"/>
      <c r="LTW241" s="718"/>
      <c r="LTX241" s="718"/>
      <c r="LTY241" s="718"/>
      <c r="LTZ241" s="718"/>
      <c r="LUA241" s="718"/>
      <c r="LUB241" s="718"/>
      <c r="LUC241" s="718"/>
      <c r="LUD241" s="718"/>
      <c r="LUE241" s="718"/>
      <c r="LUF241" s="718"/>
      <c r="LUG241" s="719"/>
      <c r="LUH241" s="719"/>
      <c r="LUI241" s="719"/>
      <c r="LUJ241" s="719"/>
      <c r="LUK241" s="719"/>
      <c r="LUL241" s="719"/>
      <c r="LUM241" s="717"/>
      <c r="LUN241" s="718"/>
      <c r="LUO241" s="718"/>
      <c r="LUP241" s="718"/>
      <c r="LUQ241" s="718"/>
      <c r="LUR241" s="718"/>
      <c r="LUS241" s="718"/>
      <c r="LUT241" s="718"/>
      <c r="LUU241" s="718"/>
      <c r="LUV241" s="718"/>
      <c r="LUW241" s="718"/>
      <c r="LUX241" s="718"/>
      <c r="LUY241" s="718"/>
      <c r="LUZ241" s="719"/>
      <c r="LVA241" s="719"/>
      <c r="LVB241" s="719"/>
      <c r="LVC241" s="719"/>
      <c r="LVD241" s="719"/>
      <c r="LVE241" s="719"/>
      <c r="LVF241" s="717"/>
      <c r="LVG241" s="718"/>
      <c r="LVH241" s="718"/>
      <c r="LVI241" s="718"/>
      <c r="LVJ241" s="718"/>
      <c r="LVK241" s="718"/>
      <c r="LVL241" s="718"/>
      <c r="LVM241" s="718"/>
      <c r="LVN241" s="718"/>
      <c r="LVO241" s="718"/>
      <c r="LVP241" s="718"/>
      <c r="LVQ241" s="718"/>
      <c r="LVR241" s="718"/>
      <c r="LVS241" s="719"/>
      <c r="LVT241" s="719"/>
      <c r="LVU241" s="719"/>
      <c r="LVV241" s="719"/>
      <c r="LVW241" s="719"/>
      <c r="LVX241" s="719"/>
      <c r="LVY241" s="717"/>
      <c r="LVZ241" s="718"/>
      <c r="LWA241" s="718"/>
      <c r="LWB241" s="718"/>
      <c r="LWC241" s="718"/>
      <c r="LWD241" s="718"/>
      <c r="LWE241" s="718"/>
      <c r="LWF241" s="718"/>
      <c r="LWG241" s="718"/>
      <c r="LWH241" s="718"/>
      <c r="LWI241" s="718"/>
      <c r="LWJ241" s="718"/>
      <c r="LWK241" s="718"/>
      <c r="LWL241" s="719"/>
      <c r="LWM241" s="719"/>
      <c r="LWN241" s="719"/>
      <c r="LWO241" s="719"/>
      <c r="LWP241" s="719"/>
      <c r="LWQ241" s="719"/>
      <c r="LWR241" s="717"/>
      <c r="LWS241" s="718"/>
      <c r="LWT241" s="718"/>
      <c r="LWU241" s="718"/>
      <c r="LWV241" s="718"/>
      <c r="LWW241" s="718"/>
      <c r="LWX241" s="718"/>
      <c r="LWY241" s="718"/>
      <c r="LWZ241" s="718"/>
      <c r="LXA241" s="718"/>
      <c r="LXB241" s="718"/>
      <c r="LXC241" s="718"/>
      <c r="LXD241" s="718"/>
      <c r="LXE241" s="719"/>
      <c r="LXF241" s="719"/>
      <c r="LXG241" s="719"/>
      <c r="LXH241" s="719"/>
      <c r="LXI241" s="719"/>
      <c r="LXJ241" s="719"/>
      <c r="LXK241" s="717"/>
      <c r="LXL241" s="718"/>
      <c r="LXM241" s="718"/>
      <c r="LXN241" s="718"/>
      <c r="LXO241" s="718"/>
      <c r="LXP241" s="718"/>
      <c r="LXQ241" s="718"/>
      <c r="LXR241" s="718"/>
      <c r="LXS241" s="718"/>
      <c r="LXT241" s="718"/>
      <c r="LXU241" s="718"/>
      <c r="LXV241" s="718"/>
      <c r="LXW241" s="718"/>
      <c r="LXX241" s="719"/>
      <c r="LXY241" s="719"/>
      <c r="LXZ241" s="719"/>
      <c r="LYA241" s="719"/>
      <c r="LYB241" s="719"/>
      <c r="LYC241" s="719"/>
      <c r="LYD241" s="717"/>
      <c r="LYE241" s="718"/>
      <c r="LYF241" s="718"/>
      <c r="LYG241" s="718"/>
      <c r="LYH241" s="718"/>
      <c r="LYI241" s="718"/>
      <c r="LYJ241" s="718"/>
      <c r="LYK241" s="718"/>
      <c r="LYL241" s="718"/>
      <c r="LYM241" s="718"/>
      <c r="LYN241" s="718"/>
      <c r="LYO241" s="718"/>
      <c r="LYP241" s="718"/>
      <c r="LYQ241" s="719"/>
      <c r="LYR241" s="719"/>
      <c r="LYS241" s="719"/>
      <c r="LYT241" s="719"/>
      <c r="LYU241" s="719"/>
      <c r="LYV241" s="719"/>
      <c r="LYW241" s="717"/>
      <c r="LYX241" s="718"/>
      <c r="LYY241" s="718"/>
      <c r="LYZ241" s="718"/>
      <c r="LZA241" s="718"/>
      <c r="LZB241" s="718"/>
      <c r="LZC241" s="718"/>
      <c r="LZD241" s="718"/>
      <c r="LZE241" s="718"/>
      <c r="LZF241" s="718"/>
      <c r="LZG241" s="718"/>
      <c r="LZH241" s="718"/>
      <c r="LZI241" s="718"/>
      <c r="LZJ241" s="719"/>
      <c r="LZK241" s="719"/>
      <c r="LZL241" s="719"/>
      <c r="LZM241" s="719"/>
      <c r="LZN241" s="719"/>
      <c r="LZO241" s="719"/>
      <c r="LZP241" s="717"/>
      <c r="LZQ241" s="718"/>
      <c r="LZR241" s="718"/>
      <c r="LZS241" s="718"/>
      <c r="LZT241" s="718"/>
      <c r="LZU241" s="718"/>
      <c r="LZV241" s="718"/>
      <c r="LZW241" s="718"/>
      <c r="LZX241" s="718"/>
      <c r="LZY241" s="718"/>
      <c r="LZZ241" s="718"/>
      <c r="MAA241" s="718"/>
      <c r="MAB241" s="718"/>
      <c r="MAC241" s="719"/>
      <c r="MAD241" s="719"/>
      <c r="MAE241" s="719"/>
      <c r="MAF241" s="719"/>
      <c r="MAG241" s="719"/>
      <c r="MAH241" s="719"/>
      <c r="MAI241" s="717"/>
      <c r="MAJ241" s="718"/>
      <c r="MAK241" s="718"/>
      <c r="MAL241" s="718"/>
      <c r="MAM241" s="718"/>
      <c r="MAN241" s="718"/>
      <c r="MAO241" s="718"/>
      <c r="MAP241" s="718"/>
      <c r="MAQ241" s="718"/>
      <c r="MAR241" s="718"/>
      <c r="MAS241" s="718"/>
      <c r="MAT241" s="718"/>
      <c r="MAU241" s="718"/>
      <c r="MAV241" s="719"/>
      <c r="MAW241" s="719"/>
      <c r="MAX241" s="719"/>
      <c r="MAY241" s="719"/>
      <c r="MAZ241" s="719"/>
      <c r="MBA241" s="719"/>
      <c r="MBB241" s="717"/>
      <c r="MBC241" s="718"/>
      <c r="MBD241" s="718"/>
      <c r="MBE241" s="718"/>
      <c r="MBF241" s="718"/>
      <c r="MBG241" s="718"/>
      <c r="MBH241" s="718"/>
      <c r="MBI241" s="718"/>
      <c r="MBJ241" s="718"/>
      <c r="MBK241" s="718"/>
      <c r="MBL241" s="718"/>
      <c r="MBM241" s="718"/>
      <c r="MBN241" s="718"/>
      <c r="MBO241" s="719"/>
      <c r="MBP241" s="719"/>
      <c r="MBQ241" s="719"/>
      <c r="MBR241" s="719"/>
      <c r="MBS241" s="719"/>
      <c r="MBT241" s="719"/>
      <c r="MBU241" s="717"/>
      <c r="MBV241" s="718"/>
      <c r="MBW241" s="718"/>
      <c r="MBX241" s="718"/>
      <c r="MBY241" s="718"/>
      <c r="MBZ241" s="718"/>
      <c r="MCA241" s="718"/>
      <c r="MCB241" s="718"/>
      <c r="MCC241" s="718"/>
      <c r="MCD241" s="718"/>
      <c r="MCE241" s="718"/>
      <c r="MCF241" s="718"/>
      <c r="MCG241" s="718"/>
      <c r="MCH241" s="719"/>
      <c r="MCI241" s="719"/>
      <c r="MCJ241" s="719"/>
      <c r="MCK241" s="719"/>
      <c r="MCL241" s="719"/>
      <c r="MCM241" s="719"/>
      <c r="MCN241" s="717"/>
      <c r="MCO241" s="718"/>
      <c r="MCP241" s="718"/>
      <c r="MCQ241" s="718"/>
      <c r="MCR241" s="718"/>
      <c r="MCS241" s="718"/>
      <c r="MCT241" s="718"/>
      <c r="MCU241" s="718"/>
      <c r="MCV241" s="718"/>
      <c r="MCW241" s="718"/>
      <c r="MCX241" s="718"/>
      <c r="MCY241" s="718"/>
      <c r="MCZ241" s="718"/>
      <c r="MDA241" s="719"/>
      <c r="MDB241" s="719"/>
      <c r="MDC241" s="719"/>
      <c r="MDD241" s="719"/>
      <c r="MDE241" s="719"/>
      <c r="MDF241" s="719"/>
      <c r="MDG241" s="717"/>
      <c r="MDH241" s="718"/>
      <c r="MDI241" s="718"/>
      <c r="MDJ241" s="718"/>
      <c r="MDK241" s="718"/>
      <c r="MDL241" s="718"/>
      <c r="MDM241" s="718"/>
      <c r="MDN241" s="718"/>
      <c r="MDO241" s="718"/>
      <c r="MDP241" s="718"/>
      <c r="MDQ241" s="718"/>
      <c r="MDR241" s="718"/>
      <c r="MDS241" s="718"/>
      <c r="MDT241" s="719"/>
      <c r="MDU241" s="719"/>
      <c r="MDV241" s="719"/>
      <c r="MDW241" s="719"/>
      <c r="MDX241" s="719"/>
      <c r="MDY241" s="719"/>
      <c r="MDZ241" s="717"/>
      <c r="MEA241" s="718"/>
      <c r="MEB241" s="718"/>
      <c r="MEC241" s="718"/>
      <c r="MED241" s="718"/>
      <c r="MEE241" s="718"/>
      <c r="MEF241" s="718"/>
      <c r="MEG241" s="718"/>
      <c r="MEH241" s="718"/>
      <c r="MEI241" s="718"/>
      <c r="MEJ241" s="718"/>
      <c r="MEK241" s="718"/>
      <c r="MEL241" s="718"/>
      <c r="MEM241" s="719"/>
      <c r="MEN241" s="719"/>
      <c r="MEO241" s="719"/>
      <c r="MEP241" s="719"/>
      <c r="MEQ241" s="719"/>
      <c r="MER241" s="719"/>
      <c r="MES241" s="717"/>
      <c r="MET241" s="718"/>
      <c r="MEU241" s="718"/>
      <c r="MEV241" s="718"/>
      <c r="MEW241" s="718"/>
      <c r="MEX241" s="718"/>
      <c r="MEY241" s="718"/>
      <c r="MEZ241" s="718"/>
      <c r="MFA241" s="718"/>
      <c r="MFB241" s="718"/>
      <c r="MFC241" s="718"/>
      <c r="MFD241" s="718"/>
      <c r="MFE241" s="718"/>
      <c r="MFF241" s="719"/>
      <c r="MFG241" s="719"/>
      <c r="MFH241" s="719"/>
      <c r="MFI241" s="719"/>
      <c r="MFJ241" s="719"/>
      <c r="MFK241" s="719"/>
      <c r="MFL241" s="717"/>
      <c r="MFM241" s="718"/>
      <c r="MFN241" s="718"/>
      <c r="MFO241" s="718"/>
      <c r="MFP241" s="718"/>
      <c r="MFQ241" s="718"/>
      <c r="MFR241" s="718"/>
      <c r="MFS241" s="718"/>
      <c r="MFT241" s="718"/>
      <c r="MFU241" s="718"/>
      <c r="MFV241" s="718"/>
      <c r="MFW241" s="718"/>
      <c r="MFX241" s="718"/>
      <c r="MFY241" s="719"/>
      <c r="MFZ241" s="719"/>
      <c r="MGA241" s="719"/>
      <c r="MGB241" s="719"/>
      <c r="MGC241" s="719"/>
      <c r="MGD241" s="719"/>
      <c r="MGE241" s="717"/>
      <c r="MGF241" s="718"/>
      <c r="MGG241" s="718"/>
      <c r="MGH241" s="718"/>
      <c r="MGI241" s="718"/>
      <c r="MGJ241" s="718"/>
      <c r="MGK241" s="718"/>
      <c r="MGL241" s="718"/>
      <c r="MGM241" s="718"/>
      <c r="MGN241" s="718"/>
      <c r="MGO241" s="718"/>
      <c r="MGP241" s="718"/>
      <c r="MGQ241" s="718"/>
      <c r="MGR241" s="719"/>
      <c r="MGS241" s="719"/>
      <c r="MGT241" s="719"/>
      <c r="MGU241" s="719"/>
      <c r="MGV241" s="719"/>
      <c r="MGW241" s="719"/>
      <c r="MGX241" s="717"/>
      <c r="MGY241" s="718"/>
      <c r="MGZ241" s="718"/>
      <c r="MHA241" s="718"/>
      <c r="MHB241" s="718"/>
      <c r="MHC241" s="718"/>
      <c r="MHD241" s="718"/>
      <c r="MHE241" s="718"/>
      <c r="MHF241" s="718"/>
      <c r="MHG241" s="718"/>
      <c r="MHH241" s="718"/>
      <c r="MHI241" s="718"/>
      <c r="MHJ241" s="718"/>
      <c r="MHK241" s="719"/>
      <c r="MHL241" s="719"/>
      <c r="MHM241" s="719"/>
      <c r="MHN241" s="719"/>
      <c r="MHO241" s="719"/>
      <c r="MHP241" s="719"/>
      <c r="MHQ241" s="717"/>
      <c r="MHR241" s="718"/>
      <c r="MHS241" s="718"/>
      <c r="MHT241" s="718"/>
      <c r="MHU241" s="718"/>
      <c r="MHV241" s="718"/>
      <c r="MHW241" s="718"/>
      <c r="MHX241" s="718"/>
      <c r="MHY241" s="718"/>
      <c r="MHZ241" s="718"/>
      <c r="MIA241" s="718"/>
      <c r="MIB241" s="718"/>
      <c r="MIC241" s="718"/>
      <c r="MID241" s="719"/>
      <c r="MIE241" s="719"/>
      <c r="MIF241" s="719"/>
      <c r="MIG241" s="719"/>
      <c r="MIH241" s="719"/>
      <c r="MII241" s="719"/>
      <c r="MIJ241" s="717"/>
      <c r="MIK241" s="718"/>
      <c r="MIL241" s="718"/>
      <c r="MIM241" s="718"/>
      <c r="MIN241" s="718"/>
      <c r="MIO241" s="718"/>
      <c r="MIP241" s="718"/>
      <c r="MIQ241" s="718"/>
      <c r="MIR241" s="718"/>
      <c r="MIS241" s="718"/>
      <c r="MIT241" s="718"/>
      <c r="MIU241" s="718"/>
      <c r="MIV241" s="718"/>
      <c r="MIW241" s="719"/>
      <c r="MIX241" s="719"/>
      <c r="MIY241" s="719"/>
      <c r="MIZ241" s="719"/>
      <c r="MJA241" s="719"/>
      <c r="MJB241" s="719"/>
      <c r="MJC241" s="717"/>
      <c r="MJD241" s="718"/>
      <c r="MJE241" s="718"/>
      <c r="MJF241" s="718"/>
      <c r="MJG241" s="718"/>
      <c r="MJH241" s="718"/>
      <c r="MJI241" s="718"/>
      <c r="MJJ241" s="718"/>
      <c r="MJK241" s="718"/>
      <c r="MJL241" s="718"/>
      <c r="MJM241" s="718"/>
      <c r="MJN241" s="718"/>
      <c r="MJO241" s="718"/>
      <c r="MJP241" s="719"/>
      <c r="MJQ241" s="719"/>
      <c r="MJR241" s="719"/>
      <c r="MJS241" s="719"/>
      <c r="MJT241" s="719"/>
      <c r="MJU241" s="719"/>
      <c r="MJV241" s="717"/>
      <c r="MJW241" s="718"/>
      <c r="MJX241" s="718"/>
      <c r="MJY241" s="718"/>
      <c r="MJZ241" s="718"/>
      <c r="MKA241" s="718"/>
      <c r="MKB241" s="718"/>
      <c r="MKC241" s="718"/>
      <c r="MKD241" s="718"/>
      <c r="MKE241" s="718"/>
      <c r="MKF241" s="718"/>
      <c r="MKG241" s="718"/>
      <c r="MKH241" s="718"/>
      <c r="MKI241" s="719"/>
      <c r="MKJ241" s="719"/>
      <c r="MKK241" s="719"/>
      <c r="MKL241" s="719"/>
      <c r="MKM241" s="719"/>
      <c r="MKN241" s="719"/>
      <c r="MKO241" s="717"/>
      <c r="MKP241" s="718"/>
      <c r="MKQ241" s="718"/>
      <c r="MKR241" s="718"/>
      <c r="MKS241" s="718"/>
      <c r="MKT241" s="718"/>
      <c r="MKU241" s="718"/>
      <c r="MKV241" s="718"/>
      <c r="MKW241" s="718"/>
      <c r="MKX241" s="718"/>
      <c r="MKY241" s="718"/>
      <c r="MKZ241" s="718"/>
      <c r="MLA241" s="718"/>
      <c r="MLB241" s="719"/>
      <c r="MLC241" s="719"/>
      <c r="MLD241" s="719"/>
      <c r="MLE241" s="719"/>
      <c r="MLF241" s="719"/>
      <c r="MLG241" s="719"/>
      <c r="MLH241" s="717"/>
      <c r="MLI241" s="718"/>
      <c r="MLJ241" s="718"/>
      <c r="MLK241" s="718"/>
      <c r="MLL241" s="718"/>
      <c r="MLM241" s="718"/>
      <c r="MLN241" s="718"/>
      <c r="MLO241" s="718"/>
      <c r="MLP241" s="718"/>
      <c r="MLQ241" s="718"/>
      <c r="MLR241" s="718"/>
      <c r="MLS241" s="718"/>
      <c r="MLT241" s="718"/>
      <c r="MLU241" s="719"/>
      <c r="MLV241" s="719"/>
      <c r="MLW241" s="719"/>
      <c r="MLX241" s="719"/>
      <c r="MLY241" s="719"/>
      <c r="MLZ241" s="719"/>
      <c r="MMA241" s="717"/>
      <c r="MMB241" s="718"/>
      <c r="MMC241" s="718"/>
      <c r="MMD241" s="718"/>
      <c r="MME241" s="718"/>
      <c r="MMF241" s="718"/>
      <c r="MMG241" s="718"/>
      <c r="MMH241" s="718"/>
      <c r="MMI241" s="718"/>
      <c r="MMJ241" s="718"/>
      <c r="MMK241" s="718"/>
      <c r="MML241" s="718"/>
      <c r="MMM241" s="718"/>
      <c r="MMN241" s="719"/>
      <c r="MMO241" s="719"/>
      <c r="MMP241" s="719"/>
      <c r="MMQ241" s="719"/>
      <c r="MMR241" s="719"/>
      <c r="MMS241" s="719"/>
      <c r="MMT241" s="717"/>
      <c r="MMU241" s="718"/>
      <c r="MMV241" s="718"/>
      <c r="MMW241" s="718"/>
      <c r="MMX241" s="718"/>
      <c r="MMY241" s="718"/>
      <c r="MMZ241" s="718"/>
      <c r="MNA241" s="718"/>
      <c r="MNB241" s="718"/>
      <c r="MNC241" s="718"/>
      <c r="MND241" s="718"/>
      <c r="MNE241" s="718"/>
      <c r="MNF241" s="718"/>
      <c r="MNG241" s="719"/>
      <c r="MNH241" s="719"/>
      <c r="MNI241" s="719"/>
      <c r="MNJ241" s="719"/>
      <c r="MNK241" s="719"/>
      <c r="MNL241" s="719"/>
      <c r="MNM241" s="717"/>
      <c r="MNN241" s="718"/>
      <c r="MNO241" s="718"/>
      <c r="MNP241" s="718"/>
      <c r="MNQ241" s="718"/>
      <c r="MNR241" s="718"/>
      <c r="MNS241" s="718"/>
      <c r="MNT241" s="718"/>
      <c r="MNU241" s="718"/>
      <c r="MNV241" s="718"/>
      <c r="MNW241" s="718"/>
      <c r="MNX241" s="718"/>
      <c r="MNY241" s="718"/>
      <c r="MNZ241" s="719"/>
      <c r="MOA241" s="719"/>
      <c r="MOB241" s="719"/>
      <c r="MOC241" s="719"/>
      <c r="MOD241" s="719"/>
      <c r="MOE241" s="719"/>
      <c r="MOF241" s="717"/>
      <c r="MOG241" s="718"/>
      <c r="MOH241" s="718"/>
      <c r="MOI241" s="718"/>
      <c r="MOJ241" s="718"/>
      <c r="MOK241" s="718"/>
      <c r="MOL241" s="718"/>
      <c r="MOM241" s="718"/>
      <c r="MON241" s="718"/>
      <c r="MOO241" s="718"/>
      <c r="MOP241" s="718"/>
      <c r="MOQ241" s="718"/>
      <c r="MOR241" s="718"/>
      <c r="MOS241" s="719"/>
      <c r="MOT241" s="719"/>
      <c r="MOU241" s="719"/>
      <c r="MOV241" s="719"/>
      <c r="MOW241" s="719"/>
      <c r="MOX241" s="719"/>
      <c r="MOY241" s="717"/>
      <c r="MOZ241" s="718"/>
      <c r="MPA241" s="718"/>
      <c r="MPB241" s="718"/>
      <c r="MPC241" s="718"/>
      <c r="MPD241" s="718"/>
      <c r="MPE241" s="718"/>
      <c r="MPF241" s="718"/>
      <c r="MPG241" s="718"/>
      <c r="MPH241" s="718"/>
      <c r="MPI241" s="718"/>
      <c r="MPJ241" s="718"/>
      <c r="MPK241" s="718"/>
      <c r="MPL241" s="719"/>
      <c r="MPM241" s="719"/>
      <c r="MPN241" s="719"/>
      <c r="MPO241" s="719"/>
      <c r="MPP241" s="719"/>
      <c r="MPQ241" s="719"/>
      <c r="MPR241" s="717"/>
      <c r="MPS241" s="718"/>
      <c r="MPT241" s="718"/>
      <c r="MPU241" s="718"/>
      <c r="MPV241" s="718"/>
      <c r="MPW241" s="718"/>
      <c r="MPX241" s="718"/>
      <c r="MPY241" s="718"/>
      <c r="MPZ241" s="718"/>
      <c r="MQA241" s="718"/>
      <c r="MQB241" s="718"/>
      <c r="MQC241" s="718"/>
      <c r="MQD241" s="718"/>
      <c r="MQE241" s="719"/>
      <c r="MQF241" s="719"/>
      <c r="MQG241" s="719"/>
      <c r="MQH241" s="719"/>
      <c r="MQI241" s="719"/>
      <c r="MQJ241" s="719"/>
      <c r="MQK241" s="717"/>
      <c r="MQL241" s="718"/>
      <c r="MQM241" s="718"/>
      <c r="MQN241" s="718"/>
      <c r="MQO241" s="718"/>
      <c r="MQP241" s="718"/>
      <c r="MQQ241" s="718"/>
      <c r="MQR241" s="718"/>
      <c r="MQS241" s="718"/>
      <c r="MQT241" s="718"/>
      <c r="MQU241" s="718"/>
      <c r="MQV241" s="718"/>
      <c r="MQW241" s="718"/>
      <c r="MQX241" s="719"/>
      <c r="MQY241" s="719"/>
      <c r="MQZ241" s="719"/>
      <c r="MRA241" s="719"/>
      <c r="MRB241" s="719"/>
      <c r="MRC241" s="719"/>
      <c r="MRD241" s="717"/>
      <c r="MRE241" s="718"/>
      <c r="MRF241" s="718"/>
      <c r="MRG241" s="718"/>
      <c r="MRH241" s="718"/>
      <c r="MRI241" s="718"/>
      <c r="MRJ241" s="718"/>
      <c r="MRK241" s="718"/>
      <c r="MRL241" s="718"/>
      <c r="MRM241" s="718"/>
      <c r="MRN241" s="718"/>
      <c r="MRO241" s="718"/>
      <c r="MRP241" s="718"/>
      <c r="MRQ241" s="719"/>
      <c r="MRR241" s="719"/>
      <c r="MRS241" s="719"/>
      <c r="MRT241" s="719"/>
      <c r="MRU241" s="719"/>
      <c r="MRV241" s="719"/>
      <c r="MRW241" s="717"/>
      <c r="MRX241" s="718"/>
      <c r="MRY241" s="718"/>
      <c r="MRZ241" s="718"/>
      <c r="MSA241" s="718"/>
      <c r="MSB241" s="718"/>
      <c r="MSC241" s="718"/>
      <c r="MSD241" s="718"/>
      <c r="MSE241" s="718"/>
      <c r="MSF241" s="718"/>
      <c r="MSG241" s="718"/>
      <c r="MSH241" s="718"/>
      <c r="MSI241" s="718"/>
      <c r="MSJ241" s="719"/>
      <c r="MSK241" s="719"/>
      <c r="MSL241" s="719"/>
      <c r="MSM241" s="719"/>
      <c r="MSN241" s="719"/>
      <c r="MSO241" s="719"/>
      <c r="MSP241" s="717"/>
      <c r="MSQ241" s="718"/>
      <c r="MSR241" s="718"/>
      <c r="MSS241" s="718"/>
      <c r="MST241" s="718"/>
      <c r="MSU241" s="718"/>
      <c r="MSV241" s="718"/>
      <c r="MSW241" s="718"/>
      <c r="MSX241" s="718"/>
      <c r="MSY241" s="718"/>
      <c r="MSZ241" s="718"/>
      <c r="MTA241" s="718"/>
      <c r="MTB241" s="718"/>
      <c r="MTC241" s="719"/>
      <c r="MTD241" s="719"/>
      <c r="MTE241" s="719"/>
      <c r="MTF241" s="719"/>
      <c r="MTG241" s="719"/>
      <c r="MTH241" s="719"/>
      <c r="MTI241" s="717"/>
      <c r="MTJ241" s="718"/>
      <c r="MTK241" s="718"/>
      <c r="MTL241" s="718"/>
      <c r="MTM241" s="718"/>
      <c r="MTN241" s="718"/>
      <c r="MTO241" s="718"/>
      <c r="MTP241" s="718"/>
      <c r="MTQ241" s="718"/>
      <c r="MTR241" s="718"/>
      <c r="MTS241" s="718"/>
      <c r="MTT241" s="718"/>
      <c r="MTU241" s="718"/>
      <c r="MTV241" s="719"/>
      <c r="MTW241" s="719"/>
      <c r="MTX241" s="719"/>
      <c r="MTY241" s="719"/>
      <c r="MTZ241" s="719"/>
      <c r="MUA241" s="719"/>
      <c r="MUB241" s="717"/>
      <c r="MUC241" s="718"/>
      <c r="MUD241" s="718"/>
      <c r="MUE241" s="718"/>
      <c r="MUF241" s="718"/>
      <c r="MUG241" s="718"/>
      <c r="MUH241" s="718"/>
      <c r="MUI241" s="718"/>
      <c r="MUJ241" s="718"/>
      <c r="MUK241" s="718"/>
      <c r="MUL241" s="718"/>
      <c r="MUM241" s="718"/>
      <c r="MUN241" s="718"/>
      <c r="MUO241" s="719"/>
      <c r="MUP241" s="719"/>
      <c r="MUQ241" s="719"/>
      <c r="MUR241" s="719"/>
      <c r="MUS241" s="719"/>
      <c r="MUT241" s="719"/>
      <c r="MUU241" s="717"/>
      <c r="MUV241" s="718"/>
      <c r="MUW241" s="718"/>
      <c r="MUX241" s="718"/>
      <c r="MUY241" s="718"/>
      <c r="MUZ241" s="718"/>
      <c r="MVA241" s="718"/>
      <c r="MVB241" s="718"/>
      <c r="MVC241" s="718"/>
      <c r="MVD241" s="718"/>
      <c r="MVE241" s="718"/>
      <c r="MVF241" s="718"/>
      <c r="MVG241" s="718"/>
      <c r="MVH241" s="719"/>
      <c r="MVI241" s="719"/>
      <c r="MVJ241" s="719"/>
      <c r="MVK241" s="719"/>
      <c r="MVL241" s="719"/>
      <c r="MVM241" s="719"/>
      <c r="MVN241" s="717"/>
      <c r="MVO241" s="718"/>
      <c r="MVP241" s="718"/>
      <c r="MVQ241" s="718"/>
      <c r="MVR241" s="718"/>
      <c r="MVS241" s="718"/>
      <c r="MVT241" s="718"/>
      <c r="MVU241" s="718"/>
      <c r="MVV241" s="718"/>
      <c r="MVW241" s="718"/>
      <c r="MVX241" s="718"/>
      <c r="MVY241" s="718"/>
      <c r="MVZ241" s="718"/>
      <c r="MWA241" s="719"/>
      <c r="MWB241" s="719"/>
      <c r="MWC241" s="719"/>
      <c r="MWD241" s="719"/>
      <c r="MWE241" s="719"/>
      <c r="MWF241" s="719"/>
      <c r="MWG241" s="717"/>
      <c r="MWH241" s="718"/>
      <c r="MWI241" s="718"/>
      <c r="MWJ241" s="718"/>
      <c r="MWK241" s="718"/>
      <c r="MWL241" s="718"/>
      <c r="MWM241" s="718"/>
      <c r="MWN241" s="718"/>
      <c r="MWO241" s="718"/>
      <c r="MWP241" s="718"/>
      <c r="MWQ241" s="718"/>
      <c r="MWR241" s="718"/>
      <c r="MWS241" s="718"/>
      <c r="MWT241" s="719"/>
      <c r="MWU241" s="719"/>
      <c r="MWV241" s="719"/>
      <c r="MWW241" s="719"/>
      <c r="MWX241" s="719"/>
      <c r="MWY241" s="719"/>
      <c r="MWZ241" s="717"/>
      <c r="MXA241" s="718"/>
      <c r="MXB241" s="718"/>
      <c r="MXC241" s="718"/>
      <c r="MXD241" s="718"/>
      <c r="MXE241" s="718"/>
      <c r="MXF241" s="718"/>
      <c r="MXG241" s="718"/>
      <c r="MXH241" s="718"/>
      <c r="MXI241" s="718"/>
      <c r="MXJ241" s="718"/>
      <c r="MXK241" s="718"/>
      <c r="MXL241" s="718"/>
      <c r="MXM241" s="719"/>
      <c r="MXN241" s="719"/>
      <c r="MXO241" s="719"/>
      <c r="MXP241" s="719"/>
      <c r="MXQ241" s="719"/>
      <c r="MXR241" s="719"/>
      <c r="MXS241" s="717"/>
      <c r="MXT241" s="718"/>
      <c r="MXU241" s="718"/>
      <c r="MXV241" s="718"/>
      <c r="MXW241" s="718"/>
      <c r="MXX241" s="718"/>
      <c r="MXY241" s="718"/>
      <c r="MXZ241" s="718"/>
      <c r="MYA241" s="718"/>
      <c r="MYB241" s="718"/>
      <c r="MYC241" s="718"/>
      <c r="MYD241" s="718"/>
      <c r="MYE241" s="718"/>
      <c r="MYF241" s="719"/>
      <c r="MYG241" s="719"/>
      <c r="MYH241" s="719"/>
      <c r="MYI241" s="719"/>
      <c r="MYJ241" s="719"/>
      <c r="MYK241" s="719"/>
      <c r="MYL241" s="717"/>
      <c r="MYM241" s="718"/>
      <c r="MYN241" s="718"/>
      <c r="MYO241" s="718"/>
      <c r="MYP241" s="718"/>
      <c r="MYQ241" s="718"/>
      <c r="MYR241" s="718"/>
      <c r="MYS241" s="718"/>
      <c r="MYT241" s="718"/>
      <c r="MYU241" s="718"/>
      <c r="MYV241" s="718"/>
      <c r="MYW241" s="718"/>
      <c r="MYX241" s="718"/>
      <c r="MYY241" s="719"/>
      <c r="MYZ241" s="719"/>
      <c r="MZA241" s="719"/>
      <c r="MZB241" s="719"/>
      <c r="MZC241" s="719"/>
      <c r="MZD241" s="719"/>
      <c r="MZE241" s="717"/>
      <c r="MZF241" s="718"/>
      <c r="MZG241" s="718"/>
      <c r="MZH241" s="718"/>
      <c r="MZI241" s="718"/>
      <c r="MZJ241" s="718"/>
      <c r="MZK241" s="718"/>
      <c r="MZL241" s="718"/>
      <c r="MZM241" s="718"/>
      <c r="MZN241" s="718"/>
      <c r="MZO241" s="718"/>
      <c r="MZP241" s="718"/>
      <c r="MZQ241" s="718"/>
      <c r="MZR241" s="719"/>
      <c r="MZS241" s="719"/>
      <c r="MZT241" s="719"/>
      <c r="MZU241" s="719"/>
      <c r="MZV241" s="719"/>
      <c r="MZW241" s="719"/>
      <c r="MZX241" s="717"/>
      <c r="MZY241" s="718"/>
      <c r="MZZ241" s="718"/>
      <c r="NAA241" s="718"/>
      <c r="NAB241" s="718"/>
      <c r="NAC241" s="718"/>
      <c r="NAD241" s="718"/>
      <c r="NAE241" s="718"/>
      <c r="NAF241" s="718"/>
      <c r="NAG241" s="718"/>
      <c r="NAH241" s="718"/>
      <c r="NAI241" s="718"/>
      <c r="NAJ241" s="718"/>
      <c r="NAK241" s="719"/>
      <c r="NAL241" s="719"/>
      <c r="NAM241" s="719"/>
      <c r="NAN241" s="719"/>
      <c r="NAO241" s="719"/>
      <c r="NAP241" s="719"/>
      <c r="NAQ241" s="717"/>
      <c r="NAR241" s="718"/>
      <c r="NAS241" s="718"/>
      <c r="NAT241" s="718"/>
      <c r="NAU241" s="718"/>
      <c r="NAV241" s="718"/>
      <c r="NAW241" s="718"/>
      <c r="NAX241" s="718"/>
      <c r="NAY241" s="718"/>
      <c r="NAZ241" s="718"/>
      <c r="NBA241" s="718"/>
      <c r="NBB241" s="718"/>
      <c r="NBC241" s="718"/>
      <c r="NBD241" s="719"/>
      <c r="NBE241" s="719"/>
      <c r="NBF241" s="719"/>
      <c r="NBG241" s="719"/>
      <c r="NBH241" s="719"/>
      <c r="NBI241" s="719"/>
      <c r="NBJ241" s="717"/>
      <c r="NBK241" s="718"/>
      <c r="NBL241" s="718"/>
      <c r="NBM241" s="718"/>
      <c r="NBN241" s="718"/>
      <c r="NBO241" s="718"/>
      <c r="NBP241" s="718"/>
      <c r="NBQ241" s="718"/>
      <c r="NBR241" s="718"/>
      <c r="NBS241" s="718"/>
      <c r="NBT241" s="718"/>
      <c r="NBU241" s="718"/>
      <c r="NBV241" s="718"/>
      <c r="NBW241" s="719"/>
      <c r="NBX241" s="719"/>
      <c r="NBY241" s="719"/>
      <c r="NBZ241" s="719"/>
      <c r="NCA241" s="719"/>
      <c r="NCB241" s="719"/>
      <c r="NCC241" s="717"/>
      <c r="NCD241" s="718"/>
      <c r="NCE241" s="718"/>
      <c r="NCF241" s="718"/>
      <c r="NCG241" s="718"/>
      <c r="NCH241" s="718"/>
      <c r="NCI241" s="718"/>
      <c r="NCJ241" s="718"/>
      <c r="NCK241" s="718"/>
      <c r="NCL241" s="718"/>
      <c r="NCM241" s="718"/>
      <c r="NCN241" s="718"/>
      <c r="NCO241" s="718"/>
      <c r="NCP241" s="719"/>
      <c r="NCQ241" s="719"/>
      <c r="NCR241" s="719"/>
      <c r="NCS241" s="719"/>
      <c r="NCT241" s="719"/>
      <c r="NCU241" s="719"/>
      <c r="NCV241" s="717"/>
      <c r="NCW241" s="718"/>
      <c r="NCX241" s="718"/>
      <c r="NCY241" s="718"/>
      <c r="NCZ241" s="718"/>
      <c r="NDA241" s="718"/>
      <c r="NDB241" s="718"/>
      <c r="NDC241" s="718"/>
      <c r="NDD241" s="718"/>
      <c r="NDE241" s="718"/>
      <c r="NDF241" s="718"/>
      <c r="NDG241" s="718"/>
      <c r="NDH241" s="718"/>
      <c r="NDI241" s="719"/>
      <c r="NDJ241" s="719"/>
      <c r="NDK241" s="719"/>
      <c r="NDL241" s="719"/>
      <c r="NDM241" s="719"/>
      <c r="NDN241" s="719"/>
      <c r="NDO241" s="717"/>
      <c r="NDP241" s="718"/>
      <c r="NDQ241" s="718"/>
      <c r="NDR241" s="718"/>
      <c r="NDS241" s="718"/>
      <c r="NDT241" s="718"/>
      <c r="NDU241" s="718"/>
      <c r="NDV241" s="718"/>
      <c r="NDW241" s="718"/>
      <c r="NDX241" s="718"/>
      <c r="NDY241" s="718"/>
      <c r="NDZ241" s="718"/>
      <c r="NEA241" s="718"/>
      <c r="NEB241" s="719"/>
      <c r="NEC241" s="719"/>
      <c r="NED241" s="719"/>
      <c r="NEE241" s="719"/>
      <c r="NEF241" s="719"/>
      <c r="NEG241" s="719"/>
      <c r="NEH241" s="717"/>
      <c r="NEI241" s="718"/>
      <c r="NEJ241" s="718"/>
      <c r="NEK241" s="718"/>
      <c r="NEL241" s="718"/>
      <c r="NEM241" s="718"/>
      <c r="NEN241" s="718"/>
      <c r="NEO241" s="718"/>
      <c r="NEP241" s="718"/>
      <c r="NEQ241" s="718"/>
      <c r="NER241" s="718"/>
      <c r="NES241" s="718"/>
      <c r="NET241" s="718"/>
      <c r="NEU241" s="719"/>
      <c r="NEV241" s="719"/>
      <c r="NEW241" s="719"/>
      <c r="NEX241" s="719"/>
      <c r="NEY241" s="719"/>
      <c r="NEZ241" s="719"/>
      <c r="NFA241" s="717"/>
      <c r="NFB241" s="718"/>
      <c r="NFC241" s="718"/>
      <c r="NFD241" s="718"/>
      <c r="NFE241" s="718"/>
      <c r="NFF241" s="718"/>
      <c r="NFG241" s="718"/>
      <c r="NFH241" s="718"/>
      <c r="NFI241" s="718"/>
      <c r="NFJ241" s="718"/>
      <c r="NFK241" s="718"/>
      <c r="NFL241" s="718"/>
      <c r="NFM241" s="718"/>
      <c r="NFN241" s="719"/>
      <c r="NFO241" s="719"/>
      <c r="NFP241" s="719"/>
      <c r="NFQ241" s="719"/>
      <c r="NFR241" s="719"/>
      <c r="NFS241" s="719"/>
      <c r="NFT241" s="717"/>
      <c r="NFU241" s="718"/>
      <c r="NFV241" s="718"/>
      <c r="NFW241" s="718"/>
      <c r="NFX241" s="718"/>
      <c r="NFY241" s="718"/>
      <c r="NFZ241" s="718"/>
      <c r="NGA241" s="718"/>
      <c r="NGB241" s="718"/>
      <c r="NGC241" s="718"/>
      <c r="NGD241" s="718"/>
      <c r="NGE241" s="718"/>
      <c r="NGF241" s="718"/>
      <c r="NGG241" s="719"/>
      <c r="NGH241" s="719"/>
      <c r="NGI241" s="719"/>
      <c r="NGJ241" s="719"/>
      <c r="NGK241" s="719"/>
      <c r="NGL241" s="719"/>
      <c r="NGM241" s="717"/>
      <c r="NGN241" s="718"/>
      <c r="NGO241" s="718"/>
      <c r="NGP241" s="718"/>
      <c r="NGQ241" s="718"/>
      <c r="NGR241" s="718"/>
      <c r="NGS241" s="718"/>
      <c r="NGT241" s="718"/>
      <c r="NGU241" s="718"/>
      <c r="NGV241" s="718"/>
      <c r="NGW241" s="718"/>
      <c r="NGX241" s="718"/>
      <c r="NGY241" s="718"/>
      <c r="NGZ241" s="719"/>
      <c r="NHA241" s="719"/>
      <c r="NHB241" s="719"/>
      <c r="NHC241" s="719"/>
      <c r="NHD241" s="719"/>
      <c r="NHE241" s="719"/>
      <c r="NHF241" s="717"/>
      <c r="NHG241" s="718"/>
      <c r="NHH241" s="718"/>
      <c r="NHI241" s="718"/>
      <c r="NHJ241" s="718"/>
      <c r="NHK241" s="718"/>
      <c r="NHL241" s="718"/>
      <c r="NHM241" s="718"/>
      <c r="NHN241" s="718"/>
      <c r="NHO241" s="718"/>
      <c r="NHP241" s="718"/>
      <c r="NHQ241" s="718"/>
      <c r="NHR241" s="718"/>
      <c r="NHS241" s="719"/>
      <c r="NHT241" s="719"/>
      <c r="NHU241" s="719"/>
      <c r="NHV241" s="719"/>
      <c r="NHW241" s="719"/>
      <c r="NHX241" s="719"/>
      <c r="NHY241" s="717"/>
      <c r="NHZ241" s="718"/>
      <c r="NIA241" s="718"/>
      <c r="NIB241" s="718"/>
      <c r="NIC241" s="718"/>
      <c r="NID241" s="718"/>
      <c r="NIE241" s="718"/>
      <c r="NIF241" s="718"/>
      <c r="NIG241" s="718"/>
      <c r="NIH241" s="718"/>
      <c r="NII241" s="718"/>
      <c r="NIJ241" s="718"/>
      <c r="NIK241" s="718"/>
      <c r="NIL241" s="719"/>
      <c r="NIM241" s="719"/>
      <c r="NIN241" s="719"/>
      <c r="NIO241" s="719"/>
      <c r="NIP241" s="719"/>
      <c r="NIQ241" s="719"/>
      <c r="NIR241" s="717"/>
      <c r="NIS241" s="718"/>
      <c r="NIT241" s="718"/>
      <c r="NIU241" s="718"/>
      <c r="NIV241" s="718"/>
      <c r="NIW241" s="718"/>
      <c r="NIX241" s="718"/>
      <c r="NIY241" s="718"/>
      <c r="NIZ241" s="718"/>
      <c r="NJA241" s="718"/>
      <c r="NJB241" s="718"/>
      <c r="NJC241" s="718"/>
      <c r="NJD241" s="718"/>
      <c r="NJE241" s="719"/>
      <c r="NJF241" s="719"/>
      <c r="NJG241" s="719"/>
      <c r="NJH241" s="719"/>
      <c r="NJI241" s="719"/>
      <c r="NJJ241" s="719"/>
      <c r="NJK241" s="717"/>
      <c r="NJL241" s="718"/>
      <c r="NJM241" s="718"/>
      <c r="NJN241" s="718"/>
      <c r="NJO241" s="718"/>
      <c r="NJP241" s="718"/>
      <c r="NJQ241" s="718"/>
      <c r="NJR241" s="718"/>
      <c r="NJS241" s="718"/>
      <c r="NJT241" s="718"/>
      <c r="NJU241" s="718"/>
      <c r="NJV241" s="718"/>
      <c r="NJW241" s="718"/>
      <c r="NJX241" s="719"/>
      <c r="NJY241" s="719"/>
      <c r="NJZ241" s="719"/>
      <c r="NKA241" s="719"/>
      <c r="NKB241" s="719"/>
      <c r="NKC241" s="719"/>
      <c r="NKD241" s="717"/>
      <c r="NKE241" s="718"/>
      <c r="NKF241" s="718"/>
      <c r="NKG241" s="718"/>
      <c r="NKH241" s="718"/>
      <c r="NKI241" s="718"/>
      <c r="NKJ241" s="718"/>
      <c r="NKK241" s="718"/>
      <c r="NKL241" s="718"/>
      <c r="NKM241" s="718"/>
      <c r="NKN241" s="718"/>
      <c r="NKO241" s="718"/>
      <c r="NKP241" s="718"/>
      <c r="NKQ241" s="719"/>
      <c r="NKR241" s="719"/>
      <c r="NKS241" s="719"/>
      <c r="NKT241" s="719"/>
      <c r="NKU241" s="719"/>
      <c r="NKV241" s="719"/>
      <c r="NKW241" s="717"/>
      <c r="NKX241" s="718"/>
      <c r="NKY241" s="718"/>
      <c r="NKZ241" s="718"/>
      <c r="NLA241" s="718"/>
      <c r="NLB241" s="718"/>
      <c r="NLC241" s="718"/>
      <c r="NLD241" s="718"/>
      <c r="NLE241" s="718"/>
      <c r="NLF241" s="718"/>
      <c r="NLG241" s="718"/>
      <c r="NLH241" s="718"/>
      <c r="NLI241" s="718"/>
      <c r="NLJ241" s="719"/>
      <c r="NLK241" s="719"/>
      <c r="NLL241" s="719"/>
      <c r="NLM241" s="719"/>
      <c r="NLN241" s="719"/>
      <c r="NLO241" s="719"/>
      <c r="NLP241" s="717"/>
      <c r="NLQ241" s="718"/>
      <c r="NLR241" s="718"/>
      <c r="NLS241" s="718"/>
      <c r="NLT241" s="718"/>
      <c r="NLU241" s="718"/>
      <c r="NLV241" s="718"/>
      <c r="NLW241" s="718"/>
      <c r="NLX241" s="718"/>
      <c r="NLY241" s="718"/>
      <c r="NLZ241" s="718"/>
      <c r="NMA241" s="718"/>
      <c r="NMB241" s="718"/>
      <c r="NMC241" s="719"/>
      <c r="NMD241" s="719"/>
      <c r="NME241" s="719"/>
      <c r="NMF241" s="719"/>
      <c r="NMG241" s="719"/>
      <c r="NMH241" s="719"/>
      <c r="NMI241" s="717"/>
      <c r="NMJ241" s="718"/>
      <c r="NMK241" s="718"/>
      <c r="NML241" s="718"/>
      <c r="NMM241" s="718"/>
      <c r="NMN241" s="718"/>
      <c r="NMO241" s="718"/>
      <c r="NMP241" s="718"/>
      <c r="NMQ241" s="718"/>
      <c r="NMR241" s="718"/>
      <c r="NMS241" s="718"/>
      <c r="NMT241" s="718"/>
      <c r="NMU241" s="718"/>
      <c r="NMV241" s="719"/>
      <c r="NMW241" s="719"/>
      <c r="NMX241" s="719"/>
      <c r="NMY241" s="719"/>
      <c r="NMZ241" s="719"/>
      <c r="NNA241" s="719"/>
      <c r="NNB241" s="717"/>
      <c r="NNC241" s="718"/>
      <c r="NND241" s="718"/>
      <c r="NNE241" s="718"/>
      <c r="NNF241" s="718"/>
      <c r="NNG241" s="718"/>
      <c r="NNH241" s="718"/>
      <c r="NNI241" s="718"/>
      <c r="NNJ241" s="718"/>
      <c r="NNK241" s="718"/>
      <c r="NNL241" s="718"/>
      <c r="NNM241" s="718"/>
      <c r="NNN241" s="718"/>
      <c r="NNO241" s="719"/>
      <c r="NNP241" s="719"/>
      <c r="NNQ241" s="719"/>
      <c r="NNR241" s="719"/>
      <c r="NNS241" s="719"/>
      <c r="NNT241" s="719"/>
      <c r="NNU241" s="717"/>
      <c r="NNV241" s="718"/>
      <c r="NNW241" s="718"/>
      <c r="NNX241" s="718"/>
      <c r="NNY241" s="718"/>
      <c r="NNZ241" s="718"/>
      <c r="NOA241" s="718"/>
      <c r="NOB241" s="718"/>
      <c r="NOC241" s="718"/>
      <c r="NOD241" s="718"/>
      <c r="NOE241" s="718"/>
      <c r="NOF241" s="718"/>
      <c r="NOG241" s="718"/>
      <c r="NOH241" s="719"/>
      <c r="NOI241" s="719"/>
      <c r="NOJ241" s="719"/>
      <c r="NOK241" s="719"/>
      <c r="NOL241" s="719"/>
      <c r="NOM241" s="719"/>
      <c r="NON241" s="717"/>
      <c r="NOO241" s="718"/>
      <c r="NOP241" s="718"/>
      <c r="NOQ241" s="718"/>
      <c r="NOR241" s="718"/>
      <c r="NOS241" s="718"/>
      <c r="NOT241" s="718"/>
      <c r="NOU241" s="718"/>
      <c r="NOV241" s="718"/>
      <c r="NOW241" s="718"/>
      <c r="NOX241" s="718"/>
      <c r="NOY241" s="718"/>
      <c r="NOZ241" s="718"/>
      <c r="NPA241" s="719"/>
      <c r="NPB241" s="719"/>
      <c r="NPC241" s="719"/>
      <c r="NPD241" s="719"/>
      <c r="NPE241" s="719"/>
      <c r="NPF241" s="719"/>
      <c r="NPG241" s="717"/>
      <c r="NPH241" s="718"/>
      <c r="NPI241" s="718"/>
      <c r="NPJ241" s="718"/>
      <c r="NPK241" s="718"/>
      <c r="NPL241" s="718"/>
      <c r="NPM241" s="718"/>
      <c r="NPN241" s="718"/>
      <c r="NPO241" s="718"/>
      <c r="NPP241" s="718"/>
      <c r="NPQ241" s="718"/>
      <c r="NPR241" s="718"/>
      <c r="NPS241" s="718"/>
      <c r="NPT241" s="719"/>
      <c r="NPU241" s="719"/>
      <c r="NPV241" s="719"/>
      <c r="NPW241" s="719"/>
      <c r="NPX241" s="719"/>
      <c r="NPY241" s="719"/>
      <c r="NPZ241" s="717"/>
      <c r="NQA241" s="718"/>
      <c r="NQB241" s="718"/>
      <c r="NQC241" s="718"/>
      <c r="NQD241" s="718"/>
      <c r="NQE241" s="718"/>
      <c r="NQF241" s="718"/>
      <c r="NQG241" s="718"/>
      <c r="NQH241" s="718"/>
      <c r="NQI241" s="718"/>
      <c r="NQJ241" s="718"/>
      <c r="NQK241" s="718"/>
      <c r="NQL241" s="718"/>
      <c r="NQM241" s="719"/>
      <c r="NQN241" s="719"/>
      <c r="NQO241" s="719"/>
      <c r="NQP241" s="719"/>
      <c r="NQQ241" s="719"/>
      <c r="NQR241" s="719"/>
      <c r="NQS241" s="717"/>
      <c r="NQT241" s="718"/>
      <c r="NQU241" s="718"/>
      <c r="NQV241" s="718"/>
      <c r="NQW241" s="718"/>
      <c r="NQX241" s="718"/>
      <c r="NQY241" s="718"/>
      <c r="NQZ241" s="718"/>
      <c r="NRA241" s="718"/>
      <c r="NRB241" s="718"/>
      <c r="NRC241" s="718"/>
      <c r="NRD241" s="718"/>
      <c r="NRE241" s="718"/>
      <c r="NRF241" s="719"/>
      <c r="NRG241" s="719"/>
      <c r="NRH241" s="719"/>
      <c r="NRI241" s="719"/>
      <c r="NRJ241" s="719"/>
      <c r="NRK241" s="719"/>
      <c r="NRL241" s="717"/>
      <c r="NRM241" s="718"/>
      <c r="NRN241" s="718"/>
      <c r="NRO241" s="718"/>
      <c r="NRP241" s="718"/>
      <c r="NRQ241" s="718"/>
      <c r="NRR241" s="718"/>
      <c r="NRS241" s="718"/>
      <c r="NRT241" s="718"/>
      <c r="NRU241" s="718"/>
      <c r="NRV241" s="718"/>
      <c r="NRW241" s="718"/>
      <c r="NRX241" s="718"/>
      <c r="NRY241" s="719"/>
      <c r="NRZ241" s="719"/>
      <c r="NSA241" s="719"/>
      <c r="NSB241" s="719"/>
      <c r="NSC241" s="719"/>
      <c r="NSD241" s="719"/>
      <c r="NSE241" s="717"/>
      <c r="NSF241" s="718"/>
      <c r="NSG241" s="718"/>
      <c r="NSH241" s="718"/>
      <c r="NSI241" s="718"/>
      <c r="NSJ241" s="718"/>
      <c r="NSK241" s="718"/>
      <c r="NSL241" s="718"/>
      <c r="NSM241" s="718"/>
      <c r="NSN241" s="718"/>
      <c r="NSO241" s="718"/>
      <c r="NSP241" s="718"/>
      <c r="NSQ241" s="718"/>
      <c r="NSR241" s="719"/>
      <c r="NSS241" s="719"/>
      <c r="NST241" s="719"/>
      <c r="NSU241" s="719"/>
      <c r="NSV241" s="719"/>
      <c r="NSW241" s="719"/>
      <c r="NSX241" s="717"/>
      <c r="NSY241" s="718"/>
      <c r="NSZ241" s="718"/>
      <c r="NTA241" s="718"/>
      <c r="NTB241" s="718"/>
      <c r="NTC241" s="718"/>
      <c r="NTD241" s="718"/>
      <c r="NTE241" s="718"/>
      <c r="NTF241" s="718"/>
      <c r="NTG241" s="718"/>
      <c r="NTH241" s="718"/>
      <c r="NTI241" s="718"/>
      <c r="NTJ241" s="718"/>
      <c r="NTK241" s="719"/>
      <c r="NTL241" s="719"/>
      <c r="NTM241" s="719"/>
      <c r="NTN241" s="719"/>
      <c r="NTO241" s="719"/>
      <c r="NTP241" s="719"/>
      <c r="NTQ241" s="717"/>
      <c r="NTR241" s="718"/>
      <c r="NTS241" s="718"/>
      <c r="NTT241" s="718"/>
      <c r="NTU241" s="718"/>
      <c r="NTV241" s="718"/>
      <c r="NTW241" s="718"/>
      <c r="NTX241" s="718"/>
      <c r="NTY241" s="718"/>
      <c r="NTZ241" s="718"/>
      <c r="NUA241" s="718"/>
      <c r="NUB241" s="718"/>
      <c r="NUC241" s="718"/>
      <c r="NUD241" s="719"/>
      <c r="NUE241" s="719"/>
      <c r="NUF241" s="719"/>
      <c r="NUG241" s="719"/>
      <c r="NUH241" s="719"/>
      <c r="NUI241" s="719"/>
      <c r="NUJ241" s="717"/>
      <c r="NUK241" s="718"/>
      <c r="NUL241" s="718"/>
      <c r="NUM241" s="718"/>
      <c r="NUN241" s="718"/>
      <c r="NUO241" s="718"/>
      <c r="NUP241" s="718"/>
      <c r="NUQ241" s="718"/>
      <c r="NUR241" s="718"/>
      <c r="NUS241" s="718"/>
      <c r="NUT241" s="718"/>
      <c r="NUU241" s="718"/>
      <c r="NUV241" s="718"/>
      <c r="NUW241" s="719"/>
      <c r="NUX241" s="719"/>
      <c r="NUY241" s="719"/>
      <c r="NUZ241" s="719"/>
      <c r="NVA241" s="719"/>
      <c r="NVB241" s="719"/>
      <c r="NVC241" s="717"/>
      <c r="NVD241" s="718"/>
      <c r="NVE241" s="718"/>
      <c r="NVF241" s="718"/>
      <c r="NVG241" s="718"/>
      <c r="NVH241" s="718"/>
      <c r="NVI241" s="718"/>
      <c r="NVJ241" s="718"/>
      <c r="NVK241" s="718"/>
      <c r="NVL241" s="718"/>
      <c r="NVM241" s="718"/>
      <c r="NVN241" s="718"/>
      <c r="NVO241" s="718"/>
      <c r="NVP241" s="719"/>
      <c r="NVQ241" s="719"/>
      <c r="NVR241" s="719"/>
      <c r="NVS241" s="719"/>
      <c r="NVT241" s="719"/>
      <c r="NVU241" s="719"/>
      <c r="NVV241" s="717"/>
      <c r="NVW241" s="718"/>
      <c r="NVX241" s="718"/>
      <c r="NVY241" s="718"/>
      <c r="NVZ241" s="718"/>
      <c r="NWA241" s="718"/>
      <c r="NWB241" s="718"/>
      <c r="NWC241" s="718"/>
      <c r="NWD241" s="718"/>
      <c r="NWE241" s="718"/>
      <c r="NWF241" s="718"/>
      <c r="NWG241" s="718"/>
      <c r="NWH241" s="718"/>
      <c r="NWI241" s="719"/>
      <c r="NWJ241" s="719"/>
      <c r="NWK241" s="719"/>
      <c r="NWL241" s="719"/>
      <c r="NWM241" s="719"/>
      <c r="NWN241" s="719"/>
      <c r="NWO241" s="717"/>
      <c r="NWP241" s="718"/>
      <c r="NWQ241" s="718"/>
      <c r="NWR241" s="718"/>
      <c r="NWS241" s="718"/>
      <c r="NWT241" s="718"/>
      <c r="NWU241" s="718"/>
      <c r="NWV241" s="718"/>
      <c r="NWW241" s="718"/>
      <c r="NWX241" s="718"/>
      <c r="NWY241" s="718"/>
      <c r="NWZ241" s="718"/>
      <c r="NXA241" s="718"/>
      <c r="NXB241" s="719"/>
      <c r="NXC241" s="719"/>
      <c r="NXD241" s="719"/>
      <c r="NXE241" s="719"/>
      <c r="NXF241" s="719"/>
      <c r="NXG241" s="719"/>
      <c r="NXH241" s="717"/>
      <c r="NXI241" s="718"/>
      <c r="NXJ241" s="718"/>
      <c r="NXK241" s="718"/>
      <c r="NXL241" s="718"/>
      <c r="NXM241" s="718"/>
      <c r="NXN241" s="718"/>
      <c r="NXO241" s="718"/>
      <c r="NXP241" s="718"/>
      <c r="NXQ241" s="718"/>
      <c r="NXR241" s="718"/>
      <c r="NXS241" s="718"/>
      <c r="NXT241" s="718"/>
      <c r="NXU241" s="719"/>
      <c r="NXV241" s="719"/>
      <c r="NXW241" s="719"/>
      <c r="NXX241" s="719"/>
      <c r="NXY241" s="719"/>
      <c r="NXZ241" s="719"/>
      <c r="NYA241" s="717"/>
      <c r="NYB241" s="718"/>
      <c r="NYC241" s="718"/>
      <c r="NYD241" s="718"/>
      <c r="NYE241" s="718"/>
      <c r="NYF241" s="718"/>
      <c r="NYG241" s="718"/>
      <c r="NYH241" s="718"/>
      <c r="NYI241" s="718"/>
      <c r="NYJ241" s="718"/>
      <c r="NYK241" s="718"/>
      <c r="NYL241" s="718"/>
      <c r="NYM241" s="718"/>
      <c r="NYN241" s="719"/>
      <c r="NYO241" s="719"/>
      <c r="NYP241" s="719"/>
      <c r="NYQ241" s="719"/>
      <c r="NYR241" s="719"/>
      <c r="NYS241" s="719"/>
      <c r="NYT241" s="717"/>
      <c r="NYU241" s="718"/>
      <c r="NYV241" s="718"/>
      <c r="NYW241" s="718"/>
      <c r="NYX241" s="718"/>
      <c r="NYY241" s="718"/>
      <c r="NYZ241" s="718"/>
      <c r="NZA241" s="718"/>
      <c r="NZB241" s="718"/>
      <c r="NZC241" s="718"/>
      <c r="NZD241" s="718"/>
      <c r="NZE241" s="718"/>
      <c r="NZF241" s="718"/>
      <c r="NZG241" s="719"/>
      <c r="NZH241" s="719"/>
      <c r="NZI241" s="719"/>
      <c r="NZJ241" s="719"/>
      <c r="NZK241" s="719"/>
      <c r="NZL241" s="719"/>
      <c r="NZM241" s="717"/>
      <c r="NZN241" s="718"/>
      <c r="NZO241" s="718"/>
      <c r="NZP241" s="718"/>
      <c r="NZQ241" s="718"/>
      <c r="NZR241" s="718"/>
      <c r="NZS241" s="718"/>
      <c r="NZT241" s="718"/>
      <c r="NZU241" s="718"/>
      <c r="NZV241" s="718"/>
      <c r="NZW241" s="718"/>
      <c r="NZX241" s="718"/>
      <c r="NZY241" s="718"/>
      <c r="NZZ241" s="719"/>
      <c r="OAA241" s="719"/>
      <c r="OAB241" s="719"/>
      <c r="OAC241" s="719"/>
      <c r="OAD241" s="719"/>
      <c r="OAE241" s="719"/>
      <c r="OAF241" s="717"/>
      <c r="OAG241" s="718"/>
      <c r="OAH241" s="718"/>
      <c r="OAI241" s="718"/>
      <c r="OAJ241" s="718"/>
      <c r="OAK241" s="718"/>
      <c r="OAL241" s="718"/>
      <c r="OAM241" s="718"/>
      <c r="OAN241" s="718"/>
      <c r="OAO241" s="718"/>
      <c r="OAP241" s="718"/>
      <c r="OAQ241" s="718"/>
      <c r="OAR241" s="718"/>
      <c r="OAS241" s="719"/>
      <c r="OAT241" s="719"/>
      <c r="OAU241" s="719"/>
      <c r="OAV241" s="719"/>
      <c r="OAW241" s="719"/>
      <c r="OAX241" s="719"/>
      <c r="OAY241" s="717"/>
      <c r="OAZ241" s="718"/>
      <c r="OBA241" s="718"/>
      <c r="OBB241" s="718"/>
      <c r="OBC241" s="718"/>
      <c r="OBD241" s="718"/>
      <c r="OBE241" s="718"/>
      <c r="OBF241" s="718"/>
      <c r="OBG241" s="718"/>
      <c r="OBH241" s="718"/>
      <c r="OBI241" s="718"/>
      <c r="OBJ241" s="718"/>
      <c r="OBK241" s="718"/>
      <c r="OBL241" s="719"/>
      <c r="OBM241" s="719"/>
      <c r="OBN241" s="719"/>
      <c r="OBO241" s="719"/>
      <c r="OBP241" s="719"/>
      <c r="OBQ241" s="719"/>
      <c r="OBR241" s="717"/>
      <c r="OBS241" s="718"/>
      <c r="OBT241" s="718"/>
      <c r="OBU241" s="718"/>
      <c r="OBV241" s="718"/>
      <c r="OBW241" s="718"/>
      <c r="OBX241" s="718"/>
      <c r="OBY241" s="718"/>
      <c r="OBZ241" s="718"/>
      <c r="OCA241" s="718"/>
      <c r="OCB241" s="718"/>
      <c r="OCC241" s="718"/>
      <c r="OCD241" s="718"/>
      <c r="OCE241" s="719"/>
      <c r="OCF241" s="719"/>
      <c r="OCG241" s="719"/>
      <c r="OCH241" s="719"/>
      <c r="OCI241" s="719"/>
      <c r="OCJ241" s="719"/>
      <c r="OCK241" s="717"/>
      <c r="OCL241" s="718"/>
      <c r="OCM241" s="718"/>
      <c r="OCN241" s="718"/>
      <c r="OCO241" s="718"/>
      <c r="OCP241" s="718"/>
      <c r="OCQ241" s="718"/>
      <c r="OCR241" s="718"/>
      <c r="OCS241" s="718"/>
      <c r="OCT241" s="718"/>
      <c r="OCU241" s="718"/>
      <c r="OCV241" s="718"/>
      <c r="OCW241" s="718"/>
      <c r="OCX241" s="719"/>
      <c r="OCY241" s="719"/>
      <c r="OCZ241" s="719"/>
      <c r="ODA241" s="719"/>
      <c r="ODB241" s="719"/>
      <c r="ODC241" s="719"/>
      <c r="ODD241" s="717"/>
      <c r="ODE241" s="718"/>
      <c r="ODF241" s="718"/>
      <c r="ODG241" s="718"/>
      <c r="ODH241" s="718"/>
      <c r="ODI241" s="718"/>
      <c r="ODJ241" s="718"/>
      <c r="ODK241" s="718"/>
      <c r="ODL241" s="718"/>
      <c r="ODM241" s="718"/>
      <c r="ODN241" s="718"/>
      <c r="ODO241" s="718"/>
      <c r="ODP241" s="718"/>
      <c r="ODQ241" s="719"/>
      <c r="ODR241" s="719"/>
      <c r="ODS241" s="719"/>
      <c r="ODT241" s="719"/>
      <c r="ODU241" s="719"/>
      <c r="ODV241" s="719"/>
      <c r="ODW241" s="717"/>
      <c r="ODX241" s="718"/>
      <c r="ODY241" s="718"/>
      <c r="ODZ241" s="718"/>
      <c r="OEA241" s="718"/>
      <c r="OEB241" s="718"/>
      <c r="OEC241" s="718"/>
      <c r="OED241" s="718"/>
      <c r="OEE241" s="718"/>
      <c r="OEF241" s="718"/>
      <c r="OEG241" s="718"/>
      <c r="OEH241" s="718"/>
      <c r="OEI241" s="718"/>
      <c r="OEJ241" s="719"/>
      <c r="OEK241" s="719"/>
      <c r="OEL241" s="719"/>
      <c r="OEM241" s="719"/>
      <c r="OEN241" s="719"/>
      <c r="OEO241" s="719"/>
      <c r="OEP241" s="717"/>
      <c r="OEQ241" s="718"/>
      <c r="OER241" s="718"/>
      <c r="OES241" s="718"/>
      <c r="OET241" s="718"/>
      <c r="OEU241" s="718"/>
      <c r="OEV241" s="718"/>
      <c r="OEW241" s="718"/>
      <c r="OEX241" s="718"/>
      <c r="OEY241" s="718"/>
      <c r="OEZ241" s="718"/>
      <c r="OFA241" s="718"/>
      <c r="OFB241" s="718"/>
      <c r="OFC241" s="719"/>
      <c r="OFD241" s="719"/>
      <c r="OFE241" s="719"/>
      <c r="OFF241" s="719"/>
      <c r="OFG241" s="719"/>
      <c r="OFH241" s="719"/>
      <c r="OFI241" s="717"/>
      <c r="OFJ241" s="718"/>
      <c r="OFK241" s="718"/>
      <c r="OFL241" s="718"/>
      <c r="OFM241" s="718"/>
      <c r="OFN241" s="718"/>
      <c r="OFO241" s="718"/>
      <c r="OFP241" s="718"/>
      <c r="OFQ241" s="718"/>
      <c r="OFR241" s="718"/>
      <c r="OFS241" s="718"/>
      <c r="OFT241" s="718"/>
      <c r="OFU241" s="718"/>
      <c r="OFV241" s="719"/>
      <c r="OFW241" s="719"/>
      <c r="OFX241" s="719"/>
      <c r="OFY241" s="719"/>
      <c r="OFZ241" s="719"/>
      <c r="OGA241" s="719"/>
      <c r="OGB241" s="717"/>
      <c r="OGC241" s="718"/>
      <c r="OGD241" s="718"/>
      <c r="OGE241" s="718"/>
      <c r="OGF241" s="718"/>
      <c r="OGG241" s="718"/>
      <c r="OGH241" s="718"/>
      <c r="OGI241" s="718"/>
      <c r="OGJ241" s="718"/>
      <c r="OGK241" s="718"/>
      <c r="OGL241" s="718"/>
      <c r="OGM241" s="718"/>
      <c r="OGN241" s="718"/>
      <c r="OGO241" s="719"/>
      <c r="OGP241" s="719"/>
      <c r="OGQ241" s="719"/>
      <c r="OGR241" s="719"/>
      <c r="OGS241" s="719"/>
      <c r="OGT241" s="719"/>
      <c r="OGU241" s="717"/>
      <c r="OGV241" s="718"/>
      <c r="OGW241" s="718"/>
      <c r="OGX241" s="718"/>
      <c r="OGY241" s="718"/>
      <c r="OGZ241" s="718"/>
      <c r="OHA241" s="718"/>
      <c r="OHB241" s="718"/>
      <c r="OHC241" s="718"/>
      <c r="OHD241" s="718"/>
      <c r="OHE241" s="718"/>
      <c r="OHF241" s="718"/>
      <c r="OHG241" s="718"/>
      <c r="OHH241" s="719"/>
      <c r="OHI241" s="719"/>
      <c r="OHJ241" s="719"/>
      <c r="OHK241" s="719"/>
      <c r="OHL241" s="719"/>
      <c r="OHM241" s="719"/>
      <c r="OHN241" s="717"/>
      <c r="OHO241" s="718"/>
      <c r="OHP241" s="718"/>
      <c r="OHQ241" s="718"/>
      <c r="OHR241" s="718"/>
      <c r="OHS241" s="718"/>
      <c r="OHT241" s="718"/>
      <c r="OHU241" s="718"/>
      <c r="OHV241" s="718"/>
      <c r="OHW241" s="718"/>
      <c r="OHX241" s="718"/>
      <c r="OHY241" s="718"/>
      <c r="OHZ241" s="718"/>
      <c r="OIA241" s="719"/>
      <c r="OIB241" s="719"/>
      <c r="OIC241" s="719"/>
      <c r="OID241" s="719"/>
      <c r="OIE241" s="719"/>
      <c r="OIF241" s="719"/>
      <c r="OIG241" s="717"/>
      <c r="OIH241" s="718"/>
      <c r="OII241" s="718"/>
      <c r="OIJ241" s="718"/>
      <c r="OIK241" s="718"/>
      <c r="OIL241" s="718"/>
      <c r="OIM241" s="718"/>
      <c r="OIN241" s="718"/>
      <c r="OIO241" s="718"/>
      <c r="OIP241" s="718"/>
      <c r="OIQ241" s="718"/>
      <c r="OIR241" s="718"/>
      <c r="OIS241" s="718"/>
      <c r="OIT241" s="719"/>
      <c r="OIU241" s="719"/>
      <c r="OIV241" s="719"/>
      <c r="OIW241" s="719"/>
      <c r="OIX241" s="719"/>
      <c r="OIY241" s="719"/>
      <c r="OIZ241" s="717"/>
      <c r="OJA241" s="718"/>
      <c r="OJB241" s="718"/>
      <c r="OJC241" s="718"/>
      <c r="OJD241" s="718"/>
      <c r="OJE241" s="718"/>
      <c r="OJF241" s="718"/>
      <c r="OJG241" s="718"/>
      <c r="OJH241" s="718"/>
      <c r="OJI241" s="718"/>
      <c r="OJJ241" s="718"/>
      <c r="OJK241" s="718"/>
      <c r="OJL241" s="718"/>
      <c r="OJM241" s="719"/>
      <c r="OJN241" s="719"/>
      <c r="OJO241" s="719"/>
      <c r="OJP241" s="719"/>
      <c r="OJQ241" s="719"/>
      <c r="OJR241" s="719"/>
      <c r="OJS241" s="717"/>
      <c r="OJT241" s="718"/>
      <c r="OJU241" s="718"/>
      <c r="OJV241" s="718"/>
      <c r="OJW241" s="718"/>
      <c r="OJX241" s="718"/>
      <c r="OJY241" s="718"/>
      <c r="OJZ241" s="718"/>
      <c r="OKA241" s="718"/>
      <c r="OKB241" s="718"/>
      <c r="OKC241" s="718"/>
      <c r="OKD241" s="718"/>
      <c r="OKE241" s="718"/>
      <c r="OKF241" s="719"/>
      <c r="OKG241" s="719"/>
      <c r="OKH241" s="719"/>
      <c r="OKI241" s="719"/>
      <c r="OKJ241" s="719"/>
      <c r="OKK241" s="719"/>
      <c r="OKL241" s="717"/>
      <c r="OKM241" s="718"/>
      <c r="OKN241" s="718"/>
      <c r="OKO241" s="718"/>
      <c r="OKP241" s="718"/>
      <c r="OKQ241" s="718"/>
      <c r="OKR241" s="718"/>
      <c r="OKS241" s="718"/>
      <c r="OKT241" s="718"/>
      <c r="OKU241" s="718"/>
      <c r="OKV241" s="718"/>
      <c r="OKW241" s="718"/>
      <c r="OKX241" s="718"/>
      <c r="OKY241" s="719"/>
      <c r="OKZ241" s="719"/>
      <c r="OLA241" s="719"/>
      <c r="OLB241" s="719"/>
      <c r="OLC241" s="719"/>
      <c r="OLD241" s="719"/>
      <c r="OLE241" s="717"/>
      <c r="OLF241" s="718"/>
      <c r="OLG241" s="718"/>
      <c r="OLH241" s="718"/>
      <c r="OLI241" s="718"/>
      <c r="OLJ241" s="718"/>
      <c r="OLK241" s="718"/>
      <c r="OLL241" s="718"/>
      <c r="OLM241" s="718"/>
      <c r="OLN241" s="718"/>
      <c r="OLO241" s="718"/>
      <c r="OLP241" s="718"/>
      <c r="OLQ241" s="718"/>
      <c r="OLR241" s="719"/>
      <c r="OLS241" s="719"/>
      <c r="OLT241" s="719"/>
      <c r="OLU241" s="719"/>
      <c r="OLV241" s="719"/>
      <c r="OLW241" s="719"/>
      <c r="OLX241" s="717"/>
      <c r="OLY241" s="718"/>
      <c r="OLZ241" s="718"/>
      <c r="OMA241" s="718"/>
      <c r="OMB241" s="718"/>
      <c r="OMC241" s="718"/>
      <c r="OMD241" s="718"/>
      <c r="OME241" s="718"/>
      <c r="OMF241" s="718"/>
      <c r="OMG241" s="718"/>
      <c r="OMH241" s="718"/>
      <c r="OMI241" s="718"/>
      <c r="OMJ241" s="718"/>
      <c r="OMK241" s="719"/>
      <c r="OML241" s="719"/>
      <c r="OMM241" s="719"/>
      <c r="OMN241" s="719"/>
      <c r="OMO241" s="719"/>
      <c r="OMP241" s="719"/>
      <c r="OMQ241" s="717"/>
      <c r="OMR241" s="718"/>
      <c r="OMS241" s="718"/>
      <c r="OMT241" s="718"/>
      <c r="OMU241" s="718"/>
      <c r="OMV241" s="718"/>
      <c r="OMW241" s="718"/>
      <c r="OMX241" s="718"/>
      <c r="OMY241" s="718"/>
      <c r="OMZ241" s="718"/>
      <c r="ONA241" s="718"/>
      <c r="ONB241" s="718"/>
      <c r="ONC241" s="718"/>
      <c r="OND241" s="719"/>
      <c r="ONE241" s="719"/>
      <c r="ONF241" s="719"/>
      <c r="ONG241" s="719"/>
      <c r="ONH241" s="719"/>
      <c r="ONI241" s="719"/>
      <c r="ONJ241" s="717"/>
      <c r="ONK241" s="718"/>
      <c r="ONL241" s="718"/>
      <c r="ONM241" s="718"/>
      <c r="ONN241" s="718"/>
      <c r="ONO241" s="718"/>
      <c r="ONP241" s="718"/>
      <c r="ONQ241" s="718"/>
      <c r="ONR241" s="718"/>
      <c r="ONS241" s="718"/>
      <c r="ONT241" s="718"/>
      <c r="ONU241" s="718"/>
      <c r="ONV241" s="718"/>
      <c r="ONW241" s="719"/>
      <c r="ONX241" s="719"/>
      <c r="ONY241" s="719"/>
      <c r="ONZ241" s="719"/>
      <c r="OOA241" s="719"/>
      <c r="OOB241" s="719"/>
      <c r="OOC241" s="717"/>
      <c r="OOD241" s="718"/>
      <c r="OOE241" s="718"/>
      <c r="OOF241" s="718"/>
      <c r="OOG241" s="718"/>
      <c r="OOH241" s="718"/>
      <c r="OOI241" s="718"/>
      <c r="OOJ241" s="718"/>
      <c r="OOK241" s="718"/>
      <c r="OOL241" s="718"/>
      <c r="OOM241" s="718"/>
      <c r="OON241" s="718"/>
      <c r="OOO241" s="718"/>
      <c r="OOP241" s="719"/>
      <c r="OOQ241" s="719"/>
      <c r="OOR241" s="719"/>
      <c r="OOS241" s="719"/>
      <c r="OOT241" s="719"/>
      <c r="OOU241" s="719"/>
      <c r="OOV241" s="717"/>
      <c r="OOW241" s="718"/>
      <c r="OOX241" s="718"/>
      <c r="OOY241" s="718"/>
      <c r="OOZ241" s="718"/>
      <c r="OPA241" s="718"/>
      <c r="OPB241" s="718"/>
      <c r="OPC241" s="718"/>
      <c r="OPD241" s="718"/>
      <c r="OPE241" s="718"/>
      <c r="OPF241" s="718"/>
      <c r="OPG241" s="718"/>
      <c r="OPH241" s="718"/>
      <c r="OPI241" s="719"/>
      <c r="OPJ241" s="719"/>
      <c r="OPK241" s="719"/>
      <c r="OPL241" s="719"/>
      <c r="OPM241" s="719"/>
      <c r="OPN241" s="719"/>
      <c r="OPO241" s="717"/>
      <c r="OPP241" s="718"/>
      <c r="OPQ241" s="718"/>
      <c r="OPR241" s="718"/>
      <c r="OPS241" s="718"/>
      <c r="OPT241" s="718"/>
      <c r="OPU241" s="718"/>
      <c r="OPV241" s="718"/>
      <c r="OPW241" s="718"/>
      <c r="OPX241" s="718"/>
      <c r="OPY241" s="718"/>
      <c r="OPZ241" s="718"/>
      <c r="OQA241" s="718"/>
      <c r="OQB241" s="719"/>
      <c r="OQC241" s="719"/>
      <c r="OQD241" s="719"/>
      <c r="OQE241" s="719"/>
      <c r="OQF241" s="719"/>
      <c r="OQG241" s="719"/>
      <c r="OQH241" s="717"/>
      <c r="OQI241" s="718"/>
      <c r="OQJ241" s="718"/>
      <c r="OQK241" s="718"/>
      <c r="OQL241" s="718"/>
      <c r="OQM241" s="718"/>
      <c r="OQN241" s="718"/>
      <c r="OQO241" s="718"/>
      <c r="OQP241" s="718"/>
      <c r="OQQ241" s="718"/>
      <c r="OQR241" s="718"/>
      <c r="OQS241" s="718"/>
      <c r="OQT241" s="718"/>
      <c r="OQU241" s="719"/>
      <c r="OQV241" s="719"/>
      <c r="OQW241" s="719"/>
      <c r="OQX241" s="719"/>
      <c r="OQY241" s="719"/>
      <c r="OQZ241" s="719"/>
      <c r="ORA241" s="717"/>
      <c r="ORB241" s="718"/>
      <c r="ORC241" s="718"/>
      <c r="ORD241" s="718"/>
      <c r="ORE241" s="718"/>
      <c r="ORF241" s="718"/>
      <c r="ORG241" s="718"/>
      <c r="ORH241" s="718"/>
      <c r="ORI241" s="718"/>
      <c r="ORJ241" s="718"/>
      <c r="ORK241" s="718"/>
      <c r="ORL241" s="718"/>
      <c r="ORM241" s="718"/>
      <c r="ORN241" s="719"/>
      <c r="ORO241" s="719"/>
      <c r="ORP241" s="719"/>
      <c r="ORQ241" s="719"/>
      <c r="ORR241" s="719"/>
      <c r="ORS241" s="719"/>
      <c r="ORT241" s="717"/>
      <c r="ORU241" s="718"/>
      <c r="ORV241" s="718"/>
      <c r="ORW241" s="718"/>
      <c r="ORX241" s="718"/>
      <c r="ORY241" s="718"/>
      <c r="ORZ241" s="718"/>
      <c r="OSA241" s="718"/>
      <c r="OSB241" s="718"/>
      <c r="OSC241" s="718"/>
      <c r="OSD241" s="718"/>
      <c r="OSE241" s="718"/>
      <c r="OSF241" s="718"/>
      <c r="OSG241" s="719"/>
      <c r="OSH241" s="719"/>
      <c r="OSI241" s="719"/>
      <c r="OSJ241" s="719"/>
      <c r="OSK241" s="719"/>
      <c r="OSL241" s="719"/>
      <c r="OSM241" s="717"/>
      <c r="OSN241" s="718"/>
      <c r="OSO241" s="718"/>
      <c r="OSP241" s="718"/>
      <c r="OSQ241" s="718"/>
      <c r="OSR241" s="718"/>
      <c r="OSS241" s="718"/>
      <c r="OST241" s="718"/>
      <c r="OSU241" s="718"/>
      <c r="OSV241" s="718"/>
      <c r="OSW241" s="718"/>
      <c r="OSX241" s="718"/>
      <c r="OSY241" s="718"/>
      <c r="OSZ241" s="719"/>
      <c r="OTA241" s="719"/>
      <c r="OTB241" s="719"/>
      <c r="OTC241" s="719"/>
      <c r="OTD241" s="719"/>
      <c r="OTE241" s="719"/>
      <c r="OTF241" s="717"/>
      <c r="OTG241" s="718"/>
      <c r="OTH241" s="718"/>
      <c r="OTI241" s="718"/>
      <c r="OTJ241" s="718"/>
      <c r="OTK241" s="718"/>
      <c r="OTL241" s="718"/>
      <c r="OTM241" s="718"/>
      <c r="OTN241" s="718"/>
      <c r="OTO241" s="718"/>
      <c r="OTP241" s="718"/>
      <c r="OTQ241" s="718"/>
      <c r="OTR241" s="718"/>
      <c r="OTS241" s="719"/>
      <c r="OTT241" s="719"/>
      <c r="OTU241" s="719"/>
      <c r="OTV241" s="719"/>
      <c r="OTW241" s="719"/>
      <c r="OTX241" s="719"/>
      <c r="OTY241" s="717"/>
      <c r="OTZ241" s="718"/>
      <c r="OUA241" s="718"/>
      <c r="OUB241" s="718"/>
      <c r="OUC241" s="718"/>
      <c r="OUD241" s="718"/>
      <c r="OUE241" s="718"/>
      <c r="OUF241" s="718"/>
      <c r="OUG241" s="718"/>
      <c r="OUH241" s="718"/>
      <c r="OUI241" s="718"/>
      <c r="OUJ241" s="718"/>
      <c r="OUK241" s="718"/>
      <c r="OUL241" s="719"/>
      <c r="OUM241" s="719"/>
      <c r="OUN241" s="719"/>
      <c r="OUO241" s="719"/>
      <c r="OUP241" s="719"/>
      <c r="OUQ241" s="719"/>
      <c r="OUR241" s="717"/>
      <c r="OUS241" s="718"/>
      <c r="OUT241" s="718"/>
      <c r="OUU241" s="718"/>
      <c r="OUV241" s="718"/>
      <c r="OUW241" s="718"/>
      <c r="OUX241" s="718"/>
      <c r="OUY241" s="718"/>
      <c r="OUZ241" s="718"/>
      <c r="OVA241" s="718"/>
      <c r="OVB241" s="718"/>
      <c r="OVC241" s="718"/>
      <c r="OVD241" s="718"/>
      <c r="OVE241" s="719"/>
      <c r="OVF241" s="719"/>
      <c r="OVG241" s="719"/>
      <c r="OVH241" s="719"/>
      <c r="OVI241" s="719"/>
      <c r="OVJ241" s="719"/>
      <c r="OVK241" s="717"/>
      <c r="OVL241" s="718"/>
      <c r="OVM241" s="718"/>
      <c r="OVN241" s="718"/>
      <c r="OVO241" s="718"/>
      <c r="OVP241" s="718"/>
      <c r="OVQ241" s="718"/>
      <c r="OVR241" s="718"/>
      <c r="OVS241" s="718"/>
      <c r="OVT241" s="718"/>
      <c r="OVU241" s="718"/>
      <c r="OVV241" s="718"/>
      <c r="OVW241" s="718"/>
      <c r="OVX241" s="719"/>
      <c r="OVY241" s="719"/>
      <c r="OVZ241" s="719"/>
      <c r="OWA241" s="719"/>
      <c r="OWB241" s="719"/>
      <c r="OWC241" s="719"/>
      <c r="OWD241" s="717"/>
      <c r="OWE241" s="718"/>
      <c r="OWF241" s="718"/>
      <c r="OWG241" s="718"/>
      <c r="OWH241" s="718"/>
      <c r="OWI241" s="718"/>
      <c r="OWJ241" s="718"/>
      <c r="OWK241" s="718"/>
      <c r="OWL241" s="718"/>
      <c r="OWM241" s="718"/>
      <c r="OWN241" s="718"/>
      <c r="OWO241" s="718"/>
      <c r="OWP241" s="718"/>
      <c r="OWQ241" s="719"/>
      <c r="OWR241" s="719"/>
      <c r="OWS241" s="719"/>
      <c r="OWT241" s="719"/>
      <c r="OWU241" s="719"/>
      <c r="OWV241" s="719"/>
      <c r="OWW241" s="717"/>
      <c r="OWX241" s="718"/>
      <c r="OWY241" s="718"/>
      <c r="OWZ241" s="718"/>
      <c r="OXA241" s="718"/>
      <c r="OXB241" s="718"/>
      <c r="OXC241" s="718"/>
      <c r="OXD241" s="718"/>
      <c r="OXE241" s="718"/>
      <c r="OXF241" s="718"/>
      <c r="OXG241" s="718"/>
      <c r="OXH241" s="718"/>
      <c r="OXI241" s="718"/>
      <c r="OXJ241" s="719"/>
      <c r="OXK241" s="719"/>
      <c r="OXL241" s="719"/>
      <c r="OXM241" s="719"/>
      <c r="OXN241" s="719"/>
      <c r="OXO241" s="719"/>
      <c r="OXP241" s="717"/>
      <c r="OXQ241" s="718"/>
      <c r="OXR241" s="718"/>
      <c r="OXS241" s="718"/>
      <c r="OXT241" s="718"/>
      <c r="OXU241" s="718"/>
      <c r="OXV241" s="718"/>
      <c r="OXW241" s="718"/>
      <c r="OXX241" s="718"/>
      <c r="OXY241" s="718"/>
      <c r="OXZ241" s="718"/>
      <c r="OYA241" s="718"/>
      <c r="OYB241" s="718"/>
      <c r="OYC241" s="719"/>
      <c r="OYD241" s="719"/>
      <c r="OYE241" s="719"/>
      <c r="OYF241" s="719"/>
      <c r="OYG241" s="719"/>
      <c r="OYH241" s="719"/>
      <c r="OYI241" s="717"/>
      <c r="OYJ241" s="718"/>
      <c r="OYK241" s="718"/>
      <c r="OYL241" s="718"/>
      <c r="OYM241" s="718"/>
      <c r="OYN241" s="718"/>
      <c r="OYO241" s="718"/>
      <c r="OYP241" s="718"/>
      <c r="OYQ241" s="718"/>
      <c r="OYR241" s="718"/>
      <c r="OYS241" s="718"/>
      <c r="OYT241" s="718"/>
      <c r="OYU241" s="718"/>
      <c r="OYV241" s="719"/>
      <c r="OYW241" s="719"/>
      <c r="OYX241" s="719"/>
      <c r="OYY241" s="719"/>
      <c r="OYZ241" s="719"/>
      <c r="OZA241" s="719"/>
      <c r="OZB241" s="717"/>
      <c r="OZC241" s="718"/>
      <c r="OZD241" s="718"/>
      <c r="OZE241" s="718"/>
      <c r="OZF241" s="718"/>
      <c r="OZG241" s="718"/>
      <c r="OZH241" s="718"/>
      <c r="OZI241" s="718"/>
      <c r="OZJ241" s="718"/>
      <c r="OZK241" s="718"/>
      <c r="OZL241" s="718"/>
      <c r="OZM241" s="718"/>
      <c r="OZN241" s="718"/>
      <c r="OZO241" s="719"/>
      <c r="OZP241" s="719"/>
      <c r="OZQ241" s="719"/>
      <c r="OZR241" s="719"/>
      <c r="OZS241" s="719"/>
      <c r="OZT241" s="719"/>
      <c r="OZU241" s="717"/>
      <c r="OZV241" s="718"/>
      <c r="OZW241" s="718"/>
      <c r="OZX241" s="718"/>
      <c r="OZY241" s="718"/>
      <c r="OZZ241" s="718"/>
      <c r="PAA241" s="718"/>
      <c r="PAB241" s="718"/>
      <c r="PAC241" s="718"/>
      <c r="PAD241" s="718"/>
      <c r="PAE241" s="718"/>
      <c r="PAF241" s="718"/>
      <c r="PAG241" s="718"/>
      <c r="PAH241" s="719"/>
      <c r="PAI241" s="719"/>
      <c r="PAJ241" s="719"/>
      <c r="PAK241" s="719"/>
      <c r="PAL241" s="719"/>
      <c r="PAM241" s="719"/>
      <c r="PAN241" s="717"/>
      <c r="PAO241" s="718"/>
      <c r="PAP241" s="718"/>
      <c r="PAQ241" s="718"/>
      <c r="PAR241" s="718"/>
      <c r="PAS241" s="718"/>
      <c r="PAT241" s="718"/>
      <c r="PAU241" s="718"/>
      <c r="PAV241" s="718"/>
      <c r="PAW241" s="718"/>
      <c r="PAX241" s="718"/>
      <c r="PAY241" s="718"/>
      <c r="PAZ241" s="718"/>
      <c r="PBA241" s="719"/>
      <c r="PBB241" s="719"/>
      <c r="PBC241" s="719"/>
      <c r="PBD241" s="719"/>
      <c r="PBE241" s="719"/>
      <c r="PBF241" s="719"/>
      <c r="PBG241" s="717"/>
      <c r="PBH241" s="718"/>
      <c r="PBI241" s="718"/>
      <c r="PBJ241" s="718"/>
      <c r="PBK241" s="718"/>
      <c r="PBL241" s="718"/>
      <c r="PBM241" s="718"/>
      <c r="PBN241" s="718"/>
      <c r="PBO241" s="718"/>
      <c r="PBP241" s="718"/>
      <c r="PBQ241" s="718"/>
      <c r="PBR241" s="718"/>
      <c r="PBS241" s="718"/>
      <c r="PBT241" s="719"/>
      <c r="PBU241" s="719"/>
      <c r="PBV241" s="719"/>
      <c r="PBW241" s="719"/>
      <c r="PBX241" s="719"/>
      <c r="PBY241" s="719"/>
      <c r="PBZ241" s="717"/>
      <c r="PCA241" s="718"/>
      <c r="PCB241" s="718"/>
      <c r="PCC241" s="718"/>
      <c r="PCD241" s="718"/>
      <c r="PCE241" s="718"/>
      <c r="PCF241" s="718"/>
      <c r="PCG241" s="718"/>
      <c r="PCH241" s="718"/>
      <c r="PCI241" s="718"/>
      <c r="PCJ241" s="718"/>
      <c r="PCK241" s="718"/>
      <c r="PCL241" s="718"/>
      <c r="PCM241" s="719"/>
      <c r="PCN241" s="719"/>
      <c r="PCO241" s="719"/>
      <c r="PCP241" s="719"/>
      <c r="PCQ241" s="719"/>
      <c r="PCR241" s="719"/>
      <c r="PCS241" s="717"/>
      <c r="PCT241" s="718"/>
      <c r="PCU241" s="718"/>
      <c r="PCV241" s="718"/>
      <c r="PCW241" s="718"/>
      <c r="PCX241" s="718"/>
      <c r="PCY241" s="718"/>
      <c r="PCZ241" s="718"/>
      <c r="PDA241" s="718"/>
      <c r="PDB241" s="718"/>
      <c r="PDC241" s="718"/>
      <c r="PDD241" s="718"/>
      <c r="PDE241" s="718"/>
      <c r="PDF241" s="719"/>
      <c r="PDG241" s="719"/>
      <c r="PDH241" s="719"/>
      <c r="PDI241" s="719"/>
      <c r="PDJ241" s="719"/>
      <c r="PDK241" s="719"/>
      <c r="PDL241" s="717"/>
      <c r="PDM241" s="718"/>
      <c r="PDN241" s="718"/>
      <c r="PDO241" s="718"/>
      <c r="PDP241" s="718"/>
      <c r="PDQ241" s="718"/>
      <c r="PDR241" s="718"/>
      <c r="PDS241" s="718"/>
      <c r="PDT241" s="718"/>
      <c r="PDU241" s="718"/>
      <c r="PDV241" s="718"/>
      <c r="PDW241" s="718"/>
      <c r="PDX241" s="718"/>
      <c r="PDY241" s="719"/>
      <c r="PDZ241" s="719"/>
      <c r="PEA241" s="719"/>
      <c r="PEB241" s="719"/>
      <c r="PEC241" s="719"/>
      <c r="PED241" s="719"/>
      <c r="PEE241" s="717"/>
      <c r="PEF241" s="718"/>
      <c r="PEG241" s="718"/>
      <c r="PEH241" s="718"/>
      <c r="PEI241" s="718"/>
      <c r="PEJ241" s="718"/>
      <c r="PEK241" s="718"/>
      <c r="PEL241" s="718"/>
      <c r="PEM241" s="718"/>
      <c r="PEN241" s="718"/>
      <c r="PEO241" s="718"/>
      <c r="PEP241" s="718"/>
      <c r="PEQ241" s="718"/>
      <c r="PER241" s="719"/>
      <c r="PES241" s="719"/>
      <c r="PET241" s="719"/>
      <c r="PEU241" s="719"/>
      <c r="PEV241" s="719"/>
      <c r="PEW241" s="719"/>
      <c r="PEX241" s="717"/>
      <c r="PEY241" s="718"/>
      <c r="PEZ241" s="718"/>
      <c r="PFA241" s="718"/>
      <c r="PFB241" s="718"/>
      <c r="PFC241" s="718"/>
      <c r="PFD241" s="718"/>
      <c r="PFE241" s="718"/>
      <c r="PFF241" s="718"/>
      <c r="PFG241" s="718"/>
      <c r="PFH241" s="718"/>
      <c r="PFI241" s="718"/>
      <c r="PFJ241" s="718"/>
      <c r="PFK241" s="719"/>
      <c r="PFL241" s="719"/>
      <c r="PFM241" s="719"/>
      <c r="PFN241" s="719"/>
      <c r="PFO241" s="719"/>
      <c r="PFP241" s="719"/>
      <c r="PFQ241" s="717"/>
      <c r="PFR241" s="718"/>
      <c r="PFS241" s="718"/>
      <c r="PFT241" s="718"/>
      <c r="PFU241" s="718"/>
      <c r="PFV241" s="718"/>
      <c r="PFW241" s="718"/>
      <c r="PFX241" s="718"/>
      <c r="PFY241" s="718"/>
      <c r="PFZ241" s="718"/>
      <c r="PGA241" s="718"/>
      <c r="PGB241" s="718"/>
      <c r="PGC241" s="718"/>
      <c r="PGD241" s="719"/>
      <c r="PGE241" s="719"/>
      <c r="PGF241" s="719"/>
      <c r="PGG241" s="719"/>
      <c r="PGH241" s="719"/>
      <c r="PGI241" s="719"/>
      <c r="PGJ241" s="717"/>
      <c r="PGK241" s="718"/>
      <c r="PGL241" s="718"/>
      <c r="PGM241" s="718"/>
      <c r="PGN241" s="718"/>
      <c r="PGO241" s="718"/>
      <c r="PGP241" s="718"/>
      <c r="PGQ241" s="718"/>
      <c r="PGR241" s="718"/>
      <c r="PGS241" s="718"/>
      <c r="PGT241" s="718"/>
      <c r="PGU241" s="718"/>
      <c r="PGV241" s="718"/>
      <c r="PGW241" s="719"/>
      <c r="PGX241" s="719"/>
      <c r="PGY241" s="719"/>
      <c r="PGZ241" s="719"/>
      <c r="PHA241" s="719"/>
      <c r="PHB241" s="719"/>
      <c r="PHC241" s="717"/>
      <c r="PHD241" s="718"/>
      <c r="PHE241" s="718"/>
      <c r="PHF241" s="718"/>
      <c r="PHG241" s="718"/>
      <c r="PHH241" s="718"/>
      <c r="PHI241" s="718"/>
      <c r="PHJ241" s="718"/>
      <c r="PHK241" s="718"/>
      <c r="PHL241" s="718"/>
      <c r="PHM241" s="718"/>
      <c r="PHN241" s="718"/>
      <c r="PHO241" s="718"/>
      <c r="PHP241" s="719"/>
      <c r="PHQ241" s="719"/>
      <c r="PHR241" s="719"/>
      <c r="PHS241" s="719"/>
      <c r="PHT241" s="719"/>
      <c r="PHU241" s="719"/>
      <c r="PHV241" s="717"/>
      <c r="PHW241" s="718"/>
      <c r="PHX241" s="718"/>
      <c r="PHY241" s="718"/>
      <c r="PHZ241" s="718"/>
      <c r="PIA241" s="718"/>
      <c r="PIB241" s="718"/>
      <c r="PIC241" s="718"/>
      <c r="PID241" s="718"/>
      <c r="PIE241" s="718"/>
      <c r="PIF241" s="718"/>
      <c r="PIG241" s="718"/>
      <c r="PIH241" s="718"/>
      <c r="PII241" s="719"/>
      <c r="PIJ241" s="719"/>
      <c r="PIK241" s="719"/>
      <c r="PIL241" s="719"/>
      <c r="PIM241" s="719"/>
      <c r="PIN241" s="719"/>
      <c r="PIO241" s="717"/>
      <c r="PIP241" s="718"/>
      <c r="PIQ241" s="718"/>
      <c r="PIR241" s="718"/>
      <c r="PIS241" s="718"/>
      <c r="PIT241" s="718"/>
      <c r="PIU241" s="718"/>
      <c r="PIV241" s="718"/>
      <c r="PIW241" s="718"/>
      <c r="PIX241" s="718"/>
      <c r="PIY241" s="718"/>
      <c r="PIZ241" s="718"/>
      <c r="PJA241" s="718"/>
      <c r="PJB241" s="719"/>
      <c r="PJC241" s="719"/>
      <c r="PJD241" s="719"/>
      <c r="PJE241" s="719"/>
      <c r="PJF241" s="719"/>
      <c r="PJG241" s="719"/>
      <c r="PJH241" s="717"/>
      <c r="PJI241" s="718"/>
      <c r="PJJ241" s="718"/>
      <c r="PJK241" s="718"/>
      <c r="PJL241" s="718"/>
      <c r="PJM241" s="718"/>
      <c r="PJN241" s="718"/>
      <c r="PJO241" s="718"/>
      <c r="PJP241" s="718"/>
      <c r="PJQ241" s="718"/>
      <c r="PJR241" s="718"/>
      <c r="PJS241" s="718"/>
      <c r="PJT241" s="718"/>
      <c r="PJU241" s="719"/>
      <c r="PJV241" s="719"/>
      <c r="PJW241" s="719"/>
      <c r="PJX241" s="719"/>
      <c r="PJY241" s="719"/>
      <c r="PJZ241" s="719"/>
      <c r="PKA241" s="717"/>
      <c r="PKB241" s="718"/>
      <c r="PKC241" s="718"/>
      <c r="PKD241" s="718"/>
      <c r="PKE241" s="718"/>
      <c r="PKF241" s="718"/>
      <c r="PKG241" s="718"/>
      <c r="PKH241" s="718"/>
      <c r="PKI241" s="718"/>
      <c r="PKJ241" s="718"/>
      <c r="PKK241" s="718"/>
      <c r="PKL241" s="718"/>
      <c r="PKM241" s="718"/>
      <c r="PKN241" s="719"/>
      <c r="PKO241" s="719"/>
      <c r="PKP241" s="719"/>
      <c r="PKQ241" s="719"/>
      <c r="PKR241" s="719"/>
      <c r="PKS241" s="719"/>
      <c r="PKT241" s="717"/>
      <c r="PKU241" s="718"/>
      <c r="PKV241" s="718"/>
      <c r="PKW241" s="718"/>
      <c r="PKX241" s="718"/>
      <c r="PKY241" s="718"/>
      <c r="PKZ241" s="718"/>
      <c r="PLA241" s="718"/>
      <c r="PLB241" s="718"/>
      <c r="PLC241" s="718"/>
      <c r="PLD241" s="718"/>
      <c r="PLE241" s="718"/>
      <c r="PLF241" s="718"/>
      <c r="PLG241" s="719"/>
      <c r="PLH241" s="719"/>
      <c r="PLI241" s="719"/>
      <c r="PLJ241" s="719"/>
      <c r="PLK241" s="719"/>
      <c r="PLL241" s="719"/>
      <c r="PLM241" s="717"/>
      <c r="PLN241" s="718"/>
      <c r="PLO241" s="718"/>
      <c r="PLP241" s="718"/>
      <c r="PLQ241" s="718"/>
      <c r="PLR241" s="718"/>
      <c r="PLS241" s="718"/>
      <c r="PLT241" s="718"/>
      <c r="PLU241" s="718"/>
      <c r="PLV241" s="718"/>
      <c r="PLW241" s="718"/>
      <c r="PLX241" s="718"/>
      <c r="PLY241" s="718"/>
      <c r="PLZ241" s="719"/>
      <c r="PMA241" s="719"/>
      <c r="PMB241" s="719"/>
      <c r="PMC241" s="719"/>
      <c r="PMD241" s="719"/>
      <c r="PME241" s="719"/>
      <c r="PMF241" s="717"/>
      <c r="PMG241" s="718"/>
      <c r="PMH241" s="718"/>
      <c r="PMI241" s="718"/>
      <c r="PMJ241" s="718"/>
      <c r="PMK241" s="718"/>
      <c r="PML241" s="718"/>
      <c r="PMM241" s="718"/>
      <c r="PMN241" s="718"/>
      <c r="PMO241" s="718"/>
      <c r="PMP241" s="718"/>
      <c r="PMQ241" s="718"/>
      <c r="PMR241" s="718"/>
      <c r="PMS241" s="719"/>
      <c r="PMT241" s="719"/>
      <c r="PMU241" s="719"/>
      <c r="PMV241" s="719"/>
      <c r="PMW241" s="719"/>
      <c r="PMX241" s="719"/>
      <c r="PMY241" s="717"/>
      <c r="PMZ241" s="718"/>
      <c r="PNA241" s="718"/>
      <c r="PNB241" s="718"/>
      <c r="PNC241" s="718"/>
      <c r="PND241" s="718"/>
      <c r="PNE241" s="718"/>
      <c r="PNF241" s="718"/>
      <c r="PNG241" s="718"/>
      <c r="PNH241" s="718"/>
      <c r="PNI241" s="718"/>
      <c r="PNJ241" s="718"/>
      <c r="PNK241" s="718"/>
      <c r="PNL241" s="719"/>
      <c r="PNM241" s="719"/>
      <c r="PNN241" s="719"/>
      <c r="PNO241" s="719"/>
      <c r="PNP241" s="719"/>
      <c r="PNQ241" s="719"/>
      <c r="PNR241" s="717"/>
      <c r="PNS241" s="718"/>
      <c r="PNT241" s="718"/>
      <c r="PNU241" s="718"/>
      <c r="PNV241" s="718"/>
      <c r="PNW241" s="718"/>
      <c r="PNX241" s="718"/>
      <c r="PNY241" s="718"/>
      <c r="PNZ241" s="718"/>
      <c r="POA241" s="718"/>
      <c r="POB241" s="718"/>
      <c r="POC241" s="718"/>
      <c r="POD241" s="718"/>
      <c r="POE241" s="719"/>
      <c r="POF241" s="719"/>
      <c r="POG241" s="719"/>
      <c r="POH241" s="719"/>
      <c r="POI241" s="719"/>
      <c r="POJ241" s="719"/>
      <c r="POK241" s="717"/>
      <c r="POL241" s="718"/>
      <c r="POM241" s="718"/>
      <c r="PON241" s="718"/>
      <c r="POO241" s="718"/>
      <c r="POP241" s="718"/>
      <c r="POQ241" s="718"/>
      <c r="POR241" s="718"/>
      <c r="POS241" s="718"/>
      <c r="POT241" s="718"/>
      <c r="POU241" s="718"/>
      <c r="POV241" s="718"/>
      <c r="POW241" s="718"/>
      <c r="POX241" s="719"/>
      <c r="POY241" s="719"/>
      <c r="POZ241" s="719"/>
      <c r="PPA241" s="719"/>
      <c r="PPB241" s="719"/>
      <c r="PPC241" s="719"/>
      <c r="PPD241" s="717"/>
      <c r="PPE241" s="718"/>
      <c r="PPF241" s="718"/>
      <c r="PPG241" s="718"/>
      <c r="PPH241" s="718"/>
      <c r="PPI241" s="718"/>
      <c r="PPJ241" s="718"/>
      <c r="PPK241" s="718"/>
      <c r="PPL241" s="718"/>
      <c r="PPM241" s="718"/>
      <c r="PPN241" s="718"/>
      <c r="PPO241" s="718"/>
      <c r="PPP241" s="718"/>
      <c r="PPQ241" s="719"/>
      <c r="PPR241" s="719"/>
      <c r="PPS241" s="719"/>
      <c r="PPT241" s="719"/>
      <c r="PPU241" s="719"/>
      <c r="PPV241" s="719"/>
      <c r="PPW241" s="717"/>
      <c r="PPX241" s="718"/>
      <c r="PPY241" s="718"/>
      <c r="PPZ241" s="718"/>
      <c r="PQA241" s="718"/>
      <c r="PQB241" s="718"/>
      <c r="PQC241" s="718"/>
      <c r="PQD241" s="718"/>
      <c r="PQE241" s="718"/>
      <c r="PQF241" s="718"/>
      <c r="PQG241" s="718"/>
      <c r="PQH241" s="718"/>
      <c r="PQI241" s="718"/>
      <c r="PQJ241" s="719"/>
      <c r="PQK241" s="719"/>
      <c r="PQL241" s="719"/>
      <c r="PQM241" s="719"/>
      <c r="PQN241" s="719"/>
      <c r="PQO241" s="719"/>
      <c r="PQP241" s="717"/>
      <c r="PQQ241" s="718"/>
      <c r="PQR241" s="718"/>
      <c r="PQS241" s="718"/>
      <c r="PQT241" s="718"/>
      <c r="PQU241" s="718"/>
      <c r="PQV241" s="718"/>
      <c r="PQW241" s="718"/>
      <c r="PQX241" s="718"/>
      <c r="PQY241" s="718"/>
      <c r="PQZ241" s="718"/>
      <c r="PRA241" s="718"/>
      <c r="PRB241" s="718"/>
      <c r="PRC241" s="719"/>
      <c r="PRD241" s="719"/>
      <c r="PRE241" s="719"/>
      <c r="PRF241" s="719"/>
      <c r="PRG241" s="719"/>
      <c r="PRH241" s="719"/>
      <c r="PRI241" s="717"/>
      <c r="PRJ241" s="718"/>
      <c r="PRK241" s="718"/>
      <c r="PRL241" s="718"/>
      <c r="PRM241" s="718"/>
      <c r="PRN241" s="718"/>
      <c r="PRO241" s="718"/>
      <c r="PRP241" s="718"/>
      <c r="PRQ241" s="718"/>
      <c r="PRR241" s="718"/>
      <c r="PRS241" s="718"/>
      <c r="PRT241" s="718"/>
      <c r="PRU241" s="718"/>
      <c r="PRV241" s="719"/>
      <c r="PRW241" s="719"/>
      <c r="PRX241" s="719"/>
      <c r="PRY241" s="719"/>
      <c r="PRZ241" s="719"/>
      <c r="PSA241" s="719"/>
      <c r="PSB241" s="717"/>
      <c r="PSC241" s="718"/>
      <c r="PSD241" s="718"/>
      <c r="PSE241" s="718"/>
      <c r="PSF241" s="718"/>
      <c r="PSG241" s="718"/>
      <c r="PSH241" s="718"/>
      <c r="PSI241" s="718"/>
      <c r="PSJ241" s="718"/>
      <c r="PSK241" s="718"/>
      <c r="PSL241" s="718"/>
      <c r="PSM241" s="718"/>
      <c r="PSN241" s="718"/>
      <c r="PSO241" s="719"/>
      <c r="PSP241" s="719"/>
      <c r="PSQ241" s="719"/>
      <c r="PSR241" s="719"/>
      <c r="PSS241" s="719"/>
      <c r="PST241" s="719"/>
      <c r="PSU241" s="717"/>
      <c r="PSV241" s="718"/>
      <c r="PSW241" s="718"/>
      <c r="PSX241" s="718"/>
      <c r="PSY241" s="718"/>
      <c r="PSZ241" s="718"/>
      <c r="PTA241" s="718"/>
      <c r="PTB241" s="718"/>
      <c r="PTC241" s="718"/>
      <c r="PTD241" s="718"/>
      <c r="PTE241" s="718"/>
      <c r="PTF241" s="718"/>
      <c r="PTG241" s="718"/>
      <c r="PTH241" s="719"/>
      <c r="PTI241" s="719"/>
      <c r="PTJ241" s="719"/>
      <c r="PTK241" s="719"/>
      <c r="PTL241" s="719"/>
      <c r="PTM241" s="719"/>
      <c r="PTN241" s="717"/>
      <c r="PTO241" s="718"/>
      <c r="PTP241" s="718"/>
      <c r="PTQ241" s="718"/>
      <c r="PTR241" s="718"/>
      <c r="PTS241" s="718"/>
      <c r="PTT241" s="718"/>
      <c r="PTU241" s="718"/>
      <c r="PTV241" s="718"/>
      <c r="PTW241" s="718"/>
      <c r="PTX241" s="718"/>
      <c r="PTY241" s="718"/>
      <c r="PTZ241" s="718"/>
      <c r="PUA241" s="719"/>
      <c r="PUB241" s="719"/>
      <c r="PUC241" s="719"/>
      <c r="PUD241" s="719"/>
      <c r="PUE241" s="719"/>
      <c r="PUF241" s="719"/>
      <c r="PUG241" s="717"/>
      <c r="PUH241" s="718"/>
      <c r="PUI241" s="718"/>
      <c r="PUJ241" s="718"/>
      <c r="PUK241" s="718"/>
      <c r="PUL241" s="718"/>
      <c r="PUM241" s="718"/>
      <c r="PUN241" s="718"/>
      <c r="PUO241" s="718"/>
      <c r="PUP241" s="718"/>
      <c r="PUQ241" s="718"/>
      <c r="PUR241" s="718"/>
      <c r="PUS241" s="718"/>
      <c r="PUT241" s="719"/>
      <c r="PUU241" s="719"/>
      <c r="PUV241" s="719"/>
      <c r="PUW241" s="719"/>
      <c r="PUX241" s="719"/>
      <c r="PUY241" s="719"/>
      <c r="PUZ241" s="717"/>
      <c r="PVA241" s="718"/>
      <c r="PVB241" s="718"/>
      <c r="PVC241" s="718"/>
      <c r="PVD241" s="718"/>
      <c r="PVE241" s="718"/>
      <c r="PVF241" s="718"/>
      <c r="PVG241" s="718"/>
      <c r="PVH241" s="718"/>
      <c r="PVI241" s="718"/>
      <c r="PVJ241" s="718"/>
      <c r="PVK241" s="718"/>
      <c r="PVL241" s="718"/>
      <c r="PVM241" s="719"/>
      <c r="PVN241" s="719"/>
      <c r="PVO241" s="719"/>
      <c r="PVP241" s="719"/>
      <c r="PVQ241" s="719"/>
      <c r="PVR241" s="719"/>
      <c r="PVS241" s="717"/>
      <c r="PVT241" s="718"/>
      <c r="PVU241" s="718"/>
      <c r="PVV241" s="718"/>
      <c r="PVW241" s="718"/>
      <c r="PVX241" s="718"/>
      <c r="PVY241" s="718"/>
      <c r="PVZ241" s="718"/>
      <c r="PWA241" s="718"/>
      <c r="PWB241" s="718"/>
      <c r="PWC241" s="718"/>
      <c r="PWD241" s="718"/>
      <c r="PWE241" s="718"/>
      <c r="PWF241" s="719"/>
      <c r="PWG241" s="719"/>
      <c r="PWH241" s="719"/>
      <c r="PWI241" s="719"/>
      <c r="PWJ241" s="719"/>
      <c r="PWK241" s="719"/>
      <c r="PWL241" s="717"/>
      <c r="PWM241" s="718"/>
      <c r="PWN241" s="718"/>
      <c r="PWO241" s="718"/>
      <c r="PWP241" s="718"/>
      <c r="PWQ241" s="718"/>
      <c r="PWR241" s="718"/>
      <c r="PWS241" s="718"/>
      <c r="PWT241" s="718"/>
      <c r="PWU241" s="718"/>
      <c r="PWV241" s="718"/>
      <c r="PWW241" s="718"/>
      <c r="PWX241" s="718"/>
      <c r="PWY241" s="719"/>
      <c r="PWZ241" s="719"/>
      <c r="PXA241" s="719"/>
      <c r="PXB241" s="719"/>
      <c r="PXC241" s="719"/>
      <c r="PXD241" s="719"/>
      <c r="PXE241" s="717"/>
      <c r="PXF241" s="718"/>
      <c r="PXG241" s="718"/>
      <c r="PXH241" s="718"/>
      <c r="PXI241" s="718"/>
      <c r="PXJ241" s="718"/>
      <c r="PXK241" s="718"/>
      <c r="PXL241" s="718"/>
      <c r="PXM241" s="718"/>
      <c r="PXN241" s="718"/>
      <c r="PXO241" s="718"/>
      <c r="PXP241" s="718"/>
      <c r="PXQ241" s="718"/>
      <c r="PXR241" s="719"/>
      <c r="PXS241" s="719"/>
      <c r="PXT241" s="719"/>
      <c r="PXU241" s="719"/>
      <c r="PXV241" s="719"/>
      <c r="PXW241" s="719"/>
      <c r="PXX241" s="717"/>
      <c r="PXY241" s="718"/>
      <c r="PXZ241" s="718"/>
      <c r="PYA241" s="718"/>
      <c r="PYB241" s="718"/>
      <c r="PYC241" s="718"/>
      <c r="PYD241" s="718"/>
      <c r="PYE241" s="718"/>
      <c r="PYF241" s="718"/>
      <c r="PYG241" s="718"/>
      <c r="PYH241" s="718"/>
      <c r="PYI241" s="718"/>
      <c r="PYJ241" s="718"/>
      <c r="PYK241" s="719"/>
      <c r="PYL241" s="719"/>
      <c r="PYM241" s="719"/>
      <c r="PYN241" s="719"/>
      <c r="PYO241" s="719"/>
      <c r="PYP241" s="719"/>
      <c r="PYQ241" s="717"/>
      <c r="PYR241" s="718"/>
      <c r="PYS241" s="718"/>
      <c r="PYT241" s="718"/>
      <c r="PYU241" s="718"/>
      <c r="PYV241" s="718"/>
      <c r="PYW241" s="718"/>
      <c r="PYX241" s="718"/>
      <c r="PYY241" s="718"/>
      <c r="PYZ241" s="718"/>
      <c r="PZA241" s="718"/>
      <c r="PZB241" s="718"/>
      <c r="PZC241" s="718"/>
      <c r="PZD241" s="719"/>
      <c r="PZE241" s="719"/>
      <c r="PZF241" s="719"/>
      <c r="PZG241" s="719"/>
      <c r="PZH241" s="719"/>
      <c r="PZI241" s="719"/>
      <c r="PZJ241" s="717"/>
      <c r="PZK241" s="718"/>
      <c r="PZL241" s="718"/>
      <c r="PZM241" s="718"/>
      <c r="PZN241" s="718"/>
      <c r="PZO241" s="718"/>
      <c r="PZP241" s="718"/>
      <c r="PZQ241" s="718"/>
      <c r="PZR241" s="718"/>
      <c r="PZS241" s="718"/>
      <c r="PZT241" s="718"/>
      <c r="PZU241" s="718"/>
      <c r="PZV241" s="718"/>
      <c r="PZW241" s="719"/>
      <c r="PZX241" s="719"/>
      <c r="PZY241" s="719"/>
      <c r="PZZ241" s="719"/>
      <c r="QAA241" s="719"/>
      <c r="QAB241" s="719"/>
      <c r="QAC241" s="717"/>
      <c r="QAD241" s="718"/>
      <c r="QAE241" s="718"/>
      <c r="QAF241" s="718"/>
      <c r="QAG241" s="718"/>
      <c r="QAH241" s="718"/>
      <c r="QAI241" s="718"/>
      <c r="QAJ241" s="718"/>
      <c r="QAK241" s="718"/>
      <c r="QAL241" s="718"/>
      <c r="QAM241" s="718"/>
      <c r="QAN241" s="718"/>
      <c r="QAO241" s="718"/>
      <c r="QAP241" s="719"/>
      <c r="QAQ241" s="719"/>
      <c r="QAR241" s="719"/>
      <c r="QAS241" s="719"/>
      <c r="QAT241" s="719"/>
      <c r="QAU241" s="719"/>
      <c r="QAV241" s="717"/>
      <c r="QAW241" s="718"/>
      <c r="QAX241" s="718"/>
      <c r="QAY241" s="718"/>
      <c r="QAZ241" s="718"/>
      <c r="QBA241" s="718"/>
      <c r="QBB241" s="718"/>
      <c r="QBC241" s="718"/>
      <c r="QBD241" s="718"/>
      <c r="QBE241" s="718"/>
      <c r="QBF241" s="718"/>
      <c r="QBG241" s="718"/>
      <c r="QBH241" s="718"/>
      <c r="QBI241" s="719"/>
      <c r="QBJ241" s="719"/>
      <c r="QBK241" s="719"/>
      <c r="QBL241" s="719"/>
      <c r="QBM241" s="719"/>
      <c r="QBN241" s="719"/>
      <c r="QBO241" s="717"/>
      <c r="QBP241" s="718"/>
      <c r="QBQ241" s="718"/>
      <c r="QBR241" s="718"/>
      <c r="QBS241" s="718"/>
      <c r="QBT241" s="718"/>
      <c r="QBU241" s="718"/>
      <c r="QBV241" s="718"/>
      <c r="QBW241" s="718"/>
      <c r="QBX241" s="718"/>
      <c r="QBY241" s="718"/>
      <c r="QBZ241" s="718"/>
      <c r="QCA241" s="718"/>
      <c r="QCB241" s="719"/>
      <c r="QCC241" s="719"/>
      <c r="QCD241" s="719"/>
      <c r="QCE241" s="719"/>
      <c r="QCF241" s="719"/>
      <c r="QCG241" s="719"/>
      <c r="QCH241" s="717"/>
      <c r="QCI241" s="718"/>
      <c r="QCJ241" s="718"/>
      <c r="QCK241" s="718"/>
      <c r="QCL241" s="718"/>
      <c r="QCM241" s="718"/>
      <c r="QCN241" s="718"/>
      <c r="QCO241" s="718"/>
      <c r="QCP241" s="718"/>
      <c r="QCQ241" s="718"/>
      <c r="QCR241" s="718"/>
      <c r="QCS241" s="718"/>
      <c r="QCT241" s="718"/>
      <c r="QCU241" s="719"/>
      <c r="QCV241" s="719"/>
      <c r="QCW241" s="719"/>
      <c r="QCX241" s="719"/>
      <c r="QCY241" s="719"/>
      <c r="QCZ241" s="719"/>
      <c r="QDA241" s="717"/>
      <c r="QDB241" s="718"/>
      <c r="QDC241" s="718"/>
      <c r="QDD241" s="718"/>
      <c r="QDE241" s="718"/>
      <c r="QDF241" s="718"/>
      <c r="QDG241" s="718"/>
      <c r="QDH241" s="718"/>
      <c r="QDI241" s="718"/>
      <c r="QDJ241" s="718"/>
      <c r="QDK241" s="718"/>
      <c r="QDL241" s="718"/>
      <c r="QDM241" s="718"/>
      <c r="QDN241" s="719"/>
      <c r="QDO241" s="719"/>
      <c r="QDP241" s="719"/>
      <c r="QDQ241" s="719"/>
      <c r="QDR241" s="719"/>
      <c r="QDS241" s="719"/>
      <c r="QDT241" s="717"/>
      <c r="QDU241" s="718"/>
      <c r="QDV241" s="718"/>
      <c r="QDW241" s="718"/>
      <c r="QDX241" s="718"/>
      <c r="QDY241" s="718"/>
      <c r="QDZ241" s="718"/>
      <c r="QEA241" s="718"/>
      <c r="QEB241" s="718"/>
      <c r="QEC241" s="718"/>
      <c r="QED241" s="718"/>
      <c r="QEE241" s="718"/>
      <c r="QEF241" s="718"/>
      <c r="QEG241" s="719"/>
      <c r="QEH241" s="719"/>
      <c r="QEI241" s="719"/>
      <c r="QEJ241" s="719"/>
      <c r="QEK241" s="719"/>
      <c r="QEL241" s="719"/>
      <c r="QEM241" s="717"/>
      <c r="QEN241" s="718"/>
      <c r="QEO241" s="718"/>
      <c r="QEP241" s="718"/>
      <c r="QEQ241" s="718"/>
      <c r="QER241" s="718"/>
      <c r="QES241" s="718"/>
      <c r="QET241" s="718"/>
      <c r="QEU241" s="718"/>
      <c r="QEV241" s="718"/>
      <c r="QEW241" s="718"/>
      <c r="QEX241" s="718"/>
      <c r="QEY241" s="718"/>
      <c r="QEZ241" s="719"/>
      <c r="QFA241" s="719"/>
      <c r="QFB241" s="719"/>
      <c r="QFC241" s="719"/>
      <c r="QFD241" s="719"/>
      <c r="QFE241" s="719"/>
      <c r="QFF241" s="717"/>
      <c r="QFG241" s="718"/>
      <c r="QFH241" s="718"/>
      <c r="QFI241" s="718"/>
      <c r="QFJ241" s="718"/>
      <c r="QFK241" s="718"/>
      <c r="QFL241" s="718"/>
      <c r="QFM241" s="718"/>
      <c r="QFN241" s="718"/>
      <c r="QFO241" s="718"/>
      <c r="QFP241" s="718"/>
      <c r="QFQ241" s="718"/>
      <c r="QFR241" s="718"/>
      <c r="QFS241" s="719"/>
      <c r="QFT241" s="719"/>
      <c r="QFU241" s="719"/>
      <c r="QFV241" s="719"/>
      <c r="QFW241" s="719"/>
      <c r="QFX241" s="719"/>
      <c r="QFY241" s="717"/>
      <c r="QFZ241" s="718"/>
      <c r="QGA241" s="718"/>
      <c r="QGB241" s="718"/>
      <c r="QGC241" s="718"/>
      <c r="QGD241" s="718"/>
      <c r="QGE241" s="718"/>
      <c r="QGF241" s="718"/>
      <c r="QGG241" s="718"/>
      <c r="QGH241" s="718"/>
      <c r="QGI241" s="718"/>
      <c r="QGJ241" s="718"/>
      <c r="QGK241" s="718"/>
      <c r="QGL241" s="719"/>
      <c r="QGM241" s="719"/>
      <c r="QGN241" s="719"/>
      <c r="QGO241" s="719"/>
      <c r="QGP241" s="719"/>
      <c r="QGQ241" s="719"/>
      <c r="QGR241" s="717"/>
      <c r="QGS241" s="718"/>
      <c r="QGT241" s="718"/>
      <c r="QGU241" s="718"/>
      <c r="QGV241" s="718"/>
      <c r="QGW241" s="718"/>
      <c r="QGX241" s="718"/>
      <c r="QGY241" s="718"/>
      <c r="QGZ241" s="718"/>
      <c r="QHA241" s="718"/>
      <c r="QHB241" s="718"/>
      <c r="QHC241" s="718"/>
      <c r="QHD241" s="718"/>
      <c r="QHE241" s="719"/>
      <c r="QHF241" s="719"/>
      <c r="QHG241" s="719"/>
      <c r="QHH241" s="719"/>
      <c r="QHI241" s="719"/>
      <c r="QHJ241" s="719"/>
      <c r="QHK241" s="717"/>
      <c r="QHL241" s="718"/>
      <c r="QHM241" s="718"/>
      <c r="QHN241" s="718"/>
      <c r="QHO241" s="718"/>
      <c r="QHP241" s="718"/>
      <c r="QHQ241" s="718"/>
      <c r="QHR241" s="718"/>
      <c r="QHS241" s="718"/>
      <c r="QHT241" s="718"/>
      <c r="QHU241" s="718"/>
      <c r="QHV241" s="718"/>
      <c r="QHW241" s="718"/>
      <c r="QHX241" s="719"/>
      <c r="QHY241" s="719"/>
      <c r="QHZ241" s="719"/>
      <c r="QIA241" s="719"/>
      <c r="QIB241" s="719"/>
      <c r="QIC241" s="719"/>
      <c r="QID241" s="717"/>
      <c r="QIE241" s="718"/>
      <c r="QIF241" s="718"/>
      <c r="QIG241" s="718"/>
      <c r="QIH241" s="718"/>
      <c r="QII241" s="718"/>
      <c r="QIJ241" s="718"/>
      <c r="QIK241" s="718"/>
      <c r="QIL241" s="718"/>
      <c r="QIM241" s="718"/>
      <c r="QIN241" s="718"/>
      <c r="QIO241" s="718"/>
      <c r="QIP241" s="718"/>
      <c r="QIQ241" s="719"/>
      <c r="QIR241" s="719"/>
      <c r="QIS241" s="719"/>
      <c r="QIT241" s="719"/>
      <c r="QIU241" s="719"/>
      <c r="QIV241" s="719"/>
      <c r="QIW241" s="717"/>
      <c r="QIX241" s="718"/>
      <c r="QIY241" s="718"/>
      <c r="QIZ241" s="718"/>
      <c r="QJA241" s="718"/>
      <c r="QJB241" s="718"/>
      <c r="QJC241" s="718"/>
      <c r="QJD241" s="718"/>
      <c r="QJE241" s="718"/>
      <c r="QJF241" s="718"/>
      <c r="QJG241" s="718"/>
      <c r="QJH241" s="718"/>
      <c r="QJI241" s="718"/>
      <c r="QJJ241" s="719"/>
      <c r="QJK241" s="719"/>
      <c r="QJL241" s="719"/>
      <c r="QJM241" s="719"/>
      <c r="QJN241" s="719"/>
      <c r="QJO241" s="719"/>
      <c r="QJP241" s="717"/>
      <c r="QJQ241" s="718"/>
      <c r="QJR241" s="718"/>
      <c r="QJS241" s="718"/>
      <c r="QJT241" s="718"/>
      <c r="QJU241" s="718"/>
      <c r="QJV241" s="718"/>
      <c r="QJW241" s="718"/>
      <c r="QJX241" s="718"/>
      <c r="QJY241" s="718"/>
      <c r="QJZ241" s="718"/>
      <c r="QKA241" s="718"/>
      <c r="QKB241" s="718"/>
      <c r="QKC241" s="719"/>
      <c r="QKD241" s="719"/>
      <c r="QKE241" s="719"/>
      <c r="QKF241" s="719"/>
      <c r="QKG241" s="719"/>
      <c r="QKH241" s="719"/>
      <c r="QKI241" s="717"/>
      <c r="QKJ241" s="718"/>
      <c r="QKK241" s="718"/>
      <c r="QKL241" s="718"/>
      <c r="QKM241" s="718"/>
      <c r="QKN241" s="718"/>
      <c r="QKO241" s="718"/>
      <c r="QKP241" s="718"/>
      <c r="QKQ241" s="718"/>
      <c r="QKR241" s="718"/>
      <c r="QKS241" s="718"/>
      <c r="QKT241" s="718"/>
      <c r="QKU241" s="718"/>
      <c r="QKV241" s="719"/>
      <c r="QKW241" s="719"/>
      <c r="QKX241" s="719"/>
      <c r="QKY241" s="719"/>
      <c r="QKZ241" s="719"/>
      <c r="QLA241" s="719"/>
      <c r="QLB241" s="717"/>
      <c r="QLC241" s="718"/>
      <c r="QLD241" s="718"/>
      <c r="QLE241" s="718"/>
      <c r="QLF241" s="718"/>
      <c r="QLG241" s="718"/>
      <c r="QLH241" s="718"/>
      <c r="QLI241" s="718"/>
      <c r="QLJ241" s="718"/>
      <c r="QLK241" s="718"/>
      <c r="QLL241" s="718"/>
      <c r="QLM241" s="718"/>
      <c r="QLN241" s="718"/>
      <c r="QLO241" s="719"/>
      <c r="QLP241" s="719"/>
      <c r="QLQ241" s="719"/>
      <c r="QLR241" s="719"/>
      <c r="QLS241" s="719"/>
      <c r="QLT241" s="719"/>
      <c r="QLU241" s="717"/>
      <c r="QLV241" s="718"/>
      <c r="QLW241" s="718"/>
      <c r="QLX241" s="718"/>
      <c r="QLY241" s="718"/>
      <c r="QLZ241" s="718"/>
      <c r="QMA241" s="718"/>
      <c r="QMB241" s="718"/>
      <c r="QMC241" s="718"/>
      <c r="QMD241" s="718"/>
      <c r="QME241" s="718"/>
      <c r="QMF241" s="718"/>
      <c r="QMG241" s="718"/>
      <c r="QMH241" s="719"/>
      <c r="QMI241" s="719"/>
      <c r="QMJ241" s="719"/>
      <c r="QMK241" s="719"/>
      <c r="QML241" s="719"/>
      <c r="QMM241" s="719"/>
      <c r="QMN241" s="717"/>
      <c r="QMO241" s="718"/>
      <c r="QMP241" s="718"/>
      <c r="QMQ241" s="718"/>
      <c r="QMR241" s="718"/>
      <c r="QMS241" s="718"/>
      <c r="QMT241" s="718"/>
      <c r="QMU241" s="718"/>
      <c r="QMV241" s="718"/>
      <c r="QMW241" s="718"/>
      <c r="QMX241" s="718"/>
      <c r="QMY241" s="718"/>
      <c r="QMZ241" s="718"/>
      <c r="QNA241" s="719"/>
      <c r="QNB241" s="719"/>
      <c r="QNC241" s="719"/>
      <c r="QND241" s="719"/>
      <c r="QNE241" s="719"/>
      <c r="QNF241" s="719"/>
      <c r="QNG241" s="717"/>
      <c r="QNH241" s="718"/>
      <c r="QNI241" s="718"/>
      <c r="QNJ241" s="718"/>
      <c r="QNK241" s="718"/>
      <c r="QNL241" s="718"/>
      <c r="QNM241" s="718"/>
      <c r="QNN241" s="718"/>
      <c r="QNO241" s="718"/>
      <c r="QNP241" s="718"/>
      <c r="QNQ241" s="718"/>
      <c r="QNR241" s="718"/>
      <c r="QNS241" s="718"/>
      <c r="QNT241" s="719"/>
      <c r="QNU241" s="719"/>
      <c r="QNV241" s="719"/>
      <c r="QNW241" s="719"/>
      <c r="QNX241" s="719"/>
      <c r="QNY241" s="719"/>
      <c r="QNZ241" s="717"/>
      <c r="QOA241" s="718"/>
      <c r="QOB241" s="718"/>
      <c r="QOC241" s="718"/>
      <c r="QOD241" s="718"/>
      <c r="QOE241" s="718"/>
      <c r="QOF241" s="718"/>
      <c r="QOG241" s="718"/>
      <c r="QOH241" s="718"/>
      <c r="QOI241" s="718"/>
      <c r="QOJ241" s="718"/>
      <c r="QOK241" s="718"/>
      <c r="QOL241" s="718"/>
      <c r="QOM241" s="719"/>
      <c r="QON241" s="719"/>
      <c r="QOO241" s="719"/>
      <c r="QOP241" s="719"/>
      <c r="QOQ241" s="719"/>
      <c r="QOR241" s="719"/>
      <c r="QOS241" s="717"/>
      <c r="QOT241" s="718"/>
      <c r="QOU241" s="718"/>
      <c r="QOV241" s="718"/>
      <c r="QOW241" s="718"/>
      <c r="QOX241" s="718"/>
      <c r="QOY241" s="718"/>
      <c r="QOZ241" s="718"/>
      <c r="QPA241" s="718"/>
      <c r="QPB241" s="718"/>
      <c r="QPC241" s="718"/>
      <c r="QPD241" s="718"/>
      <c r="QPE241" s="718"/>
      <c r="QPF241" s="719"/>
      <c r="QPG241" s="719"/>
      <c r="QPH241" s="719"/>
      <c r="QPI241" s="719"/>
      <c r="QPJ241" s="719"/>
      <c r="QPK241" s="719"/>
      <c r="QPL241" s="717"/>
      <c r="QPM241" s="718"/>
      <c r="QPN241" s="718"/>
      <c r="QPO241" s="718"/>
      <c r="QPP241" s="718"/>
      <c r="QPQ241" s="718"/>
      <c r="QPR241" s="718"/>
      <c r="QPS241" s="718"/>
      <c r="QPT241" s="718"/>
      <c r="QPU241" s="718"/>
      <c r="QPV241" s="718"/>
      <c r="QPW241" s="718"/>
      <c r="QPX241" s="718"/>
      <c r="QPY241" s="719"/>
      <c r="QPZ241" s="719"/>
      <c r="QQA241" s="719"/>
      <c r="QQB241" s="719"/>
      <c r="QQC241" s="719"/>
      <c r="QQD241" s="719"/>
      <c r="QQE241" s="717"/>
      <c r="QQF241" s="718"/>
      <c r="QQG241" s="718"/>
      <c r="QQH241" s="718"/>
      <c r="QQI241" s="718"/>
      <c r="QQJ241" s="718"/>
      <c r="QQK241" s="718"/>
      <c r="QQL241" s="718"/>
      <c r="QQM241" s="718"/>
      <c r="QQN241" s="718"/>
      <c r="QQO241" s="718"/>
      <c r="QQP241" s="718"/>
      <c r="QQQ241" s="718"/>
      <c r="QQR241" s="719"/>
      <c r="QQS241" s="719"/>
      <c r="QQT241" s="719"/>
      <c r="QQU241" s="719"/>
      <c r="QQV241" s="719"/>
      <c r="QQW241" s="719"/>
      <c r="QQX241" s="717"/>
      <c r="QQY241" s="718"/>
      <c r="QQZ241" s="718"/>
      <c r="QRA241" s="718"/>
      <c r="QRB241" s="718"/>
      <c r="QRC241" s="718"/>
      <c r="QRD241" s="718"/>
      <c r="QRE241" s="718"/>
      <c r="QRF241" s="718"/>
      <c r="QRG241" s="718"/>
      <c r="QRH241" s="718"/>
      <c r="QRI241" s="718"/>
      <c r="QRJ241" s="718"/>
      <c r="QRK241" s="719"/>
      <c r="QRL241" s="719"/>
      <c r="QRM241" s="719"/>
      <c r="QRN241" s="719"/>
      <c r="QRO241" s="719"/>
      <c r="QRP241" s="719"/>
      <c r="QRQ241" s="717"/>
      <c r="QRR241" s="718"/>
      <c r="QRS241" s="718"/>
      <c r="QRT241" s="718"/>
      <c r="QRU241" s="718"/>
      <c r="QRV241" s="718"/>
      <c r="QRW241" s="718"/>
      <c r="QRX241" s="718"/>
      <c r="QRY241" s="718"/>
      <c r="QRZ241" s="718"/>
      <c r="QSA241" s="718"/>
      <c r="QSB241" s="718"/>
      <c r="QSC241" s="718"/>
      <c r="QSD241" s="719"/>
      <c r="QSE241" s="719"/>
      <c r="QSF241" s="719"/>
      <c r="QSG241" s="719"/>
      <c r="QSH241" s="719"/>
      <c r="QSI241" s="719"/>
      <c r="QSJ241" s="717"/>
      <c r="QSK241" s="718"/>
      <c r="QSL241" s="718"/>
      <c r="QSM241" s="718"/>
      <c r="QSN241" s="718"/>
      <c r="QSO241" s="718"/>
      <c r="QSP241" s="718"/>
      <c r="QSQ241" s="718"/>
      <c r="QSR241" s="718"/>
      <c r="QSS241" s="718"/>
      <c r="QST241" s="718"/>
      <c r="QSU241" s="718"/>
      <c r="QSV241" s="718"/>
      <c r="QSW241" s="719"/>
      <c r="QSX241" s="719"/>
      <c r="QSY241" s="719"/>
      <c r="QSZ241" s="719"/>
      <c r="QTA241" s="719"/>
      <c r="QTB241" s="719"/>
      <c r="QTC241" s="717"/>
      <c r="QTD241" s="718"/>
      <c r="QTE241" s="718"/>
      <c r="QTF241" s="718"/>
      <c r="QTG241" s="718"/>
      <c r="QTH241" s="718"/>
      <c r="QTI241" s="718"/>
      <c r="QTJ241" s="718"/>
      <c r="QTK241" s="718"/>
      <c r="QTL241" s="718"/>
      <c r="QTM241" s="718"/>
      <c r="QTN241" s="718"/>
      <c r="QTO241" s="718"/>
      <c r="QTP241" s="719"/>
      <c r="QTQ241" s="719"/>
      <c r="QTR241" s="719"/>
      <c r="QTS241" s="719"/>
      <c r="QTT241" s="719"/>
      <c r="QTU241" s="719"/>
      <c r="QTV241" s="717"/>
      <c r="QTW241" s="718"/>
      <c r="QTX241" s="718"/>
      <c r="QTY241" s="718"/>
      <c r="QTZ241" s="718"/>
      <c r="QUA241" s="718"/>
      <c r="QUB241" s="718"/>
      <c r="QUC241" s="718"/>
      <c r="QUD241" s="718"/>
      <c r="QUE241" s="718"/>
      <c r="QUF241" s="718"/>
      <c r="QUG241" s="718"/>
      <c r="QUH241" s="718"/>
      <c r="QUI241" s="719"/>
      <c r="QUJ241" s="719"/>
      <c r="QUK241" s="719"/>
      <c r="QUL241" s="719"/>
      <c r="QUM241" s="719"/>
      <c r="QUN241" s="719"/>
      <c r="QUO241" s="717"/>
      <c r="QUP241" s="718"/>
      <c r="QUQ241" s="718"/>
      <c r="QUR241" s="718"/>
      <c r="QUS241" s="718"/>
      <c r="QUT241" s="718"/>
      <c r="QUU241" s="718"/>
      <c r="QUV241" s="718"/>
      <c r="QUW241" s="718"/>
      <c r="QUX241" s="718"/>
      <c r="QUY241" s="718"/>
      <c r="QUZ241" s="718"/>
      <c r="QVA241" s="718"/>
      <c r="QVB241" s="719"/>
      <c r="QVC241" s="719"/>
      <c r="QVD241" s="719"/>
      <c r="QVE241" s="719"/>
      <c r="QVF241" s="719"/>
      <c r="QVG241" s="719"/>
      <c r="QVH241" s="717"/>
      <c r="QVI241" s="718"/>
      <c r="QVJ241" s="718"/>
      <c r="QVK241" s="718"/>
      <c r="QVL241" s="718"/>
      <c r="QVM241" s="718"/>
      <c r="QVN241" s="718"/>
      <c r="QVO241" s="718"/>
      <c r="QVP241" s="718"/>
      <c r="QVQ241" s="718"/>
      <c r="QVR241" s="718"/>
      <c r="QVS241" s="718"/>
      <c r="QVT241" s="718"/>
      <c r="QVU241" s="719"/>
      <c r="QVV241" s="719"/>
      <c r="QVW241" s="719"/>
      <c r="QVX241" s="719"/>
      <c r="QVY241" s="719"/>
      <c r="QVZ241" s="719"/>
      <c r="QWA241" s="717"/>
      <c r="QWB241" s="718"/>
      <c r="QWC241" s="718"/>
      <c r="QWD241" s="718"/>
      <c r="QWE241" s="718"/>
      <c r="QWF241" s="718"/>
      <c r="QWG241" s="718"/>
      <c r="QWH241" s="718"/>
      <c r="QWI241" s="718"/>
      <c r="QWJ241" s="718"/>
      <c r="QWK241" s="718"/>
      <c r="QWL241" s="718"/>
      <c r="QWM241" s="718"/>
      <c r="QWN241" s="719"/>
      <c r="QWO241" s="719"/>
      <c r="QWP241" s="719"/>
      <c r="QWQ241" s="719"/>
      <c r="QWR241" s="719"/>
      <c r="QWS241" s="719"/>
      <c r="QWT241" s="717"/>
      <c r="QWU241" s="718"/>
      <c r="QWV241" s="718"/>
      <c r="QWW241" s="718"/>
      <c r="QWX241" s="718"/>
      <c r="QWY241" s="718"/>
      <c r="QWZ241" s="718"/>
      <c r="QXA241" s="718"/>
      <c r="QXB241" s="718"/>
      <c r="QXC241" s="718"/>
      <c r="QXD241" s="718"/>
      <c r="QXE241" s="718"/>
      <c r="QXF241" s="718"/>
      <c r="QXG241" s="719"/>
      <c r="QXH241" s="719"/>
      <c r="QXI241" s="719"/>
      <c r="QXJ241" s="719"/>
      <c r="QXK241" s="719"/>
      <c r="QXL241" s="719"/>
      <c r="QXM241" s="717"/>
      <c r="QXN241" s="718"/>
      <c r="QXO241" s="718"/>
      <c r="QXP241" s="718"/>
      <c r="QXQ241" s="718"/>
      <c r="QXR241" s="718"/>
      <c r="QXS241" s="718"/>
      <c r="QXT241" s="718"/>
      <c r="QXU241" s="718"/>
      <c r="QXV241" s="718"/>
      <c r="QXW241" s="718"/>
      <c r="QXX241" s="718"/>
      <c r="QXY241" s="718"/>
      <c r="QXZ241" s="719"/>
      <c r="QYA241" s="719"/>
      <c r="QYB241" s="719"/>
      <c r="QYC241" s="719"/>
      <c r="QYD241" s="719"/>
      <c r="QYE241" s="719"/>
      <c r="QYF241" s="717"/>
      <c r="QYG241" s="718"/>
      <c r="QYH241" s="718"/>
      <c r="QYI241" s="718"/>
      <c r="QYJ241" s="718"/>
      <c r="QYK241" s="718"/>
      <c r="QYL241" s="718"/>
      <c r="QYM241" s="718"/>
      <c r="QYN241" s="718"/>
      <c r="QYO241" s="718"/>
      <c r="QYP241" s="718"/>
      <c r="QYQ241" s="718"/>
      <c r="QYR241" s="718"/>
      <c r="QYS241" s="719"/>
      <c r="QYT241" s="719"/>
      <c r="QYU241" s="719"/>
      <c r="QYV241" s="719"/>
      <c r="QYW241" s="719"/>
      <c r="QYX241" s="719"/>
      <c r="QYY241" s="717"/>
      <c r="QYZ241" s="718"/>
      <c r="QZA241" s="718"/>
      <c r="QZB241" s="718"/>
      <c r="QZC241" s="718"/>
      <c r="QZD241" s="718"/>
      <c r="QZE241" s="718"/>
      <c r="QZF241" s="718"/>
      <c r="QZG241" s="718"/>
      <c r="QZH241" s="718"/>
      <c r="QZI241" s="718"/>
      <c r="QZJ241" s="718"/>
      <c r="QZK241" s="718"/>
      <c r="QZL241" s="719"/>
      <c r="QZM241" s="719"/>
      <c r="QZN241" s="719"/>
      <c r="QZO241" s="719"/>
      <c r="QZP241" s="719"/>
      <c r="QZQ241" s="719"/>
      <c r="QZR241" s="717"/>
      <c r="QZS241" s="718"/>
      <c r="QZT241" s="718"/>
      <c r="QZU241" s="718"/>
      <c r="QZV241" s="718"/>
      <c r="QZW241" s="718"/>
      <c r="QZX241" s="718"/>
      <c r="QZY241" s="718"/>
      <c r="QZZ241" s="718"/>
      <c r="RAA241" s="718"/>
      <c r="RAB241" s="718"/>
      <c r="RAC241" s="718"/>
      <c r="RAD241" s="718"/>
      <c r="RAE241" s="719"/>
      <c r="RAF241" s="719"/>
      <c r="RAG241" s="719"/>
      <c r="RAH241" s="719"/>
      <c r="RAI241" s="719"/>
      <c r="RAJ241" s="719"/>
      <c r="RAK241" s="717"/>
      <c r="RAL241" s="718"/>
      <c r="RAM241" s="718"/>
      <c r="RAN241" s="718"/>
      <c r="RAO241" s="718"/>
      <c r="RAP241" s="718"/>
      <c r="RAQ241" s="718"/>
      <c r="RAR241" s="718"/>
      <c r="RAS241" s="718"/>
      <c r="RAT241" s="718"/>
      <c r="RAU241" s="718"/>
      <c r="RAV241" s="718"/>
      <c r="RAW241" s="718"/>
      <c r="RAX241" s="719"/>
      <c r="RAY241" s="719"/>
      <c r="RAZ241" s="719"/>
      <c r="RBA241" s="719"/>
      <c r="RBB241" s="719"/>
      <c r="RBC241" s="719"/>
      <c r="RBD241" s="717"/>
      <c r="RBE241" s="718"/>
      <c r="RBF241" s="718"/>
      <c r="RBG241" s="718"/>
      <c r="RBH241" s="718"/>
      <c r="RBI241" s="718"/>
      <c r="RBJ241" s="718"/>
      <c r="RBK241" s="718"/>
      <c r="RBL241" s="718"/>
      <c r="RBM241" s="718"/>
      <c r="RBN241" s="718"/>
      <c r="RBO241" s="718"/>
      <c r="RBP241" s="718"/>
      <c r="RBQ241" s="719"/>
      <c r="RBR241" s="719"/>
      <c r="RBS241" s="719"/>
      <c r="RBT241" s="719"/>
      <c r="RBU241" s="719"/>
      <c r="RBV241" s="719"/>
      <c r="RBW241" s="717"/>
      <c r="RBX241" s="718"/>
      <c r="RBY241" s="718"/>
      <c r="RBZ241" s="718"/>
      <c r="RCA241" s="718"/>
      <c r="RCB241" s="718"/>
      <c r="RCC241" s="718"/>
      <c r="RCD241" s="718"/>
      <c r="RCE241" s="718"/>
      <c r="RCF241" s="718"/>
      <c r="RCG241" s="718"/>
      <c r="RCH241" s="718"/>
      <c r="RCI241" s="718"/>
      <c r="RCJ241" s="719"/>
      <c r="RCK241" s="719"/>
      <c r="RCL241" s="719"/>
      <c r="RCM241" s="719"/>
      <c r="RCN241" s="719"/>
      <c r="RCO241" s="719"/>
      <c r="RCP241" s="717"/>
      <c r="RCQ241" s="718"/>
      <c r="RCR241" s="718"/>
      <c r="RCS241" s="718"/>
      <c r="RCT241" s="718"/>
      <c r="RCU241" s="718"/>
      <c r="RCV241" s="718"/>
      <c r="RCW241" s="718"/>
      <c r="RCX241" s="718"/>
      <c r="RCY241" s="718"/>
      <c r="RCZ241" s="718"/>
      <c r="RDA241" s="718"/>
      <c r="RDB241" s="718"/>
      <c r="RDC241" s="719"/>
      <c r="RDD241" s="719"/>
      <c r="RDE241" s="719"/>
      <c r="RDF241" s="719"/>
      <c r="RDG241" s="719"/>
      <c r="RDH241" s="719"/>
      <c r="RDI241" s="717"/>
      <c r="RDJ241" s="718"/>
      <c r="RDK241" s="718"/>
      <c r="RDL241" s="718"/>
      <c r="RDM241" s="718"/>
      <c r="RDN241" s="718"/>
      <c r="RDO241" s="718"/>
      <c r="RDP241" s="718"/>
      <c r="RDQ241" s="718"/>
      <c r="RDR241" s="718"/>
      <c r="RDS241" s="718"/>
      <c r="RDT241" s="718"/>
      <c r="RDU241" s="718"/>
      <c r="RDV241" s="719"/>
      <c r="RDW241" s="719"/>
      <c r="RDX241" s="719"/>
      <c r="RDY241" s="719"/>
      <c r="RDZ241" s="719"/>
      <c r="REA241" s="719"/>
      <c r="REB241" s="717"/>
      <c r="REC241" s="718"/>
      <c r="RED241" s="718"/>
      <c r="REE241" s="718"/>
      <c r="REF241" s="718"/>
      <c r="REG241" s="718"/>
      <c r="REH241" s="718"/>
      <c r="REI241" s="718"/>
      <c r="REJ241" s="718"/>
      <c r="REK241" s="718"/>
      <c r="REL241" s="718"/>
      <c r="REM241" s="718"/>
      <c r="REN241" s="718"/>
      <c r="REO241" s="719"/>
      <c r="REP241" s="719"/>
      <c r="REQ241" s="719"/>
      <c r="RER241" s="719"/>
      <c r="RES241" s="719"/>
      <c r="RET241" s="719"/>
      <c r="REU241" s="717"/>
      <c r="REV241" s="718"/>
      <c r="REW241" s="718"/>
      <c r="REX241" s="718"/>
      <c r="REY241" s="718"/>
      <c r="REZ241" s="718"/>
      <c r="RFA241" s="718"/>
      <c r="RFB241" s="718"/>
      <c r="RFC241" s="718"/>
      <c r="RFD241" s="718"/>
      <c r="RFE241" s="718"/>
      <c r="RFF241" s="718"/>
      <c r="RFG241" s="718"/>
      <c r="RFH241" s="719"/>
      <c r="RFI241" s="719"/>
      <c r="RFJ241" s="719"/>
      <c r="RFK241" s="719"/>
      <c r="RFL241" s="719"/>
      <c r="RFM241" s="719"/>
      <c r="RFN241" s="717"/>
      <c r="RFO241" s="718"/>
      <c r="RFP241" s="718"/>
      <c r="RFQ241" s="718"/>
      <c r="RFR241" s="718"/>
      <c r="RFS241" s="718"/>
      <c r="RFT241" s="718"/>
      <c r="RFU241" s="718"/>
      <c r="RFV241" s="718"/>
      <c r="RFW241" s="718"/>
      <c r="RFX241" s="718"/>
      <c r="RFY241" s="718"/>
      <c r="RFZ241" s="718"/>
      <c r="RGA241" s="719"/>
      <c r="RGB241" s="719"/>
      <c r="RGC241" s="719"/>
      <c r="RGD241" s="719"/>
      <c r="RGE241" s="719"/>
      <c r="RGF241" s="719"/>
      <c r="RGG241" s="717"/>
      <c r="RGH241" s="718"/>
      <c r="RGI241" s="718"/>
      <c r="RGJ241" s="718"/>
      <c r="RGK241" s="718"/>
      <c r="RGL241" s="718"/>
      <c r="RGM241" s="718"/>
      <c r="RGN241" s="718"/>
      <c r="RGO241" s="718"/>
      <c r="RGP241" s="718"/>
      <c r="RGQ241" s="718"/>
      <c r="RGR241" s="718"/>
      <c r="RGS241" s="718"/>
      <c r="RGT241" s="719"/>
      <c r="RGU241" s="719"/>
      <c r="RGV241" s="719"/>
      <c r="RGW241" s="719"/>
      <c r="RGX241" s="719"/>
      <c r="RGY241" s="719"/>
      <c r="RGZ241" s="717"/>
      <c r="RHA241" s="718"/>
      <c r="RHB241" s="718"/>
      <c r="RHC241" s="718"/>
      <c r="RHD241" s="718"/>
      <c r="RHE241" s="718"/>
      <c r="RHF241" s="718"/>
      <c r="RHG241" s="718"/>
      <c r="RHH241" s="718"/>
      <c r="RHI241" s="718"/>
      <c r="RHJ241" s="718"/>
      <c r="RHK241" s="718"/>
      <c r="RHL241" s="718"/>
      <c r="RHM241" s="719"/>
      <c r="RHN241" s="719"/>
      <c r="RHO241" s="719"/>
      <c r="RHP241" s="719"/>
      <c r="RHQ241" s="719"/>
      <c r="RHR241" s="719"/>
      <c r="RHS241" s="717"/>
      <c r="RHT241" s="718"/>
      <c r="RHU241" s="718"/>
      <c r="RHV241" s="718"/>
      <c r="RHW241" s="718"/>
      <c r="RHX241" s="718"/>
      <c r="RHY241" s="718"/>
      <c r="RHZ241" s="718"/>
      <c r="RIA241" s="718"/>
      <c r="RIB241" s="718"/>
      <c r="RIC241" s="718"/>
      <c r="RID241" s="718"/>
      <c r="RIE241" s="718"/>
      <c r="RIF241" s="719"/>
      <c r="RIG241" s="719"/>
      <c r="RIH241" s="719"/>
      <c r="RII241" s="719"/>
      <c r="RIJ241" s="719"/>
      <c r="RIK241" s="719"/>
      <c r="RIL241" s="717"/>
      <c r="RIM241" s="718"/>
      <c r="RIN241" s="718"/>
      <c r="RIO241" s="718"/>
      <c r="RIP241" s="718"/>
      <c r="RIQ241" s="718"/>
      <c r="RIR241" s="718"/>
      <c r="RIS241" s="718"/>
      <c r="RIT241" s="718"/>
      <c r="RIU241" s="718"/>
      <c r="RIV241" s="718"/>
      <c r="RIW241" s="718"/>
      <c r="RIX241" s="718"/>
      <c r="RIY241" s="719"/>
      <c r="RIZ241" s="719"/>
      <c r="RJA241" s="719"/>
      <c r="RJB241" s="719"/>
      <c r="RJC241" s="719"/>
      <c r="RJD241" s="719"/>
      <c r="RJE241" s="717"/>
      <c r="RJF241" s="718"/>
      <c r="RJG241" s="718"/>
      <c r="RJH241" s="718"/>
      <c r="RJI241" s="718"/>
      <c r="RJJ241" s="718"/>
      <c r="RJK241" s="718"/>
      <c r="RJL241" s="718"/>
      <c r="RJM241" s="718"/>
      <c r="RJN241" s="718"/>
      <c r="RJO241" s="718"/>
      <c r="RJP241" s="718"/>
      <c r="RJQ241" s="718"/>
      <c r="RJR241" s="719"/>
      <c r="RJS241" s="719"/>
      <c r="RJT241" s="719"/>
      <c r="RJU241" s="719"/>
      <c r="RJV241" s="719"/>
      <c r="RJW241" s="719"/>
      <c r="RJX241" s="717"/>
      <c r="RJY241" s="718"/>
      <c r="RJZ241" s="718"/>
      <c r="RKA241" s="718"/>
      <c r="RKB241" s="718"/>
      <c r="RKC241" s="718"/>
      <c r="RKD241" s="718"/>
      <c r="RKE241" s="718"/>
      <c r="RKF241" s="718"/>
      <c r="RKG241" s="718"/>
      <c r="RKH241" s="718"/>
      <c r="RKI241" s="718"/>
      <c r="RKJ241" s="718"/>
      <c r="RKK241" s="719"/>
      <c r="RKL241" s="719"/>
      <c r="RKM241" s="719"/>
      <c r="RKN241" s="719"/>
      <c r="RKO241" s="719"/>
      <c r="RKP241" s="719"/>
      <c r="RKQ241" s="717"/>
      <c r="RKR241" s="718"/>
      <c r="RKS241" s="718"/>
      <c r="RKT241" s="718"/>
      <c r="RKU241" s="718"/>
      <c r="RKV241" s="718"/>
      <c r="RKW241" s="718"/>
      <c r="RKX241" s="718"/>
      <c r="RKY241" s="718"/>
      <c r="RKZ241" s="718"/>
      <c r="RLA241" s="718"/>
      <c r="RLB241" s="718"/>
      <c r="RLC241" s="718"/>
      <c r="RLD241" s="719"/>
      <c r="RLE241" s="719"/>
      <c r="RLF241" s="719"/>
      <c r="RLG241" s="719"/>
      <c r="RLH241" s="719"/>
      <c r="RLI241" s="719"/>
      <c r="RLJ241" s="717"/>
      <c r="RLK241" s="718"/>
      <c r="RLL241" s="718"/>
      <c r="RLM241" s="718"/>
      <c r="RLN241" s="718"/>
      <c r="RLO241" s="718"/>
      <c r="RLP241" s="718"/>
      <c r="RLQ241" s="718"/>
      <c r="RLR241" s="718"/>
      <c r="RLS241" s="718"/>
      <c r="RLT241" s="718"/>
      <c r="RLU241" s="718"/>
      <c r="RLV241" s="718"/>
      <c r="RLW241" s="719"/>
      <c r="RLX241" s="719"/>
      <c r="RLY241" s="719"/>
      <c r="RLZ241" s="719"/>
      <c r="RMA241" s="719"/>
      <c r="RMB241" s="719"/>
      <c r="RMC241" s="717"/>
      <c r="RMD241" s="718"/>
      <c r="RME241" s="718"/>
      <c r="RMF241" s="718"/>
      <c r="RMG241" s="718"/>
      <c r="RMH241" s="718"/>
      <c r="RMI241" s="718"/>
      <c r="RMJ241" s="718"/>
      <c r="RMK241" s="718"/>
      <c r="RML241" s="718"/>
      <c r="RMM241" s="718"/>
      <c r="RMN241" s="718"/>
      <c r="RMO241" s="718"/>
      <c r="RMP241" s="719"/>
      <c r="RMQ241" s="719"/>
      <c r="RMR241" s="719"/>
      <c r="RMS241" s="719"/>
      <c r="RMT241" s="719"/>
      <c r="RMU241" s="719"/>
      <c r="RMV241" s="717"/>
      <c r="RMW241" s="718"/>
      <c r="RMX241" s="718"/>
      <c r="RMY241" s="718"/>
      <c r="RMZ241" s="718"/>
      <c r="RNA241" s="718"/>
      <c r="RNB241" s="718"/>
      <c r="RNC241" s="718"/>
      <c r="RND241" s="718"/>
      <c r="RNE241" s="718"/>
      <c r="RNF241" s="718"/>
      <c r="RNG241" s="718"/>
      <c r="RNH241" s="718"/>
      <c r="RNI241" s="719"/>
      <c r="RNJ241" s="719"/>
      <c r="RNK241" s="719"/>
      <c r="RNL241" s="719"/>
      <c r="RNM241" s="719"/>
      <c r="RNN241" s="719"/>
      <c r="RNO241" s="717"/>
      <c r="RNP241" s="718"/>
      <c r="RNQ241" s="718"/>
      <c r="RNR241" s="718"/>
      <c r="RNS241" s="718"/>
      <c r="RNT241" s="718"/>
      <c r="RNU241" s="718"/>
      <c r="RNV241" s="718"/>
      <c r="RNW241" s="718"/>
      <c r="RNX241" s="718"/>
      <c r="RNY241" s="718"/>
      <c r="RNZ241" s="718"/>
      <c r="ROA241" s="718"/>
      <c r="ROB241" s="719"/>
      <c r="ROC241" s="719"/>
      <c r="ROD241" s="719"/>
      <c r="ROE241" s="719"/>
      <c r="ROF241" s="719"/>
      <c r="ROG241" s="719"/>
      <c r="ROH241" s="717"/>
      <c r="ROI241" s="718"/>
      <c r="ROJ241" s="718"/>
      <c r="ROK241" s="718"/>
      <c r="ROL241" s="718"/>
      <c r="ROM241" s="718"/>
      <c r="RON241" s="718"/>
      <c r="ROO241" s="718"/>
      <c r="ROP241" s="718"/>
      <c r="ROQ241" s="718"/>
      <c r="ROR241" s="718"/>
      <c r="ROS241" s="718"/>
      <c r="ROT241" s="718"/>
      <c r="ROU241" s="719"/>
      <c r="ROV241" s="719"/>
      <c r="ROW241" s="719"/>
      <c r="ROX241" s="719"/>
      <c r="ROY241" s="719"/>
      <c r="ROZ241" s="719"/>
      <c r="RPA241" s="717"/>
      <c r="RPB241" s="718"/>
      <c r="RPC241" s="718"/>
      <c r="RPD241" s="718"/>
      <c r="RPE241" s="718"/>
      <c r="RPF241" s="718"/>
      <c r="RPG241" s="718"/>
      <c r="RPH241" s="718"/>
      <c r="RPI241" s="718"/>
      <c r="RPJ241" s="718"/>
      <c r="RPK241" s="718"/>
      <c r="RPL241" s="718"/>
      <c r="RPM241" s="718"/>
      <c r="RPN241" s="719"/>
      <c r="RPO241" s="719"/>
      <c r="RPP241" s="719"/>
      <c r="RPQ241" s="719"/>
      <c r="RPR241" s="719"/>
      <c r="RPS241" s="719"/>
      <c r="RPT241" s="717"/>
      <c r="RPU241" s="718"/>
      <c r="RPV241" s="718"/>
      <c r="RPW241" s="718"/>
      <c r="RPX241" s="718"/>
      <c r="RPY241" s="718"/>
      <c r="RPZ241" s="718"/>
      <c r="RQA241" s="718"/>
      <c r="RQB241" s="718"/>
      <c r="RQC241" s="718"/>
      <c r="RQD241" s="718"/>
      <c r="RQE241" s="718"/>
      <c r="RQF241" s="718"/>
      <c r="RQG241" s="719"/>
      <c r="RQH241" s="719"/>
      <c r="RQI241" s="719"/>
      <c r="RQJ241" s="719"/>
      <c r="RQK241" s="719"/>
      <c r="RQL241" s="719"/>
      <c r="RQM241" s="717"/>
      <c r="RQN241" s="718"/>
      <c r="RQO241" s="718"/>
      <c r="RQP241" s="718"/>
      <c r="RQQ241" s="718"/>
      <c r="RQR241" s="718"/>
      <c r="RQS241" s="718"/>
      <c r="RQT241" s="718"/>
      <c r="RQU241" s="718"/>
      <c r="RQV241" s="718"/>
      <c r="RQW241" s="718"/>
      <c r="RQX241" s="718"/>
      <c r="RQY241" s="718"/>
      <c r="RQZ241" s="719"/>
      <c r="RRA241" s="719"/>
      <c r="RRB241" s="719"/>
      <c r="RRC241" s="719"/>
      <c r="RRD241" s="719"/>
      <c r="RRE241" s="719"/>
      <c r="RRF241" s="717"/>
      <c r="RRG241" s="718"/>
      <c r="RRH241" s="718"/>
      <c r="RRI241" s="718"/>
      <c r="RRJ241" s="718"/>
      <c r="RRK241" s="718"/>
      <c r="RRL241" s="718"/>
      <c r="RRM241" s="718"/>
      <c r="RRN241" s="718"/>
      <c r="RRO241" s="718"/>
      <c r="RRP241" s="718"/>
      <c r="RRQ241" s="718"/>
      <c r="RRR241" s="718"/>
      <c r="RRS241" s="719"/>
      <c r="RRT241" s="719"/>
      <c r="RRU241" s="719"/>
      <c r="RRV241" s="719"/>
      <c r="RRW241" s="719"/>
      <c r="RRX241" s="719"/>
      <c r="RRY241" s="717"/>
      <c r="RRZ241" s="718"/>
      <c r="RSA241" s="718"/>
      <c r="RSB241" s="718"/>
      <c r="RSC241" s="718"/>
      <c r="RSD241" s="718"/>
      <c r="RSE241" s="718"/>
      <c r="RSF241" s="718"/>
      <c r="RSG241" s="718"/>
      <c r="RSH241" s="718"/>
      <c r="RSI241" s="718"/>
      <c r="RSJ241" s="718"/>
      <c r="RSK241" s="718"/>
      <c r="RSL241" s="719"/>
      <c r="RSM241" s="719"/>
      <c r="RSN241" s="719"/>
      <c r="RSO241" s="719"/>
      <c r="RSP241" s="719"/>
      <c r="RSQ241" s="719"/>
      <c r="RSR241" s="717"/>
      <c r="RSS241" s="718"/>
      <c r="RST241" s="718"/>
      <c r="RSU241" s="718"/>
      <c r="RSV241" s="718"/>
      <c r="RSW241" s="718"/>
      <c r="RSX241" s="718"/>
      <c r="RSY241" s="718"/>
      <c r="RSZ241" s="718"/>
      <c r="RTA241" s="718"/>
      <c r="RTB241" s="718"/>
      <c r="RTC241" s="718"/>
      <c r="RTD241" s="718"/>
      <c r="RTE241" s="719"/>
      <c r="RTF241" s="719"/>
      <c r="RTG241" s="719"/>
      <c r="RTH241" s="719"/>
      <c r="RTI241" s="719"/>
      <c r="RTJ241" s="719"/>
      <c r="RTK241" s="717"/>
      <c r="RTL241" s="718"/>
      <c r="RTM241" s="718"/>
      <c r="RTN241" s="718"/>
      <c r="RTO241" s="718"/>
      <c r="RTP241" s="718"/>
      <c r="RTQ241" s="718"/>
      <c r="RTR241" s="718"/>
      <c r="RTS241" s="718"/>
      <c r="RTT241" s="718"/>
      <c r="RTU241" s="718"/>
      <c r="RTV241" s="718"/>
      <c r="RTW241" s="718"/>
      <c r="RTX241" s="719"/>
      <c r="RTY241" s="719"/>
      <c r="RTZ241" s="719"/>
      <c r="RUA241" s="719"/>
      <c r="RUB241" s="719"/>
      <c r="RUC241" s="719"/>
      <c r="RUD241" s="717"/>
      <c r="RUE241" s="718"/>
      <c r="RUF241" s="718"/>
      <c r="RUG241" s="718"/>
      <c r="RUH241" s="718"/>
      <c r="RUI241" s="718"/>
      <c r="RUJ241" s="718"/>
      <c r="RUK241" s="718"/>
      <c r="RUL241" s="718"/>
      <c r="RUM241" s="718"/>
      <c r="RUN241" s="718"/>
      <c r="RUO241" s="718"/>
      <c r="RUP241" s="718"/>
      <c r="RUQ241" s="719"/>
      <c r="RUR241" s="719"/>
      <c r="RUS241" s="719"/>
      <c r="RUT241" s="719"/>
      <c r="RUU241" s="719"/>
      <c r="RUV241" s="719"/>
      <c r="RUW241" s="717"/>
      <c r="RUX241" s="718"/>
      <c r="RUY241" s="718"/>
      <c r="RUZ241" s="718"/>
      <c r="RVA241" s="718"/>
      <c r="RVB241" s="718"/>
      <c r="RVC241" s="718"/>
      <c r="RVD241" s="718"/>
      <c r="RVE241" s="718"/>
      <c r="RVF241" s="718"/>
      <c r="RVG241" s="718"/>
      <c r="RVH241" s="718"/>
      <c r="RVI241" s="718"/>
      <c r="RVJ241" s="719"/>
      <c r="RVK241" s="719"/>
      <c r="RVL241" s="719"/>
      <c r="RVM241" s="719"/>
      <c r="RVN241" s="719"/>
      <c r="RVO241" s="719"/>
      <c r="RVP241" s="717"/>
      <c r="RVQ241" s="718"/>
      <c r="RVR241" s="718"/>
      <c r="RVS241" s="718"/>
      <c r="RVT241" s="718"/>
      <c r="RVU241" s="718"/>
      <c r="RVV241" s="718"/>
      <c r="RVW241" s="718"/>
      <c r="RVX241" s="718"/>
      <c r="RVY241" s="718"/>
      <c r="RVZ241" s="718"/>
      <c r="RWA241" s="718"/>
      <c r="RWB241" s="718"/>
      <c r="RWC241" s="719"/>
      <c r="RWD241" s="719"/>
      <c r="RWE241" s="719"/>
      <c r="RWF241" s="719"/>
      <c r="RWG241" s="719"/>
      <c r="RWH241" s="719"/>
      <c r="RWI241" s="717"/>
      <c r="RWJ241" s="718"/>
      <c r="RWK241" s="718"/>
      <c r="RWL241" s="718"/>
      <c r="RWM241" s="718"/>
      <c r="RWN241" s="718"/>
      <c r="RWO241" s="718"/>
      <c r="RWP241" s="718"/>
      <c r="RWQ241" s="718"/>
      <c r="RWR241" s="718"/>
      <c r="RWS241" s="718"/>
      <c r="RWT241" s="718"/>
      <c r="RWU241" s="718"/>
      <c r="RWV241" s="719"/>
      <c r="RWW241" s="719"/>
      <c r="RWX241" s="719"/>
      <c r="RWY241" s="719"/>
      <c r="RWZ241" s="719"/>
      <c r="RXA241" s="719"/>
      <c r="RXB241" s="717"/>
      <c r="RXC241" s="718"/>
      <c r="RXD241" s="718"/>
      <c r="RXE241" s="718"/>
      <c r="RXF241" s="718"/>
      <c r="RXG241" s="718"/>
      <c r="RXH241" s="718"/>
      <c r="RXI241" s="718"/>
      <c r="RXJ241" s="718"/>
      <c r="RXK241" s="718"/>
      <c r="RXL241" s="718"/>
      <c r="RXM241" s="718"/>
      <c r="RXN241" s="718"/>
      <c r="RXO241" s="719"/>
      <c r="RXP241" s="719"/>
      <c r="RXQ241" s="719"/>
      <c r="RXR241" s="719"/>
      <c r="RXS241" s="719"/>
      <c r="RXT241" s="719"/>
      <c r="RXU241" s="717"/>
      <c r="RXV241" s="718"/>
      <c r="RXW241" s="718"/>
      <c r="RXX241" s="718"/>
      <c r="RXY241" s="718"/>
      <c r="RXZ241" s="718"/>
      <c r="RYA241" s="718"/>
      <c r="RYB241" s="718"/>
      <c r="RYC241" s="718"/>
      <c r="RYD241" s="718"/>
      <c r="RYE241" s="718"/>
      <c r="RYF241" s="718"/>
      <c r="RYG241" s="718"/>
      <c r="RYH241" s="719"/>
      <c r="RYI241" s="719"/>
      <c r="RYJ241" s="719"/>
      <c r="RYK241" s="719"/>
      <c r="RYL241" s="719"/>
      <c r="RYM241" s="719"/>
      <c r="RYN241" s="717"/>
      <c r="RYO241" s="718"/>
      <c r="RYP241" s="718"/>
      <c r="RYQ241" s="718"/>
      <c r="RYR241" s="718"/>
      <c r="RYS241" s="718"/>
      <c r="RYT241" s="718"/>
      <c r="RYU241" s="718"/>
      <c r="RYV241" s="718"/>
      <c r="RYW241" s="718"/>
      <c r="RYX241" s="718"/>
      <c r="RYY241" s="718"/>
      <c r="RYZ241" s="718"/>
      <c r="RZA241" s="719"/>
      <c r="RZB241" s="719"/>
      <c r="RZC241" s="719"/>
      <c r="RZD241" s="719"/>
      <c r="RZE241" s="719"/>
      <c r="RZF241" s="719"/>
      <c r="RZG241" s="717"/>
      <c r="RZH241" s="718"/>
      <c r="RZI241" s="718"/>
      <c r="RZJ241" s="718"/>
      <c r="RZK241" s="718"/>
      <c r="RZL241" s="718"/>
      <c r="RZM241" s="718"/>
      <c r="RZN241" s="718"/>
      <c r="RZO241" s="718"/>
      <c r="RZP241" s="718"/>
      <c r="RZQ241" s="718"/>
      <c r="RZR241" s="718"/>
      <c r="RZS241" s="718"/>
      <c r="RZT241" s="719"/>
      <c r="RZU241" s="719"/>
      <c r="RZV241" s="719"/>
      <c r="RZW241" s="719"/>
      <c r="RZX241" s="719"/>
      <c r="RZY241" s="719"/>
      <c r="RZZ241" s="717"/>
      <c r="SAA241" s="718"/>
      <c r="SAB241" s="718"/>
      <c r="SAC241" s="718"/>
      <c r="SAD241" s="718"/>
      <c r="SAE241" s="718"/>
      <c r="SAF241" s="718"/>
      <c r="SAG241" s="718"/>
      <c r="SAH241" s="718"/>
      <c r="SAI241" s="718"/>
      <c r="SAJ241" s="718"/>
      <c r="SAK241" s="718"/>
      <c r="SAL241" s="718"/>
      <c r="SAM241" s="719"/>
      <c r="SAN241" s="719"/>
      <c r="SAO241" s="719"/>
      <c r="SAP241" s="719"/>
      <c r="SAQ241" s="719"/>
      <c r="SAR241" s="719"/>
      <c r="SAS241" s="717"/>
      <c r="SAT241" s="718"/>
      <c r="SAU241" s="718"/>
      <c r="SAV241" s="718"/>
      <c r="SAW241" s="718"/>
      <c r="SAX241" s="718"/>
      <c r="SAY241" s="718"/>
      <c r="SAZ241" s="718"/>
      <c r="SBA241" s="718"/>
      <c r="SBB241" s="718"/>
      <c r="SBC241" s="718"/>
      <c r="SBD241" s="718"/>
      <c r="SBE241" s="718"/>
      <c r="SBF241" s="719"/>
      <c r="SBG241" s="719"/>
      <c r="SBH241" s="719"/>
      <c r="SBI241" s="719"/>
      <c r="SBJ241" s="719"/>
      <c r="SBK241" s="719"/>
      <c r="SBL241" s="717"/>
      <c r="SBM241" s="718"/>
      <c r="SBN241" s="718"/>
      <c r="SBO241" s="718"/>
      <c r="SBP241" s="718"/>
      <c r="SBQ241" s="718"/>
      <c r="SBR241" s="718"/>
      <c r="SBS241" s="718"/>
      <c r="SBT241" s="718"/>
      <c r="SBU241" s="718"/>
      <c r="SBV241" s="718"/>
      <c r="SBW241" s="718"/>
      <c r="SBX241" s="718"/>
      <c r="SBY241" s="719"/>
      <c r="SBZ241" s="719"/>
      <c r="SCA241" s="719"/>
      <c r="SCB241" s="719"/>
      <c r="SCC241" s="719"/>
      <c r="SCD241" s="719"/>
      <c r="SCE241" s="717"/>
      <c r="SCF241" s="718"/>
      <c r="SCG241" s="718"/>
      <c r="SCH241" s="718"/>
      <c r="SCI241" s="718"/>
      <c r="SCJ241" s="718"/>
      <c r="SCK241" s="718"/>
      <c r="SCL241" s="718"/>
      <c r="SCM241" s="718"/>
      <c r="SCN241" s="718"/>
      <c r="SCO241" s="718"/>
      <c r="SCP241" s="718"/>
      <c r="SCQ241" s="718"/>
      <c r="SCR241" s="719"/>
      <c r="SCS241" s="719"/>
      <c r="SCT241" s="719"/>
      <c r="SCU241" s="719"/>
      <c r="SCV241" s="719"/>
      <c r="SCW241" s="719"/>
      <c r="SCX241" s="717"/>
      <c r="SCY241" s="718"/>
      <c r="SCZ241" s="718"/>
      <c r="SDA241" s="718"/>
      <c r="SDB241" s="718"/>
      <c r="SDC241" s="718"/>
      <c r="SDD241" s="718"/>
      <c r="SDE241" s="718"/>
      <c r="SDF241" s="718"/>
      <c r="SDG241" s="718"/>
      <c r="SDH241" s="718"/>
      <c r="SDI241" s="718"/>
      <c r="SDJ241" s="718"/>
      <c r="SDK241" s="719"/>
      <c r="SDL241" s="719"/>
      <c r="SDM241" s="719"/>
      <c r="SDN241" s="719"/>
      <c r="SDO241" s="719"/>
      <c r="SDP241" s="719"/>
      <c r="SDQ241" s="717"/>
      <c r="SDR241" s="718"/>
      <c r="SDS241" s="718"/>
      <c r="SDT241" s="718"/>
      <c r="SDU241" s="718"/>
      <c r="SDV241" s="718"/>
      <c r="SDW241" s="718"/>
      <c r="SDX241" s="718"/>
      <c r="SDY241" s="718"/>
      <c r="SDZ241" s="718"/>
      <c r="SEA241" s="718"/>
      <c r="SEB241" s="718"/>
      <c r="SEC241" s="718"/>
      <c r="SED241" s="719"/>
      <c r="SEE241" s="719"/>
      <c r="SEF241" s="719"/>
      <c r="SEG241" s="719"/>
      <c r="SEH241" s="719"/>
      <c r="SEI241" s="719"/>
      <c r="SEJ241" s="717"/>
      <c r="SEK241" s="718"/>
      <c r="SEL241" s="718"/>
      <c r="SEM241" s="718"/>
      <c r="SEN241" s="718"/>
      <c r="SEO241" s="718"/>
      <c r="SEP241" s="718"/>
      <c r="SEQ241" s="718"/>
      <c r="SER241" s="718"/>
      <c r="SES241" s="718"/>
      <c r="SET241" s="718"/>
      <c r="SEU241" s="718"/>
      <c r="SEV241" s="718"/>
      <c r="SEW241" s="719"/>
      <c r="SEX241" s="719"/>
      <c r="SEY241" s="719"/>
      <c r="SEZ241" s="719"/>
      <c r="SFA241" s="719"/>
      <c r="SFB241" s="719"/>
      <c r="SFC241" s="717"/>
      <c r="SFD241" s="718"/>
      <c r="SFE241" s="718"/>
      <c r="SFF241" s="718"/>
      <c r="SFG241" s="718"/>
      <c r="SFH241" s="718"/>
      <c r="SFI241" s="718"/>
      <c r="SFJ241" s="718"/>
      <c r="SFK241" s="718"/>
      <c r="SFL241" s="718"/>
      <c r="SFM241" s="718"/>
      <c r="SFN241" s="718"/>
      <c r="SFO241" s="718"/>
      <c r="SFP241" s="719"/>
      <c r="SFQ241" s="719"/>
      <c r="SFR241" s="719"/>
      <c r="SFS241" s="719"/>
      <c r="SFT241" s="719"/>
      <c r="SFU241" s="719"/>
      <c r="SFV241" s="717"/>
      <c r="SFW241" s="718"/>
      <c r="SFX241" s="718"/>
      <c r="SFY241" s="718"/>
      <c r="SFZ241" s="718"/>
      <c r="SGA241" s="718"/>
      <c r="SGB241" s="718"/>
      <c r="SGC241" s="718"/>
      <c r="SGD241" s="718"/>
      <c r="SGE241" s="718"/>
      <c r="SGF241" s="718"/>
      <c r="SGG241" s="718"/>
      <c r="SGH241" s="718"/>
      <c r="SGI241" s="719"/>
      <c r="SGJ241" s="719"/>
      <c r="SGK241" s="719"/>
      <c r="SGL241" s="719"/>
      <c r="SGM241" s="719"/>
      <c r="SGN241" s="719"/>
      <c r="SGO241" s="717"/>
      <c r="SGP241" s="718"/>
      <c r="SGQ241" s="718"/>
      <c r="SGR241" s="718"/>
      <c r="SGS241" s="718"/>
      <c r="SGT241" s="718"/>
      <c r="SGU241" s="718"/>
      <c r="SGV241" s="718"/>
      <c r="SGW241" s="718"/>
      <c r="SGX241" s="718"/>
      <c r="SGY241" s="718"/>
      <c r="SGZ241" s="718"/>
      <c r="SHA241" s="718"/>
      <c r="SHB241" s="719"/>
      <c r="SHC241" s="719"/>
      <c r="SHD241" s="719"/>
      <c r="SHE241" s="719"/>
      <c r="SHF241" s="719"/>
      <c r="SHG241" s="719"/>
      <c r="SHH241" s="717"/>
      <c r="SHI241" s="718"/>
      <c r="SHJ241" s="718"/>
      <c r="SHK241" s="718"/>
      <c r="SHL241" s="718"/>
      <c r="SHM241" s="718"/>
      <c r="SHN241" s="718"/>
      <c r="SHO241" s="718"/>
      <c r="SHP241" s="718"/>
      <c r="SHQ241" s="718"/>
      <c r="SHR241" s="718"/>
      <c r="SHS241" s="718"/>
      <c r="SHT241" s="718"/>
      <c r="SHU241" s="719"/>
      <c r="SHV241" s="719"/>
      <c r="SHW241" s="719"/>
      <c r="SHX241" s="719"/>
      <c r="SHY241" s="719"/>
      <c r="SHZ241" s="719"/>
      <c r="SIA241" s="717"/>
      <c r="SIB241" s="718"/>
      <c r="SIC241" s="718"/>
      <c r="SID241" s="718"/>
      <c r="SIE241" s="718"/>
      <c r="SIF241" s="718"/>
      <c r="SIG241" s="718"/>
      <c r="SIH241" s="718"/>
      <c r="SII241" s="718"/>
      <c r="SIJ241" s="718"/>
      <c r="SIK241" s="718"/>
      <c r="SIL241" s="718"/>
      <c r="SIM241" s="718"/>
      <c r="SIN241" s="719"/>
      <c r="SIO241" s="719"/>
      <c r="SIP241" s="719"/>
      <c r="SIQ241" s="719"/>
      <c r="SIR241" s="719"/>
      <c r="SIS241" s="719"/>
      <c r="SIT241" s="717"/>
      <c r="SIU241" s="718"/>
      <c r="SIV241" s="718"/>
      <c r="SIW241" s="718"/>
      <c r="SIX241" s="718"/>
      <c r="SIY241" s="718"/>
      <c r="SIZ241" s="718"/>
      <c r="SJA241" s="718"/>
      <c r="SJB241" s="718"/>
      <c r="SJC241" s="718"/>
      <c r="SJD241" s="718"/>
      <c r="SJE241" s="718"/>
      <c r="SJF241" s="718"/>
      <c r="SJG241" s="719"/>
      <c r="SJH241" s="719"/>
      <c r="SJI241" s="719"/>
      <c r="SJJ241" s="719"/>
      <c r="SJK241" s="719"/>
      <c r="SJL241" s="719"/>
      <c r="SJM241" s="717"/>
      <c r="SJN241" s="718"/>
      <c r="SJO241" s="718"/>
      <c r="SJP241" s="718"/>
      <c r="SJQ241" s="718"/>
      <c r="SJR241" s="718"/>
      <c r="SJS241" s="718"/>
      <c r="SJT241" s="718"/>
      <c r="SJU241" s="718"/>
      <c r="SJV241" s="718"/>
      <c r="SJW241" s="718"/>
      <c r="SJX241" s="718"/>
      <c r="SJY241" s="718"/>
      <c r="SJZ241" s="719"/>
      <c r="SKA241" s="719"/>
      <c r="SKB241" s="719"/>
      <c r="SKC241" s="719"/>
      <c r="SKD241" s="719"/>
      <c r="SKE241" s="719"/>
      <c r="SKF241" s="717"/>
      <c r="SKG241" s="718"/>
      <c r="SKH241" s="718"/>
      <c r="SKI241" s="718"/>
      <c r="SKJ241" s="718"/>
      <c r="SKK241" s="718"/>
      <c r="SKL241" s="718"/>
      <c r="SKM241" s="718"/>
      <c r="SKN241" s="718"/>
      <c r="SKO241" s="718"/>
      <c r="SKP241" s="718"/>
      <c r="SKQ241" s="718"/>
      <c r="SKR241" s="718"/>
      <c r="SKS241" s="719"/>
      <c r="SKT241" s="719"/>
      <c r="SKU241" s="719"/>
      <c r="SKV241" s="719"/>
      <c r="SKW241" s="719"/>
      <c r="SKX241" s="719"/>
      <c r="SKY241" s="717"/>
      <c r="SKZ241" s="718"/>
      <c r="SLA241" s="718"/>
      <c r="SLB241" s="718"/>
      <c r="SLC241" s="718"/>
      <c r="SLD241" s="718"/>
      <c r="SLE241" s="718"/>
      <c r="SLF241" s="718"/>
      <c r="SLG241" s="718"/>
      <c r="SLH241" s="718"/>
      <c r="SLI241" s="718"/>
      <c r="SLJ241" s="718"/>
      <c r="SLK241" s="718"/>
      <c r="SLL241" s="719"/>
      <c r="SLM241" s="719"/>
      <c r="SLN241" s="719"/>
      <c r="SLO241" s="719"/>
      <c r="SLP241" s="719"/>
      <c r="SLQ241" s="719"/>
      <c r="SLR241" s="717"/>
      <c r="SLS241" s="718"/>
      <c r="SLT241" s="718"/>
      <c r="SLU241" s="718"/>
      <c r="SLV241" s="718"/>
      <c r="SLW241" s="718"/>
      <c r="SLX241" s="718"/>
      <c r="SLY241" s="718"/>
      <c r="SLZ241" s="718"/>
      <c r="SMA241" s="718"/>
      <c r="SMB241" s="718"/>
      <c r="SMC241" s="718"/>
      <c r="SMD241" s="718"/>
      <c r="SME241" s="719"/>
      <c r="SMF241" s="719"/>
      <c r="SMG241" s="719"/>
      <c r="SMH241" s="719"/>
      <c r="SMI241" s="719"/>
      <c r="SMJ241" s="719"/>
      <c r="SMK241" s="717"/>
      <c r="SML241" s="718"/>
      <c r="SMM241" s="718"/>
      <c r="SMN241" s="718"/>
      <c r="SMO241" s="718"/>
      <c r="SMP241" s="718"/>
      <c r="SMQ241" s="718"/>
      <c r="SMR241" s="718"/>
      <c r="SMS241" s="718"/>
      <c r="SMT241" s="718"/>
      <c r="SMU241" s="718"/>
      <c r="SMV241" s="718"/>
      <c r="SMW241" s="718"/>
      <c r="SMX241" s="719"/>
      <c r="SMY241" s="719"/>
      <c r="SMZ241" s="719"/>
      <c r="SNA241" s="719"/>
      <c r="SNB241" s="719"/>
      <c r="SNC241" s="719"/>
      <c r="SND241" s="717"/>
      <c r="SNE241" s="718"/>
      <c r="SNF241" s="718"/>
      <c r="SNG241" s="718"/>
      <c r="SNH241" s="718"/>
      <c r="SNI241" s="718"/>
      <c r="SNJ241" s="718"/>
      <c r="SNK241" s="718"/>
      <c r="SNL241" s="718"/>
      <c r="SNM241" s="718"/>
      <c r="SNN241" s="718"/>
      <c r="SNO241" s="718"/>
      <c r="SNP241" s="718"/>
      <c r="SNQ241" s="719"/>
      <c r="SNR241" s="719"/>
      <c r="SNS241" s="719"/>
      <c r="SNT241" s="719"/>
      <c r="SNU241" s="719"/>
      <c r="SNV241" s="719"/>
      <c r="SNW241" s="717"/>
      <c r="SNX241" s="718"/>
      <c r="SNY241" s="718"/>
      <c r="SNZ241" s="718"/>
      <c r="SOA241" s="718"/>
      <c r="SOB241" s="718"/>
      <c r="SOC241" s="718"/>
      <c r="SOD241" s="718"/>
      <c r="SOE241" s="718"/>
      <c r="SOF241" s="718"/>
      <c r="SOG241" s="718"/>
      <c r="SOH241" s="718"/>
      <c r="SOI241" s="718"/>
      <c r="SOJ241" s="719"/>
      <c r="SOK241" s="719"/>
      <c r="SOL241" s="719"/>
      <c r="SOM241" s="719"/>
      <c r="SON241" s="719"/>
      <c r="SOO241" s="719"/>
      <c r="SOP241" s="717"/>
      <c r="SOQ241" s="718"/>
      <c r="SOR241" s="718"/>
      <c r="SOS241" s="718"/>
      <c r="SOT241" s="718"/>
      <c r="SOU241" s="718"/>
      <c r="SOV241" s="718"/>
      <c r="SOW241" s="718"/>
      <c r="SOX241" s="718"/>
      <c r="SOY241" s="718"/>
      <c r="SOZ241" s="718"/>
      <c r="SPA241" s="718"/>
      <c r="SPB241" s="718"/>
      <c r="SPC241" s="719"/>
      <c r="SPD241" s="719"/>
      <c r="SPE241" s="719"/>
      <c r="SPF241" s="719"/>
      <c r="SPG241" s="719"/>
      <c r="SPH241" s="719"/>
      <c r="SPI241" s="717"/>
      <c r="SPJ241" s="718"/>
      <c r="SPK241" s="718"/>
      <c r="SPL241" s="718"/>
      <c r="SPM241" s="718"/>
      <c r="SPN241" s="718"/>
      <c r="SPO241" s="718"/>
      <c r="SPP241" s="718"/>
      <c r="SPQ241" s="718"/>
      <c r="SPR241" s="718"/>
      <c r="SPS241" s="718"/>
      <c r="SPT241" s="718"/>
      <c r="SPU241" s="718"/>
      <c r="SPV241" s="719"/>
      <c r="SPW241" s="719"/>
      <c r="SPX241" s="719"/>
      <c r="SPY241" s="719"/>
      <c r="SPZ241" s="719"/>
      <c r="SQA241" s="719"/>
      <c r="SQB241" s="717"/>
      <c r="SQC241" s="718"/>
      <c r="SQD241" s="718"/>
      <c r="SQE241" s="718"/>
      <c r="SQF241" s="718"/>
      <c r="SQG241" s="718"/>
      <c r="SQH241" s="718"/>
      <c r="SQI241" s="718"/>
      <c r="SQJ241" s="718"/>
      <c r="SQK241" s="718"/>
      <c r="SQL241" s="718"/>
      <c r="SQM241" s="718"/>
      <c r="SQN241" s="718"/>
      <c r="SQO241" s="719"/>
      <c r="SQP241" s="719"/>
      <c r="SQQ241" s="719"/>
      <c r="SQR241" s="719"/>
      <c r="SQS241" s="719"/>
      <c r="SQT241" s="719"/>
      <c r="SQU241" s="717"/>
      <c r="SQV241" s="718"/>
      <c r="SQW241" s="718"/>
      <c r="SQX241" s="718"/>
      <c r="SQY241" s="718"/>
      <c r="SQZ241" s="718"/>
      <c r="SRA241" s="718"/>
      <c r="SRB241" s="718"/>
      <c r="SRC241" s="718"/>
      <c r="SRD241" s="718"/>
      <c r="SRE241" s="718"/>
      <c r="SRF241" s="718"/>
      <c r="SRG241" s="718"/>
      <c r="SRH241" s="719"/>
      <c r="SRI241" s="719"/>
      <c r="SRJ241" s="719"/>
      <c r="SRK241" s="719"/>
      <c r="SRL241" s="719"/>
      <c r="SRM241" s="719"/>
      <c r="SRN241" s="717"/>
      <c r="SRO241" s="718"/>
      <c r="SRP241" s="718"/>
      <c r="SRQ241" s="718"/>
      <c r="SRR241" s="718"/>
      <c r="SRS241" s="718"/>
      <c r="SRT241" s="718"/>
      <c r="SRU241" s="718"/>
      <c r="SRV241" s="718"/>
      <c r="SRW241" s="718"/>
      <c r="SRX241" s="718"/>
      <c r="SRY241" s="718"/>
      <c r="SRZ241" s="718"/>
      <c r="SSA241" s="719"/>
      <c r="SSB241" s="719"/>
      <c r="SSC241" s="719"/>
      <c r="SSD241" s="719"/>
      <c r="SSE241" s="719"/>
      <c r="SSF241" s="719"/>
      <c r="SSG241" s="717"/>
      <c r="SSH241" s="718"/>
      <c r="SSI241" s="718"/>
      <c r="SSJ241" s="718"/>
      <c r="SSK241" s="718"/>
      <c r="SSL241" s="718"/>
      <c r="SSM241" s="718"/>
      <c r="SSN241" s="718"/>
      <c r="SSO241" s="718"/>
      <c r="SSP241" s="718"/>
      <c r="SSQ241" s="718"/>
      <c r="SSR241" s="718"/>
      <c r="SSS241" s="718"/>
      <c r="SST241" s="719"/>
      <c r="SSU241" s="719"/>
      <c r="SSV241" s="719"/>
      <c r="SSW241" s="719"/>
      <c r="SSX241" s="719"/>
      <c r="SSY241" s="719"/>
      <c r="SSZ241" s="717"/>
      <c r="STA241" s="718"/>
      <c r="STB241" s="718"/>
      <c r="STC241" s="718"/>
      <c r="STD241" s="718"/>
      <c r="STE241" s="718"/>
      <c r="STF241" s="718"/>
      <c r="STG241" s="718"/>
      <c r="STH241" s="718"/>
      <c r="STI241" s="718"/>
      <c r="STJ241" s="718"/>
      <c r="STK241" s="718"/>
      <c r="STL241" s="718"/>
      <c r="STM241" s="719"/>
      <c r="STN241" s="719"/>
      <c r="STO241" s="719"/>
      <c r="STP241" s="719"/>
      <c r="STQ241" s="719"/>
      <c r="STR241" s="719"/>
      <c r="STS241" s="717"/>
      <c r="STT241" s="718"/>
      <c r="STU241" s="718"/>
      <c r="STV241" s="718"/>
      <c r="STW241" s="718"/>
      <c r="STX241" s="718"/>
      <c r="STY241" s="718"/>
      <c r="STZ241" s="718"/>
      <c r="SUA241" s="718"/>
      <c r="SUB241" s="718"/>
      <c r="SUC241" s="718"/>
      <c r="SUD241" s="718"/>
      <c r="SUE241" s="718"/>
      <c r="SUF241" s="719"/>
      <c r="SUG241" s="719"/>
      <c r="SUH241" s="719"/>
      <c r="SUI241" s="719"/>
      <c r="SUJ241" s="719"/>
      <c r="SUK241" s="719"/>
      <c r="SUL241" s="717"/>
      <c r="SUM241" s="718"/>
      <c r="SUN241" s="718"/>
      <c r="SUO241" s="718"/>
      <c r="SUP241" s="718"/>
      <c r="SUQ241" s="718"/>
      <c r="SUR241" s="718"/>
      <c r="SUS241" s="718"/>
      <c r="SUT241" s="718"/>
      <c r="SUU241" s="718"/>
      <c r="SUV241" s="718"/>
      <c r="SUW241" s="718"/>
      <c r="SUX241" s="718"/>
      <c r="SUY241" s="719"/>
      <c r="SUZ241" s="719"/>
      <c r="SVA241" s="719"/>
      <c r="SVB241" s="719"/>
      <c r="SVC241" s="719"/>
      <c r="SVD241" s="719"/>
      <c r="SVE241" s="717"/>
      <c r="SVF241" s="718"/>
      <c r="SVG241" s="718"/>
      <c r="SVH241" s="718"/>
      <c r="SVI241" s="718"/>
      <c r="SVJ241" s="718"/>
      <c r="SVK241" s="718"/>
      <c r="SVL241" s="718"/>
      <c r="SVM241" s="718"/>
      <c r="SVN241" s="718"/>
      <c r="SVO241" s="718"/>
      <c r="SVP241" s="718"/>
      <c r="SVQ241" s="718"/>
      <c r="SVR241" s="719"/>
      <c r="SVS241" s="719"/>
      <c r="SVT241" s="719"/>
      <c r="SVU241" s="719"/>
      <c r="SVV241" s="719"/>
      <c r="SVW241" s="719"/>
      <c r="SVX241" s="717"/>
      <c r="SVY241" s="718"/>
      <c r="SVZ241" s="718"/>
      <c r="SWA241" s="718"/>
      <c r="SWB241" s="718"/>
      <c r="SWC241" s="718"/>
      <c r="SWD241" s="718"/>
      <c r="SWE241" s="718"/>
      <c r="SWF241" s="718"/>
      <c r="SWG241" s="718"/>
      <c r="SWH241" s="718"/>
      <c r="SWI241" s="718"/>
      <c r="SWJ241" s="718"/>
      <c r="SWK241" s="719"/>
      <c r="SWL241" s="719"/>
      <c r="SWM241" s="719"/>
      <c r="SWN241" s="719"/>
      <c r="SWO241" s="719"/>
      <c r="SWP241" s="719"/>
      <c r="SWQ241" s="717"/>
      <c r="SWR241" s="718"/>
      <c r="SWS241" s="718"/>
      <c r="SWT241" s="718"/>
      <c r="SWU241" s="718"/>
      <c r="SWV241" s="718"/>
      <c r="SWW241" s="718"/>
      <c r="SWX241" s="718"/>
      <c r="SWY241" s="718"/>
      <c r="SWZ241" s="718"/>
      <c r="SXA241" s="718"/>
      <c r="SXB241" s="718"/>
      <c r="SXC241" s="718"/>
      <c r="SXD241" s="719"/>
      <c r="SXE241" s="719"/>
      <c r="SXF241" s="719"/>
      <c r="SXG241" s="719"/>
      <c r="SXH241" s="719"/>
      <c r="SXI241" s="719"/>
      <c r="SXJ241" s="717"/>
      <c r="SXK241" s="718"/>
      <c r="SXL241" s="718"/>
      <c r="SXM241" s="718"/>
      <c r="SXN241" s="718"/>
      <c r="SXO241" s="718"/>
      <c r="SXP241" s="718"/>
      <c r="SXQ241" s="718"/>
      <c r="SXR241" s="718"/>
      <c r="SXS241" s="718"/>
      <c r="SXT241" s="718"/>
      <c r="SXU241" s="718"/>
      <c r="SXV241" s="718"/>
      <c r="SXW241" s="719"/>
      <c r="SXX241" s="719"/>
      <c r="SXY241" s="719"/>
      <c r="SXZ241" s="719"/>
      <c r="SYA241" s="719"/>
      <c r="SYB241" s="719"/>
      <c r="SYC241" s="717"/>
      <c r="SYD241" s="718"/>
      <c r="SYE241" s="718"/>
      <c r="SYF241" s="718"/>
      <c r="SYG241" s="718"/>
      <c r="SYH241" s="718"/>
      <c r="SYI241" s="718"/>
      <c r="SYJ241" s="718"/>
      <c r="SYK241" s="718"/>
      <c r="SYL241" s="718"/>
      <c r="SYM241" s="718"/>
      <c r="SYN241" s="718"/>
      <c r="SYO241" s="718"/>
      <c r="SYP241" s="719"/>
      <c r="SYQ241" s="719"/>
      <c r="SYR241" s="719"/>
      <c r="SYS241" s="719"/>
      <c r="SYT241" s="719"/>
      <c r="SYU241" s="719"/>
      <c r="SYV241" s="717"/>
      <c r="SYW241" s="718"/>
      <c r="SYX241" s="718"/>
      <c r="SYY241" s="718"/>
      <c r="SYZ241" s="718"/>
      <c r="SZA241" s="718"/>
      <c r="SZB241" s="718"/>
      <c r="SZC241" s="718"/>
      <c r="SZD241" s="718"/>
      <c r="SZE241" s="718"/>
      <c r="SZF241" s="718"/>
      <c r="SZG241" s="718"/>
      <c r="SZH241" s="718"/>
      <c r="SZI241" s="719"/>
      <c r="SZJ241" s="719"/>
      <c r="SZK241" s="719"/>
      <c r="SZL241" s="719"/>
      <c r="SZM241" s="719"/>
      <c r="SZN241" s="719"/>
      <c r="SZO241" s="717"/>
      <c r="SZP241" s="718"/>
      <c r="SZQ241" s="718"/>
      <c r="SZR241" s="718"/>
      <c r="SZS241" s="718"/>
      <c r="SZT241" s="718"/>
      <c r="SZU241" s="718"/>
      <c r="SZV241" s="718"/>
      <c r="SZW241" s="718"/>
      <c r="SZX241" s="718"/>
      <c r="SZY241" s="718"/>
      <c r="SZZ241" s="718"/>
      <c r="TAA241" s="718"/>
      <c r="TAB241" s="719"/>
      <c r="TAC241" s="719"/>
      <c r="TAD241" s="719"/>
      <c r="TAE241" s="719"/>
      <c r="TAF241" s="719"/>
      <c r="TAG241" s="719"/>
      <c r="TAH241" s="717"/>
      <c r="TAI241" s="718"/>
      <c r="TAJ241" s="718"/>
      <c r="TAK241" s="718"/>
      <c r="TAL241" s="718"/>
      <c r="TAM241" s="718"/>
      <c r="TAN241" s="718"/>
      <c r="TAO241" s="718"/>
      <c r="TAP241" s="718"/>
      <c r="TAQ241" s="718"/>
      <c r="TAR241" s="718"/>
      <c r="TAS241" s="718"/>
      <c r="TAT241" s="718"/>
      <c r="TAU241" s="719"/>
      <c r="TAV241" s="719"/>
      <c r="TAW241" s="719"/>
      <c r="TAX241" s="719"/>
      <c r="TAY241" s="719"/>
      <c r="TAZ241" s="719"/>
      <c r="TBA241" s="717"/>
      <c r="TBB241" s="718"/>
      <c r="TBC241" s="718"/>
      <c r="TBD241" s="718"/>
      <c r="TBE241" s="718"/>
      <c r="TBF241" s="718"/>
      <c r="TBG241" s="718"/>
      <c r="TBH241" s="718"/>
      <c r="TBI241" s="718"/>
      <c r="TBJ241" s="718"/>
      <c r="TBK241" s="718"/>
      <c r="TBL241" s="718"/>
      <c r="TBM241" s="718"/>
      <c r="TBN241" s="719"/>
      <c r="TBO241" s="719"/>
      <c r="TBP241" s="719"/>
      <c r="TBQ241" s="719"/>
      <c r="TBR241" s="719"/>
      <c r="TBS241" s="719"/>
      <c r="TBT241" s="717"/>
      <c r="TBU241" s="718"/>
      <c r="TBV241" s="718"/>
      <c r="TBW241" s="718"/>
      <c r="TBX241" s="718"/>
      <c r="TBY241" s="718"/>
      <c r="TBZ241" s="718"/>
      <c r="TCA241" s="718"/>
      <c r="TCB241" s="718"/>
      <c r="TCC241" s="718"/>
      <c r="TCD241" s="718"/>
      <c r="TCE241" s="718"/>
      <c r="TCF241" s="718"/>
      <c r="TCG241" s="719"/>
      <c r="TCH241" s="719"/>
      <c r="TCI241" s="719"/>
      <c r="TCJ241" s="719"/>
      <c r="TCK241" s="719"/>
      <c r="TCL241" s="719"/>
      <c r="TCM241" s="717"/>
      <c r="TCN241" s="718"/>
      <c r="TCO241" s="718"/>
      <c r="TCP241" s="718"/>
      <c r="TCQ241" s="718"/>
      <c r="TCR241" s="718"/>
      <c r="TCS241" s="718"/>
      <c r="TCT241" s="718"/>
      <c r="TCU241" s="718"/>
      <c r="TCV241" s="718"/>
      <c r="TCW241" s="718"/>
      <c r="TCX241" s="718"/>
      <c r="TCY241" s="718"/>
      <c r="TCZ241" s="719"/>
      <c r="TDA241" s="719"/>
      <c r="TDB241" s="719"/>
      <c r="TDC241" s="719"/>
      <c r="TDD241" s="719"/>
      <c r="TDE241" s="719"/>
      <c r="TDF241" s="717"/>
      <c r="TDG241" s="718"/>
      <c r="TDH241" s="718"/>
      <c r="TDI241" s="718"/>
      <c r="TDJ241" s="718"/>
      <c r="TDK241" s="718"/>
      <c r="TDL241" s="718"/>
      <c r="TDM241" s="718"/>
      <c r="TDN241" s="718"/>
      <c r="TDO241" s="718"/>
      <c r="TDP241" s="718"/>
      <c r="TDQ241" s="718"/>
      <c r="TDR241" s="718"/>
      <c r="TDS241" s="719"/>
      <c r="TDT241" s="719"/>
      <c r="TDU241" s="719"/>
      <c r="TDV241" s="719"/>
      <c r="TDW241" s="719"/>
      <c r="TDX241" s="719"/>
      <c r="TDY241" s="717"/>
      <c r="TDZ241" s="718"/>
      <c r="TEA241" s="718"/>
      <c r="TEB241" s="718"/>
      <c r="TEC241" s="718"/>
      <c r="TED241" s="718"/>
      <c r="TEE241" s="718"/>
      <c r="TEF241" s="718"/>
      <c r="TEG241" s="718"/>
      <c r="TEH241" s="718"/>
      <c r="TEI241" s="718"/>
      <c r="TEJ241" s="718"/>
      <c r="TEK241" s="718"/>
      <c r="TEL241" s="719"/>
      <c r="TEM241" s="719"/>
      <c r="TEN241" s="719"/>
      <c r="TEO241" s="719"/>
      <c r="TEP241" s="719"/>
      <c r="TEQ241" s="719"/>
      <c r="TER241" s="717"/>
      <c r="TES241" s="718"/>
      <c r="TET241" s="718"/>
      <c r="TEU241" s="718"/>
      <c r="TEV241" s="718"/>
      <c r="TEW241" s="718"/>
      <c r="TEX241" s="718"/>
      <c r="TEY241" s="718"/>
      <c r="TEZ241" s="718"/>
      <c r="TFA241" s="718"/>
      <c r="TFB241" s="718"/>
      <c r="TFC241" s="718"/>
      <c r="TFD241" s="718"/>
      <c r="TFE241" s="719"/>
      <c r="TFF241" s="719"/>
      <c r="TFG241" s="719"/>
      <c r="TFH241" s="719"/>
      <c r="TFI241" s="719"/>
      <c r="TFJ241" s="719"/>
      <c r="TFK241" s="717"/>
      <c r="TFL241" s="718"/>
      <c r="TFM241" s="718"/>
      <c r="TFN241" s="718"/>
      <c r="TFO241" s="718"/>
      <c r="TFP241" s="718"/>
      <c r="TFQ241" s="718"/>
      <c r="TFR241" s="718"/>
      <c r="TFS241" s="718"/>
      <c r="TFT241" s="718"/>
      <c r="TFU241" s="718"/>
      <c r="TFV241" s="718"/>
      <c r="TFW241" s="718"/>
      <c r="TFX241" s="719"/>
      <c r="TFY241" s="719"/>
      <c r="TFZ241" s="719"/>
      <c r="TGA241" s="719"/>
      <c r="TGB241" s="719"/>
      <c r="TGC241" s="719"/>
      <c r="TGD241" s="717"/>
      <c r="TGE241" s="718"/>
      <c r="TGF241" s="718"/>
      <c r="TGG241" s="718"/>
      <c r="TGH241" s="718"/>
      <c r="TGI241" s="718"/>
      <c r="TGJ241" s="718"/>
      <c r="TGK241" s="718"/>
      <c r="TGL241" s="718"/>
      <c r="TGM241" s="718"/>
      <c r="TGN241" s="718"/>
      <c r="TGO241" s="718"/>
      <c r="TGP241" s="718"/>
      <c r="TGQ241" s="719"/>
      <c r="TGR241" s="719"/>
      <c r="TGS241" s="719"/>
      <c r="TGT241" s="719"/>
      <c r="TGU241" s="719"/>
      <c r="TGV241" s="719"/>
      <c r="TGW241" s="717"/>
      <c r="TGX241" s="718"/>
      <c r="TGY241" s="718"/>
      <c r="TGZ241" s="718"/>
      <c r="THA241" s="718"/>
      <c r="THB241" s="718"/>
      <c r="THC241" s="718"/>
      <c r="THD241" s="718"/>
      <c r="THE241" s="718"/>
      <c r="THF241" s="718"/>
      <c r="THG241" s="718"/>
      <c r="THH241" s="718"/>
      <c r="THI241" s="718"/>
      <c r="THJ241" s="719"/>
      <c r="THK241" s="719"/>
      <c r="THL241" s="719"/>
      <c r="THM241" s="719"/>
      <c r="THN241" s="719"/>
      <c r="THO241" s="719"/>
      <c r="THP241" s="717"/>
      <c r="THQ241" s="718"/>
      <c r="THR241" s="718"/>
      <c r="THS241" s="718"/>
      <c r="THT241" s="718"/>
      <c r="THU241" s="718"/>
      <c r="THV241" s="718"/>
      <c r="THW241" s="718"/>
      <c r="THX241" s="718"/>
      <c r="THY241" s="718"/>
      <c r="THZ241" s="718"/>
      <c r="TIA241" s="718"/>
      <c r="TIB241" s="718"/>
      <c r="TIC241" s="719"/>
      <c r="TID241" s="719"/>
      <c r="TIE241" s="719"/>
      <c r="TIF241" s="719"/>
      <c r="TIG241" s="719"/>
      <c r="TIH241" s="719"/>
      <c r="TII241" s="717"/>
      <c r="TIJ241" s="718"/>
      <c r="TIK241" s="718"/>
      <c r="TIL241" s="718"/>
      <c r="TIM241" s="718"/>
      <c r="TIN241" s="718"/>
      <c r="TIO241" s="718"/>
      <c r="TIP241" s="718"/>
      <c r="TIQ241" s="718"/>
      <c r="TIR241" s="718"/>
      <c r="TIS241" s="718"/>
      <c r="TIT241" s="718"/>
      <c r="TIU241" s="718"/>
      <c r="TIV241" s="719"/>
      <c r="TIW241" s="719"/>
      <c r="TIX241" s="719"/>
      <c r="TIY241" s="719"/>
      <c r="TIZ241" s="719"/>
      <c r="TJA241" s="719"/>
      <c r="TJB241" s="717"/>
      <c r="TJC241" s="718"/>
      <c r="TJD241" s="718"/>
      <c r="TJE241" s="718"/>
      <c r="TJF241" s="718"/>
      <c r="TJG241" s="718"/>
      <c r="TJH241" s="718"/>
      <c r="TJI241" s="718"/>
      <c r="TJJ241" s="718"/>
      <c r="TJK241" s="718"/>
      <c r="TJL241" s="718"/>
      <c r="TJM241" s="718"/>
      <c r="TJN241" s="718"/>
      <c r="TJO241" s="719"/>
      <c r="TJP241" s="719"/>
      <c r="TJQ241" s="719"/>
      <c r="TJR241" s="719"/>
      <c r="TJS241" s="719"/>
      <c r="TJT241" s="719"/>
      <c r="TJU241" s="717"/>
      <c r="TJV241" s="718"/>
      <c r="TJW241" s="718"/>
      <c r="TJX241" s="718"/>
      <c r="TJY241" s="718"/>
      <c r="TJZ241" s="718"/>
      <c r="TKA241" s="718"/>
      <c r="TKB241" s="718"/>
      <c r="TKC241" s="718"/>
      <c r="TKD241" s="718"/>
      <c r="TKE241" s="718"/>
      <c r="TKF241" s="718"/>
      <c r="TKG241" s="718"/>
      <c r="TKH241" s="719"/>
      <c r="TKI241" s="719"/>
      <c r="TKJ241" s="719"/>
      <c r="TKK241" s="719"/>
      <c r="TKL241" s="719"/>
      <c r="TKM241" s="719"/>
      <c r="TKN241" s="717"/>
      <c r="TKO241" s="718"/>
      <c r="TKP241" s="718"/>
      <c r="TKQ241" s="718"/>
      <c r="TKR241" s="718"/>
      <c r="TKS241" s="718"/>
      <c r="TKT241" s="718"/>
      <c r="TKU241" s="718"/>
      <c r="TKV241" s="718"/>
      <c r="TKW241" s="718"/>
      <c r="TKX241" s="718"/>
      <c r="TKY241" s="718"/>
      <c r="TKZ241" s="718"/>
      <c r="TLA241" s="719"/>
      <c r="TLB241" s="719"/>
      <c r="TLC241" s="719"/>
      <c r="TLD241" s="719"/>
      <c r="TLE241" s="719"/>
      <c r="TLF241" s="719"/>
      <c r="TLG241" s="717"/>
      <c r="TLH241" s="718"/>
      <c r="TLI241" s="718"/>
      <c r="TLJ241" s="718"/>
      <c r="TLK241" s="718"/>
      <c r="TLL241" s="718"/>
      <c r="TLM241" s="718"/>
      <c r="TLN241" s="718"/>
      <c r="TLO241" s="718"/>
      <c r="TLP241" s="718"/>
      <c r="TLQ241" s="718"/>
      <c r="TLR241" s="718"/>
      <c r="TLS241" s="718"/>
      <c r="TLT241" s="719"/>
      <c r="TLU241" s="719"/>
      <c r="TLV241" s="719"/>
      <c r="TLW241" s="719"/>
      <c r="TLX241" s="719"/>
      <c r="TLY241" s="719"/>
      <c r="TLZ241" s="717"/>
      <c r="TMA241" s="718"/>
      <c r="TMB241" s="718"/>
      <c r="TMC241" s="718"/>
      <c r="TMD241" s="718"/>
      <c r="TME241" s="718"/>
      <c r="TMF241" s="718"/>
      <c r="TMG241" s="718"/>
      <c r="TMH241" s="718"/>
      <c r="TMI241" s="718"/>
      <c r="TMJ241" s="718"/>
      <c r="TMK241" s="718"/>
      <c r="TML241" s="718"/>
      <c r="TMM241" s="719"/>
      <c r="TMN241" s="719"/>
      <c r="TMO241" s="719"/>
      <c r="TMP241" s="719"/>
      <c r="TMQ241" s="719"/>
      <c r="TMR241" s="719"/>
      <c r="TMS241" s="717"/>
      <c r="TMT241" s="718"/>
      <c r="TMU241" s="718"/>
      <c r="TMV241" s="718"/>
      <c r="TMW241" s="718"/>
      <c r="TMX241" s="718"/>
      <c r="TMY241" s="718"/>
      <c r="TMZ241" s="718"/>
      <c r="TNA241" s="718"/>
      <c r="TNB241" s="718"/>
      <c r="TNC241" s="718"/>
      <c r="TND241" s="718"/>
      <c r="TNE241" s="718"/>
      <c r="TNF241" s="719"/>
      <c r="TNG241" s="719"/>
      <c r="TNH241" s="719"/>
      <c r="TNI241" s="719"/>
      <c r="TNJ241" s="719"/>
      <c r="TNK241" s="719"/>
      <c r="TNL241" s="717"/>
      <c r="TNM241" s="718"/>
      <c r="TNN241" s="718"/>
      <c r="TNO241" s="718"/>
      <c r="TNP241" s="718"/>
      <c r="TNQ241" s="718"/>
      <c r="TNR241" s="718"/>
      <c r="TNS241" s="718"/>
      <c r="TNT241" s="718"/>
      <c r="TNU241" s="718"/>
      <c r="TNV241" s="718"/>
      <c r="TNW241" s="718"/>
      <c r="TNX241" s="718"/>
      <c r="TNY241" s="719"/>
      <c r="TNZ241" s="719"/>
      <c r="TOA241" s="719"/>
      <c r="TOB241" s="719"/>
      <c r="TOC241" s="719"/>
      <c r="TOD241" s="719"/>
      <c r="TOE241" s="717"/>
      <c r="TOF241" s="718"/>
      <c r="TOG241" s="718"/>
      <c r="TOH241" s="718"/>
      <c r="TOI241" s="718"/>
      <c r="TOJ241" s="718"/>
      <c r="TOK241" s="718"/>
      <c r="TOL241" s="718"/>
      <c r="TOM241" s="718"/>
      <c r="TON241" s="718"/>
      <c r="TOO241" s="718"/>
      <c r="TOP241" s="718"/>
      <c r="TOQ241" s="718"/>
      <c r="TOR241" s="719"/>
      <c r="TOS241" s="719"/>
      <c r="TOT241" s="719"/>
      <c r="TOU241" s="719"/>
      <c r="TOV241" s="719"/>
      <c r="TOW241" s="719"/>
      <c r="TOX241" s="717"/>
      <c r="TOY241" s="718"/>
      <c r="TOZ241" s="718"/>
      <c r="TPA241" s="718"/>
      <c r="TPB241" s="718"/>
      <c r="TPC241" s="718"/>
      <c r="TPD241" s="718"/>
      <c r="TPE241" s="718"/>
      <c r="TPF241" s="718"/>
      <c r="TPG241" s="718"/>
      <c r="TPH241" s="718"/>
      <c r="TPI241" s="718"/>
      <c r="TPJ241" s="718"/>
      <c r="TPK241" s="719"/>
      <c r="TPL241" s="719"/>
      <c r="TPM241" s="719"/>
      <c r="TPN241" s="719"/>
      <c r="TPO241" s="719"/>
      <c r="TPP241" s="719"/>
      <c r="TPQ241" s="717"/>
      <c r="TPR241" s="718"/>
      <c r="TPS241" s="718"/>
      <c r="TPT241" s="718"/>
      <c r="TPU241" s="718"/>
      <c r="TPV241" s="718"/>
      <c r="TPW241" s="718"/>
      <c r="TPX241" s="718"/>
      <c r="TPY241" s="718"/>
      <c r="TPZ241" s="718"/>
      <c r="TQA241" s="718"/>
      <c r="TQB241" s="718"/>
      <c r="TQC241" s="718"/>
      <c r="TQD241" s="719"/>
      <c r="TQE241" s="719"/>
      <c r="TQF241" s="719"/>
      <c r="TQG241" s="719"/>
      <c r="TQH241" s="719"/>
      <c r="TQI241" s="719"/>
      <c r="TQJ241" s="717"/>
      <c r="TQK241" s="718"/>
      <c r="TQL241" s="718"/>
      <c r="TQM241" s="718"/>
      <c r="TQN241" s="718"/>
      <c r="TQO241" s="718"/>
      <c r="TQP241" s="718"/>
      <c r="TQQ241" s="718"/>
      <c r="TQR241" s="718"/>
      <c r="TQS241" s="718"/>
      <c r="TQT241" s="718"/>
      <c r="TQU241" s="718"/>
      <c r="TQV241" s="718"/>
      <c r="TQW241" s="719"/>
      <c r="TQX241" s="719"/>
      <c r="TQY241" s="719"/>
      <c r="TQZ241" s="719"/>
      <c r="TRA241" s="719"/>
      <c r="TRB241" s="719"/>
      <c r="TRC241" s="717"/>
      <c r="TRD241" s="718"/>
      <c r="TRE241" s="718"/>
      <c r="TRF241" s="718"/>
      <c r="TRG241" s="718"/>
      <c r="TRH241" s="718"/>
      <c r="TRI241" s="718"/>
      <c r="TRJ241" s="718"/>
      <c r="TRK241" s="718"/>
      <c r="TRL241" s="718"/>
      <c r="TRM241" s="718"/>
      <c r="TRN241" s="718"/>
      <c r="TRO241" s="718"/>
      <c r="TRP241" s="719"/>
      <c r="TRQ241" s="719"/>
      <c r="TRR241" s="719"/>
      <c r="TRS241" s="719"/>
      <c r="TRT241" s="719"/>
      <c r="TRU241" s="719"/>
      <c r="TRV241" s="717"/>
      <c r="TRW241" s="718"/>
      <c r="TRX241" s="718"/>
      <c r="TRY241" s="718"/>
      <c r="TRZ241" s="718"/>
      <c r="TSA241" s="718"/>
      <c r="TSB241" s="718"/>
      <c r="TSC241" s="718"/>
      <c r="TSD241" s="718"/>
      <c r="TSE241" s="718"/>
      <c r="TSF241" s="718"/>
      <c r="TSG241" s="718"/>
      <c r="TSH241" s="718"/>
      <c r="TSI241" s="719"/>
      <c r="TSJ241" s="719"/>
      <c r="TSK241" s="719"/>
      <c r="TSL241" s="719"/>
      <c r="TSM241" s="719"/>
      <c r="TSN241" s="719"/>
      <c r="TSO241" s="717"/>
      <c r="TSP241" s="718"/>
      <c r="TSQ241" s="718"/>
      <c r="TSR241" s="718"/>
      <c r="TSS241" s="718"/>
      <c r="TST241" s="718"/>
      <c r="TSU241" s="718"/>
      <c r="TSV241" s="718"/>
      <c r="TSW241" s="718"/>
      <c r="TSX241" s="718"/>
      <c r="TSY241" s="718"/>
      <c r="TSZ241" s="718"/>
      <c r="TTA241" s="718"/>
      <c r="TTB241" s="719"/>
      <c r="TTC241" s="719"/>
      <c r="TTD241" s="719"/>
      <c r="TTE241" s="719"/>
      <c r="TTF241" s="719"/>
      <c r="TTG241" s="719"/>
      <c r="TTH241" s="717"/>
      <c r="TTI241" s="718"/>
      <c r="TTJ241" s="718"/>
      <c r="TTK241" s="718"/>
      <c r="TTL241" s="718"/>
      <c r="TTM241" s="718"/>
      <c r="TTN241" s="718"/>
      <c r="TTO241" s="718"/>
      <c r="TTP241" s="718"/>
      <c r="TTQ241" s="718"/>
      <c r="TTR241" s="718"/>
      <c r="TTS241" s="718"/>
      <c r="TTT241" s="718"/>
      <c r="TTU241" s="719"/>
      <c r="TTV241" s="719"/>
      <c r="TTW241" s="719"/>
      <c r="TTX241" s="719"/>
      <c r="TTY241" s="719"/>
      <c r="TTZ241" s="719"/>
      <c r="TUA241" s="717"/>
      <c r="TUB241" s="718"/>
      <c r="TUC241" s="718"/>
      <c r="TUD241" s="718"/>
      <c r="TUE241" s="718"/>
      <c r="TUF241" s="718"/>
      <c r="TUG241" s="718"/>
      <c r="TUH241" s="718"/>
      <c r="TUI241" s="718"/>
      <c r="TUJ241" s="718"/>
      <c r="TUK241" s="718"/>
      <c r="TUL241" s="718"/>
      <c r="TUM241" s="718"/>
      <c r="TUN241" s="719"/>
      <c r="TUO241" s="719"/>
      <c r="TUP241" s="719"/>
      <c r="TUQ241" s="719"/>
      <c r="TUR241" s="719"/>
      <c r="TUS241" s="719"/>
      <c r="TUT241" s="717"/>
      <c r="TUU241" s="718"/>
      <c r="TUV241" s="718"/>
      <c r="TUW241" s="718"/>
      <c r="TUX241" s="718"/>
      <c r="TUY241" s="718"/>
      <c r="TUZ241" s="718"/>
      <c r="TVA241" s="718"/>
      <c r="TVB241" s="718"/>
      <c r="TVC241" s="718"/>
      <c r="TVD241" s="718"/>
      <c r="TVE241" s="718"/>
      <c r="TVF241" s="718"/>
      <c r="TVG241" s="719"/>
      <c r="TVH241" s="719"/>
      <c r="TVI241" s="719"/>
      <c r="TVJ241" s="719"/>
      <c r="TVK241" s="719"/>
      <c r="TVL241" s="719"/>
      <c r="TVM241" s="717"/>
      <c r="TVN241" s="718"/>
      <c r="TVO241" s="718"/>
      <c r="TVP241" s="718"/>
      <c r="TVQ241" s="718"/>
      <c r="TVR241" s="718"/>
      <c r="TVS241" s="718"/>
      <c r="TVT241" s="718"/>
      <c r="TVU241" s="718"/>
      <c r="TVV241" s="718"/>
      <c r="TVW241" s="718"/>
      <c r="TVX241" s="718"/>
      <c r="TVY241" s="718"/>
      <c r="TVZ241" s="719"/>
      <c r="TWA241" s="719"/>
      <c r="TWB241" s="719"/>
      <c r="TWC241" s="719"/>
      <c r="TWD241" s="719"/>
      <c r="TWE241" s="719"/>
      <c r="TWF241" s="717"/>
      <c r="TWG241" s="718"/>
      <c r="TWH241" s="718"/>
      <c r="TWI241" s="718"/>
      <c r="TWJ241" s="718"/>
      <c r="TWK241" s="718"/>
      <c r="TWL241" s="718"/>
      <c r="TWM241" s="718"/>
      <c r="TWN241" s="718"/>
      <c r="TWO241" s="718"/>
      <c r="TWP241" s="718"/>
      <c r="TWQ241" s="718"/>
      <c r="TWR241" s="718"/>
      <c r="TWS241" s="719"/>
      <c r="TWT241" s="719"/>
      <c r="TWU241" s="719"/>
      <c r="TWV241" s="719"/>
      <c r="TWW241" s="719"/>
      <c r="TWX241" s="719"/>
      <c r="TWY241" s="717"/>
      <c r="TWZ241" s="718"/>
      <c r="TXA241" s="718"/>
      <c r="TXB241" s="718"/>
      <c r="TXC241" s="718"/>
      <c r="TXD241" s="718"/>
      <c r="TXE241" s="718"/>
      <c r="TXF241" s="718"/>
      <c r="TXG241" s="718"/>
      <c r="TXH241" s="718"/>
      <c r="TXI241" s="718"/>
      <c r="TXJ241" s="718"/>
      <c r="TXK241" s="718"/>
      <c r="TXL241" s="719"/>
      <c r="TXM241" s="719"/>
      <c r="TXN241" s="719"/>
      <c r="TXO241" s="719"/>
      <c r="TXP241" s="719"/>
      <c r="TXQ241" s="719"/>
      <c r="TXR241" s="717"/>
      <c r="TXS241" s="718"/>
      <c r="TXT241" s="718"/>
      <c r="TXU241" s="718"/>
      <c r="TXV241" s="718"/>
      <c r="TXW241" s="718"/>
      <c r="TXX241" s="718"/>
      <c r="TXY241" s="718"/>
      <c r="TXZ241" s="718"/>
      <c r="TYA241" s="718"/>
      <c r="TYB241" s="718"/>
      <c r="TYC241" s="718"/>
      <c r="TYD241" s="718"/>
      <c r="TYE241" s="719"/>
      <c r="TYF241" s="719"/>
      <c r="TYG241" s="719"/>
      <c r="TYH241" s="719"/>
      <c r="TYI241" s="719"/>
      <c r="TYJ241" s="719"/>
      <c r="TYK241" s="717"/>
      <c r="TYL241" s="718"/>
      <c r="TYM241" s="718"/>
      <c r="TYN241" s="718"/>
      <c r="TYO241" s="718"/>
      <c r="TYP241" s="718"/>
      <c r="TYQ241" s="718"/>
      <c r="TYR241" s="718"/>
      <c r="TYS241" s="718"/>
      <c r="TYT241" s="718"/>
      <c r="TYU241" s="718"/>
      <c r="TYV241" s="718"/>
      <c r="TYW241" s="718"/>
      <c r="TYX241" s="719"/>
      <c r="TYY241" s="719"/>
      <c r="TYZ241" s="719"/>
      <c r="TZA241" s="719"/>
      <c r="TZB241" s="719"/>
      <c r="TZC241" s="719"/>
      <c r="TZD241" s="717"/>
      <c r="TZE241" s="718"/>
      <c r="TZF241" s="718"/>
      <c r="TZG241" s="718"/>
      <c r="TZH241" s="718"/>
      <c r="TZI241" s="718"/>
      <c r="TZJ241" s="718"/>
      <c r="TZK241" s="718"/>
      <c r="TZL241" s="718"/>
      <c r="TZM241" s="718"/>
      <c r="TZN241" s="718"/>
      <c r="TZO241" s="718"/>
      <c r="TZP241" s="718"/>
      <c r="TZQ241" s="719"/>
      <c r="TZR241" s="719"/>
      <c r="TZS241" s="719"/>
      <c r="TZT241" s="719"/>
      <c r="TZU241" s="719"/>
      <c r="TZV241" s="719"/>
      <c r="TZW241" s="717"/>
      <c r="TZX241" s="718"/>
      <c r="TZY241" s="718"/>
      <c r="TZZ241" s="718"/>
      <c r="UAA241" s="718"/>
      <c r="UAB241" s="718"/>
      <c r="UAC241" s="718"/>
      <c r="UAD241" s="718"/>
      <c r="UAE241" s="718"/>
      <c r="UAF241" s="718"/>
      <c r="UAG241" s="718"/>
      <c r="UAH241" s="718"/>
      <c r="UAI241" s="718"/>
      <c r="UAJ241" s="719"/>
      <c r="UAK241" s="719"/>
      <c r="UAL241" s="719"/>
      <c r="UAM241" s="719"/>
      <c r="UAN241" s="719"/>
      <c r="UAO241" s="719"/>
      <c r="UAP241" s="717"/>
      <c r="UAQ241" s="718"/>
      <c r="UAR241" s="718"/>
      <c r="UAS241" s="718"/>
      <c r="UAT241" s="718"/>
      <c r="UAU241" s="718"/>
      <c r="UAV241" s="718"/>
      <c r="UAW241" s="718"/>
      <c r="UAX241" s="718"/>
      <c r="UAY241" s="718"/>
      <c r="UAZ241" s="718"/>
      <c r="UBA241" s="718"/>
      <c r="UBB241" s="718"/>
      <c r="UBC241" s="719"/>
      <c r="UBD241" s="719"/>
      <c r="UBE241" s="719"/>
      <c r="UBF241" s="719"/>
      <c r="UBG241" s="719"/>
      <c r="UBH241" s="719"/>
      <c r="UBI241" s="717"/>
      <c r="UBJ241" s="718"/>
      <c r="UBK241" s="718"/>
      <c r="UBL241" s="718"/>
      <c r="UBM241" s="718"/>
      <c r="UBN241" s="718"/>
      <c r="UBO241" s="718"/>
      <c r="UBP241" s="718"/>
      <c r="UBQ241" s="718"/>
      <c r="UBR241" s="718"/>
      <c r="UBS241" s="718"/>
      <c r="UBT241" s="718"/>
      <c r="UBU241" s="718"/>
      <c r="UBV241" s="719"/>
      <c r="UBW241" s="719"/>
      <c r="UBX241" s="719"/>
      <c r="UBY241" s="719"/>
      <c r="UBZ241" s="719"/>
      <c r="UCA241" s="719"/>
      <c r="UCB241" s="717"/>
      <c r="UCC241" s="718"/>
      <c r="UCD241" s="718"/>
      <c r="UCE241" s="718"/>
      <c r="UCF241" s="718"/>
      <c r="UCG241" s="718"/>
      <c r="UCH241" s="718"/>
      <c r="UCI241" s="718"/>
      <c r="UCJ241" s="718"/>
      <c r="UCK241" s="718"/>
      <c r="UCL241" s="718"/>
      <c r="UCM241" s="718"/>
      <c r="UCN241" s="718"/>
      <c r="UCO241" s="719"/>
      <c r="UCP241" s="719"/>
      <c r="UCQ241" s="719"/>
      <c r="UCR241" s="719"/>
      <c r="UCS241" s="719"/>
      <c r="UCT241" s="719"/>
      <c r="UCU241" s="717"/>
      <c r="UCV241" s="718"/>
      <c r="UCW241" s="718"/>
      <c r="UCX241" s="718"/>
      <c r="UCY241" s="718"/>
      <c r="UCZ241" s="718"/>
      <c r="UDA241" s="718"/>
      <c r="UDB241" s="718"/>
      <c r="UDC241" s="718"/>
      <c r="UDD241" s="718"/>
      <c r="UDE241" s="718"/>
      <c r="UDF241" s="718"/>
      <c r="UDG241" s="718"/>
      <c r="UDH241" s="719"/>
      <c r="UDI241" s="719"/>
      <c r="UDJ241" s="719"/>
      <c r="UDK241" s="719"/>
      <c r="UDL241" s="719"/>
      <c r="UDM241" s="719"/>
      <c r="UDN241" s="717"/>
      <c r="UDO241" s="718"/>
      <c r="UDP241" s="718"/>
      <c r="UDQ241" s="718"/>
      <c r="UDR241" s="718"/>
      <c r="UDS241" s="718"/>
      <c r="UDT241" s="718"/>
      <c r="UDU241" s="718"/>
      <c r="UDV241" s="718"/>
      <c r="UDW241" s="718"/>
      <c r="UDX241" s="718"/>
      <c r="UDY241" s="718"/>
      <c r="UDZ241" s="718"/>
      <c r="UEA241" s="719"/>
      <c r="UEB241" s="719"/>
      <c r="UEC241" s="719"/>
      <c r="UED241" s="719"/>
      <c r="UEE241" s="719"/>
      <c r="UEF241" s="719"/>
      <c r="UEG241" s="717"/>
      <c r="UEH241" s="718"/>
      <c r="UEI241" s="718"/>
      <c r="UEJ241" s="718"/>
      <c r="UEK241" s="718"/>
      <c r="UEL241" s="718"/>
      <c r="UEM241" s="718"/>
      <c r="UEN241" s="718"/>
      <c r="UEO241" s="718"/>
      <c r="UEP241" s="718"/>
      <c r="UEQ241" s="718"/>
      <c r="UER241" s="718"/>
      <c r="UES241" s="718"/>
      <c r="UET241" s="719"/>
      <c r="UEU241" s="719"/>
      <c r="UEV241" s="719"/>
      <c r="UEW241" s="719"/>
      <c r="UEX241" s="719"/>
      <c r="UEY241" s="719"/>
      <c r="UEZ241" s="717"/>
      <c r="UFA241" s="718"/>
      <c r="UFB241" s="718"/>
      <c r="UFC241" s="718"/>
      <c r="UFD241" s="718"/>
      <c r="UFE241" s="718"/>
      <c r="UFF241" s="718"/>
      <c r="UFG241" s="718"/>
      <c r="UFH241" s="718"/>
      <c r="UFI241" s="718"/>
      <c r="UFJ241" s="718"/>
      <c r="UFK241" s="718"/>
      <c r="UFL241" s="718"/>
      <c r="UFM241" s="719"/>
      <c r="UFN241" s="719"/>
      <c r="UFO241" s="719"/>
      <c r="UFP241" s="719"/>
      <c r="UFQ241" s="719"/>
      <c r="UFR241" s="719"/>
      <c r="UFS241" s="717"/>
      <c r="UFT241" s="718"/>
      <c r="UFU241" s="718"/>
      <c r="UFV241" s="718"/>
      <c r="UFW241" s="718"/>
      <c r="UFX241" s="718"/>
      <c r="UFY241" s="718"/>
      <c r="UFZ241" s="718"/>
      <c r="UGA241" s="718"/>
      <c r="UGB241" s="718"/>
      <c r="UGC241" s="718"/>
      <c r="UGD241" s="718"/>
      <c r="UGE241" s="718"/>
      <c r="UGF241" s="719"/>
      <c r="UGG241" s="719"/>
      <c r="UGH241" s="719"/>
      <c r="UGI241" s="719"/>
      <c r="UGJ241" s="719"/>
      <c r="UGK241" s="719"/>
      <c r="UGL241" s="717"/>
      <c r="UGM241" s="718"/>
      <c r="UGN241" s="718"/>
      <c r="UGO241" s="718"/>
      <c r="UGP241" s="718"/>
      <c r="UGQ241" s="718"/>
      <c r="UGR241" s="718"/>
      <c r="UGS241" s="718"/>
      <c r="UGT241" s="718"/>
      <c r="UGU241" s="718"/>
      <c r="UGV241" s="718"/>
      <c r="UGW241" s="718"/>
      <c r="UGX241" s="718"/>
      <c r="UGY241" s="719"/>
      <c r="UGZ241" s="719"/>
      <c r="UHA241" s="719"/>
      <c r="UHB241" s="719"/>
      <c r="UHC241" s="719"/>
      <c r="UHD241" s="719"/>
      <c r="UHE241" s="717"/>
      <c r="UHF241" s="718"/>
      <c r="UHG241" s="718"/>
      <c r="UHH241" s="718"/>
      <c r="UHI241" s="718"/>
      <c r="UHJ241" s="718"/>
      <c r="UHK241" s="718"/>
      <c r="UHL241" s="718"/>
      <c r="UHM241" s="718"/>
      <c r="UHN241" s="718"/>
      <c r="UHO241" s="718"/>
      <c r="UHP241" s="718"/>
      <c r="UHQ241" s="718"/>
      <c r="UHR241" s="719"/>
      <c r="UHS241" s="719"/>
      <c r="UHT241" s="719"/>
      <c r="UHU241" s="719"/>
      <c r="UHV241" s="719"/>
      <c r="UHW241" s="719"/>
      <c r="UHX241" s="717"/>
      <c r="UHY241" s="718"/>
      <c r="UHZ241" s="718"/>
      <c r="UIA241" s="718"/>
      <c r="UIB241" s="718"/>
      <c r="UIC241" s="718"/>
      <c r="UID241" s="718"/>
      <c r="UIE241" s="718"/>
      <c r="UIF241" s="718"/>
      <c r="UIG241" s="718"/>
      <c r="UIH241" s="718"/>
      <c r="UII241" s="718"/>
      <c r="UIJ241" s="718"/>
      <c r="UIK241" s="719"/>
      <c r="UIL241" s="719"/>
      <c r="UIM241" s="719"/>
      <c r="UIN241" s="719"/>
      <c r="UIO241" s="719"/>
      <c r="UIP241" s="719"/>
      <c r="UIQ241" s="717"/>
      <c r="UIR241" s="718"/>
      <c r="UIS241" s="718"/>
      <c r="UIT241" s="718"/>
      <c r="UIU241" s="718"/>
      <c r="UIV241" s="718"/>
      <c r="UIW241" s="718"/>
      <c r="UIX241" s="718"/>
      <c r="UIY241" s="718"/>
      <c r="UIZ241" s="718"/>
      <c r="UJA241" s="718"/>
      <c r="UJB241" s="718"/>
      <c r="UJC241" s="718"/>
      <c r="UJD241" s="719"/>
      <c r="UJE241" s="719"/>
      <c r="UJF241" s="719"/>
      <c r="UJG241" s="719"/>
      <c r="UJH241" s="719"/>
      <c r="UJI241" s="719"/>
      <c r="UJJ241" s="717"/>
      <c r="UJK241" s="718"/>
      <c r="UJL241" s="718"/>
      <c r="UJM241" s="718"/>
      <c r="UJN241" s="718"/>
      <c r="UJO241" s="718"/>
      <c r="UJP241" s="718"/>
      <c r="UJQ241" s="718"/>
      <c r="UJR241" s="718"/>
      <c r="UJS241" s="718"/>
      <c r="UJT241" s="718"/>
      <c r="UJU241" s="718"/>
      <c r="UJV241" s="718"/>
      <c r="UJW241" s="719"/>
      <c r="UJX241" s="719"/>
      <c r="UJY241" s="719"/>
      <c r="UJZ241" s="719"/>
      <c r="UKA241" s="719"/>
      <c r="UKB241" s="719"/>
      <c r="UKC241" s="717"/>
      <c r="UKD241" s="718"/>
      <c r="UKE241" s="718"/>
      <c r="UKF241" s="718"/>
      <c r="UKG241" s="718"/>
      <c r="UKH241" s="718"/>
      <c r="UKI241" s="718"/>
      <c r="UKJ241" s="718"/>
      <c r="UKK241" s="718"/>
      <c r="UKL241" s="718"/>
      <c r="UKM241" s="718"/>
      <c r="UKN241" s="718"/>
      <c r="UKO241" s="718"/>
      <c r="UKP241" s="719"/>
      <c r="UKQ241" s="719"/>
      <c r="UKR241" s="719"/>
      <c r="UKS241" s="719"/>
      <c r="UKT241" s="719"/>
      <c r="UKU241" s="719"/>
      <c r="UKV241" s="717"/>
      <c r="UKW241" s="718"/>
      <c r="UKX241" s="718"/>
      <c r="UKY241" s="718"/>
      <c r="UKZ241" s="718"/>
      <c r="ULA241" s="718"/>
      <c r="ULB241" s="718"/>
      <c r="ULC241" s="718"/>
      <c r="ULD241" s="718"/>
      <c r="ULE241" s="718"/>
      <c r="ULF241" s="718"/>
      <c r="ULG241" s="718"/>
      <c r="ULH241" s="718"/>
      <c r="ULI241" s="719"/>
      <c r="ULJ241" s="719"/>
      <c r="ULK241" s="719"/>
      <c r="ULL241" s="719"/>
      <c r="ULM241" s="719"/>
      <c r="ULN241" s="719"/>
      <c r="ULO241" s="717"/>
      <c r="ULP241" s="718"/>
      <c r="ULQ241" s="718"/>
      <c r="ULR241" s="718"/>
      <c r="ULS241" s="718"/>
      <c r="ULT241" s="718"/>
      <c r="ULU241" s="718"/>
      <c r="ULV241" s="718"/>
      <c r="ULW241" s="718"/>
      <c r="ULX241" s="718"/>
      <c r="ULY241" s="718"/>
      <c r="ULZ241" s="718"/>
      <c r="UMA241" s="718"/>
      <c r="UMB241" s="719"/>
      <c r="UMC241" s="719"/>
      <c r="UMD241" s="719"/>
      <c r="UME241" s="719"/>
      <c r="UMF241" s="719"/>
      <c r="UMG241" s="719"/>
      <c r="UMH241" s="717"/>
      <c r="UMI241" s="718"/>
      <c r="UMJ241" s="718"/>
      <c r="UMK241" s="718"/>
      <c r="UML241" s="718"/>
      <c r="UMM241" s="718"/>
      <c r="UMN241" s="718"/>
      <c r="UMO241" s="718"/>
      <c r="UMP241" s="718"/>
      <c r="UMQ241" s="718"/>
      <c r="UMR241" s="718"/>
      <c r="UMS241" s="718"/>
      <c r="UMT241" s="718"/>
      <c r="UMU241" s="719"/>
      <c r="UMV241" s="719"/>
      <c r="UMW241" s="719"/>
      <c r="UMX241" s="719"/>
      <c r="UMY241" s="719"/>
      <c r="UMZ241" s="719"/>
      <c r="UNA241" s="717"/>
      <c r="UNB241" s="718"/>
      <c r="UNC241" s="718"/>
      <c r="UND241" s="718"/>
      <c r="UNE241" s="718"/>
      <c r="UNF241" s="718"/>
      <c r="UNG241" s="718"/>
      <c r="UNH241" s="718"/>
      <c r="UNI241" s="718"/>
      <c r="UNJ241" s="718"/>
      <c r="UNK241" s="718"/>
      <c r="UNL241" s="718"/>
      <c r="UNM241" s="718"/>
      <c r="UNN241" s="719"/>
      <c r="UNO241" s="719"/>
      <c r="UNP241" s="719"/>
      <c r="UNQ241" s="719"/>
      <c r="UNR241" s="719"/>
      <c r="UNS241" s="719"/>
      <c r="UNT241" s="717"/>
      <c r="UNU241" s="718"/>
      <c r="UNV241" s="718"/>
      <c r="UNW241" s="718"/>
      <c r="UNX241" s="718"/>
      <c r="UNY241" s="718"/>
      <c r="UNZ241" s="718"/>
      <c r="UOA241" s="718"/>
      <c r="UOB241" s="718"/>
      <c r="UOC241" s="718"/>
      <c r="UOD241" s="718"/>
      <c r="UOE241" s="718"/>
      <c r="UOF241" s="718"/>
      <c r="UOG241" s="719"/>
      <c r="UOH241" s="719"/>
      <c r="UOI241" s="719"/>
      <c r="UOJ241" s="719"/>
      <c r="UOK241" s="719"/>
      <c r="UOL241" s="719"/>
      <c r="UOM241" s="717"/>
      <c r="UON241" s="718"/>
      <c r="UOO241" s="718"/>
      <c r="UOP241" s="718"/>
      <c r="UOQ241" s="718"/>
      <c r="UOR241" s="718"/>
      <c r="UOS241" s="718"/>
      <c r="UOT241" s="718"/>
      <c r="UOU241" s="718"/>
      <c r="UOV241" s="718"/>
      <c r="UOW241" s="718"/>
      <c r="UOX241" s="718"/>
      <c r="UOY241" s="718"/>
      <c r="UOZ241" s="719"/>
      <c r="UPA241" s="719"/>
      <c r="UPB241" s="719"/>
      <c r="UPC241" s="719"/>
      <c r="UPD241" s="719"/>
      <c r="UPE241" s="719"/>
      <c r="UPF241" s="717"/>
      <c r="UPG241" s="718"/>
      <c r="UPH241" s="718"/>
      <c r="UPI241" s="718"/>
      <c r="UPJ241" s="718"/>
      <c r="UPK241" s="718"/>
      <c r="UPL241" s="718"/>
      <c r="UPM241" s="718"/>
      <c r="UPN241" s="718"/>
      <c r="UPO241" s="718"/>
      <c r="UPP241" s="718"/>
      <c r="UPQ241" s="718"/>
      <c r="UPR241" s="718"/>
      <c r="UPS241" s="719"/>
      <c r="UPT241" s="719"/>
      <c r="UPU241" s="719"/>
      <c r="UPV241" s="719"/>
      <c r="UPW241" s="719"/>
      <c r="UPX241" s="719"/>
      <c r="UPY241" s="717"/>
      <c r="UPZ241" s="718"/>
      <c r="UQA241" s="718"/>
      <c r="UQB241" s="718"/>
      <c r="UQC241" s="718"/>
      <c r="UQD241" s="718"/>
      <c r="UQE241" s="718"/>
      <c r="UQF241" s="718"/>
      <c r="UQG241" s="718"/>
      <c r="UQH241" s="718"/>
      <c r="UQI241" s="718"/>
      <c r="UQJ241" s="718"/>
      <c r="UQK241" s="718"/>
      <c r="UQL241" s="719"/>
      <c r="UQM241" s="719"/>
      <c r="UQN241" s="719"/>
      <c r="UQO241" s="719"/>
      <c r="UQP241" s="719"/>
      <c r="UQQ241" s="719"/>
      <c r="UQR241" s="717"/>
      <c r="UQS241" s="718"/>
      <c r="UQT241" s="718"/>
      <c r="UQU241" s="718"/>
      <c r="UQV241" s="718"/>
      <c r="UQW241" s="718"/>
      <c r="UQX241" s="718"/>
      <c r="UQY241" s="718"/>
      <c r="UQZ241" s="718"/>
      <c r="URA241" s="718"/>
      <c r="URB241" s="718"/>
      <c r="URC241" s="718"/>
      <c r="URD241" s="718"/>
      <c r="URE241" s="719"/>
      <c r="URF241" s="719"/>
      <c r="URG241" s="719"/>
      <c r="URH241" s="719"/>
      <c r="URI241" s="719"/>
      <c r="URJ241" s="719"/>
      <c r="URK241" s="717"/>
      <c r="URL241" s="718"/>
      <c r="URM241" s="718"/>
      <c r="URN241" s="718"/>
      <c r="URO241" s="718"/>
      <c r="URP241" s="718"/>
      <c r="URQ241" s="718"/>
      <c r="URR241" s="718"/>
      <c r="URS241" s="718"/>
      <c r="URT241" s="718"/>
      <c r="URU241" s="718"/>
      <c r="URV241" s="718"/>
      <c r="URW241" s="718"/>
      <c r="URX241" s="719"/>
      <c r="URY241" s="719"/>
      <c r="URZ241" s="719"/>
      <c r="USA241" s="719"/>
      <c r="USB241" s="719"/>
      <c r="USC241" s="719"/>
      <c r="USD241" s="717"/>
      <c r="USE241" s="718"/>
      <c r="USF241" s="718"/>
      <c r="USG241" s="718"/>
      <c r="USH241" s="718"/>
      <c r="USI241" s="718"/>
      <c r="USJ241" s="718"/>
      <c r="USK241" s="718"/>
      <c r="USL241" s="718"/>
      <c r="USM241" s="718"/>
      <c r="USN241" s="718"/>
      <c r="USO241" s="718"/>
      <c r="USP241" s="718"/>
      <c r="USQ241" s="719"/>
      <c r="USR241" s="719"/>
      <c r="USS241" s="719"/>
      <c r="UST241" s="719"/>
      <c r="USU241" s="719"/>
      <c r="USV241" s="719"/>
      <c r="USW241" s="717"/>
      <c r="USX241" s="718"/>
      <c r="USY241" s="718"/>
      <c r="USZ241" s="718"/>
      <c r="UTA241" s="718"/>
      <c r="UTB241" s="718"/>
      <c r="UTC241" s="718"/>
      <c r="UTD241" s="718"/>
      <c r="UTE241" s="718"/>
      <c r="UTF241" s="718"/>
      <c r="UTG241" s="718"/>
      <c r="UTH241" s="718"/>
      <c r="UTI241" s="718"/>
      <c r="UTJ241" s="719"/>
      <c r="UTK241" s="719"/>
      <c r="UTL241" s="719"/>
      <c r="UTM241" s="719"/>
      <c r="UTN241" s="719"/>
      <c r="UTO241" s="719"/>
      <c r="UTP241" s="717"/>
      <c r="UTQ241" s="718"/>
      <c r="UTR241" s="718"/>
      <c r="UTS241" s="718"/>
      <c r="UTT241" s="718"/>
      <c r="UTU241" s="718"/>
      <c r="UTV241" s="718"/>
      <c r="UTW241" s="718"/>
      <c r="UTX241" s="718"/>
      <c r="UTY241" s="718"/>
      <c r="UTZ241" s="718"/>
      <c r="UUA241" s="718"/>
      <c r="UUB241" s="718"/>
      <c r="UUC241" s="719"/>
      <c r="UUD241" s="719"/>
      <c r="UUE241" s="719"/>
      <c r="UUF241" s="719"/>
      <c r="UUG241" s="719"/>
      <c r="UUH241" s="719"/>
      <c r="UUI241" s="717"/>
      <c r="UUJ241" s="718"/>
      <c r="UUK241" s="718"/>
      <c r="UUL241" s="718"/>
      <c r="UUM241" s="718"/>
      <c r="UUN241" s="718"/>
      <c r="UUO241" s="718"/>
      <c r="UUP241" s="718"/>
      <c r="UUQ241" s="718"/>
      <c r="UUR241" s="718"/>
      <c r="UUS241" s="718"/>
      <c r="UUT241" s="718"/>
      <c r="UUU241" s="718"/>
      <c r="UUV241" s="719"/>
      <c r="UUW241" s="719"/>
      <c r="UUX241" s="719"/>
      <c r="UUY241" s="719"/>
      <c r="UUZ241" s="719"/>
      <c r="UVA241" s="719"/>
      <c r="UVB241" s="717"/>
      <c r="UVC241" s="718"/>
      <c r="UVD241" s="718"/>
      <c r="UVE241" s="718"/>
      <c r="UVF241" s="718"/>
      <c r="UVG241" s="718"/>
      <c r="UVH241" s="718"/>
      <c r="UVI241" s="718"/>
      <c r="UVJ241" s="718"/>
      <c r="UVK241" s="718"/>
      <c r="UVL241" s="718"/>
      <c r="UVM241" s="718"/>
      <c r="UVN241" s="718"/>
      <c r="UVO241" s="719"/>
      <c r="UVP241" s="719"/>
      <c r="UVQ241" s="719"/>
      <c r="UVR241" s="719"/>
      <c r="UVS241" s="719"/>
      <c r="UVT241" s="719"/>
      <c r="UVU241" s="717"/>
      <c r="UVV241" s="718"/>
      <c r="UVW241" s="718"/>
      <c r="UVX241" s="718"/>
      <c r="UVY241" s="718"/>
      <c r="UVZ241" s="718"/>
      <c r="UWA241" s="718"/>
      <c r="UWB241" s="718"/>
      <c r="UWC241" s="718"/>
      <c r="UWD241" s="718"/>
      <c r="UWE241" s="718"/>
      <c r="UWF241" s="718"/>
      <c r="UWG241" s="718"/>
      <c r="UWH241" s="719"/>
      <c r="UWI241" s="719"/>
      <c r="UWJ241" s="719"/>
      <c r="UWK241" s="719"/>
      <c r="UWL241" s="719"/>
      <c r="UWM241" s="719"/>
      <c r="UWN241" s="717"/>
      <c r="UWO241" s="718"/>
      <c r="UWP241" s="718"/>
      <c r="UWQ241" s="718"/>
      <c r="UWR241" s="718"/>
      <c r="UWS241" s="718"/>
      <c r="UWT241" s="718"/>
      <c r="UWU241" s="718"/>
      <c r="UWV241" s="718"/>
      <c r="UWW241" s="718"/>
      <c r="UWX241" s="718"/>
      <c r="UWY241" s="718"/>
      <c r="UWZ241" s="718"/>
      <c r="UXA241" s="719"/>
      <c r="UXB241" s="719"/>
      <c r="UXC241" s="719"/>
      <c r="UXD241" s="719"/>
      <c r="UXE241" s="719"/>
      <c r="UXF241" s="719"/>
      <c r="UXG241" s="717"/>
      <c r="UXH241" s="718"/>
      <c r="UXI241" s="718"/>
      <c r="UXJ241" s="718"/>
      <c r="UXK241" s="718"/>
      <c r="UXL241" s="718"/>
      <c r="UXM241" s="718"/>
      <c r="UXN241" s="718"/>
      <c r="UXO241" s="718"/>
      <c r="UXP241" s="718"/>
      <c r="UXQ241" s="718"/>
      <c r="UXR241" s="718"/>
      <c r="UXS241" s="718"/>
      <c r="UXT241" s="719"/>
      <c r="UXU241" s="719"/>
      <c r="UXV241" s="719"/>
      <c r="UXW241" s="719"/>
      <c r="UXX241" s="719"/>
      <c r="UXY241" s="719"/>
      <c r="UXZ241" s="717"/>
      <c r="UYA241" s="718"/>
      <c r="UYB241" s="718"/>
      <c r="UYC241" s="718"/>
      <c r="UYD241" s="718"/>
      <c r="UYE241" s="718"/>
      <c r="UYF241" s="718"/>
      <c r="UYG241" s="718"/>
      <c r="UYH241" s="718"/>
      <c r="UYI241" s="718"/>
      <c r="UYJ241" s="718"/>
      <c r="UYK241" s="718"/>
      <c r="UYL241" s="718"/>
      <c r="UYM241" s="719"/>
      <c r="UYN241" s="719"/>
      <c r="UYO241" s="719"/>
      <c r="UYP241" s="719"/>
      <c r="UYQ241" s="719"/>
      <c r="UYR241" s="719"/>
      <c r="UYS241" s="717"/>
      <c r="UYT241" s="718"/>
      <c r="UYU241" s="718"/>
      <c r="UYV241" s="718"/>
      <c r="UYW241" s="718"/>
      <c r="UYX241" s="718"/>
      <c r="UYY241" s="718"/>
      <c r="UYZ241" s="718"/>
      <c r="UZA241" s="718"/>
      <c r="UZB241" s="718"/>
      <c r="UZC241" s="718"/>
      <c r="UZD241" s="718"/>
      <c r="UZE241" s="718"/>
      <c r="UZF241" s="719"/>
      <c r="UZG241" s="719"/>
      <c r="UZH241" s="719"/>
      <c r="UZI241" s="719"/>
      <c r="UZJ241" s="719"/>
      <c r="UZK241" s="719"/>
      <c r="UZL241" s="717"/>
      <c r="UZM241" s="718"/>
      <c r="UZN241" s="718"/>
      <c r="UZO241" s="718"/>
      <c r="UZP241" s="718"/>
      <c r="UZQ241" s="718"/>
      <c r="UZR241" s="718"/>
      <c r="UZS241" s="718"/>
      <c r="UZT241" s="718"/>
      <c r="UZU241" s="718"/>
      <c r="UZV241" s="718"/>
      <c r="UZW241" s="718"/>
      <c r="UZX241" s="718"/>
      <c r="UZY241" s="719"/>
      <c r="UZZ241" s="719"/>
      <c r="VAA241" s="719"/>
      <c r="VAB241" s="719"/>
      <c r="VAC241" s="719"/>
      <c r="VAD241" s="719"/>
      <c r="VAE241" s="717"/>
      <c r="VAF241" s="718"/>
      <c r="VAG241" s="718"/>
      <c r="VAH241" s="718"/>
      <c r="VAI241" s="718"/>
      <c r="VAJ241" s="718"/>
      <c r="VAK241" s="718"/>
      <c r="VAL241" s="718"/>
      <c r="VAM241" s="718"/>
      <c r="VAN241" s="718"/>
      <c r="VAO241" s="718"/>
      <c r="VAP241" s="718"/>
      <c r="VAQ241" s="718"/>
      <c r="VAR241" s="719"/>
      <c r="VAS241" s="719"/>
      <c r="VAT241" s="719"/>
      <c r="VAU241" s="719"/>
      <c r="VAV241" s="719"/>
      <c r="VAW241" s="719"/>
      <c r="VAX241" s="717"/>
      <c r="VAY241" s="718"/>
      <c r="VAZ241" s="718"/>
      <c r="VBA241" s="718"/>
      <c r="VBB241" s="718"/>
      <c r="VBC241" s="718"/>
      <c r="VBD241" s="718"/>
      <c r="VBE241" s="718"/>
      <c r="VBF241" s="718"/>
      <c r="VBG241" s="718"/>
      <c r="VBH241" s="718"/>
      <c r="VBI241" s="718"/>
      <c r="VBJ241" s="718"/>
      <c r="VBK241" s="719"/>
      <c r="VBL241" s="719"/>
      <c r="VBM241" s="719"/>
      <c r="VBN241" s="719"/>
      <c r="VBO241" s="719"/>
      <c r="VBP241" s="719"/>
      <c r="VBQ241" s="717"/>
      <c r="VBR241" s="718"/>
      <c r="VBS241" s="718"/>
      <c r="VBT241" s="718"/>
      <c r="VBU241" s="718"/>
      <c r="VBV241" s="718"/>
      <c r="VBW241" s="718"/>
      <c r="VBX241" s="718"/>
      <c r="VBY241" s="718"/>
      <c r="VBZ241" s="718"/>
      <c r="VCA241" s="718"/>
      <c r="VCB241" s="718"/>
      <c r="VCC241" s="718"/>
      <c r="VCD241" s="719"/>
      <c r="VCE241" s="719"/>
      <c r="VCF241" s="719"/>
      <c r="VCG241" s="719"/>
      <c r="VCH241" s="719"/>
      <c r="VCI241" s="719"/>
      <c r="VCJ241" s="717"/>
      <c r="VCK241" s="718"/>
      <c r="VCL241" s="718"/>
      <c r="VCM241" s="718"/>
      <c r="VCN241" s="718"/>
      <c r="VCO241" s="718"/>
      <c r="VCP241" s="718"/>
      <c r="VCQ241" s="718"/>
      <c r="VCR241" s="718"/>
      <c r="VCS241" s="718"/>
      <c r="VCT241" s="718"/>
      <c r="VCU241" s="718"/>
      <c r="VCV241" s="718"/>
      <c r="VCW241" s="719"/>
      <c r="VCX241" s="719"/>
      <c r="VCY241" s="719"/>
      <c r="VCZ241" s="719"/>
      <c r="VDA241" s="719"/>
      <c r="VDB241" s="719"/>
      <c r="VDC241" s="717"/>
      <c r="VDD241" s="718"/>
      <c r="VDE241" s="718"/>
      <c r="VDF241" s="718"/>
      <c r="VDG241" s="718"/>
      <c r="VDH241" s="718"/>
      <c r="VDI241" s="718"/>
      <c r="VDJ241" s="718"/>
      <c r="VDK241" s="718"/>
      <c r="VDL241" s="718"/>
      <c r="VDM241" s="718"/>
      <c r="VDN241" s="718"/>
      <c r="VDO241" s="718"/>
      <c r="VDP241" s="719"/>
      <c r="VDQ241" s="719"/>
      <c r="VDR241" s="719"/>
      <c r="VDS241" s="719"/>
      <c r="VDT241" s="719"/>
      <c r="VDU241" s="719"/>
      <c r="VDV241" s="717"/>
      <c r="VDW241" s="718"/>
      <c r="VDX241" s="718"/>
      <c r="VDY241" s="718"/>
      <c r="VDZ241" s="718"/>
      <c r="VEA241" s="718"/>
      <c r="VEB241" s="718"/>
      <c r="VEC241" s="718"/>
      <c r="VED241" s="718"/>
      <c r="VEE241" s="718"/>
      <c r="VEF241" s="718"/>
      <c r="VEG241" s="718"/>
      <c r="VEH241" s="718"/>
      <c r="VEI241" s="719"/>
      <c r="VEJ241" s="719"/>
      <c r="VEK241" s="719"/>
      <c r="VEL241" s="719"/>
      <c r="VEM241" s="719"/>
      <c r="VEN241" s="719"/>
      <c r="VEO241" s="717"/>
      <c r="VEP241" s="718"/>
      <c r="VEQ241" s="718"/>
      <c r="VER241" s="718"/>
      <c r="VES241" s="718"/>
      <c r="VET241" s="718"/>
      <c r="VEU241" s="718"/>
      <c r="VEV241" s="718"/>
      <c r="VEW241" s="718"/>
      <c r="VEX241" s="718"/>
      <c r="VEY241" s="718"/>
      <c r="VEZ241" s="718"/>
      <c r="VFA241" s="718"/>
      <c r="VFB241" s="719"/>
      <c r="VFC241" s="719"/>
      <c r="VFD241" s="719"/>
      <c r="VFE241" s="719"/>
      <c r="VFF241" s="719"/>
      <c r="VFG241" s="719"/>
      <c r="VFH241" s="717"/>
      <c r="VFI241" s="718"/>
      <c r="VFJ241" s="718"/>
      <c r="VFK241" s="718"/>
      <c r="VFL241" s="718"/>
      <c r="VFM241" s="718"/>
      <c r="VFN241" s="718"/>
      <c r="VFO241" s="718"/>
      <c r="VFP241" s="718"/>
      <c r="VFQ241" s="718"/>
      <c r="VFR241" s="718"/>
      <c r="VFS241" s="718"/>
      <c r="VFT241" s="718"/>
      <c r="VFU241" s="719"/>
      <c r="VFV241" s="719"/>
      <c r="VFW241" s="719"/>
      <c r="VFX241" s="719"/>
      <c r="VFY241" s="719"/>
      <c r="VFZ241" s="719"/>
      <c r="VGA241" s="717"/>
      <c r="VGB241" s="718"/>
      <c r="VGC241" s="718"/>
      <c r="VGD241" s="718"/>
      <c r="VGE241" s="718"/>
      <c r="VGF241" s="718"/>
      <c r="VGG241" s="718"/>
      <c r="VGH241" s="718"/>
      <c r="VGI241" s="718"/>
      <c r="VGJ241" s="718"/>
      <c r="VGK241" s="718"/>
      <c r="VGL241" s="718"/>
      <c r="VGM241" s="718"/>
      <c r="VGN241" s="719"/>
      <c r="VGO241" s="719"/>
      <c r="VGP241" s="719"/>
      <c r="VGQ241" s="719"/>
      <c r="VGR241" s="719"/>
      <c r="VGS241" s="719"/>
      <c r="VGT241" s="717"/>
      <c r="VGU241" s="718"/>
      <c r="VGV241" s="718"/>
      <c r="VGW241" s="718"/>
      <c r="VGX241" s="718"/>
      <c r="VGY241" s="718"/>
      <c r="VGZ241" s="718"/>
      <c r="VHA241" s="718"/>
      <c r="VHB241" s="718"/>
      <c r="VHC241" s="718"/>
      <c r="VHD241" s="718"/>
      <c r="VHE241" s="718"/>
      <c r="VHF241" s="718"/>
      <c r="VHG241" s="719"/>
      <c r="VHH241" s="719"/>
      <c r="VHI241" s="719"/>
      <c r="VHJ241" s="719"/>
      <c r="VHK241" s="719"/>
      <c r="VHL241" s="719"/>
      <c r="VHM241" s="717"/>
      <c r="VHN241" s="718"/>
      <c r="VHO241" s="718"/>
      <c r="VHP241" s="718"/>
      <c r="VHQ241" s="718"/>
      <c r="VHR241" s="718"/>
      <c r="VHS241" s="718"/>
      <c r="VHT241" s="718"/>
      <c r="VHU241" s="718"/>
      <c r="VHV241" s="718"/>
      <c r="VHW241" s="718"/>
      <c r="VHX241" s="718"/>
      <c r="VHY241" s="718"/>
      <c r="VHZ241" s="719"/>
      <c r="VIA241" s="719"/>
      <c r="VIB241" s="719"/>
      <c r="VIC241" s="719"/>
      <c r="VID241" s="719"/>
      <c r="VIE241" s="719"/>
      <c r="VIF241" s="717"/>
      <c r="VIG241" s="718"/>
      <c r="VIH241" s="718"/>
      <c r="VII241" s="718"/>
      <c r="VIJ241" s="718"/>
      <c r="VIK241" s="718"/>
      <c r="VIL241" s="718"/>
      <c r="VIM241" s="718"/>
      <c r="VIN241" s="718"/>
      <c r="VIO241" s="718"/>
      <c r="VIP241" s="718"/>
      <c r="VIQ241" s="718"/>
      <c r="VIR241" s="718"/>
      <c r="VIS241" s="719"/>
      <c r="VIT241" s="719"/>
      <c r="VIU241" s="719"/>
      <c r="VIV241" s="719"/>
      <c r="VIW241" s="719"/>
      <c r="VIX241" s="719"/>
      <c r="VIY241" s="717"/>
      <c r="VIZ241" s="718"/>
      <c r="VJA241" s="718"/>
      <c r="VJB241" s="718"/>
      <c r="VJC241" s="718"/>
      <c r="VJD241" s="718"/>
      <c r="VJE241" s="718"/>
      <c r="VJF241" s="718"/>
      <c r="VJG241" s="718"/>
      <c r="VJH241" s="718"/>
      <c r="VJI241" s="718"/>
      <c r="VJJ241" s="718"/>
      <c r="VJK241" s="718"/>
      <c r="VJL241" s="719"/>
      <c r="VJM241" s="719"/>
      <c r="VJN241" s="719"/>
      <c r="VJO241" s="719"/>
      <c r="VJP241" s="719"/>
      <c r="VJQ241" s="719"/>
      <c r="VJR241" s="717"/>
      <c r="VJS241" s="718"/>
      <c r="VJT241" s="718"/>
      <c r="VJU241" s="718"/>
      <c r="VJV241" s="718"/>
      <c r="VJW241" s="718"/>
      <c r="VJX241" s="718"/>
      <c r="VJY241" s="718"/>
      <c r="VJZ241" s="718"/>
      <c r="VKA241" s="718"/>
      <c r="VKB241" s="718"/>
      <c r="VKC241" s="718"/>
      <c r="VKD241" s="718"/>
      <c r="VKE241" s="719"/>
      <c r="VKF241" s="719"/>
      <c r="VKG241" s="719"/>
      <c r="VKH241" s="719"/>
      <c r="VKI241" s="719"/>
      <c r="VKJ241" s="719"/>
      <c r="VKK241" s="717"/>
      <c r="VKL241" s="718"/>
      <c r="VKM241" s="718"/>
      <c r="VKN241" s="718"/>
      <c r="VKO241" s="718"/>
      <c r="VKP241" s="718"/>
      <c r="VKQ241" s="718"/>
      <c r="VKR241" s="718"/>
      <c r="VKS241" s="718"/>
      <c r="VKT241" s="718"/>
      <c r="VKU241" s="718"/>
      <c r="VKV241" s="718"/>
      <c r="VKW241" s="718"/>
      <c r="VKX241" s="719"/>
      <c r="VKY241" s="719"/>
      <c r="VKZ241" s="719"/>
      <c r="VLA241" s="719"/>
      <c r="VLB241" s="719"/>
      <c r="VLC241" s="719"/>
      <c r="VLD241" s="717"/>
      <c r="VLE241" s="718"/>
      <c r="VLF241" s="718"/>
      <c r="VLG241" s="718"/>
      <c r="VLH241" s="718"/>
      <c r="VLI241" s="718"/>
      <c r="VLJ241" s="718"/>
      <c r="VLK241" s="718"/>
      <c r="VLL241" s="718"/>
      <c r="VLM241" s="718"/>
      <c r="VLN241" s="718"/>
      <c r="VLO241" s="718"/>
      <c r="VLP241" s="718"/>
      <c r="VLQ241" s="719"/>
      <c r="VLR241" s="719"/>
      <c r="VLS241" s="719"/>
      <c r="VLT241" s="719"/>
      <c r="VLU241" s="719"/>
      <c r="VLV241" s="719"/>
      <c r="VLW241" s="717"/>
      <c r="VLX241" s="718"/>
      <c r="VLY241" s="718"/>
      <c r="VLZ241" s="718"/>
      <c r="VMA241" s="718"/>
      <c r="VMB241" s="718"/>
      <c r="VMC241" s="718"/>
      <c r="VMD241" s="718"/>
      <c r="VME241" s="718"/>
      <c r="VMF241" s="718"/>
      <c r="VMG241" s="718"/>
      <c r="VMH241" s="718"/>
      <c r="VMI241" s="718"/>
      <c r="VMJ241" s="719"/>
      <c r="VMK241" s="719"/>
      <c r="VML241" s="719"/>
      <c r="VMM241" s="719"/>
      <c r="VMN241" s="719"/>
      <c r="VMO241" s="719"/>
      <c r="VMP241" s="717"/>
      <c r="VMQ241" s="718"/>
      <c r="VMR241" s="718"/>
      <c r="VMS241" s="718"/>
      <c r="VMT241" s="718"/>
      <c r="VMU241" s="718"/>
      <c r="VMV241" s="718"/>
      <c r="VMW241" s="718"/>
      <c r="VMX241" s="718"/>
      <c r="VMY241" s="718"/>
      <c r="VMZ241" s="718"/>
      <c r="VNA241" s="718"/>
      <c r="VNB241" s="718"/>
      <c r="VNC241" s="719"/>
      <c r="VND241" s="719"/>
      <c r="VNE241" s="719"/>
      <c r="VNF241" s="719"/>
      <c r="VNG241" s="719"/>
      <c r="VNH241" s="719"/>
      <c r="VNI241" s="717"/>
      <c r="VNJ241" s="718"/>
      <c r="VNK241" s="718"/>
      <c r="VNL241" s="718"/>
      <c r="VNM241" s="718"/>
      <c r="VNN241" s="718"/>
      <c r="VNO241" s="718"/>
      <c r="VNP241" s="718"/>
      <c r="VNQ241" s="718"/>
      <c r="VNR241" s="718"/>
      <c r="VNS241" s="718"/>
      <c r="VNT241" s="718"/>
      <c r="VNU241" s="718"/>
      <c r="VNV241" s="719"/>
      <c r="VNW241" s="719"/>
      <c r="VNX241" s="719"/>
      <c r="VNY241" s="719"/>
      <c r="VNZ241" s="719"/>
      <c r="VOA241" s="719"/>
      <c r="VOB241" s="717"/>
      <c r="VOC241" s="718"/>
      <c r="VOD241" s="718"/>
      <c r="VOE241" s="718"/>
      <c r="VOF241" s="718"/>
      <c r="VOG241" s="718"/>
      <c r="VOH241" s="718"/>
      <c r="VOI241" s="718"/>
      <c r="VOJ241" s="718"/>
      <c r="VOK241" s="718"/>
      <c r="VOL241" s="718"/>
      <c r="VOM241" s="718"/>
      <c r="VON241" s="718"/>
      <c r="VOO241" s="719"/>
      <c r="VOP241" s="719"/>
      <c r="VOQ241" s="719"/>
      <c r="VOR241" s="719"/>
      <c r="VOS241" s="719"/>
      <c r="VOT241" s="719"/>
      <c r="VOU241" s="717"/>
      <c r="VOV241" s="718"/>
      <c r="VOW241" s="718"/>
      <c r="VOX241" s="718"/>
      <c r="VOY241" s="718"/>
      <c r="VOZ241" s="718"/>
      <c r="VPA241" s="718"/>
      <c r="VPB241" s="718"/>
      <c r="VPC241" s="718"/>
      <c r="VPD241" s="718"/>
      <c r="VPE241" s="718"/>
      <c r="VPF241" s="718"/>
      <c r="VPG241" s="718"/>
      <c r="VPH241" s="719"/>
      <c r="VPI241" s="719"/>
      <c r="VPJ241" s="719"/>
      <c r="VPK241" s="719"/>
      <c r="VPL241" s="719"/>
      <c r="VPM241" s="719"/>
      <c r="VPN241" s="717"/>
      <c r="VPO241" s="718"/>
      <c r="VPP241" s="718"/>
      <c r="VPQ241" s="718"/>
      <c r="VPR241" s="718"/>
      <c r="VPS241" s="718"/>
      <c r="VPT241" s="718"/>
      <c r="VPU241" s="718"/>
      <c r="VPV241" s="718"/>
      <c r="VPW241" s="718"/>
      <c r="VPX241" s="718"/>
      <c r="VPY241" s="718"/>
      <c r="VPZ241" s="718"/>
      <c r="VQA241" s="719"/>
      <c r="VQB241" s="719"/>
      <c r="VQC241" s="719"/>
      <c r="VQD241" s="719"/>
      <c r="VQE241" s="719"/>
      <c r="VQF241" s="719"/>
      <c r="VQG241" s="717"/>
      <c r="VQH241" s="718"/>
      <c r="VQI241" s="718"/>
      <c r="VQJ241" s="718"/>
      <c r="VQK241" s="718"/>
      <c r="VQL241" s="718"/>
      <c r="VQM241" s="718"/>
      <c r="VQN241" s="718"/>
      <c r="VQO241" s="718"/>
      <c r="VQP241" s="718"/>
      <c r="VQQ241" s="718"/>
      <c r="VQR241" s="718"/>
      <c r="VQS241" s="718"/>
      <c r="VQT241" s="719"/>
      <c r="VQU241" s="719"/>
      <c r="VQV241" s="719"/>
      <c r="VQW241" s="719"/>
      <c r="VQX241" s="719"/>
      <c r="VQY241" s="719"/>
      <c r="VQZ241" s="717"/>
      <c r="VRA241" s="718"/>
      <c r="VRB241" s="718"/>
      <c r="VRC241" s="718"/>
      <c r="VRD241" s="718"/>
      <c r="VRE241" s="718"/>
      <c r="VRF241" s="718"/>
      <c r="VRG241" s="718"/>
      <c r="VRH241" s="718"/>
      <c r="VRI241" s="718"/>
      <c r="VRJ241" s="718"/>
      <c r="VRK241" s="718"/>
      <c r="VRL241" s="718"/>
      <c r="VRM241" s="719"/>
      <c r="VRN241" s="719"/>
      <c r="VRO241" s="719"/>
      <c r="VRP241" s="719"/>
      <c r="VRQ241" s="719"/>
      <c r="VRR241" s="719"/>
      <c r="VRS241" s="717"/>
      <c r="VRT241" s="718"/>
      <c r="VRU241" s="718"/>
      <c r="VRV241" s="718"/>
      <c r="VRW241" s="718"/>
      <c r="VRX241" s="718"/>
      <c r="VRY241" s="718"/>
      <c r="VRZ241" s="718"/>
      <c r="VSA241" s="718"/>
      <c r="VSB241" s="718"/>
      <c r="VSC241" s="718"/>
      <c r="VSD241" s="718"/>
      <c r="VSE241" s="718"/>
      <c r="VSF241" s="719"/>
      <c r="VSG241" s="719"/>
      <c r="VSH241" s="719"/>
      <c r="VSI241" s="719"/>
      <c r="VSJ241" s="719"/>
      <c r="VSK241" s="719"/>
      <c r="VSL241" s="717"/>
      <c r="VSM241" s="718"/>
      <c r="VSN241" s="718"/>
      <c r="VSO241" s="718"/>
      <c r="VSP241" s="718"/>
      <c r="VSQ241" s="718"/>
      <c r="VSR241" s="718"/>
      <c r="VSS241" s="718"/>
      <c r="VST241" s="718"/>
      <c r="VSU241" s="718"/>
      <c r="VSV241" s="718"/>
      <c r="VSW241" s="718"/>
      <c r="VSX241" s="718"/>
      <c r="VSY241" s="719"/>
      <c r="VSZ241" s="719"/>
      <c r="VTA241" s="719"/>
      <c r="VTB241" s="719"/>
      <c r="VTC241" s="719"/>
      <c r="VTD241" s="719"/>
      <c r="VTE241" s="717"/>
      <c r="VTF241" s="718"/>
      <c r="VTG241" s="718"/>
      <c r="VTH241" s="718"/>
      <c r="VTI241" s="718"/>
      <c r="VTJ241" s="718"/>
      <c r="VTK241" s="718"/>
      <c r="VTL241" s="718"/>
      <c r="VTM241" s="718"/>
      <c r="VTN241" s="718"/>
      <c r="VTO241" s="718"/>
      <c r="VTP241" s="718"/>
      <c r="VTQ241" s="718"/>
      <c r="VTR241" s="719"/>
      <c r="VTS241" s="719"/>
      <c r="VTT241" s="719"/>
      <c r="VTU241" s="719"/>
      <c r="VTV241" s="719"/>
      <c r="VTW241" s="719"/>
      <c r="VTX241" s="717"/>
      <c r="VTY241" s="718"/>
      <c r="VTZ241" s="718"/>
      <c r="VUA241" s="718"/>
      <c r="VUB241" s="718"/>
      <c r="VUC241" s="718"/>
      <c r="VUD241" s="718"/>
      <c r="VUE241" s="718"/>
      <c r="VUF241" s="718"/>
      <c r="VUG241" s="718"/>
      <c r="VUH241" s="718"/>
      <c r="VUI241" s="718"/>
      <c r="VUJ241" s="718"/>
      <c r="VUK241" s="719"/>
      <c r="VUL241" s="719"/>
      <c r="VUM241" s="719"/>
      <c r="VUN241" s="719"/>
      <c r="VUO241" s="719"/>
      <c r="VUP241" s="719"/>
      <c r="VUQ241" s="717"/>
      <c r="VUR241" s="718"/>
      <c r="VUS241" s="718"/>
      <c r="VUT241" s="718"/>
      <c r="VUU241" s="718"/>
      <c r="VUV241" s="718"/>
      <c r="VUW241" s="718"/>
      <c r="VUX241" s="718"/>
      <c r="VUY241" s="718"/>
      <c r="VUZ241" s="718"/>
      <c r="VVA241" s="718"/>
      <c r="VVB241" s="718"/>
      <c r="VVC241" s="718"/>
      <c r="VVD241" s="719"/>
      <c r="VVE241" s="719"/>
      <c r="VVF241" s="719"/>
      <c r="VVG241" s="719"/>
      <c r="VVH241" s="719"/>
      <c r="VVI241" s="719"/>
      <c r="VVJ241" s="717"/>
      <c r="VVK241" s="718"/>
      <c r="VVL241" s="718"/>
      <c r="VVM241" s="718"/>
      <c r="VVN241" s="718"/>
      <c r="VVO241" s="718"/>
      <c r="VVP241" s="718"/>
      <c r="VVQ241" s="718"/>
      <c r="VVR241" s="718"/>
      <c r="VVS241" s="718"/>
      <c r="VVT241" s="718"/>
      <c r="VVU241" s="718"/>
      <c r="VVV241" s="718"/>
      <c r="VVW241" s="719"/>
      <c r="VVX241" s="719"/>
      <c r="VVY241" s="719"/>
      <c r="VVZ241" s="719"/>
      <c r="VWA241" s="719"/>
      <c r="VWB241" s="719"/>
      <c r="VWC241" s="717"/>
      <c r="VWD241" s="718"/>
      <c r="VWE241" s="718"/>
      <c r="VWF241" s="718"/>
      <c r="VWG241" s="718"/>
      <c r="VWH241" s="718"/>
      <c r="VWI241" s="718"/>
      <c r="VWJ241" s="718"/>
      <c r="VWK241" s="718"/>
      <c r="VWL241" s="718"/>
      <c r="VWM241" s="718"/>
      <c r="VWN241" s="718"/>
      <c r="VWO241" s="718"/>
      <c r="VWP241" s="719"/>
      <c r="VWQ241" s="719"/>
      <c r="VWR241" s="719"/>
      <c r="VWS241" s="719"/>
      <c r="VWT241" s="719"/>
      <c r="VWU241" s="719"/>
      <c r="VWV241" s="717"/>
      <c r="VWW241" s="718"/>
      <c r="VWX241" s="718"/>
      <c r="VWY241" s="718"/>
      <c r="VWZ241" s="718"/>
      <c r="VXA241" s="718"/>
      <c r="VXB241" s="718"/>
      <c r="VXC241" s="718"/>
      <c r="VXD241" s="718"/>
      <c r="VXE241" s="718"/>
      <c r="VXF241" s="718"/>
      <c r="VXG241" s="718"/>
      <c r="VXH241" s="718"/>
      <c r="VXI241" s="719"/>
      <c r="VXJ241" s="719"/>
      <c r="VXK241" s="719"/>
      <c r="VXL241" s="719"/>
      <c r="VXM241" s="719"/>
      <c r="VXN241" s="719"/>
      <c r="VXO241" s="717"/>
      <c r="VXP241" s="718"/>
      <c r="VXQ241" s="718"/>
      <c r="VXR241" s="718"/>
      <c r="VXS241" s="718"/>
      <c r="VXT241" s="718"/>
      <c r="VXU241" s="718"/>
      <c r="VXV241" s="718"/>
      <c r="VXW241" s="718"/>
      <c r="VXX241" s="718"/>
      <c r="VXY241" s="718"/>
      <c r="VXZ241" s="718"/>
      <c r="VYA241" s="718"/>
      <c r="VYB241" s="719"/>
      <c r="VYC241" s="719"/>
      <c r="VYD241" s="719"/>
      <c r="VYE241" s="719"/>
      <c r="VYF241" s="719"/>
      <c r="VYG241" s="719"/>
      <c r="VYH241" s="717"/>
      <c r="VYI241" s="718"/>
      <c r="VYJ241" s="718"/>
      <c r="VYK241" s="718"/>
      <c r="VYL241" s="718"/>
      <c r="VYM241" s="718"/>
      <c r="VYN241" s="718"/>
      <c r="VYO241" s="718"/>
      <c r="VYP241" s="718"/>
      <c r="VYQ241" s="718"/>
      <c r="VYR241" s="718"/>
      <c r="VYS241" s="718"/>
      <c r="VYT241" s="718"/>
      <c r="VYU241" s="719"/>
      <c r="VYV241" s="719"/>
      <c r="VYW241" s="719"/>
      <c r="VYX241" s="719"/>
      <c r="VYY241" s="719"/>
      <c r="VYZ241" s="719"/>
      <c r="VZA241" s="717"/>
      <c r="VZB241" s="718"/>
      <c r="VZC241" s="718"/>
      <c r="VZD241" s="718"/>
      <c r="VZE241" s="718"/>
      <c r="VZF241" s="718"/>
      <c r="VZG241" s="718"/>
      <c r="VZH241" s="718"/>
      <c r="VZI241" s="718"/>
      <c r="VZJ241" s="718"/>
      <c r="VZK241" s="718"/>
      <c r="VZL241" s="718"/>
      <c r="VZM241" s="718"/>
      <c r="VZN241" s="719"/>
      <c r="VZO241" s="719"/>
      <c r="VZP241" s="719"/>
      <c r="VZQ241" s="719"/>
      <c r="VZR241" s="719"/>
      <c r="VZS241" s="719"/>
      <c r="VZT241" s="717"/>
      <c r="VZU241" s="718"/>
      <c r="VZV241" s="718"/>
      <c r="VZW241" s="718"/>
      <c r="VZX241" s="718"/>
      <c r="VZY241" s="718"/>
      <c r="VZZ241" s="718"/>
      <c r="WAA241" s="718"/>
      <c r="WAB241" s="718"/>
      <c r="WAC241" s="718"/>
      <c r="WAD241" s="718"/>
      <c r="WAE241" s="718"/>
      <c r="WAF241" s="718"/>
      <c r="WAG241" s="719"/>
      <c r="WAH241" s="719"/>
      <c r="WAI241" s="719"/>
      <c r="WAJ241" s="719"/>
      <c r="WAK241" s="719"/>
      <c r="WAL241" s="719"/>
      <c r="WAM241" s="717"/>
      <c r="WAN241" s="718"/>
      <c r="WAO241" s="718"/>
      <c r="WAP241" s="718"/>
      <c r="WAQ241" s="718"/>
      <c r="WAR241" s="718"/>
      <c r="WAS241" s="718"/>
      <c r="WAT241" s="718"/>
      <c r="WAU241" s="718"/>
      <c r="WAV241" s="718"/>
      <c r="WAW241" s="718"/>
      <c r="WAX241" s="718"/>
      <c r="WAY241" s="718"/>
      <c r="WAZ241" s="719"/>
      <c r="WBA241" s="719"/>
      <c r="WBB241" s="719"/>
      <c r="WBC241" s="719"/>
      <c r="WBD241" s="719"/>
      <c r="WBE241" s="719"/>
      <c r="WBF241" s="717"/>
      <c r="WBG241" s="718"/>
      <c r="WBH241" s="718"/>
      <c r="WBI241" s="718"/>
      <c r="WBJ241" s="718"/>
      <c r="WBK241" s="718"/>
      <c r="WBL241" s="718"/>
      <c r="WBM241" s="718"/>
      <c r="WBN241" s="718"/>
      <c r="WBO241" s="718"/>
      <c r="WBP241" s="718"/>
      <c r="WBQ241" s="718"/>
      <c r="WBR241" s="718"/>
      <c r="WBS241" s="719"/>
      <c r="WBT241" s="719"/>
      <c r="WBU241" s="719"/>
      <c r="WBV241" s="719"/>
      <c r="WBW241" s="719"/>
      <c r="WBX241" s="719"/>
      <c r="WBY241" s="717"/>
      <c r="WBZ241" s="718"/>
      <c r="WCA241" s="718"/>
      <c r="WCB241" s="718"/>
      <c r="WCC241" s="718"/>
      <c r="WCD241" s="718"/>
      <c r="WCE241" s="718"/>
      <c r="WCF241" s="718"/>
      <c r="WCG241" s="718"/>
      <c r="WCH241" s="718"/>
      <c r="WCI241" s="718"/>
      <c r="WCJ241" s="718"/>
      <c r="WCK241" s="718"/>
      <c r="WCL241" s="719"/>
      <c r="WCM241" s="719"/>
      <c r="WCN241" s="719"/>
      <c r="WCO241" s="719"/>
      <c r="WCP241" s="719"/>
      <c r="WCQ241" s="719"/>
      <c r="WCR241" s="717"/>
      <c r="WCS241" s="718"/>
      <c r="WCT241" s="718"/>
      <c r="WCU241" s="718"/>
      <c r="WCV241" s="718"/>
      <c r="WCW241" s="718"/>
      <c r="WCX241" s="718"/>
      <c r="WCY241" s="718"/>
      <c r="WCZ241" s="718"/>
      <c r="WDA241" s="718"/>
      <c r="WDB241" s="718"/>
      <c r="WDC241" s="718"/>
      <c r="WDD241" s="718"/>
      <c r="WDE241" s="719"/>
      <c r="WDF241" s="719"/>
      <c r="WDG241" s="719"/>
      <c r="WDH241" s="719"/>
      <c r="WDI241" s="719"/>
      <c r="WDJ241" s="719"/>
      <c r="WDK241" s="717"/>
      <c r="WDL241" s="718"/>
      <c r="WDM241" s="718"/>
      <c r="WDN241" s="718"/>
      <c r="WDO241" s="718"/>
      <c r="WDP241" s="718"/>
      <c r="WDQ241" s="718"/>
      <c r="WDR241" s="718"/>
      <c r="WDS241" s="718"/>
      <c r="WDT241" s="718"/>
      <c r="WDU241" s="718"/>
      <c r="WDV241" s="718"/>
      <c r="WDW241" s="718"/>
      <c r="WDX241" s="719"/>
      <c r="WDY241" s="719"/>
      <c r="WDZ241" s="719"/>
      <c r="WEA241" s="719"/>
      <c r="WEB241" s="719"/>
      <c r="WEC241" s="719"/>
      <c r="WED241" s="717"/>
      <c r="WEE241" s="718"/>
      <c r="WEF241" s="718"/>
      <c r="WEG241" s="718"/>
      <c r="WEH241" s="718"/>
      <c r="WEI241" s="718"/>
      <c r="WEJ241" s="718"/>
      <c r="WEK241" s="718"/>
      <c r="WEL241" s="718"/>
      <c r="WEM241" s="718"/>
      <c r="WEN241" s="718"/>
      <c r="WEO241" s="718"/>
      <c r="WEP241" s="718"/>
      <c r="WEQ241" s="719"/>
      <c r="WER241" s="719"/>
      <c r="WES241" s="719"/>
      <c r="WET241" s="719"/>
      <c r="WEU241" s="719"/>
      <c r="WEV241" s="719"/>
      <c r="WEW241" s="717"/>
      <c r="WEX241" s="718"/>
      <c r="WEY241" s="718"/>
      <c r="WEZ241" s="718"/>
      <c r="WFA241" s="718"/>
      <c r="WFB241" s="718"/>
      <c r="WFC241" s="718"/>
      <c r="WFD241" s="718"/>
      <c r="WFE241" s="718"/>
      <c r="WFF241" s="718"/>
      <c r="WFG241" s="718"/>
      <c r="WFH241" s="718"/>
      <c r="WFI241" s="718"/>
      <c r="WFJ241" s="719"/>
      <c r="WFK241" s="719"/>
      <c r="WFL241" s="719"/>
      <c r="WFM241" s="719"/>
      <c r="WFN241" s="719"/>
      <c r="WFO241" s="719"/>
      <c r="WFP241" s="717"/>
      <c r="WFQ241" s="718"/>
      <c r="WFR241" s="718"/>
      <c r="WFS241" s="718"/>
      <c r="WFT241" s="718"/>
      <c r="WFU241" s="718"/>
      <c r="WFV241" s="718"/>
      <c r="WFW241" s="718"/>
      <c r="WFX241" s="718"/>
      <c r="WFY241" s="718"/>
      <c r="WFZ241" s="718"/>
      <c r="WGA241" s="718"/>
      <c r="WGB241" s="718"/>
      <c r="WGC241" s="719"/>
      <c r="WGD241" s="719"/>
      <c r="WGE241" s="719"/>
      <c r="WGF241" s="719"/>
      <c r="WGG241" s="719"/>
      <c r="WGH241" s="719"/>
      <c r="WGI241" s="717"/>
      <c r="WGJ241" s="718"/>
      <c r="WGK241" s="718"/>
      <c r="WGL241" s="718"/>
      <c r="WGM241" s="718"/>
      <c r="WGN241" s="718"/>
      <c r="WGO241" s="718"/>
      <c r="WGP241" s="718"/>
      <c r="WGQ241" s="718"/>
      <c r="WGR241" s="718"/>
      <c r="WGS241" s="718"/>
      <c r="WGT241" s="718"/>
      <c r="WGU241" s="718"/>
      <c r="WGV241" s="719"/>
      <c r="WGW241" s="719"/>
      <c r="WGX241" s="719"/>
      <c r="WGY241" s="719"/>
      <c r="WGZ241" s="719"/>
      <c r="WHA241" s="719"/>
      <c r="WHB241" s="717"/>
      <c r="WHC241" s="718"/>
      <c r="WHD241" s="718"/>
      <c r="WHE241" s="718"/>
      <c r="WHF241" s="718"/>
      <c r="WHG241" s="718"/>
      <c r="WHH241" s="718"/>
      <c r="WHI241" s="718"/>
      <c r="WHJ241" s="718"/>
      <c r="WHK241" s="718"/>
      <c r="WHL241" s="718"/>
      <c r="WHM241" s="718"/>
      <c r="WHN241" s="718"/>
      <c r="WHO241" s="719"/>
      <c r="WHP241" s="719"/>
      <c r="WHQ241" s="719"/>
      <c r="WHR241" s="719"/>
      <c r="WHS241" s="719"/>
      <c r="WHT241" s="719"/>
      <c r="WHU241" s="717"/>
      <c r="WHV241" s="718"/>
      <c r="WHW241" s="718"/>
      <c r="WHX241" s="718"/>
      <c r="WHY241" s="718"/>
      <c r="WHZ241" s="718"/>
      <c r="WIA241" s="718"/>
      <c r="WIB241" s="718"/>
      <c r="WIC241" s="718"/>
      <c r="WID241" s="718"/>
      <c r="WIE241" s="718"/>
      <c r="WIF241" s="718"/>
      <c r="WIG241" s="718"/>
      <c r="WIH241" s="719"/>
      <c r="WII241" s="719"/>
      <c r="WIJ241" s="719"/>
      <c r="WIK241" s="719"/>
      <c r="WIL241" s="719"/>
      <c r="WIM241" s="719"/>
      <c r="WIN241" s="717"/>
      <c r="WIO241" s="718"/>
      <c r="WIP241" s="718"/>
      <c r="WIQ241" s="718"/>
      <c r="WIR241" s="718"/>
      <c r="WIS241" s="718"/>
      <c r="WIT241" s="718"/>
      <c r="WIU241" s="718"/>
      <c r="WIV241" s="718"/>
      <c r="WIW241" s="718"/>
      <c r="WIX241" s="718"/>
      <c r="WIY241" s="718"/>
      <c r="WIZ241" s="718"/>
      <c r="WJA241" s="719"/>
      <c r="WJB241" s="719"/>
      <c r="WJC241" s="719"/>
      <c r="WJD241" s="719"/>
      <c r="WJE241" s="719"/>
      <c r="WJF241" s="719"/>
      <c r="WJG241" s="717"/>
      <c r="WJH241" s="718"/>
      <c r="WJI241" s="718"/>
      <c r="WJJ241" s="718"/>
      <c r="WJK241" s="718"/>
      <c r="WJL241" s="718"/>
      <c r="WJM241" s="718"/>
      <c r="WJN241" s="718"/>
      <c r="WJO241" s="718"/>
      <c r="WJP241" s="718"/>
      <c r="WJQ241" s="718"/>
      <c r="WJR241" s="718"/>
      <c r="WJS241" s="718"/>
      <c r="WJT241" s="719"/>
      <c r="WJU241" s="719"/>
      <c r="WJV241" s="719"/>
      <c r="WJW241" s="719"/>
      <c r="WJX241" s="719"/>
      <c r="WJY241" s="719"/>
      <c r="WJZ241" s="717"/>
      <c r="WKA241" s="718"/>
      <c r="WKB241" s="718"/>
      <c r="WKC241" s="718"/>
      <c r="WKD241" s="718"/>
      <c r="WKE241" s="718"/>
      <c r="WKF241" s="718"/>
      <c r="WKG241" s="718"/>
      <c r="WKH241" s="718"/>
      <c r="WKI241" s="718"/>
      <c r="WKJ241" s="718"/>
      <c r="WKK241" s="718"/>
      <c r="WKL241" s="718"/>
      <c r="WKM241" s="719"/>
      <c r="WKN241" s="719"/>
      <c r="WKO241" s="719"/>
      <c r="WKP241" s="719"/>
      <c r="WKQ241" s="719"/>
      <c r="WKR241" s="719"/>
      <c r="WKS241" s="717"/>
      <c r="WKT241" s="718"/>
      <c r="WKU241" s="718"/>
      <c r="WKV241" s="718"/>
      <c r="WKW241" s="718"/>
      <c r="WKX241" s="718"/>
      <c r="WKY241" s="718"/>
      <c r="WKZ241" s="718"/>
      <c r="WLA241" s="718"/>
      <c r="WLB241" s="718"/>
      <c r="WLC241" s="718"/>
      <c r="WLD241" s="718"/>
      <c r="WLE241" s="718"/>
      <c r="WLF241" s="719"/>
      <c r="WLG241" s="719"/>
      <c r="WLH241" s="719"/>
      <c r="WLI241" s="719"/>
      <c r="WLJ241" s="719"/>
      <c r="WLK241" s="719"/>
      <c r="WLL241" s="717"/>
      <c r="WLM241" s="718"/>
      <c r="WLN241" s="718"/>
      <c r="WLO241" s="718"/>
      <c r="WLP241" s="718"/>
      <c r="WLQ241" s="718"/>
      <c r="WLR241" s="718"/>
      <c r="WLS241" s="718"/>
      <c r="WLT241" s="718"/>
      <c r="WLU241" s="718"/>
      <c r="WLV241" s="718"/>
      <c r="WLW241" s="718"/>
      <c r="WLX241" s="718"/>
      <c r="WLY241" s="719"/>
      <c r="WLZ241" s="719"/>
      <c r="WMA241" s="719"/>
      <c r="WMB241" s="719"/>
      <c r="WMC241" s="719"/>
      <c r="WMD241" s="719"/>
      <c r="WME241" s="717"/>
      <c r="WMF241" s="718"/>
      <c r="WMG241" s="718"/>
      <c r="WMH241" s="718"/>
      <c r="WMI241" s="718"/>
      <c r="WMJ241" s="718"/>
      <c r="WMK241" s="718"/>
      <c r="WML241" s="718"/>
      <c r="WMM241" s="718"/>
      <c r="WMN241" s="718"/>
      <c r="WMO241" s="718"/>
      <c r="WMP241" s="718"/>
      <c r="WMQ241" s="718"/>
      <c r="WMR241" s="719"/>
      <c r="WMS241" s="719"/>
      <c r="WMT241" s="719"/>
      <c r="WMU241" s="719"/>
      <c r="WMV241" s="719"/>
      <c r="WMW241" s="719"/>
      <c r="WMX241" s="717"/>
      <c r="WMY241" s="718"/>
      <c r="WMZ241" s="718"/>
      <c r="WNA241" s="718"/>
      <c r="WNB241" s="718"/>
      <c r="WNC241" s="718"/>
      <c r="WND241" s="718"/>
      <c r="WNE241" s="718"/>
      <c r="WNF241" s="718"/>
      <c r="WNG241" s="718"/>
      <c r="WNH241" s="718"/>
      <c r="WNI241" s="718"/>
      <c r="WNJ241" s="718"/>
      <c r="WNK241" s="719"/>
      <c r="WNL241" s="719"/>
      <c r="WNM241" s="719"/>
      <c r="WNN241" s="719"/>
      <c r="WNO241" s="719"/>
      <c r="WNP241" s="719"/>
      <c r="WNQ241" s="717"/>
      <c r="WNR241" s="718"/>
      <c r="WNS241" s="718"/>
      <c r="WNT241" s="718"/>
      <c r="WNU241" s="718"/>
      <c r="WNV241" s="718"/>
      <c r="WNW241" s="718"/>
      <c r="WNX241" s="718"/>
      <c r="WNY241" s="718"/>
      <c r="WNZ241" s="718"/>
      <c r="WOA241" s="718"/>
      <c r="WOB241" s="718"/>
      <c r="WOC241" s="718"/>
      <c r="WOD241" s="719"/>
      <c r="WOE241" s="719"/>
      <c r="WOF241" s="719"/>
      <c r="WOG241" s="719"/>
      <c r="WOH241" s="719"/>
      <c r="WOI241" s="719"/>
      <c r="WOJ241" s="717"/>
      <c r="WOK241" s="718"/>
      <c r="WOL241" s="718"/>
      <c r="WOM241" s="718"/>
      <c r="WON241" s="718"/>
      <c r="WOO241" s="718"/>
      <c r="WOP241" s="718"/>
      <c r="WOQ241" s="718"/>
      <c r="WOR241" s="718"/>
      <c r="WOS241" s="718"/>
      <c r="WOT241" s="718"/>
      <c r="WOU241" s="718"/>
      <c r="WOV241" s="718"/>
      <c r="WOW241" s="719"/>
      <c r="WOX241" s="719"/>
      <c r="WOY241" s="719"/>
      <c r="WOZ241" s="719"/>
      <c r="WPA241" s="719"/>
      <c r="WPB241" s="719"/>
      <c r="WPC241" s="717"/>
      <c r="WPD241" s="718"/>
      <c r="WPE241" s="718"/>
      <c r="WPF241" s="718"/>
      <c r="WPG241" s="718"/>
      <c r="WPH241" s="718"/>
      <c r="WPI241" s="718"/>
      <c r="WPJ241" s="718"/>
      <c r="WPK241" s="718"/>
      <c r="WPL241" s="718"/>
      <c r="WPM241" s="718"/>
      <c r="WPN241" s="718"/>
      <c r="WPO241" s="718"/>
      <c r="WPP241" s="719"/>
      <c r="WPQ241" s="719"/>
      <c r="WPR241" s="719"/>
      <c r="WPS241" s="719"/>
      <c r="WPT241" s="719"/>
      <c r="WPU241" s="719"/>
      <c r="WPV241" s="717"/>
      <c r="WPW241" s="718"/>
      <c r="WPX241" s="718"/>
      <c r="WPY241" s="718"/>
      <c r="WPZ241" s="718"/>
      <c r="WQA241" s="718"/>
      <c r="WQB241" s="718"/>
      <c r="WQC241" s="718"/>
      <c r="WQD241" s="718"/>
      <c r="WQE241" s="718"/>
      <c r="WQF241" s="718"/>
      <c r="WQG241" s="718"/>
      <c r="WQH241" s="718"/>
      <c r="WQI241" s="719"/>
      <c r="WQJ241" s="719"/>
      <c r="WQK241" s="719"/>
      <c r="WQL241" s="719"/>
      <c r="WQM241" s="719"/>
      <c r="WQN241" s="719"/>
      <c r="WQO241" s="717"/>
      <c r="WQP241" s="718"/>
      <c r="WQQ241" s="718"/>
      <c r="WQR241" s="718"/>
      <c r="WQS241" s="718"/>
      <c r="WQT241" s="718"/>
      <c r="WQU241" s="718"/>
      <c r="WQV241" s="718"/>
      <c r="WQW241" s="718"/>
      <c r="WQX241" s="718"/>
      <c r="WQY241" s="718"/>
      <c r="WQZ241" s="718"/>
      <c r="WRA241" s="718"/>
      <c r="WRB241" s="719"/>
      <c r="WRC241" s="719"/>
      <c r="WRD241" s="719"/>
      <c r="WRE241" s="719"/>
      <c r="WRF241" s="719"/>
      <c r="WRG241" s="719"/>
      <c r="WRH241" s="717"/>
      <c r="WRI241" s="718"/>
      <c r="WRJ241" s="718"/>
      <c r="WRK241" s="718"/>
      <c r="WRL241" s="718"/>
      <c r="WRM241" s="718"/>
      <c r="WRN241" s="718"/>
      <c r="WRO241" s="718"/>
      <c r="WRP241" s="718"/>
      <c r="WRQ241" s="718"/>
      <c r="WRR241" s="718"/>
      <c r="WRS241" s="718"/>
      <c r="WRT241" s="718"/>
      <c r="WRU241" s="719"/>
      <c r="WRV241" s="719"/>
      <c r="WRW241" s="719"/>
      <c r="WRX241" s="719"/>
      <c r="WRY241" s="719"/>
      <c r="WRZ241" s="719"/>
      <c r="WSA241" s="717"/>
      <c r="WSB241" s="718"/>
      <c r="WSC241" s="718"/>
      <c r="WSD241" s="718"/>
      <c r="WSE241" s="718"/>
      <c r="WSF241" s="718"/>
      <c r="WSG241" s="718"/>
      <c r="WSH241" s="718"/>
      <c r="WSI241" s="718"/>
      <c r="WSJ241" s="718"/>
      <c r="WSK241" s="718"/>
      <c r="WSL241" s="718"/>
      <c r="WSM241" s="718"/>
      <c r="WSN241" s="719"/>
      <c r="WSO241" s="719"/>
      <c r="WSP241" s="719"/>
      <c r="WSQ241" s="719"/>
      <c r="WSR241" s="719"/>
      <c r="WSS241" s="719"/>
      <c r="WST241" s="717"/>
      <c r="WSU241" s="718"/>
      <c r="WSV241" s="718"/>
      <c r="WSW241" s="718"/>
      <c r="WSX241" s="718"/>
      <c r="WSY241" s="718"/>
      <c r="WSZ241" s="718"/>
      <c r="WTA241" s="718"/>
      <c r="WTB241" s="718"/>
      <c r="WTC241" s="718"/>
      <c r="WTD241" s="718"/>
      <c r="WTE241" s="718"/>
      <c r="WTF241" s="718"/>
      <c r="WTG241" s="719"/>
      <c r="WTH241" s="719"/>
      <c r="WTI241" s="719"/>
      <c r="WTJ241" s="719"/>
      <c r="WTK241" s="719"/>
      <c r="WTL241" s="719"/>
      <c r="WTM241" s="717"/>
      <c r="WTN241" s="718"/>
      <c r="WTO241" s="718"/>
      <c r="WTP241" s="718"/>
      <c r="WTQ241" s="718"/>
      <c r="WTR241" s="718"/>
      <c r="WTS241" s="718"/>
      <c r="WTT241" s="718"/>
      <c r="WTU241" s="718"/>
      <c r="WTV241" s="718"/>
      <c r="WTW241" s="718"/>
      <c r="WTX241" s="718"/>
      <c r="WTY241" s="718"/>
      <c r="WTZ241" s="719"/>
      <c r="WUA241" s="719"/>
      <c r="WUB241" s="719"/>
      <c r="WUC241" s="719"/>
      <c r="WUD241" s="719"/>
      <c r="WUE241" s="719"/>
      <c r="WUF241" s="717"/>
      <c r="WUG241" s="718"/>
      <c r="WUH241" s="718"/>
      <c r="WUI241" s="718"/>
      <c r="WUJ241" s="718"/>
      <c r="WUK241" s="718"/>
      <c r="WUL241" s="718"/>
      <c r="WUM241" s="718"/>
      <c r="WUN241" s="718"/>
      <c r="WUO241" s="718"/>
      <c r="WUP241" s="718"/>
      <c r="WUQ241" s="718"/>
      <c r="WUR241" s="718"/>
      <c r="WUS241" s="719"/>
      <c r="WUT241" s="719"/>
      <c r="WUU241" s="719"/>
      <c r="WUV241" s="719"/>
      <c r="WUW241" s="719"/>
      <c r="WUX241" s="719"/>
      <c r="WUY241" s="717"/>
      <c r="WUZ241" s="718"/>
      <c r="WVA241" s="718"/>
      <c r="WVB241" s="718"/>
      <c r="WVC241" s="718"/>
      <c r="WVD241" s="718"/>
      <c r="WVE241" s="718"/>
      <c r="WVF241" s="718"/>
      <c r="WVG241" s="718"/>
      <c r="WVH241" s="718"/>
      <c r="WVI241" s="718"/>
      <c r="WVJ241" s="718"/>
      <c r="WVK241" s="718"/>
      <c r="WVL241" s="719"/>
      <c r="WVM241" s="719"/>
      <c r="WVN241" s="719"/>
      <c r="WVO241" s="719"/>
      <c r="WVP241" s="719"/>
      <c r="WVQ241" s="719"/>
      <c r="WVR241" s="717"/>
      <c r="WVS241" s="718"/>
      <c r="WVT241" s="718"/>
      <c r="WVU241" s="718"/>
      <c r="WVV241" s="718"/>
      <c r="WVW241" s="718"/>
      <c r="WVX241" s="718"/>
      <c r="WVY241" s="718"/>
      <c r="WVZ241" s="718"/>
      <c r="WWA241" s="718"/>
      <c r="WWB241" s="718"/>
      <c r="WWC241" s="718"/>
      <c r="WWD241" s="718"/>
      <c r="WWE241" s="719"/>
      <c r="WWF241" s="719"/>
      <c r="WWG241" s="719"/>
      <c r="WWH241" s="719"/>
      <c r="WWI241" s="719"/>
      <c r="WWJ241" s="719"/>
      <c r="WWK241" s="717"/>
      <c r="WWL241" s="718"/>
      <c r="WWM241" s="718"/>
      <c r="WWN241" s="718"/>
      <c r="WWO241" s="718"/>
      <c r="WWP241" s="718"/>
      <c r="WWQ241" s="718"/>
      <c r="WWR241" s="718"/>
      <c r="WWS241" s="718"/>
      <c r="WWT241" s="718"/>
      <c r="WWU241" s="718"/>
      <c r="WWV241" s="718"/>
      <c r="WWW241" s="718"/>
      <c r="WWX241" s="719"/>
      <c r="WWY241" s="719"/>
      <c r="WWZ241" s="719"/>
      <c r="WXA241" s="719"/>
      <c r="WXB241" s="719"/>
      <c r="WXC241" s="719"/>
      <c r="WXD241" s="717"/>
      <c r="WXE241" s="718"/>
      <c r="WXF241" s="718"/>
      <c r="WXG241" s="718"/>
      <c r="WXH241" s="718"/>
      <c r="WXI241" s="718"/>
      <c r="WXJ241" s="718"/>
      <c r="WXK241" s="718"/>
      <c r="WXL241" s="718"/>
      <c r="WXM241" s="718"/>
      <c r="WXN241" s="718"/>
      <c r="WXO241" s="718"/>
      <c r="WXP241" s="718"/>
      <c r="WXQ241" s="719"/>
      <c r="WXR241" s="719"/>
      <c r="WXS241" s="719"/>
      <c r="WXT241" s="719"/>
      <c r="WXU241" s="719"/>
      <c r="WXV241" s="719"/>
      <c r="WXW241" s="717"/>
      <c r="WXX241" s="718"/>
      <c r="WXY241" s="718"/>
      <c r="WXZ241" s="718"/>
      <c r="WYA241" s="718"/>
      <c r="WYB241" s="718"/>
      <c r="WYC241" s="718"/>
      <c r="WYD241" s="718"/>
      <c r="WYE241" s="718"/>
      <c r="WYF241" s="718"/>
      <c r="WYG241" s="718"/>
      <c r="WYH241" s="718"/>
      <c r="WYI241" s="718"/>
      <c r="WYJ241" s="719"/>
      <c r="WYK241" s="719"/>
      <c r="WYL241" s="719"/>
      <c r="WYM241" s="719"/>
      <c r="WYN241" s="719"/>
      <c r="WYO241" s="719"/>
      <c r="WYP241" s="717"/>
      <c r="WYQ241" s="718"/>
      <c r="WYR241" s="718"/>
      <c r="WYS241" s="718"/>
      <c r="WYT241" s="718"/>
      <c r="WYU241" s="718"/>
      <c r="WYV241" s="718"/>
      <c r="WYW241" s="718"/>
      <c r="WYX241" s="718"/>
      <c r="WYY241" s="718"/>
      <c r="WYZ241" s="718"/>
      <c r="WZA241" s="718"/>
      <c r="WZB241" s="718"/>
      <c r="WZC241" s="719"/>
      <c r="WZD241" s="719"/>
      <c r="WZE241" s="719"/>
      <c r="WZF241" s="719"/>
      <c r="WZG241" s="719"/>
      <c r="WZH241" s="719"/>
      <c r="WZI241" s="717"/>
      <c r="WZJ241" s="718"/>
      <c r="WZK241" s="718"/>
      <c r="WZL241" s="718"/>
      <c r="WZM241" s="718"/>
      <c r="WZN241" s="718"/>
      <c r="WZO241" s="718"/>
      <c r="WZP241" s="718"/>
      <c r="WZQ241" s="718"/>
      <c r="WZR241" s="718"/>
      <c r="WZS241" s="718"/>
      <c r="WZT241" s="718"/>
      <c r="WZU241" s="718"/>
      <c r="WZV241" s="719"/>
      <c r="WZW241" s="719"/>
      <c r="WZX241" s="719"/>
      <c r="WZY241" s="719"/>
      <c r="WZZ241" s="719"/>
      <c r="XAA241" s="719"/>
      <c r="XAB241" s="717"/>
      <c r="XAC241" s="718"/>
      <c r="XAD241" s="718"/>
      <c r="XAE241" s="718"/>
      <c r="XAF241" s="718"/>
      <c r="XAG241" s="718"/>
      <c r="XAH241" s="718"/>
      <c r="XAI241" s="718"/>
      <c r="XAJ241" s="718"/>
      <c r="XAK241" s="718"/>
      <c r="XAL241" s="718"/>
      <c r="XAM241" s="718"/>
      <c r="XAN241" s="718"/>
      <c r="XAO241" s="719"/>
      <c r="XAP241" s="719"/>
      <c r="XAQ241" s="719"/>
      <c r="XAR241" s="719"/>
      <c r="XAS241" s="719"/>
      <c r="XAT241" s="719"/>
      <c r="XAU241" s="717"/>
      <c r="XAV241" s="718"/>
      <c r="XAW241" s="718"/>
      <c r="XAX241" s="718"/>
      <c r="XAY241" s="718"/>
      <c r="XAZ241" s="718"/>
      <c r="XBA241" s="718"/>
      <c r="XBB241" s="718"/>
      <c r="XBC241" s="718"/>
      <c r="XBD241" s="718"/>
      <c r="XBE241" s="718"/>
      <c r="XBF241" s="718"/>
      <c r="XBG241" s="718"/>
      <c r="XBH241" s="719"/>
      <c r="XBI241" s="719"/>
      <c r="XBJ241" s="719"/>
      <c r="XBK241" s="719"/>
      <c r="XBL241" s="719"/>
      <c r="XBM241" s="719"/>
      <c r="XBN241" s="717"/>
      <c r="XBO241" s="718"/>
      <c r="XBP241" s="718"/>
      <c r="XBQ241" s="718"/>
      <c r="XBR241" s="718"/>
      <c r="XBS241" s="718"/>
      <c r="XBT241" s="718"/>
      <c r="XBU241" s="718"/>
      <c r="XBV241" s="718"/>
      <c r="XBW241" s="718"/>
      <c r="XBX241" s="718"/>
      <c r="XBY241" s="718"/>
      <c r="XBZ241" s="718"/>
      <c r="XCA241" s="719"/>
      <c r="XCB241" s="719"/>
      <c r="XCC241" s="719"/>
      <c r="XCD241" s="719"/>
      <c r="XCE241" s="719"/>
      <c r="XCF241" s="719"/>
      <c r="XCG241" s="717"/>
      <c r="XCH241" s="718"/>
      <c r="XCI241" s="718"/>
      <c r="XCJ241" s="718"/>
      <c r="XCK241" s="718"/>
      <c r="XCL241" s="718"/>
      <c r="XCM241" s="718"/>
      <c r="XCN241" s="718"/>
      <c r="XCO241" s="718"/>
      <c r="XCP241" s="718"/>
      <c r="XCQ241" s="718"/>
      <c r="XCR241" s="718"/>
      <c r="XCS241" s="718"/>
      <c r="XCT241" s="719"/>
      <c r="XCU241" s="719"/>
      <c r="XCV241" s="719"/>
      <c r="XCW241" s="719"/>
      <c r="XCX241" s="719"/>
      <c r="XCY241" s="719"/>
      <c r="XCZ241" s="717"/>
      <c r="XDA241" s="718"/>
      <c r="XDB241" s="718"/>
      <c r="XDC241" s="718"/>
      <c r="XDD241" s="718"/>
      <c r="XDE241" s="718"/>
      <c r="XDF241" s="718"/>
      <c r="XDG241" s="718"/>
      <c r="XDH241" s="718"/>
      <c r="XDI241" s="718"/>
      <c r="XDJ241" s="718"/>
      <c r="XDK241" s="718"/>
      <c r="XDL241" s="718"/>
      <c r="XDM241" s="719"/>
      <c r="XDN241" s="719"/>
      <c r="XDO241" s="719"/>
      <c r="XDP241" s="719"/>
      <c r="XDQ241" s="719"/>
      <c r="XDR241" s="719"/>
      <c r="XDS241" s="717"/>
      <c r="XDT241" s="718"/>
      <c r="XDU241" s="718"/>
      <c r="XDV241" s="718"/>
      <c r="XDW241" s="718"/>
      <c r="XDX241" s="718"/>
      <c r="XDY241" s="718"/>
      <c r="XDZ241" s="718"/>
      <c r="XEA241" s="718"/>
      <c r="XEB241" s="718"/>
      <c r="XEC241" s="718"/>
      <c r="XED241" s="718"/>
      <c r="XEE241" s="718"/>
      <c r="XEF241" s="719"/>
      <c r="XEG241" s="719"/>
      <c r="XEH241" s="719"/>
      <c r="XEI241" s="719"/>
      <c r="XEJ241" s="719"/>
      <c r="XEK241" s="719"/>
      <c r="XEL241" s="717"/>
      <c r="XEM241" s="718"/>
      <c r="XEN241" s="718"/>
      <c r="XEO241" s="718"/>
      <c r="XEP241" s="718"/>
      <c r="XEQ241" s="718"/>
      <c r="XER241" s="718"/>
      <c r="XES241" s="718"/>
      <c r="XET241" s="718"/>
      <c r="XEU241" s="718"/>
      <c r="XEV241" s="718"/>
      <c r="XEW241" s="718"/>
      <c r="XEX241" s="718"/>
      <c r="XEY241" s="719"/>
      <c r="XEZ241" s="719"/>
      <c r="XFA241" s="719"/>
      <c r="XFB241" s="719"/>
      <c r="XFC241" s="719"/>
      <c r="XFD241" s="719"/>
    </row>
    <row r="242" spans="1:16384" s="75" customFormat="1" ht="15.95" customHeight="1">
      <c r="B242" s="866"/>
      <c r="C242" s="146"/>
      <c r="D242" s="146"/>
      <c r="E242" s="146"/>
      <c r="F242" s="147"/>
      <c r="G242" s="148"/>
      <c r="H242" s="149"/>
      <c r="I242" s="149"/>
      <c r="J242" s="149"/>
      <c r="K242" s="149"/>
      <c r="L242" s="149"/>
      <c r="M242" s="504"/>
      <c r="N242" s="149"/>
      <c r="O242" s="504"/>
      <c r="P242" s="767"/>
      <c r="Q242" s="149"/>
      <c r="R242" s="149"/>
      <c r="S242" s="150"/>
      <c r="AH242" s="409"/>
      <c r="AI242" s="409"/>
      <c r="AJ242" s="409"/>
      <c r="AK242" s="409"/>
    </row>
    <row r="243" spans="1:16384" s="67" customFormat="1" ht="15.95" customHeight="1">
      <c r="B243" s="863" t="s">
        <v>322</v>
      </c>
      <c r="C243" s="67" t="str">
        <f>VLOOKUP(B243,acct_desc,2,FALSE)</f>
        <v>FERC 565</v>
      </c>
      <c r="G243" s="83"/>
      <c r="H243" s="136">
        <f t="array" ref="H243">SUM(IF(d_year=$H$129,IF(d_month=$H$130,IF(d_acct=B243,d_amt,0),0),0))</f>
        <v>1866.44</v>
      </c>
      <c r="I243" s="136">
        <f t="array" ref="I243">SUM(IF(d_year=$I$129,IF(d_month=$I$130,IF(d_acct=B243,d_amt,0),0),0))</f>
        <v>6199.03</v>
      </c>
      <c r="J243" s="136">
        <f t="array" ref="J243">SUM(IF(d_year=$J$129,IF(d_month=$J$130,IF(d_acct=B243,d_amt,0),0),0))</f>
        <v>35500.82</v>
      </c>
      <c r="K243" s="136">
        <f t="array" ref="K243">SUM(IF(d_year=$K$129,IF(d_month=$K$130,IF(d_acct=B243,d_amt,0),0),0))</f>
        <v>233.66</v>
      </c>
      <c r="L243" s="136">
        <f t="array" ref="L243">SUM(IF(d_year=$L$129,IF(d_month=$L$130,IF(d_acct=B243,d_amt,0),0),0))</f>
        <v>-346.63</v>
      </c>
      <c r="M243" s="501">
        <f t="array" ref="M243">SUM(IF(d_year=$M$129,IF(d_month=$M$130,IF(d_acct=B243,d_amt,0),0),0))</f>
        <v>886609.49</v>
      </c>
      <c r="N243" s="136">
        <f t="array" ref="N243">SUM(IF(d_year=$N$129,IF(d_month=$N$130,IF(d_acct=B243,d_amt,0),0),0))</f>
        <v>0</v>
      </c>
      <c r="O243" s="501">
        <f t="array" ref="O243">SUM(IF(d_year=$O$129,IF(d_month=$O$130,IF(d_acct=B243,d_amt,0),0),0))</f>
        <v>0</v>
      </c>
      <c r="P243" s="501">
        <f t="array" ref="P243">SUM(IF(d_year=$P$129,IF(d_month=$P$130,IF(d_acct=B243,d_amt,0),0),0))</f>
        <v>0</v>
      </c>
      <c r="Q243" s="136">
        <f t="array" ref="Q243">SUM(IF(d_year=$Q$129,IF(d_month=$Q$130,IF(d_acct=B243,d_amt,0),0),0))</f>
        <v>0</v>
      </c>
      <c r="R243" s="136">
        <f t="array" ref="R243">SUM(IF(d_year=$R$129,IF(d_month=$R$130,IF(d_acct=B243,d_amt,0),0),0))</f>
        <v>0</v>
      </c>
      <c r="S243" s="137">
        <f t="array" ref="S243">SUM(IF(d_year=$S$129,IF(d_month=$S$130,IF(d_acct=B243,d_amt,0),0),0))</f>
        <v>0</v>
      </c>
      <c r="W243" s="67">
        <v>2091808.28</v>
      </c>
      <c r="Y243" s="312"/>
      <c r="Z243" s="312"/>
      <c r="AA243" s="312"/>
      <c r="AB243" s="312"/>
      <c r="AC243" s="312"/>
      <c r="AD243" s="312"/>
      <c r="AH243" s="408"/>
      <c r="AI243" s="408"/>
      <c r="AJ243" s="408"/>
      <c r="AK243" s="408"/>
    </row>
    <row r="244" spans="1:16384" s="75" customFormat="1" ht="15.95" customHeight="1">
      <c r="A244" s="75">
        <v>89</v>
      </c>
      <c r="B244" s="864" t="str">
        <f>VLOOKUP(A244,proj_info,3,FALSE)</f>
        <v>Transmission of Electricity by Others</v>
      </c>
      <c r="C244" s="138"/>
      <c r="D244" s="138"/>
      <c r="E244" s="138"/>
      <c r="F244" s="139"/>
      <c r="G244" s="140"/>
      <c r="H244" s="141">
        <f t="shared" ref="H244:S244" si="80">SUM(H243:H243)</f>
        <v>1866.44</v>
      </c>
      <c r="I244" s="141">
        <f t="shared" si="80"/>
        <v>6199.03</v>
      </c>
      <c r="J244" s="141">
        <f t="shared" si="80"/>
        <v>35500.82</v>
      </c>
      <c r="K244" s="141">
        <f t="shared" si="80"/>
        <v>233.66</v>
      </c>
      <c r="L244" s="141">
        <f t="shared" si="80"/>
        <v>-346.63</v>
      </c>
      <c r="M244" s="502">
        <f t="shared" si="80"/>
        <v>886609.49</v>
      </c>
      <c r="N244" s="141">
        <f t="shared" si="80"/>
        <v>0</v>
      </c>
      <c r="O244" s="502">
        <f t="shared" si="80"/>
        <v>0</v>
      </c>
      <c r="P244" s="502">
        <f t="shared" si="80"/>
        <v>0</v>
      </c>
      <c r="Q244" s="141">
        <f t="shared" si="80"/>
        <v>0</v>
      </c>
      <c r="R244" s="141">
        <f t="shared" si="80"/>
        <v>0</v>
      </c>
      <c r="S244" s="142">
        <f t="shared" si="80"/>
        <v>0</v>
      </c>
      <c r="W244" s="75">
        <v>2091583.41</v>
      </c>
      <c r="AH244" s="409"/>
      <c r="AI244" s="409"/>
      <c r="AJ244" s="409"/>
      <c r="AK244" s="409"/>
    </row>
    <row r="245" spans="1:16384" s="75" customFormat="1" ht="15.95" customHeight="1">
      <c r="B245" s="866"/>
      <c r="C245" s="146"/>
      <c r="D245" s="146"/>
      <c r="E245" s="146"/>
      <c r="F245" s="147"/>
      <c r="G245" s="148"/>
      <c r="H245" s="149"/>
      <c r="I245" s="149"/>
      <c r="J245" s="149"/>
      <c r="K245" s="149"/>
      <c r="L245" s="149"/>
      <c r="M245" s="504"/>
      <c r="N245" s="149"/>
      <c r="O245" s="504"/>
      <c r="P245" s="767"/>
      <c r="Q245" s="149"/>
      <c r="R245" s="149"/>
      <c r="S245" s="150"/>
      <c r="AH245" s="409"/>
      <c r="AI245" s="409"/>
      <c r="AJ245" s="409"/>
      <c r="AK245" s="409"/>
    </row>
    <row r="246" spans="1:16384" s="67" customFormat="1" ht="15.95" customHeight="1">
      <c r="B246" s="863" t="s">
        <v>334</v>
      </c>
      <c r="C246" s="67" t="str">
        <f t="shared" ref="C246:C251" si="81">VLOOKUP(B246,acct_desc,2,FALSE)</f>
        <v>Sales For Resale-Est Transm Srvc-A05 Cap</v>
      </c>
      <c r="G246" s="83"/>
      <c r="H246" s="136">
        <f t="array" ref="H246">SUM(IF(d_year=$H$129,IF(d_month=$H$130,IF(d_acct=B246,d_amt,0),0),0))</f>
        <v>-1040735.04</v>
      </c>
      <c r="I246" s="136">
        <f t="array" ref="I246">SUM(IF(d_year=$I$129,IF(d_month=$I$130,IF(d_acct=B246,d_amt,0),0),0))</f>
        <v>-908067.4</v>
      </c>
      <c r="J246" s="136">
        <f t="array" ref="J246">SUM(IF(d_year=$J$129,IF(d_month=$J$130,IF(d_acct=B246,d_amt,0),0),0))</f>
        <v>-739238.87</v>
      </c>
      <c r="K246" s="136">
        <f t="array" ref="K246">SUM(IF(d_year=$K$129,IF(d_month=$K$130,IF(d_acct=B246,d_amt,0),0),0))</f>
        <v>-288638.84000000003</v>
      </c>
      <c r="L246" s="136">
        <f t="array" ref="L246">SUM(IF(d_year=$L$129,IF(d_month=$L$130,IF(d_acct=B246,d_amt,0),0),0))</f>
        <v>-86805.23</v>
      </c>
      <c r="M246" s="501">
        <f t="array" ref="M246">SUM(IF(d_year=$M$129,IF(d_month=$M$130,IF(d_acct=B246,d_amt,0),0),0))</f>
        <v>-113858.9</v>
      </c>
      <c r="N246" s="136">
        <f t="array" ref="N246">SUM(IF(d_year=$N$129,IF(d_month=$N$130,IF(d_acct=B246,d_amt,0),0),0))</f>
        <v>0</v>
      </c>
      <c r="O246" s="501">
        <f t="array" ref="O246">SUM(IF(d_year=$O$129,IF(d_month=$O$130,IF(d_acct=B246,d_amt,0),0),0))</f>
        <v>0</v>
      </c>
      <c r="P246" s="501">
        <f t="array" ref="P246">SUM(IF(d_year=$P$129,IF(d_month=$P$130,IF(d_acct=B246,d_amt,0),0),0))</f>
        <v>0</v>
      </c>
      <c r="Q246" s="136">
        <f t="array" ref="Q246">SUM(IF(d_year=$Q$129,IF(d_month=$Q$130,IF(d_acct=B246,d_amt,0),0),0))</f>
        <v>0</v>
      </c>
      <c r="R246" s="136">
        <f t="array" ref="R246">SUM(IF(d_year=$R$129,IF(d_month=$R$130,IF(d_acct=B246,d_amt,0),0),0))</f>
        <v>0</v>
      </c>
      <c r="S246" s="137">
        <f t="array" ref="S246">SUM(IF(d_year=$S$129,IF(d_month=$S$130,IF(d_acct=B246,d_amt,0),0),0))</f>
        <v>0</v>
      </c>
      <c r="W246" s="67">
        <v>0</v>
      </c>
      <c r="Y246" s="312"/>
      <c r="Z246" s="312"/>
      <c r="AA246" s="312"/>
      <c r="AB246" s="312"/>
      <c r="AC246" s="312"/>
      <c r="AD246" s="312"/>
      <c r="AH246" s="408"/>
      <c r="AI246" s="408"/>
      <c r="AJ246" s="408"/>
      <c r="AK246" s="408"/>
    </row>
    <row r="247" spans="1:16384" s="67" customFormat="1" ht="15.95" customHeight="1">
      <c r="B247" s="863" t="s">
        <v>335</v>
      </c>
      <c r="C247" s="67" t="str">
        <f t="shared" si="81"/>
        <v>Sls For Resale-Transm Srv Contra-A05 Cap</v>
      </c>
      <c r="G247" s="83"/>
      <c r="H247" s="136">
        <f t="array" ref="H247">SUM(IF(d_year=$H$129,IF(d_month=$H$130,IF(d_acct=B247,d_amt,0),0),0))</f>
        <v>662628.06999999995</v>
      </c>
      <c r="I247" s="136">
        <f t="array" ref="I247">SUM(IF(d_year=$I$129,IF(d_month=$I$130,IF(d_acct=B247,d_amt,0),0),0))</f>
        <v>1040735.04</v>
      </c>
      <c r="J247" s="136">
        <f t="array" ref="J247">SUM(IF(d_year=$J$129,IF(d_month=$J$130,IF(d_acct=B247,d_amt,0),0),0))</f>
        <v>908067.4</v>
      </c>
      <c r="K247" s="136">
        <f t="array" ref="K247">SUM(IF(d_year=$K$129,IF(d_month=$K$130,IF(d_acct=B247,d_amt,0),0),0))</f>
        <v>739225</v>
      </c>
      <c r="L247" s="136">
        <f t="array" ref="L247">SUM(IF(d_year=$L$129,IF(d_month=$L$130,IF(d_acct=B247,d_amt,0),0),0))</f>
        <v>288639.14</v>
      </c>
      <c r="M247" s="501">
        <f t="array" ref="M247">SUM(IF(d_year=$M$129,IF(d_month=$M$130,IF(d_acct=B247,d_amt,0),0),0))</f>
        <v>86818.8</v>
      </c>
      <c r="N247" s="136">
        <f t="array" ref="N247">SUM(IF(d_year=$N$129,IF(d_month=$N$130,IF(d_acct=B247,d_amt,0),0),0))</f>
        <v>0</v>
      </c>
      <c r="O247" s="501">
        <f t="array" ref="O247">SUM(IF(d_year=$O$129,IF(d_month=$O$130,IF(d_acct=B247,d_amt,0),0),0))</f>
        <v>0</v>
      </c>
      <c r="P247" s="501">
        <f t="array" ref="P247">SUM(IF(d_year=$P$129,IF(d_month=$P$130,IF(d_acct=B247,d_amt,0),0),0))</f>
        <v>0</v>
      </c>
      <c r="Q247" s="136">
        <f t="array" ref="Q247">SUM(IF(d_year=$Q$129,IF(d_month=$Q$130,IF(d_acct=B247,d_amt,0),0),0))</f>
        <v>0</v>
      </c>
      <c r="R247" s="136">
        <f t="array" ref="R247">SUM(IF(d_year=$R$129,IF(d_month=$R$130,IF(d_acct=B247,d_amt,0),0),0))</f>
        <v>0</v>
      </c>
      <c r="S247" s="137">
        <f t="array" ref="S247">SUM(IF(d_year=$S$129,IF(d_month=$S$130,IF(d_acct=B247,d_amt,0),0),0))</f>
        <v>0</v>
      </c>
      <c r="W247" s="67">
        <v>0</v>
      </c>
      <c r="Y247" s="312"/>
      <c r="Z247" s="312"/>
      <c r="AA247" s="312"/>
      <c r="AB247" s="312"/>
      <c r="AC247" s="312"/>
      <c r="AD247" s="312"/>
      <c r="AH247" s="408"/>
      <c r="AI247" s="408"/>
      <c r="AJ247" s="408"/>
      <c r="AK247" s="408"/>
    </row>
    <row r="248" spans="1:16384" s="67" customFormat="1" ht="15.95" customHeight="1">
      <c r="B248" s="863" t="s">
        <v>336</v>
      </c>
      <c r="C248" s="67" t="str">
        <f t="shared" si="81"/>
        <v>Sales For Resale-Transm Service-A05 Cap</v>
      </c>
      <c r="G248" s="83"/>
      <c r="H248" s="136">
        <f t="array" ref="H248">SUM(IF(d_year=$H$129,IF(d_month=$H$130,IF(d_acct=B248,d_amt,0),0),0))</f>
        <v>-606546.03</v>
      </c>
      <c r="I248" s="136">
        <f t="array" ref="I248">SUM(IF(d_year=$I$129,IF(d_month=$I$130,IF(d_acct=B248,d_amt,0),0),0))</f>
        <v>-960115.72</v>
      </c>
      <c r="J248" s="136">
        <f t="array" ref="J248">SUM(IF(d_year=$J$129,IF(d_month=$J$130,IF(d_acct=B248,d_amt,0),0),0))</f>
        <v>-841114.45</v>
      </c>
      <c r="K248" s="136">
        <f t="array" ref="K248">SUM(IF(d_year=$K$129,IF(d_month=$K$130,IF(d_acct=B248,d_amt,0),0),0))</f>
        <v>-683781.44</v>
      </c>
      <c r="L248" s="136">
        <f t="array" ref="L248">SUM(IF(d_year=$L$129,IF(d_month=$L$130,IF(d_acct=B248,d_amt,0),0),0))</f>
        <v>-264286.38</v>
      </c>
      <c r="M248" s="501">
        <f t="array" ref="M248">SUM(IF(d_year=$M$129,IF(d_month=$M$130,IF(d_acct=B248,d_amt,0),0),0))</f>
        <v>-79476.14</v>
      </c>
      <c r="N248" s="136">
        <f t="array" ref="N248">SUM(IF(d_year=$N$129,IF(d_month=$N$130,IF(d_acct=B248,d_amt,0),0),0))</f>
        <v>0</v>
      </c>
      <c r="O248" s="501">
        <f t="array" ref="O248">SUM(IF(d_year=$O$129,IF(d_month=$O$130,IF(d_acct=B248,d_amt,0),0),0))</f>
        <v>0</v>
      </c>
      <c r="P248" s="501">
        <f t="array" ref="P248">SUM(IF(d_year=$P$129,IF(d_month=$P$130,IF(d_acct=B248,d_amt,0),0),0))</f>
        <v>0</v>
      </c>
      <c r="Q248" s="136">
        <f t="array" ref="Q248">SUM(IF(d_year=$Q$129,IF(d_month=$Q$130,IF(d_acct=B248,d_amt,0),0),0))</f>
        <v>0</v>
      </c>
      <c r="R248" s="136">
        <f t="array" ref="R248">SUM(IF(d_year=$R$129,IF(d_month=$R$130,IF(d_acct=B248,d_amt,0),0),0))</f>
        <v>0</v>
      </c>
      <c r="S248" s="137">
        <f t="array" ref="S248">SUM(IF(d_year=$S$129,IF(d_month=$S$130,IF(d_acct=B248,d_amt,0),0),0))</f>
        <v>0</v>
      </c>
      <c r="W248" s="67">
        <v>0</v>
      </c>
      <c r="Y248" s="312"/>
      <c r="Z248" s="312"/>
      <c r="AA248" s="312"/>
      <c r="AB248" s="312"/>
      <c r="AC248" s="312"/>
      <c r="AD248" s="312"/>
      <c r="AH248" s="408"/>
      <c r="AI248" s="408"/>
      <c r="AJ248" s="408"/>
      <c r="AK248" s="408"/>
    </row>
    <row r="249" spans="1:16384" s="67" customFormat="1" ht="15.95" customHeight="1">
      <c r="B249" s="863" t="s">
        <v>337</v>
      </c>
      <c r="C249" s="67" t="str">
        <f t="shared" si="81"/>
        <v>Sls For Resale-SchSys Ctrl Disp-A05 Cap</v>
      </c>
      <c r="G249" s="83"/>
      <c r="H249" s="136">
        <f t="array" ref="H249">SUM(IF(d_year=$H$129,IF(d_month=$H$130,IF(d_acct=B249,d_amt,0),0),0))</f>
        <v>-4649.5600000000004</v>
      </c>
      <c r="I249" s="136">
        <f t="array" ref="I249">SUM(IF(d_year=$I$129,IF(d_month=$I$130,IF(d_acct=B249,d_amt,0),0),0))</f>
        <v>-7415.26</v>
      </c>
      <c r="J249" s="136">
        <f t="array" ref="J249">SUM(IF(d_year=$J$129,IF(d_month=$J$130,IF(d_acct=B249,d_amt,0),0),0))</f>
        <v>-6275.82</v>
      </c>
      <c r="K249" s="136">
        <f t="array" ref="K249">SUM(IF(d_year=$K$129,IF(d_month=$K$130,IF(d_acct=B249,d_amt,0),0),0))</f>
        <v>-5018.5600000000004</v>
      </c>
      <c r="L249" s="136">
        <f t="array" ref="L249">SUM(IF(d_year=$L$129,IF(d_month=$L$130,IF(d_acct=B249,d_amt,0),0),0))</f>
        <v>-1786</v>
      </c>
      <c r="M249" s="501">
        <f t="array" ref="M249">SUM(IF(d_year=$M$129,IF(d_month=$M$130,IF(d_acct=B249,d_amt,0),0),0))</f>
        <v>-473.72</v>
      </c>
      <c r="N249" s="136">
        <f t="array" ref="N249">SUM(IF(d_year=$N$129,IF(d_month=$N$130,IF(d_acct=B249,d_amt,0),0),0))</f>
        <v>0</v>
      </c>
      <c r="O249" s="501">
        <f t="array" ref="O249">SUM(IF(d_year=$O$129,IF(d_month=$O$130,IF(d_acct=B249,d_amt,0),0),0))</f>
        <v>0</v>
      </c>
      <c r="P249" s="501">
        <f t="array" ref="P249">SUM(IF(d_year=$P$129,IF(d_month=$P$130,IF(d_acct=B249,d_amt,0),0),0))</f>
        <v>0</v>
      </c>
      <c r="Q249" s="136">
        <f t="array" ref="Q249">SUM(IF(d_year=$Q$129,IF(d_month=$Q$130,IF(d_acct=B249,d_amt,0),0),0))</f>
        <v>0</v>
      </c>
      <c r="R249" s="136">
        <f t="array" ref="R249">SUM(IF(d_year=$R$129,IF(d_month=$R$130,IF(d_acct=B249,d_amt,0),0),0))</f>
        <v>0</v>
      </c>
      <c r="S249" s="137">
        <f t="array" ref="S249">SUM(IF(d_year=$S$129,IF(d_month=$S$130,IF(d_acct=B249,d_amt,0),0),0))</f>
        <v>0</v>
      </c>
      <c r="W249" s="67">
        <v>0</v>
      </c>
      <c r="Y249" s="312"/>
      <c r="Z249" s="312"/>
      <c r="AA249" s="312"/>
      <c r="AB249" s="312"/>
      <c r="AC249" s="312"/>
      <c r="AD249" s="312"/>
      <c r="AH249" s="408"/>
      <c r="AI249" s="408"/>
      <c r="AJ249" s="408"/>
      <c r="AK249" s="408"/>
    </row>
    <row r="250" spans="1:16384" s="67" customFormat="1" ht="15.95" customHeight="1">
      <c r="B250" s="863" t="s">
        <v>338</v>
      </c>
      <c r="C250" s="67" t="str">
        <f t="shared" si="81"/>
        <v>Sls For Resale-Reactive&amp;Volt Ctrl-A05Cap</v>
      </c>
      <c r="G250" s="83"/>
      <c r="H250" s="136">
        <f t="array" ref="H250">SUM(IF(d_year=$H$129,IF(d_month=$H$130,IF(d_acct=B250,d_amt,0),0),0))</f>
        <v>-51432.480000000003</v>
      </c>
      <c r="I250" s="136">
        <f t="array" ref="I250">SUM(IF(d_year=$I$129,IF(d_month=$I$130,IF(d_acct=B250,d_amt,0),0),0))</f>
        <v>-73204.06</v>
      </c>
      <c r="J250" s="136">
        <f t="array" ref="J250">SUM(IF(d_year=$J$129,IF(d_month=$J$130,IF(d_acct=B250,d_amt,0),0),0))</f>
        <v>-60677.13</v>
      </c>
      <c r="K250" s="136">
        <f t="array" ref="K250">SUM(IF(d_year=$K$129,IF(d_month=$K$130,IF(d_acct=B250,d_amt,0),0),0))</f>
        <v>-50425</v>
      </c>
      <c r="L250" s="136">
        <f t="array" ref="L250">SUM(IF(d_year=$L$129,IF(d_month=$L$130,IF(d_acct=B250,d_amt,0),0),0))</f>
        <v>-22566.76</v>
      </c>
      <c r="M250" s="501">
        <f t="array" ref="M250">SUM(IF(d_year=$M$129,IF(d_month=$M$130,IF(d_acct=B250,d_amt,0),0),0))</f>
        <v>-6868.94</v>
      </c>
      <c r="N250" s="136">
        <f t="array" ref="N250">SUM(IF(d_year=$N$129,IF(d_month=$N$130,IF(d_acct=B250,d_amt,0),0),0))</f>
        <v>0</v>
      </c>
      <c r="O250" s="501">
        <f t="array" ref="O250">SUM(IF(d_year=$O$129,IF(d_month=$O$130,IF(d_acct=B250,d_amt,0),0),0))</f>
        <v>0</v>
      </c>
      <c r="P250" s="501">
        <f t="array" ref="P250">SUM(IF(d_year=$P$129,IF(d_month=$P$130,IF(d_acct=B250,d_amt,0),0),0))</f>
        <v>0</v>
      </c>
      <c r="Q250" s="136">
        <f t="array" ref="Q250">SUM(IF(d_year=$Q$129,IF(d_month=$Q$130,IF(d_acct=B250,d_amt,0),0),0))</f>
        <v>0</v>
      </c>
      <c r="R250" s="136">
        <f t="array" ref="R250">SUM(IF(d_year=$R$129,IF(d_month=$R$130,IF(d_acct=B250,d_amt,0),0),0))</f>
        <v>0</v>
      </c>
      <c r="S250" s="137">
        <f t="array" ref="S250">SUM(IF(d_year=$S$129,IF(d_month=$S$130,IF(d_acct=B250,d_amt,0),0),0))</f>
        <v>0</v>
      </c>
      <c r="W250" s="67">
        <v>0</v>
      </c>
      <c r="Y250" s="312"/>
      <c r="Z250" s="312"/>
      <c r="AA250" s="312"/>
      <c r="AB250" s="312"/>
      <c r="AC250" s="312"/>
      <c r="AD250" s="312"/>
      <c r="AH250" s="408"/>
      <c r="AI250" s="408"/>
      <c r="AJ250" s="408"/>
      <c r="AK250" s="408"/>
    </row>
    <row r="251" spans="1:16384" s="67" customFormat="1" ht="15.95" customHeight="1">
      <c r="B251" s="863" t="s">
        <v>358</v>
      </c>
      <c r="C251" s="67" t="str">
        <f t="shared" si="81"/>
        <v>Sales For Resale-A05 CapacityRevenues</v>
      </c>
      <c r="G251" s="83"/>
      <c r="H251" s="136">
        <f t="array" ref="H251">SUM(IF(d_year=$H$129,IF(d_month=$H$130,IF(d_acct=B251,d_amt,0),0),0))</f>
        <v>-134098</v>
      </c>
      <c r="I251" s="136">
        <f t="array" ref="I251">SUM(IF(d_year=$I$129,IF(d_month=$I$130,IF(d_acct=B251,d_amt,0),0),0))</f>
        <v>-133730</v>
      </c>
      <c r="J251" s="136">
        <f t="array" ref="J251">SUM(IF(d_year=$J$129,IF(d_month=$J$130,IF(d_acct=B251,d_amt,0),0),0))</f>
        <v>-17298</v>
      </c>
      <c r="K251" s="136">
        <f t="array" ref="K251">SUM(IF(d_year=$K$129,IF(d_month=$K$130,IF(d_acct=B251,d_amt,0),0),0))</f>
        <v>-116280</v>
      </c>
      <c r="L251" s="136">
        <f t="array" ref="L251">SUM(IF(d_year=$L$129,IF(d_month=$L$130,IF(d_acct=B251,d_amt,0),0),0))</f>
        <v>-481938</v>
      </c>
      <c r="M251" s="501">
        <f t="array" ref="M251">SUM(IF(d_year=$M$129,IF(d_month=$M$130,IF(d_acct=B251,d_amt,0),0),0))</f>
        <v>-421540</v>
      </c>
      <c r="N251" s="136">
        <f t="array" ref="N251">SUM(IF(d_year=$N$129,IF(d_month=$N$130,IF(d_acct=B251,d_amt,0),0),0))</f>
        <v>0</v>
      </c>
      <c r="O251" s="501">
        <f t="array" ref="O251">SUM(IF(d_year=$O$129,IF(d_month=$O$130,IF(d_acct=B251,d_amt,0),0),0))</f>
        <v>0</v>
      </c>
      <c r="P251" s="501">
        <f t="array" ref="P251">SUM(IF(d_year=$P$129,IF(d_month=$P$130,IF(d_acct=B251,d_amt,0),0),0))</f>
        <v>0</v>
      </c>
      <c r="Q251" s="136">
        <f t="array" ref="Q251">SUM(IF(d_year=$Q$129,IF(d_month=$Q$130,IF(d_acct=B251,d_amt,0),0),0))</f>
        <v>0</v>
      </c>
      <c r="R251" s="136">
        <f t="array" ref="R251">SUM(IF(d_year=$R$129,IF(d_month=$R$130,IF(d_acct=B251,d_amt,0),0),0))</f>
        <v>0</v>
      </c>
      <c r="S251" s="137">
        <f t="array" ref="S251">SUM(IF(d_year=$S$129,IF(d_month=$S$130,IF(d_acct=B251,d_amt,0),0),0))</f>
        <v>0</v>
      </c>
      <c r="W251" s="67">
        <v>0</v>
      </c>
      <c r="Y251" s="312"/>
      <c r="Z251" s="312"/>
      <c r="AA251" s="312"/>
      <c r="AB251" s="312"/>
      <c r="AC251" s="312"/>
      <c r="AD251" s="312"/>
      <c r="AH251" s="408"/>
      <c r="AI251" s="408"/>
      <c r="AJ251" s="408"/>
      <c r="AK251" s="408"/>
    </row>
    <row r="252" spans="1:16384" s="75" customFormat="1" ht="15.95" customHeight="1">
      <c r="A252" s="75">
        <v>90</v>
      </c>
      <c r="B252" s="864" t="str">
        <f>VLOOKUP(A252,proj_info,3,FALSE)</f>
        <v>Transmission Revenues from Capacity Sales</v>
      </c>
      <c r="C252" s="138"/>
      <c r="D252" s="138"/>
      <c r="E252" s="138"/>
      <c r="F252" s="139"/>
      <c r="G252" s="140"/>
      <c r="H252" s="141">
        <f t="shared" ref="H252:S252" si="82">SUM(H246:H251)</f>
        <v>-1174833.04</v>
      </c>
      <c r="I252" s="141">
        <f t="shared" si="82"/>
        <v>-1041797.3999999999</v>
      </c>
      <c r="J252" s="141">
        <f t="shared" si="82"/>
        <v>-756536.86999999988</v>
      </c>
      <c r="K252" s="141">
        <f t="shared" si="82"/>
        <v>-404918.83999999997</v>
      </c>
      <c r="L252" s="141">
        <f t="shared" si="82"/>
        <v>-568743.23</v>
      </c>
      <c r="M252" s="502">
        <f t="shared" si="82"/>
        <v>-535398.9</v>
      </c>
      <c r="N252" s="141">
        <f t="shared" si="82"/>
        <v>0</v>
      </c>
      <c r="O252" s="502">
        <f t="shared" si="82"/>
        <v>0</v>
      </c>
      <c r="P252" s="502">
        <f t="shared" si="82"/>
        <v>0</v>
      </c>
      <c r="Q252" s="141">
        <f t="shared" si="82"/>
        <v>0</v>
      </c>
      <c r="R252" s="141">
        <f t="shared" si="82"/>
        <v>0</v>
      </c>
      <c r="S252" s="142">
        <f t="shared" si="82"/>
        <v>0</v>
      </c>
      <c r="W252" s="75">
        <v>-176592.50999999998</v>
      </c>
      <c r="AH252" s="409"/>
      <c r="AI252" s="409"/>
      <c r="AJ252" s="409"/>
      <c r="AK252" s="409"/>
    </row>
    <row r="253" spans="1:16384" s="75" customFormat="1" ht="15.95" customHeight="1">
      <c r="B253" s="866"/>
      <c r="C253" s="146"/>
      <c r="D253" s="146"/>
      <c r="E253" s="146"/>
      <c r="F253" s="147"/>
      <c r="G253" s="148"/>
      <c r="H253" s="149"/>
      <c r="I253" s="149"/>
      <c r="J253" s="149"/>
      <c r="K253" s="149"/>
      <c r="L253" s="149"/>
      <c r="M253" s="504"/>
      <c r="N253" s="149"/>
      <c r="O253" s="504"/>
      <c r="P253" s="767"/>
      <c r="Q253" s="149"/>
      <c r="R253" s="149"/>
      <c r="S253" s="150"/>
      <c r="AH253" s="409"/>
      <c r="AI253" s="409"/>
      <c r="AJ253" s="409"/>
      <c r="AK253" s="409"/>
    </row>
    <row r="254" spans="1:16384" s="408" customFormat="1" ht="15.95" customHeight="1">
      <c r="B254" s="863" t="s">
        <v>593</v>
      </c>
      <c r="C254" s="408" t="str">
        <f t="shared" ref="C254" si="83">VLOOKUP(B254,acct_desc,2,FALSE)</f>
        <v>Fukushima Recoverable O&amp;M - PSL</v>
      </c>
      <c r="G254" s="783"/>
      <c r="H254" s="501">
        <f t="array" ref="H254">SUM(IF(d_year=$H$129,IF(d_month=$H$130,IF(d_acct=B254,d_amt,0),0),0))</f>
        <v>12722.21</v>
      </c>
      <c r="I254" s="501">
        <f t="array" ref="I254">SUM(IF(d_year=$I$129,IF(d_month=$I$130,IF(d_acct=B254,d_amt,0),0),0))</f>
        <v>12300.82</v>
      </c>
      <c r="J254" s="501">
        <f t="array" ref="J254">SUM(IF(d_year=$J$129,IF(d_month=$J$130,IF(d_acct=B254,d_amt,0),0),0))</f>
        <v>28495.85</v>
      </c>
      <c r="K254" s="501">
        <f t="array" ref="K254">SUM(IF(d_year=$K$129,IF(d_month=$K$130,IF(d_acct=B254,d_amt,0),0),0))</f>
        <v>25834.29</v>
      </c>
      <c r="L254" s="501">
        <f t="array" ref="L254">SUM(IF(d_year=$L$129,IF(d_month=$L$130,IF(d_acct=B254,d_amt,0),0),0))</f>
        <v>92108.14</v>
      </c>
      <c r="M254" s="501">
        <f t="array" ref="M254">SUM(IF(d_year=$M$129,IF(d_month=$M$130,IF(d_acct=B254,d_amt,0),0),0))</f>
        <v>90537.36</v>
      </c>
      <c r="N254" s="501">
        <f t="array" ref="N254">SUM(IF(d_year=$N$129,IF(d_month=$N$130,IF(d_acct=B254,d_amt,0),0),0))</f>
        <v>0</v>
      </c>
      <c r="O254" s="501">
        <f t="array" ref="O254">SUM(IF(d_year=$O$129,IF(d_month=$O$130,IF(d_acct=B254,d_amt,0),0),0))</f>
        <v>0</v>
      </c>
      <c r="P254" s="501">
        <f t="array" ref="P254">SUM(IF(d_year=$P$129,IF(d_month=$P$130,IF(d_acct=B254,d_amt,0),0),0))</f>
        <v>0</v>
      </c>
      <c r="Q254" s="501">
        <f t="array" ref="Q254">SUM(IF(d_year=$Q$129,IF(d_month=$Q$130,IF(d_acct=B254,d_amt,0),0),0))</f>
        <v>0</v>
      </c>
      <c r="R254" s="501">
        <f t="array" ref="R254">SUM(IF(d_year=$R$129,IF(d_month=$R$130,IF(d_acct=B254,d_amt,0),0),0))</f>
        <v>0</v>
      </c>
      <c r="S254" s="784">
        <f t="array" ref="S254">SUM(IF(d_year=$S$129,IF(d_month=$S$130,IF(d_acct=B254,d_amt,0),0),0))</f>
        <v>0</v>
      </c>
      <c r="W254" s="408">
        <v>238851.7</v>
      </c>
    </row>
    <row r="255" spans="1:16384" s="312" customFormat="1" ht="15.95" customHeight="1">
      <c r="B255" s="863" t="s">
        <v>599</v>
      </c>
      <c r="C255" s="312" t="str">
        <f t="shared" ref="C255:C259" si="84">VLOOKUP(B255,acct_desc,2,FALSE)</f>
        <v>Fukushima Recoverable O&amp;M - PTN</v>
      </c>
      <c r="G255" s="83"/>
      <c r="H255" s="314">
        <f t="array" ref="H255">SUM(IF(d_year=$H$129,IF(d_month=$H$130,IF(d_acct=B255,d_amt,0),0),0))</f>
        <v>9540.76</v>
      </c>
      <c r="I255" s="314">
        <f t="array" ref="I255">SUM(IF(d_year=$I$129,IF(d_month=$I$130,IF(d_acct=B255,d_amt,0),0),0))</f>
        <v>8155.46</v>
      </c>
      <c r="J255" s="314">
        <f t="array" ref="J255">SUM(IF(d_year=$J$129,IF(d_month=$J$130,IF(d_acct=B255,d_amt,0),0),0))</f>
        <v>12774.58</v>
      </c>
      <c r="K255" s="314">
        <f t="array" ref="K255">SUM(IF(d_year=$K$129,IF(d_month=$K$130,IF(d_acct=B255,d_amt,0),0),0))</f>
        <v>2832.5</v>
      </c>
      <c r="L255" s="314">
        <f t="array" ref="L255">SUM(IF(d_year=$L$129,IF(d_month=$L$130,IF(d_acct=B255,d_amt,0),0),0))</f>
        <v>860</v>
      </c>
      <c r="M255" s="501">
        <f t="array" ref="M255">SUM(IF(d_year=$M$129,IF(d_month=$M$130,IF(d_acct=B255,d_amt,0),0),0))</f>
        <v>6237.96</v>
      </c>
      <c r="N255" s="314">
        <f t="array" ref="N255">SUM(IF(d_year=$N$129,IF(d_month=$N$130,IF(d_acct=B255,d_amt,0),0),0))</f>
        <v>0</v>
      </c>
      <c r="O255" s="501">
        <f t="array" ref="O255">SUM(IF(d_year=$O$129,IF(d_month=$O$130,IF(d_acct=B255,d_amt,0),0),0))</f>
        <v>0</v>
      </c>
      <c r="P255" s="501">
        <f t="array" ref="P255">SUM(IF(d_year=$P$129,IF(d_month=$P$130,IF(d_acct=B255,d_amt,0),0),0))</f>
        <v>0</v>
      </c>
      <c r="Q255" s="314">
        <f t="array" ref="Q255">SUM(IF(d_year=$Q$129,IF(d_month=$Q$130,IF(d_acct=B255,d_amt,0),0),0))</f>
        <v>0</v>
      </c>
      <c r="R255" s="314">
        <f t="array" ref="R255">SUM(IF(d_year=$R$129,IF(d_month=$R$130,IF(d_acct=B255,d_amt,0),0),0))</f>
        <v>0</v>
      </c>
      <c r="S255" s="137">
        <f t="array" ref="S255">SUM(IF(d_year=$S$129,IF(d_month=$S$130,IF(d_acct=B255,d_amt,0),0),0))</f>
        <v>0</v>
      </c>
      <c r="W255" s="312">
        <v>238851.7</v>
      </c>
      <c r="AH255" s="408"/>
      <c r="AI255" s="408"/>
      <c r="AJ255" s="408"/>
      <c r="AK255" s="408"/>
    </row>
    <row r="256" spans="1:16384" s="312" customFormat="1" ht="15.95" customHeight="1">
      <c r="B256" s="863" t="s">
        <v>601</v>
      </c>
      <c r="C256" s="312" t="str">
        <f t="shared" si="84"/>
        <v>Fukushima Recoverable O&amp;M - PTN</v>
      </c>
      <c r="G256" s="83"/>
      <c r="H256" s="314">
        <f t="array" ref="H256">SUM(IF(d_year=$H$129,IF(d_month=$H$130,IF(d_acct=B256,d_amt,0),0),0))</f>
        <v>0</v>
      </c>
      <c r="I256" s="314">
        <f t="array" ref="I256">SUM(IF(d_year=$I$129,IF(d_month=$I$130,IF(d_acct=B256,d_amt,0),0),0))</f>
        <v>0</v>
      </c>
      <c r="J256" s="314">
        <f t="array" ref="J256">SUM(IF(d_year=$J$129,IF(d_month=$J$130,IF(d_acct=B256,d_amt,0),0),0))</f>
        <v>0</v>
      </c>
      <c r="K256" s="314">
        <f t="array" ref="K256">SUM(IF(d_year=$K$129,IF(d_month=$K$130,IF(d_acct=B256,d_amt,0),0),0))</f>
        <v>0</v>
      </c>
      <c r="L256" s="314">
        <f t="array" ref="L256">SUM(IF(d_year=$L$129,IF(d_month=$L$130,IF(d_acct=B256,d_amt,0),0),0))</f>
        <v>0</v>
      </c>
      <c r="M256" s="501">
        <f t="array" ref="M256">SUM(IF(d_year=$M$129,IF(d_month=$M$130,IF(d_acct=B256,d_amt,0),0),0))</f>
        <v>0</v>
      </c>
      <c r="N256" s="314">
        <f t="array" ref="N256">SUM(IF(d_year=$N$129,IF(d_month=$N$130,IF(d_acct=B256,d_amt,0),0),0))</f>
        <v>0</v>
      </c>
      <c r="O256" s="501">
        <f t="array" ref="O256">SUM(IF(d_year=$O$129,IF(d_month=$O$130,IF(d_acct=B256,d_amt,0),0),0))</f>
        <v>0</v>
      </c>
      <c r="P256" s="501">
        <f t="array" ref="P256">SUM(IF(d_year=$P$129,IF(d_month=$P$130,IF(d_acct=B256,d_amt,0),0),0))</f>
        <v>0</v>
      </c>
      <c r="Q256" s="314">
        <f t="array" ref="Q256">SUM(IF(d_year=$Q$129,IF(d_month=$Q$130,IF(d_acct=B256,d_amt,0),0),0))</f>
        <v>0</v>
      </c>
      <c r="R256" s="314">
        <f t="array" ref="R256">SUM(IF(d_year=$R$129,IF(d_month=$R$130,IF(d_acct=B256,d_amt,0),0),0))</f>
        <v>0</v>
      </c>
      <c r="S256" s="137">
        <f t="array" ref="S256">SUM(IF(d_year=$S$129,IF(d_month=$S$130,IF(d_acct=B256,d_amt,0),0),0))</f>
        <v>0</v>
      </c>
      <c r="W256" s="312">
        <v>238851.7</v>
      </c>
      <c r="AH256" s="408"/>
      <c r="AI256" s="408"/>
      <c r="AJ256" s="408"/>
      <c r="AK256" s="408"/>
    </row>
    <row r="257" spans="1:37" s="312" customFormat="1" ht="15.95" customHeight="1">
      <c r="B257" s="863" t="s">
        <v>603</v>
      </c>
      <c r="C257" s="312" t="str">
        <f t="shared" si="84"/>
        <v>Fukushima Recoverable O&amp;M - PTN</v>
      </c>
      <c r="G257" s="83"/>
      <c r="H257" s="314">
        <f t="array" ref="H257">SUM(IF(d_year=$H$129,IF(d_month=$H$130,IF(d_acct=B257,d_amt,0),0),0))</f>
        <v>0</v>
      </c>
      <c r="I257" s="314">
        <f t="array" ref="I257">SUM(IF(d_year=$I$129,IF(d_month=$I$130,IF(d_acct=B257,d_amt,0),0),0))</f>
        <v>0</v>
      </c>
      <c r="J257" s="314">
        <f t="array" ref="J257">SUM(IF(d_year=$J$129,IF(d_month=$J$130,IF(d_acct=B257,d_amt,0),0),0))</f>
        <v>0</v>
      </c>
      <c r="K257" s="314">
        <f t="array" ref="K257">SUM(IF(d_year=$K$129,IF(d_month=$K$130,IF(d_acct=B257,d_amt,0),0),0))</f>
        <v>0</v>
      </c>
      <c r="L257" s="314">
        <f t="array" ref="L257">SUM(IF(d_year=$L$129,IF(d_month=$L$130,IF(d_acct=B257,d_amt,0),0),0))</f>
        <v>0</v>
      </c>
      <c r="M257" s="501">
        <f t="array" ref="M257">SUM(IF(d_year=$M$129,IF(d_month=$M$130,IF(d_acct=B257,d_amt,0),0),0))</f>
        <v>0</v>
      </c>
      <c r="N257" s="314">
        <f t="array" ref="N257">SUM(IF(d_year=$N$129,IF(d_month=$N$130,IF(d_acct=B257,d_amt,0),0),0))</f>
        <v>0</v>
      </c>
      <c r="O257" s="501">
        <f t="array" ref="O257">SUM(IF(d_year=$O$129,IF(d_month=$O$130,IF(d_acct=B257,d_amt,0),0),0))</f>
        <v>0</v>
      </c>
      <c r="P257" s="501">
        <f t="array" ref="P257">SUM(IF(d_year=$P$129,IF(d_month=$P$130,IF(d_acct=B257,d_amt,0),0),0))</f>
        <v>0</v>
      </c>
      <c r="Q257" s="314">
        <f t="array" ref="Q257">SUM(IF(d_year=$Q$129,IF(d_month=$Q$130,IF(d_acct=B257,d_amt,0),0),0))</f>
        <v>0</v>
      </c>
      <c r="R257" s="314">
        <f t="array" ref="R257">SUM(IF(d_year=$R$129,IF(d_month=$R$130,IF(d_acct=B257,d_amt,0),0),0))</f>
        <v>0</v>
      </c>
      <c r="S257" s="137">
        <f t="array" ref="S257">SUM(IF(d_year=$S$129,IF(d_month=$S$130,IF(d_acct=B257,d_amt,0),0),0))</f>
        <v>0</v>
      </c>
      <c r="W257" s="312">
        <v>238851.7</v>
      </c>
      <c r="AH257" s="408"/>
      <c r="AI257" s="408"/>
      <c r="AJ257" s="408"/>
      <c r="AK257" s="408"/>
    </row>
    <row r="258" spans="1:37" s="312" customFormat="1" ht="15.95" customHeight="1">
      <c r="B258" s="863" t="s">
        <v>752</v>
      </c>
      <c r="C258" s="312" t="str">
        <f t="shared" si="84"/>
        <v>(528A) Maint Supv &amp; Engineering-Fukushim</v>
      </c>
      <c r="G258" s="83"/>
      <c r="H258" s="838">
        <f t="array" ref="H258">SUM(IF(d_year=$H$129,IF(d_month=$H$130,IF(d_acct=B258,d_amt,0),0),0))</f>
        <v>1598</v>
      </c>
      <c r="I258" s="838">
        <f t="array" ref="I258">SUM(IF(d_year=$I$129,IF(d_month=$I$130,IF(d_acct=B258,d_amt,0),0),0))</f>
        <v>950</v>
      </c>
      <c r="J258" s="838">
        <f t="array" ref="J258">SUM(IF(d_year=$J$129,IF(d_month=$J$130,IF(d_acct=B258,d_amt,0),0),0))</f>
        <v>950</v>
      </c>
      <c r="K258" s="838">
        <f t="array" ref="K258">SUM(IF(d_year=$K$129,IF(d_month=$K$130,IF(d_acct=B258,d_amt,0),0),0))</f>
        <v>1398.75</v>
      </c>
      <c r="L258" s="838">
        <f t="array" ref="L258">SUM(IF(d_year=$L$129,IF(d_month=$L$130,IF(d_acct=B258,d_amt,0),0),0))</f>
        <v>1350</v>
      </c>
      <c r="M258" s="839">
        <f t="array" ref="M258">SUM(IF(d_year=$M$129,IF(d_month=$M$130,IF(d_acct=B258,d_amt,0),0),0))</f>
        <v>1680.81</v>
      </c>
      <c r="N258" s="838">
        <f t="array" ref="N258">SUM(IF(d_year=$N$129,IF(d_month=$N$130,IF(d_acct=B258,d_amt,0),0),0))</f>
        <v>0</v>
      </c>
      <c r="O258" s="839">
        <f t="array" ref="O258">SUM(IF(d_year=$O$129,IF(d_month=$O$130,IF(d_acct=B258,d_amt,0),0),0))</f>
        <v>0</v>
      </c>
      <c r="P258" s="839">
        <f t="array" ref="P258">SUM(IF(d_year=$P$129,IF(d_month=$P$130,IF(d_acct=B258,d_amt,0),0),0))</f>
        <v>0</v>
      </c>
      <c r="Q258" s="838">
        <f t="array" ref="Q258">SUM(IF(d_year=$Q$129,IF(d_month=$Q$130,IF(d_acct=B258,d_amt,0),0),0))</f>
        <v>0</v>
      </c>
      <c r="R258" s="838">
        <f t="array" ref="R258">SUM(IF(d_year=$R$129,IF(d_month=$R$130,IF(d_acct=B258,d_amt,0),0),0))</f>
        <v>0</v>
      </c>
      <c r="S258" s="840">
        <f t="array" ref="S258">SUM(IF(d_year=$S$129,IF(d_month=$S$130,IF(d_acct=B258,d_amt,0),0),0))</f>
        <v>0</v>
      </c>
      <c r="AH258" s="408"/>
      <c r="AI258" s="408"/>
      <c r="AJ258" s="408"/>
      <c r="AK258" s="408"/>
    </row>
    <row r="259" spans="1:37" s="312" customFormat="1" ht="15.95" customHeight="1">
      <c r="B259" s="863" t="s">
        <v>754</v>
      </c>
      <c r="C259" s="312" t="str">
        <f t="shared" si="84"/>
        <v>PTN FLOODING Mods Recoverable O&amp;M</v>
      </c>
      <c r="G259" s="841"/>
      <c r="H259" s="844">
        <f t="array" ref="H259">SUM(IF(d_year=$H$129,IF(d_month=$H$130,IF(d_acct=B259,d_amt,0),0),0))</f>
        <v>37.119999999999997</v>
      </c>
      <c r="I259" s="844">
        <f t="array" ref="I259">SUM(IF(d_year=$I$129,IF(d_month=$I$130,IF(d_acct=B259,d_amt,0),0),0))</f>
        <v>0</v>
      </c>
      <c r="J259" s="844">
        <f t="array" ref="J259">SUM(IF(d_year=$J$129,IF(d_month=$J$130,IF(d_acct=B259,d_amt,0),0),0))</f>
        <v>0</v>
      </c>
      <c r="K259" s="844">
        <f t="array" ref="K259">SUM(IF(d_year=$K$129,IF(d_month=$K$130,IF(d_acct=B259,d_amt,0),0),0))</f>
        <v>0</v>
      </c>
      <c r="L259" s="844">
        <f t="array" ref="L259">SUM(IF(d_year=$L$129,IF(d_month=$L$130,IF(d_acct=B259,d_amt,0),0),0))</f>
        <v>0</v>
      </c>
      <c r="M259" s="845">
        <f t="array" ref="M259">SUM(IF(d_year=$M$129,IF(d_month=$M$130,IF(d_acct=B259,d_amt,0),0),0))</f>
        <v>16572</v>
      </c>
      <c r="N259" s="844">
        <f t="array" ref="N259">SUM(IF(d_year=$N$129,IF(d_month=$N$130,IF(d_acct=B259,d_amt,0),0),0))</f>
        <v>0</v>
      </c>
      <c r="O259" s="845">
        <f t="array" ref="O259">SUM(IF(d_year=$O$129,IF(d_month=$O$130,IF(d_acct=B259,d_amt,0),0),0))</f>
        <v>0</v>
      </c>
      <c r="P259" s="845">
        <f t="array" ref="P259">SUM(IF(d_year=$P$129,IF(d_month=$P$130,IF(d_acct=B259,d_amt,0),0),0))</f>
        <v>0</v>
      </c>
      <c r="Q259" s="844">
        <f t="array" ref="Q259">SUM(IF(d_year=$Q$129,IF(d_month=$Q$130,IF(d_acct=B259,d_amt,0),0),0))</f>
        <v>0</v>
      </c>
      <c r="R259" s="844">
        <f t="array" ref="R259">SUM(IF(d_year=$R$129,IF(d_month=$R$130,IF(d_acct=B259,d_amt,0),0),0))</f>
        <v>0</v>
      </c>
      <c r="S259" s="844">
        <f t="array" ref="S259">SUM(IF(d_year=$S$129,IF(d_month=$S$130,IF(d_acct=B259,d_amt,0),0),0))</f>
        <v>0</v>
      </c>
      <c r="AH259" s="408"/>
      <c r="AI259" s="408"/>
      <c r="AJ259" s="408"/>
      <c r="AK259" s="408"/>
    </row>
    <row r="260" spans="1:37" s="312" customFormat="1" ht="15.95" customHeight="1">
      <c r="B260" s="863" t="s">
        <v>805</v>
      </c>
      <c r="C260" s="312" t="str">
        <f t="shared" ref="C260:C261" si="85">VLOOKUP(B260,acct_desc,2,FALSE)</f>
        <v>(524G) Misc Nuclear Pwr Exp-Fukushima-Re</v>
      </c>
      <c r="G260" s="841"/>
      <c r="H260" s="844">
        <f t="array" ref="H260">SUM(IF(d_year=$H$129,IF(d_month=$H$130,IF(d_acct=B260,d_amt,0),0),0))</f>
        <v>0</v>
      </c>
      <c r="I260" s="844">
        <f t="array" ref="I260">SUM(IF(d_year=$I$129,IF(d_month=$I$130,IF(d_acct=B260,d_amt,0),0),0))</f>
        <v>32719.919999999998</v>
      </c>
      <c r="J260" s="844">
        <f t="array" ref="J260">SUM(IF(d_year=$J$129,IF(d_month=$J$130,IF(d_acct=B260,d_amt,0),0),0))</f>
        <v>17445.03</v>
      </c>
      <c r="K260" s="844">
        <f t="array" ref="K260">SUM(IF(d_year=$K$129,IF(d_month=$K$130,IF(d_acct=B260,d_amt,0),0),0))</f>
        <v>12123.32</v>
      </c>
      <c r="L260" s="844">
        <f t="array" ref="L260">SUM(IF(d_year=$L$129,IF(d_month=$L$130,IF(d_acct=B260,d_amt,0),0),0))</f>
        <v>13251.38</v>
      </c>
      <c r="M260" s="845">
        <f t="array" ref="M260">SUM(IF(d_year=$M$129,IF(d_month=$M$130,IF(d_acct=B260,d_amt,0),0),0))</f>
        <v>14044.49</v>
      </c>
      <c r="N260" s="844">
        <f t="array" ref="N260">SUM(IF(d_year=$N$129,IF(d_month=$N$130,IF(d_acct=B260,d_amt,0),0),0))</f>
        <v>0</v>
      </c>
      <c r="O260" s="845">
        <f t="array" ref="O260">SUM(IF(d_year=$O$129,IF(d_month=$O$130,IF(d_acct=B260,d_amt,0),0),0))</f>
        <v>0</v>
      </c>
      <c r="P260" s="845">
        <f t="array" ref="P260">SUM(IF(d_year=$P$129,IF(d_month=$P$130,IF(d_acct=B260,d_amt,0),0),0))</f>
        <v>0</v>
      </c>
      <c r="Q260" s="844">
        <f t="array" ref="Q260">SUM(IF(d_year=$Q$129,IF(d_month=$Q$130,IF(d_acct=B260,d_amt,0),0),0))</f>
        <v>0</v>
      </c>
      <c r="R260" s="844">
        <f t="array" ref="R260">SUM(IF(d_year=$R$129,IF(d_month=$R$130,IF(d_acct=B260,d_amt,0),0),0))</f>
        <v>0</v>
      </c>
      <c r="S260" s="844">
        <f t="array" ref="S260">SUM(IF(d_year=$S$129,IF(d_month=$S$130,IF(d_acct=B260,d_amt,0),0),0))</f>
        <v>0</v>
      </c>
      <c r="AH260" s="408"/>
      <c r="AI260" s="408"/>
      <c r="AJ260" s="408"/>
      <c r="AK260" s="408"/>
    </row>
    <row r="261" spans="1:37" s="312" customFormat="1" ht="15.95" customHeight="1">
      <c r="B261" s="863" t="s">
        <v>806</v>
      </c>
      <c r="C261" s="312" t="str">
        <f t="shared" si="85"/>
        <v>(524G) Misc Nuclear Pwr Exp-Fukushima-Re</v>
      </c>
      <c r="G261" s="841"/>
      <c r="H261" s="844">
        <f t="array" ref="H261">SUM(IF(d_year=$H$129,IF(d_month=$H$130,IF(d_acct=B261,d_amt,0),0),0))</f>
        <v>0</v>
      </c>
      <c r="I261" s="844">
        <f t="array" ref="I261">SUM(IF(d_year=$I$129,IF(d_month=$I$130,IF(d_acct=B261,d_amt,0),0),0))</f>
        <v>18485.849999999999</v>
      </c>
      <c r="J261" s="844">
        <f t="array" ref="J261">SUM(IF(d_year=$J$129,IF(d_month=$J$130,IF(d_acct=B261,d_amt,0),0),0))</f>
        <v>10462.17</v>
      </c>
      <c r="K261" s="844">
        <f t="array" ref="K261">SUM(IF(d_year=$K$129,IF(d_month=$K$130,IF(d_acct=B261,d_amt,0),0),0))</f>
        <v>9032.2800000000007</v>
      </c>
      <c r="L261" s="844">
        <f t="array" ref="L261">SUM(IF(d_year=$L$129,IF(d_month=$L$130,IF(d_acct=B261,d_amt,0),0),0))</f>
        <v>16157.26</v>
      </c>
      <c r="M261" s="845">
        <f t="array" ref="M261">SUM(IF(d_year=$M$129,IF(d_month=$M$130,IF(d_acct=B261,d_amt,0),0),0))</f>
        <v>9844.01</v>
      </c>
      <c r="N261" s="844">
        <f t="array" ref="N261">SUM(IF(d_year=$N$129,IF(d_month=$N$130,IF(d_acct=B261,d_amt,0),0),0))</f>
        <v>0</v>
      </c>
      <c r="O261" s="845">
        <f t="array" ref="O261">SUM(IF(d_year=$O$129,IF(d_month=$O$130,IF(d_acct=B261,d_amt,0),0),0))</f>
        <v>0</v>
      </c>
      <c r="P261" s="845">
        <f t="array" ref="P261">SUM(IF(d_year=$P$129,IF(d_month=$P$130,IF(d_acct=B261,d_amt,0),0),0))</f>
        <v>0</v>
      </c>
      <c r="Q261" s="844">
        <f t="array" ref="Q261">SUM(IF(d_year=$Q$129,IF(d_month=$Q$130,IF(d_acct=B261,d_amt,0),0),0))</f>
        <v>0</v>
      </c>
      <c r="R261" s="844">
        <f t="array" ref="R261">SUM(IF(d_year=$R$129,IF(d_month=$R$130,IF(d_acct=B261,d_amt,0),0),0))</f>
        <v>0</v>
      </c>
      <c r="S261" s="844">
        <f t="array" ref="S261">SUM(IF(d_year=$S$129,IF(d_month=$S$130,IF(d_acct=B261,d_amt,0),0),0))</f>
        <v>0</v>
      </c>
      <c r="AH261" s="408"/>
      <c r="AI261" s="408"/>
      <c r="AJ261" s="408"/>
      <c r="AK261" s="408"/>
    </row>
    <row r="262" spans="1:37" s="312" customFormat="1" ht="15.95" customHeight="1">
      <c r="B262" s="863" t="s">
        <v>2704</v>
      </c>
      <c r="C262" s="312" t="str">
        <f>VLOOKUP(B262,acct_desc,2,FALSE)</f>
        <v>(524G) Misc Nuclear Pwr Exp-Fukushima-Re</v>
      </c>
      <c r="G262" s="841"/>
      <c r="H262" s="844">
        <f t="array" ref="H262">SUM(IF(d_year=$H$129,IF(d_month=$H$130,IF(d_acct=B262,d_amt,0),0),0))</f>
        <v>0</v>
      </c>
      <c r="I262" s="844">
        <f t="array" ref="I262">SUM(IF(d_year=$I$129,IF(d_month=$I$130,IF(d_acct=B262,d_amt,0),0),0))</f>
        <v>0</v>
      </c>
      <c r="J262" s="844">
        <f t="array" ref="J262">SUM(IF(d_year=$J$129,IF(d_month=$J$130,IF(d_acct=B262,d_amt,0),0),0))</f>
        <v>0</v>
      </c>
      <c r="K262" s="844">
        <f t="array" ref="K262">SUM(IF(d_year=$K$129,IF(d_month=$K$130,IF(d_acct=B262,d_amt,0),0),0))</f>
        <v>17099.16</v>
      </c>
      <c r="L262" s="844">
        <f t="array" ref="L262">SUM(IF(d_year=$L$129,IF(d_month=$L$130,IF(d_acct=B262,d_amt,0),0),0))</f>
        <v>17037.71</v>
      </c>
      <c r="M262" s="845">
        <f t="array" ref="M262">SUM(IF(d_year=$M$129,IF(d_month=$M$130,IF(d_acct=B262,d_amt,0),0),0))</f>
        <v>323.79000000000002</v>
      </c>
      <c r="N262" s="844">
        <f t="array" ref="N262">SUM(IF(d_year=$N$129,IF(d_month=$N$130,IF(d_acct=B262,d_amt,0),0),0))</f>
        <v>0</v>
      </c>
      <c r="O262" s="845">
        <f t="array" ref="O262">SUM(IF(d_year=$O$129,IF(d_month=$O$130,IF(d_acct=B262,d_amt,0),0),0))</f>
        <v>0</v>
      </c>
      <c r="P262" s="845">
        <f t="array" ref="P262">SUM(IF(d_year=$P$129,IF(d_month=$P$130,IF(d_acct=B262,d_amt,0),0),0))</f>
        <v>0</v>
      </c>
      <c r="Q262" s="844">
        <f t="array" ref="Q262">SUM(IF(d_year=$Q$129,IF(d_month=$Q$130,IF(d_acct=B262,d_amt,0),0),0))</f>
        <v>0</v>
      </c>
      <c r="R262" s="844">
        <f t="array" ref="R262">SUM(IF(d_year=$R$129,IF(d_month=$R$130,IF(d_acct=B262,d_amt,0),0),0))</f>
        <v>0</v>
      </c>
      <c r="S262" s="844">
        <f t="array" ref="S262">SUM(IF(d_year=$S$129,IF(d_month=$S$130,IF(d_acct=B262,d_amt,0),0),0))</f>
        <v>0</v>
      </c>
      <c r="AH262" s="408"/>
      <c r="AI262" s="408"/>
      <c r="AJ262" s="408"/>
      <c r="AK262" s="408"/>
    </row>
    <row r="263" spans="1:37" s="312" customFormat="1" ht="15.95" customHeight="1">
      <c r="B263" s="904" t="s">
        <v>679</v>
      </c>
      <c r="C263" s="905" t="str">
        <f t="shared" ref="C263" si="86">VLOOKUP(B263,acct_desc,2,FALSE)</f>
        <v>Fukushima Recoverable O&amp;M - EP</v>
      </c>
      <c r="D263" s="905"/>
      <c r="E263" s="905"/>
      <c r="F263" s="905"/>
      <c r="G263" s="906"/>
      <c r="H263" s="842">
        <f t="array" ref="H263">SUM(IF(d_year=$H$129,IF(d_month=$H$130,IF(d_acct=B263,d_amt,0),0),0))</f>
        <v>9683.57</v>
      </c>
      <c r="I263" s="842">
        <f t="array" ref="I263">SUM(IF(d_year=$I$129,IF(d_month=$I$130,IF(d_acct=B263,d_amt,0),0),0))</f>
        <v>-9683.07</v>
      </c>
      <c r="J263" s="842">
        <f t="array" ref="J263">SUM(IF(d_year=$J$129,IF(d_month=$J$130,IF(d_acct=B263,d_amt,0),0),0))</f>
        <v>0</v>
      </c>
      <c r="K263" s="842">
        <f t="array" ref="K263">SUM(IF(d_year=$K$129,IF(d_month=$K$130,IF(d_acct=B263,d_amt,0),0),0))</f>
        <v>0</v>
      </c>
      <c r="L263" s="842">
        <f t="array" ref="L263">SUM(IF(d_year=$L$129,IF(d_month=$L$130,IF(d_acct=B263,d_amt,0),0),0))</f>
        <v>0</v>
      </c>
      <c r="M263" s="843">
        <f t="array" ref="M263">SUM(IF(d_year=$M$129,IF(d_month=$M$130,IF(d_acct=B263,d_amt,0),0),0))</f>
        <v>0</v>
      </c>
      <c r="N263" s="842">
        <f t="array" ref="N263">SUM(IF(d_year=$N$129,IF(d_month=$N$130,IF(d_acct=B263,d_amt,0),0),0))</f>
        <v>0</v>
      </c>
      <c r="O263" s="843">
        <f t="array" ref="O263">SUM(IF(d_year=$O$129,IF(d_month=$O$130,IF(d_acct=B263,d_amt,0),0),0))</f>
        <v>0</v>
      </c>
      <c r="P263" s="843">
        <f t="array" ref="P263">SUM(IF(d_year=$P$129,IF(d_month=$P$130,IF(d_acct=B263,d_amt,0),0),0))</f>
        <v>0</v>
      </c>
      <c r="Q263" s="842">
        <f t="array" ref="Q263">SUM(IF(d_year=$Q$129,IF(d_month=$Q$130,IF(d_acct=B263,d_amt,0),0),0))</f>
        <v>0</v>
      </c>
      <c r="R263" s="842">
        <f t="array" ref="R263">SUM(IF(d_year=$R$129,IF(d_month=$R$130,IF(d_acct=B263,d_amt,0),0),0))</f>
        <v>0</v>
      </c>
      <c r="S263" s="846">
        <f t="array" ref="S263">SUM(IF(d_year=$S$129,IF(d_month=$S$130,IF(d_acct=B263,d_amt,0),0),0))</f>
        <v>0</v>
      </c>
      <c r="W263" s="312">
        <v>238851.7</v>
      </c>
      <c r="AH263" s="408"/>
      <c r="AI263" s="408"/>
      <c r="AJ263" s="408"/>
      <c r="AK263" s="408"/>
    </row>
    <row r="264" spans="1:37" s="75" customFormat="1" ht="15.95" customHeight="1">
      <c r="A264" s="75">
        <v>215</v>
      </c>
      <c r="B264" s="866" t="str">
        <f>VLOOKUP(A264,proj_info,3,FALSE)</f>
        <v xml:space="preserve">Incremental Nuclear NCR Compliance Costs O&amp;M </v>
      </c>
      <c r="C264" s="146"/>
      <c r="D264" s="146"/>
      <c r="E264" s="146"/>
      <c r="F264" s="147"/>
      <c r="G264" s="148"/>
      <c r="H264" s="149">
        <f>SUM(H254:H263)</f>
        <v>33581.660000000003</v>
      </c>
      <c r="I264" s="149">
        <f>SUM(I254:I263)</f>
        <v>62928.979999999989</v>
      </c>
      <c r="J264" s="149">
        <f t="shared" ref="J264:S264" si="87">SUM(J254:J263)</f>
        <v>70127.63</v>
      </c>
      <c r="K264" s="149">
        <f t="shared" si="87"/>
        <v>68320.3</v>
      </c>
      <c r="L264" s="149">
        <f t="shared" si="87"/>
        <v>140764.49</v>
      </c>
      <c r="M264" s="149">
        <f t="shared" si="87"/>
        <v>139240.42000000001</v>
      </c>
      <c r="N264" s="149">
        <f t="shared" si="87"/>
        <v>0</v>
      </c>
      <c r="O264" s="149">
        <f t="shared" si="87"/>
        <v>0</v>
      </c>
      <c r="P264" s="149">
        <f t="shared" si="87"/>
        <v>0</v>
      </c>
      <c r="Q264" s="149">
        <f t="shared" si="87"/>
        <v>0</v>
      </c>
      <c r="R264" s="149">
        <f t="shared" si="87"/>
        <v>0</v>
      </c>
      <c r="S264" s="149">
        <f t="shared" si="87"/>
        <v>0</v>
      </c>
      <c r="AH264" s="409"/>
      <c r="AI264" s="409"/>
      <c r="AJ264" s="409"/>
      <c r="AK264" s="409"/>
    </row>
    <row r="265" spans="1:37" s="75" customFormat="1" ht="15.95" customHeight="1">
      <c r="B265" s="866"/>
      <c r="C265" s="146"/>
      <c r="D265" s="146"/>
      <c r="E265" s="146"/>
      <c r="F265" s="147"/>
      <c r="G265" s="148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782"/>
      <c r="AH265" s="409"/>
      <c r="AI265" s="409"/>
      <c r="AJ265" s="409"/>
      <c r="AK265" s="409"/>
    </row>
    <row r="266" spans="1:37" s="75" customFormat="1" ht="15.95" customHeight="1">
      <c r="A266" s="312"/>
      <c r="B266" s="408" t="s">
        <v>649</v>
      </c>
      <c r="C266" s="312" t="s">
        <v>651</v>
      </c>
      <c r="D266" s="312"/>
      <c r="E266" s="312"/>
      <c r="F266" s="312"/>
      <c r="G266" s="148"/>
      <c r="H266" s="149">
        <f>'NRC P1 Base'!F30+'NRC P1 Base'!F31</f>
        <v>542551.78550806548</v>
      </c>
      <c r="I266" s="149">
        <f>'NRC P1 Base'!G30+'NRC P1 Base'!G31</f>
        <v>540339.95692357421</v>
      </c>
      <c r="J266" s="149">
        <f>'NRC P1 Base'!H30+'NRC P1 Base'!H31</f>
        <v>538128.12833908293</v>
      </c>
      <c r="K266" s="149">
        <f>'NRC P1 Base'!I30+'NRC P1 Base'!I31</f>
        <v>535916.29975459166</v>
      </c>
      <c r="L266" s="149">
        <f>'NRC P1 Base'!J30+'NRC P1 Base'!J31</f>
        <v>533704.4711701005</v>
      </c>
      <c r="M266" s="149">
        <f>'NRC P1 Base'!K30+'NRC P1 Base'!K31</f>
        <v>531492.64258560934</v>
      </c>
      <c r="N266" s="149">
        <f>'NRC P2 Base'!F30+'NRC P2 Base'!F31</f>
        <v>529280.81400111807</v>
      </c>
      <c r="O266" s="149">
        <f>'NRC P2 Base'!G30+'NRC P2 Base'!G31</f>
        <v>527068.98541662691</v>
      </c>
      <c r="P266" s="149">
        <f>'NRC P2 Base'!H30+'NRC P2 Base'!H31</f>
        <v>524857.15683213563</v>
      </c>
      <c r="Q266" s="149">
        <f>'NRC P2 Base'!I30+'NRC P2 Base'!I31</f>
        <v>522645.32824764441</v>
      </c>
      <c r="R266" s="149">
        <f>'NRC P2 Base'!J30+'NRC P2 Base'!J31</f>
        <v>520433.49966315308</v>
      </c>
      <c r="S266" s="137">
        <f>'NRC P2 Base'!K30+'NRC P2 Base'!K31</f>
        <v>518215.44296569872</v>
      </c>
      <c r="AH266" s="409"/>
      <c r="AI266" s="409"/>
      <c r="AJ266" s="409"/>
      <c r="AK266" s="409"/>
    </row>
    <row r="267" spans="1:37" s="75" customFormat="1" ht="15.95" customHeight="1">
      <c r="A267" s="312"/>
      <c r="B267" s="408" t="s">
        <v>650</v>
      </c>
      <c r="C267" s="312" t="s">
        <v>652</v>
      </c>
      <c r="D267" s="312"/>
      <c r="E267" s="312"/>
      <c r="F267" s="312"/>
      <c r="G267" s="148"/>
      <c r="H267" s="149">
        <f>'NRC P1 Base'!F34</f>
        <v>340083.77999999997</v>
      </c>
      <c r="I267" s="149">
        <f>'NRC P1 Base'!G34</f>
        <v>340083.79</v>
      </c>
      <c r="J267" s="149">
        <f>'NRC P1 Base'!H34</f>
        <v>340083.77999999997</v>
      </c>
      <c r="K267" s="149">
        <f>'NRC P1 Base'!I34</f>
        <v>340083.79</v>
      </c>
      <c r="L267" s="149">
        <f>'NRC P1 Base'!J34</f>
        <v>340083.77999999997</v>
      </c>
      <c r="M267" s="149">
        <f>'NRC P1 Base'!K34</f>
        <v>340083.79</v>
      </c>
      <c r="N267" s="149">
        <f>'NRC P2 Base'!F34</f>
        <v>340083.77999999997</v>
      </c>
      <c r="O267" s="149">
        <f>'NRC P2 Base'!G34</f>
        <v>340083.79</v>
      </c>
      <c r="P267" s="149">
        <f>'NRC P2 Base'!H34</f>
        <v>340083.77999999997</v>
      </c>
      <c r="Q267" s="149">
        <f>'NRC P2 Base'!I34</f>
        <v>340083.79</v>
      </c>
      <c r="R267" s="149">
        <f>'NRC P2 Base'!J34</f>
        <v>340083.77999999997</v>
      </c>
      <c r="S267" s="137">
        <f>'NRC P2 Base'!K34</f>
        <v>341999.0199999999</v>
      </c>
      <c r="AH267" s="409"/>
      <c r="AI267" s="409"/>
      <c r="AJ267" s="409"/>
      <c r="AK267" s="409"/>
    </row>
    <row r="268" spans="1:37" s="75" customFormat="1" ht="15.95" customHeight="1">
      <c r="A268" s="719"/>
      <c r="B268" s="408" t="s">
        <v>653</v>
      </c>
      <c r="C268" s="719"/>
      <c r="D268" s="719"/>
      <c r="E268" s="719"/>
      <c r="F268" s="719"/>
      <c r="G268" s="717"/>
      <c r="H268" s="718">
        <f t="shared" ref="H268:S268" si="88">H267+H266</f>
        <v>882635.56550806551</v>
      </c>
      <c r="I268" s="718">
        <f t="shared" si="88"/>
        <v>880423.74692357425</v>
      </c>
      <c r="J268" s="718">
        <f t="shared" si="88"/>
        <v>878211.90833908296</v>
      </c>
      <c r="K268" s="718">
        <f t="shared" si="88"/>
        <v>876000.0897545917</v>
      </c>
      <c r="L268" s="718">
        <f t="shared" si="88"/>
        <v>873788.25117010041</v>
      </c>
      <c r="M268" s="718">
        <f t="shared" si="88"/>
        <v>871576.43258560938</v>
      </c>
      <c r="N268" s="718">
        <f t="shared" si="88"/>
        <v>869364.59400111809</v>
      </c>
      <c r="O268" s="718">
        <f t="shared" si="88"/>
        <v>867152.77541662683</v>
      </c>
      <c r="P268" s="718">
        <f t="shared" si="88"/>
        <v>864940.93683213554</v>
      </c>
      <c r="Q268" s="718">
        <f t="shared" si="88"/>
        <v>862729.11824764439</v>
      </c>
      <c r="R268" s="718">
        <f t="shared" si="88"/>
        <v>860517.27966315299</v>
      </c>
      <c r="S268" s="718">
        <f t="shared" si="88"/>
        <v>860214.46296569868</v>
      </c>
      <c r="AH268" s="409"/>
      <c r="AI268" s="409"/>
      <c r="AJ268" s="409"/>
      <c r="AK268" s="409"/>
    </row>
    <row r="269" spans="1:37" s="75" customFormat="1" ht="15.95" customHeight="1">
      <c r="A269" s="714" t="s">
        <v>685</v>
      </c>
      <c r="B269" s="866" t="s">
        <v>654</v>
      </c>
      <c r="C269" s="719"/>
      <c r="D269" s="719"/>
      <c r="E269" s="719"/>
      <c r="F269" s="719"/>
      <c r="G269" s="717"/>
      <c r="H269" s="718">
        <f>H268</f>
        <v>882635.56550806551</v>
      </c>
      <c r="I269" s="718">
        <f>I268</f>
        <v>880423.74692357425</v>
      </c>
      <c r="J269" s="718">
        <f t="shared" ref="J269:S269" si="89">J268</f>
        <v>878211.90833908296</v>
      </c>
      <c r="K269" s="718">
        <f t="shared" si="89"/>
        <v>876000.0897545917</v>
      </c>
      <c r="L269" s="718">
        <f t="shared" si="89"/>
        <v>873788.25117010041</v>
      </c>
      <c r="M269" s="718">
        <f t="shared" si="89"/>
        <v>871576.43258560938</v>
      </c>
      <c r="N269" s="718">
        <f t="shared" si="89"/>
        <v>869364.59400111809</v>
      </c>
      <c r="O269" s="718">
        <f t="shared" si="89"/>
        <v>867152.77541662683</v>
      </c>
      <c r="P269" s="718">
        <f t="shared" si="89"/>
        <v>864940.93683213554</v>
      </c>
      <c r="Q269" s="718">
        <f t="shared" si="89"/>
        <v>862729.11824764439</v>
      </c>
      <c r="R269" s="718">
        <f t="shared" si="89"/>
        <v>860517.27966315299</v>
      </c>
      <c r="S269" s="718">
        <f t="shared" si="89"/>
        <v>860214.46296569868</v>
      </c>
      <c r="AH269" s="409"/>
      <c r="AI269" s="409"/>
      <c r="AJ269" s="409"/>
      <c r="AK269" s="409"/>
    </row>
    <row r="270" spans="1:37" s="75" customFormat="1" ht="15.95" customHeight="1">
      <c r="B270" s="866"/>
      <c r="C270" s="146"/>
      <c r="D270" s="146"/>
      <c r="E270" s="146"/>
      <c r="F270" s="147"/>
      <c r="G270" s="148"/>
      <c r="H270" s="149"/>
      <c r="I270" s="149"/>
      <c r="J270" s="149"/>
      <c r="K270" s="149"/>
      <c r="L270" s="149"/>
      <c r="M270" s="504"/>
      <c r="N270" s="149"/>
      <c r="O270" s="504"/>
      <c r="P270" s="767"/>
      <c r="Q270" s="149"/>
      <c r="R270" s="149"/>
      <c r="S270" s="150"/>
      <c r="AH270" s="409"/>
      <c r="AI270" s="409"/>
      <c r="AJ270" s="409"/>
      <c r="AK270" s="409"/>
    </row>
    <row r="271" spans="1:37" s="312" customFormat="1" ht="15.95" customHeight="1">
      <c r="B271" s="863" t="s">
        <v>684</v>
      </c>
      <c r="C271" s="312" t="str">
        <f t="shared" ref="C271" si="90">VLOOKUP(B271,acct_desc,2,FALSE)</f>
        <v>NCRC RECOVERABLE O&amp;M</v>
      </c>
      <c r="G271" s="83"/>
      <c r="H271" s="314">
        <f t="array" ref="H271">SUM(IF(d_year=$H$129,IF(d_month=$H$130,IF(d_acct=B271,d_amt,0),0),0))</f>
        <v>0</v>
      </c>
      <c r="I271" s="314">
        <f t="array" ref="I271">SUM(IF(d_year=$I$129,IF(d_month=$I$130,IF(d_acct=B271,d_amt,0),0),0))</f>
        <v>0</v>
      </c>
      <c r="J271" s="314">
        <f t="array" ref="J271">SUM(IF(d_year=$J$129,IF(d_month=$J$130,IF(d_acct=B271,d_amt,0),0),0))</f>
        <v>0</v>
      </c>
      <c r="K271" s="314">
        <f t="array" ref="K271">SUM(IF(d_year=$K$129,IF(d_month=$K$130,IF(d_acct=B271,d_amt,0),0),0))</f>
        <v>0</v>
      </c>
      <c r="L271" s="314">
        <f t="array" ref="L271">SUM(IF(d_year=$L$129,IF(d_month=$L$130,IF(d_acct=B271,d_amt,0),0),0))</f>
        <v>0</v>
      </c>
      <c r="M271" s="501">
        <f t="array" ref="M271">SUM(IF(d_year=$M$129,IF(d_month=$M$130,IF(d_acct=B271,d_amt,0),0),0))</f>
        <v>0</v>
      </c>
      <c r="N271" s="314">
        <f t="array" ref="N271">SUM(IF(d_year=$N$129,IF(d_month=$N$130,IF(d_acct=B271,d_amt,0),0),0))</f>
        <v>0</v>
      </c>
      <c r="O271" s="501">
        <f t="array" ref="O271">SUM(IF(d_year=$O$129,IF(d_month=$O$130,IF(d_acct=B271,d_amt,0),0),0))</f>
        <v>0</v>
      </c>
      <c r="P271" s="501">
        <f t="array" ref="P271">SUM(IF(d_year=$P$129,IF(d_month=$P$130,IF(d_acct=B271,d_amt,0),0),0))</f>
        <v>0</v>
      </c>
      <c r="Q271" s="314">
        <f t="array" ref="Q271">SUM(IF(d_year=$Q$129,IF(d_month=$Q$130,IF(d_acct=B271,d_amt,0),0),0))</f>
        <v>0</v>
      </c>
      <c r="R271" s="314">
        <f t="array" ref="R271">SUM(IF(d_year=$R$129,IF(d_month=$R$130,IF(d_acct=B271,d_amt,0),0),0))</f>
        <v>0</v>
      </c>
      <c r="S271" s="137">
        <f t="array" ref="S271">SUM(IF(d_year=$S$129,IF(d_month=$S$130,IF(d_acct=B271,d_amt,0),0),0))</f>
        <v>0</v>
      </c>
      <c r="W271" s="312">
        <v>3396064.37</v>
      </c>
      <c r="AH271" s="408"/>
      <c r="AI271" s="408"/>
      <c r="AJ271" s="408"/>
      <c r="AK271" s="408"/>
    </row>
    <row r="272" spans="1:37" s="312" customFormat="1" ht="15.95" customHeight="1">
      <c r="B272" s="863" t="s">
        <v>329</v>
      </c>
      <c r="C272" s="312" t="str">
        <f t="shared" ref="C272:C274" si="91">VLOOKUP(B272,acct_desc,2,FALSE)</f>
        <v>Amort Reg Asset-Nuc Cost Rec-A18 New Nuc</v>
      </c>
      <c r="G272" s="83"/>
      <c r="H272" s="314">
        <f t="array" ref="H272">SUM(IF(d_year=$H$129,IF(d_month=$H$130,IF(d_acct=B272,d_amt,0),0),0))</f>
        <v>0</v>
      </c>
      <c r="I272" s="314">
        <f t="array" ref="I272">SUM(IF(d_year=$I$129,IF(d_month=$I$130,IF(d_acct=B272,d_amt,0),0),0))</f>
        <v>0</v>
      </c>
      <c r="J272" s="314">
        <f t="array" ref="J272">SUM(IF(d_year=$J$129,IF(d_month=$J$130,IF(d_acct=B272,d_amt,0),0),0))</f>
        <v>0</v>
      </c>
      <c r="K272" s="314">
        <f t="array" ref="K272">SUM(IF(d_year=$K$129,IF(d_month=$K$130,IF(d_acct=B272,d_amt,0),0),0))</f>
        <v>0</v>
      </c>
      <c r="L272" s="314">
        <f t="array" ref="L272">SUM(IF(d_year=$L$129,IF(d_month=$L$130,IF(d_acct=B272,d_amt,0),0),0))</f>
        <v>0</v>
      </c>
      <c r="M272" s="501">
        <f t="array" ref="M272">SUM(IF(d_year=$M$129,IF(d_month=$M$130,IF(d_acct=B272,d_amt,0),0),0))</f>
        <v>0</v>
      </c>
      <c r="N272" s="314">
        <f t="array" ref="N272">SUM(IF(d_year=$N$129,IF(d_month=$N$130,IF(d_acct=B272,d_amt,0),0),0))</f>
        <v>0</v>
      </c>
      <c r="O272" s="501">
        <f t="array" ref="O272">SUM(IF(d_year=$O$129,IF(d_month=$O$130,IF(d_acct=B272,d_amt,0),0),0))</f>
        <v>0</v>
      </c>
      <c r="P272" s="501">
        <f t="array" ref="P272">SUM(IF(d_year=$P$129,IF(d_month=$P$130,IF(d_acct=B272,d_amt,0),0),0))</f>
        <v>0</v>
      </c>
      <c r="Q272" s="314">
        <f t="array" ref="Q272">SUM(IF(d_year=$Q$129,IF(d_month=$Q$130,IF(d_acct=B272,d_amt,0),0),0))</f>
        <v>0</v>
      </c>
      <c r="R272" s="314">
        <f t="array" ref="R272">SUM(IF(d_year=$R$129,IF(d_month=$R$130,IF(d_acct=B272,d_amt,0),0),0))</f>
        <v>0</v>
      </c>
      <c r="S272" s="137">
        <f t="array" ref="S272">SUM(IF(d_year=$S$129,IF(d_month=$S$130,IF(d_acct=B272,d_amt,0),0),0))</f>
        <v>0</v>
      </c>
      <c r="W272" s="312">
        <v>3396064.37</v>
      </c>
      <c r="AH272" s="408"/>
      <c r="AI272" s="408"/>
      <c r="AJ272" s="408"/>
      <c r="AK272" s="408"/>
    </row>
    <row r="273" spans="1:37" s="67" customFormat="1" ht="15.95" customHeight="1">
      <c r="A273" s="312"/>
      <c r="B273" s="863" t="s">
        <v>339</v>
      </c>
      <c r="C273" s="67" t="str">
        <f t="shared" si="91"/>
        <v>FERC 524.900</v>
      </c>
      <c r="G273" s="83"/>
      <c r="H273" s="136">
        <f t="array" ref="H273">SUM(IF(d_year=$H$129,IF(d_month=$H$130,IF(d_acct=B273,d_amt,0),0),0))</f>
        <v>0</v>
      </c>
      <c r="I273" s="136">
        <f t="array" ref="I273">SUM(IF(d_year=$I$129,IF(d_month=$I$130,IF(d_acct=B273,d_amt,0),0),0))</f>
        <v>0</v>
      </c>
      <c r="J273" s="136">
        <f t="array" ref="J273">SUM(IF(d_year=$J$129,IF(d_month=$J$130,IF(d_acct=B273,d_amt,0),0),0))</f>
        <v>0</v>
      </c>
      <c r="K273" s="136">
        <f t="array" ref="K273">SUM(IF(d_year=$K$129,IF(d_month=$K$130,IF(d_acct=B273,d_amt,0),0),0))</f>
        <v>0</v>
      </c>
      <c r="L273" s="136">
        <f t="array" ref="L273">SUM(IF(d_year=$L$129,IF(d_month=$L$130,IF(d_acct=B273,d_amt,0),0),0))</f>
        <v>0</v>
      </c>
      <c r="M273" s="501">
        <f t="array" ref="M273">SUM(IF(d_year=$M$129,IF(d_month=$M$130,IF(d_acct=B273,d_amt,0),0),0))</f>
        <v>0</v>
      </c>
      <c r="N273" s="136">
        <f t="array" ref="N273">SUM(IF(d_year=$N$129,IF(d_month=$N$130,IF(d_acct=B273,d_amt,0),0),0))</f>
        <v>0</v>
      </c>
      <c r="O273" s="501">
        <f t="array" ref="O273">SUM(IF(d_year=$O$129,IF(d_month=$O$130,IF(d_acct=B273,d_amt,0),0),0))</f>
        <v>0</v>
      </c>
      <c r="P273" s="501">
        <f t="array" ref="P273">SUM(IF(d_year=$P$129,IF(d_month=$P$130,IF(d_acct=B273,d_amt,0),0),0))</f>
        <v>0</v>
      </c>
      <c r="Q273" s="136">
        <f t="array" ref="Q273">SUM(IF(d_year=$Q$129,IF(d_month=$Q$130,IF(d_acct=B273,d_amt,0),0),0))</f>
        <v>0</v>
      </c>
      <c r="R273" s="136">
        <f t="array" ref="R273">SUM(IF(d_year=$R$129,IF(d_month=$R$130,IF(d_acct=B273,d_amt,0),0),0))</f>
        <v>0</v>
      </c>
      <c r="S273" s="137">
        <f t="array" ref="S273">SUM(IF(d_year=$S$129,IF(d_month=$S$130,IF(d_acct=B273,d_amt,0),0),0))</f>
        <v>0</v>
      </c>
      <c r="W273" s="67">
        <v>0</v>
      </c>
      <c r="Y273" s="312"/>
      <c r="Z273" s="312"/>
      <c r="AA273" s="312"/>
      <c r="AB273" s="312"/>
      <c r="AC273" s="312"/>
      <c r="AD273" s="312"/>
      <c r="AH273" s="408"/>
      <c r="AI273" s="408"/>
      <c r="AJ273" s="408"/>
      <c r="AK273" s="408"/>
    </row>
    <row r="274" spans="1:37" s="67" customFormat="1" ht="15.95" customHeight="1">
      <c r="A274" s="312"/>
      <c r="B274" s="863" t="s">
        <v>340</v>
      </c>
      <c r="C274" s="67" t="str">
        <f t="shared" si="91"/>
        <v>FERC 524.901</v>
      </c>
      <c r="G274" s="83"/>
      <c r="H274" s="136">
        <f t="array" ref="H274">SUM(IF(d_year=$H$129,IF(d_month=$H$130,IF(d_acct=B274,d_amt,0),0),0))</f>
        <v>0</v>
      </c>
      <c r="I274" s="136">
        <f t="array" ref="I274">SUM(IF(d_year=$I$129,IF(d_month=$I$130,IF(d_acct=B274,d_amt,0),0),0))</f>
        <v>0</v>
      </c>
      <c r="J274" s="136">
        <f t="array" ref="J274">SUM(IF(d_year=$J$129,IF(d_month=$J$130,IF(d_acct=B274,d_amt,0),0),0))</f>
        <v>0</v>
      </c>
      <c r="K274" s="136">
        <f t="array" ref="K274">SUM(IF(d_year=$K$129,IF(d_month=$K$130,IF(d_acct=B274,d_amt,0),0),0))</f>
        <v>0</v>
      </c>
      <c r="L274" s="136">
        <f t="array" ref="L274">SUM(IF(d_year=$L$129,IF(d_month=$L$130,IF(d_acct=B274,d_amt,0),0),0))</f>
        <v>0</v>
      </c>
      <c r="M274" s="501">
        <f t="array" ref="M274">SUM(IF(d_year=$M$129,IF(d_month=$M$130,IF(d_acct=B274,d_amt,0),0),0))</f>
        <v>0</v>
      </c>
      <c r="N274" s="136">
        <f t="array" ref="N274">SUM(IF(d_year=$N$129,IF(d_month=$N$130,IF(d_acct=B274,d_amt,0),0),0))</f>
        <v>0</v>
      </c>
      <c r="O274" s="501">
        <f t="array" ref="O274">SUM(IF(d_year=$O$129,IF(d_month=$O$130,IF(d_acct=B274,d_amt,0),0),0))</f>
        <v>0</v>
      </c>
      <c r="P274" s="501">
        <f t="array" ref="P274">SUM(IF(d_year=$P$129,IF(d_month=$P$130,IF(d_acct=B274,d_amt,0),0),0))</f>
        <v>0</v>
      </c>
      <c r="Q274" s="136">
        <f t="array" ref="Q274">SUM(IF(d_year=$Q$129,IF(d_month=$Q$130,IF(d_acct=B274,d_amt,0),0),0))</f>
        <v>0</v>
      </c>
      <c r="R274" s="136">
        <f t="array" ref="R274">SUM(IF(d_year=$R$129,IF(d_month=$R$130,IF(d_acct=B274,d_amt,0),0),0))</f>
        <v>0</v>
      </c>
      <c r="S274" s="137">
        <f t="array" ref="S274">SUM(IF(d_year=$S$129,IF(d_month=$S$130,IF(d_acct=B274,d_amt,0),0),0))</f>
        <v>0</v>
      </c>
      <c r="W274" s="67">
        <v>1860184.47</v>
      </c>
      <c r="Y274" s="312"/>
      <c r="Z274" s="312"/>
      <c r="AA274" s="312"/>
      <c r="AB274" s="312"/>
      <c r="AC274" s="312"/>
      <c r="AD274" s="312"/>
      <c r="AH274" s="408"/>
      <c r="AI274" s="408"/>
      <c r="AJ274" s="408"/>
      <c r="AK274" s="408"/>
    </row>
    <row r="275" spans="1:37" s="75" customFormat="1" ht="15.95" customHeight="1">
      <c r="A275" s="75" t="s">
        <v>686</v>
      </c>
      <c r="B275" s="864" t="s">
        <v>126</v>
      </c>
      <c r="C275" s="138"/>
      <c r="D275" s="138"/>
      <c r="E275" s="138"/>
      <c r="F275" s="139"/>
      <c r="G275" s="140"/>
      <c r="H275" s="141">
        <f>SUM(H271:H274)</f>
        <v>0</v>
      </c>
      <c r="I275" s="315">
        <f t="shared" ref="I275:S275" si="92">SUM(I271:I274)</f>
        <v>0</v>
      </c>
      <c r="J275" s="315">
        <f t="shared" si="92"/>
        <v>0</v>
      </c>
      <c r="K275" s="315">
        <f t="shared" si="92"/>
        <v>0</v>
      </c>
      <c r="L275" s="315">
        <f t="shared" si="92"/>
        <v>0</v>
      </c>
      <c r="M275" s="315">
        <f t="shared" si="92"/>
        <v>0</v>
      </c>
      <c r="N275" s="315">
        <f t="shared" si="92"/>
        <v>0</v>
      </c>
      <c r="O275" s="315">
        <f t="shared" si="92"/>
        <v>0</v>
      </c>
      <c r="P275" s="315">
        <f t="shared" si="92"/>
        <v>0</v>
      </c>
      <c r="Q275" s="315">
        <f t="shared" si="92"/>
        <v>0</v>
      </c>
      <c r="R275" s="315">
        <f t="shared" si="92"/>
        <v>0</v>
      </c>
      <c r="S275" s="315">
        <f t="shared" si="92"/>
        <v>0</v>
      </c>
      <c r="W275" s="75">
        <v>5256248.84</v>
      </c>
      <c r="AH275" s="409"/>
      <c r="AI275" s="409"/>
      <c r="AJ275" s="409"/>
      <c r="AK275" s="409"/>
    </row>
    <row r="276" spans="1:37" s="75" customFormat="1" ht="15.95" customHeight="1">
      <c r="B276" s="866"/>
      <c r="C276" s="146"/>
      <c r="D276" s="146"/>
      <c r="E276" s="146"/>
      <c r="F276" s="147"/>
      <c r="G276" s="148"/>
      <c r="H276" s="149"/>
      <c r="I276" s="149"/>
      <c r="J276" s="149"/>
      <c r="K276" s="149"/>
      <c r="L276" s="149"/>
      <c r="M276" s="504"/>
      <c r="N276" s="149"/>
      <c r="O276" s="504"/>
      <c r="P276" s="767"/>
      <c r="Q276" s="149"/>
      <c r="R276" s="149"/>
      <c r="S276" s="150"/>
      <c r="AH276" s="409"/>
      <c r="AI276" s="409"/>
      <c r="AJ276" s="409"/>
      <c r="AK276" s="409"/>
    </row>
    <row r="277" spans="1:37" s="75" customFormat="1" ht="15.95" customHeight="1">
      <c r="B277" s="866"/>
      <c r="C277" s="146"/>
      <c r="D277" s="146"/>
      <c r="E277" s="146"/>
      <c r="F277" s="147"/>
      <c r="G277" s="148"/>
      <c r="H277" s="149"/>
      <c r="I277" s="149"/>
      <c r="J277" s="149"/>
      <c r="K277" s="149"/>
      <c r="L277" s="149"/>
      <c r="M277" s="504"/>
      <c r="N277" s="149"/>
      <c r="O277" s="504"/>
      <c r="P277" s="767"/>
      <c r="Q277" s="149"/>
      <c r="R277" s="149"/>
      <c r="S277" s="150"/>
      <c r="AH277" s="409"/>
      <c r="AI277" s="409"/>
      <c r="AJ277" s="409"/>
      <c r="AK277" s="409"/>
    </row>
    <row r="278" spans="1:37" s="785" customFormat="1" ht="15.95" customHeight="1">
      <c r="B278" s="867" t="s">
        <v>330</v>
      </c>
      <c r="C278" s="785" t="str">
        <f>VLOOKUP(B278,acct_desc,2,FALSE)</f>
        <v>FERC 923</v>
      </c>
      <c r="G278" s="786"/>
      <c r="H278" s="787">
        <f t="array" ref="H278">SUM(IF(d_year=$H$129,IF(d_month=$H$130,IF(d_acct=B278,d_amt,0),0),0))</f>
        <v>0</v>
      </c>
      <c r="I278" s="787">
        <f t="array" ref="I278">SUM(IF(d_year=$I$129,IF(d_month=$I$130,IF(d_acct=B278,d_amt,0),0),0))</f>
        <v>0</v>
      </c>
      <c r="J278" s="787">
        <f t="array" ref="J278">SUM(IF(d_year=$J$129,IF(d_month=$J$130,IF(d_acct=B278,d_amt,0),0),0))</f>
        <v>0</v>
      </c>
      <c r="K278" s="787">
        <f t="array" ref="K278">SUM(IF(d_year=$K$129,IF(d_month=$K$130,IF(d_acct=B278,d_amt,0),0),0))</f>
        <v>0</v>
      </c>
      <c r="L278" s="787">
        <f t="array" ref="L278">SUM(IF(d_year=$L$129,IF(d_month=$L$130,IF(d_acct=B278,d_amt,0),0),0))</f>
        <v>0</v>
      </c>
      <c r="M278" s="787">
        <f t="array" ref="M278">SUM(IF(d_year=$M$129,IF(d_month=$M$130,IF(d_acct=B278,d_amt,0),0),0))</f>
        <v>0</v>
      </c>
      <c r="N278" s="787">
        <f t="array" ref="N278">SUM(IF(d_year=$N$129,IF(d_month=$N$130,IF(d_acct=B278,d_amt,0),0),0))</f>
        <v>0</v>
      </c>
      <c r="O278" s="787">
        <f t="array" ref="O278">SUM(IF(d_year=$O$129,IF(d_month=$O$130,IF(d_acct=B278,d_amt,0),0),0))</f>
        <v>0</v>
      </c>
      <c r="P278" s="787">
        <f t="array" ref="P278">SUM(IF(d_year=$P$129,IF(d_month=$P$130,IF(d_acct=B278,d_amt,0),0),0))</f>
        <v>0</v>
      </c>
      <c r="Q278" s="787">
        <f t="array" ref="Q278">SUM(IF(d_year=$Q$129,IF(d_month=$Q$130,IF(d_acct=B278,d_amt,0),0),0))</f>
        <v>0</v>
      </c>
      <c r="R278" s="787">
        <f t="array" ref="R278">SUM(IF(d_year=$R$129,IF(d_month=$R$130,IF(d_acct=B278,d_amt,0),0),0))</f>
        <v>0</v>
      </c>
      <c r="S278" s="788">
        <f t="array" ref="S278">SUM(IF(d_year=$S$129,IF(d_month=$S$130,IF(d_acct=B278,d_amt,0),0),0))</f>
        <v>0</v>
      </c>
      <c r="W278" s="785">
        <v>0</v>
      </c>
    </row>
    <row r="279" spans="1:37" s="789" customFormat="1" ht="15.95" customHeight="1">
      <c r="A279" s="789">
        <v>182</v>
      </c>
      <c r="B279" s="868" t="s">
        <v>181</v>
      </c>
      <c r="C279" s="790"/>
      <c r="D279" s="790"/>
      <c r="E279" s="790"/>
      <c r="F279" s="791"/>
      <c r="G279" s="792"/>
      <c r="H279" s="793">
        <f t="shared" ref="H279:S279" si="93">H278</f>
        <v>0</v>
      </c>
      <c r="I279" s="793">
        <f t="shared" si="93"/>
        <v>0</v>
      </c>
      <c r="J279" s="793">
        <f t="shared" si="93"/>
        <v>0</v>
      </c>
      <c r="K279" s="793">
        <f t="shared" si="93"/>
        <v>0</v>
      </c>
      <c r="L279" s="793">
        <f t="shared" si="93"/>
        <v>0</v>
      </c>
      <c r="M279" s="793">
        <f t="shared" si="93"/>
        <v>0</v>
      </c>
      <c r="N279" s="793">
        <f t="shared" si="93"/>
        <v>0</v>
      </c>
      <c r="O279" s="793">
        <f t="shared" si="93"/>
        <v>0</v>
      </c>
      <c r="P279" s="793">
        <f t="shared" si="93"/>
        <v>0</v>
      </c>
      <c r="Q279" s="793">
        <f t="shared" si="93"/>
        <v>0</v>
      </c>
      <c r="R279" s="793">
        <f t="shared" si="93"/>
        <v>0</v>
      </c>
      <c r="S279" s="793">
        <f t="shared" si="93"/>
        <v>0</v>
      </c>
      <c r="W279" s="789">
        <v>0</v>
      </c>
    </row>
    <row r="280" spans="1:37" s="67" customFormat="1" ht="24" customHeight="1">
      <c r="B280" s="408"/>
      <c r="G280" s="143"/>
      <c r="H280" s="144"/>
      <c r="I280" s="144"/>
      <c r="J280" s="144"/>
      <c r="K280" s="144"/>
      <c r="L280" s="144"/>
      <c r="M280" s="503"/>
      <c r="N280" s="144"/>
      <c r="O280" s="503"/>
      <c r="P280" s="766"/>
      <c r="Q280" s="144"/>
      <c r="R280" s="144"/>
      <c r="S280" s="145"/>
      <c r="Y280" s="312"/>
      <c r="Z280" s="312"/>
      <c r="AA280" s="312"/>
      <c r="AB280" s="312"/>
      <c r="AC280" s="312"/>
      <c r="AD280" s="312"/>
      <c r="AH280" s="408"/>
      <c r="AI280" s="408"/>
      <c r="AJ280" s="408"/>
      <c r="AK280" s="408"/>
    </row>
    <row r="281" spans="1:37" s="67" customFormat="1" ht="24" customHeight="1">
      <c r="A281" s="312"/>
      <c r="B281" s="408"/>
      <c r="G281" s="143"/>
      <c r="H281" s="144"/>
      <c r="I281" s="144"/>
      <c r="J281" s="144"/>
      <c r="K281" s="144"/>
      <c r="L281" s="144"/>
      <c r="M281" s="503"/>
      <c r="N281" s="144"/>
      <c r="O281" s="503"/>
      <c r="P281" s="766"/>
      <c r="Q281" s="144"/>
      <c r="R281" s="144"/>
      <c r="S281" s="145"/>
      <c r="Y281" s="312"/>
      <c r="Z281" s="312"/>
      <c r="AA281" s="312"/>
      <c r="AB281" s="312"/>
      <c r="AC281" s="312"/>
      <c r="AD281" s="312"/>
      <c r="AH281" s="408"/>
      <c r="AI281" s="408"/>
      <c r="AJ281" s="408"/>
      <c r="AK281" s="408"/>
    </row>
    <row r="282" spans="1:37" s="67" customFormat="1" ht="15.95" customHeight="1">
      <c r="B282" s="869" t="s">
        <v>208</v>
      </c>
      <c r="C282" s="67" t="str">
        <f>VLOOKUP(B282,acct_desc,2,FALSE)</f>
        <v>Capacity Revenues</v>
      </c>
      <c r="G282" s="82"/>
      <c r="H282" s="136">
        <f t="array" ref="H282">SUM(IF(d_year=$H$129,IF(d_month=$H$130,IF(d_acct=B282,d_amt,0),0),0))</f>
        <v>22656549.079999998</v>
      </c>
      <c r="I282" s="136">
        <f t="array" ref="I282">SUM(IF(d_year=$I$129,IF(d_month=$I$130,IF(d_acct=B282,d_amt,0),0),0))</f>
        <v>20016703.32</v>
      </c>
      <c r="J282" s="136">
        <f t="array" ref="J282">SUM(IF(d_year=$J$129,IF(d_month=$J$130,IF(d_acct=B282,d_amt,0),0),0))</f>
        <v>20872184.260000002</v>
      </c>
      <c r="K282" s="136">
        <f t="array" ref="K282">SUM(IF(d_year=$K$129,IF(d_month=$K$130,IF(d_acct=B282,d_amt,0),0),0))</f>
        <v>22712962.640000001</v>
      </c>
      <c r="L282" s="136">
        <f t="array" ref="L282">SUM(IF(d_year=$L$129,IF(d_month=$L$130,IF(d_acct=B282,d_amt,0),0),0))</f>
        <v>25373328.489999998</v>
      </c>
      <c r="M282" s="501">
        <f t="array" ref="M282">SUM(IF(d_year=$M$129,IF(d_month=$M$130,IF(d_acct=B282,d_amt,0),0),0))</f>
        <v>27729827.219999999</v>
      </c>
      <c r="N282" s="136">
        <f t="array" ref="N282">SUM(IF(d_year=$N$129,IF(d_month=$N$130,IF(d_acct=B282,d_amt,0),0),0))</f>
        <v>0</v>
      </c>
      <c r="O282" s="501">
        <f t="array" ref="O282">SUM(IF(d_year=$O$129,IF(d_month=$O$130,IF(d_acct=B282,d_amt,0),0),0))</f>
        <v>0</v>
      </c>
      <c r="P282" s="501">
        <f t="array" ref="P282">SUM(IF(d_year=$P$129,IF(d_month=$P$130,IF(d_acct=B282,d_amt,0),0),0))</f>
        <v>0</v>
      </c>
      <c r="Q282" s="136">
        <f t="array" ref="Q282">SUM(IF(d_year=$Q$129,IF(d_month=$Q$130,IF(d_acct=B282,d_amt,0),0),0))</f>
        <v>0</v>
      </c>
      <c r="R282" s="136">
        <f t="array" ref="R282">SUM(IF(d_year=$R$129,IF(d_month=$R$130,IF(d_acct=B282,d_amt,0),0),0))</f>
        <v>0</v>
      </c>
      <c r="S282" s="137">
        <f t="array" ref="S282">SUM(IF(d_year=$S$129,IF(d_month=$S$130,IF(d_acct=B282,d_amt,0),0),0))</f>
        <v>0</v>
      </c>
      <c r="W282" s="67">
        <v>55825944.210000001</v>
      </c>
      <c r="Y282" s="312"/>
      <c r="Z282" s="312"/>
      <c r="AA282" s="312"/>
      <c r="AB282" s="312"/>
      <c r="AC282" s="312"/>
      <c r="AD282" s="312"/>
      <c r="AH282" s="408"/>
      <c r="AI282" s="408"/>
      <c r="AJ282" s="408"/>
      <c r="AK282" s="408"/>
    </row>
    <row r="283" spans="1:37" s="312" customFormat="1" ht="15.95" customHeight="1">
      <c r="B283" s="870" t="s">
        <v>789</v>
      </c>
      <c r="C283" s="312" t="str">
        <f>VLOOKUP(B283,acct_desc,2,FALSE)</f>
        <v>Indiantown Revenue Reclass</v>
      </c>
      <c r="G283" s="313"/>
      <c r="H283" s="314">
        <f t="array" ref="H283">SUM(IF(d_year=$H$129,IF(d_month=$H$130,IF(d_acct=B283,d_amt,0),0),0))</f>
        <v>-1044824.39</v>
      </c>
      <c r="I283" s="314">
        <f t="array" ref="I283">SUM(IF(d_year=$I$129,IF(d_month=$I$130,IF(d_acct=B283,d_amt,0),0),0))</f>
        <v>-919425.44</v>
      </c>
      <c r="J283" s="314">
        <f t="array" ref="J283">SUM(IF(d_year=$J$129,IF(d_month=$J$130,IF(d_acct=B283,d_amt,0),0),0))</f>
        <v>-959095.53</v>
      </c>
      <c r="K283" s="314">
        <f t="array" ref="K283">SUM(IF(d_year=$K$129,IF(d_month=$K$130,IF(d_acct=B283,d_amt,0),0),0))</f>
        <v>-1042944.34</v>
      </c>
      <c r="L283" s="314">
        <f t="array" ref="L283">SUM(IF(d_year=$L$129,IF(d_month=$L$130,IF(d_acct=B283,d_amt,0),0),0))</f>
        <v>-1166125.74</v>
      </c>
      <c r="M283" s="501">
        <f t="array" ref="M283">SUM(IF(d_year=$M$129,IF(d_month=$M$130,IF(d_acct=B283,d_amt,0),0),0))</f>
        <v>-1275081.68</v>
      </c>
      <c r="N283" s="314">
        <f t="array" ref="N283">SUM(IF(d_year=$N$129,IF(d_month=$N$130,IF(d_acct=B283,d_amt,0),0),0))</f>
        <v>0</v>
      </c>
      <c r="O283" s="501">
        <f t="array" ref="O283">SUM(IF(d_year=$O$129,IF(d_month=$O$130,IF(d_acct=B283,d_amt,0),0),0))</f>
        <v>0</v>
      </c>
      <c r="P283" s="501">
        <f t="array" ref="P283">SUM(IF(d_year=$P$129,IF(d_month=$P$130,IF(d_acct=B283,d_amt,0),0),0))</f>
        <v>0</v>
      </c>
      <c r="Q283" s="314">
        <f t="array" ref="Q283">SUM(IF(d_year=$Q$129,IF(d_month=$Q$130,IF(d_acct=B283,d_amt,0),0),0))</f>
        <v>0</v>
      </c>
      <c r="R283" s="314">
        <f t="array" ref="R283">SUM(IF(d_year=$R$129,IF(d_month=$R$130,IF(d_acct=B283,d_amt,0),0),0))</f>
        <v>0</v>
      </c>
      <c r="S283" s="137">
        <f t="array" ref="S283">SUM(IF(d_year=$S$129,IF(d_month=$S$130,IF(d_acct=B283,d_amt,0),0),0))</f>
        <v>0</v>
      </c>
      <c r="W283" s="312">
        <v>-11272431.439999999</v>
      </c>
      <c r="AH283" s="408"/>
      <c r="AI283" s="408"/>
      <c r="AJ283" s="408"/>
      <c r="AK283" s="408"/>
    </row>
    <row r="284" spans="1:37" s="67" customFormat="1" ht="15.95" customHeight="1">
      <c r="B284" s="869" t="s">
        <v>343</v>
      </c>
      <c r="C284" s="67" t="str">
        <f>VLOOKUP(B284,acct_desc,2,FALSE)</f>
        <v>West County 3 Revenue Reclass</v>
      </c>
      <c r="G284" s="82"/>
      <c r="H284" s="136">
        <f t="array" ref="H284">SUM(IF(d_year=$H$129,IF(d_month=$H$130,IF(d_acct=B284,d_amt,0),0),0))</f>
        <v>0</v>
      </c>
      <c r="I284" s="136">
        <f t="array" ref="I284">SUM(IF(d_year=$I$129,IF(d_month=$I$130,IF(d_acct=B284,d_amt,0),0),0))</f>
        <v>0</v>
      </c>
      <c r="J284" s="136">
        <f t="array" ref="J284">SUM(IF(d_year=$J$129,IF(d_month=$J$130,IF(d_acct=B284,d_amt,0),0),0))</f>
        <v>0</v>
      </c>
      <c r="K284" s="136">
        <f t="array" ref="K284">SUM(IF(d_year=$K$129,IF(d_month=$K$130,IF(d_acct=B284,d_amt,0),0),0))</f>
        <v>0</v>
      </c>
      <c r="L284" s="136">
        <f t="array" ref="L284">SUM(IF(d_year=$L$129,IF(d_month=$L$130,IF(d_acct=B284,d_amt,0),0),0))</f>
        <v>0</v>
      </c>
      <c r="M284" s="501">
        <f t="array" ref="M284">SUM(IF(d_year=$M$129,IF(d_month=$M$130,IF(d_acct=B284,d_amt,0),0),0))</f>
        <v>0</v>
      </c>
      <c r="N284" s="136">
        <f t="array" ref="N284">SUM(IF(d_year=$N$129,IF(d_month=$N$130,IF(d_acct=B284,d_amt,0),0),0))</f>
        <v>0</v>
      </c>
      <c r="O284" s="501">
        <f t="array" ref="O284">SUM(IF(d_year=$O$129,IF(d_month=$O$130,IF(d_acct=B284,d_amt,0),0),0))</f>
        <v>0</v>
      </c>
      <c r="P284" s="501">
        <f t="array" ref="P284">SUM(IF(d_year=$P$129,IF(d_month=$P$130,IF(d_acct=B284,d_amt,0),0),0))</f>
        <v>0</v>
      </c>
      <c r="Q284" s="136">
        <f t="array" ref="Q284">SUM(IF(d_year=$Q$129,IF(d_month=$Q$130,IF(d_acct=B284,d_amt,0),0),0))</f>
        <v>0</v>
      </c>
      <c r="R284" s="136">
        <f t="array" ref="R284">SUM(IF(d_year=$R$129,IF(d_month=$R$130,IF(d_acct=B284,d_amt,0),0),0))</f>
        <v>0</v>
      </c>
      <c r="S284" s="137">
        <f t="array" ref="S284">SUM(IF(d_year=$S$129,IF(d_month=$S$130,IF(d_acct=B284,d_amt,0),0),0))</f>
        <v>0</v>
      </c>
      <c r="W284" s="67">
        <v>-11272431.439999999</v>
      </c>
      <c r="Y284" s="312"/>
      <c r="Z284" s="312"/>
      <c r="AA284" s="312"/>
      <c r="AB284" s="312"/>
      <c r="AC284" s="312"/>
      <c r="AD284" s="312"/>
      <c r="AH284" s="408"/>
      <c r="AI284" s="408"/>
      <c r="AJ284" s="408"/>
      <c r="AK284" s="408"/>
    </row>
    <row r="285" spans="1:37" s="75" customFormat="1" ht="15.95" customHeight="1">
      <c r="B285" s="864" t="s">
        <v>344</v>
      </c>
      <c r="C285" s="138"/>
      <c r="D285" s="138"/>
      <c r="E285" s="138"/>
      <c r="F285" s="139"/>
      <c r="G285" s="140"/>
      <c r="H285" s="315">
        <f>SUM(H282:H284)</f>
        <v>21611724.689999998</v>
      </c>
      <c r="I285" s="315">
        <f t="shared" ref="I285:S285" si="94">SUM(I282:I284)</f>
        <v>19097277.879999999</v>
      </c>
      <c r="J285" s="315">
        <f t="shared" si="94"/>
        <v>19913088.73</v>
      </c>
      <c r="K285" s="315">
        <f t="shared" si="94"/>
        <v>21670018.300000001</v>
      </c>
      <c r="L285" s="315">
        <f t="shared" si="94"/>
        <v>24207202.75</v>
      </c>
      <c r="M285" s="502">
        <f t="shared" si="94"/>
        <v>26454745.539999999</v>
      </c>
      <c r="N285" s="315">
        <f t="shared" si="94"/>
        <v>0</v>
      </c>
      <c r="O285" s="502">
        <f t="shared" si="94"/>
        <v>0</v>
      </c>
      <c r="P285" s="502">
        <f t="shared" si="94"/>
        <v>0</v>
      </c>
      <c r="Q285" s="315">
        <f t="shared" si="94"/>
        <v>0</v>
      </c>
      <c r="R285" s="315">
        <f t="shared" si="94"/>
        <v>0</v>
      </c>
      <c r="S285" s="315">
        <f t="shared" si="94"/>
        <v>0</v>
      </c>
      <c r="W285" s="75">
        <v>44553512.770000003</v>
      </c>
      <c r="AH285" s="409"/>
      <c r="AI285" s="409"/>
      <c r="AJ285" s="409"/>
      <c r="AK285" s="409"/>
    </row>
    <row r="286" spans="1:37" s="312" customFormat="1" ht="15.95" customHeight="1">
      <c r="B286" s="869"/>
      <c r="G286" s="313"/>
      <c r="H286" s="314"/>
      <c r="I286" s="314"/>
      <c r="J286" s="314"/>
      <c r="K286" s="314"/>
      <c r="L286" s="314"/>
      <c r="M286" s="501"/>
      <c r="N286" s="314"/>
      <c r="O286" s="501"/>
      <c r="P286" s="501"/>
      <c r="Q286" s="314"/>
      <c r="R286" s="314"/>
      <c r="S286" s="794"/>
      <c r="AH286" s="408"/>
      <c r="AI286" s="408"/>
      <c r="AJ286" s="408"/>
      <c r="AK286" s="408"/>
    </row>
    <row r="287" spans="1:37" s="67" customFormat="1" ht="15.95" customHeight="1">
      <c r="B287" s="408" t="s">
        <v>240</v>
      </c>
      <c r="C287" s="67" t="str">
        <f>VLOOKUP(B287,acct_desc,2,FALSE)</f>
        <v>Regulatory Assessment Fee Rate</v>
      </c>
      <c r="G287" s="79"/>
      <c r="H287" s="80">
        <f t="array" ref="H287">SUM(IF(d_year=$H$129,IF(d_month=$H$130,IF(d_acct=B287,d_amt,0),0),0))</f>
        <v>7.2000000000000005E-4</v>
      </c>
      <c r="I287" s="80">
        <f t="array" ref="I287">SUM(IF(d_year=$I$129,IF(d_month=$I$130,IF(d_acct=B287,d_amt,0),0),0))</f>
        <v>7.2000000000000005E-4</v>
      </c>
      <c r="J287" s="80">
        <f t="array" ref="J287">SUM(IF(d_year=$J$129,IF(d_month=$J$130,IF(d_acct=B287,d_amt,0),0),0))</f>
        <v>7.2000000000000005E-4</v>
      </c>
      <c r="K287" s="80">
        <f t="array" ref="K287">SUM(IF(d_year=$K$129,IF(d_month=$K$130,IF(d_acct=B287,d_amt,0),0),0))</f>
        <v>7.2000000000000005E-4</v>
      </c>
      <c r="L287" s="80">
        <f t="array" ref="L287">SUM(IF(d_year=$L$129,IF(d_month=$L$130,IF(d_acct=B287,d_amt,0),0),0))</f>
        <v>7.2000000000000005E-4</v>
      </c>
      <c r="M287" s="505">
        <f t="array" ref="M287">SUM(IF(d_year=$M$129,IF(d_month=$M$130,IF(d_acct=B287,d_amt,0),0),0))</f>
        <v>7.2000000000000005E-4</v>
      </c>
      <c r="N287" s="80">
        <f t="array" ref="N287">SUM(IF(d_year=$N$129,IF(d_month=$N$130,IF(d_acct=B287,d_amt,0),0),0))</f>
        <v>0</v>
      </c>
      <c r="O287" s="505">
        <f t="array" ref="O287">SUM(IF(d_year=$O$129,IF(d_month=$O$130,IF(d_acct=B287,d_amt,0),0),0))</f>
        <v>0</v>
      </c>
      <c r="P287" s="505">
        <f t="array" ref="P287">SUM(IF(d_year=$P$129,IF(d_month=$P$130,IF(d_acct=B287,d_amt,0),0),0))</f>
        <v>0</v>
      </c>
      <c r="Q287" s="80">
        <f t="array" ref="Q287">SUM(IF(d_year=$Q$129,IF(d_month=$Q$130,IF(d_acct=B287,d_amt,0),0),0))</f>
        <v>0</v>
      </c>
      <c r="R287" s="80">
        <f t="array" ref="R287">SUM(IF(d_year=$R$129,IF(d_month=$R$130,IF(d_acct=B287,d_amt,0),0),0))</f>
        <v>0</v>
      </c>
      <c r="S287" s="81">
        <f t="array" ref="S287">SUM(IF(d_year=$S$129,IF(d_month=$S$130,IF(d_acct=B287,d_amt,0),0),0))</f>
        <v>0</v>
      </c>
      <c r="W287" s="67">
        <v>7.2000000000000005E-4</v>
      </c>
      <c r="Y287" s="312"/>
      <c r="Z287" s="312"/>
      <c r="AA287" s="312"/>
      <c r="AB287" s="312"/>
      <c r="AC287" s="312"/>
      <c r="AD287" s="312"/>
      <c r="AH287" s="408"/>
      <c r="AI287" s="408"/>
      <c r="AJ287" s="408"/>
      <c r="AK287" s="408"/>
    </row>
    <row r="288" spans="1:37" s="67" customFormat="1" ht="15.95" customHeight="1">
      <c r="B288" s="408" t="s">
        <v>245</v>
      </c>
      <c r="C288" s="67" t="e">
        <f>VLOOKUP(B288,acct_desc,2,FALSE)</f>
        <v>#N/A</v>
      </c>
      <c r="G288" s="151"/>
      <c r="H288" s="80">
        <f t="array" ref="H288">SUM(IF(d_year=$H$129,IF(d_month=$H$130,IF(d_acct=B288,d_amt,0),0),0))</f>
        <v>0</v>
      </c>
      <c r="I288" s="80">
        <f t="array" ref="I288">SUM(IF(d_year=$I$129,IF(d_month=$I$130,IF(d_acct=B288,d_amt,0),0),0))</f>
        <v>0</v>
      </c>
      <c r="J288" s="80">
        <f t="array" ref="J288">SUM(IF(d_year=$J$129,IF(d_month=$J$130,IF(d_acct=B288,d_amt,0),0),0))</f>
        <v>0</v>
      </c>
      <c r="K288" s="80">
        <f t="array" ref="K288">SUM(IF(d_year=$K$129,IF(d_month=$K$130,IF(d_acct=B288,d_amt,0),0),0))</f>
        <v>0</v>
      </c>
      <c r="L288" s="80">
        <f t="array" ref="L288">SUM(IF(d_year=$L$129,IF(d_month=$L$130,IF(d_acct=B288,d_amt,0),0),0))</f>
        <v>0</v>
      </c>
      <c r="M288" s="505">
        <f t="array" ref="M288">SUM(IF(d_year=$M$129,IF(d_month=$M$130,IF(d_acct=B288,d_amt,0),0),0))</f>
        <v>0</v>
      </c>
      <c r="N288" s="80">
        <f t="array" ref="N288">SUM(IF(d_year=$N$129,IF(d_month=$N$130,IF(d_acct=B288,d_amt,0),0),0))</f>
        <v>0</v>
      </c>
      <c r="O288" s="505">
        <f t="array" ref="O288">SUM(IF(d_year=$O$129,IF(d_month=$O$130,IF(d_acct=B288,d_amt,0),0),0))</f>
        <v>0</v>
      </c>
      <c r="P288" s="505">
        <f t="array" ref="P288">SUM(IF(d_year=$P$129,IF(d_month=$P$130,IF(d_acct=B288,d_amt,0),0),0))</f>
        <v>0</v>
      </c>
      <c r="Q288" s="80">
        <f t="array" ref="Q288">SUM(IF(d_year=$Q$129,IF(d_month=$Q$130,IF(d_acct=B288,d_amt,0),0),0))</f>
        <v>0</v>
      </c>
      <c r="R288" s="80">
        <f t="array" ref="R288">SUM(IF(d_year=$R$129,IF(d_month=$R$130,IF(d_acct=B288,d_amt,0),0),0))</f>
        <v>0</v>
      </c>
      <c r="S288" s="81">
        <f t="array" ref="S288">SUM(IF(d_year=$S$129,IF(d_month=$S$130,IF(d_acct=B288,d_amt,0),0),0))</f>
        <v>0</v>
      </c>
      <c r="W288" s="67">
        <v>0</v>
      </c>
      <c r="Y288" s="312"/>
      <c r="Z288" s="312"/>
      <c r="AA288" s="312"/>
      <c r="AB288" s="312"/>
      <c r="AC288" s="312"/>
      <c r="AD288" s="312"/>
      <c r="AH288" s="408"/>
      <c r="AI288" s="408"/>
      <c r="AJ288" s="408"/>
      <c r="AK288" s="408"/>
    </row>
    <row r="289" spans="1:37" s="75" customFormat="1" ht="15.95" customHeight="1">
      <c r="A289" s="75" t="s">
        <v>333</v>
      </c>
      <c r="B289" s="864" t="s">
        <v>66</v>
      </c>
      <c r="C289" s="138"/>
      <c r="D289" s="138"/>
      <c r="E289" s="138"/>
      <c r="F289" s="139"/>
      <c r="G289" s="140"/>
      <c r="H289" s="315">
        <f t="shared" ref="H289:R289" si="95">H285*(1-(H287+H288))</f>
        <v>21596164.248223197</v>
      </c>
      <c r="I289" s="315">
        <f t="shared" si="95"/>
        <v>19083527.839926399</v>
      </c>
      <c r="J289" s="315">
        <f t="shared" si="95"/>
        <v>19898751.306114398</v>
      </c>
      <c r="K289" s="315">
        <f t="shared" si="95"/>
        <v>21654415.886824001</v>
      </c>
      <c r="L289" s="315">
        <f t="shared" si="95"/>
        <v>24189773.56402</v>
      </c>
      <c r="M289" s="502">
        <f t="shared" si="95"/>
        <v>26435698.123211198</v>
      </c>
      <c r="N289" s="315">
        <f t="shared" si="95"/>
        <v>0</v>
      </c>
      <c r="O289" s="502">
        <f t="shared" si="95"/>
        <v>0</v>
      </c>
      <c r="P289" s="502">
        <f t="shared" si="95"/>
        <v>0</v>
      </c>
      <c r="Q289" s="315">
        <f t="shared" si="95"/>
        <v>0</v>
      </c>
      <c r="R289" s="315">
        <f t="shared" si="95"/>
        <v>0</v>
      </c>
      <c r="S289" s="315">
        <f t="shared" ref="S289" si="96">S285*(1-(S287+S288))</f>
        <v>0</v>
      </c>
      <c r="W289" s="75">
        <v>44521434.240805604</v>
      </c>
      <c r="AH289" s="409"/>
      <c r="AI289" s="409"/>
      <c r="AJ289" s="409"/>
      <c r="AK289" s="409"/>
    </row>
    <row r="290" spans="1:37" s="67" customFormat="1" ht="24" customHeight="1">
      <c r="B290" s="408"/>
      <c r="G290" s="143"/>
      <c r="H290" s="144"/>
      <c r="I290" s="144"/>
      <c r="J290" s="144"/>
      <c r="K290" s="144"/>
      <c r="L290" s="144"/>
      <c r="M290" s="503"/>
      <c r="N290" s="144"/>
      <c r="O290" s="503"/>
      <c r="P290" s="766"/>
      <c r="Q290" s="144"/>
      <c r="R290" s="144"/>
      <c r="S290" s="145"/>
      <c r="Y290" s="312"/>
      <c r="Z290" s="312"/>
      <c r="AA290" s="312"/>
      <c r="AB290" s="312"/>
      <c r="AC290" s="312"/>
      <c r="AD290" s="312"/>
      <c r="AH290" s="408"/>
      <c r="AI290" s="408"/>
      <c r="AJ290" s="408"/>
      <c r="AK290" s="408"/>
    </row>
    <row r="291" spans="1:37" s="67" customFormat="1" ht="15.95" customHeight="1">
      <c r="B291" s="408" t="s">
        <v>230</v>
      </c>
      <c r="C291" s="67" t="str">
        <f>VLOOKUP(B291,acct_desc,2,FALSE)</f>
        <v>Final True-up (for Current Year - 2)</v>
      </c>
      <c r="G291" s="82"/>
      <c r="H291" s="136">
        <f t="array" ref="H291">SUM(IF(d_year=$H$129,IF(d_month=$H$130,IF(d_acct=B291,d_amt,0),0),0))</f>
        <v>5938824</v>
      </c>
      <c r="I291" s="136">
        <f t="array" ref="I291">SUM(IF(d_year=$I$129,IF(d_month=$I$130,IF(d_acct=B291,d_amt,0),0),0))</f>
        <v>5938824</v>
      </c>
      <c r="J291" s="136">
        <f t="array" ref="J291">SUM(IF(d_year=$J$129,IF(d_month=$J$130,IF(d_acct=B291,d_amt,0),0),0))</f>
        <v>5938824</v>
      </c>
      <c r="K291" s="136">
        <f t="array" ref="K291">SUM(IF(d_year=$K$129,IF(d_month=$K$130,IF(d_acct=B291,d_amt,0),0),0))</f>
        <v>5938824</v>
      </c>
      <c r="L291" s="136">
        <f t="array" ref="L291">SUM(IF(d_year=$L$129,IF(d_month=$L$130,IF(d_acct=B291,d_amt,0),0),0))</f>
        <v>5938824</v>
      </c>
      <c r="M291" s="501">
        <f t="array" ref="M291">SUM(IF(d_year=$M$129,IF(d_month=$M$130,IF(d_acct=B291,d_amt,0),0),0))</f>
        <v>5938824</v>
      </c>
      <c r="N291" s="136">
        <f t="array" ref="N291">SUM(IF(d_year=$N$129,IF(d_month=$N$130,IF(d_acct=B291,d_amt,0),0),0))</f>
        <v>0</v>
      </c>
      <c r="O291" s="501">
        <f t="array" ref="O291">SUM(IF(d_year=$O$129,IF(d_month=$O$130,IF(d_acct=B291,d_amt,0),0),0))</f>
        <v>0</v>
      </c>
      <c r="P291" s="501">
        <f t="array" ref="P291">SUM(IF(d_year=$P$129,IF(d_month=$P$130,IF(d_acct=B291,d_amt,0),0),0))</f>
        <v>0</v>
      </c>
      <c r="Q291" s="136">
        <f t="array" ref="Q291">SUM(IF(d_year=$Q$129,IF(d_month=$Q$130,IF(d_acct=B291,d_amt,0),0),0))</f>
        <v>0</v>
      </c>
      <c r="R291" s="136">
        <f t="array" ref="R291">SUM(IF(d_year=$R$129,IF(d_month=$R$130,IF(d_acct=B291,d_amt,0),0),0))</f>
        <v>0</v>
      </c>
      <c r="S291" s="137">
        <f t="array" ref="S291">SUM(IF(d_year=$S$129,IF(d_month=$S$130,IF(d_acct=B291,d_amt,0),0),0))</f>
        <v>0</v>
      </c>
      <c r="W291" s="67">
        <v>20891498</v>
      </c>
      <c r="Y291" s="312"/>
      <c r="Z291" s="312"/>
      <c r="AA291" s="312"/>
      <c r="AB291" s="312"/>
      <c r="AC291" s="312"/>
      <c r="AD291" s="312"/>
      <c r="AH291" s="408"/>
      <c r="AI291" s="408"/>
      <c r="AJ291" s="408"/>
      <c r="AK291" s="408"/>
    </row>
    <row r="292" spans="1:37" s="67" customFormat="1" ht="15.95" customHeight="1">
      <c r="B292" s="408" t="s">
        <v>231</v>
      </c>
      <c r="C292" s="67" t="str">
        <f>VLOOKUP(B292,acct_desc,2,FALSE)</f>
        <v>Est. Actual True-up (for Current Year - 1)</v>
      </c>
      <c r="G292" s="82"/>
      <c r="H292" s="136">
        <f t="array" ref="H292">SUM(IF(d_year=$H$129,IF(d_month=$H$130,IF(d_acct=B292,d_amt,0),0),0))</f>
        <v>9639909</v>
      </c>
      <c r="I292" s="136">
        <f t="array" ref="I292">SUM(IF(d_year=$I$129,IF(d_month=$I$130,IF(d_acct=B292,d_amt,0),0),0))</f>
        <v>9639909</v>
      </c>
      <c r="J292" s="136">
        <f t="array" ref="J292">SUM(IF(d_year=$J$129,IF(d_month=$J$130,IF(d_acct=B292,d_amt,0),0),0))</f>
        <v>9639909</v>
      </c>
      <c r="K292" s="136">
        <f t="array" ref="K292">SUM(IF(d_year=$K$129,IF(d_month=$K$130,IF(d_acct=B292,d_amt,0),0),0))</f>
        <v>9639909</v>
      </c>
      <c r="L292" s="136">
        <f t="array" ref="L292">SUM(IF(d_year=$L$129,IF(d_month=$L$130,IF(d_acct=B292,d_amt,0),0),0))</f>
        <v>9639909</v>
      </c>
      <c r="M292" s="501">
        <f t="array" ref="M292">SUM(IF(d_year=$M$129,IF(d_month=$M$130,IF(d_acct=B292,d_amt,0),0),0))</f>
        <v>9639909</v>
      </c>
      <c r="N292" s="136">
        <f t="array" ref="N292">SUM(IF(d_year=$N$129,IF(d_month=$N$130,IF(d_acct=B292,d_amt,0),0),0))</f>
        <v>0</v>
      </c>
      <c r="O292" s="501">
        <f t="array" ref="O292">SUM(IF(d_year=$O$129,IF(d_month=$O$130,IF(d_acct=B292,d_amt,0),0),0))</f>
        <v>0</v>
      </c>
      <c r="P292" s="501">
        <f t="array" ref="P292">SUM(IF(d_year=$P$129,IF(d_month=$P$130,IF(d_acct=B292,d_amt,0),0),0))</f>
        <v>0</v>
      </c>
      <c r="Q292" s="136">
        <f t="array" ref="Q292">SUM(IF(d_year=$Q$129,IF(d_month=$Q$130,IF(d_acct=B292,d_amt,0),0),0))</f>
        <v>0</v>
      </c>
      <c r="R292" s="136">
        <f t="array" ref="R292">SUM(IF(d_year=$R$129,IF(d_month=$R$130,IF(d_acct=B292,d_amt,0),0),0))</f>
        <v>0</v>
      </c>
      <c r="S292" s="137">
        <f t="array" ref="S292">SUM(IF(d_year=$S$129,IF(d_month=$S$130,IF(d_acct=B292,d_amt,0),0),0))</f>
        <v>0</v>
      </c>
      <c r="W292" s="67">
        <v>-85933800</v>
      </c>
      <c r="Y292" s="312"/>
      <c r="Z292" s="312"/>
      <c r="AA292" s="312"/>
      <c r="AB292" s="312"/>
      <c r="AC292" s="312"/>
      <c r="AD292" s="312"/>
      <c r="AH292" s="408"/>
      <c r="AI292" s="408"/>
      <c r="AJ292" s="408"/>
      <c r="AK292" s="408"/>
    </row>
    <row r="293" spans="1:37" s="75" customFormat="1" ht="15.95" customHeight="1">
      <c r="B293" s="864" t="s">
        <v>65</v>
      </c>
      <c r="C293" s="138"/>
      <c r="D293" s="138"/>
      <c r="E293" s="138"/>
      <c r="F293" s="139"/>
      <c r="G293" s="140"/>
      <c r="H293" s="141">
        <f>SUM(H291:H292)</f>
        <v>15578733</v>
      </c>
      <c r="I293" s="141">
        <f t="shared" ref="I293:S293" si="97">SUM(I291:I292)</f>
        <v>15578733</v>
      </c>
      <c r="J293" s="141">
        <f t="shared" si="97"/>
        <v>15578733</v>
      </c>
      <c r="K293" s="141">
        <f t="shared" si="97"/>
        <v>15578733</v>
      </c>
      <c r="L293" s="141">
        <f t="shared" si="97"/>
        <v>15578733</v>
      </c>
      <c r="M293" s="502">
        <f t="shared" si="97"/>
        <v>15578733</v>
      </c>
      <c r="N293" s="141">
        <f t="shared" si="97"/>
        <v>0</v>
      </c>
      <c r="O293" s="502">
        <f t="shared" si="97"/>
        <v>0</v>
      </c>
      <c r="P293" s="502">
        <f t="shared" si="97"/>
        <v>0</v>
      </c>
      <c r="Q293" s="141">
        <f t="shared" si="97"/>
        <v>0</v>
      </c>
      <c r="R293" s="141">
        <f t="shared" si="97"/>
        <v>0</v>
      </c>
      <c r="S293" s="142">
        <f t="shared" si="97"/>
        <v>0</v>
      </c>
      <c r="W293" s="75">
        <v>-65042302</v>
      </c>
      <c r="AH293" s="409"/>
      <c r="AI293" s="409"/>
      <c r="AJ293" s="409"/>
      <c r="AK293" s="409"/>
    </row>
    <row r="294" spans="1:37" s="67" customFormat="1" ht="15.95" customHeight="1">
      <c r="B294" s="408"/>
      <c r="G294" s="82"/>
      <c r="H294" s="136"/>
      <c r="I294" s="136"/>
      <c r="J294" s="136"/>
      <c r="K294" s="136"/>
      <c r="L294" s="136"/>
      <c r="M294" s="501"/>
      <c r="N294" s="136"/>
      <c r="O294" s="501"/>
      <c r="P294" s="501"/>
      <c r="Q294" s="136"/>
      <c r="R294" s="136"/>
      <c r="S294" s="137"/>
      <c r="Y294" s="312"/>
      <c r="Z294" s="312"/>
      <c r="AA294" s="312"/>
      <c r="AB294" s="312"/>
      <c r="AC294" s="312"/>
      <c r="AD294" s="312"/>
      <c r="AH294" s="408"/>
      <c r="AI294" s="408"/>
      <c r="AJ294" s="408"/>
      <c r="AK294" s="408"/>
    </row>
    <row r="295" spans="1:37" s="67" customFormat="1" ht="15.95" customHeight="1">
      <c r="B295" s="408" t="s">
        <v>232</v>
      </c>
      <c r="C295" s="67" t="str">
        <f>VLOOKUP(B295,acct_desc,2,FALSE)</f>
        <v>Deferred True-up (for Current Year - 1)</v>
      </c>
      <c r="G295" s="82"/>
      <c r="H295" s="136">
        <f t="array" ref="H295">SUM(IF(d_year=$H$129,IF(d_month=$H$130,IF(d_acct=B295,d_amt,0),0),0))</f>
        <v>7586581</v>
      </c>
      <c r="I295" s="136">
        <f t="array" ref="I295">SUM(IF(d_year=$I$129,IF(d_month=$I$130,IF(d_acct=B295,d_amt,0),0),0))</f>
        <v>7586581</v>
      </c>
      <c r="J295" s="136">
        <f t="array" ref="J295">SUM(IF(d_year=$J$129,IF(d_month=$J$130,IF(d_acct=B295,d_amt,0),0),0))</f>
        <v>7586581</v>
      </c>
      <c r="K295" s="136">
        <f t="array" ref="K295">SUM(IF(d_year=$K$129,IF(d_month=$K$130,IF(d_acct=B295,d_amt,0),0),0))</f>
        <v>7586581</v>
      </c>
      <c r="L295" s="136">
        <f t="array" ref="L295">SUM(IF(d_year=$L$129,IF(d_month=$L$130,IF(d_acct=B295,d_amt,0),0),0))</f>
        <v>7586581</v>
      </c>
      <c r="M295" s="501">
        <f t="array" ref="M295">SUM(IF(d_year=$M$129,IF(d_month=$M$130,IF(d_acct=B295,d_amt,0),0),0))</f>
        <v>7586581</v>
      </c>
      <c r="N295" s="136">
        <f t="array" ref="N295">SUM(IF(d_year=$N$129,IF(d_month=$N$130,IF(d_acct=B295,d_amt,0),0),0))</f>
        <v>0</v>
      </c>
      <c r="O295" s="501">
        <f t="array" ref="O295">SUM(IF(d_year=$O$129,IF(d_month=$O$130,IF(d_acct=B295,d_amt,0),0),0))</f>
        <v>0</v>
      </c>
      <c r="P295" s="501">
        <f t="array" ref="P295">SUM(IF(d_year=$P$129,IF(d_month=$P$130,IF(d_acct=B295,d_amt,0),0),0))</f>
        <v>0</v>
      </c>
      <c r="Q295" s="136">
        <f t="array" ref="Q295">SUM(IF(d_year=$Q$129,IF(d_month=$Q$130,IF(d_acct=B295,d_amt,0),0),0))</f>
        <v>0</v>
      </c>
      <c r="R295" s="136">
        <f t="array" ref="R295">SUM(IF(d_year=$R$129,IF(d_month=$R$130,IF(d_acct=B295,d_amt,0),0),0))</f>
        <v>0</v>
      </c>
      <c r="S295" s="137">
        <f t="array" ref="S295">SUM(IF(d_year=$S$129,IF(d_month=$S$130,IF(d_acct=B295,d_amt,0),0),0))</f>
        <v>0</v>
      </c>
      <c r="W295" s="67">
        <v>3364670</v>
      </c>
      <c r="Y295" s="312"/>
      <c r="Z295" s="312"/>
      <c r="AA295" s="312"/>
      <c r="AB295" s="312"/>
      <c r="AC295" s="312"/>
      <c r="AD295" s="312"/>
      <c r="AH295" s="408"/>
      <c r="AI295" s="408"/>
      <c r="AJ295" s="408"/>
      <c r="AK295" s="408"/>
    </row>
    <row r="296" spans="1:37" s="75" customFormat="1" ht="15.95" customHeight="1">
      <c r="B296" s="864" t="s">
        <v>170</v>
      </c>
      <c r="C296" s="138"/>
      <c r="D296" s="138"/>
      <c r="E296" s="138"/>
      <c r="F296" s="139"/>
      <c r="G296" s="140"/>
      <c r="H296" s="141">
        <f>SUM(H293:H295)</f>
        <v>23165314</v>
      </c>
      <c r="I296" s="141">
        <f>SUM(I293:I295)</f>
        <v>23165314</v>
      </c>
      <c r="J296" s="141">
        <f t="shared" ref="J296:S296" si="98">SUM(J293:J295)</f>
        <v>23165314</v>
      </c>
      <c r="K296" s="141">
        <f t="shared" si="98"/>
        <v>23165314</v>
      </c>
      <c r="L296" s="141">
        <f t="shared" si="98"/>
        <v>23165314</v>
      </c>
      <c r="M296" s="502">
        <f t="shared" si="98"/>
        <v>23165314</v>
      </c>
      <c r="N296" s="141">
        <f t="shared" si="98"/>
        <v>0</v>
      </c>
      <c r="O296" s="502">
        <f t="shared" si="98"/>
        <v>0</v>
      </c>
      <c r="P296" s="502">
        <f t="shared" si="98"/>
        <v>0</v>
      </c>
      <c r="Q296" s="141">
        <f t="shared" si="98"/>
        <v>0</v>
      </c>
      <c r="R296" s="141">
        <f t="shared" si="98"/>
        <v>0</v>
      </c>
      <c r="S296" s="141">
        <f t="shared" si="98"/>
        <v>0</v>
      </c>
      <c r="W296" s="75">
        <v>-61677632</v>
      </c>
      <c r="AH296" s="409"/>
      <c r="AI296" s="409"/>
      <c r="AJ296" s="409"/>
      <c r="AK296" s="409"/>
    </row>
    <row r="297" spans="1:37" s="75" customFormat="1" ht="15.95" customHeight="1">
      <c r="B297" s="866"/>
      <c r="C297" s="146"/>
      <c r="D297" s="146"/>
      <c r="E297" s="146"/>
      <c r="F297" s="147"/>
      <c r="G297" s="148"/>
      <c r="H297" s="149"/>
      <c r="I297" s="149"/>
      <c r="J297" s="149"/>
      <c r="K297" s="149"/>
      <c r="L297" s="149"/>
      <c r="M297" s="504"/>
      <c r="N297" s="149"/>
      <c r="O297" s="504"/>
      <c r="P297" s="504"/>
      <c r="Q297" s="149"/>
      <c r="R297" s="149"/>
      <c r="S297" s="283"/>
      <c r="AH297" s="409"/>
      <c r="AI297" s="409"/>
      <c r="AJ297" s="409"/>
      <c r="AK297" s="409"/>
    </row>
    <row r="298" spans="1:37" s="67" customFormat="1" ht="15.95" customHeight="1">
      <c r="B298" s="871" t="s">
        <v>234</v>
      </c>
      <c r="C298" s="67" t="str">
        <f>VLOOKUP(B298,acct_desc,2,FALSE)</f>
        <v>Final True-up (for Current Year - 2) - GBRA</v>
      </c>
      <c r="G298" s="82"/>
      <c r="H298" s="136">
        <f t="array" ref="H298">SUM(IF(d_year=$H$129,IF(d_month=$H$130,IF(d_acct=B298,d_amt,0),0),0))</f>
        <v>1890528</v>
      </c>
      <c r="I298" s="136">
        <f t="array" ref="I298">SUM(IF(d_year=$I$129,IF(d_month=$I$130,IF(d_acct=B298,d_amt,0),0),0))</f>
        <v>1890528</v>
      </c>
      <c r="J298" s="136">
        <f t="array" ref="J298">SUM(IF(d_year=$J$129,IF(d_month=$J$130,IF(d_acct=B298,d_amt,0),0),0))</f>
        <v>1890528</v>
      </c>
      <c r="K298" s="136">
        <f t="array" ref="K298">SUM(IF(d_year=$K$129,IF(d_month=$K$130,IF(d_acct=B298,d_amt,0),0),0))</f>
        <v>1890528</v>
      </c>
      <c r="L298" s="136">
        <f t="array" ref="L298">SUM(IF(d_year=$L$129,IF(d_month=$L$130,IF(d_acct=B298,d_amt,0),0),0))</f>
        <v>1890528</v>
      </c>
      <c r="M298" s="501">
        <f t="array" ref="M298">SUM(IF(d_year=$M$129,IF(d_month=$M$130,IF(d_acct=B298,d_amt,0),0),0))</f>
        <v>1890528</v>
      </c>
      <c r="N298" s="136">
        <f t="array" ref="N298">SUM(IF(d_year=$N$129,IF(d_month=$N$130,IF(d_acct=B298,d_amt,0),0),0))</f>
        <v>0</v>
      </c>
      <c r="O298" s="501">
        <f t="array" ref="O298">SUM(IF(d_year=$O$129,IF(d_month=$O$130,IF(d_acct=B298,d_amt,0),0),0))</f>
        <v>0</v>
      </c>
      <c r="P298" s="501">
        <f t="array" ref="P298">SUM(IF(d_year=$P$129,IF(d_month=$P$130,IF(d_acct=B298,d_amt,0),0),0))</f>
        <v>0</v>
      </c>
      <c r="Q298" s="136">
        <f t="array" ref="Q298">SUM(IF(d_year=$Q$129,IF(d_month=$Q$130,IF(d_acct=B298,d_amt,0),0),0))</f>
        <v>0</v>
      </c>
      <c r="R298" s="136">
        <f t="array" ref="R298">SUM(IF(d_year=$R$129,IF(d_month=$R$130,IF(d_acct=B298,d_amt,0),0),0))</f>
        <v>0</v>
      </c>
      <c r="S298" s="137">
        <f t="array" ref="S298">SUM(IF(d_year=$S$129,IF(d_month=$S$130,IF(d_acct=B298,d_amt,0),0),0))</f>
        <v>0</v>
      </c>
      <c r="W298" s="67">
        <v>0</v>
      </c>
      <c r="Y298" s="312"/>
      <c r="Z298" s="312"/>
      <c r="AA298" s="312"/>
      <c r="AB298" s="312"/>
      <c r="AC298" s="312"/>
      <c r="AD298" s="312"/>
      <c r="AH298" s="408"/>
      <c r="AI298" s="408"/>
      <c r="AJ298" s="408"/>
      <c r="AK298" s="408"/>
    </row>
    <row r="299" spans="1:37" s="67" customFormat="1" ht="15.95" hidden="1" customHeight="1">
      <c r="B299" s="408" t="s">
        <v>235</v>
      </c>
      <c r="C299" s="67" t="str">
        <f>VLOOKUP(B299,acct_desc,2,FALSE)</f>
        <v>Est. Actual True-up (for Current Year - 1) - GBRA</v>
      </c>
      <c r="G299" s="82"/>
      <c r="H299" s="136">
        <f t="array" ref="H299">SUM(IF(d_year=$H$129,IF(d_month=$H$130,IF(d_acct=B299,d_amt,0),0),0))</f>
        <v>0</v>
      </c>
      <c r="I299" s="136">
        <f t="array" ref="I299">SUM(IF(d_year=$I$129,IF(d_month=$I$130,IF(d_acct=B299,d_amt,0),0),0))</f>
        <v>0</v>
      </c>
      <c r="J299" s="136">
        <f t="array" ref="J299">SUM(IF(d_year=$J$129,IF(d_month=$J$130,IF(d_acct=B299,d_amt,0),0),0))</f>
        <v>0</v>
      </c>
      <c r="K299" s="136">
        <f t="array" ref="K299">SUM(IF(d_year=$K$129,IF(d_month=$K$130,IF(d_acct=B299,d_amt,0),0),0))</f>
        <v>0</v>
      </c>
      <c r="L299" s="136">
        <f t="array" ref="L299">SUM(IF(d_year=$L$129,IF(d_month=$L$130,IF(d_acct=B299,d_amt,0),0),0))</f>
        <v>0</v>
      </c>
      <c r="M299" s="501">
        <f t="array" ref="M299">SUM(IF(d_year=$M$129,IF(d_month=$M$130,IF(d_acct=B299,d_amt,0),0),0))</f>
        <v>0</v>
      </c>
      <c r="N299" s="136">
        <f t="array" ref="N299">SUM(IF(d_year=$N$129,IF(d_month=$N$130,IF(d_acct=B299,d_amt,0),0),0))</f>
        <v>0</v>
      </c>
      <c r="O299" s="501">
        <f t="array" ref="O299">SUM(IF(d_year=$O$129,IF(d_month=$O$130,IF(d_acct=B299,d_amt,0),0),0))</f>
        <v>0</v>
      </c>
      <c r="P299" s="501">
        <f t="array" ref="P299">SUM(IF(d_year=$P$129,IF(d_month=$P$130,IF(d_acct=B299,d_amt,0),0),0))</f>
        <v>0</v>
      </c>
      <c r="Q299" s="136">
        <f t="array" ref="Q299">SUM(IF(d_year=$Q$129,IF(d_month=$Q$130,IF(d_acct=B299,d_amt,0),0),0))</f>
        <v>0</v>
      </c>
      <c r="R299" s="136">
        <f t="array" ref="R299">SUM(IF(d_year=$R$129,IF(d_month=$R$130,IF(d_acct=B299,d_amt,0),0),0))</f>
        <v>0</v>
      </c>
      <c r="S299" s="137">
        <f t="array" ref="S299">SUM(IF(d_year=$S$129,IF(d_month=$S$130,IF(d_acct=B299,d_amt,0),0),0))</f>
        <v>0</v>
      </c>
      <c r="W299" s="67">
        <v>0</v>
      </c>
      <c r="Y299" s="312"/>
      <c r="Z299" s="312"/>
      <c r="AA299" s="312"/>
      <c r="AB299" s="312"/>
      <c r="AC299" s="312"/>
      <c r="AD299" s="312"/>
      <c r="AH299" s="408"/>
      <c r="AI299" s="408"/>
      <c r="AJ299" s="408"/>
      <c r="AK299" s="408"/>
    </row>
    <row r="300" spans="1:37" s="75" customFormat="1" ht="15.95" customHeight="1">
      <c r="B300" s="864" t="s">
        <v>65</v>
      </c>
      <c r="C300" s="138"/>
      <c r="D300" s="138"/>
      <c r="E300" s="138"/>
      <c r="F300" s="139"/>
      <c r="G300" s="140"/>
      <c r="H300" s="141">
        <f t="shared" ref="H300:S300" si="99">SUM(H298:H299)</f>
        <v>1890528</v>
      </c>
      <c r="I300" s="141">
        <f t="shared" si="99"/>
        <v>1890528</v>
      </c>
      <c r="J300" s="141">
        <f t="shared" si="99"/>
        <v>1890528</v>
      </c>
      <c r="K300" s="141">
        <f t="shared" si="99"/>
        <v>1890528</v>
      </c>
      <c r="L300" s="141">
        <f t="shared" si="99"/>
        <v>1890528</v>
      </c>
      <c r="M300" s="502">
        <f t="shared" si="99"/>
        <v>1890528</v>
      </c>
      <c r="N300" s="141">
        <f t="shared" si="99"/>
        <v>0</v>
      </c>
      <c r="O300" s="502">
        <f t="shared" si="99"/>
        <v>0</v>
      </c>
      <c r="P300" s="502">
        <f t="shared" si="99"/>
        <v>0</v>
      </c>
      <c r="Q300" s="141">
        <f t="shared" si="99"/>
        <v>0</v>
      </c>
      <c r="R300" s="141">
        <f t="shared" si="99"/>
        <v>0</v>
      </c>
      <c r="S300" s="142">
        <f t="shared" si="99"/>
        <v>0</v>
      </c>
      <c r="W300" s="75">
        <v>0</v>
      </c>
      <c r="AH300" s="409"/>
      <c r="AI300" s="409"/>
      <c r="AJ300" s="409"/>
      <c r="AK300" s="409"/>
    </row>
    <row r="301" spans="1:37" s="67" customFormat="1" ht="15.95" hidden="1" customHeight="1">
      <c r="B301" s="408"/>
      <c r="G301" s="82"/>
      <c r="H301" s="136"/>
      <c r="I301" s="136"/>
      <c r="J301" s="136"/>
      <c r="K301" s="136"/>
      <c r="L301" s="136"/>
      <c r="M301" s="501"/>
      <c r="N301" s="136"/>
      <c r="O301" s="501"/>
      <c r="P301" s="501"/>
      <c r="Q301" s="136"/>
      <c r="R301" s="136"/>
      <c r="S301" s="137"/>
      <c r="Y301" s="312"/>
      <c r="Z301" s="312"/>
      <c r="AA301" s="312"/>
      <c r="AB301" s="312"/>
      <c r="AC301" s="312"/>
      <c r="AD301" s="312"/>
      <c r="AH301" s="408"/>
      <c r="AI301" s="408"/>
      <c r="AJ301" s="408"/>
      <c r="AK301" s="408"/>
    </row>
    <row r="302" spans="1:37" s="67" customFormat="1" ht="15.95" hidden="1" customHeight="1">
      <c r="B302" s="408" t="s">
        <v>236</v>
      </c>
      <c r="C302" s="67" t="str">
        <f>VLOOKUP(B302,acct_desc,2,FALSE)</f>
        <v>Deferred True-up (for Current Year - 1) - GBRA</v>
      </c>
      <c r="G302" s="82"/>
      <c r="H302" s="136">
        <f t="array" ref="H302">SUM(IF(d_year=$H$129,IF(d_month=$H$130,IF(d_acct=B302,d_amt,0),0),0))</f>
        <v>0</v>
      </c>
      <c r="I302" s="136">
        <f t="array" ref="I302">SUM(IF(d_year=$I$129,IF(d_month=$I$130,IF(d_acct=B302,d_amt,0),0),0))</f>
        <v>0</v>
      </c>
      <c r="J302" s="136">
        <f t="array" ref="J302">SUM(IF(d_year=$J$129,IF(d_month=$J$130,IF(d_acct=B302,d_amt,0),0),0))</f>
        <v>0</v>
      </c>
      <c r="K302" s="136">
        <f t="array" ref="K302">SUM(IF(d_year=$K$129,IF(d_month=$K$130,IF(d_acct=B302,d_amt,0),0),0))</f>
        <v>0</v>
      </c>
      <c r="L302" s="136">
        <f t="array" ref="L302">SUM(IF(d_year=$L$129,IF(d_month=$L$130,IF(d_acct=B302,d_amt,0),0),0))</f>
        <v>0</v>
      </c>
      <c r="M302" s="501">
        <f t="array" ref="M302">SUM(IF(d_year=$M$129,IF(d_month=$M$130,IF(d_acct=B302,d_amt,0),0),0))</f>
        <v>0</v>
      </c>
      <c r="N302" s="136">
        <f t="array" ref="N302">SUM(IF(d_year=$N$129,IF(d_month=$N$130,IF(d_acct=B302,d_amt,0),0),0))</f>
        <v>0</v>
      </c>
      <c r="O302" s="501">
        <f t="array" ref="O302">SUM(IF(d_year=$O$129,IF(d_month=$O$130,IF(d_acct=B302,d_amt,0),0),0))</f>
        <v>0</v>
      </c>
      <c r="P302" s="501">
        <f t="array" ref="P302">SUM(IF(d_year=$P$129,IF(d_month=$P$130,IF(d_acct=B302,d_amt,0),0),0))</f>
        <v>0</v>
      </c>
      <c r="Q302" s="136">
        <f t="array" ref="Q302">SUM(IF(d_year=$Q$129,IF(d_month=$Q$130,IF(d_acct=B302,d_amt,0),0),0))</f>
        <v>0</v>
      </c>
      <c r="R302" s="136">
        <f t="array" ref="R302">SUM(IF(d_year=$R$129,IF(d_month=$R$130,IF(d_acct=B302,d_amt,0),0),0))</f>
        <v>0</v>
      </c>
      <c r="S302" s="137">
        <f t="array" ref="S302">SUM(IF(d_year=$S$129,IF(d_month=$S$130,IF(d_acct=B302,d_amt,0),0),0))</f>
        <v>0</v>
      </c>
      <c r="W302" s="67">
        <v>0</v>
      </c>
      <c r="Y302" s="312"/>
      <c r="Z302" s="312"/>
      <c r="AA302" s="312"/>
      <c r="AB302" s="312"/>
      <c r="AC302" s="312"/>
      <c r="AD302" s="312"/>
      <c r="AH302" s="408"/>
      <c r="AI302" s="408"/>
      <c r="AJ302" s="408"/>
      <c r="AK302" s="408"/>
    </row>
    <row r="303" spans="1:37" s="75" customFormat="1" ht="15.95" hidden="1" customHeight="1">
      <c r="B303" s="864" t="s">
        <v>180</v>
      </c>
      <c r="C303" s="138"/>
      <c r="D303" s="138"/>
      <c r="E303" s="138"/>
      <c r="F303" s="139"/>
      <c r="G303" s="140"/>
      <c r="H303" s="141">
        <f t="shared" ref="H303:S303" si="100">SUM(H300:H302)</f>
        <v>1890528</v>
      </c>
      <c r="I303" s="141">
        <f t="shared" si="100"/>
        <v>1890528</v>
      </c>
      <c r="J303" s="141">
        <f t="shared" si="100"/>
        <v>1890528</v>
      </c>
      <c r="K303" s="141">
        <f t="shared" si="100"/>
        <v>1890528</v>
      </c>
      <c r="L303" s="141">
        <f t="shared" si="100"/>
        <v>1890528</v>
      </c>
      <c r="M303" s="502">
        <f t="shared" si="100"/>
        <v>1890528</v>
      </c>
      <c r="N303" s="141">
        <f t="shared" si="100"/>
        <v>0</v>
      </c>
      <c r="O303" s="502">
        <f t="shared" si="100"/>
        <v>0</v>
      </c>
      <c r="P303" s="502">
        <f t="shared" si="100"/>
        <v>0</v>
      </c>
      <c r="Q303" s="141">
        <f t="shared" si="100"/>
        <v>0</v>
      </c>
      <c r="R303" s="141">
        <f t="shared" si="100"/>
        <v>0</v>
      </c>
      <c r="S303" s="141">
        <f t="shared" si="100"/>
        <v>0</v>
      </c>
      <c r="W303" s="75">
        <v>0</v>
      </c>
      <c r="AH303" s="409"/>
      <c r="AI303" s="409"/>
      <c r="AJ303" s="409"/>
      <c r="AK303" s="409"/>
    </row>
    <row r="304" spans="1:37" s="75" customFormat="1" ht="15.95" customHeight="1">
      <c r="B304" s="866"/>
      <c r="C304" s="146"/>
      <c r="D304" s="146"/>
      <c r="E304" s="146"/>
      <c r="F304" s="147"/>
      <c r="G304" s="148"/>
      <c r="H304" s="149"/>
      <c r="I304" s="149"/>
      <c r="J304" s="149"/>
      <c r="K304" s="149"/>
      <c r="L304" s="149"/>
      <c r="M304" s="504"/>
      <c r="N304" s="149"/>
      <c r="O304" s="504"/>
      <c r="P304" s="767"/>
      <c r="Q304" s="149"/>
      <c r="R304" s="149"/>
      <c r="S304" s="283"/>
      <c r="AH304" s="409"/>
      <c r="AI304" s="409"/>
      <c r="AJ304" s="409"/>
      <c r="AK304" s="409"/>
    </row>
    <row r="305" spans="2:37" s="67" customFormat="1" ht="15.95" customHeight="1">
      <c r="B305" s="408" t="s">
        <v>233</v>
      </c>
      <c r="C305" s="67" t="str">
        <f>VLOOKUP(B305,acct_desc,2,FALSE)</f>
        <v>Jurisdictional Separation Factor</v>
      </c>
      <c r="G305" s="152"/>
      <c r="H305" s="153">
        <f t="array" ref="H305">SUM(IF(d_year=$H$129,IF(d_month=$H$130,IF(d_acct=B305,d_amt,0),0),0))</f>
        <v>0.95046580000000003</v>
      </c>
      <c r="I305" s="153">
        <f t="array" ref="I305">SUM(IF(d_year=$I$129,IF(d_month=$I$130,IF(d_acct=B305,d_amt,0),0),0))</f>
        <v>0.95046580000000003</v>
      </c>
      <c r="J305" s="153">
        <f t="array" ref="J305">SUM(IF(d_year=$J$129,IF(d_month=$J$130,IF(d_acct=B305,d_amt,0),0),0))</f>
        <v>0.95046580000000003</v>
      </c>
      <c r="K305" s="153">
        <f t="array" ref="K305">SUM(IF(d_year=$K$129,IF(d_month=$K$130,IF(d_acct=B305,d_amt,0),0),0))</f>
        <v>0.95046580000000003</v>
      </c>
      <c r="L305" s="153">
        <f t="array" ref="L305">SUM(IF(d_year=$L$129,IF(d_month=$L$130,IF(d_acct=B305,d_amt,0),0),0))</f>
        <v>0.95046580000000003</v>
      </c>
      <c r="M305" s="330">
        <f t="array" ref="M305">SUM(IF(d_year=$M$129,IF(d_month=$M$130,IF(d_acct=B305,d_amt,0),0),0))</f>
        <v>0.95046580000000003</v>
      </c>
      <c r="N305" s="153">
        <f t="array" ref="N305">SUM(IF(d_year=$N$129,IF(d_month=$N$130,IF(d_acct=B305,d_amt,0),0),0))</f>
        <v>0</v>
      </c>
      <c r="O305" s="330">
        <f t="array" ref="O305">SUM(IF(d_year=$O$129,IF(d_month=$O$130,IF(d_acct=B305,d_amt,0),0),0))</f>
        <v>0</v>
      </c>
      <c r="P305" s="330">
        <f t="array" ref="P305">SUM(IF(d_year=$P$129,IF(d_month=$P$130,IF(d_acct=B305,d_amt,0),0),0))</f>
        <v>0</v>
      </c>
      <c r="Q305" s="153">
        <f t="array" ref="Q305">SUM(IF(d_year=$Q$129,IF(d_month=$Q$130,IF(d_acct=B305,d_amt,0),0),0))</f>
        <v>0</v>
      </c>
      <c r="R305" s="153">
        <f t="array" ref="R305">SUM(IF(d_year=$R$129,IF(d_month=$R$130,IF(d_acct=B305,d_amt,0),0),0))</f>
        <v>0</v>
      </c>
      <c r="S305" s="153">
        <f t="array" ref="S305">SUM(IF(d_year=$S$129,IF(d_month=$S$130,IF(d_acct=B305,d_amt,0),0),0))</f>
        <v>0</v>
      </c>
      <c r="W305" s="67">
        <v>0.98031049999999997</v>
      </c>
      <c r="Y305" s="312"/>
      <c r="Z305" s="312"/>
      <c r="AA305" s="312"/>
      <c r="AB305" s="312"/>
      <c r="AC305" s="312"/>
      <c r="AD305" s="312"/>
      <c r="AH305" s="408"/>
      <c r="AI305" s="408"/>
      <c r="AJ305" s="408"/>
      <c r="AK305" s="408"/>
    </row>
    <row r="306" spans="2:37" s="67" customFormat="1" ht="15.95" customHeight="1">
      <c r="B306" s="408" t="s">
        <v>239</v>
      </c>
      <c r="C306" s="67" t="str">
        <f>VLOOKUP(B306,acct_desc,2,FALSE)</f>
        <v>Interest Rate - Last Day of the Month</v>
      </c>
      <c r="G306" s="80">
        <f t="array" ref="G306">SUM(IF(d_year=$G$129,IF(d_month=G$130,IF(d_acct=B306,d_amt,0),0),0))</f>
        <v>7.1999999999999998E-3</v>
      </c>
      <c r="H306" s="80">
        <f t="array" ref="H306">SUM(IF(d_year=$H$129,IF(d_month=$H$130,IF(d_acct=B306,d_amt,0),0),0))</f>
        <v>7.4000000000000003E-3</v>
      </c>
      <c r="I306" s="80">
        <f t="array" ref="I306">SUM(IF(d_year=$I$129,IF(d_month=$I$130,IF(d_acct=B306,d_amt,0),0),0))</f>
        <v>6.4000000000000003E-3</v>
      </c>
      <c r="J306" s="80">
        <f t="array" ref="J306">SUM(IF(d_year=$J$129,IF(d_month=$J$130,IF(d_acct=B306,d_amt,0),0),0))</f>
        <v>9.4000000000000004E-3</v>
      </c>
      <c r="K306" s="80">
        <f t="array" ref="K306">SUM(IF(d_year=$K$129,IF(d_month=$K$130,IF(d_acct=B306,d_amt,0),0),0))</f>
        <v>8.6E-3</v>
      </c>
      <c r="L306" s="80">
        <f t="array" ref="L306">SUM(IF(d_year=$L$129,IF(d_month=$L$130,IF(d_acct=B306,d_amt,0),0),0))</f>
        <v>9.4999999999999998E-3</v>
      </c>
      <c r="M306" s="505">
        <f t="array" ref="M306">SUM(IF(d_year=$M$129,IF(d_month=$M$130,IF(d_acct=B306,d_amt,0),0),0))</f>
        <v>1.0800000000000001E-2</v>
      </c>
      <c r="N306" s="80">
        <f t="array" ref="N306">SUM(IF(d_year=$N$129,IF(d_month=$N$130,IF(d_acct=B306,d_amt,0),0),0))</f>
        <v>0</v>
      </c>
      <c r="O306" s="505">
        <f t="array" ref="O306">SUM(IF(d_year=$O$129,IF(d_month=$O$130,IF(d_acct=B306,d_amt,0),0),0))</f>
        <v>0</v>
      </c>
      <c r="P306" s="768">
        <f t="array" ref="P306">SUM(IF(d_year=$P$129,IF(d_month=$P$130,IF(d_acct=B306,d_amt,0),0),0))</f>
        <v>0</v>
      </c>
      <c r="Q306" s="80">
        <f t="array" ref="Q306">SUM(IF(d_year=$Q$129,IF(d_month=$Q$130,IF(d_acct=B306,d_amt,0),0),0))</f>
        <v>0</v>
      </c>
      <c r="R306" s="80">
        <f t="array" ref="R306">SUM(IF(d_year=$R$129,IF(d_month=$R$130,IF(d_acct=B306,d_amt,0),0),0))</f>
        <v>0</v>
      </c>
      <c r="S306" s="81">
        <f t="array" ref="S306">SUM(IF(d_year=$S$129,IF(d_month=$S$130,IF(d_acct=B306,d_amt,0),0),0))</f>
        <v>0</v>
      </c>
      <c r="W306" s="67">
        <v>2.9999999999999997E-4</v>
      </c>
      <c r="Y306" s="312"/>
      <c r="Z306" s="312"/>
      <c r="AA306" s="312"/>
      <c r="AB306" s="312"/>
      <c r="AC306" s="312"/>
      <c r="AD306" s="312"/>
      <c r="AH306" s="408"/>
      <c r="AI306" s="408"/>
      <c r="AJ306" s="408"/>
      <c r="AK306" s="408"/>
    </row>
    <row r="307" spans="2:37" s="67" customFormat="1" ht="24" customHeight="1">
      <c r="B307" s="408"/>
      <c r="G307" s="143"/>
      <c r="H307" s="144"/>
      <c r="I307" s="144"/>
      <c r="J307" s="144"/>
      <c r="K307" s="144"/>
      <c r="L307" s="144"/>
      <c r="M307" s="503"/>
      <c r="N307" s="144"/>
      <c r="O307" s="503"/>
      <c r="P307" s="766"/>
      <c r="Q307" s="144"/>
      <c r="R307" s="144"/>
      <c r="S307" s="145"/>
      <c r="Y307" s="312"/>
      <c r="Z307" s="312"/>
      <c r="AA307" s="312"/>
      <c r="AB307" s="312"/>
      <c r="AC307" s="312"/>
      <c r="AD307" s="312"/>
      <c r="AH307" s="408"/>
      <c r="AI307" s="408"/>
      <c r="AJ307" s="408"/>
      <c r="AK307" s="408"/>
    </row>
    <row r="308" spans="2:37" s="67" customFormat="1" ht="15.95" customHeight="1">
      <c r="B308" s="408" t="s">
        <v>228</v>
      </c>
      <c r="C308" s="67" t="s">
        <v>168</v>
      </c>
      <c r="G308" s="82"/>
      <c r="H308" s="136">
        <f t="array" ref="H308">SUM(IF(d_year=$H$129,IF(d_month=$H$130,IF(d_acct=B308,d_amt,0),0),0))</f>
        <v>26183182.113429599</v>
      </c>
      <c r="I308" s="136">
        <f t="array" ref="I308">SUM(IF(d_year=$I$129,IF(d_month=$I$130,IF(d_acct=B308,d_amt,0),0),0))</f>
        <v>25407142.453673799</v>
      </c>
      <c r="J308" s="136">
        <f t="array" ref="J308">SUM(IF(d_year=$J$129,IF(d_month=$J$130,IF(d_acct=B308,d_amt,0),0),0))</f>
        <v>26973118.885004699</v>
      </c>
      <c r="K308" s="136">
        <f t="array" ref="K308">SUM(IF(d_year=$K$129,IF(d_month=$K$130,IF(d_acct=B308,d_amt,0),0),0))</f>
        <v>26970218.843745399</v>
      </c>
      <c r="L308" s="136">
        <f t="array" ref="L308">SUM(IF(d_year=$L$129,IF(d_month=$L$130,IF(d_acct=B308,d_amt,0),0),0))</f>
        <v>26938330.467840299</v>
      </c>
      <c r="M308" s="501">
        <f t="array" ref="M308">SUM(IF(d_year=$M$129,IF(d_month=$M$130,IF(d_acct=B308,d_amt,0),0),0))</f>
        <v>25823034.892691799</v>
      </c>
      <c r="N308" s="136">
        <f t="array" ref="N308">SUM(IF(d_year=$N$129,IF(d_month=$N$130,IF(d_acct=B308,d_amt,0),0),0))</f>
        <v>0</v>
      </c>
      <c r="O308" s="501">
        <f t="array" ref="O308">SUM(IF(d_year=$O$129,IF(d_month=$O$130,IF(d_acct=B308,d_amt,0),0),0))</f>
        <v>0</v>
      </c>
      <c r="P308" s="501">
        <f t="array" ref="P308">SUM(IF(d_year=$P$129,IF(d_month=$P$130,IF(d_acct=B308,d_amt,0),0),0))</f>
        <v>0</v>
      </c>
      <c r="Q308" s="136">
        <f t="array" ref="Q308">SUM(IF(d_year=$Q$129,IF(d_month=$Q$130,IF(d_acct=B308,d_amt,0),0),0))</f>
        <v>0</v>
      </c>
      <c r="R308" s="136">
        <f t="array" ref="R308">SUM(IF(d_year=$R$129,IF(d_month=$R$130,IF(d_acct=B308,d_amt,0),0),0))</f>
        <v>0</v>
      </c>
      <c r="S308" s="137">
        <f t="array" ref="S308">SUM(IF(d_year=$S$129,IF(d_month=$S$130,IF(d_acct=B308,d_amt,0),0),0))</f>
        <v>0</v>
      </c>
      <c r="W308" s="67">
        <v>50266283.5992781</v>
      </c>
      <c r="Y308" s="312"/>
      <c r="Z308" s="312"/>
      <c r="AA308" s="312"/>
      <c r="AB308" s="312"/>
      <c r="AC308" s="312"/>
      <c r="AD308" s="312"/>
      <c r="AH308" s="408"/>
      <c r="AI308" s="408"/>
      <c r="AJ308" s="408"/>
      <c r="AK308" s="408"/>
    </row>
    <row r="309" spans="2:37" s="67" customFormat="1" ht="15.95" customHeight="1">
      <c r="B309" s="408"/>
      <c r="D309" s="67" t="s">
        <v>64</v>
      </c>
      <c r="G309" s="83"/>
      <c r="H309" s="84" t="e">
        <f t="shared" ref="H309:S309" si="101">H47-H308</f>
        <v>#REF!</v>
      </c>
      <c r="I309" s="84" t="e">
        <f t="shared" si="101"/>
        <v>#REF!</v>
      </c>
      <c r="J309" s="84" t="e">
        <f t="shared" si="101"/>
        <v>#REF!</v>
      </c>
      <c r="K309" s="84" t="e">
        <f t="shared" si="101"/>
        <v>#REF!</v>
      </c>
      <c r="L309" s="84" t="e">
        <f t="shared" si="101"/>
        <v>#REF!</v>
      </c>
      <c r="M309" s="84" t="e">
        <f t="shared" si="101"/>
        <v>#REF!</v>
      </c>
      <c r="N309" s="84" t="e">
        <f t="shared" si="101"/>
        <v>#REF!</v>
      </c>
      <c r="O309" s="84" t="e">
        <f t="shared" si="101"/>
        <v>#REF!</v>
      </c>
      <c r="P309" s="84" t="e">
        <f t="shared" si="101"/>
        <v>#REF!</v>
      </c>
      <c r="Q309" s="84" t="e">
        <f t="shared" si="101"/>
        <v>#REF!</v>
      </c>
      <c r="R309" s="84" t="e">
        <f t="shared" si="101"/>
        <v>#REF!</v>
      </c>
      <c r="S309" s="84" t="e">
        <f t="shared" si="101"/>
        <v>#REF!</v>
      </c>
      <c r="W309" s="67">
        <v>8.1956386566162109E-8</v>
      </c>
      <c r="Y309" s="312"/>
      <c r="Z309" s="312"/>
      <c r="AA309" s="312"/>
      <c r="AB309" s="312"/>
      <c r="AC309" s="312"/>
      <c r="AD309" s="312"/>
      <c r="AH309" s="408"/>
      <c r="AI309" s="408"/>
      <c r="AJ309" s="408"/>
      <c r="AK309" s="408"/>
    </row>
    <row r="310" spans="2:37" s="67" customFormat="1" ht="24" customHeight="1">
      <c r="B310" s="408"/>
      <c r="G310" s="68"/>
      <c r="H310" s="69"/>
      <c r="I310" s="69"/>
      <c r="J310" s="69"/>
      <c r="K310" s="69"/>
      <c r="L310" s="69"/>
      <c r="M310" s="507"/>
      <c r="N310" s="69"/>
      <c r="O310" s="507"/>
      <c r="P310" s="769"/>
      <c r="Q310" s="69"/>
      <c r="R310" s="69"/>
      <c r="S310" s="70"/>
      <c r="Y310" s="312"/>
      <c r="Z310" s="312"/>
      <c r="AA310" s="312"/>
      <c r="AB310" s="312"/>
      <c r="AC310" s="312"/>
      <c r="AD310" s="312"/>
      <c r="AH310" s="408"/>
      <c r="AI310" s="408"/>
      <c r="AJ310" s="408"/>
      <c r="AK310" s="408"/>
    </row>
    <row r="311" spans="2:37" s="67" customFormat="1" ht="15.95" customHeight="1">
      <c r="B311" s="408" t="s">
        <v>229</v>
      </c>
      <c r="C311" s="67" t="s">
        <v>169</v>
      </c>
      <c r="G311" s="287">
        <f>H296</f>
        <v>23165314</v>
      </c>
      <c r="H311" s="136">
        <f t="array" ref="H311">SUM(IF(d_year=$H$129,IF(d_month=$H$130,IF(d_acct=B311,d_amt,0),0),0))</f>
        <v>20482669.789580401</v>
      </c>
      <c r="I311" s="136">
        <f t="array" ref="I311">SUM(IF(d_year=$I$129,IF(d_month=$I$130,IF(d_acct=B311,d_amt,0),0),0))</f>
        <v>14169014.671760499</v>
      </c>
      <c r="J311" s="136">
        <f t="array" ref="J311">SUM(IF(d_year=$J$129,IF(d_month=$J$130,IF(d_acct=B311,d_amt,0),0),0))</f>
        <v>7101646.0271399897</v>
      </c>
      <c r="K311" s="136">
        <f t="array" ref="K311">SUM(IF(d_year=$K$129,IF(d_month=$K$130,IF(d_acct=B311,d_amt,0),0),0))</f>
        <v>1789175.87863006</v>
      </c>
      <c r="L311" s="136">
        <f t="array" ref="L311">SUM(IF(d_year=$L$129,IF(d_month=$L$130,IF(d_acct=B311,d_amt,0),0),0))</f>
        <v>-959068.10955103196</v>
      </c>
      <c r="M311" s="501">
        <f t="array" ref="M311">SUM(IF(d_year=$M$129,IF(d_month=$M$130,IF(d_acct=B311,d_amt,0),0),0))</f>
        <v>-346956.96355859301</v>
      </c>
      <c r="N311" s="136">
        <f t="array" ref="N311">SUM(IF(d_year=$N$129,IF(d_month=$N$130,IF(d_acct=B311,d_amt,0),0),0))</f>
        <v>0</v>
      </c>
      <c r="O311" s="501">
        <f t="array" ref="O311">SUM(IF(d_year=$O$129,IF(d_month=$O$130,IF(d_acct=B311,d_amt,0),0),0))</f>
        <v>0</v>
      </c>
      <c r="P311" s="501">
        <f t="array" ref="P311">SUM(IF(d_year=$P$129,IF(d_month=$P$130,IF(d_acct=B311,d_amt,0),0),0))</f>
        <v>0</v>
      </c>
      <c r="Q311" s="136">
        <f t="array" ref="Q311">SUM(IF(d_year=$Q$129,IF(d_month=$Q$130,IF(d_acct=B311,d_amt,0),0),0))</f>
        <v>0</v>
      </c>
      <c r="R311" s="136">
        <f t="array" ref="R311">SUM(IF(d_year=$R$129,IF(d_month=$R$130,IF(d_acct=B311,d_amt,0),0),0))</f>
        <v>0</v>
      </c>
      <c r="S311" s="137">
        <f t="array" ref="S311">SUM(IF(d_year=$S$129,IF(d_month=$S$130,IF(d_acct=B311,d_amt,0),0),0))</f>
        <v>0</v>
      </c>
      <c r="W311" s="67">
        <v>-16096303.1896531</v>
      </c>
      <c r="Y311" s="312"/>
      <c r="Z311" s="312"/>
      <c r="AA311" s="312"/>
      <c r="AB311" s="312"/>
      <c r="AC311" s="312"/>
      <c r="AD311" s="312"/>
      <c r="AH311" s="408"/>
      <c r="AI311" s="408"/>
      <c r="AJ311" s="408"/>
      <c r="AK311" s="408"/>
    </row>
    <row r="312" spans="2:37" s="67" customFormat="1" ht="15.95" customHeight="1">
      <c r="B312" s="408"/>
      <c r="D312" s="67" t="s">
        <v>64</v>
      </c>
      <c r="G312" s="83"/>
      <c r="H312" s="84" t="e">
        <f t="shared" ref="H312:S312" si="102">H75-H311</f>
        <v>#REF!</v>
      </c>
      <c r="I312" s="84" t="e">
        <f t="shared" si="102"/>
        <v>#REF!</v>
      </c>
      <c r="J312" s="84" t="e">
        <f t="shared" si="102"/>
        <v>#REF!</v>
      </c>
      <c r="K312" s="84" t="e">
        <f t="shared" si="102"/>
        <v>#REF!</v>
      </c>
      <c r="L312" s="84" t="e">
        <f t="shared" si="102"/>
        <v>#REF!</v>
      </c>
      <c r="M312" s="84" t="e">
        <f t="shared" si="102"/>
        <v>#REF!</v>
      </c>
      <c r="N312" s="84" t="e">
        <f t="shared" si="102"/>
        <v>#REF!</v>
      </c>
      <c r="O312" s="84" t="e">
        <f t="shared" si="102"/>
        <v>#REF!</v>
      </c>
      <c r="P312" s="84" t="e">
        <f t="shared" si="102"/>
        <v>#REF!</v>
      </c>
      <c r="Q312" s="84" t="e">
        <f t="shared" si="102"/>
        <v>#REF!</v>
      </c>
      <c r="R312" s="84" t="e">
        <f t="shared" si="102"/>
        <v>#REF!</v>
      </c>
      <c r="S312" s="84" t="e">
        <f t="shared" si="102"/>
        <v>#REF!</v>
      </c>
      <c r="W312" s="67">
        <v>0.42656191624701023</v>
      </c>
      <c r="Y312" s="312"/>
      <c r="Z312" s="312"/>
      <c r="AA312" s="312"/>
      <c r="AB312" s="312"/>
      <c r="AC312" s="312"/>
      <c r="AD312" s="312"/>
      <c r="AH312" s="408"/>
      <c r="AI312" s="408"/>
      <c r="AJ312" s="408"/>
      <c r="AK312" s="408"/>
    </row>
    <row r="313" spans="2:37" s="67" customFormat="1" ht="15.95" customHeight="1">
      <c r="B313" s="408"/>
      <c r="F313" s="154"/>
      <c r="G313" s="76"/>
      <c r="H313" s="155"/>
      <c r="I313" s="155"/>
      <c r="J313" s="155"/>
      <c r="K313" s="155"/>
      <c r="L313" s="155"/>
      <c r="M313" s="508"/>
      <c r="N313" s="155"/>
      <c r="O313" s="508"/>
      <c r="P313" s="770"/>
      <c r="Q313" s="155"/>
      <c r="R313" s="155"/>
      <c r="S313" s="156"/>
      <c r="Y313" s="312"/>
      <c r="Z313" s="312"/>
      <c r="AA313" s="312"/>
      <c r="AB313" s="312"/>
      <c r="AC313" s="312"/>
      <c r="AD313" s="312"/>
      <c r="AH313" s="408"/>
      <c r="AI313" s="408"/>
      <c r="AJ313" s="408"/>
      <c r="AK313" s="408"/>
    </row>
    <row r="320" spans="2:37">
      <c r="H320" s="35"/>
    </row>
    <row r="321" spans="8:9">
      <c r="H321" s="35"/>
      <c r="I321" s="36"/>
    </row>
    <row r="322" spans="8:9">
      <c r="H322" s="35"/>
    </row>
    <row r="323" spans="8:9">
      <c r="H323" s="35"/>
    </row>
    <row r="324" spans="8:9">
      <c r="H324" s="35"/>
    </row>
    <row r="325" spans="8:9">
      <c r="H325" s="35"/>
    </row>
    <row r="326" spans="8:9">
      <c r="H326" s="35"/>
    </row>
  </sheetData>
  <mergeCells count="1">
    <mergeCell ref="C84:K84"/>
  </mergeCells>
  <phoneticPr fontId="8" type="noConversion"/>
  <printOptions horizontalCentered="1" verticalCentered="1" gridLines="1" gridLinesSet="0"/>
  <pageMargins left="0.25" right="0.25" top="0.25" bottom="0.25" header="0.25" footer="0.25"/>
  <pageSetup scale="58" fitToHeight="2" orientation="landscape" blackAndWhite="1" r:id="rId1"/>
  <headerFooter alignWithMargins="0">
    <oddFooter>&amp;L&amp;F&amp;CPREPARED BY REGULATORY AND TAX ACCOUNTING&amp;R&amp;D
&amp;T</oddFooter>
  </headerFooter>
  <rowBreaks count="2" manualBreakCount="2">
    <brk id="85" max="16383" man="1"/>
    <brk id="126" max="16383" man="1"/>
  </rowBreaks>
  <colBreaks count="1" manualBreakCount="1">
    <brk id="13" max="114" man="1"/>
  </colBreaks>
  <ignoredErrors>
    <ignoredError sqref="A4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6:J33"/>
  <sheetViews>
    <sheetView workbookViewId="0">
      <selection activeCell="J31" sqref="J31"/>
    </sheetView>
  </sheetViews>
  <sheetFormatPr defaultRowHeight="12.75"/>
  <cols>
    <col min="8" max="9" width="14.1640625" bestFit="1" customWidth="1"/>
    <col min="10" max="10" width="13.83203125" bestFit="1" customWidth="1"/>
  </cols>
  <sheetData>
    <row r="6" spans="2:10">
      <c r="H6" s="547" t="s">
        <v>133</v>
      </c>
      <c r="I6" s="547" t="s">
        <v>129</v>
      </c>
    </row>
    <row r="7" spans="2:10">
      <c r="H7" s="547">
        <v>2013</v>
      </c>
      <c r="I7" s="547">
        <v>2012</v>
      </c>
    </row>
    <row r="9" spans="2:10">
      <c r="B9" t="s">
        <v>341</v>
      </c>
      <c r="H9" s="545">
        <v>16437512.75</v>
      </c>
      <c r="I9" s="545">
        <v>16961656.329999998</v>
      </c>
      <c r="J9" s="548">
        <f>H9-I9</f>
        <v>-524143.57999999821</v>
      </c>
    </row>
    <row r="10" spans="2:10">
      <c r="H10" s="545"/>
      <c r="I10" s="545"/>
      <c r="J10" s="545">
        <f t="shared" ref="J10:J31" si="0">H10-I10</f>
        <v>0</v>
      </c>
    </row>
    <row r="11" spans="2:10">
      <c r="B11" t="s">
        <v>342</v>
      </c>
      <c r="H11" s="545">
        <v>25038297.390000001</v>
      </c>
      <c r="I11" s="545">
        <v>25192701.420000002</v>
      </c>
      <c r="J11" s="545">
        <f t="shared" si="0"/>
        <v>-154404.03000000119</v>
      </c>
    </row>
    <row r="12" spans="2:10">
      <c r="H12" s="545"/>
      <c r="I12" s="545"/>
      <c r="J12" s="545">
        <f t="shared" si="0"/>
        <v>0</v>
      </c>
    </row>
    <row r="13" spans="2:10">
      <c r="B13" t="s">
        <v>99</v>
      </c>
      <c r="H13" s="545">
        <v>0</v>
      </c>
      <c r="I13" s="545">
        <v>77987</v>
      </c>
      <c r="J13" s="545">
        <f t="shared" si="0"/>
        <v>-77987</v>
      </c>
    </row>
    <row r="14" spans="2:10">
      <c r="H14" s="545"/>
      <c r="I14" s="545"/>
      <c r="J14" s="545">
        <f t="shared" si="0"/>
        <v>0</v>
      </c>
    </row>
    <row r="15" spans="2:10">
      <c r="B15" t="s">
        <v>139</v>
      </c>
      <c r="H15" s="545">
        <v>-445444.26822702214</v>
      </c>
      <c r="I15" s="545">
        <v>-451044.81344419176</v>
      </c>
      <c r="J15" s="545">
        <f t="shared" si="0"/>
        <v>5600.5452171696234</v>
      </c>
    </row>
    <row r="16" spans="2:10">
      <c r="H16" s="545"/>
      <c r="I16" s="545"/>
      <c r="J16" s="545">
        <f t="shared" si="0"/>
        <v>0</v>
      </c>
    </row>
    <row r="17" spans="2:10">
      <c r="B17" t="s">
        <v>125</v>
      </c>
      <c r="H17" s="545"/>
      <c r="I17" s="545"/>
      <c r="J17" s="545">
        <f t="shared" si="0"/>
        <v>0</v>
      </c>
    </row>
    <row r="18" spans="2:10">
      <c r="H18" s="545"/>
      <c r="I18" s="545"/>
      <c r="J18" s="545">
        <f t="shared" si="0"/>
        <v>0</v>
      </c>
    </row>
    <row r="19" spans="2:10">
      <c r="B19" t="s">
        <v>140</v>
      </c>
      <c r="H19" s="545">
        <v>2742107.21</v>
      </c>
      <c r="I19" s="545">
        <v>4372179.8900000006</v>
      </c>
      <c r="J19" s="548">
        <f t="shared" si="0"/>
        <v>-1630072.6800000006</v>
      </c>
    </row>
    <row r="20" spans="2:10">
      <c r="H20" s="545"/>
      <c r="I20" s="545"/>
      <c r="J20" s="545">
        <f t="shared" si="0"/>
        <v>0</v>
      </c>
    </row>
    <row r="21" spans="2:10">
      <c r="B21" t="s">
        <v>141</v>
      </c>
      <c r="H21" s="545">
        <v>2270836.0299999998</v>
      </c>
      <c r="I21" s="545">
        <v>2320900.56</v>
      </c>
      <c r="J21" s="545">
        <f t="shared" si="0"/>
        <v>-50064.530000000261</v>
      </c>
    </row>
    <row r="22" spans="2:10">
      <c r="H22" s="545"/>
      <c r="I22" s="545"/>
      <c r="J22" s="545">
        <f t="shared" si="0"/>
        <v>0</v>
      </c>
    </row>
    <row r="23" spans="2:10">
      <c r="B23" t="s">
        <v>142</v>
      </c>
      <c r="H23" s="545">
        <v>-329135.21999999997</v>
      </c>
      <c r="I23" s="545">
        <v>-191835.41</v>
      </c>
      <c r="J23" s="545">
        <f t="shared" si="0"/>
        <v>-137299.80999999997</v>
      </c>
    </row>
    <row r="24" spans="2:10">
      <c r="H24" s="545"/>
      <c r="I24" s="545"/>
      <c r="J24" s="545">
        <f t="shared" si="0"/>
        <v>0</v>
      </c>
    </row>
    <row r="25" spans="2:10">
      <c r="B25" t="s">
        <v>349</v>
      </c>
      <c r="H25" s="545">
        <v>45714173.891772978</v>
      </c>
      <c r="I25" s="545">
        <v>48282544.976555817</v>
      </c>
      <c r="J25" s="545">
        <f t="shared" si="0"/>
        <v>-2568371.0847828388</v>
      </c>
    </row>
    <row r="26" spans="2:10">
      <c r="H26" s="545"/>
      <c r="I26" s="545"/>
      <c r="J26" s="545">
        <f t="shared" si="0"/>
        <v>0</v>
      </c>
    </row>
    <row r="27" spans="2:10">
      <c r="B27" t="s">
        <v>101</v>
      </c>
      <c r="H27" s="545">
        <v>0.9797032</v>
      </c>
      <c r="I27" s="545">
        <v>0.98013950000000005</v>
      </c>
      <c r="J27" s="545">
        <f t="shared" si="0"/>
        <v>-4.3630000000005609E-4</v>
      </c>
    </row>
    <row r="28" spans="2:10">
      <c r="H28" s="545"/>
      <c r="I28" s="545"/>
      <c r="J28" s="545">
        <f t="shared" si="0"/>
        <v>0</v>
      </c>
    </row>
    <row r="29" spans="2:10">
      <c r="B29" t="s">
        <v>103</v>
      </c>
      <c r="H29" s="545">
        <v>44786322.447126441</v>
      </c>
      <c r="I29" s="545">
        <v>47323629.492048934</v>
      </c>
      <c r="J29" s="545">
        <f t="shared" si="0"/>
        <v>-2537307.0449224934</v>
      </c>
    </row>
    <row r="30" spans="2:10">
      <c r="H30" s="545"/>
      <c r="I30" s="545"/>
      <c r="J30" s="545">
        <f t="shared" si="0"/>
        <v>0</v>
      </c>
    </row>
    <row r="31" spans="2:10">
      <c r="B31" t="s">
        <v>126</v>
      </c>
      <c r="H31" s="545">
        <v>12249674.02</v>
      </c>
      <c r="I31" s="545">
        <v>18655605.68</v>
      </c>
      <c r="J31" s="548">
        <f t="shared" si="0"/>
        <v>-6405931.6600000001</v>
      </c>
    </row>
    <row r="33" spans="3:10">
      <c r="C33" t="s">
        <v>5</v>
      </c>
      <c r="H33" s="546">
        <f>H29+H31</f>
        <v>57035996.467126444</v>
      </c>
      <c r="I33" s="546">
        <f>I29+I31</f>
        <v>65979235.172048934</v>
      </c>
      <c r="J33" s="546">
        <f>J29+J31</f>
        <v>-8943238.7049224935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0"/>
  <sheetViews>
    <sheetView zoomScale="91" zoomScaleNormal="91" zoomScaleSheetLayoutView="78" workbookViewId="0">
      <selection activeCell="D8" sqref="D8"/>
    </sheetView>
  </sheetViews>
  <sheetFormatPr defaultColWidth="9.33203125" defaultRowHeight="12.75"/>
  <cols>
    <col min="1" max="1" width="12.33203125" style="411" customWidth="1"/>
    <col min="2" max="2" width="9.1640625" style="411" bestFit="1" customWidth="1"/>
    <col min="3" max="4" width="18.83203125" style="412" customWidth="1"/>
    <col min="5" max="5" width="18.83203125" style="411" customWidth="1"/>
    <col min="6" max="6" width="2" style="411" customWidth="1"/>
    <col min="7" max="7" width="14" style="411" bestFit="1" customWidth="1"/>
    <col min="8" max="8" width="15.6640625" style="411" customWidth="1"/>
    <col min="9" max="9" width="5.83203125" style="411" customWidth="1"/>
    <col min="10" max="10" width="3.1640625" style="411" customWidth="1"/>
    <col min="11" max="11" width="54.33203125" style="438" bestFit="1" customWidth="1"/>
    <col min="12" max="13" width="17.1640625" style="411" customWidth="1"/>
    <col min="14" max="14" width="16.1640625" style="411" bestFit="1" customWidth="1"/>
    <col min="15" max="15" width="14.83203125" style="411" bestFit="1" customWidth="1"/>
    <col min="16" max="16" width="16.83203125" style="411" bestFit="1" customWidth="1"/>
    <col min="17" max="17" width="15.5" style="411" bestFit="1" customWidth="1"/>
    <col min="18" max="18" width="15.1640625" style="411" bestFit="1" customWidth="1"/>
    <col min="19" max="16384" width="9.33203125" style="411"/>
  </cols>
  <sheetData>
    <row r="1" spans="1:15">
      <c r="A1" s="464" t="s">
        <v>482</v>
      </c>
      <c r="B1" s="462"/>
      <c r="E1" s="462"/>
      <c r="F1" s="462"/>
      <c r="G1" s="462"/>
      <c r="H1" s="462"/>
      <c r="I1" s="462"/>
      <c r="J1" s="462"/>
      <c r="K1" s="413"/>
      <c r="L1" s="415">
        <f>C4</f>
        <v>2017</v>
      </c>
      <c r="M1" s="415">
        <f>D4</f>
        <v>0</v>
      </c>
      <c r="N1" s="478" t="s">
        <v>122</v>
      </c>
      <c r="O1" s="462"/>
    </row>
    <row r="2" spans="1:15" ht="13.5" thickBot="1">
      <c r="A2" s="464"/>
      <c r="B2" s="462"/>
      <c r="E2" s="462"/>
      <c r="F2" s="462"/>
      <c r="G2" s="462"/>
      <c r="H2" s="462"/>
      <c r="I2" s="462"/>
      <c r="J2" s="462"/>
      <c r="K2" s="512" t="s">
        <v>488</v>
      </c>
      <c r="L2" s="478" t="str">
        <f>C5</f>
        <v>MAR</v>
      </c>
      <c r="M2" s="478" t="str">
        <f>D5</f>
        <v>MAR</v>
      </c>
      <c r="N2" s="478"/>
      <c r="O2" s="462"/>
    </row>
    <row r="3" spans="1:15">
      <c r="A3" s="1016" t="s">
        <v>461</v>
      </c>
      <c r="B3" s="1017"/>
      <c r="C3" s="1017"/>
      <c r="D3" s="1017"/>
      <c r="E3" s="1018"/>
      <c r="F3" s="463"/>
      <c r="G3" s="414" t="s">
        <v>462</v>
      </c>
      <c r="H3" s="462"/>
      <c r="I3" s="462"/>
      <c r="J3" s="462"/>
      <c r="K3" s="308" t="s">
        <v>341</v>
      </c>
      <c r="L3" s="479">
        <f>TRUE_UP!J10</f>
        <v>7331332.7599999998</v>
      </c>
      <c r="M3" s="479">
        <f>'TU 2014'!J10</f>
        <v>16358712.850000001</v>
      </c>
      <c r="N3" s="479">
        <f>L3-M3</f>
        <v>-9027380.0900000017</v>
      </c>
      <c r="O3" s="462"/>
    </row>
    <row r="4" spans="1:15">
      <c r="A4" s="464" t="s">
        <v>477</v>
      </c>
      <c r="B4" s="465"/>
      <c r="C4" s="415">
        <f>TRUE_UP!I129</f>
        <v>2017</v>
      </c>
      <c r="D4" s="415">
        <f>'TU 2014'!H111</f>
        <v>0</v>
      </c>
      <c r="E4" s="466"/>
      <c r="F4" s="467"/>
      <c r="G4" s="416" t="str">
        <f>C5</f>
        <v>MAR</v>
      </c>
      <c r="H4" s="415">
        <f>C4</f>
        <v>2017</v>
      </c>
      <c r="I4" s="462"/>
      <c r="J4" s="462"/>
      <c r="K4" s="308" t="s">
        <v>342</v>
      </c>
      <c r="L4" s="480">
        <f>TRUE_UP!J12</f>
        <v>110082.3900000006</v>
      </c>
      <c r="M4" s="480">
        <f>'TU 2014'!J12</f>
        <v>23623265.440000001</v>
      </c>
      <c r="N4" s="480">
        <f t="shared" ref="N4:N9" si="0">L4-M4</f>
        <v>-23513183.050000001</v>
      </c>
      <c r="O4" s="462"/>
    </row>
    <row r="5" spans="1:15">
      <c r="A5" s="588">
        <v>5111000</v>
      </c>
      <c r="B5" s="589" t="s">
        <v>478</v>
      </c>
      <c r="C5" s="416" t="str">
        <f>TRUE_UP!J7</f>
        <v>MAR</v>
      </c>
      <c r="D5" s="416" t="str">
        <f>C5</f>
        <v>MAR</v>
      </c>
      <c r="E5" s="417" t="s">
        <v>122</v>
      </c>
      <c r="F5" s="418"/>
      <c r="G5" s="414" t="s">
        <v>463</v>
      </c>
      <c r="H5" s="414"/>
      <c r="I5" s="419" t="e">
        <f>C10/1000000</f>
        <v>#REF!</v>
      </c>
      <c r="J5" s="462" t="s">
        <v>401</v>
      </c>
      <c r="K5" s="308" t="s">
        <v>99</v>
      </c>
      <c r="L5" s="480" t="e">
        <f>TRUE_UP!J20</f>
        <v>#REF!</v>
      </c>
      <c r="M5" s="480">
        <f>'TU 2014'!J14</f>
        <v>-763761</v>
      </c>
      <c r="N5" s="480" t="e">
        <f t="shared" si="0"/>
        <v>#REF!</v>
      </c>
      <c r="O5" s="462"/>
    </row>
    <row r="6" spans="1:15">
      <c r="A6" s="468">
        <v>4174100</v>
      </c>
      <c r="B6" s="469" t="s">
        <v>479</v>
      </c>
      <c r="C6" s="418"/>
      <c r="D6" s="418"/>
      <c r="E6" s="466"/>
      <c r="F6" s="467"/>
      <c r="G6" s="414" t="s">
        <v>464</v>
      </c>
      <c r="H6" s="414"/>
      <c r="I6" s="419" t="e">
        <f>C9/1000000</f>
        <v>#REF!</v>
      </c>
      <c r="J6" s="462" t="s">
        <v>401</v>
      </c>
      <c r="K6" s="308" t="s">
        <v>139</v>
      </c>
      <c r="L6" s="480" t="e">
        <f>TRUE_UP!J22</f>
        <v>#REF!</v>
      </c>
      <c r="M6" s="480">
        <f>'TU 2014'!J16</f>
        <v>-352604.9445331092</v>
      </c>
      <c r="N6" s="480" t="e">
        <f t="shared" si="0"/>
        <v>#REF!</v>
      </c>
      <c r="O6" s="462"/>
    </row>
    <row r="7" spans="1:15">
      <c r="A7" s="420" t="s">
        <v>459</v>
      </c>
      <c r="B7" s="421"/>
      <c r="C7" s="422">
        <f>TRUE_UP!J49</f>
        <v>19898751.306114398</v>
      </c>
      <c r="D7" s="422">
        <f>'TU 2014'!J37</f>
        <v>0</v>
      </c>
      <c r="E7" s="423">
        <f>C7-D7</f>
        <v>19898751.306114398</v>
      </c>
      <c r="F7" s="422"/>
      <c r="G7" s="414" t="s">
        <v>465</v>
      </c>
      <c r="H7" s="414"/>
      <c r="I7" s="419">
        <f>C7/1000000</f>
        <v>19.898751306114399</v>
      </c>
      <c r="J7" s="462" t="s">
        <v>401</v>
      </c>
      <c r="K7" s="308" t="s">
        <v>140</v>
      </c>
      <c r="L7" s="480">
        <f>TRUE_UP!J26</f>
        <v>3244067.5225216136</v>
      </c>
      <c r="M7" s="480">
        <f>'TU 2014'!J20</f>
        <v>3121959.4777283082</v>
      </c>
      <c r="N7" s="480">
        <f t="shared" si="0"/>
        <v>122108.04479330545</v>
      </c>
      <c r="O7" s="462"/>
    </row>
    <row r="8" spans="1:15">
      <c r="A8" s="420"/>
      <c r="B8" s="421"/>
      <c r="C8" s="465"/>
      <c r="D8" s="465"/>
      <c r="E8" s="470"/>
      <c r="F8" s="422"/>
      <c r="G8" s="414"/>
      <c r="H8" s="414"/>
      <c r="I8" s="424"/>
      <c r="J8" s="462"/>
      <c r="K8" s="308" t="s">
        <v>141</v>
      </c>
      <c r="L8" s="480">
        <f>TRUE_UP!J32</f>
        <v>35500.82</v>
      </c>
      <c r="M8" s="480">
        <f>'TU 2014'!J22</f>
        <v>417452.35</v>
      </c>
      <c r="N8" s="480">
        <f t="shared" si="0"/>
        <v>-381951.52999999997</v>
      </c>
      <c r="O8" s="462"/>
    </row>
    <row r="9" spans="1:15">
      <c r="A9" s="420" t="s">
        <v>460</v>
      </c>
      <c r="B9" s="421"/>
      <c r="C9" s="422" t="e">
        <f>TRUE_UP!J47</f>
        <v>#REF!</v>
      </c>
      <c r="D9" s="422">
        <f>'TU 2014'!J35</f>
        <v>0</v>
      </c>
      <c r="E9" s="423" t="e">
        <f>C9-D9</f>
        <v>#REF!</v>
      </c>
      <c r="F9" s="422"/>
      <c r="G9" s="414" t="s">
        <v>466</v>
      </c>
      <c r="H9" s="414"/>
      <c r="I9" s="424"/>
      <c r="J9" s="462"/>
      <c r="K9" s="308" t="s">
        <v>142</v>
      </c>
      <c r="L9" s="480">
        <f>TRUE_UP!J34</f>
        <v>-756536.86999999988</v>
      </c>
      <c r="M9" s="480">
        <f>'TU 2014'!J24</f>
        <v>36603.615206151997</v>
      </c>
      <c r="N9" s="480">
        <f t="shared" si="0"/>
        <v>-793140.48520615185</v>
      </c>
      <c r="O9" s="462"/>
    </row>
    <row r="10" spans="1:15">
      <c r="A10" s="420" t="s">
        <v>467</v>
      </c>
      <c r="B10" s="421"/>
      <c r="C10" s="425" t="e">
        <f>C7-C9</f>
        <v>#REF!</v>
      </c>
      <c r="D10" s="425">
        <f>D7-D9</f>
        <v>0</v>
      </c>
      <c r="E10" s="426" t="e">
        <f>E7-E9</f>
        <v>#REF!</v>
      </c>
      <c r="F10" s="422"/>
      <c r="G10" s="416" t="str">
        <f>D5</f>
        <v>MAR</v>
      </c>
      <c r="H10" s="415">
        <f>D4</f>
        <v>0</v>
      </c>
      <c r="I10" s="462"/>
      <c r="J10" s="462"/>
      <c r="K10" s="316" t="s">
        <v>475</v>
      </c>
      <c r="L10" s="481" t="e">
        <f>SUM(L3:L9)</f>
        <v>#REF!</v>
      </c>
      <c r="M10" s="481">
        <f>SUM(M3:M9)</f>
        <v>42441627.788401358</v>
      </c>
      <c r="N10" s="481" t="e">
        <f>SUM(N3:N9)</f>
        <v>#REF!</v>
      </c>
      <c r="O10" s="462"/>
    </row>
    <row r="11" spans="1:15">
      <c r="A11" s="420" t="s">
        <v>205</v>
      </c>
      <c r="B11" s="421"/>
      <c r="C11" s="422" t="e">
        <f>TRUE_UP!J62</f>
        <v>#REF!</v>
      </c>
      <c r="D11" s="422">
        <f>'TU 2014'!J50</f>
        <v>0</v>
      </c>
      <c r="E11" s="423" t="e">
        <f t="shared" ref="E11:E12" si="1">C11-D11</f>
        <v>#REF!</v>
      </c>
      <c r="F11" s="422"/>
      <c r="G11" s="414" t="str">
        <f>G5</f>
        <v>Current Month Over/(Under) of</v>
      </c>
      <c r="H11" s="414"/>
      <c r="I11" s="419">
        <f>D10/1000000</f>
        <v>0</v>
      </c>
      <c r="J11" s="462" t="s">
        <v>401</v>
      </c>
      <c r="K11" s="378" t="s">
        <v>182</v>
      </c>
      <c r="L11" s="482">
        <f>TRUE_UP!J40</f>
        <v>0.95046580000000003</v>
      </c>
      <c r="M11" s="483">
        <f>'TU 2014'!J28</f>
        <v>-390253.46</v>
      </c>
      <c r="N11" s="483"/>
      <c r="O11" s="462"/>
    </row>
    <row r="12" spans="1:15">
      <c r="A12" s="420" t="s">
        <v>468</v>
      </c>
      <c r="B12" s="421"/>
      <c r="C12" s="427" t="e">
        <f>SUM(C10:C11)</f>
        <v>#REF!</v>
      </c>
      <c r="D12" s="427">
        <f>SUM(D10:D11)</f>
        <v>0</v>
      </c>
      <c r="E12" s="428" t="e">
        <f t="shared" si="1"/>
        <v>#REF!</v>
      </c>
      <c r="F12" s="422"/>
      <c r="G12" s="414" t="s">
        <v>464</v>
      </c>
      <c r="H12" s="414"/>
      <c r="I12" s="419">
        <f>D9/1000000</f>
        <v>0</v>
      </c>
      <c r="J12" s="462" t="s">
        <v>401</v>
      </c>
      <c r="K12" s="389" t="s">
        <v>476</v>
      </c>
      <c r="L12" s="484" t="e">
        <f>L10*L11</f>
        <v>#REF!</v>
      </c>
      <c r="M12" s="484">
        <f>M10*M11</f>
        <v>-16562992092455.779</v>
      </c>
      <c r="N12" s="484" t="e">
        <f>L12-M12</f>
        <v>#REF!</v>
      </c>
      <c r="O12" s="462"/>
    </row>
    <row r="13" spans="1:15">
      <c r="A13" s="420"/>
      <c r="B13" s="421"/>
      <c r="C13" s="431"/>
      <c r="D13" s="431"/>
      <c r="E13" s="459"/>
      <c r="F13" s="462"/>
      <c r="G13" s="414" t="s">
        <v>465</v>
      </c>
      <c r="H13" s="414"/>
      <c r="I13" s="419">
        <f>D7/1000000</f>
        <v>0</v>
      </c>
      <c r="J13" s="462" t="s">
        <v>401</v>
      </c>
      <c r="K13" s="471"/>
      <c r="L13" s="480"/>
      <c r="M13" s="480"/>
      <c r="N13" s="480"/>
      <c r="O13" s="462"/>
    </row>
    <row r="14" spans="1:15" ht="12.75" customHeight="1" thickBot="1">
      <c r="A14" s="458"/>
      <c r="B14" s="418"/>
      <c r="C14" s="431"/>
      <c r="D14" s="431"/>
      <c r="E14" s="459"/>
      <c r="F14" s="431"/>
      <c r="G14" s="1019" t="s">
        <v>487</v>
      </c>
      <c r="H14" s="1020"/>
      <c r="I14" s="1020"/>
      <c r="J14" s="1020"/>
      <c r="K14" s="389" t="s">
        <v>126</v>
      </c>
      <c r="L14" s="480">
        <f>TRUE_UP!J44</f>
        <v>0</v>
      </c>
      <c r="M14" s="480">
        <f>'TU 2014'!J32</f>
        <v>0.95206884000000003</v>
      </c>
      <c r="N14" s="480">
        <f>L14-M14</f>
        <v>-0.95206884000000003</v>
      </c>
    </row>
    <row r="15" spans="1:15">
      <c r="A15" s="472"/>
      <c r="B15" s="467"/>
      <c r="C15" s="460"/>
      <c r="D15" s="460"/>
      <c r="E15" s="466"/>
      <c r="F15" s="462"/>
      <c r="G15" s="1020"/>
      <c r="H15" s="1020"/>
      <c r="I15" s="1020"/>
      <c r="J15" s="1020"/>
      <c r="L15" s="489"/>
      <c r="M15" s="490"/>
      <c r="N15" s="491"/>
      <c r="O15" s="485" t="s">
        <v>473</v>
      </c>
    </row>
    <row r="16" spans="1:15" ht="12.75" customHeight="1" thickBot="1">
      <c r="A16" s="472"/>
      <c r="B16" s="467"/>
      <c r="C16" s="460"/>
      <c r="D16" s="460"/>
      <c r="E16" s="466"/>
      <c r="F16" s="462"/>
      <c r="G16" s="1020"/>
      <c r="H16" s="1020"/>
      <c r="I16" s="1020"/>
      <c r="J16" s="1020"/>
      <c r="K16" s="378" t="s">
        <v>104</v>
      </c>
      <c r="L16" s="486" t="e">
        <f>L12+L14</f>
        <v>#REF!</v>
      </c>
      <c r="M16" s="486">
        <f>M12+M14</f>
        <v>-16562992092454.828</v>
      </c>
      <c r="N16" s="486" t="e">
        <f>N12+N14</f>
        <v>#REF!</v>
      </c>
      <c r="O16" s="487" t="e">
        <f>E9</f>
        <v>#REF!</v>
      </c>
    </row>
    <row r="17" spans="1:15" ht="13.5" thickBot="1">
      <c r="A17" s="473"/>
      <c r="B17" s="474"/>
      <c r="C17" s="461"/>
      <c r="D17" s="461"/>
      <c r="E17" s="475"/>
      <c r="F17" s="462"/>
      <c r="G17" s="1020"/>
      <c r="H17" s="1020"/>
      <c r="I17" s="1020"/>
      <c r="J17" s="1020"/>
      <c r="K17" s="471"/>
      <c r="L17" s="398"/>
      <c r="M17" s="398"/>
      <c r="N17" s="398"/>
      <c r="O17" s="488" t="e">
        <f>ROUND(N16,0)=ROUND(O16,0)</f>
        <v>#REF!</v>
      </c>
    </row>
    <row r="18" spans="1:15">
      <c r="A18" s="462"/>
      <c r="B18" s="462"/>
      <c r="E18" s="462"/>
      <c r="F18" s="462"/>
      <c r="G18" s="462"/>
      <c r="H18" s="462"/>
      <c r="I18" s="462"/>
      <c r="J18" s="462"/>
      <c r="K18" s="367"/>
      <c r="L18" s="398"/>
      <c r="M18" s="398"/>
      <c r="N18" s="398"/>
      <c r="O18" s="462"/>
    </row>
    <row r="19" spans="1:15" ht="13.5" thickBot="1">
      <c r="A19" s="462"/>
      <c r="B19" s="462"/>
      <c r="E19" s="462"/>
      <c r="F19" s="462"/>
      <c r="G19" s="462"/>
      <c r="H19" s="462"/>
      <c r="I19" s="462"/>
      <c r="J19" s="462"/>
      <c r="K19" s="471"/>
      <c r="L19" s="398"/>
      <c r="M19" s="398"/>
      <c r="N19" s="398"/>
      <c r="O19" s="398"/>
    </row>
    <row r="20" spans="1:15">
      <c r="A20" s="1016" t="s">
        <v>469</v>
      </c>
      <c r="B20" s="1021"/>
      <c r="C20" s="1021"/>
      <c r="D20" s="1021"/>
      <c r="E20" s="1022"/>
      <c r="F20" s="432"/>
      <c r="G20" s="414" t="s">
        <v>470</v>
      </c>
      <c r="H20" s="462"/>
      <c r="I20" s="476"/>
      <c r="J20" s="462"/>
      <c r="K20" s="367"/>
      <c r="L20" s="398"/>
      <c r="M20" s="398"/>
      <c r="N20" s="398"/>
      <c r="O20" s="462"/>
    </row>
    <row r="21" spans="1:15">
      <c r="A21" s="464" t="s">
        <v>477</v>
      </c>
      <c r="B21" s="465"/>
      <c r="C21" s="415">
        <f>C4</f>
        <v>2017</v>
      </c>
      <c r="D21" s="415">
        <f>TRUE_UP!H8</f>
        <v>2017</v>
      </c>
      <c r="E21" s="466"/>
      <c r="F21" s="463"/>
      <c r="G21" s="414" t="s">
        <v>471</v>
      </c>
      <c r="H21" s="414"/>
      <c r="I21" s="424"/>
      <c r="J21" s="462"/>
      <c r="K21" s="471"/>
      <c r="L21" s="398"/>
      <c r="M21" s="398"/>
      <c r="N21" s="398"/>
      <c r="O21" s="462"/>
    </row>
    <row r="22" spans="1:15">
      <c r="A22" s="588">
        <v>2510500</v>
      </c>
      <c r="B22" s="589" t="s">
        <v>480</v>
      </c>
      <c r="C22" s="418" t="str">
        <f>C5</f>
        <v>MAR</v>
      </c>
      <c r="D22" s="418" t="str">
        <f>TRUE_UP!I7</f>
        <v>FEB</v>
      </c>
      <c r="E22" s="417" t="s">
        <v>122</v>
      </c>
      <c r="F22" s="467"/>
      <c r="G22" s="414" t="str">
        <f>G5</f>
        <v>Current Month Over/(Under) of</v>
      </c>
      <c r="H22" s="462"/>
      <c r="I22" s="419" t="e">
        <f>I5</f>
        <v>#REF!</v>
      </c>
      <c r="J22" s="462" t="s">
        <v>401</v>
      </c>
      <c r="K22" s="367"/>
      <c r="L22" s="462"/>
      <c r="M22" s="462"/>
      <c r="N22" s="462"/>
      <c r="O22" s="462"/>
    </row>
    <row r="23" spans="1:15">
      <c r="A23" s="468">
        <v>3327200</v>
      </c>
      <c r="B23" s="469" t="s">
        <v>481</v>
      </c>
      <c r="C23" s="418"/>
      <c r="D23" s="418"/>
      <c r="E23" s="466"/>
      <c r="F23" s="418"/>
      <c r="G23" s="414" t="str">
        <f>G6</f>
        <v>due to expenses of</v>
      </c>
      <c r="H23" s="414"/>
      <c r="I23" s="419" t="e">
        <f>I6</f>
        <v>#REF!</v>
      </c>
      <c r="J23" s="462" t="s">
        <v>401</v>
      </c>
      <c r="K23" s="378"/>
      <c r="L23" s="462"/>
      <c r="M23" s="462"/>
      <c r="N23" s="462"/>
      <c r="O23" s="462"/>
    </row>
    <row r="24" spans="1:15">
      <c r="A24" s="420" t="s">
        <v>472</v>
      </c>
      <c r="B24" s="421"/>
      <c r="C24" s="422" t="e">
        <f>D28</f>
        <v>#REF!</v>
      </c>
      <c r="D24" s="422" t="e">
        <f>TRUE_UP!H75</f>
        <v>#REF!</v>
      </c>
      <c r="E24" s="433" t="s">
        <v>102</v>
      </c>
      <c r="F24" s="467"/>
      <c r="G24" s="414" t="str">
        <f>G7</f>
        <v xml:space="preserve">compared to billed revenues of </v>
      </c>
      <c r="H24" s="414"/>
      <c r="I24" s="419">
        <f>I7</f>
        <v>19.898751306114399</v>
      </c>
      <c r="J24" s="462" t="s">
        <v>401</v>
      </c>
      <c r="K24" s="378"/>
      <c r="L24" s="477"/>
      <c r="M24" s="462"/>
      <c r="N24" s="462"/>
      <c r="O24" s="462"/>
    </row>
    <row r="25" spans="1:15">
      <c r="A25" s="420"/>
      <c r="B25" s="421"/>
      <c r="C25" s="422"/>
      <c r="D25" s="422"/>
      <c r="E25" s="423"/>
      <c r="F25" s="422"/>
      <c r="G25" s="462"/>
      <c r="H25" s="462"/>
      <c r="I25" s="476"/>
      <c r="J25" s="462"/>
      <c r="K25" s="471"/>
      <c r="L25" s="462"/>
      <c r="M25" s="462"/>
      <c r="N25" s="462"/>
      <c r="O25" s="462"/>
    </row>
    <row r="26" spans="1:15">
      <c r="A26" s="420" t="s">
        <v>468</v>
      </c>
      <c r="B26" s="421"/>
      <c r="C26" s="434" t="e">
        <f>C12</f>
        <v>#REF!</v>
      </c>
      <c r="D26" s="422" t="e">
        <f>TRUE_UP!I76</f>
        <v>#REF!</v>
      </c>
      <c r="E26" s="435"/>
      <c r="F26" s="422"/>
      <c r="G26" s="462"/>
      <c r="H26" s="462"/>
      <c r="I26" s="462"/>
      <c r="J26" s="462"/>
      <c r="K26" s="367"/>
      <c r="L26" s="462"/>
      <c r="M26" s="462"/>
      <c r="N26" s="462"/>
      <c r="O26" s="462"/>
    </row>
    <row r="27" spans="1:15">
      <c r="A27" s="420"/>
      <c r="B27" s="421"/>
      <c r="C27" s="422"/>
      <c r="D27" s="422"/>
      <c r="E27" s="423"/>
      <c r="F27" s="434"/>
      <c r="G27" s="462"/>
      <c r="H27" s="462"/>
      <c r="I27" s="462"/>
      <c r="J27" s="462"/>
      <c r="K27" s="367"/>
      <c r="L27" s="462"/>
      <c r="M27" s="462"/>
      <c r="N27" s="462"/>
      <c r="O27" s="462"/>
    </row>
    <row r="28" spans="1:15" ht="13.5" thickBot="1">
      <c r="A28" s="429" t="s">
        <v>474</v>
      </c>
      <c r="B28" s="430"/>
      <c r="C28" s="436" t="e">
        <f>C24+C26</f>
        <v>#REF!</v>
      </c>
      <c r="D28" s="436" t="e">
        <f>D24+D26</f>
        <v>#REF!</v>
      </c>
      <c r="E28" s="437" t="e">
        <f>C28-D28</f>
        <v>#REF!</v>
      </c>
      <c r="F28" s="422"/>
      <c r="G28" s="462"/>
      <c r="H28" s="462"/>
      <c r="I28" s="462"/>
      <c r="J28" s="462"/>
      <c r="K28" s="471"/>
      <c r="L28" s="462"/>
      <c r="M28" s="462"/>
      <c r="N28" s="462"/>
      <c r="O28" s="462"/>
    </row>
    <row r="29" spans="1:15">
      <c r="A29" s="462"/>
      <c r="B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</row>
    <row r="30" spans="1:15" s="511" customFormat="1">
      <c r="A30" s="509"/>
      <c r="B30" s="509"/>
      <c r="C30" s="510"/>
      <c r="D30" s="510"/>
      <c r="E30" s="509"/>
      <c r="F30" s="509"/>
      <c r="G30" s="509"/>
      <c r="H30" s="509"/>
      <c r="I30" s="509"/>
      <c r="J30" s="509"/>
      <c r="K30" s="509"/>
      <c r="L30" s="509"/>
      <c r="M30" s="509"/>
      <c r="N30" s="509"/>
      <c r="O30" s="509"/>
    </row>
    <row r="31" spans="1:15">
      <c r="A31" s="462"/>
      <c r="B31" s="462"/>
      <c r="E31" s="462"/>
      <c r="F31" s="462"/>
      <c r="G31" s="462"/>
      <c r="H31" s="462"/>
      <c r="I31" s="462"/>
      <c r="J31" s="462"/>
      <c r="K31" s="413"/>
      <c r="L31" s="415">
        <f>C34</f>
        <v>2017</v>
      </c>
      <c r="M31" s="415">
        <f>D34</f>
        <v>0</v>
      </c>
      <c r="N31" s="478" t="s">
        <v>122</v>
      </c>
      <c r="O31" s="462"/>
    </row>
    <row r="32" spans="1:15" customFormat="1" ht="13.5" thickBot="1">
      <c r="A32" s="492" t="str">
        <f>A1</f>
        <v>CAPACITY COST RECOVERY</v>
      </c>
      <c r="C32" s="412"/>
      <c r="D32" s="492" t="s">
        <v>483</v>
      </c>
      <c r="K32" s="513" t="s">
        <v>489</v>
      </c>
      <c r="L32" s="478" t="str">
        <f>C35</f>
        <v>MAR</v>
      </c>
      <c r="M32" s="478" t="str">
        <f>D35</f>
        <v>MAR</v>
      </c>
      <c r="N32" s="478"/>
      <c r="O32" s="462"/>
    </row>
    <row r="33" spans="1:15" customFormat="1" ht="12.75" customHeight="1">
      <c r="A33" s="1023" t="s">
        <v>484</v>
      </c>
      <c r="B33" s="1024"/>
      <c r="C33" s="1024"/>
      <c r="D33" s="1024"/>
      <c r="E33" s="1025"/>
      <c r="G33" s="414" t="s">
        <v>462</v>
      </c>
      <c r="H33" s="462"/>
      <c r="I33" s="462"/>
      <c r="J33" s="462"/>
      <c r="K33" s="308" t="s">
        <v>341</v>
      </c>
      <c r="L33" s="479">
        <f>SUM(TRUE_UP!H10:J10)</f>
        <v>19206164.789999999</v>
      </c>
      <c r="M33" s="479">
        <f>SUM('TU 2014'!H10:J10)</f>
        <v>48573846.539999999</v>
      </c>
      <c r="N33" s="479">
        <f>L33-M33</f>
        <v>-29367681.75</v>
      </c>
      <c r="O33" s="462"/>
    </row>
    <row r="34" spans="1:15" customFormat="1" ht="12.75" customHeight="1">
      <c r="A34" s="464" t="s">
        <v>477</v>
      </c>
      <c r="B34" s="465"/>
      <c r="C34" s="415">
        <f>C4</f>
        <v>2017</v>
      </c>
      <c r="D34" s="415">
        <f>D4</f>
        <v>0</v>
      </c>
      <c r="E34" s="470"/>
      <c r="G34" s="416" t="str">
        <f>C35</f>
        <v>MAR</v>
      </c>
      <c r="H34" s="415">
        <f>C34</f>
        <v>2017</v>
      </c>
      <c r="I34" s="462"/>
      <c r="J34" s="462"/>
      <c r="K34" s="308" t="s">
        <v>342</v>
      </c>
      <c r="L34" s="480">
        <f>SUM(TRUE_UP!H12:J12)</f>
        <v>1542240.0300000012</v>
      </c>
      <c r="M34" s="480">
        <f>SUM('TU 2014'!H12:J12)</f>
        <v>70491013.870000005</v>
      </c>
      <c r="N34" s="480">
        <f t="shared" ref="N34:N39" si="2">L34-M34</f>
        <v>-68948773.840000004</v>
      </c>
      <c r="O34" s="462"/>
    </row>
    <row r="35" spans="1:15" customFormat="1" ht="12.75" customHeight="1">
      <c r="A35" s="588">
        <f>A5</f>
        <v>5111000</v>
      </c>
      <c r="B35" s="589" t="str">
        <f>B5</f>
        <v>Def Exp</v>
      </c>
      <c r="C35" s="418" t="str">
        <f>C5</f>
        <v>MAR</v>
      </c>
      <c r="D35" s="418" t="str">
        <f>C35</f>
        <v>MAR</v>
      </c>
      <c r="E35" s="417" t="s">
        <v>122</v>
      </c>
      <c r="G35" s="414" t="s">
        <v>493</v>
      </c>
      <c r="H35" s="414"/>
      <c r="I35" s="419" t="e">
        <f>C40/1000000</f>
        <v>#REF!</v>
      </c>
      <c r="J35" s="462" t="s">
        <v>401</v>
      </c>
      <c r="K35" s="308" t="s">
        <v>99</v>
      </c>
      <c r="L35" s="480" t="e">
        <f>SUM(TRUE_UP!H20:J20)</f>
        <v>#REF!</v>
      </c>
      <c r="M35" s="480">
        <f>SUM('TU 2014'!H14:J14)</f>
        <v>-2291283</v>
      </c>
      <c r="N35" s="480" t="e">
        <f t="shared" si="2"/>
        <v>#REF!</v>
      </c>
      <c r="O35" s="462"/>
    </row>
    <row r="36" spans="1:15" customFormat="1" ht="12.75" customHeight="1">
      <c r="A36" s="468">
        <f>A6</f>
        <v>4174100</v>
      </c>
      <c r="B36" s="469" t="str">
        <f>B6</f>
        <v>Def Rev</v>
      </c>
      <c r="C36" s="418"/>
      <c r="D36" s="418"/>
      <c r="E36" s="470"/>
      <c r="G36" s="414" t="s">
        <v>464</v>
      </c>
      <c r="H36" s="414"/>
      <c r="I36" s="419" t="e">
        <f>C39/1000000</f>
        <v>#REF!</v>
      </c>
      <c r="J36" s="462" t="s">
        <v>401</v>
      </c>
      <c r="K36" s="308" t="s">
        <v>139</v>
      </c>
      <c r="L36" s="480" t="e">
        <f>SUM(TRUE_UP!H22:J22)</f>
        <v>#REF!</v>
      </c>
      <c r="M36" s="480">
        <f>SUM('TU 2014'!H16:J16)</f>
        <v>-1076107.6962511342</v>
      </c>
      <c r="N36" s="480" t="e">
        <f t="shared" si="2"/>
        <v>#REF!</v>
      </c>
      <c r="O36" s="462"/>
    </row>
    <row r="37" spans="1:15" customFormat="1" ht="12.75" customHeight="1">
      <c r="A37" s="420" t="s">
        <v>459</v>
      </c>
      <c r="B37" s="421"/>
      <c r="C37" s="422">
        <f>SUM(TRUE_UP!H49:J49)</f>
        <v>60578443.39426399</v>
      </c>
      <c r="D37" s="422">
        <f>SUM('TU 2014'!H37:J37)</f>
        <v>0</v>
      </c>
      <c r="E37" s="423">
        <f>C37-D37</f>
        <v>60578443.39426399</v>
      </c>
      <c r="G37" s="414" t="s">
        <v>465</v>
      </c>
      <c r="H37" s="414"/>
      <c r="I37" s="419">
        <f>C37/1000000</f>
        <v>60.578443394263992</v>
      </c>
      <c r="J37" s="462" t="s">
        <v>401</v>
      </c>
      <c r="K37" s="308" t="s">
        <v>140</v>
      </c>
      <c r="L37" s="480">
        <f>SUM(TRUE_UP!H26:J26)</f>
        <v>9457322.3915354889</v>
      </c>
      <c r="M37" s="480">
        <f>SUM('TU 2014'!H20:J20)</f>
        <v>8295198.4458740009</v>
      </c>
      <c r="N37" s="480">
        <f t="shared" si="2"/>
        <v>1162123.945661488</v>
      </c>
      <c r="O37" s="462"/>
    </row>
    <row r="38" spans="1:15" customFormat="1" ht="12.75" customHeight="1">
      <c r="A38" s="420"/>
      <c r="B38" s="421"/>
      <c r="C38" s="422"/>
      <c r="D38" s="422"/>
      <c r="E38" s="423"/>
      <c r="G38" s="414"/>
      <c r="H38" s="414"/>
      <c r="I38" s="424"/>
      <c r="J38" s="462"/>
      <c r="K38" s="308" t="s">
        <v>141</v>
      </c>
      <c r="L38" s="480">
        <f>SUM(TRUE_UP!H32:J32)</f>
        <v>43566.29</v>
      </c>
      <c r="M38" s="480">
        <f>SUM('TU 2014'!H22:J22)</f>
        <v>417452.35</v>
      </c>
      <c r="N38" s="480">
        <f t="shared" si="2"/>
        <v>-373886.06</v>
      </c>
      <c r="O38" s="462"/>
    </row>
    <row r="39" spans="1:15" customFormat="1" ht="12.75" customHeight="1">
      <c r="A39" s="420" t="s">
        <v>460</v>
      </c>
      <c r="B39" s="421"/>
      <c r="C39" s="422" t="e">
        <f>SUM(TRUE_UP!H47:J47)</f>
        <v>#REF!</v>
      </c>
      <c r="D39" s="422">
        <f>SUM('TU 2014'!H35:J35)</f>
        <v>0</v>
      </c>
      <c r="E39" s="423" t="e">
        <f t="shared" ref="E39" si="3">C39-D39</f>
        <v>#REF!</v>
      </c>
      <c r="G39" s="414" t="s">
        <v>466</v>
      </c>
      <c r="H39" s="414"/>
      <c r="I39" s="424"/>
      <c r="J39" s="462"/>
      <c r="K39" s="308" t="s">
        <v>142</v>
      </c>
      <c r="L39" s="480">
        <f>SUM(TRUE_UP!H34:J34)</f>
        <v>-2973167.3099999996</v>
      </c>
      <c r="M39" s="480">
        <f>SUM('TU 2014'!H24:J24)</f>
        <v>90207.528544654677</v>
      </c>
      <c r="N39" s="480">
        <f t="shared" si="2"/>
        <v>-3063374.8385446542</v>
      </c>
      <c r="O39" s="462"/>
    </row>
    <row r="40" spans="1:15" customFormat="1" ht="12.75" customHeight="1">
      <c r="A40" s="420" t="s">
        <v>467</v>
      </c>
      <c r="B40" s="421"/>
      <c r="C40" s="425" t="e">
        <f>C37-C39</f>
        <v>#REF!</v>
      </c>
      <c r="D40" s="425">
        <f>D37-D39</f>
        <v>0</v>
      </c>
      <c r="E40" s="426" t="e">
        <f t="shared" ref="E40" si="4">E38-E39</f>
        <v>#REF!</v>
      </c>
      <c r="G40" s="416" t="str">
        <f>D35</f>
        <v>MAR</v>
      </c>
      <c r="H40" s="415">
        <f>D34</f>
        <v>0</v>
      </c>
      <c r="I40" s="462"/>
      <c r="J40" s="462"/>
      <c r="K40" s="316" t="s">
        <v>475</v>
      </c>
      <c r="L40" s="481" t="e">
        <f>SUM(L33:L39)</f>
        <v>#REF!</v>
      </c>
      <c r="M40" s="481">
        <f>SUM(M33:M39)</f>
        <v>124500328.03816751</v>
      </c>
      <c r="N40" s="481" t="e">
        <f>SUM(N33:N39)</f>
        <v>#REF!</v>
      </c>
      <c r="O40" s="462"/>
    </row>
    <row r="41" spans="1:15" customFormat="1" ht="12.75" customHeight="1">
      <c r="A41" s="420" t="s">
        <v>205</v>
      </c>
      <c r="B41" s="421"/>
      <c r="C41" s="422" t="e">
        <f>SUM(TRUE_UP!H62:J62)</f>
        <v>#REF!</v>
      </c>
      <c r="D41" s="422">
        <f>SUM('TU 2014'!H50:J50)</f>
        <v>0</v>
      </c>
      <c r="E41" s="423" t="e">
        <f t="shared" ref="E41:E42" si="5">C41-D41</f>
        <v>#REF!</v>
      </c>
      <c r="G41" s="414" t="str">
        <f>G35</f>
        <v>YTD Over/(Under) of</v>
      </c>
      <c r="H41" s="414"/>
      <c r="I41" s="419">
        <f>D40/1000000</f>
        <v>0</v>
      </c>
      <c r="J41" s="462" t="s">
        <v>401</v>
      </c>
      <c r="K41" s="378" t="s">
        <v>182</v>
      </c>
      <c r="L41" s="482">
        <f>L11</f>
        <v>0.95046580000000003</v>
      </c>
      <c r="M41" s="482">
        <f>M11</f>
        <v>-390253.46</v>
      </c>
      <c r="N41" s="483"/>
      <c r="O41" s="462"/>
    </row>
    <row r="42" spans="1:15" customFormat="1" ht="12.75" customHeight="1">
      <c r="A42" s="420" t="s">
        <v>468</v>
      </c>
      <c r="B42" s="421"/>
      <c r="C42" s="427" t="e">
        <f>SUM(C40:C41)</f>
        <v>#REF!</v>
      </c>
      <c r="D42" s="427">
        <f>SUM(D40:D41)</f>
        <v>0</v>
      </c>
      <c r="E42" s="428" t="e">
        <f t="shared" si="5"/>
        <v>#REF!</v>
      </c>
      <c r="G42" s="414" t="s">
        <v>464</v>
      </c>
      <c r="H42" s="414"/>
      <c r="I42" s="419">
        <f>D39/1000000</f>
        <v>0</v>
      </c>
      <c r="J42" s="462" t="s">
        <v>401</v>
      </c>
      <c r="K42" s="389" t="s">
        <v>476</v>
      </c>
      <c r="L42" s="484" t="e">
        <f>L40*L41</f>
        <v>#REF!</v>
      </c>
      <c r="M42" s="484">
        <f>M40*M41</f>
        <v>-48586683788029.883</v>
      </c>
      <c r="N42" s="484" t="e">
        <f>L42-M42</f>
        <v>#REF!</v>
      </c>
      <c r="O42" s="462"/>
    </row>
    <row r="43" spans="1:15" customFormat="1" ht="12.75" customHeight="1">
      <c r="A43" s="420"/>
      <c r="B43" s="421"/>
      <c r="C43" s="431"/>
      <c r="D43" s="431"/>
      <c r="E43" s="459"/>
      <c r="G43" s="414" t="s">
        <v>465</v>
      </c>
      <c r="H43" s="414"/>
      <c r="I43" s="419">
        <f>D37/1000000</f>
        <v>0</v>
      </c>
      <c r="J43" s="462" t="s">
        <v>401</v>
      </c>
      <c r="K43" s="471"/>
      <c r="L43" s="480"/>
      <c r="M43" s="480"/>
      <c r="N43" s="480"/>
      <c r="O43" s="462"/>
    </row>
    <row r="44" spans="1:15" customFormat="1" ht="12.75" customHeight="1" thickBot="1">
      <c r="A44" s="458"/>
      <c r="B44" s="418"/>
      <c r="C44" s="431"/>
      <c r="D44" s="431"/>
      <c r="E44" s="459"/>
      <c r="G44" s="1019" t="s">
        <v>487</v>
      </c>
      <c r="H44" s="1020"/>
      <c r="I44" s="1020"/>
      <c r="J44" s="1020"/>
      <c r="K44" s="389" t="s">
        <v>126</v>
      </c>
      <c r="L44" s="480">
        <f>SUM(TRUE_UP!H44:J44)</f>
        <v>0</v>
      </c>
      <c r="M44" s="480">
        <f>SUM('TU 2014'!H32:J32)</f>
        <v>2.8562065200000002</v>
      </c>
      <c r="N44" s="480">
        <f>L44-M44</f>
        <v>-2.8562065200000002</v>
      </c>
      <c r="O44" s="411"/>
    </row>
    <row r="45" spans="1:15" customFormat="1" ht="12.75" customHeight="1">
      <c r="A45" s="522"/>
      <c r="B45" s="465"/>
      <c r="C45" s="460"/>
      <c r="D45" s="460"/>
      <c r="E45" s="470"/>
      <c r="G45" s="1020"/>
      <c r="H45" s="1020"/>
      <c r="I45" s="1020"/>
      <c r="J45" s="1020"/>
      <c r="K45" s="438"/>
      <c r="L45" s="489"/>
      <c r="M45" s="490"/>
      <c r="N45" s="491"/>
      <c r="O45" s="485" t="s">
        <v>473</v>
      </c>
    </row>
    <row r="46" spans="1:15" customFormat="1" ht="12.75" customHeight="1" thickBot="1">
      <c r="A46" s="516"/>
      <c r="B46" s="517"/>
      <c r="C46" s="460"/>
      <c r="D46" s="460"/>
      <c r="E46" s="518"/>
      <c r="G46" s="1020"/>
      <c r="H46" s="1020"/>
      <c r="I46" s="1020"/>
      <c r="J46" s="1020"/>
      <c r="K46" s="378" t="s">
        <v>104</v>
      </c>
      <c r="L46" s="486" t="e">
        <f>L42+L44</f>
        <v>#REF!</v>
      </c>
      <c r="M46" s="486">
        <f>M42+M44</f>
        <v>-48586683788027.023</v>
      </c>
      <c r="N46" s="486" t="e">
        <f>N42+N44</f>
        <v>#REF!</v>
      </c>
      <c r="O46" s="487" t="e">
        <f>E39</f>
        <v>#REF!</v>
      </c>
    </row>
    <row r="47" spans="1:15" customFormat="1" ht="13.5" thickBot="1">
      <c r="A47" s="516"/>
      <c r="B47" s="517"/>
      <c r="C47" s="460"/>
      <c r="D47" s="460"/>
      <c r="E47" s="518"/>
      <c r="G47" s="1020"/>
      <c r="H47" s="1020"/>
      <c r="I47" s="1020"/>
      <c r="J47" s="1020"/>
      <c r="K47" s="471"/>
      <c r="L47" s="398"/>
      <c r="M47" s="398"/>
      <c r="N47" s="398"/>
      <c r="O47" s="488" t="e">
        <f>ROUND(N46,0)=ROUND(O46,0)</f>
        <v>#REF!</v>
      </c>
    </row>
    <row r="48" spans="1:15" customFormat="1" ht="12.75" customHeight="1" thickBot="1">
      <c r="A48" s="519"/>
      <c r="B48" s="520"/>
      <c r="C48" s="461"/>
      <c r="D48" s="461"/>
      <c r="E48" s="521"/>
      <c r="F48" s="493"/>
      <c r="G48" s="414"/>
      <c r="I48" s="494"/>
      <c r="K48" s="495"/>
      <c r="L48" s="514"/>
      <c r="M48" s="514"/>
      <c r="N48" s="514"/>
      <c r="O48" s="515"/>
    </row>
    <row r="49" spans="1:11" customFormat="1">
      <c r="A49" s="411"/>
      <c r="B49" s="411"/>
      <c r="C49" s="412"/>
      <c r="D49" s="412"/>
      <c r="E49" s="411"/>
      <c r="G49" s="414"/>
      <c r="H49" s="414"/>
      <c r="I49" s="424"/>
    </row>
    <row r="50" spans="1:11" ht="13.5" thickBot="1">
      <c r="A50" s="531" t="s">
        <v>495</v>
      </c>
      <c r="K50" s="411"/>
    </row>
    <row r="51" spans="1:11">
      <c r="A51" s="1023" t="s">
        <v>469</v>
      </c>
      <c r="B51" s="1024"/>
      <c r="C51" s="1024"/>
      <c r="D51" s="1024"/>
      <c r="E51" s="1025"/>
      <c r="G51" s="414" t="str">
        <f>G33</f>
        <v>The variance is due to the following:</v>
      </c>
      <c r="H51"/>
      <c r="I51" s="494"/>
      <c r="J51"/>
      <c r="K51" s="411"/>
    </row>
    <row r="52" spans="1:11">
      <c r="A52" s="464" t="s">
        <v>477</v>
      </c>
      <c r="B52" s="465"/>
      <c r="C52" s="415">
        <f>C21</f>
        <v>2017</v>
      </c>
      <c r="D52" s="549">
        <f>D34</f>
        <v>0</v>
      </c>
      <c r="E52" s="470"/>
      <c r="G52" s="414"/>
      <c r="H52" s="414"/>
      <c r="I52" s="424"/>
      <c r="J52"/>
    </row>
    <row r="53" spans="1:11">
      <c r="A53" s="588">
        <f>A22</f>
        <v>2510500</v>
      </c>
      <c r="B53" s="589" t="str">
        <f>B22</f>
        <v>Under</v>
      </c>
      <c r="C53" s="418" t="str">
        <f>C22</f>
        <v>MAR</v>
      </c>
      <c r="D53" s="550" t="str">
        <f>'TU 2014'!S7</f>
        <v>DEC</v>
      </c>
      <c r="E53" s="417" t="s">
        <v>122</v>
      </c>
      <c r="G53" s="414" t="str">
        <f>A55</f>
        <v>Prior Periods</v>
      </c>
      <c r="H53" s="1026" t="s">
        <v>497</v>
      </c>
      <c r="I53" s="419" t="e">
        <f>E55/1000000</f>
        <v>#REF!</v>
      </c>
      <c r="J53" s="523" t="s">
        <v>401</v>
      </c>
      <c r="K53" s="411"/>
    </row>
    <row r="54" spans="1:11">
      <c r="A54" s="468">
        <f>A23</f>
        <v>3327200</v>
      </c>
      <c r="B54" s="469" t="str">
        <f>B23</f>
        <v>Over</v>
      </c>
      <c r="C54" s="418"/>
      <c r="D54" s="550"/>
      <c r="E54" s="470"/>
      <c r="G54" s="414"/>
      <c r="H54" s="1027"/>
      <c r="I54" s="419"/>
      <c r="J54" s="523"/>
      <c r="K54" s="411"/>
    </row>
    <row r="55" spans="1:11" ht="12.75" customHeight="1">
      <c r="A55" s="420" t="s">
        <v>485</v>
      </c>
      <c r="B55" s="421"/>
      <c r="C55" s="422" t="e">
        <f>SUM(TRUE_UP!J64:J72)</f>
        <v>#REF!</v>
      </c>
      <c r="D55" s="551">
        <f>SUM('TU 2014'!S52:S58)</f>
        <v>4575482.4875247404</v>
      </c>
      <c r="E55" s="435" t="e">
        <f>C55-D55</f>
        <v>#REF!</v>
      </c>
      <c r="G55" s="414" t="str">
        <f>A57</f>
        <v>Current Month</v>
      </c>
      <c r="H55" s="1027" t="s">
        <v>497</v>
      </c>
      <c r="I55" s="419"/>
      <c r="J55" s="523"/>
      <c r="K55" s="411"/>
    </row>
    <row r="56" spans="1:11">
      <c r="A56" s="420"/>
      <c r="B56" s="421"/>
      <c r="C56" s="422"/>
      <c r="D56" s="551"/>
      <c r="E56" s="423"/>
      <c r="G56"/>
      <c r="H56" s="1028"/>
      <c r="I56" s="419" t="e">
        <f>E57/1000000</f>
        <v>#REF!</v>
      </c>
      <c r="J56" s="398" t="s">
        <v>401</v>
      </c>
    </row>
    <row r="57" spans="1:11">
      <c r="A57" s="420" t="s">
        <v>486</v>
      </c>
      <c r="B57" s="421"/>
      <c r="C57" s="434" t="e">
        <f>SUM(TRUE_UP!J60:J62)</f>
        <v>#REF!</v>
      </c>
      <c r="D57" s="551">
        <f>SUM('TU 2014'!S48:S50)</f>
        <v>39389635.819081597</v>
      </c>
      <c r="E57" s="435" t="e">
        <f>C57-D57</f>
        <v>#REF!</v>
      </c>
      <c r="I57" s="419"/>
    </row>
    <row r="58" spans="1:11">
      <c r="A58" s="420"/>
      <c r="B58" s="421"/>
      <c r="C58" s="434"/>
      <c r="D58" s="551"/>
      <c r="E58" s="435"/>
      <c r="G58" s="524" t="s">
        <v>5</v>
      </c>
      <c r="I58" s="419" t="e">
        <f>SUM(I53:I56)</f>
        <v>#REF!</v>
      </c>
      <c r="J58" s="524" t="s">
        <v>401</v>
      </c>
    </row>
    <row r="59" spans="1:11" ht="13.5" thickBot="1">
      <c r="A59" s="429" t="s">
        <v>474</v>
      </c>
      <c r="B59" s="430"/>
      <c r="C59" s="436" t="e">
        <f>C55+C57</f>
        <v>#REF!</v>
      </c>
      <c r="D59" s="436">
        <f>D55+D57</f>
        <v>43965118.306606337</v>
      </c>
      <c r="E59" s="437" t="e">
        <f>C59-D59</f>
        <v>#REF!</v>
      </c>
    </row>
    <row r="60" spans="1:11" s="438" customFormat="1">
      <c r="C60" s="532"/>
      <c r="D60" s="532"/>
    </row>
    <row r="61" spans="1:11" s="438" customFormat="1" hidden="1">
      <c r="C61" s="532"/>
      <c r="D61" s="532"/>
    </row>
    <row r="62" spans="1:11" hidden="1"/>
    <row r="63" spans="1:11" hidden="1"/>
    <row r="64" spans="1:11" hidden="1"/>
    <row r="65" spans="1:10" hidden="1"/>
    <row r="66" spans="1:10" hidden="1"/>
    <row r="67" spans="1:10" hidden="1"/>
    <row r="68" spans="1:10" hidden="1"/>
    <row r="69" spans="1:10" hidden="1"/>
    <row r="70" spans="1:10" hidden="1"/>
    <row r="71" spans="1:10" hidden="1"/>
    <row r="72" spans="1:10" ht="13.5" thickBot="1">
      <c r="A72" s="524" t="s">
        <v>496</v>
      </c>
    </row>
    <row r="73" spans="1:10">
      <c r="A73" s="1023" t="s">
        <v>469</v>
      </c>
      <c r="B73" s="1024"/>
      <c r="C73" s="1024"/>
      <c r="D73" s="1024"/>
      <c r="E73" s="1025"/>
      <c r="G73" s="414" t="str">
        <f>G102</f>
        <v>The variance is due to the following:</v>
      </c>
      <c r="H73"/>
      <c r="I73" s="494"/>
      <c r="J73"/>
    </row>
    <row r="74" spans="1:10">
      <c r="A74" s="464" t="s">
        <v>477</v>
      </c>
      <c r="B74" s="465"/>
      <c r="C74" s="415">
        <f>C103</f>
        <v>2017</v>
      </c>
      <c r="D74" s="415">
        <f>TRUE_UP!H8</f>
        <v>2017</v>
      </c>
      <c r="E74" s="470"/>
      <c r="G74" s="414"/>
      <c r="H74" s="414"/>
      <c r="I74" s="424"/>
      <c r="J74"/>
    </row>
    <row r="75" spans="1:10">
      <c r="A75" s="588">
        <f>A104</f>
        <v>2510500</v>
      </c>
      <c r="B75" s="589" t="str">
        <f>B104</f>
        <v>Under</v>
      </c>
      <c r="C75" s="415" t="str">
        <f>C104</f>
        <v>MAR</v>
      </c>
      <c r="D75" s="418" t="str">
        <f>D22</f>
        <v>FEB</v>
      </c>
      <c r="E75" s="417" t="s">
        <v>122</v>
      </c>
      <c r="G75" s="414" t="str">
        <f>A77</f>
        <v>Prior Periods</v>
      </c>
      <c r="H75" s="1026" t="s">
        <v>498</v>
      </c>
      <c r="I75" s="419" t="e">
        <f>E77/1000000</f>
        <v>#REF!</v>
      </c>
      <c r="J75" s="523" t="s">
        <v>401</v>
      </c>
    </row>
    <row r="76" spans="1:10">
      <c r="A76" s="468">
        <f>A105</f>
        <v>3327200</v>
      </c>
      <c r="B76" s="469" t="str">
        <f>B105</f>
        <v>Over</v>
      </c>
      <c r="C76" s="418"/>
      <c r="D76" s="418"/>
      <c r="E76" s="470"/>
      <c r="G76" s="414"/>
      <c r="H76" s="1027"/>
      <c r="I76" s="419"/>
      <c r="J76" s="523"/>
    </row>
    <row r="77" spans="1:10">
      <c r="A77" s="420" t="s">
        <v>485</v>
      </c>
      <c r="B77" s="421"/>
      <c r="C77" s="422" t="e">
        <f>SUM(TRUE_UP!J64:J72)</f>
        <v>#REF!</v>
      </c>
      <c r="D77" s="422" t="e">
        <f>SUM(TRUE_UP!I64:I72)</f>
        <v>#REF!</v>
      </c>
      <c r="E77" s="435" t="e">
        <f>C77-D77</f>
        <v>#REF!</v>
      </c>
      <c r="G77" s="414" t="str">
        <f>A79</f>
        <v>Current Month</v>
      </c>
      <c r="H77" s="1027" t="s">
        <v>497</v>
      </c>
      <c r="I77" s="419"/>
      <c r="J77" s="523"/>
    </row>
    <row r="78" spans="1:10">
      <c r="A78" s="420"/>
      <c r="B78" s="421"/>
      <c r="C78" s="422"/>
      <c r="D78" s="422"/>
      <c r="E78" s="423"/>
      <c r="G78"/>
      <c r="H78" s="1028"/>
      <c r="I78" s="419" t="e">
        <f>E79/1000000</f>
        <v>#REF!</v>
      </c>
      <c r="J78" s="398" t="s">
        <v>401</v>
      </c>
    </row>
    <row r="79" spans="1:10">
      <c r="A79" s="420" t="s">
        <v>486</v>
      </c>
      <c r="B79" s="421"/>
      <c r="C79" s="434" t="e">
        <f>SUM(TRUE_UP!J60:J62)</f>
        <v>#REF!</v>
      </c>
      <c r="D79" s="422" t="e">
        <f>SUM(TRUE_UP!I60:I62)</f>
        <v>#REF!</v>
      </c>
      <c r="E79" s="435" t="e">
        <f>C79-D79</f>
        <v>#REF!</v>
      </c>
      <c r="I79" s="419"/>
    </row>
    <row r="80" spans="1:10">
      <c r="A80" s="420"/>
      <c r="B80" s="421"/>
      <c r="C80" s="434"/>
      <c r="D80" s="422"/>
      <c r="E80" s="435"/>
      <c r="G80" s="524" t="s">
        <v>5</v>
      </c>
      <c r="I80" s="419" t="e">
        <f>SUM(I75:I78)</f>
        <v>#REF!</v>
      </c>
      <c r="J80" s="524" t="s">
        <v>401</v>
      </c>
    </row>
    <row r="81" spans="1:15" ht="13.5" thickBot="1">
      <c r="A81" s="429" t="s">
        <v>474</v>
      </c>
      <c r="B81" s="430"/>
      <c r="C81" s="436" t="e">
        <f>C77+C79</f>
        <v>#REF!</v>
      </c>
      <c r="D81" s="436" t="e">
        <f>D77+D79</f>
        <v>#REF!</v>
      </c>
      <c r="E81" s="437" t="e">
        <f>C81-D81</f>
        <v>#REF!</v>
      </c>
    </row>
    <row r="82" spans="1:15">
      <c r="A82" s="421"/>
      <c r="B82" s="421"/>
      <c r="C82" s="533"/>
      <c r="D82" s="533"/>
      <c r="E82" s="533"/>
    </row>
    <row r="83" spans="1:15" s="511" customFormat="1">
      <c r="A83" s="524" t="s">
        <v>492</v>
      </c>
      <c r="C83" s="510"/>
      <c r="D83" s="510"/>
    </row>
    <row r="84" spans="1:15" ht="13.5" thickBot="1">
      <c r="K84" s="534"/>
      <c r="L84" s="535">
        <f>L1</f>
        <v>2017</v>
      </c>
      <c r="M84" s="535">
        <f>M1</f>
        <v>0</v>
      </c>
      <c r="N84" s="536" t="s">
        <v>122</v>
      </c>
      <c r="O84" s="536" t="s">
        <v>499</v>
      </c>
    </row>
    <row r="85" spans="1:15" ht="13.5" thickBot="1">
      <c r="A85" s="1016" t="s">
        <v>490</v>
      </c>
      <c r="B85" s="1017"/>
      <c r="C85" s="1017"/>
      <c r="D85" s="1017"/>
      <c r="E85" s="1018"/>
      <c r="F85" s="463"/>
      <c r="G85" s="414" t="s">
        <v>462</v>
      </c>
      <c r="H85" s="462"/>
      <c r="I85" s="462"/>
      <c r="J85" s="462"/>
      <c r="K85" s="513" t="s">
        <v>491</v>
      </c>
      <c r="L85" s="478" t="str">
        <f>L32</f>
        <v>MAR</v>
      </c>
      <c r="M85" s="478" t="str">
        <f>M32</f>
        <v>MAR</v>
      </c>
      <c r="N85" s="478"/>
      <c r="O85" s="462"/>
    </row>
    <row r="86" spans="1:15">
      <c r="A86" s="464" t="s">
        <v>477</v>
      </c>
      <c r="B86" s="465"/>
      <c r="C86" s="415">
        <f>C34</f>
        <v>2017</v>
      </c>
      <c r="D86" s="415">
        <f>D34</f>
        <v>0</v>
      </c>
      <c r="E86" s="466"/>
      <c r="F86" s="467"/>
      <c r="G86" s="416" t="str">
        <f>C87</f>
        <v>MAR</v>
      </c>
      <c r="H86" s="415">
        <f>C86</f>
        <v>2017</v>
      </c>
      <c r="I86" s="462"/>
      <c r="J86" s="462"/>
      <c r="K86" s="308" t="s">
        <v>341</v>
      </c>
      <c r="L86" s="479">
        <f>SUM(TRUE_UP!H10:J10)</f>
        <v>19206164.789999999</v>
      </c>
      <c r="M86" s="479">
        <f>SUM('TU 2014'!H10:J10)</f>
        <v>48573846.539999999</v>
      </c>
      <c r="N86" s="479">
        <f>L86-M86</f>
        <v>-29367681.75</v>
      </c>
      <c r="O86" s="462"/>
    </row>
    <row r="87" spans="1:15">
      <c r="A87" s="588">
        <v>5111000</v>
      </c>
      <c r="B87" s="589" t="s">
        <v>478</v>
      </c>
      <c r="C87" s="415" t="str">
        <f>C35</f>
        <v>MAR</v>
      </c>
      <c r="D87" s="415" t="str">
        <f>D35</f>
        <v>MAR</v>
      </c>
      <c r="E87" s="417" t="s">
        <v>122</v>
      </c>
      <c r="F87" s="418"/>
      <c r="G87" s="414" t="s">
        <v>463</v>
      </c>
      <c r="H87" s="414"/>
      <c r="I87" s="419" t="e">
        <f>C92/1000000</f>
        <v>#REF!</v>
      </c>
      <c r="J87" s="462" t="s">
        <v>401</v>
      </c>
      <c r="K87" s="308" t="s">
        <v>342</v>
      </c>
      <c r="L87" s="480">
        <f>SUM(TRUE_UP!H12:J12)</f>
        <v>1542240.0300000012</v>
      </c>
      <c r="M87" s="480">
        <f>SUM('TU 2014'!H12:J12)</f>
        <v>70491013.870000005</v>
      </c>
      <c r="N87" s="480">
        <f t="shared" ref="N87:N92" si="6">L87-M87</f>
        <v>-68948773.840000004</v>
      </c>
      <c r="O87" s="462"/>
    </row>
    <row r="88" spans="1:15">
      <c r="A88" s="468">
        <v>4174100</v>
      </c>
      <c r="B88" s="469" t="s">
        <v>479</v>
      </c>
      <c r="C88" s="418"/>
      <c r="D88" s="418"/>
      <c r="E88" s="466"/>
      <c r="F88" s="467"/>
      <c r="G88" s="414" t="s">
        <v>464</v>
      </c>
      <c r="H88" s="414"/>
      <c r="I88" s="419" t="e">
        <f>C91/1000000</f>
        <v>#REF!</v>
      </c>
      <c r="J88" s="462" t="s">
        <v>401</v>
      </c>
      <c r="K88" s="308" t="s">
        <v>99</v>
      </c>
      <c r="L88" s="480" t="e">
        <f>SUM(TRUE_UP!H20:J20)</f>
        <v>#REF!</v>
      </c>
      <c r="M88" s="480">
        <f>SUM('TU 2014'!H14:J14)</f>
        <v>-2291283</v>
      </c>
      <c r="N88" s="480" t="e">
        <f t="shared" si="6"/>
        <v>#REF!</v>
      </c>
      <c r="O88" s="462"/>
    </row>
    <row r="89" spans="1:15">
      <c r="A89" s="420" t="s">
        <v>459</v>
      </c>
      <c r="B89" s="421"/>
      <c r="C89" s="422">
        <f>SUM(TRUE_UP!H49:J49)</f>
        <v>60578443.39426399</v>
      </c>
      <c r="D89" s="422">
        <f>SUM('TU 2014'!H37:J37)</f>
        <v>0</v>
      </c>
      <c r="E89" s="423">
        <f>C89-D89</f>
        <v>60578443.39426399</v>
      </c>
      <c r="F89" s="422"/>
      <c r="G89" s="414" t="s">
        <v>465</v>
      </c>
      <c r="H89" s="414"/>
      <c r="I89" s="419">
        <f>C89/1000000</f>
        <v>60.578443394263992</v>
      </c>
      <c r="J89" s="462" t="s">
        <v>401</v>
      </c>
      <c r="K89" s="308" t="s">
        <v>139</v>
      </c>
      <c r="L89" s="480" t="e">
        <f>SUM(TRUE_UP!H22:J22)</f>
        <v>#REF!</v>
      </c>
      <c r="M89" s="480">
        <f>SUM('TU 2014'!H16:J16)</f>
        <v>-1076107.6962511342</v>
      </c>
      <c r="N89" s="480" t="e">
        <f t="shared" si="6"/>
        <v>#REF!</v>
      </c>
      <c r="O89" s="462"/>
    </row>
    <row r="90" spans="1:15">
      <c r="A90" s="420"/>
      <c r="B90" s="421"/>
      <c r="C90" s="465"/>
      <c r="D90" s="422"/>
      <c r="E90" s="470"/>
      <c r="F90" s="422"/>
      <c r="G90" s="414"/>
      <c r="H90" s="414"/>
      <c r="I90" s="424"/>
      <c r="J90" s="462"/>
      <c r="K90" s="308" t="s">
        <v>140</v>
      </c>
      <c r="L90" s="480">
        <f>SUM(TRUE_UP!H26:J26)</f>
        <v>9457322.3915354889</v>
      </c>
      <c r="M90" s="480">
        <f>SUM('TU 2014'!H20:J20)</f>
        <v>8295198.4458740009</v>
      </c>
      <c r="N90" s="480">
        <f t="shared" si="6"/>
        <v>1162123.945661488</v>
      </c>
      <c r="O90" s="462"/>
    </row>
    <row r="91" spans="1:15">
      <c r="A91" s="420" t="s">
        <v>460</v>
      </c>
      <c r="B91" s="421"/>
      <c r="C91" s="422" t="e">
        <f>SUM(TRUE_UP!H47:J47)</f>
        <v>#REF!</v>
      </c>
      <c r="D91" s="422">
        <f>SUM('TU 2014'!H35:J35)</f>
        <v>0</v>
      </c>
      <c r="E91" s="423" t="e">
        <f>C91-D91</f>
        <v>#REF!</v>
      </c>
      <c r="F91" s="422"/>
      <c r="G91" s="414" t="s">
        <v>466</v>
      </c>
      <c r="H91" s="414"/>
      <c r="I91" s="424"/>
      <c r="J91" s="462"/>
      <c r="K91" s="308" t="s">
        <v>141</v>
      </c>
      <c r="L91" s="480">
        <f>SUM(TRUE_UP!H32:J32)</f>
        <v>43566.29</v>
      </c>
      <c r="M91" s="480">
        <f>SUM('TU 2014'!H22:J22)</f>
        <v>417452.35</v>
      </c>
      <c r="N91" s="480">
        <f t="shared" si="6"/>
        <v>-373886.06</v>
      </c>
      <c r="O91" s="462"/>
    </row>
    <row r="92" spans="1:15">
      <c r="A92" s="420" t="s">
        <v>467</v>
      </c>
      <c r="B92" s="421"/>
      <c r="C92" s="425" t="e">
        <f>C89-C91</f>
        <v>#REF!</v>
      </c>
      <c r="D92" s="425">
        <f>D89-D91</f>
        <v>0</v>
      </c>
      <c r="E92" s="426" t="e">
        <f>E89-E91</f>
        <v>#REF!</v>
      </c>
      <c r="F92" s="422"/>
      <c r="G92" s="416" t="str">
        <f>D87</f>
        <v>MAR</v>
      </c>
      <c r="H92" s="415">
        <f>D86</f>
        <v>0</v>
      </c>
      <c r="I92" s="462"/>
      <c r="J92" s="462"/>
      <c r="K92" s="308" t="s">
        <v>142</v>
      </c>
      <c r="L92" s="480">
        <f>SUM(TRUE_UP!H34:J34)</f>
        <v>-2973167.3099999996</v>
      </c>
      <c r="M92" s="480">
        <f>SUM('TU 2014'!H24:J24)</f>
        <v>90207.528544654677</v>
      </c>
      <c r="N92" s="480">
        <f t="shared" si="6"/>
        <v>-3063374.8385446542</v>
      </c>
      <c r="O92" s="462"/>
    </row>
    <row r="93" spans="1:15">
      <c r="A93" s="420" t="s">
        <v>205</v>
      </c>
      <c r="B93" s="421"/>
      <c r="C93" s="422" t="e">
        <f>SUM(TRUE_UP!H62:J62)</f>
        <v>#REF!</v>
      </c>
      <c r="D93" s="422">
        <f>SUM('TU 2014'!H50:J50)</f>
        <v>0</v>
      </c>
      <c r="E93" s="423" t="e">
        <f t="shared" ref="E93:E94" si="7">C93-D93</f>
        <v>#REF!</v>
      </c>
      <c r="F93" s="422"/>
      <c r="G93" s="414" t="str">
        <f>G87</f>
        <v>Current Month Over/(Under) of</v>
      </c>
      <c r="H93" s="414"/>
      <c r="I93" s="419">
        <f>D92/1000000</f>
        <v>0</v>
      </c>
      <c r="J93" s="462" t="s">
        <v>401</v>
      </c>
      <c r="K93" s="316" t="s">
        <v>475</v>
      </c>
      <c r="L93" s="481" t="e">
        <f>SUM(L86:L92)</f>
        <v>#REF!</v>
      </c>
      <c r="M93" s="481">
        <f>SUM(M86:M92)</f>
        <v>124500328.03816751</v>
      </c>
      <c r="N93" s="481" t="e">
        <f>SUM(N86:N92)</f>
        <v>#REF!</v>
      </c>
      <c r="O93" s="462"/>
    </row>
    <row r="94" spans="1:15">
      <c r="A94" s="420" t="s">
        <v>468</v>
      </c>
      <c r="B94" s="421"/>
      <c r="C94" s="427" t="e">
        <f>SUM(C92:C93)</f>
        <v>#REF!</v>
      </c>
      <c r="D94" s="427">
        <f>SUM(D92:D93)</f>
        <v>0</v>
      </c>
      <c r="E94" s="428" t="e">
        <f t="shared" si="7"/>
        <v>#REF!</v>
      </c>
      <c r="F94" s="422"/>
      <c r="G94" s="414" t="s">
        <v>464</v>
      </c>
      <c r="H94" s="414"/>
      <c r="I94" s="419">
        <f>D91/1000000</f>
        <v>0</v>
      </c>
      <c r="J94" s="462" t="s">
        <v>401</v>
      </c>
      <c r="K94" s="378" t="s">
        <v>182</v>
      </c>
      <c r="L94" s="482">
        <f>L11</f>
        <v>0.95046580000000003</v>
      </c>
      <c r="M94" s="482">
        <f>M11</f>
        <v>-390253.46</v>
      </c>
      <c r="N94" s="483"/>
      <c r="O94" s="462"/>
    </row>
    <row r="95" spans="1:15">
      <c r="A95" s="420"/>
      <c r="B95" s="421"/>
      <c r="C95" s="431"/>
      <c r="D95" s="431"/>
      <c r="E95" s="459"/>
      <c r="F95" s="462"/>
      <c r="G95" s="414" t="s">
        <v>465</v>
      </c>
      <c r="H95" s="414"/>
      <c r="I95" s="419">
        <f>D89/1000000</f>
        <v>0</v>
      </c>
      <c r="J95" s="462" t="s">
        <v>401</v>
      </c>
      <c r="K95" s="389" t="s">
        <v>476</v>
      </c>
      <c r="L95" s="480" t="e">
        <f>L93*L94</f>
        <v>#REF!</v>
      </c>
      <c r="M95" s="484">
        <f>M93*M94</f>
        <v>-48586683788029.883</v>
      </c>
      <c r="N95" s="484" t="e">
        <f>L95-M95</f>
        <v>#REF!</v>
      </c>
      <c r="O95" s="462"/>
    </row>
    <row r="96" spans="1:15">
      <c r="A96" s="458"/>
      <c r="B96" s="418"/>
      <c r="C96" s="431"/>
      <c r="D96" s="431"/>
      <c r="E96" s="459"/>
      <c r="F96" s="431"/>
      <c r="G96" s="1019" t="s">
        <v>487</v>
      </c>
      <c r="H96" s="1020"/>
      <c r="I96" s="1020"/>
      <c r="J96" s="1020"/>
      <c r="K96" s="471"/>
      <c r="L96" s="480"/>
      <c r="M96" s="480"/>
      <c r="N96" s="480"/>
      <c r="O96" s="462"/>
    </row>
    <row r="97" spans="1:15" ht="13.5" thickBot="1">
      <c r="A97" s="472"/>
      <c r="B97" s="467"/>
      <c r="C97" s="460"/>
      <c r="D97" s="460"/>
      <c r="E97" s="466"/>
      <c r="F97" s="462"/>
      <c r="G97" s="1020"/>
      <c r="H97" s="1020"/>
      <c r="I97" s="1020"/>
      <c r="J97" s="1020"/>
      <c r="K97" s="389" t="s">
        <v>126</v>
      </c>
      <c r="L97" s="480">
        <f>SUM(TRUE_UP!H44:J44)</f>
        <v>0</v>
      </c>
      <c r="M97" s="480">
        <f>SUM('TU 2014'!H32:J32)</f>
        <v>2.8562065200000002</v>
      </c>
      <c r="N97" s="480">
        <f>L97-M97</f>
        <v>-2.8562065200000002</v>
      </c>
    </row>
    <row r="98" spans="1:15">
      <c r="A98" s="472"/>
      <c r="B98" s="467"/>
      <c r="C98" s="460"/>
      <c r="D98" s="460"/>
      <c r="E98" s="466"/>
      <c r="F98" s="462"/>
      <c r="G98" s="1020"/>
      <c r="H98" s="1020"/>
      <c r="I98" s="1020"/>
      <c r="J98" s="1020"/>
      <c r="L98" s="489"/>
      <c r="M98" s="490"/>
      <c r="N98" s="491"/>
      <c r="O98" s="485" t="s">
        <v>473</v>
      </c>
    </row>
    <row r="99" spans="1:15" ht="13.5" thickBot="1">
      <c r="A99" s="473"/>
      <c r="B99" s="474"/>
      <c r="C99" s="461"/>
      <c r="D99" s="461"/>
      <c r="E99" s="475"/>
      <c r="F99" s="462"/>
      <c r="G99" s="1020"/>
      <c r="H99" s="1020"/>
      <c r="I99" s="1020"/>
      <c r="J99" s="1020"/>
      <c r="K99" s="378" t="s">
        <v>104</v>
      </c>
      <c r="L99" s="486" t="e">
        <f>L95+L97</f>
        <v>#REF!</v>
      </c>
      <c r="M99" s="486">
        <f>M95+M97</f>
        <v>-48586683788027.023</v>
      </c>
      <c r="N99" s="486" t="e">
        <f>N95+N97</f>
        <v>#REF!</v>
      </c>
      <c r="O99" s="487" t="e">
        <f>E91</f>
        <v>#REF!</v>
      </c>
    </row>
    <row r="100" spans="1:15" ht="13.5" thickBot="1">
      <c r="O100" s="488" t="e">
        <f>ROUND(N99,0)=ROUND(O99,0)</f>
        <v>#REF!</v>
      </c>
    </row>
    <row r="101" spans="1:15" ht="13.5" thickBot="1"/>
    <row r="102" spans="1:15">
      <c r="A102" s="1023" t="s">
        <v>469</v>
      </c>
      <c r="B102" s="1024"/>
      <c r="C102" s="1024"/>
      <c r="D102" s="1024"/>
      <c r="E102" s="1025"/>
      <c r="G102" s="414" t="str">
        <f>G51</f>
        <v>The variance is due to the following:</v>
      </c>
      <c r="H102"/>
      <c r="I102" s="494"/>
      <c r="J102"/>
    </row>
    <row r="103" spans="1:15">
      <c r="A103" s="464" t="s">
        <v>477</v>
      </c>
      <c r="B103" s="465"/>
      <c r="C103" s="415">
        <f>C52</f>
        <v>2017</v>
      </c>
      <c r="D103" s="549">
        <f>D52</f>
        <v>0</v>
      </c>
      <c r="E103" s="470"/>
      <c r="G103" s="414"/>
      <c r="H103" s="414"/>
      <c r="I103" s="424"/>
      <c r="J103"/>
    </row>
    <row r="104" spans="1:15">
      <c r="A104" s="588">
        <f>A53</f>
        <v>2510500</v>
      </c>
      <c r="B104" s="589" t="str">
        <f>B53</f>
        <v>Under</v>
      </c>
      <c r="C104" s="415" t="str">
        <f>C53</f>
        <v>MAR</v>
      </c>
      <c r="D104" s="550" t="str">
        <f>D53</f>
        <v>DEC</v>
      </c>
      <c r="E104" s="417" t="s">
        <v>122</v>
      </c>
      <c r="G104" s="414" t="str">
        <f>A106</f>
        <v>Prior Periods</v>
      </c>
      <c r="H104" s="1026" t="s">
        <v>497</v>
      </c>
      <c r="I104" s="419" t="e">
        <f>E106/1000000</f>
        <v>#REF!</v>
      </c>
      <c r="J104" s="523" t="s">
        <v>401</v>
      </c>
    </row>
    <row r="105" spans="1:15">
      <c r="A105" s="468">
        <f>A54</f>
        <v>3327200</v>
      </c>
      <c r="B105" s="469" t="str">
        <f>B54</f>
        <v>Over</v>
      </c>
      <c r="C105" s="418"/>
      <c r="D105" s="550"/>
      <c r="E105" s="470"/>
      <c r="G105" s="414"/>
      <c r="H105" s="1027"/>
      <c r="I105" s="419"/>
      <c r="J105" s="523"/>
    </row>
    <row r="106" spans="1:15">
      <c r="A106" s="420" t="s">
        <v>485</v>
      </c>
      <c r="B106" s="421"/>
      <c r="C106" s="422" t="e">
        <f>C55</f>
        <v>#REF!</v>
      </c>
      <c r="D106" s="551">
        <f>D55</f>
        <v>4575482.4875247404</v>
      </c>
      <c r="E106" s="435" t="e">
        <f>C106-D106</f>
        <v>#REF!</v>
      </c>
      <c r="G106" s="414" t="str">
        <f>A108</f>
        <v>Current Month</v>
      </c>
      <c r="H106" s="1027" t="s">
        <v>498</v>
      </c>
      <c r="I106" s="419"/>
      <c r="J106" s="523"/>
    </row>
    <row r="107" spans="1:15">
      <c r="A107" s="420"/>
      <c r="B107" s="421"/>
      <c r="C107" s="422"/>
      <c r="D107" s="551"/>
      <c r="E107" s="423"/>
      <c r="G107"/>
      <c r="H107" s="1028"/>
      <c r="I107" s="419" t="e">
        <f>E108/1000000</f>
        <v>#REF!</v>
      </c>
      <c r="J107" s="398" t="s">
        <v>401</v>
      </c>
    </row>
    <row r="108" spans="1:15">
      <c r="A108" s="420" t="s">
        <v>486</v>
      </c>
      <c r="B108" s="421"/>
      <c r="C108" s="434" t="e">
        <f>C57</f>
        <v>#REF!</v>
      </c>
      <c r="D108" s="551">
        <f>D57</f>
        <v>39389635.819081597</v>
      </c>
      <c r="E108" s="435" t="e">
        <f>C108-D108</f>
        <v>#REF!</v>
      </c>
      <c r="I108" s="419"/>
    </row>
    <row r="109" spans="1:15">
      <c r="A109" s="420"/>
      <c r="B109" s="421"/>
      <c r="C109" s="434"/>
      <c r="D109" s="551"/>
      <c r="E109" s="435"/>
      <c r="G109" s="524" t="s">
        <v>5</v>
      </c>
      <c r="I109" s="419" t="e">
        <f>SUM(I104:I107)</f>
        <v>#REF!</v>
      </c>
      <c r="J109" s="524" t="s">
        <v>401</v>
      </c>
    </row>
    <row r="110" spans="1:15" ht="13.5" thickBot="1">
      <c r="A110" s="429" t="s">
        <v>474</v>
      </c>
      <c r="B110" s="430"/>
      <c r="C110" s="436" t="e">
        <f>C106+C108</f>
        <v>#REF!</v>
      </c>
      <c r="D110" s="570">
        <f>D106+D108</f>
        <v>43965118.306606337</v>
      </c>
      <c r="E110" s="437" t="e">
        <f>C110-D110</f>
        <v>#REF!</v>
      </c>
    </row>
    <row r="112" spans="1:15" ht="13.5" thickBot="1"/>
    <row r="113" spans="1:10" ht="12.75" customHeight="1">
      <c r="A113" s="1016" t="s">
        <v>490</v>
      </c>
      <c r="B113" s="1017"/>
      <c r="C113" s="1017"/>
      <c r="D113" s="1017"/>
      <c r="E113" s="1018"/>
      <c r="G113" s="414" t="s">
        <v>462</v>
      </c>
      <c r="H113" s="462"/>
      <c r="I113" s="462"/>
      <c r="J113" s="462"/>
    </row>
    <row r="114" spans="1:10">
      <c r="A114" s="464" t="s">
        <v>477</v>
      </c>
      <c r="B114" s="465"/>
      <c r="C114" s="415">
        <f>C86</f>
        <v>2017</v>
      </c>
      <c r="D114" s="415">
        <f>D86</f>
        <v>0</v>
      </c>
      <c r="E114" s="466"/>
      <c r="G114" s="416" t="str">
        <f>C115</f>
        <v>MAR</v>
      </c>
      <c r="H114" s="415">
        <f>C114</f>
        <v>2017</v>
      </c>
      <c r="I114" s="462"/>
      <c r="J114" s="462"/>
    </row>
    <row r="115" spans="1:10">
      <c r="A115" s="588">
        <v>5111000</v>
      </c>
      <c r="B115" s="589" t="s">
        <v>478</v>
      </c>
      <c r="C115" s="415" t="str">
        <f>C87</f>
        <v>MAR</v>
      </c>
      <c r="D115" s="590" t="str">
        <f>'TU 2014'!S7</f>
        <v>DEC</v>
      </c>
      <c r="E115" s="417" t="s">
        <v>122</v>
      </c>
      <c r="G115" s="414" t="s">
        <v>463</v>
      </c>
      <c r="H115" s="414"/>
      <c r="I115" s="419" t="e">
        <f>C120/1000000</f>
        <v>#REF!</v>
      </c>
      <c r="J115" s="462" t="s">
        <v>401</v>
      </c>
    </row>
    <row r="116" spans="1:10">
      <c r="A116" s="468">
        <v>4174100</v>
      </c>
      <c r="B116" s="469" t="s">
        <v>479</v>
      </c>
      <c r="C116" s="418"/>
      <c r="D116" s="418"/>
      <c r="E116" s="466"/>
      <c r="G116" s="414" t="s">
        <v>464</v>
      </c>
      <c r="H116" s="414"/>
      <c r="I116" s="419" t="e">
        <f>C119/1000000</f>
        <v>#REF!</v>
      </c>
      <c r="J116" s="462" t="s">
        <v>401</v>
      </c>
    </row>
    <row r="117" spans="1:10">
      <c r="A117" s="420" t="s">
        <v>459</v>
      </c>
      <c r="B117" s="421"/>
      <c r="C117" s="422">
        <f>C89</f>
        <v>60578443.39426399</v>
      </c>
      <c r="D117" s="422">
        <f>SUM('TU 2014'!Q37:S37)</f>
        <v>0</v>
      </c>
      <c r="E117" s="423">
        <f>C117-D117</f>
        <v>60578443.39426399</v>
      </c>
      <c r="G117" s="414" t="s">
        <v>465</v>
      </c>
      <c r="H117" s="414"/>
      <c r="I117" s="419">
        <f>C117/1000000</f>
        <v>60.578443394263992</v>
      </c>
      <c r="J117" s="462" t="s">
        <v>401</v>
      </c>
    </row>
    <row r="118" spans="1:10">
      <c r="A118" s="420"/>
      <c r="B118" s="421"/>
      <c r="C118" s="422"/>
      <c r="D118" s="422"/>
      <c r="E118" s="470"/>
      <c r="G118" s="414"/>
      <c r="H118" s="414"/>
      <c r="I118" s="424"/>
      <c r="J118" s="462"/>
    </row>
    <row r="119" spans="1:10">
      <c r="A119" s="420" t="s">
        <v>460</v>
      </c>
      <c r="B119" s="421"/>
      <c r="C119" s="422" t="e">
        <f>C91</f>
        <v>#REF!</v>
      </c>
      <c r="D119" s="422">
        <f>SUM('TU 2014'!Q35:S35)</f>
        <v>0</v>
      </c>
      <c r="E119" s="423" t="e">
        <f>C119-D119</f>
        <v>#REF!</v>
      </c>
      <c r="G119" s="414" t="s">
        <v>466</v>
      </c>
      <c r="H119" s="414"/>
      <c r="I119" s="424"/>
      <c r="J119" s="462"/>
    </row>
    <row r="120" spans="1:10">
      <c r="A120" s="420" t="s">
        <v>467</v>
      </c>
      <c r="B120" s="421"/>
      <c r="C120" s="425" t="e">
        <f>C117-C119</f>
        <v>#REF!</v>
      </c>
      <c r="D120" s="425">
        <f>D117-D119</f>
        <v>0</v>
      </c>
      <c r="E120" s="426" t="e">
        <f>E117-E119</f>
        <v>#REF!</v>
      </c>
      <c r="G120" s="416" t="str">
        <f>D115</f>
        <v>DEC</v>
      </c>
      <c r="H120" s="415">
        <f>D114</f>
        <v>0</v>
      </c>
      <c r="I120" s="462"/>
      <c r="J120" s="462"/>
    </row>
    <row r="121" spans="1:10">
      <c r="A121" s="420" t="s">
        <v>205</v>
      </c>
      <c r="B121" s="421"/>
      <c r="C121" s="422" t="e">
        <f>C93</f>
        <v>#REF!</v>
      </c>
      <c r="D121" s="422">
        <f>SUM('TU 2014'!Q50:S50)</f>
        <v>0</v>
      </c>
      <c r="E121" s="423" t="e">
        <f t="shared" ref="E121:E122" si="8">C121-D121</f>
        <v>#REF!</v>
      </c>
      <c r="G121" s="414" t="str">
        <f>G115</f>
        <v>Current Month Over/(Under) of</v>
      </c>
      <c r="H121" s="414"/>
      <c r="I121" s="419">
        <f>D120/1000000</f>
        <v>0</v>
      </c>
      <c r="J121" s="462" t="s">
        <v>401</v>
      </c>
    </row>
    <row r="122" spans="1:10">
      <c r="A122" s="420" t="s">
        <v>468</v>
      </c>
      <c r="B122" s="421"/>
      <c r="C122" s="427" t="e">
        <f>SUM(C120:C121)</f>
        <v>#REF!</v>
      </c>
      <c r="D122" s="427">
        <f>SUM(D120:D121)</f>
        <v>0</v>
      </c>
      <c r="E122" s="428" t="e">
        <f t="shared" si="8"/>
        <v>#REF!</v>
      </c>
      <c r="G122" s="414" t="s">
        <v>464</v>
      </c>
      <c r="H122" s="414"/>
      <c r="I122" s="419">
        <f>D119/1000000</f>
        <v>0</v>
      </c>
      <c r="J122" s="462" t="s">
        <v>401</v>
      </c>
    </row>
    <row r="123" spans="1:10">
      <c r="A123" s="420"/>
      <c r="B123" s="421"/>
      <c r="C123" s="431"/>
      <c r="D123" s="431"/>
      <c r="E123" s="459"/>
      <c r="G123" s="414" t="s">
        <v>465</v>
      </c>
      <c r="H123" s="414"/>
      <c r="I123" s="419">
        <f>D117/1000000</f>
        <v>0</v>
      </c>
      <c r="J123" s="462" t="s">
        <v>401</v>
      </c>
    </row>
    <row r="124" spans="1:10">
      <c r="A124" s="458"/>
      <c r="B124" s="418"/>
      <c r="C124" s="431"/>
      <c r="D124" s="431"/>
      <c r="E124" s="459"/>
      <c r="G124" s="414"/>
      <c r="H124" s="414"/>
      <c r="I124" s="419"/>
      <c r="J124" s="462"/>
    </row>
    <row r="125" spans="1:10">
      <c r="A125" s="472"/>
      <c r="B125" s="467"/>
      <c r="C125" s="460"/>
      <c r="D125" s="460"/>
      <c r="E125" s="466"/>
      <c r="G125" s="1019"/>
      <c r="H125" s="1020"/>
      <c r="I125" s="1020"/>
      <c r="J125" s="1020"/>
    </row>
    <row r="126" spans="1:10">
      <c r="A126" s="472"/>
      <c r="B126" s="467"/>
      <c r="C126" s="460"/>
      <c r="D126" s="460"/>
      <c r="E126" s="466"/>
      <c r="G126" s="1020"/>
      <c r="H126" s="1020"/>
      <c r="I126" s="1020"/>
      <c r="J126" s="1020"/>
    </row>
    <row r="127" spans="1:10" ht="13.5" thickBot="1">
      <c r="A127" s="473"/>
      <c r="B127" s="474"/>
      <c r="C127" s="461"/>
      <c r="D127" s="461"/>
      <c r="E127" s="475"/>
      <c r="G127" s="1020"/>
      <c r="H127" s="1020"/>
      <c r="I127" s="1020"/>
      <c r="J127" s="1020"/>
    </row>
    <row r="128" spans="1:10">
      <c r="G128" s="1020"/>
      <c r="H128" s="1020"/>
      <c r="I128" s="1020"/>
      <c r="J128" s="1020"/>
    </row>
    <row r="140" spans="11:14" ht="13.5" thickBot="1">
      <c r="K140" s="414" t="s">
        <v>462</v>
      </c>
    </row>
    <row r="141" spans="11:14">
      <c r="L141" s="557">
        <v>41306</v>
      </c>
      <c r="M141" s="558">
        <v>41275</v>
      </c>
      <c r="N141" s="559" t="s">
        <v>88</v>
      </c>
    </row>
    <row r="142" spans="11:14">
      <c r="K142" s="414" t="s">
        <v>463</v>
      </c>
      <c r="L142" s="560" t="e">
        <f>I22</f>
        <v>#REF!</v>
      </c>
      <c r="M142" s="556" t="e">
        <f>#REF!</f>
        <v>#REF!</v>
      </c>
      <c r="N142" s="561" t="e">
        <f>SUM(L142:M142)</f>
        <v>#REF!</v>
      </c>
    </row>
    <row r="143" spans="11:14">
      <c r="K143" s="414" t="s">
        <v>464</v>
      </c>
      <c r="L143" s="565" t="e">
        <f>I23</f>
        <v>#REF!</v>
      </c>
      <c r="M143" s="566" t="e">
        <f>#REF!</f>
        <v>#REF!</v>
      </c>
      <c r="N143" s="567" t="e">
        <f t="shared" ref="N143:N144" si="9">SUM(L143:M143)</f>
        <v>#REF!</v>
      </c>
    </row>
    <row r="144" spans="11:14" ht="13.5" thickBot="1">
      <c r="K144" s="414" t="s">
        <v>465</v>
      </c>
      <c r="L144" s="562">
        <f>I24</f>
        <v>19.898751306114399</v>
      </c>
      <c r="M144" s="563" t="e">
        <f>#REF!</f>
        <v>#REF!</v>
      </c>
      <c r="N144" s="564" t="e">
        <f t="shared" si="9"/>
        <v>#REF!</v>
      </c>
    </row>
    <row r="145" spans="11:18">
      <c r="L145" s="415" t="s">
        <v>500</v>
      </c>
      <c r="M145" s="415" t="s">
        <v>500</v>
      </c>
      <c r="N145" s="415"/>
      <c r="O145" s="415" t="s">
        <v>501</v>
      </c>
      <c r="P145" s="415" t="s">
        <v>501</v>
      </c>
      <c r="Q145" s="415"/>
      <c r="R145" s="415" t="s">
        <v>502</v>
      </c>
    </row>
    <row r="146" spans="11:18" ht="13.5" thickBot="1">
      <c r="K146" s="512" t="s">
        <v>488</v>
      </c>
      <c r="L146" s="478" t="s">
        <v>134</v>
      </c>
      <c r="M146" s="478" t="s">
        <v>133</v>
      </c>
      <c r="N146" s="478" t="s">
        <v>88</v>
      </c>
      <c r="O146" s="478" t="s">
        <v>134</v>
      </c>
      <c r="P146" s="478" t="s">
        <v>133</v>
      </c>
      <c r="Q146" s="478" t="s">
        <v>88</v>
      </c>
      <c r="R146" s="524" t="s">
        <v>122</v>
      </c>
    </row>
    <row r="147" spans="11:18">
      <c r="K147" s="308" t="s">
        <v>341</v>
      </c>
      <c r="L147" s="479">
        <v>16618239.52</v>
      </c>
      <c r="M147" s="479">
        <v>16437512.75</v>
      </c>
      <c r="N147" s="479">
        <f>L147+M147</f>
        <v>33055752.27</v>
      </c>
      <c r="O147" s="479">
        <v>16669791</v>
      </c>
      <c r="P147" s="479">
        <v>16669791</v>
      </c>
      <c r="Q147" s="479">
        <f>O147+P147</f>
        <v>33339582</v>
      </c>
      <c r="R147" s="479">
        <f>N147-Q147</f>
        <v>-283829.73000000045</v>
      </c>
    </row>
    <row r="148" spans="11:18">
      <c r="K148" s="308" t="s">
        <v>342</v>
      </c>
      <c r="L148" s="480">
        <v>25205916.640000001</v>
      </c>
      <c r="M148" s="480">
        <v>25038297.390000001</v>
      </c>
      <c r="N148" s="480">
        <f t="shared" ref="N148:N153" si="10">L148+M148</f>
        <v>50244214.030000001</v>
      </c>
      <c r="O148" s="480">
        <v>22550118</v>
      </c>
      <c r="P148" s="480">
        <v>22550118</v>
      </c>
      <c r="Q148" s="480">
        <f t="shared" ref="Q148:Q153" si="11">O148+P148</f>
        <v>45100236</v>
      </c>
      <c r="R148" s="480">
        <f t="shared" ref="R148:R153" si="12">N148-Q148</f>
        <v>5143978.0300000012</v>
      </c>
    </row>
    <row r="149" spans="11:18">
      <c r="K149" s="308" t="s">
        <v>99</v>
      </c>
      <c r="L149" s="480">
        <v>0</v>
      </c>
      <c r="M149" s="480">
        <v>0</v>
      </c>
      <c r="N149" s="480">
        <f t="shared" si="10"/>
        <v>0</v>
      </c>
      <c r="O149" s="480"/>
      <c r="P149" s="480"/>
      <c r="Q149" s="480">
        <f t="shared" si="11"/>
        <v>0</v>
      </c>
      <c r="R149" s="480">
        <f t="shared" si="12"/>
        <v>0</v>
      </c>
    </row>
    <row r="150" spans="11:18">
      <c r="K150" s="308" t="s">
        <v>139</v>
      </c>
      <c r="L150" s="480">
        <v>-445444.26822702214</v>
      </c>
      <c r="M150" s="480">
        <v>-445444.26822702214</v>
      </c>
      <c r="N150" s="480">
        <f t="shared" si="10"/>
        <v>-890888.53645404428</v>
      </c>
      <c r="O150" s="480">
        <f>77987-439311</f>
        <v>-361324</v>
      </c>
      <c r="P150" s="480">
        <f>77987-438705</f>
        <v>-360718</v>
      </c>
      <c r="Q150" s="480">
        <f t="shared" si="11"/>
        <v>-722042</v>
      </c>
      <c r="R150" s="480">
        <f t="shared" si="12"/>
        <v>-168846.53645404428</v>
      </c>
    </row>
    <row r="151" spans="11:18">
      <c r="K151" s="308" t="s">
        <v>140</v>
      </c>
      <c r="L151" s="480">
        <v>3070331.64</v>
      </c>
      <c r="M151" s="480">
        <v>2742107.21</v>
      </c>
      <c r="N151" s="480">
        <f t="shared" si="10"/>
        <v>5812438.8499999996</v>
      </c>
      <c r="O151" s="480">
        <v>2796760</v>
      </c>
      <c r="P151" s="480">
        <v>3079631</v>
      </c>
      <c r="Q151" s="480">
        <f t="shared" si="11"/>
        <v>5876391</v>
      </c>
      <c r="R151" s="480">
        <f t="shared" si="12"/>
        <v>-63952.150000000373</v>
      </c>
    </row>
    <row r="152" spans="11:18">
      <c r="K152" s="308" t="s">
        <v>141</v>
      </c>
      <c r="L152" s="480">
        <v>2203511.87</v>
      </c>
      <c r="M152" s="480">
        <v>2270836.0299999998</v>
      </c>
      <c r="N152" s="480">
        <f t="shared" si="10"/>
        <v>4474347.9000000004</v>
      </c>
      <c r="O152" s="480">
        <v>1864767</v>
      </c>
      <c r="P152" s="480">
        <v>1662581</v>
      </c>
      <c r="Q152" s="480">
        <f t="shared" si="11"/>
        <v>3527348</v>
      </c>
      <c r="R152" s="480">
        <f t="shared" si="12"/>
        <v>946999.90000000037</v>
      </c>
    </row>
    <row r="153" spans="11:18">
      <c r="K153" s="308" t="s">
        <v>142</v>
      </c>
      <c r="L153" s="480">
        <v>-578808.68000000005</v>
      </c>
      <c r="M153" s="480">
        <v>-329135.21999999997</v>
      </c>
      <c r="N153" s="480">
        <f t="shared" si="10"/>
        <v>-907943.9</v>
      </c>
      <c r="O153" s="480">
        <v>-173824</v>
      </c>
      <c r="P153" s="480">
        <v>-226444</v>
      </c>
      <c r="Q153" s="480">
        <f t="shared" si="11"/>
        <v>-400268</v>
      </c>
      <c r="R153" s="480">
        <f t="shared" si="12"/>
        <v>-507675.9</v>
      </c>
    </row>
    <row r="154" spans="11:18">
      <c r="K154" s="316" t="s">
        <v>475</v>
      </c>
      <c r="L154" s="481">
        <f>SUM(L147:L153)</f>
        <v>46073746.721772969</v>
      </c>
      <c r="M154" s="481">
        <f t="shared" ref="M154:N154" si="13">SUM(M147:M153)</f>
        <v>45714173.891772978</v>
      </c>
      <c r="N154" s="481">
        <f t="shared" si="13"/>
        <v>91787920.613545954</v>
      </c>
      <c r="O154" s="481">
        <f>SUM(O147:O153)</f>
        <v>43346288</v>
      </c>
      <c r="P154" s="481">
        <f>SUM(P147:P153)</f>
        <v>43374959</v>
      </c>
      <c r="Q154" s="481">
        <f>SUM(Q147:Q153)</f>
        <v>86721247</v>
      </c>
      <c r="R154" s="481">
        <f>SUM(R147:R153)</f>
        <v>5066673.6135459561</v>
      </c>
    </row>
    <row r="155" spans="11:18">
      <c r="K155" s="378" t="s">
        <v>182</v>
      </c>
      <c r="L155" s="482">
        <v>0.9797032</v>
      </c>
      <c r="M155" s="482">
        <v>0.9797032</v>
      </c>
      <c r="N155" s="482"/>
      <c r="O155" s="482">
        <v>0.9797032</v>
      </c>
      <c r="P155" s="482">
        <v>0.9797032</v>
      </c>
    </row>
    <row r="156" spans="11:18">
      <c r="K156" s="389" t="s">
        <v>476</v>
      </c>
      <c r="L156" s="484">
        <v>45138597.099310488</v>
      </c>
      <c r="M156" s="484">
        <v>44786322.447126441</v>
      </c>
      <c r="N156" s="484">
        <f t="shared" ref="N156" si="14">L156+M156</f>
        <v>89924919.546436936</v>
      </c>
      <c r="O156" s="484">
        <f>O154*O155</f>
        <v>42466497.061721601</v>
      </c>
      <c r="P156" s="484">
        <f>P154*P155</f>
        <v>42494586.1321688</v>
      </c>
      <c r="Q156" s="484">
        <f>O156+P156</f>
        <v>84961083.193890393</v>
      </c>
      <c r="R156" s="484">
        <f t="shared" ref="R156" si="15">N156-Q156</f>
        <v>4963836.3525465429</v>
      </c>
    </row>
    <row r="157" spans="11:18">
      <c r="K157" s="471"/>
      <c r="L157" s="480"/>
      <c r="M157" s="480"/>
      <c r="N157" s="480"/>
      <c r="O157" s="480"/>
      <c r="P157" s="480"/>
      <c r="Q157" s="480"/>
      <c r="R157" s="480"/>
    </row>
    <row r="158" spans="11:18">
      <c r="K158" s="389" t="s">
        <v>126</v>
      </c>
      <c r="L158" s="480">
        <v>14229198.630000001</v>
      </c>
      <c r="M158" s="480">
        <v>12249674.02</v>
      </c>
      <c r="N158" s="480">
        <f t="shared" ref="N158" si="16">L158+M158</f>
        <v>26478872.649999999</v>
      </c>
      <c r="O158" s="480">
        <f>L158</f>
        <v>14229198.630000001</v>
      </c>
      <c r="P158" s="480">
        <f>M158</f>
        <v>12249674.02</v>
      </c>
      <c r="Q158" s="480">
        <f>O158+P158</f>
        <v>26478872.649999999</v>
      </c>
      <c r="R158" s="480">
        <f t="shared" ref="R158" si="17">N158-Q158</f>
        <v>0</v>
      </c>
    </row>
    <row r="159" spans="11:18">
      <c r="L159" s="489"/>
      <c r="M159" s="489"/>
      <c r="N159" s="489"/>
      <c r="O159" s="489"/>
      <c r="P159" s="489"/>
      <c r="Q159" s="489"/>
      <c r="R159" s="489"/>
    </row>
    <row r="160" spans="11:18" ht="13.5" thickBot="1">
      <c r="K160" s="438" t="s">
        <v>104</v>
      </c>
      <c r="L160" s="486">
        <f>L156+L158</f>
        <v>59367795.72931049</v>
      </c>
      <c r="M160" s="486">
        <f t="shared" ref="M160:Q160" si="18">M156+M158</f>
        <v>57035996.467126444</v>
      </c>
      <c r="N160" s="486">
        <f t="shared" si="18"/>
        <v>116403792.19643694</v>
      </c>
      <c r="O160" s="486">
        <f t="shared" si="18"/>
        <v>56695695.691721603</v>
      </c>
      <c r="P160" s="486">
        <f t="shared" si="18"/>
        <v>54744260.152168795</v>
      </c>
      <c r="Q160" s="486">
        <f t="shared" si="18"/>
        <v>111439955.8438904</v>
      </c>
      <c r="R160" s="486">
        <f t="shared" ref="R160" si="19">N160-Q160</f>
        <v>4963836.3525465429</v>
      </c>
    </row>
  </sheetData>
  <mergeCells count="18">
    <mergeCell ref="G96:J99"/>
    <mergeCell ref="A102:E102"/>
    <mergeCell ref="H104:H105"/>
    <mergeCell ref="H106:H107"/>
    <mergeCell ref="G125:J128"/>
    <mergeCell ref="A113:E113"/>
    <mergeCell ref="A85:E85"/>
    <mergeCell ref="A3:E3"/>
    <mergeCell ref="G14:J17"/>
    <mergeCell ref="A20:E20"/>
    <mergeCell ref="A33:E33"/>
    <mergeCell ref="G44:J47"/>
    <mergeCell ref="A51:E51"/>
    <mergeCell ref="H53:H54"/>
    <mergeCell ref="H55:H56"/>
    <mergeCell ref="A73:E73"/>
    <mergeCell ref="H75:H76"/>
    <mergeCell ref="H77:H78"/>
  </mergeCells>
  <printOptions horizontalCentered="1"/>
  <pageMargins left="0.45" right="0.45" top="0.75" bottom="0.75" header="0.3" footer="0.3"/>
  <pageSetup paperSize="5" scale="75" orientation="landscape" r:id="rId1"/>
  <headerFooter>
    <oddHeader xml:space="preserve">&amp;CMonthly P/L and BS Variances
</oddHeader>
    <oddFooter>&amp;CCapacity&amp;RPage &amp;P of &amp;N</oddFooter>
  </headerFooter>
  <rowBreaks count="2" manualBreakCount="2">
    <brk id="29" max="16383" man="1"/>
    <brk id="8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41</vt:i4>
      </vt:variant>
    </vt:vector>
  </HeadingPairs>
  <TitlesOfParts>
    <vt:vector size="80" baseType="lpstr">
      <vt:lpstr>sys_header</vt:lpstr>
      <vt:lpstr>sys_desc</vt:lpstr>
      <vt:lpstr>sys_proj</vt:lpstr>
      <vt:lpstr>sys_data</vt:lpstr>
      <vt:lpstr>Income Data</vt:lpstr>
      <vt:lpstr>Summary (2017)</vt:lpstr>
      <vt:lpstr>TRUE_UP</vt:lpstr>
      <vt:lpstr>Sheet1</vt:lpstr>
      <vt:lpstr>CAP VAR 03</vt:lpstr>
      <vt:lpstr>CAP VAR 04</vt:lpstr>
      <vt:lpstr>CAP VAR 05</vt:lpstr>
      <vt:lpstr>CAP VAR 06</vt:lpstr>
      <vt:lpstr>CAP VAR 07</vt:lpstr>
      <vt:lpstr>CAP VAR 08</vt:lpstr>
      <vt:lpstr>CAP VAR 09</vt:lpstr>
      <vt:lpstr>CAP VAR 10</vt:lpstr>
      <vt:lpstr>CAP VAR 11</vt:lpstr>
      <vt:lpstr>CAP VAR 12</vt:lpstr>
      <vt:lpstr>FINALTU SUM 2016</vt:lpstr>
      <vt:lpstr>Summary (2017) STRATA</vt:lpstr>
      <vt:lpstr>Summary (2018) STRATA</vt:lpstr>
      <vt:lpstr>NRC P1 Base</vt:lpstr>
      <vt:lpstr>WC3</vt:lpstr>
      <vt:lpstr>NRC P2 Base</vt:lpstr>
      <vt:lpstr>Incremental Security P1 Base</vt:lpstr>
      <vt:lpstr>Incremental Security P2 Base</vt:lpstr>
      <vt:lpstr>Incremental Security P1 Inter</vt:lpstr>
      <vt:lpstr>Incremental Security P2 Inter</vt:lpstr>
      <vt:lpstr>Incremental Security P1 Peak</vt:lpstr>
      <vt:lpstr>Incremental Security P2 Peak</vt:lpstr>
      <vt:lpstr>SJRPP</vt:lpstr>
      <vt:lpstr>Indiantown reg assets 2018</vt:lpstr>
      <vt:lpstr>Cedar bay reg assets 2018</vt:lpstr>
      <vt:lpstr>Cedar bay reg liab 2018 </vt:lpstr>
      <vt:lpstr>NCR</vt:lpstr>
      <vt:lpstr>CAP VAR 01</vt:lpstr>
      <vt:lpstr>CAP VAR 0815</vt:lpstr>
      <vt:lpstr>TU 2014</vt:lpstr>
      <vt:lpstr>Sheet2</vt:lpstr>
      <vt:lpstr>acct_desc</vt:lpstr>
      <vt:lpstr>d_acct</vt:lpstr>
      <vt:lpstr>d_amt</vt:lpstr>
      <vt:lpstr>d_month</vt:lpstr>
      <vt:lpstr>d_proj_ID</vt:lpstr>
      <vt:lpstr>d_year</vt:lpstr>
      <vt:lpstr>datum</vt:lpstr>
      <vt:lpstr>'CAP VAR 01'!Print_Area</vt:lpstr>
      <vt:lpstr>'CAP VAR 03'!Print_Area</vt:lpstr>
      <vt:lpstr>'CAP VAR 04'!Print_Area</vt:lpstr>
      <vt:lpstr>'CAP VAR 05'!Print_Area</vt:lpstr>
      <vt:lpstr>'CAP VAR 06'!Print_Area</vt:lpstr>
      <vt:lpstr>'CAP VAR 07'!Print_Area</vt:lpstr>
      <vt:lpstr>'CAP VAR 08'!Print_Area</vt:lpstr>
      <vt:lpstr>'CAP VAR 0815'!Print_Area</vt:lpstr>
      <vt:lpstr>'CAP VAR 09'!Print_Area</vt:lpstr>
      <vt:lpstr>'CAP VAR 10'!Print_Area</vt:lpstr>
      <vt:lpstr>'CAP VAR 11'!Print_Area</vt:lpstr>
      <vt:lpstr>'CAP VAR 12'!Print_Area</vt:lpstr>
      <vt:lpstr>'Cedar bay reg assets 2018'!Print_Area</vt:lpstr>
      <vt:lpstr>'Cedar bay reg liab 2018 '!Print_Area</vt:lpstr>
      <vt:lpstr>'FINALTU SUM 2016'!Print_Area</vt:lpstr>
      <vt:lpstr>'Income Data'!Print_Area</vt:lpstr>
      <vt:lpstr>'Incremental Security P1 Base'!Print_Area</vt:lpstr>
      <vt:lpstr>'Incremental Security P1 Inter'!Print_Area</vt:lpstr>
      <vt:lpstr>'Incremental Security P1 Peak'!Print_Area</vt:lpstr>
      <vt:lpstr>'Incremental Security P2 Base'!Print_Area</vt:lpstr>
      <vt:lpstr>'Incremental Security P2 Inter'!Print_Area</vt:lpstr>
      <vt:lpstr>'Incremental Security P2 Peak'!Print_Area</vt:lpstr>
      <vt:lpstr>'Indiantown reg assets 2018'!Print_Area</vt:lpstr>
      <vt:lpstr>NCR!Print_Area</vt:lpstr>
      <vt:lpstr>'NRC P1 Base'!Print_Area</vt:lpstr>
      <vt:lpstr>'NRC P2 Base'!Print_Area</vt:lpstr>
      <vt:lpstr>SJRPP!Print_Area</vt:lpstr>
      <vt:lpstr>TRUE_UP!Print_Area</vt:lpstr>
      <vt:lpstr>'TU 2014'!Print_Area</vt:lpstr>
      <vt:lpstr>'WC3'!Print_Area</vt:lpstr>
      <vt:lpstr>TRUE_UP!Print_Titles</vt:lpstr>
      <vt:lpstr>'TU 2014'!Print_Titles</vt:lpstr>
      <vt:lpstr>proj_info</vt:lpstr>
      <vt:lpstr>s_year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2018-04-23T20:32:04Z</dcterms:created>
  <dcterms:modified xsi:type="dcterms:W3CDTF">2018-04-23T20:32:38Z</dcterms:modified>
</cp:coreProperties>
</file>